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output/"/>
    </mc:Choice>
  </mc:AlternateContent>
  <xr:revisionPtr revIDLastSave="3" documentId="11_C0FDAA4101B4EDE8AE7E9FB7921321E2BF13E65C" xr6:coauthVersionLast="47" xr6:coauthVersionMax="47" xr10:uidLastSave="{F25E4277-43E6-4561-8651-9F3AEBEC0935}"/>
  <bookViews>
    <workbookView xWindow="-108" yWindow="-108" windowWidth="23256" windowHeight="12456" firstSheet="5" activeTab="10" xr2:uid="{00000000-000D-0000-FFFF-FFFF00000000}"/>
  </bookViews>
  <sheets>
    <sheet name="README" sheetId="2" r:id="rId1"/>
    <sheet name="Run_Metadata" sheetId="3" r:id="rId2"/>
    <sheet name="Scenario_Catalog" sheetId="19" r:id="rId3"/>
    <sheet name="Selected_Interventions" sheetId="4" r:id="rId4"/>
    <sheet name="Cost_Components" sheetId="5" r:id="rId5"/>
    <sheet name="Annual_Mortality" sheetId="6" r:id="rId6"/>
    <sheet name="Health_Outcomes" sheetId="10" r:id="rId7"/>
    <sheet name="CVD_40q30" sheetId="14" r:id="rId8"/>
    <sheet name="CVD_40q30_Age" sheetId="13" r:id="rId9"/>
    <sheet name="Annual_Cost" sheetId="7" r:id="rId10"/>
    <sheet name="Budget_Impact" sheetId="8" r:id="rId11"/>
    <sheet name="Cost_Effectiveness" sheetId="9" r:id="rId12"/>
    <sheet name="Economic_Value" sheetId="11" r:id="rId13"/>
    <sheet name="Benefit_Cost" sheetId="12" r:id="rId14"/>
    <sheet name="QA_Checks" sheetId="16" r:id="rId15"/>
    <sheet name="Input_Diagnostic" sheetId="15" r:id="rId16"/>
    <sheet name="Methods_and_Sources" sheetId="17" r:id="rId17"/>
    <sheet name="Calculation_Assumptions" sheetId="1" r:id="rId18"/>
    <sheet name="Calculation_Map" sheetId="18" r:id="rId19"/>
  </sheets>
  <definedNames>
    <definedName name="_xlnm._FilterDatabase" localSheetId="9" hidden="1">Annual_Cost!$A$1:$AH$1457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7" l="1"/>
  <c r="Q2" i="7"/>
  <c r="C18" i="16"/>
  <c r="D18" i="16" s="1"/>
  <c r="C17" i="16"/>
  <c r="D17" i="16" s="1"/>
  <c r="C16" i="16"/>
  <c r="D16" i="16" s="1"/>
  <c r="C8" i="16"/>
  <c r="D8" i="16" s="1"/>
  <c r="C7" i="16"/>
  <c r="D7" i="16" s="1"/>
  <c r="D6" i="16"/>
  <c r="C6" i="16"/>
  <c r="C5" i="16"/>
  <c r="D5" i="16" s="1"/>
  <c r="C4" i="16"/>
  <c r="D4" i="16" s="1"/>
  <c r="C3" i="16"/>
  <c r="D3" i="16" s="1"/>
  <c r="AA235" i="11"/>
  <c r="Z235" i="11"/>
  <c r="U235" i="11"/>
  <c r="S235" i="11"/>
  <c r="X235" i="11" s="1"/>
  <c r="O235" i="11"/>
  <c r="T235" i="11" s="1"/>
  <c r="Y235" i="11" s="1"/>
  <c r="N235" i="11"/>
  <c r="K235" i="11"/>
  <c r="J235" i="11"/>
  <c r="L235" i="11" s="1"/>
  <c r="Z234" i="11"/>
  <c r="AA234" i="11" s="1"/>
  <c r="X234" i="11"/>
  <c r="U234" i="11"/>
  <c r="O234" i="11"/>
  <c r="T234" i="11" s="1"/>
  <c r="Y234" i="11" s="1"/>
  <c r="N234" i="11"/>
  <c r="S234" i="11" s="1"/>
  <c r="L234" i="11"/>
  <c r="K234" i="11"/>
  <c r="J234" i="11"/>
  <c r="AA233" i="11"/>
  <c r="Z233" i="11"/>
  <c r="Y233" i="11"/>
  <c r="U233" i="11"/>
  <c r="X233" i="11" s="1"/>
  <c r="S233" i="11"/>
  <c r="O233" i="11"/>
  <c r="T233" i="11" s="1"/>
  <c r="N233" i="11"/>
  <c r="K233" i="11"/>
  <c r="L233" i="11" s="1"/>
  <c r="J233" i="11"/>
  <c r="Z232" i="11"/>
  <c r="U232" i="11"/>
  <c r="AA232" i="11" s="1"/>
  <c r="P232" i="11"/>
  <c r="R232" i="11" s="1"/>
  <c r="W232" i="11" s="1"/>
  <c r="O232" i="11"/>
  <c r="T232" i="11" s="1"/>
  <c r="Y232" i="11" s="1"/>
  <c r="N232" i="11"/>
  <c r="S232" i="11" s="1"/>
  <c r="X232" i="11" s="1"/>
  <c r="L232" i="11"/>
  <c r="K232" i="11"/>
  <c r="J232" i="11"/>
  <c r="AA231" i="11"/>
  <c r="Z231" i="11"/>
  <c r="U231" i="11"/>
  <c r="O231" i="11"/>
  <c r="T231" i="11" s="1"/>
  <c r="Y231" i="11" s="1"/>
  <c r="N231" i="11"/>
  <c r="S231" i="11" s="1"/>
  <c r="X231" i="11" s="1"/>
  <c r="K231" i="11"/>
  <c r="J231" i="11"/>
  <c r="Z230" i="11"/>
  <c r="Y230" i="11"/>
  <c r="X230" i="11"/>
  <c r="U230" i="11"/>
  <c r="T230" i="11"/>
  <c r="O230" i="11"/>
  <c r="N230" i="11"/>
  <c r="S230" i="11" s="1"/>
  <c r="K230" i="11"/>
  <c r="J230" i="11"/>
  <c r="L230" i="11" s="1"/>
  <c r="AA229" i="11"/>
  <c r="Z229" i="11"/>
  <c r="U229" i="11"/>
  <c r="O229" i="11"/>
  <c r="T229" i="11" s="1"/>
  <c r="Y229" i="11" s="1"/>
  <c r="N229" i="11"/>
  <c r="S229" i="11" s="1"/>
  <c r="X229" i="11" s="1"/>
  <c r="K229" i="11"/>
  <c r="L229" i="11" s="1"/>
  <c r="J229" i="11"/>
  <c r="AA228" i="11"/>
  <c r="Z228" i="11"/>
  <c r="X228" i="11"/>
  <c r="U228" i="11"/>
  <c r="O228" i="11"/>
  <c r="T228" i="11" s="1"/>
  <c r="Y228" i="11" s="1"/>
  <c r="N228" i="11"/>
  <c r="S228" i="11" s="1"/>
  <c r="K228" i="11"/>
  <c r="J228" i="11"/>
  <c r="L228" i="11" s="1"/>
  <c r="AA227" i="11"/>
  <c r="Z227" i="11"/>
  <c r="U227" i="11"/>
  <c r="T227" i="11"/>
  <c r="Y227" i="11" s="1"/>
  <c r="S227" i="11"/>
  <c r="X227" i="11" s="1"/>
  <c r="O227" i="11"/>
  <c r="N227" i="11"/>
  <c r="K227" i="11"/>
  <c r="J227" i="11"/>
  <c r="Z226" i="11"/>
  <c r="U226" i="11"/>
  <c r="X226" i="11" s="1"/>
  <c r="T226" i="11"/>
  <c r="Q226" i="11"/>
  <c r="O226" i="11"/>
  <c r="N226" i="11"/>
  <c r="S226" i="11" s="1"/>
  <c r="L226" i="11"/>
  <c r="P226" i="11" s="1"/>
  <c r="R226" i="11" s="1"/>
  <c r="K226" i="11"/>
  <c r="J226" i="11"/>
  <c r="Z225" i="11"/>
  <c r="Y225" i="11"/>
  <c r="U225" i="11"/>
  <c r="X225" i="11" s="1"/>
  <c r="T225" i="11"/>
  <c r="S225" i="11"/>
  <c r="O225" i="11"/>
  <c r="N225" i="11"/>
  <c r="K225" i="11"/>
  <c r="J225" i="11"/>
  <c r="Z224" i="11"/>
  <c r="X224" i="11"/>
  <c r="U224" i="11"/>
  <c r="T224" i="11"/>
  <c r="Y224" i="11" s="1"/>
  <c r="S224" i="11"/>
  <c r="O224" i="11"/>
  <c r="N224" i="11"/>
  <c r="L224" i="11"/>
  <c r="Q224" i="11" s="1"/>
  <c r="V224" i="11" s="1"/>
  <c r="K224" i="11"/>
  <c r="J224" i="11"/>
  <c r="Z223" i="11"/>
  <c r="Y223" i="11"/>
  <c r="X223" i="11"/>
  <c r="U223" i="11"/>
  <c r="S223" i="11"/>
  <c r="O223" i="11"/>
  <c r="T223" i="11" s="1"/>
  <c r="N223" i="11"/>
  <c r="K223" i="11"/>
  <c r="J223" i="11"/>
  <c r="Z222" i="11"/>
  <c r="Y222" i="11"/>
  <c r="X222" i="11"/>
  <c r="U222" i="11"/>
  <c r="T222" i="11"/>
  <c r="S222" i="11"/>
  <c r="O222" i="11"/>
  <c r="N222" i="11"/>
  <c r="K222" i="11"/>
  <c r="J222" i="11"/>
  <c r="L222" i="11" s="1"/>
  <c r="AA221" i="11"/>
  <c r="Z221" i="11"/>
  <c r="U221" i="11"/>
  <c r="T221" i="11"/>
  <c r="Y221" i="11" s="1"/>
  <c r="O221" i="11"/>
  <c r="N221" i="11"/>
  <c r="S221" i="11" s="1"/>
  <c r="X221" i="11" s="1"/>
  <c r="K221" i="11"/>
  <c r="L221" i="11" s="1"/>
  <c r="J221" i="11"/>
  <c r="Z220" i="11"/>
  <c r="AA220" i="11" s="1"/>
  <c r="X220" i="11"/>
  <c r="U220" i="11"/>
  <c r="S220" i="11"/>
  <c r="O220" i="11"/>
  <c r="T220" i="11" s="1"/>
  <c r="Y220" i="11" s="1"/>
  <c r="N220" i="11"/>
  <c r="K220" i="11"/>
  <c r="J220" i="11"/>
  <c r="L220" i="11" s="1"/>
  <c r="Z219" i="11"/>
  <c r="U219" i="11"/>
  <c r="S219" i="11"/>
  <c r="O219" i="11"/>
  <c r="T219" i="11" s="1"/>
  <c r="Y219" i="11" s="1"/>
  <c r="N219" i="11"/>
  <c r="K219" i="11"/>
  <c r="L219" i="11" s="1"/>
  <c r="J219" i="11"/>
  <c r="Z218" i="11"/>
  <c r="X218" i="11"/>
  <c r="U218" i="11"/>
  <c r="O218" i="11"/>
  <c r="T218" i="11" s="1"/>
  <c r="Y218" i="11" s="1"/>
  <c r="N218" i="11"/>
  <c r="S218" i="11" s="1"/>
  <c r="L218" i="11"/>
  <c r="K218" i="11"/>
  <c r="J218" i="11"/>
  <c r="AA217" i="11"/>
  <c r="Z217" i="11"/>
  <c r="Y217" i="11"/>
  <c r="X217" i="11"/>
  <c r="U217" i="11"/>
  <c r="S217" i="11"/>
  <c r="O217" i="11"/>
  <c r="T217" i="11" s="1"/>
  <c r="N217" i="11"/>
  <c r="L217" i="11"/>
  <c r="K217" i="11"/>
  <c r="J217" i="11"/>
  <c r="AA216" i="11"/>
  <c r="Z216" i="11"/>
  <c r="U216" i="11"/>
  <c r="O216" i="11"/>
  <c r="T216" i="11" s="1"/>
  <c r="Y216" i="11" s="1"/>
  <c r="N216" i="11"/>
  <c r="S216" i="11" s="1"/>
  <c r="X216" i="11" s="1"/>
  <c r="L216" i="11"/>
  <c r="K216" i="11"/>
  <c r="J216" i="11"/>
  <c r="AA215" i="11"/>
  <c r="Z215" i="11"/>
  <c r="U215" i="11"/>
  <c r="O215" i="11"/>
  <c r="T215" i="11" s="1"/>
  <c r="Y215" i="11" s="1"/>
  <c r="N215" i="11"/>
  <c r="S215" i="11" s="1"/>
  <c r="X215" i="11" s="1"/>
  <c r="K215" i="11"/>
  <c r="J215" i="11"/>
  <c r="AA214" i="11"/>
  <c r="Z214" i="11"/>
  <c r="Y214" i="11"/>
  <c r="U214" i="11"/>
  <c r="T214" i="11"/>
  <c r="O214" i="11"/>
  <c r="N214" i="11"/>
  <c r="S214" i="11" s="1"/>
  <c r="X214" i="11" s="1"/>
  <c r="K214" i="11"/>
  <c r="J214" i="11"/>
  <c r="L214" i="11" s="1"/>
  <c r="Z213" i="11"/>
  <c r="U213" i="11"/>
  <c r="AA213" i="11" s="1"/>
  <c r="O213" i="11"/>
  <c r="T213" i="11" s="1"/>
  <c r="Y213" i="11" s="1"/>
  <c r="N213" i="11"/>
  <c r="S213" i="11" s="1"/>
  <c r="X213" i="11" s="1"/>
  <c r="K213" i="11"/>
  <c r="L213" i="11" s="1"/>
  <c r="J213" i="11"/>
  <c r="AA212" i="11"/>
  <c r="Z212" i="11"/>
  <c r="X212" i="11"/>
  <c r="U212" i="11"/>
  <c r="O212" i="11"/>
  <c r="T212" i="11" s="1"/>
  <c r="Y212" i="11" s="1"/>
  <c r="N212" i="11"/>
  <c r="S212" i="11" s="1"/>
  <c r="L212" i="11"/>
  <c r="M212" i="11" s="1"/>
  <c r="K212" i="11"/>
  <c r="J212" i="11"/>
  <c r="Z211" i="11"/>
  <c r="AA211" i="11" s="1"/>
  <c r="U211" i="11"/>
  <c r="O211" i="11"/>
  <c r="T211" i="11" s="1"/>
  <c r="Y211" i="11" s="1"/>
  <c r="N211" i="11"/>
  <c r="S211" i="11" s="1"/>
  <c r="X211" i="11" s="1"/>
  <c r="L211" i="11"/>
  <c r="K211" i="11"/>
  <c r="J211" i="11"/>
  <c r="Z210" i="11"/>
  <c r="U210" i="11"/>
  <c r="O210" i="11"/>
  <c r="T210" i="11" s="1"/>
  <c r="Y210" i="11" s="1"/>
  <c r="N210" i="11"/>
  <c r="S210" i="11" s="1"/>
  <c r="X210" i="11" s="1"/>
  <c r="L210" i="11"/>
  <c r="K210" i="11"/>
  <c r="J210" i="11"/>
  <c r="AA209" i="11"/>
  <c r="Z209" i="11"/>
  <c r="U209" i="11"/>
  <c r="S209" i="11"/>
  <c r="X209" i="11" s="1"/>
  <c r="O209" i="11"/>
  <c r="T209" i="11" s="1"/>
  <c r="Y209" i="11" s="1"/>
  <c r="N209" i="11"/>
  <c r="K209" i="11"/>
  <c r="J209" i="11"/>
  <c r="Z208" i="11"/>
  <c r="AA208" i="11" s="1"/>
  <c r="U208" i="11"/>
  <c r="T208" i="11"/>
  <c r="S208" i="11"/>
  <c r="X208" i="11" s="1"/>
  <c r="O208" i="11"/>
  <c r="N208" i="11"/>
  <c r="K208" i="11"/>
  <c r="J208" i="11"/>
  <c r="L208" i="11" s="1"/>
  <c r="Z207" i="11"/>
  <c r="U207" i="11"/>
  <c r="S207" i="11"/>
  <c r="X207" i="11" s="1"/>
  <c r="O207" i="11"/>
  <c r="T207" i="11" s="1"/>
  <c r="Y207" i="11" s="1"/>
  <c r="N207" i="11"/>
  <c r="K207" i="11"/>
  <c r="J207" i="11"/>
  <c r="Z206" i="11"/>
  <c r="AA206" i="11" s="1"/>
  <c r="U206" i="11"/>
  <c r="T206" i="11"/>
  <c r="Y206" i="11" s="1"/>
  <c r="P206" i="11"/>
  <c r="R206" i="11" s="1"/>
  <c r="W206" i="11" s="1"/>
  <c r="O206" i="11"/>
  <c r="N206" i="11"/>
  <c r="S206" i="11" s="1"/>
  <c r="X206" i="11" s="1"/>
  <c r="K206" i="11"/>
  <c r="L206" i="11" s="1"/>
  <c r="M206" i="11" s="1"/>
  <c r="J206" i="11"/>
  <c r="Z205" i="11"/>
  <c r="U205" i="11"/>
  <c r="AA205" i="11" s="1"/>
  <c r="T205" i="11"/>
  <c r="S205" i="11"/>
  <c r="O205" i="11"/>
  <c r="N205" i="11"/>
  <c r="K205" i="11"/>
  <c r="L205" i="11" s="1"/>
  <c r="J205" i="11"/>
  <c r="Z204" i="11"/>
  <c r="U204" i="11"/>
  <c r="S204" i="11"/>
  <c r="X204" i="11" s="1"/>
  <c r="O204" i="11"/>
  <c r="T204" i="11" s="1"/>
  <c r="Y204" i="11" s="1"/>
  <c r="N204" i="11"/>
  <c r="K204" i="11"/>
  <c r="J204" i="11"/>
  <c r="L204" i="11" s="1"/>
  <c r="Z203" i="11"/>
  <c r="U203" i="11"/>
  <c r="T203" i="11"/>
  <c r="Y203" i="11" s="1"/>
  <c r="S203" i="11"/>
  <c r="X203" i="11" s="1"/>
  <c r="O203" i="11"/>
  <c r="N203" i="11"/>
  <c r="K203" i="11"/>
  <c r="J203" i="11"/>
  <c r="L203" i="11" s="1"/>
  <c r="Z202" i="11"/>
  <c r="Y202" i="11"/>
  <c r="U202" i="11"/>
  <c r="X202" i="11" s="1"/>
  <c r="T202" i="11"/>
  <c r="Q202" i="11"/>
  <c r="O202" i="11"/>
  <c r="N202" i="11"/>
  <c r="S202" i="11" s="1"/>
  <c r="L202" i="11"/>
  <c r="P202" i="11" s="1"/>
  <c r="R202" i="11" s="1"/>
  <c r="W202" i="11" s="1"/>
  <c r="K202" i="11"/>
  <c r="J202" i="11"/>
  <c r="AA201" i="11"/>
  <c r="Z201" i="11"/>
  <c r="Y201" i="11"/>
  <c r="U201" i="11"/>
  <c r="T201" i="11"/>
  <c r="S201" i="11"/>
  <c r="X201" i="11" s="1"/>
  <c r="O201" i="11"/>
  <c r="N201" i="11"/>
  <c r="K201" i="11"/>
  <c r="J201" i="11"/>
  <c r="L201" i="11" s="1"/>
  <c r="AA200" i="11"/>
  <c r="Z200" i="11"/>
  <c r="U200" i="11"/>
  <c r="O200" i="11"/>
  <c r="T200" i="11" s="1"/>
  <c r="Y200" i="11" s="1"/>
  <c r="N200" i="11"/>
  <c r="S200" i="11" s="1"/>
  <c r="X200" i="11" s="1"/>
  <c r="K200" i="11"/>
  <c r="J200" i="11"/>
  <c r="AA199" i="11"/>
  <c r="Z199" i="11"/>
  <c r="Y199" i="11"/>
  <c r="X199" i="11"/>
  <c r="U199" i="11"/>
  <c r="S199" i="11"/>
  <c r="O199" i="11"/>
  <c r="T199" i="11" s="1"/>
  <c r="N199" i="11"/>
  <c r="K199" i="11"/>
  <c r="J199" i="11"/>
  <c r="L199" i="11" s="1"/>
  <c r="Z198" i="11"/>
  <c r="AA198" i="11" s="1"/>
  <c r="Y198" i="11"/>
  <c r="U198" i="11"/>
  <c r="T198" i="11"/>
  <c r="O198" i="11"/>
  <c r="N198" i="11"/>
  <c r="S198" i="11" s="1"/>
  <c r="X198" i="11" s="1"/>
  <c r="K198" i="11"/>
  <c r="L198" i="11" s="1"/>
  <c r="J198" i="11"/>
  <c r="AA197" i="11"/>
  <c r="Z197" i="11"/>
  <c r="U197" i="11"/>
  <c r="O197" i="11"/>
  <c r="T197" i="11" s="1"/>
  <c r="Y197" i="11" s="1"/>
  <c r="N197" i="11"/>
  <c r="S197" i="11" s="1"/>
  <c r="X197" i="11" s="1"/>
  <c r="K197" i="11"/>
  <c r="L197" i="11" s="1"/>
  <c r="J197" i="11"/>
  <c r="AA196" i="11"/>
  <c r="Z196" i="11"/>
  <c r="Y196" i="11"/>
  <c r="U196" i="11"/>
  <c r="T196" i="11"/>
  <c r="Q196" i="11"/>
  <c r="P196" i="11"/>
  <c r="R196" i="11" s="1"/>
  <c r="W196" i="11" s="1"/>
  <c r="O196" i="11"/>
  <c r="N196" i="11"/>
  <c r="S196" i="11" s="1"/>
  <c r="X196" i="11" s="1"/>
  <c r="K196" i="11"/>
  <c r="J196" i="11"/>
  <c r="L196" i="11" s="1"/>
  <c r="M196" i="11" s="1"/>
  <c r="AA195" i="11"/>
  <c r="Z195" i="11"/>
  <c r="U195" i="11"/>
  <c r="T195" i="11"/>
  <c r="Y195" i="11" s="1"/>
  <c r="S195" i="11"/>
  <c r="X195" i="11" s="1"/>
  <c r="Q195" i="11"/>
  <c r="O195" i="11"/>
  <c r="N195" i="11"/>
  <c r="K195" i="11"/>
  <c r="L195" i="11" s="1"/>
  <c r="J195" i="11"/>
  <c r="Z194" i="11"/>
  <c r="U194" i="11"/>
  <c r="Q194" i="11"/>
  <c r="O194" i="11"/>
  <c r="T194" i="11" s="1"/>
  <c r="Y194" i="11" s="1"/>
  <c r="N194" i="11"/>
  <c r="S194" i="11" s="1"/>
  <c r="X194" i="11" s="1"/>
  <c r="L194" i="11"/>
  <c r="P194" i="11" s="1"/>
  <c r="R194" i="11" s="1"/>
  <c r="W194" i="11" s="1"/>
  <c r="K194" i="11"/>
  <c r="J194" i="11"/>
  <c r="Z193" i="11"/>
  <c r="AB193" i="11" s="1"/>
  <c r="U193" i="11"/>
  <c r="T193" i="11"/>
  <c r="S193" i="11"/>
  <c r="Q193" i="11"/>
  <c r="P193" i="11"/>
  <c r="R193" i="11" s="1"/>
  <c r="W193" i="11" s="1"/>
  <c r="O193" i="11"/>
  <c r="N193" i="11"/>
  <c r="L193" i="11"/>
  <c r="M193" i="11" s="1"/>
  <c r="K193" i="11"/>
  <c r="J193" i="11"/>
  <c r="Z192" i="11"/>
  <c r="U192" i="11"/>
  <c r="S192" i="11"/>
  <c r="O192" i="11"/>
  <c r="T192" i="11" s="1"/>
  <c r="N192" i="11"/>
  <c r="K192" i="11"/>
  <c r="J192" i="11"/>
  <c r="L192" i="11" s="1"/>
  <c r="AA191" i="11"/>
  <c r="Z191" i="11"/>
  <c r="Y191" i="11"/>
  <c r="U191" i="11"/>
  <c r="S191" i="11"/>
  <c r="X191" i="11" s="1"/>
  <c r="P191" i="11"/>
  <c r="R191" i="11" s="1"/>
  <c r="W191" i="11" s="1"/>
  <c r="O191" i="11"/>
  <c r="T191" i="11" s="1"/>
  <c r="N191" i="11"/>
  <c r="K191" i="11"/>
  <c r="J191" i="11"/>
  <c r="L191" i="11" s="1"/>
  <c r="Q191" i="11" s="1"/>
  <c r="V191" i="11" s="1"/>
  <c r="Z190" i="11"/>
  <c r="X190" i="11"/>
  <c r="U190" i="11"/>
  <c r="T190" i="11"/>
  <c r="Y190" i="11" s="1"/>
  <c r="S190" i="11"/>
  <c r="O190" i="11"/>
  <c r="N190" i="11"/>
  <c r="K190" i="11"/>
  <c r="L190" i="11" s="1"/>
  <c r="J190" i="11"/>
  <c r="AA189" i="11"/>
  <c r="Z189" i="11"/>
  <c r="Y189" i="11"/>
  <c r="U189" i="11"/>
  <c r="T189" i="11"/>
  <c r="O189" i="11"/>
  <c r="N189" i="11"/>
  <c r="S189" i="11" s="1"/>
  <c r="X189" i="11" s="1"/>
  <c r="K189" i="11"/>
  <c r="L189" i="11" s="1"/>
  <c r="J189" i="11"/>
  <c r="AA188" i="11"/>
  <c r="Z188" i="11"/>
  <c r="Y188" i="11"/>
  <c r="U188" i="11"/>
  <c r="T188" i="11"/>
  <c r="O188" i="11"/>
  <c r="N188" i="11"/>
  <c r="S188" i="11" s="1"/>
  <c r="X188" i="11" s="1"/>
  <c r="K188" i="11"/>
  <c r="J188" i="11"/>
  <c r="L188" i="11" s="1"/>
  <c r="AA187" i="11"/>
  <c r="Z187" i="11"/>
  <c r="U187" i="11"/>
  <c r="O187" i="11"/>
  <c r="T187" i="11" s="1"/>
  <c r="Y187" i="11" s="1"/>
  <c r="N187" i="11"/>
  <c r="S187" i="11" s="1"/>
  <c r="X187" i="11" s="1"/>
  <c r="L187" i="11"/>
  <c r="K187" i="11"/>
  <c r="J187" i="11"/>
  <c r="Z186" i="11"/>
  <c r="AA186" i="11" s="1"/>
  <c r="U186" i="11"/>
  <c r="O186" i="11"/>
  <c r="T186" i="11" s="1"/>
  <c r="Y186" i="11" s="1"/>
  <c r="N186" i="11"/>
  <c r="S186" i="11" s="1"/>
  <c r="X186" i="11" s="1"/>
  <c r="K186" i="11"/>
  <c r="J186" i="11"/>
  <c r="L186" i="11" s="1"/>
  <c r="Z185" i="11"/>
  <c r="U185" i="11"/>
  <c r="S185" i="11"/>
  <c r="X185" i="11" s="1"/>
  <c r="Q185" i="11"/>
  <c r="V185" i="11" s="1"/>
  <c r="P185" i="11"/>
  <c r="R185" i="11" s="1"/>
  <c r="W185" i="11" s="1"/>
  <c r="O185" i="11"/>
  <c r="T185" i="11" s="1"/>
  <c r="Y185" i="11" s="1"/>
  <c r="N185" i="11"/>
  <c r="L185" i="11"/>
  <c r="M185" i="11" s="1"/>
  <c r="K185" i="11"/>
  <c r="J185" i="11"/>
  <c r="AB184" i="11"/>
  <c r="Z184" i="11"/>
  <c r="AA184" i="11" s="1"/>
  <c r="U184" i="11"/>
  <c r="S184" i="11"/>
  <c r="X184" i="11" s="1"/>
  <c r="P184" i="11"/>
  <c r="R184" i="11" s="1"/>
  <c r="W184" i="11" s="1"/>
  <c r="O184" i="11"/>
  <c r="T184" i="11" s="1"/>
  <c r="Y184" i="11" s="1"/>
  <c r="N184" i="11"/>
  <c r="M184" i="11"/>
  <c r="K184" i="11"/>
  <c r="J184" i="11"/>
  <c r="L184" i="11" s="1"/>
  <c r="Q184" i="11" s="1"/>
  <c r="V184" i="11" s="1"/>
  <c r="Z183" i="11"/>
  <c r="U183" i="11"/>
  <c r="O183" i="11"/>
  <c r="T183" i="11" s="1"/>
  <c r="Y183" i="11" s="1"/>
  <c r="N183" i="11"/>
  <c r="S183" i="11" s="1"/>
  <c r="X183" i="11" s="1"/>
  <c r="K183" i="11"/>
  <c r="J183" i="11"/>
  <c r="L183" i="11" s="1"/>
  <c r="M183" i="11" s="1"/>
  <c r="AA182" i="11"/>
  <c r="Z182" i="11"/>
  <c r="U182" i="11"/>
  <c r="T182" i="11"/>
  <c r="Y182" i="11" s="1"/>
  <c r="S182" i="11"/>
  <c r="X182" i="11" s="1"/>
  <c r="O182" i="11"/>
  <c r="N182" i="11"/>
  <c r="L182" i="11"/>
  <c r="K182" i="11"/>
  <c r="J182" i="11"/>
  <c r="Z181" i="11"/>
  <c r="W181" i="11"/>
  <c r="U181" i="11"/>
  <c r="AA181" i="11" s="1"/>
  <c r="T181" i="11"/>
  <c r="Y181" i="11" s="1"/>
  <c r="Q181" i="11"/>
  <c r="P181" i="11"/>
  <c r="R181" i="11" s="1"/>
  <c r="O181" i="11"/>
  <c r="N181" i="11"/>
  <c r="S181" i="11" s="1"/>
  <c r="L181" i="11"/>
  <c r="M181" i="11" s="1"/>
  <c r="K181" i="11"/>
  <c r="J181" i="11"/>
  <c r="AA180" i="11"/>
  <c r="Z180" i="11"/>
  <c r="X180" i="11"/>
  <c r="U180" i="11"/>
  <c r="T180" i="11"/>
  <c r="Y180" i="11" s="1"/>
  <c r="S180" i="11"/>
  <c r="Q180" i="11"/>
  <c r="O180" i="11"/>
  <c r="N180" i="11"/>
  <c r="K180" i="11"/>
  <c r="J180" i="11"/>
  <c r="L180" i="11" s="1"/>
  <c r="AA179" i="11"/>
  <c r="Z179" i="11"/>
  <c r="Y179" i="11"/>
  <c r="U179" i="11"/>
  <c r="T179" i="11"/>
  <c r="S179" i="11"/>
  <c r="O179" i="11"/>
  <c r="N179" i="11"/>
  <c r="K179" i="11"/>
  <c r="L179" i="11" s="1"/>
  <c r="J179" i="11"/>
  <c r="Z178" i="11"/>
  <c r="AA178" i="11" s="1"/>
  <c r="Y178" i="11"/>
  <c r="X178" i="11"/>
  <c r="U178" i="11"/>
  <c r="T178" i="11"/>
  <c r="O178" i="11"/>
  <c r="N178" i="11"/>
  <c r="S178" i="11" s="1"/>
  <c r="K178" i="11"/>
  <c r="J178" i="11"/>
  <c r="L178" i="11" s="1"/>
  <c r="Z177" i="11"/>
  <c r="X177" i="11"/>
  <c r="U177" i="11"/>
  <c r="T177" i="11"/>
  <c r="Y177" i="11" s="1"/>
  <c r="S177" i="11"/>
  <c r="O177" i="11"/>
  <c r="N177" i="11"/>
  <c r="L177" i="11"/>
  <c r="K177" i="11"/>
  <c r="J177" i="11"/>
  <c r="Z176" i="11"/>
  <c r="AA176" i="11" s="1"/>
  <c r="U176" i="11"/>
  <c r="O176" i="11"/>
  <c r="T176" i="11" s="1"/>
  <c r="Y176" i="11" s="1"/>
  <c r="N176" i="11"/>
  <c r="S176" i="11" s="1"/>
  <c r="X176" i="11" s="1"/>
  <c r="M176" i="11"/>
  <c r="K176" i="11"/>
  <c r="L176" i="11" s="1"/>
  <c r="J176" i="11"/>
  <c r="Z175" i="11"/>
  <c r="Y175" i="11"/>
  <c r="U175" i="11"/>
  <c r="O175" i="11"/>
  <c r="T175" i="11" s="1"/>
  <c r="N175" i="11"/>
  <c r="S175" i="11" s="1"/>
  <c r="X175" i="11" s="1"/>
  <c r="K175" i="11"/>
  <c r="J175" i="11"/>
  <c r="L175" i="11" s="1"/>
  <c r="AA174" i="11"/>
  <c r="Z174" i="11"/>
  <c r="X174" i="11"/>
  <c r="U174" i="11"/>
  <c r="Y174" i="11" s="1"/>
  <c r="T174" i="11"/>
  <c r="O174" i="11"/>
  <c r="N174" i="11"/>
  <c r="S174" i="11" s="1"/>
  <c r="L174" i="11"/>
  <c r="P174" i="11" s="1"/>
  <c r="R174" i="11" s="1"/>
  <c r="W174" i="11" s="1"/>
  <c r="K174" i="11"/>
  <c r="J174" i="11"/>
  <c r="Z173" i="11"/>
  <c r="U173" i="11"/>
  <c r="AA173" i="11" s="1"/>
  <c r="Q173" i="11"/>
  <c r="P173" i="11"/>
  <c r="R173" i="11" s="1"/>
  <c r="W173" i="11" s="1"/>
  <c r="O173" i="11"/>
  <c r="T173" i="11" s="1"/>
  <c r="Y173" i="11" s="1"/>
  <c r="N173" i="11"/>
  <c r="S173" i="11" s="1"/>
  <c r="X173" i="11" s="1"/>
  <c r="L173" i="11"/>
  <c r="M173" i="11" s="1"/>
  <c r="K173" i="11"/>
  <c r="J173" i="11"/>
  <c r="Z172" i="11"/>
  <c r="AA172" i="11" s="1"/>
  <c r="U172" i="11"/>
  <c r="S172" i="11"/>
  <c r="X172" i="11" s="1"/>
  <c r="O172" i="11"/>
  <c r="T172" i="11" s="1"/>
  <c r="Y172" i="11" s="1"/>
  <c r="N172" i="11"/>
  <c r="K172" i="11"/>
  <c r="L172" i="11" s="1"/>
  <c r="J172" i="11"/>
  <c r="Z171" i="11"/>
  <c r="AA171" i="11" s="1"/>
  <c r="U171" i="11"/>
  <c r="S171" i="11"/>
  <c r="O171" i="11"/>
  <c r="T171" i="11" s="1"/>
  <c r="Y171" i="11" s="1"/>
  <c r="N171" i="11"/>
  <c r="L171" i="11"/>
  <c r="K171" i="11"/>
  <c r="J171" i="11"/>
  <c r="Z170" i="11"/>
  <c r="X170" i="11"/>
  <c r="V170" i="11"/>
  <c r="U170" i="11"/>
  <c r="T170" i="11"/>
  <c r="Y170" i="11" s="1"/>
  <c r="R170" i="11"/>
  <c r="W170" i="11" s="1"/>
  <c r="P170" i="11"/>
  <c r="O170" i="11"/>
  <c r="N170" i="11"/>
  <c r="S170" i="11" s="1"/>
  <c r="M170" i="11"/>
  <c r="L170" i="11"/>
  <c r="Q170" i="11" s="1"/>
  <c r="K170" i="11"/>
  <c r="J170" i="11"/>
  <c r="Z169" i="11"/>
  <c r="U169" i="11"/>
  <c r="X169" i="11" s="1"/>
  <c r="T169" i="11"/>
  <c r="Y169" i="11" s="1"/>
  <c r="S169" i="11"/>
  <c r="O169" i="11"/>
  <c r="N169" i="11"/>
  <c r="K169" i="11"/>
  <c r="J169" i="11"/>
  <c r="L169" i="11" s="1"/>
  <c r="Z168" i="11"/>
  <c r="AA168" i="11" s="1"/>
  <c r="U168" i="11"/>
  <c r="T168" i="11"/>
  <c r="Y168" i="11" s="1"/>
  <c r="S168" i="11"/>
  <c r="X168" i="11" s="1"/>
  <c r="O168" i="11"/>
  <c r="N168" i="11"/>
  <c r="K168" i="11"/>
  <c r="J168" i="11"/>
  <c r="L168" i="11" s="1"/>
  <c r="Z167" i="11"/>
  <c r="Y167" i="11"/>
  <c r="X167" i="11"/>
  <c r="U167" i="11"/>
  <c r="S167" i="11"/>
  <c r="O167" i="11"/>
  <c r="T167" i="11" s="1"/>
  <c r="N167" i="11"/>
  <c r="K167" i="11"/>
  <c r="J167" i="11"/>
  <c r="L167" i="11" s="1"/>
  <c r="Z166" i="11"/>
  <c r="U166" i="11"/>
  <c r="X166" i="11" s="1"/>
  <c r="T166" i="11"/>
  <c r="S166" i="11"/>
  <c r="O166" i="11"/>
  <c r="N166" i="11"/>
  <c r="L166" i="11"/>
  <c r="K166" i="11"/>
  <c r="J166" i="11"/>
  <c r="Z165" i="11"/>
  <c r="U165" i="11"/>
  <c r="AA165" i="11" s="1"/>
  <c r="O165" i="11"/>
  <c r="T165" i="11" s="1"/>
  <c r="N165" i="11"/>
  <c r="S165" i="11" s="1"/>
  <c r="X165" i="11" s="1"/>
  <c r="L165" i="11"/>
  <c r="K165" i="11"/>
  <c r="J165" i="11"/>
  <c r="Z164" i="11"/>
  <c r="AA164" i="11" s="1"/>
  <c r="U164" i="11"/>
  <c r="O164" i="11"/>
  <c r="T164" i="11" s="1"/>
  <c r="Y164" i="11" s="1"/>
  <c r="N164" i="11"/>
  <c r="S164" i="11" s="1"/>
  <c r="X164" i="11" s="1"/>
  <c r="L164" i="11"/>
  <c r="K164" i="11"/>
  <c r="J164" i="11"/>
  <c r="AA163" i="11"/>
  <c r="Z163" i="11"/>
  <c r="Y163" i="11"/>
  <c r="U163" i="11"/>
  <c r="O163" i="11"/>
  <c r="T163" i="11" s="1"/>
  <c r="N163" i="11"/>
  <c r="S163" i="11" s="1"/>
  <c r="X163" i="11" s="1"/>
  <c r="K163" i="11"/>
  <c r="J163" i="11"/>
  <c r="L163" i="11" s="1"/>
  <c r="AB162" i="11"/>
  <c r="Z162" i="11"/>
  <c r="AA162" i="11" s="1"/>
  <c r="U162" i="11"/>
  <c r="T162" i="11"/>
  <c r="Y162" i="11" s="1"/>
  <c r="P162" i="11"/>
  <c r="R162" i="11" s="1"/>
  <c r="W162" i="11" s="1"/>
  <c r="O162" i="11"/>
  <c r="N162" i="11"/>
  <c r="S162" i="11" s="1"/>
  <c r="X162" i="11" s="1"/>
  <c r="M162" i="11"/>
  <c r="K162" i="11"/>
  <c r="J162" i="11"/>
  <c r="L162" i="11" s="1"/>
  <c r="Q162" i="11" s="1"/>
  <c r="V162" i="11" s="1"/>
  <c r="Z161" i="11"/>
  <c r="U161" i="11"/>
  <c r="AA161" i="11" s="1"/>
  <c r="S161" i="11"/>
  <c r="X161" i="11" s="1"/>
  <c r="P161" i="11"/>
  <c r="R161" i="11" s="1"/>
  <c r="W161" i="11" s="1"/>
  <c r="O161" i="11"/>
  <c r="T161" i="11" s="1"/>
  <c r="Y161" i="11" s="1"/>
  <c r="N161" i="11"/>
  <c r="K161" i="11"/>
  <c r="J161" i="11"/>
  <c r="L161" i="11" s="1"/>
  <c r="AA160" i="11"/>
  <c r="Z160" i="11"/>
  <c r="U160" i="11"/>
  <c r="T160" i="11"/>
  <c r="Y160" i="11" s="1"/>
  <c r="S160" i="11"/>
  <c r="X160" i="11" s="1"/>
  <c r="O160" i="11"/>
  <c r="N160" i="11"/>
  <c r="K160" i="11"/>
  <c r="L160" i="11" s="1"/>
  <c r="Q160" i="11" s="1"/>
  <c r="AB160" i="11" s="1"/>
  <c r="J160" i="11"/>
  <c r="Z159" i="11"/>
  <c r="U159" i="11"/>
  <c r="AA159" i="11" s="1"/>
  <c r="O159" i="11"/>
  <c r="T159" i="11" s="1"/>
  <c r="Y159" i="11" s="1"/>
  <c r="N159" i="11"/>
  <c r="S159" i="11" s="1"/>
  <c r="X159" i="11" s="1"/>
  <c r="K159" i="11"/>
  <c r="J159" i="11"/>
  <c r="Z158" i="11"/>
  <c r="AA158" i="11" s="1"/>
  <c r="Y158" i="11"/>
  <c r="U158" i="11"/>
  <c r="X158" i="11" s="1"/>
  <c r="T158" i="11"/>
  <c r="S158" i="11"/>
  <c r="O158" i="11"/>
  <c r="N158" i="11"/>
  <c r="K158" i="11"/>
  <c r="L158" i="11" s="1"/>
  <c r="Q158" i="11" s="1"/>
  <c r="J158" i="11"/>
  <c r="AA157" i="11"/>
  <c r="Z157" i="11"/>
  <c r="U157" i="11"/>
  <c r="S157" i="11"/>
  <c r="X157" i="11" s="1"/>
  <c r="O157" i="11"/>
  <c r="T157" i="11" s="1"/>
  <c r="N157" i="11"/>
  <c r="K157" i="11"/>
  <c r="L157" i="11" s="1"/>
  <c r="J157" i="11"/>
  <c r="Z156" i="11"/>
  <c r="AA156" i="11" s="1"/>
  <c r="Y156" i="11"/>
  <c r="X156" i="11"/>
  <c r="U156" i="11"/>
  <c r="T156" i="11"/>
  <c r="S156" i="11"/>
  <c r="O156" i="11"/>
  <c r="N156" i="11"/>
  <c r="K156" i="11"/>
  <c r="L156" i="11" s="1"/>
  <c r="J156" i="11"/>
  <c r="Z155" i="11"/>
  <c r="U155" i="11"/>
  <c r="Y155" i="11" s="1"/>
  <c r="T155" i="11"/>
  <c r="S155" i="11"/>
  <c r="Q155" i="11"/>
  <c r="O155" i="11"/>
  <c r="N155" i="11"/>
  <c r="K155" i="11"/>
  <c r="J155" i="11"/>
  <c r="L155" i="11" s="1"/>
  <c r="Z154" i="11"/>
  <c r="U154" i="11"/>
  <c r="T154" i="11"/>
  <c r="Y154" i="11" s="1"/>
  <c r="Q154" i="11"/>
  <c r="V154" i="11" s="1"/>
  <c r="O154" i="11"/>
  <c r="N154" i="11"/>
  <c r="S154" i="11" s="1"/>
  <c r="X154" i="11" s="1"/>
  <c r="M154" i="11"/>
  <c r="K154" i="11"/>
  <c r="J154" i="11"/>
  <c r="L154" i="11" s="1"/>
  <c r="P154" i="11" s="1"/>
  <c r="R154" i="11" s="1"/>
  <c r="W154" i="11" s="1"/>
  <c r="AA153" i="11"/>
  <c r="Z153" i="11"/>
  <c r="U153" i="11"/>
  <c r="T153" i="11"/>
  <c r="Y153" i="11" s="1"/>
  <c r="Q153" i="11"/>
  <c r="O153" i="11"/>
  <c r="N153" i="11"/>
  <c r="S153" i="11" s="1"/>
  <c r="X153" i="11" s="1"/>
  <c r="M153" i="11"/>
  <c r="K153" i="11"/>
  <c r="L153" i="11" s="1"/>
  <c r="P153" i="11" s="1"/>
  <c r="R153" i="11" s="1"/>
  <c r="W153" i="11" s="1"/>
  <c r="J153" i="11"/>
  <c r="AA152" i="11"/>
  <c r="Z152" i="11"/>
  <c r="U152" i="11"/>
  <c r="T152" i="11"/>
  <c r="Y152" i="11" s="1"/>
  <c r="P152" i="11"/>
  <c r="R152" i="11" s="1"/>
  <c r="W152" i="11" s="1"/>
  <c r="O152" i="11"/>
  <c r="N152" i="11"/>
  <c r="S152" i="11" s="1"/>
  <c r="X152" i="11" s="1"/>
  <c r="L152" i="11"/>
  <c r="M152" i="11" s="1"/>
  <c r="K152" i="11"/>
  <c r="J152" i="11"/>
  <c r="Z151" i="11"/>
  <c r="AA151" i="11" s="1"/>
  <c r="U151" i="11"/>
  <c r="O151" i="11"/>
  <c r="T151" i="11" s="1"/>
  <c r="Y151" i="11" s="1"/>
  <c r="N151" i="11"/>
  <c r="S151" i="11" s="1"/>
  <c r="X151" i="11" s="1"/>
  <c r="L151" i="11"/>
  <c r="K151" i="11"/>
  <c r="J151" i="11"/>
  <c r="Z150" i="11"/>
  <c r="U150" i="11"/>
  <c r="P150" i="11"/>
  <c r="R150" i="11" s="1"/>
  <c r="W150" i="11" s="1"/>
  <c r="O150" i="11"/>
  <c r="T150" i="11" s="1"/>
  <c r="Y150" i="11" s="1"/>
  <c r="N150" i="11"/>
  <c r="S150" i="11" s="1"/>
  <c r="X150" i="11" s="1"/>
  <c r="M150" i="11"/>
  <c r="K150" i="11"/>
  <c r="J150" i="11"/>
  <c r="L150" i="11" s="1"/>
  <c r="Q150" i="11" s="1"/>
  <c r="V150" i="11" s="1"/>
  <c r="Z149" i="11"/>
  <c r="Y149" i="11"/>
  <c r="U149" i="11"/>
  <c r="T149" i="11"/>
  <c r="S149" i="11"/>
  <c r="X149" i="11" s="1"/>
  <c r="O149" i="11"/>
  <c r="N149" i="11"/>
  <c r="K149" i="11"/>
  <c r="J149" i="11"/>
  <c r="L149" i="11" s="1"/>
  <c r="Z148" i="11"/>
  <c r="AA148" i="11" s="1"/>
  <c r="U148" i="11"/>
  <c r="S148" i="11"/>
  <c r="X148" i="11" s="1"/>
  <c r="O148" i="11"/>
  <c r="T148" i="11" s="1"/>
  <c r="N148" i="11"/>
  <c r="L148" i="11"/>
  <c r="K148" i="11"/>
  <c r="J148" i="11"/>
  <c r="Z147" i="11"/>
  <c r="U147" i="11"/>
  <c r="O147" i="11"/>
  <c r="T147" i="11" s="1"/>
  <c r="Y147" i="11" s="1"/>
  <c r="N147" i="11"/>
  <c r="S147" i="11" s="1"/>
  <c r="X147" i="11" s="1"/>
  <c r="K147" i="11"/>
  <c r="J147" i="11"/>
  <c r="AA146" i="11"/>
  <c r="Z146" i="11"/>
  <c r="Y146" i="11"/>
  <c r="U146" i="11"/>
  <c r="T146" i="11"/>
  <c r="O146" i="11"/>
  <c r="N146" i="11"/>
  <c r="S146" i="11" s="1"/>
  <c r="X146" i="11" s="1"/>
  <c r="K146" i="11"/>
  <c r="J146" i="11"/>
  <c r="L146" i="11" s="1"/>
  <c r="AB145" i="11"/>
  <c r="Z145" i="11"/>
  <c r="AA145" i="11" s="1"/>
  <c r="Y145" i="11"/>
  <c r="U145" i="11"/>
  <c r="P145" i="11"/>
  <c r="R145" i="11" s="1"/>
  <c r="W145" i="11" s="1"/>
  <c r="O145" i="11"/>
  <c r="T145" i="11" s="1"/>
  <c r="N145" i="11"/>
  <c r="S145" i="11" s="1"/>
  <c r="X145" i="11" s="1"/>
  <c r="M145" i="11"/>
  <c r="L145" i="11"/>
  <c r="Q145" i="11" s="1"/>
  <c r="V145" i="11" s="1"/>
  <c r="K145" i="11"/>
  <c r="J145" i="11"/>
  <c r="AA144" i="11"/>
  <c r="Z144" i="11"/>
  <c r="U144" i="11"/>
  <c r="S144" i="11"/>
  <c r="X144" i="11" s="1"/>
  <c r="O144" i="11"/>
  <c r="T144" i="11" s="1"/>
  <c r="Y144" i="11" s="1"/>
  <c r="N144" i="11"/>
  <c r="K144" i="11"/>
  <c r="L144" i="11" s="1"/>
  <c r="J144" i="11"/>
  <c r="Z143" i="11"/>
  <c r="U143" i="11"/>
  <c r="AA143" i="11" s="1"/>
  <c r="S143" i="11"/>
  <c r="P143" i="11"/>
  <c r="R143" i="11" s="1"/>
  <c r="W143" i="11" s="1"/>
  <c r="O143" i="11"/>
  <c r="T143" i="11" s="1"/>
  <c r="N143" i="11"/>
  <c r="L143" i="11"/>
  <c r="K143" i="11"/>
  <c r="J143" i="11"/>
  <c r="Z142" i="11"/>
  <c r="U142" i="11"/>
  <c r="S142" i="11"/>
  <c r="X142" i="11" s="1"/>
  <c r="O142" i="11"/>
  <c r="T142" i="11" s="1"/>
  <c r="Y142" i="11" s="1"/>
  <c r="N142" i="11"/>
  <c r="M142" i="11"/>
  <c r="K142" i="11"/>
  <c r="J142" i="11"/>
  <c r="L142" i="11" s="1"/>
  <c r="Q142" i="11" s="1"/>
  <c r="Z141" i="11"/>
  <c r="U141" i="11"/>
  <c r="AA141" i="11" s="1"/>
  <c r="S141" i="11"/>
  <c r="X141" i="11" s="1"/>
  <c r="R141" i="11"/>
  <c r="W141" i="11" s="1"/>
  <c r="Q141" i="11"/>
  <c r="O141" i="11"/>
  <c r="T141" i="11" s="1"/>
  <c r="Y141" i="11" s="1"/>
  <c r="N141" i="11"/>
  <c r="L141" i="11"/>
  <c r="P141" i="11" s="1"/>
  <c r="K141" i="11"/>
  <c r="J141" i="11"/>
  <c r="Z140" i="11"/>
  <c r="U140" i="11"/>
  <c r="AA140" i="11" s="1"/>
  <c r="T140" i="11"/>
  <c r="O140" i="11"/>
  <c r="N140" i="11"/>
  <c r="S140" i="11" s="1"/>
  <c r="X140" i="11" s="1"/>
  <c r="L140" i="11"/>
  <c r="Q140" i="11" s="1"/>
  <c r="AB140" i="11" s="1"/>
  <c r="K140" i="11"/>
  <c r="J140" i="11"/>
  <c r="Z139" i="11"/>
  <c r="AA139" i="11" s="1"/>
  <c r="Y139" i="11"/>
  <c r="X139" i="11"/>
  <c r="U139" i="11"/>
  <c r="S139" i="11"/>
  <c r="O139" i="11"/>
  <c r="T139" i="11" s="1"/>
  <c r="N139" i="11"/>
  <c r="K139" i="11"/>
  <c r="J139" i="11"/>
  <c r="L139" i="11" s="1"/>
  <c r="AA138" i="11"/>
  <c r="Z138" i="11"/>
  <c r="Y138" i="11"/>
  <c r="U138" i="11"/>
  <c r="T138" i="11"/>
  <c r="O138" i="11"/>
  <c r="N138" i="11"/>
  <c r="S138" i="11" s="1"/>
  <c r="X138" i="11" s="1"/>
  <c r="K138" i="11"/>
  <c r="J138" i="11"/>
  <c r="L138" i="11" s="1"/>
  <c r="AA137" i="11"/>
  <c r="Z137" i="11"/>
  <c r="X137" i="11"/>
  <c r="U137" i="11"/>
  <c r="O137" i="11"/>
  <c r="T137" i="11" s="1"/>
  <c r="Y137" i="11" s="1"/>
  <c r="N137" i="11"/>
  <c r="S137" i="11" s="1"/>
  <c r="M137" i="11"/>
  <c r="L137" i="11"/>
  <c r="K137" i="11"/>
  <c r="J137" i="11"/>
  <c r="Z136" i="11"/>
  <c r="AA136" i="11" s="1"/>
  <c r="U136" i="11"/>
  <c r="O136" i="11"/>
  <c r="T136" i="11" s="1"/>
  <c r="Y136" i="11" s="1"/>
  <c r="N136" i="11"/>
  <c r="S136" i="11" s="1"/>
  <c r="X136" i="11" s="1"/>
  <c r="K136" i="11"/>
  <c r="J136" i="11"/>
  <c r="AA135" i="11"/>
  <c r="Z135" i="11"/>
  <c r="U135" i="11"/>
  <c r="O135" i="11"/>
  <c r="T135" i="11" s="1"/>
  <c r="Y135" i="11" s="1"/>
  <c r="N135" i="11"/>
  <c r="S135" i="11" s="1"/>
  <c r="X135" i="11" s="1"/>
  <c r="K135" i="11"/>
  <c r="J135" i="11"/>
  <c r="L135" i="11" s="1"/>
  <c r="AA134" i="11"/>
  <c r="Z134" i="11"/>
  <c r="V134" i="11"/>
  <c r="U134" i="11"/>
  <c r="O134" i="11"/>
  <c r="T134" i="11" s="1"/>
  <c r="Y134" i="11" s="1"/>
  <c r="N134" i="11"/>
  <c r="S134" i="11" s="1"/>
  <c r="X134" i="11" s="1"/>
  <c r="K134" i="11"/>
  <c r="J134" i="11"/>
  <c r="L134" i="11" s="1"/>
  <c r="Q134" i="11" s="1"/>
  <c r="Z133" i="11"/>
  <c r="AA133" i="11" s="1"/>
  <c r="U133" i="11"/>
  <c r="T133" i="11"/>
  <c r="Y133" i="11" s="1"/>
  <c r="O133" i="11"/>
  <c r="N133" i="11"/>
  <c r="S133" i="11" s="1"/>
  <c r="X133" i="11" s="1"/>
  <c r="K133" i="11"/>
  <c r="L133" i="11" s="1"/>
  <c r="J133" i="11"/>
  <c r="Z132" i="11"/>
  <c r="AA132" i="11" s="1"/>
  <c r="X132" i="11"/>
  <c r="U132" i="11"/>
  <c r="S132" i="11"/>
  <c r="O132" i="11"/>
  <c r="T132" i="11" s="1"/>
  <c r="Y132" i="11" s="1"/>
  <c r="N132" i="11"/>
  <c r="L132" i="11"/>
  <c r="K132" i="11"/>
  <c r="J132" i="11"/>
  <c r="Z131" i="11"/>
  <c r="Y131" i="11"/>
  <c r="U131" i="11"/>
  <c r="T131" i="11"/>
  <c r="S131" i="11"/>
  <c r="X131" i="11" s="1"/>
  <c r="O131" i="11"/>
  <c r="N131" i="11"/>
  <c r="K131" i="11"/>
  <c r="J131" i="11"/>
  <c r="Z130" i="11"/>
  <c r="U130" i="11"/>
  <c r="T130" i="11"/>
  <c r="Q130" i="11"/>
  <c r="O130" i="11"/>
  <c r="N130" i="11"/>
  <c r="S130" i="11" s="1"/>
  <c r="X130" i="11" s="1"/>
  <c r="M130" i="11"/>
  <c r="K130" i="11"/>
  <c r="J130" i="11"/>
  <c r="L130" i="11" s="1"/>
  <c r="P130" i="11" s="1"/>
  <c r="R130" i="11" s="1"/>
  <c r="W130" i="11" s="1"/>
  <c r="Z129" i="11"/>
  <c r="U129" i="11"/>
  <c r="S129" i="11"/>
  <c r="X129" i="11" s="1"/>
  <c r="O129" i="11"/>
  <c r="T129" i="11" s="1"/>
  <c r="Y129" i="11" s="1"/>
  <c r="N129" i="11"/>
  <c r="K129" i="11"/>
  <c r="J129" i="11"/>
  <c r="L129" i="11" s="1"/>
  <c r="M129" i="11" s="1"/>
  <c r="Z128" i="11"/>
  <c r="AA128" i="11" s="1"/>
  <c r="U128" i="11"/>
  <c r="T128" i="11"/>
  <c r="Y128" i="11" s="1"/>
  <c r="S128" i="11"/>
  <c r="X128" i="11" s="1"/>
  <c r="R128" i="11"/>
  <c r="W128" i="11" s="1"/>
  <c r="O128" i="11"/>
  <c r="N128" i="11"/>
  <c r="M128" i="11"/>
  <c r="L128" i="11"/>
  <c r="P128" i="11" s="1"/>
  <c r="K128" i="11"/>
  <c r="J128" i="11"/>
  <c r="Z127" i="11"/>
  <c r="AA127" i="11" s="1"/>
  <c r="U127" i="11"/>
  <c r="T127" i="11"/>
  <c r="Y127" i="11" s="1"/>
  <c r="S127" i="11"/>
  <c r="X127" i="11" s="1"/>
  <c r="O127" i="11"/>
  <c r="N127" i="11"/>
  <c r="M127" i="11"/>
  <c r="K127" i="11"/>
  <c r="J127" i="11"/>
  <c r="L127" i="11" s="1"/>
  <c r="Z126" i="11"/>
  <c r="U126" i="11"/>
  <c r="P126" i="11"/>
  <c r="R126" i="11" s="1"/>
  <c r="W126" i="11" s="1"/>
  <c r="O126" i="11"/>
  <c r="T126" i="11" s="1"/>
  <c r="Y126" i="11" s="1"/>
  <c r="N126" i="11"/>
  <c r="S126" i="11" s="1"/>
  <c r="X126" i="11" s="1"/>
  <c r="K126" i="11"/>
  <c r="J126" i="11"/>
  <c r="L126" i="11" s="1"/>
  <c r="AA125" i="11"/>
  <c r="Z125" i="11"/>
  <c r="U125" i="11"/>
  <c r="S125" i="11"/>
  <c r="X125" i="11" s="1"/>
  <c r="O125" i="11"/>
  <c r="T125" i="11" s="1"/>
  <c r="Y125" i="11" s="1"/>
  <c r="N125" i="11"/>
  <c r="M125" i="11"/>
  <c r="K125" i="11"/>
  <c r="J125" i="11"/>
  <c r="L125" i="11" s="1"/>
  <c r="Z124" i="11"/>
  <c r="AA124" i="11" s="1"/>
  <c r="U124" i="11"/>
  <c r="O124" i="11"/>
  <c r="T124" i="11" s="1"/>
  <c r="Y124" i="11" s="1"/>
  <c r="N124" i="11"/>
  <c r="S124" i="11" s="1"/>
  <c r="X124" i="11" s="1"/>
  <c r="L124" i="11"/>
  <c r="K124" i="11"/>
  <c r="J124" i="11"/>
  <c r="Z123" i="11"/>
  <c r="AA123" i="11" s="1"/>
  <c r="U123" i="11"/>
  <c r="Q123" i="11"/>
  <c r="V123" i="11" s="1"/>
  <c r="P123" i="11"/>
  <c r="R123" i="11" s="1"/>
  <c r="W123" i="11" s="1"/>
  <c r="O123" i="11"/>
  <c r="T123" i="11" s="1"/>
  <c r="Y123" i="11" s="1"/>
  <c r="N123" i="11"/>
  <c r="S123" i="11" s="1"/>
  <c r="X123" i="11" s="1"/>
  <c r="M123" i="11"/>
  <c r="L123" i="11"/>
  <c r="K123" i="11"/>
  <c r="J123" i="11"/>
  <c r="Z122" i="11"/>
  <c r="AA122" i="11" s="1"/>
  <c r="U122" i="11"/>
  <c r="S122" i="11"/>
  <c r="X122" i="11" s="1"/>
  <c r="O122" i="11"/>
  <c r="T122" i="11" s="1"/>
  <c r="Y122" i="11" s="1"/>
  <c r="N122" i="11"/>
  <c r="K122" i="11"/>
  <c r="J122" i="11"/>
  <c r="L122" i="11" s="1"/>
  <c r="Z121" i="11"/>
  <c r="U121" i="11"/>
  <c r="S121" i="11"/>
  <c r="X121" i="11" s="1"/>
  <c r="O121" i="11"/>
  <c r="T121" i="11" s="1"/>
  <c r="Y121" i="11" s="1"/>
  <c r="N121" i="11"/>
  <c r="M121" i="11"/>
  <c r="K121" i="11"/>
  <c r="J121" i="11"/>
  <c r="L121" i="11" s="1"/>
  <c r="AA120" i="11"/>
  <c r="Z120" i="11"/>
  <c r="U120" i="11"/>
  <c r="O120" i="11"/>
  <c r="T120" i="11" s="1"/>
  <c r="Y120" i="11" s="1"/>
  <c r="N120" i="11"/>
  <c r="S120" i="11" s="1"/>
  <c r="X120" i="11" s="1"/>
  <c r="L120" i="11"/>
  <c r="K120" i="11"/>
  <c r="J120" i="11"/>
  <c r="AA119" i="11"/>
  <c r="Z119" i="11"/>
  <c r="U119" i="11"/>
  <c r="O119" i="11"/>
  <c r="T119" i="11" s="1"/>
  <c r="Y119" i="11" s="1"/>
  <c r="N119" i="11"/>
  <c r="S119" i="11" s="1"/>
  <c r="X119" i="11" s="1"/>
  <c r="K119" i="11"/>
  <c r="L119" i="11" s="1"/>
  <c r="J119" i="11"/>
  <c r="AA118" i="11"/>
  <c r="Z118" i="11"/>
  <c r="U118" i="11"/>
  <c r="O118" i="11"/>
  <c r="T118" i="11" s="1"/>
  <c r="Y118" i="11" s="1"/>
  <c r="N118" i="11"/>
  <c r="S118" i="11" s="1"/>
  <c r="X118" i="11" s="1"/>
  <c r="L118" i="11"/>
  <c r="K118" i="11"/>
  <c r="J118" i="11"/>
  <c r="AA117" i="11"/>
  <c r="Z117" i="11"/>
  <c r="U117" i="11"/>
  <c r="O117" i="11"/>
  <c r="T117" i="11" s="1"/>
  <c r="Y117" i="11" s="1"/>
  <c r="N117" i="11"/>
  <c r="S117" i="11" s="1"/>
  <c r="X117" i="11" s="1"/>
  <c r="K117" i="11"/>
  <c r="J117" i="11"/>
  <c r="L117" i="11" s="1"/>
  <c r="Z116" i="11"/>
  <c r="Y116" i="11"/>
  <c r="U116" i="11"/>
  <c r="T116" i="11"/>
  <c r="O116" i="11"/>
  <c r="N116" i="11"/>
  <c r="S116" i="11" s="1"/>
  <c r="X116" i="11" s="1"/>
  <c r="L116" i="11"/>
  <c r="P116" i="11" s="1"/>
  <c r="R116" i="11" s="1"/>
  <c r="W116" i="11" s="1"/>
  <c r="K116" i="11"/>
  <c r="J116" i="11"/>
  <c r="AA115" i="11"/>
  <c r="Z115" i="11"/>
  <c r="U115" i="11"/>
  <c r="O115" i="11"/>
  <c r="T115" i="11" s="1"/>
  <c r="Y115" i="11" s="1"/>
  <c r="N115" i="11"/>
  <c r="S115" i="11" s="1"/>
  <c r="X115" i="11" s="1"/>
  <c r="K115" i="11"/>
  <c r="L115" i="11" s="1"/>
  <c r="J115" i="11"/>
  <c r="AA114" i="11"/>
  <c r="Z114" i="11"/>
  <c r="U114" i="11"/>
  <c r="O114" i="11"/>
  <c r="T114" i="11" s="1"/>
  <c r="Y114" i="11" s="1"/>
  <c r="N114" i="11"/>
  <c r="S114" i="11" s="1"/>
  <c r="X114" i="11" s="1"/>
  <c r="K114" i="11"/>
  <c r="L114" i="11" s="1"/>
  <c r="J114" i="11"/>
  <c r="AA113" i="11"/>
  <c r="Z113" i="11"/>
  <c r="U113" i="11"/>
  <c r="O113" i="11"/>
  <c r="T113" i="11" s="1"/>
  <c r="Y113" i="11" s="1"/>
  <c r="N113" i="11"/>
  <c r="S113" i="11" s="1"/>
  <c r="X113" i="11" s="1"/>
  <c r="K113" i="11"/>
  <c r="J113" i="11"/>
  <c r="L113" i="11" s="1"/>
  <c r="Z112" i="11"/>
  <c r="X112" i="11"/>
  <c r="U112" i="11"/>
  <c r="O112" i="11"/>
  <c r="T112" i="11" s="1"/>
  <c r="Y112" i="11" s="1"/>
  <c r="N112" i="11"/>
  <c r="S112" i="11" s="1"/>
  <c r="M112" i="11"/>
  <c r="K112" i="11"/>
  <c r="J112" i="11"/>
  <c r="L112" i="11" s="1"/>
  <c r="Q112" i="11" s="1"/>
  <c r="V112" i="11" s="1"/>
  <c r="AA111" i="11"/>
  <c r="Z111" i="11"/>
  <c r="U111" i="11"/>
  <c r="T111" i="11"/>
  <c r="Y111" i="11" s="1"/>
  <c r="S111" i="11"/>
  <c r="X111" i="11" s="1"/>
  <c r="O111" i="11"/>
  <c r="N111" i="11"/>
  <c r="K111" i="11"/>
  <c r="L111" i="11" s="1"/>
  <c r="J111" i="11"/>
  <c r="Z110" i="11"/>
  <c r="U110" i="11"/>
  <c r="AA110" i="11" s="1"/>
  <c r="O110" i="11"/>
  <c r="T110" i="11" s="1"/>
  <c r="Y110" i="11" s="1"/>
  <c r="N110" i="11"/>
  <c r="S110" i="11" s="1"/>
  <c r="X110" i="11" s="1"/>
  <c r="K110" i="11"/>
  <c r="J110" i="11"/>
  <c r="AA109" i="11"/>
  <c r="Z109" i="11"/>
  <c r="U109" i="11"/>
  <c r="O109" i="11"/>
  <c r="T109" i="11" s="1"/>
  <c r="Y109" i="11" s="1"/>
  <c r="N109" i="11"/>
  <c r="S109" i="11" s="1"/>
  <c r="X109" i="11" s="1"/>
  <c r="M109" i="11"/>
  <c r="L109" i="11"/>
  <c r="P109" i="11" s="1"/>
  <c r="R109" i="11" s="1"/>
  <c r="W109" i="11" s="1"/>
  <c r="K109" i="11"/>
  <c r="J109" i="11"/>
  <c r="Z108" i="11"/>
  <c r="U108" i="11"/>
  <c r="AA108" i="11" s="1"/>
  <c r="O108" i="11"/>
  <c r="T108" i="11" s="1"/>
  <c r="Y108" i="11" s="1"/>
  <c r="N108" i="11"/>
  <c r="S108" i="11" s="1"/>
  <c r="X108" i="11" s="1"/>
  <c r="L108" i="11"/>
  <c r="K108" i="11"/>
  <c r="J108" i="11"/>
  <c r="Z107" i="11"/>
  <c r="AA107" i="11" s="1"/>
  <c r="U107" i="11"/>
  <c r="O107" i="11"/>
  <c r="T107" i="11" s="1"/>
  <c r="Y107" i="11" s="1"/>
  <c r="N107" i="11"/>
  <c r="S107" i="11" s="1"/>
  <c r="X107" i="11" s="1"/>
  <c r="M107" i="11"/>
  <c r="L107" i="11"/>
  <c r="K107" i="11"/>
  <c r="J107" i="11"/>
  <c r="Z106" i="11"/>
  <c r="U106" i="11"/>
  <c r="AA106" i="11" s="1"/>
  <c r="S106" i="11"/>
  <c r="O106" i="11"/>
  <c r="T106" i="11" s="1"/>
  <c r="Y106" i="11" s="1"/>
  <c r="N106" i="11"/>
  <c r="L106" i="11"/>
  <c r="K106" i="11"/>
  <c r="J106" i="11"/>
  <c r="AA105" i="11"/>
  <c r="Z105" i="11"/>
  <c r="X105" i="11"/>
  <c r="U105" i="11"/>
  <c r="O105" i="11"/>
  <c r="T105" i="11" s="1"/>
  <c r="Y105" i="11" s="1"/>
  <c r="N105" i="11"/>
  <c r="S105" i="11" s="1"/>
  <c r="K105" i="11"/>
  <c r="J105" i="11"/>
  <c r="AA104" i="11"/>
  <c r="Z104" i="11"/>
  <c r="X104" i="11"/>
  <c r="U104" i="11"/>
  <c r="O104" i="11"/>
  <c r="T104" i="11" s="1"/>
  <c r="Y104" i="11" s="1"/>
  <c r="N104" i="11"/>
  <c r="S104" i="11" s="1"/>
  <c r="L104" i="11"/>
  <c r="K104" i="11"/>
  <c r="J104" i="11"/>
  <c r="Z103" i="11"/>
  <c r="U103" i="11"/>
  <c r="AA103" i="11" s="1"/>
  <c r="O103" i="11"/>
  <c r="T103" i="11" s="1"/>
  <c r="Y103" i="11" s="1"/>
  <c r="N103" i="11"/>
  <c r="S103" i="11" s="1"/>
  <c r="X103" i="11" s="1"/>
  <c r="K103" i="11"/>
  <c r="J103" i="11"/>
  <c r="L103" i="11" s="1"/>
  <c r="Z102" i="11"/>
  <c r="U102" i="11"/>
  <c r="AA102" i="11" s="1"/>
  <c r="O102" i="11"/>
  <c r="T102" i="11" s="1"/>
  <c r="Y102" i="11" s="1"/>
  <c r="N102" i="11"/>
  <c r="S102" i="11" s="1"/>
  <c r="X102" i="11" s="1"/>
  <c r="L102" i="11"/>
  <c r="K102" i="11"/>
  <c r="J102" i="11"/>
  <c r="AA101" i="11"/>
  <c r="Z101" i="11"/>
  <c r="U101" i="11"/>
  <c r="O101" i="11"/>
  <c r="T101" i="11" s="1"/>
  <c r="Y101" i="11" s="1"/>
  <c r="N101" i="11"/>
  <c r="S101" i="11" s="1"/>
  <c r="X101" i="11" s="1"/>
  <c r="K101" i="11"/>
  <c r="J101" i="11"/>
  <c r="AA100" i="11"/>
  <c r="Z100" i="11"/>
  <c r="U100" i="11"/>
  <c r="T100" i="11"/>
  <c r="Y100" i="11" s="1"/>
  <c r="S100" i="11"/>
  <c r="X100" i="11" s="1"/>
  <c r="O100" i="11"/>
  <c r="N100" i="11"/>
  <c r="K100" i="11"/>
  <c r="J100" i="11"/>
  <c r="L100" i="11" s="1"/>
  <c r="Z99" i="11"/>
  <c r="U99" i="11"/>
  <c r="O99" i="11"/>
  <c r="T99" i="11" s="1"/>
  <c r="Y99" i="11" s="1"/>
  <c r="N99" i="11"/>
  <c r="S99" i="11" s="1"/>
  <c r="K99" i="11"/>
  <c r="L99" i="11" s="1"/>
  <c r="J99" i="11"/>
  <c r="Z98" i="11"/>
  <c r="AB98" i="11" s="1"/>
  <c r="U98" i="11"/>
  <c r="T98" i="11"/>
  <c r="Y98" i="11" s="1"/>
  <c r="Q98" i="11"/>
  <c r="V98" i="11" s="1"/>
  <c r="O98" i="11"/>
  <c r="N98" i="11"/>
  <c r="S98" i="11" s="1"/>
  <c r="X98" i="11" s="1"/>
  <c r="M98" i="11"/>
  <c r="L98" i="11"/>
  <c r="P98" i="11" s="1"/>
  <c r="R98" i="11" s="1"/>
  <c r="W98" i="11" s="1"/>
  <c r="K98" i="11"/>
  <c r="J98" i="11"/>
  <c r="Z97" i="11"/>
  <c r="U97" i="11"/>
  <c r="O97" i="11"/>
  <c r="T97" i="11" s="1"/>
  <c r="Y97" i="11" s="1"/>
  <c r="N97" i="11"/>
  <c r="S97" i="11" s="1"/>
  <c r="X97" i="11" s="1"/>
  <c r="K97" i="11"/>
  <c r="J97" i="11"/>
  <c r="L97" i="11" s="1"/>
  <c r="Z96" i="11"/>
  <c r="U96" i="11"/>
  <c r="S96" i="11"/>
  <c r="X96" i="11" s="1"/>
  <c r="P96" i="11"/>
  <c r="R96" i="11" s="1"/>
  <c r="W96" i="11" s="1"/>
  <c r="O96" i="11"/>
  <c r="T96" i="11" s="1"/>
  <c r="Y96" i="11" s="1"/>
  <c r="N96" i="11"/>
  <c r="K96" i="11"/>
  <c r="J96" i="11"/>
  <c r="L96" i="11" s="1"/>
  <c r="Q96" i="11" s="1"/>
  <c r="V96" i="11" s="1"/>
  <c r="Z95" i="11"/>
  <c r="X95" i="11"/>
  <c r="U95" i="11"/>
  <c r="Y95" i="11" s="1"/>
  <c r="T95" i="11"/>
  <c r="S95" i="11"/>
  <c r="O95" i="11"/>
  <c r="N95" i="11"/>
  <c r="K95" i="11"/>
  <c r="J95" i="11"/>
  <c r="L95" i="11" s="1"/>
  <c r="AA94" i="11"/>
  <c r="Z94" i="11"/>
  <c r="U94" i="11"/>
  <c r="T94" i="11"/>
  <c r="Y94" i="11" s="1"/>
  <c r="O94" i="11"/>
  <c r="N94" i="11"/>
  <c r="S94" i="11" s="1"/>
  <c r="X94" i="11" s="1"/>
  <c r="K94" i="11"/>
  <c r="J94" i="11"/>
  <c r="L94" i="11" s="1"/>
  <c r="AA93" i="11"/>
  <c r="Z93" i="11"/>
  <c r="Y93" i="11"/>
  <c r="U93" i="11"/>
  <c r="O93" i="11"/>
  <c r="T93" i="11" s="1"/>
  <c r="N93" i="11"/>
  <c r="S93" i="11" s="1"/>
  <c r="X93" i="11" s="1"/>
  <c r="K93" i="11"/>
  <c r="L93" i="11" s="1"/>
  <c r="J93" i="11"/>
  <c r="Z92" i="11"/>
  <c r="U92" i="11"/>
  <c r="AA92" i="11" s="1"/>
  <c r="O92" i="11"/>
  <c r="T92" i="11" s="1"/>
  <c r="Y92" i="11" s="1"/>
  <c r="N92" i="11"/>
  <c r="S92" i="11" s="1"/>
  <c r="X92" i="11" s="1"/>
  <c r="L92" i="11"/>
  <c r="K92" i="11"/>
  <c r="J92" i="11"/>
  <c r="Z91" i="11"/>
  <c r="X91" i="11"/>
  <c r="U91" i="11"/>
  <c r="O91" i="11"/>
  <c r="T91" i="11" s="1"/>
  <c r="Y91" i="11" s="1"/>
  <c r="N91" i="11"/>
  <c r="S91" i="11" s="1"/>
  <c r="M91" i="11"/>
  <c r="L91" i="11"/>
  <c r="Q91" i="11" s="1"/>
  <c r="V91" i="11" s="1"/>
  <c r="K91" i="11"/>
  <c r="J91" i="11"/>
  <c r="AA90" i="11"/>
  <c r="Z90" i="11"/>
  <c r="U90" i="11"/>
  <c r="S90" i="11"/>
  <c r="X90" i="11" s="1"/>
  <c r="O90" i="11"/>
  <c r="T90" i="11" s="1"/>
  <c r="Y90" i="11" s="1"/>
  <c r="N90" i="11"/>
  <c r="K90" i="11"/>
  <c r="J90" i="11"/>
  <c r="L90" i="11" s="1"/>
  <c r="Z89" i="11"/>
  <c r="U89" i="11"/>
  <c r="AA89" i="11" s="1"/>
  <c r="S89" i="11"/>
  <c r="X89" i="11" s="1"/>
  <c r="O89" i="11"/>
  <c r="T89" i="11" s="1"/>
  <c r="Y89" i="11" s="1"/>
  <c r="N89" i="11"/>
  <c r="K89" i="11"/>
  <c r="L89" i="11" s="1"/>
  <c r="J89" i="11"/>
  <c r="Z88" i="11"/>
  <c r="U88" i="11"/>
  <c r="Y88" i="11" s="1"/>
  <c r="S88" i="11"/>
  <c r="Q88" i="11"/>
  <c r="O88" i="11"/>
  <c r="T88" i="11" s="1"/>
  <c r="N88" i="11"/>
  <c r="M88" i="11"/>
  <c r="L88" i="11"/>
  <c r="P88" i="11" s="1"/>
  <c r="R88" i="11" s="1"/>
  <c r="W88" i="11" s="1"/>
  <c r="K88" i="11"/>
  <c r="J88" i="11"/>
  <c r="Z87" i="11"/>
  <c r="X87" i="11"/>
  <c r="U87" i="11"/>
  <c r="AA87" i="11" s="1"/>
  <c r="S87" i="11"/>
  <c r="O87" i="11"/>
  <c r="T87" i="11" s="1"/>
  <c r="Y87" i="11" s="1"/>
  <c r="N87" i="11"/>
  <c r="K87" i="11"/>
  <c r="J87" i="11"/>
  <c r="L87" i="11" s="1"/>
  <c r="AA86" i="11"/>
  <c r="Z86" i="11"/>
  <c r="Y86" i="11"/>
  <c r="U86" i="11"/>
  <c r="S86" i="11"/>
  <c r="X86" i="11" s="1"/>
  <c r="O86" i="11"/>
  <c r="T86" i="11" s="1"/>
  <c r="N86" i="11"/>
  <c r="K86" i="11"/>
  <c r="L86" i="11" s="1"/>
  <c r="J86" i="11"/>
  <c r="AA85" i="11"/>
  <c r="Z85" i="11"/>
  <c r="Y85" i="11"/>
  <c r="U85" i="11"/>
  <c r="O85" i="11"/>
  <c r="T85" i="11" s="1"/>
  <c r="N85" i="11"/>
  <c r="S85" i="11" s="1"/>
  <c r="X85" i="11" s="1"/>
  <c r="K85" i="11"/>
  <c r="J85" i="11"/>
  <c r="L85" i="11" s="1"/>
  <c r="AA84" i="11"/>
  <c r="Z84" i="11"/>
  <c r="U84" i="11"/>
  <c r="O84" i="11"/>
  <c r="T84" i="11" s="1"/>
  <c r="Y84" i="11" s="1"/>
  <c r="N84" i="11"/>
  <c r="S84" i="11" s="1"/>
  <c r="X84" i="11" s="1"/>
  <c r="M84" i="11"/>
  <c r="L84" i="11"/>
  <c r="K84" i="11"/>
  <c r="J84" i="11"/>
  <c r="Z83" i="11"/>
  <c r="U83" i="11"/>
  <c r="P83" i="11"/>
  <c r="R83" i="11" s="1"/>
  <c r="W83" i="11" s="1"/>
  <c r="O83" i="11"/>
  <c r="T83" i="11" s="1"/>
  <c r="Y83" i="11" s="1"/>
  <c r="N83" i="11"/>
  <c r="S83" i="11" s="1"/>
  <c r="X83" i="11" s="1"/>
  <c r="L83" i="11"/>
  <c r="K83" i="11"/>
  <c r="J83" i="11"/>
  <c r="AA82" i="11"/>
  <c r="Z82" i="11"/>
  <c r="U82" i="11"/>
  <c r="O82" i="11"/>
  <c r="T82" i="11" s="1"/>
  <c r="Y82" i="11" s="1"/>
  <c r="N82" i="11"/>
  <c r="S82" i="11" s="1"/>
  <c r="X82" i="11" s="1"/>
  <c r="K82" i="11"/>
  <c r="J82" i="11"/>
  <c r="Z81" i="11"/>
  <c r="U81" i="11"/>
  <c r="AA81" i="11" s="1"/>
  <c r="T81" i="11"/>
  <c r="Y81" i="11" s="1"/>
  <c r="S81" i="11"/>
  <c r="X81" i="11" s="1"/>
  <c r="O81" i="11"/>
  <c r="N81" i="11"/>
  <c r="M81" i="11"/>
  <c r="L81" i="11"/>
  <c r="Q81" i="11" s="1"/>
  <c r="K81" i="11"/>
  <c r="J81" i="11"/>
  <c r="Z80" i="11"/>
  <c r="U80" i="11"/>
  <c r="O80" i="11"/>
  <c r="T80" i="11" s="1"/>
  <c r="Y80" i="11" s="1"/>
  <c r="G13" i="12" s="1"/>
  <c r="N80" i="11"/>
  <c r="S80" i="11" s="1"/>
  <c r="K80" i="11"/>
  <c r="J80" i="11"/>
  <c r="Z79" i="11"/>
  <c r="U79" i="11"/>
  <c r="AA79" i="11" s="1"/>
  <c r="T79" i="11"/>
  <c r="Y79" i="11" s="1"/>
  <c r="O79" i="11"/>
  <c r="N79" i="11"/>
  <c r="S79" i="11" s="1"/>
  <c r="X79" i="11" s="1"/>
  <c r="K79" i="11"/>
  <c r="J79" i="11"/>
  <c r="L79" i="11" s="1"/>
  <c r="AA78" i="11"/>
  <c r="Z78" i="11"/>
  <c r="U78" i="11"/>
  <c r="T78" i="11"/>
  <c r="Y78" i="11" s="1"/>
  <c r="S78" i="11"/>
  <c r="X78" i="11" s="1"/>
  <c r="O78" i="11"/>
  <c r="N78" i="11"/>
  <c r="K78" i="11"/>
  <c r="J78" i="11"/>
  <c r="L78" i="11" s="1"/>
  <c r="AA77" i="11"/>
  <c r="Z77" i="11"/>
  <c r="Y77" i="11"/>
  <c r="U77" i="11"/>
  <c r="O77" i="11"/>
  <c r="T77" i="11" s="1"/>
  <c r="N77" i="11"/>
  <c r="S77" i="11" s="1"/>
  <c r="X77" i="11" s="1"/>
  <c r="K77" i="11"/>
  <c r="L77" i="11" s="1"/>
  <c r="J77" i="11"/>
  <c r="Z76" i="11"/>
  <c r="U76" i="11"/>
  <c r="AA76" i="11" s="1"/>
  <c r="O76" i="11"/>
  <c r="T76" i="11" s="1"/>
  <c r="Y76" i="11" s="1"/>
  <c r="N76" i="11"/>
  <c r="S76" i="11" s="1"/>
  <c r="X76" i="11" s="1"/>
  <c r="M76" i="11"/>
  <c r="L76" i="11"/>
  <c r="K76" i="11"/>
  <c r="J76" i="11"/>
  <c r="Z75" i="11"/>
  <c r="U75" i="11"/>
  <c r="O75" i="11"/>
  <c r="T75" i="11" s="1"/>
  <c r="Y75" i="11" s="1"/>
  <c r="N75" i="11"/>
  <c r="S75" i="11" s="1"/>
  <c r="X75" i="11" s="1"/>
  <c r="K75" i="11"/>
  <c r="J75" i="11"/>
  <c r="L75" i="11" s="1"/>
  <c r="Q75" i="11" s="1"/>
  <c r="V75" i="11" s="1"/>
  <c r="Z74" i="11"/>
  <c r="U74" i="11"/>
  <c r="AA74" i="11" s="1"/>
  <c r="T74" i="11"/>
  <c r="S74" i="11"/>
  <c r="O74" i="11"/>
  <c r="N74" i="11"/>
  <c r="L74" i="11"/>
  <c r="Q74" i="11" s="1"/>
  <c r="K74" i="11"/>
  <c r="J74" i="11"/>
  <c r="Z73" i="11"/>
  <c r="X73" i="11"/>
  <c r="U73" i="11"/>
  <c r="S73" i="11"/>
  <c r="O73" i="11"/>
  <c r="T73" i="11" s="1"/>
  <c r="Y73" i="11" s="1"/>
  <c r="N73" i="11"/>
  <c r="K73" i="11"/>
  <c r="J73" i="11"/>
  <c r="L73" i="11" s="1"/>
  <c r="Z72" i="11"/>
  <c r="Y72" i="11"/>
  <c r="U72" i="11"/>
  <c r="S72" i="11"/>
  <c r="X72" i="11" s="1"/>
  <c r="O72" i="11"/>
  <c r="T72" i="11" s="1"/>
  <c r="N72" i="11"/>
  <c r="K72" i="11"/>
  <c r="J72" i="11"/>
  <c r="L72" i="11" s="1"/>
  <c r="AA71" i="11"/>
  <c r="Z71" i="11"/>
  <c r="U71" i="11"/>
  <c r="O71" i="11"/>
  <c r="T71" i="11" s="1"/>
  <c r="Y71" i="11" s="1"/>
  <c r="N71" i="11"/>
  <c r="S71" i="11" s="1"/>
  <c r="X71" i="11" s="1"/>
  <c r="M71" i="11"/>
  <c r="L71" i="11"/>
  <c r="Q71" i="11" s="1"/>
  <c r="AB71" i="11" s="1"/>
  <c r="K71" i="11"/>
  <c r="J71" i="11"/>
  <c r="Z70" i="11"/>
  <c r="U70" i="11"/>
  <c r="AA70" i="11" s="1"/>
  <c r="O70" i="11"/>
  <c r="T70" i="11" s="1"/>
  <c r="Y70" i="11" s="1"/>
  <c r="N70" i="11"/>
  <c r="S70" i="11" s="1"/>
  <c r="X70" i="11" s="1"/>
  <c r="L70" i="11"/>
  <c r="K70" i="11"/>
  <c r="J70" i="11"/>
  <c r="Z69" i="11"/>
  <c r="U69" i="11"/>
  <c r="AA69" i="11" s="1"/>
  <c r="S69" i="11"/>
  <c r="O69" i="11"/>
  <c r="T69" i="11" s="1"/>
  <c r="Y69" i="11" s="1"/>
  <c r="N69" i="11"/>
  <c r="K69" i="11"/>
  <c r="L69" i="11" s="1"/>
  <c r="J69" i="11"/>
  <c r="Z68" i="11"/>
  <c r="U68" i="11"/>
  <c r="T68" i="11"/>
  <c r="Y68" i="11" s="1"/>
  <c r="O68" i="11"/>
  <c r="N68" i="11"/>
  <c r="S68" i="11" s="1"/>
  <c r="X68" i="11" s="1"/>
  <c r="M68" i="11"/>
  <c r="K68" i="11"/>
  <c r="J68" i="11"/>
  <c r="L68" i="11" s="1"/>
  <c r="AA67" i="11"/>
  <c r="Z67" i="11"/>
  <c r="U67" i="11"/>
  <c r="O67" i="11"/>
  <c r="T67" i="11" s="1"/>
  <c r="Y67" i="11" s="1"/>
  <c r="N67" i="11"/>
  <c r="S67" i="11" s="1"/>
  <c r="X67" i="11" s="1"/>
  <c r="K67" i="11"/>
  <c r="J67" i="11"/>
  <c r="L67" i="11" s="1"/>
  <c r="Z66" i="11"/>
  <c r="AA66" i="11" s="1"/>
  <c r="U66" i="11"/>
  <c r="S66" i="11"/>
  <c r="X66" i="11" s="1"/>
  <c r="O66" i="11"/>
  <c r="T66" i="11" s="1"/>
  <c r="Y66" i="11" s="1"/>
  <c r="N66" i="11"/>
  <c r="K66" i="11"/>
  <c r="L66" i="11" s="1"/>
  <c r="J66" i="11"/>
  <c r="AA65" i="11"/>
  <c r="Z65" i="11"/>
  <c r="U65" i="11"/>
  <c r="S65" i="11"/>
  <c r="X65" i="11" s="1"/>
  <c r="O65" i="11"/>
  <c r="T65" i="11" s="1"/>
  <c r="Y65" i="11" s="1"/>
  <c r="N65" i="11"/>
  <c r="L65" i="11"/>
  <c r="Q65" i="11" s="1"/>
  <c r="V65" i="11" s="1"/>
  <c r="K65" i="11"/>
  <c r="J65" i="11"/>
  <c r="AA64" i="11"/>
  <c r="Z64" i="11"/>
  <c r="U64" i="11"/>
  <c r="T64" i="11"/>
  <c r="Y64" i="11" s="1"/>
  <c r="S64" i="11"/>
  <c r="X64" i="11" s="1"/>
  <c r="O64" i="11"/>
  <c r="N64" i="11"/>
  <c r="K64" i="11"/>
  <c r="J64" i="11"/>
  <c r="L64" i="11" s="1"/>
  <c r="M64" i="11" s="1"/>
  <c r="Z63" i="11"/>
  <c r="Y63" i="11"/>
  <c r="U63" i="11"/>
  <c r="AA63" i="11" s="1"/>
  <c r="T63" i="11"/>
  <c r="S63" i="11"/>
  <c r="X63" i="11" s="1"/>
  <c r="O63" i="11"/>
  <c r="N63" i="11"/>
  <c r="L63" i="11"/>
  <c r="P63" i="11" s="1"/>
  <c r="R63" i="11" s="1"/>
  <c r="W63" i="11" s="1"/>
  <c r="K63" i="11"/>
  <c r="J63" i="11"/>
  <c r="AA62" i="11"/>
  <c r="Z62" i="11"/>
  <c r="U62" i="11"/>
  <c r="T62" i="11"/>
  <c r="Y62" i="11" s="1"/>
  <c r="O62" i="11"/>
  <c r="N62" i="11"/>
  <c r="S62" i="11" s="1"/>
  <c r="X62" i="11" s="1"/>
  <c r="K62" i="11"/>
  <c r="L62" i="11" s="1"/>
  <c r="J62" i="11"/>
  <c r="AA61" i="11"/>
  <c r="Z61" i="11"/>
  <c r="U61" i="11"/>
  <c r="S61" i="11"/>
  <c r="X61" i="11" s="1"/>
  <c r="O61" i="11"/>
  <c r="T61" i="11" s="1"/>
  <c r="Y61" i="11" s="1"/>
  <c r="N61" i="11"/>
  <c r="K61" i="11"/>
  <c r="L61" i="11" s="1"/>
  <c r="J61" i="11"/>
  <c r="AA60" i="11"/>
  <c r="Z60" i="11"/>
  <c r="U60" i="11"/>
  <c r="O60" i="11"/>
  <c r="T60" i="11" s="1"/>
  <c r="Y60" i="11" s="1"/>
  <c r="N60" i="11"/>
  <c r="S60" i="11" s="1"/>
  <c r="X60" i="11" s="1"/>
  <c r="K60" i="11"/>
  <c r="J60" i="11"/>
  <c r="L60" i="11" s="1"/>
  <c r="Z59" i="11"/>
  <c r="U59" i="11"/>
  <c r="P59" i="11"/>
  <c r="R59" i="11" s="1"/>
  <c r="W59" i="11" s="1"/>
  <c r="O59" i="11"/>
  <c r="T59" i="11" s="1"/>
  <c r="Y59" i="11" s="1"/>
  <c r="N59" i="11"/>
  <c r="S59" i="11" s="1"/>
  <c r="X59" i="11" s="1"/>
  <c r="M59" i="11"/>
  <c r="K59" i="11"/>
  <c r="J59" i="11"/>
  <c r="L59" i="11" s="1"/>
  <c r="Q59" i="11" s="1"/>
  <c r="V59" i="11" s="1"/>
  <c r="AA58" i="11"/>
  <c r="Z58" i="11"/>
  <c r="X58" i="11"/>
  <c r="U58" i="11"/>
  <c r="T58" i="11"/>
  <c r="Y58" i="11" s="1"/>
  <c r="S58" i="11"/>
  <c r="O58" i="11"/>
  <c r="N58" i="11"/>
  <c r="K58" i="11"/>
  <c r="L58" i="11" s="1"/>
  <c r="J58" i="11"/>
  <c r="Z57" i="11"/>
  <c r="Y57" i="11"/>
  <c r="U57" i="11"/>
  <c r="T57" i="11"/>
  <c r="O57" i="11"/>
  <c r="N57" i="11"/>
  <c r="S57" i="11" s="1"/>
  <c r="X57" i="11" s="1"/>
  <c r="K57" i="11"/>
  <c r="J57" i="11"/>
  <c r="L57" i="11" s="1"/>
  <c r="Q57" i="11" s="1"/>
  <c r="V57" i="11" s="1"/>
  <c r="Z56" i="11"/>
  <c r="Y56" i="11"/>
  <c r="U56" i="11"/>
  <c r="S56" i="11"/>
  <c r="X56" i="11" s="1"/>
  <c r="O56" i="11"/>
  <c r="T56" i="11" s="1"/>
  <c r="N56" i="11"/>
  <c r="L56" i="11"/>
  <c r="Q56" i="11" s="1"/>
  <c r="V56" i="11" s="1"/>
  <c r="K56" i="11"/>
  <c r="J56" i="11"/>
  <c r="AA55" i="11"/>
  <c r="Z55" i="11"/>
  <c r="U55" i="11"/>
  <c r="S55" i="11"/>
  <c r="X55" i="11" s="1"/>
  <c r="O55" i="11"/>
  <c r="T55" i="11" s="1"/>
  <c r="Y55" i="11" s="1"/>
  <c r="N55" i="11"/>
  <c r="L55" i="11"/>
  <c r="Q55" i="11" s="1"/>
  <c r="V55" i="11" s="1"/>
  <c r="K55" i="11"/>
  <c r="J55" i="11"/>
  <c r="AB54" i="11"/>
  <c r="Z54" i="11"/>
  <c r="U54" i="11"/>
  <c r="AA54" i="11" s="1"/>
  <c r="T54" i="11"/>
  <c r="Y54" i="11" s="1"/>
  <c r="Q54" i="11"/>
  <c r="V54" i="11" s="1"/>
  <c r="O54" i="11"/>
  <c r="N54" i="11"/>
  <c r="S54" i="11" s="1"/>
  <c r="X54" i="11" s="1"/>
  <c r="M54" i="11"/>
  <c r="L54" i="11"/>
  <c r="P54" i="11" s="1"/>
  <c r="R54" i="11" s="1"/>
  <c r="W54" i="11" s="1"/>
  <c r="K54" i="11"/>
  <c r="J54" i="11"/>
  <c r="Z53" i="11"/>
  <c r="AA53" i="11" s="1"/>
  <c r="U53" i="11"/>
  <c r="S53" i="11"/>
  <c r="X53" i="11" s="1"/>
  <c r="O53" i="11"/>
  <c r="T53" i="11" s="1"/>
  <c r="Y53" i="11" s="1"/>
  <c r="N53" i="11"/>
  <c r="L53" i="11"/>
  <c r="K53" i="11"/>
  <c r="J53" i="11"/>
  <c r="Z52" i="11"/>
  <c r="U52" i="11"/>
  <c r="O52" i="11"/>
  <c r="T52" i="11" s="1"/>
  <c r="Y52" i="11" s="1"/>
  <c r="N52" i="11"/>
  <c r="S52" i="11" s="1"/>
  <c r="X52" i="11" s="1"/>
  <c r="L52" i="11"/>
  <c r="K52" i="11"/>
  <c r="J52" i="11"/>
  <c r="Z51" i="11"/>
  <c r="AB51" i="11" s="1"/>
  <c r="U51" i="11"/>
  <c r="P51" i="11"/>
  <c r="R51" i="11" s="1"/>
  <c r="W51" i="11" s="1"/>
  <c r="O51" i="11"/>
  <c r="T51" i="11" s="1"/>
  <c r="Y51" i="11" s="1"/>
  <c r="N51" i="11"/>
  <c r="S51" i="11" s="1"/>
  <c r="X51" i="11" s="1"/>
  <c r="M51" i="11"/>
  <c r="L51" i="11"/>
  <c r="Q51" i="11" s="1"/>
  <c r="V51" i="11" s="1"/>
  <c r="K51" i="11"/>
  <c r="J51" i="11"/>
  <c r="Z50" i="11"/>
  <c r="AB50" i="11" s="1"/>
  <c r="U50" i="11"/>
  <c r="P50" i="11"/>
  <c r="R50" i="11" s="1"/>
  <c r="W50" i="11" s="1"/>
  <c r="O50" i="11"/>
  <c r="T50" i="11" s="1"/>
  <c r="Y50" i="11" s="1"/>
  <c r="N50" i="11"/>
  <c r="S50" i="11" s="1"/>
  <c r="X50" i="11" s="1"/>
  <c r="M50" i="11"/>
  <c r="L50" i="11"/>
  <c r="Q50" i="11" s="1"/>
  <c r="V50" i="11" s="1"/>
  <c r="K50" i="11"/>
  <c r="J50" i="11"/>
  <c r="Z49" i="11"/>
  <c r="U49" i="11"/>
  <c r="AA49" i="11" s="1"/>
  <c r="Q49" i="11"/>
  <c r="AB49" i="11" s="1"/>
  <c r="P49" i="11"/>
  <c r="R49" i="11" s="1"/>
  <c r="W49" i="11" s="1"/>
  <c r="O49" i="11"/>
  <c r="T49" i="11" s="1"/>
  <c r="N49" i="11"/>
  <c r="S49" i="11" s="1"/>
  <c r="X49" i="11" s="1"/>
  <c r="M49" i="11"/>
  <c r="L49" i="11"/>
  <c r="K49" i="11"/>
  <c r="J49" i="11"/>
  <c r="Z48" i="11"/>
  <c r="U48" i="11"/>
  <c r="O48" i="11"/>
  <c r="T48" i="11" s="1"/>
  <c r="Y48" i="11" s="1"/>
  <c r="N48" i="11"/>
  <c r="S48" i="11" s="1"/>
  <c r="X48" i="11" s="1"/>
  <c r="K48" i="11"/>
  <c r="J48" i="11"/>
  <c r="Z47" i="11"/>
  <c r="V47" i="11"/>
  <c r="U47" i="11"/>
  <c r="AA47" i="11" s="1"/>
  <c r="T47" i="11"/>
  <c r="Y47" i="11" s="1"/>
  <c r="S47" i="11"/>
  <c r="X47" i="11" s="1"/>
  <c r="R47" i="11"/>
  <c r="W47" i="11" s="1"/>
  <c r="Q47" i="11"/>
  <c r="AB47" i="11" s="1"/>
  <c r="O47" i="11"/>
  <c r="N47" i="11"/>
  <c r="M47" i="11"/>
  <c r="L47" i="11"/>
  <c r="P47" i="11" s="1"/>
  <c r="K47" i="11"/>
  <c r="J47" i="11"/>
  <c r="Z46" i="11"/>
  <c r="U46" i="11"/>
  <c r="AA46" i="11" s="1"/>
  <c r="T46" i="11"/>
  <c r="Y46" i="11" s="1"/>
  <c r="Q46" i="11"/>
  <c r="AB46" i="11" s="1"/>
  <c r="P46" i="11"/>
  <c r="R46" i="11" s="1"/>
  <c r="W46" i="11" s="1"/>
  <c r="O46" i="11"/>
  <c r="N46" i="11"/>
  <c r="S46" i="11" s="1"/>
  <c r="L46" i="11"/>
  <c r="M46" i="11" s="1"/>
  <c r="K46" i="11"/>
  <c r="J46" i="11"/>
  <c r="AA45" i="11"/>
  <c r="Z45" i="11"/>
  <c r="U45" i="11"/>
  <c r="T45" i="11"/>
  <c r="Y45" i="11" s="1"/>
  <c r="S45" i="11"/>
  <c r="X45" i="11" s="1"/>
  <c r="Q45" i="11"/>
  <c r="V45" i="11" s="1"/>
  <c r="O45" i="11"/>
  <c r="N45" i="11"/>
  <c r="K45" i="11"/>
  <c r="J45" i="11"/>
  <c r="L45" i="11" s="1"/>
  <c r="Z44" i="11"/>
  <c r="U44" i="11"/>
  <c r="AA44" i="11" s="1"/>
  <c r="T44" i="11"/>
  <c r="Y44" i="11" s="1"/>
  <c r="O44" i="11"/>
  <c r="N44" i="11"/>
  <c r="S44" i="11" s="1"/>
  <c r="K44" i="11"/>
  <c r="J44" i="11"/>
  <c r="L44" i="11" s="1"/>
  <c r="Z43" i="11"/>
  <c r="U43" i="11"/>
  <c r="S43" i="11"/>
  <c r="X43" i="11" s="1"/>
  <c r="P43" i="11"/>
  <c r="R43" i="11" s="1"/>
  <c r="W43" i="11" s="1"/>
  <c r="O43" i="11"/>
  <c r="T43" i="11" s="1"/>
  <c r="Y43" i="11" s="1"/>
  <c r="N43" i="11"/>
  <c r="K43" i="11"/>
  <c r="J43" i="11"/>
  <c r="L43" i="11" s="1"/>
  <c r="Z42" i="11"/>
  <c r="U42" i="11"/>
  <c r="AA42" i="11" s="1"/>
  <c r="T42" i="11"/>
  <c r="S42" i="11"/>
  <c r="O42" i="11"/>
  <c r="N42" i="11"/>
  <c r="K42" i="11"/>
  <c r="L42" i="11" s="1"/>
  <c r="J42" i="11"/>
  <c r="Z41" i="11"/>
  <c r="U41" i="11"/>
  <c r="T41" i="11"/>
  <c r="Y41" i="11" s="1"/>
  <c r="S41" i="11"/>
  <c r="X41" i="11" s="1"/>
  <c r="O41" i="11"/>
  <c r="N41" i="11"/>
  <c r="K41" i="11"/>
  <c r="J41" i="11"/>
  <c r="Z40" i="11"/>
  <c r="U40" i="11"/>
  <c r="S40" i="11"/>
  <c r="O40" i="11"/>
  <c r="T40" i="11" s="1"/>
  <c r="N40" i="11"/>
  <c r="K40" i="11"/>
  <c r="J40" i="11"/>
  <c r="L40" i="11" s="1"/>
  <c r="Z39" i="11"/>
  <c r="V39" i="11"/>
  <c r="U39" i="11"/>
  <c r="O39" i="11"/>
  <c r="T39" i="11" s="1"/>
  <c r="Y39" i="11" s="1"/>
  <c r="N39" i="11"/>
  <c r="S39" i="11" s="1"/>
  <c r="X39" i="11" s="1"/>
  <c r="L39" i="11"/>
  <c r="Q39" i="11" s="1"/>
  <c r="K39" i="11"/>
  <c r="J39" i="11"/>
  <c r="AA38" i="11"/>
  <c r="Z38" i="11"/>
  <c r="U38" i="11"/>
  <c r="O38" i="11"/>
  <c r="T38" i="11" s="1"/>
  <c r="Y38" i="11" s="1"/>
  <c r="N38" i="11"/>
  <c r="S38" i="11" s="1"/>
  <c r="X38" i="11" s="1"/>
  <c r="L38" i="11"/>
  <c r="Q38" i="11" s="1"/>
  <c r="K38" i="11"/>
  <c r="J38" i="11"/>
  <c r="AA37" i="11"/>
  <c r="Z37" i="11"/>
  <c r="U37" i="11"/>
  <c r="O37" i="11"/>
  <c r="T37" i="11" s="1"/>
  <c r="Y37" i="11" s="1"/>
  <c r="N37" i="11"/>
  <c r="S37" i="11" s="1"/>
  <c r="X37" i="11" s="1"/>
  <c r="K37" i="11"/>
  <c r="J37" i="11"/>
  <c r="L37" i="11" s="1"/>
  <c r="AA36" i="11"/>
  <c r="Z36" i="11"/>
  <c r="U36" i="11"/>
  <c r="Q36" i="11"/>
  <c r="AB36" i="11" s="1"/>
  <c r="O36" i="11"/>
  <c r="T36" i="11" s="1"/>
  <c r="Y36" i="11" s="1"/>
  <c r="N36" i="11"/>
  <c r="S36" i="11" s="1"/>
  <c r="X36" i="11" s="1"/>
  <c r="M36" i="11"/>
  <c r="L36" i="11"/>
  <c r="P36" i="11" s="1"/>
  <c r="R36" i="11" s="1"/>
  <c r="W36" i="11" s="1"/>
  <c r="K36" i="11"/>
  <c r="J36" i="11"/>
  <c r="Z35" i="11"/>
  <c r="AB35" i="11" s="1"/>
  <c r="U35" i="11"/>
  <c r="Q35" i="11"/>
  <c r="V35" i="11" s="1"/>
  <c r="O35" i="11"/>
  <c r="T35" i="11" s="1"/>
  <c r="Y35" i="11" s="1"/>
  <c r="N35" i="11"/>
  <c r="S35" i="11" s="1"/>
  <c r="X35" i="11" s="1"/>
  <c r="L35" i="11"/>
  <c r="M35" i="11" s="1"/>
  <c r="K35" i="11"/>
  <c r="J35" i="11"/>
  <c r="Z34" i="11"/>
  <c r="U34" i="11"/>
  <c r="AA34" i="11" s="1"/>
  <c r="T34" i="11"/>
  <c r="Y34" i="11" s="1"/>
  <c r="S34" i="11"/>
  <c r="X34" i="11" s="1"/>
  <c r="O34" i="11"/>
  <c r="N34" i="11"/>
  <c r="K34" i="11"/>
  <c r="J34" i="11"/>
  <c r="L34" i="11" s="1"/>
  <c r="Z33" i="11"/>
  <c r="AB33" i="11" s="1"/>
  <c r="U33" i="11"/>
  <c r="T33" i="11"/>
  <c r="S33" i="11"/>
  <c r="X33" i="11" s="1"/>
  <c r="R33" i="11"/>
  <c r="W33" i="11" s="1"/>
  <c r="P33" i="11"/>
  <c r="O33" i="11"/>
  <c r="N33" i="11"/>
  <c r="L33" i="11"/>
  <c r="Q33" i="11" s="1"/>
  <c r="V33" i="11" s="1"/>
  <c r="K33" i="11"/>
  <c r="J33" i="11"/>
  <c r="Z32" i="11"/>
  <c r="U32" i="11"/>
  <c r="AA32" i="11" s="1"/>
  <c r="T32" i="11"/>
  <c r="Y32" i="11" s="1"/>
  <c r="O32" i="11"/>
  <c r="N32" i="11"/>
  <c r="S32" i="11" s="1"/>
  <c r="X32" i="11" s="1"/>
  <c r="K32" i="11"/>
  <c r="J32" i="11"/>
  <c r="L32" i="11" s="1"/>
  <c r="Q32" i="11" s="1"/>
  <c r="V32" i="11" s="1"/>
  <c r="Z31" i="11"/>
  <c r="Y31" i="11"/>
  <c r="U31" i="11"/>
  <c r="T31" i="11"/>
  <c r="O31" i="11"/>
  <c r="N31" i="11"/>
  <c r="S31" i="11" s="1"/>
  <c r="X31" i="11" s="1"/>
  <c r="K31" i="11"/>
  <c r="J31" i="11"/>
  <c r="L31" i="11" s="1"/>
  <c r="Z30" i="11"/>
  <c r="U30" i="11"/>
  <c r="S30" i="11"/>
  <c r="X30" i="11" s="1"/>
  <c r="O30" i="11"/>
  <c r="T30" i="11" s="1"/>
  <c r="Y30" i="11" s="1"/>
  <c r="N30" i="11"/>
  <c r="L30" i="11"/>
  <c r="Q30" i="11" s="1"/>
  <c r="V30" i="11" s="1"/>
  <c r="K30" i="11"/>
  <c r="J30" i="11"/>
  <c r="AA29" i="11"/>
  <c r="Z29" i="11"/>
  <c r="U29" i="11"/>
  <c r="O29" i="11"/>
  <c r="T29" i="11" s="1"/>
  <c r="Y29" i="11" s="1"/>
  <c r="N29" i="11"/>
  <c r="S29" i="11" s="1"/>
  <c r="X29" i="11" s="1"/>
  <c r="L29" i="11"/>
  <c r="K29" i="11"/>
  <c r="J29" i="11"/>
  <c r="Z28" i="11"/>
  <c r="AA28" i="11" s="1"/>
  <c r="U28" i="11"/>
  <c r="T28" i="11"/>
  <c r="Y28" i="11" s="1"/>
  <c r="O28" i="11"/>
  <c r="N28" i="11"/>
  <c r="S28" i="11" s="1"/>
  <c r="X28" i="11" s="1"/>
  <c r="K28" i="11"/>
  <c r="L28" i="11" s="1"/>
  <c r="J28" i="11"/>
  <c r="Z27" i="11"/>
  <c r="U27" i="11"/>
  <c r="S27" i="11"/>
  <c r="X27" i="11" s="1"/>
  <c r="O27" i="11"/>
  <c r="T27" i="11" s="1"/>
  <c r="Y27" i="11" s="1"/>
  <c r="N27" i="11"/>
  <c r="K27" i="11"/>
  <c r="J27" i="11"/>
  <c r="L27" i="11" s="1"/>
  <c r="Z26" i="11"/>
  <c r="U26" i="11"/>
  <c r="AA26" i="11" s="1"/>
  <c r="T26" i="11"/>
  <c r="S26" i="11"/>
  <c r="X26" i="11" s="1"/>
  <c r="R26" i="11"/>
  <c r="W26" i="11" s="1"/>
  <c r="P26" i="11"/>
  <c r="O26" i="11"/>
  <c r="N26" i="11"/>
  <c r="L26" i="11"/>
  <c r="Q26" i="11" s="1"/>
  <c r="K26" i="11"/>
  <c r="J26" i="11"/>
  <c r="Z25" i="11"/>
  <c r="AA25" i="11" s="1"/>
  <c r="U25" i="11"/>
  <c r="X25" i="11" s="1"/>
  <c r="S25" i="11"/>
  <c r="O25" i="11"/>
  <c r="T25" i="11" s="1"/>
  <c r="Y25" i="11" s="1"/>
  <c r="N25" i="11"/>
  <c r="K25" i="11"/>
  <c r="J25" i="11"/>
  <c r="L25" i="11" s="1"/>
  <c r="AA24" i="11"/>
  <c r="Z24" i="11"/>
  <c r="X24" i="11"/>
  <c r="U24" i="11"/>
  <c r="Y24" i="11" s="1"/>
  <c r="O24" i="11"/>
  <c r="T24" i="11" s="1"/>
  <c r="N24" i="11"/>
  <c r="S24" i="11" s="1"/>
  <c r="K24" i="11"/>
  <c r="J24" i="11"/>
  <c r="L24" i="11" s="1"/>
  <c r="Z23" i="11"/>
  <c r="U23" i="11"/>
  <c r="O23" i="11"/>
  <c r="T23" i="11" s="1"/>
  <c r="Y23" i="11" s="1"/>
  <c r="N23" i="11"/>
  <c r="S23" i="11" s="1"/>
  <c r="X23" i="11" s="1"/>
  <c r="L23" i="11"/>
  <c r="Q23" i="11" s="1"/>
  <c r="V23" i="11" s="1"/>
  <c r="K23" i="11"/>
  <c r="J23" i="11"/>
  <c r="AA22" i="11"/>
  <c r="Z22" i="11"/>
  <c r="U22" i="11"/>
  <c r="O22" i="11"/>
  <c r="T22" i="11" s="1"/>
  <c r="Y22" i="11" s="1"/>
  <c r="N22" i="11"/>
  <c r="S22" i="11" s="1"/>
  <c r="X22" i="11" s="1"/>
  <c r="L22" i="11"/>
  <c r="K22" i="11"/>
  <c r="J22" i="11"/>
  <c r="Z21" i="11"/>
  <c r="U21" i="11"/>
  <c r="AA21" i="11" s="1"/>
  <c r="Q21" i="11"/>
  <c r="AB21" i="11" s="1"/>
  <c r="O21" i="11"/>
  <c r="T21" i="11" s="1"/>
  <c r="Y21" i="11" s="1"/>
  <c r="N21" i="11"/>
  <c r="S21" i="11" s="1"/>
  <c r="X21" i="11" s="1"/>
  <c r="L21" i="11"/>
  <c r="M21" i="11" s="1"/>
  <c r="K21" i="11"/>
  <c r="J21" i="11"/>
  <c r="Z20" i="11"/>
  <c r="U20" i="11"/>
  <c r="AA20" i="11" s="1"/>
  <c r="T20" i="11"/>
  <c r="Y20" i="11" s="1"/>
  <c r="S20" i="11"/>
  <c r="O20" i="11"/>
  <c r="N20" i="11"/>
  <c r="K20" i="11"/>
  <c r="L20" i="11" s="1"/>
  <c r="J20" i="11"/>
  <c r="Z19" i="11"/>
  <c r="U19" i="11"/>
  <c r="AA19" i="11" s="1"/>
  <c r="T19" i="11"/>
  <c r="O19" i="11"/>
  <c r="N19" i="11"/>
  <c r="S19" i="11" s="1"/>
  <c r="K19" i="11"/>
  <c r="J19" i="11"/>
  <c r="L19" i="11" s="1"/>
  <c r="AA18" i="11"/>
  <c r="Z18" i="11"/>
  <c r="X18" i="11"/>
  <c r="U18" i="11"/>
  <c r="O18" i="11"/>
  <c r="T18" i="11" s="1"/>
  <c r="Y18" i="11" s="1"/>
  <c r="N18" i="11"/>
  <c r="S18" i="11" s="1"/>
  <c r="K18" i="11"/>
  <c r="J18" i="11"/>
  <c r="L18" i="11" s="1"/>
  <c r="AA17" i="11"/>
  <c r="Z17" i="11"/>
  <c r="U17" i="11"/>
  <c r="O17" i="11"/>
  <c r="T17" i="11" s="1"/>
  <c r="Y17" i="11" s="1"/>
  <c r="N17" i="11"/>
  <c r="S17" i="11" s="1"/>
  <c r="X17" i="11" s="1"/>
  <c r="K17" i="11"/>
  <c r="J17" i="11"/>
  <c r="AA16" i="11"/>
  <c r="Z16" i="11"/>
  <c r="U16" i="11"/>
  <c r="T16" i="11"/>
  <c r="Y16" i="11" s="1"/>
  <c r="O16" i="11"/>
  <c r="N16" i="11"/>
  <c r="S16" i="11" s="1"/>
  <c r="X16" i="11" s="1"/>
  <c r="K16" i="11"/>
  <c r="L16" i="11" s="1"/>
  <c r="J16" i="11"/>
  <c r="Z15" i="11"/>
  <c r="U15" i="11"/>
  <c r="T15" i="11"/>
  <c r="Y15" i="11" s="1"/>
  <c r="S15" i="11"/>
  <c r="X15" i="11" s="1"/>
  <c r="O15" i="11"/>
  <c r="N15" i="11"/>
  <c r="K15" i="11"/>
  <c r="J15" i="11"/>
  <c r="L15" i="11" s="1"/>
  <c r="Z14" i="11"/>
  <c r="U14" i="11"/>
  <c r="T14" i="11"/>
  <c r="Y14" i="11" s="1"/>
  <c r="S14" i="11"/>
  <c r="X14" i="11" s="1"/>
  <c r="O14" i="11"/>
  <c r="N14" i="11"/>
  <c r="K14" i="11"/>
  <c r="J14" i="11"/>
  <c r="L14" i="11" s="1"/>
  <c r="Z13" i="11"/>
  <c r="Y13" i="11"/>
  <c r="U13" i="11"/>
  <c r="T13" i="11"/>
  <c r="O13" i="11"/>
  <c r="N13" i="11"/>
  <c r="S13" i="11" s="1"/>
  <c r="X13" i="11" s="1"/>
  <c r="K13" i="11"/>
  <c r="J13" i="11"/>
  <c r="L13" i="11" s="1"/>
  <c r="Z12" i="11"/>
  <c r="U12" i="11"/>
  <c r="O12" i="11"/>
  <c r="T12" i="11" s="1"/>
  <c r="Y12" i="11" s="1"/>
  <c r="N12" i="11"/>
  <c r="S12" i="11" s="1"/>
  <c r="X12" i="11" s="1"/>
  <c r="K12" i="11"/>
  <c r="J12" i="11"/>
  <c r="L12" i="11" s="1"/>
  <c r="Z11" i="11"/>
  <c r="AA11" i="11" s="1"/>
  <c r="U11" i="11"/>
  <c r="S11" i="11"/>
  <c r="X11" i="11" s="1"/>
  <c r="P11" i="11"/>
  <c r="R11" i="11" s="1"/>
  <c r="W11" i="11" s="1"/>
  <c r="O11" i="11"/>
  <c r="T11" i="11" s="1"/>
  <c r="Y11" i="11" s="1"/>
  <c r="N11" i="11"/>
  <c r="M11" i="11"/>
  <c r="L11" i="11"/>
  <c r="Q11" i="11" s="1"/>
  <c r="K11" i="11"/>
  <c r="J11" i="11"/>
  <c r="Z10" i="11"/>
  <c r="U10" i="11"/>
  <c r="S10" i="11"/>
  <c r="X10" i="11" s="1"/>
  <c r="P10" i="11"/>
  <c r="R10" i="11" s="1"/>
  <c r="W10" i="11" s="1"/>
  <c r="O10" i="11"/>
  <c r="T10" i="11" s="1"/>
  <c r="Y10" i="11" s="1"/>
  <c r="N10" i="11"/>
  <c r="K10" i="11"/>
  <c r="J10" i="11"/>
  <c r="L10" i="11" s="1"/>
  <c r="Z9" i="11"/>
  <c r="U9" i="11"/>
  <c r="AA9" i="11" s="1"/>
  <c r="T9" i="11"/>
  <c r="S9" i="11"/>
  <c r="X9" i="11" s="1"/>
  <c r="R9" i="11"/>
  <c r="W9" i="11" s="1"/>
  <c r="P9" i="11"/>
  <c r="O9" i="11"/>
  <c r="N9" i="11"/>
  <c r="L9" i="11"/>
  <c r="Q9" i="11" s="1"/>
  <c r="K9" i="11"/>
  <c r="J9" i="11"/>
  <c r="Z8" i="11"/>
  <c r="U8" i="11"/>
  <c r="AA8" i="11" s="1"/>
  <c r="S8" i="11"/>
  <c r="O8" i="11"/>
  <c r="T8" i="11" s="1"/>
  <c r="Y8" i="11" s="1"/>
  <c r="N8" i="11"/>
  <c r="L8" i="11"/>
  <c r="Q8" i="11" s="1"/>
  <c r="AB8" i="11" s="1"/>
  <c r="K8" i="11"/>
  <c r="J8" i="11"/>
  <c r="AA7" i="11"/>
  <c r="Z7" i="11"/>
  <c r="Y7" i="11"/>
  <c r="U7" i="11"/>
  <c r="O7" i="11"/>
  <c r="T7" i="11" s="1"/>
  <c r="N7" i="11"/>
  <c r="S7" i="11" s="1"/>
  <c r="X7" i="11" s="1"/>
  <c r="L7" i="11"/>
  <c r="Q7" i="11" s="1"/>
  <c r="K7" i="11"/>
  <c r="J7" i="11"/>
  <c r="AA6" i="11"/>
  <c r="Z6" i="11"/>
  <c r="U6" i="11"/>
  <c r="O6" i="11"/>
  <c r="T6" i="11" s="1"/>
  <c r="Y6" i="11" s="1"/>
  <c r="N6" i="11"/>
  <c r="S6" i="11" s="1"/>
  <c r="X6" i="11" s="1"/>
  <c r="L6" i="11"/>
  <c r="K6" i="11"/>
  <c r="J6" i="11"/>
  <c r="Z5" i="11"/>
  <c r="U5" i="11"/>
  <c r="AA5" i="11" s="1"/>
  <c r="Q5" i="11"/>
  <c r="AB5" i="11" s="1"/>
  <c r="O5" i="11"/>
  <c r="T5" i="11" s="1"/>
  <c r="Y5" i="11" s="1"/>
  <c r="N5" i="11"/>
  <c r="S5" i="11" s="1"/>
  <c r="X5" i="11" s="1"/>
  <c r="L5" i="11"/>
  <c r="M5" i="11" s="1"/>
  <c r="K5" i="11"/>
  <c r="J5" i="11"/>
  <c r="Z4" i="11"/>
  <c r="U4" i="11"/>
  <c r="AA4" i="11" s="1"/>
  <c r="T4" i="11"/>
  <c r="Y4" i="11" s="1"/>
  <c r="S4" i="11"/>
  <c r="O4" i="11"/>
  <c r="N4" i="11"/>
  <c r="K4" i="11"/>
  <c r="L4" i="11" s="1"/>
  <c r="J4" i="11"/>
  <c r="Z3" i="11"/>
  <c r="U3" i="11"/>
  <c r="AA3" i="11" s="1"/>
  <c r="T3" i="11"/>
  <c r="Y3" i="11" s="1"/>
  <c r="O3" i="11"/>
  <c r="N3" i="11"/>
  <c r="S3" i="11" s="1"/>
  <c r="X3" i="11" s="1"/>
  <c r="K3" i="11"/>
  <c r="J3" i="11"/>
  <c r="L3" i="11" s="1"/>
  <c r="AA2" i="11"/>
  <c r="Z2" i="11"/>
  <c r="U2" i="11"/>
  <c r="Y2" i="11" s="1"/>
  <c r="T2" i="11"/>
  <c r="O2" i="11"/>
  <c r="N2" i="11"/>
  <c r="S2" i="11" s="1"/>
  <c r="X2" i="11" s="1"/>
  <c r="K2" i="11"/>
  <c r="J2" i="11"/>
  <c r="L2" i="11" s="1"/>
  <c r="AH1457" i="7"/>
  <c r="AE1457" i="7"/>
  <c r="AD1457" i="7"/>
  <c r="AC1457" i="7"/>
  <c r="V1457" i="7"/>
  <c r="U1457" i="7"/>
  <c r="T1457" i="7"/>
  <c r="N1457" i="7"/>
  <c r="M1457" i="7"/>
  <c r="J1457" i="7"/>
  <c r="P1457" i="7" s="1"/>
  <c r="AH1456" i="7"/>
  <c r="AE1456" i="7"/>
  <c r="AD1456" i="7"/>
  <c r="AC1456" i="7"/>
  <c r="V1456" i="7"/>
  <c r="U1456" i="7"/>
  <c r="T1456" i="7"/>
  <c r="N1456" i="7"/>
  <c r="M1456" i="7"/>
  <c r="J1456" i="7"/>
  <c r="P1456" i="7" s="1"/>
  <c r="AH1455" i="7"/>
  <c r="AE1455" i="7"/>
  <c r="AD1455" i="7"/>
  <c r="AC1455" i="7"/>
  <c r="V1455" i="7"/>
  <c r="U1455" i="7"/>
  <c r="T1455" i="7"/>
  <c r="P1455" i="7"/>
  <c r="O1455" i="7"/>
  <c r="N1455" i="7"/>
  <c r="M1455" i="7"/>
  <c r="J1455" i="7"/>
  <c r="AH1454" i="7"/>
  <c r="AE1454" i="7"/>
  <c r="AD1454" i="7"/>
  <c r="AC1454" i="7"/>
  <c r="V1454" i="7"/>
  <c r="U1454" i="7"/>
  <c r="T1454" i="7"/>
  <c r="N1454" i="7"/>
  <c r="M1454" i="7"/>
  <c r="J1454" i="7"/>
  <c r="P1454" i="7" s="1"/>
  <c r="AH1453" i="7"/>
  <c r="AE1453" i="7"/>
  <c r="AD1453" i="7"/>
  <c r="AC1453" i="7"/>
  <c r="V1453" i="7"/>
  <c r="U1453" i="7"/>
  <c r="T1453" i="7"/>
  <c r="O1453" i="7"/>
  <c r="N1453" i="7"/>
  <c r="M1453" i="7"/>
  <c r="J1453" i="7"/>
  <c r="P1453" i="7" s="1"/>
  <c r="AH1452" i="7"/>
  <c r="AE1452" i="7"/>
  <c r="AD1452" i="7"/>
  <c r="AC1452" i="7"/>
  <c r="V1452" i="7"/>
  <c r="U1452" i="7"/>
  <c r="T1452" i="7"/>
  <c r="N1452" i="7"/>
  <c r="M1452" i="7"/>
  <c r="J1452" i="7"/>
  <c r="P1452" i="7" s="1"/>
  <c r="AH1451" i="7"/>
  <c r="AE1451" i="7"/>
  <c r="AD1451" i="7"/>
  <c r="AC1451" i="7"/>
  <c r="V1451" i="7"/>
  <c r="U1451" i="7"/>
  <c r="T1451" i="7"/>
  <c r="P1451" i="7"/>
  <c r="O1451" i="7"/>
  <c r="N1451" i="7"/>
  <c r="M1451" i="7"/>
  <c r="J1451" i="7"/>
  <c r="AH1450" i="7"/>
  <c r="AE1450" i="7"/>
  <c r="AD1450" i="7"/>
  <c r="AC1450" i="7"/>
  <c r="V1450" i="7"/>
  <c r="U1450" i="7"/>
  <c r="T1450" i="7"/>
  <c r="P1450" i="7"/>
  <c r="N1450" i="7"/>
  <c r="M1450" i="7"/>
  <c r="J1450" i="7"/>
  <c r="O1450" i="7" s="1"/>
  <c r="AH1449" i="7"/>
  <c r="AE1449" i="7"/>
  <c r="AD1449" i="7"/>
  <c r="AC1449" i="7"/>
  <c r="V1449" i="7"/>
  <c r="U1449" i="7"/>
  <c r="T1449" i="7"/>
  <c r="N1449" i="7"/>
  <c r="M1449" i="7"/>
  <c r="J1449" i="7"/>
  <c r="P1449" i="7" s="1"/>
  <c r="AH1448" i="7"/>
  <c r="AE1448" i="7"/>
  <c r="AD1448" i="7"/>
  <c r="AC1448" i="7"/>
  <c r="V1448" i="7"/>
  <c r="U1448" i="7"/>
  <c r="T1448" i="7"/>
  <c r="N1448" i="7"/>
  <c r="M1448" i="7"/>
  <c r="J1448" i="7"/>
  <c r="P1448" i="7" s="1"/>
  <c r="AH1447" i="7"/>
  <c r="AE1447" i="7"/>
  <c r="AD1447" i="7"/>
  <c r="AC1447" i="7"/>
  <c r="V1447" i="7"/>
  <c r="U1447" i="7"/>
  <c r="T1447" i="7"/>
  <c r="N1447" i="7"/>
  <c r="M1447" i="7"/>
  <c r="J1447" i="7"/>
  <c r="O1447" i="7" s="1"/>
  <c r="AH1446" i="7"/>
  <c r="AE1446" i="7"/>
  <c r="AD1446" i="7"/>
  <c r="AC1446" i="7"/>
  <c r="V1446" i="7"/>
  <c r="U1446" i="7"/>
  <c r="T1446" i="7"/>
  <c r="P1446" i="7"/>
  <c r="N1446" i="7"/>
  <c r="M1446" i="7"/>
  <c r="J1446" i="7"/>
  <c r="O1446" i="7" s="1"/>
  <c r="AH1445" i="7"/>
  <c r="AE1445" i="7"/>
  <c r="AD1445" i="7"/>
  <c r="AC1445" i="7"/>
  <c r="V1445" i="7"/>
  <c r="U1445" i="7"/>
  <c r="T1445" i="7"/>
  <c r="N1445" i="7"/>
  <c r="M1445" i="7"/>
  <c r="J1445" i="7"/>
  <c r="P1445" i="7" s="1"/>
  <c r="AH1444" i="7"/>
  <c r="AE1444" i="7"/>
  <c r="AD1444" i="7"/>
  <c r="AC1444" i="7"/>
  <c r="V1444" i="7"/>
  <c r="U1444" i="7"/>
  <c r="T1444" i="7"/>
  <c r="N1444" i="7"/>
  <c r="M1444" i="7"/>
  <c r="J1444" i="7"/>
  <c r="P1444" i="7" s="1"/>
  <c r="AH1443" i="7"/>
  <c r="AE1443" i="7"/>
  <c r="AD1443" i="7"/>
  <c r="AC1443" i="7"/>
  <c r="V1443" i="7"/>
  <c r="U1443" i="7"/>
  <c r="T1443" i="7"/>
  <c r="N1443" i="7"/>
  <c r="M1443" i="7"/>
  <c r="J1443" i="7"/>
  <c r="O1443" i="7" s="1"/>
  <c r="AH1442" i="7"/>
  <c r="AE1442" i="7"/>
  <c r="AD1442" i="7"/>
  <c r="AC1442" i="7"/>
  <c r="V1442" i="7"/>
  <c r="U1442" i="7"/>
  <c r="T1442" i="7"/>
  <c r="P1442" i="7"/>
  <c r="N1442" i="7"/>
  <c r="M1442" i="7"/>
  <c r="J1442" i="7"/>
  <c r="O1442" i="7" s="1"/>
  <c r="AH1441" i="7"/>
  <c r="AE1441" i="7"/>
  <c r="AD1441" i="7"/>
  <c r="AC1441" i="7"/>
  <c r="V1441" i="7"/>
  <c r="U1441" i="7"/>
  <c r="T1441" i="7"/>
  <c r="N1441" i="7"/>
  <c r="M1441" i="7"/>
  <c r="J1441" i="7"/>
  <c r="P1441" i="7" s="1"/>
  <c r="AH1440" i="7"/>
  <c r="AE1440" i="7"/>
  <c r="AD1440" i="7"/>
  <c r="AC1440" i="7"/>
  <c r="V1440" i="7"/>
  <c r="U1440" i="7"/>
  <c r="T1440" i="7"/>
  <c r="N1440" i="7"/>
  <c r="M1440" i="7"/>
  <c r="J1440" i="7"/>
  <c r="P1440" i="7" s="1"/>
  <c r="AH1439" i="7"/>
  <c r="AE1439" i="7"/>
  <c r="AD1439" i="7"/>
  <c r="AC1439" i="7"/>
  <c r="V1439" i="7"/>
  <c r="U1439" i="7"/>
  <c r="T1439" i="7"/>
  <c r="N1439" i="7"/>
  <c r="M1439" i="7"/>
  <c r="J1439" i="7"/>
  <c r="P1439" i="7" s="1"/>
  <c r="AH1438" i="7"/>
  <c r="AE1438" i="7"/>
  <c r="AD1438" i="7"/>
  <c r="AC1438" i="7"/>
  <c r="V1438" i="7"/>
  <c r="U1438" i="7"/>
  <c r="T1438" i="7"/>
  <c r="N1438" i="7"/>
  <c r="M1438" i="7"/>
  <c r="J1438" i="7"/>
  <c r="P1438" i="7" s="1"/>
  <c r="AH1437" i="7"/>
  <c r="AE1437" i="7"/>
  <c r="AD1437" i="7"/>
  <c r="AC1437" i="7"/>
  <c r="V1437" i="7"/>
  <c r="U1437" i="7"/>
  <c r="T1437" i="7"/>
  <c r="O1437" i="7"/>
  <c r="N1437" i="7"/>
  <c r="M1437" i="7"/>
  <c r="J1437" i="7"/>
  <c r="P1437" i="7" s="1"/>
  <c r="AH1436" i="7"/>
  <c r="AE1436" i="7"/>
  <c r="AD1436" i="7"/>
  <c r="AC1436" i="7"/>
  <c r="V1436" i="7"/>
  <c r="U1436" i="7"/>
  <c r="T1436" i="7"/>
  <c r="N1436" i="7"/>
  <c r="M1436" i="7"/>
  <c r="J1436" i="7"/>
  <c r="P1436" i="7" s="1"/>
  <c r="AH1435" i="7"/>
  <c r="AE1435" i="7"/>
  <c r="AD1435" i="7"/>
  <c r="AC1435" i="7"/>
  <c r="V1435" i="7"/>
  <c r="U1435" i="7"/>
  <c r="T1435" i="7"/>
  <c r="P1435" i="7"/>
  <c r="O1435" i="7"/>
  <c r="N1435" i="7"/>
  <c r="M1435" i="7"/>
  <c r="J1435" i="7"/>
  <c r="AH1434" i="7"/>
  <c r="AE1434" i="7"/>
  <c r="AD1434" i="7"/>
  <c r="AC1434" i="7"/>
  <c r="V1434" i="7"/>
  <c r="U1434" i="7"/>
  <c r="T1434" i="7"/>
  <c r="P1434" i="7"/>
  <c r="O1434" i="7"/>
  <c r="N1434" i="7"/>
  <c r="M1434" i="7"/>
  <c r="J1434" i="7"/>
  <c r="AH1433" i="7"/>
  <c r="AE1433" i="7"/>
  <c r="AD1433" i="7"/>
  <c r="AC1433" i="7"/>
  <c r="V1433" i="7"/>
  <c r="U1433" i="7"/>
  <c r="T1433" i="7"/>
  <c r="N1433" i="7"/>
  <c r="M1433" i="7"/>
  <c r="J1433" i="7"/>
  <c r="P1433" i="7" s="1"/>
  <c r="AH1432" i="7"/>
  <c r="AE1432" i="7"/>
  <c r="AD1432" i="7"/>
  <c r="AC1432" i="7"/>
  <c r="V1432" i="7"/>
  <c r="U1432" i="7"/>
  <c r="T1432" i="7"/>
  <c r="N1432" i="7"/>
  <c r="M1432" i="7"/>
  <c r="J1432" i="7"/>
  <c r="P1432" i="7" s="1"/>
  <c r="AH1431" i="7"/>
  <c r="AE1431" i="7"/>
  <c r="AD1431" i="7"/>
  <c r="AC1431" i="7"/>
  <c r="V1431" i="7"/>
  <c r="U1431" i="7"/>
  <c r="T1431" i="7"/>
  <c r="P1431" i="7"/>
  <c r="N1431" i="7"/>
  <c r="M1431" i="7"/>
  <c r="J1431" i="7"/>
  <c r="O1431" i="7" s="1"/>
  <c r="AH1430" i="7"/>
  <c r="AE1430" i="7"/>
  <c r="AD1430" i="7"/>
  <c r="AC1430" i="7"/>
  <c r="V1430" i="7"/>
  <c r="U1430" i="7"/>
  <c r="T1430" i="7"/>
  <c r="N1430" i="7"/>
  <c r="M1430" i="7"/>
  <c r="J1430" i="7"/>
  <c r="O1430" i="7" s="1"/>
  <c r="AH1429" i="7"/>
  <c r="AE1429" i="7"/>
  <c r="AD1429" i="7"/>
  <c r="AC1429" i="7"/>
  <c r="V1429" i="7"/>
  <c r="U1429" i="7"/>
  <c r="T1429" i="7"/>
  <c r="N1429" i="7"/>
  <c r="M1429" i="7"/>
  <c r="J1429" i="7"/>
  <c r="P1429" i="7" s="1"/>
  <c r="AH1428" i="7"/>
  <c r="AE1428" i="7"/>
  <c r="AD1428" i="7"/>
  <c r="AC1428" i="7"/>
  <c r="V1428" i="7"/>
  <c r="U1428" i="7"/>
  <c r="T1428" i="7"/>
  <c r="N1428" i="7"/>
  <c r="M1428" i="7"/>
  <c r="J1428" i="7"/>
  <c r="P1428" i="7" s="1"/>
  <c r="AH1427" i="7"/>
  <c r="AE1427" i="7"/>
  <c r="AD1427" i="7"/>
  <c r="AC1427" i="7"/>
  <c r="V1427" i="7"/>
  <c r="U1427" i="7"/>
  <c r="T1427" i="7"/>
  <c r="N1427" i="7"/>
  <c r="M1427" i="7"/>
  <c r="J1427" i="7"/>
  <c r="O1427" i="7" s="1"/>
  <c r="AH1426" i="7"/>
  <c r="AE1426" i="7"/>
  <c r="AD1426" i="7"/>
  <c r="AC1426" i="7"/>
  <c r="V1426" i="7"/>
  <c r="U1426" i="7"/>
  <c r="T1426" i="7"/>
  <c r="P1426" i="7"/>
  <c r="O1426" i="7"/>
  <c r="N1426" i="7"/>
  <c r="M1426" i="7"/>
  <c r="J1426" i="7"/>
  <c r="AH1425" i="7"/>
  <c r="AE1425" i="7"/>
  <c r="AD1425" i="7"/>
  <c r="AC1425" i="7"/>
  <c r="V1425" i="7"/>
  <c r="U1425" i="7"/>
  <c r="T1425" i="7"/>
  <c r="O1425" i="7"/>
  <c r="N1425" i="7"/>
  <c r="M1425" i="7"/>
  <c r="J1425" i="7"/>
  <c r="P1425" i="7" s="1"/>
  <c r="AH1424" i="7"/>
  <c r="AE1424" i="7"/>
  <c r="AD1424" i="7"/>
  <c r="AC1424" i="7"/>
  <c r="V1424" i="7"/>
  <c r="U1424" i="7"/>
  <c r="T1424" i="7"/>
  <c r="N1424" i="7"/>
  <c r="M1424" i="7"/>
  <c r="J1424" i="7"/>
  <c r="P1424" i="7" s="1"/>
  <c r="AH1423" i="7"/>
  <c r="AE1423" i="7"/>
  <c r="AD1423" i="7"/>
  <c r="AC1423" i="7"/>
  <c r="V1423" i="7"/>
  <c r="U1423" i="7"/>
  <c r="T1423" i="7"/>
  <c r="P1423" i="7"/>
  <c r="N1423" i="7"/>
  <c r="M1423" i="7"/>
  <c r="J1423" i="7"/>
  <c r="O1423" i="7" s="1"/>
  <c r="AH1422" i="7"/>
  <c r="AE1422" i="7"/>
  <c r="AD1422" i="7"/>
  <c r="AC1422" i="7"/>
  <c r="V1422" i="7"/>
  <c r="U1422" i="7"/>
  <c r="T1422" i="7"/>
  <c r="N1422" i="7"/>
  <c r="M1422" i="7"/>
  <c r="J1422" i="7"/>
  <c r="P1422" i="7" s="1"/>
  <c r="AH1421" i="7"/>
  <c r="AE1421" i="7"/>
  <c r="AD1421" i="7"/>
  <c r="AC1421" i="7"/>
  <c r="V1421" i="7"/>
  <c r="U1421" i="7"/>
  <c r="T1421" i="7"/>
  <c r="N1421" i="7"/>
  <c r="M1421" i="7"/>
  <c r="J1421" i="7"/>
  <c r="P1421" i="7" s="1"/>
  <c r="AH1420" i="7"/>
  <c r="AE1420" i="7"/>
  <c r="AD1420" i="7"/>
  <c r="AC1420" i="7"/>
  <c r="V1420" i="7"/>
  <c r="U1420" i="7"/>
  <c r="T1420" i="7"/>
  <c r="N1420" i="7"/>
  <c r="M1420" i="7"/>
  <c r="J1420" i="7"/>
  <c r="P1420" i="7" s="1"/>
  <c r="AH1419" i="7"/>
  <c r="AE1419" i="7"/>
  <c r="AD1419" i="7"/>
  <c r="AC1419" i="7"/>
  <c r="V1419" i="7"/>
  <c r="U1419" i="7"/>
  <c r="T1419" i="7"/>
  <c r="N1419" i="7"/>
  <c r="M1419" i="7"/>
  <c r="J1419" i="7"/>
  <c r="P1419" i="7" s="1"/>
  <c r="AH1418" i="7"/>
  <c r="AE1418" i="7"/>
  <c r="AD1418" i="7"/>
  <c r="AC1418" i="7"/>
  <c r="V1418" i="7"/>
  <c r="U1418" i="7"/>
  <c r="T1418" i="7"/>
  <c r="O1418" i="7"/>
  <c r="N1418" i="7"/>
  <c r="M1418" i="7"/>
  <c r="J1418" i="7"/>
  <c r="P1418" i="7" s="1"/>
  <c r="AH1417" i="7"/>
  <c r="AE1417" i="7"/>
  <c r="AD1417" i="7"/>
  <c r="AC1417" i="7"/>
  <c r="V1417" i="7"/>
  <c r="U1417" i="7"/>
  <c r="T1417" i="7"/>
  <c r="N1417" i="7"/>
  <c r="M1417" i="7"/>
  <c r="J1417" i="7"/>
  <c r="P1417" i="7" s="1"/>
  <c r="AH1416" i="7"/>
  <c r="AE1416" i="7"/>
  <c r="AD1416" i="7"/>
  <c r="AC1416" i="7"/>
  <c r="V1416" i="7"/>
  <c r="U1416" i="7"/>
  <c r="T1416" i="7"/>
  <c r="N1416" i="7"/>
  <c r="M1416" i="7"/>
  <c r="J1416" i="7"/>
  <c r="P1416" i="7" s="1"/>
  <c r="AH1415" i="7"/>
  <c r="AE1415" i="7"/>
  <c r="AD1415" i="7"/>
  <c r="AC1415" i="7"/>
  <c r="V1415" i="7"/>
  <c r="U1415" i="7"/>
  <c r="T1415" i="7"/>
  <c r="P1415" i="7"/>
  <c r="N1415" i="7"/>
  <c r="M1415" i="7"/>
  <c r="J1415" i="7"/>
  <c r="O1415" i="7" s="1"/>
  <c r="AH1414" i="7"/>
  <c r="AE1414" i="7"/>
  <c r="AD1414" i="7"/>
  <c r="AC1414" i="7"/>
  <c r="V1414" i="7"/>
  <c r="U1414" i="7"/>
  <c r="T1414" i="7"/>
  <c r="N1414" i="7"/>
  <c r="M1414" i="7"/>
  <c r="J1414" i="7"/>
  <c r="P1414" i="7" s="1"/>
  <c r="AH1413" i="7"/>
  <c r="AE1413" i="7"/>
  <c r="AD1413" i="7"/>
  <c r="AC1413" i="7"/>
  <c r="V1413" i="7"/>
  <c r="U1413" i="7"/>
  <c r="T1413" i="7"/>
  <c r="N1413" i="7"/>
  <c r="M1413" i="7"/>
  <c r="J1413" i="7"/>
  <c r="P1413" i="7" s="1"/>
  <c r="AH1412" i="7"/>
  <c r="AE1412" i="7"/>
  <c r="AD1412" i="7"/>
  <c r="AC1412" i="7"/>
  <c r="V1412" i="7"/>
  <c r="U1412" i="7"/>
  <c r="T1412" i="7"/>
  <c r="N1412" i="7"/>
  <c r="M1412" i="7"/>
  <c r="J1412" i="7"/>
  <c r="P1412" i="7" s="1"/>
  <c r="AH1411" i="7"/>
  <c r="AE1411" i="7"/>
  <c r="AD1411" i="7"/>
  <c r="AC1411" i="7"/>
  <c r="V1411" i="7"/>
  <c r="U1411" i="7"/>
  <c r="T1411" i="7"/>
  <c r="N1411" i="7"/>
  <c r="M1411" i="7"/>
  <c r="J1411" i="7"/>
  <c r="O1411" i="7" s="1"/>
  <c r="AH1410" i="7"/>
  <c r="AE1410" i="7"/>
  <c r="AD1410" i="7"/>
  <c r="AC1410" i="7"/>
  <c r="V1410" i="7"/>
  <c r="U1410" i="7"/>
  <c r="T1410" i="7"/>
  <c r="P1410" i="7"/>
  <c r="O1410" i="7"/>
  <c r="N1410" i="7"/>
  <c r="M1410" i="7"/>
  <c r="J1410" i="7"/>
  <c r="AH1409" i="7"/>
  <c r="AE1409" i="7"/>
  <c r="AD1409" i="7"/>
  <c r="AC1409" i="7"/>
  <c r="V1409" i="7"/>
  <c r="U1409" i="7"/>
  <c r="T1409" i="7"/>
  <c r="N1409" i="7"/>
  <c r="M1409" i="7"/>
  <c r="J1409" i="7"/>
  <c r="P1409" i="7" s="1"/>
  <c r="AH1408" i="7"/>
  <c r="AE1408" i="7"/>
  <c r="AD1408" i="7"/>
  <c r="AC1408" i="7"/>
  <c r="V1408" i="7"/>
  <c r="U1408" i="7"/>
  <c r="T1408" i="7"/>
  <c r="N1408" i="7"/>
  <c r="M1408" i="7"/>
  <c r="J1408" i="7"/>
  <c r="P1408" i="7" s="1"/>
  <c r="AH1407" i="7"/>
  <c r="AE1407" i="7"/>
  <c r="AD1407" i="7"/>
  <c r="AC1407" i="7"/>
  <c r="V1407" i="7"/>
  <c r="U1407" i="7"/>
  <c r="T1407" i="7"/>
  <c r="P1407" i="7"/>
  <c r="O1407" i="7"/>
  <c r="N1407" i="7"/>
  <c r="M1407" i="7"/>
  <c r="J1407" i="7"/>
  <c r="AH1406" i="7"/>
  <c r="AE1406" i="7"/>
  <c r="AD1406" i="7"/>
  <c r="AC1406" i="7"/>
  <c r="V1406" i="7"/>
  <c r="U1406" i="7"/>
  <c r="T1406" i="7"/>
  <c r="N1406" i="7"/>
  <c r="M1406" i="7"/>
  <c r="J1406" i="7"/>
  <c r="P1406" i="7" s="1"/>
  <c r="AH1405" i="7"/>
  <c r="AE1405" i="7"/>
  <c r="AD1405" i="7"/>
  <c r="AC1405" i="7"/>
  <c r="V1405" i="7"/>
  <c r="U1405" i="7"/>
  <c r="T1405" i="7"/>
  <c r="N1405" i="7"/>
  <c r="M1405" i="7"/>
  <c r="J1405" i="7"/>
  <c r="P1405" i="7" s="1"/>
  <c r="AH1404" i="7"/>
  <c r="AE1404" i="7"/>
  <c r="AD1404" i="7"/>
  <c r="AC1404" i="7"/>
  <c r="V1404" i="7"/>
  <c r="U1404" i="7"/>
  <c r="T1404" i="7"/>
  <c r="N1404" i="7"/>
  <c r="M1404" i="7"/>
  <c r="J1404" i="7"/>
  <c r="P1404" i="7" s="1"/>
  <c r="AH1403" i="7"/>
  <c r="AE1403" i="7"/>
  <c r="AD1403" i="7"/>
  <c r="AC1403" i="7"/>
  <c r="V1403" i="7"/>
  <c r="U1403" i="7"/>
  <c r="T1403" i="7"/>
  <c r="O1403" i="7"/>
  <c r="N1403" i="7"/>
  <c r="M1403" i="7"/>
  <c r="J1403" i="7"/>
  <c r="P1403" i="7" s="1"/>
  <c r="AH1402" i="7"/>
  <c r="AE1402" i="7"/>
  <c r="AD1402" i="7"/>
  <c r="AC1402" i="7"/>
  <c r="V1402" i="7"/>
  <c r="U1402" i="7"/>
  <c r="T1402" i="7"/>
  <c r="N1402" i="7"/>
  <c r="M1402" i="7"/>
  <c r="J1402" i="7"/>
  <c r="P1402" i="7" s="1"/>
  <c r="AH1401" i="7"/>
  <c r="AE1401" i="7"/>
  <c r="AD1401" i="7"/>
  <c r="AC1401" i="7"/>
  <c r="V1401" i="7"/>
  <c r="U1401" i="7"/>
  <c r="T1401" i="7"/>
  <c r="N1401" i="7"/>
  <c r="M1401" i="7"/>
  <c r="J1401" i="7"/>
  <c r="P1401" i="7" s="1"/>
  <c r="AH1400" i="7"/>
  <c r="AE1400" i="7"/>
  <c r="AD1400" i="7"/>
  <c r="AC1400" i="7"/>
  <c r="V1400" i="7"/>
  <c r="U1400" i="7"/>
  <c r="T1400" i="7"/>
  <c r="N1400" i="7"/>
  <c r="M1400" i="7"/>
  <c r="J1400" i="7"/>
  <c r="P1400" i="7" s="1"/>
  <c r="AH1399" i="7"/>
  <c r="AE1399" i="7"/>
  <c r="AD1399" i="7"/>
  <c r="AC1399" i="7"/>
  <c r="V1399" i="7"/>
  <c r="U1399" i="7"/>
  <c r="T1399" i="7"/>
  <c r="N1399" i="7"/>
  <c r="M1399" i="7"/>
  <c r="J1399" i="7"/>
  <c r="O1399" i="7" s="1"/>
  <c r="AH1398" i="7"/>
  <c r="AE1398" i="7"/>
  <c r="AD1398" i="7"/>
  <c r="AC1398" i="7"/>
  <c r="V1398" i="7"/>
  <c r="U1398" i="7"/>
  <c r="T1398" i="7"/>
  <c r="N1398" i="7"/>
  <c r="M1398" i="7"/>
  <c r="J1398" i="7"/>
  <c r="P1398" i="7" s="1"/>
  <c r="AH1397" i="7"/>
  <c r="AE1397" i="7"/>
  <c r="AD1397" i="7"/>
  <c r="AC1397" i="7"/>
  <c r="V1397" i="7"/>
  <c r="U1397" i="7"/>
  <c r="T1397" i="7"/>
  <c r="N1397" i="7"/>
  <c r="M1397" i="7"/>
  <c r="J1397" i="7"/>
  <c r="P1397" i="7" s="1"/>
  <c r="AH1396" i="7"/>
  <c r="AE1396" i="7"/>
  <c r="AD1396" i="7"/>
  <c r="AC1396" i="7"/>
  <c r="V1396" i="7"/>
  <c r="U1396" i="7"/>
  <c r="T1396" i="7"/>
  <c r="P1396" i="7"/>
  <c r="N1396" i="7"/>
  <c r="M1396" i="7"/>
  <c r="J1396" i="7"/>
  <c r="O1396" i="7" s="1"/>
  <c r="AH1395" i="7"/>
  <c r="AE1395" i="7"/>
  <c r="AD1395" i="7"/>
  <c r="AC1395" i="7"/>
  <c r="V1395" i="7"/>
  <c r="U1395" i="7"/>
  <c r="T1395" i="7"/>
  <c r="N1395" i="7"/>
  <c r="M1395" i="7"/>
  <c r="J1395" i="7"/>
  <c r="O1395" i="7" s="1"/>
  <c r="AH1394" i="7"/>
  <c r="AE1394" i="7"/>
  <c r="AD1394" i="7"/>
  <c r="AC1394" i="7"/>
  <c r="V1394" i="7"/>
  <c r="U1394" i="7"/>
  <c r="T1394" i="7"/>
  <c r="P1394" i="7"/>
  <c r="O1394" i="7"/>
  <c r="N1394" i="7"/>
  <c r="M1394" i="7"/>
  <c r="J1394" i="7"/>
  <c r="AH1393" i="7"/>
  <c r="AE1393" i="7"/>
  <c r="AD1393" i="7"/>
  <c r="AC1393" i="7"/>
  <c r="V1393" i="7"/>
  <c r="U1393" i="7"/>
  <c r="T1393" i="7"/>
  <c r="N1393" i="7"/>
  <c r="M1393" i="7"/>
  <c r="J1393" i="7"/>
  <c r="P1393" i="7" s="1"/>
  <c r="AH1392" i="7"/>
  <c r="AE1392" i="7"/>
  <c r="AD1392" i="7"/>
  <c r="AC1392" i="7"/>
  <c r="V1392" i="7"/>
  <c r="U1392" i="7"/>
  <c r="T1392" i="7"/>
  <c r="N1392" i="7"/>
  <c r="M1392" i="7"/>
  <c r="J1392" i="7"/>
  <c r="AH1391" i="7"/>
  <c r="AE1391" i="7"/>
  <c r="AD1391" i="7"/>
  <c r="AC1391" i="7"/>
  <c r="V1391" i="7"/>
  <c r="U1391" i="7"/>
  <c r="T1391" i="7"/>
  <c r="P1391" i="7"/>
  <c r="O1391" i="7"/>
  <c r="N1391" i="7"/>
  <c r="M1391" i="7"/>
  <c r="J1391" i="7"/>
  <c r="AH1390" i="7"/>
  <c r="AE1390" i="7"/>
  <c r="AD1390" i="7"/>
  <c r="AC1390" i="7"/>
  <c r="V1390" i="7"/>
  <c r="U1390" i="7"/>
  <c r="T1390" i="7"/>
  <c r="N1390" i="7"/>
  <c r="M1390" i="7"/>
  <c r="J1390" i="7"/>
  <c r="AH1389" i="7"/>
  <c r="AE1389" i="7"/>
  <c r="AD1389" i="7"/>
  <c r="AC1389" i="7"/>
  <c r="V1389" i="7"/>
  <c r="U1389" i="7"/>
  <c r="T1389" i="7"/>
  <c r="N1389" i="7"/>
  <c r="M1389" i="7"/>
  <c r="J1389" i="7"/>
  <c r="P1389" i="7" s="1"/>
  <c r="AH1388" i="7"/>
  <c r="AE1388" i="7"/>
  <c r="AD1388" i="7"/>
  <c r="AC1388" i="7"/>
  <c r="V1388" i="7"/>
  <c r="U1388" i="7"/>
  <c r="T1388" i="7"/>
  <c r="N1388" i="7"/>
  <c r="M1388" i="7"/>
  <c r="J1388" i="7"/>
  <c r="AH1387" i="7"/>
  <c r="AE1387" i="7"/>
  <c r="AD1387" i="7"/>
  <c r="AC1387" i="7"/>
  <c r="V1387" i="7"/>
  <c r="U1387" i="7"/>
  <c r="T1387" i="7"/>
  <c r="O1387" i="7"/>
  <c r="N1387" i="7"/>
  <c r="M1387" i="7"/>
  <c r="J1387" i="7"/>
  <c r="P1387" i="7" s="1"/>
  <c r="AH1386" i="7"/>
  <c r="AE1386" i="7"/>
  <c r="AD1386" i="7"/>
  <c r="AC1386" i="7"/>
  <c r="V1386" i="7"/>
  <c r="U1386" i="7"/>
  <c r="T1386" i="7"/>
  <c r="N1386" i="7"/>
  <c r="M1386" i="7"/>
  <c r="J1386" i="7"/>
  <c r="P1386" i="7" s="1"/>
  <c r="AH1385" i="7"/>
  <c r="AE1385" i="7"/>
  <c r="AD1385" i="7"/>
  <c r="AC1385" i="7"/>
  <c r="V1385" i="7"/>
  <c r="U1385" i="7"/>
  <c r="T1385" i="7"/>
  <c r="N1385" i="7"/>
  <c r="M1385" i="7"/>
  <c r="J1385" i="7"/>
  <c r="P1385" i="7" s="1"/>
  <c r="AH1384" i="7"/>
  <c r="AE1384" i="7"/>
  <c r="AD1384" i="7"/>
  <c r="AC1384" i="7"/>
  <c r="V1384" i="7"/>
  <c r="U1384" i="7"/>
  <c r="T1384" i="7"/>
  <c r="N1384" i="7"/>
  <c r="M1384" i="7"/>
  <c r="J1384" i="7"/>
  <c r="P1384" i="7" s="1"/>
  <c r="AH1383" i="7"/>
  <c r="AE1383" i="7"/>
  <c r="AD1383" i="7"/>
  <c r="AC1383" i="7"/>
  <c r="V1383" i="7"/>
  <c r="U1383" i="7"/>
  <c r="T1383" i="7"/>
  <c r="N1383" i="7"/>
  <c r="M1383" i="7"/>
  <c r="J1383" i="7"/>
  <c r="O1383" i="7" s="1"/>
  <c r="AH1382" i="7"/>
  <c r="AE1382" i="7"/>
  <c r="AD1382" i="7"/>
  <c r="AC1382" i="7"/>
  <c r="V1382" i="7"/>
  <c r="U1382" i="7"/>
  <c r="T1382" i="7"/>
  <c r="N1382" i="7"/>
  <c r="M1382" i="7"/>
  <c r="J1382" i="7"/>
  <c r="P1382" i="7" s="1"/>
  <c r="AH1381" i="7"/>
  <c r="AE1381" i="7"/>
  <c r="AD1381" i="7"/>
  <c r="AC1381" i="7"/>
  <c r="V1381" i="7"/>
  <c r="U1381" i="7"/>
  <c r="T1381" i="7"/>
  <c r="N1381" i="7"/>
  <c r="M1381" i="7"/>
  <c r="J1381" i="7"/>
  <c r="AH1380" i="7"/>
  <c r="AE1380" i="7"/>
  <c r="AD1380" i="7"/>
  <c r="AC1380" i="7"/>
  <c r="V1380" i="7"/>
  <c r="U1380" i="7"/>
  <c r="T1380" i="7"/>
  <c r="P1380" i="7"/>
  <c r="N1380" i="7"/>
  <c r="M1380" i="7"/>
  <c r="J1380" i="7"/>
  <c r="O1380" i="7" s="1"/>
  <c r="AH1379" i="7"/>
  <c r="AE1379" i="7"/>
  <c r="AD1379" i="7"/>
  <c r="AC1379" i="7"/>
  <c r="V1379" i="7"/>
  <c r="U1379" i="7"/>
  <c r="T1379" i="7"/>
  <c r="N1379" i="7"/>
  <c r="M1379" i="7"/>
  <c r="J1379" i="7"/>
  <c r="O1379" i="7" s="1"/>
  <c r="AH1378" i="7"/>
  <c r="AE1378" i="7"/>
  <c r="AD1378" i="7"/>
  <c r="AC1378" i="7"/>
  <c r="V1378" i="7"/>
  <c r="U1378" i="7"/>
  <c r="T1378" i="7"/>
  <c r="P1378" i="7"/>
  <c r="O1378" i="7"/>
  <c r="N1378" i="7"/>
  <c r="M1378" i="7"/>
  <c r="J1378" i="7"/>
  <c r="AH1377" i="7"/>
  <c r="AE1377" i="7"/>
  <c r="AD1377" i="7"/>
  <c r="AC1377" i="7"/>
  <c r="V1377" i="7"/>
  <c r="U1377" i="7"/>
  <c r="T1377" i="7"/>
  <c r="N1377" i="7"/>
  <c r="M1377" i="7"/>
  <c r="J1377" i="7"/>
  <c r="P1377" i="7" s="1"/>
  <c r="AH1376" i="7"/>
  <c r="AE1376" i="7"/>
  <c r="AD1376" i="7"/>
  <c r="AC1376" i="7"/>
  <c r="V1376" i="7"/>
  <c r="U1376" i="7"/>
  <c r="T1376" i="7"/>
  <c r="N1376" i="7"/>
  <c r="M1376" i="7"/>
  <c r="J1376" i="7"/>
  <c r="AH1375" i="7"/>
  <c r="AE1375" i="7"/>
  <c r="AD1375" i="7"/>
  <c r="AC1375" i="7"/>
  <c r="V1375" i="7"/>
  <c r="U1375" i="7"/>
  <c r="T1375" i="7"/>
  <c r="P1375" i="7"/>
  <c r="O1375" i="7"/>
  <c r="N1375" i="7"/>
  <c r="M1375" i="7"/>
  <c r="J1375" i="7"/>
  <c r="AH1374" i="7"/>
  <c r="AE1374" i="7"/>
  <c r="AD1374" i="7"/>
  <c r="AC1374" i="7"/>
  <c r="V1374" i="7"/>
  <c r="U1374" i="7"/>
  <c r="T1374" i="7"/>
  <c r="N1374" i="7"/>
  <c r="M1374" i="7"/>
  <c r="J1374" i="7"/>
  <c r="P1374" i="7" s="1"/>
  <c r="AH1373" i="7"/>
  <c r="AE1373" i="7"/>
  <c r="AD1373" i="7"/>
  <c r="AC1373" i="7"/>
  <c r="V1373" i="7"/>
  <c r="U1373" i="7"/>
  <c r="T1373" i="7"/>
  <c r="N1373" i="7"/>
  <c r="M1373" i="7"/>
  <c r="J1373" i="7"/>
  <c r="P1373" i="7" s="1"/>
  <c r="AH1372" i="7"/>
  <c r="AE1372" i="7"/>
  <c r="AD1372" i="7"/>
  <c r="AC1372" i="7"/>
  <c r="V1372" i="7"/>
  <c r="U1372" i="7"/>
  <c r="T1372" i="7"/>
  <c r="N1372" i="7"/>
  <c r="M1372" i="7"/>
  <c r="J1372" i="7"/>
  <c r="AH1371" i="7"/>
  <c r="AE1371" i="7"/>
  <c r="AD1371" i="7"/>
  <c r="AC1371" i="7"/>
  <c r="V1371" i="7"/>
  <c r="U1371" i="7"/>
  <c r="T1371" i="7"/>
  <c r="P1371" i="7"/>
  <c r="N1371" i="7"/>
  <c r="M1371" i="7"/>
  <c r="J1371" i="7"/>
  <c r="O1371" i="7" s="1"/>
  <c r="AH1370" i="7"/>
  <c r="AE1370" i="7"/>
  <c r="AD1370" i="7"/>
  <c r="AC1370" i="7"/>
  <c r="V1370" i="7"/>
  <c r="U1370" i="7"/>
  <c r="T1370" i="7"/>
  <c r="N1370" i="7"/>
  <c r="M1370" i="7"/>
  <c r="J1370" i="7"/>
  <c r="P1370" i="7" s="1"/>
  <c r="AH1369" i="7"/>
  <c r="AE1369" i="7"/>
  <c r="AD1369" i="7"/>
  <c r="AC1369" i="7"/>
  <c r="V1369" i="7"/>
  <c r="U1369" i="7"/>
  <c r="T1369" i="7"/>
  <c r="N1369" i="7"/>
  <c r="M1369" i="7"/>
  <c r="J1369" i="7"/>
  <c r="P1369" i="7" s="1"/>
  <c r="AH1368" i="7"/>
  <c r="AE1368" i="7"/>
  <c r="AD1368" i="7"/>
  <c r="AC1368" i="7"/>
  <c r="V1368" i="7"/>
  <c r="U1368" i="7"/>
  <c r="T1368" i="7"/>
  <c r="N1368" i="7"/>
  <c r="M1368" i="7"/>
  <c r="J1368" i="7"/>
  <c r="P1368" i="7" s="1"/>
  <c r="AH1367" i="7"/>
  <c r="AE1367" i="7"/>
  <c r="AD1367" i="7"/>
  <c r="AC1367" i="7"/>
  <c r="V1367" i="7"/>
  <c r="U1367" i="7"/>
  <c r="T1367" i="7"/>
  <c r="N1367" i="7"/>
  <c r="M1367" i="7"/>
  <c r="J1367" i="7"/>
  <c r="O1367" i="7" s="1"/>
  <c r="AH1366" i="7"/>
  <c r="AE1366" i="7"/>
  <c r="AD1366" i="7"/>
  <c r="AC1366" i="7"/>
  <c r="V1366" i="7"/>
  <c r="U1366" i="7"/>
  <c r="T1366" i="7"/>
  <c r="N1366" i="7"/>
  <c r="M1366" i="7"/>
  <c r="J1366" i="7"/>
  <c r="P1366" i="7" s="1"/>
  <c r="AH1365" i="7"/>
  <c r="AE1365" i="7"/>
  <c r="AD1365" i="7"/>
  <c r="AC1365" i="7"/>
  <c r="V1365" i="7"/>
  <c r="U1365" i="7"/>
  <c r="T1365" i="7"/>
  <c r="N1365" i="7"/>
  <c r="M1365" i="7"/>
  <c r="J1365" i="7"/>
  <c r="P1365" i="7" s="1"/>
  <c r="AH1364" i="7"/>
  <c r="AE1364" i="7"/>
  <c r="AD1364" i="7"/>
  <c r="AC1364" i="7"/>
  <c r="V1364" i="7"/>
  <c r="U1364" i="7"/>
  <c r="T1364" i="7"/>
  <c r="N1364" i="7"/>
  <c r="M1364" i="7"/>
  <c r="J1364" i="7"/>
  <c r="P1364" i="7" s="1"/>
  <c r="AH1363" i="7"/>
  <c r="AE1363" i="7"/>
  <c r="AD1363" i="7"/>
  <c r="AC1363" i="7"/>
  <c r="V1363" i="7"/>
  <c r="U1363" i="7"/>
  <c r="T1363" i="7"/>
  <c r="N1363" i="7"/>
  <c r="M1363" i="7"/>
  <c r="J1363" i="7"/>
  <c r="P1363" i="7" s="1"/>
  <c r="AH1362" i="7"/>
  <c r="AE1362" i="7"/>
  <c r="AD1362" i="7"/>
  <c r="AC1362" i="7"/>
  <c r="V1362" i="7"/>
  <c r="U1362" i="7"/>
  <c r="T1362" i="7"/>
  <c r="N1362" i="7"/>
  <c r="M1362" i="7"/>
  <c r="J1362" i="7"/>
  <c r="O1362" i="7" s="1"/>
  <c r="AH1361" i="7"/>
  <c r="AE1361" i="7"/>
  <c r="AD1361" i="7"/>
  <c r="AC1361" i="7"/>
  <c r="V1361" i="7"/>
  <c r="U1361" i="7"/>
  <c r="T1361" i="7"/>
  <c r="P1361" i="7"/>
  <c r="N1361" i="7"/>
  <c r="M1361" i="7"/>
  <c r="J1361" i="7"/>
  <c r="O1361" i="7" s="1"/>
  <c r="AH1360" i="7"/>
  <c r="AE1360" i="7"/>
  <c r="AD1360" i="7"/>
  <c r="AC1360" i="7"/>
  <c r="V1360" i="7"/>
  <c r="U1360" i="7"/>
  <c r="T1360" i="7"/>
  <c r="P1360" i="7"/>
  <c r="N1360" i="7"/>
  <c r="M1360" i="7"/>
  <c r="J1360" i="7"/>
  <c r="O1360" i="7" s="1"/>
  <c r="AH1359" i="7"/>
  <c r="AE1359" i="7"/>
  <c r="AD1359" i="7"/>
  <c r="AC1359" i="7"/>
  <c r="V1359" i="7"/>
  <c r="U1359" i="7"/>
  <c r="T1359" i="7"/>
  <c r="O1359" i="7"/>
  <c r="N1359" i="7"/>
  <c r="M1359" i="7"/>
  <c r="J1359" i="7"/>
  <c r="P1359" i="7" s="1"/>
  <c r="AH1358" i="7"/>
  <c r="AE1358" i="7"/>
  <c r="AD1358" i="7"/>
  <c r="AC1358" i="7"/>
  <c r="V1358" i="7"/>
  <c r="U1358" i="7"/>
  <c r="T1358" i="7"/>
  <c r="N1358" i="7"/>
  <c r="M1358" i="7"/>
  <c r="J1358" i="7"/>
  <c r="P1358" i="7" s="1"/>
  <c r="AH1357" i="7"/>
  <c r="AE1357" i="7"/>
  <c r="AD1357" i="7"/>
  <c r="AC1357" i="7"/>
  <c r="V1357" i="7"/>
  <c r="U1357" i="7"/>
  <c r="T1357" i="7"/>
  <c r="N1357" i="7"/>
  <c r="M1357" i="7"/>
  <c r="J1357" i="7"/>
  <c r="P1357" i="7" s="1"/>
  <c r="AH1356" i="7"/>
  <c r="AE1356" i="7"/>
  <c r="AD1356" i="7"/>
  <c r="AC1356" i="7"/>
  <c r="V1356" i="7"/>
  <c r="U1356" i="7"/>
  <c r="T1356" i="7"/>
  <c r="N1356" i="7"/>
  <c r="M1356" i="7"/>
  <c r="J1356" i="7"/>
  <c r="P1356" i="7" s="1"/>
  <c r="AH1355" i="7"/>
  <c r="AE1355" i="7"/>
  <c r="AD1355" i="7"/>
  <c r="AC1355" i="7"/>
  <c r="V1355" i="7"/>
  <c r="U1355" i="7"/>
  <c r="T1355" i="7"/>
  <c r="N1355" i="7"/>
  <c r="M1355" i="7"/>
  <c r="J1355" i="7"/>
  <c r="P1355" i="7" s="1"/>
  <c r="AH1354" i="7"/>
  <c r="AE1354" i="7"/>
  <c r="AD1354" i="7"/>
  <c r="AC1354" i="7"/>
  <c r="V1354" i="7"/>
  <c r="U1354" i="7"/>
  <c r="T1354" i="7"/>
  <c r="N1354" i="7"/>
  <c r="M1354" i="7"/>
  <c r="J1354" i="7"/>
  <c r="AH1353" i="7"/>
  <c r="AE1353" i="7"/>
  <c r="AD1353" i="7"/>
  <c r="AC1353" i="7"/>
  <c r="V1353" i="7"/>
  <c r="U1353" i="7"/>
  <c r="T1353" i="7"/>
  <c r="N1353" i="7"/>
  <c r="M1353" i="7"/>
  <c r="J1353" i="7"/>
  <c r="P1353" i="7" s="1"/>
  <c r="AH1352" i="7"/>
  <c r="AE1352" i="7"/>
  <c r="AD1352" i="7"/>
  <c r="AC1352" i="7"/>
  <c r="V1352" i="7"/>
  <c r="U1352" i="7"/>
  <c r="T1352" i="7"/>
  <c r="N1352" i="7"/>
  <c r="M1352" i="7"/>
  <c r="J1352" i="7"/>
  <c r="O1352" i="7" s="1"/>
  <c r="AH1351" i="7"/>
  <c r="AE1351" i="7"/>
  <c r="AD1351" i="7"/>
  <c r="AC1351" i="7"/>
  <c r="V1351" i="7"/>
  <c r="U1351" i="7"/>
  <c r="T1351" i="7"/>
  <c r="N1351" i="7"/>
  <c r="M1351" i="7"/>
  <c r="J1351" i="7"/>
  <c r="P1351" i="7" s="1"/>
  <c r="AH1350" i="7"/>
  <c r="AE1350" i="7"/>
  <c r="AD1350" i="7"/>
  <c r="AC1350" i="7"/>
  <c r="V1350" i="7"/>
  <c r="U1350" i="7"/>
  <c r="T1350" i="7"/>
  <c r="P1350" i="7"/>
  <c r="N1350" i="7"/>
  <c r="M1350" i="7"/>
  <c r="J1350" i="7"/>
  <c r="O1350" i="7" s="1"/>
  <c r="AH1349" i="7"/>
  <c r="AE1349" i="7"/>
  <c r="AD1349" i="7"/>
  <c r="AC1349" i="7"/>
  <c r="V1349" i="7"/>
  <c r="U1349" i="7"/>
  <c r="T1349" i="7"/>
  <c r="N1349" i="7"/>
  <c r="M1349" i="7"/>
  <c r="J1349" i="7"/>
  <c r="P1349" i="7" s="1"/>
  <c r="AH1348" i="7"/>
  <c r="AE1348" i="7"/>
  <c r="AD1348" i="7"/>
  <c r="AC1348" i="7"/>
  <c r="V1348" i="7"/>
  <c r="U1348" i="7"/>
  <c r="T1348" i="7"/>
  <c r="N1348" i="7"/>
  <c r="M1348" i="7"/>
  <c r="J1348" i="7"/>
  <c r="P1348" i="7" s="1"/>
  <c r="AH1347" i="7"/>
  <c r="AE1347" i="7"/>
  <c r="AD1347" i="7"/>
  <c r="AC1347" i="7"/>
  <c r="V1347" i="7"/>
  <c r="U1347" i="7"/>
  <c r="T1347" i="7"/>
  <c r="N1347" i="7"/>
  <c r="M1347" i="7"/>
  <c r="J1347" i="7"/>
  <c r="P1347" i="7" s="1"/>
  <c r="AH1346" i="7"/>
  <c r="AE1346" i="7"/>
  <c r="AD1346" i="7"/>
  <c r="AC1346" i="7"/>
  <c r="V1346" i="7"/>
  <c r="U1346" i="7"/>
  <c r="T1346" i="7"/>
  <c r="N1346" i="7"/>
  <c r="M1346" i="7"/>
  <c r="J1346" i="7"/>
  <c r="O1346" i="7" s="1"/>
  <c r="AH1345" i="7"/>
  <c r="AE1345" i="7"/>
  <c r="AD1345" i="7"/>
  <c r="AC1345" i="7"/>
  <c r="V1345" i="7"/>
  <c r="U1345" i="7"/>
  <c r="T1345" i="7"/>
  <c r="P1345" i="7"/>
  <c r="O1345" i="7"/>
  <c r="N1345" i="7"/>
  <c r="M1345" i="7"/>
  <c r="J1345" i="7"/>
  <c r="AH1344" i="7"/>
  <c r="AE1344" i="7"/>
  <c r="AD1344" i="7"/>
  <c r="AC1344" i="7"/>
  <c r="V1344" i="7"/>
  <c r="U1344" i="7"/>
  <c r="T1344" i="7"/>
  <c r="N1344" i="7"/>
  <c r="M1344" i="7"/>
  <c r="J1344" i="7"/>
  <c r="O1344" i="7" s="1"/>
  <c r="AH1343" i="7"/>
  <c r="AE1343" i="7"/>
  <c r="AD1343" i="7"/>
  <c r="AC1343" i="7"/>
  <c r="V1343" i="7"/>
  <c r="U1343" i="7"/>
  <c r="T1343" i="7"/>
  <c r="N1343" i="7"/>
  <c r="M1343" i="7"/>
  <c r="J1343" i="7"/>
  <c r="P1343" i="7" s="1"/>
  <c r="AH1342" i="7"/>
  <c r="AE1342" i="7"/>
  <c r="AD1342" i="7"/>
  <c r="AC1342" i="7"/>
  <c r="V1342" i="7"/>
  <c r="U1342" i="7"/>
  <c r="T1342" i="7"/>
  <c r="N1342" i="7"/>
  <c r="M1342" i="7"/>
  <c r="J1342" i="7"/>
  <c r="P1342" i="7" s="1"/>
  <c r="AH1341" i="7"/>
  <c r="AE1341" i="7"/>
  <c r="AD1341" i="7"/>
  <c r="AC1341" i="7"/>
  <c r="V1341" i="7"/>
  <c r="U1341" i="7"/>
  <c r="T1341" i="7"/>
  <c r="N1341" i="7"/>
  <c r="M1341" i="7"/>
  <c r="J1341" i="7"/>
  <c r="P1341" i="7" s="1"/>
  <c r="AH1340" i="7"/>
  <c r="AE1340" i="7"/>
  <c r="AD1340" i="7"/>
  <c r="AC1340" i="7"/>
  <c r="V1340" i="7"/>
  <c r="U1340" i="7"/>
  <c r="T1340" i="7"/>
  <c r="N1340" i="7"/>
  <c r="M1340" i="7"/>
  <c r="J1340" i="7"/>
  <c r="P1340" i="7" s="1"/>
  <c r="AH1339" i="7"/>
  <c r="AE1339" i="7"/>
  <c r="AD1339" i="7"/>
  <c r="AC1339" i="7"/>
  <c r="V1339" i="7"/>
  <c r="U1339" i="7"/>
  <c r="T1339" i="7"/>
  <c r="O1339" i="7"/>
  <c r="N1339" i="7"/>
  <c r="M1339" i="7"/>
  <c r="J1339" i="7"/>
  <c r="P1339" i="7" s="1"/>
  <c r="AH1338" i="7"/>
  <c r="AE1338" i="7"/>
  <c r="AD1338" i="7"/>
  <c r="AC1338" i="7"/>
  <c r="V1338" i="7"/>
  <c r="U1338" i="7"/>
  <c r="T1338" i="7"/>
  <c r="N1338" i="7"/>
  <c r="M1338" i="7"/>
  <c r="J1338" i="7"/>
  <c r="AH1337" i="7"/>
  <c r="AE1337" i="7"/>
  <c r="AD1337" i="7"/>
  <c r="AC1337" i="7"/>
  <c r="V1337" i="7"/>
  <c r="U1337" i="7"/>
  <c r="T1337" i="7"/>
  <c r="N1337" i="7"/>
  <c r="M1337" i="7"/>
  <c r="J1337" i="7"/>
  <c r="P1337" i="7" s="1"/>
  <c r="AH1336" i="7"/>
  <c r="AE1336" i="7"/>
  <c r="AD1336" i="7"/>
  <c r="AC1336" i="7"/>
  <c r="V1336" i="7"/>
  <c r="U1336" i="7"/>
  <c r="T1336" i="7"/>
  <c r="N1336" i="7"/>
  <c r="M1336" i="7"/>
  <c r="J1336" i="7"/>
  <c r="O1336" i="7" s="1"/>
  <c r="AH1335" i="7"/>
  <c r="AE1335" i="7"/>
  <c r="AD1335" i="7"/>
  <c r="AC1335" i="7"/>
  <c r="V1335" i="7"/>
  <c r="U1335" i="7"/>
  <c r="T1335" i="7"/>
  <c r="O1335" i="7"/>
  <c r="N1335" i="7"/>
  <c r="M1335" i="7"/>
  <c r="J1335" i="7"/>
  <c r="P1335" i="7" s="1"/>
  <c r="AH1334" i="7"/>
  <c r="AE1334" i="7"/>
  <c r="AD1334" i="7"/>
  <c r="AC1334" i="7"/>
  <c r="V1334" i="7"/>
  <c r="U1334" i="7"/>
  <c r="T1334" i="7"/>
  <c r="P1334" i="7"/>
  <c r="N1334" i="7"/>
  <c r="M1334" i="7"/>
  <c r="J1334" i="7"/>
  <c r="O1334" i="7" s="1"/>
  <c r="AH1333" i="7"/>
  <c r="AE1333" i="7"/>
  <c r="AD1333" i="7"/>
  <c r="AC1333" i="7"/>
  <c r="V1333" i="7"/>
  <c r="U1333" i="7"/>
  <c r="T1333" i="7"/>
  <c r="N1333" i="7"/>
  <c r="M1333" i="7"/>
  <c r="J1333" i="7"/>
  <c r="P1333" i="7" s="1"/>
  <c r="AH1332" i="7"/>
  <c r="AE1332" i="7"/>
  <c r="AD1332" i="7"/>
  <c r="AC1332" i="7"/>
  <c r="V1332" i="7"/>
  <c r="U1332" i="7"/>
  <c r="T1332" i="7"/>
  <c r="N1332" i="7"/>
  <c r="M1332" i="7"/>
  <c r="J1332" i="7"/>
  <c r="O1332" i="7" s="1"/>
  <c r="AH1331" i="7"/>
  <c r="AE1331" i="7"/>
  <c r="AD1331" i="7"/>
  <c r="AC1331" i="7"/>
  <c r="V1331" i="7"/>
  <c r="U1331" i="7"/>
  <c r="T1331" i="7"/>
  <c r="N1331" i="7"/>
  <c r="M1331" i="7"/>
  <c r="J1331" i="7"/>
  <c r="P1331" i="7" s="1"/>
  <c r="AH1330" i="7"/>
  <c r="AE1330" i="7"/>
  <c r="AD1330" i="7"/>
  <c r="AC1330" i="7"/>
  <c r="V1330" i="7"/>
  <c r="U1330" i="7"/>
  <c r="T1330" i="7"/>
  <c r="N1330" i="7"/>
  <c r="M1330" i="7"/>
  <c r="J1330" i="7"/>
  <c r="O1330" i="7" s="1"/>
  <c r="AH1329" i="7"/>
  <c r="AE1329" i="7"/>
  <c r="AD1329" i="7"/>
  <c r="AC1329" i="7"/>
  <c r="V1329" i="7"/>
  <c r="U1329" i="7"/>
  <c r="T1329" i="7"/>
  <c r="P1329" i="7"/>
  <c r="N1329" i="7"/>
  <c r="M1329" i="7"/>
  <c r="J1329" i="7"/>
  <c r="O1329" i="7" s="1"/>
  <c r="AH1328" i="7"/>
  <c r="AE1328" i="7"/>
  <c r="AD1328" i="7"/>
  <c r="AC1328" i="7"/>
  <c r="V1328" i="7"/>
  <c r="U1328" i="7"/>
  <c r="T1328" i="7"/>
  <c r="P1328" i="7"/>
  <c r="N1328" i="7"/>
  <c r="M1328" i="7"/>
  <c r="J1328" i="7"/>
  <c r="O1328" i="7" s="1"/>
  <c r="AH1327" i="7"/>
  <c r="AE1327" i="7"/>
  <c r="AD1327" i="7"/>
  <c r="AC1327" i="7"/>
  <c r="V1327" i="7"/>
  <c r="U1327" i="7"/>
  <c r="T1327" i="7"/>
  <c r="N1327" i="7"/>
  <c r="M1327" i="7"/>
  <c r="J1327" i="7"/>
  <c r="P1327" i="7" s="1"/>
  <c r="AH1326" i="7"/>
  <c r="AE1326" i="7"/>
  <c r="AD1326" i="7"/>
  <c r="AC1326" i="7"/>
  <c r="V1326" i="7"/>
  <c r="U1326" i="7"/>
  <c r="T1326" i="7"/>
  <c r="N1326" i="7"/>
  <c r="M1326" i="7"/>
  <c r="J1326" i="7"/>
  <c r="P1326" i="7" s="1"/>
  <c r="AH1325" i="7"/>
  <c r="AE1325" i="7"/>
  <c r="AD1325" i="7"/>
  <c r="AC1325" i="7"/>
  <c r="V1325" i="7"/>
  <c r="U1325" i="7"/>
  <c r="T1325" i="7"/>
  <c r="O1325" i="7"/>
  <c r="N1325" i="7"/>
  <c r="M1325" i="7"/>
  <c r="J1325" i="7"/>
  <c r="P1325" i="7" s="1"/>
  <c r="AH1324" i="7"/>
  <c r="AE1324" i="7"/>
  <c r="AD1324" i="7"/>
  <c r="AC1324" i="7"/>
  <c r="V1324" i="7"/>
  <c r="U1324" i="7"/>
  <c r="T1324" i="7"/>
  <c r="N1324" i="7"/>
  <c r="M1324" i="7"/>
  <c r="J1324" i="7"/>
  <c r="P1324" i="7" s="1"/>
  <c r="AH1323" i="7"/>
  <c r="AE1323" i="7"/>
  <c r="AD1323" i="7"/>
  <c r="AC1323" i="7"/>
  <c r="V1323" i="7"/>
  <c r="U1323" i="7"/>
  <c r="T1323" i="7"/>
  <c r="N1323" i="7"/>
  <c r="M1323" i="7"/>
  <c r="J1323" i="7"/>
  <c r="P1323" i="7" s="1"/>
  <c r="AH1322" i="7"/>
  <c r="AE1322" i="7"/>
  <c r="AD1322" i="7"/>
  <c r="AC1322" i="7"/>
  <c r="V1322" i="7"/>
  <c r="U1322" i="7"/>
  <c r="T1322" i="7"/>
  <c r="N1322" i="7"/>
  <c r="M1322" i="7"/>
  <c r="J1322" i="7"/>
  <c r="AH1321" i="7"/>
  <c r="AE1321" i="7"/>
  <c r="AD1321" i="7"/>
  <c r="AC1321" i="7"/>
  <c r="V1321" i="7"/>
  <c r="U1321" i="7"/>
  <c r="T1321" i="7"/>
  <c r="N1321" i="7"/>
  <c r="M1321" i="7"/>
  <c r="J1321" i="7"/>
  <c r="P1321" i="7" s="1"/>
  <c r="AH1320" i="7"/>
  <c r="AE1320" i="7"/>
  <c r="AD1320" i="7"/>
  <c r="AC1320" i="7"/>
  <c r="V1320" i="7"/>
  <c r="U1320" i="7"/>
  <c r="T1320" i="7"/>
  <c r="P1320" i="7"/>
  <c r="N1320" i="7"/>
  <c r="M1320" i="7"/>
  <c r="J1320" i="7"/>
  <c r="O1320" i="7" s="1"/>
  <c r="AH1319" i="7"/>
  <c r="AE1319" i="7"/>
  <c r="AD1319" i="7"/>
  <c r="AC1319" i="7"/>
  <c r="V1319" i="7"/>
  <c r="U1319" i="7"/>
  <c r="T1319" i="7"/>
  <c r="N1319" i="7"/>
  <c r="M1319" i="7"/>
  <c r="J1319" i="7"/>
  <c r="P1319" i="7" s="1"/>
  <c r="AH1318" i="7"/>
  <c r="AE1318" i="7"/>
  <c r="AD1318" i="7"/>
  <c r="AC1318" i="7"/>
  <c r="V1318" i="7"/>
  <c r="U1318" i="7"/>
  <c r="T1318" i="7"/>
  <c r="N1318" i="7"/>
  <c r="M1318" i="7"/>
  <c r="J1318" i="7"/>
  <c r="O1318" i="7" s="1"/>
  <c r="AH1317" i="7"/>
  <c r="AE1317" i="7"/>
  <c r="AD1317" i="7"/>
  <c r="AC1317" i="7"/>
  <c r="V1317" i="7"/>
  <c r="U1317" i="7"/>
  <c r="T1317" i="7"/>
  <c r="O1317" i="7"/>
  <c r="N1317" i="7"/>
  <c r="M1317" i="7"/>
  <c r="J1317" i="7"/>
  <c r="P1317" i="7" s="1"/>
  <c r="AH1316" i="7"/>
  <c r="AE1316" i="7"/>
  <c r="AD1316" i="7"/>
  <c r="AC1316" i="7"/>
  <c r="V1316" i="7"/>
  <c r="U1316" i="7"/>
  <c r="T1316" i="7"/>
  <c r="N1316" i="7"/>
  <c r="M1316" i="7"/>
  <c r="J1316" i="7"/>
  <c r="O1316" i="7" s="1"/>
  <c r="AH1315" i="7"/>
  <c r="AE1315" i="7"/>
  <c r="AD1315" i="7"/>
  <c r="AC1315" i="7"/>
  <c r="V1315" i="7"/>
  <c r="U1315" i="7"/>
  <c r="T1315" i="7"/>
  <c r="N1315" i="7"/>
  <c r="M1315" i="7"/>
  <c r="J1315" i="7"/>
  <c r="P1315" i="7" s="1"/>
  <c r="AH1314" i="7"/>
  <c r="AE1314" i="7"/>
  <c r="AD1314" i="7"/>
  <c r="AC1314" i="7"/>
  <c r="V1314" i="7"/>
  <c r="U1314" i="7"/>
  <c r="T1314" i="7"/>
  <c r="N1314" i="7"/>
  <c r="M1314" i="7"/>
  <c r="J1314" i="7"/>
  <c r="O1314" i="7" s="1"/>
  <c r="AH1313" i="7"/>
  <c r="AE1313" i="7"/>
  <c r="AD1313" i="7"/>
  <c r="AC1313" i="7"/>
  <c r="V1313" i="7"/>
  <c r="U1313" i="7"/>
  <c r="T1313" i="7"/>
  <c r="N1313" i="7"/>
  <c r="M1313" i="7"/>
  <c r="J1313" i="7"/>
  <c r="P1313" i="7" s="1"/>
  <c r="AH1312" i="7"/>
  <c r="AE1312" i="7"/>
  <c r="AD1312" i="7"/>
  <c r="AC1312" i="7"/>
  <c r="V1312" i="7"/>
  <c r="U1312" i="7"/>
  <c r="T1312" i="7"/>
  <c r="N1312" i="7"/>
  <c r="M1312" i="7"/>
  <c r="J1312" i="7"/>
  <c r="O1312" i="7" s="1"/>
  <c r="AH1311" i="7"/>
  <c r="AE1311" i="7"/>
  <c r="AD1311" i="7"/>
  <c r="AC1311" i="7"/>
  <c r="V1311" i="7"/>
  <c r="U1311" i="7"/>
  <c r="T1311" i="7"/>
  <c r="O1311" i="7"/>
  <c r="N1311" i="7"/>
  <c r="M1311" i="7"/>
  <c r="J1311" i="7"/>
  <c r="P1311" i="7" s="1"/>
  <c r="AH1310" i="7"/>
  <c r="AE1310" i="7"/>
  <c r="AD1310" i="7"/>
  <c r="AC1310" i="7"/>
  <c r="V1310" i="7"/>
  <c r="U1310" i="7"/>
  <c r="T1310" i="7"/>
  <c r="N1310" i="7"/>
  <c r="M1310" i="7"/>
  <c r="J1310" i="7"/>
  <c r="P1310" i="7" s="1"/>
  <c r="AH1309" i="7"/>
  <c r="AE1309" i="7"/>
  <c r="AD1309" i="7"/>
  <c r="AC1309" i="7"/>
  <c r="V1309" i="7"/>
  <c r="U1309" i="7"/>
  <c r="T1309" i="7"/>
  <c r="N1309" i="7"/>
  <c r="M1309" i="7"/>
  <c r="J1309" i="7"/>
  <c r="P1309" i="7" s="1"/>
  <c r="AH1308" i="7"/>
  <c r="AE1308" i="7"/>
  <c r="AD1308" i="7"/>
  <c r="AC1308" i="7"/>
  <c r="V1308" i="7"/>
  <c r="U1308" i="7"/>
  <c r="T1308" i="7"/>
  <c r="N1308" i="7"/>
  <c r="M1308" i="7"/>
  <c r="J1308" i="7"/>
  <c r="P1308" i="7" s="1"/>
  <c r="AH1307" i="7"/>
  <c r="AE1307" i="7"/>
  <c r="AD1307" i="7"/>
  <c r="AC1307" i="7"/>
  <c r="V1307" i="7"/>
  <c r="U1307" i="7"/>
  <c r="T1307" i="7"/>
  <c r="N1307" i="7"/>
  <c r="M1307" i="7"/>
  <c r="J1307" i="7"/>
  <c r="P1307" i="7" s="1"/>
  <c r="AH1306" i="7"/>
  <c r="AE1306" i="7"/>
  <c r="AD1306" i="7"/>
  <c r="AC1306" i="7"/>
  <c r="V1306" i="7"/>
  <c r="U1306" i="7"/>
  <c r="T1306" i="7"/>
  <c r="N1306" i="7"/>
  <c r="M1306" i="7"/>
  <c r="J1306" i="7"/>
  <c r="AH1305" i="7"/>
  <c r="AE1305" i="7"/>
  <c r="AD1305" i="7"/>
  <c r="AC1305" i="7"/>
  <c r="V1305" i="7"/>
  <c r="U1305" i="7"/>
  <c r="T1305" i="7"/>
  <c r="P1305" i="7"/>
  <c r="O1305" i="7"/>
  <c r="N1305" i="7"/>
  <c r="M1305" i="7"/>
  <c r="J1305" i="7"/>
  <c r="AH1304" i="7"/>
  <c r="AE1304" i="7"/>
  <c r="AD1304" i="7"/>
  <c r="AC1304" i="7"/>
  <c r="V1304" i="7"/>
  <c r="U1304" i="7"/>
  <c r="T1304" i="7"/>
  <c r="N1304" i="7"/>
  <c r="M1304" i="7"/>
  <c r="J1304" i="7"/>
  <c r="O1304" i="7" s="1"/>
  <c r="AH1303" i="7"/>
  <c r="AE1303" i="7"/>
  <c r="AD1303" i="7"/>
  <c r="AC1303" i="7"/>
  <c r="V1303" i="7"/>
  <c r="U1303" i="7"/>
  <c r="T1303" i="7"/>
  <c r="N1303" i="7"/>
  <c r="M1303" i="7"/>
  <c r="J1303" i="7"/>
  <c r="P1303" i="7" s="1"/>
  <c r="AH1302" i="7"/>
  <c r="AE1302" i="7"/>
  <c r="AD1302" i="7"/>
  <c r="AC1302" i="7"/>
  <c r="V1302" i="7"/>
  <c r="U1302" i="7"/>
  <c r="T1302" i="7"/>
  <c r="N1302" i="7"/>
  <c r="M1302" i="7"/>
  <c r="J1302" i="7"/>
  <c r="O1302" i="7" s="1"/>
  <c r="AH1301" i="7"/>
  <c r="AE1301" i="7"/>
  <c r="AD1301" i="7"/>
  <c r="AC1301" i="7"/>
  <c r="V1301" i="7"/>
  <c r="U1301" i="7"/>
  <c r="T1301" i="7"/>
  <c r="O1301" i="7"/>
  <c r="N1301" i="7"/>
  <c r="M1301" i="7"/>
  <c r="J1301" i="7"/>
  <c r="P1301" i="7" s="1"/>
  <c r="AH1300" i="7"/>
  <c r="AE1300" i="7"/>
  <c r="AD1300" i="7"/>
  <c r="AC1300" i="7"/>
  <c r="V1300" i="7"/>
  <c r="U1300" i="7"/>
  <c r="T1300" i="7"/>
  <c r="N1300" i="7"/>
  <c r="M1300" i="7"/>
  <c r="J1300" i="7"/>
  <c r="O1300" i="7" s="1"/>
  <c r="AH1299" i="7"/>
  <c r="AE1299" i="7"/>
  <c r="AD1299" i="7"/>
  <c r="AC1299" i="7"/>
  <c r="V1299" i="7"/>
  <c r="U1299" i="7"/>
  <c r="T1299" i="7"/>
  <c r="N1299" i="7"/>
  <c r="M1299" i="7"/>
  <c r="J1299" i="7"/>
  <c r="P1299" i="7" s="1"/>
  <c r="AH1298" i="7"/>
  <c r="AE1298" i="7"/>
  <c r="AD1298" i="7"/>
  <c r="AC1298" i="7"/>
  <c r="V1298" i="7"/>
  <c r="U1298" i="7"/>
  <c r="T1298" i="7"/>
  <c r="N1298" i="7"/>
  <c r="M1298" i="7"/>
  <c r="J1298" i="7"/>
  <c r="AH1297" i="7"/>
  <c r="AE1297" i="7"/>
  <c r="AD1297" i="7"/>
  <c r="AC1297" i="7"/>
  <c r="V1297" i="7"/>
  <c r="U1297" i="7"/>
  <c r="T1297" i="7"/>
  <c r="N1297" i="7"/>
  <c r="M1297" i="7"/>
  <c r="J1297" i="7"/>
  <c r="P1297" i="7" s="1"/>
  <c r="AH1296" i="7"/>
  <c r="AE1296" i="7"/>
  <c r="AD1296" i="7"/>
  <c r="AC1296" i="7"/>
  <c r="V1296" i="7"/>
  <c r="U1296" i="7"/>
  <c r="T1296" i="7"/>
  <c r="N1296" i="7"/>
  <c r="M1296" i="7"/>
  <c r="J1296" i="7"/>
  <c r="O1296" i="7" s="1"/>
  <c r="AH1295" i="7"/>
  <c r="AE1295" i="7"/>
  <c r="AD1295" i="7"/>
  <c r="AC1295" i="7"/>
  <c r="V1295" i="7"/>
  <c r="U1295" i="7"/>
  <c r="T1295" i="7"/>
  <c r="N1295" i="7"/>
  <c r="M1295" i="7"/>
  <c r="J1295" i="7"/>
  <c r="P1295" i="7" s="1"/>
  <c r="AH1294" i="7"/>
  <c r="AE1294" i="7"/>
  <c r="AD1294" i="7"/>
  <c r="AC1294" i="7"/>
  <c r="V1294" i="7"/>
  <c r="U1294" i="7"/>
  <c r="T1294" i="7"/>
  <c r="N1294" i="7"/>
  <c r="M1294" i="7"/>
  <c r="J1294" i="7"/>
  <c r="O1294" i="7" s="1"/>
  <c r="AH1293" i="7"/>
  <c r="AE1293" i="7"/>
  <c r="AD1293" i="7"/>
  <c r="AC1293" i="7"/>
  <c r="V1293" i="7"/>
  <c r="U1293" i="7"/>
  <c r="T1293" i="7"/>
  <c r="O1293" i="7"/>
  <c r="N1293" i="7"/>
  <c r="M1293" i="7"/>
  <c r="J1293" i="7"/>
  <c r="P1293" i="7" s="1"/>
  <c r="AH1292" i="7"/>
  <c r="AE1292" i="7"/>
  <c r="AD1292" i="7"/>
  <c r="AC1292" i="7"/>
  <c r="V1292" i="7"/>
  <c r="U1292" i="7"/>
  <c r="T1292" i="7"/>
  <c r="N1292" i="7"/>
  <c r="M1292" i="7"/>
  <c r="J1292" i="7"/>
  <c r="AH1291" i="7"/>
  <c r="AE1291" i="7"/>
  <c r="AD1291" i="7"/>
  <c r="AC1291" i="7"/>
  <c r="V1291" i="7"/>
  <c r="U1291" i="7"/>
  <c r="T1291" i="7"/>
  <c r="N1291" i="7"/>
  <c r="M1291" i="7"/>
  <c r="J1291" i="7"/>
  <c r="P1291" i="7" s="1"/>
  <c r="AH1290" i="7"/>
  <c r="AE1290" i="7"/>
  <c r="AD1290" i="7"/>
  <c r="AC1290" i="7"/>
  <c r="V1290" i="7"/>
  <c r="U1290" i="7"/>
  <c r="T1290" i="7"/>
  <c r="N1290" i="7"/>
  <c r="M1290" i="7"/>
  <c r="J1290" i="7"/>
  <c r="P1290" i="7" s="1"/>
  <c r="AH1289" i="7"/>
  <c r="AE1289" i="7"/>
  <c r="AD1289" i="7"/>
  <c r="AC1289" i="7"/>
  <c r="V1289" i="7"/>
  <c r="U1289" i="7"/>
  <c r="T1289" i="7"/>
  <c r="O1289" i="7"/>
  <c r="N1289" i="7"/>
  <c r="M1289" i="7"/>
  <c r="J1289" i="7"/>
  <c r="P1289" i="7" s="1"/>
  <c r="AH1288" i="7"/>
  <c r="AE1288" i="7"/>
  <c r="AD1288" i="7"/>
  <c r="AC1288" i="7"/>
  <c r="V1288" i="7"/>
  <c r="U1288" i="7"/>
  <c r="T1288" i="7"/>
  <c r="O1288" i="7"/>
  <c r="N1288" i="7"/>
  <c r="M1288" i="7"/>
  <c r="J1288" i="7"/>
  <c r="P1288" i="7" s="1"/>
  <c r="AH1287" i="7"/>
  <c r="AE1287" i="7"/>
  <c r="AD1287" i="7"/>
  <c r="AC1287" i="7"/>
  <c r="V1287" i="7"/>
  <c r="U1287" i="7"/>
  <c r="T1287" i="7"/>
  <c r="N1287" i="7"/>
  <c r="M1287" i="7"/>
  <c r="J1287" i="7"/>
  <c r="P1287" i="7" s="1"/>
  <c r="AH1286" i="7"/>
  <c r="AE1286" i="7"/>
  <c r="AD1286" i="7"/>
  <c r="AC1286" i="7"/>
  <c r="V1286" i="7"/>
  <c r="U1286" i="7"/>
  <c r="T1286" i="7"/>
  <c r="P1286" i="7"/>
  <c r="N1286" i="7"/>
  <c r="M1286" i="7"/>
  <c r="J1286" i="7"/>
  <c r="O1286" i="7" s="1"/>
  <c r="AH1285" i="7"/>
  <c r="AE1285" i="7"/>
  <c r="AD1285" i="7"/>
  <c r="AC1285" i="7"/>
  <c r="V1285" i="7"/>
  <c r="U1285" i="7"/>
  <c r="T1285" i="7"/>
  <c r="N1285" i="7"/>
  <c r="M1285" i="7"/>
  <c r="J1285" i="7"/>
  <c r="P1285" i="7" s="1"/>
  <c r="AH1284" i="7"/>
  <c r="AE1284" i="7"/>
  <c r="AD1284" i="7"/>
  <c r="AC1284" i="7"/>
  <c r="V1284" i="7"/>
  <c r="U1284" i="7"/>
  <c r="T1284" i="7"/>
  <c r="N1284" i="7"/>
  <c r="M1284" i="7"/>
  <c r="J1284" i="7"/>
  <c r="O1284" i="7" s="1"/>
  <c r="AH1283" i="7"/>
  <c r="AE1283" i="7"/>
  <c r="AD1283" i="7"/>
  <c r="AC1283" i="7"/>
  <c r="V1283" i="7"/>
  <c r="U1283" i="7"/>
  <c r="T1283" i="7"/>
  <c r="N1283" i="7"/>
  <c r="M1283" i="7"/>
  <c r="J1283" i="7"/>
  <c r="O1283" i="7" s="1"/>
  <c r="AH1282" i="7"/>
  <c r="AE1282" i="7"/>
  <c r="AD1282" i="7"/>
  <c r="AC1282" i="7"/>
  <c r="V1282" i="7"/>
  <c r="U1282" i="7"/>
  <c r="T1282" i="7"/>
  <c r="P1282" i="7"/>
  <c r="N1282" i="7"/>
  <c r="M1282" i="7"/>
  <c r="J1282" i="7"/>
  <c r="O1282" i="7" s="1"/>
  <c r="AH1281" i="7"/>
  <c r="AE1281" i="7"/>
  <c r="AD1281" i="7"/>
  <c r="AC1281" i="7"/>
  <c r="V1281" i="7"/>
  <c r="U1281" i="7"/>
  <c r="T1281" i="7"/>
  <c r="N1281" i="7"/>
  <c r="M1281" i="7"/>
  <c r="J1281" i="7"/>
  <c r="P1281" i="7" s="1"/>
  <c r="AH1280" i="7"/>
  <c r="AE1280" i="7"/>
  <c r="AD1280" i="7"/>
  <c r="AC1280" i="7"/>
  <c r="V1280" i="7"/>
  <c r="U1280" i="7"/>
  <c r="T1280" i="7"/>
  <c r="N1280" i="7"/>
  <c r="M1280" i="7"/>
  <c r="J1280" i="7"/>
  <c r="P1280" i="7" s="1"/>
  <c r="AH1279" i="7"/>
  <c r="AE1279" i="7"/>
  <c r="AD1279" i="7"/>
  <c r="AC1279" i="7"/>
  <c r="V1279" i="7"/>
  <c r="U1279" i="7"/>
  <c r="T1279" i="7"/>
  <c r="N1279" i="7"/>
  <c r="M1279" i="7"/>
  <c r="J1279" i="7"/>
  <c r="P1279" i="7" s="1"/>
  <c r="AH1278" i="7"/>
  <c r="AE1278" i="7"/>
  <c r="AD1278" i="7"/>
  <c r="AC1278" i="7"/>
  <c r="V1278" i="7"/>
  <c r="U1278" i="7"/>
  <c r="T1278" i="7"/>
  <c r="N1278" i="7"/>
  <c r="M1278" i="7"/>
  <c r="J1278" i="7"/>
  <c r="O1278" i="7" s="1"/>
  <c r="AH1277" i="7"/>
  <c r="AE1277" i="7"/>
  <c r="AD1277" i="7"/>
  <c r="AC1277" i="7"/>
  <c r="V1277" i="7"/>
  <c r="U1277" i="7"/>
  <c r="T1277" i="7"/>
  <c r="N1277" i="7"/>
  <c r="M1277" i="7"/>
  <c r="J1277" i="7"/>
  <c r="P1277" i="7" s="1"/>
  <c r="AH1276" i="7"/>
  <c r="AE1276" i="7"/>
  <c r="AD1276" i="7"/>
  <c r="AC1276" i="7"/>
  <c r="V1276" i="7"/>
  <c r="U1276" i="7"/>
  <c r="T1276" i="7"/>
  <c r="N1276" i="7"/>
  <c r="M1276" i="7"/>
  <c r="J1276" i="7"/>
  <c r="P1276" i="7" s="1"/>
  <c r="AH1275" i="7"/>
  <c r="AE1275" i="7"/>
  <c r="AD1275" i="7"/>
  <c r="AC1275" i="7"/>
  <c r="V1275" i="7"/>
  <c r="U1275" i="7"/>
  <c r="T1275" i="7"/>
  <c r="N1275" i="7"/>
  <c r="M1275" i="7"/>
  <c r="J1275" i="7"/>
  <c r="P1275" i="7" s="1"/>
  <c r="AH1274" i="7"/>
  <c r="AE1274" i="7"/>
  <c r="AD1274" i="7"/>
  <c r="AC1274" i="7"/>
  <c r="V1274" i="7"/>
  <c r="U1274" i="7"/>
  <c r="T1274" i="7"/>
  <c r="N1274" i="7"/>
  <c r="M1274" i="7"/>
  <c r="J1274" i="7"/>
  <c r="P1274" i="7" s="1"/>
  <c r="AH1273" i="7"/>
  <c r="AE1273" i="7"/>
  <c r="AD1273" i="7"/>
  <c r="AC1273" i="7"/>
  <c r="V1273" i="7"/>
  <c r="U1273" i="7"/>
  <c r="T1273" i="7"/>
  <c r="N1273" i="7"/>
  <c r="M1273" i="7"/>
  <c r="J1273" i="7"/>
  <c r="P1273" i="7" s="1"/>
  <c r="AH1272" i="7"/>
  <c r="AE1272" i="7"/>
  <c r="AD1272" i="7"/>
  <c r="AC1272" i="7"/>
  <c r="V1272" i="7"/>
  <c r="U1272" i="7"/>
  <c r="T1272" i="7"/>
  <c r="N1272" i="7"/>
  <c r="M1272" i="7"/>
  <c r="J1272" i="7"/>
  <c r="P1272" i="7" s="1"/>
  <c r="AH1271" i="7"/>
  <c r="AE1271" i="7"/>
  <c r="AD1271" i="7"/>
  <c r="AC1271" i="7"/>
  <c r="V1271" i="7"/>
  <c r="U1271" i="7"/>
  <c r="T1271" i="7"/>
  <c r="N1271" i="7"/>
  <c r="M1271" i="7"/>
  <c r="J1271" i="7"/>
  <c r="P1271" i="7" s="1"/>
  <c r="AH1270" i="7"/>
  <c r="AE1270" i="7"/>
  <c r="AD1270" i="7"/>
  <c r="AC1270" i="7"/>
  <c r="V1270" i="7"/>
  <c r="U1270" i="7"/>
  <c r="T1270" i="7"/>
  <c r="N1270" i="7"/>
  <c r="M1270" i="7"/>
  <c r="J1270" i="7"/>
  <c r="O1270" i="7" s="1"/>
  <c r="AH1269" i="7"/>
  <c r="AE1269" i="7"/>
  <c r="AD1269" i="7"/>
  <c r="AC1269" i="7"/>
  <c r="V1269" i="7"/>
  <c r="U1269" i="7"/>
  <c r="T1269" i="7"/>
  <c r="N1269" i="7"/>
  <c r="M1269" i="7"/>
  <c r="J1269" i="7"/>
  <c r="O1269" i="7" s="1"/>
  <c r="AH1268" i="7"/>
  <c r="AE1268" i="7"/>
  <c r="AD1268" i="7"/>
  <c r="AC1268" i="7"/>
  <c r="V1268" i="7"/>
  <c r="U1268" i="7"/>
  <c r="T1268" i="7"/>
  <c r="P1268" i="7"/>
  <c r="N1268" i="7"/>
  <c r="M1268" i="7"/>
  <c r="J1268" i="7"/>
  <c r="O1268" i="7" s="1"/>
  <c r="AH1267" i="7"/>
  <c r="AE1267" i="7"/>
  <c r="AD1267" i="7"/>
  <c r="AC1267" i="7"/>
  <c r="V1267" i="7"/>
  <c r="U1267" i="7"/>
  <c r="T1267" i="7"/>
  <c r="P1267" i="7"/>
  <c r="N1267" i="7"/>
  <c r="M1267" i="7"/>
  <c r="J1267" i="7"/>
  <c r="O1267" i="7" s="1"/>
  <c r="AH1266" i="7"/>
  <c r="AE1266" i="7"/>
  <c r="AD1266" i="7"/>
  <c r="AC1266" i="7"/>
  <c r="V1266" i="7"/>
  <c r="U1266" i="7"/>
  <c r="T1266" i="7"/>
  <c r="N1266" i="7"/>
  <c r="M1266" i="7"/>
  <c r="J1266" i="7"/>
  <c r="O1266" i="7" s="1"/>
  <c r="AH1265" i="7"/>
  <c r="AE1265" i="7"/>
  <c r="AD1265" i="7"/>
  <c r="AC1265" i="7"/>
  <c r="V1265" i="7"/>
  <c r="U1265" i="7"/>
  <c r="T1265" i="7"/>
  <c r="N1265" i="7"/>
  <c r="M1265" i="7"/>
  <c r="J1265" i="7"/>
  <c r="P1265" i="7" s="1"/>
  <c r="AH1264" i="7"/>
  <c r="AE1264" i="7"/>
  <c r="AD1264" i="7"/>
  <c r="AC1264" i="7"/>
  <c r="V1264" i="7"/>
  <c r="U1264" i="7"/>
  <c r="T1264" i="7"/>
  <c r="N1264" i="7"/>
  <c r="M1264" i="7"/>
  <c r="J1264" i="7"/>
  <c r="P1264" i="7" s="1"/>
  <c r="AH1263" i="7"/>
  <c r="AE1263" i="7"/>
  <c r="AD1263" i="7"/>
  <c r="AC1263" i="7"/>
  <c r="V1263" i="7"/>
  <c r="U1263" i="7"/>
  <c r="T1263" i="7"/>
  <c r="N1263" i="7"/>
  <c r="M1263" i="7"/>
  <c r="J1263" i="7"/>
  <c r="AH1262" i="7"/>
  <c r="AE1262" i="7"/>
  <c r="AD1262" i="7"/>
  <c r="AC1262" i="7"/>
  <c r="V1262" i="7"/>
  <c r="U1262" i="7"/>
  <c r="T1262" i="7"/>
  <c r="N1262" i="7"/>
  <c r="M1262" i="7"/>
  <c r="J1262" i="7"/>
  <c r="O1262" i="7" s="1"/>
  <c r="AH1261" i="7"/>
  <c r="AE1261" i="7"/>
  <c r="AD1261" i="7"/>
  <c r="AC1261" i="7"/>
  <c r="V1261" i="7"/>
  <c r="U1261" i="7"/>
  <c r="T1261" i="7"/>
  <c r="N1261" i="7"/>
  <c r="M1261" i="7"/>
  <c r="J1261" i="7"/>
  <c r="P1261" i="7" s="1"/>
  <c r="AH1260" i="7"/>
  <c r="AE1260" i="7"/>
  <c r="AD1260" i="7"/>
  <c r="AC1260" i="7"/>
  <c r="V1260" i="7"/>
  <c r="U1260" i="7"/>
  <c r="T1260" i="7"/>
  <c r="N1260" i="7"/>
  <c r="M1260" i="7"/>
  <c r="J1260" i="7"/>
  <c r="P1260" i="7" s="1"/>
  <c r="AH1259" i="7"/>
  <c r="AE1259" i="7"/>
  <c r="AD1259" i="7"/>
  <c r="AC1259" i="7"/>
  <c r="V1259" i="7"/>
  <c r="U1259" i="7"/>
  <c r="T1259" i="7"/>
  <c r="P1259" i="7"/>
  <c r="O1259" i="7"/>
  <c r="N1259" i="7"/>
  <c r="M1259" i="7"/>
  <c r="J1259" i="7"/>
  <c r="AH1258" i="7"/>
  <c r="AE1258" i="7"/>
  <c r="AD1258" i="7"/>
  <c r="AC1258" i="7"/>
  <c r="V1258" i="7"/>
  <c r="U1258" i="7"/>
  <c r="T1258" i="7"/>
  <c r="N1258" i="7"/>
  <c r="M1258" i="7"/>
  <c r="J1258" i="7"/>
  <c r="P1258" i="7" s="1"/>
  <c r="AH1257" i="7"/>
  <c r="AE1257" i="7"/>
  <c r="AD1257" i="7"/>
  <c r="AC1257" i="7"/>
  <c r="V1257" i="7"/>
  <c r="U1257" i="7"/>
  <c r="T1257" i="7"/>
  <c r="N1257" i="7"/>
  <c r="M1257" i="7"/>
  <c r="J1257" i="7"/>
  <c r="P1257" i="7" s="1"/>
  <c r="AH1256" i="7"/>
  <c r="AE1256" i="7"/>
  <c r="AD1256" i="7"/>
  <c r="AC1256" i="7"/>
  <c r="V1256" i="7"/>
  <c r="U1256" i="7"/>
  <c r="T1256" i="7"/>
  <c r="N1256" i="7"/>
  <c r="M1256" i="7"/>
  <c r="J1256" i="7"/>
  <c r="P1256" i="7" s="1"/>
  <c r="AH1255" i="7"/>
  <c r="AE1255" i="7"/>
  <c r="AD1255" i="7"/>
  <c r="AC1255" i="7"/>
  <c r="V1255" i="7"/>
  <c r="U1255" i="7"/>
  <c r="T1255" i="7"/>
  <c r="N1255" i="7"/>
  <c r="M1255" i="7"/>
  <c r="J1255" i="7"/>
  <c r="P1255" i="7" s="1"/>
  <c r="AH1254" i="7"/>
  <c r="AE1254" i="7"/>
  <c r="AD1254" i="7"/>
  <c r="AC1254" i="7"/>
  <c r="V1254" i="7"/>
  <c r="U1254" i="7"/>
  <c r="T1254" i="7"/>
  <c r="N1254" i="7"/>
  <c r="M1254" i="7"/>
  <c r="J1254" i="7"/>
  <c r="O1254" i="7" s="1"/>
  <c r="AH1253" i="7"/>
  <c r="AE1253" i="7"/>
  <c r="AD1253" i="7"/>
  <c r="AC1253" i="7"/>
  <c r="V1253" i="7"/>
  <c r="U1253" i="7"/>
  <c r="T1253" i="7"/>
  <c r="N1253" i="7"/>
  <c r="M1253" i="7"/>
  <c r="J1253" i="7"/>
  <c r="O1253" i="7" s="1"/>
  <c r="AH1252" i="7"/>
  <c r="AE1252" i="7"/>
  <c r="AD1252" i="7"/>
  <c r="AC1252" i="7"/>
  <c r="V1252" i="7"/>
  <c r="U1252" i="7"/>
  <c r="T1252" i="7"/>
  <c r="P1252" i="7"/>
  <c r="N1252" i="7"/>
  <c r="M1252" i="7"/>
  <c r="J1252" i="7"/>
  <c r="O1252" i="7" s="1"/>
  <c r="AH1251" i="7"/>
  <c r="AE1251" i="7"/>
  <c r="AD1251" i="7"/>
  <c r="AC1251" i="7"/>
  <c r="V1251" i="7"/>
  <c r="U1251" i="7"/>
  <c r="T1251" i="7"/>
  <c r="N1251" i="7"/>
  <c r="M1251" i="7"/>
  <c r="J1251" i="7"/>
  <c r="O1251" i="7" s="1"/>
  <c r="AH1250" i="7"/>
  <c r="AE1250" i="7"/>
  <c r="AD1250" i="7"/>
  <c r="AC1250" i="7"/>
  <c r="V1250" i="7"/>
  <c r="U1250" i="7"/>
  <c r="T1250" i="7"/>
  <c r="P1250" i="7"/>
  <c r="O1250" i="7"/>
  <c r="N1250" i="7"/>
  <c r="M1250" i="7"/>
  <c r="J1250" i="7"/>
  <c r="AH1249" i="7"/>
  <c r="AE1249" i="7"/>
  <c r="AD1249" i="7"/>
  <c r="AC1249" i="7"/>
  <c r="V1249" i="7"/>
  <c r="U1249" i="7"/>
  <c r="T1249" i="7"/>
  <c r="N1249" i="7"/>
  <c r="M1249" i="7"/>
  <c r="J1249" i="7"/>
  <c r="P1249" i="7" s="1"/>
  <c r="AH1248" i="7"/>
  <c r="AE1248" i="7"/>
  <c r="AD1248" i="7"/>
  <c r="AC1248" i="7"/>
  <c r="V1248" i="7"/>
  <c r="U1248" i="7"/>
  <c r="T1248" i="7"/>
  <c r="N1248" i="7"/>
  <c r="M1248" i="7"/>
  <c r="J1248" i="7"/>
  <c r="P1248" i="7" s="1"/>
  <c r="AH1247" i="7"/>
  <c r="AE1247" i="7"/>
  <c r="AD1247" i="7"/>
  <c r="AC1247" i="7"/>
  <c r="V1247" i="7"/>
  <c r="U1247" i="7"/>
  <c r="T1247" i="7"/>
  <c r="N1247" i="7"/>
  <c r="M1247" i="7"/>
  <c r="J1247" i="7"/>
  <c r="AH1246" i="7"/>
  <c r="AE1246" i="7"/>
  <c r="AD1246" i="7"/>
  <c r="AC1246" i="7"/>
  <c r="V1246" i="7"/>
  <c r="U1246" i="7"/>
  <c r="T1246" i="7"/>
  <c r="N1246" i="7"/>
  <c r="M1246" i="7"/>
  <c r="J1246" i="7"/>
  <c r="O1246" i="7" s="1"/>
  <c r="AH1245" i="7"/>
  <c r="AE1245" i="7"/>
  <c r="AD1245" i="7"/>
  <c r="AC1245" i="7"/>
  <c r="V1245" i="7"/>
  <c r="U1245" i="7"/>
  <c r="T1245" i="7"/>
  <c r="N1245" i="7"/>
  <c r="M1245" i="7"/>
  <c r="J1245" i="7"/>
  <c r="P1245" i="7" s="1"/>
  <c r="AH1244" i="7"/>
  <c r="AE1244" i="7"/>
  <c r="AD1244" i="7"/>
  <c r="AC1244" i="7"/>
  <c r="V1244" i="7"/>
  <c r="U1244" i="7"/>
  <c r="T1244" i="7"/>
  <c r="O1244" i="7"/>
  <c r="N1244" i="7"/>
  <c r="M1244" i="7"/>
  <c r="J1244" i="7"/>
  <c r="P1244" i="7" s="1"/>
  <c r="AH1243" i="7"/>
  <c r="AE1243" i="7"/>
  <c r="AD1243" i="7"/>
  <c r="AC1243" i="7"/>
  <c r="V1243" i="7"/>
  <c r="U1243" i="7"/>
  <c r="T1243" i="7"/>
  <c r="P1243" i="7"/>
  <c r="N1243" i="7"/>
  <c r="M1243" i="7"/>
  <c r="J1243" i="7"/>
  <c r="O1243" i="7" s="1"/>
  <c r="AH1242" i="7"/>
  <c r="AE1242" i="7"/>
  <c r="AD1242" i="7"/>
  <c r="AC1242" i="7"/>
  <c r="V1242" i="7"/>
  <c r="U1242" i="7"/>
  <c r="T1242" i="7"/>
  <c r="N1242" i="7"/>
  <c r="M1242" i="7"/>
  <c r="J1242" i="7"/>
  <c r="P1242" i="7" s="1"/>
  <c r="AH1241" i="7"/>
  <c r="AE1241" i="7"/>
  <c r="AD1241" i="7"/>
  <c r="AC1241" i="7"/>
  <c r="V1241" i="7"/>
  <c r="U1241" i="7"/>
  <c r="T1241" i="7"/>
  <c r="N1241" i="7"/>
  <c r="M1241" i="7"/>
  <c r="J1241" i="7"/>
  <c r="P1241" i="7" s="1"/>
  <c r="AH1240" i="7"/>
  <c r="AE1240" i="7"/>
  <c r="AD1240" i="7"/>
  <c r="AC1240" i="7"/>
  <c r="V1240" i="7"/>
  <c r="U1240" i="7"/>
  <c r="T1240" i="7"/>
  <c r="N1240" i="7"/>
  <c r="M1240" i="7"/>
  <c r="J1240" i="7"/>
  <c r="P1240" i="7" s="1"/>
  <c r="AH1239" i="7"/>
  <c r="AE1239" i="7"/>
  <c r="AD1239" i="7"/>
  <c r="AC1239" i="7"/>
  <c r="V1239" i="7"/>
  <c r="U1239" i="7"/>
  <c r="T1239" i="7"/>
  <c r="N1239" i="7"/>
  <c r="M1239" i="7"/>
  <c r="J1239" i="7"/>
  <c r="P1239" i="7" s="1"/>
  <c r="AH1238" i="7"/>
  <c r="AE1238" i="7"/>
  <c r="AD1238" i="7"/>
  <c r="AC1238" i="7"/>
  <c r="V1238" i="7"/>
  <c r="U1238" i="7"/>
  <c r="T1238" i="7"/>
  <c r="P1238" i="7"/>
  <c r="O1238" i="7"/>
  <c r="N1238" i="7"/>
  <c r="M1238" i="7"/>
  <c r="J1238" i="7"/>
  <c r="AH1237" i="7"/>
  <c r="AE1237" i="7"/>
  <c r="AD1237" i="7"/>
  <c r="AC1237" i="7"/>
  <c r="V1237" i="7"/>
  <c r="U1237" i="7"/>
  <c r="T1237" i="7"/>
  <c r="N1237" i="7"/>
  <c r="M1237" i="7"/>
  <c r="J1237" i="7"/>
  <c r="O1237" i="7" s="1"/>
  <c r="AH1236" i="7"/>
  <c r="AE1236" i="7"/>
  <c r="AD1236" i="7"/>
  <c r="AC1236" i="7"/>
  <c r="V1236" i="7"/>
  <c r="U1236" i="7"/>
  <c r="T1236" i="7"/>
  <c r="N1236" i="7"/>
  <c r="M1236" i="7"/>
  <c r="J1236" i="7"/>
  <c r="P1236" i="7" s="1"/>
  <c r="AH1235" i="7"/>
  <c r="AE1235" i="7"/>
  <c r="AD1235" i="7"/>
  <c r="AC1235" i="7"/>
  <c r="V1235" i="7"/>
  <c r="U1235" i="7"/>
  <c r="T1235" i="7"/>
  <c r="N1235" i="7"/>
  <c r="M1235" i="7"/>
  <c r="J1235" i="7"/>
  <c r="O1235" i="7" s="1"/>
  <c r="AH1234" i="7"/>
  <c r="AE1234" i="7"/>
  <c r="AD1234" i="7"/>
  <c r="AC1234" i="7"/>
  <c r="V1234" i="7"/>
  <c r="U1234" i="7"/>
  <c r="T1234" i="7"/>
  <c r="P1234" i="7"/>
  <c r="N1234" i="7"/>
  <c r="M1234" i="7"/>
  <c r="J1234" i="7"/>
  <c r="O1234" i="7" s="1"/>
  <c r="AH1233" i="7"/>
  <c r="AE1233" i="7"/>
  <c r="AD1233" i="7"/>
  <c r="AC1233" i="7"/>
  <c r="V1233" i="7"/>
  <c r="U1233" i="7"/>
  <c r="T1233" i="7"/>
  <c r="P1233" i="7"/>
  <c r="N1233" i="7"/>
  <c r="M1233" i="7"/>
  <c r="J1233" i="7"/>
  <c r="O1233" i="7" s="1"/>
  <c r="AH1232" i="7"/>
  <c r="AE1232" i="7"/>
  <c r="AD1232" i="7"/>
  <c r="AC1232" i="7"/>
  <c r="V1232" i="7"/>
  <c r="U1232" i="7"/>
  <c r="T1232" i="7"/>
  <c r="N1232" i="7"/>
  <c r="M1232" i="7"/>
  <c r="J1232" i="7"/>
  <c r="P1232" i="7" s="1"/>
  <c r="AH1231" i="7"/>
  <c r="AE1231" i="7"/>
  <c r="AD1231" i="7"/>
  <c r="AC1231" i="7"/>
  <c r="V1231" i="7"/>
  <c r="U1231" i="7"/>
  <c r="T1231" i="7"/>
  <c r="N1231" i="7"/>
  <c r="M1231" i="7"/>
  <c r="J1231" i="7"/>
  <c r="AH1230" i="7"/>
  <c r="AE1230" i="7"/>
  <c r="AD1230" i="7"/>
  <c r="AC1230" i="7"/>
  <c r="V1230" i="7"/>
  <c r="U1230" i="7"/>
  <c r="T1230" i="7"/>
  <c r="P1230" i="7"/>
  <c r="N1230" i="7"/>
  <c r="M1230" i="7"/>
  <c r="J1230" i="7"/>
  <c r="O1230" i="7" s="1"/>
  <c r="AH1229" i="7"/>
  <c r="AE1229" i="7"/>
  <c r="AD1229" i="7"/>
  <c r="AC1229" i="7"/>
  <c r="V1229" i="7"/>
  <c r="U1229" i="7"/>
  <c r="T1229" i="7"/>
  <c r="N1229" i="7"/>
  <c r="M1229" i="7"/>
  <c r="J1229" i="7"/>
  <c r="P1229" i="7" s="1"/>
  <c r="AH1228" i="7"/>
  <c r="AE1228" i="7"/>
  <c r="AD1228" i="7"/>
  <c r="AC1228" i="7"/>
  <c r="V1228" i="7"/>
  <c r="U1228" i="7"/>
  <c r="T1228" i="7"/>
  <c r="N1228" i="7"/>
  <c r="M1228" i="7"/>
  <c r="J1228" i="7"/>
  <c r="P1228" i="7" s="1"/>
  <c r="AH1227" i="7"/>
  <c r="AE1227" i="7"/>
  <c r="AD1227" i="7"/>
  <c r="AC1227" i="7"/>
  <c r="V1227" i="7"/>
  <c r="U1227" i="7"/>
  <c r="T1227" i="7"/>
  <c r="P1227" i="7"/>
  <c r="N1227" i="7"/>
  <c r="M1227" i="7"/>
  <c r="J1227" i="7"/>
  <c r="O1227" i="7" s="1"/>
  <c r="AH1226" i="7"/>
  <c r="AE1226" i="7"/>
  <c r="AD1226" i="7"/>
  <c r="AC1226" i="7"/>
  <c r="V1226" i="7"/>
  <c r="U1226" i="7"/>
  <c r="T1226" i="7"/>
  <c r="N1226" i="7"/>
  <c r="M1226" i="7"/>
  <c r="J1226" i="7"/>
  <c r="P1226" i="7" s="1"/>
  <c r="AH1225" i="7"/>
  <c r="AE1225" i="7"/>
  <c r="AD1225" i="7"/>
  <c r="AC1225" i="7"/>
  <c r="V1225" i="7"/>
  <c r="U1225" i="7"/>
  <c r="T1225" i="7"/>
  <c r="O1225" i="7"/>
  <c r="N1225" i="7"/>
  <c r="M1225" i="7"/>
  <c r="J1225" i="7"/>
  <c r="P1225" i="7" s="1"/>
  <c r="AH1224" i="7"/>
  <c r="AE1224" i="7"/>
  <c r="AD1224" i="7"/>
  <c r="AC1224" i="7"/>
  <c r="V1224" i="7"/>
  <c r="U1224" i="7"/>
  <c r="T1224" i="7"/>
  <c r="N1224" i="7"/>
  <c r="M1224" i="7"/>
  <c r="J1224" i="7"/>
  <c r="P1224" i="7" s="1"/>
  <c r="AH1223" i="7"/>
  <c r="AE1223" i="7"/>
  <c r="AD1223" i="7"/>
  <c r="AC1223" i="7"/>
  <c r="V1223" i="7"/>
  <c r="U1223" i="7"/>
  <c r="T1223" i="7"/>
  <c r="N1223" i="7"/>
  <c r="M1223" i="7"/>
  <c r="J1223" i="7"/>
  <c r="P1223" i="7" s="1"/>
  <c r="AH1222" i="7"/>
  <c r="AE1222" i="7"/>
  <c r="AD1222" i="7"/>
  <c r="AC1222" i="7"/>
  <c r="V1222" i="7"/>
  <c r="U1222" i="7"/>
  <c r="T1222" i="7"/>
  <c r="P1222" i="7"/>
  <c r="O1222" i="7"/>
  <c r="N1222" i="7"/>
  <c r="M1222" i="7"/>
  <c r="J1222" i="7"/>
  <c r="AH1221" i="7"/>
  <c r="AE1221" i="7"/>
  <c r="AD1221" i="7"/>
  <c r="AC1221" i="7"/>
  <c r="V1221" i="7"/>
  <c r="U1221" i="7"/>
  <c r="T1221" i="7"/>
  <c r="P1221" i="7"/>
  <c r="N1221" i="7"/>
  <c r="M1221" i="7"/>
  <c r="J1221" i="7"/>
  <c r="O1221" i="7" s="1"/>
  <c r="AH1220" i="7"/>
  <c r="AE1220" i="7"/>
  <c r="AD1220" i="7"/>
  <c r="AC1220" i="7"/>
  <c r="V1220" i="7"/>
  <c r="U1220" i="7"/>
  <c r="T1220" i="7"/>
  <c r="N1220" i="7"/>
  <c r="M1220" i="7"/>
  <c r="J1220" i="7"/>
  <c r="P1220" i="7" s="1"/>
  <c r="AH1219" i="7"/>
  <c r="AE1219" i="7"/>
  <c r="AD1219" i="7"/>
  <c r="AC1219" i="7"/>
  <c r="V1219" i="7"/>
  <c r="U1219" i="7"/>
  <c r="T1219" i="7"/>
  <c r="P1219" i="7"/>
  <c r="N1219" i="7"/>
  <c r="M1219" i="7"/>
  <c r="J1219" i="7"/>
  <c r="O1219" i="7" s="1"/>
  <c r="AH1218" i="7"/>
  <c r="AE1218" i="7"/>
  <c r="AD1218" i="7"/>
  <c r="AC1218" i="7"/>
  <c r="V1218" i="7"/>
  <c r="U1218" i="7"/>
  <c r="T1218" i="7"/>
  <c r="N1218" i="7"/>
  <c r="M1218" i="7"/>
  <c r="J1218" i="7"/>
  <c r="P1218" i="7" s="1"/>
  <c r="AH1217" i="7"/>
  <c r="AE1217" i="7"/>
  <c r="AD1217" i="7"/>
  <c r="AC1217" i="7"/>
  <c r="V1217" i="7"/>
  <c r="U1217" i="7"/>
  <c r="T1217" i="7"/>
  <c r="O1217" i="7"/>
  <c r="N1217" i="7"/>
  <c r="M1217" i="7"/>
  <c r="J1217" i="7"/>
  <c r="P1217" i="7" s="1"/>
  <c r="AH1216" i="7"/>
  <c r="AE1216" i="7"/>
  <c r="AD1216" i="7"/>
  <c r="AC1216" i="7"/>
  <c r="V1216" i="7"/>
  <c r="U1216" i="7"/>
  <c r="T1216" i="7"/>
  <c r="N1216" i="7"/>
  <c r="M1216" i="7"/>
  <c r="J1216" i="7"/>
  <c r="P1216" i="7" s="1"/>
  <c r="AH1215" i="7"/>
  <c r="AE1215" i="7"/>
  <c r="AD1215" i="7"/>
  <c r="AC1215" i="7"/>
  <c r="V1215" i="7"/>
  <c r="U1215" i="7"/>
  <c r="T1215" i="7"/>
  <c r="N1215" i="7"/>
  <c r="M1215" i="7"/>
  <c r="J1215" i="7"/>
  <c r="AH1214" i="7"/>
  <c r="AE1214" i="7"/>
  <c r="AD1214" i="7"/>
  <c r="AC1214" i="7"/>
  <c r="V1214" i="7"/>
  <c r="U1214" i="7"/>
  <c r="T1214" i="7"/>
  <c r="N1214" i="7"/>
  <c r="M1214" i="7"/>
  <c r="J1214" i="7"/>
  <c r="O1214" i="7" s="1"/>
  <c r="AH1213" i="7"/>
  <c r="AE1213" i="7"/>
  <c r="AD1213" i="7"/>
  <c r="AC1213" i="7"/>
  <c r="V1213" i="7"/>
  <c r="U1213" i="7"/>
  <c r="T1213" i="7"/>
  <c r="N1213" i="7"/>
  <c r="M1213" i="7"/>
  <c r="J1213" i="7"/>
  <c r="AH1212" i="7"/>
  <c r="AE1212" i="7"/>
  <c r="AD1212" i="7"/>
  <c r="AC1212" i="7"/>
  <c r="V1212" i="7"/>
  <c r="U1212" i="7"/>
  <c r="T1212" i="7"/>
  <c r="N1212" i="7"/>
  <c r="M1212" i="7"/>
  <c r="J1212" i="7"/>
  <c r="P1212" i="7" s="1"/>
  <c r="AH1211" i="7"/>
  <c r="AE1211" i="7"/>
  <c r="AD1211" i="7"/>
  <c r="AC1211" i="7"/>
  <c r="V1211" i="7"/>
  <c r="U1211" i="7"/>
  <c r="T1211" i="7"/>
  <c r="O1211" i="7"/>
  <c r="N1211" i="7"/>
  <c r="M1211" i="7"/>
  <c r="J1211" i="7"/>
  <c r="P1211" i="7" s="1"/>
  <c r="AH1210" i="7"/>
  <c r="AE1210" i="7"/>
  <c r="AD1210" i="7"/>
  <c r="AC1210" i="7"/>
  <c r="V1210" i="7"/>
  <c r="U1210" i="7"/>
  <c r="T1210" i="7"/>
  <c r="N1210" i="7"/>
  <c r="M1210" i="7"/>
  <c r="J1210" i="7"/>
  <c r="P1210" i="7" s="1"/>
  <c r="AH1209" i="7"/>
  <c r="AE1209" i="7"/>
  <c r="AD1209" i="7"/>
  <c r="AC1209" i="7"/>
  <c r="V1209" i="7"/>
  <c r="U1209" i="7"/>
  <c r="T1209" i="7"/>
  <c r="P1209" i="7"/>
  <c r="O1209" i="7"/>
  <c r="N1209" i="7"/>
  <c r="M1209" i="7"/>
  <c r="J1209" i="7"/>
  <c r="AH1208" i="7"/>
  <c r="AE1208" i="7"/>
  <c r="AD1208" i="7"/>
  <c r="AC1208" i="7"/>
  <c r="V1208" i="7"/>
  <c r="U1208" i="7"/>
  <c r="T1208" i="7"/>
  <c r="N1208" i="7"/>
  <c r="M1208" i="7"/>
  <c r="J1208" i="7"/>
  <c r="AH1207" i="7"/>
  <c r="AE1207" i="7"/>
  <c r="AD1207" i="7"/>
  <c r="AC1207" i="7"/>
  <c r="V1207" i="7"/>
  <c r="U1207" i="7"/>
  <c r="T1207" i="7"/>
  <c r="N1207" i="7"/>
  <c r="M1207" i="7"/>
  <c r="J1207" i="7"/>
  <c r="AH1206" i="7"/>
  <c r="AE1206" i="7"/>
  <c r="AD1206" i="7"/>
  <c r="AC1206" i="7"/>
  <c r="V1206" i="7"/>
  <c r="U1206" i="7"/>
  <c r="T1206" i="7"/>
  <c r="N1206" i="7"/>
  <c r="M1206" i="7"/>
  <c r="J1206" i="7"/>
  <c r="P1206" i="7" s="1"/>
  <c r="AH1205" i="7"/>
  <c r="AE1205" i="7"/>
  <c r="AD1205" i="7"/>
  <c r="AC1205" i="7"/>
  <c r="V1205" i="7"/>
  <c r="U1205" i="7"/>
  <c r="T1205" i="7"/>
  <c r="P1205" i="7"/>
  <c r="O1205" i="7"/>
  <c r="N1205" i="7"/>
  <c r="M1205" i="7"/>
  <c r="J1205" i="7"/>
  <c r="AH1204" i="7"/>
  <c r="AE1204" i="7"/>
  <c r="AD1204" i="7"/>
  <c r="AC1204" i="7"/>
  <c r="V1204" i="7"/>
  <c r="U1204" i="7"/>
  <c r="T1204" i="7"/>
  <c r="N1204" i="7"/>
  <c r="M1204" i="7"/>
  <c r="J1204" i="7"/>
  <c r="P1204" i="7" s="1"/>
  <c r="AH1203" i="7"/>
  <c r="AE1203" i="7"/>
  <c r="AD1203" i="7"/>
  <c r="AC1203" i="7"/>
  <c r="V1203" i="7"/>
  <c r="U1203" i="7"/>
  <c r="T1203" i="7"/>
  <c r="P1203" i="7"/>
  <c r="O1203" i="7"/>
  <c r="N1203" i="7"/>
  <c r="M1203" i="7"/>
  <c r="J1203" i="7"/>
  <c r="AH1202" i="7"/>
  <c r="AE1202" i="7"/>
  <c r="AD1202" i="7"/>
  <c r="AC1202" i="7"/>
  <c r="V1202" i="7"/>
  <c r="U1202" i="7"/>
  <c r="T1202" i="7"/>
  <c r="P1202" i="7"/>
  <c r="N1202" i="7"/>
  <c r="M1202" i="7"/>
  <c r="J1202" i="7"/>
  <c r="O1202" i="7" s="1"/>
  <c r="AH1201" i="7"/>
  <c r="AE1201" i="7"/>
  <c r="AD1201" i="7"/>
  <c r="AC1201" i="7"/>
  <c r="V1201" i="7"/>
  <c r="U1201" i="7"/>
  <c r="T1201" i="7"/>
  <c r="N1201" i="7"/>
  <c r="M1201" i="7"/>
  <c r="J1201" i="7"/>
  <c r="P1201" i="7" s="1"/>
  <c r="AH1200" i="7"/>
  <c r="AE1200" i="7"/>
  <c r="AD1200" i="7"/>
  <c r="AC1200" i="7"/>
  <c r="V1200" i="7"/>
  <c r="U1200" i="7"/>
  <c r="T1200" i="7"/>
  <c r="N1200" i="7"/>
  <c r="M1200" i="7"/>
  <c r="J1200" i="7"/>
  <c r="AH1199" i="7"/>
  <c r="AE1199" i="7"/>
  <c r="AD1199" i="7"/>
  <c r="AC1199" i="7"/>
  <c r="V1199" i="7"/>
  <c r="U1199" i="7"/>
  <c r="T1199" i="7"/>
  <c r="N1199" i="7"/>
  <c r="M1199" i="7"/>
  <c r="J1199" i="7"/>
  <c r="P1199" i="7" s="1"/>
  <c r="AH1198" i="7"/>
  <c r="AE1198" i="7"/>
  <c r="AD1198" i="7"/>
  <c r="AC1198" i="7"/>
  <c r="V1198" i="7"/>
  <c r="U1198" i="7"/>
  <c r="T1198" i="7"/>
  <c r="O1198" i="7"/>
  <c r="N1198" i="7"/>
  <c r="M1198" i="7"/>
  <c r="J1198" i="7"/>
  <c r="P1198" i="7" s="1"/>
  <c r="AH1197" i="7"/>
  <c r="AE1197" i="7"/>
  <c r="AD1197" i="7"/>
  <c r="AC1197" i="7"/>
  <c r="V1197" i="7"/>
  <c r="U1197" i="7"/>
  <c r="T1197" i="7"/>
  <c r="N1197" i="7"/>
  <c r="M1197" i="7"/>
  <c r="J1197" i="7"/>
  <c r="P1197" i="7" s="1"/>
  <c r="AH1196" i="7"/>
  <c r="AE1196" i="7"/>
  <c r="AD1196" i="7"/>
  <c r="AC1196" i="7"/>
  <c r="V1196" i="7"/>
  <c r="U1196" i="7"/>
  <c r="T1196" i="7"/>
  <c r="N1196" i="7"/>
  <c r="M1196" i="7"/>
  <c r="J1196" i="7"/>
  <c r="P1196" i="7" s="1"/>
  <c r="AH1195" i="7"/>
  <c r="AE1195" i="7"/>
  <c r="AD1195" i="7"/>
  <c r="AC1195" i="7"/>
  <c r="V1195" i="7"/>
  <c r="U1195" i="7"/>
  <c r="T1195" i="7"/>
  <c r="N1195" i="7"/>
  <c r="M1195" i="7"/>
  <c r="J1195" i="7"/>
  <c r="P1195" i="7" s="1"/>
  <c r="AH1194" i="7"/>
  <c r="AE1194" i="7"/>
  <c r="AD1194" i="7"/>
  <c r="AC1194" i="7"/>
  <c r="V1194" i="7"/>
  <c r="U1194" i="7"/>
  <c r="T1194" i="7"/>
  <c r="N1194" i="7"/>
  <c r="M1194" i="7"/>
  <c r="J1194" i="7"/>
  <c r="P1194" i="7" s="1"/>
  <c r="AH1193" i="7"/>
  <c r="AE1193" i="7"/>
  <c r="AD1193" i="7"/>
  <c r="AC1193" i="7"/>
  <c r="V1193" i="7"/>
  <c r="U1193" i="7"/>
  <c r="T1193" i="7"/>
  <c r="N1193" i="7"/>
  <c r="M1193" i="7"/>
  <c r="J1193" i="7"/>
  <c r="P1193" i="7" s="1"/>
  <c r="AH1192" i="7"/>
  <c r="AE1192" i="7"/>
  <c r="AD1192" i="7"/>
  <c r="AC1192" i="7"/>
  <c r="V1192" i="7"/>
  <c r="U1192" i="7"/>
  <c r="T1192" i="7"/>
  <c r="N1192" i="7"/>
  <c r="M1192" i="7"/>
  <c r="J1192" i="7"/>
  <c r="P1192" i="7" s="1"/>
  <c r="AH1191" i="7"/>
  <c r="AE1191" i="7"/>
  <c r="AD1191" i="7"/>
  <c r="AC1191" i="7"/>
  <c r="V1191" i="7"/>
  <c r="U1191" i="7"/>
  <c r="T1191" i="7"/>
  <c r="N1191" i="7"/>
  <c r="M1191" i="7"/>
  <c r="J1191" i="7"/>
  <c r="P1191" i="7" s="1"/>
  <c r="AH1190" i="7"/>
  <c r="AE1190" i="7"/>
  <c r="AD1190" i="7"/>
  <c r="AC1190" i="7"/>
  <c r="V1190" i="7"/>
  <c r="U1190" i="7"/>
  <c r="T1190" i="7"/>
  <c r="P1190" i="7"/>
  <c r="O1190" i="7"/>
  <c r="N1190" i="7"/>
  <c r="M1190" i="7"/>
  <c r="J1190" i="7"/>
  <c r="AH1189" i="7"/>
  <c r="AE1189" i="7"/>
  <c r="AD1189" i="7"/>
  <c r="AC1189" i="7"/>
  <c r="V1189" i="7"/>
  <c r="U1189" i="7"/>
  <c r="T1189" i="7"/>
  <c r="N1189" i="7"/>
  <c r="M1189" i="7"/>
  <c r="J1189" i="7"/>
  <c r="P1189" i="7" s="1"/>
  <c r="AH1188" i="7"/>
  <c r="AE1188" i="7"/>
  <c r="AD1188" i="7"/>
  <c r="AC1188" i="7"/>
  <c r="V1188" i="7"/>
  <c r="U1188" i="7"/>
  <c r="T1188" i="7"/>
  <c r="N1188" i="7"/>
  <c r="M1188" i="7"/>
  <c r="J1188" i="7"/>
  <c r="P1188" i="7" s="1"/>
  <c r="AH1187" i="7"/>
  <c r="AE1187" i="7"/>
  <c r="AD1187" i="7"/>
  <c r="AC1187" i="7"/>
  <c r="V1187" i="7"/>
  <c r="U1187" i="7"/>
  <c r="T1187" i="7"/>
  <c r="N1187" i="7"/>
  <c r="M1187" i="7"/>
  <c r="J1187" i="7"/>
  <c r="P1187" i="7" s="1"/>
  <c r="AH1186" i="7"/>
  <c r="AE1186" i="7"/>
  <c r="AD1186" i="7"/>
  <c r="AC1186" i="7"/>
  <c r="V1186" i="7"/>
  <c r="U1186" i="7"/>
  <c r="T1186" i="7"/>
  <c r="N1186" i="7"/>
  <c r="M1186" i="7"/>
  <c r="J1186" i="7"/>
  <c r="AH1185" i="7"/>
  <c r="AE1185" i="7"/>
  <c r="AD1185" i="7"/>
  <c r="AC1185" i="7"/>
  <c r="V1185" i="7"/>
  <c r="U1185" i="7"/>
  <c r="T1185" i="7"/>
  <c r="N1185" i="7"/>
  <c r="M1185" i="7"/>
  <c r="J1185" i="7"/>
  <c r="O1185" i="7" s="1"/>
  <c r="AH1184" i="7"/>
  <c r="AE1184" i="7"/>
  <c r="AD1184" i="7"/>
  <c r="AC1184" i="7"/>
  <c r="V1184" i="7"/>
  <c r="U1184" i="7"/>
  <c r="T1184" i="7"/>
  <c r="N1184" i="7"/>
  <c r="M1184" i="7"/>
  <c r="J1184" i="7"/>
  <c r="AH1183" i="7"/>
  <c r="AE1183" i="7"/>
  <c r="AD1183" i="7"/>
  <c r="AC1183" i="7"/>
  <c r="V1183" i="7"/>
  <c r="U1183" i="7"/>
  <c r="T1183" i="7"/>
  <c r="O1183" i="7"/>
  <c r="N1183" i="7"/>
  <c r="M1183" i="7"/>
  <c r="J1183" i="7"/>
  <c r="P1183" i="7" s="1"/>
  <c r="AH1182" i="7"/>
  <c r="AE1182" i="7"/>
  <c r="AD1182" i="7"/>
  <c r="AC1182" i="7"/>
  <c r="V1182" i="7"/>
  <c r="U1182" i="7"/>
  <c r="T1182" i="7"/>
  <c r="N1182" i="7"/>
  <c r="M1182" i="7"/>
  <c r="J1182" i="7"/>
  <c r="P1182" i="7" s="1"/>
  <c r="AH1181" i="7"/>
  <c r="AE1181" i="7"/>
  <c r="AD1181" i="7"/>
  <c r="AC1181" i="7"/>
  <c r="V1181" i="7"/>
  <c r="U1181" i="7"/>
  <c r="T1181" i="7"/>
  <c r="N1181" i="7"/>
  <c r="M1181" i="7"/>
  <c r="J1181" i="7"/>
  <c r="P1181" i="7" s="1"/>
  <c r="AH1180" i="7"/>
  <c r="AE1180" i="7"/>
  <c r="AD1180" i="7"/>
  <c r="AC1180" i="7"/>
  <c r="V1180" i="7"/>
  <c r="U1180" i="7"/>
  <c r="T1180" i="7"/>
  <c r="N1180" i="7"/>
  <c r="M1180" i="7"/>
  <c r="J1180" i="7"/>
  <c r="P1180" i="7" s="1"/>
  <c r="AH1179" i="7"/>
  <c r="AE1179" i="7"/>
  <c r="AD1179" i="7"/>
  <c r="AC1179" i="7"/>
  <c r="V1179" i="7"/>
  <c r="U1179" i="7"/>
  <c r="T1179" i="7"/>
  <c r="N1179" i="7"/>
  <c r="M1179" i="7"/>
  <c r="J1179" i="7"/>
  <c r="P1179" i="7" s="1"/>
  <c r="AH1178" i="7"/>
  <c r="AE1178" i="7"/>
  <c r="AD1178" i="7"/>
  <c r="AC1178" i="7"/>
  <c r="V1178" i="7"/>
  <c r="U1178" i="7"/>
  <c r="T1178" i="7"/>
  <c r="N1178" i="7"/>
  <c r="M1178" i="7"/>
  <c r="J1178" i="7"/>
  <c r="P1178" i="7" s="1"/>
  <c r="AH1177" i="7"/>
  <c r="AE1177" i="7"/>
  <c r="AD1177" i="7"/>
  <c r="AC1177" i="7"/>
  <c r="V1177" i="7"/>
  <c r="U1177" i="7"/>
  <c r="T1177" i="7"/>
  <c r="N1177" i="7"/>
  <c r="M1177" i="7"/>
  <c r="J1177" i="7"/>
  <c r="P1177" i="7" s="1"/>
  <c r="AH1176" i="7"/>
  <c r="AE1176" i="7"/>
  <c r="AD1176" i="7"/>
  <c r="AC1176" i="7"/>
  <c r="V1176" i="7"/>
  <c r="U1176" i="7"/>
  <c r="T1176" i="7"/>
  <c r="N1176" i="7"/>
  <c r="M1176" i="7"/>
  <c r="J1176" i="7"/>
  <c r="P1176" i="7" s="1"/>
  <c r="AH1175" i="7"/>
  <c r="AE1175" i="7"/>
  <c r="AD1175" i="7"/>
  <c r="AC1175" i="7"/>
  <c r="V1175" i="7"/>
  <c r="U1175" i="7"/>
  <c r="T1175" i="7"/>
  <c r="P1175" i="7"/>
  <c r="N1175" i="7"/>
  <c r="M1175" i="7"/>
  <c r="J1175" i="7"/>
  <c r="O1175" i="7" s="1"/>
  <c r="AH1174" i="7"/>
  <c r="AE1174" i="7"/>
  <c r="AD1174" i="7"/>
  <c r="AC1174" i="7"/>
  <c r="V1174" i="7"/>
  <c r="U1174" i="7"/>
  <c r="T1174" i="7"/>
  <c r="P1174" i="7"/>
  <c r="N1174" i="7"/>
  <c r="M1174" i="7"/>
  <c r="J1174" i="7"/>
  <c r="O1174" i="7" s="1"/>
  <c r="AH1173" i="7"/>
  <c r="AE1173" i="7"/>
  <c r="AD1173" i="7"/>
  <c r="AC1173" i="7"/>
  <c r="V1173" i="7"/>
  <c r="U1173" i="7"/>
  <c r="T1173" i="7"/>
  <c r="N1173" i="7"/>
  <c r="M1173" i="7"/>
  <c r="J1173" i="7"/>
  <c r="P1173" i="7" s="1"/>
  <c r="AH1172" i="7"/>
  <c r="AE1172" i="7"/>
  <c r="AD1172" i="7"/>
  <c r="AC1172" i="7"/>
  <c r="V1172" i="7"/>
  <c r="U1172" i="7"/>
  <c r="T1172" i="7"/>
  <c r="N1172" i="7"/>
  <c r="M1172" i="7"/>
  <c r="J1172" i="7"/>
  <c r="P1172" i="7" s="1"/>
  <c r="AH1171" i="7"/>
  <c r="AE1171" i="7"/>
  <c r="AD1171" i="7"/>
  <c r="AC1171" i="7"/>
  <c r="V1171" i="7"/>
  <c r="U1171" i="7"/>
  <c r="T1171" i="7"/>
  <c r="N1171" i="7"/>
  <c r="M1171" i="7"/>
  <c r="J1171" i="7"/>
  <c r="P1171" i="7" s="1"/>
  <c r="AH1170" i="7"/>
  <c r="AE1170" i="7"/>
  <c r="AD1170" i="7"/>
  <c r="AC1170" i="7"/>
  <c r="V1170" i="7"/>
  <c r="U1170" i="7"/>
  <c r="T1170" i="7"/>
  <c r="N1170" i="7"/>
  <c r="M1170" i="7"/>
  <c r="J1170" i="7"/>
  <c r="AH1169" i="7"/>
  <c r="AE1169" i="7"/>
  <c r="AD1169" i="7"/>
  <c r="AC1169" i="7"/>
  <c r="V1169" i="7"/>
  <c r="U1169" i="7"/>
  <c r="T1169" i="7"/>
  <c r="N1169" i="7"/>
  <c r="M1169" i="7"/>
  <c r="J1169" i="7"/>
  <c r="O1169" i="7" s="1"/>
  <c r="AH1168" i="7"/>
  <c r="AE1168" i="7"/>
  <c r="AD1168" i="7"/>
  <c r="AC1168" i="7"/>
  <c r="V1168" i="7"/>
  <c r="U1168" i="7"/>
  <c r="T1168" i="7"/>
  <c r="N1168" i="7"/>
  <c r="M1168" i="7"/>
  <c r="J1168" i="7"/>
  <c r="AH1167" i="7"/>
  <c r="AE1167" i="7"/>
  <c r="AD1167" i="7"/>
  <c r="AC1167" i="7"/>
  <c r="V1167" i="7"/>
  <c r="U1167" i="7"/>
  <c r="T1167" i="7"/>
  <c r="N1167" i="7"/>
  <c r="M1167" i="7"/>
  <c r="J1167" i="7"/>
  <c r="P1167" i="7" s="1"/>
  <c r="AH1166" i="7"/>
  <c r="AE1166" i="7"/>
  <c r="AD1166" i="7"/>
  <c r="AC1166" i="7"/>
  <c r="V1166" i="7"/>
  <c r="U1166" i="7"/>
  <c r="T1166" i="7"/>
  <c r="O1166" i="7"/>
  <c r="N1166" i="7"/>
  <c r="M1166" i="7"/>
  <c r="J1166" i="7"/>
  <c r="P1166" i="7" s="1"/>
  <c r="AH1165" i="7"/>
  <c r="AE1165" i="7"/>
  <c r="AD1165" i="7"/>
  <c r="AC1165" i="7"/>
  <c r="V1165" i="7"/>
  <c r="U1165" i="7"/>
  <c r="T1165" i="7"/>
  <c r="O1165" i="7"/>
  <c r="N1165" i="7"/>
  <c r="M1165" i="7"/>
  <c r="J1165" i="7"/>
  <c r="P1165" i="7" s="1"/>
  <c r="AH1164" i="7"/>
  <c r="AE1164" i="7"/>
  <c r="AD1164" i="7"/>
  <c r="AC1164" i="7"/>
  <c r="V1164" i="7"/>
  <c r="U1164" i="7"/>
  <c r="T1164" i="7"/>
  <c r="N1164" i="7"/>
  <c r="M1164" i="7"/>
  <c r="J1164" i="7"/>
  <c r="P1164" i="7" s="1"/>
  <c r="AH1163" i="7"/>
  <c r="AE1163" i="7"/>
  <c r="AD1163" i="7"/>
  <c r="AC1163" i="7"/>
  <c r="V1163" i="7"/>
  <c r="U1163" i="7"/>
  <c r="T1163" i="7"/>
  <c r="N1163" i="7"/>
  <c r="M1163" i="7"/>
  <c r="J1163" i="7"/>
  <c r="P1163" i="7" s="1"/>
  <c r="AH1162" i="7"/>
  <c r="AE1162" i="7"/>
  <c r="AD1162" i="7"/>
  <c r="AC1162" i="7"/>
  <c r="V1162" i="7"/>
  <c r="U1162" i="7"/>
  <c r="T1162" i="7"/>
  <c r="N1162" i="7"/>
  <c r="M1162" i="7"/>
  <c r="J1162" i="7"/>
  <c r="P1162" i="7" s="1"/>
  <c r="AH1161" i="7"/>
  <c r="AE1161" i="7"/>
  <c r="AD1161" i="7"/>
  <c r="AC1161" i="7"/>
  <c r="V1161" i="7"/>
  <c r="U1161" i="7"/>
  <c r="T1161" i="7"/>
  <c r="N1161" i="7"/>
  <c r="M1161" i="7"/>
  <c r="J1161" i="7"/>
  <c r="P1161" i="7" s="1"/>
  <c r="AH1160" i="7"/>
  <c r="AE1160" i="7"/>
  <c r="AD1160" i="7"/>
  <c r="AC1160" i="7"/>
  <c r="V1160" i="7"/>
  <c r="U1160" i="7"/>
  <c r="T1160" i="7"/>
  <c r="N1160" i="7"/>
  <c r="M1160" i="7"/>
  <c r="J1160" i="7"/>
  <c r="P1160" i="7" s="1"/>
  <c r="AH1159" i="7"/>
  <c r="AE1159" i="7"/>
  <c r="AD1159" i="7"/>
  <c r="AC1159" i="7"/>
  <c r="V1159" i="7"/>
  <c r="U1159" i="7"/>
  <c r="T1159" i="7"/>
  <c r="O1159" i="7"/>
  <c r="N1159" i="7"/>
  <c r="M1159" i="7"/>
  <c r="J1159" i="7"/>
  <c r="P1159" i="7" s="1"/>
  <c r="AH1158" i="7"/>
  <c r="AE1158" i="7"/>
  <c r="AD1158" i="7"/>
  <c r="AC1158" i="7"/>
  <c r="V1158" i="7"/>
  <c r="U1158" i="7"/>
  <c r="T1158" i="7"/>
  <c r="N1158" i="7"/>
  <c r="M1158" i="7"/>
  <c r="J1158" i="7"/>
  <c r="P1158" i="7" s="1"/>
  <c r="AH1157" i="7"/>
  <c r="AE1157" i="7"/>
  <c r="AD1157" i="7"/>
  <c r="AC1157" i="7"/>
  <c r="V1157" i="7"/>
  <c r="U1157" i="7"/>
  <c r="T1157" i="7"/>
  <c r="N1157" i="7"/>
  <c r="M1157" i="7"/>
  <c r="J1157" i="7"/>
  <c r="P1157" i="7" s="1"/>
  <c r="AH1156" i="7"/>
  <c r="AE1156" i="7"/>
  <c r="AD1156" i="7"/>
  <c r="AC1156" i="7"/>
  <c r="V1156" i="7"/>
  <c r="U1156" i="7"/>
  <c r="T1156" i="7"/>
  <c r="N1156" i="7"/>
  <c r="M1156" i="7"/>
  <c r="J1156" i="7"/>
  <c r="P1156" i="7" s="1"/>
  <c r="AH1155" i="7"/>
  <c r="AE1155" i="7"/>
  <c r="AD1155" i="7"/>
  <c r="AC1155" i="7"/>
  <c r="V1155" i="7"/>
  <c r="U1155" i="7"/>
  <c r="T1155" i="7"/>
  <c r="N1155" i="7"/>
  <c r="M1155" i="7"/>
  <c r="J1155" i="7"/>
  <c r="P1155" i="7" s="1"/>
  <c r="AH1154" i="7"/>
  <c r="AE1154" i="7"/>
  <c r="AD1154" i="7"/>
  <c r="AC1154" i="7"/>
  <c r="V1154" i="7"/>
  <c r="U1154" i="7"/>
  <c r="T1154" i="7"/>
  <c r="N1154" i="7"/>
  <c r="M1154" i="7"/>
  <c r="J1154" i="7"/>
  <c r="AH1153" i="7"/>
  <c r="AE1153" i="7"/>
  <c r="AD1153" i="7"/>
  <c r="AC1153" i="7"/>
  <c r="V1153" i="7"/>
  <c r="U1153" i="7"/>
  <c r="T1153" i="7"/>
  <c r="N1153" i="7"/>
  <c r="M1153" i="7"/>
  <c r="J1153" i="7"/>
  <c r="O1153" i="7" s="1"/>
  <c r="AH1152" i="7"/>
  <c r="AE1152" i="7"/>
  <c r="AD1152" i="7"/>
  <c r="AC1152" i="7"/>
  <c r="V1152" i="7"/>
  <c r="U1152" i="7"/>
  <c r="T1152" i="7"/>
  <c r="N1152" i="7"/>
  <c r="M1152" i="7"/>
  <c r="J1152" i="7"/>
  <c r="AH1151" i="7"/>
  <c r="AE1151" i="7"/>
  <c r="AD1151" i="7"/>
  <c r="AC1151" i="7"/>
  <c r="V1151" i="7"/>
  <c r="U1151" i="7"/>
  <c r="T1151" i="7"/>
  <c r="N1151" i="7"/>
  <c r="M1151" i="7"/>
  <c r="J1151" i="7"/>
  <c r="P1151" i="7" s="1"/>
  <c r="AH1150" i="7"/>
  <c r="AE1150" i="7"/>
  <c r="AD1150" i="7"/>
  <c r="AC1150" i="7"/>
  <c r="V1150" i="7"/>
  <c r="U1150" i="7"/>
  <c r="T1150" i="7"/>
  <c r="N1150" i="7"/>
  <c r="M1150" i="7"/>
  <c r="J1150" i="7"/>
  <c r="P1150" i="7" s="1"/>
  <c r="AH1149" i="7"/>
  <c r="AE1149" i="7"/>
  <c r="AD1149" i="7"/>
  <c r="AC1149" i="7"/>
  <c r="V1149" i="7"/>
  <c r="U1149" i="7"/>
  <c r="T1149" i="7"/>
  <c r="N1149" i="7"/>
  <c r="M1149" i="7"/>
  <c r="J1149" i="7"/>
  <c r="P1149" i="7" s="1"/>
  <c r="AH1148" i="7"/>
  <c r="AE1148" i="7"/>
  <c r="AD1148" i="7"/>
  <c r="AC1148" i="7"/>
  <c r="V1148" i="7"/>
  <c r="U1148" i="7"/>
  <c r="T1148" i="7"/>
  <c r="N1148" i="7"/>
  <c r="M1148" i="7"/>
  <c r="J1148" i="7"/>
  <c r="P1148" i="7" s="1"/>
  <c r="AH1147" i="7"/>
  <c r="AE1147" i="7"/>
  <c r="AD1147" i="7"/>
  <c r="AC1147" i="7"/>
  <c r="V1147" i="7"/>
  <c r="U1147" i="7"/>
  <c r="T1147" i="7"/>
  <c r="N1147" i="7"/>
  <c r="M1147" i="7"/>
  <c r="J1147" i="7"/>
  <c r="P1147" i="7" s="1"/>
  <c r="AH1146" i="7"/>
  <c r="AE1146" i="7"/>
  <c r="AD1146" i="7"/>
  <c r="AC1146" i="7"/>
  <c r="V1146" i="7"/>
  <c r="U1146" i="7"/>
  <c r="T1146" i="7"/>
  <c r="N1146" i="7"/>
  <c r="M1146" i="7"/>
  <c r="J1146" i="7"/>
  <c r="P1146" i="7" s="1"/>
  <c r="AH1145" i="7"/>
  <c r="AE1145" i="7"/>
  <c r="AD1145" i="7"/>
  <c r="AC1145" i="7"/>
  <c r="V1145" i="7"/>
  <c r="U1145" i="7"/>
  <c r="T1145" i="7"/>
  <c r="N1145" i="7"/>
  <c r="M1145" i="7"/>
  <c r="J1145" i="7"/>
  <c r="AH1144" i="7"/>
  <c r="AE1144" i="7"/>
  <c r="AD1144" i="7"/>
  <c r="AC1144" i="7"/>
  <c r="V1144" i="7"/>
  <c r="U1144" i="7"/>
  <c r="T1144" i="7"/>
  <c r="P1144" i="7"/>
  <c r="N1144" i="7"/>
  <c r="M1144" i="7"/>
  <c r="J1144" i="7"/>
  <c r="O1144" i="7" s="1"/>
  <c r="AH1143" i="7"/>
  <c r="AE1143" i="7"/>
  <c r="AD1143" i="7"/>
  <c r="AC1143" i="7"/>
  <c r="V1143" i="7"/>
  <c r="U1143" i="7"/>
  <c r="T1143" i="7"/>
  <c r="N1143" i="7"/>
  <c r="M1143" i="7"/>
  <c r="J1143" i="7"/>
  <c r="P1143" i="7" s="1"/>
  <c r="AH1142" i="7"/>
  <c r="AE1142" i="7"/>
  <c r="AD1142" i="7"/>
  <c r="AC1142" i="7"/>
  <c r="V1142" i="7"/>
  <c r="U1142" i="7"/>
  <c r="T1142" i="7"/>
  <c r="P1142" i="7"/>
  <c r="N1142" i="7"/>
  <c r="M1142" i="7"/>
  <c r="J1142" i="7"/>
  <c r="O1142" i="7" s="1"/>
  <c r="AH1141" i="7"/>
  <c r="AE1141" i="7"/>
  <c r="AD1141" i="7"/>
  <c r="AC1141" i="7"/>
  <c r="V1141" i="7"/>
  <c r="U1141" i="7"/>
  <c r="T1141" i="7"/>
  <c r="N1141" i="7"/>
  <c r="M1141" i="7"/>
  <c r="J1141" i="7"/>
  <c r="P1141" i="7" s="1"/>
  <c r="AH1140" i="7"/>
  <c r="AE1140" i="7"/>
  <c r="AD1140" i="7"/>
  <c r="AC1140" i="7"/>
  <c r="V1140" i="7"/>
  <c r="U1140" i="7"/>
  <c r="T1140" i="7"/>
  <c r="N1140" i="7"/>
  <c r="M1140" i="7"/>
  <c r="J1140" i="7"/>
  <c r="AH1139" i="7"/>
  <c r="AE1139" i="7"/>
  <c r="AD1139" i="7"/>
  <c r="AC1139" i="7"/>
  <c r="V1139" i="7"/>
  <c r="U1139" i="7"/>
  <c r="T1139" i="7"/>
  <c r="N1139" i="7"/>
  <c r="M1139" i="7"/>
  <c r="J1139" i="7"/>
  <c r="AH1138" i="7"/>
  <c r="AE1138" i="7"/>
  <c r="AD1138" i="7"/>
  <c r="AC1138" i="7"/>
  <c r="V1138" i="7"/>
  <c r="U1138" i="7"/>
  <c r="T1138" i="7"/>
  <c r="N1138" i="7"/>
  <c r="M1138" i="7"/>
  <c r="J1138" i="7"/>
  <c r="AH1137" i="7"/>
  <c r="AE1137" i="7"/>
  <c r="AD1137" i="7"/>
  <c r="AC1137" i="7"/>
  <c r="V1137" i="7"/>
  <c r="U1137" i="7"/>
  <c r="T1137" i="7"/>
  <c r="N1137" i="7"/>
  <c r="M1137" i="7"/>
  <c r="J1137" i="7"/>
  <c r="P1137" i="7" s="1"/>
  <c r="AH1136" i="7"/>
  <c r="AE1136" i="7"/>
  <c r="AD1136" i="7"/>
  <c r="AC1136" i="7"/>
  <c r="V1136" i="7"/>
  <c r="U1136" i="7"/>
  <c r="T1136" i="7"/>
  <c r="N1136" i="7"/>
  <c r="M1136" i="7"/>
  <c r="J1136" i="7"/>
  <c r="P1136" i="7" s="1"/>
  <c r="AH1135" i="7"/>
  <c r="AE1135" i="7"/>
  <c r="AD1135" i="7"/>
  <c r="AC1135" i="7"/>
  <c r="V1135" i="7"/>
  <c r="U1135" i="7"/>
  <c r="T1135" i="7"/>
  <c r="P1135" i="7"/>
  <c r="N1135" i="7"/>
  <c r="M1135" i="7"/>
  <c r="J1135" i="7"/>
  <c r="O1135" i="7" s="1"/>
  <c r="AH1134" i="7"/>
  <c r="AE1134" i="7"/>
  <c r="AD1134" i="7"/>
  <c r="AC1134" i="7"/>
  <c r="V1134" i="7"/>
  <c r="U1134" i="7"/>
  <c r="T1134" i="7"/>
  <c r="O1134" i="7"/>
  <c r="N1134" i="7"/>
  <c r="M1134" i="7"/>
  <c r="J1134" i="7"/>
  <c r="P1134" i="7" s="1"/>
  <c r="AH1133" i="7"/>
  <c r="AE1133" i="7"/>
  <c r="AD1133" i="7"/>
  <c r="AC1133" i="7"/>
  <c r="V1133" i="7"/>
  <c r="U1133" i="7"/>
  <c r="T1133" i="7"/>
  <c r="N1133" i="7"/>
  <c r="M1133" i="7"/>
  <c r="J1133" i="7"/>
  <c r="P1133" i="7" s="1"/>
  <c r="AH1132" i="7"/>
  <c r="AE1132" i="7"/>
  <c r="AD1132" i="7"/>
  <c r="AC1132" i="7"/>
  <c r="V1132" i="7"/>
  <c r="U1132" i="7"/>
  <c r="T1132" i="7"/>
  <c r="N1132" i="7"/>
  <c r="M1132" i="7"/>
  <c r="J1132" i="7"/>
  <c r="P1132" i="7" s="1"/>
  <c r="AH1131" i="7"/>
  <c r="AE1131" i="7"/>
  <c r="AD1131" i="7"/>
  <c r="AC1131" i="7"/>
  <c r="V1131" i="7"/>
  <c r="U1131" i="7"/>
  <c r="T1131" i="7"/>
  <c r="N1131" i="7"/>
  <c r="M1131" i="7"/>
  <c r="J1131" i="7"/>
  <c r="AH1130" i="7"/>
  <c r="AE1130" i="7"/>
  <c r="AD1130" i="7"/>
  <c r="AC1130" i="7"/>
  <c r="V1130" i="7"/>
  <c r="U1130" i="7"/>
  <c r="T1130" i="7"/>
  <c r="N1130" i="7"/>
  <c r="M1130" i="7"/>
  <c r="J1130" i="7"/>
  <c r="O1130" i="7" s="1"/>
  <c r="AH1129" i="7"/>
  <c r="AE1129" i="7"/>
  <c r="AD1129" i="7"/>
  <c r="AC1129" i="7"/>
  <c r="V1129" i="7"/>
  <c r="U1129" i="7"/>
  <c r="T1129" i="7"/>
  <c r="N1129" i="7"/>
  <c r="M1129" i="7"/>
  <c r="J1129" i="7"/>
  <c r="O1129" i="7" s="1"/>
  <c r="AH1128" i="7"/>
  <c r="AE1128" i="7"/>
  <c r="AD1128" i="7"/>
  <c r="AC1128" i="7"/>
  <c r="V1128" i="7"/>
  <c r="U1128" i="7"/>
  <c r="T1128" i="7"/>
  <c r="P1128" i="7"/>
  <c r="O1128" i="7"/>
  <c r="N1128" i="7"/>
  <c r="M1128" i="7"/>
  <c r="J1128" i="7"/>
  <c r="AH1127" i="7"/>
  <c r="AE1127" i="7"/>
  <c r="AD1127" i="7"/>
  <c r="AC1127" i="7"/>
  <c r="V1127" i="7"/>
  <c r="U1127" i="7"/>
  <c r="T1127" i="7"/>
  <c r="O1127" i="7"/>
  <c r="N1127" i="7"/>
  <c r="M1127" i="7"/>
  <c r="J1127" i="7"/>
  <c r="P1127" i="7" s="1"/>
  <c r="AH1126" i="7"/>
  <c r="AE1126" i="7"/>
  <c r="AD1126" i="7"/>
  <c r="AC1126" i="7"/>
  <c r="V1126" i="7"/>
  <c r="U1126" i="7"/>
  <c r="T1126" i="7"/>
  <c r="P1126" i="7"/>
  <c r="O1126" i="7"/>
  <c r="N1126" i="7"/>
  <c r="M1126" i="7"/>
  <c r="J1126" i="7"/>
  <c r="AH1125" i="7"/>
  <c r="AE1125" i="7"/>
  <c r="AD1125" i="7"/>
  <c r="AC1125" i="7"/>
  <c r="V1125" i="7"/>
  <c r="U1125" i="7"/>
  <c r="T1125" i="7"/>
  <c r="N1125" i="7"/>
  <c r="M1125" i="7"/>
  <c r="J1125" i="7"/>
  <c r="P1125" i="7" s="1"/>
  <c r="AH1124" i="7"/>
  <c r="AE1124" i="7"/>
  <c r="AD1124" i="7"/>
  <c r="AC1124" i="7"/>
  <c r="V1124" i="7"/>
  <c r="U1124" i="7"/>
  <c r="T1124" i="7"/>
  <c r="N1124" i="7"/>
  <c r="M1124" i="7"/>
  <c r="J1124" i="7"/>
  <c r="AH1123" i="7"/>
  <c r="AE1123" i="7"/>
  <c r="AD1123" i="7"/>
  <c r="AC1123" i="7"/>
  <c r="V1123" i="7"/>
  <c r="U1123" i="7"/>
  <c r="T1123" i="7"/>
  <c r="N1123" i="7"/>
  <c r="M1123" i="7"/>
  <c r="J1123" i="7"/>
  <c r="AH1122" i="7"/>
  <c r="AE1122" i="7"/>
  <c r="AD1122" i="7"/>
  <c r="AC1122" i="7"/>
  <c r="V1122" i="7"/>
  <c r="U1122" i="7"/>
  <c r="T1122" i="7"/>
  <c r="N1122" i="7"/>
  <c r="M1122" i="7"/>
  <c r="J1122" i="7"/>
  <c r="AH1121" i="7"/>
  <c r="AE1121" i="7"/>
  <c r="AD1121" i="7"/>
  <c r="AC1121" i="7"/>
  <c r="V1121" i="7"/>
  <c r="U1121" i="7"/>
  <c r="T1121" i="7"/>
  <c r="N1121" i="7"/>
  <c r="M1121" i="7"/>
  <c r="J1121" i="7"/>
  <c r="P1121" i="7" s="1"/>
  <c r="AH1120" i="7"/>
  <c r="AE1120" i="7"/>
  <c r="AD1120" i="7"/>
  <c r="AC1120" i="7"/>
  <c r="V1120" i="7"/>
  <c r="U1120" i="7"/>
  <c r="T1120" i="7"/>
  <c r="N1120" i="7"/>
  <c r="M1120" i="7"/>
  <c r="J1120" i="7"/>
  <c r="P1120" i="7" s="1"/>
  <c r="AH1119" i="7"/>
  <c r="AE1119" i="7"/>
  <c r="AD1119" i="7"/>
  <c r="AC1119" i="7"/>
  <c r="V1119" i="7"/>
  <c r="U1119" i="7"/>
  <c r="T1119" i="7"/>
  <c r="N1119" i="7"/>
  <c r="M1119" i="7"/>
  <c r="J1119" i="7"/>
  <c r="P1119" i="7" s="1"/>
  <c r="AH1118" i="7"/>
  <c r="AE1118" i="7"/>
  <c r="AD1118" i="7"/>
  <c r="AC1118" i="7"/>
  <c r="V1118" i="7"/>
  <c r="U1118" i="7"/>
  <c r="T1118" i="7"/>
  <c r="O1118" i="7"/>
  <c r="N1118" i="7"/>
  <c r="M1118" i="7"/>
  <c r="J1118" i="7"/>
  <c r="P1118" i="7" s="1"/>
  <c r="AH1117" i="7"/>
  <c r="AE1117" i="7"/>
  <c r="AD1117" i="7"/>
  <c r="AC1117" i="7"/>
  <c r="V1117" i="7"/>
  <c r="U1117" i="7"/>
  <c r="T1117" i="7"/>
  <c r="O1117" i="7"/>
  <c r="N1117" i="7"/>
  <c r="M1117" i="7"/>
  <c r="J1117" i="7"/>
  <c r="P1117" i="7" s="1"/>
  <c r="AH1116" i="7"/>
  <c r="AE1116" i="7"/>
  <c r="AD1116" i="7"/>
  <c r="AC1116" i="7"/>
  <c r="V1116" i="7"/>
  <c r="U1116" i="7"/>
  <c r="T1116" i="7"/>
  <c r="N1116" i="7"/>
  <c r="M1116" i="7"/>
  <c r="J1116" i="7"/>
  <c r="P1116" i="7" s="1"/>
  <c r="AH1115" i="7"/>
  <c r="AE1115" i="7"/>
  <c r="AD1115" i="7"/>
  <c r="AC1115" i="7"/>
  <c r="V1115" i="7"/>
  <c r="U1115" i="7"/>
  <c r="T1115" i="7"/>
  <c r="N1115" i="7"/>
  <c r="M1115" i="7"/>
  <c r="J1115" i="7"/>
  <c r="AH1114" i="7"/>
  <c r="AE1114" i="7"/>
  <c r="AD1114" i="7"/>
  <c r="AC1114" i="7"/>
  <c r="V1114" i="7"/>
  <c r="U1114" i="7"/>
  <c r="T1114" i="7"/>
  <c r="N1114" i="7"/>
  <c r="M1114" i="7"/>
  <c r="J1114" i="7"/>
  <c r="O1114" i="7" s="1"/>
  <c r="AH1113" i="7"/>
  <c r="AE1113" i="7"/>
  <c r="AD1113" i="7"/>
  <c r="AC1113" i="7"/>
  <c r="V1113" i="7"/>
  <c r="U1113" i="7"/>
  <c r="T1113" i="7"/>
  <c r="P1113" i="7"/>
  <c r="N1113" i="7"/>
  <c r="M1113" i="7"/>
  <c r="J1113" i="7"/>
  <c r="O1113" i="7" s="1"/>
  <c r="AH1112" i="7"/>
  <c r="AE1112" i="7"/>
  <c r="AD1112" i="7"/>
  <c r="AC1112" i="7"/>
  <c r="V1112" i="7"/>
  <c r="U1112" i="7"/>
  <c r="T1112" i="7"/>
  <c r="O1112" i="7"/>
  <c r="N1112" i="7"/>
  <c r="M1112" i="7"/>
  <c r="J1112" i="7"/>
  <c r="P1112" i="7" s="1"/>
  <c r="AH1111" i="7"/>
  <c r="AE1111" i="7"/>
  <c r="AD1111" i="7"/>
  <c r="AC1111" i="7"/>
  <c r="V1111" i="7"/>
  <c r="U1111" i="7"/>
  <c r="T1111" i="7"/>
  <c r="N1111" i="7"/>
  <c r="M1111" i="7"/>
  <c r="J1111" i="7"/>
  <c r="P1111" i="7" s="1"/>
  <c r="AH1110" i="7"/>
  <c r="AE1110" i="7"/>
  <c r="AD1110" i="7"/>
  <c r="AC1110" i="7"/>
  <c r="V1110" i="7"/>
  <c r="U1110" i="7"/>
  <c r="T1110" i="7"/>
  <c r="N1110" i="7"/>
  <c r="M1110" i="7"/>
  <c r="J1110" i="7"/>
  <c r="P1110" i="7" s="1"/>
  <c r="AH1109" i="7"/>
  <c r="AE1109" i="7"/>
  <c r="AD1109" i="7"/>
  <c r="AC1109" i="7"/>
  <c r="V1109" i="7"/>
  <c r="U1109" i="7"/>
  <c r="T1109" i="7"/>
  <c r="N1109" i="7"/>
  <c r="M1109" i="7"/>
  <c r="J1109" i="7"/>
  <c r="O1109" i="7" s="1"/>
  <c r="AH1108" i="7"/>
  <c r="AE1108" i="7"/>
  <c r="AD1108" i="7"/>
  <c r="AC1108" i="7"/>
  <c r="V1108" i="7"/>
  <c r="U1108" i="7"/>
  <c r="T1108" i="7"/>
  <c r="N1108" i="7"/>
  <c r="M1108" i="7"/>
  <c r="J1108" i="7"/>
  <c r="P1108" i="7" s="1"/>
  <c r="AH1107" i="7"/>
  <c r="AE1107" i="7"/>
  <c r="AD1107" i="7"/>
  <c r="AC1107" i="7"/>
  <c r="V1107" i="7"/>
  <c r="U1107" i="7"/>
  <c r="T1107" i="7"/>
  <c r="N1107" i="7"/>
  <c r="M1107" i="7"/>
  <c r="J1107" i="7"/>
  <c r="P1107" i="7" s="1"/>
  <c r="AH1106" i="7"/>
  <c r="AE1106" i="7"/>
  <c r="AD1106" i="7"/>
  <c r="AC1106" i="7"/>
  <c r="V1106" i="7"/>
  <c r="U1106" i="7"/>
  <c r="T1106" i="7"/>
  <c r="P1106" i="7"/>
  <c r="N1106" i="7"/>
  <c r="M1106" i="7"/>
  <c r="J1106" i="7"/>
  <c r="O1106" i="7" s="1"/>
  <c r="AH1105" i="7"/>
  <c r="AE1105" i="7"/>
  <c r="AD1105" i="7"/>
  <c r="AC1105" i="7"/>
  <c r="V1105" i="7"/>
  <c r="U1105" i="7"/>
  <c r="T1105" i="7"/>
  <c r="O1105" i="7"/>
  <c r="N1105" i="7"/>
  <c r="M1105" i="7"/>
  <c r="J1105" i="7"/>
  <c r="P1105" i="7" s="1"/>
  <c r="AH1104" i="7"/>
  <c r="AE1104" i="7"/>
  <c r="AD1104" i="7"/>
  <c r="AC1104" i="7"/>
  <c r="V1104" i="7"/>
  <c r="U1104" i="7"/>
  <c r="T1104" i="7"/>
  <c r="N1104" i="7"/>
  <c r="M1104" i="7"/>
  <c r="J1104" i="7"/>
  <c r="O1104" i="7" s="1"/>
  <c r="AH1103" i="7"/>
  <c r="AE1103" i="7"/>
  <c r="AD1103" i="7"/>
  <c r="AC1103" i="7"/>
  <c r="V1103" i="7"/>
  <c r="U1103" i="7"/>
  <c r="T1103" i="7"/>
  <c r="N1103" i="7"/>
  <c r="M1103" i="7"/>
  <c r="J1103" i="7"/>
  <c r="P1103" i="7" s="1"/>
  <c r="AH1102" i="7"/>
  <c r="AE1102" i="7"/>
  <c r="AD1102" i="7"/>
  <c r="AC1102" i="7"/>
  <c r="V1102" i="7"/>
  <c r="U1102" i="7"/>
  <c r="T1102" i="7"/>
  <c r="N1102" i="7"/>
  <c r="M1102" i="7"/>
  <c r="J1102" i="7"/>
  <c r="P1102" i="7" s="1"/>
  <c r="AH1101" i="7"/>
  <c r="AE1101" i="7"/>
  <c r="AD1101" i="7"/>
  <c r="AC1101" i="7"/>
  <c r="V1101" i="7"/>
  <c r="U1101" i="7"/>
  <c r="T1101" i="7"/>
  <c r="N1101" i="7"/>
  <c r="M1101" i="7"/>
  <c r="J1101" i="7"/>
  <c r="AH1100" i="7"/>
  <c r="AE1100" i="7"/>
  <c r="AD1100" i="7"/>
  <c r="AC1100" i="7"/>
  <c r="V1100" i="7"/>
  <c r="U1100" i="7"/>
  <c r="T1100" i="7"/>
  <c r="P1100" i="7"/>
  <c r="N1100" i="7"/>
  <c r="M1100" i="7"/>
  <c r="J1100" i="7"/>
  <c r="O1100" i="7" s="1"/>
  <c r="AH1099" i="7"/>
  <c r="AE1099" i="7"/>
  <c r="AD1099" i="7"/>
  <c r="AC1099" i="7"/>
  <c r="V1099" i="7"/>
  <c r="U1099" i="7"/>
  <c r="T1099" i="7"/>
  <c r="P1099" i="7"/>
  <c r="O1099" i="7"/>
  <c r="N1099" i="7"/>
  <c r="M1099" i="7"/>
  <c r="J1099" i="7"/>
  <c r="AH1098" i="7"/>
  <c r="AE1098" i="7"/>
  <c r="AD1098" i="7"/>
  <c r="AC1098" i="7"/>
  <c r="V1098" i="7"/>
  <c r="U1098" i="7"/>
  <c r="T1098" i="7"/>
  <c r="N1098" i="7"/>
  <c r="M1098" i="7"/>
  <c r="J1098" i="7"/>
  <c r="O1098" i="7" s="1"/>
  <c r="AH1097" i="7"/>
  <c r="AE1097" i="7"/>
  <c r="AD1097" i="7"/>
  <c r="AC1097" i="7"/>
  <c r="V1097" i="7"/>
  <c r="U1097" i="7"/>
  <c r="T1097" i="7"/>
  <c r="O1097" i="7"/>
  <c r="N1097" i="7"/>
  <c r="M1097" i="7"/>
  <c r="J1097" i="7"/>
  <c r="P1097" i="7" s="1"/>
  <c r="AH1096" i="7"/>
  <c r="AE1096" i="7"/>
  <c r="AD1096" i="7"/>
  <c r="AC1096" i="7"/>
  <c r="V1096" i="7"/>
  <c r="U1096" i="7"/>
  <c r="T1096" i="7"/>
  <c r="P1096" i="7"/>
  <c r="N1096" i="7"/>
  <c r="M1096" i="7"/>
  <c r="J1096" i="7"/>
  <c r="O1096" i="7" s="1"/>
  <c r="AH1095" i="7"/>
  <c r="AE1095" i="7"/>
  <c r="AD1095" i="7"/>
  <c r="AC1095" i="7"/>
  <c r="V1095" i="7"/>
  <c r="U1095" i="7"/>
  <c r="T1095" i="7"/>
  <c r="N1095" i="7"/>
  <c r="M1095" i="7"/>
  <c r="J1095" i="7"/>
  <c r="P1095" i="7" s="1"/>
  <c r="AH1094" i="7"/>
  <c r="AE1094" i="7"/>
  <c r="AD1094" i="7"/>
  <c r="AC1094" i="7"/>
  <c r="V1094" i="7"/>
  <c r="U1094" i="7"/>
  <c r="T1094" i="7"/>
  <c r="N1094" i="7"/>
  <c r="M1094" i="7"/>
  <c r="J1094" i="7"/>
  <c r="P1094" i="7" s="1"/>
  <c r="AH1093" i="7"/>
  <c r="AE1093" i="7"/>
  <c r="AD1093" i="7"/>
  <c r="AC1093" i="7"/>
  <c r="V1093" i="7"/>
  <c r="U1093" i="7"/>
  <c r="T1093" i="7"/>
  <c r="N1093" i="7"/>
  <c r="M1093" i="7"/>
  <c r="J1093" i="7"/>
  <c r="O1093" i="7" s="1"/>
  <c r="AH1092" i="7"/>
  <c r="AE1092" i="7"/>
  <c r="AD1092" i="7"/>
  <c r="AC1092" i="7"/>
  <c r="V1092" i="7"/>
  <c r="U1092" i="7"/>
  <c r="T1092" i="7"/>
  <c r="N1092" i="7"/>
  <c r="M1092" i="7"/>
  <c r="J1092" i="7"/>
  <c r="P1092" i="7" s="1"/>
  <c r="AH1091" i="7"/>
  <c r="AE1091" i="7"/>
  <c r="AD1091" i="7"/>
  <c r="AC1091" i="7"/>
  <c r="V1091" i="7"/>
  <c r="U1091" i="7"/>
  <c r="T1091" i="7"/>
  <c r="P1091" i="7"/>
  <c r="O1091" i="7"/>
  <c r="N1091" i="7"/>
  <c r="M1091" i="7"/>
  <c r="J1091" i="7"/>
  <c r="AH1090" i="7"/>
  <c r="AE1090" i="7"/>
  <c r="AD1090" i="7"/>
  <c r="AC1090" i="7"/>
  <c r="V1090" i="7"/>
  <c r="U1090" i="7"/>
  <c r="T1090" i="7"/>
  <c r="N1090" i="7"/>
  <c r="M1090" i="7"/>
  <c r="J1090" i="7"/>
  <c r="P1090" i="7" s="1"/>
  <c r="AH1089" i="7"/>
  <c r="AE1089" i="7"/>
  <c r="AD1089" i="7"/>
  <c r="AC1089" i="7"/>
  <c r="V1089" i="7"/>
  <c r="U1089" i="7"/>
  <c r="T1089" i="7"/>
  <c r="N1089" i="7"/>
  <c r="M1089" i="7"/>
  <c r="J1089" i="7"/>
  <c r="P1089" i="7" s="1"/>
  <c r="AH1088" i="7"/>
  <c r="AE1088" i="7"/>
  <c r="AD1088" i="7"/>
  <c r="AC1088" i="7"/>
  <c r="V1088" i="7"/>
  <c r="U1088" i="7"/>
  <c r="T1088" i="7"/>
  <c r="N1088" i="7"/>
  <c r="M1088" i="7"/>
  <c r="J1088" i="7"/>
  <c r="O1088" i="7" s="1"/>
  <c r="AH1087" i="7"/>
  <c r="AE1087" i="7"/>
  <c r="AD1087" i="7"/>
  <c r="AC1087" i="7"/>
  <c r="V1087" i="7"/>
  <c r="U1087" i="7"/>
  <c r="T1087" i="7"/>
  <c r="N1087" i="7"/>
  <c r="M1087" i="7"/>
  <c r="J1087" i="7"/>
  <c r="P1087" i="7" s="1"/>
  <c r="AH1086" i="7"/>
  <c r="AE1086" i="7"/>
  <c r="AD1086" i="7"/>
  <c r="AC1086" i="7"/>
  <c r="V1086" i="7"/>
  <c r="U1086" i="7"/>
  <c r="T1086" i="7"/>
  <c r="N1086" i="7"/>
  <c r="M1086" i="7"/>
  <c r="J1086" i="7"/>
  <c r="P1086" i="7" s="1"/>
  <c r="AH1085" i="7"/>
  <c r="AE1085" i="7"/>
  <c r="AD1085" i="7"/>
  <c r="AC1085" i="7"/>
  <c r="V1085" i="7"/>
  <c r="U1085" i="7"/>
  <c r="T1085" i="7"/>
  <c r="N1085" i="7"/>
  <c r="M1085" i="7"/>
  <c r="J1085" i="7"/>
  <c r="AH1084" i="7"/>
  <c r="AE1084" i="7"/>
  <c r="AD1084" i="7"/>
  <c r="AC1084" i="7"/>
  <c r="V1084" i="7"/>
  <c r="U1084" i="7"/>
  <c r="T1084" i="7"/>
  <c r="N1084" i="7"/>
  <c r="M1084" i="7"/>
  <c r="J1084" i="7"/>
  <c r="P1084" i="7" s="1"/>
  <c r="AH1083" i="7"/>
  <c r="AE1083" i="7"/>
  <c r="AD1083" i="7"/>
  <c r="AC1083" i="7"/>
  <c r="V1083" i="7"/>
  <c r="U1083" i="7"/>
  <c r="T1083" i="7"/>
  <c r="O1083" i="7"/>
  <c r="N1083" i="7"/>
  <c r="M1083" i="7"/>
  <c r="J1083" i="7"/>
  <c r="P1083" i="7" s="1"/>
  <c r="AH1082" i="7"/>
  <c r="AE1082" i="7"/>
  <c r="AD1082" i="7"/>
  <c r="AC1082" i="7"/>
  <c r="V1082" i="7"/>
  <c r="U1082" i="7"/>
  <c r="T1082" i="7"/>
  <c r="N1082" i="7"/>
  <c r="M1082" i="7"/>
  <c r="J1082" i="7"/>
  <c r="P1082" i="7" s="1"/>
  <c r="AH1081" i="7"/>
  <c r="AE1081" i="7"/>
  <c r="AD1081" i="7"/>
  <c r="AC1081" i="7"/>
  <c r="V1081" i="7"/>
  <c r="U1081" i="7"/>
  <c r="T1081" i="7"/>
  <c r="O1081" i="7"/>
  <c r="N1081" i="7"/>
  <c r="M1081" i="7"/>
  <c r="J1081" i="7"/>
  <c r="P1081" i="7" s="1"/>
  <c r="AH1080" i="7"/>
  <c r="AE1080" i="7"/>
  <c r="AD1080" i="7"/>
  <c r="AC1080" i="7"/>
  <c r="V1080" i="7"/>
  <c r="U1080" i="7"/>
  <c r="T1080" i="7"/>
  <c r="N1080" i="7"/>
  <c r="M1080" i="7"/>
  <c r="J1080" i="7"/>
  <c r="O1080" i="7" s="1"/>
  <c r="AH1079" i="7"/>
  <c r="AE1079" i="7"/>
  <c r="AD1079" i="7"/>
  <c r="AC1079" i="7"/>
  <c r="V1079" i="7"/>
  <c r="U1079" i="7"/>
  <c r="T1079" i="7"/>
  <c r="N1079" i="7"/>
  <c r="M1079" i="7"/>
  <c r="J1079" i="7"/>
  <c r="P1079" i="7" s="1"/>
  <c r="AH1078" i="7"/>
  <c r="AE1078" i="7"/>
  <c r="AD1078" i="7"/>
  <c r="AC1078" i="7"/>
  <c r="V1078" i="7"/>
  <c r="U1078" i="7"/>
  <c r="T1078" i="7"/>
  <c r="N1078" i="7"/>
  <c r="M1078" i="7"/>
  <c r="J1078" i="7"/>
  <c r="P1078" i="7" s="1"/>
  <c r="AH1077" i="7"/>
  <c r="AE1077" i="7"/>
  <c r="AD1077" i="7"/>
  <c r="AC1077" i="7"/>
  <c r="V1077" i="7"/>
  <c r="U1077" i="7"/>
  <c r="T1077" i="7"/>
  <c r="P1077" i="7"/>
  <c r="N1077" i="7"/>
  <c r="M1077" i="7"/>
  <c r="J1077" i="7"/>
  <c r="O1077" i="7" s="1"/>
  <c r="AH1076" i="7"/>
  <c r="AE1076" i="7"/>
  <c r="AD1076" i="7"/>
  <c r="AC1076" i="7"/>
  <c r="V1076" i="7"/>
  <c r="U1076" i="7"/>
  <c r="T1076" i="7"/>
  <c r="N1076" i="7"/>
  <c r="M1076" i="7"/>
  <c r="J1076" i="7"/>
  <c r="AH1075" i="7"/>
  <c r="AE1075" i="7"/>
  <c r="AD1075" i="7"/>
  <c r="AC1075" i="7"/>
  <c r="V1075" i="7"/>
  <c r="U1075" i="7"/>
  <c r="T1075" i="7"/>
  <c r="P1075" i="7"/>
  <c r="O1075" i="7"/>
  <c r="N1075" i="7"/>
  <c r="M1075" i="7"/>
  <c r="J1075" i="7"/>
  <c r="AH1074" i="7"/>
  <c r="AE1074" i="7"/>
  <c r="AD1074" i="7"/>
  <c r="AC1074" i="7"/>
  <c r="V1074" i="7"/>
  <c r="U1074" i="7"/>
  <c r="T1074" i="7"/>
  <c r="P1074" i="7"/>
  <c r="O1074" i="7"/>
  <c r="N1074" i="7"/>
  <c r="M1074" i="7"/>
  <c r="J1074" i="7"/>
  <c r="AH1073" i="7"/>
  <c r="AE1073" i="7"/>
  <c r="AD1073" i="7"/>
  <c r="AC1073" i="7"/>
  <c r="V1073" i="7"/>
  <c r="U1073" i="7"/>
  <c r="T1073" i="7"/>
  <c r="N1073" i="7"/>
  <c r="M1073" i="7"/>
  <c r="J1073" i="7"/>
  <c r="P1073" i="7" s="1"/>
  <c r="AH1072" i="7"/>
  <c r="AE1072" i="7"/>
  <c r="AD1072" i="7"/>
  <c r="AC1072" i="7"/>
  <c r="V1072" i="7"/>
  <c r="U1072" i="7"/>
  <c r="T1072" i="7"/>
  <c r="P1072" i="7"/>
  <c r="N1072" i="7"/>
  <c r="M1072" i="7"/>
  <c r="J1072" i="7"/>
  <c r="O1072" i="7" s="1"/>
  <c r="AH1071" i="7"/>
  <c r="AE1071" i="7"/>
  <c r="AD1071" i="7"/>
  <c r="AC1071" i="7"/>
  <c r="V1071" i="7"/>
  <c r="U1071" i="7"/>
  <c r="T1071" i="7"/>
  <c r="N1071" i="7"/>
  <c r="M1071" i="7"/>
  <c r="J1071" i="7"/>
  <c r="P1071" i="7" s="1"/>
  <c r="AH1070" i="7"/>
  <c r="AE1070" i="7"/>
  <c r="AD1070" i="7"/>
  <c r="AC1070" i="7"/>
  <c r="V1070" i="7"/>
  <c r="U1070" i="7"/>
  <c r="T1070" i="7"/>
  <c r="N1070" i="7"/>
  <c r="M1070" i="7"/>
  <c r="J1070" i="7"/>
  <c r="P1070" i="7" s="1"/>
  <c r="AH1069" i="7"/>
  <c r="AE1069" i="7"/>
  <c r="AD1069" i="7"/>
  <c r="AC1069" i="7"/>
  <c r="V1069" i="7"/>
  <c r="U1069" i="7"/>
  <c r="T1069" i="7"/>
  <c r="N1069" i="7"/>
  <c r="M1069" i="7"/>
  <c r="J1069" i="7"/>
  <c r="AH1068" i="7"/>
  <c r="AE1068" i="7"/>
  <c r="AD1068" i="7"/>
  <c r="AC1068" i="7"/>
  <c r="V1068" i="7"/>
  <c r="U1068" i="7"/>
  <c r="T1068" i="7"/>
  <c r="P1068" i="7"/>
  <c r="O1068" i="7"/>
  <c r="N1068" i="7"/>
  <c r="M1068" i="7"/>
  <c r="J1068" i="7"/>
  <c r="AH1067" i="7"/>
  <c r="AE1067" i="7"/>
  <c r="AD1067" i="7"/>
  <c r="AC1067" i="7"/>
  <c r="V1067" i="7"/>
  <c r="U1067" i="7"/>
  <c r="T1067" i="7"/>
  <c r="N1067" i="7"/>
  <c r="M1067" i="7"/>
  <c r="J1067" i="7"/>
  <c r="P1067" i="7" s="1"/>
  <c r="AH1066" i="7"/>
  <c r="AE1066" i="7"/>
  <c r="AD1066" i="7"/>
  <c r="AC1066" i="7"/>
  <c r="V1066" i="7"/>
  <c r="U1066" i="7"/>
  <c r="T1066" i="7"/>
  <c r="N1066" i="7"/>
  <c r="M1066" i="7"/>
  <c r="J1066" i="7"/>
  <c r="P1066" i="7" s="1"/>
  <c r="AH1065" i="7"/>
  <c r="AE1065" i="7"/>
  <c r="AD1065" i="7"/>
  <c r="AC1065" i="7"/>
  <c r="V1065" i="7"/>
  <c r="U1065" i="7"/>
  <c r="T1065" i="7"/>
  <c r="N1065" i="7"/>
  <c r="M1065" i="7"/>
  <c r="J1065" i="7"/>
  <c r="P1065" i="7" s="1"/>
  <c r="AH1064" i="7"/>
  <c r="AE1064" i="7"/>
  <c r="AD1064" i="7"/>
  <c r="AC1064" i="7"/>
  <c r="V1064" i="7"/>
  <c r="U1064" i="7"/>
  <c r="T1064" i="7"/>
  <c r="P1064" i="7"/>
  <c r="N1064" i="7"/>
  <c r="M1064" i="7"/>
  <c r="J1064" i="7"/>
  <c r="O1064" i="7" s="1"/>
  <c r="AH1063" i="7"/>
  <c r="AE1063" i="7"/>
  <c r="AD1063" i="7"/>
  <c r="AC1063" i="7"/>
  <c r="V1063" i="7"/>
  <c r="U1063" i="7"/>
  <c r="T1063" i="7"/>
  <c r="N1063" i="7"/>
  <c r="M1063" i="7"/>
  <c r="J1063" i="7"/>
  <c r="P1063" i="7" s="1"/>
  <c r="AH1062" i="7"/>
  <c r="AE1062" i="7"/>
  <c r="AD1062" i="7"/>
  <c r="AC1062" i="7"/>
  <c r="V1062" i="7"/>
  <c r="U1062" i="7"/>
  <c r="T1062" i="7"/>
  <c r="N1062" i="7"/>
  <c r="M1062" i="7"/>
  <c r="J1062" i="7"/>
  <c r="P1062" i="7" s="1"/>
  <c r="AH1061" i="7"/>
  <c r="AE1061" i="7"/>
  <c r="AD1061" i="7"/>
  <c r="AC1061" i="7"/>
  <c r="V1061" i="7"/>
  <c r="U1061" i="7"/>
  <c r="T1061" i="7"/>
  <c r="P1061" i="7"/>
  <c r="N1061" i="7"/>
  <c r="M1061" i="7"/>
  <c r="J1061" i="7"/>
  <c r="O1061" i="7" s="1"/>
  <c r="AH1060" i="7"/>
  <c r="AE1060" i="7"/>
  <c r="AD1060" i="7"/>
  <c r="AC1060" i="7"/>
  <c r="V1060" i="7"/>
  <c r="U1060" i="7"/>
  <c r="T1060" i="7"/>
  <c r="N1060" i="7"/>
  <c r="M1060" i="7"/>
  <c r="J1060" i="7"/>
  <c r="AH1059" i="7"/>
  <c r="AE1059" i="7"/>
  <c r="AD1059" i="7"/>
  <c r="AC1059" i="7"/>
  <c r="V1059" i="7"/>
  <c r="U1059" i="7"/>
  <c r="T1059" i="7"/>
  <c r="P1059" i="7"/>
  <c r="N1059" i="7"/>
  <c r="M1059" i="7"/>
  <c r="J1059" i="7"/>
  <c r="O1059" i="7" s="1"/>
  <c r="AH1058" i="7"/>
  <c r="AE1058" i="7"/>
  <c r="AD1058" i="7"/>
  <c r="AC1058" i="7"/>
  <c r="V1058" i="7"/>
  <c r="U1058" i="7"/>
  <c r="T1058" i="7"/>
  <c r="P1058" i="7"/>
  <c r="N1058" i="7"/>
  <c r="M1058" i="7"/>
  <c r="J1058" i="7"/>
  <c r="O1058" i="7" s="1"/>
  <c r="AH1057" i="7"/>
  <c r="AE1057" i="7"/>
  <c r="AD1057" i="7"/>
  <c r="AC1057" i="7"/>
  <c r="V1057" i="7"/>
  <c r="U1057" i="7"/>
  <c r="T1057" i="7"/>
  <c r="N1057" i="7"/>
  <c r="M1057" i="7"/>
  <c r="J1057" i="7"/>
  <c r="P1057" i="7" s="1"/>
  <c r="AH1056" i="7"/>
  <c r="AE1056" i="7"/>
  <c r="AD1056" i="7"/>
  <c r="AC1056" i="7"/>
  <c r="V1056" i="7"/>
  <c r="U1056" i="7"/>
  <c r="T1056" i="7"/>
  <c r="P1056" i="7"/>
  <c r="N1056" i="7"/>
  <c r="M1056" i="7"/>
  <c r="J1056" i="7"/>
  <c r="O1056" i="7" s="1"/>
  <c r="AH1055" i="7"/>
  <c r="AE1055" i="7"/>
  <c r="AD1055" i="7"/>
  <c r="AC1055" i="7"/>
  <c r="V1055" i="7"/>
  <c r="U1055" i="7"/>
  <c r="T1055" i="7"/>
  <c r="N1055" i="7"/>
  <c r="M1055" i="7"/>
  <c r="J1055" i="7"/>
  <c r="AH1054" i="7"/>
  <c r="AE1054" i="7"/>
  <c r="AD1054" i="7"/>
  <c r="AC1054" i="7"/>
  <c r="V1054" i="7"/>
  <c r="U1054" i="7"/>
  <c r="T1054" i="7"/>
  <c r="N1054" i="7"/>
  <c r="M1054" i="7"/>
  <c r="J1054" i="7"/>
  <c r="P1054" i="7" s="1"/>
  <c r="AH1053" i="7"/>
  <c r="AE1053" i="7"/>
  <c r="AD1053" i="7"/>
  <c r="AC1053" i="7"/>
  <c r="V1053" i="7"/>
  <c r="U1053" i="7"/>
  <c r="T1053" i="7"/>
  <c r="N1053" i="7"/>
  <c r="M1053" i="7"/>
  <c r="J1053" i="7"/>
  <c r="AH1052" i="7"/>
  <c r="AE1052" i="7"/>
  <c r="AD1052" i="7"/>
  <c r="AC1052" i="7"/>
  <c r="V1052" i="7"/>
  <c r="U1052" i="7"/>
  <c r="T1052" i="7"/>
  <c r="P1052" i="7"/>
  <c r="N1052" i="7"/>
  <c r="M1052" i="7"/>
  <c r="J1052" i="7"/>
  <c r="O1052" i="7" s="1"/>
  <c r="AH1051" i="7"/>
  <c r="AE1051" i="7"/>
  <c r="AD1051" i="7"/>
  <c r="AC1051" i="7"/>
  <c r="V1051" i="7"/>
  <c r="U1051" i="7"/>
  <c r="T1051" i="7"/>
  <c r="P1051" i="7"/>
  <c r="N1051" i="7"/>
  <c r="M1051" i="7"/>
  <c r="J1051" i="7"/>
  <c r="O1051" i="7" s="1"/>
  <c r="AH1050" i="7"/>
  <c r="AE1050" i="7"/>
  <c r="AD1050" i="7"/>
  <c r="AC1050" i="7"/>
  <c r="V1050" i="7"/>
  <c r="U1050" i="7"/>
  <c r="T1050" i="7"/>
  <c r="N1050" i="7"/>
  <c r="M1050" i="7"/>
  <c r="J1050" i="7"/>
  <c r="P1050" i="7" s="1"/>
  <c r="AH1049" i="7"/>
  <c r="AE1049" i="7"/>
  <c r="AD1049" i="7"/>
  <c r="AC1049" i="7"/>
  <c r="V1049" i="7"/>
  <c r="U1049" i="7"/>
  <c r="T1049" i="7"/>
  <c r="O1049" i="7"/>
  <c r="N1049" i="7"/>
  <c r="M1049" i="7"/>
  <c r="J1049" i="7"/>
  <c r="P1049" i="7" s="1"/>
  <c r="AH1048" i="7"/>
  <c r="AE1048" i="7"/>
  <c r="AD1048" i="7"/>
  <c r="AC1048" i="7"/>
  <c r="V1048" i="7"/>
  <c r="U1048" i="7"/>
  <c r="T1048" i="7"/>
  <c r="P1048" i="7"/>
  <c r="N1048" i="7"/>
  <c r="M1048" i="7"/>
  <c r="J1048" i="7"/>
  <c r="O1048" i="7" s="1"/>
  <c r="AH1047" i="7"/>
  <c r="AE1047" i="7"/>
  <c r="AD1047" i="7"/>
  <c r="AC1047" i="7"/>
  <c r="V1047" i="7"/>
  <c r="U1047" i="7"/>
  <c r="T1047" i="7"/>
  <c r="N1047" i="7"/>
  <c r="M1047" i="7"/>
  <c r="J1047" i="7"/>
  <c r="P1047" i="7" s="1"/>
  <c r="AH1046" i="7"/>
  <c r="AE1046" i="7"/>
  <c r="AD1046" i="7"/>
  <c r="AC1046" i="7"/>
  <c r="V1046" i="7"/>
  <c r="U1046" i="7"/>
  <c r="T1046" i="7"/>
  <c r="N1046" i="7"/>
  <c r="M1046" i="7"/>
  <c r="J1046" i="7"/>
  <c r="P1046" i="7" s="1"/>
  <c r="AH1045" i="7"/>
  <c r="AE1045" i="7"/>
  <c r="AD1045" i="7"/>
  <c r="AC1045" i="7"/>
  <c r="V1045" i="7"/>
  <c r="U1045" i="7"/>
  <c r="T1045" i="7"/>
  <c r="N1045" i="7"/>
  <c r="M1045" i="7"/>
  <c r="J1045" i="7"/>
  <c r="O1045" i="7" s="1"/>
  <c r="AH1044" i="7"/>
  <c r="AE1044" i="7"/>
  <c r="AD1044" i="7"/>
  <c r="AC1044" i="7"/>
  <c r="V1044" i="7"/>
  <c r="U1044" i="7"/>
  <c r="T1044" i="7"/>
  <c r="N1044" i="7"/>
  <c r="M1044" i="7"/>
  <c r="J1044" i="7"/>
  <c r="AH1043" i="7"/>
  <c r="AE1043" i="7"/>
  <c r="AD1043" i="7"/>
  <c r="AC1043" i="7"/>
  <c r="V1043" i="7"/>
  <c r="U1043" i="7"/>
  <c r="T1043" i="7"/>
  <c r="O1043" i="7"/>
  <c r="N1043" i="7"/>
  <c r="M1043" i="7"/>
  <c r="J1043" i="7"/>
  <c r="P1043" i="7" s="1"/>
  <c r="AH1042" i="7"/>
  <c r="AE1042" i="7"/>
  <c r="AD1042" i="7"/>
  <c r="AC1042" i="7"/>
  <c r="V1042" i="7"/>
  <c r="U1042" i="7"/>
  <c r="T1042" i="7"/>
  <c r="P1042" i="7"/>
  <c r="O1042" i="7"/>
  <c r="N1042" i="7"/>
  <c r="M1042" i="7"/>
  <c r="J1042" i="7"/>
  <c r="AH1041" i="7"/>
  <c r="AE1041" i="7"/>
  <c r="AD1041" i="7"/>
  <c r="AC1041" i="7"/>
  <c r="V1041" i="7"/>
  <c r="U1041" i="7"/>
  <c r="T1041" i="7"/>
  <c r="N1041" i="7"/>
  <c r="M1041" i="7"/>
  <c r="J1041" i="7"/>
  <c r="P1041" i="7" s="1"/>
  <c r="AH1040" i="7"/>
  <c r="AE1040" i="7"/>
  <c r="AD1040" i="7"/>
  <c r="AC1040" i="7"/>
  <c r="V1040" i="7"/>
  <c r="U1040" i="7"/>
  <c r="T1040" i="7"/>
  <c r="P1040" i="7"/>
  <c r="N1040" i="7"/>
  <c r="M1040" i="7"/>
  <c r="J1040" i="7"/>
  <c r="O1040" i="7" s="1"/>
  <c r="AH1039" i="7"/>
  <c r="AE1039" i="7"/>
  <c r="AD1039" i="7"/>
  <c r="AC1039" i="7"/>
  <c r="V1039" i="7"/>
  <c r="U1039" i="7"/>
  <c r="T1039" i="7"/>
  <c r="N1039" i="7"/>
  <c r="M1039" i="7"/>
  <c r="J1039" i="7"/>
  <c r="AH1038" i="7"/>
  <c r="AE1038" i="7"/>
  <c r="AD1038" i="7"/>
  <c r="AC1038" i="7"/>
  <c r="V1038" i="7"/>
  <c r="U1038" i="7"/>
  <c r="T1038" i="7"/>
  <c r="N1038" i="7"/>
  <c r="M1038" i="7"/>
  <c r="J1038" i="7"/>
  <c r="P1038" i="7" s="1"/>
  <c r="AH1037" i="7"/>
  <c r="AE1037" i="7"/>
  <c r="AD1037" i="7"/>
  <c r="AC1037" i="7"/>
  <c r="V1037" i="7"/>
  <c r="U1037" i="7"/>
  <c r="T1037" i="7"/>
  <c r="N1037" i="7"/>
  <c r="M1037" i="7"/>
  <c r="J1037" i="7"/>
  <c r="AH1036" i="7"/>
  <c r="AE1036" i="7"/>
  <c r="AD1036" i="7"/>
  <c r="AC1036" i="7"/>
  <c r="V1036" i="7"/>
  <c r="U1036" i="7"/>
  <c r="T1036" i="7"/>
  <c r="P1036" i="7"/>
  <c r="O1036" i="7"/>
  <c r="N1036" i="7"/>
  <c r="M1036" i="7"/>
  <c r="J1036" i="7"/>
  <c r="AH1035" i="7"/>
  <c r="AE1035" i="7"/>
  <c r="AD1035" i="7"/>
  <c r="AC1035" i="7"/>
  <c r="V1035" i="7"/>
  <c r="U1035" i="7"/>
  <c r="T1035" i="7"/>
  <c r="N1035" i="7"/>
  <c r="M1035" i="7"/>
  <c r="J1035" i="7"/>
  <c r="O1035" i="7" s="1"/>
  <c r="AH1034" i="7"/>
  <c r="AE1034" i="7"/>
  <c r="AD1034" i="7"/>
  <c r="AC1034" i="7"/>
  <c r="V1034" i="7"/>
  <c r="U1034" i="7"/>
  <c r="T1034" i="7"/>
  <c r="P1034" i="7"/>
  <c r="O1034" i="7"/>
  <c r="N1034" i="7"/>
  <c r="M1034" i="7"/>
  <c r="J1034" i="7"/>
  <c r="AH1033" i="7"/>
  <c r="AE1033" i="7"/>
  <c r="AD1033" i="7"/>
  <c r="AC1033" i="7"/>
  <c r="V1033" i="7"/>
  <c r="U1033" i="7"/>
  <c r="T1033" i="7"/>
  <c r="N1033" i="7"/>
  <c r="M1033" i="7"/>
  <c r="J1033" i="7"/>
  <c r="P1033" i="7" s="1"/>
  <c r="AH1032" i="7"/>
  <c r="AE1032" i="7"/>
  <c r="AD1032" i="7"/>
  <c r="AC1032" i="7"/>
  <c r="V1032" i="7"/>
  <c r="U1032" i="7"/>
  <c r="T1032" i="7"/>
  <c r="N1032" i="7"/>
  <c r="M1032" i="7"/>
  <c r="J1032" i="7"/>
  <c r="O1032" i="7" s="1"/>
  <c r="AH1031" i="7"/>
  <c r="AE1031" i="7"/>
  <c r="AD1031" i="7"/>
  <c r="AC1031" i="7"/>
  <c r="V1031" i="7"/>
  <c r="U1031" i="7"/>
  <c r="T1031" i="7"/>
  <c r="N1031" i="7"/>
  <c r="M1031" i="7"/>
  <c r="J1031" i="7"/>
  <c r="P1031" i="7" s="1"/>
  <c r="AH1030" i="7"/>
  <c r="AE1030" i="7"/>
  <c r="AD1030" i="7"/>
  <c r="AC1030" i="7"/>
  <c r="V1030" i="7"/>
  <c r="U1030" i="7"/>
  <c r="T1030" i="7"/>
  <c r="N1030" i="7"/>
  <c r="M1030" i="7"/>
  <c r="J1030" i="7"/>
  <c r="P1030" i="7" s="1"/>
  <c r="AH1029" i="7"/>
  <c r="AE1029" i="7"/>
  <c r="AD1029" i="7"/>
  <c r="AC1029" i="7"/>
  <c r="V1029" i="7"/>
  <c r="U1029" i="7"/>
  <c r="T1029" i="7"/>
  <c r="N1029" i="7"/>
  <c r="M1029" i="7"/>
  <c r="J1029" i="7"/>
  <c r="O1029" i="7" s="1"/>
  <c r="AH1028" i="7"/>
  <c r="AE1028" i="7"/>
  <c r="AD1028" i="7"/>
  <c r="AC1028" i="7"/>
  <c r="V1028" i="7"/>
  <c r="U1028" i="7"/>
  <c r="T1028" i="7"/>
  <c r="N1028" i="7"/>
  <c r="M1028" i="7"/>
  <c r="J1028" i="7"/>
  <c r="AH1027" i="7"/>
  <c r="AE1027" i="7"/>
  <c r="AD1027" i="7"/>
  <c r="AC1027" i="7"/>
  <c r="V1027" i="7"/>
  <c r="U1027" i="7"/>
  <c r="T1027" i="7"/>
  <c r="N1027" i="7"/>
  <c r="M1027" i="7"/>
  <c r="J1027" i="7"/>
  <c r="P1027" i="7" s="1"/>
  <c r="AH1026" i="7"/>
  <c r="AE1026" i="7"/>
  <c r="AD1026" i="7"/>
  <c r="AC1026" i="7"/>
  <c r="V1026" i="7"/>
  <c r="U1026" i="7"/>
  <c r="T1026" i="7"/>
  <c r="O1026" i="7"/>
  <c r="N1026" i="7"/>
  <c r="M1026" i="7"/>
  <c r="J1026" i="7"/>
  <c r="P1026" i="7" s="1"/>
  <c r="AH1025" i="7"/>
  <c r="AE1025" i="7"/>
  <c r="AD1025" i="7"/>
  <c r="AC1025" i="7"/>
  <c r="V1025" i="7"/>
  <c r="U1025" i="7"/>
  <c r="T1025" i="7"/>
  <c r="N1025" i="7"/>
  <c r="M1025" i="7"/>
  <c r="J1025" i="7"/>
  <c r="P1025" i="7" s="1"/>
  <c r="AH1024" i="7"/>
  <c r="AE1024" i="7"/>
  <c r="AD1024" i="7"/>
  <c r="AC1024" i="7"/>
  <c r="V1024" i="7"/>
  <c r="U1024" i="7"/>
  <c r="T1024" i="7"/>
  <c r="N1024" i="7"/>
  <c r="M1024" i="7"/>
  <c r="J1024" i="7"/>
  <c r="O1024" i="7" s="1"/>
  <c r="AH1023" i="7"/>
  <c r="AE1023" i="7"/>
  <c r="AD1023" i="7"/>
  <c r="AC1023" i="7"/>
  <c r="V1023" i="7"/>
  <c r="U1023" i="7"/>
  <c r="T1023" i="7"/>
  <c r="N1023" i="7"/>
  <c r="M1023" i="7"/>
  <c r="J1023" i="7"/>
  <c r="AH1022" i="7"/>
  <c r="AE1022" i="7"/>
  <c r="AD1022" i="7"/>
  <c r="AC1022" i="7"/>
  <c r="V1022" i="7"/>
  <c r="U1022" i="7"/>
  <c r="T1022" i="7"/>
  <c r="N1022" i="7"/>
  <c r="M1022" i="7"/>
  <c r="J1022" i="7"/>
  <c r="AH1021" i="7"/>
  <c r="AE1021" i="7"/>
  <c r="AD1021" i="7"/>
  <c r="AC1021" i="7"/>
  <c r="V1021" i="7"/>
  <c r="U1021" i="7"/>
  <c r="T1021" i="7"/>
  <c r="P1021" i="7"/>
  <c r="N1021" i="7"/>
  <c r="M1021" i="7"/>
  <c r="J1021" i="7"/>
  <c r="O1021" i="7" s="1"/>
  <c r="AH1020" i="7"/>
  <c r="AE1020" i="7"/>
  <c r="AD1020" i="7"/>
  <c r="AC1020" i="7"/>
  <c r="V1020" i="7"/>
  <c r="U1020" i="7"/>
  <c r="T1020" i="7"/>
  <c r="N1020" i="7"/>
  <c r="M1020" i="7"/>
  <c r="J1020" i="7"/>
  <c r="P1020" i="7" s="1"/>
  <c r="AH1019" i="7"/>
  <c r="AE1019" i="7"/>
  <c r="AD1019" i="7"/>
  <c r="AC1019" i="7"/>
  <c r="V1019" i="7"/>
  <c r="U1019" i="7"/>
  <c r="T1019" i="7"/>
  <c r="N1019" i="7"/>
  <c r="M1019" i="7"/>
  <c r="J1019" i="7"/>
  <c r="P1019" i="7" s="1"/>
  <c r="AH1018" i="7"/>
  <c r="AE1018" i="7"/>
  <c r="AD1018" i="7"/>
  <c r="AC1018" i="7"/>
  <c r="V1018" i="7"/>
  <c r="U1018" i="7"/>
  <c r="T1018" i="7"/>
  <c r="P1018" i="7"/>
  <c r="O1018" i="7"/>
  <c r="N1018" i="7"/>
  <c r="M1018" i="7"/>
  <c r="J1018" i="7"/>
  <c r="AH1017" i="7"/>
  <c r="AE1017" i="7"/>
  <c r="AD1017" i="7"/>
  <c r="AC1017" i="7"/>
  <c r="V1017" i="7"/>
  <c r="U1017" i="7"/>
  <c r="T1017" i="7"/>
  <c r="N1017" i="7"/>
  <c r="M1017" i="7"/>
  <c r="J1017" i="7"/>
  <c r="P1017" i="7" s="1"/>
  <c r="AH1016" i="7"/>
  <c r="AE1016" i="7"/>
  <c r="AD1016" i="7"/>
  <c r="AC1016" i="7"/>
  <c r="V1016" i="7"/>
  <c r="U1016" i="7"/>
  <c r="T1016" i="7"/>
  <c r="N1016" i="7"/>
  <c r="M1016" i="7"/>
  <c r="J1016" i="7"/>
  <c r="O1016" i="7" s="1"/>
  <c r="AH1015" i="7"/>
  <c r="AE1015" i="7"/>
  <c r="AD1015" i="7"/>
  <c r="AC1015" i="7"/>
  <c r="V1015" i="7"/>
  <c r="U1015" i="7"/>
  <c r="T1015" i="7"/>
  <c r="N1015" i="7"/>
  <c r="M1015" i="7"/>
  <c r="J1015" i="7"/>
  <c r="AH1014" i="7"/>
  <c r="AE1014" i="7"/>
  <c r="AD1014" i="7"/>
  <c r="AC1014" i="7"/>
  <c r="V1014" i="7"/>
  <c r="U1014" i="7"/>
  <c r="T1014" i="7"/>
  <c r="N1014" i="7"/>
  <c r="M1014" i="7"/>
  <c r="J1014" i="7"/>
  <c r="AH1013" i="7"/>
  <c r="AE1013" i="7"/>
  <c r="AD1013" i="7"/>
  <c r="AC1013" i="7"/>
  <c r="V1013" i="7"/>
  <c r="U1013" i="7"/>
  <c r="T1013" i="7"/>
  <c r="N1013" i="7"/>
  <c r="M1013" i="7"/>
  <c r="J1013" i="7"/>
  <c r="O1013" i="7" s="1"/>
  <c r="AH1012" i="7"/>
  <c r="AE1012" i="7"/>
  <c r="AD1012" i="7"/>
  <c r="AC1012" i="7"/>
  <c r="V1012" i="7"/>
  <c r="U1012" i="7"/>
  <c r="T1012" i="7"/>
  <c r="P1012" i="7"/>
  <c r="O1012" i="7"/>
  <c r="N1012" i="7"/>
  <c r="M1012" i="7"/>
  <c r="J1012" i="7"/>
  <c r="AH1011" i="7"/>
  <c r="AE1011" i="7"/>
  <c r="AD1011" i="7"/>
  <c r="AC1011" i="7"/>
  <c r="V1011" i="7"/>
  <c r="U1011" i="7"/>
  <c r="T1011" i="7"/>
  <c r="N1011" i="7"/>
  <c r="M1011" i="7"/>
  <c r="J1011" i="7"/>
  <c r="P1011" i="7" s="1"/>
  <c r="AH1010" i="7"/>
  <c r="AE1010" i="7"/>
  <c r="AD1010" i="7"/>
  <c r="AC1010" i="7"/>
  <c r="V1010" i="7"/>
  <c r="U1010" i="7"/>
  <c r="T1010" i="7"/>
  <c r="O1010" i="7"/>
  <c r="N1010" i="7"/>
  <c r="M1010" i="7"/>
  <c r="J1010" i="7"/>
  <c r="P1010" i="7" s="1"/>
  <c r="AH1009" i="7"/>
  <c r="AE1009" i="7"/>
  <c r="AD1009" i="7"/>
  <c r="AC1009" i="7"/>
  <c r="V1009" i="7"/>
  <c r="U1009" i="7"/>
  <c r="T1009" i="7"/>
  <c r="N1009" i="7"/>
  <c r="M1009" i="7"/>
  <c r="J1009" i="7"/>
  <c r="P1009" i="7" s="1"/>
  <c r="AH1008" i="7"/>
  <c r="AE1008" i="7"/>
  <c r="AD1008" i="7"/>
  <c r="AC1008" i="7"/>
  <c r="V1008" i="7"/>
  <c r="U1008" i="7"/>
  <c r="T1008" i="7"/>
  <c r="N1008" i="7"/>
  <c r="M1008" i="7"/>
  <c r="J1008" i="7"/>
  <c r="O1008" i="7" s="1"/>
  <c r="AH1007" i="7"/>
  <c r="AE1007" i="7"/>
  <c r="AD1007" i="7"/>
  <c r="AC1007" i="7"/>
  <c r="V1007" i="7"/>
  <c r="U1007" i="7"/>
  <c r="T1007" i="7"/>
  <c r="P1007" i="7"/>
  <c r="N1007" i="7"/>
  <c r="M1007" i="7"/>
  <c r="J1007" i="7"/>
  <c r="O1007" i="7" s="1"/>
  <c r="AH1006" i="7"/>
  <c r="AE1006" i="7"/>
  <c r="AD1006" i="7"/>
  <c r="AC1006" i="7"/>
  <c r="V1006" i="7"/>
  <c r="U1006" i="7"/>
  <c r="T1006" i="7"/>
  <c r="N1006" i="7"/>
  <c r="M1006" i="7"/>
  <c r="J1006" i="7"/>
  <c r="P1006" i="7" s="1"/>
  <c r="AH1005" i="7"/>
  <c r="AE1005" i="7"/>
  <c r="AD1005" i="7"/>
  <c r="AC1005" i="7"/>
  <c r="V1005" i="7"/>
  <c r="U1005" i="7"/>
  <c r="T1005" i="7"/>
  <c r="N1005" i="7"/>
  <c r="M1005" i="7"/>
  <c r="J1005" i="7"/>
  <c r="AH1004" i="7"/>
  <c r="AE1004" i="7"/>
  <c r="AD1004" i="7"/>
  <c r="AC1004" i="7"/>
  <c r="V1004" i="7"/>
  <c r="U1004" i="7"/>
  <c r="T1004" i="7"/>
  <c r="P1004" i="7"/>
  <c r="N1004" i="7"/>
  <c r="M1004" i="7"/>
  <c r="J1004" i="7"/>
  <c r="O1004" i="7" s="1"/>
  <c r="AH1003" i="7"/>
  <c r="AE1003" i="7"/>
  <c r="AD1003" i="7"/>
  <c r="AC1003" i="7"/>
  <c r="V1003" i="7"/>
  <c r="U1003" i="7"/>
  <c r="T1003" i="7"/>
  <c r="P1003" i="7"/>
  <c r="N1003" i="7"/>
  <c r="M1003" i="7"/>
  <c r="J1003" i="7"/>
  <c r="O1003" i="7" s="1"/>
  <c r="AH1002" i="7"/>
  <c r="AE1002" i="7"/>
  <c r="AD1002" i="7"/>
  <c r="AC1002" i="7"/>
  <c r="V1002" i="7"/>
  <c r="U1002" i="7"/>
  <c r="T1002" i="7"/>
  <c r="N1002" i="7"/>
  <c r="M1002" i="7"/>
  <c r="J1002" i="7"/>
  <c r="P1002" i="7" s="1"/>
  <c r="AH1001" i="7"/>
  <c r="AE1001" i="7"/>
  <c r="AD1001" i="7"/>
  <c r="AC1001" i="7"/>
  <c r="V1001" i="7"/>
  <c r="U1001" i="7"/>
  <c r="T1001" i="7"/>
  <c r="N1001" i="7"/>
  <c r="M1001" i="7"/>
  <c r="J1001" i="7"/>
  <c r="P1001" i="7" s="1"/>
  <c r="AH1000" i="7"/>
  <c r="AE1000" i="7"/>
  <c r="AD1000" i="7"/>
  <c r="AC1000" i="7"/>
  <c r="V1000" i="7"/>
  <c r="U1000" i="7"/>
  <c r="T1000" i="7"/>
  <c r="N1000" i="7"/>
  <c r="M1000" i="7"/>
  <c r="J1000" i="7"/>
  <c r="P1000" i="7" s="1"/>
  <c r="AH999" i="7"/>
  <c r="AE999" i="7"/>
  <c r="AD999" i="7"/>
  <c r="AC999" i="7"/>
  <c r="V999" i="7"/>
  <c r="U999" i="7"/>
  <c r="T999" i="7"/>
  <c r="N999" i="7"/>
  <c r="M999" i="7"/>
  <c r="J999" i="7"/>
  <c r="P999" i="7" s="1"/>
  <c r="AH998" i="7"/>
  <c r="AE998" i="7"/>
  <c r="AD998" i="7"/>
  <c r="AC998" i="7"/>
  <c r="V998" i="7"/>
  <c r="U998" i="7"/>
  <c r="T998" i="7"/>
  <c r="N998" i="7"/>
  <c r="M998" i="7"/>
  <c r="J998" i="7"/>
  <c r="P998" i="7" s="1"/>
  <c r="AH997" i="7"/>
  <c r="AE997" i="7"/>
  <c r="AD997" i="7"/>
  <c r="AC997" i="7"/>
  <c r="V997" i="7"/>
  <c r="U997" i="7"/>
  <c r="T997" i="7"/>
  <c r="N997" i="7"/>
  <c r="M997" i="7"/>
  <c r="J997" i="7"/>
  <c r="P997" i="7" s="1"/>
  <c r="AH996" i="7"/>
  <c r="AE996" i="7"/>
  <c r="AD996" i="7"/>
  <c r="AC996" i="7"/>
  <c r="V996" i="7"/>
  <c r="U996" i="7"/>
  <c r="T996" i="7"/>
  <c r="O996" i="7"/>
  <c r="N996" i="7"/>
  <c r="M996" i="7"/>
  <c r="J996" i="7"/>
  <c r="P996" i="7" s="1"/>
  <c r="AH995" i="7"/>
  <c r="AE995" i="7"/>
  <c r="AD995" i="7"/>
  <c r="AC995" i="7"/>
  <c r="V995" i="7"/>
  <c r="U995" i="7"/>
  <c r="T995" i="7"/>
  <c r="P995" i="7"/>
  <c r="O995" i="7"/>
  <c r="N995" i="7"/>
  <c r="M995" i="7"/>
  <c r="J995" i="7"/>
  <c r="AH994" i="7"/>
  <c r="AE994" i="7"/>
  <c r="AD994" i="7"/>
  <c r="AC994" i="7"/>
  <c r="V994" i="7"/>
  <c r="U994" i="7"/>
  <c r="T994" i="7"/>
  <c r="N994" i="7"/>
  <c r="M994" i="7"/>
  <c r="J994" i="7"/>
  <c r="P994" i="7" s="1"/>
  <c r="AH993" i="7"/>
  <c r="AE993" i="7"/>
  <c r="AD993" i="7"/>
  <c r="AC993" i="7"/>
  <c r="V993" i="7"/>
  <c r="U993" i="7"/>
  <c r="T993" i="7"/>
  <c r="O993" i="7"/>
  <c r="N993" i="7"/>
  <c r="M993" i="7"/>
  <c r="J993" i="7"/>
  <c r="P993" i="7" s="1"/>
  <c r="AH992" i="7"/>
  <c r="AE992" i="7"/>
  <c r="AD992" i="7"/>
  <c r="AC992" i="7"/>
  <c r="V992" i="7"/>
  <c r="U992" i="7"/>
  <c r="T992" i="7"/>
  <c r="N992" i="7"/>
  <c r="M992" i="7"/>
  <c r="J992" i="7"/>
  <c r="P992" i="7" s="1"/>
  <c r="AH991" i="7"/>
  <c r="AE991" i="7"/>
  <c r="AD991" i="7"/>
  <c r="AC991" i="7"/>
  <c r="V991" i="7"/>
  <c r="U991" i="7"/>
  <c r="T991" i="7"/>
  <c r="N991" i="7"/>
  <c r="M991" i="7"/>
  <c r="J991" i="7"/>
  <c r="P991" i="7" s="1"/>
  <c r="AH990" i="7"/>
  <c r="AE990" i="7"/>
  <c r="AD990" i="7"/>
  <c r="AC990" i="7"/>
  <c r="V990" i="7"/>
  <c r="U990" i="7"/>
  <c r="T990" i="7"/>
  <c r="N990" i="7"/>
  <c r="M990" i="7"/>
  <c r="J990" i="7"/>
  <c r="P990" i="7" s="1"/>
  <c r="AH989" i="7"/>
  <c r="AE989" i="7"/>
  <c r="AD989" i="7"/>
  <c r="AC989" i="7"/>
  <c r="V989" i="7"/>
  <c r="U989" i="7"/>
  <c r="T989" i="7"/>
  <c r="N989" i="7"/>
  <c r="M989" i="7"/>
  <c r="J989" i="7"/>
  <c r="AH988" i="7"/>
  <c r="AE988" i="7"/>
  <c r="AD988" i="7"/>
  <c r="AC988" i="7"/>
  <c r="V988" i="7"/>
  <c r="U988" i="7"/>
  <c r="T988" i="7"/>
  <c r="N988" i="7"/>
  <c r="M988" i="7"/>
  <c r="J988" i="7"/>
  <c r="O988" i="7" s="1"/>
  <c r="AH987" i="7"/>
  <c r="AE987" i="7"/>
  <c r="AD987" i="7"/>
  <c r="AC987" i="7"/>
  <c r="V987" i="7"/>
  <c r="U987" i="7"/>
  <c r="T987" i="7"/>
  <c r="P987" i="7"/>
  <c r="O987" i="7"/>
  <c r="N987" i="7"/>
  <c r="M987" i="7"/>
  <c r="J987" i="7"/>
  <c r="AH986" i="7"/>
  <c r="AE986" i="7"/>
  <c r="AD986" i="7"/>
  <c r="AC986" i="7"/>
  <c r="V986" i="7"/>
  <c r="U986" i="7"/>
  <c r="T986" i="7"/>
  <c r="O986" i="7"/>
  <c r="N986" i="7"/>
  <c r="M986" i="7"/>
  <c r="J986" i="7"/>
  <c r="P986" i="7" s="1"/>
  <c r="AH985" i="7"/>
  <c r="AE985" i="7"/>
  <c r="AD985" i="7"/>
  <c r="AC985" i="7"/>
  <c r="V985" i="7"/>
  <c r="U985" i="7"/>
  <c r="T985" i="7"/>
  <c r="N985" i="7"/>
  <c r="M985" i="7"/>
  <c r="J985" i="7"/>
  <c r="P985" i="7" s="1"/>
  <c r="AH984" i="7"/>
  <c r="AE984" i="7"/>
  <c r="AD984" i="7"/>
  <c r="AC984" i="7"/>
  <c r="V984" i="7"/>
  <c r="U984" i="7"/>
  <c r="T984" i="7"/>
  <c r="N984" i="7"/>
  <c r="M984" i="7"/>
  <c r="J984" i="7"/>
  <c r="P984" i="7" s="1"/>
  <c r="AH983" i="7"/>
  <c r="AE983" i="7"/>
  <c r="AD983" i="7"/>
  <c r="AC983" i="7"/>
  <c r="V983" i="7"/>
  <c r="U983" i="7"/>
  <c r="T983" i="7"/>
  <c r="N983" i="7"/>
  <c r="M983" i="7"/>
  <c r="J983" i="7"/>
  <c r="P983" i="7" s="1"/>
  <c r="AH982" i="7"/>
  <c r="AE982" i="7"/>
  <c r="AD982" i="7"/>
  <c r="AC982" i="7"/>
  <c r="V982" i="7"/>
  <c r="U982" i="7"/>
  <c r="T982" i="7"/>
  <c r="N982" i="7"/>
  <c r="M982" i="7"/>
  <c r="J982" i="7"/>
  <c r="P982" i="7" s="1"/>
  <c r="AH981" i="7"/>
  <c r="AE981" i="7"/>
  <c r="AD981" i="7"/>
  <c r="AC981" i="7"/>
  <c r="V981" i="7"/>
  <c r="U981" i="7"/>
  <c r="T981" i="7"/>
  <c r="N981" i="7"/>
  <c r="M981" i="7"/>
  <c r="J981" i="7"/>
  <c r="P981" i="7" s="1"/>
  <c r="AH980" i="7"/>
  <c r="AE980" i="7"/>
  <c r="AD980" i="7"/>
  <c r="AC980" i="7"/>
  <c r="V980" i="7"/>
  <c r="U980" i="7"/>
  <c r="T980" i="7"/>
  <c r="N980" i="7"/>
  <c r="M980" i="7"/>
  <c r="J980" i="7"/>
  <c r="P980" i="7" s="1"/>
  <c r="AH979" i="7"/>
  <c r="AE979" i="7"/>
  <c r="AD979" i="7"/>
  <c r="AC979" i="7"/>
  <c r="V979" i="7"/>
  <c r="U979" i="7"/>
  <c r="T979" i="7"/>
  <c r="P979" i="7"/>
  <c r="N979" i="7"/>
  <c r="M979" i="7"/>
  <c r="J979" i="7"/>
  <c r="O979" i="7" s="1"/>
  <c r="AH978" i="7"/>
  <c r="AE978" i="7"/>
  <c r="AD978" i="7"/>
  <c r="AC978" i="7"/>
  <c r="V978" i="7"/>
  <c r="U978" i="7"/>
  <c r="T978" i="7"/>
  <c r="O978" i="7"/>
  <c r="N978" i="7"/>
  <c r="M978" i="7"/>
  <c r="J978" i="7"/>
  <c r="P978" i="7" s="1"/>
  <c r="AH977" i="7"/>
  <c r="AE977" i="7"/>
  <c r="AD977" i="7"/>
  <c r="AC977" i="7"/>
  <c r="V977" i="7"/>
  <c r="U977" i="7"/>
  <c r="T977" i="7"/>
  <c r="N977" i="7"/>
  <c r="M977" i="7"/>
  <c r="J977" i="7"/>
  <c r="P977" i="7" s="1"/>
  <c r="AH976" i="7"/>
  <c r="AE976" i="7"/>
  <c r="AD976" i="7"/>
  <c r="AC976" i="7"/>
  <c r="V976" i="7"/>
  <c r="U976" i="7"/>
  <c r="T976" i="7"/>
  <c r="N976" i="7"/>
  <c r="M976" i="7"/>
  <c r="J976" i="7"/>
  <c r="P976" i="7" s="1"/>
  <c r="AH975" i="7"/>
  <c r="AE975" i="7"/>
  <c r="AD975" i="7"/>
  <c r="AC975" i="7"/>
  <c r="V975" i="7"/>
  <c r="U975" i="7"/>
  <c r="T975" i="7"/>
  <c r="N975" i="7"/>
  <c r="M975" i="7"/>
  <c r="J975" i="7"/>
  <c r="P975" i="7" s="1"/>
  <c r="AH974" i="7"/>
  <c r="AE974" i="7"/>
  <c r="AD974" i="7"/>
  <c r="AC974" i="7"/>
  <c r="V974" i="7"/>
  <c r="U974" i="7"/>
  <c r="T974" i="7"/>
  <c r="N974" i="7"/>
  <c r="M974" i="7"/>
  <c r="J974" i="7"/>
  <c r="P974" i="7" s="1"/>
  <c r="AH973" i="7"/>
  <c r="AE973" i="7"/>
  <c r="AD973" i="7"/>
  <c r="AC973" i="7"/>
  <c r="V973" i="7"/>
  <c r="U973" i="7"/>
  <c r="T973" i="7"/>
  <c r="N973" i="7"/>
  <c r="M973" i="7"/>
  <c r="J973" i="7"/>
  <c r="AH972" i="7"/>
  <c r="AE972" i="7"/>
  <c r="AD972" i="7"/>
  <c r="AC972" i="7"/>
  <c r="V972" i="7"/>
  <c r="U972" i="7"/>
  <c r="T972" i="7"/>
  <c r="P972" i="7"/>
  <c r="O972" i="7"/>
  <c r="N972" i="7"/>
  <c r="M972" i="7"/>
  <c r="J972" i="7"/>
  <c r="AH971" i="7"/>
  <c r="AE971" i="7"/>
  <c r="AD971" i="7"/>
  <c r="AC971" i="7"/>
  <c r="V971" i="7"/>
  <c r="U971" i="7"/>
  <c r="T971" i="7"/>
  <c r="N971" i="7"/>
  <c r="M971" i="7"/>
  <c r="J971" i="7"/>
  <c r="P971" i="7" s="1"/>
  <c r="AH970" i="7"/>
  <c r="AE970" i="7"/>
  <c r="AD970" i="7"/>
  <c r="AC970" i="7"/>
  <c r="V970" i="7"/>
  <c r="U970" i="7"/>
  <c r="T970" i="7"/>
  <c r="O970" i="7"/>
  <c r="N970" i="7"/>
  <c r="M970" i="7"/>
  <c r="J970" i="7"/>
  <c r="P970" i="7" s="1"/>
  <c r="AH969" i="7"/>
  <c r="AE969" i="7"/>
  <c r="AD969" i="7"/>
  <c r="AC969" i="7"/>
  <c r="V969" i="7"/>
  <c r="U969" i="7"/>
  <c r="T969" i="7"/>
  <c r="N969" i="7"/>
  <c r="M969" i="7"/>
  <c r="J969" i="7"/>
  <c r="P969" i="7" s="1"/>
  <c r="AH968" i="7"/>
  <c r="AE968" i="7"/>
  <c r="AD968" i="7"/>
  <c r="AC968" i="7"/>
  <c r="V968" i="7"/>
  <c r="U968" i="7"/>
  <c r="T968" i="7"/>
  <c r="N968" i="7"/>
  <c r="M968" i="7"/>
  <c r="J968" i="7"/>
  <c r="P968" i="7" s="1"/>
  <c r="AH967" i="7"/>
  <c r="AE967" i="7"/>
  <c r="AD967" i="7"/>
  <c r="AC967" i="7"/>
  <c r="V967" i="7"/>
  <c r="U967" i="7"/>
  <c r="T967" i="7"/>
  <c r="N967" i="7"/>
  <c r="M967" i="7"/>
  <c r="J967" i="7"/>
  <c r="P967" i="7" s="1"/>
  <c r="AH966" i="7"/>
  <c r="AE966" i="7"/>
  <c r="AD966" i="7"/>
  <c r="AC966" i="7"/>
  <c r="V966" i="7"/>
  <c r="U966" i="7"/>
  <c r="T966" i="7"/>
  <c r="N966" i="7"/>
  <c r="M966" i="7"/>
  <c r="J966" i="7"/>
  <c r="P966" i="7" s="1"/>
  <c r="AH965" i="7"/>
  <c r="AE965" i="7"/>
  <c r="AD965" i="7"/>
  <c r="AC965" i="7"/>
  <c r="V965" i="7"/>
  <c r="U965" i="7"/>
  <c r="T965" i="7"/>
  <c r="N965" i="7"/>
  <c r="M965" i="7"/>
  <c r="J965" i="7"/>
  <c r="P965" i="7" s="1"/>
  <c r="AH964" i="7"/>
  <c r="AE964" i="7"/>
  <c r="AD964" i="7"/>
  <c r="AC964" i="7"/>
  <c r="V964" i="7"/>
  <c r="U964" i="7"/>
  <c r="T964" i="7"/>
  <c r="P964" i="7"/>
  <c r="N964" i="7"/>
  <c r="M964" i="7"/>
  <c r="J964" i="7"/>
  <c r="O964" i="7" s="1"/>
  <c r="AH963" i="7"/>
  <c r="AE963" i="7"/>
  <c r="AD963" i="7"/>
  <c r="AC963" i="7"/>
  <c r="V963" i="7"/>
  <c r="U963" i="7"/>
  <c r="T963" i="7"/>
  <c r="N963" i="7"/>
  <c r="M963" i="7"/>
  <c r="J963" i="7"/>
  <c r="P963" i="7" s="1"/>
  <c r="AH962" i="7"/>
  <c r="AE962" i="7"/>
  <c r="AD962" i="7"/>
  <c r="AC962" i="7"/>
  <c r="V962" i="7"/>
  <c r="U962" i="7"/>
  <c r="T962" i="7"/>
  <c r="O962" i="7"/>
  <c r="N962" i="7"/>
  <c r="M962" i="7"/>
  <c r="J962" i="7"/>
  <c r="P962" i="7" s="1"/>
  <c r="AH961" i="7"/>
  <c r="AE961" i="7"/>
  <c r="AD961" i="7"/>
  <c r="AC961" i="7"/>
  <c r="V961" i="7"/>
  <c r="U961" i="7"/>
  <c r="T961" i="7"/>
  <c r="O961" i="7"/>
  <c r="N961" i="7"/>
  <c r="M961" i="7"/>
  <c r="J961" i="7"/>
  <c r="P961" i="7" s="1"/>
  <c r="AH960" i="7"/>
  <c r="AE960" i="7"/>
  <c r="AD960" i="7"/>
  <c r="AC960" i="7"/>
  <c r="V960" i="7"/>
  <c r="U960" i="7"/>
  <c r="T960" i="7"/>
  <c r="N960" i="7"/>
  <c r="M960" i="7"/>
  <c r="J960" i="7"/>
  <c r="P960" i="7" s="1"/>
  <c r="AH959" i="7"/>
  <c r="AE959" i="7"/>
  <c r="AD959" i="7"/>
  <c r="AC959" i="7"/>
  <c r="V959" i="7"/>
  <c r="U959" i="7"/>
  <c r="T959" i="7"/>
  <c r="N959" i="7"/>
  <c r="M959" i="7"/>
  <c r="J959" i="7"/>
  <c r="P959" i="7" s="1"/>
  <c r="AH958" i="7"/>
  <c r="AE958" i="7"/>
  <c r="AD958" i="7"/>
  <c r="AC958" i="7"/>
  <c r="V958" i="7"/>
  <c r="U958" i="7"/>
  <c r="T958" i="7"/>
  <c r="N958" i="7"/>
  <c r="M958" i="7"/>
  <c r="J958" i="7"/>
  <c r="P958" i="7" s="1"/>
  <c r="AH957" i="7"/>
  <c r="AE957" i="7"/>
  <c r="AD957" i="7"/>
  <c r="AC957" i="7"/>
  <c r="V957" i="7"/>
  <c r="U957" i="7"/>
  <c r="T957" i="7"/>
  <c r="N957" i="7"/>
  <c r="M957" i="7"/>
  <c r="J957" i="7"/>
  <c r="AH956" i="7"/>
  <c r="AE956" i="7"/>
  <c r="AD956" i="7"/>
  <c r="AC956" i="7"/>
  <c r="V956" i="7"/>
  <c r="U956" i="7"/>
  <c r="T956" i="7"/>
  <c r="N956" i="7"/>
  <c r="M956" i="7"/>
  <c r="J956" i="7"/>
  <c r="P956" i="7" s="1"/>
  <c r="AH955" i="7"/>
  <c r="AE955" i="7"/>
  <c r="AD955" i="7"/>
  <c r="AC955" i="7"/>
  <c r="V955" i="7"/>
  <c r="U955" i="7"/>
  <c r="T955" i="7"/>
  <c r="O955" i="7"/>
  <c r="N955" i="7"/>
  <c r="M955" i="7"/>
  <c r="J955" i="7"/>
  <c r="P955" i="7" s="1"/>
  <c r="AH954" i="7"/>
  <c r="AE954" i="7"/>
  <c r="AD954" i="7"/>
  <c r="AC954" i="7"/>
  <c r="V954" i="7"/>
  <c r="U954" i="7"/>
  <c r="T954" i="7"/>
  <c r="N954" i="7"/>
  <c r="M954" i="7"/>
  <c r="J954" i="7"/>
  <c r="P954" i="7" s="1"/>
  <c r="AH953" i="7"/>
  <c r="AE953" i="7"/>
  <c r="AD953" i="7"/>
  <c r="AC953" i="7"/>
  <c r="V953" i="7"/>
  <c r="U953" i="7"/>
  <c r="T953" i="7"/>
  <c r="N953" i="7"/>
  <c r="M953" i="7"/>
  <c r="J953" i="7"/>
  <c r="P953" i="7" s="1"/>
  <c r="AH952" i="7"/>
  <c r="AE952" i="7"/>
  <c r="AD952" i="7"/>
  <c r="AC952" i="7"/>
  <c r="V952" i="7"/>
  <c r="U952" i="7"/>
  <c r="T952" i="7"/>
  <c r="N952" i="7"/>
  <c r="M952" i="7"/>
  <c r="J952" i="7"/>
  <c r="P952" i="7" s="1"/>
  <c r="AH951" i="7"/>
  <c r="AE951" i="7"/>
  <c r="AD951" i="7"/>
  <c r="AC951" i="7"/>
  <c r="V951" i="7"/>
  <c r="U951" i="7"/>
  <c r="T951" i="7"/>
  <c r="N951" i="7"/>
  <c r="M951" i="7"/>
  <c r="J951" i="7"/>
  <c r="P951" i="7" s="1"/>
  <c r="AH950" i="7"/>
  <c r="AE950" i="7"/>
  <c r="AD950" i="7"/>
  <c r="AC950" i="7"/>
  <c r="V950" i="7"/>
  <c r="U950" i="7"/>
  <c r="T950" i="7"/>
  <c r="N950" i="7"/>
  <c r="M950" i="7"/>
  <c r="J950" i="7"/>
  <c r="P950" i="7" s="1"/>
  <c r="AH949" i="7"/>
  <c r="AE949" i="7"/>
  <c r="AD949" i="7"/>
  <c r="AC949" i="7"/>
  <c r="V949" i="7"/>
  <c r="U949" i="7"/>
  <c r="T949" i="7"/>
  <c r="N949" i="7"/>
  <c r="M949" i="7"/>
  <c r="J949" i="7"/>
  <c r="P949" i="7" s="1"/>
  <c r="AH948" i="7"/>
  <c r="AE948" i="7"/>
  <c r="AD948" i="7"/>
  <c r="AC948" i="7"/>
  <c r="V948" i="7"/>
  <c r="U948" i="7"/>
  <c r="T948" i="7"/>
  <c r="N948" i="7"/>
  <c r="M948" i="7"/>
  <c r="J948" i="7"/>
  <c r="P948" i="7" s="1"/>
  <c r="AH947" i="7"/>
  <c r="AE947" i="7"/>
  <c r="AD947" i="7"/>
  <c r="AC947" i="7"/>
  <c r="V947" i="7"/>
  <c r="U947" i="7"/>
  <c r="T947" i="7"/>
  <c r="P947" i="7"/>
  <c r="N947" i="7"/>
  <c r="M947" i="7"/>
  <c r="J947" i="7"/>
  <c r="O947" i="7" s="1"/>
  <c r="AH946" i="7"/>
  <c r="AE946" i="7"/>
  <c r="AD946" i="7"/>
  <c r="AC946" i="7"/>
  <c r="V946" i="7"/>
  <c r="U946" i="7"/>
  <c r="T946" i="7"/>
  <c r="O946" i="7"/>
  <c r="N946" i="7"/>
  <c r="M946" i="7"/>
  <c r="J946" i="7"/>
  <c r="P946" i="7" s="1"/>
  <c r="AH945" i="7"/>
  <c r="AE945" i="7"/>
  <c r="AD945" i="7"/>
  <c r="AC945" i="7"/>
  <c r="V945" i="7"/>
  <c r="U945" i="7"/>
  <c r="T945" i="7"/>
  <c r="N945" i="7"/>
  <c r="M945" i="7"/>
  <c r="J945" i="7"/>
  <c r="P945" i="7" s="1"/>
  <c r="AH944" i="7"/>
  <c r="AE944" i="7"/>
  <c r="AD944" i="7"/>
  <c r="AC944" i="7"/>
  <c r="V944" i="7"/>
  <c r="U944" i="7"/>
  <c r="T944" i="7"/>
  <c r="N944" i="7"/>
  <c r="M944" i="7"/>
  <c r="J944" i="7"/>
  <c r="P944" i="7" s="1"/>
  <c r="AH943" i="7"/>
  <c r="AE943" i="7"/>
  <c r="AD943" i="7"/>
  <c r="AC943" i="7"/>
  <c r="V943" i="7"/>
  <c r="U943" i="7"/>
  <c r="T943" i="7"/>
  <c r="N943" i="7"/>
  <c r="M943" i="7"/>
  <c r="J943" i="7"/>
  <c r="AH942" i="7"/>
  <c r="AE942" i="7"/>
  <c r="AD942" i="7"/>
  <c r="AC942" i="7"/>
  <c r="V942" i="7"/>
  <c r="U942" i="7"/>
  <c r="T942" i="7"/>
  <c r="N942" i="7"/>
  <c r="M942" i="7"/>
  <c r="J942" i="7"/>
  <c r="O942" i="7" s="1"/>
  <c r="AH941" i="7"/>
  <c r="AE941" i="7"/>
  <c r="AD941" i="7"/>
  <c r="AC941" i="7"/>
  <c r="V941" i="7"/>
  <c r="U941" i="7"/>
  <c r="T941" i="7"/>
  <c r="P941" i="7"/>
  <c r="N941" i="7"/>
  <c r="M941" i="7"/>
  <c r="J941" i="7"/>
  <c r="O941" i="7" s="1"/>
  <c r="AH940" i="7"/>
  <c r="AE940" i="7"/>
  <c r="AD940" i="7"/>
  <c r="AC940" i="7"/>
  <c r="V940" i="7"/>
  <c r="U940" i="7"/>
  <c r="T940" i="7"/>
  <c r="P940" i="7"/>
  <c r="O940" i="7"/>
  <c r="N940" i="7"/>
  <c r="M940" i="7"/>
  <c r="J940" i="7"/>
  <c r="AH939" i="7"/>
  <c r="AE939" i="7"/>
  <c r="AD939" i="7"/>
  <c r="AC939" i="7"/>
  <c r="V939" i="7"/>
  <c r="U939" i="7"/>
  <c r="T939" i="7"/>
  <c r="N939" i="7"/>
  <c r="M939" i="7"/>
  <c r="J939" i="7"/>
  <c r="O939" i="7" s="1"/>
  <c r="AH938" i="7"/>
  <c r="AE938" i="7"/>
  <c r="AD938" i="7"/>
  <c r="AC938" i="7"/>
  <c r="V938" i="7"/>
  <c r="U938" i="7"/>
  <c r="T938" i="7"/>
  <c r="P938" i="7"/>
  <c r="O938" i="7"/>
  <c r="N938" i="7"/>
  <c r="M938" i="7"/>
  <c r="J938" i="7"/>
  <c r="AH937" i="7"/>
  <c r="AE937" i="7"/>
  <c r="AD937" i="7"/>
  <c r="AC937" i="7"/>
  <c r="V937" i="7"/>
  <c r="U937" i="7"/>
  <c r="T937" i="7"/>
  <c r="N937" i="7"/>
  <c r="M937" i="7"/>
  <c r="J937" i="7"/>
  <c r="P937" i="7" s="1"/>
  <c r="AH936" i="7"/>
  <c r="AE936" i="7"/>
  <c r="AD936" i="7"/>
  <c r="AC936" i="7"/>
  <c r="V936" i="7"/>
  <c r="U936" i="7"/>
  <c r="T936" i="7"/>
  <c r="N936" i="7"/>
  <c r="M936" i="7"/>
  <c r="J936" i="7"/>
  <c r="AH935" i="7"/>
  <c r="AE935" i="7"/>
  <c r="AD935" i="7"/>
  <c r="AC935" i="7"/>
  <c r="V935" i="7"/>
  <c r="U935" i="7"/>
  <c r="T935" i="7"/>
  <c r="N935" i="7"/>
  <c r="M935" i="7"/>
  <c r="J935" i="7"/>
  <c r="AH934" i="7"/>
  <c r="AE934" i="7"/>
  <c r="AD934" i="7"/>
  <c r="AC934" i="7"/>
  <c r="V934" i="7"/>
  <c r="U934" i="7"/>
  <c r="T934" i="7"/>
  <c r="N934" i="7"/>
  <c r="M934" i="7"/>
  <c r="J934" i="7"/>
  <c r="AH933" i="7"/>
  <c r="AE933" i="7"/>
  <c r="AD933" i="7"/>
  <c r="AC933" i="7"/>
  <c r="V933" i="7"/>
  <c r="U933" i="7"/>
  <c r="T933" i="7"/>
  <c r="N933" i="7"/>
  <c r="M933" i="7"/>
  <c r="J933" i="7"/>
  <c r="P933" i="7" s="1"/>
  <c r="AH932" i="7"/>
  <c r="AE932" i="7"/>
  <c r="AD932" i="7"/>
  <c r="AC932" i="7"/>
  <c r="V932" i="7"/>
  <c r="U932" i="7"/>
  <c r="T932" i="7"/>
  <c r="P932" i="7"/>
  <c r="O932" i="7"/>
  <c r="N932" i="7"/>
  <c r="M932" i="7"/>
  <c r="J932" i="7"/>
  <c r="AH931" i="7"/>
  <c r="AE931" i="7"/>
  <c r="AD931" i="7"/>
  <c r="AC931" i="7"/>
  <c r="V931" i="7"/>
  <c r="U931" i="7"/>
  <c r="T931" i="7"/>
  <c r="P931" i="7"/>
  <c r="O931" i="7"/>
  <c r="N931" i="7"/>
  <c r="M931" i="7"/>
  <c r="J931" i="7"/>
  <c r="AH930" i="7"/>
  <c r="AE930" i="7"/>
  <c r="AD930" i="7"/>
  <c r="AC930" i="7"/>
  <c r="V930" i="7"/>
  <c r="U930" i="7"/>
  <c r="T930" i="7"/>
  <c r="N930" i="7"/>
  <c r="M930" i="7"/>
  <c r="J930" i="7"/>
  <c r="P930" i="7" s="1"/>
  <c r="AH929" i="7"/>
  <c r="AE929" i="7"/>
  <c r="AD929" i="7"/>
  <c r="AC929" i="7"/>
  <c r="V929" i="7"/>
  <c r="U929" i="7"/>
  <c r="T929" i="7"/>
  <c r="O929" i="7"/>
  <c r="N929" i="7"/>
  <c r="M929" i="7"/>
  <c r="J929" i="7"/>
  <c r="P929" i="7" s="1"/>
  <c r="AH928" i="7"/>
  <c r="AE928" i="7"/>
  <c r="AD928" i="7"/>
  <c r="AC928" i="7"/>
  <c r="V928" i="7"/>
  <c r="U928" i="7"/>
  <c r="T928" i="7"/>
  <c r="N928" i="7"/>
  <c r="M928" i="7"/>
  <c r="J928" i="7"/>
  <c r="P928" i="7" s="1"/>
  <c r="AH927" i="7"/>
  <c r="AE927" i="7"/>
  <c r="AD927" i="7"/>
  <c r="AC927" i="7"/>
  <c r="V927" i="7"/>
  <c r="U927" i="7"/>
  <c r="T927" i="7"/>
  <c r="N927" i="7"/>
  <c r="M927" i="7"/>
  <c r="J927" i="7"/>
  <c r="O927" i="7" s="1"/>
  <c r="AH926" i="7"/>
  <c r="AE926" i="7"/>
  <c r="AD926" i="7"/>
  <c r="AC926" i="7"/>
  <c r="V926" i="7"/>
  <c r="U926" i="7"/>
  <c r="T926" i="7"/>
  <c r="N926" i="7"/>
  <c r="M926" i="7"/>
  <c r="J926" i="7"/>
  <c r="O926" i="7" s="1"/>
  <c r="AH925" i="7"/>
  <c r="AE925" i="7"/>
  <c r="AD925" i="7"/>
  <c r="AC925" i="7"/>
  <c r="V925" i="7"/>
  <c r="U925" i="7"/>
  <c r="T925" i="7"/>
  <c r="N925" i="7"/>
  <c r="M925" i="7"/>
  <c r="J925" i="7"/>
  <c r="AH924" i="7"/>
  <c r="AE924" i="7"/>
  <c r="AD924" i="7"/>
  <c r="AC924" i="7"/>
  <c r="V924" i="7"/>
  <c r="U924" i="7"/>
  <c r="T924" i="7"/>
  <c r="N924" i="7"/>
  <c r="M924" i="7"/>
  <c r="J924" i="7"/>
  <c r="P924" i="7" s="1"/>
  <c r="AH923" i="7"/>
  <c r="AE923" i="7"/>
  <c r="AD923" i="7"/>
  <c r="AC923" i="7"/>
  <c r="V923" i="7"/>
  <c r="U923" i="7"/>
  <c r="T923" i="7"/>
  <c r="N923" i="7"/>
  <c r="M923" i="7"/>
  <c r="J923" i="7"/>
  <c r="P923" i="7" s="1"/>
  <c r="AH922" i="7"/>
  <c r="AE922" i="7"/>
  <c r="AD922" i="7"/>
  <c r="AC922" i="7"/>
  <c r="V922" i="7"/>
  <c r="U922" i="7"/>
  <c r="T922" i="7"/>
  <c r="P922" i="7"/>
  <c r="N922" i="7"/>
  <c r="M922" i="7"/>
  <c r="J922" i="7"/>
  <c r="O922" i="7" s="1"/>
  <c r="AH921" i="7"/>
  <c r="AE921" i="7"/>
  <c r="AD921" i="7"/>
  <c r="AC921" i="7"/>
  <c r="V921" i="7"/>
  <c r="U921" i="7"/>
  <c r="T921" i="7"/>
  <c r="N921" i="7"/>
  <c r="M921" i="7"/>
  <c r="J921" i="7"/>
  <c r="P921" i="7" s="1"/>
  <c r="AH920" i="7"/>
  <c r="AE920" i="7"/>
  <c r="AD920" i="7"/>
  <c r="AC920" i="7"/>
  <c r="V920" i="7"/>
  <c r="U920" i="7"/>
  <c r="T920" i="7"/>
  <c r="N920" i="7"/>
  <c r="M920" i="7"/>
  <c r="J920" i="7"/>
  <c r="P920" i="7" s="1"/>
  <c r="AH919" i="7"/>
  <c r="AE919" i="7"/>
  <c r="AD919" i="7"/>
  <c r="AC919" i="7"/>
  <c r="V919" i="7"/>
  <c r="U919" i="7"/>
  <c r="T919" i="7"/>
  <c r="P919" i="7"/>
  <c r="O919" i="7"/>
  <c r="N919" i="7"/>
  <c r="M919" i="7"/>
  <c r="J919" i="7"/>
  <c r="AH918" i="7"/>
  <c r="AE918" i="7"/>
  <c r="AD918" i="7"/>
  <c r="AC918" i="7"/>
  <c r="V918" i="7"/>
  <c r="U918" i="7"/>
  <c r="T918" i="7"/>
  <c r="P918" i="7"/>
  <c r="O918" i="7"/>
  <c r="N918" i="7"/>
  <c r="M918" i="7"/>
  <c r="J918" i="7"/>
  <c r="AH917" i="7"/>
  <c r="AE917" i="7"/>
  <c r="AD917" i="7"/>
  <c r="AC917" i="7"/>
  <c r="V917" i="7"/>
  <c r="U917" i="7"/>
  <c r="T917" i="7"/>
  <c r="N917" i="7"/>
  <c r="M917" i="7"/>
  <c r="J917" i="7"/>
  <c r="P917" i="7" s="1"/>
  <c r="AH916" i="7"/>
  <c r="AE916" i="7"/>
  <c r="AD916" i="7"/>
  <c r="AC916" i="7"/>
  <c r="V916" i="7"/>
  <c r="U916" i="7"/>
  <c r="T916" i="7"/>
  <c r="N916" i="7"/>
  <c r="M916" i="7"/>
  <c r="J916" i="7"/>
  <c r="AH915" i="7"/>
  <c r="AE915" i="7"/>
  <c r="AD915" i="7"/>
  <c r="AC915" i="7"/>
  <c r="V915" i="7"/>
  <c r="U915" i="7"/>
  <c r="T915" i="7"/>
  <c r="N915" i="7"/>
  <c r="M915" i="7"/>
  <c r="J915" i="7"/>
  <c r="O915" i="7" s="1"/>
  <c r="AH914" i="7"/>
  <c r="AE914" i="7"/>
  <c r="AD914" i="7"/>
  <c r="AC914" i="7"/>
  <c r="V914" i="7"/>
  <c r="U914" i="7"/>
  <c r="T914" i="7"/>
  <c r="N914" i="7"/>
  <c r="M914" i="7"/>
  <c r="J914" i="7"/>
  <c r="P914" i="7" s="1"/>
  <c r="AH913" i="7"/>
  <c r="AE913" i="7"/>
  <c r="AD913" i="7"/>
  <c r="AC913" i="7"/>
  <c r="V913" i="7"/>
  <c r="U913" i="7"/>
  <c r="T913" i="7"/>
  <c r="P913" i="7"/>
  <c r="O913" i="7"/>
  <c r="N913" i="7"/>
  <c r="M913" i="7"/>
  <c r="J913" i="7"/>
  <c r="AH912" i="7"/>
  <c r="AE912" i="7"/>
  <c r="AD912" i="7"/>
  <c r="AC912" i="7"/>
  <c r="V912" i="7"/>
  <c r="U912" i="7"/>
  <c r="T912" i="7"/>
  <c r="N912" i="7"/>
  <c r="M912" i="7"/>
  <c r="J912" i="7"/>
  <c r="P912" i="7" s="1"/>
  <c r="AH911" i="7"/>
  <c r="AE911" i="7"/>
  <c r="AD911" i="7"/>
  <c r="AC911" i="7"/>
  <c r="V911" i="7"/>
  <c r="U911" i="7"/>
  <c r="T911" i="7"/>
  <c r="N911" i="7"/>
  <c r="M911" i="7"/>
  <c r="J911" i="7"/>
  <c r="P911" i="7" s="1"/>
  <c r="AH910" i="7"/>
  <c r="AE910" i="7"/>
  <c r="AD910" i="7"/>
  <c r="AC910" i="7"/>
  <c r="V910" i="7"/>
  <c r="U910" i="7"/>
  <c r="T910" i="7"/>
  <c r="N910" i="7"/>
  <c r="M910" i="7"/>
  <c r="J910" i="7"/>
  <c r="P910" i="7" s="1"/>
  <c r="AH909" i="7"/>
  <c r="AE909" i="7"/>
  <c r="AD909" i="7"/>
  <c r="AC909" i="7"/>
  <c r="V909" i="7"/>
  <c r="U909" i="7"/>
  <c r="T909" i="7"/>
  <c r="N909" i="7"/>
  <c r="M909" i="7"/>
  <c r="J909" i="7"/>
  <c r="AH908" i="7"/>
  <c r="AE908" i="7"/>
  <c r="AD908" i="7"/>
  <c r="AC908" i="7"/>
  <c r="V908" i="7"/>
  <c r="U908" i="7"/>
  <c r="T908" i="7"/>
  <c r="N908" i="7"/>
  <c r="M908" i="7"/>
  <c r="J908" i="7"/>
  <c r="O908" i="7" s="1"/>
  <c r="AH907" i="7"/>
  <c r="AE907" i="7"/>
  <c r="AD907" i="7"/>
  <c r="AC907" i="7"/>
  <c r="V907" i="7"/>
  <c r="U907" i="7"/>
  <c r="T907" i="7"/>
  <c r="N907" i="7"/>
  <c r="M907" i="7"/>
  <c r="J907" i="7"/>
  <c r="P907" i="7" s="1"/>
  <c r="AH906" i="7"/>
  <c r="AE906" i="7"/>
  <c r="AD906" i="7"/>
  <c r="AC906" i="7"/>
  <c r="V906" i="7"/>
  <c r="U906" i="7"/>
  <c r="T906" i="7"/>
  <c r="N906" i="7"/>
  <c r="M906" i="7"/>
  <c r="J906" i="7"/>
  <c r="P906" i="7" s="1"/>
  <c r="AH905" i="7"/>
  <c r="AE905" i="7"/>
  <c r="AD905" i="7"/>
  <c r="AC905" i="7"/>
  <c r="V905" i="7"/>
  <c r="U905" i="7"/>
  <c r="T905" i="7"/>
  <c r="N905" i="7"/>
  <c r="M905" i="7"/>
  <c r="J905" i="7"/>
  <c r="P905" i="7" s="1"/>
  <c r="AH904" i="7"/>
  <c r="AE904" i="7"/>
  <c r="AD904" i="7"/>
  <c r="AC904" i="7"/>
  <c r="V904" i="7"/>
  <c r="U904" i="7"/>
  <c r="T904" i="7"/>
  <c r="N904" i="7"/>
  <c r="M904" i="7"/>
  <c r="J904" i="7"/>
  <c r="P904" i="7" s="1"/>
  <c r="AH903" i="7"/>
  <c r="AE903" i="7"/>
  <c r="AD903" i="7"/>
  <c r="AC903" i="7"/>
  <c r="V903" i="7"/>
  <c r="U903" i="7"/>
  <c r="T903" i="7"/>
  <c r="P903" i="7"/>
  <c r="N903" i="7"/>
  <c r="M903" i="7"/>
  <c r="J903" i="7"/>
  <c r="O903" i="7" s="1"/>
  <c r="AH902" i="7"/>
  <c r="AE902" i="7"/>
  <c r="AD902" i="7"/>
  <c r="AC902" i="7"/>
  <c r="V902" i="7"/>
  <c r="U902" i="7"/>
  <c r="T902" i="7"/>
  <c r="P902" i="7"/>
  <c r="N902" i="7"/>
  <c r="M902" i="7"/>
  <c r="J902" i="7"/>
  <c r="O902" i="7" s="1"/>
  <c r="AH901" i="7"/>
  <c r="AE901" i="7"/>
  <c r="AD901" i="7"/>
  <c r="AC901" i="7"/>
  <c r="V901" i="7"/>
  <c r="U901" i="7"/>
  <c r="T901" i="7"/>
  <c r="N901" i="7"/>
  <c r="M901" i="7"/>
  <c r="J901" i="7"/>
  <c r="P901" i="7" s="1"/>
  <c r="AH900" i="7"/>
  <c r="AE900" i="7"/>
  <c r="AD900" i="7"/>
  <c r="AC900" i="7"/>
  <c r="V900" i="7"/>
  <c r="U900" i="7"/>
  <c r="T900" i="7"/>
  <c r="N900" i="7"/>
  <c r="M900" i="7"/>
  <c r="J900" i="7"/>
  <c r="AH899" i="7"/>
  <c r="AE899" i="7"/>
  <c r="AD899" i="7"/>
  <c r="AC899" i="7"/>
  <c r="V899" i="7"/>
  <c r="U899" i="7"/>
  <c r="T899" i="7"/>
  <c r="P899" i="7"/>
  <c r="N899" i="7"/>
  <c r="M899" i="7"/>
  <c r="J899" i="7"/>
  <c r="O899" i="7" s="1"/>
  <c r="AH898" i="7"/>
  <c r="AE898" i="7"/>
  <c r="AD898" i="7"/>
  <c r="AC898" i="7"/>
  <c r="V898" i="7"/>
  <c r="U898" i="7"/>
  <c r="T898" i="7"/>
  <c r="N898" i="7"/>
  <c r="M898" i="7"/>
  <c r="J898" i="7"/>
  <c r="P898" i="7" s="1"/>
  <c r="AH897" i="7"/>
  <c r="AE897" i="7"/>
  <c r="AD897" i="7"/>
  <c r="AC897" i="7"/>
  <c r="V897" i="7"/>
  <c r="U897" i="7"/>
  <c r="T897" i="7"/>
  <c r="P897" i="7"/>
  <c r="O897" i="7"/>
  <c r="N897" i="7"/>
  <c r="M897" i="7"/>
  <c r="J897" i="7"/>
  <c r="AH896" i="7"/>
  <c r="AE896" i="7"/>
  <c r="AD896" i="7"/>
  <c r="AC896" i="7"/>
  <c r="V896" i="7"/>
  <c r="U896" i="7"/>
  <c r="T896" i="7"/>
  <c r="N896" i="7"/>
  <c r="M896" i="7"/>
  <c r="J896" i="7"/>
  <c r="P896" i="7" s="1"/>
  <c r="AH895" i="7"/>
  <c r="AE895" i="7"/>
  <c r="AD895" i="7"/>
  <c r="AC895" i="7"/>
  <c r="V895" i="7"/>
  <c r="U895" i="7"/>
  <c r="T895" i="7"/>
  <c r="N895" i="7"/>
  <c r="M895" i="7"/>
  <c r="J895" i="7"/>
  <c r="AH894" i="7"/>
  <c r="AE894" i="7"/>
  <c r="AD894" i="7"/>
  <c r="AC894" i="7"/>
  <c r="V894" i="7"/>
  <c r="U894" i="7"/>
  <c r="T894" i="7"/>
  <c r="P894" i="7"/>
  <c r="O894" i="7"/>
  <c r="N894" i="7"/>
  <c r="M894" i="7"/>
  <c r="J894" i="7"/>
  <c r="AH893" i="7"/>
  <c r="AE893" i="7"/>
  <c r="AD893" i="7"/>
  <c r="AC893" i="7"/>
  <c r="V893" i="7"/>
  <c r="U893" i="7"/>
  <c r="T893" i="7"/>
  <c r="N893" i="7"/>
  <c r="M893" i="7"/>
  <c r="J893" i="7"/>
  <c r="AH892" i="7"/>
  <c r="AE892" i="7"/>
  <c r="AD892" i="7"/>
  <c r="AC892" i="7"/>
  <c r="V892" i="7"/>
  <c r="U892" i="7"/>
  <c r="T892" i="7"/>
  <c r="N892" i="7"/>
  <c r="M892" i="7"/>
  <c r="J892" i="7"/>
  <c r="O892" i="7" s="1"/>
  <c r="AH891" i="7"/>
  <c r="AE891" i="7"/>
  <c r="AD891" i="7"/>
  <c r="AC891" i="7"/>
  <c r="V891" i="7"/>
  <c r="U891" i="7"/>
  <c r="T891" i="7"/>
  <c r="N891" i="7"/>
  <c r="M891" i="7"/>
  <c r="J891" i="7"/>
  <c r="P891" i="7" s="1"/>
  <c r="AH890" i="7"/>
  <c r="AE890" i="7"/>
  <c r="AD890" i="7"/>
  <c r="AC890" i="7"/>
  <c r="V890" i="7"/>
  <c r="U890" i="7"/>
  <c r="T890" i="7"/>
  <c r="P890" i="7"/>
  <c r="O890" i="7"/>
  <c r="N890" i="7"/>
  <c r="M890" i="7"/>
  <c r="J890" i="7"/>
  <c r="AH889" i="7"/>
  <c r="AE889" i="7"/>
  <c r="AD889" i="7"/>
  <c r="AC889" i="7"/>
  <c r="V889" i="7"/>
  <c r="U889" i="7"/>
  <c r="T889" i="7"/>
  <c r="N889" i="7"/>
  <c r="M889" i="7"/>
  <c r="J889" i="7"/>
  <c r="P889" i="7" s="1"/>
  <c r="AH888" i="7"/>
  <c r="AE888" i="7"/>
  <c r="AD888" i="7"/>
  <c r="AC888" i="7"/>
  <c r="V888" i="7"/>
  <c r="U888" i="7"/>
  <c r="T888" i="7"/>
  <c r="P888" i="7"/>
  <c r="O888" i="7"/>
  <c r="N888" i="7"/>
  <c r="M888" i="7"/>
  <c r="J888" i="7"/>
  <c r="AH887" i="7"/>
  <c r="AE887" i="7"/>
  <c r="AD887" i="7"/>
  <c r="AC887" i="7"/>
  <c r="V887" i="7"/>
  <c r="U887" i="7"/>
  <c r="T887" i="7"/>
  <c r="O887" i="7"/>
  <c r="N887" i="7"/>
  <c r="M887" i="7"/>
  <c r="J887" i="7"/>
  <c r="P887" i="7" s="1"/>
  <c r="AH886" i="7"/>
  <c r="AE886" i="7"/>
  <c r="AD886" i="7"/>
  <c r="AC886" i="7"/>
  <c r="V886" i="7"/>
  <c r="U886" i="7"/>
  <c r="T886" i="7"/>
  <c r="P886" i="7"/>
  <c r="O886" i="7"/>
  <c r="N886" i="7"/>
  <c r="M886" i="7"/>
  <c r="J886" i="7"/>
  <c r="AH885" i="7"/>
  <c r="AE885" i="7"/>
  <c r="AD885" i="7"/>
  <c r="AC885" i="7"/>
  <c r="V885" i="7"/>
  <c r="U885" i="7"/>
  <c r="T885" i="7"/>
  <c r="N885" i="7"/>
  <c r="M885" i="7"/>
  <c r="J885" i="7"/>
  <c r="P885" i="7" s="1"/>
  <c r="AH884" i="7"/>
  <c r="AE884" i="7"/>
  <c r="AD884" i="7"/>
  <c r="AC884" i="7"/>
  <c r="V884" i="7"/>
  <c r="U884" i="7"/>
  <c r="T884" i="7"/>
  <c r="N884" i="7"/>
  <c r="M884" i="7"/>
  <c r="J884" i="7"/>
  <c r="AH883" i="7"/>
  <c r="AE883" i="7"/>
  <c r="AD883" i="7"/>
  <c r="AC883" i="7"/>
  <c r="V883" i="7"/>
  <c r="U883" i="7"/>
  <c r="T883" i="7"/>
  <c r="P883" i="7"/>
  <c r="N883" i="7"/>
  <c r="M883" i="7"/>
  <c r="J883" i="7"/>
  <c r="O883" i="7" s="1"/>
  <c r="AH882" i="7"/>
  <c r="AE882" i="7"/>
  <c r="AD882" i="7"/>
  <c r="AC882" i="7"/>
  <c r="V882" i="7"/>
  <c r="U882" i="7"/>
  <c r="T882" i="7"/>
  <c r="N882" i="7"/>
  <c r="M882" i="7"/>
  <c r="J882" i="7"/>
  <c r="P882" i="7" s="1"/>
  <c r="AH881" i="7"/>
  <c r="AE881" i="7"/>
  <c r="AD881" i="7"/>
  <c r="AC881" i="7"/>
  <c r="V881" i="7"/>
  <c r="U881" i="7"/>
  <c r="T881" i="7"/>
  <c r="P881" i="7"/>
  <c r="O881" i="7"/>
  <c r="N881" i="7"/>
  <c r="M881" i="7"/>
  <c r="J881" i="7"/>
  <c r="AH880" i="7"/>
  <c r="AE880" i="7"/>
  <c r="AD880" i="7"/>
  <c r="AC880" i="7"/>
  <c r="V880" i="7"/>
  <c r="U880" i="7"/>
  <c r="T880" i="7"/>
  <c r="N880" i="7"/>
  <c r="M880" i="7"/>
  <c r="J880" i="7"/>
  <c r="P880" i="7" s="1"/>
  <c r="AH879" i="7"/>
  <c r="AE879" i="7"/>
  <c r="AD879" i="7"/>
  <c r="AC879" i="7"/>
  <c r="V879" i="7"/>
  <c r="U879" i="7"/>
  <c r="T879" i="7"/>
  <c r="N879" i="7"/>
  <c r="M879" i="7"/>
  <c r="J879" i="7"/>
  <c r="AH878" i="7"/>
  <c r="AE878" i="7"/>
  <c r="AD878" i="7"/>
  <c r="AC878" i="7"/>
  <c r="V878" i="7"/>
  <c r="U878" i="7"/>
  <c r="T878" i="7"/>
  <c r="O878" i="7"/>
  <c r="N878" i="7"/>
  <c r="M878" i="7"/>
  <c r="J878" i="7"/>
  <c r="P878" i="7" s="1"/>
  <c r="AH877" i="7"/>
  <c r="AE877" i="7"/>
  <c r="AD877" i="7"/>
  <c r="AC877" i="7"/>
  <c r="V877" i="7"/>
  <c r="U877" i="7"/>
  <c r="T877" i="7"/>
  <c r="N877" i="7"/>
  <c r="M877" i="7"/>
  <c r="J877" i="7"/>
  <c r="AH876" i="7"/>
  <c r="AE876" i="7"/>
  <c r="AD876" i="7"/>
  <c r="AC876" i="7"/>
  <c r="V876" i="7"/>
  <c r="U876" i="7"/>
  <c r="T876" i="7"/>
  <c r="N876" i="7"/>
  <c r="M876" i="7"/>
  <c r="J876" i="7"/>
  <c r="O876" i="7" s="1"/>
  <c r="AH875" i="7"/>
  <c r="AE875" i="7"/>
  <c r="AD875" i="7"/>
  <c r="AC875" i="7"/>
  <c r="V875" i="7"/>
  <c r="U875" i="7"/>
  <c r="T875" i="7"/>
  <c r="N875" i="7"/>
  <c r="M875" i="7"/>
  <c r="J875" i="7"/>
  <c r="P875" i="7" s="1"/>
  <c r="AH874" i="7"/>
  <c r="AE874" i="7"/>
  <c r="AD874" i="7"/>
  <c r="AC874" i="7"/>
  <c r="V874" i="7"/>
  <c r="U874" i="7"/>
  <c r="T874" i="7"/>
  <c r="P874" i="7"/>
  <c r="N874" i="7"/>
  <c r="M874" i="7"/>
  <c r="J874" i="7"/>
  <c r="O874" i="7" s="1"/>
  <c r="AH873" i="7"/>
  <c r="AE873" i="7"/>
  <c r="AD873" i="7"/>
  <c r="AC873" i="7"/>
  <c r="V873" i="7"/>
  <c r="U873" i="7"/>
  <c r="T873" i="7"/>
  <c r="N873" i="7"/>
  <c r="M873" i="7"/>
  <c r="J873" i="7"/>
  <c r="P873" i="7" s="1"/>
  <c r="AH872" i="7"/>
  <c r="AE872" i="7"/>
  <c r="AD872" i="7"/>
  <c r="AC872" i="7"/>
  <c r="V872" i="7"/>
  <c r="U872" i="7"/>
  <c r="T872" i="7"/>
  <c r="P872" i="7"/>
  <c r="O872" i="7"/>
  <c r="N872" i="7"/>
  <c r="M872" i="7"/>
  <c r="J872" i="7"/>
  <c r="AH871" i="7"/>
  <c r="AE871" i="7"/>
  <c r="AD871" i="7"/>
  <c r="AC871" i="7"/>
  <c r="V871" i="7"/>
  <c r="U871" i="7"/>
  <c r="T871" i="7"/>
  <c r="N871" i="7"/>
  <c r="M871" i="7"/>
  <c r="J871" i="7"/>
  <c r="P871" i="7" s="1"/>
  <c r="AH870" i="7"/>
  <c r="AE870" i="7"/>
  <c r="AD870" i="7"/>
  <c r="AC870" i="7"/>
  <c r="V870" i="7"/>
  <c r="U870" i="7"/>
  <c r="T870" i="7"/>
  <c r="O870" i="7"/>
  <c r="N870" i="7"/>
  <c r="M870" i="7"/>
  <c r="J870" i="7"/>
  <c r="P870" i="7" s="1"/>
  <c r="AH869" i="7"/>
  <c r="AE869" i="7"/>
  <c r="AD869" i="7"/>
  <c r="AC869" i="7"/>
  <c r="V869" i="7"/>
  <c r="U869" i="7"/>
  <c r="T869" i="7"/>
  <c r="N869" i="7"/>
  <c r="M869" i="7"/>
  <c r="J869" i="7"/>
  <c r="P869" i="7" s="1"/>
  <c r="AH868" i="7"/>
  <c r="AE868" i="7"/>
  <c r="AD868" i="7"/>
  <c r="AC868" i="7"/>
  <c r="V868" i="7"/>
  <c r="U868" i="7"/>
  <c r="T868" i="7"/>
  <c r="N868" i="7"/>
  <c r="M868" i="7"/>
  <c r="J868" i="7"/>
  <c r="AH867" i="7"/>
  <c r="AE867" i="7"/>
  <c r="AD867" i="7"/>
  <c r="AC867" i="7"/>
  <c r="V867" i="7"/>
  <c r="U867" i="7"/>
  <c r="T867" i="7"/>
  <c r="N867" i="7"/>
  <c r="M867" i="7"/>
  <c r="J867" i="7"/>
  <c r="O867" i="7" s="1"/>
  <c r="AH866" i="7"/>
  <c r="AE866" i="7"/>
  <c r="AD866" i="7"/>
  <c r="AC866" i="7"/>
  <c r="V866" i="7"/>
  <c r="U866" i="7"/>
  <c r="T866" i="7"/>
  <c r="N866" i="7"/>
  <c r="M866" i="7"/>
  <c r="J866" i="7"/>
  <c r="P866" i="7" s="1"/>
  <c r="AH865" i="7"/>
  <c r="AE865" i="7"/>
  <c r="AD865" i="7"/>
  <c r="AC865" i="7"/>
  <c r="V865" i="7"/>
  <c r="U865" i="7"/>
  <c r="T865" i="7"/>
  <c r="N865" i="7"/>
  <c r="M865" i="7"/>
  <c r="J865" i="7"/>
  <c r="P865" i="7" s="1"/>
  <c r="AH864" i="7"/>
  <c r="AE864" i="7"/>
  <c r="AD864" i="7"/>
  <c r="AC864" i="7"/>
  <c r="V864" i="7"/>
  <c r="U864" i="7"/>
  <c r="T864" i="7"/>
  <c r="N864" i="7"/>
  <c r="M864" i="7"/>
  <c r="J864" i="7"/>
  <c r="P864" i="7" s="1"/>
  <c r="AH863" i="7"/>
  <c r="AE863" i="7"/>
  <c r="AD863" i="7"/>
  <c r="AC863" i="7"/>
  <c r="V863" i="7"/>
  <c r="U863" i="7"/>
  <c r="T863" i="7"/>
  <c r="N863" i="7"/>
  <c r="M863" i="7"/>
  <c r="J863" i="7"/>
  <c r="P863" i="7" s="1"/>
  <c r="AH862" i="7"/>
  <c r="AE862" i="7"/>
  <c r="AD862" i="7"/>
  <c r="AC862" i="7"/>
  <c r="V862" i="7"/>
  <c r="U862" i="7"/>
  <c r="T862" i="7"/>
  <c r="O862" i="7"/>
  <c r="N862" i="7"/>
  <c r="M862" i="7"/>
  <c r="J862" i="7"/>
  <c r="P862" i="7" s="1"/>
  <c r="AH861" i="7"/>
  <c r="AE861" i="7"/>
  <c r="AD861" i="7"/>
  <c r="AC861" i="7"/>
  <c r="V861" i="7"/>
  <c r="U861" i="7"/>
  <c r="T861" i="7"/>
  <c r="N861" i="7"/>
  <c r="M861" i="7"/>
  <c r="J861" i="7"/>
  <c r="AH860" i="7"/>
  <c r="AE860" i="7"/>
  <c r="AD860" i="7"/>
  <c r="AC860" i="7"/>
  <c r="V860" i="7"/>
  <c r="U860" i="7"/>
  <c r="T860" i="7"/>
  <c r="N860" i="7"/>
  <c r="M860" i="7"/>
  <c r="J860" i="7"/>
  <c r="O860" i="7" s="1"/>
  <c r="AH859" i="7"/>
  <c r="AE859" i="7"/>
  <c r="AD859" i="7"/>
  <c r="AC859" i="7"/>
  <c r="V859" i="7"/>
  <c r="U859" i="7"/>
  <c r="T859" i="7"/>
  <c r="N859" i="7"/>
  <c r="M859" i="7"/>
  <c r="J859" i="7"/>
  <c r="P859" i="7" s="1"/>
  <c r="AH858" i="7"/>
  <c r="AE858" i="7"/>
  <c r="AD858" i="7"/>
  <c r="AC858" i="7"/>
  <c r="V858" i="7"/>
  <c r="U858" i="7"/>
  <c r="T858" i="7"/>
  <c r="N858" i="7"/>
  <c r="M858" i="7"/>
  <c r="J858" i="7"/>
  <c r="P858" i="7" s="1"/>
  <c r="AH857" i="7"/>
  <c r="AE857" i="7"/>
  <c r="AD857" i="7"/>
  <c r="AC857" i="7"/>
  <c r="V857" i="7"/>
  <c r="U857" i="7"/>
  <c r="T857" i="7"/>
  <c r="N857" i="7"/>
  <c r="M857" i="7"/>
  <c r="J857" i="7"/>
  <c r="P857" i="7" s="1"/>
  <c r="AH856" i="7"/>
  <c r="AE856" i="7"/>
  <c r="AD856" i="7"/>
  <c r="AC856" i="7"/>
  <c r="V856" i="7"/>
  <c r="U856" i="7"/>
  <c r="T856" i="7"/>
  <c r="O856" i="7"/>
  <c r="N856" i="7"/>
  <c r="M856" i="7"/>
  <c r="J856" i="7"/>
  <c r="P856" i="7" s="1"/>
  <c r="AH855" i="7"/>
  <c r="AE855" i="7"/>
  <c r="AD855" i="7"/>
  <c r="AC855" i="7"/>
  <c r="V855" i="7"/>
  <c r="U855" i="7"/>
  <c r="T855" i="7"/>
  <c r="P855" i="7"/>
  <c r="O855" i="7"/>
  <c r="N855" i="7"/>
  <c r="M855" i="7"/>
  <c r="J855" i="7"/>
  <c r="AH854" i="7"/>
  <c r="AE854" i="7"/>
  <c r="AD854" i="7"/>
  <c r="AC854" i="7"/>
  <c r="V854" i="7"/>
  <c r="U854" i="7"/>
  <c r="T854" i="7"/>
  <c r="N854" i="7"/>
  <c r="M854" i="7"/>
  <c r="J854" i="7"/>
  <c r="AH853" i="7"/>
  <c r="AE853" i="7"/>
  <c r="AD853" i="7"/>
  <c r="AC853" i="7"/>
  <c r="V853" i="7"/>
  <c r="U853" i="7"/>
  <c r="T853" i="7"/>
  <c r="O853" i="7"/>
  <c r="N853" i="7"/>
  <c r="M853" i="7"/>
  <c r="J853" i="7"/>
  <c r="P853" i="7" s="1"/>
  <c r="AH852" i="7"/>
  <c r="AE852" i="7"/>
  <c r="AD852" i="7"/>
  <c r="AC852" i="7"/>
  <c r="V852" i="7"/>
  <c r="U852" i="7"/>
  <c r="T852" i="7"/>
  <c r="N852" i="7"/>
  <c r="M852" i="7"/>
  <c r="J852" i="7"/>
  <c r="AH851" i="7"/>
  <c r="AE851" i="7"/>
  <c r="AD851" i="7"/>
  <c r="AC851" i="7"/>
  <c r="V851" i="7"/>
  <c r="U851" i="7"/>
  <c r="T851" i="7"/>
  <c r="N851" i="7"/>
  <c r="M851" i="7"/>
  <c r="J851" i="7"/>
  <c r="AH850" i="7"/>
  <c r="AE850" i="7"/>
  <c r="AD850" i="7"/>
  <c r="AC850" i="7"/>
  <c r="V850" i="7"/>
  <c r="U850" i="7"/>
  <c r="T850" i="7"/>
  <c r="N850" i="7"/>
  <c r="M850" i="7"/>
  <c r="J850" i="7"/>
  <c r="P850" i="7" s="1"/>
  <c r="AH849" i="7"/>
  <c r="AE849" i="7"/>
  <c r="AD849" i="7"/>
  <c r="AC849" i="7"/>
  <c r="V849" i="7"/>
  <c r="U849" i="7"/>
  <c r="T849" i="7"/>
  <c r="N849" i="7"/>
  <c r="M849" i="7"/>
  <c r="J849" i="7"/>
  <c r="P849" i="7" s="1"/>
  <c r="AH848" i="7"/>
  <c r="AE848" i="7"/>
  <c r="AD848" i="7"/>
  <c r="AC848" i="7"/>
  <c r="V848" i="7"/>
  <c r="U848" i="7"/>
  <c r="T848" i="7"/>
  <c r="N848" i="7"/>
  <c r="M848" i="7"/>
  <c r="J848" i="7"/>
  <c r="P848" i="7" s="1"/>
  <c r="AH847" i="7"/>
  <c r="AE847" i="7"/>
  <c r="AD847" i="7"/>
  <c r="AC847" i="7"/>
  <c r="V847" i="7"/>
  <c r="U847" i="7"/>
  <c r="T847" i="7"/>
  <c r="P847" i="7"/>
  <c r="O847" i="7"/>
  <c r="N847" i="7"/>
  <c r="M847" i="7"/>
  <c r="J847" i="7"/>
  <c r="AH846" i="7"/>
  <c r="AE846" i="7"/>
  <c r="AD846" i="7"/>
  <c r="AC846" i="7"/>
  <c r="V846" i="7"/>
  <c r="U846" i="7"/>
  <c r="T846" i="7"/>
  <c r="O846" i="7"/>
  <c r="N846" i="7"/>
  <c r="M846" i="7"/>
  <c r="J846" i="7"/>
  <c r="P846" i="7" s="1"/>
  <c r="AH845" i="7"/>
  <c r="AE845" i="7"/>
  <c r="AD845" i="7"/>
  <c r="AC845" i="7"/>
  <c r="V845" i="7"/>
  <c r="U845" i="7"/>
  <c r="T845" i="7"/>
  <c r="N845" i="7"/>
  <c r="M845" i="7"/>
  <c r="J845" i="7"/>
  <c r="AH844" i="7"/>
  <c r="AE844" i="7"/>
  <c r="AD844" i="7"/>
  <c r="AC844" i="7"/>
  <c r="V844" i="7"/>
  <c r="U844" i="7"/>
  <c r="T844" i="7"/>
  <c r="P844" i="7"/>
  <c r="N844" i="7"/>
  <c r="M844" i="7"/>
  <c r="J844" i="7"/>
  <c r="O844" i="7" s="1"/>
  <c r="AH843" i="7"/>
  <c r="AE843" i="7"/>
  <c r="AD843" i="7"/>
  <c r="AC843" i="7"/>
  <c r="V843" i="7"/>
  <c r="U843" i="7"/>
  <c r="T843" i="7"/>
  <c r="N843" i="7"/>
  <c r="M843" i="7"/>
  <c r="J843" i="7"/>
  <c r="AH842" i="7"/>
  <c r="AE842" i="7"/>
  <c r="AD842" i="7"/>
  <c r="AC842" i="7"/>
  <c r="V842" i="7"/>
  <c r="U842" i="7"/>
  <c r="T842" i="7"/>
  <c r="N842" i="7"/>
  <c r="M842" i="7"/>
  <c r="J842" i="7"/>
  <c r="AH841" i="7"/>
  <c r="AE841" i="7"/>
  <c r="AD841" i="7"/>
  <c r="AC841" i="7"/>
  <c r="V841" i="7"/>
  <c r="U841" i="7"/>
  <c r="T841" i="7"/>
  <c r="N841" i="7"/>
  <c r="M841" i="7"/>
  <c r="J841" i="7"/>
  <c r="O841" i="7" s="1"/>
  <c r="AH840" i="7"/>
  <c r="AE840" i="7"/>
  <c r="AD840" i="7"/>
  <c r="AC840" i="7"/>
  <c r="V840" i="7"/>
  <c r="U840" i="7"/>
  <c r="T840" i="7"/>
  <c r="P840" i="7"/>
  <c r="O840" i="7"/>
  <c r="N840" i="7"/>
  <c r="M840" i="7"/>
  <c r="J840" i="7"/>
  <c r="AH839" i="7"/>
  <c r="AE839" i="7"/>
  <c r="AD839" i="7"/>
  <c r="AC839" i="7"/>
  <c r="V839" i="7"/>
  <c r="U839" i="7"/>
  <c r="T839" i="7"/>
  <c r="N839" i="7"/>
  <c r="M839" i="7"/>
  <c r="J839" i="7"/>
  <c r="P839" i="7" s="1"/>
  <c r="AH838" i="7"/>
  <c r="AE838" i="7"/>
  <c r="AD838" i="7"/>
  <c r="AC838" i="7"/>
  <c r="V838" i="7"/>
  <c r="U838" i="7"/>
  <c r="T838" i="7"/>
  <c r="N838" i="7"/>
  <c r="M838" i="7"/>
  <c r="J838" i="7"/>
  <c r="P838" i="7" s="1"/>
  <c r="AH837" i="7"/>
  <c r="AE837" i="7"/>
  <c r="AD837" i="7"/>
  <c r="AC837" i="7"/>
  <c r="V837" i="7"/>
  <c r="U837" i="7"/>
  <c r="T837" i="7"/>
  <c r="N837" i="7"/>
  <c r="M837" i="7"/>
  <c r="J837" i="7"/>
  <c r="P837" i="7" s="1"/>
  <c r="AH836" i="7"/>
  <c r="AE836" i="7"/>
  <c r="AD836" i="7"/>
  <c r="AC836" i="7"/>
  <c r="V836" i="7"/>
  <c r="U836" i="7"/>
  <c r="T836" i="7"/>
  <c r="N836" i="7"/>
  <c r="M836" i="7"/>
  <c r="J836" i="7"/>
  <c r="P836" i="7" s="1"/>
  <c r="AH835" i="7"/>
  <c r="AE835" i="7"/>
  <c r="AD835" i="7"/>
  <c r="AC835" i="7"/>
  <c r="V835" i="7"/>
  <c r="U835" i="7"/>
  <c r="T835" i="7"/>
  <c r="O835" i="7"/>
  <c r="N835" i="7"/>
  <c r="M835" i="7"/>
  <c r="J835" i="7"/>
  <c r="P835" i="7" s="1"/>
  <c r="AH834" i="7"/>
  <c r="AE834" i="7"/>
  <c r="AD834" i="7"/>
  <c r="AC834" i="7"/>
  <c r="V834" i="7"/>
  <c r="U834" i="7"/>
  <c r="T834" i="7"/>
  <c r="N834" i="7"/>
  <c r="M834" i="7"/>
  <c r="J834" i="7"/>
  <c r="AH833" i="7"/>
  <c r="AE833" i="7"/>
  <c r="AD833" i="7"/>
  <c r="AC833" i="7"/>
  <c r="V833" i="7"/>
  <c r="U833" i="7"/>
  <c r="T833" i="7"/>
  <c r="N833" i="7"/>
  <c r="M833" i="7"/>
  <c r="J833" i="7"/>
  <c r="P833" i="7" s="1"/>
  <c r="AH832" i="7"/>
  <c r="AE832" i="7"/>
  <c r="AD832" i="7"/>
  <c r="AC832" i="7"/>
  <c r="V832" i="7"/>
  <c r="U832" i="7"/>
  <c r="T832" i="7"/>
  <c r="N832" i="7"/>
  <c r="M832" i="7"/>
  <c r="J832" i="7"/>
  <c r="P832" i="7" s="1"/>
  <c r="AH831" i="7"/>
  <c r="AE831" i="7"/>
  <c r="AD831" i="7"/>
  <c r="AC831" i="7"/>
  <c r="V831" i="7"/>
  <c r="U831" i="7"/>
  <c r="T831" i="7"/>
  <c r="O831" i="7"/>
  <c r="N831" i="7"/>
  <c r="M831" i="7"/>
  <c r="J831" i="7"/>
  <c r="P831" i="7" s="1"/>
  <c r="AH830" i="7"/>
  <c r="AE830" i="7"/>
  <c r="AD830" i="7"/>
  <c r="AC830" i="7"/>
  <c r="V830" i="7"/>
  <c r="U830" i="7"/>
  <c r="T830" i="7"/>
  <c r="N830" i="7"/>
  <c r="M830" i="7"/>
  <c r="J830" i="7"/>
  <c r="P830" i="7" s="1"/>
  <c r="AH829" i="7"/>
  <c r="AE829" i="7"/>
  <c r="AD829" i="7"/>
  <c r="AC829" i="7"/>
  <c r="V829" i="7"/>
  <c r="U829" i="7"/>
  <c r="T829" i="7"/>
  <c r="N829" i="7"/>
  <c r="M829" i="7"/>
  <c r="J829" i="7"/>
  <c r="P829" i="7" s="1"/>
  <c r="AH828" i="7"/>
  <c r="AE828" i="7"/>
  <c r="AD828" i="7"/>
  <c r="AC828" i="7"/>
  <c r="V828" i="7"/>
  <c r="U828" i="7"/>
  <c r="T828" i="7"/>
  <c r="P828" i="7"/>
  <c r="O828" i="7"/>
  <c r="N828" i="7"/>
  <c r="M828" i="7"/>
  <c r="J828" i="7"/>
  <c r="AH827" i="7"/>
  <c r="AE827" i="7"/>
  <c r="AD827" i="7"/>
  <c r="AC827" i="7"/>
  <c r="V827" i="7"/>
  <c r="U827" i="7"/>
  <c r="T827" i="7"/>
  <c r="P827" i="7"/>
  <c r="O827" i="7"/>
  <c r="N827" i="7"/>
  <c r="M827" i="7"/>
  <c r="J827" i="7"/>
  <c r="AH826" i="7"/>
  <c r="AE826" i="7"/>
  <c r="AD826" i="7"/>
  <c r="AC826" i="7"/>
  <c r="V826" i="7"/>
  <c r="U826" i="7"/>
  <c r="T826" i="7"/>
  <c r="N826" i="7"/>
  <c r="M826" i="7"/>
  <c r="J826" i="7"/>
  <c r="P826" i="7" s="1"/>
  <c r="AH825" i="7"/>
  <c r="AE825" i="7"/>
  <c r="AD825" i="7"/>
  <c r="AC825" i="7"/>
  <c r="V825" i="7"/>
  <c r="U825" i="7"/>
  <c r="T825" i="7"/>
  <c r="N825" i="7"/>
  <c r="M825" i="7"/>
  <c r="J825" i="7"/>
  <c r="AH824" i="7"/>
  <c r="AE824" i="7"/>
  <c r="AD824" i="7"/>
  <c r="AC824" i="7"/>
  <c r="V824" i="7"/>
  <c r="U824" i="7"/>
  <c r="T824" i="7"/>
  <c r="N824" i="7"/>
  <c r="M824" i="7"/>
  <c r="J824" i="7"/>
  <c r="O824" i="7" s="1"/>
  <c r="AH823" i="7"/>
  <c r="AE823" i="7"/>
  <c r="AD823" i="7"/>
  <c r="AC823" i="7"/>
  <c r="V823" i="7"/>
  <c r="U823" i="7"/>
  <c r="T823" i="7"/>
  <c r="N823" i="7"/>
  <c r="M823" i="7"/>
  <c r="J823" i="7"/>
  <c r="P823" i="7" s="1"/>
  <c r="AH822" i="7"/>
  <c r="AE822" i="7"/>
  <c r="AD822" i="7"/>
  <c r="AC822" i="7"/>
  <c r="V822" i="7"/>
  <c r="U822" i="7"/>
  <c r="T822" i="7"/>
  <c r="O822" i="7"/>
  <c r="N822" i="7"/>
  <c r="M822" i="7"/>
  <c r="J822" i="7"/>
  <c r="P822" i="7" s="1"/>
  <c r="AH821" i="7"/>
  <c r="AE821" i="7"/>
  <c r="AD821" i="7"/>
  <c r="AC821" i="7"/>
  <c r="V821" i="7"/>
  <c r="U821" i="7"/>
  <c r="T821" i="7"/>
  <c r="N821" i="7"/>
  <c r="M821" i="7"/>
  <c r="J821" i="7"/>
  <c r="O821" i="7" s="1"/>
  <c r="AH820" i="7"/>
  <c r="AE820" i="7"/>
  <c r="AD820" i="7"/>
  <c r="AC820" i="7"/>
  <c r="V820" i="7"/>
  <c r="U820" i="7"/>
  <c r="T820" i="7"/>
  <c r="N820" i="7"/>
  <c r="M820" i="7"/>
  <c r="J820" i="7"/>
  <c r="P820" i="7" s="1"/>
  <c r="AH819" i="7"/>
  <c r="AE819" i="7"/>
  <c r="AD819" i="7"/>
  <c r="AC819" i="7"/>
  <c r="V819" i="7"/>
  <c r="U819" i="7"/>
  <c r="T819" i="7"/>
  <c r="O819" i="7"/>
  <c r="N819" i="7"/>
  <c r="M819" i="7"/>
  <c r="J819" i="7"/>
  <c r="P819" i="7" s="1"/>
  <c r="AH818" i="7"/>
  <c r="AE818" i="7"/>
  <c r="AD818" i="7"/>
  <c r="AC818" i="7"/>
  <c r="V818" i="7"/>
  <c r="U818" i="7"/>
  <c r="T818" i="7"/>
  <c r="N818" i="7"/>
  <c r="M818" i="7"/>
  <c r="J818" i="7"/>
  <c r="AH817" i="7"/>
  <c r="AE817" i="7"/>
  <c r="AD817" i="7"/>
  <c r="AC817" i="7"/>
  <c r="V817" i="7"/>
  <c r="U817" i="7"/>
  <c r="T817" i="7"/>
  <c r="N817" i="7"/>
  <c r="M817" i="7"/>
  <c r="J817" i="7"/>
  <c r="P817" i="7" s="1"/>
  <c r="AH816" i="7"/>
  <c r="AE816" i="7"/>
  <c r="AD816" i="7"/>
  <c r="AC816" i="7"/>
  <c r="V816" i="7"/>
  <c r="U816" i="7"/>
  <c r="T816" i="7"/>
  <c r="N816" i="7"/>
  <c r="M816" i="7"/>
  <c r="J816" i="7"/>
  <c r="P816" i="7" s="1"/>
  <c r="AH815" i="7"/>
  <c r="AE815" i="7"/>
  <c r="AD815" i="7"/>
  <c r="AC815" i="7"/>
  <c r="V815" i="7"/>
  <c r="U815" i="7"/>
  <c r="T815" i="7"/>
  <c r="O815" i="7"/>
  <c r="N815" i="7"/>
  <c r="M815" i="7"/>
  <c r="J815" i="7"/>
  <c r="P815" i="7" s="1"/>
  <c r="AH814" i="7"/>
  <c r="AE814" i="7"/>
  <c r="AD814" i="7"/>
  <c r="AC814" i="7"/>
  <c r="V814" i="7"/>
  <c r="U814" i="7"/>
  <c r="T814" i="7"/>
  <c r="N814" i="7"/>
  <c r="M814" i="7"/>
  <c r="J814" i="7"/>
  <c r="P814" i="7" s="1"/>
  <c r="AH813" i="7"/>
  <c r="AE813" i="7"/>
  <c r="AD813" i="7"/>
  <c r="AC813" i="7"/>
  <c r="V813" i="7"/>
  <c r="U813" i="7"/>
  <c r="T813" i="7"/>
  <c r="N813" i="7"/>
  <c r="M813" i="7"/>
  <c r="J813" i="7"/>
  <c r="P813" i="7" s="1"/>
  <c r="AH812" i="7"/>
  <c r="AE812" i="7"/>
  <c r="AD812" i="7"/>
  <c r="AC812" i="7"/>
  <c r="V812" i="7"/>
  <c r="U812" i="7"/>
  <c r="T812" i="7"/>
  <c r="P812" i="7"/>
  <c r="O812" i="7"/>
  <c r="N812" i="7"/>
  <c r="M812" i="7"/>
  <c r="J812" i="7"/>
  <c r="AH811" i="7"/>
  <c r="AE811" i="7"/>
  <c r="AD811" i="7"/>
  <c r="AC811" i="7"/>
  <c r="V811" i="7"/>
  <c r="U811" i="7"/>
  <c r="T811" i="7"/>
  <c r="P811" i="7"/>
  <c r="O811" i="7"/>
  <c r="N811" i="7"/>
  <c r="M811" i="7"/>
  <c r="J811" i="7"/>
  <c r="AH810" i="7"/>
  <c r="AE810" i="7"/>
  <c r="AD810" i="7"/>
  <c r="AC810" i="7"/>
  <c r="V810" i="7"/>
  <c r="U810" i="7"/>
  <c r="T810" i="7"/>
  <c r="N810" i="7"/>
  <c r="M810" i="7"/>
  <c r="J810" i="7"/>
  <c r="P810" i="7" s="1"/>
  <c r="AH809" i="7"/>
  <c r="AE809" i="7"/>
  <c r="AD809" i="7"/>
  <c r="AC809" i="7"/>
  <c r="V809" i="7"/>
  <c r="U809" i="7"/>
  <c r="T809" i="7"/>
  <c r="N809" i="7"/>
  <c r="M809" i="7"/>
  <c r="J809" i="7"/>
  <c r="AH808" i="7"/>
  <c r="AE808" i="7"/>
  <c r="AD808" i="7"/>
  <c r="AC808" i="7"/>
  <c r="V808" i="7"/>
  <c r="U808" i="7"/>
  <c r="T808" i="7"/>
  <c r="N808" i="7"/>
  <c r="M808" i="7"/>
  <c r="J808" i="7"/>
  <c r="O808" i="7" s="1"/>
  <c r="AH807" i="7"/>
  <c r="AE807" i="7"/>
  <c r="AD807" i="7"/>
  <c r="AC807" i="7"/>
  <c r="V807" i="7"/>
  <c r="U807" i="7"/>
  <c r="T807" i="7"/>
  <c r="N807" i="7"/>
  <c r="M807" i="7"/>
  <c r="J807" i="7"/>
  <c r="P807" i="7" s="1"/>
  <c r="AH806" i="7"/>
  <c r="AE806" i="7"/>
  <c r="AD806" i="7"/>
  <c r="AC806" i="7"/>
  <c r="V806" i="7"/>
  <c r="U806" i="7"/>
  <c r="T806" i="7"/>
  <c r="O806" i="7"/>
  <c r="N806" i="7"/>
  <c r="M806" i="7"/>
  <c r="J806" i="7"/>
  <c r="P806" i="7" s="1"/>
  <c r="AH805" i="7"/>
  <c r="AE805" i="7"/>
  <c r="AD805" i="7"/>
  <c r="AC805" i="7"/>
  <c r="V805" i="7"/>
  <c r="U805" i="7"/>
  <c r="T805" i="7"/>
  <c r="N805" i="7"/>
  <c r="M805" i="7"/>
  <c r="J805" i="7"/>
  <c r="O805" i="7" s="1"/>
  <c r="AH804" i="7"/>
  <c r="AE804" i="7"/>
  <c r="AD804" i="7"/>
  <c r="AC804" i="7"/>
  <c r="V804" i="7"/>
  <c r="U804" i="7"/>
  <c r="T804" i="7"/>
  <c r="N804" i="7"/>
  <c r="M804" i="7"/>
  <c r="J804" i="7"/>
  <c r="P804" i="7" s="1"/>
  <c r="AH803" i="7"/>
  <c r="AE803" i="7"/>
  <c r="AD803" i="7"/>
  <c r="AC803" i="7"/>
  <c r="V803" i="7"/>
  <c r="U803" i="7"/>
  <c r="T803" i="7"/>
  <c r="O803" i="7"/>
  <c r="N803" i="7"/>
  <c r="M803" i="7"/>
  <c r="J803" i="7"/>
  <c r="P803" i="7" s="1"/>
  <c r="AH802" i="7"/>
  <c r="AE802" i="7"/>
  <c r="AD802" i="7"/>
  <c r="AC802" i="7"/>
  <c r="V802" i="7"/>
  <c r="U802" i="7"/>
  <c r="T802" i="7"/>
  <c r="N802" i="7"/>
  <c r="M802" i="7"/>
  <c r="J802" i="7"/>
  <c r="AH801" i="7"/>
  <c r="AE801" i="7"/>
  <c r="AD801" i="7"/>
  <c r="AC801" i="7"/>
  <c r="V801" i="7"/>
  <c r="U801" i="7"/>
  <c r="T801" i="7"/>
  <c r="N801" i="7"/>
  <c r="M801" i="7"/>
  <c r="J801" i="7"/>
  <c r="P801" i="7" s="1"/>
  <c r="AH800" i="7"/>
  <c r="AE800" i="7"/>
  <c r="AD800" i="7"/>
  <c r="AC800" i="7"/>
  <c r="V800" i="7"/>
  <c r="U800" i="7"/>
  <c r="T800" i="7"/>
  <c r="N800" i="7"/>
  <c r="M800" i="7"/>
  <c r="J800" i="7"/>
  <c r="P800" i="7" s="1"/>
  <c r="AH799" i="7"/>
  <c r="AE799" i="7"/>
  <c r="AD799" i="7"/>
  <c r="AC799" i="7"/>
  <c r="V799" i="7"/>
  <c r="U799" i="7"/>
  <c r="T799" i="7"/>
  <c r="O799" i="7"/>
  <c r="N799" i="7"/>
  <c r="M799" i="7"/>
  <c r="J799" i="7"/>
  <c r="P799" i="7" s="1"/>
  <c r="AH798" i="7"/>
  <c r="AE798" i="7"/>
  <c r="AD798" i="7"/>
  <c r="AC798" i="7"/>
  <c r="V798" i="7"/>
  <c r="U798" i="7"/>
  <c r="T798" i="7"/>
  <c r="N798" i="7"/>
  <c r="M798" i="7"/>
  <c r="J798" i="7"/>
  <c r="P798" i="7" s="1"/>
  <c r="AH797" i="7"/>
  <c r="AE797" i="7"/>
  <c r="AD797" i="7"/>
  <c r="AC797" i="7"/>
  <c r="V797" i="7"/>
  <c r="U797" i="7"/>
  <c r="T797" i="7"/>
  <c r="N797" i="7"/>
  <c r="M797" i="7"/>
  <c r="J797" i="7"/>
  <c r="P797" i="7" s="1"/>
  <c r="AH796" i="7"/>
  <c r="AE796" i="7"/>
  <c r="AD796" i="7"/>
  <c r="AC796" i="7"/>
  <c r="V796" i="7"/>
  <c r="U796" i="7"/>
  <c r="T796" i="7"/>
  <c r="P796" i="7"/>
  <c r="O796" i="7"/>
  <c r="N796" i="7"/>
  <c r="M796" i="7"/>
  <c r="J796" i="7"/>
  <c r="AH795" i="7"/>
  <c r="AE795" i="7"/>
  <c r="AD795" i="7"/>
  <c r="AC795" i="7"/>
  <c r="V795" i="7"/>
  <c r="U795" i="7"/>
  <c r="T795" i="7"/>
  <c r="P795" i="7"/>
  <c r="O795" i="7"/>
  <c r="N795" i="7"/>
  <c r="M795" i="7"/>
  <c r="J795" i="7"/>
  <c r="AH794" i="7"/>
  <c r="AE794" i="7"/>
  <c r="AD794" i="7"/>
  <c r="AC794" i="7"/>
  <c r="V794" i="7"/>
  <c r="U794" i="7"/>
  <c r="T794" i="7"/>
  <c r="N794" i="7"/>
  <c r="M794" i="7"/>
  <c r="J794" i="7"/>
  <c r="P794" i="7" s="1"/>
  <c r="AH793" i="7"/>
  <c r="AE793" i="7"/>
  <c r="AD793" i="7"/>
  <c r="AC793" i="7"/>
  <c r="V793" i="7"/>
  <c r="U793" i="7"/>
  <c r="T793" i="7"/>
  <c r="N793" i="7"/>
  <c r="M793" i="7"/>
  <c r="J793" i="7"/>
  <c r="AH792" i="7"/>
  <c r="AE792" i="7"/>
  <c r="AD792" i="7"/>
  <c r="AC792" i="7"/>
  <c r="V792" i="7"/>
  <c r="U792" i="7"/>
  <c r="T792" i="7"/>
  <c r="N792" i="7"/>
  <c r="M792" i="7"/>
  <c r="J792" i="7"/>
  <c r="O792" i="7" s="1"/>
  <c r="AH791" i="7"/>
  <c r="AE791" i="7"/>
  <c r="AD791" i="7"/>
  <c r="AC791" i="7"/>
  <c r="V791" i="7"/>
  <c r="U791" i="7"/>
  <c r="T791" i="7"/>
  <c r="N791" i="7"/>
  <c r="M791" i="7"/>
  <c r="J791" i="7"/>
  <c r="P791" i="7" s="1"/>
  <c r="AH790" i="7"/>
  <c r="AE790" i="7"/>
  <c r="AD790" i="7"/>
  <c r="AC790" i="7"/>
  <c r="V790" i="7"/>
  <c r="U790" i="7"/>
  <c r="T790" i="7"/>
  <c r="O790" i="7"/>
  <c r="N790" i="7"/>
  <c r="M790" i="7"/>
  <c r="J790" i="7"/>
  <c r="P790" i="7" s="1"/>
  <c r="AH789" i="7"/>
  <c r="AE789" i="7"/>
  <c r="AD789" i="7"/>
  <c r="AC789" i="7"/>
  <c r="V789" i="7"/>
  <c r="U789" i="7"/>
  <c r="T789" i="7"/>
  <c r="N789" i="7"/>
  <c r="M789" i="7"/>
  <c r="J789" i="7"/>
  <c r="P789" i="7" s="1"/>
  <c r="AH788" i="7"/>
  <c r="AE788" i="7"/>
  <c r="AD788" i="7"/>
  <c r="AC788" i="7"/>
  <c r="V788" i="7"/>
  <c r="U788" i="7"/>
  <c r="T788" i="7"/>
  <c r="N788" i="7"/>
  <c r="M788" i="7"/>
  <c r="J788" i="7"/>
  <c r="P788" i="7" s="1"/>
  <c r="AH787" i="7"/>
  <c r="AE787" i="7"/>
  <c r="AD787" i="7"/>
  <c r="AC787" i="7"/>
  <c r="V787" i="7"/>
  <c r="U787" i="7"/>
  <c r="T787" i="7"/>
  <c r="O787" i="7"/>
  <c r="N787" i="7"/>
  <c r="M787" i="7"/>
  <c r="J787" i="7"/>
  <c r="P787" i="7" s="1"/>
  <c r="AH786" i="7"/>
  <c r="AE786" i="7"/>
  <c r="AD786" i="7"/>
  <c r="AC786" i="7"/>
  <c r="V786" i="7"/>
  <c r="U786" i="7"/>
  <c r="T786" i="7"/>
  <c r="N786" i="7"/>
  <c r="M786" i="7"/>
  <c r="J786" i="7"/>
  <c r="AH785" i="7"/>
  <c r="AE785" i="7"/>
  <c r="AD785" i="7"/>
  <c r="AC785" i="7"/>
  <c r="V785" i="7"/>
  <c r="U785" i="7"/>
  <c r="T785" i="7"/>
  <c r="N785" i="7"/>
  <c r="M785" i="7"/>
  <c r="J785" i="7"/>
  <c r="P785" i="7" s="1"/>
  <c r="AH784" i="7"/>
  <c r="AE784" i="7"/>
  <c r="AD784" i="7"/>
  <c r="AC784" i="7"/>
  <c r="V784" i="7"/>
  <c r="U784" i="7"/>
  <c r="T784" i="7"/>
  <c r="N784" i="7"/>
  <c r="M784" i="7"/>
  <c r="J784" i="7"/>
  <c r="P784" i="7" s="1"/>
  <c r="AH783" i="7"/>
  <c r="AE783" i="7"/>
  <c r="AD783" i="7"/>
  <c r="AC783" i="7"/>
  <c r="V783" i="7"/>
  <c r="U783" i="7"/>
  <c r="T783" i="7"/>
  <c r="N783" i="7"/>
  <c r="M783" i="7"/>
  <c r="J783" i="7"/>
  <c r="P783" i="7" s="1"/>
  <c r="AH782" i="7"/>
  <c r="AE782" i="7"/>
  <c r="AD782" i="7"/>
  <c r="AC782" i="7"/>
  <c r="V782" i="7"/>
  <c r="U782" i="7"/>
  <c r="T782" i="7"/>
  <c r="N782" i="7"/>
  <c r="M782" i="7"/>
  <c r="J782" i="7"/>
  <c r="P782" i="7" s="1"/>
  <c r="AH781" i="7"/>
  <c r="AE781" i="7"/>
  <c r="AD781" i="7"/>
  <c r="AC781" i="7"/>
  <c r="V781" i="7"/>
  <c r="U781" i="7"/>
  <c r="T781" i="7"/>
  <c r="N781" i="7"/>
  <c r="M781" i="7"/>
  <c r="J781" i="7"/>
  <c r="P781" i="7" s="1"/>
  <c r="AH780" i="7"/>
  <c r="AE780" i="7"/>
  <c r="AD780" i="7"/>
  <c r="AC780" i="7"/>
  <c r="V780" i="7"/>
  <c r="U780" i="7"/>
  <c r="T780" i="7"/>
  <c r="P780" i="7"/>
  <c r="N780" i="7"/>
  <c r="M780" i="7"/>
  <c r="J780" i="7"/>
  <c r="O780" i="7" s="1"/>
  <c r="AH779" i="7"/>
  <c r="AE779" i="7"/>
  <c r="AD779" i="7"/>
  <c r="AC779" i="7"/>
  <c r="V779" i="7"/>
  <c r="U779" i="7"/>
  <c r="T779" i="7"/>
  <c r="P779" i="7"/>
  <c r="O779" i="7"/>
  <c r="N779" i="7"/>
  <c r="M779" i="7"/>
  <c r="J779" i="7"/>
  <c r="AH778" i="7"/>
  <c r="AE778" i="7"/>
  <c r="AD778" i="7"/>
  <c r="AC778" i="7"/>
  <c r="V778" i="7"/>
  <c r="U778" i="7"/>
  <c r="T778" i="7"/>
  <c r="O778" i="7"/>
  <c r="N778" i="7"/>
  <c r="M778" i="7"/>
  <c r="J778" i="7"/>
  <c r="P778" i="7" s="1"/>
  <c r="AH777" i="7"/>
  <c r="AE777" i="7"/>
  <c r="AD777" i="7"/>
  <c r="AC777" i="7"/>
  <c r="V777" i="7"/>
  <c r="U777" i="7"/>
  <c r="T777" i="7"/>
  <c r="N777" i="7"/>
  <c r="M777" i="7"/>
  <c r="J777" i="7"/>
  <c r="AH776" i="7"/>
  <c r="AE776" i="7"/>
  <c r="AD776" i="7"/>
  <c r="AC776" i="7"/>
  <c r="V776" i="7"/>
  <c r="U776" i="7"/>
  <c r="T776" i="7"/>
  <c r="N776" i="7"/>
  <c r="M776" i="7"/>
  <c r="J776" i="7"/>
  <c r="O776" i="7" s="1"/>
  <c r="AH775" i="7"/>
  <c r="AE775" i="7"/>
  <c r="AD775" i="7"/>
  <c r="AC775" i="7"/>
  <c r="V775" i="7"/>
  <c r="U775" i="7"/>
  <c r="T775" i="7"/>
  <c r="N775" i="7"/>
  <c r="M775" i="7"/>
  <c r="J775" i="7"/>
  <c r="P775" i="7" s="1"/>
  <c r="AH774" i="7"/>
  <c r="AE774" i="7"/>
  <c r="AD774" i="7"/>
  <c r="AC774" i="7"/>
  <c r="V774" i="7"/>
  <c r="U774" i="7"/>
  <c r="T774" i="7"/>
  <c r="O774" i="7"/>
  <c r="N774" i="7"/>
  <c r="M774" i="7"/>
  <c r="J774" i="7"/>
  <c r="P774" i="7" s="1"/>
  <c r="AH773" i="7"/>
  <c r="AE773" i="7"/>
  <c r="AD773" i="7"/>
  <c r="AC773" i="7"/>
  <c r="V773" i="7"/>
  <c r="U773" i="7"/>
  <c r="T773" i="7"/>
  <c r="N773" i="7"/>
  <c r="M773" i="7"/>
  <c r="J773" i="7"/>
  <c r="P773" i="7" s="1"/>
  <c r="AH772" i="7"/>
  <c r="AE772" i="7"/>
  <c r="AD772" i="7"/>
  <c r="AC772" i="7"/>
  <c r="V772" i="7"/>
  <c r="U772" i="7"/>
  <c r="T772" i="7"/>
  <c r="N772" i="7"/>
  <c r="M772" i="7"/>
  <c r="J772" i="7"/>
  <c r="AH771" i="7"/>
  <c r="AE771" i="7"/>
  <c r="AD771" i="7"/>
  <c r="AC771" i="7"/>
  <c r="V771" i="7"/>
  <c r="U771" i="7"/>
  <c r="T771" i="7"/>
  <c r="O771" i="7"/>
  <c r="N771" i="7"/>
  <c r="M771" i="7"/>
  <c r="J771" i="7"/>
  <c r="P771" i="7" s="1"/>
  <c r="AH770" i="7"/>
  <c r="AE770" i="7"/>
  <c r="AD770" i="7"/>
  <c r="AC770" i="7"/>
  <c r="V770" i="7"/>
  <c r="U770" i="7"/>
  <c r="T770" i="7"/>
  <c r="N770" i="7"/>
  <c r="M770" i="7"/>
  <c r="J770" i="7"/>
  <c r="AH769" i="7"/>
  <c r="AE769" i="7"/>
  <c r="AD769" i="7"/>
  <c r="AC769" i="7"/>
  <c r="V769" i="7"/>
  <c r="U769" i="7"/>
  <c r="T769" i="7"/>
  <c r="N769" i="7"/>
  <c r="M769" i="7"/>
  <c r="J769" i="7"/>
  <c r="AH768" i="7"/>
  <c r="AE768" i="7"/>
  <c r="AD768" i="7"/>
  <c r="AC768" i="7"/>
  <c r="V768" i="7"/>
  <c r="U768" i="7"/>
  <c r="T768" i="7"/>
  <c r="N768" i="7"/>
  <c r="M768" i="7"/>
  <c r="J768" i="7"/>
  <c r="P768" i="7" s="1"/>
  <c r="AH767" i="7"/>
  <c r="AE767" i="7"/>
  <c r="AD767" i="7"/>
  <c r="AC767" i="7"/>
  <c r="V767" i="7"/>
  <c r="U767" i="7"/>
  <c r="T767" i="7"/>
  <c r="N767" i="7"/>
  <c r="M767" i="7"/>
  <c r="J767" i="7"/>
  <c r="P767" i="7" s="1"/>
  <c r="AH766" i="7"/>
  <c r="AE766" i="7"/>
  <c r="AD766" i="7"/>
  <c r="AC766" i="7"/>
  <c r="V766" i="7"/>
  <c r="U766" i="7"/>
  <c r="T766" i="7"/>
  <c r="N766" i="7"/>
  <c r="M766" i="7"/>
  <c r="J766" i="7"/>
  <c r="P766" i="7" s="1"/>
  <c r="AH765" i="7"/>
  <c r="AE765" i="7"/>
  <c r="AD765" i="7"/>
  <c r="AC765" i="7"/>
  <c r="V765" i="7"/>
  <c r="U765" i="7"/>
  <c r="T765" i="7"/>
  <c r="N765" i="7"/>
  <c r="M765" i="7"/>
  <c r="J765" i="7"/>
  <c r="P765" i="7" s="1"/>
  <c r="AH764" i="7"/>
  <c r="AE764" i="7"/>
  <c r="AD764" i="7"/>
  <c r="AC764" i="7"/>
  <c r="V764" i="7"/>
  <c r="U764" i="7"/>
  <c r="T764" i="7"/>
  <c r="O764" i="7"/>
  <c r="N764" i="7"/>
  <c r="M764" i="7"/>
  <c r="J764" i="7"/>
  <c r="P764" i="7" s="1"/>
  <c r="AH763" i="7"/>
  <c r="AE763" i="7"/>
  <c r="AD763" i="7"/>
  <c r="AC763" i="7"/>
  <c r="V763" i="7"/>
  <c r="U763" i="7"/>
  <c r="T763" i="7"/>
  <c r="P763" i="7"/>
  <c r="O763" i="7"/>
  <c r="N763" i="7"/>
  <c r="M763" i="7"/>
  <c r="J763" i="7"/>
  <c r="AH762" i="7"/>
  <c r="AE762" i="7"/>
  <c r="AD762" i="7"/>
  <c r="AC762" i="7"/>
  <c r="V762" i="7"/>
  <c r="U762" i="7"/>
  <c r="T762" i="7"/>
  <c r="P762" i="7"/>
  <c r="N762" i="7"/>
  <c r="M762" i="7"/>
  <c r="J762" i="7"/>
  <c r="O762" i="7" s="1"/>
  <c r="AH761" i="7"/>
  <c r="AE761" i="7"/>
  <c r="AD761" i="7"/>
  <c r="AC761" i="7"/>
  <c r="V761" i="7"/>
  <c r="U761" i="7"/>
  <c r="T761" i="7"/>
  <c r="N761" i="7"/>
  <c r="M761" i="7"/>
  <c r="J761" i="7"/>
  <c r="AH760" i="7"/>
  <c r="AE760" i="7"/>
  <c r="AD760" i="7"/>
  <c r="AC760" i="7"/>
  <c r="V760" i="7"/>
  <c r="U760" i="7"/>
  <c r="T760" i="7"/>
  <c r="P760" i="7"/>
  <c r="N760" i="7"/>
  <c r="M760" i="7"/>
  <c r="J760" i="7"/>
  <c r="O760" i="7" s="1"/>
  <c r="AH759" i="7"/>
  <c r="AE759" i="7"/>
  <c r="AD759" i="7"/>
  <c r="AC759" i="7"/>
  <c r="V759" i="7"/>
  <c r="U759" i="7"/>
  <c r="T759" i="7"/>
  <c r="P759" i="7"/>
  <c r="N759" i="7"/>
  <c r="M759" i="7"/>
  <c r="J759" i="7"/>
  <c r="O759" i="7" s="1"/>
  <c r="AH758" i="7"/>
  <c r="AE758" i="7"/>
  <c r="AD758" i="7"/>
  <c r="AC758" i="7"/>
  <c r="V758" i="7"/>
  <c r="U758" i="7"/>
  <c r="T758" i="7"/>
  <c r="N758" i="7"/>
  <c r="M758" i="7"/>
  <c r="J758" i="7"/>
  <c r="P758" i="7" s="1"/>
  <c r="AH757" i="7"/>
  <c r="AE757" i="7"/>
  <c r="AD757" i="7"/>
  <c r="AC757" i="7"/>
  <c r="V757" i="7"/>
  <c r="U757" i="7"/>
  <c r="T757" i="7"/>
  <c r="N757" i="7"/>
  <c r="M757" i="7"/>
  <c r="J757" i="7"/>
  <c r="P757" i="7" s="1"/>
  <c r="AH756" i="7"/>
  <c r="AE756" i="7"/>
  <c r="AD756" i="7"/>
  <c r="AC756" i="7"/>
  <c r="V756" i="7"/>
  <c r="U756" i="7"/>
  <c r="T756" i="7"/>
  <c r="N756" i="7"/>
  <c r="M756" i="7"/>
  <c r="J756" i="7"/>
  <c r="P756" i="7" s="1"/>
  <c r="AH755" i="7"/>
  <c r="AE755" i="7"/>
  <c r="AD755" i="7"/>
  <c r="AC755" i="7"/>
  <c r="V755" i="7"/>
  <c r="U755" i="7"/>
  <c r="T755" i="7"/>
  <c r="O755" i="7"/>
  <c r="N755" i="7"/>
  <c r="M755" i="7"/>
  <c r="J755" i="7"/>
  <c r="P755" i="7" s="1"/>
  <c r="AH754" i="7"/>
  <c r="AE754" i="7"/>
  <c r="AD754" i="7"/>
  <c r="AC754" i="7"/>
  <c r="V754" i="7"/>
  <c r="U754" i="7"/>
  <c r="T754" i="7"/>
  <c r="N754" i="7"/>
  <c r="M754" i="7"/>
  <c r="J754" i="7"/>
  <c r="AH753" i="7"/>
  <c r="AE753" i="7"/>
  <c r="AD753" i="7"/>
  <c r="AC753" i="7"/>
  <c r="V753" i="7"/>
  <c r="U753" i="7"/>
  <c r="T753" i="7"/>
  <c r="N753" i="7"/>
  <c r="M753" i="7"/>
  <c r="J753" i="7"/>
  <c r="AH752" i="7"/>
  <c r="AE752" i="7"/>
  <c r="AD752" i="7"/>
  <c r="AC752" i="7"/>
  <c r="V752" i="7"/>
  <c r="U752" i="7"/>
  <c r="T752" i="7"/>
  <c r="N752" i="7"/>
  <c r="M752" i="7"/>
  <c r="J752" i="7"/>
  <c r="P752" i="7" s="1"/>
  <c r="AH751" i="7"/>
  <c r="AE751" i="7"/>
  <c r="AD751" i="7"/>
  <c r="AC751" i="7"/>
  <c r="V751" i="7"/>
  <c r="U751" i="7"/>
  <c r="T751" i="7"/>
  <c r="P751" i="7"/>
  <c r="O751" i="7"/>
  <c r="N751" i="7"/>
  <c r="M751" i="7"/>
  <c r="J751" i="7"/>
  <c r="AH750" i="7"/>
  <c r="AE750" i="7"/>
  <c r="AD750" i="7"/>
  <c r="AC750" i="7"/>
  <c r="V750" i="7"/>
  <c r="U750" i="7"/>
  <c r="T750" i="7"/>
  <c r="O750" i="7"/>
  <c r="N750" i="7"/>
  <c r="M750" i="7"/>
  <c r="J750" i="7"/>
  <c r="P750" i="7" s="1"/>
  <c r="AH749" i="7"/>
  <c r="AE749" i="7"/>
  <c r="AD749" i="7"/>
  <c r="AC749" i="7"/>
  <c r="V749" i="7"/>
  <c r="U749" i="7"/>
  <c r="T749" i="7"/>
  <c r="N749" i="7"/>
  <c r="M749" i="7"/>
  <c r="J749" i="7"/>
  <c r="P749" i="7" s="1"/>
  <c r="AH748" i="7"/>
  <c r="AE748" i="7"/>
  <c r="AD748" i="7"/>
  <c r="AC748" i="7"/>
  <c r="V748" i="7"/>
  <c r="U748" i="7"/>
  <c r="T748" i="7"/>
  <c r="N748" i="7"/>
  <c r="M748" i="7"/>
  <c r="J748" i="7"/>
  <c r="P748" i="7" s="1"/>
  <c r="AH747" i="7"/>
  <c r="AE747" i="7"/>
  <c r="AD747" i="7"/>
  <c r="AC747" i="7"/>
  <c r="V747" i="7"/>
  <c r="U747" i="7"/>
  <c r="T747" i="7"/>
  <c r="N747" i="7"/>
  <c r="M747" i="7"/>
  <c r="J747" i="7"/>
  <c r="P747" i="7" s="1"/>
  <c r="AH746" i="7"/>
  <c r="AE746" i="7"/>
  <c r="AD746" i="7"/>
  <c r="AC746" i="7"/>
  <c r="V746" i="7"/>
  <c r="U746" i="7"/>
  <c r="T746" i="7"/>
  <c r="P746" i="7"/>
  <c r="O746" i="7"/>
  <c r="N746" i="7"/>
  <c r="M746" i="7"/>
  <c r="J746" i="7"/>
  <c r="AH745" i="7"/>
  <c r="AE745" i="7"/>
  <c r="AD745" i="7"/>
  <c r="AC745" i="7"/>
  <c r="V745" i="7"/>
  <c r="U745" i="7"/>
  <c r="T745" i="7"/>
  <c r="N745" i="7"/>
  <c r="M745" i="7"/>
  <c r="J745" i="7"/>
  <c r="AH744" i="7"/>
  <c r="AE744" i="7"/>
  <c r="AD744" i="7"/>
  <c r="AC744" i="7"/>
  <c r="V744" i="7"/>
  <c r="U744" i="7"/>
  <c r="T744" i="7"/>
  <c r="P744" i="7"/>
  <c r="N744" i="7"/>
  <c r="M744" i="7"/>
  <c r="J744" i="7"/>
  <c r="O744" i="7" s="1"/>
  <c r="AH743" i="7"/>
  <c r="AE743" i="7"/>
  <c r="AD743" i="7"/>
  <c r="AC743" i="7"/>
  <c r="V743" i="7"/>
  <c r="U743" i="7"/>
  <c r="T743" i="7"/>
  <c r="P743" i="7"/>
  <c r="N743" i="7"/>
  <c r="M743" i="7"/>
  <c r="J743" i="7"/>
  <c r="O743" i="7" s="1"/>
  <c r="AH742" i="7"/>
  <c r="AE742" i="7"/>
  <c r="AD742" i="7"/>
  <c r="AC742" i="7"/>
  <c r="V742" i="7"/>
  <c r="U742" i="7"/>
  <c r="T742" i="7"/>
  <c r="N742" i="7"/>
  <c r="M742" i="7"/>
  <c r="J742" i="7"/>
  <c r="AH741" i="7"/>
  <c r="AE741" i="7"/>
  <c r="AD741" i="7"/>
  <c r="AC741" i="7"/>
  <c r="V741" i="7"/>
  <c r="U741" i="7"/>
  <c r="T741" i="7"/>
  <c r="N741" i="7"/>
  <c r="M741" i="7"/>
  <c r="J741" i="7"/>
  <c r="P741" i="7" s="1"/>
  <c r="AH740" i="7"/>
  <c r="AE740" i="7"/>
  <c r="AD740" i="7"/>
  <c r="AC740" i="7"/>
  <c r="V740" i="7"/>
  <c r="U740" i="7"/>
  <c r="T740" i="7"/>
  <c r="N740" i="7"/>
  <c r="M740" i="7"/>
  <c r="J740" i="7"/>
  <c r="P740" i="7" s="1"/>
  <c r="AH739" i="7"/>
  <c r="AE739" i="7"/>
  <c r="AD739" i="7"/>
  <c r="AC739" i="7"/>
  <c r="V739" i="7"/>
  <c r="U739" i="7"/>
  <c r="T739" i="7"/>
  <c r="O739" i="7"/>
  <c r="N739" i="7"/>
  <c r="M739" i="7"/>
  <c r="J739" i="7"/>
  <c r="P739" i="7" s="1"/>
  <c r="AH738" i="7"/>
  <c r="AE738" i="7"/>
  <c r="AD738" i="7"/>
  <c r="AC738" i="7"/>
  <c r="V738" i="7"/>
  <c r="U738" i="7"/>
  <c r="T738" i="7"/>
  <c r="N738" i="7"/>
  <c r="M738" i="7"/>
  <c r="J738" i="7"/>
  <c r="AH737" i="7"/>
  <c r="AE737" i="7"/>
  <c r="AD737" i="7"/>
  <c r="AC737" i="7"/>
  <c r="V737" i="7"/>
  <c r="U737" i="7"/>
  <c r="T737" i="7"/>
  <c r="N737" i="7"/>
  <c r="M737" i="7"/>
  <c r="J737" i="7"/>
  <c r="AH736" i="7"/>
  <c r="AE736" i="7"/>
  <c r="AD736" i="7"/>
  <c r="AC736" i="7"/>
  <c r="V736" i="7"/>
  <c r="U736" i="7"/>
  <c r="T736" i="7"/>
  <c r="N736" i="7"/>
  <c r="M736" i="7"/>
  <c r="J736" i="7"/>
  <c r="P736" i="7" s="1"/>
  <c r="AH735" i="7"/>
  <c r="AE735" i="7"/>
  <c r="AD735" i="7"/>
  <c r="AC735" i="7"/>
  <c r="V735" i="7"/>
  <c r="U735" i="7"/>
  <c r="T735" i="7"/>
  <c r="P735" i="7"/>
  <c r="O735" i="7"/>
  <c r="N735" i="7"/>
  <c r="M735" i="7"/>
  <c r="J735" i="7"/>
  <c r="AH734" i="7"/>
  <c r="AE734" i="7"/>
  <c r="AD734" i="7"/>
  <c r="AC734" i="7"/>
  <c r="V734" i="7"/>
  <c r="U734" i="7"/>
  <c r="T734" i="7"/>
  <c r="O734" i="7"/>
  <c r="N734" i="7"/>
  <c r="M734" i="7"/>
  <c r="J734" i="7"/>
  <c r="P734" i="7" s="1"/>
  <c r="AH733" i="7"/>
  <c r="AE733" i="7"/>
  <c r="AD733" i="7"/>
  <c r="AC733" i="7"/>
  <c r="V733" i="7"/>
  <c r="U733" i="7"/>
  <c r="T733" i="7"/>
  <c r="N733" i="7"/>
  <c r="M733" i="7"/>
  <c r="J733" i="7"/>
  <c r="AH732" i="7"/>
  <c r="AE732" i="7"/>
  <c r="AD732" i="7"/>
  <c r="AC732" i="7"/>
  <c r="V732" i="7"/>
  <c r="U732" i="7"/>
  <c r="T732" i="7"/>
  <c r="P732" i="7"/>
  <c r="O732" i="7"/>
  <c r="N732" i="7"/>
  <c r="M732" i="7"/>
  <c r="J732" i="7"/>
  <c r="AH731" i="7"/>
  <c r="AE731" i="7"/>
  <c r="AD731" i="7"/>
  <c r="AC731" i="7"/>
  <c r="V731" i="7"/>
  <c r="U731" i="7"/>
  <c r="T731" i="7"/>
  <c r="N731" i="7"/>
  <c r="M731" i="7"/>
  <c r="J731" i="7"/>
  <c r="P731" i="7" s="1"/>
  <c r="AH730" i="7"/>
  <c r="AE730" i="7"/>
  <c r="AD730" i="7"/>
  <c r="AC730" i="7"/>
  <c r="V730" i="7"/>
  <c r="U730" i="7"/>
  <c r="T730" i="7"/>
  <c r="P730" i="7"/>
  <c r="O730" i="7"/>
  <c r="N730" i="7"/>
  <c r="M730" i="7"/>
  <c r="J730" i="7"/>
  <c r="AH729" i="7"/>
  <c r="AE729" i="7"/>
  <c r="AD729" i="7"/>
  <c r="AC729" i="7"/>
  <c r="V729" i="7"/>
  <c r="U729" i="7"/>
  <c r="T729" i="7"/>
  <c r="N729" i="7"/>
  <c r="M729" i="7"/>
  <c r="J729" i="7"/>
  <c r="AH728" i="7"/>
  <c r="AE728" i="7"/>
  <c r="AD728" i="7"/>
  <c r="AC728" i="7"/>
  <c r="V728" i="7"/>
  <c r="U728" i="7"/>
  <c r="T728" i="7"/>
  <c r="N728" i="7"/>
  <c r="M728" i="7"/>
  <c r="J728" i="7"/>
  <c r="O728" i="7" s="1"/>
  <c r="AH727" i="7"/>
  <c r="AE727" i="7"/>
  <c r="AD727" i="7"/>
  <c r="AC727" i="7"/>
  <c r="V727" i="7"/>
  <c r="U727" i="7"/>
  <c r="T727" i="7"/>
  <c r="P727" i="7"/>
  <c r="N727" i="7"/>
  <c r="M727" i="7"/>
  <c r="J727" i="7"/>
  <c r="O727" i="7" s="1"/>
  <c r="AH726" i="7"/>
  <c r="AE726" i="7"/>
  <c r="AD726" i="7"/>
  <c r="AC726" i="7"/>
  <c r="V726" i="7"/>
  <c r="U726" i="7"/>
  <c r="T726" i="7"/>
  <c r="N726" i="7"/>
  <c r="M726" i="7"/>
  <c r="J726" i="7"/>
  <c r="AH725" i="7"/>
  <c r="AE725" i="7"/>
  <c r="AD725" i="7"/>
  <c r="AC725" i="7"/>
  <c r="V725" i="7"/>
  <c r="U725" i="7"/>
  <c r="T725" i="7"/>
  <c r="N725" i="7"/>
  <c r="M725" i="7"/>
  <c r="J725" i="7"/>
  <c r="P725" i="7" s="1"/>
  <c r="AH724" i="7"/>
  <c r="AE724" i="7"/>
  <c r="AD724" i="7"/>
  <c r="AC724" i="7"/>
  <c r="V724" i="7"/>
  <c r="U724" i="7"/>
  <c r="T724" i="7"/>
  <c r="O724" i="7"/>
  <c r="N724" i="7"/>
  <c r="M724" i="7"/>
  <c r="J724" i="7"/>
  <c r="P724" i="7" s="1"/>
  <c r="AH723" i="7"/>
  <c r="AE723" i="7"/>
  <c r="AD723" i="7"/>
  <c r="AC723" i="7"/>
  <c r="V723" i="7"/>
  <c r="U723" i="7"/>
  <c r="T723" i="7"/>
  <c r="N723" i="7"/>
  <c r="M723" i="7"/>
  <c r="J723" i="7"/>
  <c r="AH722" i="7"/>
  <c r="AE722" i="7"/>
  <c r="AD722" i="7"/>
  <c r="AC722" i="7"/>
  <c r="V722" i="7"/>
  <c r="U722" i="7"/>
  <c r="T722" i="7"/>
  <c r="N722" i="7"/>
  <c r="M722" i="7"/>
  <c r="J722" i="7"/>
  <c r="AH721" i="7"/>
  <c r="AE721" i="7"/>
  <c r="AD721" i="7"/>
  <c r="AC721" i="7"/>
  <c r="V721" i="7"/>
  <c r="U721" i="7"/>
  <c r="T721" i="7"/>
  <c r="N721" i="7"/>
  <c r="M721" i="7"/>
  <c r="J721" i="7"/>
  <c r="AH720" i="7"/>
  <c r="AE720" i="7"/>
  <c r="AD720" i="7"/>
  <c r="AC720" i="7"/>
  <c r="V720" i="7"/>
  <c r="U720" i="7"/>
  <c r="T720" i="7"/>
  <c r="N720" i="7"/>
  <c r="M720" i="7"/>
  <c r="J720" i="7"/>
  <c r="P720" i="7" s="1"/>
  <c r="AH719" i="7"/>
  <c r="AE719" i="7"/>
  <c r="AD719" i="7"/>
  <c r="AC719" i="7"/>
  <c r="V719" i="7"/>
  <c r="U719" i="7"/>
  <c r="T719" i="7"/>
  <c r="P719" i="7"/>
  <c r="O719" i="7"/>
  <c r="N719" i="7"/>
  <c r="M719" i="7"/>
  <c r="J719" i="7"/>
  <c r="AH718" i="7"/>
  <c r="AE718" i="7"/>
  <c r="AD718" i="7"/>
  <c r="AC718" i="7"/>
  <c r="V718" i="7"/>
  <c r="U718" i="7"/>
  <c r="T718" i="7"/>
  <c r="O718" i="7"/>
  <c r="N718" i="7"/>
  <c r="M718" i="7"/>
  <c r="J718" i="7"/>
  <c r="P718" i="7" s="1"/>
  <c r="AH717" i="7"/>
  <c r="AE717" i="7"/>
  <c r="AD717" i="7"/>
  <c r="AC717" i="7"/>
  <c r="V717" i="7"/>
  <c r="U717" i="7"/>
  <c r="T717" i="7"/>
  <c r="N717" i="7"/>
  <c r="M717" i="7"/>
  <c r="J717" i="7"/>
  <c r="P717" i="7" s="1"/>
  <c r="AH716" i="7"/>
  <c r="AE716" i="7"/>
  <c r="AD716" i="7"/>
  <c r="AC716" i="7"/>
  <c r="V716" i="7"/>
  <c r="U716" i="7"/>
  <c r="T716" i="7"/>
  <c r="N716" i="7"/>
  <c r="M716" i="7"/>
  <c r="J716" i="7"/>
  <c r="P716" i="7" s="1"/>
  <c r="AH715" i="7"/>
  <c r="AE715" i="7"/>
  <c r="AD715" i="7"/>
  <c r="AC715" i="7"/>
  <c r="V715" i="7"/>
  <c r="U715" i="7"/>
  <c r="T715" i="7"/>
  <c r="N715" i="7"/>
  <c r="M715" i="7"/>
  <c r="J715" i="7"/>
  <c r="P715" i="7" s="1"/>
  <c r="AH714" i="7"/>
  <c r="AE714" i="7"/>
  <c r="AD714" i="7"/>
  <c r="AC714" i="7"/>
  <c r="V714" i="7"/>
  <c r="U714" i="7"/>
  <c r="T714" i="7"/>
  <c r="P714" i="7"/>
  <c r="O714" i="7"/>
  <c r="N714" i="7"/>
  <c r="M714" i="7"/>
  <c r="J714" i="7"/>
  <c r="AH713" i="7"/>
  <c r="AE713" i="7"/>
  <c r="AD713" i="7"/>
  <c r="AC713" i="7"/>
  <c r="V713" i="7"/>
  <c r="U713" i="7"/>
  <c r="T713" i="7"/>
  <c r="N713" i="7"/>
  <c r="M713" i="7"/>
  <c r="J713" i="7"/>
  <c r="AH712" i="7"/>
  <c r="AE712" i="7"/>
  <c r="AD712" i="7"/>
  <c r="AC712" i="7"/>
  <c r="V712" i="7"/>
  <c r="U712" i="7"/>
  <c r="T712" i="7"/>
  <c r="P712" i="7"/>
  <c r="N712" i="7"/>
  <c r="M712" i="7"/>
  <c r="J712" i="7"/>
  <c r="O712" i="7" s="1"/>
  <c r="AH711" i="7"/>
  <c r="AE711" i="7"/>
  <c r="AD711" i="7"/>
  <c r="AC711" i="7"/>
  <c r="V711" i="7"/>
  <c r="U711" i="7"/>
  <c r="T711" i="7"/>
  <c r="P711" i="7"/>
  <c r="N711" i="7"/>
  <c r="M711" i="7"/>
  <c r="J711" i="7"/>
  <c r="O711" i="7" s="1"/>
  <c r="AH710" i="7"/>
  <c r="AE710" i="7"/>
  <c r="AD710" i="7"/>
  <c r="AC710" i="7"/>
  <c r="V710" i="7"/>
  <c r="U710" i="7"/>
  <c r="T710" i="7"/>
  <c r="N710" i="7"/>
  <c r="M710" i="7"/>
  <c r="J710" i="7"/>
  <c r="AH709" i="7"/>
  <c r="AE709" i="7"/>
  <c r="AD709" i="7"/>
  <c r="AC709" i="7"/>
  <c r="V709" i="7"/>
  <c r="U709" i="7"/>
  <c r="T709" i="7"/>
  <c r="N709" i="7"/>
  <c r="M709" i="7"/>
  <c r="J709" i="7"/>
  <c r="P709" i="7" s="1"/>
  <c r="AH708" i="7"/>
  <c r="AE708" i="7"/>
  <c r="AD708" i="7"/>
  <c r="AC708" i="7"/>
  <c r="V708" i="7"/>
  <c r="U708" i="7"/>
  <c r="T708" i="7"/>
  <c r="O708" i="7"/>
  <c r="N708" i="7"/>
  <c r="M708" i="7"/>
  <c r="J708" i="7"/>
  <c r="P708" i="7" s="1"/>
  <c r="AH707" i="7"/>
  <c r="AE707" i="7"/>
  <c r="AD707" i="7"/>
  <c r="AC707" i="7"/>
  <c r="V707" i="7"/>
  <c r="U707" i="7"/>
  <c r="T707" i="7"/>
  <c r="N707" i="7"/>
  <c r="M707" i="7"/>
  <c r="J707" i="7"/>
  <c r="AH706" i="7"/>
  <c r="AE706" i="7"/>
  <c r="AD706" i="7"/>
  <c r="AC706" i="7"/>
  <c r="V706" i="7"/>
  <c r="U706" i="7"/>
  <c r="T706" i="7"/>
  <c r="N706" i="7"/>
  <c r="M706" i="7"/>
  <c r="J706" i="7"/>
  <c r="AH705" i="7"/>
  <c r="AE705" i="7"/>
  <c r="AD705" i="7"/>
  <c r="AC705" i="7"/>
  <c r="V705" i="7"/>
  <c r="U705" i="7"/>
  <c r="T705" i="7"/>
  <c r="N705" i="7"/>
  <c r="M705" i="7"/>
  <c r="J705" i="7"/>
  <c r="AH704" i="7"/>
  <c r="AE704" i="7"/>
  <c r="AD704" i="7"/>
  <c r="AC704" i="7"/>
  <c r="V704" i="7"/>
  <c r="U704" i="7"/>
  <c r="T704" i="7"/>
  <c r="N704" i="7"/>
  <c r="M704" i="7"/>
  <c r="J704" i="7"/>
  <c r="AH703" i="7"/>
  <c r="AE703" i="7"/>
  <c r="AD703" i="7"/>
  <c r="AC703" i="7"/>
  <c r="V703" i="7"/>
  <c r="U703" i="7"/>
  <c r="T703" i="7"/>
  <c r="P703" i="7"/>
  <c r="O703" i="7"/>
  <c r="N703" i="7"/>
  <c r="M703" i="7"/>
  <c r="J703" i="7"/>
  <c r="AH702" i="7"/>
  <c r="AE702" i="7"/>
  <c r="AD702" i="7"/>
  <c r="AC702" i="7"/>
  <c r="V702" i="7"/>
  <c r="U702" i="7"/>
  <c r="T702" i="7"/>
  <c r="O702" i="7"/>
  <c r="N702" i="7"/>
  <c r="M702" i="7"/>
  <c r="J702" i="7"/>
  <c r="P702" i="7" s="1"/>
  <c r="AH701" i="7"/>
  <c r="AE701" i="7"/>
  <c r="AD701" i="7"/>
  <c r="AC701" i="7"/>
  <c r="V701" i="7"/>
  <c r="U701" i="7"/>
  <c r="T701" i="7"/>
  <c r="O701" i="7"/>
  <c r="N701" i="7"/>
  <c r="M701" i="7"/>
  <c r="J701" i="7"/>
  <c r="P701" i="7" s="1"/>
  <c r="AH700" i="7"/>
  <c r="AE700" i="7"/>
  <c r="AD700" i="7"/>
  <c r="AC700" i="7"/>
  <c r="V700" i="7"/>
  <c r="U700" i="7"/>
  <c r="T700" i="7"/>
  <c r="N700" i="7"/>
  <c r="M700" i="7"/>
  <c r="J700" i="7"/>
  <c r="P700" i="7" s="1"/>
  <c r="AH699" i="7"/>
  <c r="AE699" i="7"/>
  <c r="AD699" i="7"/>
  <c r="AC699" i="7"/>
  <c r="V699" i="7"/>
  <c r="U699" i="7"/>
  <c r="T699" i="7"/>
  <c r="P699" i="7"/>
  <c r="O699" i="7"/>
  <c r="N699" i="7"/>
  <c r="M699" i="7"/>
  <c r="J699" i="7"/>
  <c r="AH698" i="7"/>
  <c r="AE698" i="7"/>
  <c r="AD698" i="7"/>
  <c r="AC698" i="7"/>
  <c r="V698" i="7"/>
  <c r="U698" i="7"/>
  <c r="T698" i="7"/>
  <c r="P698" i="7"/>
  <c r="O698" i="7"/>
  <c r="N698" i="7"/>
  <c r="M698" i="7"/>
  <c r="J698" i="7"/>
  <c r="AH697" i="7"/>
  <c r="AE697" i="7"/>
  <c r="AD697" i="7"/>
  <c r="AC697" i="7"/>
  <c r="V697" i="7"/>
  <c r="U697" i="7"/>
  <c r="T697" i="7"/>
  <c r="N697" i="7"/>
  <c r="M697" i="7"/>
  <c r="J697" i="7"/>
  <c r="AH696" i="7"/>
  <c r="AE696" i="7"/>
  <c r="AD696" i="7"/>
  <c r="AC696" i="7"/>
  <c r="V696" i="7"/>
  <c r="U696" i="7"/>
  <c r="T696" i="7"/>
  <c r="P696" i="7"/>
  <c r="N696" i="7"/>
  <c r="M696" i="7"/>
  <c r="J696" i="7"/>
  <c r="O696" i="7" s="1"/>
  <c r="AH695" i="7"/>
  <c r="AE695" i="7"/>
  <c r="AD695" i="7"/>
  <c r="AC695" i="7"/>
  <c r="V695" i="7"/>
  <c r="U695" i="7"/>
  <c r="T695" i="7"/>
  <c r="P695" i="7"/>
  <c r="N695" i="7"/>
  <c r="M695" i="7"/>
  <c r="J695" i="7"/>
  <c r="O695" i="7" s="1"/>
  <c r="AH694" i="7"/>
  <c r="AE694" i="7"/>
  <c r="AD694" i="7"/>
  <c r="AC694" i="7"/>
  <c r="V694" i="7"/>
  <c r="U694" i="7"/>
  <c r="T694" i="7"/>
  <c r="N694" i="7"/>
  <c r="M694" i="7"/>
  <c r="J694" i="7"/>
  <c r="P694" i="7" s="1"/>
  <c r="AH693" i="7"/>
  <c r="AE693" i="7"/>
  <c r="AD693" i="7"/>
  <c r="AC693" i="7"/>
  <c r="V693" i="7"/>
  <c r="U693" i="7"/>
  <c r="T693" i="7"/>
  <c r="N693" i="7"/>
  <c r="M693" i="7"/>
  <c r="J693" i="7"/>
  <c r="P693" i="7" s="1"/>
  <c r="AH692" i="7"/>
  <c r="AE692" i="7"/>
  <c r="AD692" i="7"/>
  <c r="AC692" i="7"/>
  <c r="V692" i="7"/>
  <c r="U692" i="7"/>
  <c r="T692" i="7"/>
  <c r="O692" i="7"/>
  <c r="N692" i="7"/>
  <c r="M692" i="7"/>
  <c r="J692" i="7"/>
  <c r="P692" i="7" s="1"/>
  <c r="AH691" i="7"/>
  <c r="AE691" i="7"/>
  <c r="AD691" i="7"/>
  <c r="AC691" i="7"/>
  <c r="V691" i="7"/>
  <c r="U691" i="7"/>
  <c r="T691" i="7"/>
  <c r="N691" i="7"/>
  <c r="M691" i="7"/>
  <c r="J691" i="7"/>
  <c r="P691" i="7" s="1"/>
  <c r="AH690" i="7"/>
  <c r="AE690" i="7"/>
  <c r="AD690" i="7"/>
  <c r="AC690" i="7"/>
  <c r="V690" i="7"/>
  <c r="U690" i="7"/>
  <c r="T690" i="7"/>
  <c r="N690" i="7"/>
  <c r="M690" i="7"/>
  <c r="J690" i="7"/>
  <c r="AH689" i="7"/>
  <c r="AE689" i="7"/>
  <c r="AD689" i="7"/>
  <c r="AC689" i="7"/>
  <c r="V689" i="7"/>
  <c r="U689" i="7"/>
  <c r="T689" i="7"/>
  <c r="N689" i="7"/>
  <c r="M689" i="7"/>
  <c r="J689" i="7"/>
  <c r="AH688" i="7"/>
  <c r="AE688" i="7"/>
  <c r="AD688" i="7"/>
  <c r="AC688" i="7"/>
  <c r="V688" i="7"/>
  <c r="U688" i="7"/>
  <c r="T688" i="7"/>
  <c r="N688" i="7"/>
  <c r="M688" i="7"/>
  <c r="J688" i="7"/>
  <c r="AH687" i="7"/>
  <c r="AE687" i="7"/>
  <c r="AD687" i="7"/>
  <c r="AC687" i="7"/>
  <c r="V687" i="7"/>
  <c r="U687" i="7"/>
  <c r="T687" i="7"/>
  <c r="P687" i="7"/>
  <c r="O687" i="7"/>
  <c r="N687" i="7"/>
  <c r="M687" i="7"/>
  <c r="J687" i="7"/>
  <c r="AH686" i="7"/>
  <c r="AE686" i="7"/>
  <c r="AD686" i="7"/>
  <c r="AC686" i="7"/>
  <c r="V686" i="7"/>
  <c r="U686" i="7"/>
  <c r="T686" i="7"/>
  <c r="N686" i="7"/>
  <c r="M686" i="7"/>
  <c r="J686" i="7"/>
  <c r="AH685" i="7"/>
  <c r="AE685" i="7"/>
  <c r="AD685" i="7"/>
  <c r="AC685" i="7"/>
  <c r="V685" i="7"/>
  <c r="U685" i="7"/>
  <c r="T685" i="7"/>
  <c r="P685" i="7"/>
  <c r="O685" i="7"/>
  <c r="N685" i="7"/>
  <c r="M685" i="7"/>
  <c r="J685" i="7"/>
  <c r="AH684" i="7"/>
  <c r="AE684" i="7"/>
  <c r="AD684" i="7"/>
  <c r="AC684" i="7"/>
  <c r="V684" i="7"/>
  <c r="U684" i="7"/>
  <c r="T684" i="7"/>
  <c r="N684" i="7"/>
  <c r="M684" i="7"/>
  <c r="J684" i="7"/>
  <c r="AH683" i="7"/>
  <c r="AE683" i="7"/>
  <c r="AD683" i="7"/>
  <c r="AC683" i="7"/>
  <c r="V683" i="7"/>
  <c r="U683" i="7"/>
  <c r="T683" i="7"/>
  <c r="P683" i="7"/>
  <c r="O683" i="7"/>
  <c r="N683" i="7"/>
  <c r="M683" i="7"/>
  <c r="J683" i="7"/>
  <c r="AH682" i="7"/>
  <c r="AE682" i="7"/>
  <c r="AD682" i="7"/>
  <c r="AC682" i="7"/>
  <c r="V682" i="7"/>
  <c r="U682" i="7"/>
  <c r="T682" i="7"/>
  <c r="N682" i="7"/>
  <c r="M682" i="7"/>
  <c r="J682" i="7"/>
  <c r="AH681" i="7"/>
  <c r="AE681" i="7"/>
  <c r="AD681" i="7"/>
  <c r="AC681" i="7"/>
  <c r="V681" i="7"/>
  <c r="U681" i="7"/>
  <c r="T681" i="7"/>
  <c r="N681" i="7"/>
  <c r="M681" i="7"/>
  <c r="J681" i="7"/>
  <c r="AH680" i="7"/>
  <c r="AE680" i="7"/>
  <c r="AD680" i="7"/>
  <c r="AC680" i="7"/>
  <c r="V680" i="7"/>
  <c r="U680" i="7"/>
  <c r="T680" i="7"/>
  <c r="P680" i="7"/>
  <c r="N680" i="7"/>
  <c r="M680" i="7"/>
  <c r="J680" i="7"/>
  <c r="O680" i="7" s="1"/>
  <c r="AH679" i="7"/>
  <c r="AE679" i="7"/>
  <c r="AD679" i="7"/>
  <c r="AC679" i="7"/>
  <c r="V679" i="7"/>
  <c r="U679" i="7"/>
  <c r="T679" i="7"/>
  <c r="N679" i="7"/>
  <c r="M679" i="7"/>
  <c r="J679" i="7"/>
  <c r="O679" i="7" s="1"/>
  <c r="AH678" i="7"/>
  <c r="AE678" i="7"/>
  <c r="AD678" i="7"/>
  <c r="AC678" i="7"/>
  <c r="V678" i="7"/>
  <c r="U678" i="7"/>
  <c r="T678" i="7"/>
  <c r="N678" i="7"/>
  <c r="M678" i="7"/>
  <c r="J678" i="7"/>
  <c r="P678" i="7" s="1"/>
  <c r="AH677" i="7"/>
  <c r="AE677" i="7"/>
  <c r="AD677" i="7"/>
  <c r="AC677" i="7"/>
  <c r="V677" i="7"/>
  <c r="U677" i="7"/>
  <c r="T677" i="7"/>
  <c r="N677" i="7"/>
  <c r="M677" i="7"/>
  <c r="J677" i="7"/>
  <c r="AH676" i="7"/>
  <c r="AE676" i="7"/>
  <c r="AD676" i="7"/>
  <c r="AC676" i="7"/>
  <c r="V676" i="7"/>
  <c r="U676" i="7"/>
  <c r="T676" i="7"/>
  <c r="N676" i="7"/>
  <c r="M676" i="7"/>
  <c r="J676" i="7"/>
  <c r="P676" i="7" s="1"/>
  <c r="AH675" i="7"/>
  <c r="AE675" i="7"/>
  <c r="AD675" i="7"/>
  <c r="AC675" i="7"/>
  <c r="V675" i="7"/>
  <c r="U675" i="7"/>
  <c r="T675" i="7"/>
  <c r="N675" i="7"/>
  <c r="M675" i="7"/>
  <c r="J675" i="7"/>
  <c r="AH674" i="7"/>
  <c r="AE674" i="7"/>
  <c r="AD674" i="7"/>
  <c r="AC674" i="7"/>
  <c r="V674" i="7"/>
  <c r="U674" i="7"/>
  <c r="T674" i="7"/>
  <c r="N674" i="7"/>
  <c r="M674" i="7"/>
  <c r="J674" i="7"/>
  <c r="P674" i="7" s="1"/>
  <c r="AH673" i="7"/>
  <c r="AE673" i="7"/>
  <c r="AD673" i="7"/>
  <c r="AC673" i="7"/>
  <c r="V673" i="7"/>
  <c r="U673" i="7"/>
  <c r="T673" i="7"/>
  <c r="N673" i="7"/>
  <c r="M673" i="7"/>
  <c r="J673" i="7"/>
  <c r="P673" i="7" s="1"/>
  <c r="AH672" i="7"/>
  <c r="AE672" i="7"/>
  <c r="AD672" i="7"/>
  <c r="AC672" i="7"/>
  <c r="V672" i="7"/>
  <c r="U672" i="7"/>
  <c r="T672" i="7"/>
  <c r="N672" i="7"/>
  <c r="M672" i="7"/>
  <c r="J672" i="7"/>
  <c r="P672" i="7" s="1"/>
  <c r="AH671" i="7"/>
  <c r="AE671" i="7"/>
  <c r="AD671" i="7"/>
  <c r="AC671" i="7"/>
  <c r="V671" i="7"/>
  <c r="U671" i="7"/>
  <c r="T671" i="7"/>
  <c r="P671" i="7"/>
  <c r="O671" i="7"/>
  <c r="N671" i="7"/>
  <c r="M671" i="7"/>
  <c r="J671" i="7"/>
  <c r="AH670" i="7"/>
  <c r="AE670" i="7"/>
  <c r="AD670" i="7"/>
  <c r="AC670" i="7"/>
  <c r="V670" i="7"/>
  <c r="U670" i="7"/>
  <c r="T670" i="7"/>
  <c r="O670" i="7"/>
  <c r="N670" i="7"/>
  <c r="M670" i="7"/>
  <c r="J670" i="7"/>
  <c r="P670" i="7" s="1"/>
  <c r="AH669" i="7"/>
  <c r="AE669" i="7"/>
  <c r="AD669" i="7"/>
  <c r="AC669" i="7"/>
  <c r="V669" i="7"/>
  <c r="U669" i="7"/>
  <c r="T669" i="7"/>
  <c r="N669" i="7"/>
  <c r="M669" i="7"/>
  <c r="J669" i="7"/>
  <c r="AH668" i="7"/>
  <c r="AE668" i="7"/>
  <c r="AD668" i="7"/>
  <c r="AC668" i="7"/>
  <c r="V668" i="7"/>
  <c r="U668" i="7"/>
  <c r="T668" i="7"/>
  <c r="P668" i="7"/>
  <c r="N668" i="7"/>
  <c r="M668" i="7"/>
  <c r="J668" i="7"/>
  <c r="O668" i="7" s="1"/>
  <c r="AH667" i="7"/>
  <c r="AE667" i="7"/>
  <c r="AD667" i="7"/>
  <c r="AC667" i="7"/>
  <c r="V667" i="7"/>
  <c r="U667" i="7"/>
  <c r="T667" i="7"/>
  <c r="N667" i="7"/>
  <c r="M667" i="7"/>
  <c r="J667" i="7"/>
  <c r="P667" i="7" s="1"/>
  <c r="AH666" i="7"/>
  <c r="AE666" i="7"/>
  <c r="AD666" i="7"/>
  <c r="AC666" i="7"/>
  <c r="V666" i="7"/>
  <c r="U666" i="7"/>
  <c r="T666" i="7"/>
  <c r="P666" i="7"/>
  <c r="O666" i="7"/>
  <c r="N666" i="7"/>
  <c r="M666" i="7"/>
  <c r="J666" i="7"/>
  <c r="AH665" i="7"/>
  <c r="AE665" i="7"/>
  <c r="AD665" i="7"/>
  <c r="AC665" i="7"/>
  <c r="V665" i="7"/>
  <c r="U665" i="7"/>
  <c r="T665" i="7"/>
  <c r="N665" i="7"/>
  <c r="M665" i="7"/>
  <c r="J665" i="7"/>
  <c r="O665" i="7" s="1"/>
  <c r="AH664" i="7"/>
  <c r="AE664" i="7"/>
  <c r="AD664" i="7"/>
  <c r="AC664" i="7"/>
  <c r="V664" i="7"/>
  <c r="U664" i="7"/>
  <c r="T664" i="7"/>
  <c r="N664" i="7"/>
  <c r="M664" i="7"/>
  <c r="J664" i="7"/>
  <c r="AH663" i="7"/>
  <c r="AE663" i="7"/>
  <c r="AD663" i="7"/>
  <c r="AC663" i="7"/>
  <c r="V663" i="7"/>
  <c r="U663" i="7"/>
  <c r="T663" i="7"/>
  <c r="P663" i="7"/>
  <c r="N663" i="7"/>
  <c r="M663" i="7"/>
  <c r="J663" i="7"/>
  <c r="O663" i="7" s="1"/>
  <c r="AH662" i="7"/>
  <c r="AE662" i="7"/>
  <c r="AD662" i="7"/>
  <c r="AC662" i="7"/>
  <c r="V662" i="7"/>
  <c r="U662" i="7"/>
  <c r="T662" i="7"/>
  <c r="N662" i="7"/>
  <c r="M662" i="7"/>
  <c r="J662" i="7"/>
  <c r="P662" i="7" s="1"/>
  <c r="AH661" i="7"/>
  <c r="AE661" i="7"/>
  <c r="AD661" i="7"/>
  <c r="AC661" i="7"/>
  <c r="V661" i="7"/>
  <c r="U661" i="7"/>
  <c r="T661" i="7"/>
  <c r="P661" i="7"/>
  <c r="O661" i="7"/>
  <c r="N661" i="7"/>
  <c r="M661" i="7"/>
  <c r="J661" i="7"/>
  <c r="AH660" i="7"/>
  <c r="AE660" i="7"/>
  <c r="AD660" i="7"/>
  <c r="AC660" i="7"/>
  <c r="V660" i="7"/>
  <c r="U660" i="7"/>
  <c r="T660" i="7"/>
  <c r="O660" i="7"/>
  <c r="N660" i="7"/>
  <c r="M660" i="7"/>
  <c r="J660" i="7"/>
  <c r="P660" i="7" s="1"/>
  <c r="AH659" i="7"/>
  <c r="AE659" i="7"/>
  <c r="AD659" i="7"/>
  <c r="AC659" i="7"/>
  <c r="V659" i="7"/>
  <c r="U659" i="7"/>
  <c r="T659" i="7"/>
  <c r="N659" i="7"/>
  <c r="M659" i="7"/>
  <c r="J659" i="7"/>
  <c r="AH658" i="7"/>
  <c r="AE658" i="7"/>
  <c r="AD658" i="7"/>
  <c r="AC658" i="7"/>
  <c r="V658" i="7"/>
  <c r="U658" i="7"/>
  <c r="T658" i="7"/>
  <c r="O658" i="7"/>
  <c r="N658" i="7"/>
  <c r="M658" i="7"/>
  <c r="J658" i="7"/>
  <c r="P658" i="7" s="1"/>
  <c r="AH657" i="7"/>
  <c r="AE657" i="7"/>
  <c r="AD657" i="7"/>
  <c r="AC657" i="7"/>
  <c r="V657" i="7"/>
  <c r="U657" i="7"/>
  <c r="T657" i="7"/>
  <c r="N657" i="7"/>
  <c r="M657" i="7"/>
  <c r="J657" i="7"/>
  <c r="P657" i="7" s="1"/>
  <c r="AH656" i="7"/>
  <c r="AE656" i="7"/>
  <c r="AD656" i="7"/>
  <c r="AC656" i="7"/>
  <c r="V656" i="7"/>
  <c r="U656" i="7"/>
  <c r="T656" i="7"/>
  <c r="N656" i="7"/>
  <c r="M656" i="7"/>
  <c r="J656" i="7"/>
  <c r="P656" i="7" s="1"/>
  <c r="AH655" i="7"/>
  <c r="AE655" i="7"/>
  <c r="AD655" i="7"/>
  <c r="AC655" i="7"/>
  <c r="V655" i="7"/>
  <c r="U655" i="7"/>
  <c r="T655" i="7"/>
  <c r="P655" i="7"/>
  <c r="O655" i="7"/>
  <c r="N655" i="7"/>
  <c r="M655" i="7"/>
  <c r="J655" i="7"/>
  <c r="AH654" i="7"/>
  <c r="AE654" i="7"/>
  <c r="AD654" i="7"/>
  <c r="AC654" i="7"/>
  <c r="V654" i="7"/>
  <c r="U654" i="7"/>
  <c r="T654" i="7"/>
  <c r="N654" i="7"/>
  <c r="M654" i="7"/>
  <c r="J654" i="7"/>
  <c r="AH653" i="7"/>
  <c r="AE653" i="7"/>
  <c r="AD653" i="7"/>
  <c r="AC653" i="7"/>
  <c r="V653" i="7"/>
  <c r="U653" i="7"/>
  <c r="T653" i="7"/>
  <c r="P653" i="7"/>
  <c r="O653" i="7"/>
  <c r="N653" i="7"/>
  <c r="M653" i="7"/>
  <c r="J653" i="7"/>
  <c r="AH652" i="7"/>
  <c r="AE652" i="7"/>
  <c r="AD652" i="7"/>
  <c r="AC652" i="7"/>
  <c r="V652" i="7"/>
  <c r="U652" i="7"/>
  <c r="T652" i="7"/>
  <c r="N652" i="7"/>
  <c r="M652" i="7"/>
  <c r="J652" i="7"/>
  <c r="P652" i="7" s="1"/>
  <c r="AH651" i="7"/>
  <c r="AE651" i="7"/>
  <c r="AD651" i="7"/>
  <c r="AC651" i="7"/>
  <c r="V651" i="7"/>
  <c r="U651" i="7"/>
  <c r="T651" i="7"/>
  <c r="N651" i="7"/>
  <c r="M651" i="7"/>
  <c r="J651" i="7"/>
  <c r="O651" i="7" s="1"/>
  <c r="AH650" i="7"/>
  <c r="AE650" i="7"/>
  <c r="AD650" i="7"/>
  <c r="AC650" i="7"/>
  <c r="V650" i="7"/>
  <c r="U650" i="7"/>
  <c r="T650" i="7"/>
  <c r="N650" i="7"/>
  <c r="M650" i="7"/>
  <c r="J650" i="7"/>
  <c r="P650" i="7" s="1"/>
  <c r="AH649" i="7"/>
  <c r="AE649" i="7"/>
  <c r="AD649" i="7"/>
  <c r="AC649" i="7"/>
  <c r="V649" i="7"/>
  <c r="U649" i="7"/>
  <c r="T649" i="7"/>
  <c r="N649" i="7"/>
  <c r="M649" i="7"/>
  <c r="J649" i="7"/>
  <c r="P649" i="7" s="1"/>
  <c r="AH648" i="7"/>
  <c r="AE648" i="7"/>
  <c r="AD648" i="7"/>
  <c r="AC648" i="7"/>
  <c r="V648" i="7"/>
  <c r="U648" i="7"/>
  <c r="T648" i="7"/>
  <c r="N648" i="7"/>
  <c r="M648" i="7"/>
  <c r="J648" i="7"/>
  <c r="O648" i="7" s="1"/>
  <c r="AH647" i="7"/>
  <c r="AE647" i="7"/>
  <c r="AD647" i="7"/>
  <c r="AC647" i="7"/>
  <c r="V647" i="7"/>
  <c r="U647" i="7"/>
  <c r="T647" i="7"/>
  <c r="N647" i="7"/>
  <c r="M647" i="7"/>
  <c r="J647" i="7"/>
  <c r="AH646" i="7"/>
  <c r="AE646" i="7"/>
  <c r="AD646" i="7"/>
  <c r="AC646" i="7"/>
  <c r="V646" i="7"/>
  <c r="U646" i="7"/>
  <c r="T646" i="7"/>
  <c r="N646" i="7"/>
  <c r="M646" i="7"/>
  <c r="J646" i="7"/>
  <c r="P646" i="7" s="1"/>
  <c r="AH645" i="7"/>
  <c r="AE645" i="7"/>
  <c r="AD645" i="7"/>
  <c r="AC645" i="7"/>
  <c r="V645" i="7"/>
  <c r="U645" i="7"/>
  <c r="T645" i="7"/>
  <c r="N645" i="7"/>
  <c r="M645" i="7"/>
  <c r="J645" i="7"/>
  <c r="P645" i="7" s="1"/>
  <c r="AH644" i="7"/>
  <c r="AE644" i="7"/>
  <c r="AD644" i="7"/>
  <c r="AC644" i="7"/>
  <c r="V644" i="7"/>
  <c r="U644" i="7"/>
  <c r="T644" i="7"/>
  <c r="O644" i="7"/>
  <c r="N644" i="7"/>
  <c r="M644" i="7"/>
  <c r="J644" i="7"/>
  <c r="P644" i="7" s="1"/>
  <c r="AH643" i="7"/>
  <c r="AE643" i="7"/>
  <c r="AD643" i="7"/>
  <c r="AC643" i="7"/>
  <c r="V643" i="7"/>
  <c r="U643" i="7"/>
  <c r="T643" i="7"/>
  <c r="N643" i="7"/>
  <c r="M643" i="7"/>
  <c r="J643" i="7"/>
  <c r="P643" i="7" s="1"/>
  <c r="AH642" i="7"/>
  <c r="AE642" i="7"/>
  <c r="AD642" i="7"/>
  <c r="AC642" i="7"/>
  <c r="V642" i="7"/>
  <c r="U642" i="7"/>
  <c r="T642" i="7"/>
  <c r="N642" i="7"/>
  <c r="M642" i="7"/>
  <c r="J642" i="7"/>
  <c r="P642" i="7" s="1"/>
  <c r="AH641" i="7"/>
  <c r="AE641" i="7"/>
  <c r="AD641" i="7"/>
  <c r="AC641" i="7"/>
  <c r="V641" i="7"/>
  <c r="U641" i="7"/>
  <c r="T641" i="7"/>
  <c r="N641" i="7"/>
  <c r="M641" i="7"/>
  <c r="J641" i="7"/>
  <c r="P641" i="7" s="1"/>
  <c r="AH640" i="7"/>
  <c r="AE640" i="7"/>
  <c r="AD640" i="7"/>
  <c r="AC640" i="7"/>
  <c r="V640" i="7"/>
  <c r="U640" i="7"/>
  <c r="T640" i="7"/>
  <c r="N640" i="7"/>
  <c r="M640" i="7"/>
  <c r="J640" i="7"/>
  <c r="AH639" i="7"/>
  <c r="AE639" i="7"/>
  <c r="AD639" i="7"/>
  <c r="AC639" i="7"/>
  <c r="V639" i="7"/>
  <c r="U639" i="7"/>
  <c r="T639" i="7"/>
  <c r="N639" i="7"/>
  <c r="M639" i="7"/>
  <c r="J639" i="7"/>
  <c r="P639" i="7" s="1"/>
  <c r="AH638" i="7"/>
  <c r="AE638" i="7"/>
  <c r="AD638" i="7"/>
  <c r="AC638" i="7"/>
  <c r="V638" i="7"/>
  <c r="U638" i="7"/>
  <c r="T638" i="7"/>
  <c r="P638" i="7"/>
  <c r="O638" i="7"/>
  <c r="N638" i="7"/>
  <c r="M638" i="7"/>
  <c r="J638" i="7"/>
  <c r="AH637" i="7"/>
  <c r="AE637" i="7"/>
  <c r="AD637" i="7"/>
  <c r="AC637" i="7"/>
  <c r="V637" i="7"/>
  <c r="U637" i="7"/>
  <c r="T637" i="7"/>
  <c r="N637" i="7"/>
  <c r="M637" i="7"/>
  <c r="J637" i="7"/>
  <c r="AH636" i="7"/>
  <c r="AE636" i="7"/>
  <c r="AD636" i="7"/>
  <c r="AC636" i="7"/>
  <c r="V636" i="7"/>
  <c r="U636" i="7"/>
  <c r="T636" i="7"/>
  <c r="O636" i="7"/>
  <c r="N636" i="7"/>
  <c r="M636" i="7"/>
  <c r="J636" i="7"/>
  <c r="P636" i="7" s="1"/>
  <c r="AH635" i="7"/>
  <c r="AE635" i="7"/>
  <c r="AD635" i="7"/>
  <c r="AC635" i="7"/>
  <c r="V635" i="7"/>
  <c r="U635" i="7"/>
  <c r="T635" i="7"/>
  <c r="P635" i="7"/>
  <c r="N635" i="7"/>
  <c r="M635" i="7"/>
  <c r="J635" i="7"/>
  <c r="O635" i="7" s="1"/>
  <c r="AH634" i="7"/>
  <c r="AE634" i="7"/>
  <c r="AD634" i="7"/>
  <c r="AC634" i="7"/>
  <c r="V634" i="7"/>
  <c r="U634" i="7"/>
  <c r="T634" i="7"/>
  <c r="N634" i="7"/>
  <c r="M634" i="7"/>
  <c r="J634" i="7"/>
  <c r="P634" i="7" s="1"/>
  <c r="AH633" i="7"/>
  <c r="AE633" i="7"/>
  <c r="AD633" i="7"/>
  <c r="AC633" i="7"/>
  <c r="V633" i="7"/>
  <c r="U633" i="7"/>
  <c r="T633" i="7"/>
  <c r="N633" i="7"/>
  <c r="M633" i="7"/>
  <c r="J633" i="7"/>
  <c r="P633" i="7" s="1"/>
  <c r="AH632" i="7"/>
  <c r="AE632" i="7"/>
  <c r="AD632" i="7"/>
  <c r="AC632" i="7"/>
  <c r="V632" i="7"/>
  <c r="U632" i="7"/>
  <c r="T632" i="7"/>
  <c r="P632" i="7"/>
  <c r="N632" i="7"/>
  <c r="M632" i="7"/>
  <c r="J632" i="7"/>
  <c r="O632" i="7" s="1"/>
  <c r="AH631" i="7"/>
  <c r="AE631" i="7"/>
  <c r="AD631" i="7"/>
  <c r="AC631" i="7"/>
  <c r="V631" i="7"/>
  <c r="U631" i="7"/>
  <c r="T631" i="7"/>
  <c r="N631" i="7"/>
  <c r="M631" i="7"/>
  <c r="J631" i="7"/>
  <c r="AH630" i="7"/>
  <c r="AE630" i="7"/>
  <c r="AD630" i="7"/>
  <c r="AC630" i="7"/>
  <c r="V630" i="7"/>
  <c r="U630" i="7"/>
  <c r="T630" i="7"/>
  <c r="P630" i="7"/>
  <c r="O630" i="7"/>
  <c r="N630" i="7"/>
  <c r="M630" i="7"/>
  <c r="J630" i="7"/>
  <c r="AH629" i="7"/>
  <c r="AE629" i="7"/>
  <c r="AD629" i="7"/>
  <c r="AC629" i="7"/>
  <c r="V629" i="7"/>
  <c r="U629" i="7"/>
  <c r="T629" i="7"/>
  <c r="N629" i="7"/>
  <c r="M629" i="7"/>
  <c r="J629" i="7"/>
  <c r="P629" i="7" s="1"/>
  <c r="AH628" i="7"/>
  <c r="AE628" i="7"/>
  <c r="AD628" i="7"/>
  <c r="AC628" i="7"/>
  <c r="V628" i="7"/>
  <c r="U628" i="7"/>
  <c r="T628" i="7"/>
  <c r="N628" i="7"/>
  <c r="M628" i="7"/>
  <c r="J628" i="7"/>
  <c r="AH627" i="7"/>
  <c r="AE627" i="7"/>
  <c r="AD627" i="7"/>
  <c r="AC627" i="7"/>
  <c r="V627" i="7"/>
  <c r="U627" i="7"/>
  <c r="T627" i="7"/>
  <c r="N627" i="7"/>
  <c r="M627" i="7"/>
  <c r="J627" i="7"/>
  <c r="P627" i="7" s="1"/>
  <c r="AH626" i="7"/>
  <c r="AE626" i="7"/>
  <c r="AD626" i="7"/>
  <c r="AC626" i="7"/>
  <c r="V626" i="7"/>
  <c r="U626" i="7"/>
  <c r="T626" i="7"/>
  <c r="O626" i="7"/>
  <c r="N626" i="7"/>
  <c r="M626" i="7"/>
  <c r="J626" i="7"/>
  <c r="P626" i="7" s="1"/>
  <c r="AH625" i="7"/>
  <c r="AE625" i="7"/>
  <c r="AD625" i="7"/>
  <c r="AC625" i="7"/>
  <c r="V625" i="7"/>
  <c r="U625" i="7"/>
  <c r="T625" i="7"/>
  <c r="N625" i="7"/>
  <c r="M625" i="7"/>
  <c r="J625" i="7"/>
  <c r="P625" i="7" s="1"/>
  <c r="AH624" i="7"/>
  <c r="AE624" i="7"/>
  <c r="AD624" i="7"/>
  <c r="AC624" i="7"/>
  <c r="V624" i="7"/>
  <c r="U624" i="7"/>
  <c r="T624" i="7"/>
  <c r="N624" i="7"/>
  <c r="M624" i="7"/>
  <c r="J624" i="7"/>
  <c r="AH623" i="7"/>
  <c r="AE623" i="7"/>
  <c r="AD623" i="7"/>
  <c r="AC623" i="7"/>
  <c r="V623" i="7"/>
  <c r="U623" i="7"/>
  <c r="T623" i="7"/>
  <c r="P623" i="7"/>
  <c r="O623" i="7"/>
  <c r="N623" i="7"/>
  <c r="M623" i="7"/>
  <c r="J623" i="7"/>
  <c r="AH622" i="7"/>
  <c r="AE622" i="7"/>
  <c r="AD622" i="7"/>
  <c r="AC622" i="7"/>
  <c r="V622" i="7"/>
  <c r="U622" i="7"/>
  <c r="T622" i="7"/>
  <c r="N622" i="7"/>
  <c r="M622" i="7"/>
  <c r="J622" i="7"/>
  <c r="AH621" i="7"/>
  <c r="AE621" i="7"/>
  <c r="AD621" i="7"/>
  <c r="AC621" i="7"/>
  <c r="V621" i="7"/>
  <c r="U621" i="7"/>
  <c r="T621" i="7"/>
  <c r="P621" i="7"/>
  <c r="N621" i="7"/>
  <c r="M621" i="7"/>
  <c r="J621" i="7"/>
  <c r="O621" i="7" s="1"/>
  <c r="AH620" i="7"/>
  <c r="AE620" i="7"/>
  <c r="AD620" i="7"/>
  <c r="AC620" i="7"/>
  <c r="V620" i="7"/>
  <c r="U620" i="7"/>
  <c r="T620" i="7"/>
  <c r="N620" i="7"/>
  <c r="M620" i="7"/>
  <c r="J620" i="7"/>
  <c r="P620" i="7" s="1"/>
  <c r="AH619" i="7"/>
  <c r="AE619" i="7"/>
  <c r="AD619" i="7"/>
  <c r="AC619" i="7"/>
  <c r="V619" i="7"/>
  <c r="U619" i="7"/>
  <c r="T619" i="7"/>
  <c r="P619" i="7"/>
  <c r="N619" i="7"/>
  <c r="M619" i="7"/>
  <c r="J619" i="7"/>
  <c r="O619" i="7" s="1"/>
  <c r="AH618" i="7"/>
  <c r="AE618" i="7"/>
  <c r="AD618" i="7"/>
  <c r="AC618" i="7"/>
  <c r="V618" i="7"/>
  <c r="U618" i="7"/>
  <c r="T618" i="7"/>
  <c r="N618" i="7"/>
  <c r="M618" i="7"/>
  <c r="J618" i="7"/>
  <c r="P618" i="7" s="1"/>
  <c r="AH617" i="7"/>
  <c r="AE617" i="7"/>
  <c r="AD617" i="7"/>
  <c r="AC617" i="7"/>
  <c r="V617" i="7"/>
  <c r="U617" i="7"/>
  <c r="T617" i="7"/>
  <c r="N617" i="7"/>
  <c r="M617" i="7"/>
  <c r="J617" i="7"/>
  <c r="P617" i="7" s="1"/>
  <c r="AH616" i="7"/>
  <c r="AE616" i="7"/>
  <c r="AD616" i="7"/>
  <c r="AC616" i="7"/>
  <c r="V616" i="7"/>
  <c r="U616" i="7"/>
  <c r="T616" i="7"/>
  <c r="N616" i="7"/>
  <c r="M616" i="7"/>
  <c r="J616" i="7"/>
  <c r="O616" i="7" s="1"/>
  <c r="AH615" i="7"/>
  <c r="AE615" i="7"/>
  <c r="AD615" i="7"/>
  <c r="AC615" i="7"/>
  <c r="V615" i="7"/>
  <c r="U615" i="7"/>
  <c r="T615" i="7"/>
  <c r="N615" i="7"/>
  <c r="M615" i="7"/>
  <c r="J615" i="7"/>
  <c r="AH614" i="7"/>
  <c r="AE614" i="7"/>
  <c r="AD614" i="7"/>
  <c r="AC614" i="7"/>
  <c r="V614" i="7"/>
  <c r="U614" i="7"/>
  <c r="T614" i="7"/>
  <c r="N614" i="7"/>
  <c r="M614" i="7"/>
  <c r="J614" i="7"/>
  <c r="P614" i="7" s="1"/>
  <c r="AH613" i="7"/>
  <c r="AE613" i="7"/>
  <c r="AD613" i="7"/>
  <c r="AC613" i="7"/>
  <c r="V613" i="7"/>
  <c r="U613" i="7"/>
  <c r="T613" i="7"/>
  <c r="N613" i="7"/>
  <c r="M613" i="7"/>
  <c r="J613" i="7"/>
  <c r="P613" i="7" s="1"/>
  <c r="AH612" i="7"/>
  <c r="AE612" i="7"/>
  <c r="AD612" i="7"/>
  <c r="AC612" i="7"/>
  <c r="V612" i="7"/>
  <c r="U612" i="7"/>
  <c r="T612" i="7"/>
  <c r="N612" i="7"/>
  <c r="M612" i="7"/>
  <c r="J612" i="7"/>
  <c r="P612" i="7" s="1"/>
  <c r="AH611" i="7"/>
  <c r="AE611" i="7"/>
  <c r="AD611" i="7"/>
  <c r="AC611" i="7"/>
  <c r="V611" i="7"/>
  <c r="U611" i="7"/>
  <c r="T611" i="7"/>
  <c r="N611" i="7"/>
  <c r="M611" i="7"/>
  <c r="J611" i="7"/>
  <c r="P611" i="7" s="1"/>
  <c r="AH610" i="7"/>
  <c r="AE610" i="7"/>
  <c r="AD610" i="7"/>
  <c r="AC610" i="7"/>
  <c r="V610" i="7"/>
  <c r="U610" i="7"/>
  <c r="T610" i="7"/>
  <c r="N610" i="7"/>
  <c r="M610" i="7"/>
  <c r="J610" i="7"/>
  <c r="P610" i="7" s="1"/>
  <c r="AH609" i="7"/>
  <c r="AE609" i="7"/>
  <c r="AD609" i="7"/>
  <c r="AC609" i="7"/>
  <c r="V609" i="7"/>
  <c r="U609" i="7"/>
  <c r="T609" i="7"/>
  <c r="N609" i="7"/>
  <c r="M609" i="7"/>
  <c r="J609" i="7"/>
  <c r="P609" i="7" s="1"/>
  <c r="AH608" i="7"/>
  <c r="AE608" i="7"/>
  <c r="AD608" i="7"/>
  <c r="AC608" i="7"/>
  <c r="V608" i="7"/>
  <c r="U608" i="7"/>
  <c r="T608" i="7"/>
  <c r="N608" i="7"/>
  <c r="M608" i="7"/>
  <c r="J608" i="7"/>
  <c r="AH607" i="7"/>
  <c r="AE607" i="7"/>
  <c r="AD607" i="7"/>
  <c r="AC607" i="7"/>
  <c r="V607" i="7"/>
  <c r="U607" i="7"/>
  <c r="T607" i="7"/>
  <c r="N607" i="7"/>
  <c r="M607" i="7"/>
  <c r="J607" i="7"/>
  <c r="P607" i="7" s="1"/>
  <c r="AH606" i="7"/>
  <c r="AE606" i="7"/>
  <c r="AD606" i="7"/>
  <c r="AC606" i="7"/>
  <c r="V606" i="7"/>
  <c r="U606" i="7"/>
  <c r="T606" i="7"/>
  <c r="N606" i="7"/>
  <c r="M606" i="7"/>
  <c r="J606" i="7"/>
  <c r="P606" i="7" s="1"/>
  <c r="AH605" i="7"/>
  <c r="AE605" i="7"/>
  <c r="AD605" i="7"/>
  <c r="AC605" i="7"/>
  <c r="V605" i="7"/>
  <c r="U605" i="7"/>
  <c r="T605" i="7"/>
  <c r="P605" i="7"/>
  <c r="O605" i="7"/>
  <c r="N605" i="7"/>
  <c r="M605" i="7"/>
  <c r="J605" i="7"/>
  <c r="AH604" i="7"/>
  <c r="AE604" i="7"/>
  <c r="AD604" i="7"/>
  <c r="AC604" i="7"/>
  <c r="V604" i="7"/>
  <c r="U604" i="7"/>
  <c r="T604" i="7"/>
  <c r="O604" i="7"/>
  <c r="N604" i="7"/>
  <c r="M604" i="7"/>
  <c r="J604" i="7"/>
  <c r="P604" i="7" s="1"/>
  <c r="AH603" i="7"/>
  <c r="AE603" i="7"/>
  <c r="AD603" i="7"/>
  <c r="AC603" i="7"/>
  <c r="V603" i="7"/>
  <c r="U603" i="7"/>
  <c r="T603" i="7"/>
  <c r="N603" i="7"/>
  <c r="M603" i="7"/>
  <c r="J603" i="7"/>
  <c r="AH602" i="7"/>
  <c r="AE602" i="7"/>
  <c r="AD602" i="7"/>
  <c r="AC602" i="7"/>
  <c r="V602" i="7"/>
  <c r="U602" i="7"/>
  <c r="T602" i="7"/>
  <c r="N602" i="7"/>
  <c r="M602" i="7"/>
  <c r="J602" i="7"/>
  <c r="P602" i="7" s="1"/>
  <c r="AH601" i="7"/>
  <c r="AE601" i="7"/>
  <c r="AD601" i="7"/>
  <c r="AC601" i="7"/>
  <c r="V601" i="7"/>
  <c r="U601" i="7"/>
  <c r="T601" i="7"/>
  <c r="N601" i="7"/>
  <c r="M601" i="7"/>
  <c r="J601" i="7"/>
  <c r="P601" i="7" s="1"/>
  <c r="AH600" i="7"/>
  <c r="AE600" i="7"/>
  <c r="AD600" i="7"/>
  <c r="AC600" i="7"/>
  <c r="V600" i="7"/>
  <c r="U600" i="7"/>
  <c r="T600" i="7"/>
  <c r="N600" i="7"/>
  <c r="M600" i="7"/>
  <c r="J600" i="7"/>
  <c r="AH599" i="7"/>
  <c r="AE599" i="7"/>
  <c r="AD599" i="7"/>
  <c r="AC599" i="7"/>
  <c r="V599" i="7"/>
  <c r="U599" i="7"/>
  <c r="T599" i="7"/>
  <c r="N599" i="7"/>
  <c r="M599" i="7"/>
  <c r="J599" i="7"/>
  <c r="AH598" i="7"/>
  <c r="AE598" i="7"/>
  <c r="AD598" i="7"/>
  <c r="AC598" i="7"/>
  <c r="V598" i="7"/>
  <c r="U598" i="7"/>
  <c r="T598" i="7"/>
  <c r="P598" i="7"/>
  <c r="O598" i="7"/>
  <c r="N598" i="7"/>
  <c r="M598" i="7"/>
  <c r="J598" i="7"/>
  <c r="AH597" i="7"/>
  <c r="AE597" i="7"/>
  <c r="AD597" i="7"/>
  <c r="AC597" i="7"/>
  <c r="V597" i="7"/>
  <c r="U597" i="7"/>
  <c r="T597" i="7"/>
  <c r="N597" i="7"/>
  <c r="M597" i="7"/>
  <c r="J597" i="7"/>
  <c r="P597" i="7" s="1"/>
  <c r="AH596" i="7"/>
  <c r="AE596" i="7"/>
  <c r="AD596" i="7"/>
  <c r="AC596" i="7"/>
  <c r="V596" i="7"/>
  <c r="U596" i="7"/>
  <c r="T596" i="7"/>
  <c r="O596" i="7"/>
  <c r="N596" i="7"/>
  <c r="M596" i="7"/>
  <c r="J596" i="7"/>
  <c r="P596" i="7" s="1"/>
  <c r="AH595" i="7"/>
  <c r="AE595" i="7"/>
  <c r="AD595" i="7"/>
  <c r="AC595" i="7"/>
  <c r="V595" i="7"/>
  <c r="U595" i="7"/>
  <c r="T595" i="7"/>
  <c r="N595" i="7"/>
  <c r="M595" i="7"/>
  <c r="J595" i="7"/>
  <c r="P595" i="7" s="1"/>
  <c r="AH594" i="7"/>
  <c r="AE594" i="7"/>
  <c r="AD594" i="7"/>
  <c r="AC594" i="7"/>
  <c r="V594" i="7"/>
  <c r="U594" i="7"/>
  <c r="T594" i="7"/>
  <c r="N594" i="7"/>
  <c r="M594" i="7"/>
  <c r="J594" i="7"/>
  <c r="AH593" i="7"/>
  <c r="AE593" i="7"/>
  <c r="AD593" i="7"/>
  <c r="AC593" i="7"/>
  <c r="V593" i="7"/>
  <c r="U593" i="7"/>
  <c r="T593" i="7"/>
  <c r="N593" i="7"/>
  <c r="M593" i="7"/>
  <c r="J593" i="7"/>
  <c r="P593" i="7" s="1"/>
  <c r="AH592" i="7"/>
  <c r="AE592" i="7"/>
  <c r="AD592" i="7"/>
  <c r="AC592" i="7"/>
  <c r="V592" i="7"/>
  <c r="U592" i="7"/>
  <c r="T592" i="7"/>
  <c r="N592" i="7"/>
  <c r="M592" i="7"/>
  <c r="J592" i="7"/>
  <c r="AH591" i="7"/>
  <c r="AE591" i="7"/>
  <c r="AD591" i="7"/>
  <c r="AC591" i="7"/>
  <c r="V591" i="7"/>
  <c r="U591" i="7"/>
  <c r="T591" i="7"/>
  <c r="N591" i="7"/>
  <c r="M591" i="7"/>
  <c r="J591" i="7"/>
  <c r="AH590" i="7"/>
  <c r="AE590" i="7"/>
  <c r="AD590" i="7"/>
  <c r="AC590" i="7"/>
  <c r="V590" i="7"/>
  <c r="U590" i="7"/>
  <c r="T590" i="7"/>
  <c r="P590" i="7"/>
  <c r="O590" i="7"/>
  <c r="N590" i="7"/>
  <c r="M590" i="7"/>
  <c r="J590" i="7"/>
  <c r="AH589" i="7"/>
  <c r="AE589" i="7"/>
  <c r="AD589" i="7"/>
  <c r="AC589" i="7"/>
  <c r="V589" i="7"/>
  <c r="U589" i="7"/>
  <c r="T589" i="7"/>
  <c r="N589" i="7"/>
  <c r="M589" i="7"/>
  <c r="J589" i="7"/>
  <c r="AH588" i="7"/>
  <c r="AE588" i="7"/>
  <c r="AD588" i="7"/>
  <c r="AC588" i="7"/>
  <c r="V588" i="7"/>
  <c r="U588" i="7"/>
  <c r="T588" i="7"/>
  <c r="N588" i="7"/>
  <c r="M588" i="7"/>
  <c r="J588" i="7"/>
  <c r="P588" i="7" s="1"/>
  <c r="AH587" i="7"/>
  <c r="AE587" i="7"/>
  <c r="AD587" i="7"/>
  <c r="AC587" i="7"/>
  <c r="V587" i="7"/>
  <c r="U587" i="7"/>
  <c r="T587" i="7"/>
  <c r="N587" i="7"/>
  <c r="M587" i="7"/>
  <c r="J587" i="7"/>
  <c r="O587" i="7" s="1"/>
  <c r="AH586" i="7"/>
  <c r="AE586" i="7"/>
  <c r="AD586" i="7"/>
  <c r="AC586" i="7"/>
  <c r="V586" i="7"/>
  <c r="U586" i="7"/>
  <c r="T586" i="7"/>
  <c r="N586" i="7"/>
  <c r="M586" i="7"/>
  <c r="J586" i="7"/>
  <c r="P586" i="7" s="1"/>
  <c r="AH585" i="7"/>
  <c r="AE585" i="7"/>
  <c r="AD585" i="7"/>
  <c r="AC585" i="7"/>
  <c r="V585" i="7"/>
  <c r="U585" i="7"/>
  <c r="T585" i="7"/>
  <c r="N585" i="7"/>
  <c r="M585" i="7"/>
  <c r="J585" i="7"/>
  <c r="P585" i="7" s="1"/>
  <c r="AH584" i="7"/>
  <c r="AE584" i="7"/>
  <c r="AD584" i="7"/>
  <c r="AC584" i="7"/>
  <c r="V584" i="7"/>
  <c r="U584" i="7"/>
  <c r="T584" i="7"/>
  <c r="P584" i="7"/>
  <c r="N584" i="7"/>
  <c r="M584" i="7"/>
  <c r="J584" i="7"/>
  <c r="O584" i="7" s="1"/>
  <c r="AH583" i="7"/>
  <c r="AE583" i="7"/>
  <c r="AD583" i="7"/>
  <c r="AC583" i="7"/>
  <c r="V583" i="7"/>
  <c r="U583" i="7"/>
  <c r="T583" i="7"/>
  <c r="N583" i="7"/>
  <c r="M583" i="7"/>
  <c r="J583" i="7"/>
  <c r="AH582" i="7"/>
  <c r="AE582" i="7"/>
  <c r="AD582" i="7"/>
  <c r="AC582" i="7"/>
  <c r="V582" i="7"/>
  <c r="U582" i="7"/>
  <c r="T582" i="7"/>
  <c r="O582" i="7"/>
  <c r="N582" i="7"/>
  <c r="M582" i="7"/>
  <c r="J582" i="7"/>
  <c r="P582" i="7" s="1"/>
  <c r="AH581" i="7"/>
  <c r="AE581" i="7"/>
  <c r="AD581" i="7"/>
  <c r="AC581" i="7"/>
  <c r="V581" i="7"/>
  <c r="U581" i="7"/>
  <c r="T581" i="7"/>
  <c r="N581" i="7"/>
  <c r="M581" i="7"/>
  <c r="J581" i="7"/>
  <c r="P581" i="7" s="1"/>
  <c r="AH580" i="7"/>
  <c r="AE580" i="7"/>
  <c r="AD580" i="7"/>
  <c r="AC580" i="7"/>
  <c r="V580" i="7"/>
  <c r="U580" i="7"/>
  <c r="T580" i="7"/>
  <c r="N580" i="7"/>
  <c r="M580" i="7"/>
  <c r="J580" i="7"/>
  <c r="AH579" i="7"/>
  <c r="AE579" i="7"/>
  <c r="AD579" i="7"/>
  <c r="AC579" i="7"/>
  <c r="V579" i="7"/>
  <c r="U579" i="7"/>
  <c r="T579" i="7"/>
  <c r="N579" i="7"/>
  <c r="M579" i="7"/>
  <c r="J579" i="7"/>
  <c r="P579" i="7" s="1"/>
  <c r="AH578" i="7"/>
  <c r="AE578" i="7"/>
  <c r="AD578" i="7"/>
  <c r="AC578" i="7"/>
  <c r="V578" i="7"/>
  <c r="U578" i="7"/>
  <c r="T578" i="7"/>
  <c r="O578" i="7"/>
  <c r="N578" i="7"/>
  <c r="M578" i="7"/>
  <c r="J578" i="7"/>
  <c r="P578" i="7" s="1"/>
  <c r="AH577" i="7"/>
  <c r="AE577" i="7"/>
  <c r="AD577" i="7"/>
  <c r="AC577" i="7"/>
  <c r="V577" i="7"/>
  <c r="U577" i="7"/>
  <c r="T577" i="7"/>
  <c r="N577" i="7"/>
  <c r="M577" i="7"/>
  <c r="J577" i="7"/>
  <c r="P577" i="7" s="1"/>
  <c r="AH576" i="7"/>
  <c r="AE576" i="7"/>
  <c r="AD576" i="7"/>
  <c r="AC576" i="7"/>
  <c r="V576" i="7"/>
  <c r="U576" i="7"/>
  <c r="T576" i="7"/>
  <c r="N576" i="7"/>
  <c r="M576" i="7"/>
  <c r="J576" i="7"/>
  <c r="AH575" i="7"/>
  <c r="AE575" i="7"/>
  <c r="AD575" i="7"/>
  <c r="AC575" i="7"/>
  <c r="V575" i="7"/>
  <c r="U575" i="7"/>
  <c r="T575" i="7"/>
  <c r="P575" i="7"/>
  <c r="O575" i="7"/>
  <c r="N575" i="7"/>
  <c r="M575" i="7"/>
  <c r="J575" i="7"/>
  <c r="AH574" i="7"/>
  <c r="AE574" i="7"/>
  <c r="AD574" i="7"/>
  <c r="AC574" i="7"/>
  <c r="V574" i="7"/>
  <c r="U574" i="7"/>
  <c r="T574" i="7"/>
  <c r="N574" i="7"/>
  <c r="M574" i="7"/>
  <c r="J574" i="7"/>
  <c r="P574" i="7" s="1"/>
  <c r="AH573" i="7"/>
  <c r="AE573" i="7"/>
  <c r="AD573" i="7"/>
  <c r="AC573" i="7"/>
  <c r="V573" i="7"/>
  <c r="U573" i="7"/>
  <c r="T573" i="7"/>
  <c r="P573" i="7"/>
  <c r="O573" i="7"/>
  <c r="N573" i="7"/>
  <c r="M573" i="7"/>
  <c r="J573" i="7"/>
  <c r="AH572" i="7"/>
  <c r="AE572" i="7"/>
  <c r="AD572" i="7"/>
  <c r="AC572" i="7"/>
  <c r="V572" i="7"/>
  <c r="U572" i="7"/>
  <c r="T572" i="7"/>
  <c r="N572" i="7"/>
  <c r="M572" i="7"/>
  <c r="J572" i="7"/>
  <c r="AH571" i="7"/>
  <c r="AE571" i="7"/>
  <c r="AD571" i="7"/>
  <c r="AC571" i="7"/>
  <c r="V571" i="7"/>
  <c r="U571" i="7"/>
  <c r="T571" i="7"/>
  <c r="P571" i="7"/>
  <c r="N571" i="7"/>
  <c r="M571" i="7"/>
  <c r="J571" i="7"/>
  <c r="O571" i="7" s="1"/>
  <c r="AH570" i="7"/>
  <c r="AE570" i="7"/>
  <c r="AD570" i="7"/>
  <c r="AC570" i="7"/>
  <c r="V570" i="7"/>
  <c r="U570" i="7"/>
  <c r="T570" i="7"/>
  <c r="N570" i="7"/>
  <c r="M570" i="7"/>
  <c r="J570" i="7"/>
  <c r="P570" i="7" s="1"/>
  <c r="AH569" i="7"/>
  <c r="AE569" i="7"/>
  <c r="AD569" i="7"/>
  <c r="AC569" i="7"/>
  <c r="V569" i="7"/>
  <c r="U569" i="7"/>
  <c r="T569" i="7"/>
  <c r="N569" i="7"/>
  <c r="M569" i="7"/>
  <c r="J569" i="7"/>
  <c r="P569" i="7" s="1"/>
  <c r="AH568" i="7"/>
  <c r="AE568" i="7"/>
  <c r="AD568" i="7"/>
  <c r="AC568" i="7"/>
  <c r="V568" i="7"/>
  <c r="U568" i="7"/>
  <c r="T568" i="7"/>
  <c r="N568" i="7"/>
  <c r="M568" i="7"/>
  <c r="J568" i="7"/>
  <c r="O568" i="7" s="1"/>
  <c r="AH567" i="7"/>
  <c r="AE567" i="7"/>
  <c r="AD567" i="7"/>
  <c r="AC567" i="7"/>
  <c r="V567" i="7"/>
  <c r="U567" i="7"/>
  <c r="T567" i="7"/>
  <c r="N567" i="7"/>
  <c r="M567" i="7"/>
  <c r="J567" i="7"/>
  <c r="AH566" i="7"/>
  <c r="AE566" i="7"/>
  <c r="AD566" i="7"/>
  <c r="AC566" i="7"/>
  <c r="V566" i="7"/>
  <c r="U566" i="7"/>
  <c r="T566" i="7"/>
  <c r="N566" i="7"/>
  <c r="M566" i="7"/>
  <c r="J566" i="7"/>
  <c r="AH565" i="7"/>
  <c r="AE565" i="7"/>
  <c r="AD565" i="7"/>
  <c r="AC565" i="7"/>
  <c r="V565" i="7"/>
  <c r="U565" i="7"/>
  <c r="T565" i="7"/>
  <c r="N565" i="7"/>
  <c r="M565" i="7"/>
  <c r="J565" i="7"/>
  <c r="AH564" i="7"/>
  <c r="AE564" i="7"/>
  <c r="AD564" i="7"/>
  <c r="AC564" i="7"/>
  <c r="V564" i="7"/>
  <c r="U564" i="7"/>
  <c r="T564" i="7"/>
  <c r="O564" i="7"/>
  <c r="N564" i="7"/>
  <c r="M564" i="7"/>
  <c r="J564" i="7"/>
  <c r="P564" i="7" s="1"/>
  <c r="AH563" i="7"/>
  <c r="AE563" i="7"/>
  <c r="AD563" i="7"/>
  <c r="AC563" i="7"/>
  <c r="V563" i="7"/>
  <c r="U563" i="7"/>
  <c r="T563" i="7"/>
  <c r="N563" i="7"/>
  <c r="M563" i="7"/>
  <c r="J563" i="7"/>
  <c r="P563" i="7" s="1"/>
  <c r="AH562" i="7"/>
  <c r="AE562" i="7"/>
  <c r="AD562" i="7"/>
  <c r="AC562" i="7"/>
  <c r="V562" i="7"/>
  <c r="U562" i="7"/>
  <c r="T562" i="7"/>
  <c r="N562" i="7"/>
  <c r="M562" i="7"/>
  <c r="J562" i="7"/>
  <c r="P562" i="7" s="1"/>
  <c r="AH561" i="7"/>
  <c r="AE561" i="7"/>
  <c r="AD561" i="7"/>
  <c r="AC561" i="7"/>
  <c r="V561" i="7"/>
  <c r="U561" i="7"/>
  <c r="T561" i="7"/>
  <c r="N561" i="7"/>
  <c r="M561" i="7"/>
  <c r="J561" i="7"/>
  <c r="P561" i="7" s="1"/>
  <c r="AH560" i="7"/>
  <c r="AE560" i="7"/>
  <c r="AD560" i="7"/>
  <c r="AC560" i="7"/>
  <c r="V560" i="7"/>
  <c r="U560" i="7"/>
  <c r="T560" i="7"/>
  <c r="N560" i="7"/>
  <c r="M560" i="7"/>
  <c r="J560" i="7"/>
  <c r="AH559" i="7"/>
  <c r="AE559" i="7"/>
  <c r="AD559" i="7"/>
  <c r="AC559" i="7"/>
  <c r="V559" i="7"/>
  <c r="U559" i="7"/>
  <c r="T559" i="7"/>
  <c r="N559" i="7"/>
  <c r="M559" i="7"/>
  <c r="J559" i="7"/>
  <c r="P559" i="7" s="1"/>
  <c r="AH558" i="7"/>
  <c r="AE558" i="7"/>
  <c r="AD558" i="7"/>
  <c r="AC558" i="7"/>
  <c r="V558" i="7"/>
  <c r="U558" i="7"/>
  <c r="T558" i="7"/>
  <c r="P558" i="7"/>
  <c r="O558" i="7"/>
  <c r="N558" i="7"/>
  <c r="M558" i="7"/>
  <c r="J558" i="7"/>
  <c r="AH557" i="7"/>
  <c r="AE557" i="7"/>
  <c r="AD557" i="7"/>
  <c r="AC557" i="7"/>
  <c r="V557" i="7"/>
  <c r="U557" i="7"/>
  <c r="T557" i="7"/>
  <c r="N557" i="7"/>
  <c r="M557" i="7"/>
  <c r="J557" i="7"/>
  <c r="AH556" i="7"/>
  <c r="AE556" i="7"/>
  <c r="AD556" i="7"/>
  <c r="AC556" i="7"/>
  <c r="V556" i="7"/>
  <c r="U556" i="7"/>
  <c r="T556" i="7"/>
  <c r="O556" i="7"/>
  <c r="N556" i="7"/>
  <c r="M556" i="7"/>
  <c r="J556" i="7"/>
  <c r="P556" i="7" s="1"/>
  <c r="AH555" i="7"/>
  <c r="AE555" i="7"/>
  <c r="AD555" i="7"/>
  <c r="AC555" i="7"/>
  <c r="V555" i="7"/>
  <c r="U555" i="7"/>
  <c r="T555" i="7"/>
  <c r="N555" i="7"/>
  <c r="M555" i="7"/>
  <c r="J555" i="7"/>
  <c r="AH554" i="7"/>
  <c r="AE554" i="7"/>
  <c r="AD554" i="7"/>
  <c r="AC554" i="7"/>
  <c r="V554" i="7"/>
  <c r="U554" i="7"/>
  <c r="T554" i="7"/>
  <c r="N554" i="7"/>
  <c r="M554" i="7"/>
  <c r="J554" i="7"/>
  <c r="P554" i="7" s="1"/>
  <c r="AH553" i="7"/>
  <c r="AE553" i="7"/>
  <c r="AD553" i="7"/>
  <c r="AC553" i="7"/>
  <c r="V553" i="7"/>
  <c r="U553" i="7"/>
  <c r="T553" i="7"/>
  <c r="N553" i="7"/>
  <c r="M553" i="7"/>
  <c r="J553" i="7"/>
  <c r="P553" i="7" s="1"/>
  <c r="AH552" i="7"/>
  <c r="AE552" i="7"/>
  <c r="AD552" i="7"/>
  <c r="AC552" i="7"/>
  <c r="V552" i="7"/>
  <c r="U552" i="7"/>
  <c r="T552" i="7"/>
  <c r="N552" i="7"/>
  <c r="M552" i="7"/>
  <c r="J552" i="7"/>
  <c r="AH551" i="7"/>
  <c r="AE551" i="7"/>
  <c r="AD551" i="7"/>
  <c r="AC551" i="7"/>
  <c r="V551" i="7"/>
  <c r="U551" i="7"/>
  <c r="T551" i="7"/>
  <c r="N551" i="7"/>
  <c r="M551" i="7"/>
  <c r="J551" i="7"/>
  <c r="AH550" i="7"/>
  <c r="AE550" i="7"/>
  <c r="AD550" i="7"/>
  <c r="AC550" i="7"/>
  <c r="V550" i="7"/>
  <c r="U550" i="7"/>
  <c r="T550" i="7"/>
  <c r="P550" i="7"/>
  <c r="N550" i="7"/>
  <c r="M550" i="7"/>
  <c r="J550" i="7"/>
  <c r="O550" i="7" s="1"/>
  <c r="AH549" i="7"/>
  <c r="AE549" i="7"/>
  <c r="AD549" i="7"/>
  <c r="AC549" i="7"/>
  <c r="V549" i="7"/>
  <c r="U549" i="7"/>
  <c r="T549" i="7"/>
  <c r="N549" i="7"/>
  <c r="M549" i="7"/>
  <c r="J549" i="7"/>
  <c r="AH548" i="7"/>
  <c r="AE548" i="7"/>
  <c r="AD548" i="7"/>
  <c r="AC548" i="7"/>
  <c r="V548" i="7"/>
  <c r="U548" i="7"/>
  <c r="T548" i="7"/>
  <c r="O548" i="7"/>
  <c r="N548" i="7"/>
  <c r="M548" i="7"/>
  <c r="J548" i="7"/>
  <c r="P548" i="7" s="1"/>
  <c r="AH547" i="7"/>
  <c r="AE547" i="7"/>
  <c r="AD547" i="7"/>
  <c r="AC547" i="7"/>
  <c r="V547" i="7"/>
  <c r="U547" i="7"/>
  <c r="T547" i="7"/>
  <c r="N547" i="7"/>
  <c r="M547" i="7"/>
  <c r="J547" i="7"/>
  <c r="P547" i="7" s="1"/>
  <c r="AH546" i="7"/>
  <c r="AE546" i="7"/>
  <c r="AD546" i="7"/>
  <c r="AC546" i="7"/>
  <c r="V546" i="7"/>
  <c r="U546" i="7"/>
  <c r="T546" i="7"/>
  <c r="N546" i="7"/>
  <c r="M546" i="7"/>
  <c r="J546" i="7"/>
  <c r="AH545" i="7"/>
  <c r="AE545" i="7"/>
  <c r="AD545" i="7"/>
  <c r="AC545" i="7"/>
  <c r="V545" i="7"/>
  <c r="U545" i="7"/>
  <c r="T545" i="7"/>
  <c r="N545" i="7"/>
  <c r="M545" i="7"/>
  <c r="J545" i="7"/>
  <c r="P545" i="7" s="1"/>
  <c r="AH544" i="7"/>
  <c r="AE544" i="7"/>
  <c r="AD544" i="7"/>
  <c r="AC544" i="7"/>
  <c r="V544" i="7"/>
  <c r="U544" i="7"/>
  <c r="T544" i="7"/>
  <c r="N544" i="7"/>
  <c r="M544" i="7"/>
  <c r="J544" i="7"/>
  <c r="AH543" i="7"/>
  <c r="AE543" i="7"/>
  <c r="AD543" i="7"/>
  <c r="AC543" i="7"/>
  <c r="V543" i="7"/>
  <c r="U543" i="7"/>
  <c r="T543" i="7"/>
  <c r="N543" i="7"/>
  <c r="M543" i="7"/>
  <c r="J543" i="7"/>
  <c r="AH542" i="7"/>
  <c r="AE542" i="7"/>
  <c r="AD542" i="7"/>
  <c r="AC542" i="7"/>
  <c r="V542" i="7"/>
  <c r="U542" i="7"/>
  <c r="T542" i="7"/>
  <c r="P542" i="7"/>
  <c r="O542" i="7"/>
  <c r="N542" i="7"/>
  <c r="M542" i="7"/>
  <c r="J542" i="7"/>
  <c r="AH541" i="7"/>
  <c r="AE541" i="7"/>
  <c r="AD541" i="7"/>
  <c r="AC541" i="7"/>
  <c r="V541" i="7"/>
  <c r="U541" i="7"/>
  <c r="T541" i="7"/>
  <c r="N541" i="7"/>
  <c r="M541" i="7"/>
  <c r="J541" i="7"/>
  <c r="AH540" i="7"/>
  <c r="AE540" i="7"/>
  <c r="AD540" i="7"/>
  <c r="AC540" i="7"/>
  <c r="V540" i="7"/>
  <c r="U540" i="7"/>
  <c r="T540" i="7"/>
  <c r="O540" i="7"/>
  <c r="N540" i="7"/>
  <c r="M540" i="7"/>
  <c r="J540" i="7"/>
  <c r="P540" i="7" s="1"/>
  <c r="AH539" i="7"/>
  <c r="AE539" i="7"/>
  <c r="AD539" i="7"/>
  <c r="AC539" i="7"/>
  <c r="V539" i="7"/>
  <c r="U539" i="7"/>
  <c r="T539" i="7"/>
  <c r="P539" i="7"/>
  <c r="N539" i="7"/>
  <c r="M539" i="7"/>
  <c r="J539" i="7"/>
  <c r="O539" i="7" s="1"/>
  <c r="AH538" i="7"/>
  <c r="AE538" i="7"/>
  <c r="AD538" i="7"/>
  <c r="AC538" i="7"/>
  <c r="V538" i="7"/>
  <c r="U538" i="7"/>
  <c r="T538" i="7"/>
  <c r="N538" i="7"/>
  <c r="M538" i="7"/>
  <c r="J538" i="7"/>
  <c r="P538" i="7" s="1"/>
  <c r="AH537" i="7"/>
  <c r="AE537" i="7"/>
  <c r="AD537" i="7"/>
  <c r="AC537" i="7"/>
  <c r="V537" i="7"/>
  <c r="U537" i="7"/>
  <c r="T537" i="7"/>
  <c r="N537" i="7"/>
  <c r="M537" i="7"/>
  <c r="J537" i="7"/>
  <c r="AH536" i="7"/>
  <c r="AE536" i="7"/>
  <c r="AD536" i="7"/>
  <c r="AC536" i="7"/>
  <c r="V536" i="7"/>
  <c r="U536" i="7"/>
  <c r="T536" i="7"/>
  <c r="P536" i="7"/>
  <c r="O536" i="7"/>
  <c r="N536" i="7"/>
  <c r="M536" i="7"/>
  <c r="J536" i="7"/>
  <c r="AH535" i="7"/>
  <c r="AE535" i="7"/>
  <c r="AD535" i="7"/>
  <c r="AC535" i="7"/>
  <c r="V535" i="7"/>
  <c r="U535" i="7"/>
  <c r="T535" i="7"/>
  <c r="N535" i="7"/>
  <c r="M535" i="7"/>
  <c r="J535" i="7"/>
  <c r="AH534" i="7"/>
  <c r="AE534" i="7"/>
  <c r="AD534" i="7"/>
  <c r="AC534" i="7"/>
  <c r="V534" i="7"/>
  <c r="U534" i="7"/>
  <c r="T534" i="7"/>
  <c r="P534" i="7"/>
  <c r="N534" i="7"/>
  <c r="M534" i="7"/>
  <c r="J534" i="7"/>
  <c r="O534" i="7" s="1"/>
  <c r="AH533" i="7"/>
  <c r="AE533" i="7"/>
  <c r="AD533" i="7"/>
  <c r="AC533" i="7"/>
  <c r="V533" i="7"/>
  <c r="U533" i="7"/>
  <c r="T533" i="7"/>
  <c r="N533" i="7"/>
  <c r="M533" i="7"/>
  <c r="J533" i="7"/>
  <c r="AH532" i="7"/>
  <c r="AE532" i="7"/>
  <c r="AD532" i="7"/>
  <c r="AC532" i="7"/>
  <c r="V532" i="7"/>
  <c r="U532" i="7"/>
  <c r="T532" i="7"/>
  <c r="N532" i="7"/>
  <c r="M532" i="7"/>
  <c r="J532" i="7"/>
  <c r="AH531" i="7"/>
  <c r="AE531" i="7"/>
  <c r="AD531" i="7"/>
  <c r="AC531" i="7"/>
  <c r="V531" i="7"/>
  <c r="U531" i="7"/>
  <c r="T531" i="7"/>
  <c r="N531" i="7"/>
  <c r="M531" i="7"/>
  <c r="J531" i="7"/>
  <c r="P531" i="7" s="1"/>
  <c r="AH530" i="7"/>
  <c r="AE530" i="7"/>
  <c r="AD530" i="7"/>
  <c r="AC530" i="7"/>
  <c r="V530" i="7"/>
  <c r="U530" i="7"/>
  <c r="T530" i="7"/>
  <c r="O530" i="7"/>
  <c r="N530" i="7"/>
  <c r="M530" i="7"/>
  <c r="J530" i="7"/>
  <c r="P530" i="7" s="1"/>
  <c r="AH529" i="7"/>
  <c r="AE529" i="7"/>
  <c r="AD529" i="7"/>
  <c r="AC529" i="7"/>
  <c r="V529" i="7"/>
  <c r="U529" i="7"/>
  <c r="T529" i="7"/>
  <c r="N529" i="7"/>
  <c r="M529" i="7"/>
  <c r="J529" i="7"/>
  <c r="AH528" i="7"/>
  <c r="AE528" i="7"/>
  <c r="AD528" i="7"/>
  <c r="AC528" i="7"/>
  <c r="V528" i="7"/>
  <c r="U528" i="7"/>
  <c r="T528" i="7"/>
  <c r="N528" i="7"/>
  <c r="M528" i="7"/>
  <c r="J528" i="7"/>
  <c r="AH527" i="7"/>
  <c r="AE527" i="7"/>
  <c r="AD527" i="7"/>
  <c r="AC527" i="7"/>
  <c r="V527" i="7"/>
  <c r="U527" i="7"/>
  <c r="T527" i="7"/>
  <c r="P527" i="7"/>
  <c r="O527" i="7"/>
  <c r="N527" i="7"/>
  <c r="M527" i="7"/>
  <c r="J527" i="7"/>
  <c r="AH526" i="7"/>
  <c r="AE526" i="7"/>
  <c r="AD526" i="7"/>
  <c r="AC526" i="7"/>
  <c r="V526" i="7"/>
  <c r="U526" i="7"/>
  <c r="T526" i="7"/>
  <c r="N526" i="7"/>
  <c r="M526" i="7"/>
  <c r="J526" i="7"/>
  <c r="AH525" i="7"/>
  <c r="AE525" i="7"/>
  <c r="AD525" i="7"/>
  <c r="AC525" i="7"/>
  <c r="V525" i="7"/>
  <c r="U525" i="7"/>
  <c r="T525" i="7"/>
  <c r="P525" i="7"/>
  <c r="O525" i="7"/>
  <c r="N525" i="7"/>
  <c r="M525" i="7"/>
  <c r="J525" i="7"/>
  <c r="AH524" i="7"/>
  <c r="AE524" i="7"/>
  <c r="AD524" i="7"/>
  <c r="AC524" i="7"/>
  <c r="V524" i="7"/>
  <c r="U524" i="7"/>
  <c r="T524" i="7"/>
  <c r="N524" i="7"/>
  <c r="M524" i="7"/>
  <c r="J524" i="7"/>
  <c r="P524" i="7" s="1"/>
  <c r="AH523" i="7"/>
  <c r="AE523" i="7"/>
  <c r="AD523" i="7"/>
  <c r="AC523" i="7"/>
  <c r="V523" i="7"/>
  <c r="U523" i="7"/>
  <c r="T523" i="7"/>
  <c r="P523" i="7"/>
  <c r="N523" i="7"/>
  <c r="M523" i="7"/>
  <c r="J523" i="7"/>
  <c r="O523" i="7" s="1"/>
  <c r="AH522" i="7"/>
  <c r="AE522" i="7"/>
  <c r="AD522" i="7"/>
  <c r="AC522" i="7"/>
  <c r="V522" i="7"/>
  <c r="U522" i="7"/>
  <c r="T522" i="7"/>
  <c r="N522" i="7"/>
  <c r="M522" i="7"/>
  <c r="J522" i="7"/>
  <c r="AH521" i="7"/>
  <c r="AE521" i="7"/>
  <c r="AD521" i="7"/>
  <c r="AC521" i="7"/>
  <c r="V521" i="7"/>
  <c r="U521" i="7"/>
  <c r="T521" i="7"/>
  <c r="N521" i="7"/>
  <c r="M521" i="7"/>
  <c r="J521" i="7"/>
  <c r="AH520" i="7"/>
  <c r="AE520" i="7"/>
  <c r="AD520" i="7"/>
  <c r="AC520" i="7"/>
  <c r="V520" i="7"/>
  <c r="U520" i="7"/>
  <c r="T520" i="7"/>
  <c r="P520" i="7"/>
  <c r="O520" i="7"/>
  <c r="N520" i="7"/>
  <c r="M520" i="7"/>
  <c r="J520" i="7"/>
  <c r="AH519" i="7"/>
  <c r="AE519" i="7"/>
  <c r="AD519" i="7"/>
  <c r="AC519" i="7"/>
  <c r="V519" i="7"/>
  <c r="U519" i="7"/>
  <c r="T519" i="7"/>
  <c r="N519" i="7"/>
  <c r="M519" i="7"/>
  <c r="J519" i="7"/>
  <c r="AH518" i="7"/>
  <c r="AE518" i="7"/>
  <c r="AD518" i="7"/>
  <c r="AC518" i="7"/>
  <c r="V518" i="7"/>
  <c r="U518" i="7"/>
  <c r="T518" i="7"/>
  <c r="P518" i="7"/>
  <c r="N518" i="7"/>
  <c r="M518" i="7"/>
  <c r="J518" i="7"/>
  <c r="O518" i="7" s="1"/>
  <c r="AH517" i="7"/>
  <c r="AE517" i="7"/>
  <c r="AD517" i="7"/>
  <c r="AC517" i="7"/>
  <c r="V517" i="7"/>
  <c r="U517" i="7"/>
  <c r="T517" i="7"/>
  <c r="N517" i="7"/>
  <c r="M517" i="7"/>
  <c r="J517" i="7"/>
  <c r="AH516" i="7"/>
  <c r="AE516" i="7"/>
  <c r="AD516" i="7"/>
  <c r="AC516" i="7"/>
  <c r="V516" i="7"/>
  <c r="U516" i="7"/>
  <c r="T516" i="7"/>
  <c r="O516" i="7"/>
  <c r="N516" i="7"/>
  <c r="M516" i="7"/>
  <c r="J516" i="7"/>
  <c r="P516" i="7" s="1"/>
  <c r="AH515" i="7"/>
  <c r="AE515" i="7"/>
  <c r="AD515" i="7"/>
  <c r="AC515" i="7"/>
  <c r="V515" i="7"/>
  <c r="U515" i="7"/>
  <c r="T515" i="7"/>
  <c r="N515" i="7"/>
  <c r="M515" i="7"/>
  <c r="J515" i="7"/>
  <c r="P515" i="7" s="1"/>
  <c r="AH514" i="7"/>
  <c r="AE514" i="7"/>
  <c r="AD514" i="7"/>
  <c r="AC514" i="7"/>
  <c r="V514" i="7"/>
  <c r="U514" i="7"/>
  <c r="T514" i="7"/>
  <c r="N514" i="7"/>
  <c r="M514" i="7"/>
  <c r="J514" i="7"/>
  <c r="P514" i="7" s="1"/>
  <c r="AH513" i="7"/>
  <c r="AE513" i="7"/>
  <c r="AD513" i="7"/>
  <c r="AC513" i="7"/>
  <c r="V513" i="7"/>
  <c r="U513" i="7"/>
  <c r="T513" i="7"/>
  <c r="N513" i="7"/>
  <c r="M513" i="7"/>
  <c r="J513" i="7"/>
  <c r="AH512" i="7"/>
  <c r="AE512" i="7"/>
  <c r="AD512" i="7"/>
  <c r="AC512" i="7"/>
  <c r="V512" i="7"/>
  <c r="U512" i="7"/>
  <c r="T512" i="7"/>
  <c r="N512" i="7"/>
  <c r="M512" i="7"/>
  <c r="J512" i="7"/>
  <c r="O512" i="7" s="1"/>
  <c r="AH511" i="7"/>
  <c r="AE511" i="7"/>
  <c r="AD511" i="7"/>
  <c r="AC511" i="7"/>
  <c r="V511" i="7"/>
  <c r="U511" i="7"/>
  <c r="T511" i="7"/>
  <c r="N511" i="7"/>
  <c r="M511" i="7"/>
  <c r="J511" i="7"/>
  <c r="AH510" i="7"/>
  <c r="AE510" i="7"/>
  <c r="AD510" i="7"/>
  <c r="AC510" i="7"/>
  <c r="V510" i="7"/>
  <c r="U510" i="7"/>
  <c r="T510" i="7"/>
  <c r="N510" i="7"/>
  <c r="M510" i="7"/>
  <c r="J510" i="7"/>
  <c r="O510" i="7" s="1"/>
  <c r="AH509" i="7"/>
  <c r="AE509" i="7"/>
  <c r="AD509" i="7"/>
  <c r="AC509" i="7"/>
  <c r="V509" i="7"/>
  <c r="U509" i="7"/>
  <c r="T509" i="7"/>
  <c r="P509" i="7"/>
  <c r="O509" i="7"/>
  <c r="N509" i="7"/>
  <c r="M509" i="7"/>
  <c r="J509" i="7"/>
  <c r="AH508" i="7"/>
  <c r="AE508" i="7"/>
  <c r="AD508" i="7"/>
  <c r="AC508" i="7"/>
  <c r="V508" i="7"/>
  <c r="U508" i="7"/>
  <c r="T508" i="7"/>
  <c r="P508" i="7"/>
  <c r="O508" i="7"/>
  <c r="N508" i="7"/>
  <c r="M508" i="7"/>
  <c r="J508" i="7"/>
  <c r="AH507" i="7"/>
  <c r="AE507" i="7"/>
  <c r="AD507" i="7"/>
  <c r="AC507" i="7"/>
  <c r="V507" i="7"/>
  <c r="U507" i="7"/>
  <c r="T507" i="7"/>
  <c r="N507" i="7"/>
  <c r="M507" i="7"/>
  <c r="J507" i="7"/>
  <c r="P507" i="7" s="1"/>
  <c r="AH506" i="7"/>
  <c r="AE506" i="7"/>
  <c r="AD506" i="7"/>
  <c r="AC506" i="7"/>
  <c r="V506" i="7"/>
  <c r="U506" i="7"/>
  <c r="T506" i="7"/>
  <c r="N506" i="7"/>
  <c r="M506" i="7"/>
  <c r="J506" i="7"/>
  <c r="P506" i="7" s="1"/>
  <c r="AH505" i="7"/>
  <c r="AE505" i="7"/>
  <c r="AD505" i="7"/>
  <c r="AC505" i="7"/>
  <c r="V505" i="7"/>
  <c r="U505" i="7"/>
  <c r="T505" i="7"/>
  <c r="N505" i="7"/>
  <c r="M505" i="7"/>
  <c r="J505" i="7"/>
  <c r="AH504" i="7"/>
  <c r="AE504" i="7"/>
  <c r="AD504" i="7"/>
  <c r="AC504" i="7"/>
  <c r="V504" i="7"/>
  <c r="U504" i="7"/>
  <c r="T504" i="7"/>
  <c r="P504" i="7"/>
  <c r="O504" i="7"/>
  <c r="N504" i="7"/>
  <c r="M504" i="7"/>
  <c r="J504" i="7"/>
  <c r="AH503" i="7"/>
  <c r="AE503" i="7"/>
  <c r="AD503" i="7"/>
  <c r="AC503" i="7"/>
  <c r="V503" i="7"/>
  <c r="U503" i="7"/>
  <c r="T503" i="7"/>
  <c r="N503" i="7"/>
  <c r="M503" i="7"/>
  <c r="J503" i="7"/>
  <c r="AH502" i="7"/>
  <c r="AE502" i="7"/>
  <c r="AD502" i="7"/>
  <c r="AC502" i="7"/>
  <c r="V502" i="7"/>
  <c r="U502" i="7"/>
  <c r="T502" i="7"/>
  <c r="P502" i="7"/>
  <c r="N502" i="7"/>
  <c r="M502" i="7"/>
  <c r="J502" i="7"/>
  <c r="O502" i="7" s="1"/>
  <c r="AH501" i="7"/>
  <c r="AE501" i="7"/>
  <c r="AD501" i="7"/>
  <c r="AC501" i="7"/>
  <c r="V501" i="7"/>
  <c r="U501" i="7"/>
  <c r="T501" i="7"/>
  <c r="N501" i="7"/>
  <c r="M501" i="7"/>
  <c r="J501" i="7"/>
  <c r="AH500" i="7"/>
  <c r="AE500" i="7"/>
  <c r="AD500" i="7"/>
  <c r="AC500" i="7"/>
  <c r="V500" i="7"/>
  <c r="U500" i="7"/>
  <c r="T500" i="7"/>
  <c r="P500" i="7"/>
  <c r="O500" i="7"/>
  <c r="N500" i="7"/>
  <c r="M500" i="7"/>
  <c r="J500" i="7"/>
  <c r="AH499" i="7"/>
  <c r="AE499" i="7"/>
  <c r="AD499" i="7"/>
  <c r="AC499" i="7"/>
  <c r="V499" i="7"/>
  <c r="U499" i="7"/>
  <c r="T499" i="7"/>
  <c r="N499" i="7"/>
  <c r="M499" i="7"/>
  <c r="J499" i="7"/>
  <c r="P499" i="7" s="1"/>
  <c r="AH498" i="7"/>
  <c r="AE498" i="7"/>
  <c r="AD498" i="7"/>
  <c r="AC498" i="7"/>
  <c r="V498" i="7"/>
  <c r="U498" i="7"/>
  <c r="T498" i="7"/>
  <c r="N498" i="7"/>
  <c r="M498" i="7"/>
  <c r="J498" i="7"/>
  <c r="AH497" i="7"/>
  <c r="AE497" i="7"/>
  <c r="AD497" i="7"/>
  <c r="AC497" i="7"/>
  <c r="V497" i="7"/>
  <c r="U497" i="7"/>
  <c r="T497" i="7"/>
  <c r="N497" i="7"/>
  <c r="M497" i="7"/>
  <c r="J497" i="7"/>
  <c r="O497" i="7" s="1"/>
  <c r="AH496" i="7"/>
  <c r="AE496" i="7"/>
  <c r="AD496" i="7"/>
  <c r="AC496" i="7"/>
  <c r="V496" i="7"/>
  <c r="U496" i="7"/>
  <c r="T496" i="7"/>
  <c r="P496" i="7"/>
  <c r="N496" i="7"/>
  <c r="M496" i="7"/>
  <c r="J496" i="7"/>
  <c r="O496" i="7" s="1"/>
  <c r="AH495" i="7"/>
  <c r="AE495" i="7"/>
  <c r="AD495" i="7"/>
  <c r="AC495" i="7"/>
  <c r="V495" i="7"/>
  <c r="U495" i="7"/>
  <c r="T495" i="7"/>
  <c r="O495" i="7"/>
  <c r="N495" i="7"/>
  <c r="M495" i="7"/>
  <c r="J495" i="7"/>
  <c r="P495" i="7" s="1"/>
  <c r="AH494" i="7"/>
  <c r="AE494" i="7"/>
  <c r="AD494" i="7"/>
  <c r="AC494" i="7"/>
  <c r="V494" i="7"/>
  <c r="U494" i="7"/>
  <c r="T494" i="7"/>
  <c r="P494" i="7"/>
  <c r="N494" i="7"/>
  <c r="M494" i="7"/>
  <c r="J494" i="7"/>
  <c r="O494" i="7" s="1"/>
  <c r="AH493" i="7"/>
  <c r="AE493" i="7"/>
  <c r="AD493" i="7"/>
  <c r="AC493" i="7"/>
  <c r="V493" i="7"/>
  <c r="U493" i="7"/>
  <c r="T493" i="7"/>
  <c r="N493" i="7"/>
  <c r="M493" i="7"/>
  <c r="J493" i="7"/>
  <c r="AH492" i="7"/>
  <c r="AE492" i="7"/>
  <c r="AD492" i="7"/>
  <c r="AC492" i="7"/>
  <c r="V492" i="7"/>
  <c r="U492" i="7"/>
  <c r="T492" i="7"/>
  <c r="N492" i="7"/>
  <c r="M492" i="7"/>
  <c r="J492" i="7"/>
  <c r="P492" i="7" s="1"/>
  <c r="AH491" i="7"/>
  <c r="AE491" i="7"/>
  <c r="AD491" i="7"/>
  <c r="AC491" i="7"/>
  <c r="V491" i="7"/>
  <c r="U491" i="7"/>
  <c r="T491" i="7"/>
  <c r="N491" i="7"/>
  <c r="M491" i="7"/>
  <c r="J491" i="7"/>
  <c r="P491" i="7" s="1"/>
  <c r="AH490" i="7"/>
  <c r="AE490" i="7"/>
  <c r="AD490" i="7"/>
  <c r="AC490" i="7"/>
  <c r="V490" i="7"/>
  <c r="U490" i="7"/>
  <c r="T490" i="7"/>
  <c r="N490" i="7"/>
  <c r="M490" i="7"/>
  <c r="J490" i="7"/>
  <c r="P490" i="7" s="1"/>
  <c r="AH489" i="7"/>
  <c r="AE489" i="7"/>
  <c r="AD489" i="7"/>
  <c r="AC489" i="7"/>
  <c r="V489" i="7"/>
  <c r="U489" i="7"/>
  <c r="T489" i="7"/>
  <c r="N489" i="7"/>
  <c r="M489" i="7"/>
  <c r="J489" i="7"/>
  <c r="AH488" i="7"/>
  <c r="AE488" i="7"/>
  <c r="AD488" i="7"/>
  <c r="AC488" i="7"/>
  <c r="V488" i="7"/>
  <c r="U488" i="7"/>
  <c r="T488" i="7"/>
  <c r="P488" i="7"/>
  <c r="N488" i="7"/>
  <c r="M488" i="7"/>
  <c r="J488" i="7"/>
  <c r="O488" i="7" s="1"/>
  <c r="AH487" i="7"/>
  <c r="AE487" i="7"/>
  <c r="AD487" i="7"/>
  <c r="AC487" i="7"/>
  <c r="V487" i="7"/>
  <c r="U487" i="7"/>
  <c r="T487" i="7"/>
  <c r="N487" i="7"/>
  <c r="M487" i="7"/>
  <c r="J487" i="7"/>
  <c r="AH486" i="7"/>
  <c r="AE486" i="7"/>
  <c r="AD486" i="7"/>
  <c r="AC486" i="7"/>
  <c r="V486" i="7"/>
  <c r="U486" i="7"/>
  <c r="T486" i="7"/>
  <c r="N486" i="7"/>
  <c r="M486" i="7"/>
  <c r="J486" i="7"/>
  <c r="P486" i="7" s="1"/>
  <c r="AH485" i="7"/>
  <c r="AE485" i="7"/>
  <c r="AD485" i="7"/>
  <c r="AC485" i="7"/>
  <c r="V485" i="7"/>
  <c r="U485" i="7"/>
  <c r="T485" i="7"/>
  <c r="N485" i="7"/>
  <c r="M485" i="7"/>
  <c r="J485" i="7"/>
  <c r="P485" i="7" s="1"/>
  <c r="AH484" i="7"/>
  <c r="AE484" i="7"/>
  <c r="AD484" i="7"/>
  <c r="AC484" i="7"/>
  <c r="V484" i="7"/>
  <c r="U484" i="7"/>
  <c r="T484" i="7"/>
  <c r="P484" i="7"/>
  <c r="O484" i="7"/>
  <c r="N484" i="7"/>
  <c r="M484" i="7"/>
  <c r="J484" i="7"/>
  <c r="AH483" i="7"/>
  <c r="AE483" i="7"/>
  <c r="AD483" i="7"/>
  <c r="AC483" i="7"/>
  <c r="V483" i="7"/>
  <c r="U483" i="7"/>
  <c r="T483" i="7"/>
  <c r="N483" i="7"/>
  <c r="M483" i="7"/>
  <c r="J483" i="7"/>
  <c r="AH482" i="7"/>
  <c r="AE482" i="7"/>
  <c r="AD482" i="7"/>
  <c r="AC482" i="7"/>
  <c r="V482" i="7"/>
  <c r="U482" i="7"/>
  <c r="T482" i="7"/>
  <c r="N482" i="7"/>
  <c r="M482" i="7"/>
  <c r="J482" i="7"/>
  <c r="AH481" i="7"/>
  <c r="AE481" i="7"/>
  <c r="AD481" i="7"/>
  <c r="AC481" i="7"/>
  <c r="V481" i="7"/>
  <c r="U481" i="7"/>
  <c r="T481" i="7"/>
  <c r="P481" i="7"/>
  <c r="N481" i="7"/>
  <c r="M481" i="7"/>
  <c r="J481" i="7"/>
  <c r="O481" i="7" s="1"/>
  <c r="AH480" i="7"/>
  <c r="AE480" i="7"/>
  <c r="AD480" i="7"/>
  <c r="AC480" i="7"/>
  <c r="V480" i="7"/>
  <c r="U480" i="7"/>
  <c r="T480" i="7"/>
  <c r="N480" i="7"/>
  <c r="M480" i="7"/>
  <c r="J480" i="7"/>
  <c r="AH479" i="7"/>
  <c r="AE479" i="7"/>
  <c r="AD479" i="7"/>
  <c r="AC479" i="7"/>
  <c r="V479" i="7"/>
  <c r="U479" i="7"/>
  <c r="T479" i="7"/>
  <c r="P479" i="7"/>
  <c r="N479" i="7"/>
  <c r="M479" i="7"/>
  <c r="J479" i="7"/>
  <c r="O479" i="7" s="1"/>
  <c r="AH478" i="7"/>
  <c r="AE478" i="7"/>
  <c r="AD478" i="7"/>
  <c r="AC478" i="7"/>
  <c r="V478" i="7"/>
  <c r="U478" i="7"/>
  <c r="T478" i="7"/>
  <c r="N478" i="7"/>
  <c r="M478" i="7"/>
  <c r="J478" i="7"/>
  <c r="O478" i="7" s="1"/>
  <c r="AH477" i="7"/>
  <c r="AE477" i="7"/>
  <c r="AD477" i="7"/>
  <c r="AC477" i="7"/>
  <c r="V477" i="7"/>
  <c r="U477" i="7"/>
  <c r="T477" i="7"/>
  <c r="N477" i="7"/>
  <c r="M477" i="7"/>
  <c r="J477" i="7"/>
  <c r="P477" i="7" s="1"/>
  <c r="AH476" i="7"/>
  <c r="AE476" i="7"/>
  <c r="AD476" i="7"/>
  <c r="AC476" i="7"/>
  <c r="V476" i="7"/>
  <c r="U476" i="7"/>
  <c r="T476" i="7"/>
  <c r="P476" i="7"/>
  <c r="O476" i="7"/>
  <c r="N476" i="7"/>
  <c r="M476" i="7"/>
  <c r="J476" i="7"/>
  <c r="AH475" i="7"/>
  <c r="AE475" i="7"/>
  <c r="AD475" i="7"/>
  <c r="AC475" i="7"/>
  <c r="V475" i="7"/>
  <c r="U475" i="7"/>
  <c r="T475" i="7"/>
  <c r="N475" i="7"/>
  <c r="M475" i="7"/>
  <c r="J475" i="7"/>
  <c r="P475" i="7" s="1"/>
  <c r="AH474" i="7"/>
  <c r="AE474" i="7"/>
  <c r="AD474" i="7"/>
  <c r="AC474" i="7"/>
  <c r="V474" i="7"/>
  <c r="U474" i="7"/>
  <c r="T474" i="7"/>
  <c r="N474" i="7"/>
  <c r="M474" i="7"/>
  <c r="J474" i="7"/>
  <c r="P474" i="7" s="1"/>
  <c r="AH473" i="7"/>
  <c r="AE473" i="7"/>
  <c r="AD473" i="7"/>
  <c r="AC473" i="7"/>
  <c r="V473" i="7"/>
  <c r="U473" i="7"/>
  <c r="T473" i="7"/>
  <c r="N473" i="7"/>
  <c r="M473" i="7"/>
  <c r="J473" i="7"/>
  <c r="AH472" i="7"/>
  <c r="AE472" i="7"/>
  <c r="AD472" i="7"/>
  <c r="AC472" i="7"/>
  <c r="V472" i="7"/>
  <c r="U472" i="7"/>
  <c r="T472" i="7"/>
  <c r="N472" i="7"/>
  <c r="M472" i="7"/>
  <c r="J472" i="7"/>
  <c r="P472" i="7" s="1"/>
  <c r="AH471" i="7"/>
  <c r="AE471" i="7"/>
  <c r="AD471" i="7"/>
  <c r="AC471" i="7"/>
  <c r="V471" i="7"/>
  <c r="U471" i="7"/>
  <c r="T471" i="7"/>
  <c r="N471" i="7"/>
  <c r="M471" i="7"/>
  <c r="J471" i="7"/>
  <c r="P471" i="7" s="1"/>
  <c r="AH470" i="7"/>
  <c r="AE470" i="7"/>
  <c r="AD470" i="7"/>
  <c r="AC470" i="7"/>
  <c r="V470" i="7"/>
  <c r="U470" i="7"/>
  <c r="T470" i="7"/>
  <c r="O470" i="7"/>
  <c r="N470" i="7"/>
  <c r="M470" i="7"/>
  <c r="J470" i="7"/>
  <c r="P470" i="7" s="1"/>
  <c r="AH469" i="7"/>
  <c r="AE469" i="7"/>
  <c r="AD469" i="7"/>
  <c r="AC469" i="7"/>
  <c r="V469" i="7"/>
  <c r="U469" i="7"/>
  <c r="T469" i="7"/>
  <c r="O469" i="7"/>
  <c r="N469" i="7"/>
  <c r="M469" i="7"/>
  <c r="J469" i="7"/>
  <c r="P469" i="7" s="1"/>
  <c r="AH468" i="7"/>
  <c r="AE468" i="7"/>
  <c r="AD468" i="7"/>
  <c r="AC468" i="7"/>
  <c r="V468" i="7"/>
  <c r="U468" i="7"/>
  <c r="T468" i="7"/>
  <c r="P468" i="7"/>
  <c r="O468" i="7"/>
  <c r="N468" i="7"/>
  <c r="M468" i="7"/>
  <c r="J468" i="7"/>
  <c r="AH467" i="7"/>
  <c r="AE467" i="7"/>
  <c r="AD467" i="7"/>
  <c r="AC467" i="7"/>
  <c r="V467" i="7"/>
  <c r="U467" i="7"/>
  <c r="T467" i="7"/>
  <c r="N467" i="7"/>
  <c r="M467" i="7"/>
  <c r="J467" i="7"/>
  <c r="AH466" i="7"/>
  <c r="AE466" i="7"/>
  <c r="AD466" i="7"/>
  <c r="AC466" i="7"/>
  <c r="V466" i="7"/>
  <c r="U466" i="7"/>
  <c r="T466" i="7"/>
  <c r="N466" i="7"/>
  <c r="M466" i="7"/>
  <c r="J466" i="7"/>
  <c r="AH465" i="7"/>
  <c r="AE465" i="7"/>
  <c r="AD465" i="7"/>
  <c r="AC465" i="7"/>
  <c r="V465" i="7"/>
  <c r="U465" i="7"/>
  <c r="T465" i="7"/>
  <c r="P465" i="7"/>
  <c r="N465" i="7"/>
  <c r="M465" i="7"/>
  <c r="J465" i="7"/>
  <c r="O465" i="7" s="1"/>
  <c r="AH464" i="7"/>
  <c r="AE464" i="7"/>
  <c r="AD464" i="7"/>
  <c r="AC464" i="7"/>
  <c r="V464" i="7"/>
  <c r="U464" i="7"/>
  <c r="T464" i="7"/>
  <c r="N464" i="7"/>
  <c r="M464" i="7"/>
  <c r="J464" i="7"/>
  <c r="AH463" i="7"/>
  <c r="AE463" i="7"/>
  <c r="AD463" i="7"/>
  <c r="AC463" i="7"/>
  <c r="V463" i="7"/>
  <c r="U463" i="7"/>
  <c r="T463" i="7"/>
  <c r="N463" i="7"/>
  <c r="M463" i="7"/>
  <c r="J463" i="7"/>
  <c r="P463" i="7" s="1"/>
  <c r="AH462" i="7"/>
  <c r="AE462" i="7"/>
  <c r="AD462" i="7"/>
  <c r="AC462" i="7"/>
  <c r="V462" i="7"/>
  <c r="U462" i="7"/>
  <c r="T462" i="7"/>
  <c r="N462" i="7"/>
  <c r="M462" i="7"/>
  <c r="J462" i="7"/>
  <c r="P462" i="7" s="1"/>
  <c r="AH461" i="7"/>
  <c r="AE461" i="7"/>
  <c r="AD461" i="7"/>
  <c r="AC461" i="7"/>
  <c r="V461" i="7"/>
  <c r="U461" i="7"/>
  <c r="T461" i="7"/>
  <c r="N461" i="7"/>
  <c r="M461" i="7"/>
  <c r="J461" i="7"/>
  <c r="P461" i="7" s="1"/>
  <c r="AH460" i="7"/>
  <c r="AE460" i="7"/>
  <c r="AD460" i="7"/>
  <c r="AC460" i="7"/>
  <c r="V460" i="7"/>
  <c r="U460" i="7"/>
  <c r="T460" i="7"/>
  <c r="P460" i="7"/>
  <c r="O460" i="7"/>
  <c r="N460" i="7"/>
  <c r="M460" i="7"/>
  <c r="J460" i="7"/>
  <c r="AH459" i="7"/>
  <c r="AE459" i="7"/>
  <c r="AD459" i="7"/>
  <c r="AC459" i="7"/>
  <c r="V459" i="7"/>
  <c r="U459" i="7"/>
  <c r="T459" i="7"/>
  <c r="N459" i="7"/>
  <c r="M459" i="7"/>
  <c r="J459" i="7"/>
  <c r="P459" i="7" s="1"/>
  <c r="AH458" i="7"/>
  <c r="AE458" i="7"/>
  <c r="AD458" i="7"/>
  <c r="AC458" i="7"/>
  <c r="V458" i="7"/>
  <c r="U458" i="7"/>
  <c r="T458" i="7"/>
  <c r="N458" i="7"/>
  <c r="M458" i="7"/>
  <c r="J458" i="7"/>
  <c r="P458" i="7" s="1"/>
  <c r="AH457" i="7"/>
  <c r="AE457" i="7"/>
  <c r="AD457" i="7"/>
  <c r="AC457" i="7"/>
  <c r="V457" i="7"/>
  <c r="U457" i="7"/>
  <c r="T457" i="7"/>
  <c r="N457" i="7"/>
  <c r="M457" i="7"/>
  <c r="J457" i="7"/>
  <c r="AH456" i="7"/>
  <c r="AE456" i="7"/>
  <c r="AD456" i="7"/>
  <c r="AC456" i="7"/>
  <c r="V456" i="7"/>
  <c r="U456" i="7"/>
  <c r="T456" i="7"/>
  <c r="N456" i="7"/>
  <c r="M456" i="7"/>
  <c r="J456" i="7"/>
  <c r="P456" i="7" s="1"/>
  <c r="AH455" i="7"/>
  <c r="AE455" i="7"/>
  <c r="AD455" i="7"/>
  <c r="AC455" i="7"/>
  <c r="V455" i="7"/>
  <c r="U455" i="7"/>
  <c r="T455" i="7"/>
  <c r="N455" i="7"/>
  <c r="M455" i="7"/>
  <c r="J455" i="7"/>
  <c r="P455" i="7" s="1"/>
  <c r="AH454" i="7"/>
  <c r="AE454" i="7"/>
  <c r="AD454" i="7"/>
  <c r="AC454" i="7"/>
  <c r="V454" i="7"/>
  <c r="U454" i="7"/>
  <c r="T454" i="7"/>
  <c r="O454" i="7"/>
  <c r="N454" i="7"/>
  <c r="M454" i="7"/>
  <c r="J454" i="7"/>
  <c r="P454" i="7" s="1"/>
  <c r="AH453" i="7"/>
  <c r="AE453" i="7"/>
  <c r="AD453" i="7"/>
  <c r="AC453" i="7"/>
  <c r="V453" i="7"/>
  <c r="U453" i="7"/>
  <c r="T453" i="7"/>
  <c r="O453" i="7"/>
  <c r="N453" i="7"/>
  <c r="M453" i="7"/>
  <c r="J453" i="7"/>
  <c r="P453" i="7" s="1"/>
  <c r="AH452" i="7"/>
  <c r="AE452" i="7"/>
  <c r="AD452" i="7"/>
  <c r="AC452" i="7"/>
  <c r="V452" i="7"/>
  <c r="U452" i="7"/>
  <c r="T452" i="7"/>
  <c r="P452" i="7"/>
  <c r="O452" i="7"/>
  <c r="N452" i="7"/>
  <c r="M452" i="7"/>
  <c r="J452" i="7"/>
  <c r="AH451" i="7"/>
  <c r="AE451" i="7"/>
  <c r="AD451" i="7"/>
  <c r="AC451" i="7"/>
  <c r="V451" i="7"/>
  <c r="U451" i="7"/>
  <c r="T451" i="7"/>
  <c r="N451" i="7"/>
  <c r="M451" i="7"/>
  <c r="J451" i="7"/>
  <c r="AH450" i="7"/>
  <c r="AE450" i="7"/>
  <c r="AD450" i="7"/>
  <c r="AC450" i="7"/>
  <c r="V450" i="7"/>
  <c r="U450" i="7"/>
  <c r="T450" i="7"/>
  <c r="N450" i="7"/>
  <c r="M450" i="7"/>
  <c r="J450" i="7"/>
  <c r="AH449" i="7"/>
  <c r="AE449" i="7"/>
  <c r="AD449" i="7"/>
  <c r="AC449" i="7"/>
  <c r="V449" i="7"/>
  <c r="U449" i="7"/>
  <c r="T449" i="7"/>
  <c r="P449" i="7"/>
  <c r="N449" i="7"/>
  <c r="M449" i="7"/>
  <c r="J449" i="7"/>
  <c r="O449" i="7" s="1"/>
  <c r="AH448" i="7"/>
  <c r="AE448" i="7"/>
  <c r="AD448" i="7"/>
  <c r="AC448" i="7"/>
  <c r="V448" i="7"/>
  <c r="U448" i="7"/>
  <c r="T448" i="7"/>
  <c r="N448" i="7"/>
  <c r="M448" i="7"/>
  <c r="J448" i="7"/>
  <c r="AH447" i="7"/>
  <c r="AE447" i="7"/>
  <c r="AD447" i="7"/>
  <c r="AC447" i="7"/>
  <c r="V447" i="7"/>
  <c r="U447" i="7"/>
  <c r="T447" i="7"/>
  <c r="N447" i="7"/>
  <c r="M447" i="7"/>
  <c r="J447" i="7"/>
  <c r="P447" i="7" s="1"/>
  <c r="AH446" i="7"/>
  <c r="AE446" i="7"/>
  <c r="AD446" i="7"/>
  <c r="AC446" i="7"/>
  <c r="V446" i="7"/>
  <c r="U446" i="7"/>
  <c r="T446" i="7"/>
  <c r="N446" i="7"/>
  <c r="M446" i="7"/>
  <c r="J446" i="7"/>
  <c r="AH445" i="7"/>
  <c r="AE445" i="7"/>
  <c r="AD445" i="7"/>
  <c r="AC445" i="7"/>
  <c r="V445" i="7"/>
  <c r="U445" i="7"/>
  <c r="T445" i="7"/>
  <c r="P445" i="7"/>
  <c r="O445" i="7"/>
  <c r="N445" i="7"/>
  <c r="M445" i="7"/>
  <c r="J445" i="7"/>
  <c r="AH444" i="7"/>
  <c r="AE444" i="7"/>
  <c r="AD444" i="7"/>
  <c r="AC444" i="7"/>
  <c r="V444" i="7"/>
  <c r="U444" i="7"/>
  <c r="T444" i="7"/>
  <c r="N444" i="7"/>
  <c r="M444" i="7"/>
  <c r="J444" i="7"/>
  <c r="AH443" i="7"/>
  <c r="AE443" i="7"/>
  <c r="AD443" i="7"/>
  <c r="AC443" i="7"/>
  <c r="V443" i="7"/>
  <c r="U443" i="7"/>
  <c r="T443" i="7"/>
  <c r="N443" i="7"/>
  <c r="M443" i="7"/>
  <c r="J443" i="7"/>
  <c r="P443" i="7" s="1"/>
  <c r="AH442" i="7"/>
  <c r="AE442" i="7"/>
  <c r="AD442" i="7"/>
  <c r="AC442" i="7"/>
  <c r="V442" i="7"/>
  <c r="U442" i="7"/>
  <c r="T442" i="7"/>
  <c r="N442" i="7"/>
  <c r="M442" i="7"/>
  <c r="J442" i="7"/>
  <c r="P442" i="7" s="1"/>
  <c r="AH441" i="7"/>
  <c r="AE441" i="7"/>
  <c r="AD441" i="7"/>
  <c r="AC441" i="7"/>
  <c r="V441" i="7"/>
  <c r="U441" i="7"/>
  <c r="T441" i="7"/>
  <c r="N441" i="7"/>
  <c r="M441" i="7"/>
  <c r="J441" i="7"/>
  <c r="AH440" i="7"/>
  <c r="AE440" i="7"/>
  <c r="AD440" i="7"/>
  <c r="AC440" i="7"/>
  <c r="V440" i="7"/>
  <c r="U440" i="7"/>
  <c r="T440" i="7"/>
  <c r="O440" i="7"/>
  <c r="N440" i="7"/>
  <c r="M440" i="7"/>
  <c r="J440" i="7"/>
  <c r="P440" i="7" s="1"/>
  <c r="AH439" i="7"/>
  <c r="AE439" i="7"/>
  <c r="AD439" i="7"/>
  <c r="AC439" i="7"/>
  <c r="V439" i="7"/>
  <c r="U439" i="7"/>
  <c r="T439" i="7"/>
  <c r="N439" i="7"/>
  <c r="M439" i="7"/>
  <c r="J439" i="7"/>
  <c r="P439" i="7" s="1"/>
  <c r="AH438" i="7"/>
  <c r="AE438" i="7"/>
  <c r="AD438" i="7"/>
  <c r="AC438" i="7"/>
  <c r="V438" i="7"/>
  <c r="U438" i="7"/>
  <c r="T438" i="7"/>
  <c r="O438" i="7"/>
  <c r="N438" i="7"/>
  <c r="M438" i="7"/>
  <c r="J438" i="7"/>
  <c r="P438" i="7" s="1"/>
  <c r="AH437" i="7"/>
  <c r="AE437" i="7"/>
  <c r="AD437" i="7"/>
  <c r="AC437" i="7"/>
  <c r="V437" i="7"/>
  <c r="U437" i="7"/>
  <c r="T437" i="7"/>
  <c r="O437" i="7"/>
  <c r="N437" i="7"/>
  <c r="M437" i="7"/>
  <c r="J437" i="7"/>
  <c r="P437" i="7" s="1"/>
  <c r="AH436" i="7"/>
  <c r="AE436" i="7"/>
  <c r="AD436" i="7"/>
  <c r="AC436" i="7"/>
  <c r="V436" i="7"/>
  <c r="U436" i="7"/>
  <c r="T436" i="7"/>
  <c r="P436" i="7"/>
  <c r="O436" i="7"/>
  <c r="N436" i="7"/>
  <c r="M436" i="7"/>
  <c r="J436" i="7"/>
  <c r="AH435" i="7"/>
  <c r="AE435" i="7"/>
  <c r="AD435" i="7"/>
  <c r="AC435" i="7"/>
  <c r="V435" i="7"/>
  <c r="U435" i="7"/>
  <c r="T435" i="7"/>
  <c r="N435" i="7"/>
  <c r="M435" i="7"/>
  <c r="J435" i="7"/>
  <c r="AH434" i="7"/>
  <c r="AE434" i="7"/>
  <c r="AD434" i="7"/>
  <c r="AC434" i="7"/>
  <c r="V434" i="7"/>
  <c r="U434" i="7"/>
  <c r="T434" i="7"/>
  <c r="N434" i="7"/>
  <c r="M434" i="7"/>
  <c r="J434" i="7"/>
  <c r="AH433" i="7"/>
  <c r="AE433" i="7"/>
  <c r="AD433" i="7"/>
  <c r="AC433" i="7"/>
  <c r="V433" i="7"/>
  <c r="U433" i="7"/>
  <c r="T433" i="7"/>
  <c r="P433" i="7"/>
  <c r="N433" i="7"/>
  <c r="M433" i="7"/>
  <c r="J433" i="7"/>
  <c r="O433" i="7" s="1"/>
  <c r="AH432" i="7"/>
  <c r="AE432" i="7"/>
  <c r="AD432" i="7"/>
  <c r="AC432" i="7"/>
  <c r="V432" i="7"/>
  <c r="U432" i="7"/>
  <c r="T432" i="7"/>
  <c r="N432" i="7"/>
  <c r="M432" i="7"/>
  <c r="J432" i="7"/>
  <c r="AH431" i="7"/>
  <c r="AE431" i="7"/>
  <c r="AD431" i="7"/>
  <c r="AC431" i="7"/>
  <c r="V431" i="7"/>
  <c r="U431" i="7"/>
  <c r="T431" i="7"/>
  <c r="N431" i="7"/>
  <c r="M431" i="7"/>
  <c r="J431" i="7"/>
  <c r="P431" i="7" s="1"/>
  <c r="AH430" i="7"/>
  <c r="AE430" i="7"/>
  <c r="AD430" i="7"/>
  <c r="AC430" i="7"/>
  <c r="V430" i="7"/>
  <c r="U430" i="7"/>
  <c r="T430" i="7"/>
  <c r="N430" i="7"/>
  <c r="M430" i="7"/>
  <c r="J430" i="7"/>
  <c r="P430" i="7" s="1"/>
  <c r="AH429" i="7"/>
  <c r="AE429" i="7"/>
  <c r="AD429" i="7"/>
  <c r="AC429" i="7"/>
  <c r="V429" i="7"/>
  <c r="U429" i="7"/>
  <c r="T429" i="7"/>
  <c r="N429" i="7"/>
  <c r="M429" i="7"/>
  <c r="J429" i="7"/>
  <c r="P429" i="7" s="1"/>
  <c r="AH428" i="7"/>
  <c r="AE428" i="7"/>
  <c r="AD428" i="7"/>
  <c r="AC428" i="7"/>
  <c r="V428" i="7"/>
  <c r="U428" i="7"/>
  <c r="T428" i="7"/>
  <c r="N428" i="7"/>
  <c r="M428" i="7"/>
  <c r="J428" i="7"/>
  <c r="P428" i="7" s="1"/>
  <c r="AH427" i="7"/>
  <c r="AE427" i="7"/>
  <c r="AD427" i="7"/>
  <c r="AC427" i="7"/>
  <c r="V427" i="7"/>
  <c r="U427" i="7"/>
  <c r="T427" i="7"/>
  <c r="N427" i="7"/>
  <c r="M427" i="7"/>
  <c r="J427" i="7"/>
  <c r="P427" i="7" s="1"/>
  <c r="AH426" i="7"/>
  <c r="AE426" i="7"/>
  <c r="AD426" i="7"/>
  <c r="AC426" i="7"/>
  <c r="V426" i="7"/>
  <c r="U426" i="7"/>
  <c r="T426" i="7"/>
  <c r="N426" i="7"/>
  <c r="M426" i="7"/>
  <c r="J426" i="7"/>
  <c r="AH425" i="7"/>
  <c r="AE425" i="7"/>
  <c r="AD425" i="7"/>
  <c r="AC425" i="7"/>
  <c r="V425" i="7"/>
  <c r="U425" i="7"/>
  <c r="T425" i="7"/>
  <c r="N425" i="7"/>
  <c r="M425" i="7"/>
  <c r="J425" i="7"/>
  <c r="AH424" i="7"/>
  <c r="AE424" i="7"/>
  <c r="AD424" i="7"/>
  <c r="AC424" i="7"/>
  <c r="V424" i="7"/>
  <c r="U424" i="7"/>
  <c r="T424" i="7"/>
  <c r="N424" i="7"/>
  <c r="M424" i="7"/>
  <c r="J424" i="7"/>
  <c r="AH423" i="7"/>
  <c r="AE423" i="7"/>
  <c r="AD423" i="7"/>
  <c r="AC423" i="7"/>
  <c r="V423" i="7"/>
  <c r="U423" i="7"/>
  <c r="T423" i="7"/>
  <c r="N423" i="7"/>
  <c r="M423" i="7"/>
  <c r="J423" i="7"/>
  <c r="P423" i="7" s="1"/>
  <c r="AH422" i="7"/>
  <c r="AE422" i="7"/>
  <c r="AD422" i="7"/>
  <c r="AC422" i="7"/>
  <c r="V422" i="7"/>
  <c r="U422" i="7"/>
  <c r="T422" i="7"/>
  <c r="N422" i="7"/>
  <c r="M422" i="7"/>
  <c r="J422" i="7"/>
  <c r="P422" i="7" s="1"/>
  <c r="AH421" i="7"/>
  <c r="AE421" i="7"/>
  <c r="AD421" i="7"/>
  <c r="AC421" i="7"/>
  <c r="V421" i="7"/>
  <c r="U421" i="7"/>
  <c r="T421" i="7"/>
  <c r="N421" i="7"/>
  <c r="M421" i="7"/>
  <c r="J421" i="7"/>
  <c r="AH420" i="7"/>
  <c r="AE420" i="7"/>
  <c r="AD420" i="7"/>
  <c r="AC420" i="7"/>
  <c r="V420" i="7"/>
  <c r="U420" i="7"/>
  <c r="T420" i="7"/>
  <c r="P420" i="7"/>
  <c r="O420" i="7"/>
  <c r="N420" i="7"/>
  <c r="M420" i="7"/>
  <c r="J420" i="7"/>
  <c r="AH419" i="7"/>
  <c r="AE419" i="7"/>
  <c r="AD419" i="7"/>
  <c r="AC419" i="7"/>
  <c r="V419" i="7"/>
  <c r="U419" i="7"/>
  <c r="T419" i="7"/>
  <c r="N419" i="7"/>
  <c r="M419" i="7"/>
  <c r="J419" i="7"/>
  <c r="AH418" i="7"/>
  <c r="AE418" i="7"/>
  <c r="AD418" i="7"/>
  <c r="AC418" i="7"/>
  <c r="V418" i="7"/>
  <c r="U418" i="7"/>
  <c r="T418" i="7"/>
  <c r="N418" i="7"/>
  <c r="M418" i="7"/>
  <c r="J418" i="7"/>
  <c r="AH417" i="7"/>
  <c r="AE417" i="7"/>
  <c r="AD417" i="7"/>
  <c r="AC417" i="7"/>
  <c r="V417" i="7"/>
  <c r="U417" i="7"/>
  <c r="T417" i="7"/>
  <c r="P417" i="7"/>
  <c r="N417" i="7"/>
  <c r="M417" i="7"/>
  <c r="J417" i="7"/>
  <c r="O417" i="7" s="1"/>
  <c r="AH416" i="7"/>
  <c r="AE416" i="7"/>
  <c r="AD416" i="7"/>
  <c r="AC416" i="7"/>
  <c r="V416" i="7"/>
  <c r="U416" i="7"/>
  <c r="T416" i="7"/>
  <c r="N416" i="7"/>
  <c r="M416" i="7"/>
  <c r="J416" i="7"/>
  <c r="O416" i="7" s="1"/>
  <c r="AH415" i="7"/>
  <c r="AE415" i="7"/>
  <c r="AD415" i="7"/>
  <c r="AC415" i="7"/>
  <c r="V415" i="7"/>
  <c r="U415" i="7"/>
  <c r="T415" i="7"/>
  <c r="P415" i="7"/>
  <c r="N415" i="7"/>
  <c r="M415" i="7"/>
  <c r="J415" i="7"/>
  <c r="O415" i="7" s="1"/>
  <c r="AH414" i="7"/>
  <c r="AE414" i="7"/>
  <c r="AD414" i="7"/>
  <c r="AC414" i="7"/>
  <c r="V414" i="7"/>
  <c r="U414" i="7"/>
  <c r="T414" i="7"/>
  <c r="N414" i="7"/>
  <c r="M414" i="7"/>
  <c r="J414" i="7"/>
  <c r="P414" i="7" s="1"/>
  <c r="AH413" i="7"/>
  <c r="AE413" i="7"/>
  <c r="AD413" i="7"/>
  <c r="AC413" i="7"/>
  <c r="V413" i="7"/>
  <c r="U413" i="7"/>
  <c r="T413" i="7"/>
  <c r="N413" i="7"/>
  <c r="M413" i="7"/>
  <c r="J413" i="7"/>
  <c r="AH412" i="7"/>
  <c r="AE412" i="7"/>
  <c r="AD412" i="7"/>
  <c r="AC412" i="7"/>
  <c r="V412" i="7"/>
  <c r="U412" i="7"/>
  <c r="T412" i="7"/>
  <c r="P412" i="7"/>
  <c r="N412" i="7"/>
  <c r="M412" i="7"/>
  <c r="J412" i="7"/>
  <c r="O412" i="7" s="1"/>
  <c r="AH411" i="7"/>
  <c r="AE411" i="7"/>
  <c r="AD411" i="7"/>
  <c r="AC411" i="7"/>
  <c r="V411" i="7"/>
  <c r="U411" i="7"/>
  <c r="T411" i="7"/>
  <c r="N411" i="7"/>
  <c r="M411" i="7"/>
  <c r="J411" i="7"/>
  <c r="P411" i="7" s="1"/>
  <c r="AH410" i="7"/>
  <c r="AE410" i="7"/>
  <c r="AD410" i="7"/>
  <c r="AC410" i="7"/>
  <c r="V410" i="7"/>
  <c r="U410" i="7"/>
  <c r="T410" i="7"/>
  <c r="N410" i="7"/>
  <c r="M410" i="7"/>
  <c r="J410" i="7"/>
  <c r="AH409" i="7"/>
  <c r="AE409" i="7"/>
  <c r="AD409" i="7"/>
  <c r="AC409" i="7"/>
  <c r="V409" i="7"/>
  <c r="U409" i="7"/>
  <c r="T409" i="7"/>
  <c r="N409" i="7"/>
  <c r="M409" i="7"/>
  <c r="J409" i="7"/>
  <c r="AH408" i="7"/>
  <c r="AE408" i="7"/>
  <c r="AD408" i="7"/>
  <c r="AC408" i="7"/>
  <c r="V408" i="7"/>
  <c r="U408" i="7"/>
  <c r="T408" i="7"/>
  <c r="P408" i="7"/>
  <c r="N408" i="7"/>
  <c r="M408" i="7"/>
  <c r="J408" i="7"/>
  <c r="O408" i="7" s="1"/>
  <c r="AH407" i="7"/>
  <c r="AE407" i="7"/>
  <c r="AD407" i="7"/>
  <c r="AC407" i="7"/>
  <c r="V407" i="7"/>
  <c r="U407" i="7"/>
  <c r="T407" i="7"/>
  <c r="N407" i="7"/>
  <c r="M407" i="7"/>
  <c r="J407" i="7"/>
  <c r="P407" i="7" s="1"/>
  <c r="AH406" i="7"/>
  <c r="AE406" i="7"/>
  <c r="AD406" i="7"/>
  <c r="AC406" i="7"/>
  <c r="V406" i="7"/>
  <c r="U406" i="7"/>
  <c r="T406" i="7"/>
  <c r="N406" i="7"/>
  <c r="M406" i="7"/>
  <c r="J406" i="7"/>
  <c r="P406" i="7" s="1"/>
  <c r="AH405" i="7"/>
  <c r="AE405" i="7"/>
  <c r="AD405" i="7"/>
  <c r="AC405" i="7"/>
  <c r="V405" i="7"/>
  <c r="U405" i="7"/>
  <c r="T405" i="7"/>
  <c r="N405" i="7"/>
  <c r="M405" i="7"/>
  <c r="J405" i="7"/>
  <c r="P405" i="7" s="1"/>
  <c r="AH404" i="7"/>
  <c r="AE404" i="7"/>
  <c r="AD404" i="7"/>
  <c r="AC404" i="7"/>
  <c r="V404" i="7"/>
  <c r="U404" i="7"/>
  <c r="T404" i="7"/>
  <c r="N404" i="7"/>
  <c r="M404" i="7"/>
  <c r="J404" i="7"/>
  <c r="AH403" i="7"/>
  <c r="AE403" i="7"/>
  <c r="AD403" i="7"/>
  <c r="AC403" i="7"/>
  <c r="V403" i="7"/>
  <c r="U403" i="7"/>
  <c r="T403" i="7"/>
  <c r="P403" i="7"/>
  <c r="O403" i="7"/>
  <c r="N403" i="7"/>
  <c r="M403" i="7"/>
  <c r="J403" i="7"/>
  <c r="AH402" i="7"/>
  <c r="AE402" i="7"/>
  <c r="AD402" i="7"/>
  <c r="AC402" i="7"/>
  <c r="V402" i="7"/>
  <c r="U402" i="7"/>
  <c r="T402" i="7"/>
  <c r="N402" i="7"/>
  <c r="M402" i="7"/>
  <c r="J402" i="7"/>
  <c r="AH401" i="7"/>
  <c r="AE401" i="7"/>
  <c r="AD401" i="7"/>
  <c r="AC401" i="7"/>
  <c r="V401" i="7"/>
  <c r="U401" i="7"/>
  <c r="T401" i="7"/>
  <c r="P401" i="7"/>
  <c r="N401" i="7"/>
  <c r="M401" i="7"/>
  <c r="J401" i="7"/>
  <c r="O401" i="7" s="1"/>
  <c r="AH400" i="7"/>
  <c r="AE400" i="7"/>
  <c r="AD400" i="7"/>
  <c r="AC400" i="7"/>
  <c r="V400" i="7"/>
  <c r="U400" i="7"/>
  <c r="T400" i="7"/>
  <c r="P400" i="7"/>
  <c r="N400" i="7"/>
  <c r="M400" i="7"/>
  <c r="J400" i="7"/>
  <c r="O400" i="7" s="1"/>
  <c r="AH399" i="7"/>
  <c r="AE399" i="7"/>
  <c r="AD399" i="7"/>
  <c r="AC399" i="7"/>
  <c r="V399" i="7"/>
  <c r="U399" i="7"/>
  <c r="T399" i="7"/>
  <c r="O399" i="7"/>
  <c r="N399" i="7"/>
  <c r="M399" i="7"/>
  <c r="J399" i="7"/>
  <c r="P399" i="7" s="1"/>
  <c r="AH398" i="7"/>
  <c r="AE398" i="7"/>
  <c r="AD398" i="7"/>
  <c r="AC398" i="7"/>
  <c r="V398" i="7"/>
  <c r="U398" i="7"/>
  <c r="T398" i="7"/>
  <c r="N398" i="7"/>
  <c r="M398" i="7"/>
  <c r="J398" i="7"/>
  <c r="P398" i="7" s="1"/>
  <c r="AH397" i="7"/>
  <c r="AE397" i="7"/>
  <c r="AD397" i="7"/>
  <c r="AC397" i="7"/>
  <c r="V397" i="7"/>
  <c r="U397" i="7"/>
  <c r="T397" i="7"/>
  <c r="N397" i="7"/>
  <c r="M397" i="7"/>
  <c r="J397" i="7"/>
  <c r="AH396" i="7"/>
  <c r="AE396" i="7"/>
  <c r="AD396" i="7"/>
  <c r="AC396" i="7"/>
  <c r="V396" i="7"/>
  <c r="U396" i="7"/>
  <c r="T396" i="7"/>
  <c r="O396" i="7"/>
  <c r="N396" i="7"/>
  <c r="M396" i="7"/>
  <c r="J396" i="7"/>
  <c r="P396" i="7" s="1"/>
  <c r="AH395" i="7"/>
  <c r="AE395" i="7"/>
  <c r="AD395" i="7"/>
  <c r="AC395" i="7"/>
  <c r="V395" i="7"/>
  <c r="U395" i="7"/>
  <c r="T395" i="7"/>
  <c r="N395" i="7"/>
  <c r="M395" i="7"/>
  <c r="J395" i="7"/>
  <c r="AH394" i="7"/>
  <c r="AE394" i="7"/>
  <c r="AD394" i="7"/>
  <c r="AC394" i="7"/>
  <c r="V394" i="7"/>
  <c r="U394" i="7"/>
  <c r="T394" i="7"/>
  <c r="O394" i="7"/>
  <c r="N394" i="7"/>
  <c r="M394" i="7"/>
  <c r="J394" i="7"/>
  <c r="P394" i="7" s="1"/>
  <c r="AH393" i="7"/>
  <c r="AE393" i="7"/>
  <c r="AD393" i="7"/>
  <c r="AC393" i="7"/>
  <c r="V393" i="7"/>
  <c r="U393" i="7"/>
  <c r="T393" i="7"/>
  <c r="N393" i="7"/>
  <c r="M393" i="7"/>
  <c r="J393" i="7"/>
  <c r="AH392" i="7"/>
  <c r="AE392" i="7"/>
  <c r="AD392" i="7"/>
  <c r="AC392" i="7"/>
  <c r="V392" i="7"/>
  <c r="U392" i="7"/>
  <c r="T392" i="7"/>
  <c r="P392" i="7"/>
  <c r="O392" i="7"/>
  <c r="N392" i="7"/>
  <c r="M392" i="7"/>
  <c r="J392" i="7"/>
  <c r="AH391" i="7"/>
  <c r="AE391" i="7"/>
  <c r="AD391" i="7"/>
  <c r="AC391" i="7"/>
  <c r="V391" i="7"/>
  <c r="U391" i="7"/>
  <c r="T391" i="7"/>
  <c r="N391" i="7"/>
  <c r="M391" i="7"/>
  <c r="J391" i="7"/>
  <c r="P391" i="7" s="1"/>
  <c r="AH390" i="7"/>
  <c r="AE390" i="7"/>
  <c r="AD390" i="7"/>
  <c r="AC390" i="7"/>
  <c r="V390" i="7"/>
  <c r="U390" i="7"/>
  <c r="T390" i="7"/>
  <c r="O390" i="7"/>
  <c r="N390" i="7"/>
  <c r="M390" i="7"/>
  <c r="J390" i="7"/>
  <c r="P390" i="7" s="1"/>
  <c r="AH389" i="7"/>
  <c r="AE389" i="7"/>
  <c r="AD389" i="7"/>
  <c r="AC389" i="7"/>
  <c r="V389" i="7"/>
  <c r="U389" i="7"/>
  <c r="T389" i="7"/>
  <c r="N389" i="7"/>
  <c r="M389" i="7"/>
  <c r="J389" i="7"/>
  <c r="P389" i="7" s="1"/>
  <c r="AH388" i="7"/>
  <c r="AE388" i="7"/>
  <c r="AD388" i="7"/>
  <c r="AC388" i="7"/>
  <c r="V388" i="7"/>
  <c r="U388" i="7"/>
  <c r="T388" i="7"/>
  <c r="N388" i="7"/>
  <c r="M388" i="7"/>
  <c r="J388" i="7"/>
  <c r="P388" i="7" s="1"/>
  <c r="AH387" i="7"/>
  <c r="AE387" i="7"/>
  <c r="AD387" i="7"/>
  <c r="AC387" i="7"/>
  <c r="V387" i="7"/>
  <c r="U387" i="7"/>
  <c r="T387" i="7"/>
  <c r="P387" i="7"/>
  <c r="N387" i="7"/>
  <c r="M387" i="7"/>
  <c r="J387" i="7"/>
  <c r="O387" i="7" s="1"/>
  <c r="AH386" i="7"/>
  <c r="AE386" i="7"/>
  <c r="AD386" i="7"/>
  <c r="AC386" i="7"/>
  <c r="V386" i="7"/>
  <c r="U386" i="7"/>
  <c r="T386" i="7"/>
  <c r="N386" i="7"/>
  <c r="M386" i="7"/>
  <c r="J386" i="7"/>
  <c r="AH385" i="7"/>
  <c r="AE385" i="7"/>
  <c r="AD385" i="7"/>
  <c r="AC385" i="7"/>
  <c r="V385" i="7"/>
  <c r="U385" i="7"/>
  <c r="T385" i="7"/>
  <c r="N385" i="7"/>
  <c r="M385" i="7"/>
  <c r="J385" i="7"/>
  <c r="AH384" i="7"/>
  <c r="AE384" i="7"/>
  <c r="AD384" i="7"/>
  <c r="AC384" i="7"/>
  <c r="V384" i="7"/>
  <c r="U384" i="7"/>
  <c r="T384" i="7"/>
  <c r="N384" i="7"/>
  <c r="M384" i="7"/>
  <c r="J384" i="7"/>
  <c r="AH383" i="7"/>
  <c r="AE383" i="7"/>
  <c r="AD383" i="7"/>
  <c r="AC383" i="7"/>
  <c r="V383" i="7"/>
  <c r="U383" i="7"/>
  <c r="T383" i="7"/>
  <c r="N383" i="7"/>
  <c r="M383" i="7"/>
  <c r="J383" i="7"/>
  <c r="P383" i="7" s="1"/>
  <c r="AH382" i="7"/>
  <c r="AE382" i="7"/>
  <c r="AD382" i="7"/>
  <c r="AC382" i="7"/>
  <c r="V382" i="7"/>
  <c r="U382" i="7"/>
  <c r="T382" i="7"/>
  <c r="N382" i="7"/>
  <c r="M382" i="7"/>
  <c r="J382" i="7"/>
  <c r="P382" i="7" s="1"/>
  <c r="AH381" i="7"/>
  <c r="AE381" i="7"/>
  <c r="AD381" i="7"/>
  <c r="AC381" i="7"/>
  <c r="V381" i="7"/>
  <c r="U381" i="7"/>
  <c r="T381" i="7"/>
  <c r="N381" i="7"/>
  <c r="M381" i="7"/>
  <c r="J381" i="7"/>
  <c r="AH380" i="7"/>
  <c r="AE380" i="7"/>
  <c r="AD380" i="7"/>
  <c r="AC380" i="7"/>
  <c r="V380" i="7"/>
  <c r="U380" i="7"/>
  <c r="T380" i="7"/>
  <c r="N380" i="7"/>
  <c r="M380" i="7"/>
  <c r="J380" i="7"/>
  <c r="P380" i="7" s="1"/>
  <c r="AH379" i="7"/>
  <c r="AE379" i="7"/>
  <c r="AD379" i="7"/>
  <c r="AC379" i="7"/>
  <c r="V379" i="7"/>
  <c r="U379" i="7"/>
  <c r="T379" i="7"/>
  <c r="N379" i="7"/>
  <c r="M379" i="7"/>
  <c r="J379" i="7"/>
  <c r="AH378" i="7"/>
  <c r="AE378" i="7"/>
  <c r="AD378" i="7"/>
  <c r="AC378" i="7"/>
  <c r="V378" i="7"/>
  <c r="U378" i="7"/>
  <c r="T378" i="7"/>
  <c r="O378" i="7"/>
  <c r="N378" i="7"/>
  <c r="M378" i="7"/>
  <c r="J378" i="7"/>
  <c r="P378" i="7" s="1"/>
  <c r="AH377" i="7"/>
  <c r="AE377" i="7"/>
  <c r="AD377" i="7"/>
  <c r="AC377" i="7"/>
  <c r="V377" i="7"/>
  <c r="U377" i="7"/>
  <c r="T377" i="7"/>
  <c r="N377" i="7"/>
  <c r="M377" i="7"/>
  <c r="J377" i="7"/>
  <c r="AH376" i="7"/>
  <c r="AE376" i="7"/>
  <c r="AD376" i="7"/>
  <c r="AC376" i="7"/>
  <c r="V376" i="7"/>
  <c r="U376" i="7"/>
  <c r="T376" i="7"/>
  <c r="P376" i="7"/>
  <c r="O376" i="7"/>
  <c r="N376" i="7"/>
  <c r="M376" i="7"/>
  <c r="J376" i="7"/>
  <c r="AH375" i="7"/>
  <c r="AE375" i="7"/>
  <c r="AD375" i="7"/>
  <c r="AC375" i="7"/>
  <c r="V375" i="7"/>
  <c r="U375" i="7"/>
  <c r="T375" i="7"/>
  <c r="N375" i="7"/>
  <c r="M375" i="7"/>
  <c r="J375" i="7"/>
  <c r="P375" i="7" s="1"/>
  <c r="AH374" i="7"/>
  <c r="AE374" i="7"/>
  <c r="AD374" i="7"/>
  <c r="AC374" i="7"/>
  <c r="V374" i="7"/>
  <c r="U374" i="7"/>
  <c r="T374" i="7"/>
  <c r="N374" i="7"/>
  <c r="M374" i="7"/>
  <c r="J374" i="7"/>
  <c r="P374" i="7" s="1"/>
  <c r="AH373" i="7"/>
  <c r="AE373" i="7"/>
  <c r="AD373" i="7"/>
  <c r="AC373" i="7"/>
  <c r="V373" i="7"/>
  <c r="U373" i="7"/>
  <c r="T373" i="7"/>
  <c r="N373" i="7"/>
  <c r="M373" i="7"/>
  <c r="J373" i="7"/>
  <c r="P373" i="7" s="1"/>
  <c r="AH372" i="7"/>
  <c r="AE372" i="7"/>
  <c r="AD372" i="7"/>
  <c r="AC372" i="7"/>
  <c r="V372" i="7"/>
  <c r="U372" i="7"/>
  <c r="T372" i="7"/>
  <c r="P372" i="7"/>
  <c r="O372" i="7"/>
  <c r="N372" i="7"/>
  <c r="M372" i="7"/>
  <c r="J372" i="7"/>
  <c r="AH371" i="7"/>
  <c r="AE371" i="7"/>
  <c r="AD371" i="7"/>
  <c r="AC371" i="7"/>
  <c r="V371" i="7"/>
  <c r="U371" i="7"/>
  <c r="T371" i="7"/>
  <c r="P371" i="7"/>
  <c r="O371" i="7"/>
  <c r="N371" i="7"/>
  <c r="M371" i="7"/>
  <c r="J371" i="7"/>
  <c r="AH370" i="7"/>
  <c r="AE370" i="7"/>
  <c r="AD370" i="7"/>
  <c r="AC370" i="7"/>
  <c r="V370" i="7"/>
  <c r="U370" i="7"/>
  <c r="T370" i="7"/>
  <c r="O370" i="7"/>
  <c r="N370" i="7"/>
  <c r="M370" i="7"/>
  <c r="J370" i="7"/>
  <c r="P370" i="7" s="1"/>
  <c r="AH369" i="7"/>
  <c r="AE369" i="7"/>
  <c r="AD369" i="7"/>
  <c r="AC369" i="7"/>
  <c r="V369" i="7"/>
  <c r="U369" i="7"/>
  <c r="T369" i="7"/>
  <c r="N369" i="7"/>
  <c r="M369" i="7"/>
  <c r="J369" i="7"/>
  <c r="AH368" i="7"/>
  <c r="AE368" i="7"/>
  <c r="AD368" i="7"/>
  <c r="AC368" i="7"/>
  <c r="V368" i="7"/>
  <c r="U368" i="7"/>
  <c r="T368" i="7"/>
  <c r="N368" i="7"/>
  <c r="M368" i="7"/>
  <c r="J368" i="7"/>
  <c r="O368" i="7" s="1"/>
  <c r="AH367" i="7"/>
  <c r="AE367" i="7"/>
  <c r="AD367" i="7"/>
  <c r="AC367" i="7"/>
  <c r="V367" i="7"/>
  <c r="U367" i="7"/>
  <c r="T367" i="7"/>
  <c r="N367" i="7"/>
  <c r="M367" i="7"/>
  <c r="J367" i="7"/>
  <c r="AH366" i="7"/>
  <c r="AE366" i="7"/>
  <c r="AD366" i="7"/>
  <c r="AC366" i="7"/>
  <c r="V366" i="7"/>
  <c r="U366" i="7"/>
  <c r="T366" i="7"/>
  <c r="N366" i="7"/>
  <c r="M366" i="7"/>
  <c r="J366" i="7"/>
  <c r="O366" i="7" s="1"/>
  <c r="AH365" i="7"/>
  <c r="AE365" i="7"/>
  <c r="AD365" i="7"/>
  <c r="AC365" i="7"/>
  <c r="V365" i="7"/>
  <c r="U365" i="7"/>
  <c r="T365" i="7"/>
  <c r="P365" i="7"/>
  <c r="N365" i="7"/>
  <c r="M365" i="7"/>
  <c r="J365" i="7"/>
  <c r="O365" i="7" s="1"/>
  <c r="AH364" i="7"/>
  <c r="AE364" i="7"/>
  <c r="AD364" i="7"/>
  <c r="AC364" i="7"/>
  <c r="V364" i="7"/>
  <c r="U364" i="7"/>
  <c r="T364" i="7"/>
  <c r="N364" i="7"/>
  <c r="M364" i="7"/>
  <c r="J364" i="7"/>
  <c r="AH363" i="7"/>
  <c r="AE363" i="7"/>
  <c r="AD363" i="7"/>
  <c r="AC363" i="7"/>
  <c r="V363" i="7"/>
  <c r="U363" i="7"/>
  <c r="T363" i="7"/>
  <c r="N363" i="7"/>
  <c r="M363" i="7"/>
  <c r="J363" i="7"/>
  <c r="P363" i="7" s="1"/>
  <c r="AH362" i="7"/>
  <c r="AE362" i="7"/>
  <c r="AD362" i="7"/>
  <c r="AC362" i="7"/>
  <c r="V362" i="7"/>
  <c r="U362" i="7"/>
  <c r="T362" i="7"/>
  <c r="N362" i="7"/>
  <c r="M362" i="7"/>
  <c r="J362" i="7"/>
  <c r="AH361" i="7"/>
  <c r="AE361" i="7"/>
  <c r="AD361" i="7"/>
  <c r="AC361" i="7"/>
  <c r="V361" i="7"/>
  <c r="U361" i="7"/>
  <c r="T361" i="7"/>
  <c r="N361" i="7"/>
  <c r="M361" i="7"/>
  <c r="J361" i="7"/>
  <c r="AH360" i="7"/>
  <c r="AE360" i="7"/>
  <c r="AD360" i="7"/>
  <c r="AC360" i="7"/>
  <c r="V360" i="7"/>
  <c r="U360" i="7"/>
  <c r="T360" i="7"/>
  <c r="N360" i="7"/>
  <c r="M360" i="7"/>
  <c r="J360" i="7"/>
  <c r="P360" i="7" s="1"/>
  <c r="AH359" i="7"/>
  <c r="AE359" i="7"/>
  <c r="AD359" i="7"/>
  <c r="AC359" i="7"/>
  <c r="V359" i="7"/>
  <c r="U359" i="7"/>
  <c r="T359" i="7"/>
  <c r="O359" i="7"/>
  <c r="N359" i="7"/>
  <c r="M359" i="7"/>
  <c r="J359" i="7"/>
  <c r="P359" i="7" s="1"/>
  <c r="AH358" i="7"/>
  <c r="AE358" i="7"/>
  <c r="AD358" i="7"/>
  <c r="AC358" i="7"/>
  <c r="V358" i="7"/>
  <c r="U358" i="7"/>
  <c r="T358" i="7"/>
  <c r="N358" i="7"/>
  <c r="M358" i="7"/>
  <c r="J358" i="7"/>
  <c r="P358" i="7" s="1"/>
  <c r="AH357" i="7"/>
  <c r="AE357" i="7"/>
  <c r="AD357" i="7"/>
  <c r="AC357" i="7"/>
  <c r="V357" i="7"/>
  <c r="U357" i="7"/>
  <c r="T357" i="7"/>
  <c r="P357" i="7"/>
  <c r="O357" i="7"/>
  <c r="N357" i="7"/>
  <c r="M357" i="7"/>
  <c r="J357" i="7"/>
  <c r="AH356" i="7"/>
  <c r="AE356" i="7"/>
  <c r="AD356" i="7"/>
  <c r="AC356" i="7"/>
  <c r="V356" i="7"/>
  <c r="U356" i="7"/>
  <c r="T356" i="7"/>
  <c r="N356" i="7"/>
  <c r="M356" i="7"/>
  <c r="J356" i="7"/>
  <c r="P356" i="7" s="1"/>
  <c r="AH355" i="7"/>
  <c r="AE355" i="7"/>
  <c r="AD355" i="7"/>
  <c r="AC355" i="7"/>
  <c r="V355" i="7"/>
  <c r="U355" i="7"/>
  <c r="T355" i="7"/>
  <c r="N355" i="7"/>
  <c r="M355" i="7"/>
  <c r="J355" i="7"/>
  <c r="AH354" i="7"/>
  <c r="AE354" i="7"/>
  <c r="AD354" i="7"/>
  <c r="AC354" i="7"/>
  <c r="V354" i="7"/>
  <c r="U354" i="7"/>
  <c r="T354" i="7"/>
  <c r="P354" i="7"/>
  <c r="O354" i="7"/>
  <c r="N354" i="7"/>
  <c r="M354" i="7"/>
  <c r="J354" i="7"/>
  <c r="AH353" i="7"/>
  <c r="AE353" i="7"/>
  <c r="AD353" i="7"/>
  <c r="AC353" i="7"/>
  <c r="V353" i="7"/>
  <c r="U353" i="7"/>
  <c r="T353" i="7"/>
  <c r="P353" i="7"/>
  <c r="N353" i="7"/>
  <c r="M353" i="7"/>
  <c r="J353" i="7"/>
  <c r="O353" i="7" s="1"/>
  <c r="AH352" i="7"/>
  <c r="AE352" i="7"/>
  <c r="AD352" i="7"/>
  <c r="AC352" i="7"/>
  <c r="V352" i="7"/>
  <c r="U352" i="7"/>
  <c r="T352" i="7"/>
  <c r="P352" i="7"/>
  <c r="O352" i="7"/>
  <c r="N352" i="7"/>
  <c r="M352" i="7"/>
  <c r="J352" i="7"/>
  <c r="AH351" i="7"/>
  <c r="AE351" i="7"/>
  <c r="AD351" i="7"/>
  <c r="AC351" i="7"/>
  <c r="V351" i="7"/>
  <c r="U351" i="7"/>
  <c r="T351" i="7"/>
  <c r="N351" i="7"/>
  <c r="M351" i="7"/>
  <c r="J351" i="7"/>
  <c r="P351" i="7" s="1"/>
  <c r="AH350" i="7"/>
  <c r="AE350" i="7"/>
  <c r="AD350" i="7"/>
  <c r="AC350" i="7"/>
  <c r="V350" i="7"/>
  <c r="U350" i="7"/>
  <c r="T350" i="7"/>
  <c r="N350" i="7"/>
  <c r="M350" i="7"/>
  <c r="J350" i="7"/>
  <c r="O350" i="7" s="1"/>
  <c r="AH349" i="7"/>
  <c r="AE349" i="7"/>
  <c r="AD349" i="7"/>
  <c r="AC349" i="7"/>
  <c r="V349" i="7"/>
  <c r="U349" i="7"/>
  <c r="T349" i="7"/>
  <c r="O349" i="7"/>
  <c r="N349" i="7"/>
  <c r="M349" i="7"/>
  <c r="J349" i="7"/>
  <c r="P349" i="7" s="1"/>
  <c r="AH348" i="7"/>
  <c r="AE348" i="7"/>
  <c r="AD348" i="7"/>
  <c r="AC348" i="7"/>
  <c r="V348" i="7"/>
  <c r="U348" i="7"/>
  <c r="T348" i="7"/>
  <c r="N348" i="7"/>
  <c r="M348" i="7"/>
  <c r="J348" i="7"/>
  <c r="P348" i="7" s="1"/>
  <c r="AH347" i="7"/>
  <c r="AE347" i="7"/>
  <c r="AD347" i="7"/>
  <c r="AC347" i="7"/>
  <c r="V347" i="7"/>
  <c r="U347" i="7"/>
  <c r="T347" i="7"/>
  <c r="N347" i="7"/>
  <c r="M347" i="7"/>
  <c r="J347" i="7"/>
  <c r="P347" i="7" s="1"/>
  <c r="AH346" i="7"/>
  <c r="AE346" i="7"/>
  <c r="AD346" i="7"/>
  <c r="AC346" i="7"/>
  <c r="V346" i="7"/>
  <c r="U346" i="7"/>
  <c r="T346" i="7"/>
  <c r="N346" i="7"/>
  <c r="M346" i="7"/>
  <c r="J346" i="7"/>
  <c r="AH345" i="7"/>
  <c r="AE345" i="7"/>
  <c r="AD345" i="7"/>
  <c r="AC345" i="7"/>
  <c r="V345" i="7"/>
  <c r="U345" i="7"/>
  <c r="T345" i="7"/>
  <c r="P345" i="7"/>
  <c r="N345" i="7"/>
  <c r="M345" i="7"/>
  <c r="J345" i="7"/>
  <c r="O345" i="7" s="1"/>
  <c r="AH344" i="7"/>
  <c r="AE344" i="7"/>
  <c r="AD344" i="7"/>
  <c r="AC344" i="7"/>
  <c r="V344" i="7"/>
  <c r="U344" i="7"/>
  <c r="T344" i="7"/>
  <c r="N344" i="7"/>
  <c r="M344" i="7"/>
  <c r="J344" i="7"/>
  <c r="P344" i="7" s="1"/>
  <c r="AH343" i="7"/>
  <c r="AE343" i="7"/>
  <c r="AD343" i="7"/>
  <c r="AC343" i="7"/>
  <c r="V343" i="7"/>
  <c r="U343" i="7"/>
  <c r="T343" i="7"/>
  <c r="N343" i="7"/>
  <c r="M343" i="7"/>
  <c r="J343" i="7"/>
  <c r="P343" i="7" s="1"/>
  <c r="AH342" i="7"/>
  <c r="AE342" i="7"/>
  <c r="AD342" i="7"/>
  <c r="AC342" i="7"/>
  <c r="V342" i="7"/>
  <c r="U342" i="7"/>
  <c r="T342" i="7"/>
  <c r="N342" i="7"/>
  <c r="M342" i="7"/>
  <c r="J342" i="7"/>
  <c r="P342" i="7" s="1"/>
  <c r="AH341" i="7"/>
  <c r="AE341" i="7"/>
  <c r="AD341" i="7"/>
  <c r="AC341" i="7"/>
  <c r="V341" i="7"/>
  <c r="U341" i="7"/>
  <c r="T341" i="7"/>
  <c r="N341" i="7"/>
  <c r="M341" i="7"/>
  <c r="J341" i="7"/>
  <c r="P341" i="7" s="1"/>
  <c r="AH340" i="7"/>
  <c r="AE340" i="7"/>
  <c r="AD340" i="7"/>
  <c r="AC340" i="7"/>
  <c r="V340" i="7"/>
  <c r="U340" i="7"/>
  <c r="T340" i="7"/>
  <c r="N340" i="7"/>
  <c r="M340" i="7"/>
  <c r="J340" i="7"/>
  <c r="AH339" i="7"/>
  <c r="AE339" i="7"/>
  <c r="AD339" i="7"/>
  <c r="AC339" i="7"/>
  <c r="V339" i="7"/>
  <c r="U339" i="7"/>
  <c r="T339" i="7"/>
  <c r="N339" i="7"/>
  <c r="M339" i="7"/>
  <c r="J339" i="7"/>
  <c r="AH338" i="7"/>
  <c r="AE338" i="7"/>
  <c r="AD338" i="7"/>
  <c r="AC338" i="7"/>
  <c r="V338" i="7"/>
  <c r="U338" i="7"/>
  <c r="T338" i="7"/>
  <c r="P338" i="7"/>
  <c r="O338" i="7"/>
  <c r="N338" i="7"/>
  <c r="M338" i="7"/>
  <c r="J338" i="7"/>
  <c r="AH337" i="7"/>
  <c r="AE337" i="7"/>
  <c r="AD337" i="7"/>
  <c r="AC337" i="7"/>
  <c r="V337" i="7"/>
  <c r="U337" i="7"/>
  <c r="T337" i="7"/>
  <c r="N337" i="7"/>
  <c r="M337" i="7"/>
  <c r="J337" i="7"/>
  <c r="O337" i="7" s="1"/>
  <c r="AH336" i="7"/>
  <c r="AE336" i="7"/>
  <c r="AD336" i="7"/>
  <c r="AC336" i="7"/>
  <c r="V336" i="7"/>
  <c r="U336" i="7"/>
  <c r="T336" i="7"/>
  <c r="P336" i="7"/>
  <c r="O336" i="7"/>
  <c r="N336" i="7"/>
  <c r="M336" i="7"/>
  <c r="J336" i="7"/>
  <c r="AH335" i="7"/>
  <c r="AE335" i="7"/>
  <c r="AD335" i="7"/>
  <c r="AC335" i="7"/>
  <c r="V335" i="7"/>
  <c r="U335" i="7"/>
  <c r="T335" i="7"/>
  <c r="N335" i="7"/>
  <c r="M335" i="7"/>
  <c r="J335" i="7"/>
  <c r="P335" i="7" s="1"/>
  <c r="AH334" i="7"/>
  <c r="AE334" i="7"/>
  <c r="AD334" i="7"/>
  <c r="AC334" i="7"/>
  <c r="V334" i="7"/>
  <c r="U334" i="7"/>
  <c r="T334" i="7"/>
  <c r="N334" i="7"/>
  <c r="M334" i="7"/>
  <c r="J334" i="7"/>
  <c r="P334" i="7" s="1"/>
  <c r="AH333" i="7"/>
  <c r="AE333" i="7"/>
  <c r="AD333" i="7"/>
  <c r="AC333" i="7"/>
  <c r="V333" i="7"/>
  <c r="U333" i="7"/>
  <c r="T333" i="7"/>
  <c r="N333" i="7"/>
  <c r="M333" i="7"/>
  <c r="J333" i="7"/>
  <c r="P333" i="7" s="1"/>
  <c r="AH332" i="7"/>
  <c r="AE332" i="7"/>
  <c r="AD332" i="7"/>
  <c r="AC332" i="7"/>
  <c r="V332" i="7"/>
  <c r="U332" i="7"/>
  <c r="T332" i="7"/>
  <c r="N332" i="7"/>
  <c r="M332" i="7"/>
  <c r="J332" i="7"/>
  <c r="P332" i="7" s="1"/>
  <c r="AH331" i="7"/>
  <c r="AE331" i="7"/>
  <c r="AD331" i="7"/>
  <c r="AC331" i="7"/>
  <c r="V331" i="7"/>
  <c r="U331" i="7"/>
  <c r="T331" i="7"/>
  <c r="N331" i="7"/>
  <c r="M331" i="7"/>
  <c r="J331" i="7"/>
  <c r="AH330" i="7"/>
  <c r="AE330" i="7"/>
  <c r="AD330" i="7"/>
  <c r="AC330" i="7"/>
  <c r="V330" i="7"/>
  <c r="U330" i="7"/>
  <c r="T330" i="7"/>
  <c r="N330" i="7"/>
  <c r="M330" i="7"/>
  <c r="J330" i="7"/>
  <c r="AH329" i="7"/>
  <c r="AE329" i="7"/>
  <c r="AD329" i="7"/>
  <c r="AC329" i="7"/>
  <c r="V329" i="7"/>
  <c r="U329" i="7"/>
  <c r="T329" i="7"/>
  <c r="P329" i="7"/>
  <c r="O329" i="7"/>
  <c r="N329" i="7"/>
  <c r="M329" i="7"/>
  <c r="J329" i="7"/>
  <c r="AH328" i="7"/>
  <c r="AE328" i="7"/>
  <c r="AD328" i="7"/>
  <c r="AC328" i="7"/>
  <c r="V328" i="7"/>
  <c r="U328" i="7"/>
  <c r="T328" i="7"/>
  <c r="N328" i="7"/>
  <c r="M328" i="7"/>
  <c r="J328" i="7"/>
  <c r="P328" i="7" s="1"/>
  <c r="AH327" i="7"/>
  <c r="AE327" i="7"/>
  <c r="AD327" i="7"/>
  <c r="AC327" i="7"/>
  <c r="V327" i="7"/>
  <c r="U327" i="7"/>
  <c r="T327" i="7"/>
  <c r="N327" i="7"/>
  <c r="M327" i="7"/>
  <c r="J327" i="7"/>
  <c r="P327" i="7" s="1"/>
  <c r="AH326" i="7"/>
  <c r="AE326" i="7"/>
  <c r="AD326" i="7"/>
  <c r="AC326" i="7"/>
  <c r="V326" i="7"/>
  <c r="U326" i="7"/>
  <c r="T326" i="7"/>
  <c r="N326" i="7"/>
  <c r="M326" i="7"/>
  <c r="J326" i="7"/>
  <c r="P326" i="7" s="1"/>
  <c r="AH325" i="7"/>
  <c r="AE325" i="7"/>
  <c r="AD325" i="7"/>
  <c r="AC325" i="7"/>
  <c r="V325" i="7"/>
  <c r="U325" i="7"/>
  <c r="T325" i="7"/>
  <c r="N325" i="7"/>
  <c r="M325" i="7"/>
  <c r="J325" i="7"/>
  <c r="P325" i="7" s="1"/>
  <c r="AH324" i="7"/>
  <c r="AE324" i="7"/>
  <c r="AD324" i="7"/>
  <c r="AC324" i="7"/>
  <c r="V324" i="7"/>
  <c r="U324" i="7"/>
  <c r="T324" i="7"/>
  <c r="N324" i="7"/>
  <c r="M324" i="7"/>
  <c r="J324" i="7"/>
  <c r="AH323" i="7"/>
  <c r="AE323" i="7"/>
  <c r="AD323" i="7"/>
  <c r="AC323" i="7"/>
  <c r="V323" i="7"/>
  <c r="U323" i="7"/>
  <c r="T323" i="7"/>
  <c r="N323" i="7"/>
  <c r="M323" i="7"/>
  <c r="J323" i="7"/>
  <c r="AH322" i="7"/>
  <c r="AE322" i="7"/>
  <c r="AD322" i="7"/>
  <c r="AC322" i="7"/>
  <c r="V322" i="7"/>
  <c r="U322" i="7"/>
  <c r="T322" i="7"/>
  <c r="N322" i="7"/>
  <c r="M322" i="7"/>
  <c r="J322" i="7"/>
  <c r="AH321" i="7"/>
  <c r="AE321" i="7"/>
  <c r="AD321" i="7"/>
  <c r="AC321" i="7"/>
  <c r="V321" i="7"/>
  <c r="U321" i="7"/>
  <c r="T321" i="7"/>
  <c r="P321" i="7"/>
  <c r="O321" i="7"/>
  <c r="N321" i="7"/>
  <c r="M321" i="7"/>
  <c r="J321" i="7"/>
  <c r="AH320" i="7"/>
  <c r="AE320" i="7"/>
  <c r="AD320" i="7"/>
  <c r="AC320" i="7"/>
  <c r="V320" i="7"/>
  <c r="U320" i="7"/>
  <c r="T320" i="7"/>
  <c r="N320" i="7"/>
  <c r="M320" i="7"/>
  <c r="J320" i="7"/>
  <c r="P320" i="7" s="1"/>
  <c r="AH319" i="7"/>
  <c r="AE319" i="7"/>
  <c r="AD319" i="7"/>
  <c r="AC319" i="7"/>
  <c r="V319" i="7"/>
  <c r="U319" i="7"/>
  <c r="T319" i="7"/>
  <c r="N319" i="7"/>
  <c r="M319" i="7"/>
  <c r="J319" i="7"/>
  <c r="P319" i="7" s="1"/>
  <c r="AH318" i="7"/>
  <c r="AE318" i="7"/>
  <c r="AD318" i="7"/>
  <c r="AC318" i="7"/>
  <c r="V318" i="7"/>
  <c r="U318" i="7"/>
  <c r="T318" i="7"/>
  <c r="N318" i="7"/>
  <c r="M318" i="7"/>
  <c r="J318" i="7"/>
  <c r="P318" i="7" s="1"/>
  <c r="AH317" i="7"/>
  <c r="AE317" i="7"/>
  <c r="AD317" i="7"/>
  <c r="AC317" i="7"/>
  <c r="V317" i="7"/>
  <c r="U317" i="7"/>
  <c r="T317" i="7"/>
  <c r="N317" i="7"/>
  <c r="M317" i="7"/>
  <c r="J317" i="7"/>
  <c r="P317" i="7" s="1"/>
  <c r="AH316" i="7"/>
  <c r="AE316" i="7"/>
  <c r="AD316" i="7"/>
  <c r="AC316" i="7"/>
  <c r="V316" i="7"/>
  <c r="U316" i="7"/>
  <c r="T316" i="7"/>
  <c r="N316" i="7"/>
  <c r="M316" i="7"/>
  <c r="J316" i="7"/>
  <c r="P316" i="7" s="1"/>
  <c r="AH315" i="7"/>
  <c r="AE315" i="7"/>
  <c r="AD315" i="7"/>
  <c r="AC315" i="7"/>
  <c r="V315" i="7"/>
  <c r="U315" i="7"/>
  <c r="T315" i="7"/>
  <c r="N315" i="7"/>
  <c r="M315" i="7"/>
  <c r="J315" i="7"/>
  <c r="P315" i="7" s="1"/>
  <c r="AH314" i="7"/>
  <c r="AE314" i="7"/>
  <c r="AD314" i="7"/>
  <c r="AC314" i="7"/>
  <c r="V314" i="7"/>
  <c r="U314" i="7"/>
  <c r="T314" i="7"/>
  <c r="N314" i="7"/>
  <c r="M314" i="7"/>
  <c r="J314" i="7"/>
  <c r="AH313" i="7"/>
  <c r="AE313" i="7"/>
  <c r="AD313" i="7"/>
  <c r="AC313" i="7"/>
  <c r="V313" i="7"/>
  <c r="U313" i="7"/>
  <c r="T313" i="7"/>
  <c r="N313" i="7"/>
  <c r="M313" i="7"/>
  <c r="J313" i="7"/>
  <c r="P313" i="7" s="1"/>
  <c r="AH312" i="7"/>
  <c r="AE312" i="7"/>
  <c r="AD312" i="7"/>
  <c r="AC312" i="7"/>
  <c r="V312" i="7"/>
  <c r="U312" i="7"/>
  <c r="T312" i="7"/>
  <c r="N312" i="7"/>
  <c r="M312" i="7"/>
  <c r="J312" i="7"/>
  <c r="P312" i="7" s="1"/>
  <c r="AH311" i="7"/>
  <c r="AE311" i="7"/>
  <c r="AD311" i="7"/>
  <c r="AC311" i="7"/>
  <c r="V311" i="7"/>
  <c r="U311" i="7"/>
  <c r="T311" i="7"/>
  <c r="O311" i="7"/>
  <c r="N311" i="7"/>
  <c r="M311" i="7"/>
  <c r="J311" i="7"/>
  <c r="P311" i="7" s="1"/>
  <c r="AH310" i="7"/>
  <c r="AE310" i="7"/>
  <c r="AD310" i="7"/>
  <c r="AC310" i="7"/>
  <c r="V310" i="7"/>
  <c r="U310" i="7"/>
  <c r="T310" i="7"/>
  <c r="N310" i="7"/>
  <c r="M310" i="7"/>
  <c r="J310" i="7"/>
  <c r="P310" i="7" s="1"/>
  <c r="AH309" i="7"/>
  <c r="AE309" i="7"/>
  <c r="AD309" i="7"/>
  <c r="AC309" i="7"/>
  <c r="V309" i="7"/>
  <c r="U309" i="7"/>
  <c r="T309" i="7"/>
  <c r="N309" i="7"/>
  <c r="M309" i="7"/>
  <c r="J309" i="7"/>
  <c r="P309" i="7" s="1"/>
  <c r="AH308" i="7"/>
  <c r="AE308" i="7"/>
  <c r="AD308" i="7"/>
  <c r="AC308" i="7"/>
  <c r="V308" i="7"/>
  <c r="U308" i="7"/>
  <c r="T308" i="7"/>
  <c r="P308" i="7"/>
  <c r="N308" i="7"/>
  <c r="M308" i="7"/>
  <c r="J308" i="7"/>
  <c r="O308" i="7" s="1"/>
  <c r="AH307" i="7"/>
  <c r="AE307" i="7"/>
  <c r="AD307" i="7"/>
  <c r="AC307" i="7"/>
  <c r="V307" i="7"/>
  <c r="U307" i="7"/>
  <c r="T307" i="7"/>
  <c r="N307" i="7"/>
  <c r="M307" i="7"/>
  <c r="J307" i="7"/>
  <c r="AH306" i="7"/>
  <c r="AE306" i="7"/>
  <c r="AD306" i="7"/>
  <c r="AC306" i="7"/>
  <c r="V306" i="7"/>
  <c r="U306" i="7"/>
  <c r="T306" i="7"/>
  <c r="N306" i="7"/>
  <c r="M306" i="7"/>
  <c r="J306" i="7"/>
  <c r="O306" i="7" s="1"/>
  <c r="AH305" i="7"/>
  <c r="AE305" i="7"/>
  <c r="AD305" i="7"/>
  <c r="AC305" i="7"/>
  <c r="V305" i="7"/>
  <c r="U305" i="7"/>
  <c r="T305" i="7"/>
  <c r="P305" i="7"/>
  <c r="O305" i="7"/>
  <c r="N305" i="7"/>
  <c r="M305" i="7"/>
  <c r="J305" i="7"/>
  <c r="AH304" i="7"/>
  <c r="AE304" i="7"/>
  <c r="AD304" i="7"/>
  <c r="AC304" i="7"/>
  <c r="V304" i="7"/>
  <c r="U304" i="7"/>
  <c r="T304" i="7"/>
  <c r="P304" i="7"/>
  <c r="O304" i="7"/>
  <c r="N304" i="7"/>
  <c r="M304" i="7"/>
  <c r="J304" i="7"/>
  <c r="AH303" i="7"/>
  <c r="AE303" i="7"/>
  <c r="AD303" i="7"/>
  <c r="AC303" i="7"/>
  <c r="V303" i="7"/>
  <c r="U303" i="7"/>
  <c r="T303" i="7"/>
  <c r="N303" i="7"/>
  <c r="M303" i="7"/>
  <c r="J303" i="7"/>
  <c r="P303" i="7" s="1"/>
  <c r="AH302" i="7"/>
  <c r="AE302" i="7"/>
  <c r="AD302" i="7"/>
  <c r="AC302" i="7"/>
  <c r="V302" i="7"/>
  <c r="U302" i="7"/>
  <c r="T302" i="7"/>
  <c r="N302" i="7"/>
  <c r="M302" i="7"/>
  <c r="J302" i="7"/>
  <c r="P302" i="7" s="1"/>
  <c r="AH301" i="7"/>
  <c r="AE301" i="7"/>
  <c r="AD301" i="7"/>
  <c r="AC301" i="7"/>
  <c r="V301" i="7"/>
  <c r="U301" i="7"/>
  <c r="T301" i="7"/>
  <c r="N301" i="7"/>
  <c r="M301" i="7"/>
  <c r="J301" i="7"/>
  <c r="P301" i="7" s="1"/>
  <c r="AH300" i="7"/>
  <c r="AE300" i="7"/>
  <c r="AD300" i="7"/>
  <c r="AC300" i="7"/>
  <c r="V300" i="7"/>
  <c r="U300" i="7"/>
  <c r="T300" i="7"/>
  <c r="N300" i="7"/>
  <c r="M300" i="7"/>
  <c r="J300" i="7"/>
  <c r="P300" i="7" s="1"/>
  <c r="AH299" i="7"/>
  <c r="AE299" i="7"/>
  <c r="AD299" i="7"/>
  <c r="AC299" i="7"/>
  <c r="V299" i="7"/>
  <c r="U299" i="7"/>
  <c r="T299" i="7"/>
  <c r="N299" i="7"/>
  <c r="M299" i="7"/>
  <c r="J299" i="7"/>
  <c r="P299" i="7" s="1"/>
  <c r="AH298" i="7"/>
  <c r="AE298" i="7"/>
  <c r="AD298" i="7"/>
  <c r="AC298" i="7"/>
  <c r="V298" i="7"/>
  <c r="U298" i="7"/>
  <c r="T298" i="7"/>
  <c r="N298" i="7"/>
  <c r="M298" i="7"/>
  <c r="J298" i="7"/>
  <c r="AH297" i="7"/>
  <c r="AE297" i="7"/>
  <c r="AD297" i="7"/>
  <c r="AC297" i="7"/>
  <c r="V297" i="7"/>
  <c r="U297" i="7"/>
  <c r="T297" i="7"/>
  <c r="P297" i="7"/>
  <c r="O297" i="7"/>
  <c r="N297" i="7"/>
  <c r="M297" i="7"/>
  <c r="J297" i="7"/>
  <c r="AH296" i="7"/>
  <c r="AE296" i="7"/>
  <c r="AD296" i="7"/>
  <c r="AC296" i="7"/>
  <c r="V296" i="7"/>
  <c r="U296" i="7"/>
  <c r="T296" i="7"/>
  <c r="N296" i="7"/>
  <c r="M296" i="7"/>
  <c r="J296" i="7"/>
  <c r="P296" i="7" s="1"/>
  <c r="AH295" i="7"/>
  <c r="AE295" i="7"/>
  <c r="AD295" i="7"/>
  <c r="AC295" i="7"/>
  <c r="V295" i="7"/>
  <c r="U295" i="7"/>
  <c r="T295" i="7"/>
  <c r="N295" i="7"/>
  <c r="M295" i="7"/>
  <c r="J295" i="7"/>
  <c r="P295" i="7" s="1"/>
  <c r="AH294" i="7"/>
  <c r="AE294" i="7"/>
  <c r="AD294" i="7"/>
  <c r="AC294" i="7"/>
  <c r="V294" i="7"/>
  <c r="U294" i="7"/>
  <c r="T294" i="7"/>
  <c r="O294" i="7"/>
  <c r="N294" i="7"/>
  <c r="M294" i="7"/>
  <c r="J294" i="7"/>
  <c r="P294" i="7" s="1"/>
  <c r="AH293" i="7"/>
  <c r="AE293" i="7"/>
  <c r="AD293" i="7"/>
  <c r="AC293" i="7"/>
  <c r="V293" i="7"/>
  <c r="U293" i="7"/>
  <c r="T293" i="7"/>
  <c r="N293" i="7"/>
  <c r="M293" i="7"/>
  <c r="J293" i="7"/>
  <c r="O293" i="7" s="1"/>
  <c r="AH292" i="7"/>
  <c r="AE292" i="7"/>
  <c r="AD292" i="7"/>
  <c r="AC292" i="7"/>
  <c r="V292" i="7"/>
  <c r="U292" i="7"/>
  <c r="T292" i="7"/>
  <c r="P292" i="7"/>
  <c r="N292" i="7"/>
  <c r="M292" i="7"/>
  <c r="J292" i="7"/>
  <c r="O292" i="7" s="1"/>
  <c r="AH291" i="7"/>
  <c r="AE291" i="7"/>
  <c r="AD291" i="7"/>
  <c r="AC291" i="7"/>
  <c r="V291" i="7"/>
  <c r="U291" i="7"/>
  <c r="T291" i="7"/>
  <c r="N291" i="7"/>
  <c r="M291" i="7"/>
  <c r="J291" i="7"/>
  <c r="AH290" i="7"/>
  <c r="AE290" i="7"/>
  <c r="AD290" i="7"/>
  <c r="AC290" i="7"/>
  <c r="V290" i="7"/>
  <c r="U290" i="7"/>
  <c r="T290" i="7"/>
  <c r="N290" i="7"/>
  <c r="M290" i="7"/>
  <c r="J290" i="7"/>
  <c r="O290" i="7" s="1"/>
  <c r="AH289" i="7"/>
  <c r="AE289" i="7"/>
  <c r="AD289" i="7"/>
  <c r="AC289" i="7"/>
  <c r="V289" i="7"/>
  <c r="U289" i="7"/>
  <c r="T289" i="7"/>
  <c r="O289" i="7"/>
  <c r="N289" i="7"/>
  <c r="M289" i="7"/>
  <c r="J289" i="7"/>
  <c r="P289" i="7" s="1"/>
  <c r="AH288" i="7"/>
  <c r="AE288" i="7"/>
  <c r="AD288" i="7"/>
  <c r="AC288" i="7"/>
  <c r="V288" i="7"/>
  <c r="U288" i="7"/>
  <c r="T288" i="7"/>
  <c r="P288" i="7"/>
  <c r="O288" i="7"/>
  <c r="N288" i="7"/>
  <c r="M288" i="7"/>
  <c r="J288" i="7"/>
  <c r="AH287" i="7"/>
  <c r="AE287" i="7"/>
  <c r="AD287" i="7"/>
  <c r="AC287" i="7"/>
  <c r="V287" i="7"/>
  <c r="U287" i="7"/>
  <c r="T287" i="7"/>
  <c r="N287" i="7"/>
  <c r="M287" i="7"/>
  <c r="J287" i="7"/>
  <c r="P287" i="7" s="1"/>
  <c r="AH286" i="7"/>
  <c r="AE286" i="7"/>
  <c r="AD286" i="7"/>
  <c r="AC286" i="7"/>
  <c r="V286" i="7"/>
  <c r="U286" i="7"/>
  <c r="T286" i="7"/>
  <c r="N286" i="7"/>
  <c r="M286" i="7"/>
  <c r="J286" i="7"/>
  <c r="P286" i="7" s="1"/>
  <c r="AH285" i="7"/>
  <c r="AE285" i="7"/>
  <c r="AD285" i="7"/>
  <c r="AC285" i="7"/>
  <c r="V285" i="7"/>
  <c r="U285" i="7"/>
  <c r="T285" i="7"/>
  <c r="N285" i="7"/>
  <c r="M285" i="7"/>
  <c r="J285" i="7"/>
  <c r="P285" i="7" s="1"/>
  <c r="AH284" i="7"/>
  <c r="AE284" i="7"/>
  <c r="AD284" i="7"/>
  <c r="AC284" i="7"/>
  <c r="V284" i="7"/>
  <c r="U284" i="7"/>
  <c r="T284" i="7"/>
  <c r="N284" i="7"/>
  <c r="M284" i="7"/>
  <c r="J284" i="7"/>
  <c r="P284" i="7" s="1"/>
  <c r="AH283" i="7"/>
  <c r="AE283" i="7"/>
  <c r="AD283" i="7"/>
  <c r="AC283" i="7"/>
  <c r="V283" i="7"/>
  <c r="U283" i="7"/>
  <c r="T283" i="7"/>
  <c r="N283" i="7"/>
  <c r="M283" i="7"/>
  <c r="J283" i="7"/>
  <c r="P283" i="7" s="1"/>
  <c r="AH282" i="7"/>
  <c r="AE282" i="7"/>
  <c r="AD282" i="7"/>
  <c r="AC282" i="7"/>
  <c r="V282" i="7"/>
  <c r="U282" i="7"/>
  <c r="T282" i="7"/>
  <c r="N282" i="7"/>
  <c r="M282" i="7"/>
  <c r="J282" i="7"/>
  <c r="AH281" i="7"/>
  <c r="AE281" i="7"/>
  <c r="AD281" i="7"/>
  <c r="AC281" i="7"/>
  <c r="V281" i="7"/>
  <c r="U281" i="7"/>
  <c r="T281" i="7"/>
  <c r="N281" i="7"/>
  <c r="M281" i="7"/>
  <c r="J281" i="7"/>
  <c r="O281" i="7" s="1"/>
  <c r="AH280" i="7"/>
  <c r="AE280" i="7"/>
  <c r="AD280" i="7"/>
  <c r="AC280" i="7"/>
  <c r="V280" i="7"/>
  <c r="U280" i="7"/>
  <c r="T280" i="7"/>
  <c r="N280" i="7"/>
  <c r="M280" i="7"/>
  <c r="J280" i="7"/>
  <c r="P280" i="7" s="1"/>
  <c r="AH279" i="7"/>
  <c r="AE279" i="7"/>
  <c r="AD279" i="7"/>
  <c r="AC279" i="7"/>
  <c r="V279" i="7"/>
  <c r="U279" i="7"/>
  <c r="T279" i="7"/>
  <c r="O279" i="7"/>
  <c r="N279" i="7"/>
  <c r="M279" i="7"/>
  <c r="J279" i="7"/>
  <c r="P279" i="7" s="1"/>
  <c r="AH278" i="7"/>
  <c r="AE278" i="7"/>
  <c r="AD278" i="7"/>
  <c r="AC278" i="7"/>
  <c r="V278" i="7"/>
  <c r="U278" i="7"/>
  <c r="T278" i="7"/>
  <c r="N278" i="7"/>
  <c r="M278" i="7"/>
  <c r="J278" i="7"/>
  <c r="P278" i="7" s="1"/>
  <c r="AH277" i="7"/>
  <c r="AE277" i="7"/>
  <c r="AD277" i="7"/>
  <c r="AC277" i="7"/>
  <c r="V277" i="7"/>
  <c r="U277" i="7"/>
  <c r="T277" i="7"/>
  <c r="O277" i="7"/>
  <c r="N277" i="7"/>
  <c r="M277" i="7"/>
  <c r="J277" i="7"/>
  <c r="P277" i="7" s="1"/>
  <c r="AH276" i="7"/>
  <c r="AE276" i="7"/>
  <c r="AD276" i="7"/>
  <c r="AC276" i="7"/>
  <c r="V276" i="7"/>
  <c r="U276" i="7"/>
  <c r="T276" i="7"/>
  <c r="N276" i="7"/>
  <c r="M276" i="7"/>
  <c r="J276" i="7"/>
  <c r="P276" i="7" s="1"/>
  <c r="AH275" i="7"/>
  <c r="AE275" i="7"/>
  <c r="AD275" i="7"/>
  <c r="AC275" i="7"/>
  <c r="V275" i="7"/>
  <c r="U275" i="7"/>
  <c r="T275" i="7"/>
  <c r="N275" i="7"/>
  <c r="M275" i="7"/>
  <c r="J275" i="7"/>
  <c r="AH274" i="7"/>
  <c r="AE274" i="7"/>
  <c r="AD274" i="7"/>
  <c r="AC274" i="7"/>
  <c r="V274" i="7"/>
  <c r="U274" i="7"/>
  <c r="T274" i="7"/>
  <c r="N274" i="7"/>
  <c r="M274" i="7"/>
  <c r="J274" i="7"/>
  <c r="O274" i="7" s="1"/>
  <c r="AH273" i="7"/>
  <c r="AE273" i="7"/>
  <c r="AD273" i="7"/>
  <c r="AC273" i="7"/>
  <c r="V273" i="7"/>
  <c r="U273" i="7"/>
  <c r="T273" i="7"/>
  <c r="P273" i="7"/>
  <c r="O273" i="7"/>
  <c r="N273" i="7"/>
  <c r="M273" i="7"/>
  <c r="J273" i="7"/>
  <c r="AH272" i="7"/>
  <c r="AE272" i="7"/>
  <c r="AD272" i="7"/>
  <c r="AC272" i="7"/>
  <c r="V272" i="7"/>
  <c r="U272" i="7"/>
  <c r="T272" i="7"/>
  <c r="N272" i="7"/>
  <c r="M272" i="7"/>
  <c r="J272" i="7"/>
  <c r="P272" i="7" s="1"/>
  <c r="AH271" i="7"/>
  <c r="AE271" i="7"/>
  <c r="AD271" i="7"/>
  <c r="AC271" i="7"/>
  <c r="V271" i="7"/>
  <c r="U271" i="7"/>
  <c r="T271" i="7"/>
  <c r="N271" i="7"/>
  <c r="M271" i="7"/>
  <c r="J271" i="7"/>
  <c r="P271" i="7" s="1"/>
  <c r="AH270" i="7"/>
  <c r="AE270" i="7"/>
  <c r="AD270" i="7"/>
  <c r="AC270" i="7"/>
  <c r="V270" i="7"/>
  <c r="U270" i="7"/>
  <c r="T270" i="7"/>
  <c r="N270" i="7"/>
  <c r="M270" i="7"/>
  <c r="J270" i="7"/>
  <c r="P270" i="7" s="1"/>
  <c r="AH269" i="7"/>
  <c r="AE269" i="7"/>
  <c r="AD269" i="7"/>
  <c r="AC269" i="7"/>
  <c r="V269" i="7"/>
  <c r="U269" i="7"/>
  <c r="T269" i="7"/>
  <c r="N269" i="7"/>
  <c r="M269" i="7"/>
  <c r="J269" i="7"/>
  <c r="P269" i="7" s="1"/>
  <c r="AH268" i="7"/>
  <c r="AE268" i="7"/>
  <c r="AD268" i="7"/>
  <c r="AC268" i="7"/>
  <c r="V268" i="7"/>
  <c r="U268" i="7"/>
  <c r="T268" i="7"/>
  <c r="N268" i="7"/>
  <c r="M268" i="7"/>
  <c r="J268" i="7"/>
  <c r="P268" i="7" s="1"/>
  <c r="AH267" i="7"/>
  <c r="AE267" i="7"/>
  <c r="AD267" i="7"/>
  <c r="AC267" i="7"/>
  <c r="V267" i="7"/>
  <c r="U267" i="7"/>
  <c r="T267" i="7"/>
  <c r="N267" i="7"/>
  <c r="M267" i="7"/>
  <c r="J267" i="7"/>
  <c r="P267" i="7" s="1"/>
  <c r="AH266" i="7"/>
  <c r="AE266" i="7"/>
  <c r="AD266" i="7"/>
  <c r="AC266" i="7"/>
  <c r="V266" i="7"/>
  <c r="U266" i="7"/>
  <c r="T266" i="7"/>
  <c r="N266" i="7"/>
  <c r="M266" i="7"/>
  <c r="J266" i="7"/>
  <c r="AH265" i="7"/>
  <c r="AE265" i="7"/>
  <c r="AD265" i="7"/>
  <c r="AC265" i="7"/>
  <c r="V265" i="7"/>
  <c r="U265" i="7"/>
  <c r="T265" i="7"/>
  <c r="N265" i="7"/>
  <c r="M265" i="7"/>
  <c r="J265" i="7"/>
  <c r="AH264" i="7"/>
  <c r="AE264" i="7"/>
  <c r="AD264" i="7"/>
  <c r="AC264" i="7"/>
  <c r="V264" i="7"/>
  <c r="U264" i="7"/>
  <c r="T264" i="7"/>
  <c r="N264" i="7"/>
  <c r="M264" i="7"/>
  <c r="J264" i="7"/>
  <c r="P264" i="7" s="1"/>
  <c r="AH263" i="7"/>
  <c r="AE263" i="7"/>
  <c r="AD263" i="7"/>
  <c r="AC263" i="7"/>
  <c r="V263" i="7"/>
  <c r="U263" i="7"/>
  <c r="T263" i="7"/>
  <c r="N263" i="7"/>
  <c r="M263" i="7"/>
  <c r="J263" i="7"/>
  <c r="AH262" i="7"/>
  <c r="AE262" i="7"/>
  <c r="AD262" i="7"/>
  <c r="AC262" i="7"/>
  <c r="V262" i="7"/>
  <c r="U262" i="7"/>
  <c r="T262" i="7"/>
  <c r="N262" i="7"/>
  <c r="M262" i="7"/>
  <c r="J262" i="7"/>
  <c r="AH261" i="7"/>
  <c r="AE261" i="7"/>
  <c r="AD261" i="7"/>
  <c r="AC261" i="7"/>
  <c r="V261" i="7"/>
  <c r="U261" i="7"/>
  <c r="T261" i="7"/>
  <c r="P261" i="7"/>
  <c r="O261" i="7"/>
  <c r="N261" i="7"/>
  <c r="M261" i="7"/>
  <c r="J261" i="7"/>
  <c r="AH260" i="7"/>
  <c r="AE260" i="7"/>
  <c r="AD260" i="7"/>
  <c r="AC260" i="7"/>
  <c r="V260" i="7"/>
  <c r="U260" i="7"/>
  <c r="T260" i="7"/>
  <c r="N260" i="7"/>
  <c r="M260" i="7"/>
  <c r="J260" i="7"/>
  <c r="P260" i="7" s="1"/>
  <c r="AH259" i="7"/>
  <c r="AE259" i="7"/>
  <c r="AD259" i="7"/>
  <c r="AC259" i="7"/>
  <c r="V259" i="7"/>
  <c r="U259" i="7"/>
  <c r="T259" i="7"/>
  <c r="N259" i="7"/>
  <c r="M259" i="7"/>
  <c r="J259" i="7"/>
  <c r="AH258" i="7"/>
  <c r="AE258" i="7"/>
  <c r="AD258" i="7"/>
  <c r="AC258" i="7"/>
  <c r="V258" i="7"/>
  <c r="U258" i="7"/>
  <c r="T258" i="7"/>
  <c r="N258" i="7"/>
  <c r="M258" i="7"/>
  <c r="J258" i="7"/>
  <c r="O258" i="7" s="1"/>
  <c r="AH257" i="7"/>
  <c r="AE257" i="7"/>
  <c r="AD257" i="7"/>
  <c r="AC257" i="7"/>
  <c r="V257" i="7"/>
  <c r="U257" i="7"/>
  <c r="T257" i="7"/>
  <c r="N257" i="7"/>
  <c r="M257" i="7"/>
  <c r="J257" i="7"/>
  <c r="P257" i="7" s="1"/>
  <c r="AH256" i="7"/>
  <c r="AE256" i="7"/>
  <c r="AD256" i="7"/>
  <c r="AC256" i="7"/>
  <c r="V256" i="7"/>
  <c r="U256" i="7"/>
  <c r="T256" i="7"/>
  <c r="P256" i="7"/>
  <c r="O256" i="7"/>
  <c r="N256" i="7"/>
  <c r="M256" i="7"/>
  <c r="J256" i="7"/>
  <c r="AH255" i="7"/>
  <c r="AE255" i="7"/>
  <c r="AD255" i="7"/>
  <c r="AC255" i="7"/>
  <c r="V255" i="7"/>
  <c r="U255" i="7"/>
  <c r="T255" i="7"/>
  <c r="N255" i="7"/>
  <c r="M255" i="7"/>
  <c r="J255" i="7"/>
  <c r="P255" i="7" s="1"/>
  <c r="AH254" i="7"/>
  <c r="AE254" i="7"/>
  <c r="AD254" i="7"/>
  <c r="AC254" i="7"/>
  <c r="V254" i="7"/>
  <c r="U254" i="7"/>
  <c r="T254" i="7"/>
  <c r="N254" i="7"/>
  <c r="M254" i="7"/>
  <c r="J254" i="7"/>
  <c r="P254" i="7" s="1"/>
  <c r="AH253" i="7"/>
  <c r="AE253" i="7"/>
  <c r="AD253" i="7"/>
  <c r="AC253" i="7"/>
  <c r="V253" i="7"/>
  <c r="U253" i="7"/>
  <c r="T253" i="7"/>
  <c r="N253" i="7"/>
  <c r="M253" i="7"/>
  <c r="J253" i="7"/>
  <c r="P253" i="7" s="1"/>
  <c r="AH252" i="7"/>
  <c r="AE252" i="7"/>
  <c r="AD252" i="7"/>
  <c r="AC252" i="7"/>
  <c r="V252" i="7"/>
  <c r="U252" i="7"/>
  <c r="T252" i="7"/>
  <c r="N252" i="7"/>
  <c r="M252" i="7"/>
  <c r="J252" i="7"/>
  <c r="P252" i="7" s="1"/>
  <c r="AH251" i="7"/>
  <c r="AE251" i="7"/>
  <c r="AD251" i="7"/>
  <c r="AC251" i="7"/>
  <c r="V251" i="7"/>
  <c r="U251" i="7"/>
  <c r="T251" i="7"/>
  <c r="N251" i="7"/>
  <c r="M251" i="7"/>
  <c r="J251" i="7"/>
  <c r="P251" i="7" s="1"/>
  <c r="AH250" i="7"/>
  <c r="AE250" i="7"/>
  <c r="AD250" i="7"/>
  <c r="AC250" i="7"/>
  <c r="V250" i="7"/>
  <c r="U250" i="7"/>
  <c r="T250" i="7"/>
  <c r="N250" i="7"/>
  <c r="M250" i="7"/>
  <c r="J250" i="7"/>
  <c r="AH249" i="7"/>
  <c r="AE249" i="7"/>
  <c r="AD249" i="7"/>
  <c r="AC249" i="7"/>
  <c r="V249" i="7"/>
  <c r="U249" i="7"/>
  <c r="T249" i="7"/>
  <c r="N249" i="7"/>
  <c r="M249" i="7"/>
  <c r="J249" i="7"/>
  <c r="P249" i="7" s="1"/>
  <c r="AH248" i="7"/>
  <c r="AE248" i="7"/>
  <c r="AD248" i="7"/>
  <c r="AC248" i="7"/>
  <c r="V248" i="7"/>
  <c r="U248" i="7"/>
  <c r="T248" i="7"/>
  <c r="N248" i="7"/>
  <c r="M248" i="7"/>
  <c r="J248" i="7"/>
  <c r="P248" i="7" s="1"/>
  <c r="AH247" i="7"/>
  <c r="AE247" i="7"/>
  <c r="AD247" i="7"/>
  <c r="AC247" i="7"/>
  <c r="V247" i="7"/>
  <c r="U247" i="7"/>
  <c r="T247" i="7"/>
  <c r="N247" i="7"/>
  <c r="M247" i="7"/>
  <c r="J247" i="7"/>
  <c r="AH246" i="7"/>
  <c r="AE246" i="7"/>
  <c r="AD246" i="7"/>
  <c r="AC246" i="7"/>
  <c r="V246" i="7"/>
  <c r="U246" i="7"/>
  <c r="T246" i="7"/>
  <c r="N246" i="7"/>
  <c r="M246" i="7"/>
  <c r="J246" i="7"/>
  <c r="P246" i="7" s="1"/>
  <c r="AH245" i="7"/>
  <c r="AE245" i="7"/>
  <c r="AD245" i="7"/>
  <c r="AC245" i="7"/>
  <c r="V245" i="7"/>
  <c r="U245" i="7"/>
  <c r="T245" i="7"/>
  <c r="N245" i="7"/>
  <c r="M245" i="7"/>
  <c r="J245" i="7"/>
  <c r="P245" i="7" s="1"/>
  <c r="AH244" i="7"/>
  <c r="AE244" i="7"/>
  <c r="AD244" i="7"/>
  <c r="AC244" i="7"/>
  <c r="V244" i="7"/>
  <c r="U244" i="7"/>
  <c r="T244" i="7"/>
  <c r="N244" i="7"/>
  <c r="M244" i="7"/>
  <c r="J244" i="7"/>
  <c r="P244" i="7" s="1"/>
  <c r="AH243" i="7"/>
  <c r="AE243" i="7"/>
  <c r="AD243" i="7"/>
  <c r="AC243" i="7"/>
  <c r="V243" i="7"/>
  <c r="U243" i="7"/>
  <c r="T243" i="7"/>
  <c r="N243" i="7"/>
  <c r="M243" i="7"/>
  <c r="J243" i="7"/>
  <c r="AH242" i="7"/>
  <c r="AE242" i="7"/>
  <c r="AD242" i="7"/>
  <c r="AC242" i="7"/>
  <c r="V242" i="7"/>
  <c r="U242" i="7"/>
  <c r="T242" i="7"/>
  <c r="N242" i="7"/>
  <c r="M242" i="7"/>
  <c r="J242" i="7"/>
  <c r="O242" i="7" s="1"/>
  <c r="AH241" i="7"/>
  <c r="AE241" i="7"/>
  <c r="AD241" i="7"/>
  <c r="AC241" i="7"/>
  <c r="V241" i="7"/>
  <c r="U241" i="7"/>
  <c r="T241" i="7"/>
  <c r="O241" i="7"/>
  <c r="N241" i="7"/>
  <c r="M241" i="7"/>
  <c r="J241" i="7"/>
  <c r="P241" i="7" s="1"/>
  <c r="AH240" i="7"/>
  <c r="AE240" i="7"/>
  <c r="AD240" i="7"/>
  <c r="AC240" i="7"/>
  <c r="V240" i="7"/>
  <c r="U240" i="7"/>
  <c r="T240" i="7"/>
  <c r="P240" i="7"/>
  <c r="O240" i="7"/>
  <c r="N240" i="7"/>
  <c r="M240" i="7"/>
  <c r="J240" i="7"/>
  <c r="AH239" i="7"/>
  <c r="AE239" i="7"/>
  <c r="AD239" i="7"/>
  <c r="AC239" i="7"/>
  <c r="V239" i="7"/>
  <c r="U239" i="7"/>
  <c r="T239" i="7"/>
  <c r="N239" i="7"/>
  <c r="M239" i="7"/>
  <c r="J239" i="7"/>
  <c r="P239" i="7" s="1"/>
  <c r="AH238" i="7"/>
  <c r="AE238" i="7"/>
  <c r="AD238" i="7"/>
  <c r="AC238" i="7"/>
  <c r="V238" i="7"/>
  <c r="U238" i="7"/>
  <c r="T238" i="7"/>
  <c r="P238" i="7"/>
  <c r="N238" i="7"/>
  <c r="M238" i="7"/>
  <c r="J238" i="7"/>
  <c r="O238" i="7" s="1"/>
  <c r="AH237" i="7"/>
  <c r="AE237" i="7"/>
  <c r="AD237" i="7"/>
  <c r="AC237" i="7"/>
  <c r="V237" i="7"/>
  <c r="U237" i="7"/>
  <c r="T237" i="7"/>
  <c r="N237" i="7"/>
  <c r="M237" i="7"/>
  <c r="J237" i="7"/>
  <c r="P237" i="7" s="1"/>
  <c r="AH236" i="7"/>
  <c r="AE236" i="7"/>
  <c r="AD236" i="7"/>
  <c r="AC236" i="7"/>
  <c r="V236" i="7"/>
  <c r="U236" i="7"/>
  <c r="T236" i="7"/>
  <c r="N236" i="7"/>
  <c r="M236" i="7"/>
  <c r="J236" i="7"/>
  <c r="P236" i="7" s="1"/>
  <c r="AH235" i="7"/>
  <c r="AE235" i="7"/>
  <c r="AD235" i="7"/>
  <c r="AC235" i="7"/>
  <c r="V235" i="7"/>
  <c r="U235" i="7"/>
  <c r="T235" i="7"/>
  <c r="O235" i="7"/>
  <c r="N235" i="7"/>
  <c r="M235" i="7"/>
  <c r="J235" i="7"/>
  <c r="P235" i="7" s="1"/>
  <c r="AH234" i="7"/>
  <c r="AE234" i="7"/>
  <c r="AD234" i="7"/>
  <c r="AC234" i="7"/>
  <c r="V234" i="7"/>
  <c r="U234" i="7"/>
  <c r="T234" i="7"/>
  <c r="N234" i="7"/>
  <c r="M234" i="7"/>
  <c r="J234" i="7"/>
  <c r="AH233" i="7"/>
  <c r="AE233" i="7"/>
  <c r="AD233" i="7"/>
  <c r="AC233" i="7"/>
  <c r="V233" i="7"/>
  <c r="U233" i="7"/>
  <c r="T233" i="7"/>
  <c r="N233" i="7"/>
  <c r="M233" i="7"/>
  <c r="J233" i="7"/>
  <c r="P233" i="7" s="1"/>
  <c r="AH232" i="7"/>
  <c r="AE232" i="7"/>
  <c r="AD232" i="7"/>
  <c r="AC232" i="7"/>
  <c r="V232" i="7"/>
  <c r="U232" i="7"/>
  <c r="T232" i="7"/>
  <c r="N232" i="7"/>
  <c r="M232" i="7"/>
  <c r="J232" i="7"/>
  <c r="P232" i="7" s="1"/>
  <c r="AH231" i="7"/>
  <c r="AE231" i="7"/>
  <c r="AD231" i="7"/>
  <c r="AC231" i="7"/>
  <c r="V231" i="7"/>
  <c r="U231" i="7"/>
  <c r="T231" i="7"/>
  <c r="O231" i="7"/>
  <c r="N231" i="7"/>
  <c r="M231" i="7"/>
  <c r="J231" i="7"/>
  <c r="P231" i="7" s="1"/>
  <c r="AH230" i="7"/>
  <c r="AE230" i="7"/>
  <c r="AD230" i="7"/>
  <c r="AC230" i="7"/>
  <c r="V230" i="7"/>
  <c r="U230" i="7"/>
  <c r="T230" i="7"/>
  <c r="N230" i="7"/>
  <c r="M230" i="7"/>
  <c r="J230" i="7"/>
  <c r="P230" i="7" s="1"/>
  <c r="AH229" i="7"/>
  <c r="AE229" i="7"/>
  <c r="AD229" i="7"/>
  <c r="AC229" i="7"/>
  <c r="V229" i="7"/>
  <c r="U229" i="7"/>
  <c r="T229" i="7"/>
  <c r="P229" i="7"/>
  <c r="N229" i="7"/>
  <c r="M229" i="7"/>
  <c r="J229" i="7"/>
  <c r="O229" i="7" s="1"/>
  <c r="AH228" i="7"/>
  <c r="AE228" i="7"/>
  <c r="AD228" i="7"/>
  <c r="AC228" i="7"/>
  <c r="V228" i="7"/>
  <c r="U228" i="7"/>
  <c r="T228" i="7"/>
  <c r="N228" i="7"/>
  <c r="M228" i="7"/>
  <c r="J228" i="7"/>
  <c r="P228" i="7" s="1"/>
  <c r="AH227" i="7"/>
  <c r="AE227" i="7"/>
  <c r="AD227" i="7"/>
  <c r="AC227" i="7"/>
  <c r="V227" i="7"/>
  <c r="U227" i="7"/>
  <c r="T227" i="7"/>
  <c r="N227" i="7"/>
  <c r="M227" i="7"/>
  <c r="J227" i="7"/>
  <c r="AH226" i="7"/>
  <c r="AE226" i="7"/>
  <c r="AD226" i="7"/>
  <c r="AC226" i="7"/>
  <c r="V226" i="7"/>
  <c r="U226" i="7"/>
  <c r="T226" i="7"/>
  <c r="P226" i="7"/>
  <c r="N226" i="7"/>
  <c r="M226" i="7"/>
  <c r="J226" i="7"/>
  <c r="O226" i="7" s="1"/>
  <c r="AH225" i="7"/>
  <c r="AE225" i="7"/>
  <c r="AD225" i="7"/>
  <c r="AC225" i="7"/>
  <c r="V225" i="7"/>
  <c r="U225" i="7"/>
  <c r="T225" i="7"/>
  <c r="P225" i="7"/>
  <c r="N225" i="7"/>
  <c r="M225" i="7"/>
  <c r="J225" i="7"/>
  <c r="O225" i="7" s="1"/>
  <c r="AH224" i="7"/>
  <c r="AE224" i="7"/>
  <c r="AD224" i="7"/>
  <c r="AC224" i="7"/>
  <c r="V224" i="7"/>
  <c r="U224" i="7"/>
  <c r="T224" i="7"/>
  <c r="N224" i="7"/>
  <c r="M224" i="7"/>
  <c r="J224" i="7"/>
  <c r="P224" i="7" s="1"/>
  <c r="AH223" i="7"/>
  <c r="AE223" i="7"/>
  <c r="AD223" i="7"/>
  <c r="AC223" i="7"/>
  <c r="V223" i="7"/>
  <c r="U223" i="7"/>
  <c r="T223" i="7"/>
  <c r="N223" i="7"/>
  <c r="M223" i="7"/>
  <c r="J223" i="7"/>
  <c r="AH222" i="7"/>
  <c r="AE222" i="7"/>
  <c r="AD222" i="7"/>
  <c r="AC222" i="7"/>
  <c r="V222" i="7"/>
  <c r="U222" i="7"/>
  <c r="T222" i="7"/>
  <c r="N222" i="7"/>
  <c r="M222" i="7"/>
  <c r="J222" i="7"/>
  <c r="AH221" i="7"/>
  <c r="AE221" i="7"/>
  <c r="AD221" i="7"/>
  <c r="AC221" i="7"/>
  <c r="V221" i="7"/>
  <c r="U221" i="7"/>
  <c r="T221" i="7"/>
  <c r="N221" i="7"/>
  <c r="M221" i="7"/>
  <c r="J221" i="7"/>
  <c r="P221" i="7" s="1"/>
  <c r="AH220" i="7"/>
  <c r="AE220" i="7"/>
  <c r="AD220" i="7"/>
  <c r="AC220" i="7"/>
  <c r="V220" i="7"/>
  <c r="U220" i="7"/>
  <c r="T220" i="7"/>
  <c r="N220" i="7"/>
  <c r="M220" i="7"/>
  <c r="J220" i="7"/>
  <c r="P220" i="7" s="1"/>
  <c r="AH219" i="7"/>
  <c r="AE219" i="7"/>
  <c r="AD219" i="7"/>
  <c r="AC219" i="7"/>
  <c r="V219" i="7"/>
  <c r="U219" i="7"/>
  <c r="T219" i="7"/>
  <c r="N219" i="7"/>
  <c r="M219" i="7"/>
  <c r="J219" i="7"/>
  <c r="P219" i="7" s="1"/>
  <c r="AH218" i="7"/>
  <c r="AE218" i="7"/>
  <c r="AD218" i="7"/>
  <c r="AC218" i="7"/>
  <c r="V218" i="7"/>
  <c r="U218" i="7"/>
  <c r="T218" i="7"/>
  <c r="N218" i="7"/>
  <c r="M218" i="7"/>
  <c r="J218" i="7"/>
  <c r="AH217" i="7"/>
  <c r="AE217" i="7"/>
  <c r="AD217" i="7"/>
  <c r="AC217" i="7"/>
  <c r="V217" i="7"/>
  <c r="U217" i="7"/>
  <c r="T217" i="7"/>
  <c r="N217" i="7"/>
  <c r="M217" i="7"/>
  <c r="J217" i="7"/>
  <c r="P217" i="7" s="1"/>
  <c r="AH216" i="7"/>
  <c r="AE216" i="7"/>
  <c r="AD216" i="7"/>
  <c r="AC216" i="7"/>
  <c r="V216" i="7"/>
  <c r="U216" i="7"/>
  <c r="T216" i="7"/>
  <c r="N216" i="7"/>
  <c r="M216" i="7"/>
  <c r="J216" i="7"/>
  <c r="O216" i="7" s="1"/>
  <c r="AH215" i="7"/>
  <c r="AE215" i="7"/>
  <c r="AD215" i="7"/>
  <c r="AC215" i="7"/>
  <c r="V215" i="7"/>
  <c r="U215" i="7"/>
  <c r="T215" i="7"/>
  <c r="N215" i="7"/>
  <c r="M215" i="7"/>
  <c r="J215" i="7"/>
  <c r="P215" i="7" s="1"/>
  <c r="AH214" i="7"/>
  <c r="AE214" i="7"/>
  <c r="AD214" i="7"/>
  <c r="AC214" i="7"/>
  <c r="V214" i="7"/>
  <c r="U214" i="7"/>
  <c r="T214" i="7"/>
  <c r="O214" i="7"/>
  <c r="N214" i="7"/>
  <c r="M214" i="7"/>
  <c r="J214" i="7"/>
  <c r="P214" i="7" s="1"/>
  <c r="AH213" i="7"/>
  <c r="AE213" i="7"/>
  <c r="AD213" i="7"/>
  <c r="AC213" i="7"/>
  <c r="V213" i="7"/>
  <c r="U213" i="7"/>
  <c r="T213" i="7"/>
  <c r="P213" i="7"/>
  <c r="O213" i="7"/>
  <c r="N213" i="7"/>
  <c r="M213" i="7"/>
  <c r="J213" i="7"/>
  <c r="AH212" i="7"/>
  <c r="AE212" i="7"/>
  <c r="AD212" i="7"/>
  <c r="AC212" i="7"/>
  <c r="V212" i="7"/>
  <c r="U212" i="7"/>
  <c r="T212" i="7"/>
  <c r="N212" i="7"/>
  <c r="M212" i="7"/>
  <c r="J212" i="7"/>
  <c r="AH211" i="7"/>
  <c r="AE211" i="7"/>
  <c r="AD211" i="7"/>
  <c r="AC211" i="7"/>
  <c r="V211" i="7"/>
  <c r="U211" i="7"/>
  <c r="T211" i="7"/>
  <c r="N211" i="7"/>
  <c r="M211" i="7"/>
  <c r="J211" i="7"/>
  <c r="O211" i="7" s="1"/>
  <c r="AH210" i="7"/>
  <c r="AE210" i="7"/>
  <c r="AD210" i="7"/>
  <c r="AC210" i="7"/>
  <c r="V210" i="7"/>
  <c r="U210" i="7"/>
  <c r="T210" i="7"/>
  <c r="N210" i="7"/>
  <c r="M210" i="7"/>
  <c r="J210" i="7"/>
  <c r="O210" i="7" s="1"/>
  <c r="AH209" i="7"/>
  <c r="AE209" i="7"/>
  <c r="AD209" i="7"/>
  <c r="AC209" i="7"/>
  <c r="V209" i="7"/>
  <c r="U209" i="7"/>
  <c r="T209" i="7"/>
  <c r="N209" i="7"/>
  <c r="M209" i="7"/>
  <c r="J209" i="7"/>
  <c r="P209" i="7" s="1"/>
  <c r="AH208" i="7"/>
  <c r="AE208" i="7"/>
  <c r="AD208" i="7"/>
  <c r="AC208" i="7"/>
  <c r="V208" i="7"/>
  <c r="U208" i="7"/>
  <c r="T208" i="7"/>
  <c r="N208" i="7"/>
  <c r="M208" i="7"/>
  <c r="J208" i="7"/>
  <c r="P208" i="7" s="1"/>
  <c r="AH207" i="7"/>
  <c r="AE207" i="7"/>
  <c r="AD207" i="7"/>
  <c r="AC207" i="7"/>
  <c r="V207" i="7"/>
  <c r="U207" i="7"/>
  <c r="T207" i="7"/>
  <c r="N207" i="7"/>
  <c r="M207" i="7"/>
  <c r="J207" i="7"/>
  <c r="P207" i="7" s="1"/>
  <c r="AH206" i="7"/>
  <c r="AE206" i="7"/>
  <c r="AD206" i="7"/>
  <c r="AC206" i="7"/>
  <c r="V206" i="7"/>
  <c r="U206" i="7"/>
  <c r="T206" i="7"/>
  <c r="P206" i="7"/>
  <c r="N206" i="7"/>
  <c r="M206" i="7"/>
  <c r="J206" i="7"/>
  <c r="O206" i="7" s="1"/>
  <c r="AH205" i="7"/>
  <c r="AE205" i="7"/>
  <c r="AD205" i="7"/>
  <c r="AC205" i="7"/>
  <c r="V205" i="7"/>
  <c r="U205" i="7"/>
  <c r="T205" i="7"/>
  <c r="N205" i="7"/>
  <c r="M205" i="7"/>
  <c r="J205" i="7"/>
  <c r="P205" i="7" s="1"/>
  <c r="AH204" i="7"/>
  <c r="AE204" i="7"/>
  <c r="AD204" i="7"/>
  <c r="AC204" i="7"/>
  <c r="V204" i="7"/>
  <c r="U204" i="7"/>
  <c r="T204" i="7"/>
  <c r="N204" i="7"/>
  <c r="M204" i="7"/>
  <c r="J204" i="7"/>
  <c r="P204" i="7" s="1"/>
  <c r="AH203" i="7"/>
  <c r="AE203" i="7"/>
  <c r="AD203" i="7"/>
  <c r="AC203" i="7"/>
  <c r="V203" i="7"/>
  <c r="U203" i="7"/>
  <c r="T203" i="7"/>
  <c r="P203" i="7"/>
  <c r="O203" i="7"/>
  <c r="N203" i="7"/>
  <c r="M203" i="7"/>
  <c r="J203" i="7"/>
  <c r="AH202" i="7"/>
  <c r="AE202" i="7"/>
  <c r="AD202" i="7"/>
  <c r="AC202" i="7"/>
  <c r="V202" i="7"/>
  <c r="U202" i="7"/>
  <c r="T202" i="7"/>
  <c r="N202" i="7"/>
  <c r="M202" i="7"/>
  <c r="J202" i="7"/>
  <c r="P202" i="7" s="1"/>
  <c r="AH201" i="7"/>
  <c r="AE201" i="7"/>
  <c r="AD201" i="7"/>
  <c r="AC201" i="7"/>
  <c r="V201" i="7"/>
  <c r="U201" i="7"/>
  <c r="T201" i="7"/>
  <c r="N201" i="7"/>
  <c r="M201" i="7"/>
  <c r="J201" i="7"/>
  <c r="P201" i="7" s="1"/>
  <c r="AH200" i="7"/>
  <c r="AE200" i="7"/>
  <c r="AD200" i="7"/>
  <c r="AC200" i="7"/>
  <c r="V200" i="7"/>
  <c r="U200" i="7"/>
  <c r="T200" i="7"/>
  <c r="N200" i="7"/>
  <c r="M200" i="7"/>
  <c r="J200" i="7"/>
  <c r="P200" i="7" s="1"/>
  <c r="AH199" i="7"/>
  <c r="AE199" i="7"/>
  <c r="AD199" i="7"/>
  <c r="AC199" i="7"/>
  <c r="V199" i="7"/>
  <c r="U199" i="7"/>
  <c r="T199" i="7"/>
  <c r="N199" i="7"/>
  <c r="M199" i="7"/>
  <c r="J199" i="7"/>
  <c r="P199" i="7" s="1"/>
  <c r="AH198" i="7"/>
  <c r="AE198" i="7"/>
  <c r="AD198" i="7"/>
  <c r="AC198" i="7"/>
  <c r="V198" i="7"/>
  <c r="U198" i="7"/>
  <c r="T198" i="7"/>
  <c r="N198" i="7"/>
  <c r="M198" i="7"/>
  <c r="J198" i="7"/>
  <c r="AH197" i="7"/>
  <c r="AE197" i="7"/>
  <c r="AD197" i="7"/>
  <c r="AC197" i="7"/>
  <c r="V197" i="7"/>
  <c r="U197" i="7"/>
  <c r="T197" i="7"/>
  <c r="N197" i="7"/>
  <c r="M197" i="7"/>
  <c r="J197" i="7"/>
  <c r="AH196" i="7"/>
  <c r="AE196" i="7"/>
  <c r="AD196" i="7"/>
  <c r="AC196" i="7"/>
  <c r="V196" i="7"/>
  <c r="U196" i="7"/>
  <c r="T196" i="7"/>
  <c r="P196" i="7"/>
  <c r="N196" i="7"/>
  <c r="M196" i="7"/>
  <c r="J196" i="7"/>
  <c r="O196" i="7" s="1"/>
  <c r="AH195" i="7"/>
  <c r="AE195" i="7"/>
  <c r="AD195" i="7"/>
  <c r="AC195" i="7"/>
  <c r="V195" i="7"/>
  <c r="U195" i="7"/>
  <c r="T195" i="7"/>
  <c r="N195" i="7"/>
  <c r="M195" i="7"/>
  <c r="J195" i="7"/>
  <c r="P195" i="7" s="1"/>
  <c r="AH194" i="7"/>
  <c r="AE194" i="7"/>
  <c r="AD194" i="7"/>
  <c r="AC194" i="7"/>
  <c r="V194" i="7"/>
  <c r="U194" i="7"/>
  <c r="T194" i="7"/>
  <c r="O194" i="7"/>
  <c r="N194" i="7"/>
  <c r="M194" i="7"/>
  <c r="J194" i="7"/>
  <c r="P194" i="7" s="1"/>
  <c r="AH193" i="7"/>
  <c r="AE193" i="7"/>
  <c r="AD193" i="7"/>
  <c r="AC193" i="7"/>
  <c r="V193" i="7"/>
  <c r="U193" i="7"/>
  <c r="T193" i="7"/>
  <c r="N193" i="7"/>
  <c r="M193" i="7"/>
  <c r="J193" i="7"/>
  <c r="P193" i="7" s="1"/>
  <c r="AH192" i="7"/>
  <c r="AE192" i="7"/>
  <c r="AD192" i="7"/>
  <c r="AC192" i="7"/>
  <c r="V192" i="7"/>
  <c r="U192" i="7"/>
  <c r="T192" i="7"/>
  <c r="O192" i="7"/>
  <c r="N192" i="7"/>
  <c r="M192" i="7"/>
  <c r="J192" i="7"/>
  <c r="P192" i="7" s="1"/>
  <c r="AH191" i="7"/>
  <c r="AE191" i="7"/>
  <c r="AD191" i="7"/>
  <c r="AC191" i="7"/>
  <c r="V191" i="7"/>
  <c r="U191" i="7"/>
  <c r="T191" i="7"/>
  <c r="P191" i="7"/>
  <c r="O191" i="7"/>
  <c r="N191" i="7"/>
  <c r="M191" i="7"/>
  <c r="J191" i="7"/>
  <c r="AH190" i="7"/>
  <c r="AE190" i="7"/>
  <c r="AD190" i="7"/>
  <c r="AC190" i="7"/>
  <c r="V190" i="7"/>
  <c r="U190" i="7"/>
  <c r="T190" i="7"/>
  <c r="N190" i="7"/>
  <c r="M190" i="7"/>
  <c r="J190" i="7"/>
  <c r="AH189" i="7"/>
  <c r="AE189" i="7"/>
  <c r="AD189" i="7"/>
  <c r="AC189" i="7"/>
  <c r="V189" i="7"/>
  <c r="U189" i="7"/>
  <c r="T189" i="7"/>
  <c r="P189" i="7"/>
  <c r="N189" i="7"/>
  <c r="M189" i="7"/>
  <c r="J189" i="7"/>
  <c r="O189" i="7" s="1"/>
  <c r="AH188" i="7"/>
  <c r="AE188" i="7"/>
  <c r="AD188" i="7"/>
  <c r="AC188" i="7"/>
  <c r="V188" i="7"/>
  <c r="U188" i="7"/>
  <c r="T188" i="7"/>
  <c r="P188" i="7"/>
  <c r="N188" i="7"/>
  <c r="M188" i="7"/>
  <c r="J188" i="7"/>
  <c r="O188" i="7" s="1"/>
  <c r="AH187" i="7"/>
  <c r="AE187" i="7"/>
  <c r="AD187" i="7"/>
  <c r="AC187" i="7"/>
  <c r="V187" i="7"/>
  <c r="U187" i="7"/>
  <c r="T187" i="7"/>
  <c r="N187" i="7"/>
  <c r="M187" i="7"/>
  <c r="J187" i="7"/>
  <c r="AH186" i="7"/>
  <c r="AE186" i="7"/>
  <c r="AD186" i="7"/>
  <c r="AC186" i="7"/>
  <c r="V186" i="7"/>
  <c r="U186" i="7"/>
  <c r="T186" i="7"/>
  <c r="N186" i="7"/>
  <c r="M186" i="7"/>
  <c r="J186" i="7"/>
  <c r="P186" i="7" s="1"/>
  <c r="AH185" i="7"/>
  <c r="AE185" i="7"/>
  <c r="AD185" i="7"/>
  <c r="AC185" i="7"/>
  <c r="V185" i="7"/>
  <c r="U185" i="7"/>
  <c r="T185" i="7"/>
  <c r="N185" i="7"/>
  <c r="M185" i="7"/>
  <c r="J185" i="7"/>
  <c r="P185" i="7" s="1"/>
  <c r="AH184" i="7"/>
  <c r="AE184" i="7"/>
  <c r="AD184" i="7"/>
  <c r="AC184" i="7"/>
  <c r="V184" i="7"/>
  <c r="U184" i="7"/>
  <c r="T184" i="7"/>
  <c r="N184" i="7"/>
  <c r="M184" i="7"/>
  <c r="J184" i="7"/>
  <c r="P184" i="7" s="1"/>
  <c r="AH183" i="7"/>
  <c r="AE183" i="7"/>
  <c r="AD183" i="7"/>
  <c r="AC183" i="7"/>
  <c r="V183" i="7"/>
  <c r="U183" i="7"/>
  <c r="T183" i="7"/>
  <c r="N183" i="7"/>
  <c r="M183" i="7"/>
  <c r="J183" i="7"/>
  <c r="P183" i="7" s="1"/>
  <c r="AH182" i="7"/>
  <c r="AE182" i="7"/>
  <c r="AD182" i="7"/>
  <c r="AC182" i="7"/>
  <c r="V182" i="7"/>
  <c r="U182" i="7"/>
  <c r="T182" i="7"/>
  <c r="O182" i="7"/>
  <c r="N182" i="7"/>
  <c r="M182" i="7"/>
  <c r="J182" i="7"/>
  <c r="P182" i="7" s="1"/>
  <c r="AH181" i="7"/>
  <c r="AE181" i="7"/>
  <c r="AD181" i="7"/>
  <c r="AC181" i="7"/>
  <c r="V181" i="7"/>
  <c r="U181" i="7"/>
  <c r="T181" i="7"/>
  <c r="N181" i="7"/>
  <c r="M181" i="7"/>
  <c r="J181" i="7"/>
  <c r="AH180" i="7"/>
  <c r="AE180" i="7"/>
  <c r="AD180" i="7"/>
  <c r="AC180" i="7"/>
  <c r="V180" i="7"/>
  <c r="U180" i="7"/>
  <c r="T180" i="7"/>
  <c r="P180" i="7"/>
  <c r="O180" i="7"/>
  <c r="N180" i="7"/>
  <c r="M180" i="7"/>
  <c r="J180" i="7"/>
  <c r="AH179" i="7"/>
  <c r="AE179" i="7"/>
  <c r="AD179" i="7"/>
  <c r="AC179" i="7"/>
  <c r="V179" i="7"/>
  <c r="U179" i="7"/>
  <c r="T179" i="7"/>
  <c r="O179" i="7"/>
  <c r="N179" i="7"/>
  <c r="M179" i="7"/>
  <c r="J179" i="7"/>
  <c r="P179" i="7" s="1"/>
  <c r="AH178" i="7"/>
  <c r="AE178" i="7"/>
  <c r="AD178" i="7"/>
  <c r="AC178" i="7"/>
  <c r="V178" i="7"/>
  <c r="U178" i="7"/>
  <c r="T178" i="7"/>
  <c r="N178" i="7"/>
  <c r="M178" i="7"/>
  <c r="J178" i="7"/>
  <c r="AH177" i="7"/>
  <c r="AE177" i="7"/>
  <c r="AD177" i="7"/>
  <c r="AC177" i="7"/>
  <c r="V177" i="7"/>
  <c r="U177" i="7"/>
  <c r="T177" i="7"/>
  <c r="N177" i="7"/>
  <c r="M177" i="7"/>
  <c r="J177" i="7"/>
  <c r="P177" i="7" s="1"/>
  <c r="AH176" i="7"/>
  <c r="AE176" i="7"/>
  <c r="AD176" i="7"/>
  <c r="AC176" i="7"/>
  <c r="V176" i="7"/>
  <c r="U176" i="7"/>
  <c r="T176" i="7"/>
  <c r="P176" i="7"/>
  <c r="N176" i="7"/>
  <c r="M176" i="7"/>
  <c r="J176" i="7"/>
  <c r="O176" i="7" s="1"/>
  <c r="AH175" i="7"/>
  <c r="AE175" i="7"/>
  <c r="AD175" i="7"/>
  <c r="AC175" i="7"/>
  <c r="V175" i="7"/>
  <c r="U175" i="7"/>
  <c r="T175" i="7"/>
  <c r="N175" i="7"/>
  <c r="M175" i="7"/>
  <c r="J175" i="7"/>
  <c r="P175" i="7" s="1"/>
  <c r="AH174" i="7"/>
  <c r="AE174" i="7"/>
  <c r="AD174" i="7"/>
  <c r="AC174" i="7"/>
  <c r="V174" i="7"/>
  <c r="U174" i="7"/>
  <c r="T174" i="7"/>
  <c r="N174" i="7"/>
  <c r="M174" i="7"/>
  <c r="J174" i="7"/>
  <c r="AH173" i="7"/>
  <c r="AE173" i="7"/>
  <c r="AD173" i="7"/>
  <c r="AC173" i="7"/>
  <c r="V173" i="7"/>
  <c r="U173" i="7"/>
  <c r="T173" i="7"/>
  <c r="N173" i="7"/>
  <c r="M173" i="7"/>
  <c r="J173" i="7"/>
  <c r="AH172" i="7"/>
  <c r="AE172" i="7"/>
  <c r="AD172" i="7"/>
  <c r="AC172" i="7"/>
  <c r="V172" i="7"/>
  <c r="U172" i="7"/>
  <c r="T172" i="7"/>
  <c r="N172" i="7"/>
  <c r="M172" i="7"/>
  <c r="J172" i="7"/>
  <c r="O172" i="7" s="1"/>
  <c r="AH171" i="7"/>
  <c r="AE171" i="7"/>
  <c r="AD171" i="7"/>
  <c r="AC171" i="7"/>
  <c r="V171" i="7"/>
  <c r="U171" i="7"/>
  <c r="T171" i="7"/>
  <c r="N171" i="7"/>
  <c r="M171" i="7"/>
  <c r="J171" i="7"/>
  <c r="P171" i="7" s="1"/>
  <c r="AH170" i="7"/>
  <c r="AE170" i="7"/>
  <c r="AD170" i="7"/>
  <c r="AC170" i="7"/>
  <c r="V170" i="7"/>
  <c r="U170" i="7"/>
  <c r="T170" i="7"/>
  <c r="N170" i="7"/>
  <c r="M170" i="7"/>
  <c r="J170" i="7"/>
  <c r="P170" i="7" s="1"/>
  <c r="AH169" i="7"/>
  <c r="AE169" i="7"/>
  <c r="AD169" i="7"/>
  <c r="AC169" i="7"/>
  <c r="V169" i="7"/>
  <c r="U169" i="7"/>
  <c r="T169" i="7"/>
  <c r="N169" i="7"/>
  <c r="M169" i="7"/>
  <c r="J169" i="7"/>
  <c r="P169" i="7" s="1"/>
  <c r="AH168" i="7"/>
  <c r="AE168" i="7"/>
  <c r="AD168" i="7"/>
  <c r="AC168" i="7"/>
  <c r="V168" i="7"/>
  <c r="U168" i="7"/>
  <c r="T168" i="7"/>
  <c r="N168" i="7"/>
  <c r="M168" i="7"/>
  <c r="J168" i="7"/>
  <c r="P168" i="7" s="1"/>
  <c r="AH167" i="7"/>
  <c r="AE167" i="7"/>
  <c r="AD167" i="7"/>
  <c r="AC167" i="7"/>
  <c r="V167" i="7"/>
  <c r="U167" i="7"/>
  <c r="T167" i="7"/>
  <c r="N167" i="7"/>
  <c r="M167" i="7"/>
  <c r="J167" i="7"/>
  <c r="P167" i="7" s="1"/>
  <c r="AH166" i="7"/>
  <c r="AE166" i="7"/>
  <c r="AD166" i="7"/>
  <c r="AC166" i="7"/>
  <c r="V166" i="7"/>
  <c r="U166" i="7"/>
  <c r="T166" i="7"/>
  <c r="N166" i="7"/>
  <c r="M166" i="7"/>
  <c r="J166" i="7"/>
  <c r="AH165" i="7"/>
  <c r="AE165" i="7"/>
  <c r="AD165" i="7"/>
  <c r="AC165" i="7"/>
  <c r="V165" i="7"/>
  <c r="U165" i="7"/>
  <c r="T165" i="7"/>
  <c r="N165" i="7"/>
  <c r="M165" i="7"/>
  <c r="J165" i="7"/>
  <c r="AH164" i="7"/>
  <c r="AE164" i="7"/>
  <c r="AD164" i="7"/>
  <c r="AC164" i="7"/>
  <c r="V164" i="7"/>
  <c r="U164" i="7"/>
  <c r="T164" i="7"/>
  <c r="N164" i="7"/>
  <c r="M164" i="7"/>
  <c r="J164" i="7"/>
  <c r="AH163" i="7"/>
  <c r="AE163" i="7"/>
  <c r="AD163" i="7"/>
  <c r="AC163" i="7"/>
  <c r="V163" i="7"/>
  <c r="U163" i="7"/>
  <c r="T163" i="7"/>
  <c r="N163" i="7"/>
  <c r="M163" i="7"/>
  <c r="J163" i="7"/>
  <c r="P163" i="7" s="1"/>
  <c r="AH162" i="7"/>
  <c r="AE162" i="7"/>
  <c r="AD162" i="7"/>
  <c r="AC162" i="7"/>
  <c r="V162" i="7"/>
  <c r="U162" i="7"/>
  <c r="T162" i="7"/>
  <c r="N162" i="7"/>
  <c r="M162" i="7"/>
  <c r="J162" i="7"/>
  <c r="P162" i="7" s="1"/>
  <c r="AH161" i="7"/>
  <c r="AE161" i="7"/>
  <c r="AD161" i="7"/>
  <c r="AC161" i="7"/>
  <c r="V161" i="7"/>
  <c r="U161" i="7"/>
  <c r="T161" i="7"/>
  <c r="N161" i="7"/>
  <c r="M161" i="7"/>
  <c r="J161" i="7"/>
  <c r="O161" i="7" s="1"/>
  <c r="AH160" i="7"/>
  <c r="AE160" i="7"/>
  <c r="AD160" i="7"/>
  <c r="AC160" i="7"/>
  <c r="V160" i="7"/>
  <c r="U160" i="7"/>
  <c r="T160" i="7"/>
  <c r="P160" i="7"/>
  <c r="O160" i="7"/>
  <c r="N160" i="7"/>
  <c r="M160" i="7"/>
  <c r="J160" i="7"/>
  <c r="AH159" i="7"/>
  <c r="AE159" i="7"/>
  <c r="AD159" i="7"/>
  <c r="AC159" i="7"/>
  <c r="V159" i="7"/>
  <c r="U159" i="7"/>
  <c r="T159" i="7"/>
  <c r="N159" i="7"/>
  <c r="M159" i="7"/>
  <c r="J159" i="7"/>
  <c r="O159" i="7" s="1"/>
  <c r="AH158" i="7"/>
  <c r="AE158" i="7"/>
  <c r="AD158" i="7"/>
  <c r="AC158" i="7"/>
  <c r="V158" i="7"/>
  <c r="U158" i="7"/>
  <c r="T158" i="7"/>
  <c r="N158" i="7"/>
  <c r="M158" i="7"/>
  <c r="J158" i="7"/>
  <c r="AH157" i="7"/>
  <c r="AE157" i="7"/>
  <c r="AD157" i="7"/>
  <c r="AC157" i="7"/>
  <c r="V157" i="7"/>
  <c r="U157" i="7"/>
  <c r="T157" i="7"/>
  <c r="P157" i="7"/>
  <c r="N157" i="7"/>
  <c r="M157" i="7"/>
  <c r="J157" i="7"/>
  <c r="O157" i="7" s="1"/>
  <c r="AH156" i="7"/>
  <c r="AE156" i="7"/>
  <c r="AD156" i="7"/>
  <c r="AC156" i="7"/>
  <c r="V156" i="7"/>
  <c r="U156" i="7"/>
  <c r="T156" i="7"/>
  <c r="N156" i="7"/>
  <c r="M156" i="7"/>
  <c r="J156" i="7"/>
  <c r="O156" i="7" s="1"/>
  <c r="AH155" i="7"/>
  <c r="AE155" i="7"/>
  <c r="AD155" i="7"/>
  <c r="AC155" i="7"/>
  <c r="V155" i="7"/>
  <c r="U155" i="7"/>
  <c r="T155" i="7"/>
  <c r="P155" i="7"/>
  <c r="N155" i="7"/>
  <c r="M155" i="7"/>
  <c r="J155" i="7"/>
  <c r="O155" i="7" s="1"/>
  <c r="AH154" i="7"/>
  <c r="AE154" i="7"/>
  <c r="AD154" i="7"/>
  <c r="AC154" i="7"/>
  <c r="V154" i="7"/>
  <c r="U154" i="7"/>
  <c r="T154" i="7"/>
  <c r="N154" i="7"/>
  <c r="M154" i="7"/>
  <c r="J154" i="7"/>
  <c r="P154" i="7" s="1"/>
  <c r="AH153" i="7"/>
  <c r="AE153" i="7"/>
  <c r="AD153" i="7"/>
  <c r="AC153" i="7"/>
  <c r="V153" i="7"/>
  <c r="U153" i="7"/>
  <c r="T153" i="7"/>
  <c r="N153" i="7"/>
  <c r="M153" i="7"/>
  <c r="J153" i="7"/>
  <c r="P153" i="7" s="1"/>
  <c r="AH152" i="7"/>
  <c r="AE152" i="7"/>
  <c r="AD152" i="7"/>
  <c r="AC152" i="7"/>
  <c r="V152" i="7"/>
  <c r="U152" i="7"/>
  <c r="T152" i="7"/>
  <c r="O152" i="7"/>
  <c r="N152" i="7"/>
  <c r="M152" i="7"/>
  <c r="J152" i="7"/>
  <c r="P152" i="7" s="1"/>
  <c r="AH151" i="7"/>
  <c r="AE151" i="7"/>
  <c r="AD151" i="7"/>
  <c r="AC151" i="7"/>
  <c r="V151" i="7"/>
  <c r="U151" i="7"/>
  <c r="T151" i="7"/>
  <c r="N151" i="7"/>
  <c r="M151" i="7"/>
  <c r="J151" i="7"/>
  <c r="P151" i="7" s="1"/>
  <c r="AH150" i="7"/>
  <c r="AE150" i="7"/>
  <c r="AD150" i="7"/>
  <c r="AC150" i="7"/>
  <c r="V150" i="7"/>
  <c r="U150" i="7"/>
  <c r="T150" i="7"/>
  <c r="N150" i="7"/>
  <c r="M150" i="7"/>
  <c r="J150" i="7"/>
  <c r="P150" i="7" s="1"/>
  <c r="AH149" i="7"/>
  <c r="AE149" i="7"/>
  <c r="AD149" i="7"/>
  <c r="AC149" i="7"/>
  <c r="V149" i="7"/>
  <c r="U149" i="7"/>
  <c r="T149" i="7"/>
  <c r="N149" i="7"/>
  <c r="M149" i="7"/>
  <c r="J149" i="7"/>
  <c r="AH148" i="7"/>
  <c r="AE148" i="7"/>
  <c r="AD148" i="7"/>
  <c r="AC148" i="7"/>
  <c r="V148" i="7"/>
  <c r="U148" i="7"/>
  <c r="T148" i="7"/>
  <c r="P148" i="7"/>
  <c r="O148" i="7"/>
  <c r="N148" i="7"/>
  <c r="M148" i="7"/>
  <c r="J148" i="7"/>
  <c r="AH147" i="7"/>
  <c r="AE147" i="7"/>
  <c r="AD147" i="7"/>
  <c r="AC147" i="7"/>
  <c r="V147" i="7"/>
  <c r="U147" i="7"/>
  <c r="T147" i="7"/>
  <c r="N147" i="7"/>
  <c r="M147" i="7"/>
  <c r="J147" i="7"/>
  <c r="AH146" i="7"/>
  <c r="AE146" i="7"/>
  <c r="AD146" i="7"/>
  <c r="AC146" i="7"/>
  <c r="V146" i="7"/>
  <c r="U146" i="7"/>
  <c r="T146" i="7"/>
  <c r="N146" i="7"/>
  <c r="M146" i="7"/>
  <c r="J146" i="7"/>
  <c r="P146" i="7" s="1"/>
  <c r="AH145" i="7"/>
  <c r="AE145" i="7"/>
  <c r="AD145" i="7"/>
  <c r="AC145" i="7"/>
  <c r="V145" i="7"/>
  <c r="U145" i="7"/>
  <c r="T145" i="7"/>
  <c r="N145" i="7"/>
  <c r="M145" i="7"/>
  <c r="J145" i="7"/>
  <c r="AH144" i="7"/>
  <c r="AE144" i="7"/>
  <c r="AD144" i="7"/>
  <c r="AC144" i="7"/>
  <c r="V144" i="7"/>
  <c r="U144" i="7"/>
  <c r="T144" i="7"/>
  <c r="N144" i="7"/>
  <c r="M144" i="7"/>
  <c r="J144" i="7"/>
  <c r="AH143" i="7"/>
  <c r="AE143" i="7"/>
  <c r="AD143" i="7"/>
  <c r="AC143" i="7"/>
  <c r="V143" i="7"/>
  <c r="U143" i="7"/>
  <c r="T143" i="7"/>
  <c r="N143" i="7"/>
  <c r="M143" i="7"/>
  <c r="J143" i="7"/>
  <c r="AH142" i="7"/>
  <c r="AE142" i="7"/>
  <c r="AD142" i="7"/>
  <c r="AC142" i="7"/>
  <c r="V142" i="7"/>
  <c r="U142" i="7"/>
  <c r="T142" i="7"/>
  <c r="N142" i="7"/>
  <c r="M142" i="7"/>
  <c r="J142" i="7"/>
  <c r="AH141" i="7"/>
  <c r="AE141" i="7"/>
  <c r="AD141" i="7"/>
  <c r="AC141" i="7"/>
  <c r="V141" i="7"/>
  <c r="U141" i="7"/>
  <c r="T141" i="7"/>
  <c r="N141" i="7"/>
  <c r="M141" i="7"/>
  <c r="J141" i="7"/>
  <c r="AH140" i="7"/>
  <c r="AE140" i="7"/>
  <c r="AD140" i="7"/>
  <c r="AC140" i="7"/>
  <c r="V140" i="7"/>
  <c r="U140" i="7"/>
  <c r="T140" i="7"/>
  <c r="P140" i="7"/>
  <c r="N140" i="7"/>
  <c r="M140" i="7"/>
  <c r="J140" i="7"/>
  <c r="O140" i="7" s="1"/>
  <c r="AH139" i="7"/>
  <c r="AE139" i="7"/>
  <c r="AD139" i="7"/>
  <c r="AC139" i="7"/>
  <c r="V139" i="7"/>
  <c r="U139" i="7"/>
  <c r="T139" i="7"/>
  <c r="O139" i="7"/>
  <c r="N139" i="7"/>
  <c r="M139" i="7"/>
  <c r="J139" i="7"/>
  <c r="P139" i="7" s="1"/>
  <c r="AH138" i="7"/>
  <c r="AE138" i="7"/>
  <c r="AD138" i="7"/>
  <c r="AC138" i="7"/>
  <c r="V138" i="7"/>
  <c r="U138" i="7"/>
  <c r="T138" i="7"/>
  <c r="N138" i="7"/>
  <c r="M138" i="7"/>
  <c r="J138" i="7"/>
  <c r="P138" i="7" s="1"/>
  <c r="AH137" i="7"/>
  <c r="AE137" i="7"/>
  <c r="AD137" i="7"/>
  <c r="AC137" i="7"/>
  <c r="V137" i="7"/>
  <c r="U137" i="7"/>
  <c r="T137" i="7"/>
  <c r="N137" i="7"/>
  <c r="M137" i="7"/>
  <c r="J137" i="7"/>
  <c r="P137" i="7" s="1"/>
  <c r="AH136" i="7"/>
  <c r="AE136" i="7"/>
  <c r="AD136" i="7"/>
  <c r="AC136" i="7"/>
  <c r="V136" i="7"/>
  <c r="U136" i="7"/>
  <c r="T136" i="7"/>
  <c r="N136" i="7"/>
  <c r="M136" i="7"/>
  <c r="J136" i="7"/>
  <c r="P136" i="7" s="1"/>
  <c r="AH135" i="7"/>
  <c r="AE135" i="7"/>
  <c r="AD135" i="7"/>
  <c r="AC135" i="7"/>
  <c r="V135" i="7"/>
  <c r="U135" i="7"/>
  <c r="T135" i="7"/>
  <c r="N135" i="7"/>
  <c r="M135" i="7"/>
  <c r="J135" i="7"/>
  <c r="P135" i="7" s="1"/>
  <c r="AH134" i="7"/>
  <c r="AE134" i="7"/>
  <c r="AD134" i="7"/>
  <c r="AC134" i="7"/>
  <c r="V134" i="7"/>
  <c r="U134" i="7"/>
  <c r="T134" i="7"/>
  <c r="N134" i="7"/>
  <c r="M134" i="7"/>
  <c r="J134" i="7"/>
  <c r="AH133" i="7"/>
  <c r="AE133" i="7"/>
  <c r="AD133" i="7"/>
  <c r="AC133" i="7"/>
  <c r="V133" i="7"/>
  <c r="U133" i="7"/>
  <c r="T133" i="7"/>
  <c r="N133" i="7"/>
  <c r="M133" i="7"/>
  <c r="J133" i="7"/>
  <c r="AH132" i="7"/>
  <c r="AE132" i="7"/>
  <c r="AD132" i="7"/>
  <c r="AC132" i="7"/>
  <c r="V132" i="7"/>
  <c r="U132" i="7"/>
  <c r="T132" i="7"/>
  <c r="N132" i="7"/>
  <c r="M132" i="7"/>
  <c r="J132" i="7"/>
  <c r="P132" i="7" s="1"/>
  <c r="AH131" i="7"/>
  <c r="AE131" i="7"/>
  <c r="AD131" i="7"/>
  <c r="AC131" i="7"/>
  <c r="V131" i="7"/>
  <c r="U131" i="7"/>
  <c r="T131" i="7"/>
  <c r="O131" i="7"/>
  <c r="N131" i="7"/>
  <c r="M131" i="7"/>
  <c r="J131" i="7"/>
  <c r="P131" i="7" s="1"/>
  <c r="AH130" i="7"/>
  <c r="AE130" i="7"/>
  <c r="AD130" i="7"/>
  <c r="AC130" i="7"/>
  <c r="V130" i="7"/>
  <c r="U130" i="7"/>
  <c r="T130" i="7"/>
  <c r="O130" i="7"/>
  <c r="N130" i="7"/>
  <c r="M130" i="7"/>
  <c r="J130" i="7"/>
  <c r="P130" i="7" s="1"/>
  <c r="AH129" i="7"/>
  <c r="AE129" i="7"/>
  <c r="AD129" i="7"/>
  <c r="AC129" i="7"/>
  <c r="V129" i="7"/>
  <c r="U129" i="7"/>
  <c r="T129" i="7"/>
  <c r="N129" i="7"/>
  <c r="M129" i="7"/>
  <c r="J129" i="7"/>
  <c r="P129" i="7" s="1"/>
  <c r="AH128" i="7"/>
  <c r="AE128" i="7"/>
  <c r="AD128" i="7"/>
  <c r="AC128" i="7"/>
  <c r="V128" i="7"/>
  <c r="U128" i="7"/>
  <c r="T128" i="7"/>
  <c r="P128" i="7"/>
  <c r="N128" i="7"/>
  <c r="M128" i="7"/>
  <c r="J128" i="7"/>
  <c r="O128" i="7" s="1"/>
  <c r="AH127" i="7"/>
  <c r="AE127" i="7"/>
  <c r="AD127" i="7"/>
  <c r="AC127" i="7"/>
  <c r="V127" i="7"/>
  <c r="U127" i="7"/>
  <c r="T127" i="7"/>
  <c r="P127" i="7"/>
  <c r="N127" i="7"/>
  <c r="M127" i="7"/>
  <c r="J127" i="7"/>
  <c r="O127" i="7" s="1"/>
  <c r="AH126" i="7"/>
  <c r="AE126" i="7"/>
  <c r="AD126" i="7"/>
  <c r="AC126" i="7"/>
  <c r="V126" i="7"/>
  <c r="U126" i="7"/>
  <c r="T126" i="7"/>
  <c r="N126" i="7"/>
  <c r="M126" i="7"/>
  <c r="J126" i="7"/>
  <c r="AH125" i="7"/>
  <c r="AE125" i="7"/>
  <c r="AD125" i="7"/>
  <c r="AC125" i="7"/>
  <c r="V125" i="7"/>
  <c r="U125" i="7"/>
  <c r="T125" i="7"/>
  <c r="P125" i="7"/>
  <c r="N125" i="7"/>
  <c r="M125" i="7"/>
  <c r="J125" i="7"/>
  <c r="O125" i="7" s="1"/>
  <c r="AH124" i="7"/>
  <c r="AE124" i="7"/>
  <c r="AD124" i="7"/>
  <c r="AC124" i="7"/>
  <c r="V124" i="7"/>
  <c r="U124" i="7"/>
  <c r="T124" i="7"/>
  <c r="P124" i="7"/>
  <c r="O124" i="7"/>
  <c r="N124" i="7"/>
  <c r="M124" i="7"/>
  <c r="J124" i="7"/>
  <c r="AH123" i="7"/>
  <c r="AE123" i="7"/>
  <c r="AD123" i="7"/>
  <c r="AC123" i="7"/>
  <c r="V123" i="7"/>
  <c r="U123" i="7"/>
  <c r="T123" i="7"/>
  <c r="N123" i="7"/>
  <c r="M123" i="7"/>
  <c r="J123" i="7"/>
  <c r="O123" i="7" s="1"/>
  <c r="AH122" i="7"/>
  <c r="AE122" i="7"/>
  <c r="AD122" i="7"/>
  <c r="AC122" i="7"/>
  <c r="V122" i="7"/>
  <c r="U122" i="7"/>
  <c r="T122" i="7"/>
  <c r="N122" i="7"/>
  <c r="M122" i="7"/>
  <c r="J122" i="7"/>
  <c r="P122" i="7" s="1"/>
  <c r="AH121" i="7"/>
  <c r="AE121" i="7"/>
  <c r="AD121" i="7"/>
  <c r="AC121" i="7"/>
  <c r="V121" i="7"/>
  <c r="U121" i="7"/>
  <c r="T121" i="7"/>
  <c r="N121" i="7"/>
  <c r="M121" i="7"/>
  <c r="J121" i="7"/>
  <c r="P121" i="7" s="1"/>
  <c r="AH120" i="7"/>
  <c r="AE120" i="7"/>
  <c r="AD120" i="7"/>
  <c r="AC120" i="7"/>
  <c r="V120" i="7"/>
  <c r="U120" i="7"/>
  <c r="T120" i="7"/>
  <c r="N120" i="7"/>
  <c r="M120" i="7"/>
  <c r="J120" i="7"/>
  <c r="P120" i="7" s="1"/>
  <c r="AH119" i="7"/>
  <c r="AE119" i="7"/>
  <c r="AD119" i="7"/>
  <c r="AC119" i="7"/>
  <c r="V119" i="7"/>
  <c r="U119" i="7"/>
  <c r="T119" i="7"/>
  <c r="N119" i="7"/>
  <c r="M119" i="7"/>
  <c r="J119" i="7"/>
  <c r="P119" i="7" s="1"/>
  <c r="AH118" i="7"/>
  <c r="AE118" i="7"/>
  <c r="AD118" i="7"/>
  <c r="AC118" i="7"/>
  <c r="V118" i="7"/>
  <c r="U118" i="7"/>
  <c r="T118" i="7"/>
  <c r="O118" i="7"/>
  <c r="N118" i="7"/>
  <c r="M118" i="7"/>
  <c r="J118" i="7"/>
  <c r="P118" i="7" s="1"/>
  <c r="AH117" i="7"/>
  <c r="AE117" i="7"/>
  <c r="AD117" i="7"/>
  <c r="AC117" i="7"/>
  <c r="V117" i="7"/>
  <c r="U117" i="7"/>
  <c r="T117" i="7"/>
  <c r="N117" i="7"/>
  <c r="M117" i="7"/>
  <c r="J117" i="7"/>
  <c r="AH116" i="7"/>
  <c r="AE116" i="7"/>
  <c r="AD116" i="7"/>
  <c r="AC116" i="7"/>
  <c r="V116" i="7"/>
  <c r="U116" i="7"/>
  <c r="T116" i="7"/>
  <c r="N116" i="7"/>
  <c r="M116" i="7"/>
  <c r="J116" i="7"/>
  <c r="P116" i="7" s="1"/>
  <c r="AH115" i="7"/>
  <c r="AE115" i="7"/>
  <c r="AD115" i="7"/>
  <c r="AC115" i="7"/>
  <c r="V115" i="7"/>
  <c r="U115" i="7"/>
  <c r="T115" i="7"/>
  <c r="P115" i="7"/>
  <c r="O115" i="7"/>
  <c r="N115" i="7"/>
  <c r="M115" i="7"/>
  <c r="J115" i="7"/>
  <c r="AH114" i="7"/>
  <c r="AE114" i="7"/>
  <c r="AD114" i="7"/>
  <c r="AC114" i="7"/>
  <c r="V114" i="7"/>
  <c r="U114" i="7"/>
  <c r="T114" i="7"/>
  <c r="O114" i="7"/>
  <c r="N114" i="7"/>
  <c r="M114" i="7"/>
  <c r="J114" i="7"/>
  <c r="P114" i="7" s="1"/>
  <c r="AH113" i="7"/>
  <c r="AE113" i="7"/>
  <c r="AD113" i="7"/>
  <c r="AC113" i="7"/>
  <c r="V113" i="7"/>
  <c r="U113" i="7"/>
  <c r="T113" i="7"/>
  <c r="N113" i="7"/>
  <c r="M113" i="7"/>
  <c r="J113" i="7"/>
  <c r="P113" i="7" s="1"/>
  <c r="AH112" i="7"/>
  <c r="AE112" i="7"/>
  <c r="AD112" i="7"/>
  <c r="AC112" i="7"/>
  <c r="V112" i="7"/>
  <c r="U112" i="7"/>
  <c r="T112" i="7"/>
  <c r="N112" i="7"/>
  <c r="M112" i="7"/>
  <c r="J112" i="7"/>
  <c r="P112" i="7" s="1"/>
  <c r="AH111" i="7"/>
  <c r="AE111" i="7"/>
  <c r="AD111" i="7"/>
  <c r="AC111" i="7"/>
  <c r="V111" i="7"/>
  <c r="U111" i="7"/>
  <c r="T111" i="7"/>
  <c r="P111" i="7"/>
  <c r="N111" i="7"/>
  <c r="M111" i="7"/>
  <c r="J111" i="7"/>
  <c r="O111" i="7" s="1"/>
  <c r="AH110" i="7"/>
  <c r="AE110" i="7"/>
  <c r="AD110" i="7"/>
  <c r="AC110" i="7"/>
  <c r="V110" i="7"/>
  <c r="U110" i="7"/>
  <c r="T110" i="7"/>
  <c r="N110" i="7"/>
  <c r="M110" i="7"/>
  <c r="J110" i="7"/>
  <c r="AH109" i="7"/>
  <c r="AE109" i="7"/>
  <c r="AD109" i="7"/>
  <c r="AC109" i="7"/>
  <c r="V109" i="7"/>
  <c r="U109" i="7"/>
  <c r="T109" i="7"/>
  <c r="P109" i="7"/>
  <c r="N109" i="7"/>
  <c r="M109" i="7"/>
  <c r="J109" i="7"/>
  <c r="O109" i="7" s="1"/>
  <c r="AH108" i="7"/>
  <c r="AE108" i="7"/>
  <c r="AD108" i="7"/>
  <c r="AC108" i="7"/>
  <c r="V108" i="7"/>
  <c r="U108" i="7"/>
  <c r="T108" i="7"/>
  <c r="P108" i="7"/>
  <c r="O108" i="7"/>
  <c r="N108" i="7"/>
  <c r="M108" i="7"/>
  <c r="J108" i="7"/>
  <c r="AH107" i="7"/>
  <c r="AE107" i="7"/>
  <c r="AD107" i="7"/>
  <c r="AC107" i="7"/>
  <c r="V107" i="7"/>
  <c r="U107" i="7"/>
  <c r="T107" i="7"/>
  <c r="N107" i="7"/>
  <c r="M107" i="7"/>
  <c r="J107" i="7"/>
  <c r="P107" i="7" s="1"/>
  <c r="AH106" i="7"/>
  <c r="AE106" i="7"/>
  <c r="AD106" i="7"/>
  <c r="AC106" i="7"/>
  <c r="V106" i="7"/>
  <c r="U106" i="7"/>
  <c r="T106" i="7"/>
  <c r="N106" i="7"/>
  <c r="M106" i="7"/>
  <c r="J106" i="7"/>
  <c r="P106" i="7" s="1"/>
  <c r="AH105" i="7"/>
  <c r="AE105" i="7"/>
  <c r="AD105" i="7"/>
  <c r="AC105" i="7"/>
  <c r="V105" i="7"/>
  <c r="U105" i="7"/>
  <c r="T105" i="7"/>
  <c r="N105" i="7"/>
  <c r="M105" i="7"/>
  <c r="J105" i="7"/>
  <c r="AH104" i="7"/>
  <c r="AE104" i="7"/>
  <c r="AD104" i="7"/>
  <c r="AC104" i="7"/>
  <c r="V104" i="7"/>
  <c r="U104" i="7"/>
  <c r="T104" i="7"/>
  <c r="N104" i="7"/>
  <c r="M104" i="7"/>
  <c r="J104" i="7"/>
  <c r="P104" i="7" s="1"/>
  <c r="AH103" i="7"/>
  <c r="AE103" i="7"/>
  <c r="AD103" i="7"/>
  <c r="AC103" i="7"/>
  <c r="V103" i="7"/>
  <c r="U103" i="7"/>
  <c r="T103" i="7"/>
  <c r="N103" i="7"/>
  <c r="M103" i="7"/>
  <c r="J103" i="7"/>
  <c r="P103" i="7" s="1"/>
  <c r="AH102" i="7"/>
  <c r="AE102" i="7"/>
  <c r="AD102" i="7"/>
  <c r="AC102" i="7"/>
  <c r="V102" i="7"/>
  <c r="U102" i="7"/>
  <c r="T102" i="7"/>
  <c r="O102" i="7"/>
  <c r="N102" i="7"/>
  <c r="M102" i="7"/>
  <c r="J102" i="7"/>
  <c r="P102" i="7" s="1"/>
  <c r="AH101" i="7"/>
  <c r="AE101" i="7"/>
  <c r="AD101" i="7"/>
  <c r="AC101" i="7"/>
  <c r="V101" i="7"/>
  <c r="U101" i="7"/>
  <c r="T101" i="7"/>
  <c r="N101" i="7"/>
  <c r="M101" i="7"/>
  <c r="J101" i="7"/>
  <c r="AH100" i="7"/>
  <c r="AE100" i="7"/>
  <c r="AD100" i="7"/>
  <c r="AC100" i="7"/>
  <c r="V100" i="7"/>
  <c r="U100" i="7"/>
  <c r="T100" i="7"/>
  <c r="P100" i="7"/>
  <c r="N100" i="7"/>
  <c r="M100" i="7"/>
  <c r="J100" i="7"/>
  <c r="O100" i="7" s="1"/>
  <c r="AH99" i="7"/>
  <c r="AE99" i="7"/>
  <c r="AD99" i="7"/>
  <c r="AC99" i="7"/>
  <c r="V99" i="7"/>
  <c r="U99" i="7"/>
  <c r="T99" i="7"/>
  <c r="N99" i="7"/>
  <c r="M99" i="7"/>
  <c r="J99" i="7"/>
  <c r="O99" i="7" s="1"/>
  <c r="AH98" i="7"/>
  <c r="AE98" i="7"/>
  <c r="AD98" i="7"/>
  <c r="AC98" i="7"/>
  <c r="V98" i="7"/>
  <c r="U98" i="7"/>
  <c r="T98" i="7"/>
  <c r="N98" i="7"/>
  <c r="M98" i="7"/>
  <c r="J98" i="7"/>
  <c r="P98" i="7" s="1"/>
  <c r="AH97" i="7"/>
  <c r="AE97" i="7"/>
  <c r="AD97" i="7"/>
  <c r="AC97" i="7"/>
  <c r="V97" i="7"/>
  <c r="U97" i="7"/>
  <c r="T97" i="7"/>
  <c r="N97" i="7"/>
  <c r="M97" i="7"/>
  <c r="J97" i="7"/>
  <c r="O97" i="7" s="1"/>
  <c r="AH96" i="7"/>
  <c r="AE96" i="7"/>
  <c r="AD96" i="7"/>
  <c r="AC96" i="7"/>
  <c r="V96" i="7"/>
  <c r="U96" i="7"/>
  <c r="T96" i="7"/>
  <c r="N96" i="7"/>
  <c r="M96" i="7"/>
  <c r="J96" i="7"/>
  <c r="P96" i="7" s="1"/>
  <c r="AH95" i="7"/>
  <c r="AE95" i="7"/>
  <c r="AD95" i="7"/>
  <c r="AC95" i="7"/>
  <c r="V95" i="7"/>
  <c r="U95" i="7"/>
  <c r="T95" i="7"/>
  <c r="N95" i="7"/>
  <c r="M95" i="7"/>
  <c r="J95" i="7"/>
  <c r="O95" i="7" s="1"/>
  <c r="AH94" i="7"/>
  <c r="AE94" i="7"/>
  <c r="AD94" i="7"/>
  <c r="AC94" i="7"/>
  <c r="V94" i="7"/>
  <c r="U94" i="7"/>
  <c r="T94" i="7"/>
  <c r="N94" i="7"/>
  <c r="M94" i="7"/>
  <c r="J94" i="7"/>
  <c r="AH93" i="7"/>
  <c r="AE93" i="7"/>
  <c r="AD93" i="7"/>
  <c r="AC93" i="7"/>
  <c r="V93" i="7"/>
  <c r="U93" i="7"/>
  <c r="T93" i="7"/>
  <c r="N93" i="7"/>
  <c r="M93" i="7"/>
  <c r="J93" i="7"/>
  <c r="AH92" i="7"/>
  <c r="AE92" i="7"/>
  <c r="AD92" i="7"/>
  <c r="AC92" i="7"/>
  <c r="V92" i="7"/>
  <c r="U92" i="7"/>
  <c r="T92" i="7"/>
  <c r="N92" i="7"/>
  <c r="M92" i="7"/>
  <c r="J92" i="7"/>
  <c r="P92" i="7" s="1"/>
  <c r="AH91" i="7"/>
  <c r="AE91" i="7"/>
  <c r="AD91" i="7"/>
  <c r="AC91" i="7"/>
  <c r="V91" i="7"/>
  <c r="U91" i="7"/>
  <c r="T91" i="7"/>
  <c r="O91" i="7"/>
  <c r="N91" i="7"/>
  <c r="M91" i="7"/>
  <c r="J91" i="7"/>
  <c r="P91" i="7" s="1"/>
  <c r="AH90" i="7"/>
  <c r="AE90" i="7"/>
  <c r="AD90" i="7"/>
  <c r="AC90" i="7"/>
  <c r="V90" i="7"/>
  <c r="U90" i="7"/>
  <c r="T90" i="7"/>
  <c r="N90" i="7"/>
  <c r="M90" i="7"/>
  <c r="J90" i="7"/>
  <c r="P90" i="7" s="1"/>
  <c r="AH89" i="7"/>
  <c r="AE89" i="7"/>
  <c r="AD89" i="7"/>
  <c r="AC89" i="7"/>
  <c r="V89" i="7"/>
  <c r="U89" i="7"/>
  <c r="T89" i="7"/>
  <c r="N89" i="7"/>
  <c r="M89" i="7"/>
  <c r="J89" i="7"/>
  <c r="AH88" i="7"/>
  <c r="AE88" i="7"/>
  <c r="AD88" i="7"/>
  <c r="AC88" i="7"/>
  <c r="V88" i="7"/>
  <c r="U88" i="7"/>
  <c r="T88" i="7"/>
  <c r="N88" i="7"/>
  <c r="M88" i="7"/>
  <c r="J88" i="7"/>
  <c r="P88" i="7" s="1"/>
  <c r="AH87" i="7"/>
  <c r="AE87" i="7"/>
  <c r="AD87" i="7"/>
  <c r="AC87" i="7"/>
  <c r="V87" i="7"/>
  <c r="U87" i="7"/>
  <c r="T87" i="7"/>
  <c r="N87" i="7"/>
  <c r="M87" i="7"/>
  <c r="J87" i="7"/>
  <c r="P87" i="7" s="1"/>
  <c r="AH86" i="7"/>
  <c r="AE86" i="7"/>
  <c r="AD86" i="7"/>
  <c r="AC86" i="7"/>
  <c r="V86" i="7"/>
  <c r="U86" i="7"/>
  <c r="T86" i="7"/>
  <c r="N86" i="7"/>
  <c r="M86" i="7"/>
  <c r="J86" i="7"/>
  <c r="P86" i="7" s="1"/>
  <c r="AH85" i="7"/>
  <c r="AE85" i="7"/>
  <c r="AD85" i="7"/>
  <c r="AC85" i="7"/>
  <c r="V85" i="7"/>
  <c r="U85" i="7"/>
  <c r="T85" i="7"/>
  <c r="N85" i="7"/>
  <c r="M85" i="7"/>
  <c r="J85" i="7"/>
  <c r="AH84" i="7"/>
  <c r="AE84" i="7"/>
  <c r="AD84" i="7"/>
  <c r="AC84" i="7"/>
  <c r="V84" i="7"/>
  <c r="U84" i="7"/>
  <c r="T84" i="7"/>
  <c r="P84" i="7"/>
  <c r="N84" i="7"/>
  <c r="M84" i="7"/>
  <c r="J84" i="7"/>
  <c r="O84" i="7" s="1"/>
  <c r="AH83" i="7"/>
  <c r="AE83" i="7"/>
  <c r="AD83" i="7"/>
  <c r="AC83" i="7"/>
  <c r="V83" i="7"/>
  <c r="U83" i="7"/>
  <c r="T83" i="7"/>
  <c r="P83" i="7"/>
  <c r="O83" i="7"/>
  <c r="N83" i="7"/>
  <c r="M83" i="7"/>
  <c r="J83" i="7"/>
  <c r="AH82" i="7"/>
  <c r="AE82" i="7"/>
  <c r="AD82" i="7"/>
  <c r="AC82" i="7"/>
  <c r="V82" i="7"/>
  <c r="U82" i="7"/>
  <c r="T82" i="7"/>
  <c r="N82" i="7"/>
  <c r="M82" i="7"/>
  <c r="J82" i="7"/>
  <c r="P82" i="7" s="1"/>
  <c r="AH81" i="7"/>
  <c r="AE81" i="7"/>
  <c r="AD81" i="7"/>
  <c r="AC81" i="7"/>
  <c r="V81" i="7"/>
  <c r="U81" i="7"/>
  <c r="T81" i="7"/>
  <c r="P81" i="7"/>
  <c r="N81" i="7"/>
  <c r="M81" i="7"/>
  <c r="J81" i="7"/>
  <c r="O81" i="7" s="1"/>
  <c r="AH80" i="7"/>
  <c r="AE80" i="7"/>
  <c r="AD80" i="7"/>
  <c r="AC80" i="7"/>
  <c r="V80" i="7"/>
  <c r="U80" i="7"/>
  <c r="T80" i="7"/>
  <c r="P80" i="7"/>
  <c r="N80" i="7"/>
  <c r="M80" i="7"/>
  <c r="J80" i="7"/>
  <c r="O80" i="7" s="1"/>
  <c r="AH79" i="7"/>
  <c r="AE79" i="7"/>
  <c r="AD79" i="7"/>
  <c r="AC79" i="7"/>
  <c r="V79" i="7"/>
  <c r="U79" i="7"/>
  <c r="T79" i="7"/>
  <c r="N79" i="7"/>
  <c r="M79" i="7"/>
  <c r="J79" i="7"/>
  <c r="AH78" i="7"/>
  <c r="AE78" i="7"/>
  <c r="AD78" i="7"/>
  <c r="AC78" i="7"/>
  <c r="V78" i="7"/>
  <c r="U78" i="7"/>
  <c r="T78" i="7"/>
  <c r="N78" i="7"/>
  <c r="M78" i="7"/>
  <c r="J78" i="7"/>
  <c r="AH77" i="7"/>
  <c r="AE77" i="7"/>
  <c r="AD77" i="7"/>
  <c r="AC77" i="7"/>
  <c r="V77" i="7"/>
  <c r="U77" i="7"/>
  <c r="T77" i="7"/>
  <c r="P77" i="7"/>
  <c r="N77" i="7"/>
  <c r="M77" i="7"/>
  <c r="J77" i="7"/>
  <c r="O77" i="7" s="1"/>
  <c r="AH76" i="7"/>
  <c r="AE76" i="7"/>
  <c r="AD76" i="7"/>
  <c r="AC76" i="7"/>
  <c r="V76" i="7"/>
  <c r="U76" i="7"/>
  <c r="T76" i="7"/>
  <c r="N76" i="7"/>
  <c r="M76" i="7"/>
  <c r="J76" i="7"/>
  <c r="AH75" i="7"/>
  <c r="AE75" i="7"/>
  <c r="AD75" i="7"/>
  <c r="AC75" i="7"/>
  <c r="V75" i="7"/>
  <c r="U75" i="7"/>
  <c r="T75" i="7"/>
  <c r="P75" i="7"/>
  <c r="N75" i="7"/>
  <c r="M75" i="7"/>
  <c r="J75" i="7"/>
  <c r="O75" i="7" s="1"/>
  <c r="AH74" i="7"/>
  <c r="AE74" i="7"/>
  <c r="AD74" i="7"/>
  <c r="AC74" i="7"/>
  <c r="V74" i="7"/>
  <c r="U74" i="7"/>
  <c r="T74" i="7"/>
  <c r="N74" i="7"/>
  <c r="M74" i="7"/>
  <c r="J74" i="7"/>
  <c r="P74" i="7" s="1"/>
  <c r="AH73" i="7"/>
  <c r="AE73" i="7"/>
  <c r="AD73" i="7"/>
  <c r="AC73" i="7"/>
  <c r="V73" i="7"/>
  <c r="U73" i="7"/>
  <c r="T73" i="7"/>
  <c r="N73" i="7"/>
  <c r="M73" i="7"/>
  <c r="J73" i="7"/>
  <c r="AH72" i="7"/>
  <c r="AE72" i="7"/>
  <c r="AD72" i="7"/>
  <c r="AC72" i="7"/>
  <c r="V72" i="7"/>
  <c r="U72" i="7"/>
  <c r="T72" i="7"/>
  <c r="N72" i="7"/>
  <c r="M72" i="7"/>
  <c r="J72" i="7"/>
  <c r="P72" i="7" s="1"/>
  <c r="AH71" i="7"/>
  <c r="AE71" i="7"/>
  <c r="AD71" i="7"/>
  <c r="AC71" i="7"/>
  <c r="V71" i="7"/>
  <c r="U71" i="7"/>
  <c r="T71" i="7"/>
  <c r="N71" i="7"/>
  <c r="M71" i="7"/>
  <c r="J71" i="7"/>
  <c r="P71" i="7" s="1"/>
  <c r="AH70" i="7"/>
  <c r="AE70" i="7"/>
  <c r="AD70" i="7"/>
  <c r="AC70" i="7"/>
  <c r="V70" i="7"/>
  <c r="U70" i="7"/>
  <c r="T70" i="7"/>
  <c r="N70" i="7"/>
  <c r="M70" i="7"/>
  <c r="J70" i="7"/>
  <c r="AH69" i="7"/>
  <c r="AE69" i="7"/>
  <c r="AD69" i="7"/>
  <c r="AC69" i="7"/>
  <c r="V69" i="7"/>
  <c r="U69" i="7"/>
  <c r="T69" i="7"/>
  <c r="N69" i="7"/>
  <c r="M69" i="7"/>
  <c r="J69" i="7"/>
  <c r="AH68" i="7"/>
  <c r="AE68" i="7"/>
  <c r="AD68" i="7"/>
  <c r="AC68" i="7"/>
  <c r="V68" i="7"/>
  <c r="U68" i="7"/>
  <c r="T68" i="7"/>
  <c r="P68" i="7"/>
  <c r="O68" i="7"/>
  <c r="N68" i="7"/>
  <c r="M68" i="7"/>
  <c r="J68" i="7"/>
  <c r="AH67" i="7"/>
  <c r="AE67" i="7"/>
  <c r="AD67" i="7"/>
  <c r="AC67" i="7"/>
  <c r="V67" i="7"/>
  <c r="U67" i="7"/>
  <c r="T67" i="7"/>
  <c r="N67" i="7"/>
  <c r="M67" i="7"/>
  <c r="J67" i="7"/>
  <c r="P67" i="7" s="1"/>
  <c r="AH66" i="7"/>
  <c r="AE66" i="7"/>
  <c r="AD66" i="7"/>
  <c r="AC66" i="7"/>
  <c r="V66" i="7"/>
  <c r="U66" i="7"/>
  <c r="T66" i="7"/>
  <c r="N66" i="7"/>
  <c r="M66" i="7"/>
  <c r="J66" i="7"/>
  <c r="P66" i="7" s="1"/>
  <c r="AH65" i="7"/>
  <c r="AE65" i="7"/>
  <c r="AD65" i="7"/>
  <c r="AC65" i="7"/>
  <c r="V65" i="7"/>
  <c r="U65" i="7"/>
  <c r="T65" i="7"/>
  <c r="N65" i="7"/>
  <c r="M65" i="7"/>
  <c r="J65" i="7"/>
  <c r="O65" i="7" s="1"/>
  <c r="AH64" i="7"/>
  <c r="AE64" i="7"/>
  <c r="AD64" i="7"/>
  <c r="AC64" i="7"/>
  <c r="V64" i="7"/>
  <c r="U64" i="7"/>
  <c r="T64" i="7"/>
  <c r="N64" i="7"/>
  <c r="M64" i="7"/>
  <c r="J64" i="7"/>
  <c r="O64" i="7" s="1"/>
  <c r="AH63" i="7"/>
  <c r="AE63" i="7"/>
  <c r="AD63" i="7"/>
  <c r="AC63" i="7"/>
  <c r="V63" i="7"/>
  <c r="U63" i="7"/>
  <c r="T63" i="7"/>
  <c r="N63" i="7"/>
  <c r="M63" i="7"/>
  <c r="J63" i="7"/>
  <c r="O63" i="7" s="1"/>
  <c r="AH62" i="7"/>
  <c r="AE62" i="7"/>
  <c r="AD62" i="7"/>
  <c r="AC62" i="7"/>
  <c r="V62" i="7"/>
  <c r="U62" i="7"/>
  <c r="T62" i="7"/>
  <c r="N62" i="7"/>
  <c r="M62" i="7"/>
  <c r="J62" i="7"/>
  <c r="AH61" i="7"/>
  <c r="AE61" i="7"/>
  <c r="AD61" i="7"/>
  <c r="AC61" i="7"/>
  <c r="V61" i="7"/>
  <c r="U61" i="7"/>
  <c r="T61" i="7"/>
  <c r="N61" i="7"/>
  <c r="M61" i="7"/>
  <c r="J61" i="7"/>
  <c r="O61" i="7" s="1"/>
  <c r="AH60" i="7"/>
  <c r="AE60" i="7"/>
  <c r="AD60" i="7"/>
  <c r="AC60" i="7"/>
  <c r="V60" i="7"/>
  <c r="U60" i="7"/>
  <c r="T60" i="7"/>
  <c r="O60" i="7"/>
  <c r="N60" i="7"/>
  <c r="M60" i="7"/>
  <c r="J60" i="7"/>
  <c r="P60" i="7" s="1"/>
  <c r="AH59" i="7"/>
  <c r="AE59" i="7"/>
  <c r="AD59" i="7"/>
  <c r="AC59" i="7"/>
  <c r="V59" i="7"/>
  <c r="U59" i="7"/>
  <c r="T59" i="7"/>
  <c r="P59" i="7"/>
  <c r="O59" i="7"/>
  <c r="N59" i="7"/>
  <c r="M59" i="7"/>
  <c r="J59" i="7"/>
  <c r="AH58" i="7"/>
  <c r="AE58" i="7"/>
  <c r="AD58" i="7"/>
  <c r="AC58" i="7"/>
  <c r="V58" i="7"/>
  <c r="U58" i="7"/>
  <c r="T58" i="7"/>
  <c r="N58" i="7"/>
  <c r="M58" i="7"/>
  <c r="J58" i="7"/>
  <c r="P58" i="7" s="1"/>
  <c r="AH57" i="7"/>
  <c r="AE57" i="7"/>
  <c r="AD57" i="7"/>
  <c r="AC57" i="7"/>
  <c r="V57" i="7"/>
  <c r="U57" i="7"/>
  <c r="T57" i="7"/>
  <c r="N57" i="7"/>
  <c r="M57" i="7"/>
  <c r="J57" i="7"/>
  <c r="AH56" i="7"/>
  <c r="AE56" i="7"/>
  <c r="AD56" i="7"/>
  <c r="AC56" i="7"/>
  <c r="V56" i="7"/>
  <c r="U56" i="7"/>
  <c r="T56" i="7"/>
  <c r="N56" i="7"/>
  <c r="M56" i="7"/>
  <c r="J56" i="7"/>
  <c r="P56" i="7" s="1"/>
  <c r="AH55" i="7"/>
  <c r="AE55" i="7"/>
  <c r="AD55" i="7"/>
  <c r="AC55" i="7"/>
  <c r="V55" i="7"/>
  <c r="U55" i="7"/>
  <c r="T55" i="7"/>
  <c r="N55" i="7"/>
  <c r="M55" i="7"/>
  <c r="J55" i="7"/>
  <c r="P55" i="7" s="1"/>
  <c r="AH54" i="7"/>
  <c r="AE54" i="7"/>
  <c r="AD54" i="7"/>
  <c r="AC54" i="7"/>
  <c r="V54" i="7"/>
  <c r="U54" i="7"/>
  <c r="T54" i="7"/>
  <c r="N54" i="7"/>
  <c r="M54" i="7"/>
  <c r="J54" i="7"/>
  <c r="P54" i="7" s="1"/>
  <c r="AH53" i="7"/>
  <c r="AE53" i="7"/>
  <c r="AD53" i="7"/>
  <c r="AC53" i="7"/>
  <c r="V53" i="7"/>
  <c r="U53" i="7"/>
  <c r="T53" i="7"/>
  <c r="N53" i="7"/>
  <c r="M53" i="7"/>
  <c r="J53" i="7"/>
  <c r="O53" i="7" s="1"/>
  <c r="AH52" i="7"/>
  <c r="AE52" i="7"/>
  <c r="AD52" i="7"/>
  <c r="AC52" i="7"/>
  <c r="V52" i="7"/>
  <c r="U52" i="7"/>
  <c r="T52" i="7"/>
  <c r="P52" i="7"/>
  <c r="O52" i="7"/>
  <c r="N52" i="7"/>
  <c r="M52" i="7"/>
  <c r="J52" i="7"/>
  <c r="AH51" i="7"/>
  <c r="AE51" i="7"/>
  <c r="AD51" i="7"/>
  <c r="AC51" i="7"/>
  <c r="V51" i="7"/>
  <c r="U51" i="7"/>
  <c r="T51" i="7"/>
  <c r="N51" i="7"/>
  <c r="M51" i="7"/>
  <c r="J51" i="7"/>
  <c r="O51" i="7" s="1"/>
  <c r="AH50" i="7"/>
  <c r="AE50" i="7"/>
  <c r="AD50" i="7"/>
  <c r="AC50" i="7"/>
  <c r="V50" i="7"/>
  <c r="U50" i="7"/>
  <c r="T50" i="7"/>
  <c r="N50" i="7"/>
  <c r="M50" i="7"/>
  <c r="J50" i="7"/>
  <c r="P50" i="7" s="1"/>
  <c r="AH49" i="7"/>
  <c r="AE49" i="7"/>
  <c r="AD49" i="7"/>
  <c r="AC49" i="7"/>
  <c r="V49" i="7"/>
  <c r="U49" i="7"/>
  <c r="T49" i="7"/>
  <c r="N49" i="7"/>
  <c r="M49" i="7"/>
  <c r="J49" i="7"/>
  <c r="AH48" i="7"/>
  <c r="AE48" i="7"/>
  <c r="AD48" i="7"/>
  <c r="AC48" i="7"/>
  <c r="V48" i="7"/>
  <c r="U48" i="7"/>
  <c r="T48" i="7"/>
  <c r="N48" i="7"/>
  <c r="M48" i="7"/>
  <c r="J48" i="7"/>
  <c r="O48" i="7" s="1"/>
  <c r="AH47" i="7"/>
  <c r="AE47" i="7"/>
  <c r="AD47" i="7"/>
  <c r="AC47" i="7"/>
  <c r="V47" i="7"/>
  <c r="U47" i="7"/>
  <c r="T47" i="7"/>
  <c r="N47" i="7"/>
  <c r="M47" i="7"/>
  <c r="J47" i="7"/>
  <c r="AH46" i="7"/>
  <c r="AE46" i="7"/>
  <c r="AD46" i="7"/>
  <c r="AC46" i="7"/>
  <c r="V46" i="7"/>
  <c r="U46" i="7"/>
  <c r="T46" i="7"/>
  <c r="P46" i="7"/>
  <c r="N46" i="7"/>
  <c r="M46" i="7"/>
  <c r="J46" i="7"/>
  <c r="O46" i="7" s="1"/>
  <c r="AH45" i="7"/>
  <c r="AE45" i="7"/>
  <c r="AD45" i="7"/>
  <c r="AC45" i="7"/>
  <c r="V45" i="7"/>
  <c r="U45" i="7"/>
  <c r="T45" i="7"/>
  <c r="N45" i="7"/>
  <c r="M45" i="7"/>
  <c r="J45" i="7"/>
  <c r="AH44" i="7"/>
  <c r="AE44" i="7"/>
  <c r="AD44" i="7"/>
  <c r="AC44" i="7"/>
  <c r="V44" i="7"/>
  <c r="U44" i="7"/>
  <c r="T44" i="7"/>
  <c r="N44" i="7"/>
  <c r="M44" i="7"/>
  <c r="J44" i="7"/>
  <c r="AH43" i="7"/>
  <c r="AE43" i="7"/>
  <c r="AD43" i="7"/>
  <c r="AC43" i="7"/>
  <c r="V43" i="7"/>
  <c r="U43" i="7"/>
  <c r="T43" i="7"/>
  <c r="P43" i="7"/>
  <c r="N43" i="7"/>
  <c r="M43" i="7"/>
  <c r="J43" i="7"/>
  <c r="O43" i="7" s="1"/>
  <c r="AH42" i="7"/>
  <c r="AE42" i="7"/>
  <c r="AD42" i="7"/>
  <c r="AC42" i="7"/>
  <c r="V42" i="7"/>
  <c r="U42" i="7"/>
  <c r="T42" i="7"/>
  <c r="P42" i="7"/>
  <c r="N42" i="7"/>
  <c r="M42" i="7"/>
  <c r="J42" i="7"/>
  <c r="O42" i="7" s="1"/>
  <c r="AH41" i="7"/>
  <c r="AE41" i="7"/>
  <c r="AD41" i="7"/>
  <c r="AC41" i="7"/>
  <c r="V41" i="7"/>
  <c r="U41" i="7"/>
  <c r="T41" i="7"/>
  <c r="N41" i="7"/>
  <c r="M41" i="7"/>
  <c r="J41" i="7"/>
  <c r="P41" i="7" s="1"/>
  <c r="AH40" i="7"/>
  <c r="AE40" i="7"/>
  <c r="AD40" i="7"/>
  <c r="AC40" i="7"/>
  <c r="V40" i="7"/>
  <c r="U40" i="7"/>
  <c r="T40" i="7"/>
  <c r="P40" i="7"/>
  <c r="N40" i="7"/>
  <c r="M40" i="7"/>
  <c r="J40" i="7"/>
  <c r="O40" i="7" s="1"/>
  <c r="AH39" i="7"/>
  <c r="AE39" i="7"/>
  <c r="AD39" i="7"/>
  <c r="AC39" i="7"/>
  <c r="V39" i="7"/>
  <c r="U39" i="7"/>
  <c r="T39" i="7"/>
  <c r="P39" i="7"/>
  <c r="N39" i="7"/>
  <c r="M39" i="7"/>
  <c r="J39" i="7"/>
  <c r="O39" i="7" s="1"/>
  <c r="AH38" i="7"/>
  <c r="AE38" i="7"/>
  <c r="AD38" i="7"/>
  <c r="AC38" i="7"/>
  <c r="V38" i="7"/>
  <c r="U38" i="7"/>
  <c r="T38" i="7"/>
  <c r="N38" i="7"/>
  <c r="M38" i="7"/>
  <c r="J38" i="7"/>
  <c r="AH37" i="7"/>
  <c r="AE37" i="7"/>
  <c r="AD37" i="7"/>
  <c r="AC37" i="7"/>
  <c r="V37" i="7"/>
  <c r="U37" i="7"/>
  <c r="T37" i="7"/>
  <c r="N37" i="7"/>
  <c r="M37" i="7"/>
  <c r="J37" i="7"/>
  <c r="AH36" i="7"/>
  <c r="AE36" i="7"/>
  <c r="AD36" i="7"/>
  <c r="AC36" i="7"/>
  <c r="V36" i="7"/>
  <c r="U36" i="7"/>
  <c r="T36" i="7"/>
  <c r="N36" i="7"/>
  <c r="M36" i="7"/>
  <c r="J36" i="7"/>
  <c r="P36" i="7" s="1"/>
  <c r="AH35" i="7"/>
  <c r="AE35" i="7"/>
  <c r="AD35" i="7"/>
  <c r="AC35" i="7"/>
  <c r="V35" i="7"/>
  <c r="U35" i="7"/>
  <c r="T35" i="7"/>
  <c r="N35" i="7"/>
  <c r="M35" i="7"/>
  <c r="J35" i="7"/>
  <c r="AH34" i="7"/>
  <c r="AE34" i="7"/>
  <c r="AD34" i="7"/>
  <c r="AC34" i="7"/>
  <c r="V34" i="7"/>
  <c r="U34" i="7"/>
  <c r="T34" i="7"/>
  <c r="P34" i="7"/>
  <c r="N34" i="7"/>
  <c r="M34" i="7"/>
  <c r="J34" i="7"/>
  <c r="O34" i="7" s="1"/>
  <c r="AH33" i="7"/>
  <c r="AE33" i="7"/>
  <c r="AD33" i="7"/>
  <c r="AC33" i="7"/>
  <c r="V33" i="7"/>
  <c r="U33" i="7"/>
  <c r="T33" i="7"/>
  <c r="N33" i="7"/>
  <c r="M33" i="7"/>
  <c r="J33" i="7"/>
  <c r="P33" i="7" s="1"/>
  <c r="AH32" i="7"/>
  <c r="AE32" i="7"/>
  <c r="AD32" i="7"/>
  <c r="AC32" i="7"/>
  <c r="V32" i="7"/>
  <c r="U32" i="7"/>
  <c r="T32" i="7"/>
  <c r="N32" i="7"/>
  <c r="M32" i="7"/>
  <c r="J32" i="7"/>
  <c r="P32" i="7" s="1"/>
  <c r="AH31" i="7"/>
  <c r="AE31" i="7"/>
  <c r="AD31" i="7"/>
  <c r="AC31" i="7"/>
  <c r="V31" i="7"/>
  <c r="U31" i="7"/>
  <c r="T31" i="7"/>
  <c r="N31" i="7"/>
  <c r="M31" i="7"/>
  <c r="J31" i="7"/>
  <c r="P31" i="7" s="1"/>
  <c r="AH30" i="7"/>
  <c r="AE30" i="7"/>
  <c r="AD30" i="7"/>
  <c r="AC30" i="7"/>
  <c r="V30" i="7"/>
  <c r="U30" i="7"/>
  <c r="T30" i="7"/>
  <c r="N30" i="7"/>
  <c r="M30" i="7"/>
  <c r="J30" i="7"/>
  <c r="AH29" i="7"/>
  <c r="AE29" i="7"/>
  <c r="AD29" i="7"/>
  <c r="AC29" i="7"/>
  <c r="V29" i="7"/>
  <c r="U29" i="7"/>
  <c r="T29" i="7"/>
  <c r="N29" i="7"/>
  <c r="M29" i="7"/>
  <c r="J29" i="7"/>
  <c r="O29" i="7" s="1"/>
  <c r="AH28" i="7"/>
  <c r="AE28" i="7"/>
  <c r="AD28" i="7"/>
  <c r="AC28" i="7"/>
  <c r="V28" i="7"/>
  <c r="U28" i="7"/>
  <c r="T28" i="7"/>
  <c r="N28" i="7"/>
  <c r="M28" i="7"/>
  <c r="J28" i="7"/>
  <c r="P28" i="7" s="1"/>
  <c r="AH27" i="7"/>
  <c r="AE27" i="7"/>
  <c r="AD27" i="7"/>
  <c r="AC27" i="7"/>
  <c r="V27" i="7"/>
  <c r="U27" i="7"/>
  <c r="T27" i="7"/>
  <c r="O27" i="7"/>
  <c r="N27" i="7"/>
  <c r="M27" i="7"/>
  <c r="J27" i="7"/>
  <c r="P27" i="7" s="1"/>
  <c r="AH26" i="7"/>
  <c r="AE26" i="7"/>
  <c r="AD26" i="7"/>
  <c r="AC26" i="7"/>
  <c r="V26" i="7"/>
  <c r="U26" i="7"/>
  <c r="T26" i="7"/>
  <c r="P26" i="7"/>
  <c r="O26" i="7"/>
  <c r="N26" i="7"/>
  <c r="M26" i="7"/>
  <c r="J26" i="7"/>
  <c r="AH25" i="7"/>
  <c r="AE25" i="7"/>
  <c r="AD25" i="7"/>
  <c r="AC25" i="7"/>
  <c r="V25" i="7"/>
  <c r="U25" i="7"/>
  <c r="T25" i="7"/>
  <c r="N25" i="7"/>
  <c r="M25" i="7"/>
  <c r="J25" i="7"/>
  <c r="P25" i="7" s="1"/>
  <c r="AH24" i="7"/>
  <c r="AE24" i="7"/>
  <c r="AD24" i="7"/>
  <c r="AC24" i="7"/>
  <c r="V24" i="7"/>
  <c r="U24" i="7"/>
  <c r="T24" i="7"/>
  <c r="P24" i="7"/>
  <c r="O24" i="7"/>
  <c r="N24" i="7"/>
  <c r="M24" i="7"/>
  <c r="J24" i="7"/>
  <c r="AH23" i="7"/>
  <c r="AE23" i="7"/>
  <c r="AD23" i="7"/>
  <c r="AC23" i="7"/>
  <c r="V23" i="7"/>
  <c r="U23" i="7"/>
  <c r="T23" i="7"/>
  <c r="N23" i="7"/>
  <c r="M23" i="7"/>
  <c r="J23" i="7"/>
  <c r="AH22" i="7"/>
  <c r="AE22" i="7"/>
  <c r="AD22" i="7"/>
  <c r="AC22" i="7"/>
  <c r="V22" i="7"/>
  <c r="U22" i="7"/>
  <c r="T22" i="7"/>
  <c r="N22" i="7"/>
  <c r="M22" i="7"/>
  <c r="J22" i="7"/>
  <c r="O22" i="7" s="1"/>
  <c r="AH21" i="7"/>
  <c r="AE21" i="7"/>
  <c r="AD21" i="7"/>
  <c r="AC21" i="7"/>
  <c r="V21" i="7"/>
  <c r="U21" i="7"/>
  <c r="T21" i="7"/>
  <c r="N21" i="7"/>
  <c r="M21" i="7"/>
  <c r="J21" i="7"/>
  <c r="AH20" i="7"/>
  <c r="AE20" i="7"/>
  <c r="AD20" i="7"/>
  <c r="AC20" i="7"/>
  <c r="V20" i="7"/>
  <c r="U20" i="7"/>
  <c r="T20" i="7"/>
  <c r="P20" i="7"/>
  <c r="O20" i="7"/>
  <c r="N20" i="7"/>
  <c r="M20" i="7"/>
  <c r="J20" i="7"/>
  <c r="AH19" i="7"/>
  <c r="AE19" i="7"/>
  <c r="AD19" i="7"/>
  <c r="AC19" i="7"/>
  <c r="V19" i="7"/>
  <c r="U19" i="7"/>
  <c r="T19" i="7"/>
  <c r="N19" i="7"/>
  <c r="M19" i="7"/>
  <c r="J19" i="7"/>
  <c r="O19" i="7" s="1"/>
  <c r="AH18" i="7"/>
  <c r="AE18" i="7"/>
  <c r="AD18" i="7"/>
  <c r="AC18" i="7"/>
  <c r="V18" i="7"/>
  <c r="U18" i="7"/>
  <c r="T18" i="7"/>
  <c r="P18" i="7"/>
  <c r="O18" i="7"/>
  <c r="N18" i="7"/>
  <c r="M18" i="7"/>
  <c r="J18" i="7"/>
  <c r="AH17" i="7"/>
  <c r="AE17" i="7"/>
  <c r="AD17" i="7"/>
  <c r="AC17" i="7"/>
  <c r="V17" i="7"/>
  <c r="U17" i="7"/>
  <c r="T17" i="7"/>
  <c r="N17" i="7"/>
  <c r="M17" i="7"/>
  <c r="J17" i="7"/>
  <c r="P17" i="7" s="1"/>
  <c r="AH16" i="7"/>
  <c r="AE16" i="7"/>
  <c r="AD16" i="7"/>
  <c r="AC16" i="7"/>
  <c r="V16" i="7"/>
  <c r="U16" i="7"/>
  <c r="T16" i="7"/>
  <c r="N16" i="7"/>
  <c r="M16" i="7"/>
  <c r="J16" i="7"/>
  <c r="P16" i="7" s="1"/>
  <c r="AH15" i="7"/>
  <c r="AE15" i="7"/>
  <c r="AD15" i="7"/>
  <c r="AC15" i="7"/>
  <c r="V15" i="7"/>
  <c r="U15" i="7"/>
  <c r="T15" i="7"/>
  <c r="P15" i="7"/>
  <c r="O15" i="7"/>
  <c r="N15" i="7"/>
  <c r="M15" i="7"/>
  <c r="J15" i="7"/>
  <c r="AH14" i="7"/>
  <c r="AE14" i="7"/>
  <c r="AD14" i="7"/>
  <c r="AC14" i="7"/>
  <c r="V14" i="7"/>
  <c r="U14" i="7"/>
  <c r="T14" i="7"/>
  <c r="O14" i="7"/>
  <c r="N14" i="7"/>
  <c r="M14" i="7"/>
  <c r="J14" i="7"/>
  <c r="P14" i="7" s="1"/>
  <c r="AH13" i="7"/>
  <c r="AE13" i="7"/>
  <c r="AD13" i="7"/>
  <c r="AC13" i="7"/>
  <c r="V13" i="7"/>
  <c r="U13" i="7"/>
  <c r="T13" i="7"/>
  <c r="N13" i="7"/>
  <c r="M13" i="7"/>
  <c r="J13" i="7"/>
  <c r="O13" i="7" s="1"/>
  <c r="AH12" i="7"/>
  <c r="AE12" i="7"/>
  <c r="AD12" i="7"/>
  <c r="AC12" i="7"/>
  <c r="V12" i="7"/>
  <c r="U12" i="7"/>
  <c r="T12" i="7"/>
  <c r="N12" i="7"/>
  <c r="M12" i="7"/>
  <c r="J12" i="7"/>
  <c r="P12" i="7" s="1"/>
  <c r="AH11" i="7"/>
  <c r="AE11" i="7"/>
  <c r="AD11" i="7"/>
  <c r="AC11" i="7"/>
  <c r="V11" i="7"/>
  <c r="U11" i="7"/>
  <c r="T11" i="7"/>
  <c r="P11" i="7"/>
  <c r="N11" i="7"/>
  <c r="M11" i="7"/>
  <c r="J11" i="7"/>
  <c r="O11" i="7" s="1"/>
  <c r="AH10" i="7"/>
  <c r="AE10" i="7"/>
  <c r="AD10" i="7"/>
  <c r="AC10" i="7"/>
  <c r="V10" i="7"/>
  <c r="U10" i="7"/>
  <c r="T10" i="7"/>
  <c r="N10" i="7"/>
  <c r="M10" i="7"/>
  <c r="J10" i="7"/>
  <c r="O10" i="7" s="1"/>
  <c r="AH9" i="7"/>
  <c r="AE9" i="7"/>
  <c r="AD9" i="7"/>
  <c r="AC9" i="7"/>
  <c r="V9" i="7"/>
  <c r="U9" i="7"/>
  <c r="T9" i="7"/>
  <c r="N9" i="7"/>
  <c r="M9" i="7"/>
  <c r="J9" i="7"/>
  <c r="P9" i="7" s="1"/>
  <c r="AH8" i="7"/>
  <c r="AE8" i="7"/>
  <c r="AD8" i="7"/>
  <c r="AC8" i="7"/>
  <c r="V8" i="7"/>
  <c r="U8" i="7"/>
  <c r="T8" i="7"/>
  <c r="P8" i="7"/>
  <c r="N8" i="7"/>
  <c r="M8" i="7"/>
  <c r="J8" i="7"/>
  <c r="O8" i="7" s="1"/>
  <c r="AH7" i="7"/>
  <c r="AE7" i="7"/>
  <c r="AD7" i="7"/>
  <c r="AC7" i="7"/>
  <c r="V7" i="7"/>
  <c r="U7" i="7"/>
  <c r="T7" i="7"/>
  <c r="N7" i="7"/>
  <c r="M7" i="7"/>
  <c r="J7" i="7"/>
  <c r="AH6" i="7"/>
  <c r="AE6" i="7"/>
  <c r="AD6" i="7"/>
  <c r="AC6" i="7"/>
  <c r="V6" i="7"/>
  <c r="U6" i="7"/>
  <c r="T6" i="7"/>
  <c r="N6" i="7"/>
  <c r="M6" i="7"/>
  <c r="J6" i="7"/>
  <c r="O6" i="7" s="1"/>
  <c r="AH5" i="7"/>
  <c r="AE5" i="7"/>
  <c r="AD5" i="7"/>
  <c r="AC5" i="7"/>
  <c r="V5" i="7"/>
  <c r="U5" i="7"/>
  <c r="T5" i="7"/>
  <c r="N5" i="7"/>
  <c r="M5" i="7"/>
  <c r="J5" i="7"/>
  <c r="AH4" i="7"/>
  <c r="AE4" i="7"/>
  <c r="AD4" i="7"/>
  <c r="AC4" i="7"/>
  <c r="V4" i="7"/>
  <c r="U4" i="7"/>
  <c r="T4" i="7"/>
  <c r="O4" i="7"/>
  <c r="N4" i="7"/>
  <c r="M4" i="7"/>
  <c r="J4" i="7"/>
  <c r="P4" i="7" s="1"/>
  <c r="AH3" i="7"/>
  <c r="AE3" i="7"/>
  <c r="AD3" i="7"/>
  <c r="AC3" i="7"/>
  <c r="V3" i="7"/>
  <c r="U3" i="7"/>
  <c r="T3" i="7"/>
  <c r="N3" i="7"/>
  <c r="M3" i="7"/>
  <c r="J3" i="7"/>
  <c r="O3" i="7" s="1"/>
  <c r="AH2" i="7"/>
  <c r="AE2" i="7"/>
  <c r="AD2" i="7"/>
  <c r="AC2" i="7"/>
  <c r="V2" i="7"/>
  <c r="U2" i="7"/>
  <c r="T2" i="7"/>
  <c r="O2" i="7"/>
  <c r="N2" i="7"/>
  <c r="M2" i="7"/>
  <c r="J2" i="7"/>
  <c r="K10401" i="13"/>
  <c r="J10401" i="13"/>
  <c r="K10400" i="13"/>
  <c r="J10400" i="13"/>
  <c r="J10399" i="13"/>
  <c r="K10399" i="13" s="1"/>
  <c r="J10398" i="13"/>
  <c r="K10398" i="13" s="1"/>
  <c r="K10397" i="13"/>
  <c r="J10397" i="13"/>
  <c r="K10396" i="13"/>
  <c r="J10396" i="13"/>
  <c r="J10395" i="13"/>
  <c r="K10395" i="13" s="1"/>
  <c r="J10394" i="13"/>
  <c r="K10394" i="13" s="1"/>
  <c r="K10393" i="13"/>
  <c r="J10393" i="13"/>
  <c r="K10392" i="13"/>
  <c r="J10392" i="13"/>
  <c r="J10391" i="13"/>
  <c r="K10391" i="13" s="1"/>
  <c r="J10390" i="13"/>
  <c r="K10390" i="13" s="1"/>
  <c r="K10389" i="13"/>
  <c r="J10389" i="13"/>
  <c r="K10388" i="13"/>
  <c r="J10388" i="13"/>
  <c r="K10387" i="13"/>
  <c r="J10387" i="13"/>
  <c r="J10386" i="13"/>
  <c r="K10386" i="13" s="1"/>
  <c r="K10385" i="13"/>
  <c r="J10385" i="13"/>
  <c r="K10384" i="13"/>
  <c r="J10384" i="13"/>
  <c r="J10383" i="13"/>
  <c r="K10383" i="13" s="1"/>
  <c r="J10382" i="13"/>
  <c r="K10382" i="13" s="1"/>
  <c r="K10381" i="13"/>
  <c r="J10381" i="13"/>
  <c r="K10380" i="13"/>
  <c r="J10380" i="13"/>
  <c r="J10379" i="13"/>
  <c r="K10379" i="13" s="1"/>
  <c r="J10378" i="13"/>
  <c r="K10378" i="13" s="1"/>
  <c r="K10377" i="13"/>
  <c r="J10377" i="13"/>
  <c r="K10376" i="13"/>
  <c r="J10376" i="13"/>
  <c r="K10375" i="13"/>
  <c r="J10375" i="13"/>
  <c r="J10374" i="13"/>
  <c r="K10374" i="13" s="1"/>
  <c r="K10373" i="13"/>
  <c r="J10373" i="13"/>
  <c r="K10372" i="13"/>
  <c r="J10372" i="13"/>
  <c r="K10371" i="13"/>
  <c r="J10371" i="13"/>
  <c r="J10370" i="13"/>
  <c r="K10370" i="13" s="1"/>
  <c r="K10369" i="13"/>
  <c r="J10369" i="13"/>
  <c r="K10368" i="13"/>
  <c r="J10368" i="13"/>
  <c r="J10367" i="13"/>
  <c r="K10367" i="13" s="1"/>
  <c r="J10366" i="13"/>
  <c r="K10366" i="13" s="1"/>
  <c r="K10365" i="13"/>
  <c r="J10365" i="13"/>
  <c r="K10364" i="13"/>
  <c r="J10364" i="13"/>
  <c r="K10363" i="13"/>
  <c r="J10363" i="13"/>
  <c r="L10362" i="13"/>
  <c r="J10362" i="13"/>
  <c r="K10362" i="13" s="1"/>
  <c r="M10362" i="13" s="1"/>
  <c r="L10363" i="13" s="1"/>
  <c r="M10363" i="13" s="1"/>
  <c r="L10364" i="13" s="1"/>
  <c r="M10364" i="13" s="1"/>
  <c r="L10365" i="13" s="1"/>
  <c r="K10361" i="13"/>
  <c r="J10361" i="13"/>
  <c r="K10360" i="13"/>
  <c r="J10360" i="13"/>
  <c r="J10359" i="13"/>
  <c r="K10359" i="13" s="1"/>
  <c r="J10358" i="13"/>
  <c r="K10358" i="13" s="1"/>
  <c r="K10357" i="13"/>
  <c r="J10357" i="13"/>
  <c r="K10356" i="13"/>
  <c r="J10356" i="13"/>
  <c r="K10355" i="13"/>
  <c r="J10355" i="13"/>
  <c r="J10354" i="13"/>
  <c r="K10354" i="13" s="1"/>
  <c r="K10353" i="13"/>
  <c r="J10353" i="13"/>
  <c r="K10352" i="13"/>
  <c r="J10352" i="13"/>
  <c r="J10351" i="13"/>
  <c r="K10351" i="13" s="1"/>
  <c r="J10350" i="13"/>
  <c r="K10350" i="13" s="1"/>
  <c r="K10349" i="13"/>
  <c r="J10349" i="13"/>
  <c r="K10348" i="13"/>
  <c r="J10348" i="13"/>
  <c r="K10347" i="13"/>
  <c r="J10347" i="13"/>
  <c r="J10346" i="13"/>
  <c r="K10346" i="13" s="1"/>
  <c r="K10345" i="13"/>
  <c r="J10345" i="13"/>
  <c r="K10344" i="13"/>
  <c r="J10344" i="13"/>
  <c r="K10343" i="13"/>
  <c r="J10343" i="13"/>
  <c r="J10342" i="13"/>
  <c r="K10342" i="13" s="1"/>
  <c r="K10341" i="13"/>
  <c r="J10341" i="13"/>
  <c r="K10340" i="13"/>
  <c r="J10340" i="13"/>
  <c r="K10339" i="13"/>
  <c r="J10339" i="13"/>
  <c r="J10338" i="13"/>
  <c r="K10338" i="13" s="1"/>
  <c r="K10337" i="13"/>
  <c r="J10337" i="13"/>
  <c r="K10336" i="13"/>
  <c r="J10336" i="13"/>
  <c r="K10335" i="13"/>
  <c r="J10335" i="13"/>
  <c r="J10334" i="13"/>
  <c r="K10334" i="13" s="1"/>
  <c r="K10333" i="13"/>
  <c r="J10333" i="13"/>
  <c r="K10332" i="13"/>
  <c r="J10332" i="13"/>
  <c r="K10331" i="13"/>
  <c r="J10331" i="13"/>
  <c r="J10330" i="13"/>
  <c r="K10330" i="13" s="1"/>
  <c r="K10329" i="13"/>
  <c r="J10329" i="13"/>
  <c r="K10328" i="13"/>
  <c r="J10328" i="13"/>
  <c r="J10327" i="13"/>
  <c r="K10327" i="13" s="1"/>
  <c r="J10326" i="13"/>
  <c r="K10326" i="13" s="1"/>
  <c r="K10325" i="13"/>
  <c r="J10325" i="13"/>
  <c r="K10324" i="13"/>
  <c r="J10324" i="13"/>
  <c r="J10323" i="13"/>
  <c r="K10323" i="13" s="1"/>
  <c r="M10322" i="13"/>
  <c r="L10323" i="13" s="1"/>
  <c r="L10322" i="13"/>
  <c r="J10322" i="13"/>
  <c r="K10322" i="13" s="1"/>
  <c r="K10321" i="13"/>
  <c r="J10321" i="13"/>
  <c r="K10320" i="13"/>
  <c r="J10320" i="13"/>
  <c r="J10319" i="13"/>
  <c r="K10319" i="13" s="1"/>
  <c r="J10318" i="13"/>
  <c r="K10318" i="13" s="1"/>
  <c r="K10317" i="13"/>
  <c r="J10317" i="13"/>
  <c r="K10316" i="13"/>
  <c r="J10316" i="13"/>
  <c r="J10315" i="13"/>
  <c r="K10315" i="13" s="1"/>
  <c r="J10314" i="13"/>
  <c r="K10314" i="13" s="1"/>
  <c r="K10313" i="13"/>
  <c r="J10313" i="13"/>
  <c r="K10312" i="13"/>
  <c r="J10312" i="13"/>
  <c r="J10311" i="13"/>
  <c r="K10311" i="13" s="1"/>
  <c r="J10310" i="13"/>
  <c r="K10310" i="13" s="1"/>
  <c r="K10309" i="13"/>
  <c r="J10309" i="13"/>
  <c r="K10308" i="13"/>
  <c r="J10308" i="13"/>
  <c r="J10307" i="13"/>
  <c r="K10307" i="13" s="1"/>
  <c r="J10306" i="13"/>
  <c r="K10306" i="13" s="1"/>
  <c r="K10305" i="13"/>
  <c r="J10305" i="13"/>
  <c r="K10304" i="13"/>
  <c r="J10304" i="13"/>
  <c r="J10303" i="13"/>
  <c r="K10303" i="13" s="1"/>
  <c r="J10302" i="13"/>
  <c r="K10302" i="13" s="1"/>
  <c r="K10301" i="13"/>
  <c r="J10301" i="13"/>
  <c r="K10300" i="13"/>
  <c r="J10300" i="13"/>
  <c r="K10299" i="13"/>
  <c r="J10299" i="13"/>
  <c r="J10298" i="13"/>
  <c r="K10298" i="13" s="1"/>
  <c r="K10297" i="13"/>
  <c r="J10297" i="13"/>
  <c r="K10296" i="13"/>
  <c r="J10296" i="13"/>
  <c r="J10295" i="13"/>
  <c r="K10295" i="13" s="1"/>
  <c r="J10294" i="13"/>
  <c r="K10294" i="13" s="1"/>
  <c r="K10293" i="13"/>
  <c r="J10293" i="13"/>
  <c r="K10292" i="13"/>
  <c r="J10292" i="13"/>
  <c r="K10291" i="13"/>
  <c r="J10291" i="13"/>
  <c r="J10290" i="13"/>
  <c r="K10290" i="13" s="1"/>
  <c r="K10289" i="13"/>
  <c r="J10289" i="13"/>
  <c r="K10288" i="13"/>
  <c r="J10288" i="13"/>
  <c r="J10287" i="13"/>
  <c r="K10287" i="13" s="1"/>
  <c r="J10286" i="13"/>
  <c r="K10286" i="13" s="1"/>
  <c r="K10285" i="13"/>
  <c r="J10285" i="13"/>
  <c r="K10284" i="13"/>
  <c r="J10284" i="13"/>
  <c r="J10283" i="13"/>
  <c r="K10283" i="13" s="1"/>
  <c r="L10282" i="13"/>
  <c r="J10282" i="13"/>
  <c r="K10282" i="13" s="1"/>
  <c r="K10281" i="13"/>
  <c r="J10281" i="13"/>
  <c r="K10280" i="13"/>
  <c r="J10280" i="13"/>
  <c r="K10279" i="13"/>
  <c r="J10279" i="13"/>
  <c r="J10278" i="13"/>
  <c r="K10278" i="13" s="1"/>
  <c r="K10277" i="13"/>
  <c r="J10277" i="13"/>
  <c r="K10276" i="13"/>
  <c r="J10276" i="13"/>
  <c r="K10275" i="13"/>
  <c r="J10275" i="13"/>
  <c r="J10274" i="13"/>
  <c r="K10274" i="13" s="1"/>
  <c r="K10273" i="13"/>
  <c r="J10273" i="13"/>
  <c r="K10272" i="13"/>
  <c r="J10272" i="13"/>
  <c r="J10271" i="13"/>
  <c r="K10271" i="13" s="1"/>
  <c r="J10270" i="13"/>
  <c r="K10270" i="13" s="1"/>
  <c r="K10269" i="13"/>
  <c r="J10269" i="13"/>
  <c r="K10268" i="13"/>
  <c r="J10268" i="13"/>
  <c r="K10267" i="13"/>
  <c r="J10267" i="13"/>
  <c r="J10266" i="13"/>
  <c r="K10266" i="13" s="1"/>
  <c r="K10265" i="13"/>
  <c r="J10265" i="13"/>
  <c r="K10264" i="13"/>
  <c r="J10264" i="13"/>
  <c r="J10263" i="13"/>
  <c r="K10263" i="13" s="1"/>
  <c r="J10262" i="13"/>
  <c r="K10262" i="13" s="1"/>
  <c r="K10261" i="13"/>
  <c r="J10261" i="13"/>
  <c r="K10260" i="13"/>
  <c r="J10260" i="13"/>
  <c r="K10259" i="13"/>
  <c r="J10259" i="13"/>
  <c r="J10258" i="13"/>
  <c r="K10258" i="13" s="1"/>
  <c r="K10257" i="13"/>
  <c r="J10257" i="13"/>
  <c r="K10256" i="13"/>
  <c r="J10256" i="13"/>
  <c r="J10255" i="13"/>
  <c r="K10255" i="13" s="1"/>
  <c r="J10254" i="13"/>
  <c r="K10254" i="13" s="1"/>
  <c r="K10253" i="13"/>
  <c r="J10253" i="13"/>
  <c r="K10252" i="13"/>
  <c r="J10252" i="13"/>
  <c r="K10251" i="13"/>
  <c r="J10251" i="13"/>
  <c r="J10250" i="13"/>
  <c r="K10250" i="13" s="1"/>
  <c r="K10249" i="13"/>
  <c r="J10249" i="13"/>
  <c r="K10248" i="13"/>
  <c r="J10248" i="13"/>
  <c r="J10247" i="13"/>
  <c r="K10247" i="13" s="1"/>
  <c r="J10246" i="13"/>
  <c r="K10246" i="13" s="1"/>
  <c r="K10245" i="13"/>
  <c r="J10245" i="13"/>
  <c r="K10244" i="13"/>
  <c r="J10244" i="13"/>
  <c r="L10243" i="13"/>
  <c r="K10243" i="13"/>
  <c r="J10243" i="13"/>
  <c r="L10242" i="13"/>
  <c r="J10242" i="13"/>
  <c r="K10242" i="13" s="1"/>
  <c r="M10242" i="13" s="1"/>
  <c r="K10241" i="13"/>
  <c r="J10241" i="13"/>
  <c r="K10240" i="13"/>
  <c r="J10240" i="13"/>
  <c r="J10239" i="13"/>
  <c r="K10239" i="13" s="1"/>
  <c r="J10238" i="13"/>
  <c r="K10238" i="13" s="1"/>
  <c r="K10237" i="13"/>
  <c r="J10237" i="13"/>
  <c r="K10236" i="13"/>
  <c r="J10236" i="13"/>
  <c r="K10235" i="13"/>
  <c r="J10235" i="13"/>
  <c r="J10234" i="13"/>
  <c r="K10234" i="13" s="1"/>
  <c r="K10233" i="13"/>
  <c r="J10233" i="13"/>
  <c r="K10232" i="13"/>
  <c r="J10232" i="13"/>
  <c r="J10231" i="13"/>
  <c r="K10231" i="13" s="1"/>
  <c r="J10230" i="13"/>
  <c r="K10230" i="13" s="1"/>
  <c r="K10229" i="13"/>
  <c r="J10229" i="13"/>
  <c r="K10228" i="13"/>
  <c r="J10228" i="13"/>
  <c r="K10227" i="13"/>
  <c r="J10227" i="13"/>
  <c r="J10226" i="13"/>
  <c r="K10226" i="13" s="1"/>
  <c r="K10225" i="13"/>
  <c r="J10225" i="13"/>
  <c r="K10224" i="13"/>
  <c r="J10224" i="13"/>
  <c r="J10223" i="13"/>
  <c r="K10223" i="13" s="1"/>
  <c r="J10222" i="13"/>
  <c r="K10222" i="13" s="1"/>
  <c r="K10221" i="13"/>
  <c r="J10221" i="13"/>
  <c r="K10220" i="13"/>
  <c r="J10220" i="13"/>
  <c r="K10219" i="13"/>
  <c r="J10219" i="13"/>
  <c r="J10218" i="13"/>
  <c r="K10218" i="13" s="1"/>
  <c r="K10217" i="13"/>
  <c r="J10217" i="13"/>
  <c r="K10216" i="13"/>
  <c r="J10216" i="13"/>
  <c r="J10215" i="13"/>
  <c r="K10215" i="13" s="1"/>
  <c r="J10214" i="13"/>
  <c r="K10214" i="13" s="1"/>
  <c r="K10213" i="13"/>
  <c r="J10213" i="13"/>
  <c r="K10212" i="13"/>
  <c r="J10212" i="13"/>
  <c r="K10211" i="13"/>
  <c r="J10211" i="13"/>
  <c r="J10210" i="13"/>
  <c r="K10210" i="13" s="1"/>
  <c r="K10209" i="13"/>
  <c r="J10209" i="13"/>
  <c r="K10208" i="13"/>
  <c r="J10208" i="13"/>
  <c r="J10207" i="13"/>
  <c r="K10207" i="13" s="1"/>
  <c r="J10206" i="13"/>
  <c r="K10206" i="13" s="1"/>
  <c r="K10205" i="13"/>
  <c r="J10205" i="13"/>
  <c r="K10204" i="13"/>
  <c r="J10204" i="13"/>
  <c r="K10203" i="13"/>
  <c r="J10203" i="13"/>
  <c r="L10202" i="13"/>
  <c r="J10202" i="13"/>
  <c r="K10202" i="13" s="1"/>
  <c r="M10202" i="13" s="1"/>
  <c r="L10203" i="13" s="1"/>
  <c r="M10203" i="13" s="1"/>
  <c r="L10204" i="13" s="1"/>
  <c r="M10204" i="13" s="1"/>
  <c r="L10205" i="13" s="1"/>
  <c r="M10205" i="13" s="1"/>
  <c r="L10206" i="13" s="1"/>
  <c r="M10206" i="13" s="1"/>
  <c r="L10207" i="13" s="1"/>
  <c r="M10207" i="13" s="1"/>
  <c r="L10208" i="13" s="1"/>
  <c r="M10208" i="13" s="1"/>
  <c r="L10209" i="13" s="1"/>
  <c r="J10201" i="13"/>
  <c r="K10201" i="13" s="1"/>
  <c r="K10200" i="13"/>
  <c r="J10200" i="13"/>
  <c r="J10199" i="13"/>
  <c r="K10199" i="13" s="1"/>
  <c r="J10198" i="13"/>
  <c r="K10198" i="13" s="1"/>
  <c r="J10197" i="13"/>
  <c r="K10197" i="13" s="1"/>
  <c r="K10196" i="13"/>
  <c r="J10196" i="13"/>
  <c r="K10195" i="13"/>
  <c r="J10195" i="13"/>
  <c r="J10194" i="13"/>
  <c r="K10194" i="13" s="1"/>
  <c r="K10193" i="13"/>
  <c r="J10193" i="13"/>
  <c r="K10192" i="13"/>
  <c r="J10192" i="13"/>
  <c r="J10191" i="13"/>
  <c r="K10191" i="13" s="1"/>
  <c r="J10190" i="13"/>
  <c r="K10190" i="13" s="1"/>
  <c r="K10189" i="13"/>
  <c r="J10189" i="13"/>
  <c r="K10188" i="13"/>
  <c r="J10188" i="13"/>
  <c r="K10187" i="13"/>
  <c r="J10187" i="13"/>
  <c r="J10186" i="13"/>
  <c r="K10186" i="13" s="1"/>
  <c r="J10185" i="13"/>
  <c r="K10185" i="13" s="1"/>
  <c r="K10184" i="13"/>
  <c r="J10184" i="13"/>
  <c r="J10183" i="13"/>
  <c r="K10183" i="13" s="1"/>
  <c r="J10182" i="13"/>
  <c r="K10182" i="13" s="1"/>
  <c r="J10181" i="13"/>
  <c r="K10181" i="13" s="1"/>
  <c r="K10180" i="13"/>
  <c r="J10180" i="13"/>
  <c r="K10179" i="13"/>
  <c r="J10179" i="13"/>
  <c r="J10178" i="13"/>
  <c r="K10178" i="13" s="1"/>
  <c r="J10177" i="13"/>
  <c r="K10177" i="13" s="1"/>
  <c r="K10176" i="13"/>
  <c r="J10176" i="13"/>
  <c r="J10175" i="13"/>
  <c r="K10175" i="13" s="1"/>
  <c r="J10174" i="13"/>
  <c r="K10174" i="13" s="1"/>
  <c r="J10173" i="13"/>
  <c r="K10173" i="13" s="1"/>
  <c r="K10172" i="13"/>
  <c r="J10172" i="13"/>
  <c r="J10171" i="13"/>
  <c r="K10171" i="13" s="1"/>
  <c r="J10170" i="13"/>
  <c r="K10170" i="13" s="1"/>
  <c r="K10169" i="13"/>
  <c r="J10169" i="13"/>
  <c r="K10168" i="13"/>
  <c r="J10168" i="13"/>
  <c r="K10167" i="13"/>
  <c r="J10167" i="13"/>
  <c r="J10166" i="13"/>
  <c r="K10166" i="13" s="1"/>
  <c r="J10165" i="13"/>
  <c r="K10165" i="13" s="1"/>
  <c r="K10164" i="13"/>
  <c r="J10164" i="13"/>
  <c r="J10163" i="13"/>
  <c r="K10163" i="13" s="1"/>
  <c r="M10162" i="13"/>
  <c r="L10163" i="13" s="1"/>
  <c r="L10162" i="13"/>
  <c r="J10162" i="13"/>
  <c r="K10162" i="13" s="1"/>
  <c r="J10161" i="13"/>
  <c r="K10161" i="13" s="1"/>
  <c r="K10160" i="13"/>
  <c r="J10160" i="13"/>
  <c r="J10159" i="13"/>
  <c r="K10159" i="13" s="1"/>
  <c r="J10158" i="13"/>
  <c r="K10158" i="13" s="1"/>
  <c r="K10157" i="13"/>
  <c r="J10157" i="13"/>
  <c r="K10156" i="13"/>
  <c r="J10156" i="13"/>
  <c r="J10155" i="13"/>
  <c r="K10155" i="13" s="1"/>
  <c r="J10154" i="13"/>
  <c r="K10154" i="13" s="1"/>
  <c r="J10153" i="13"/>
  <c r="K10153" i="13" s="1"/>
  <c r="K10152" i="13"/>
  <c r="J10152" i="13"/>
  <c r="J10151" i="13"/>
  <c r="K10151" i="13" s="1"/>
  <c r="J10150" i="13"/>
  <c r="K10150" i="13" s="1"/>
  <c r="J10149" i="13"/>
  <c r="K10149" i="13" s="1"/>
  <c r="K10148" i="13"/>
  <c r="J10148" i="13"/>
  <c r="K10147" i="13"/>
  <c r="J10147" i="13"/>
  <c r="J10146" i="13"/>
  <c r="K10146" i="13" s="1"/>
  <c r="J10145" i="13"/>
  <c r="K10145" i="13" s="1"/>
  <c r="K10144" i="13"/>
  <c r="J10144" i="13"/>
  <c r="J10143" i="13"/>
  <c r="K10143" i="13" s="1"/>
  <c r="J10142" i="13"/>
  <c r="K10142" i="13" s="1"/>
  <c r="J10141" i="13"/>
  <c r="K10141" i="13" s="1"/>
  <c r="K10140" i="13"/>
  <c r="J10140" i="13"/>
  <c r="K10139" i="13"/>
  <c r="J10139" i="13"/>
  <c r="J10138" i="13"/>
  <c r="K10138" i="13" s="1"/>
  <c r="K10137" i="13"/>
  <c r="J10137" i="13"/>
  <c r="K10136" i="13"/>
  <c r="J10136" i="13"/>
  <c r="K10135" i="13"/>
  <c r="J10135" i="13"/>
  <c r="J10134" i="13"/>
  <c r="K10134" i="13" s="1"/>
  <c r="K10133" i="13"/>
  <c r="J10133" i="13"/>
  <c r="K10132" i="13"/>
  <c r="J10132" i="13"/>
  <c r="K10131" i="13"/>
  <c r="J10131" i="13"/>
  <c r="J10130" i="13"/>
  <c r="K10130" i="13" s="1"/>
  <c r="J10129" i="13"/>
  <c r="K10129" i="13" s="1"/>
  <c r="K10128" i="13"/>
  <c r="J10128" i="13"/>
  <c r="K10127" i="13"/>
  <c r="J10127" i="13"/>
  <c r="J10126" i="13"/>
  <c r="K10126" i="13" s="1"/>
  <c r="K10125" i="13"/>
  <c r="J10125" i="13"/>
  <c r="K10124" i="13"/>
  <c r="J10124" i="13"/>
  <c r="L10123" i="13"/>
  <c r="J10123" i="13"/>
  <c r="K10123" i="13" s="1"/>
  <c r="M10122" i="13"/>
  <c r="L10122" i="13"/>
  <c r="J10122" i="13"/>
  <c r="K10122" i="13" s="1"/>
  <c r="K10121" i="13"/>
  <c r="J10121" i="13"/>
  <c r="K10120" i="13"/>
  <c r="J10120" i="13"/>
  <c r="J10119" i="13"/>
  <c r="K10119" i="13" s="1"/>
  <c r="J10118" i="13"/>
  <c r="K10118" i="13" s="1"/>
  <c r="K10117" i="13"/>
  <c r="J10117" i="13"/>
  <c r="J10116" i="13"/>
  <c r="K10116" i="13" s="1"/>
  <c r="J10115" i="13"/>
  <c r="K10115" i="13" s="1"/>
  <c r="J10114" i="13"/>
  <c r="K10114" i="13" s="1"/>
  <c r="K10113" i="13"/>
  <c r="J10113" i="13"/>
  <c r="J10112" i="13"/>
  <c r="K10112" i="13" s="1"/>
  <c r="K10111" i="13"/>
  <c r="J10111" i="13"/>
  <c r="J10110" i="13"/>
  <c r="K10110" i="13" s="1"/>
  <c r="J10109" i="13"/>
  <c r="K10109" i="13" s="1"/>
  <c r="J10108" i="13"/>
  <c r="K10108" i="13" s="1"/>
  <c r="K10107" i="13"/>
  <c r="J10107" i="13"/>
  <c r="J10106" i="13"/>
  <c r="K10106" i="13" s="1"/>
  <c r="J10105" i="13"/>
  <c r="K10105" i="13" s="1"/>
  <c r="K10104" i="13"/>
  <c r="J10104" i="13"/>
  <c r="J10103" i="13"/>
  <c r="K10103" i="13" s="1"/>
  <c r="J10102" i="13"/>
  <c r="K10102" i="13" s="1"/>
  <c r="J10101" i="13"/>
  <c r="K10101" i="13" s="1"/>
  <c r="K10100" i="13"/>
  <c r="J10100" i="13"/>
  <c r="J10099" i="13"/>
  <c r="K10099" i="13" s="1"/>
  <c r="J10098" i="13"/>
  <c r="K10098" i="13" s="1"/>
  <c r="J10097" i="13"/>
  <c r="K10097" i="13" s="1"/>
  <c r="J10096" i="13"/>
  <c r="K10096" i="13" s="1"/>
  <c r="K10095" i="13"/>
  <c r="J10095" i="13"/>
  <c r="J10094" i="13"/>
  <c r="K10094" i="13" s="1"/>
  <c r="K10093" i="13"/>
  <c r="J10093" i="13"/>
  <c r="J10092" i="13"/>
  <c r="K10092" i="13" s="1"/>
  <c r="J10091" i="13"/>
  <c r="K10091" i="13" s="1"/>
  <c r="J10090" i="13"/>
  <c r="K10090" i="13" s="1"/>
  <c r="J10089" i="13"/>
  <c r="K10089" i="13" s="1"/>
  <c r="K10088" i="13"/>
  <c r="J10088" i="13"/>
  <c r="J10087" i="13"/>
  <c r="K10087" i="13" s="1"/>
  <c r="J10086" i="13"/>
  <c r="K10086" i="13" s="1"/>
  <c r="J10085" i="13"/>
  <c r="K10085" i="13" s="1"/>
  <c r="J10084" i="13"/>
  <c r="K10084" i="13" s="1"/>
  <c r="J10083" i="13"/>
  <c r="K10083" i="13" s="1"/>
  <c r="L10082" i="13"/>
  <c r="J10082" i="13"/>
  <c r="K10082" i="13" s="1"/>
  <c r="K10081" i="13"/>
  <c r="J10081" i="13"/>
  <c r="J10080" i="13"/>
  <c r="K10080" i="13" s="1"/>
  <c r="K10079" i="13"/>
  <c r="J10079" i="13"/>
  <c r="J10078" i="13"/>
  <c r="K10078" i="13" s="1"/>
  <c r="J10077" i="13"/>
  <c r="K10077" i="13" s="1"/>
  <c r="J10076" i="13"/>
  <c r="K10076" i="13" s="1"/>
  <c r="J10075" i="13"/>
  <c r="K10075" i="13" s="1"/>
  <c r="J10074" i="13"/>
  <c r="K10074" i="13" s="1"/>
  <c r="J10073" i="13"/>
  <c r="K10073" i="13" s="1"/>
  <c r="K10072" i="13"/>
  <c r="J10072" i="13"/>
  <c r="J10071" i="13"/>
  <c r="K10071" i="13" s="1"/>
  <c r="J10070" i="13"/>
  <c r="K10070" i="13" s="1"/>
  <c r="J10069" i="13"/>
  <c r="K10069" i="13" s="1"/>
  <c r="J10068" i="13"/>
  <c r="K10068" i="13" s="1"/>
  <c r="J10067" i="13"/>
  <c r="K10067" i="13" s="1"/>
  <c r="J10066" i="13"/>
  <c r="K10066" i="13" s="1"/>
  <c r="J10065" i="13"/>
  <c r="K10065" i="13" s="1"/>
  <c r="J10064" i="13"/>
  <c r="K10064" i="13" s="1"/>
  <c r="K10063" i="13"/>
  <c r="J10063" i="13"/>
  <c r="J10062" i="13"/>
  <c r="K10062" i="13" s="1"/>
  <c r="J10061" i="13"/>
  <c r="K10061" i="13" s="1"/>
  <c r="J10060" i="13"/>
  <c r="K10060" i="13" s="1"/>
  <c r="K10059" i="13"/>
  <c r="J10059" i="13"/>
  <c r="J10058" i="13"/>
  <c r="K10058" i="13" s="1"/>
  <c r="J10057" i="13"/>
  <c r="K10057" i="13" s="1"/>
  <c r="K10056" i="13"/>
  <c r="J10056" i="13"/>
  <c r="J10055" i="13"/>
  <c r="K10055" i="13" s="1"/>
  <c r="J10054" i="13"/>
  <c r="K10054" i="13" s="1"/>
  <c r="J10053" i="13"/>
  <c r="K10053" i="13" s="1"/>
  <c r="J10052" i="13"/>
  <c r="K10052" i="13" s="1"/>
  <c r="J10051" i="13"/>
  <c r="K10051" i="13" s="1"/>
  <c r="J10050" i="13"/>
  <c r="K10050" i="13" s="1"/>
  <c r="K10049" i="13"/>
  <c r="J10049" i="13"/>
  <c r="J10048" i="13"/>
  <c r="K10048" i="13" s="1"/>
  <c r="J10047" i="13"/>
  <c r="K10047" i="13" s="1"/>
  <c r="J10046" i="13"/>
  <c r="K10046" i="13" s="1"/>
  <c r="J10045" i="13"/>
  <c r="K10045" i="13" s="1"/>
  <c r="J10044" i="13"/>
  <c r="K10044" i="13" s="1"/>
  <c r="J10043" i="13"/>
  <c r="K10043" i="13" s="1"/>
  <c r="L10042" i="13"/>
  <c r="M10042" i="13" s="1"/>
  <c r="L10043" i="13" s="1"/>
  <c r="M10043" i="13" s="1"/>
  <c r="L10044" i="13" s="1"/>
  <c r="M10044" i="13" s="1"/>
  <c r="L10045" i="13" s="1"/>
  <c r="J10042" i="13"/>
  <c r="K10042" i="13" s="1"/>
  <c r="J10041" i="13"/>
  <c r="K10041" i="13" s="1"/>
  <c r="K10040" i="13"/>
  <c r="J10040" i="13"/>
  <c r="J10039" i="13"/>
  <c r="K10039" i="13" s="1"/>
  <c r="J10038" i="13"/>
  <c r="K10038" i="13" s="1"/>
  <c r="J10037" i="13"/>
  <c r="K10037" i="13" s="1"/>
  <c r="J10036" i="13"/>
  <c r="K10036" i="13" s="1"/>
  <c r="J10035" i="13"/>
  <c r="K10035" i="13" s="1"/>
  <c r="J10034" i="13"/>
  <c r="K10034" i="13" s="1"/>
  <c r="K10033" i="13"/>
  <c r="J10033" i="13"/>
  <c r="J10032" i="13"/>
  <c r="K10032" i="13" s="1"/>
  <c r="K10031" i="13"/>
  <c r="J10031" i="13"/>
  <c r="J10030" i="13"/>
  <c r="K10030" i="13" s="1"/>
  <c r="J10029" i="13"/>
  <c r="K10029" i="13" s="1"/>
  <c r="J10028" i="13"/>
  <c r="K10028" i="13" s="1"/>
  <c r="K10027" i="13"/>
  <c r="J10027" i="13"/>
  <c r="J10026" i="13"/>
  <c r="K10026" i="13" s="1"/>
  <c r="J10025" i="13"/>
  <c r="K10025" i="13" s="1"/>
  <c r="J10024" i="13"/>
  <c r="K10024" i="13" s="1"/>
  <c r="J10023" i="13"/>
  <c r="K10023" i="13" s="1"/>
  <c r="J10022" i="13"/>
  <c r="K10022" i="13" s="1"/>
  <c r="J10021" i="13"/>
  <c r="K10021" i="13" s="1"/>
  <c r="J10020" i="13"/>
  <c r="K10020" i="13" s="1"/>
  <c r="J10019" i="13"/>
  <c r="K10019" i="13" s="1"/>
  <c r="J10018" i="13"/>
  <c r="K10018" i="13" s="1"/>
  <c r="K10017" i="13"/>
  <c r="J10017" i="13"/>
  <c r="J10016" i="13"/>
  <c r="K10016" i="13" s="1"/>
  <c r="J10015" i="13"/>
  <c r="K10015" i="13" s="1"/>
  <c r="J10014" i="13"/>
  <c r="K10014" i="13" s="1"/>
  <c r="J10013" i="13"/>
  <c r="K10013" i="13" s="1"/>
  <c r="J10012" i="13"/>
  <c r="K10012" i="13" s="1"/>
  <c r="J10011" i="13"/>
  <c r="K10011" i="13" s="1"/>
  <c r="J10010" i="13"/>
  <c r="K10010" i="13" s="1"/>
  <c r="J10009" i="13"/>
  <c r="K10009" i="13" s="1"/>
  <c r="K10008" i="13"/>
  <c r="J10008" i="13"/>
  <c r="J10007" i="13"/>
  <c r="K10007" i="13" s="1"/>
  <c r="J10006" i="13"/>
  <c r="K10006" i="13" s="1"/>
  <c r="J10005" i="13"/>
  <c r="K10005" i="13" s="1"/>
  <c r="J10004" i="13"/>
  <c r="K10004" i="13" s="1"/>
  <c r="J10003" i="13"/>
  <c r="K10003" i="13" s="1"/>
  <c r="L10002" i="13"/>
  <c r="J10002" i="13"/>
  <c r="K10002" i="13" s="1"/>
  <c r="K10001" i="13"/>
  <c r="J10001" i="13"/>
  <c r="J10000" i="13"/>
  <c r="K10000" i="13" s="1"/>
  <c r="K9999" i="13"/>
  <c r="J9999" i="13"/>
  <c r="J9998" i="13"/>
  <c r="K9998" i="13" s="1"/>
  <c r="J9997" i="13"/>
  <c r="K9997" i="13" s="1"/>
  <c r="J9996" i="13"/>
  <c r="K9996" i="13" s="1"/>
  <c r="K9995" i="13"/>
  <c r="J9995" i="13"/>
  <c r="J9994" i="13"/>
  <c r="K9994" i="13" s="1"/>
  <c r="J9993" i="13"/>
  <c r="K9993" i="13" s="1"/>
  <c r="J9992" i="13"/>
  <c r="K9992" i="13" s="1"/>
  <c r="K9991" i="13"/>
  <c r="J9991" i="13"/>
  <c r="J9990" i="13"/>
  <c r="K9990" i="13" s="1"/>
  <c r="J9989" i="13"/>
  <c r="K9989" i="13" s="1"/>
  <c r="J9988" i="13"/>
  <c r="K9988" i="13" s="1"/>
  <c r="K9987" i="13"/>
  <c r="J9987" i="13"/>
  <c r="J9986" i="13"/>
  <c r="K9986" i="13" s="1"/>
  <c r="J9985" i="13"/>
  <c r="K9985" i="13" s="1"/>
  <c r="J9984" i="13"/>
  <c r="K9984" i="13" s="1"/>
  <c r="K9983" i="13"/>
  <c r="J9983" i="13"/>
  <c r="J9982" i="13"/>
  <c r="K9982" i="13" s="1"/>
  <c r="J9981" i="13"/>
  <c r="K9981" i="13" s="1"/>
  <c r="J9980" i="13"/>
  <c r="K9980" i="13" s="1"/>
  <c r="K9979" i="13"/>
  <c r="J9979" i="13"/>
  <c r="J9978" i="13"/>
  <c r="K9978" i="13" s="1"/>
  <c r="J9977" i="13"/>
  <c r="K9977" i="13" s="1"/>
  <c r="J9976" i="13"/>
  <c r="K9976" i="13" s="1"/>
  <c r="K9975" i="13"/>
  <c r="J9975" i="13"/>
  <c r="J9974" i="13"/>
  <c r="K9974" i="13" s="1"/>
  <c r="J9973" i="13"/>
  <c r="K9973" i="13" s="1"/>
  <c r="J9972" i="13"/>
  <c r="K9972" i="13" s="1"/>
  <c r="K9971" i="13"/>
  <c r="J9971" i="13"/>
  <c r="J9970" i="13"/>
  <c r="K9970" i="13" s="1"/>
  <c r="J9969" i="13"/>
  <c r="K9969" i="13" s="1"/>
  <c r="J9968" i="13"/>
  <c r="K9968" i="13" s="1"/>
  <c r="K9967" i="13"/>
  <c r="J9967" i="13"/>
  <c r="J9966" i="13"/>
  <c r="K9966" i="13" s="1"/>
  <c r="J9965" i="13"/>
  <c r="K9965" i="13" s="1"/>
  <c r="J9964" i="13"/>
  <c r="K9964" i="13" s="1"/>
  <c r="K9963" i="13"/>
  <c r="J9963" i="13"/>
  <c r="L9962" i="13"/>
  <c r="J9962" i="13"/>
  <c r="K9962" i="13" s="1"/>
  <c r="K9961" i="13"/>
  <c r="J9961" i="13"/>
  <c r="J9960" i="13"/>
  <c r="K9960" i="13" s="1"/>
  <c r="K9959" i="13"/>
  <c r="J9959" i="13"/>
  <c r="J9958" i="13"/>
  <c r="K9958" i="13" s="1"/>
  <c r="K9957" i="13"/>
  <c r="J9957" i="13"/>
  <c r="J9956" i="13"/>
  <c r="K9956" i="13" s="1"/>
  <c r="K9955" i="13"/>
  <c r="J9955" i="13"/>
  <c r="J9954" i="13"/>
  <c r="K9954" i="13" s="1"/>
  <c r="J9953" i="13"/>
  <c r="K9953" i="13" s="1"/>
  <c r="J9952" i="13"/>
  <c r="K9952" i="13" s="1"/>
  <c r="K9951" i="13"/>
  <c r="J9951" i="13"/>
  <c r="J9950" i="13"/>
  <c r="K9950" i="13" s="1"/>
  <c r="K9949" i="13"/>
  <c r="J9949" i="13"/>
  <c r="J9948" i="13"/>
  <c r="K9948" i="13" s="1"/>
  <c r="K9947" i="13"/>
  <c r="J9947" i="13"/>
  <c r="J9946" i="13"/>
  <c r="K9946" i="13" s="1"/>
  <c r="K9945" i="13"/>
  <c r="J9945" i="13"/>
  <c r="J9944" i="13"/>
  <c r="K9944" i="13" s="1"/>
  <c r="K9943" i="13"/>
  <c r="J9943" i="13"/>
  <c r="J9942" i="13"/>
  <c r="K9942" i="13" s="1"/>
  <c r="K9941" i="13"/>
  <c r="J9941" i="13"/>
  <c r="J9940" i="13"/>
  <c r="K9940" i="13" s="1"/>
  <c r="K9939" i="13"/>
  <c r="J9939" i="13"/>
  <c r="J9938" i="13"/>
  <c r="K9938" i="13" s="1"/>
  <c r="J9937" i="13"/>
  <c r="K9937" i="13" s="1"/>
  <c r="J9936" i="13"/>
  <c r="K9936" i="13" s="1"/>
  <c r="K9935" i="13"/>
  <c r="J9935" i="13"/>
  <c r="J9934" i="13"/>
  <c r="K9934" i="13" s="1"/>
  <c r="K9933" i="13"/>
  <c r="J9933" i="13"/>
  <c r="J9932" i="13"/>
  <c r="K9932" i="13" s="1"/>
  <c r="K9931" i="13"/>
  <c r="J9931" i="13"/>
  <c r="J9930" i="13"/>
  <c r="K9930" i="13" s="1"/>
  <c r="K9929" i="13"/>
  <c r="J9929" i="13"/>
  <c r="J9928" i="13"/>
  <c r="K9928" i="13" s="1"/>
  <c r="K9927" i="13"/>
  <c r="J9927" i="13"/>
  <c r="J9926" i="13"/>
  <c r="K9926" i="13" s="1"/>
  <c r="J9925" i="13"/>
  <c r="K9925" i="13" s="1"/>
  <c r="J9924" i="13"/>
  <c r="K9924" i="13" s="1"/>
  <c r="K9923" i="13"/>
  <c r="J9923" i="13"/>
  <c r="L9922" i="13"/>
  <c r="J9922" i="13"/>
  <c r="K9922" i="13" s="1"/>
  <c r="K9921" i="13"/>
  <c r="J9921" i="13"/>
  <c r="J9920" i="13"/>
  <c r="K9920" i="13" s="1"/>
  <c r="K9919" i="13"/>
  <c r="J9919" i="13"/>
  <c r="J9918" i="13"/>
  <c r="K9918" i="13" s="1"/>
  <c r="J9917" i="13"/>
  <c r="K9917" i="13" s="1"/>
  <c r="J9916" i="13"/>
  <c r="K9916" i="13" s="1"/>
  <c r="K9915" i="13"/>
  <c r="J9915" i="13"/>
  <c r="J9914" i="13"/>
  <c r="K9914" i="13" s="1"/>
  <c r="K9913" i="13"/>
  <c r="J9913" i="13"/>
  <c r="J9912" i="13"/>
  <c r="K9912" i="13" s="1"/>
  <c r="J9911" i="13"/>
  <c r="K9911" i="13" s="1"/>
  <c r="J9910" i="13"/>
  <c r="K9910" i="13" s="1"/>
  <c r="J9909" i="13"/>
  <c r="K9909" i="13" s="1"/>
  <c r="J9908" i="13"/>
  <c r="K9908" i="13" s="1"/>
  <c r="K9907" i="13"/>
  <c r="J9907" i="13"/>
  <c r="J9906" i="13"/>
  <c r="K9906" i="13" s="1"/>
  <c r="K9905" i="13"/>
  <c r="J9905" i="13"/>
  <c r="J9904" i="13"/>
  <c r="K9904" i="13" s="1"/>
  <c r="K9903" i="13"/>
  <c r="J9903" i="13"/>
  <c r="J9902" i="13"/>
  <c r="K9902" i="13" s="1"/>
  <c r="J9901" i="13"/>
  <c r="K9901" i="13" s="1"/>
  <c r="J9900" i="13"/>
  <c r="K9900" i="13" s="1"/>
  <c r="J9899" i="13"/>
  <c r="K9899" i="13" s="1"/>
  <c r="J9898" i="13"/>
  <c r="K9898" i="13" s="1"/>
  <c r="J9897" i="13"/>
  <c r="K9897" i="13" s="1"/>
  <c r="J9896" i="13"/>
  <c r="K9896" i="13" s="1"/>
  <c r="K9895" i="13"/>
  <c r="J9895" i="13"/>
  <c r="J9894" i="13"/>
  <c r="K9894" i="13" s="1"/>
  <c r="J9893" i="13"/>
  <c r="K9893" i="13" s="1"/>
  <c r="J9892" i="13"/>
  <c r="K9892" i="13" s="1"/>
  <c r="K9891" i="13"/>
  <c r="J9891" i="13"/>
  <c r="J9890" i="13"/>
  <c r="K9890" i="13" s="1"/>
  <c r="J9889" i="13"/>
  <c r="K9889" i="13" s="1"/>
  <c r="J9888" i="13"/>
  <c r="K9888" i="13" s="1"/>
  <c r="K9887" i="13"/>
  <c r="J9887" i="13"/>
  <c r="J9886" i="13"/>
  <c r="K9886" i="13" s="1"/>
  <c r="J9885" i="13"/>
  <c r="K9885" i="13" s="1"/>
  <c r="J9884" i="13"/>
  <c r="K9884" i="13" s="1"/>
  <c r="J9883" i="13"/>
  <c r="K9883" i="13" s="1"/>
  <c r="L9882" i="13"/>
  <c r="J9882" i="13"/>
  <c r="K9882" i="13" s="1"/>
  <c r="J9881" i="13"/>
  <c r="K9881" i="13" s="1"/>
  <c r="J9880" i="13"/>
  <c r="K9880" i="13" s="1"/>
  <c r="J9879" i="13"/>
  <c r="K9879" i="13" s="1"/>
  <c r="J9878" i="13"/>
  <c r="K9878" i="13" s="1"/>
  <c r="J9877" i="13"/>
  <c r="K9877" i="13" s="1"/>
  <c r="J9876" i="13"/>
  <c r="K9876" i="13" s="1"/>
  <c r="J9875" i="13"/>
  <c r="K9875" i="13" s="1"/>
  <c r="J9874" i="13"/>
  <c r="K9874" i="13" s="1"/>
  <c r="K9873" i="13"/>
  <c r="J9873" i="13"/>
  <c r="J9872" i="13"/>
  <c r="K9872" i="13" s="1"/>
  <c r="J9871" i="13"/>
  <c r="K9871" i="13" s="1"/>
  <c r="J9870" i="13"/>
  <c r="K9870" i="13" s="1"/>
  <c r="K9869" i="13"/>
  <c r="J9869" i="13"/>
  <c r="J9868" i="13"/>
  <c r="K9868" i="13" s="1"/>
  <c r="J9867" i="13"/>
  <c r="K9867" i="13" s="1"/>
  <c r="J9866" i="13"/>
  <c r="K9866" i="13" s="1"/>
  <c r="K9865" i="13"/>
  <c r="J9865" i="13"/>
  <c r="J9864" i="13"/>
  <c r="K9864" i="13" s="1"/>
  <c r="J9863" i="13"/>
  <c r="K9863" i="13" s="1"/>
  <c r="J9862" i="13"/>
  <c r="K9862" i="13" s="1"/>
  <c r="J9861" i="13"/>
  <c r="K9861" i="13" s="1"/>
  <c r="J9860" i="13"/>
  <c r="K9860" i="13" s="1"/>
  <c r="J9859" i="13"/>
  <c r="K9859" i="13" s="1"/>
  <c r="J9858" i="13"/>
  <c r="K9858" i="13" s="1"/>
  <c r="K9857" i="13"/>
  <c r="J9857" i="13"/>
  <c r="J9856" i="13"/>
  <c r="K9856" i="13" s="1"/>
  <c r="J9855" i="13"/>
  <c r="K9855" i="13" s="1"/>
  <c r="J9854" i="13"/>
  <c r="K9854" i="13" s="1"/>
  <c r="K9853" i="13"/>
  <c r="J9853" i="13"/>
  <c r="J9852" i="13"/>
  <c r="K9852" i="13" s="1"/>
  <c r="K9851" i="13"/>
  <c r="J9851" i="13"/>
  <c r="J9850" i="13"/>
  <c r="K9850" i="13" s="1"/>
  <c r="J9849" i="13"/>
  <c r="K9849" i="13" s="1"/>
  <c r="J9848" i="13"/>
  <c r="K9848" i="13" s="1"/>
  <c r="K9847" i="13"/>
  <c r="J9847" i="13"/>
  <c r="J9846" i="13"/>
  <c r="K9846" i="13" s="1"/>
  <c r="J9845" i="13"/>
  <c r="K9845" i="13" s="1"/>
  <c r="J9844" i="13"/>
  <c r="K9844" i="13" s="1"/>
  <c r="K9843" i="13"/>
  <c r="J9843" i="13"/>
  <c r="L9842" i="13"/>
  <c r="J9842" i="13"/>
  <c r="K9842" i="13" s="1"/>
  <c r="J9841" i="13"/>
  <c r="K9841" i="13" s="1"/>
  <c r="J9840" i="13"/>
  <c r="K9840" i="13" s="1"/>
  <c r="J9839" i="13"/>
  <c r="K9839" i="13" s="1"/>
  <c r="J9838" i="13"/>
  <c r="K9838" i="13" s="1"/>
  <c r="K9837" i="13"/>
  <c r="J9837" i="13"/>
  <c r="J9836" i="13"/>
  <c r="K9836" i="13" s="1"/>
  <c r="J9835" i="13"/>
  <c r="K9835" i="13" s="1"/>
  <c r="J9834" i="13"/>
  <c r="K9834" i="13" s="1"/>
  <c r="J9833" i="13"/>
  <c r="K9833" i="13" s="1"/>
  <c r="J9832" i="13"/>
  <c r="K9832" i="13" s="1"/>
  <c r="K9831" i="13"/>
  <c r="J9831" i="13"/>
  <c r="J9830" i="13"/>
  <c r="K9830" i="13" s="1"/>
  <c r="J9829" i="13"/>
  <c r="K9829" i="13" s="1"/>
  <c r="J9828" i="13"/>
  <c r="K9828" i="13" s="1"/>
  <c r="K9827" i="13"/>
  <c r="J9827" i="13"/>
  <c r="J9826" i="13"/>
  <c r="K9826" i="13" s="1"/>
  <c r="J9825" i="13"/>
  <c r="K9825" i="13" s="1"/>
  <c r="J9824" i="13"/>
  <c r="K9824" i="13" s="1"/>
  <c r="J9823" i="13"/>
  <c r="K9823" i="13" s="1"/>
  <c r="J9822" i="13"/>
  <c r="K9822" i="13" s="1"/>
  <c r="J9821" i="13"/>
  <c r="K9821" i="13" s="1"/>
  <c r="J9820" i="13"/>
  <c r="K9820" i="13" s="1"/>
  <c r="J9819" i="13"/>
  <c r="K9819" i="13" s="1"/>
  <c r="J9818" i="13"/>
  <c r="K9818" i="13" s="1"/>
  <c r="J9817" i="13"/>
  <c r="K9817" i="13" s="1"/>
  <c r="J9816" i="13"/>
  <c r="K9816" i="13" s="1"/>
  <c r="K9815" i="13"/>
  <c r="J9815" i="13"/>
  <c r="J9814" i="13"/>
  <c r="K9814" i="13" s="1"/>
  <c r="K9813" i="13"/>
  <c r="J9813" i="13"/>
  <c r="J9812" i="13"/>
  <c r="K9812" i="13" s="1"/>
  <c r="J9811" i="13"/>
  <c r="K9811" i="13" s="1"/>
  <c r="J9810" i="13"/>
  <c r="K9810" i="13" s="1"/>
  <c r="J9809" i="13"/>
  <c r="K9809" i="13" s="1"/>
  <c r="J9808" i="13"/>
  <c r="K9808" i="13" s="1"/>
  <c r="J9807" i="13"/>
  <c r="K9807" i="13" s="1"/>
  <c r="J9806" i="13"/>
  <c r="K9806" i="13" s="1"/>
  <c r="K9805" i="13"/>
  <c r="J9805" i="13"/>
  <c r="J9804" i="13"/>
  <c r="K9804" i="13" s="1"/>
  <c r="L9803" i="13"/>
  <c r="M9803" i="13" s="1"/>
  <c r="L9804" i="13" s="1"/>
  <c r="M9804" i="13" s="1"/>
  <c r="L9805" i="13" s="1"/>
  <c r="M9805" i="13" s="1"/>
  <c r="L9806" i="13" s="1"/>
  <c r="M9806" i="13" s="1"/>
  <c r="L9807" i="13" s="1"/>
  <c r="M9807" i="13" s="1"/>
  <c r="L9808" i="13" s="1"/>
  <c r="M9808" i="13" s="1"/>
  <c r="L9809" i="13" s="1"/>
  <c r="M9809" i="13" s="1"/>
  <c r="L9810" i="13" s="1"/>
  <c r="M9810" i="13" s="1"/>
  <c r="L9811" i="13" s="1"/>
  <c r="M9811" i="13" s="1"/>
  <c r="L9812" i="13" s="1"/>
  <c r="M9812" i="13" s="1"/>
  <c r="L9813" i="13" s="1"/>
  <c r="M9813" i="13" s="1"/>
  <c r="L9814" i="13" s="1"/>
  <c r="M9814" i="13" s="1"/>
  <c r="L9815" i="13" s="1"/>
  <c r="M9815" i="13" s="1"/>
  <c r="L9816" i="13" s="1"/>
  <c r="M9816" i="13" s="1"/>
  <c r="L9817" i="13" s="1"/>
  <c r="M9817" i="13" s="1"/>
  <c r="L9818" i="13" s="1"/>
  <c r="M9818" i="13" s="1"/>
  <c r="L9819" i="13" s="1"/>
  <c r="M9819" i="13" s="1"/>
  <c r="L9820" i="13" s="1"/>
  <c r="M9820" i="13" s="1"/>
  <c r="L9821" i="13" s="1"/>
  <c r="M9821" i="13" s="1"/>
  <c r="L9822" i="13" s="1"/>
  <c r="M9822" i="13" s="1"/>
  <c r="L9823" i="13" s="1"/>
  <c r="M9823" i="13" s="1"/>
  <c r="L9824" i="13" s="1"/>
  <c r="M9824" i="13" s="1"/>
  <c r="L9825" i="13" s="1"/>
  <c r="M9825" i="13" s="1"/>
  <c r="L9826" i="13" s="1"/>
  <c r="M9826" i="13" s="1"/>
  <c r="L9827" i="13" s="1"/>
  <c r="M9827" i="13" s="1"/>
  <c r="L9828" i="13" s="1"/>
  <c r="M9828" i="13" s="1"/>
  <c r="L9829" i="13" s="1"/>
  <c r="M9829" i="13" s="1"/>
  <c r="L9830" i="13" s="1"/>
  <c r="M9830" i="13" s="1"/>
  <c r="L9831" i="13" s="1"/>
  <c r="M9831" i="13" s="1"/>
  <c r="L9832" i="13" s="1"/>
  <c r="M9832" i="13" s="1"/>
  <c r="L9833" i="13" s="1"/>
  <c r="M9833" i="13" s="1"/>
  <c r="L9834" i="13" s="1"/>
  <c r="M9834" i="13" s="1"/>
  <c r="L9835" i="13" s="1"/>
  <c r="M9835" i="13" s="1"/>
  <c r="L9836" i="13" s="1"/>
  <c r="M9836" i="13" s="1"/>
  <c r="L9837" i="13" s="1"/>
  <c r="M9837" i="13" s="1"/>
  <c r="L9838" i="13" s="1"/>
  <c r="M9838" i="13" s="1"/>
  <c r="L9839" i="13" s="1"/>
  <c r="M9839" i="13" s="1"/>
  <c r="L9840" i="13" s="1"/>
  <c r="M9840" i="13" s="1"/>
  <c r="L9841" i="13" s="1"/>
  <c r="M9841" i="13" s="1"/>
  <c r="J9803" i="13"/>
  <c r="K9803" i="13" s="1"/>
  <c r="L9802" i="13"/>
  <c r="M9802" i="13" s="1"/>
  <c r="J9802" i="13"/>
  <c r="K9802" i="13" s="1"/>
  <c r="J9801" i="13"/>
  <c r="K9801" i="13" s="1"/>
  <c r="J9800" i="13"/>
  <c r="K9800" i="13" s="1"/>
  <c r="K9799" i="13"/>
  <c r="J9799" i="13"/>
  <c r="J9798" i="13"/>
  <c r="K9798" i="13" s="1"/>
  <c r="K9797" i="13"/>
  <c r="J9797" i="13"/>
  <c r="J9796" i="13"/>
  <c r="K9796" i="13" s="1"/>
  <c r="J9795" i="13"/>
  <c r="K9795" i="13" s="1"/>
  <c r="J9794" i="13"/>
  <c r="K9794" i="13" s="1"/>
  <c r="K9793" i="13"/>
  <c r="J9793" i="13"/>
  <c r="J9792" i="13"/>
  <c r="K9792" i="13" s="1"/>
  <c r="K9791" i="13"/>
  <c r="J9791" i="13"/>
  <c r="J9790" i="13"/>
  <c r="K9790" i="13" s="1"/>
  <c r="K9789" i="13"/>
  <c r="J9789" i="13"/>
  <c r="J9788" i="13"/>
  <c r="K9788" i="13" s="1"/>
  <c r="K9787" i="13"/>
  <c r="J9787" i="13"/>
  <c r="J9786" i="13"/>
  <c r="K9786" i="13" s="1"/>
  <c r="J9785" i="13"/>
  <c r="K9785" i="13" s="1"/>
  <c r="J9784" i="13"/>
  <c r="K9784" i="13" s="1"/>
  <c r="J9783" i="13"/>
  <c r="K9783" i="13" s="1"/>
  <c r="J9782" i="13"/>
  <c r="K9782" i="13" s="1"/>
  <c r="J9781" i="13"/>
  <c r="K9781" i="13" s="1"/>
  <c r="J9780" i="13"/>
  <c r="K9780" i="13" s="1"/>
  <c r="J9779" i="13"/>
  <c r="K9779" i="13" s="1"/>
  <c r="J9778" i="13"/>
  <c r="K9778" i="13" s="1"/>
  <c r="K9777" i="13"/>
  <c r="J9777" i="13"/>
  <c r="J9776" i="13"/>
  <c r="K9776" i="13" s="1"/>
  <c r="J9775" i="13"/>
  <c r="K9775" i="13" s="1"/>
  <c r="J9774" i="13"/>
  <c r="K9774" i="13" s="1"/>
  <c r="J9773" i="13"/>
  <c r="K9773" i="13" s="1"/>
  <c r="J9772" i="13"/>
  <c r="K9772" i="13" s="1"/>
  <c r="J9771" i="13"/>
  <c r="K9771" i="13" s="1"/>
  <c r="J9770" i="13"/>
  <c r="K9770" i="13" s="1"/>
  <c r="J9769" i="13"/>
  <c r="K9769" i="13" s="1"/>
  <c r="J9768" i="13"/>
  <c r="K9768" i="13" s="1"/>
  <c r="K9767" i="13"/>
  <c r="J9767" i="13"/>
  <c r="J9766" i="13"/>
  <c r="K9766" i="13" s="1"/>
  <c r="J9765" i="13"/>
  <c r="K9765" i="13" s="1"/>
  <c r="J9764" i="13"/>
  <c r="K9764" i="13" s="1"/>
  <c r="J9763" i="13"/>
  <c r="K9763" i="13" s="1"/>
  <c r="L9762" i="13"/>
  <c r="J9762" i="13"/>
  <c r="K9762" i="13" s="1"/>
  <c r="K9761" i="13"/>
  <c r="J9761" i="13"/>
  <c r="J9760" i="13"/>
  <c r="K9760" i="13" s="1"/>
  <c r="J9759" i="13"/>
  <c r="K9759" i="13" s="1"/>
  <c r="J9758" i="13"/>
  <c r="K9758" i="13" s="1"/>
  <c r="J9757" i="13"/>
  <c r="K9757" i="13" s="1"/>
  <c r="J9756" i="13"/>
  <c r="K9756" i="13" s="1"/>
  <c r="K9755" i="13"/>
  <c r="J9755" i="13"/>
  <c r="J9754" i="13"/>
  <c r="K9754" i="13" s="1"/>
  <c r="J9753" i="13"/>
  <c r="K9753" i="13" s="1"/>
  <c r="J9752" i="13"/>
  <c r="K9752" i="13" s="1"/>
  <c r="K9751" i="13"/>
  <c r="J9751" i="13"/>
  <c r="J9750" i="13"/>
  <c r="K9750" i="13" s="1"/>
  <c r="K9749" i="13"/>
  <c r="J9749" i="13"/>
  <c r="J9748" i="13"/>
  <c r="K9748" i="13" s="1"/>
  <c r="J9747" i="13"/>
  <c r="K9747" i="13" s="1"/>
  <c r="J9746" i="13"/>
  <c r="K9746" i="13" s="1"/>
  <c r="J9745" i="13"/>
  <c r="K9745" i="13" s="1"/>
  <c r="J9744" i="13"/>
  <c r="K9744" i="13" s="1"/>
  <c r="K9743" i="13"/>
  <c r="J9743" i="13"/>
  <c r="J9742" i="13"/>
  <c r="K9742" i="13" s="1"/>
  <c r="J9741" i="13"/>
  <c r="K9741" i="13" s="1"/>
  <c r="J9740" i="13"/>
  <c r="K9740" i="13" s="1"/>
  <c r="K9739" i="13"/>
  <c r="J9739" i="13"/>
  <c r="J9738" i="13"/>
  <c r="K9738" i="13" s="1"/>
  <c r="J9737" i="13"/>
  <c r="K9737" i="13" s="1"/>
  <c r="J9736" i="13"/>
  <c r="K9736" i="13" s="1"/>
  <c r="J9735" i="13"/>
  <c r="K9735" i="13" s="1"/>
  <c r="J9734" i="13"/>
  <c r="K9734" i="13" s="1"/>
  <c r="K9733" i="13"/>
  <c r="J9733" i="13"/>
  <c r="J9732" i="13"/>
  <c r="K9732" i="13" s="1"/>
  <c r="K9731" i="13"/>
  <c r="J9731" i="13"/>
  <c r="J9730" i="13"/>
  <c r="K9730" i="13" s="1"/>
  <c r="J9729" i="13"/>
  <c r="K9729" i="13" s="1"/>
  <c r="J9728" i="13"/>
  <c r="K9728" i="13" s="1"/>
  <c r="J9727" i="13"/>
  <c r="K9727" i="13" s="1"/>
  <c r="J9726" i="13"/>
  <c r="K9726" i="13" s="1"/>
  <c r="J9725" i="13"/>
  <c r="K9725" i="13" s="1"/>
  <c r="J9724" i="13"/>
  <c r="K9724" i="13" s="1"/>
  <c r="K9723" i="13"/>
  <c r="J9723" i="13"/>
  <c r="L9722" i="13"/>
  <c r="J9722" i="13"/>
  <c r="K9722" i="13" s="1"/>
  <c r="J9721" i="13"/>
  <c r="K9721" i="13" s="1"/>
  <c r="J9720" i="13"/>
  <c r="K9720" i="13" s="1"/>
  <c r="J9719" i="13"/>
  <c r="K9719" i="13" s="1"/>
  <c r="J9718" i="13"/>
  <c r="K9718" i="13" s="1"/>
  <c r="J9717" i="13"/>
  <c r="K9717" i="13" s="1"/>
  <c r="J9716" i="13"/>
  <c r="K9716" i="13" s="1"/>
  <c r="K9715" i="13"/>
  <c r="J9715" i="13"/>
  <c r="J9714" i="13"/>
  <c r="K9714" i="13" s="1"/>
  <c r="J9713" i="13"/>
  <c r="K9713" i="13" s="1"/>
  <c r="J9712" i="13"/>
  <c r="K9712" i="13" s="1"/>
  <c r="J9711" i="13"/>
  <c r="K9711" i="13" s="1"/>
  <c r="J9710" i="13"/>
  <c r="K9710" i="13" s="1"/>
  <c r="J9709" i="13"/>
  <c r="K9709" i="13" s="1"/>
  <c r="J9708" i="13"/>
  <c r="K9708" i="13" s="1"/>
  <c r="J9707" i="13"/>
  <c r="K9707" i="13" s="1"/>
  <c r="J9706" i="13"/>
  <c r="K9706" i="13" s="1"/>
  <c r="J9705" i="13"/>
  <c r="K9705" i="13" s="1"/>
  <c r="J9704" i="13"/>
  <c r="K9704" i="13" s="1"/>
  <c r="J9703" i="13"/>
  <c r="K9703" i="13" s="1"/>
  <c r="J9702" i="13"/>
  <c r="K9702" i="13" s="1"/>
  <c r="J9701" i="13"/>
  <c r="K9701" i="13" s="1"/>
  <c r="J9700" i="13"/>
  <c r="K9700" i="13" s="1"/>
  <c r="J9699" i="13"/>
  <c r="K9699" i="13" s="1"/>
  <c r="J9698" i="13"/>
  <c r="K9698" i="13" s="1"/>
  <c r="J9697" i="13"/>
  <c r="K9697" i="13" s="1"/>
  <c r="J9696" i="13"/>
  <c r="K9696" i="13" s="1"/>
  <c r="J9695" i="13"/>
  <c r="K9695" i="13" s="1"/>
  <c r="J9694" i="13"/>
  <c r="K9694" i="13" s="1"/>
  <c r="J9693" i="13"/>
  <c r="K9693" i="13" s="1"/>
  <c r="J9692" i="13"/>
  <c r="K9692" i="13" s="1"/>
  <c r="K9691" i="13"/>
  <c r="J9691" i="13"/>
  <c r="J9690" i="13"/>
  <c r="K9690" i="13" s="1"/>
  <c r="J9689" i="13"/>
  <c r="K9689" i="13" s="1"/>
  <c r="J9688" i="13"/>
  <c r="K9688" i="13" s="1"/>
  <c r="J9687" i="13"/>
  <c r="K9687" i="13" s="1"/>
  <c r="J9686" i="13"/>
  <c r="K9686" i="13" s="1"/>
  <c r="K9685" i="13"/>
  <c r="J9685" i="13"/>
  <c r="J9684" i="13"/>
  <c r="K9684" i="13" s="1"/>
  <c r="K9683" i="13"/>
  <c r="J9683" i="13"/>
  <c r="L9682" i="13"/>
  <c r="M9682" i="13" s="1"/>
  <c r="L9683" i="13" s="1"/>
  <c r="M9683" i="13" s="1"/>
  <c r="L9684" i="13" s="1"/>
  <c r="M9684" i="13" s="1"/>
  <c r="L9685" i="13" s="1"/>
  <c r="M9685" i="13" s="1"/>
  <c r="L9686" i="13" s="1"/>
  <c r="M9686" i="13" s="1"/>
  <c r="L9687" i="13" s="1"/>
  <c r="M9687" i="13" s="1"/>
  <c r="L9688" i="13" s="1"/>
  <c r="M9688" i="13" s="1"/>
  <c r="L9689" i="13" s="1"/>
  <c r="M9689" i="13" s="1"/>
  <c r="L9690" i="13" s="1"/>
  <c r="M9690" i="13" s="1"/>
  <c r="L9691" i="13" s="1"/>
  <c r="M9691" i="13" s="1"/>
  <c r="L9692" i="13" s="1"/>
  <c r="M9692" i="13" s="1"/>
  <c r="L9693" i="13" s="1"/>
  <c r="M9693" i="13" s="1"/>
  <c r="L9694" i="13" s="1"/>
  <c r="M9694" i="13" s="1"/>
  <c r="L9695" i="13" s="1"/>
  <c r="M9695" i="13" s="1"/>
  <c r="L9696" i="13" s="1"/>
  <c r="M9696" i="13" s="1"/>
  <c r="L9697" i="13" s="1"/>
  <c r="M9697" i="13" s="1"/>
  <c r="L9698" i="13" s="1"/>
  <c r="M9698" i="13" s="1"/>
  <c r="L9699" i="13" s="1"/>
  <c r="M9699" i="13" s="1"/>
  <c r="L9700" i="13" s="1"/>
  <c r="M9700" i="13" s="1"/>
  <c r="L9701" i="13" s="1"/>
  <c r="M9701" i="13" s="1"/>
  <c r="L9702" i="13" s="1"/>
  <c r="M9702" i="13" s="1"/>
  <c r="L9703" i="13" s="1"/>
  <c r="M9703" i="13" s="1"/>
  <c r="L9704" i="13" s="1"/>
  <c r="M9704" i="13" s="1"/>
  <c r="L9705" i="13" s="1"/>
  <c r="M9705" i="13" s="1"/>
  <c r="L9706" i="13" s="1"/>
  <c r="M9706" i="13" s="1"/>
  <c r="L9707" i="13" s="1"/>
  <c r="M9707" i="13" s="1"/>
  <c r="L9708" i="13" s="1"/>
  <c r="M9708" i="13" s="1"/>
  <c r="L9709" i="13" s="1"/>
  <c r="M9709" i="13" s="1"/>
  <c r="L9710" i="13" s="1"/>
  <c r="M9710" i="13" s="1"/>
  <c r="L9711" i="13" s="1"/>
  <c r="M9711" i="13" s="1"/>
  <c r="L9712" i="13" s="1"/>
  <c r="M9712" i="13" s="1"/>
  <c r="L9713" i="13" s="1"/>
  <c r="M9713" i="13" s="1"/>
  <c r="L9714" i="13" s="1"/>
  <c r="M9714" i="13" s="1"/>
  <c r="L9715" i="13" s="1"/>
  <c r="M9715" i="13" s="1"/>
  <c r="L9716" i="13" s="1"/>
  <c r="M9716" i="13" s="1"/>
  <c r="L9717" i="13" s="1"/>
  <c r="M9717" i="13" s="1"/>
  <c r="L9718" i="13" s="1"/>
  <c r="M9718" i="13" s="1"/>
  <c r="L9719" i="13" s="1"/>
  <c r="M9719" i="13" s="1"/>
  <c r="L9720" i="13" s="1"/>
  <c r="M9720" i="13" s="1"/>
  <c r="L9721" i="13" s="1"/>
  <c r="M9721" i="13" s="1"/>
  <c r="J9682" i="13"/>
  <c r="K9682" i="13" s="1"/>
  <c r="J9681" i="13"/>
  <c r="K9681" i="13" s="1"/>
  <c r="J9680" i="13"/>
  <c r="K9680" i="13" s="1"/>
  <c r="J9679" i="13"/>
  <c r="K9679" i="13" s="1"/>
  <c r="J9678" i="13"/>
  <c r="K9678" i="13" s="1"/>
  <c r="K9677" i="13"/>
  <c r="J9677" i="13"/>
  <c r="J9676" i="13"/>
  <c r="K9676" i="13" s="1"/>
  <c r="J9675" i="13"/>
  <c r="K9675" i="13" s="1"/>
  <c r="J9674" i="13"/>
  <c r="K9674" i="13" s="1"/>
  <c r="J9673" i="13"/>
  <c r="K9673" i="13" s="1"/>
  <c r="J9672" i="13"/>
  <c r="K9672" i="13" s="1"/>
  <c r="J9671" i="13"/>
  <c r="K9671" i="13" s="1"/>
  <c r="J9670" i="13"/>
  <c r="K9670" i="13" s="1"/>
  <c r="J9669" i="13"/>
  <c r="K9669" i="13" s="1"/>
  <c r="J9668" i="13"/>
  <c r="K9668" i="13" s="1"/>
  <c r="K9667" i="13"/>
  <c r="J9667" i="13"/>
  <c r="J9666" i="13"/>
  <c r="K9666" i="13" s="1"/>
  <c r="J9665" i="13"/>
  <c r="K9665" i="13" s="1"/>
  <c r="J9664" i="13"/>
  <c r="K9664" i="13" s="1"/>
  <c r="J9663" i="13"/>
  <c r="K9663" i="13" s="1"/>
  <c r="J9662" i="13"/>
  <c r="K9662" i="13" s="1"/>
  <c r="J9661" i="13"/>
  <c r="K9661" i="13" s="1"/>
  <c r="J9660" i="13"/>
  <c r="K9660" i="13" s="1"/>
  <c r="K9659" i="13"/>
  <c r="J9659" i="13"/>
  <c r="J9658" i="13"/>
  <c r="K9658" i="13" s="1"/>
  <c r="J9657" i="13"/>
  <c r="K9657" i="13" s="1"/>
  <c r="J9656" i="13"/>
  <c r="K9656" i="13" s="1"/>
  <c r="J9655" i="13"/>
  <c r="K9655" i="13" s="1"/>
  <c r="J9654" i="13"/>
  <c r="K9654" i="13" s="1"/>
  <c r="J9653" i="13"/>
  <c r="K9653" i="13" s="1"/>
  <c r="J9652" i="13"/>
  <c r="K9652" i="13" s="1"/>
  <c r="J9651" i="13"/>
  <c r="K9651" i="13" s="1"/>
  <c r="J9650" i="13"/>
  <c r="K9650" i="13" s="1"/>
  <c r="J9649" i="13"/>
  <c r="K9649" i="13" s="1"/>
  <c r="J9648" i="13"/>
  <c r="K9648" i="13" s="1"/>
  <c r="J9647" i="13"/>
  <c r="K9647" i="13" s="1"/>
  <c r="J9646" i="13"/>
  <c r="K9646" i="13" s="1"/>
  <c r="J9645" i="13"/>
  <c r="K9645" i="13" s="1"/>
  <c r="J9644" i="13"/>
  <c r="K9644" i="13" s="1"/>
  <c r="J9643" i="13"/>
  <c r="K9643" i="13" s="1"/>
  <c r="L9642" i="13"/>
  <c r="J9642" i="13"/>
  <c r="K9642" i="13" s="1"/>
  <c r="J9641" i="13"/>
  <c r="K9641" i="13" s="1"/>
  <c r="J9640" i="13"/>
  <c r="K9640" i="13" s="1"/>
  <c r="J9639" i="13"/>
  <c r="K9639" i="13" s="1"/>
  <c r="J9638" i="13"/>
  <c r="K9638" i="13" s="1"/>
  <c r="K9637" i="13"/>
  <c r="J9637" i="13"/>
  <c r="J9636" i="13"/>
  <c r="K9636" i="13" s="1"/>
  <c r="J9635" i="13"/>
  <c r="K9635" i="13" s="1"/>
  <c r="J9634" i="13"/>
  <c r="K9634" i="13" s="1"/>
  <c r="J9633" i="13"/>
  <c r="K9633" i="13" s="1"/>
  <c r="J9632" i="13"/>
  <c r="K9632" i="13" s="1"/>
  <c r="J9631" i="13"/>
  <c r="K9631" i="13" s="1"/>
  <c r="J9630" i="13"/>
  <c r="K9630" i="13" s="1"/>
  <c r="J9629" i="13"/>
  <c r="K9629" i="13" s="1"/>
  <c r="J9628" i="13"/>
  <c r="K9628" i="13" s="1"/>
  <c r="J9627" i="13"/>
  <c r="K9627" i="13" s="1"/>
  <c r="J9626" i="13"/>
  <c r="K9626" i="13" s="1"/>
  <c r="J9625" i="13"/>
  <c r="K9625" i="13" s="1"/>
  <c r="J9624" i="13"/>
  <c r="K9624" i="13" s="1"/>
  <c r="J9623" i="13"/>
  <c r="K9623" i="13" s="1"/>
  <c r="J9622" i="13"/>
  <c r="K9622" i="13" s="1"/>
  <c r="J9621" i="13"/>
  <c r="K9621" i="13" s="1"/>
  <c r="J9620" i="13"/>
  <c r="K9620" i="13" s="1"/>
  <c r="J9619" i="13"/>
  <c r="K9619" i="13" s="1"/>
  <c r="J9618" i="13"/>
  <c r="K9618" i="13" s="1"/>
  <c r="J9617" i="13"/>
  <c r="K9617" i="13" s="1"/>
  <c r="J9616" i="13"/>
  <c r="K9616" i="13" s="1"/>
  <c r="J9615" i="13"/>
  <c r="K9615" i="13" s="1"/>
  <c r="J9614" i="13"/>
  <c r="K9614" i="13" s="1"/>
  <c r="J9613" i="13"/>
  <c r="K9613" i="13" s="1"/>
  <c r="J9612" i="13"/>
  <c r="K9612" i="13" s="1"/>
  <c r="K9611" i="13"/>
  <c r="J9611" i="13"/>
  <c r="J9610" i="13"/>
  <c r="K9610" i="13" s="1"/>
  <c r="J9609" i="13"/>
  <c r="K9609" i="13" s="1"/>
  <c r="J9608" i="13"/>
  <c r="K9608" i="13" s="1"/>
  <c r="J9607" i="13"/>
  <c r="K9607" i="13" s="1"/>
  <c r="J9606" i="13"/>
  <c r="K9606" i="13" s="1"/>
  <c r="J9605" i="13"/>
  <c r="K9605" i="13" s="1"/>
  <c r="J9604" i="13"/>
  <c r="K9604" i="13" s="1"/>
  <c r="K9603" i="13"/>
  <c r="J9603" i="13"/>
  <c r="L9602" i="13"/>
  <c r="J9602" i="13"/>
  <c r="K9602" i="13" s="1"/>
  <c r="J9601" i="13"/>
  <c r="K9601" i="13" s="1"/>
  <c r="J9600" i="13"/>
  <c r="K9600" i="13" s="1"/>
  <c r="J9599" i="13"/>
  <c r="K9599" i="13" s="1"/>
  <c r="J9598" i="13"/>
  <c r="K9598" i="13" s="1"/>
  <c r="K9597" i="13"/>
  <c r="J9597" i="13"/>
  <c r="J9596" i="13"/>
  <c r="K9596" i="13" s="1"/>
  <c r="K9595" i="13"/>
  <c r="J9595" i="13"/>
  <c r="J9594" i="13"/>
  <c r="K9594" i="13" s="1"/>
  <c r="J9593" i="13"/>
  <c r="K9593" i="13" s="1"/>
  <c r="J9592" i="13"/>
  <c r="K9592" i="13" s="1"/>
  <c r="J9591" i="13"/>
  <c r="K9591" i="13" s="1"/>
  <c r="J9590" i="13"/>
  <c r="K9590" i="13" s="1"/>
  <c r="K9589" i="13"/>
  <c r="J9589" i="13"/>
  <c r="J9588" i="13"/>
  <c r="K9588" i="13" s="1"/>
  <c r="J9587" i="13"/>
  <c r="K9587" i="13" s="1"/>
  <c r="J9586" i="13"/>
  <c r="K9586" i="13" s="1"/>
  <c r="J9585" i="13"/>
  <c r="K9585" i="13" s="1"/>
  <c r="J9584" i="13"/>
  <c r="K9584" i="13" s="1"/>
  <c r="J9583" i="13"/>
  <c r="K9583" i="13" s="1"/>
  <c r="J9582" i="13"/>
  <c r="K9582" i="13" s="1"/>
  <c r="K9581" i="13"/>
  <c r="J9581" i="13"/>
  <c r="J9580" i="13"/>
  <c r="K9580" i="13" s="1"/>
  <c r="J9579" i="13"/>
  <c r="K9579" i="13" s="1"/>
  <c r="J9578" i="13"/>
  <c r="K9578" i="13" s="1"/>
  <c r="J9577" i="13"/>
  <c r="K9577" i="13" s="1"/>
  <c r="J9576" i="13"/>
  <c r="K9576" i="13" s="1"/>
  <c r="J9575" i="13"/>
  <c r="K9575" i="13" s="1"/>
  <c r="J9574" i="13"/>
  <c r="K9574" i="13" s="1"/>
  <c r="K9573" i="13"/>
  <c r="J9573" i="13"/>
  <c r="J9572" i="13"/>
  <c r="K9572" i="13" s="1"/>
  <c r="J9571" i="13"/>
  <c r="K9571" i="13" s="1"/>
  <c r="J9570" i="13"/>
  <c r="K9570" i="13" s="1"/>
  <c r="J9569" i="13"/>
  <c r="K9569" i="13" s="1"/>
  <c r="J9568" i="13"/>
  <c r="K9568" i="13" s="1"/>
  <c r="J9567" i="13"/>
  <c r="K9567" i="13" s="1"/>
  <c r="J9566" i="13"/>
  <c r="K9566" i="13" s="1"/>
  <c r="K9565" i="13"/>
  <c r="J9565" i="13"/>
  <c r="J9564" i="13"/>
  <c r="K9564" i="13" s="1"/>
  <c r="J9563" i="13"/>
  <c r="K9563" i="13" s="1"/>
  <c r="L9562" i="13"/>
  <c r="J9562" i="13"/>
  <c r="K9562" i="13" s="1"/>
  <c r="J9561" i="13"/>
  <c r="K9561" i="13" s="1"/>
  <c r="J9560" i="13"/>
  <c r="K9560" i="13" s="1"/>
  <c r="J9559" i="13"/>
  <c r="K9559" i="13" s="1"/>
  <c r="J9558" i="13"/>
  <c r="K9558" i="13" s="1"/>
  <c r="J9557" i="13"/>
  <c r="K9557" i="13" s="1"/>
  <c r="J9556" i="13"/>
  <c r="K9556" i="13" s="1"/>
  <c r="J9555" i="13"/>
  <c r="K9555" i="13" s="1"/>
  <c r="J9554" i="13"/>
  <c r="K9554" i="13" s="1"/>
  <c r="J9553" i="13"/>
  <c r="K9553" i="13" s="1"/>
  <c r="J9552" i="13"/>
  <c r="K9552" i="13" s="1"/>
  <c r="J9551" i="13"/>
  <c r="K9551" i="13" s="1"/>
  <c r="J9550" i="13"/>
  <c r="K9550" i="13" s="1"/>
  <c r="K9549" i="13"/>
  <c r="J9549" i="13"/>
  <c r="J9548" i="13"/>
  <c r="K9548" i="13" s="1"/>
  <c r="K9547" i="13"/>
  <c r="J9547" i="13"/>
  <c r="J9546" i="13"/>
  <c r="K9546" i="13" s="1"/>
  <c r="J9545" i="13"/>
  <c r="K9545" i="13" s="1"/>
  <c r="J9544" i="13"/>
  <c r="K9544" i="13" s="1"/>
  <c r="J9543" i="13"/>
  <c r="K9543" i="13" s="1"/>
  <c r="J9542" i="13"/>
  <c r="K9542" i="13" s="1"/>
  <c r="J9541" i="13"/>
  <c r="K9541" i="13" s="1"/>
  <c r="J9540" i="13"/>
  <c r="K9540" i="13" s="1"/>
  <c r="K9539" i="13"/>
  <c r="J9539" i="13"/>
  <c r="J9538" i="13"/>
  <c r="K9538" i="13" s="1"/>
  <c r="J9537" i="13"/>
  <c r="K9537" i="13" s="1"/>
  <c r="J9536" i="13"/>
  <c r="K9536" i="13" s="1"/>
  <c r="J9535" i="13"/>
  <c r="K9535" i="13" s="1"/>
  <c r="J9534" i="13"/>
  <c r="K9534" i="13" s="1"/>
  <c r="J9533" i="13"/>
  <c r="K9533" i="13" s="1"/>
  <c r="J9532" i="13"/>
  <c r="K9532" i="13" s="1"/>
  <c r="K9531" i="13"/>
  <c r="J9531" i="13"/>
  <c r="J9530" i="13"/>
  <c r="K9530" i="13" s="1"/>
  <c r="J9529" i="13"/>
  <c r="K9529" i="13" s="1"/>
  <c r="J9528" i="13"/>
  <c r="K9528" i="13" s="1"/>
  <c r="J9527" i="13"/>
  <c r="K9527" i="13" s="1"/>
  <c r="J9526" i="13"/>
  <c r="K9526" i="13" s="1"/>
  <c r="J9525" i="13"/>
  <c r="K9525" i="13" s="1"/>
  <c r="J9524" i="13"/>
  <c r="K9524" i="13" s="1"/>
  <c r="J9523" i="13"/>
  <c r="K9523" i="13" s="1"/>
  <c r="L9522" i="13"/>
  <c r="J9522" i="13"/>
  <c r="K9522" i="13" s="1"/>
  <c r="J9521" i="13"/>
  <c r="K9521" i="13" s="1"/>
  <c r="J9520" i="13"/>
  <c r="K9520" i="13" s="1"/>
  <c r="J9519" i="13"/>
  <c r="K9519" i="13" s="1"/>
  <c r="K9518" i="13"/>
  <c r="J9518" i="13"/>
  <c r="J9517" i="13"/>
  <c r="K9517" i="13" s="1"/>
  <c r="J9516" i="13"/>
  <c r="K9516" i="13" s="1"/>
  <c r="J9515" i="13"/>
  <c r="K9515" i="13" s="1"/>
  <c r="K9514" i="13"/>
  <c r="J9514" i="13"/>
  <c r="J9513" i="13"/>
  <c r="K9513" i="13" s="1"/>
  <c r="K9512" i="13"/>
  <c r="J9512" i="13"/>
  <c r="J9511" i="13"/>
  <c r="K9511" i="13" s="1"/>
  <c r="J9510" i="13"/>
  <c r="K9510" i="13" s="1"/>
  <c r="J9509" i="13"/>
  <c r="K9509" i="13" s="1"/>
  <c r="K9508" i="13"/>
  <c r="J9508" i="13"/>
  <c r="J9507" i="13"/>
  <c r="K9507" i="13" s="1"/>
  <c r="K9506" i="13"/>
  <c r="J9506" i="13"/>
  <c r="J9505" i="13"/>
  <c r="K9505" i="13" s="1"/>
  <c r="J9504" i="13"/>
  <c r="K9504" i="13" s="1"/>
  <c r="J9503" i="13"/>
  <c r="K9503" i="13" s="1"/>
  <c r="K9502" i="13"/>
  <c r="J9502" i="13"/>
  <c r="J9501" i="13"/>
  <c r="K9501" i="13" s="1"/>
  <c r="K9500" i="13"/>
  <c r="J9500" i="13"/>
  <c r="J9499" i="13"/>
  <c r="K9499" i="13" s="1"/>
  <c r="J9498" i="13"/>
  <c r="K9498" i="13" s="1"/>
  <c r="J9497" i="13"/>
  <c r="K9497" i="13" s="1"/>
  <c r="K9496" i="13"/>
  <c r="J9496" i="13"/>
  <c r="J9495" i="13"/>
  <c r="K9495" i="13" s="1"/>
  <c r="K9494" i="13"/>
  <c r="J9494" i="13"/>
  <c r="J9493" i="13"/>
  <c r="K9493" i="13" s="1"/>
  <c r="J9492" i="13"/>
  <c r="K9492" i="13" s="1"/>
  <c r="J9491" i="13"/>
  <c r="K9491" i="13" s="1"/>
  <c r="J9490" i="13"/>
  <c r="K9490" i="13" s="1"/>
  <c r="J9489" i="13"/>
  <c r="K9489" i="13" s="1"/>
  <c r="K9488" i="13"/>
  <c r="J9488" i="13"/>
  <c r="J9487" i="13"/>
  <c r="K9487" i="13" s="1"/>
  <c r="J9486" i="13"/>
  <c r="K9486" i="13" s="1"/>
  <c r="J9485" i="13"/>
  <c r="K9485" i="13" s="1"/>
  <c r="J9484" i="13"/>
  <c r="K9484" i="13" s="1"/>
  <c r="J9483" i="13"/>
  <c r="K9483" i="13" s="1"/>
  <c r="L9482" i="13"/>
  <c r="K9482" i="13"/>
  <c r="J9482" i="13"/>
  <c r="J9481" i="13"/>
  <c r="K9481" i="13" s="1"/>
  <c r="K9480" i="13"/>
  <c r="J9480" i="13"/>
  <c r="J9479" i="13"/>
  <c r="K9479" i="13" s="1"/>
  <c r="K9478" i="13"/>
  <c r="J9478" i="13"/>
  <c r="J9477" i="13"/>
  <c r="K9477" i="13" s="1"/>
  <c r="K9476" i="13"/>
  <c r="J9476" i="13"/>
  <c r="J9475" i="13"/>
  <c r="K9475" i="13" s="1"/>
  <c r="J9474" i="13"/>
  <c r="K9474" i="13" s="1"/>
  <c r="J9473" i="13"/>
  <c r="K9473" i="13" s="1"/>
  <c r="K9472" i="13"/>
  <c r="J9472" i="13"/>
  <c r="J9471" i="13"/>
  <c r="K9471" i="13" s="1"/>
  <c r="J9470" i="13"/>
  <c r="K9470" i="13" s="1"/>
  <c r="J9469" i="13"/>
  <c r="K9469" i="13" s="1"/>
  <c r="K9468" i="13"/>
  <c r="J9468" i="13"/>
  <c r="J9467" i="13"/>
  <c r="K9467" i="13" s="1"/>
  <c r="J9466" i="13"/>
  <c r="K9466" i="13" s="1"/>
  <c r="J9465" i="13"/>
  <c r="K9465" i="13" s="1"/>
  <c r="J9464" i="13"/>
  <c r="K9464" i="13" s="1"/>
  <c r="J9463" i="13"/>
  <c r="K9463" i="13" s="1"/>
  <c r="J9462" i="13"/>
  <c r="K9462" i="13" s="1"/>
  <c r="J9461" i="13"/>
  <c r="K9461" i="13" s="1"/>
  <c r="J9460" i="13"/>
  <c r="K9460" i="13" s="1"/>
  <c r="J9459" i="13"/>
  <c r="K9459" i="13" s="1"/>
  <c r="J9458" i="13"/>
  <c r="K9458" i="13" s="1"/>
  <c r="J9457" i="13"/>
  <c r="K9457" i="13" s="1"/>
  <c r="J9456" i="13"/>
  <c r="K9456" i="13" s="1"/>
  <c r="J9455" i="13"/>
  <c r="K9455" i="13" s="1"/>
  <c r="K9454" i="13"/>
  <c r="J9454" i="13"/>
  <c r="J9453" i="13"/>
  <c r="K9453" i="13" s="1"/>
  <c r="J9452" i="13"/>
  <c r="K9452" i="13" s="1"/>
  <c r="J9451" i="13"/>
  <c r="K9451" i="13" s="1"/>
  <c r="K9450" i="13"/>
  <c r="J9450" i="13"/>
  <c r="J9449" i="13"/>
  <c r="K9449" i="13" s="1"/>
  <c r="K9448" i="13"/>
  <c r="J9448" i="13"/>
  <c r="J9447" i="13"/>
  <c r="K9447" i="13" s="1"/>
  <c r="J9446" i="13"/>
  <c r="K9446" i="13" s="1"/>
  <c r="J9445" i="13"/>
  <c r="K9445" i="13" s="1"/>
  <c r="K9444" i="13"/>
  <c r="J9444" i="13"/>
  <c r="J9443" i="13"/>
  <c r="K9443" i="13" s="1"/>
  <c r="L9442" i="13"/>
  <c r="M9442" i="13" s="1"/>
  <c r="L9443" i="13" s="1"/>
  <c r="M9443" i="13" s="1"/>
  <c r="L9444" i="13" s="1"/>
  <c r="K9442" i="13"/>
  <c r="J9442" i="13"/>
  <c r="J9441" i="13"/>
  <c r="K9441" i="13" s="1"/>
  <c r="J9440" i="13"/>
  <c r="K9440" i="13" s="1"/>
  <c r="J9439" i="13"/>
  <c r="K9439" i="13" s="1"/>
  <c r="K9438" i="13"/>
  <c r="J9438" i="13"/>
  <c r="J9437" i="13"/>
  <c r="K9437" i="13" s="1"/>
  <c r="J9436" i="13"/>
  <c r="K9436" i="13" s="1"/>
  <c r="J9435" i="13"/>
  <c r="K9435" i="13" s="1"/>
  <c r="J9434" i="13"/>
  <c r="K9434" i="13" s="1"/>
  <c r="J9433" i="13"/>
  <c r="K9433" i="13" s="1"/>
  <c r="J9432" i="13"/>
  <c r="K9432" i="13" s="1"/>
  <c r="J9431" i="13"/>
  <c r="K9431" i="13" s="1"/>
  <c r="K9430" i="13"/>
  <c r="J9430" i="13"/>
  <c r="J9429" i="13"/>
  <c r="K9429" i="13" s="1"/>
  <c r="K9428" i="13"/>
  <c r="J9428" i="13"/>
  <c r="J9427" i="13"/>
  <c r="K9427" i="13" s="1"/>
  <c r="J9426" i="13"/>
  <c r="K9426" i="13" s="1"/>
  <c r="J9425" i="13"/>
  <c r="K9425" i="13" s="1"/>
  <c r="J9424" i="13"/>
  <c r="K9424" i="13" s="1"/>
  <c r="J9423" i="13"/>
  <c r="K9423" i="13" s="1"/>
  <c r="K9422" i="13"/>
  <c r="J9422" i="13"/>
  <c r="J9421" i="13"/>
  <c r="K9421" i="13" s="1"/>
  <c r="K9420" i="13"/>
  <c r="J9420" i="13"/>
  <c r="J9419" i="13"/>
  <c r="K9419" i="13" s="1"/>
  <c r="J9418" i="13"/>
  <c r="K9418" i="13" s="1"/>
  <c r="J9417" i="13"/>
  <c r="K9417" i="13" s="1"/>
  <c r="J9416" i="13"/>
  <c r="K9416" i="13" s="1"/>
  <c r="J9415" i="13"/>
  <c r="K9415" i="13" s="1"/>
  <c r="K9414" i="13"/>
  <c r="J9414" i="13"/>
  <c r="J9413" i="13"/>
  <c r="K9413" i="13" s="1"/>
  <c r="J9412" i="13"/>
  <c r="K9412" i="13" s="1"/>
  <c r="J9411" i="13"/>
  <c r="K9411" i="13" s="1"/>
  <c r="J9410" i="13"/>
  <c r="K9410" i="13" s="1"/>
  <c r="J9409" i="13"/>
  <c r="K9409" i="13" s="1"/>
  <c r="J9408" i="13"/>
  <c r="K9408" i="13" s="1"/>
  <c r="J9407" i="13"/>
  <c r="K9407" i="13" s="1"/>
  <c r="K9406" i="13"/>
  <c r="J9406" i="13"/>
  <c r="J9405" i="13"/>
  <c r="K9405" i="13" s="1"/>
  <c r="J9404" i="13"/>
  <c r="K9404" i="13" s="1"/>
  <c r="J9403" i="13"/>
  <c r="K9403" i="13" s="1"/>
  <c r="L9402" i="13"/>
  <c r="J9402" i="13"/>
  <c r="K9402" i="13" s="1"/>
  <c r="J9401" i="13"/>
  <c r="K9401" i="13" s="1"/>
  <c r="J9400" i="13"/>
  <c r="K9400" i="13" s="1"/>
  <c r="J9399" i="13"/>
  <c r="K9399" i="13" s="1"/>
  <c r="K9398" i="13"/>
  <c r="J9398" i="13"/>
  <c r="J9397" i="13"/>
  <c r="K9397" i="13" s="1"/>
  <c r="K9396" i="13"/>
  <c r="J9396" i="13"/>
  <c r="J9395" i="13"/>
  <c r="K9395" i="13" s="1"/>
  <c r="J9394" i="13"/>
  <c r="K9394" i="13" s="1"/>
  <c r="J9393" i="13"/>
  <c r="K9393" i="13" s="1"/>
  <c r="J9392" i="13"/>
  <c r="K9392" i="13" s="1"/>
  <c r="J9391" i="13"/>
  <c r="K9391" i="13" s="1"/>
  <c r="K9390" i="13"/>
  <c r="J9390" i="13"/>
  <c r="J9389" i="13"/>
  <c r="K9389" i="13" s="1"/>
  <c r="K9388" i="13"/>
  <c r="J9388" i="13"/>
  <c r="J9387" i="13"/>
  <c r="K9387" i="13" s="1"/>
  <c r="J9386" i="13"/>
  <c r="K9386" i="13" s="1"/>
  <c r="J9385" i="13"/>
  <c r="K9385" i="13" s="1"/>
  <c r="J9384" i="13"/>
  <c r="K9384" i="13" s="1"/>
  <c r="J9383" i="13"/>
  <c r="K9383" i="13" s="1"/>
  <c r="K9382" i="13"/>
  <c r="J9382" i="13"/>
  <c r="J9381" i="13"/>
  <c r="K9381" i="13" s="1"/>
  <c r="K9380" i="13"/>
  <c r="J9380" i="13"/>
  <c r="J9379" i="13"/>
  <c r="K9379" i="13" s="1"/>
  <c r="J9378" i="13"/>
  <c r="K9378" i="13" s="1"/>
  <c r="J9377" i="13"/>
  <c r="K9377" i="13" s="1"/>
  <c r="J9376" i="13"/>
  <c r="K9376" i="13" s="1"/>
  <c r="J9375" i="13"/>
  <c r="K9375" i="13" s="1"/>
  <c r="K9374" i="13"/>
  <c r="J9374" i="13"/>
  <c r="J9373" i="13"/>
  <c r="K9373" i="13" s="1"/>
  <c r="K9372" i="13"/>
  <c r="J9372" i="13"/>
  <c r="J9371" i="13"/>
  <c r="K9371" i="13" s="1"/>
  <c r="J9370" i="13"/>
  <c r="K9370" i="13" s="1"/>
  <c r="J9369" i="13"/>
  <c r="K9369" i="13" s="1"/>
  <c r="J9368" i="13"/>
  <c r="K9368" i="13" s="1"/>
  <c r="J9367" i="13"/>
  <c r="K9367" i="13" s="1"/>
  <c r="K9366" i="13"/>
  <c r="J9366" i="13"/>
  <c r="J9365" i="13"/>
  <c r="K9365" i="13" s="1"/>
  <c r="K9364" i="13"/>
  <c r="J9364" i="13"/>
  <c r="J9363" i="13"/>
  <c r="K9363" i="13" s="1"/>
  <c r="L9362" i="13"/>
  <c r="J9362" i="13"/>
  <c r="K9362" i="13" s="1"/>
  <c r="J9361" i="13"/>
  <c r="K9361" i="13" s="1"/>
  <c r="J9360" i="13"/>
  <c r="K9360" i="13" s="1"/>
  <c r="J9359" i="13"/>
  <c r="K9359" i="13" s="1"/>
  <c r="K9358" i="13"/>
  <c r="J9358" i="13"/>
  <c r="J9357" i="13"/>
  <c r="K9357" i="13" s="1"/>
  <c r="K9356" i="13"/>
  <c r="J9356" i="13"/>
  <c r="J9355" i="13"/>
  <c r="K9355" i="13" s="1"/>
  <c r="J9354" i="13"/>
  <c r="K9354" i="13" s="1"/>
  <c r="J9353" i="13"/>
  <c r="K9353" i="13" s="1"/>
  <c r="J9352" i="13"/>
  <c r="K9352" i="13" s="1"/>
  <c r="J9351" i="13"/>
  <c r="K9351" i="13" s="1"/>
  <c r="K9350" i="13"/>
  <c r="J9350" i="13"/>
  <c r="J9349" i="13"/>
  <c r="K9349" i="13" s="1"/>
  <c r="K9348" i="13"/>
  <c r="J9348" i="13"/>
  <c r="J9347" i="13"/>
  <c r="K9347" i="13" s="1"/>
  <c r="J9346" i="13"/>
  <c r="K9346" i="13" s="1"/>
  <c r="J9345" i="13"/>
  <c r="K9345" i="13" s="1"/>
  <c r="J9344" i="13"/>
  <c r="K9344" i="13" s="1"/>
  <c r="J9343" i="13"/>
  <c r="K9343" i="13" s="1"/>
  <c r="K9342" i="13"/>
  <c r="J9342" i="13"/>
  <c r="J9341" i="13"/>
  <c r="K9341" i="13" s="1"/>
  <c r="J9340" i="13"/>
  <c r="K9340" i="13" s="1"/>
  <c r="J9339" i="13"/>
  <c r="K9339" i="13" s="1"/>
  <c r="J9338" i="13"/>
  <c r="K9338" i="13" s="1"/>
  <c r="J9337" i="13"/>
  <c r="K9337" i="13" s="1"/>
  <c r="J9336" i="13"/>
  <c r="K9336" i="13" s="1"/>
  <c r="J9335" i="13"/>
  <c r="K9335" i="13" s="1"/>
  <c r="K9334" i="13"/>
  <c r="J9334" i="13"/>
  <c r="J9333" i="13"/>
  <c r="K9333" i="13" s="1"/>
  <c r="J9332" i="13"/>
  <c r="K9332" i="13" s="1"/>
  <c r="J9331" i="13"/>
  <c r="K9331" i="13" s="1"/>
  <c r="J9330" i="13"/>
  <c r="K9330" i="13" s="1"/>
  <c r="J9329" i="13"/>
  <c r="K9329" i="13" s="1"/>
  <c r="J9328" i="13"/>
  <c r="K9328" i="13" s="1"/>
  <c r="J9327" i="13"/>
  <c r="K9327" i="13" s="1"/>
  <c r="K9326" i="13"/>
  <c r="J9326" i="13"/>
  <c r="J9325" i="13"/>
  <c r="K9325" i="13" s="1"/>
  <c r="K9324" i="13"/>
  <c r="J9324" i="13"/>
  <c r="J9323" i="13"/>
  <c r="K9323" i="13" s="1"/>
  <c r="L9322" i="13"/>
  <c r="K9322" i="13"/>
  <c r="J9322" i="13"/>
  <c r="J9321" i="13"/>
  <c r="K9321" i="13" s="1"/>
  <c r="J9320" i="13"/>
  <c r="K9320" i="13" s="1"/>
  <c r="J9319" i="13"/>
  <c r="K9319" i="13" s="1"/>
  <c r="K9318" i="13"/>
  <c r="J9318" i="13"/>
  <c r="J9317" i="13"/>
  <c r="K9317" i="13" s="1"/>
  <c r="J9316" i="13"/>
  <c r="K9316" i="13" s="1"/>
  <c r="J9315" i="13"/>
  <c r="K9315" i="13" s="1"/>
  <c r="J9314" i="13"/>
  <c r="K9314" i="13" s="1"/>
  <c r="J9313" i="13"/>
  <c r="K9313" i="13" s="1"/>
  <c r="J9312" i="13"/>
  <c r="K9312" i="13" s="1"/>
  <c r="J9311" i="13"/>
  <c r="K9311" i="13" s="1"/>
  <c r="K9310" i="13"/>
  <c r="J9310" i="13"/>
  <c r="J9309" i="13"/>
  <c r="K9309" i="13" s="1"/>
  <c r="K9308" i="13"/>
  <c r="J9308" i="13"/>
  <c r="J9307" i="13"/>
  <c r="K9307" i="13" s="1"/>
  <c r="K9306" i="13"/>
  <c r="J9306" i="13"/>
  <c r="J9305" i="13"/>
  <c r="K9305" i="13" s="1"/>
  <c r="J9304" i="13"/>
  <c r="K9304" i="13" s="1"/>
  <c r="J9303" i="13"/>
  <c r="K9303" i="13" s="1"/>
  <c r="K9302" i="13"/>
  <c r="J9302" i="13"/>
  <c r="J9301" i="13"/>
  <c r="K9301" i="13" s="1"/>
  <c r="K9300" i="13"/>
  <c r="J9300" i="13"/>
  <c r="J9299" i="13"/>
  <c r="K9299" i="13" s="1"/>
  <c r="J9298" i="13"/>
  <c r="K9298" i="13" s="1"/>
  <c r="J9297" i="13"/>
  <c r="K9297" i="13" s="1"/>
  <c r="J9296" i="13"/>
  <c r="K9296" i="13" s="1"/>
  <c r="J9295" i="13"/>
  <c r="K9295" i="13" s="1"/>
  <c r="K9294" i="13"/>
  <c r="J9294" i="13"/>
  <c r="J9293" i="13"/>
  <c r="K9293" i="13" s="1"/>
  <c r="K9292" i="13"/>
  <c r="J9292" i="13"/>
  <c r="J9291" i="13"/>
  <c r="K9291" i="13" s="1"/>
  <c r="K9290" i="13"/>
  <c r="J9290" i="13"/>
  <c r="J9289" i="13"/>
  <c r="K9289" i="13" s="1"/>
  <c r="J9288" i="13"/>
  <c r="K9288" i="13" s="1"/>
  <c r="J9287" i="13"/>
  <c r="K9287" i="13" s="1"/>
  <c r="K9286" i="13"/>
  <c r="J9286" i="13"/>
  <c r="J9285" i="13"/>
  <c r="K9285" i="13" s="1"/>
  <c r="K9284" i="13"/>
  <c r="J9284" i="13"/>
  <c r="J9283" i="13"/>
  <c r="K9283" i="13" s="1"/>
  <c r="L9282" i="13"/>
  <c r="J9282" i="13"/>
  <c r="K9282" i="13" s="1"/>
  <c r="J9281" i="13"/>
  <c r="K9281" i="13" s="1"/>
  <c r="J9280" i="13"/>
  <c r="K9280" i="13" s="1"/>
  <c r="J9279" i="13"/>
  <c r="K9279" i="13" s="1"/>
  <c r="K9278" i="13"/>
  <c r="J9278" i="13"/>
  <c r="J9277" i="13"/>
  <c r="K9277" i="13" s="1"/>
  <c r="J9276" i="13"/>
  <c r="K9276" i="13" s="1"/>
  <c r="J9275" i="13"/>
  <c r="K9275" i="13" s="1"/>
  <c r="J9274" i="13"/>
  <c r="K9274" i="13" s="1"/>
  <c r="J9273" i="13"/>
  <c r="K9273" i="13" s="1"/>
  <c r="J9272" i="13"/>
  <c r="K9272" i="13" s="1"/>
  <c r="J9271" i="13"/>
  <c r="K9271" i="13" s="1"/>
  <c r="K9270" i="13"/>
  <c r="J9270" i="13"/>
  <c r="J9269" i="13"/>
  <c r="K9269" i="13" s="1"/>
  <c r="J9268" i="13"/>
  <c r="K9268" i="13" s="1"/>
  <c r="J9267" i="13"/>
  <c r="K9267" i="13" s="1"/>
  <c r="J9266" i="13"/>
  <c r="K9266" i="13" s="1"/>
  <c r="J9265" i="13"/>
  <c r="K9265" i="13" s="1"/>
  <c r="J9264" i="13"/>
  <c r="K9264" i="13" s="1"/>
  <c r="J9263" i="13"/>
  <c r="K9263" i="13" s="1"/>
  <c r="K9262" i="13"/>
  <c r="J9262" i="13"/>
  <c r="J9261" i="13"/>
  <c r="K9261" i="13" s="1"/>
  <c r="K9260" i="13"/>
  <c r="J9260" i="13"/>
  <c r="J9259" i="13"/>
  <c r="K9259" i="13" s="1"/>
  <c r="J9258" i="13"/>
  <c r="K9258" i="13" s="1"/>
  <c r="J9257" i="13"/>
  <c r="K9257" i="13" s="1"/>
  <c r="J9256" i="13"/>
  <c r="K9256" i="13" s="1"/>
  <c r="J9255" i="13"/>
  <c r="K9255" i="13" s="1"/>
  <c r="K9254" i="13"/>
  <c r="J9254" i="13"/>
  <c r="J9253" i="13"/>
  <c r="K9253" i="13" s="1"/>
  <c r="K9252" i="13"/>
  <c r="J9252" i="13"/>
  <c r="J9251" i="13"/>
  <c r="K9251" i="13" s="1"/>
  <c r="J9250" i="13"/>
  <c r="K9250" i="13" s="1"/>
  <c r="J9249" i="13"/>
  <c r="K9249" i="13" s="1"/>
  <c r="J9248" i="13"/>
  <c r="K9248" i="13" s="1"/>
  <c r="J9247" i="13"/>
  <c r="K9247" i="13" s="1"/>
  <c r="K9246" i="13"/>
  <c r="J9246" i="13"/>
  <c r="J9245" i="13"/>
  <c r="K9245" i="13" s="1"/>
  <c r="J9244" i="13"/>
  <c r="K9244" i="13" s="1"/>
  <c r="J9243" i="13"/>
  <c r="K9243" i="13" s="1"/>
  <c r="L9242" i="13"/>
  <c r="K9242" i="13"/>
  <c r="J9242" i="13"/>
  <c r="J9241" i="13"/>
  <c r="K9241" i="13" s="1"/>
  <c r="K9240" i="13"/>
  <c r="J9240" i="13"/>
  <c r="J9239" i="13"/>
  <c r="K9239" i="13" s="1"/>
  <c r="K9238" i="13"/>
  <c r="J9238" i="13"/>
  <c r="J9237" i="13"/>
  <c r="K9237" i="13" s="1"/>
  <c r="J9236" i="13"/>
  <c r="K9236" i="13" s="1"/>
  <c r="J9235" i="13"/>
  <c r="K9235" i="13" s="1"/>
  <c r="J9234" i="13"/>
  <c r="K9234" i="13" s="1"/>
  <c r="J9233" i="13"/>
  <c r="K9233" i="13" s="1"/>
  <c r="J9232" i="13"/>
  <c r="K9232" i="13" s="1"/>
  <c r="J9231" i="13"/>
  <c r="K9231" i="13" s="1"/>
  <c r="K9230" i="13"/>
  <c r="J9230" i="13"/>
  <c r="J9229" i="13"/>
  <c r="K9229" i="13" s="1"/>
  <c r="K9228" i="13"/>
  <c r="J9228" i="13"/>
  <c r="J9227" i="13"/>
  <c r="K9227" i="13" s="1"/>
  <c r="K9226" i="13"/>
  <c r="J9226" i="13"/>
  <c r="J9225" i="13"/>
  <c r="K9225" i="13" s="1"/>
  <c r="K9224" i="13"/>
  <c r="J9224" i="13"/>
  <c r="J9223" i="13"/>
  <c r="K9223" i="13" s="1"/>
  <c r="K9222" i="13"/>
  <c r="J9222" i="13"/>
  <c r="J9221" i="13"/>
  <c r="K9221" i="13" s="1"/>
  <c r="J9220" i="13"/>
  <c r="K9220" i="13" s="1"/>
  <c r="J9219" i="13"/>
  <c r="K9219" i="13" s="1"/>
  <c r="J9218" i="13"/>
  <c r="K9218" i="13" s="1"/>
  <c r="J9217" i="13"/>
  <c r="K9217" i="13" s="1"/>
  <c r="J9216" i="13"/>
  <c r="K9216" i="13" s="1"/>
  <c r="K9215" i="13"/>
  <c r="J9215" i="13"/>
  <c r="J9214" i="13"/>
  <c r="K9214" i="13" s="1"/>
  <c r="J9213" i="13"/>
  <c r="K9213" i="13" s="1"/>
  <c r="J9212" i="13"/>
  <c r="K9212" i="13" s="1"/>
  <c r="J9211" i="13"/>
  <c r="K9211" i="13" s="1"/>
  <c r="J9210" i="13"/>
  <c r="K9210" i="13" s="1"/>
  <c r="J9209" i="13"/>
  <c r="K9209" i="13" s="1"/>
  <c r="K9208" i="13"/>
  <c r="J9208" i="13"/>
  <c r="J9207" i="13"/>
  <c r="K9207" i="13" s="1"/>
  <c r="J9206" i="13"/>
  <c r="K9206" i="13" s="1"/>
  <c r="J9205" i="13"/>
  <c r="K9205" i="13" s="1"/>
  <c r="K9204" i="13"/>
  <c r="J9204" i="13"/>
  <c r="J9203" i="13"/>
  <c r="K9203" i="13" s="1"/>
  <c r="L9202" i="13"/>
  <c r="J9202" i="13"/>
  <c r="K9202" i="13" s="1"/>
  <c r="J9201" i="13"/>
  <c r="K9201" i="13" s="1"/>
  <c r="J9200" i="13"/>
  <c r="K9200" i="13" s="1"/>
  <c r="J9199" i="13"/>
  <c r="K9199" i="13" s="1"/>
  <c r="J9198" i="13"/>
  <c r="K9198" i="13" s="1"/>
  <c r="J9197" i="13"/>
  <c r="K9197" i="13" s="1"/>
  <c r="J9196" i="13"/>
  <c r="K9196" i="13" s="1"/>
  <c r="J9195" i="13"/>
  <c r="K9195" i="13" s="1"/>
  <c r="J9194" i="13"/>
  <c r="K9194" i="13" s="1"/>
  <c r="J9193" i="13"/>
  <c r="K9193" i="13" s="1"/>
  <c r="J9192" i="13"/>
  <c r="K9192" i="13" s="1"/>
  <c r="J9191" i="13"/>
  <c r="K9191" i="13" s="1"/>
  <c r="K9190" i="13"/>
  <c r="J9190" i="13"/>
  <c r="J9189" i="13"/>
  <c r="K9189" i="13" s="1"/>
  <c r="J9188" i="13"/>
  <c r="K9188" i="13" s="1"/>
  <c r="J9187" i="13"/>
  <c r="K9187" i="13" s="1"/>
  <c r="J9186" i="13"/>
  <c r="K9186" i="13" s="1"/>
  <c r="J9185" i="13"/>
  <c r="K9185" i="13" s="1"/>
  <c r="K9184" i="13"/>
  <c r="J9184" i="13"/>
  <c r="J9183" i="13"/>
  <c r="K9183" i="13" s="1"/>
  <c r="J9182" i="13"/>
  <c r="K9182" i="13" s="1"/>
  <c r="J9181" i="13"/>
  <c r="K9181" i="13" s="1"/>
  <c r="J9180" i="13"/>
  <c r="K9180" i="13" s="1"/>
  <c r="J9179" i="13"/>
  <c r="K9179" i="13" s="1"/>
  <c r="J9178" i="13"/>
  <c r="K9178" i="13" s="1"/>
  <c r="J9177" i="13"/>
  <c r="K9177" i="13" s="1"/>
  <c r="J9176" i="13"/>
  <c r="K9176" i="13" s="1"/>
  <c r="J9175" i="13"/>
  <c r="K9175" i="13" s="1"/>
  <c r="K9174" i="13"/>
  <c r="J9174" i="13"/>
  <c r="J9173" i="13"/>
  <c r="K9173" i="13" s="1"/>
  <c r="J9172" i="13"/>
  <c r="K9172" i="13" s="1"/>
  <c r="J9171" i="13"/>
  <c r="K9171" i="13" s="1"/>
  <c r="K9170" i="13"/>
  <c r="J9170" i="13"/>
  <c r="J9169" i="13"/>
  <c r="K9169" i="13" s="1"/>
  <c r="K9168" i="13"/>
  <c r="J9168" i="13"/>
  <c r="J9167" i="13"/>
  <c r="K9167" i="13" s="1"/>
  <c r="J9166" i="13"/>
  <c r="K9166" i="13" s="1"/>
  <c r="J9165" i="13"/>
  <c r="K9165" i="13" s="1"/>
  <c r="K9164" i="13"/>
  <c r="J9164" i="13"/>
  <c r="J9163" i="13"/>
  <c r="K9163" i="13" s="1"/>
  <c r="L9162" i="13"/>
  <c r="J9162" i="13"/>
  <c r="K9162" i="13" s="1"/>
  <c r="J9161" i="13"/>
  <c r="K9161" i="13" s="1"/>
  <c r="J9160" i="13"/>
  <c r="K9160" i="13" s="1"/>
  <c r="J9159" i="13"/>
  <c r="K9159" i="13" s="1"/>
  <c r="K9158" i="13"/>
  <c r="J9158" i="13"/>
  <c r="J9157" i="13"/>
  <c r="K9157" i="13" s="1"/>
  <c r="K9156" i="13"/>
  <c r="J9156" i="13"/>
  <c r="J9155" i="13"/>
  <c r="K9155" i="13" s="1"/>
  <c r="K9154" i="13"/>
  <c r="J9154" i="13"/>
  <c r="J9153" i="13"/>
  <c r="K9153" i="13" s="1"/>
  <c r="K9152" i="13"/>
  <c r="J9152" i="13"/>
  <c r="J9151" i="13"/>
  <c r="K9151" i="13" s="1"/>
  <c r="K9150" i="13"/>
  <c r="J9150" i="13"/>
  <c r="J9149" i="13"/>
  <c r="K9149" i="13" s="1"/>
  <c r="J9148" i="13"/>
  <c r="K9148" i="13" s="1"/>
  <c r="J9147" i="13"/>
  <c r="K9147" i="13" s="1"/>
  <c r="K9146" i="13"/>
  <c r="J9146" i="13"/>
  <c r="J9145" i="13"/>
  <c r="K9145" i="13" s="1"/>
  <c r="K9144" i="13"/>
  <c r="J9144" i="13"/>
  <c r="J9143" i="13"/>
  <c r="K9143" i="13" s="1"/>
  <c r="J9142" i="13"/>
  <c r="K9142" i="13" s="1"/>
  <c r="J9141" i="13"/>
  <c r="K9141" i="13" s="1"/>
  <c r="K9140" i="13"/>
  <c r="J9140" i="13"/>
  <c r="J9139" i="13"/>
  <c r="K9139" i="13" s="1"/>
  <c r="J9138" i="13"/>
  <c r="K9138" i="13" s="1"/>
  <c r="J9137" i="13"/>
  <c r="K9137" i="13" s="1"/>
  <c r="K9136" i="13"/>
  <c r="J9136" i="13"/>
  <c r="J9135" i="13"/>
  <c r="K9135" i="13" s="1"/>
  <c r="J9134" i="13"/>
  <c r="K9134" i="13" s="1"/>
  <c r="J9133" i="13"/>
  <c r="K9133" i="13" s="1"/>
  <c r="J9132" i="13"/>
  <c r="K9132" i="13" s="1"/>
  <c r="J9131" i="13"/>
  <c r="K9131" i="13" s="1"/>
  <c r="J9130" i="13"/>
  <c r="K9130" i="13" s="1"/>
  <c r="J9129" i="13"/>
  <c r="K9129" i="13" s="1"/>
  <c r="J9128" i="13"/>
  <c r="K9128" i="13" s="1"/>
  <c r="J9127" i="13"/>
  <c r="K9127" i="13" s="1"/>
  <c r="K9126" i="13"/>
  <c r="J9126" i="13"/>
  <c r="J9125" i="13"/>
  <c r="K9125" i="13" s="1"/>
  <c r="K9124" i="13"/>
  <c r="J9124" i="13"/>
  <c r="J9123" i="13"/>
  <c r="K9123" i="13" s="1"/>
  <c r="L9122" i="13"/>
  <c r="J9122" i="13"/>
  <c r="K9122" i="13" s="1"/>
  <c r="J9121" i="13"/>
  <c r="K9121" i="13" s="1"/>
  <c r="K9120" i="13"/>
  <c r="J9120" i="13"/>
  <c r="J9119" i="13"/>
  <c r="K9119" i="13" s="1"/>
  <c r="J9118" i="13"/>
  <c r="K9118" i="13" s="1"/>
  <c r="J9117" i="13"/>
  <c r="K9117" i="13" s="1"/>
  <c r="J9116" i="13"/>
  <c r="K9116" i="13" s="1"/>
  <c r="J9115" i="13"/>
  <c r="K9115" i="13" s="1"/>
  <c r="J9114" i="13"/>
  <c r="K9114" i="13" s="1"/>
  <c r="J9113" i="13"/>
  <c r="K9113" i="13" s="1"/>
  <c r="K9112" i="13"/>
  <c r="J9112" i="13"/>
  <c r="J9111" i="13"/>
  <c r="K9111" i="13" s="1"/>
  <c r="J9110" i="13"/>
  <c r="K9110" i="13" s="1"/>
  <c r="J9109" i="13"/>
  <c r="K9109" i="13" s="1"/>
  <c r="J9108" i="13"/>
  <c r="K9108" i="13" s="1"/>
  <c r="J9107" i="13"/>
  <c r="K9107" i="13" s="1"/>
  <c r="K9106" i="13"/>
  <c r="J9106" i="13"/>
  <c r="J9105" i="13"/>
  <c r="K9105" i="13" s="1"/>
  <c r="K9104" i="13"/>
  <c r="J9104" i="13"/>
  <c r="J9103" i="13"/>
  <c r="K9103" i="13" s="1"/>
  <c r="J9102" i="13"/>
  <c r="K9102" i="13" s="1"/>
  <c r="J9101" i="13"/>
  <c r="K9101" i="13" s="1"/>
  <c r="K9100" i="13"/>
  <c r="J9100" i="13"/>
  <c r="J9099" i="13"/>
  <c r="K9099" i="13" s="1"/>
  <c r="J9098" i="13"/>
  <c r="K9098" i="13" s="1"/>
  <c r="J9097" i="13"/>
  <c r="K9097" i="13" s="1"/>
  <c r="J9096" i="13"/>
  <c r="K9096" i="13" s="1"/>
  <c r="J9095" i="13"/>
  <c r="K9095" i="13" s="1"/>
  <c r="K9094" i="13"/>
  <c r="J9094" i="13"/>
  <c r="J9093" i="13"/>
  <c r="K9093" i="13" s="1"/>
  <c r="J9092" i="13"/>
  <c r="K9092" i="13" s="1"/>
  <c r="J9091" i="13"/>
  <c r="K9091" i="13" s="1"/>
  <c r="J9090" i="13"/>
  <c r="K9090" i="13" s="1"/>
  <c r="J9089" i="13"/>
  <c r="K9089" i="13" s="1"/>
  <c r="K9088" i="13"/>
  <c r="J9088" i="13"/>
  <c r="J9087" i="13"/>
  <c r="K9087" i="13" s="1"/>
  <c r="K9086" i="13"/>
  <c r="J9086" i="13"/>
  <c r="J9085" i="13"/>
  <c r="K9085" i="13" s="1"/>
  <c r="J9084" i="13"/>
  <c r="K9084" i="13" s="1"/>
  <c r="M9083" i="13"/>
  <c r="L9084" i="13" s="1"/>
  <c r="L9083" i="13"/>
  <c r="J9083" i="13"/>
  <c r="K9083" i="13" s="1"/>
  <c r="L9082" i="13"/>
  <c r="M9082" i="13" s="1"/>
  <c r="K9082" i="13"/>
  <c r="J9082" i="13"/>
  <c r="J9081" i="13"/>
  <c r="K9081" i="13" s="1"/>
  <c r="K9080" i="13"/>
  <c r="J9080" i="13"/>
  <c r="J9079" i="13"/>
  <c r="K9079" i="13" s="1"/>
  <c r="J9078" i="13"/>
  <c r="K9078" i="13" s="1"/>
  <c r="J9077" i="13"/>
  <c r="K9077" i="13" s="1"/>
  <c r="K9076" i="13"/>
  <c r="J9076" i="13"/>
  <c r="J9075" i="13"/>
  <c r="K9075" i="13" s="1"/>
  <c r="J9074" i="13"/>
  <c r="K9074" i="13" s="1"/>
  <c r="J9073" i="13"/>
  <c r="K9073" i="13" s="1"/>
  <c r="J9072" i="13"/>
  <c r="K9072" i="13" s="1"/>
  <c r="J9071" i="13"/>
  <c r="K9071" i="13" s="1"/>
  <c r="J9070" i="13"/>
  <c r="K9070" i="13" s="1"/>
  <c r="J9069" i="13"/>
  <c r="K9069" i="13" s="1"/>
  <c r="J9068" i="13"/>
  <c r="K9068" i="13" s="1"/>
  <c r="J9067" i="13"/>
  <c r="K9067" i="13" s="1"/>
  <c r="J9066" i="13"/>
  <c r="K9066" i="13" s="1"/>
  <c r="J9065" i="13"/>
  <c r="K9065" i="13" s="1"/>
  <c r="J9064" i="13"/>
  <c r="K9064" i="13" s="1"/>
  <c r="J9063" i="13"/>
  <c r="K9063" i="13" s="1"/>
  <c r="K9062" i="13"/>
  <c r="J9062" i="13"/>
  <c r="J9061" i="13"/>
  <c r="K9061" i="13" s="1"/>
  <c r="K9060" i="13"/>
  <c r="J9060" i="13"/>
  <c r="J9059" i="13"/>
  <c r="K9059" i="13" s="1"/>
  <c r="J9058" i="13"/>
  <c r="K9058" i="13" s="1"/>
  <c r="J9057" i="13"/>
  <c r="K9057" i="13" s="1"/>
  <c r="K9056" i="13"/>
  <c r="J9056" i="13"/>
  <c r="J9055" i="13"/>
  <c r="K9055" i="13" s="1"/>
  <c r="J9054" i="13"/>
  <c r="K9054" i="13" s="1"/>
  <c r="J9053" i="13"/>
  <c r="K9053" i="13" s="1"/>
  <c r="J9052" i="13"/>
  <c r="K9052" i="13" s="1"/>
  <c r="J9051" i="13"/>
  <c r="K9051" i="13" s="1"/>
  <c r="K9050" i="13"/>
  <c r="J9050" i="13"/>
  <c r="J9049" i="13"/>
  <c r="K9049" i="13" s="1"/>
  <c r="K9048" i="13"/>
  <c r="J9048" i="13"/>
  <c r="J9047" i="13"/>
  <c r="K9047" i="13" s="1"/>
  <c r="J9046" i="13"/>
  <c r="K9046" i="13" s="1"/>
  <c r="J9045" i="13"/>
  <c r="K9045" i="13" s="1"/>
  <c r="J9044" i="13"/>
  <c r="K9044" i="13" s="1"/>
  <c r="J9043" i="13"/>
  <c r="K9043" i="13" s="1"/>
  <c r="L9042" i="13"/>
  <c r="K9042" i="13"/>
  <c r="J9042" i="13"/>
  <c r="J9041" i="13"/>
  <c r="K9041" i="13" s="1"/>
  <c r="J9040" i="13"/>
  <c r="K9040" i="13" s="1"/>
  <c r="J9039" i="13"/>
  <c r="K9039" i="13" s="1"/>
  <c r="J9038" i="13"/>
  <c r="K9038" i="13" s="1"/>
  <c r="J9037" i="13"/>
  <c r="K9037" i="13" s="1"/>
  <c r="K9036" i="13"/>
  <c r="J9036" i="13"/>
  <c r="J9035" i="13"/>
  <c r="K9035" i="13" s="1"/>
  <c r="J9034" i="13"/>
  <c r="K9034" i="13" s="1"/>
  <c r="J9033" i="13"/>
  <c r="K9033" i="13" s="1"/>
  <c r="J9032" i="13"/>
  <c r="K9032" i="13" s="1"/>
  <c r="J9031" i="13"/>
  <c r="K9031" i="13" s="1"/>
  <c r="K9030" i="13"/>
  <c r="J9030" i="13"/>
  <c r="J9029" i="13"/>
  <c r="K9029" i="13" s="1"/>
  <c r="J9028" i="13"/>
  <c r="K9028" i="13" s="1"/>
  <c r="J9027" i="13"/>
  <c r="K9027" i="13" s="1"/>
  <c r="J9026" i="13"/>
  <c r="K9026" i="13" s="1"/>
  <c r="J9025" i="13"/>
  <c r="K9025" i="13" s="1"/>
  <c r="K9024" i="13"/>
  <c r="J9024" i="13"/>
  <c r="J9023" i="13"/>
  <c r="K9023" i="13" s="1"/>
  <c r="K9022" i="13"/>
  <c r="J9022" i="13"/>
  <c r="J9021" i="13"/>
  <c r="K9021" i="13" s="1"/>
  <c r="K9020" i="13"/>
  <c r="J9020" i="13"/>
  <c r="J9019" i="13"/>
  <c r="K9019" i="13" s="1"/>
  <c r="K9018" i="13"/>
  <c r="J9018" i="13"/>
  <c r="J9017" i="13"/>
  <c r="K9017" i="13" s="1"/>
  <c r="K9016" i="13"/>
  <c r="J9016" i="13"/>
  <c r="J9015" i="13"/>
  <c r="K9015" i="13" s="1"/>
  <c r="K9014" i="13"/>
  <c r="J9014" i="13"/>
  <c r="J9013" i="13"/>
  <c r="K9013" i="13" s="1"/>
  <c r="K9012" i="13"/>
  <c r="J9012" i="13"/>
  <c r="J9011" i="13"/>
  <c r="K9011" i="13" s="1"/>
  <c r="J9010" i="13"/>
  <c r="K9010" i="13" s="1"/>
  <c r="J9009" i="13"/>
  <c r="K9009" i="13" s="1"/>
  <c r="J9008" i="13"/>
  <c r="K9008" i="13" s="1"/>
  <c r="J9007" i="13"/>
  <c r="K9007" i="13" s="1"/>
  <c r="J9006" i="13"/>
  <c r="K9006" i="13" s="1"/>
  <c r="J9005" i="13"/>
  <c r="K9005" i="13" s="1"/>
  <c r="J9004" i="13"/>
  <c r="K9004" i="13" s="1"/>
  <c r="J9003" i="13"/>
  <c r="K9003" i="13" s="1"/>
  <c r="L9002" i="13"/>
  <c r="K9002" i="13"/>
  <c r="J9002" i="13"/>
  <c r="J9001" i="13"/>
  <c r="K9001" i="13" s="1"/>
  <c r="J9000" i="13"/>
  <c r="K9000" i="13" s="1"/>
  <c r="J8999" i="13"/>
  <c r="K8999" i="13" s="1"/>
  <c r="K8998" i="13"/>
  <c r="J8998" i="13"/>
  <c r="J8997" i="13"/>
  <c r="K8997" i="13" s="1"/>
  <c r="J8996" i="13"/>
  <c r="K8996" i="13" s="1"/>
  <c r="J8995" i="13"/>
  <c r="K8995" i="13" s="1"/>
  <c r="J8994" i="13"/>
  <c r="K8994" i="13" s="1"/>
  <c r="J8993" i="13"/>
  <c r="K8993" i="13" s="1"/>
  <c r="K8992" i="13"/>
  <c r="J8992" i="13"/>
  <c r="J8991" i="13"/>
  <c r="K8991" i="13" s="1"/>
  <c r="J8990" i="13"/>
  <c r="K8990" i="13" s="1"/>
  <c r="J8989" i="13"/>
  <c r="K8989" i="13" s="1"/>
  <c r="J8988" i="13"/>
  <c r="K8988" i="13" s="1"/>
  <c r="J8987" i="13"/>
  <c r="K8987" i="13" s="1"/>
  <c r="K8986" i="13"/>
  <c r="J8986" i="13"/>
  <c r="J8985" i="13"/>
  <c r="K8985" i="13" s="1"/>
  <c r="K8984" i="13"/>
  <c r="J8984" i="13"/>
  <c r="J8983" i="13"/>
  <c r="K8983" i="13" s="1"/>
  <c r="J8982" i="13"/>
  <c r="K8982" i="13" s="1"/>
  <c r="J8981" i="13"/>
  <c r="K8981" i="13" s="1"/>
  <c r="K8980" i="13"/>
  <c r="J8980" i="13"/>
  <c r="J8979" i="13"/>
  <c r="K8979" i="13" s="1"/>
  <c r="K8978" i="13"/>
  <c r="J8978" i="13"/>
  <c r="J8977" i="13"/>
  <c r="K8977" i="13" s="1"/>
  <c r="J8976" i="13"/>
  <c r="K8976" i="13" s="1"/>
  <c r="J8975" i="13"/>
  <c r="K8975" i="13" s="1"/>
  <c r="J8974" i="13"/>
  <c r="K8974" i="13" s="1"/>
  <c r="J8973" i="13"/>
  <c r="K8973" i="13" s="1"/>
  <c r="K8972" i="13"/>
  <c r="J8972" i="13"/>
  <c r="J8971" i="13"/>
  <c r="K8971" i="13" s="1"/>
  <c r="J8970" i="13"/>
  <c r="K8970" i="13" s="1"/>
  <c r="J8969" i="13"/>
  <c r="K8969" i="13" s="1"/>
  <c r="K8968" i="13"/>
  <c r="J8968" i="13"/>
  <c r="J8967" i="13"/>
  <c r="K8967" i="13" s="1"/>
  <c r="K8966" i="13"/>
  <c r="J8966" i="13"/>
  <c r="J8965" i="13"/>
  <c r="K8965" i="13" s="1"/>
  <c r="J8964" i="13"/>
  <c r="K8964" i="13" s="1"/>
  <c r="J8963" i="13"/>
  <c r="K8963" i="13" s="1"/>
  <c r="L8962" i="13"/>
  <c r="J8962" i="13"/>
  <c r="K8962" i="13" s="1"/>
  <c r="J8961" i="13"/>
  <c r="K8961" i="13" s="1"/>
  <c r="J8960" i="13"/>
  <c r="K8960" i="13" s="1"/>
  <c r="J8959" i="13"/>
  <c r="K8959" i="13" s="1"/>
  <c r="K8958" i="13"/>
  <c r="J8958" i="13"/>
  <c r="J8957" i="13"/>
  <c r="K8957" i="13" s="1"/>
  <c r="K8956" i="13"/>
  <c r="J8956" i="13"/>
  <c r="J8955" i="13"/>
  <c r="K8955" i="13" s="1"/>
  <c r="J8954" i="13"/>
  <c r="K8954" i="13" s="1"/>
  <c r="J8953" i="13"/>
  <c r="K8953" i="13" s="1"/>
  <c r="K8952" i="13"/>
  <c r="J8952" i="13"/>
  <c r="J8951" i="13"/>
  <c r="K8951" i="13" s="1"/>
  <c r="K8950" i="13"/>
  <c r="J8950" i="13"/>
  <c r="J8949" i="13"/>
  <c r="K8949" i="13" s="1"/>
  <c r="J8948" i="13"/>
  <c r="K8948" i="13" s="1"/>
  <c r="J8947" i="13"/>
  <c r="K8947" i="13" s="1"/>
  <c r="K8946" i="13"/>
  <c r="J8946" i="13"/>
  <c r="J8945" i="13"/>
  <c r="K8945" i="13" s="1"/>
  <c r="J8944" i="13"/>
  <c r="K8944" i="13" s="1"/>
  <c r="J8943" i="13"/>
  <c r="K8943" i="13" s="1"/>
  <c r="K8942" i="13"/>
  <c r="J8942" i="13"/>
  <c r="J8941" i="13"/>
  <c r="K8941" i="13" s="1"/>
  <c r="K8940" i="13"/>
  <c r="J8940" i="13"/>
  <c r="J8939" i="13"/>
  <c r="K8939" i="13" s="1"/>
  <c r="J8938" i="13"/>
  <c r="K8938" i="13" s="1"/>
  <c r="J8937" i="13"/>
  <c r="K8937" i="13" s="1"/>
  <c r="J8936" i="13"/>
  <c r="K8936" i="13" s="1"/>
  <c r="J8935" i="13"/>
  <c r="K8935" i="13" s="1"/>
  <c r="K8934" i="13"/>
  <c r="J8934" i="13"/>
  <c r="J8933" i="13"/>
  <c r="K8933" i="13" s="1"/>
  <c r="J8932" i="13"/>
  <c r="K8932" i="13" s="1"/>
  <c r="J8931" i="13"/>
  <c r="K8931" i="13" s="1"/>
  <c r="J8930" i="13"/>
  <c r="K8930" i="13" s="1"/>
  <c r="J8929" i="13"/>
  <c r="K8929" i="13" s="1"/>
  <c r="J8928" i="13"/>
  <c r="K8928" i="13" s="1"/>
  <c r="L8927" i="13"/>
  <c r="M8927" i="13" s="1"/>
  <c r="L8928" i="13" s="1"/>
  <c r="M8928" i="13" s="1"/>
  <c r="L8929" i="13" s="1"/>
  <c r="M8929" i="13" s="1"/>
  <c r="L8930" i="13" s="1"/>
  <c r="M8930" i="13" s="1"/>
  <c r="L8931" i="13" s="1"/>
  <c r="M8931" i="13" s="1"/>
  <c r="L8932" i="13" s="1"/>
  <c r="M8932" i="13" s="1"/>
  <c r="L8933" i="13" s="1"/>
  <c r="M8933" i="13" s="1"/>
  <c r="L8934" i="13" s="1"/>
  <c r="M8934" i="13" s="1"/>
  <c r="L8935" i="13" s="1"/>
  <c r="M8935" i="13" s="1"/>
  <c r="L8936" i="13" s="1"/>
  <c r="M8936" i="13" s="1"/>
  <c r="L8937" i="13" s="1"/>
  <c r="M8937" i="13" s="1"/>
  <c r="L8938" i="13" s="1"/>
  <c r="M8938" i="13" s="1"/>
  <c r="L8939" i="13" s="1"/>
  <c r="M8939" i="13" s="1"/>
  <c r="L8940" i="13" s="1"/>
  <c r="M8940" i="13" s="1"/>
  <c r="L8941" i="13" s="1"/>
  <c r="M8941" i="13" s="1"/>
  <c r="L8942" i="13" s="1"/>
  <c r="M8942" i="13" s="1"/>
  <c r="L8943" i="13" s="1"/>
  <c r="M8943" i="13" s="1"/>
  <c r="L8944" i="13" s="1"/>
  <c r="M8944" i="13" s="1"/>
  <c r="L8945" i="13" s="1"/>
  <c r="M8945" i="13" s="1"/>
  <c r="L8946" i="13" s="1"/>
  <c r="M8946" i="13" s="1"/>
  <c r="L8947" i="13" s="1"/>
  <c r="M8947" i="13" s="1"/>
  <c r="L8948" i="13" s="1"/>
  <c r="M8948" i="13" s="1"/>
  <c r="L8949" i="13" s="1"/>
  <c r="M8949" i="13" s="1"/>
  <c r="L8950" i="13" s="1"/>
  <c r="M8950" i="13" s="1"/>
  <c r="L8951" i="13" s="1"/>
  <c r="M8951" i="13" s="1"/>
  <c r="L8952" i="13" s="1"/>
  <c r="M8952" i="13" s="1"/>
  <c r="L8953" i="13" s="1"/>
  <c r="M8953" i="13" s="1"/>
  <c r="L8954" i="13" s="1"/>
  <c r="M8954" i="13" s="1"/>
  <c r="L8955" i="13" s="1"/>
  <c r="M8955" i="13" s="1"/>
  <c r="L8956" i="13" s="1"/>
  <c r="M8956" i="13" s="1"/>
  <c r="L8957" i="13" s="1"/>
  <c r="M8957" i="13" s="1"/>
  <c r="L8958" i="13" s="1"/>
  <c r="M8958" i="13" s="1"/>
  <c r="L8959" i="13" s="1"/>
  <c r="M8959" i="13" s="1"/>
  <c r="L8960" i="13" s="1"/>
  <c r="M8960" i="13" s="1"/>
  <c r="L8961" i="13" s="1"/>
  <c r="M8961" i="13" s="1"/>
  <c r="J8927" i="13"/>
  <c r="K8927" i="13" s="1"/>
  <c r="K8926" i="13"/>
  <c r="J8926" i="13"/>
  <c r="J8925" i="13"/>
  <c r="K8925" i="13" s="1"/>
  <c r="K8924" i="13"/>
  <c r="J8924" i="13"/>
  <c r="J8923" i="13"/>
  <c r="K8923" i="13" s="1"/>
  <c r="L8922" i="13"/>
  <c r="M8922" i="13" s="1"/>
  <c r="L8923" i="13" s="1"/>
  <c r="M8923" i="13" s="1"/>
  <c r="L8924" i="13" s="1"/>
  <c r="M8924" i="13" s="1"/>
  <c r="L8925" i="13" s="1"/>
  <c r="M8925" i="13" s="1"/>
  <c r="L8926" i="13" s="1"/>
  <c r="M8926" i="13" s="1"/>
  <c r="K8922" i="13"/>
  <c r="J8922" i="13"/>
  <c r="J8921" i="13"/>
  <c r="K8921" i="13" s="1"/>
  <c r="J8920" i="13"/>
  <c r="K8920" i="13" s="1"/>
  <c r="J8919" i="13"/>
  <c r="K8919" i="13" s="1"/>
  <c r="K8918" i="13"/>
  <c r="J8918" i="13"/>
  <c r="J8917" i="13"/>
  <c r="K8917" i="13" s="1"/>
  <c r="J8916" i="13"/>
  <c r="K8916" i="13" s="1"/>
  <c r="J8915" i="13"/>
  <c r="K8915" i="13" s="1"/>
  <c r="K8914" i="13"/>
  <c r="J8914" i="13"/>
  <c r="J8913" i="13"/>
  <c r="K8913" i="13" s="1"/>
  <c r="J8912" i="13"/>
  <c r="K8912" i="13" s="1"/>
  <c r="J8911" i="13"/>
  <c r="K8911" i="13" s="1"/>
  <c r="K8910" i="13"/>
  <c r="J8910" i="13"/>
  <c r="J8909" i="13"/>
  <c r="K8909" i="13" s="1"/>
  <c r="K8908" i="13"/>
  <c r="J8908" i="13"/>
  <c r="J8907" i="13"/>
  <c r="K8907" i="13" s="1"/>
  <c r="J8906" i="13"/>
  <c r="K8906" i="13" s="1"/>
  <c r="J8905" i="13"/>
  <c r="K8905" i="13" s="1"/>
  <c r="K8904" i="13"/>
  <c r="J8904" i="13"/>
  <c r="J8903" i="13"/>
  <c r="K8903" i="13" s="1"/>
  <c r="K8902" i="13"/>
  <c r="J8902" i="13"/>
  <c r="J8901" i="13"/>
  <c r="K8901" i="13" s="1"/>
  <c r="J8900" i="13"/>
  <c r="K8900" i="13" s="1"/>
  <c r="J8899" i="13"/>
  <c r="K8899" i="13" s="1"/>
  <c r="J8898" i="13"/>
  <c r="K8898" i="13" s="1"/>
  <c r="J8897" i="13"/>
  <c r="K8897" i="13" s="1"/>
  <c r="J8896" i="13"/>
  <c r="K8896" i="13" s="1"/>
  <c r="J8895" i="13"/>
  <c r="K8895" i="13" s="1"/>
  <c r="K8894" i="13"/>
  <c r="J8894" i="13"/>
  <c r="J8893" i="13"/>
  <c r="K8893" i="13" s="1"/>
  <c r="K8892" i="13"/>
  <c r="J8892" i="13"/>
  <c r="J8891" i="13"/>
  <c r="K8891" i="13" s="1"/>
  <c r="J8890" i="13"/>
  <c r="K8890" i="13" s="1"/>
  <c r="J8889" i="13"/>
  <c r="K8889" i="13" s="1"/>
  <c r="J8888" i="13"/>
  <c r="K8888" i="13" s="1"/>
  <c r="J8887" i="13"/>
  <c r="K8887" i="13" s="1"/>
  <c r="K8886" i="13"/>
  <c r="J8886" i="13"/>
  <c r="J8885" i="13"/>
  <c r="K8885" i="13" s="1"/>
  <c r="J8884" i="13"/>
  <c r="K8884" i="13" s="1"/>
  <c r="J8883" i="13"/>
  <c r="K8883" i="13" s="1"/>
  <c r="L8882" i="13"/>
  <c r="J8882" i="13"/>
  <c r="K8882" i="13" s="1"/>
  <c r="J8881" i="13"/>
  <c r="K8881" i="13" s="1"/>
  <c r="J8880" i="13"/>
  <c r="K8880" i="13" s="1"/>
  <c r="J8879" i="13"/>
  <c r="K8879" i="13" s="1"/>
  <c r="K8878" i="13"/>
  <c r="J8878" i="13"/>
  <c r="J8877" i="13"/>
  <c r="K8877" i="13" s="1"/>
  <c r="K8876" i="13"/>
  <c r="J8876" i="13"/>
  <c r="J8875" i="13"/>
  <c r="K8875" i="13" s="1"/>
  <c r="K8874" i="13"/>
  <c r="J8874" i="13"/>
  <c r="J8873" i="13"/>
  <c r="K8873" i="13" s="1"/>
  <c r="K8872" i="13"/>
  <c r="J8872" i="13"/>
  <c r="J8871" i="13"/>
  <c r="K8871" i="13" s="1"/>
  <c r="K8870" i="13"/>
  <c r="J8870" i="13"/>
  <c r="J8869" i="13"/>
  <c r="K8869" i="13" s="1"/>
  <c r="J8868" i="13"/>
  <c r="K8868" i="13" s="1"/>
  <c r="J8867" i="13"/>
  <c r="K8867" i="13" s="1"/>
  <c r="K8866" i="13"/>
  <c r="J8866" i="13"/>
  <c r="J8865" i="13"/>
  <c r="K8865" i="13" s="1"/>
  <c r="J8864" i="13"/>
  <c r="K8864" i="13" s="1"/>
  <c r="J8863" i="13"/>
  <c r="K8863" i="13" s="1"/>
  <c r="K8862" i="13"/>
  <c r="J8862" i="13"/>
  <c r="J8861" i="13"/>
  <c r="K8861" i="13" s="1"/>
  <c r="K8860" i="13"/>
  <c r="J8860" i="13"/>
  <c r="J8859" i="13"/>
  <c r="K8859" i="13" s="1"/>
  <c r="J8858" i="13"/>
  <c r="K8858" i="13" s="1"/>
  <c r="J8857" i="13"/>
  <c r="K8857" i="13" s="1"/>
  <c r="J8856" i="13"/>
  <c r="K8856" i="13" s="1"/>
  <c r="J8855" i="13"/>
  <c r="K8855" i="13" s="1"/>
  <c r="K8854" i="13"/>
  <c r="J8854" i="13"/>
  <c r="J8853" i="13"/>
  <c r="K8853" i="13" s="1"/>
  <c r="J8852" i="13"/>
  <c r="K8852" i="13" s="1"/>
  <c r="J8851" i="13"/>
  <c r="K8851" i="13" s="1"/>
  <c r="J8850" i="13"/>
  <c r="K8850" i="13" s="1"/>
  <c r="J8849" i="13"/>
  <c r="K8849" i="13" s="1"/>
  <c r="J8848" i="13"/>
  <c r="K8848" i="13" s="1"/>
  <c r="J8847" i="13"/>
  <c r="K8847" i="13" s="1"/>
  <c r="K8846" i="13"/>
  <c r="J8846" i="13"/>
  <c r="J8845" i="13"/>
  <c r="K8845" i="13" s="1"/>
  <c r="K8844" i="13"/>
  <c r="J8844" i="13"/>
  <c r="J8843" i="13"/>
  <c r="K8843" i="13" s="1"/>
  <c r="L8842" i="13"/>
  <c r="J8842" i="13"/>
  <c r="K8842" i="13" s="1"/>
  <c r="J8841" i="13"/>
  <c r="K8841" i="13" s="1"/>
  <c r="K8840" i="13"/>
  <c r="J8840" i="13"/>
  <c r="J8839" i="13"/>
  <c r="K8839" i="13" s="1"/>
  <c r="K8838" i="13"/>
  <c r="J8838" i="13"/>
  <c r="J8837" i="13"/>
  <c r="K8837" i="13" s="1"/>
  <c r="J8836" i="13"/>
  <c r="K8836" i="13" s="1"/>
  <c r="J8835" i="13"/>
  <c r="K8835" i="13" s="1"/>
  <c r="J8834" i="13"/>
  <c r="K8834" i="13" s="1"/>
  <c r="J8833" i="13"/>
  <c r="K8833" i="13" s="1"/>
  <c r="J8832" i="13"/>
  <c r="K8832" i="13" s="1"/>
  <c r="J8831" i="13"/>
  <c r="K8831" i="13" s="1"/>
  <c r="J8830" i="13"/>
  <c r="K8830" i="13" s="1"/>
  <c r="K8829" i="13"/>
  <c r="J8829" i="13"/>
  <c r="J8828" i="13"/>
  <c r="K8828" i="13" s="1"/>
  <c r="J8827" i="13"/>
  <c r="K8827" i="13" s="1"/>
  <c r="K8826" i="13"/>
  <c r="J8826" i="13"/>
  <c r="K8825" i="13"/>
  <c r="J8825" i="13"/>
  <c r="J8824" i="13"/>
  <c r="K8824" i="13" s="1"/>
  <c r="J8823" i="13"/>
  <c r="K8823" i="13" s="1"/>
  <c r="K8822" i="13"/>
  <c r="J8822" i="13"/>
  <c r="K8821" i="13"/>
  <c r="J8821" i="13"/>
  <c r="J8820" i="13"/>
  <c r="K8820" i="13" s="1"/>
  <c r="J8819" i="13"/>
  <c r="K8819" i="13" s="1"/>
  <c r="J8818" i="13"/>
  <c r="K8818" i="13" s="1"/>
  <c r="K8817" i="13"/>
  <c r="J8817" i="13"/>
  <c r="J8816" i="13"/>
  <c r="K8816" i="13" s="1"/>
  <c r="J8815" i="13"/>
  <c r="K8815" i="13" s="1"/>
  <c r="J8814" i="13"/>
  <c r="K8814" i="13" s="1"/>
  <c r="K8813" i="13"/>
  <c r="J8813" i="13"/>
  <c r="J8812" i="13"/>
  <c r="K8812" i="13" s="1"/>
  <c r="J8811" i="13"/>
  <c r="K8811" i="13" s="1"/>
  <c r="J8810" i="13"/>
  <c r="K8810" i="13" s="1"/>
  <c r="K8809" i="13"/>
  <c r="J8809" i="13"/>
  <c r="J8808" i="13"/>
  <c r="K8808" i="13" s="1"/>
  <c r="J8807" i="13"/>
  <c r="K8807" i="13" s="1"/>
  <c r="K8806" i="13"/>
  <c r="J8806" i="13"/>
  <c r="K8805" i="13"/>
  <c r="J8805" i="13"/>
  <c r="J8804" i="13"/>
  <c r="K8804" i="13" s="1"/>
  <c r="J8803" i="13"/>
  <c r="K8803" i="13" s="1"/>
  <c r="L8802" i="13"/>
  <c r="K8802" i="13"/>
  <c r="J8802" i="13"/>
  <c r="K8801" i="13"/>
  <c r="J8801" i="13"/>
  <c r="J8800" i="13"/>
  <c r="K8800" i="13" s="1"/>
  <c r="J8799" i="13"/>
  <c r="K8799" i="13" s="1"/>
  <c r="K8798" i="13"/>
  <c r="J8798" i="13"/>
  <c r="K8797" i="13"/>
  <c r="J8797" i="13"/>
  <c r="J8796" i="13"/>
  <c r="K8796" i="13" s="1"/>
  <c r="J8795" i="13"/>
  <c r="K8795" i="13" s="1"/>
  <c r="K8794" i="13"/>
  <c r="J8794" i="13"/>
  <c r="K8793" i="13"/>
  <c r="J8793" i="13"/>
  <c r="J8792" i="13"/>
  <c r="K8792" i="13" s="1"/>
  <c r="J8791" i="13"/>
  <c r="K8791" i="13" s="1"/>
  <c r="J8790" i="13"/>
  <c r="K8790" i="13" s="1"/>
  <c r="K8789" i="13"/>
  <c r="J8789" i="13"/>
  <c r="J8788" i="13"/>
  <c r="K8788" i="13" s="1"/>
  <c r="J8787" i="13"/>
  <c r="K8787" i="13" s="1"/>
  <c r="J8786" i="13"/>
  <c r="K8786" i="13" s="1"/>
  <c r="K8785" i="13"/>
  <c r="J8785" i="13"/>
  <c r="J8784" i="13"/>
  <c r="K8784" i="13" s="1"/>
  <c r="J8783" i="13"/>
  <c r="K8783" i="13" s="1"/>
  <c r="K8782" i="13"/>
  <c r="J8782" i="13"/>
  <c r="K8781" i="13"/>
  <c r="J8781" i="13"/>
  <c r="J8780" i="13"/>
  <c r="K8780" i="13" s="1"/>
  <c r="J8779" i="13"/>
  <c r="K8779" i="13" s="1"/>
  <c r="K8778" i="13"/>
  <c r="J8778" i="13"/>
  <c r="K8777" i="13"/>
  <c r="J8777" i="13"/>
  <c r="J8776" i="13"/>
  <c r="K8776" i="13" s="1"/>
  <c r="J8775" i="13"/>
  <c r="K8775" i="13" s="1"/>
  <c r="K8774" i="13"/>
  <c r="J8774" i="13"/>
  <c r="K8773" i="13"/>
  <c r="J8773" i="13"/>
  <c r="J8772" i="13"/>
  <c r="K8772" i="13" s="1"/>
  <c r="J8771" i="13"/>
  <c r="K8771" i="13" s="1"/>
  <c r="K8770" i="13"/>
  <c r="J8770" i="13"/>
  <c r="K8769" i="13"/>
  <c r="J8769" i="13"/>
  <c r="J8768" i="13"/>
  <c r="K8768" i="13" s="1"/>
  <c r="J8767" i="13"/>
  <c r="K8767" i="13" s="1"/>
  <c r="K8766" i="13"/>
  <c r="J8766" i="13"/>
  <c r="K8765" i="13"/>
  <c r="J8765" i="13"/>
  <c r="J8764" i="13"/>
  <c r="K8764" i="13" s="1"/>
  <c r="J8763" i="13"/>
  <c r="K8763" i="13" s="1"/>
  <c r="L8762" i="13"/>
  <c r="J8762" i="13"/>
  <c r="K8762" i="13" s="1"/>
  <c r="K8761" i="13"/>
  <c r="J8761" i="13"/>
  <c r="J8760" i="13"/>
  <c r="K8760" i="13" s="1"/>
  <c r="J8759" i="13"/>
  <c r="K8759" i="13" s="1"/>
  <c r="J8758" i="13"/>
  <c r="K8758" i="13" s="1"/>
  <c r="K8757" i="13"/>
  <c r="J8757" i="13"/>
  <c r="J8756" i="13"/>
  <c r="K8756" i="13" s="1"/>
  <c r="J8755" i="13"/>
  <c r="K8755" i="13" s="1"/>
  <c r="J8754" i="13"/>
  <c r="K8754" i="13" s="1"/>
  <c r="K8753" i="13"/>
  <c r="J8753" i="13"/>
  <c r="J8752" i="13"/>
  <c r="K8752" i="13" s="1"/>
  <c r="J8751" i="13"/>
  <c r="K8751" i="13" s="1"/>
  <c r="K8750" i="13"/>
  <c r="J8750" i="13"/>
  <c r="K8749" i="13"/>
  <c r="J8749" i="13"/>
  <c r="J8748" i="13"/>
  <c r="K8748" i="13" s="1"/>
  <c r="J8747" i="13"/>
  <c r="K8747" i="13" s="1"/>
  <c r="K8746" i="13"/>
  <c r="J8746" i="13"/>
  <c r="K8745" i="13"/>
  <c r="J8745" i="13"/>
  <c r="J8744" i="13"/>
  <c r="K8744" i="13" s="1"/>
  <c r="J8743" i="13"/>
  <c r="K8743" i="13" s="1"/>
  <c r="J8742" i="13"/>
  <c r="K8742" i="13" s="1"/>
  <c r="K8741" i="13"/>
  <c r="J8741" i="13"/>
  <c r="J8740" i="13"/>
  <c r="K8740" i="13" s="1"/>
  <c r="J8739" i="13"/>
  <c r="K8739" i="13" s="1"/>
  <c r="J8738" i="13"/>
  <c r="K8738" i="13" s="1"/>
  <c r="K8737" i="13"/>
  <c r="J8737" i="13"/>
  <c r="J8736" i="13"/>
  <c r="K8736" i="13" s="1"/>
  <c r="J8735" i="13"/>
  <c r="K8735" i="13" s="1"/>
  <c r="K8734" i="13"/>
  <c r="J8734" i="13"/>
  <c r="K8733" i="13"/>
  <c r="J8733" i="13"/>
  <c r="J8732" i="13"/>
  <c r="K8732" i="13" s="1"/>
  <c r="J8731" i="13"/>
  <c r="K8731" i="13" s="1"/>
  <c r="J8730" i="13"/>
  <c r="K8730" i="13" s="1"/>
  <c r="K8729" i="13"/>
  <c r="J8729" i="13"/>
  <c r="J8728" i="13"/>
  <c r="K8728" i="13" s="1"/>
  <c r="J8727" i="13"/>
  <c r="K8727" i="13" s="1"/>
  <c r="J8726" i="13"/>
  <c r="K8726" i="13" s="1"/>
  <c r="K8725" i="13"/>
  <c r="J8725" i="13"/>
  <c r="J8724" i="13"/>
  <c r="K8724" i="13" s="1"/>
  <c r="J8723" i="13"/>
  <c r="K8723" i="13" s="1"/>
  <c r="L8722" i="13"/>
  <c r="J8722" i="13"/>
  <c r="K8722" i="13" s="1"/>
  <c r="K8721" i="13"/>
  <c r="J8721" i="13"/>
  <c r="J8720" i="13"/>
  <c r="K8720" i="13" s="1"/>
  <c r="J8719" i="13"/>
  <c r="K8719" i="13" s="1"/>
  <c r="K8718" i="13"/>
  <c r="J8718" i="13"/>
  <c r="K8717" i="13"/>
  <c r="J8717" i="13"/>
  <c r="J8716" i="13"/>
  <c r="K8716" i="13" s="1"/>
  <c r="J8715" i="13"/>
  <c r="K8715" i="13" s="1"/>
  <c r="J8714" i="13"/>
  <c r="K8714" i="13" s="1"/>
  <c r="K8713" i="13"/>
  <c r="J8713" i="13"/>
  <c r="J8712" i="13"/>
  <c r="K8712" i="13" s="1"/>
  <c r="J8711" i="13"/>
  <c r="K8711" i="13" s="1"/>
  <c r="K8710" i="13"/>
  <c r="J8710" i="13"/>
  <c r="K8709" i="13"/>
  <c r="J8709" i="13"/>
  <c r="J8708" i="13"/>
  <c r="K8708" i="13" s="1"/>
  <c r="J8707" i="13"/>
  <c r="K8707" i="13" s="1"/>
  <c r="K8706" i="13"/>
  <c r="J8706" i="13"/>
  <c r="K8705" i="13"/>
  <c r="J8705" i="13"/>
  <c r="J8704" i="13"/>
  <c r="K8704" i="13" s="1"/>
  <c r="J8703" i="13"/>
  <c r="K8703" i="13" s="1"/>
  <c r="J8702" i="13"/>
  <c r="K8702" i="13" s="1"/>
  <c r="K8701" i="13"/>
  <c r="J8701" i="13"/>
  <c r="J8700" i="13"/>
  <c r="K8700" i="13" s="1"/>
  <c r="J8699" i="13"/>
  <c r="K8699" i="13" s="1"/>
  <c r="K8698" i="13"/>
  <c r="J8698" i="13"/>
  <c r="K8697" i="13"/>
  <c r="J8697" i="13"/>
  <c r="J8696" i="13"/>
  <c r="K8696" i="13" s="1"/>
  <c r="J8695" i="13"/>
  <c r="K8695" i="13" s="1"/>
  <c r="K8694" i="13"/>
  <c r="J8694" i="13"/>
  <c r="K8693" i="13"/>
  <c r="J8693" i="13"/>
  <c r="J8692" i="13"/>
  <c r="K8692" i="13" s="1"/>
  <c r="J8691" i="13"/>
  <c r="K8691" i="13" s="1"/>
  <c r="K8690" i="13"/>
  <c r="J8690" i="13"/>
  <c r="K8689" i="13"/>
  <c r="J8689" i="13"/>
  <c r="J8688" i="13"/>
  <c r="K8688" i="13" s="1"/>
  <c r="J8687" i="13"/>
  <c r="K8687" i="13" s="1"/>
  <c r="J8686" i="13"/>
  <c r="K8686" i="13" s="1"/>
  <c r="K8685" i="13"/>
  <c r="J8685" i="13"/>
  <c r="J8684" i="13"/>
  <c r="K8684" i="13" s="1"/>
  <c r="J8683" i="13"/>
  <c r="K8683" i="13" s="1"/>
  <c r="L8682" i="13"/>
  <c r="J8682" i="13"/>
  <c r="K8682" i="13" s="1"/>
  <c r="K8681" i="13"/>
  <c r="J8681" i="13"/>
  <c r="J8680" i="13"/>
  <c r="K8680" i="13" s="1"/>
  <c r="J8679" i="13"/>
  <c r="K8679" i="13" s="1"/>
  <c r="J8678" i="13"/>
  <c r="K8678" i="13" s="1"/>
  <c r="K8677" i="13"/>
  <c r="J8677" i="13"/>
  <c r="J8676" i="13"/>
  <c r="K8676" i="13" s="1"/>
  <c r="J8675" i="13"/>
  <c r="K8675" i="13" s="1"/>
  <c r="K8674" i="13"/>
  <c r="J8674" i="13"/>
  <c r="K8673" i="13"/>
  <c r="J8673" i="13"/>
  <c r="J8672" i="13"/>
  <c r="K8672" i="13" s="1"/>
  <c r="J8671" i="13"/>
  <c r="K8671" i="13" s="1"/>
  <c r="K8670" i="13"/>
  <c r="J8670" i="13"/>
  <c r="K8669" i="13"/>
  <c r="J8669" i="13"/>
  <c r="J8668" i="13"/>
  <c r="K8668" i="13" s="1"/>
  <c r="J8667" i="13"/>
  <c r="K8667" i="13" s="1"/>
  <c r="J8666" i="13"/>
  <c r="K8666" i="13" s="1"/>
  <c r="K8665" i="13"/>
  <c r="J8665" i="13"/>
  <c r="J8664" i="13"/>
  <c r="K8664" i="13" s="1"/>
  <c r="J8663" i="13"/>
  <c r="K8663" i="13" s="1"/>
  <c r="J8662" i="13"/>
  <c r="K8662" i="13" s="1"/>
  <c r="K8661" i="13"/>
  <c r="J8661" i="13"/>
  <c r="J8660" i="13"/>
  <c r="K8660" i="13" s="1"/>
  <c r="J8659" i="13"/>
  <c r="K8659" i="13" s="1"/>
  <c r="K8658" i="13"/>
  <c r="J8658" i="13"/>
  <c r="K8657" i="13"/>
  <c r="J8657" i="13"/>
  <c r="J8656" i="13"/>
  <c r="K8656" i="13" s="1"/>
  <c r="J8655" i="13"/>
  <c r="K8655" i="13" s="1"/>
  <c r="J8654" i="13"/>
  <c r="K8654" i="13" s="1"/>
  <c r="K8653" i="13"/>
  <c r="J8653" i="13"/>
  <c r="J8652" i="13"/>
  <c r="K8652" i="13" s="1"/>
  <c r="J8651" i="13"/>
  <c r="K8651" i="13" s="1"/>
  <c r="J8650" i="13"/>
  <c r="K8650" i="13" s="1"/>
  <c r="K8649" i="13"/>
  <c r="J8649" i="13"/>
  <c r="J8648" i="13"/>
  <c r="K8648" i="13" s="1"/>
  <c r="J8647" i="13"/>
  <c r="K8647" i="13" s="1"/>
  <c r="J8646" i="13"/>
  <c r="K8646" i="13" s="1"/>
  <c r="K8645" i="13"/>
  <c r="J8645" i="13"/>
  <c r="J8644" i="13"/>
  <c r="K8644" i="13" s="1"/>
  <c r="J8643" i="13"/>
  <c r="K8643" i="13" s="1"/>
  <c r="L8642" i="13"/>
  <c r="M8642" i="13" s="1"/>
  <c r="L8643" i="13" s="1"/>
  <c r="K8642" i="13"/>
  <c r="J8642" i="13"/>
  <c r="K8641" i="13"/>
  <c r="J8641" i="13"/>
  <c r="J8640" i="13"/>
  <c r="K8640" i="13" s="1"/>
  <c r="J8639" i="13"/>
  <c r="K8639" i="13" s="1"/>
  <c r="J8638" i="13"/>
  <c r="K8638" i="13" s="1"/>
  <c r="K8637" i="13"/>
  <c r="J8637" i="13"/>
  <c r="J8636" i="13"/>
  <c r="K8636" i="13" s="1"/>
  <c r="J8635" i="13"/>
  <c r="K8635" i="13" s="1"/>
  <c r="K8634" i="13"/>
  <c r="J8634" i="13"/>
  <c r="K8633" i="13"/>
  <c r="J8633" i="13"/>
  <c r="J8632" i="13"/>
  <c r="K8632" i="13" s="1"/>
  <c r="J8631" i="13"/>
  <c r="K8631" i="13" s="1"/>
  <c r="J8630" i="13"/>
  <c r="K8630" i="13" s="1"/>
  <c r="K8629" i="13"/>
  <c r="J8629" i="13"/>
  <c r="J8628" i="13"/>
  <c r="K8628" i="13" s="1"/>
  <c r="J8627" i="13"/>
  <c r="K8627" i="13" s="1"/>
  <c r="J8626" i="13"/>
  <c r="K8626" i="13" s="1"/>
  <c r="K8625" i="13"/>
  <c r="J8625" i="13"/>
  <c r="J8624" i="13"/>
  <c r="K8624" i="13" s="1"/>
  <c r="J8623" i="13"/>
  <c r="K8623" i="13" s="1"/>
  <c r="J8622" i="13"/>
  <c r="K8622" i="13" s="1"/>
  <c r="J8621" i="13"/>
  <c r="K8621" i="13" s="1"/>
  <c r="J8620" i="13"/>
  <c r="K8620" i="13" s="1"/>
  <c r="J8619" i="13"/>
  <c r="K8619" i="13" s="1"/>
  <c r="J8618" i="13"/>
  <c r="K8618" i="13" s="1"/>
  <c r="K8617" i="13"/>
  <c r="J8617" i="13"/>
  <c r="J8616" i="13"/>
  <c r="K8616" i="13" s="1"/>
  <c r="J8615" i="13"/>
  <c r="K8615" i="13" s="1"/>
  <c r="J8614" i="13"/>
  <c r="K8614" i="13" s="1"/>
  <c r="J8613" i="13"/>
  <c r="K8613" i="13" s="1"/>
  <c r="J8612" i="13"/>
  <c r="K8612" i="13" s="1"/>
  <c r="J8611" i="13"/>
  <c r="K8611" i="13" s="1"/>
  <c r="J8610" i="13"/>
  <c r="K8610" i="13" s="1"/>
  <c r="J8609" i="13"/>
  <c r="K8609" i="13" s="1"/>
  <c r="J8608" i="13"/>
  <c r="K8608" i="13" s="1"/>
  <c r="J8607" i="13"/>
  <c r="K8607" i="13" s="1"/>
  <c r="J8606" i="13"/>
  <c r="K8606" i="13" s="1"/>
  <c r="J8605" i="13"/>
  <c r="K8605" i="13" s="1"/>
  <c r="J8604" i="13"/>
  <c r="K8604" i="13" s="1"/>
  <c r="J8603" i="13"/>
  <c r="K8603" i="13" s="1"/>
  <c r="L8602" i="13"/>
  <c r="J8602" i="13"/>
  <c r="K8602" i="13" s="1"/>
  <c r="K8601" i="13"/>
  <c r="J8601" i="13"/>
  <c r="J8600" i="13"/>
  <c r="K8600" i="13" s="1"/>
  <c r="J8599" i="13"/>
  <c r="K8599" i="13" s="1"/>
  <c r="K8598" i="13"/>
  <c r="J8598" i="13"/>
  <c r="J8597" i="13"/>
  <c r="K8597" i="13" s="1"/>
  <c r="J8596" i="13"/>
  <c r="K8596" i="13" s="1"/>
  <c r="J8595" i="13"/>
  <c r="K8595" i="13" s="1"/>
  <c r="J8594" i="13"/>
  <c r="K8594" i="13" s="1"/>
  <c r="J8593" i="13"/>
  <c r="K8593" i="13" s="1"/>
  <c r="J8592" i="13"/>
  <c r="K8592" i="13" s="1"/>
  <c r="J8591" i="13"/>
  <c r="K8591" i="13" s="1"/>
  <c r="K8590" i="13"/>
  <c r="J8590" i="13"/>
  <c r="J8589" i="13"/>
  <c r="K8589" i="13" s="1"/>
  <c r="J8588" i="13"/>
  <c r="K8588" i="13" s="1"/>
  <c r="J8587" i="13"/>
  <c r="K8587" i="13" s="1"/>
  <c r="J8586" i="13"/>
  <c r="K8586" i="13" s="1"/>
  <c r="K8585" i="13"/>
  <c r="J8585" i="13"/>
  <c r="J8584" i="13"/>
  <c r="K8584" i="13" s="1"/>
  <c r="J8583" i="13"/>
  <c r="K8583" i="13" s="1"/>
  <c r="K8582" i="13"/>
  <c r="J8582" i="13"/>
  <c r="J8581" i="13"/>
  <c r="K8581" i="13" s="1"/>
  <c r="J8580" i="13"/>
  <c r="K8580" i="13" s="1"/>
  <c r="J8579" i="13"/>
  <c r="K8579" i="13" s="1"/>
  <c r="J8578" i="13"/>
  <c r="K8578" i="13" s="1"/>
  <c r="J8577" i="13"/>
  <c r="K8577" i="13" s="1"/>
  <c r="J8576" i="13"/>
  <c r="K8576" i="13" s="1"/>
  <c r="J8575" i="13"/>
  <c r="K8575" i="13" s="1"/>
  <c r="K8574" i="13"/>
  <c r="J8574" i="13"/>
  <c r="J8573" i="13"/>
  <c r="K8573" i="13" s="1"/>
  <c r="J8572" i="13"/>
  <c r="K8572" i="13" s="1"/>
  <c r="J8571" i="13"/>
  <c r="K8571" i="13" s="1"/>
  <c r="J8570" i="13"/>
  <c r="K8570" i="13" s="1"/>
  <c r="J8569" i="13"/>
  <c r="K8569" i="13" s="1"/>
  <c r="J8568" i="13"/>
  <c r="K8568" i="13" s="1"/>
  <c r="J8567" i="13"/>
  <c r="K8567" i="13" s="1"/>
  <c r="J8566" i="13"/>
  <c r="K8566" i="13" s="1"/>
  <c r="J8565" i="13"/>
  <c r="K8565" i="13" s="1"/>
  <c r="J8564" i="13"/>
  <c r="K8564" i="13" s="1"/>
  <c r="J8563" i="13"/>
  <c r="K8563" i="13" s="1"/>
  <c r="L8562" i="13"/>
  <c r="J8562" i="13"/>
  <c r="K8562" i="13" s="1"/>
  <c r="K8561" i="13"/>
  <c r="J8561" i="13"/>
  <c r="J8560" i="13"/>
  <c r="K8560" i="13" s="1"/>
  <c r="J8559" i="13"/>
  <c r="K8559" i="13" s="1"/>
  <c r="J8558" i="13"/>
  <c r="K8558" i="13" s="1"/>
  <c r="J8557" i="13"/>
  <c r="K8557" i="13" s="1"/>
  <c r="J8556" i="13"/>
  <c r="K8556" i="13" s="1"/>
  <c r="J8555" i="13"/>
  <c r="K8555" i="13" s="1"/>
  <c r="J8554" i="13"/>
  <c r="K8554" i="13" s="1"/>
  <c r="K8553" i="13"/>
  <c r="J8553" i="13"/>
  <c r="J8552" i="13"/>
  <c r="K8552" i="13" s="1"/>
  <c r="J8551" i="13"/>
  <c r="K8551" i="13" s="1"/>
  <c r="K8550" i="13"/>
  <c r="J8550" i="13"/>
  <c r="J8549" i="13"/>
  <c r="K8549" i="13" s="1"/>
  <c r="J8548" i="13"/>
  <c r="K8548" i="13" s="1"/>
  <c r="J8547" i="13"/>
  <c r="K8547" i="13" s="1"/>
  <c r="J8546" i="13"/>
  <c r="K8546" i="13" s="1"/>
  <c r="K8545" i="13"/>
  <c r="J8545" i="13"/>
  <c r="J8544" i="13"/>
  <c r="K8544" i="13" s="1"/>
  <c r="J8543" i="13"/>
  <c r="K8543" i="13" s="1"/>
  <c r="K8542" i="13"/>
  <c r="J8542" i="13"/>
  <c r="J8541" i="13"/>
  <c r="K8541" i="13" s="1"/>
  <c r="J8540" i="13"/>
  <c r="K8540" i="13" s="1"/>
  <c r="J8539" i="13"/>
  <c r="K8539" i="13" s="1"/>
  <c r="J8538" i="13"/>
  <c r="K8538" i="13" s="1"/>
  <c r="K8537" i="13"/>
  <c r="J8537" i="13"/>
  <c r="J8536" i="13"/>
  <c r="K8536" i="13" s="1"/>
  <c r="J8535" i="13"/>
  <c r="K8535" i="13" s="1"/>
  <c r="J8534" i="13"/>
  <c r="K8534" i="13" s="1"/>
  <c r="J8533" i="13"/>
  <c r="K8533" i="13" s="1"/>
  <c r="J8532" i="13"/>
  <c r="K8532" i="13" s="1"/>
  <c r="J8531" i="13"/>
  <c r="K8531" i="13" s="1"/>
  <c r="J8530" i="13"/>
  <c r="K8530" i="13" s="1"/>
  <c r="J8529" i="13"/>
  <c r="K8529" i="13" s="1"/>
  <c r="J8528" i="13"/>
  <c r="K8528" i="13" s="1"/>
  <c r="J8527" i="13"/>
  <c r="K8527" i="13" s="1"/>
  <c r="K8526" i="13"/>
  <c r="J8526" i="13"/>
  <c r="J8525" i="13"/>
  <c r="K8525" i="13" s="1"/>
  <c r="J8524" i="13"/>
  <c r="K8524" i="13" s="1"/>
  <c r="L8523" i="13"/>
  <c r="M8523" i="13" s="1"/>
  <c r="L8524" i="13" s="1"/>
  <c r="M8524" i="13" s="1"/>
  <c r="L8525" i="13" s="1"/>
  <c r="M8525" i="13" s="1"/>
  <c r="L8526" i="13" s="1"/>
  <c r="M8526" i="13" s="1"/>
  <c r="L8527" i="13" s="1"/>
  <c r="M8527" i="13" s="1"/>
  <c r="L8528" i="13" s="1"/>
  <c r="M8528" i="13" s="1"/>
  <c r="L8529" i="13" s="1"/>
  <c r="J8523" i="13"/>
  <c r="K8523" i="13" s="1"/>
  <c r="L8522" i="13"/>
  <c r="M8522" i="13" s="1"/>
  <c r="J8522" i="13"/>
  <c r="K8522" i="13" s="1"/>
  <c r="J8521" i="13"/>
  <c r="K8521" i="13" s="1"/>
  <c r="J8520" i="13"/>
  <c r="K8520" i="13" s="1"/>
  <c r="J8519" i="13"/>
  <c r="K8519" i="13" s="1"/>
  <c r="J8518" i="13"/>
  <c r="K8518" i="13" s="1"/>
  <c r="J8517" i="13"/>
  <c r="K8517" i="13" s="1"/>
  <c r="J8516" i="13"/>
  <c r="K8516" i="13" s="1"/>
  <c r="J8515" i="13"/>
  <c r="K8515" i="13" s="1"/>
  <c r="J8514" i="13"/>
  <c r="K8514" i="13" s="1"/>
  <c r="J8513" i="13"/>
  <c r="K8513" i="13" s="1"/>
  <c r="J8512" i="13"/>
  <c r="K8512" i="13" s="1"/>
  <c r="J8511" i="13"/>
  <c r="K8511" i="13" s="1"/>
  <c r="K8510" i="13"/>
  <c r="J8510" i="13"/>
  <c r="J8509" i="13"/>
  <c r="K8509" i="13" s="1"/>
  <c r="J8508" i="13"/>
  <c r="K8508" i="13" s="1"/>
  <c r="J8507" i="13"/>
  <c r="K8507" i="13" s="1"/>
  <c r="J8506" i="13"/>
  <c r="K8506" i="13" s="1"/>
  <c r="K8505" i="13"/>
  <c r="J8505" i="13"/>
  <c r="J8504" i="13"/>
  <c r="K8504" i="13" s="1"/>
  <c r="J8503" i="13"/>
  <c r="K8503" i="13" s="1"/>
  <c r="J8502" i="13"/>
  <c r="K8502" i="13" s="1"/>
  <c r="J8501" i="13"/>
  <c r="K8501" i="13" s="1"/>
  <c r="J8500" i="13"/>
  <c r="K8500" i="13" s="1"/>
  <c r="J8499" i="13"/>
  <c r="K8499" i="13" s="1"/>
  <c r="J8498" i="13"/>
  <c r="K8498" i="13" s="1"/>
  <c r="J8497" i="13"/>
  <c r="K8497" i="13" s="1"/>
  <c r="J8496" i="13"/>
  <c r="K8496" i="13" s="1"/>
  <c r="J8495" i="13"/>
  <c r="K8495" i="13" s="1"/>
  <c r="J8494" i="13"/>
  <c r="K8494" i="13" s="1"/>
  <c r="J8493" i="13"/>
  <c r="K8493" i="13" s="1"/>
  <c r="J8492" i="13"/>
  <c r="K8492" i="13" s="1"/>
  <c r="J8491" i="13"/>
  <c r="K8491" i="13" s="1"/>
  <c r="J8490" i="13"/>
  <c r="K8490" i="13" s="1"/>
  <c r="J8489" i="13"/>
  <c r="K8489" i="13" s="1"/>
  <c r="J8488" i="13"/>
  <c r="K8488" i="13" s="1"/>
  <c r="J8487" i="13"/>
  <c r="K8487" i="13" s="1"/>
  <c r="J8486" i="13"/>
  <c r="K8486" i="13" s="1"/>
  <c r="J8485" i="13"/>
  <c r="K8485" i="13" s="1"/>
  <c r="J8484" i="13"/>
  <c r="K8484" i="13" s="1"/>
  <c r="J8483" i="13"/>
  <c r="K8483" i="13" s="1"/>
  <c r="L8482" i="13"/>
  <c r="J8482" i="13"/>
  <c r="K8482" i="13" s="1"/>
  <c r="J8481" i="13"/>
  <c r="K8481" i="13" s="1"/>
  <c r="J8480" i="13"/>
  <c r="K8480" i="13" s="1"/>
  <c r="J8479" i="13"/>
  <c r="K8479" i="13" s="1"/>
  <c r="J8478" i="13"/>
  <c r="K8478" i="13" s="1"/>
  <c r="J8477" i="13"/>
  <c r="K8477" i="13" s="1"/>
  <c r="J8476" i="13"/>
  <c r="K8476" i="13" s="1"/>
  <c r="J8475" i="13"/>
  <c r="K8475" i="13" s="1"/>
  <c r="J8474" i="13"/>
  <c r="K8474" i="13" s="1"/>
  <c r="K8473" i="13"/>
  <c r="J8473" i="13"/>
  <c r="J8472" i="13"/>
  <c r="K8472" i="13" s="1"/>
  <c r="J8471" i="13"/>
  <c r="K8471" i="13" s="1"/>
  <c r="K8470" i="13"/>
  <c r="J8470" i="13"/>
  <c r="J8469" i="13"/>
  <c r="K8469" i="13" s="1"/>
  <c r="K8468" i="13"/>
  <c r="J8468" i="13"/>
  <c r="K8467" i="13"/>
  <c r="J8467" i="13"/>
  <c r="J8466" i="13"/>
  <c r="K8466" i="13" s="1"/>
  <c r="K8465" i="13"/>
  <c r="J8465" i="13"/>
  <c r="J8464" i="13"/>
  <c r="K8464" i="13" s="1"/>
  <c r="K8463" i="13"/>
  <c r="J8463" i="13"/>
  <c r="J8462" i="13"/>
  <c r="K8462" i="13" s="1"/>
  <c r="K8461" i="13"/>
  <c r="J8461" i="13"/>
  <c r="J8460" i="13"/>
  <c r="K8460" i="13" s="1"/>
  <c r="K8459" i="13"/>
  <c r="J8459" i="13"/>
  <c r="J8458" i="13"/>
  <c r="K8458" i="13" s="1"/>
  <c r="K8457" i="13"/>
  <c r="J8457" i="13"/>
  <c r="J8456" i="13"/>
  <c r="K8456" i="13" s="1"/>
  <c r="K8455" i="13"/>
  <c r="J8455" i="13"/>
  <c r="J8454" i="13"/>
  <c r="K8454" i="13" s="1"/>
  <c r="K8453" i="13"/>
  <c r="J8453" i="13"/>
  <c r="K8452" i="13"/>
  <c r="J8452" i="13"/>
  <c r="K8451" i="13"/>
  <c r="J8451" i="13"/>
  <c r="J8450" i="13"/>
  <c r="K8450" i="13" s="1"/>
  <c r="K8449" i="13"/>
  <c r="J8449" i="13"/>
  <c r="J8448" i="13"/>
  <c r="K8448" i="13" s="1"/>
  <c r="K8447" i="13"/>
  <c r="J8447" i="13"/>
  <c r="J8446" i="13"/>
  <c r="K8446" i="13" s="1"/>
  <c r="K8445" i="13"/>
  <c r="J8445" i="13"/>
  <c r="J8444" i="13"/>
  <c r="K8444" i="13" s="1"/>
  <c r="K8443" i="13"/>
  <c r="J8443" i="13"/>
  <c r="L8442" i="13"/>
  <c r="J8442" i="13"/>
  <c r="K8442" i="13" s="1"/>
  <c r="K8441" i="13"/>
  <c r="J8441" i="13"/>
  <c r="J8440" i="13"/>
  <c r="K8440" i="13" s="1"/>
  <c r="K8439" i="13"/>
  <c r="J8439" i="13"/>
  <c r="K8438" i="13"/>
  <c r="J8438" i="13"/>
  <c r="K8437" i="13"/>
  <c r="J8437" i="13"/>
  <c r="J8436" i="13"/>
  <c r="K8436" i="13" s="1"/>
  <c r="K8435" i="13"/>
  <c r="J8435" i="13"/>
  <c r="J8434" i="13"/>
  <c r="K8434" i="13" s="1"/>
  <c r="K8433" i="13"/>
  <c r="J8433" i="13"/>
  <c r="J8432" i="13"/>
  <c r="K8432" i="13" s="1"/>
  <c r="K8431" i="13"/>
  <c r="J8431" i="13"/>
  <c r="K8430" i="13"/>
  <c r="J8430" i="13"/>
  <c r="K8429" i="13"/>
  <c r="J8429" i="13"/>
  <c r="K8428" i="13"/>
  <c r="J8428" i="13"/>
  <c r="K8427" i="13"/>
  <c r="J8427" i="13"/>
  <c r="J8426" i="13"/>
  <c r="K8426" i="13" s="1"/>
  <c r="K8425" i="13"/>
  <c r="J8425" i="13"/>
  <c r="J8424" i="13"/>
  <c r="K8424" i="13" s="1"/>
  <c r="K8423" i="13"/>
  <c r="J8423" i="13"/>
  <c r="K8422" i="13"/>
  <c r="J8422" i="13"/>
  <c r="K8421" i="13"/>
  <c r="J8421" i="13"/>
  <c r="J8420" i="13"/>
  <c r="K8420" i="13" s="1"/>
  <c r="K8419" i="13"/>
  <c r="J8419" i="13"/>
  <c r="J8418" i="13"/>
  <c r="K8418" i="13" s="1"/>
  <c r="K8417" i="13"/>
  <c r="J8417" i="13"/>
  <c r="J8416" i="13"/>
  <c r="K8416" i="13" s="1"/>
  <c r="K8415" i="13"/>
  <c r="J8415" i="13"/>
  <c r="K8414" i="13"/>
  <c r="J8414" i="13"/>
  <c r="K8413" i="13"/>
  <c r="J8413" i="13"/>
  <c r="K8412" i="13"/>
  <c r="J8412" i="13"/>
  <c r="K8411" i="13"/>
  <c r="J8411" i="13"/>
  <c r="J8410" i="13"/>
  <c r="K8410" i="13" s="1"/>
  <c r="K8409" i="13"/>
  <c r="J8409" i="13"/>
  <c r="J8408" i="13"/>
  <c r="K8408" i="13" s="1"/>
  <c r="K8407" i="13"/>
  <c r="J8407" i="13"/>
  <c r="K8406" i="13"/>
  <c r="J8406" i="13"/>
  <c r="K8405" i="13"/>
  <c r="J8405" i="13"/>
  <c r="J8404" i="13"/>
  <c r="K8404" i="13" s="1"/>
  <c r="K8403" i="13"/>
  <c r="J8403" i="13"/>
  <c r="L8402" i="13"/>
  <c r="J8402" i="13"/>
  <c r="K8402" i="13" s="1"/>
  <c r="K8401" i="13"/>
  <c r="J8401" i="13"/>
  <c r="J8400" i="13"/>
  <c r="K8400" i="13" s="1"/>
  <c r="K8399" i="13"/>
  <c r="J8399" i="13"/>
  <c r="K8398" i="13"/>
  <c r="J8398" i="13"/>
  <c r="K8397" i="13"/>
  <c r="J8397" i="13"/>
  <c r="J8396" i="13"/>
  <c r="K8396" i="13" s="1"/>
  <c r="K8395" i="13"/>
  <c r="J8395" i="13"/>
  <c r="K8394" i="13"/>
  <c r="J8394" i="13"/>
  <c r="K8393" i="13"/>
  <c r="J8393" i="13"/>
  <c r="J8392" i="13"/>
  <c r="K8392" i="13" s="1"/>
  <c r="K8391" i="13"/>
  <c r="J8391" i="13"/>
  <c r="K8390" i="13"/>
  <c r="J8390" i="13"/>
  <c r="K8389" i="13"/>
  <c r="J8389" i="13"/>
  <c r="J8388" i="13"/>
  <c r="K8388" i="13" s="1"/>
  <c r="K8387" i="13"/>
  <c r="J8387" i="13"/>
  <c r="J8386" i="13"/>
  <c r="K8386" i="13" s="1"/>
  <c r="K8385" i="13"/>
  <c r="J8385" i="13"/>
  <c r="J8384" i="13"/>
  <c r="K8384" i="13" s="1"/>
  <c r="K8383" i="13"/>
  <c r="J8383" i="13"/>
  <c r="K8382" i="13"/>
  <c r="J8382" i="13"/>
  <c r="K8381" i="13"/>
  <c r="J8381" i="13"/>
  <c r="J8380" i="13"/>
  <c r="K8380" i="13" s="1"/>
  <c r="K8379" i="13"/>
  <c r="J8379" i="13"/>
  <c r="K8378" i="13"/>
  <c r="J8378" i="13"/>
  <c r="K8377" i="13"/>
  <c r="J8377" i="13"/>
  <c r="J8376" i="13"/>
  <c r="K8376" i="13" s="1"/>
  <c r="K8375" i="13"/>
  <c r="J8375" i="13"/>
  <c r="K8374" i="13"/>
  <c r="J8374" i="13"/>
  <c r="K8373" i="13"/>
  <c r="J8373" i="13"/>
  <c r="J8372" i="13"/>
  <c r="K8372" i="13" s="1"/>
  <c r="K8371" i="13"/>
  <c r="J8371" i="13"/>
  <c r="J8370" i="13"/>
  <c r="K8370" i="13" s="1"/>
  <c r="K8369" i="13"/>
  <c r="J8369" i="13"/>
  <c r="J8368" i="13"/>
  <c r="K8368" i="13" s="1"/>
  <c r="K8367" i="13"/>
  <c r="J8367" i="13"/>
  <c r="K8366" i="13"/>
  <c r="J8366" i="13"/>
  <c r="K8365" i="13"/>
  <c r="J8365" i="13"/>
  <c r="J8364" i="13"/>
  <c r="K8364" i="13" s="1"/>
  <c r="K8363" i="13"/>
  <c r="J8363" i="13"/>
  <c r="L8362" i="13"/>
  <c r="J8362" i="13"/>
  <c r="K8362" i="13" s="1"/>
  <c r="K8361" i="13"/>
  <c r="J8361" i="13"/>
  <c r="J8360" i="13"/>
  <c r="K8360" i="13" s="1"/>
  <c r="K8359" i="13"/>
  <c r="J8359" i="13"/>
  <c r="J8358" i="13"/>
  <c r="K8358" i="13" s="1"/>
  <c r="K8357" i="13"/>
  <c r="J8357" i="13"/>
  <c r="K8356" i="13"/>
  <c r="J8356" i="13"/>
  <c r="K8355" i="13"/>
  <c r="J8355" i="13"/>
  <c r="K8354" i="13"/>
  <c r="J8354" i="13"/>
  <c r="K8353" i="13"/>
  <c r="J8353" i="13"/>
  <c r="J8352" i="13"/>
  <c r="K8352" i="13" s="1"/>
  <c r="K8351" i="13"/>
  <c r="J8351" i="13"/>
  <c r="J8350" i="13"/>
  <c r="K8350" i="13" s="1"/>
  <c r="K8349" i="13"/>
  <c r="J8349" i="13"/>
  <c r="K8348" i="13"/>
  <c r="J8348" i="13"/>
  <c r="K8347" i="13"/>
  <c r="J8347" i="13"/>
  <c r="J8346" i="13"/>
  <c r="K8346" i="13" s="1"/>
  <c r="K8345" i="13"/>
  <c r="J8345" i="13"/>
  <c r="J8344" i="13"/>
  <c r="K8344" i="13" s="1"/>
  <c r="K8343" i="13"/>
  <c r="J8343" i="13"/>
  <c r="J8342" i="13"/>
  <c r="K8342" i="13" s="1"/>
  <c r="K8341" i="13"/>
  <c r="J8341" i="13"/>
  <c r="K8340" i="13"/>
  <c r="J8340" i="13"/>
  <c r="K8339" i="13"/>
  <c r="J8339" i="13"/>
  <c r="K8338" i="13"/>
  <c r="J8338" i="13"/>
  <c r="K8337" i="13"/>
  <c r="J8337" i="13"/>
  <c r="J8336" i="13"/>
  <c r="K8336" i="13" s="1"/>
  <c r="K8335" i="13"/>
  <c r="J8335" i="13"/>
  <c r="J8334" i="13"/>
  <c r="K8334" i="13" s="1"/>
  <c r="K8333" i="13"/>
  <c r="J8333" i="13"/>
  <c r="K8332" i="13"/>
  <c r="J8332" i="13"/>
  <c r="K8331" i="13"/>
  <c r="J8331" i="13"/>
  <c r="J8330" i="13"/>
  <c r="K8330" i="13" s="1"/>
  <c r="K8329" i="13"/>
  <c r="J8329" i="13"/>
  <c r="J8328" i="13"/>
  <c r="K8328" i="13" s="1"/>
  <c r="K8327" i="13"/>
  <c r="J8327" i="13"/>
  <c r="K8326" i="13"/>
  <c r="J8326" i="13"/>
  <c r="K8325" i="13"/>
  <c r="J8325" i="13"/>
  <c r="K8324" i="13"/>
  <c r="J8324" i="13"/>
  <c r="K8323" i="13"/>
  <c r="J8323" i="13"/>
  <c r="L8322" i="13"/>
  <c r="J8322" i="13"/>
  <c r="K8322" i="13" s="1"/>
  <c r="K8321" i="13"/>
  <c r="J8321" i="13"/>
  <c r="K8320" i="13"/>
  <c r="J8320" i="13"/>
  <c r="K8319" i="13"/>
  <c r="J8319" i="13"/>
  <c r="J8318" i="13"/>
  <c r="K8318" i="13" s="1"/>
  <c r="K8317" i="13"/>
  <c r="J8317" i="13"/>
  <c r="K8316" i="13"/>
  <c r="J8316" i="13"/>
  <c r="K8315" i="13"/>
  <c r="J8315" i="13"/>
  <c r="J8314" i="13"/>
  <c r="K8314" i="13" s="1"/>
  <c r="K8313" i="13"/>
  <c r="J8313" i="13"/>
  <c r="J8312" i="13"/>
  <c r="K8312" i="13" s="1"/>
  <c r="K8311" i="13"/>
  <c r="J8311" i="13"/>
  <c r="J8310" i="13"/>
  <c r="K8310" i="13" s="1"/>
  <c r="K8309" i="13"/>
  <c r="J8309" i="13"/>
  <c r="K8308" i="13"/>
  <c r="J8308" i="13"/>
  <c r="K8307" i="13"/>
  <c r="J8307" i="13"/>
  <c r="J8306" i="13"/>
  <c r="K8306" i="13" s="1"/>
  <c r="K8305" i="13"/>
  <c r="J8305" i="13"/>
  <c r="K8304" i="13"/>
  <c r="J8304" i="13"/>
  <c r="K8303" i="13"/>
  <c r="J8303" i="13"/>
  <c r="J8302" i="13"/>
  <c r="K8302" i="13" s="1"/>
  <c r="K8301" i="13"/>
  <c r="J8301" i="13"/>
  <c r="J8300" i="13"/>
  <c r="K8300" i="13" s="1"/>
  <c r="K8299" i="13"/>
  <c r="J8299" i="13"/>
  <c r="J8298" i="13"/>
  <c r="K8298" i="13" s="1"/>
  <c r="K8297" i="13"/>
  <c r="J8297" i="13"/>
  <c r="J8296" i="13"/>
  <c r="K8296" i="13" s="1"/>
  <c r="K8295" i="13"/>
  <c r="J8295" i="13"/>
  <c r="J8294" i="13"/>
  <c r="K8294" i="13" s="1"/>
  <c r="K8293" i="13"/>
  <c r="J8293" i="13"/>
  <c r="K8292" i="13"/>
  <c r="J8292" i="13"/>
  <c r="K8291" i="13"/>
  <c r="J8291" i="13"/>
  <c r="K8290" i="13"/>
  <c r="J8290" i="13"/>
  <c r="K8289" i="13"/>
  <c r="J8289" i="13"/>
  <c r="K8288" i="13"/>
  <c r="J8288" i="13"/>
  <c r="K8287" i="13"/>
  <c r="J8287" i="13"/>
  <c r="J8286" i="13"/>
  <c r="K8286" i="13" s="1"/>
  <c r="K8285" i="13"/>
  <c r="J8285" i="13"/>
  <c r="J8284" i="13"/>
  <c r="K8284" i="13" s="1"/>
  <c r="K8283" i="13"/>
  <c r="J8283" i="13"/>
  <c r="L8282" i="13"/>
  <c r="K8282" i="13"/>
  <c r="J8282" i="13"/>
  <c r="K8281" i="13"/>
  <c r="J8281" i="13"/>
  <c r="J8280" i="13"/>
  <c r="K8280" i="13" s="1"/>
  <c r="K8279" i="13"/>
  <c r="J8279" i="13"/>
  <c r="J8278" i="13"/>
  <c r="K8278" i="13" s="1"/>
  <c r="K8277" i="13"/>
  <c r="J8277" i="13"/>
  <c r="J8276" i="13"/>
  <c r="K8276" i="13" s="1"/>
  <c r="K8275" i="13"/>
  <c r="J8275" i="13"/>
  <c r="K8274" i="13"/>
  <c r="J8274" i="13"/>
  <c r="K8273" i="13"/>
  <c r="J8273" i="13"/>
  <c r="J8272" i="13"/>
  <c r="K8272" i="13" s="1"/>
  <c r="K8271" i="13"/>
  <c r="J8271" i="13"/>
  <c r="J8270" i="13"/>
  <c r="K8270" i="13" s="1"/>
  <c r="K8269" i="13"/>
  <c r="J8269" i="13"/>
  <c r="J8268" i="13"/>
  <c r="K8268" i="13" s="1"/>
  <c r="K8267" i="13"/>
  <c r="J8267" i="13"/>
  <c r="J8266" i="13"/>
  <c r="K8266" i="13" s="1"/>
  <c r="K8265" i="13"/>
  <c r="J8265" i="13"/>
  <c r="K8264" i="13"/>
  <c r="J8264" i="13"/>
  <c r="K8263" i="13"/>
  <c r="J8263" i="13"/>
  <c r="K8262" i="13"/>
  <c r="J8262" i="13"/>
  <c r="K8261" i="13"/>
  <c r="J8261" i="13"/>
  <c r="J8260" i="13"/>
  <c r="K8260" i="13" s="1"/>
  <c r="K8259" i="13"/>
  <c r="J8259" i="13"/>
  <c r="J8258" i="13"/>
  <c r="K8258" i="13" s="1"/>
  <c r="K8257" i="13"/>
  <c r="J8257" i="13"/>
  <c r="J8256" i="13"/>
  <c r="K8256" i="13" s="1"/>
  <c r="K8255" i="13"/>
  <c r="J8255" i="13"/>
  <c r="J8254" i="13"/>
  <c r="K8254" i="13" s="1"/>
  <c r="K8253" i="13"/>
  <c r="J8253" i="13"/>
  <c r="J8252" i="13"/>
  <c r="K8252" i="13" s="1"/>
  <c r="K8251" i="13"/>
  <c r="J8251" i="13"/>
  <c r="J8250" i="13"/>
  <c r="K8250" i="13" s="1"/>
  <c r="K8249" i="13"/>
  <c r="J8249" i="13"/>
  <c r="K8248" i="13"/>
  <c r="J8248" i="13"/>
  <c r="K8247" i="13"/>
  <c r="J8247" i="13"/>
  <c r="K8246" i="13"/>
  <c r="J8246" i="13"/>
  <c r="K8245" i="13"/>
  <c r="J8245" i="13"/>
  <c r="J8244" i="13"/>
  <c r="K8244" i="13" s="1"/>
  <c r="K8243" i="13"/>
  <c r="J8243" i="13"/>
  <c r="L8242" i="13"/>
  <c r="J8242" i="13"/>
  <c r="K8242" i="13" s="1"/>
  <c r="K8241" i="13"/>
  <c r="J8241" i="13"/>
  <c r="J8240" i="13"/>
  <c r="K8240" i="13" s="1"/>
  <c r="K8239" i="13"/>
  <c r="J8239" i="13"/>
  <c r="J8238" i="13"/>
  <c r="K8238" i="13" s="1"/>
  <c r="K8237" i="13"/>
  <c r="J8237" i="13"/>
  <c r="J8236" i="13"/>
  <c r="K8236" i="13" s="1"/>
  <c r="K8235" i="13"/>
  <c r="J8235" i="13"/>
  <c r="J8234" i="13"/>
  <c r="K8234" i="13" s="1"/>
  <c r="K8233" i="13"/>
  <c r="J8233" i="13"/>
  <c r="K8232" i="13"/>
  <c r="J8232" i="13"/>
  <c r="K8231" i="13"/>
  <c r="J8231" i="13"/>
  <c r="J8230" i="13"/>
  <c r="K8230" i="13" s="1"/>
  <c r="K8229" i="13"/>
  <c r="J8229" i="13"/>
  <c r="J8228" i="13"/>
  <c r="K8228" i="13" s="1"/>
  <c r="K8227" i="13"/>
  <c r="J8227" i="13"/>
  <c r="J8226" i="13"/>
  <c r="K8226" i="13" s="1"/>
  <c r="K8225" i="13"/>
  <c r="J8225" i="13"/>
  <c r="J8224" i="13"/>
  <c r="K8224" i="13" s="1"/>
  <c r="K8223" i="13"/>
  <c r="J8223" i="13"/>
  <c r="J8222" i="13"/>
  <c r="K8222" i="13" s="1"/>
  <c r="K8221" i="13"/>
  <c r="J8221" i="13"/>
  <c r="J8220" i="13"/>
  <c r="K8220" i="13" s="1"/>
  <c r="K8219" i="13"/>
  <c r="J8219" i="13"/>
  <c r="J8218" i="13"/>
  <c r="K8218" i="13" s="1"/>
  <c r="K8217" i="13"/>
  <c r="J8217" i="13"/>
  <c r="K8216" i="13"/>
  <c r="J8216" i="13"/>
  <c r="K8215" i="13"/>
  <c r="J8215" i="13"/>
  <c r="K8214" i="13"/>
  <c r="J8214" i="13"/>
  <c r="K8213" i="13"/>
  <c r="J8213" i="13"/>
  <c r="K8212" i="13"/>
  <c r="J8212" i="13"/>
  <c r="K8211" i="13"/>
  <c r="J8211" i="13"/>
  <c r="J8210" i="13"/>
  <c r="K8210" i="13" s="1"/>
  <c r="K8209" i="13"/>
  <c r="J8209" i="13"/>
  <c r="J8208" i="13"/>
  <c r="K8208" i="13" s="1"/>
  <c r="K8207" i="13"/>
  <c r="J8207" i="13"/>
  <c r="J8206" i="13"/>
  <c r="K8206" i="13" s="1"/>
  <c r="K8205" i="13"/>
  <c r="J8205" i="13"/>
  <c r="J8204" i="13"/>
  <c r="K8204" i="13" s="1"/>
  <c r="L8203" i="13"/>
  <c r="M8203" i="13" s="1"/>
  <c r="L8204" i="13" s="1"/>
  <c r="M8204" i="13" s="1"/>
  <c r="L8205" i="13" s="1"/>
  <c r="M8205" i="13" s="1"/>
  <c r="L8206" i="13" s="1"/>
  <c r="M8206" i="13" s="1"/>
  <c r="L8207" i="13" s="1"/>
  <c r="M8207" i="13" s="1"/>
  <c r="L8208" i="13" s="1"/>
  <c r="M8208" i="13" s="1"/>
  <c r="L8209" i="13" s="1"/>
  <c r="M8209" i="13" s="1"/>
  <c r="L8210" i="13" s="1"/>
  <c r="K8203" i="13"/>
  <c r="J8203" i="13"/>
  <c r="L8202" i="13"/>
  <c r="M8202" i="13" s="1"/>
  <c r="J8202" i="13"/>
  <c r="K8202" i="13" s="1"/>
  <c r="K8201" i="13"/>
  <c r="J8201" i="13"/>
  <c r="K8200" i="13"/>
  <c r="J8200" i="13"/>
  <c r="K8199" i="13"/>
  <c r="J8199" i="13"/>
  <c r="K8198" i="13"/>
  <c r="J8198" i="13"/>
  <c r="K8197" i="13"/>
  <c r="J8197" i="13"/>
  <c r="J8196" i="13"/>
  <c r="K8196" i="13" s="1"/>
  <c r="K8195" i="13"/>
  <c r="J8195" i="13"/>
  <c r="J8194" i="13"/>
  <c r="K8194" i="13" s="1"/>
  <c r="K8193" i="13"/>
  <c r="J8193" i="13"/>
  <c r="J8192" i="13"/>
  <c r="K8192" i="13" s="1"/>
  <c r="K8191" i="13"/>
  <c r="J8191" i="13"/>
  <c r="J8190" i="13"/>
  <c r="K8190" i="13" s="1"/>
  <c r="K8189" i="13"/>
  <c r="J8189" i="13"/>
  <c r="J8188" i="13"/>
  <c r="K8188" i="13" s="1"/>
  <c r="K8187" i="13"/>
  <c r="J8187" i="13"/>
  <c r="J8186" i="13"/>
  <c r="K8186" i="13" s="1"/>
  <c r="K8185" i="13"/>
  <c r="J8185" i="13"/>
  <c r="K8184" i="13"/>
  <c r="J8184" i="13"/>
  <c r="K8183" i="13"/>
  <c r="J8183" i="13"/>
  <c r="K8182" i="13"/>
  <c r="J8182" i="13"/>
  <c r="K8181" i="13"/>
  <c r="J8181" i="13"/>
  <c r="K8180" i="13"/>
  <c r="J8180" i="13"/>
  <c r="K8179" i="13"/>
  <c r="J8179" i="13"/>
  <c r="J8178" i="13"/>
  <c r="K8178" i="13" s="1"/>
  <c r="K8177" i="13"/>
  <c r="J8177" i="13"/>
  <c r="J8176" i="13"/>
  <c r="K8176" i="13" s="1"/>
  <c r="K8175" i="13"/>
  <c r="J8175" i="13"/>
  <c r="J8174" i="13"/>
  <c r="K8174" i="13" s="1"/>
  <c r="K8173" i="13"/>
  <c r="J8173" i="13"/>
  <c r="J8172" i="13"/>
  <c r="K8172" i="13" s="1"/>
  <c r="K8171" i="13"/>
  <c r="J8171" i="13"/>
  <c r="J8170" i="13"/>
  <c r="K8170" i="13" s="1"/>
  <c r="K8169" i="13"/>
  <c r="J8169" i="13"/>
  <c r="K8168" i="13"/>
  <c r="J8168" i="13"/>
  <c r="J8167" i="13"/>
  <c r="K8167" i="13" s="1"/>
  <c r="J8166" i="13"/>
  <c r="K8166" i="13" s="1"/>
  <c r="J8165" i="13"/>
  <c r="K8165" i="13" s="1"/>
  <c r="K8164" i="13"/>
  <c r="J8164" i="13"/>
  <c r="J8163" i="13"/>
  <c r="K8163" i="13" s="1"/>
  <c r="L8162" i="13"/>
  <c r="K8162" i="13"/>
  <c r="J8162" i="13"/>
  <c r="J8161" i="13"/>
  <c r="K8161" i="13" s="1"/>
  <c r="J8160" i="13"/>
  <c r="K8160" i="13" s="1"/>
  <c r="K8159" i="13"/>
  <c r="J8159" i="13"/>
  <c r="J8158" i="13"/>
  <c r="K8158" i="13" s="1"/>
  <c r="J8157" i="13"/>
  <c r="K8157" i="13" s="1"/>
  <c r="J8156" i="13"/>
  <c r="K8156" i="13" s="1"/>
  <c r="J8155" i="13"/>
  <c r="K8155" i="13" s="1"/>
  <c r="J8154" i="13"/>
  <c r="K8154" i="13" s="1"/>
  <c r="K8153" i="13"/>
  <c r="J8153" i="13"/>
  <c r="K8152" i="13"/>
  <c r="J8152" i="13"/>
  <c r="J8151" i="13"/>
  <c r="K8151" i="13" s="1"/>
  <c r="K8150" i="13"/>
  <c r="J8150" i="13"/>
  <c r="J8149" i="13"/>
  <c r="K8149" i="13" s="1"/>
  <c r="K8148" i="13"/>
  <c r="J8148" i="13"/>
  <c r="J8147" i="13"/>
  <c r="K8147" i="13" s="1"/>
  <c r="J8146" i="13"/>
  <c r="K8146" i="13" s="1"/>
  <c r="J8145" i="13"/>
  <c r="K8145" i="13" s="1"/>
  <c r="J8144" i="13"/>
  <c r="K8144" i="13" s="1"/>
  <c r="K8143" i="13"/>
  <c r="J8143" i="13"/>
  <c r="J8142" i="13"/>
  <c r="K8142" i="13" s="1"/>
  <c r="J8141" i="13"/>
  <c r="K8141" i="13" s="1"/>
  <c r="K8140" i="13"/>
  <c r="J8140" i="13"/>
  <c r="J8139" i="13"/>
  <c r="K8139" i="13" s="1"/>
  <c r="J8138" i="13"/>
  <c r="K8138" i="13" s="1"/>
  <c r="J8137" i="13"/>
  <c r="K8137" i="13" s="1"/>
  <c r="K8136" i="13"/>
  <c r="J8136" i="13"/>
  <c r="J8135" i="13"/>
  <c r="K8135" i="13" s="1"/>
  <c r="J8134" i="13"/>
  <c r="K8134" i="13" s="1"/>
  <c r="J8133" i="13"/>
  <c r="K8133" i="13" s="1"/>
  <c r="K8132" i="13"/>
  <c r="J8132" i="13"/>
  <c r="K8131" i="13"/>
  <c r="J8131" i="13"/>
  <c r="J8130" i="13"/>
  <c r="K8130" i="13" s="1"/>
  <c r="J8129" i="13"/>
  <c r="K8129" i="13" s="1"/>
  <c r="J8128" i="13"/>
  <c r="K8128" i="13" s="1"/>
  <c r="K8127" i="13"/>
  <c r="J8127" i="13"/>
  <c r="J8126" i="13"/>
  <c r="K8126" i="13" s="1"/>
  <c r="J8125" i="13"/>
  <c r="K8125" i="13" s="1"/>
  <c r="K8124" i="13"/>
  <c r="J8124" i="13"/>
  <c r="L8123" i="13"/>
  <c r="M8123" i="13" s="1"/>
  <c r="L8124" i="13" s="1"/>
  <c r="M8124" i="13" s="1"/>
  <c r="L8125" i="13" s="1"/>
  <c r="M8125" i="13" s="1"/>
  <c r="L8126" i="13" s="1"/>
  <c r="M8126" i="13" s="1"/>
  <c r="L8127" i="13" s="1"/>
  <c r="M8127" i="13" s="1"/>
  <c r="L8128" i="13" s="1"/>
  <c r="M8128" i="13" s="1"/>
  <c r="L8129" i="13" s="1"/>
  <c r="M8129" i="13" s="1"/>
  <c r="L8130" i="13" s="1"/>
  <c r="M8130" i="13" s="1"/>
  <c r="L8131" i="13" s="1"/>
  <c r="M8131" i="13" s="1"/>
  <c r="L8132" i="13" s="1"/>
  <c r="M8132" i="13" s="1"/>
  <c r="L8133" i="13" s="1"/>
  <c r="M8133" i="13" s="1"/>
  <c r="L8134" i="13" s="1"/>
  <c r="M8134" i="13" s="1"/>
  <c r="L8135" i="13" s="1"/>
  <c r="M8135" i="13" s="1"/>
  <c r="L8136" i="13" s="1"/>
  <c r="M8136" i="13" s="1"/>
  <c r="L8137" i="13" s="1"/>
  <c r="M8137" i="13" s="1"/>
  <c r="L8138" i="13" s="1"/>
  <c r="M8138" i="13" s="1"/>
  <c r="L8139" i="13" s="1"/>
  <c r="M8139" i="13" s="1"/>
  <c r="L8140" i="13" s="1"/>
  <c r="M8140" i="13" s="1"/>
  <c r="L8141" i="13" s="1"/>
  <c r="M8141" i="13" s="1"/>
  <c r="L8142" i="13" s="1"/>
  <c r="M8142" i="13" s="1"/>
  <c r="L8143" i="13" s="1"/>
  <c r="M8143" i="13" s="1"/>
  <c r="L8144" i="13" s="1"/>
  <c r="M8144" i="13" s="1"/>
  <c r="L8145" i="13" s="1"/>
  <c r="M8145" i="13" s="1"/>
  <c r="L8146" i="13" s="1"/>
  <c r="M8146" i="13" s="1"/>
  <c r="L8147" i="13" s="1"/>
  <c r="M8147" i="13" s="1"/>
  <c r="L8148" i="13" s="1"/>
  <c r="M8148" i="13" s="1"/>
  <c r="L8149" i="13" s="1"/>
  <c r="M8149" i="13" s="1"/>
  <c r="L8150" i="13" s="1"/>
  <c r="M8150" i="13" s="1"/>
  <c r="L8151" i="13" s="1"/>
  <c r="M8151" i="13" s="1"/>
  <c r="L8152" i="13" s="1"/>
  <c r="M8152" i="13" s="1"/>
  <c r="L8153" i="13" s="1"/>
  <c r="M8153" i="13" s="1"/>
  <c r="L8154" i="13" s="1"/>
  <c r="M8154" i="13" s="1"/>
  <c r="L8155" i="13" s="1"/>
  <c r="M8155" i="13" s="1"/>
  <c r="L8156" i="13" s="1"/>
  <c r="M8156" i="13" s="1"/>
  <c r="L8157" i="13" s="1"/>
  <c r="M8157" i="13" s="1"/>
  <c r="L8158" i="13" s="1"/>
  <c r="M8158" i="13" s="1"/>
  <c r="L8159" i="13" s="1"/>
  <c r="M8159" i="13" s="1"/>
  <c r="L8160" i="13" s="1"/>
  <c r="M8160" i="13" s="1"/>
  <c r="L8161" i="13" s="1"/>
  <c r="M8161" i="13" s="1"/>
  <c r="K8123" i="13"/>
  <c r="J8123" i="13"/>
  <c r="L8122" i="13"/>
  <c r="M8122" i="13" s="1"/>
  <c r="J8122" i="13"/>
  <c r="K8122" i="13" s="1"/>
  <c r="K8121" i="13"/>
  <c r="J8121" i="13"/>
  <c r="K8120" i="13"/>
  <c r="J8120" i="13"/>
  <c r="J8119" i="13"/>
  <c r="K8119" i="13" s="1"/>
  <c r="J8118" i="13"/>
  <c r="K8118" i="13" s="1"/>
  <c r="J8117" i="13"/>
  <c r="K8117" i="13" s="1"/>
  <c r="K8116" i="13"/>
  <c r="J8116" i="13"/>
  <c r="J8115" i="13"/>
  <c r="K8115" i="13" s="1"/>
  <c r="J8114" i="13"/>
  <c r="K8114" i="13" s="1"/>
  <c r="J8113" i="13"/>
  <c r="K8113" i="13" s="1"/>
  <c r="J8112" i="13"/>
  <c r="K8112" i="13" s="1"/>
  <c r="K8111" i="13"/>
  <c r="J8111" i="13"/>
  <c r="J8110" i="13"/>
  <c r="K8110" i="13" s="1"/>
  <c r="K8109" i="13"/>
  <c r="J8109" i="13"/>
  <c r="K8108" i="13"/>
  <c r="J8108" i="13"/>
  <c r="J8107" i="13"/>
  <c r="K8107" i="13" s="1"/>
  <c r="J8106" i="13"/>
  <c r="K8106" i="13" s="1"/>
  <c r="K8105" i="13"/>
  <c r="J8105" i="13"/>
  <c r="K8104" i="13"/>
  <c r="J8104" i="13"/>
  <c r="J8103" i="13"/>
  <c r="K8103" i="13" s="1"/>
  <c r="K8102" i="13"/>
  <c r="J8102" i="13"/>
  <c r="J8101" i="13"/>
  <c r="K8101" i="13" s="1"/>
  <c r="K8100" i="13"/>
  <c r="J8100" i="13"/>
  <c r="K8099" i="13"/>
  <c r="J8099" i="13"/>
  <c r="K8098" i="13"/>
  <c r="J8098" i="13"/>
  <c r="J8097" i="13"/>
  <c r="K8097" i="13" s="1"/>
  <c r="J8096" i="13"/>
  <c r="K8096" i="13" s="1"/>
  <c r="K8095" i="13"/>
  <c r="J8095" i="13"/>
  <c r="J8094" i="13"/>
  <c r="K8094" i="13" s="1"/>
  <c r="J8093" i="13"/>
  <c r="K8093" i="13" s="1"/>
  <c r="K8092" i="13"/>
  <c r="J8092" i="13"/>
  <c r="J8091" i="13"/>
  <c r="K8091" i="13" s="1"/>
  <c r="J8090" i="13"/>
  <c r="K8090" i="13" s="1"/>
  <c r="K8089" i="13"/>
  <c r="J8089" i="13"/>
  <c r="K8088" i="13"/>
  <c r="J8088" i="13"/>
  <c r="J8087" i="13"/>
  <c r="K8087" i="13" s="1"/>
  <c r="J8086" i="13"/>
  <c r="K8086" i="13" s="1"/>
  <c r="J8085" i="13"/>
  <c r="K8085" i="13" s="1"/>
  <c r="J8084" i="13"/>
  <c r="K8084" i="13" s="1"/>
  <c r="K8083" i="13"/>
  <c r="J8083" i="13"/>
  <c r="L8082" i="13"/>
  <c r="K8082" i="13"/>
  <c r="J8082" i="13"/>
  <c r="J8081" i="13"/>
  <c r="K8081" i="13" s="1"/>
  <c r="J8080" i="13"/>
  <c r="K8080" i="13" s="1"/>
  <c r="K8079" i="13"/>
  <c r="J8079" i="13"/>
  <c r="J8078" i="13"/>
  <c r="K8078" i="13" s="1"/>
  <c r="J8077" i="13"/>
  <c r="K8077" i="13" s="1"/>
  <c r="K8076" i="13"/>
  <c r="J8076" i="13"/>
  <c r="K8075" i="13"/>
  <c r="J8075" i="13"/>
  <c r="J8074" i="13"/>
  <c r="K8074" i="13" s="1"/>
  <c r="J8073" i="13"/>
  <c r="K8073" i="13" s="1"/>
  <c r="K8072" i="13"/>
  <c r="J8072" i="13"/>
  <c r="J8071" i="13"/>
  <c r="K8071" i="13" s="1"/>
  <c r="J8070" i="13"/>
  <c r="K8070" i="13" s="1"/>
  <c r="J8069" i="13"/>
  <c r="K8069" i="13" s="1"/>
  <c r="J8068" i="13"/>
  <c r="K8068" i="13" s="1"/>
  <c r="K8067" i="13"/>
  <c r="J8067" i="13"/>
  <c r="J8066" i="13"/>
  <c r="K8066" i="13" s="1"/>
  <c r="J8065" i="13"/>
  <c r="K8065" i="13" s="1"/>
  <c r="J8064" i="13"/>
  <c r="K8064" i="13" s="1"/>
  <c r="K8063" i="13"/>
  <c r="J8063" i="13"/>
  <c r="J8062" i="13"/>
  <c r="K8062" i="13" s="1"/>
  <c r="J8061" i="13"/>
  <c r="K8061" i="13" s="1"/>
  <c r="K8060" i="13"/>
  <c r="J8060" i="13"/>
  <c r="J8059" i="13"/>
  <c r="K8059" i="13" s="1"/>
  <c r="J8058" i="13"/>
  <c r="K8058" i="13" s="1"/>
  <c r="K8057" i="13"/>
  <c r="J8057" i="13"/>
  <c r="K8056" i="13"/>
  <c r="J8056" i="13"/>
  <c r="J8055" i="13"/>
  <c r="K8055" i="13" s="1"/>
  <c r="J8054" i="13"/>
  <c r="K8054" i="13" s="1"/>
  <c r="J8053" i="13"/>
  <c r="K8053" i="13" s="1"/>
  <c r="K8052" i="13"/>
  <c r="J8052" i="13"/>
  <c r="K8051" i="13"/>
  <c r="J8051" i="13"/>
  <c r="K8050" i="13"/>
  <c r="J8050" i="13"/>
  <c r="J8049" i="13"/>
  <c r="K8049" i="13" s="1"/>
  <c r="J8048" i="13"/>
  <c r="K8048" i="13" s="1"/>
  <c r="K8047" i="13"/>
  <c r="J8047" i="13"/>
  <c r="J8046" i="13"/>
  <c r="K8046" i="13" s="1"/>
  <c r="K8045" i="13"/>
  <c r="J8045" i="13"/>
  <c r="K8044" i="13"/>
  <c r="J8044" i="13"/>
  <c r="J8043" i="13"/>
  <c r="K8043" i="13" s="1"/>
  <c r="L8042" i="13"/>
  <c r="J8042" i="13"/>
  <c r="K8042" i="13" s="1"/>
  <c r="K8041" i="13"/>
  <c r="J8041" i="13"/>
  <c r="K8040" i="13"/>
  <c r="J8040" i="13"/>
  <c r="J8039" i="13"/>
  <c r="K8039" i="13" s="1"/>
  <c r="K8038" i="13"/>
  <c r="J8038" i="13"/>
  <c r="J8037" i="13"/>
  <c r="K8037" i="13" s="1"/>
  <c r="J8036" i="13"/>
  <c r="K8036" i="13" s="1"/>
  <c r="K8035" i="13"/>
  <c r="J8035" i="13"/>
  <c r="K8034" i="13"/>
  <c r="J8034" i="13"/>
  <c r="J8033" i="13"/>
  <c r="K8033" i="13" s="1"/>
  <c r="J8032" i="13"/>
  <c r="K8032" i="13" s="1"/>
  <c r="K8031" i="13"/>
  <c r="J8031" i="13"/>
  <c r="J8030" i="13"/>
  <c r="K8030" i="13" s="1"/>
  <c r="K8029" i="13"/>
  <c r="J8029" i="13"/>
  <c r="K8028" i="13"/>
  <c r="J8028" i="13"/>
  <c r="K8027" i="13"/>
  <c r="J8027" i="13"/>
  <c r="J8026" i="13"/>
  <c r="K8026" i="13" s="1"/>
  <c r="J8025" i="13"/>
  <c r="K8025" i="13" s="1"/>
  <c r="K8024" i="13"/>
  <c r="J8024" i="13"/>
  <c r="J8023" i="13"/>
  <c r="K8023" i="13" s="1"/>
  <c r="K8022" i="13"/>
  <c r="J8022" i="13"/>
  <c r="J8021" i="13"/>
  <c r="K8021" i="13" s="1"/>
  <c r="J8020" i="13"/>
  <c r="K8020" i="13" s="1"/>
  <c r="K8019" i="13"/>
  <c r="J8019" i="13"/>
  <c r="J8018" i="13"/>
  <c r="K8018" i="13" s="1"/>
  <c r="J8017" i="13"/>
  <c r="K8017" i="13" s="1"/>
  <c r="J8016" i="13"/>
  <c r="K8016" i="13" s="1"/>
  <c r="K8015" i="13"/>
  <c r="J8015" i="13"/>
  <c r="J8014" i="13"/>
  <c r="K8014" i="13" s="1"/>
  <c r="J8013" i="13"/>
  <c r="K8013" i="13" s="1"/>
  <c r="K8012" i="13"/>
  <c r="J8012" i="13"/>
  <c r="J8011" i="13"/>
  <c r="K8011" i="13" s="1"/>
  <c r="K8010" i="13"/>
  <c r="J8010" i="13"/>
  <c r="K8009" i="13"/>
  <c r="J8009" i="13"/>
  <c r="J8008" i="13"/>
  <c r="K8008" i="13" s="1"/>
  <c r="K8007" i="13"/>
  <c r="J8007" i="13"/>
  <c r="J8006" i="13"/>
  <c r="K8006" i="13" s="1"/>
  <c r="K8005" i="13"/>
  <c r="J8005" i="13"/>
  <c r="K8004" i="13"/>
  <c r="J8004" i="13"/>
  <c r="J8003" i="13"/>
  <c r="K8003" i="13" s="1"/>
  <c r="M8002" i="13"/>
  <c r="L8003" i="13" s="1"/>
  <c r="M8003" i="13" s="1"/>
  <c r="L8004" i="13" s="1"/>
  <c r="M8004" i="13" s="1"/>
  <c r="L8005" i="13" s="1"/>
  <c r="M8005" i="13" s="1"/>
  <c r="L8006" i="13" s="1"/>
  <c r="M8006" i="13" s="1"/>
  <c r="L8007" i="13" s="1"/>
  <c r="M8007" i="13" s="1"/>
  <c r="L8008" i="13" s="1"/>
  <c r="M8008" i="13" s="1"/>
  <c r="L8009" i="13" s="1"/>
  <c r="M8009" i="13" s="1"/>
  <c r="L8010" i="13" s="1"/>
  <c r="M8010" i="13" s="1"/>
  <c r="L8011" i="13" s="1"/>
  <c r="M8011" i="13" s="1"/>
  <c r="L8012" i="13" s="1"/>
  <c r="M8012" i="13" s="1"/>
  <c r="L8013" i="13" s="1"/>
  <c r="M8013" i="13" s="1"/>
  <c r="L8014" i="13" s="1"/>
  <c r="M8014" i="13" s="1"/>
  <c r="L8015" i="13" s="1"/>
  <c r="M8015" i="13" s="1"/>
  <c r="L8016" i="13" s="1"/>
  <c r="M8016" i="13" s="1"/>
  <c r="L8017" i="13" s="1"/>
  <c r="M8017" i="13" s="1"/>
  <c r="L8018" i="13" s="1"/>
  <c r="M8018" i="13" s="1"/>
  <c r="L8019" i="13" s="1"/>
  <c r="M8019" i="13" s="1"/>
  <c r="L8020" i="13" s="1"/>
  <c r="M8020" i="13" s="1"/>
  <c r="L8021" i="13" s="1"/>
  <c r="M8021" i="13" s="1"/>
  <c r="L8022" i="13" s="1"/>
  <c r="L8002" i="13"/>
  <c r="K8002" i="13"/>
  <c r="J8002" i="13"/>
  <c r="J8001" i="13"/>
  <c r="K8001" i="13" s="1"/>
  <c r="K8000" i="13"/>
  <c r="J8000" i="13"/>
  <c r="J7999" i="13"/>
  <c r="K7999" i="13" s="1"/>
  <c r="K7998" i="13"/>
  <c r="J7998" i="13"/>
  <c r="J7997" i="13"/>
  <c r="K7997" i="13" s="1"/>
  <c r="K7996" i="13"/>
  <c r="J7996" i="13"/>
  <c r="J7995" i="13"/>
  <c r="K7995" i="13" s="1"/>
  <c r="K7994" i="13"/>
  <c r="J7994" i="13"/>
  <c r="J7993" i="13"/>
  <c r="K7993" i="13" s="1"/>
  <c r="K7992" i="13"/>
  <c r="J7992" i="13"/>
  <c r="J7991" i="13"/>
  <c r="K7991" i="13" s="1"/>
  <c r="K7990" i="13"/>
  <c r="J7990" i="13"/>
  <c r="J7989" i="13"/>
  <c r="K7989" i="13" s="1"/>
  <c r="K7988" i="13"/>
  <c r="J7988" i="13"/>
  <c r="J7987" i="13"/>
  <c r="K7987" i="13" s="1"/>
  <c r="K7986" i="13"/>
  <c r="J7986" i="13"/>
  <c r="J7985" i="13"/>
  <c r="K7985" i="13" s="1"/>
  <c r="K7984" i="13"/>
  <c r="J7984" i="13"/>
  <c r="J7983" i="13"/>
  <c r="K7983" i="13" s="1"/>
  <c r="K7982" i="13"/>
  <c r="J7982" i="13"/>
  <c r="J7981" i="13"/>
  <c r="K7981" i="13" s="1"/>
  <c r="K7980" i="13"/>
  <c r="J7980" i="13"/>
  <c r="J7979" i="13"/>
  <c r="K7979" i="13" s="1"/>
  <c r="K7978" i="13"/>
  <c r="J7978" i="13"/>
  <c r="J7977" i="13"/>
  <c r="K7977" i="13" s="1"/>
  <c r="K7976" i="13"/>
  <c r="J7976" i="13"/>
  <c r="J7975" i="13"/>
  <c r="K7975" i="13" s="1"/>
  <c r="K7974" i="13"/>
  <c r="J7974" i="13"/>
  <c r="J7973" i="13"/>
  <c r="K7973" i="13" s="1"/>
  <c r="K7972" i="13"/>
  <c r="J7972" i="13"/>
  <c r="J7971" i="13"/>
  <c r="K7971" i="13" s="1"/>
  <c r="K7970" i="13"/>
  <c r="J7970" i="13"/>
  <c r="J7969" i="13"/>
  <c r="K7969" i="13" s="1"/>
  <c r="K7968" i="13"/>
  <c r="J7968" i="13"/>
  <c r="J7967" i="13"/>
  <c r="K7967" i="13" s="1"/>
  <c r="K7966" i="13"/>
  <c r="J7966" i="13"/>
  <c r="J7965" i="13"/>
  <c r="K7965" i="13" s="1"/>
  <c r="K7964" i="13"/>
  <c r="J7964" i="13"/>
  <c r="J7963" i="13"/>
  <c r="K7963" i="13" s="1"/>
  <c r="L7962" i="13"/>
  <c r="M7962" i="13" s="1"/>
  <c r="L7963" i="13" s="1"/>
  <c r="M7963" i="13" s="1"/>
  <c r="L7964" i="13" s="1"/>
  <c r="M7964" i="13" s="1"/>
  <c r="L7965" i="13" s="1"/>
  <c r="M7965" i="13" s="1"/>
  <c r="L7966" i="13" s="1"/>
  <c r="M7966" i="13" s="1"/>
  <c r="L7967" i="13" s="1"/>
  <c r="M7967" i="13" s="1"/>
  <c r="L7968" i="13" s="1"/>
  <c r="M7968" i="13" s="1"/>
  <c r="L7969" i="13" s="1"/>
  <c r="M7969" i="13" s="1"/>
  <c r="L7970" i="13" s="1"/>
  <c r="M7970" i="13" s="1"/>
  <c r="L7971" i="13" s="1"/>
  <c r="M7971" i="13" s="1"/>
  <c r="L7972" i="13" s="1"/>
  <c r="M7972" i="13" s="1"/>
  <c r="L7973" i="13" s="1"/>
  <c r="M7973" i="13" s="1"/>
  <c r="L7974" i="13" s="1"/>
  <c r="M7974" i="13" s="1"/>
  <c r="L7975" i="13" s="1"/>
  <c r="M7975" i="13" s="1"/>
  <c r="L7976" i="13" s="1"/>
  <c r="M7976" i="13" s="1"/>
  <c r="L7977" i="13" s="1"/>
  <c r="M7977" i="13" s="1"/>
  <c r="L7978" i="13" s="1"/>
  <c r="M7978" i="13" s="1"/>
  <c r="L7979" i="13" s="1"/>
  <c r="M7979" i="13" s="1"/>
  <c r="L7980" i="13" s="1"/>
  <c r="M7980" i="13" s="1"/>
  <c r="L7981" i="13" s="1"/>
  <c r="M7981" i="13" s="1"/>
  <c r="L7982" i="13" s="1"/>
  <c r="M7982" i="13" s="1"/>
  <c r="L7983" i="13" s="1"/>
  <c r="M7983" i="13" s="1"/>
  <c r="L7984" i="13" s="1"/>
  <c r="M7984" i="13" s="1"/>
  <c r="L7985" i="13" s="1"/>
  <c r="M7985" i="13" s="1"/>
  <c r="L7986" i="13" s="1"/>
  <c r="M7986" i="13" s="1"/>
  <c r="L7987" i="13" s="1"/>
  <c r="M7987" i="13" s="1"/>
  <c r="L7988" i="13" s="1"/>
  <c r="M7988" i="13" s="1"/>
  <c r="L7989" i="13" s="1"/>
  <c r="M7989" i="13" s="1"/>
  <c r="L7990" i="13" s="1"/>
  <c r="M7990" i="13" s="1"/>
  <c r="L7991" i="13" s="1"/>
  <c r="M7991" i="13" s="1"/>
  <c r="L7992" i="13" s="1"/>
  <c r="M7992" i="13" s="1"/>
  <c r="L7993" i="13" s="1"/>
  <c r="M7993" i="13" s="1"/>
  <c r="L7994" i="13" s="1"/>
  <c r="M7994" i="13" s="1"/>
  <c r="L7995" i="13" s="1"/>
  <c r="M7995" i="13" s="1"/>
  <c r="L7996" i="13" s="1"/>
  <c r="M7996" i="13" s="1"/>
  <c r="L7997" i="13" s="1"/>
  <c r="M7997" i="13" s="1"/>
  <c r="L7998" i="13" s="1"/>
  <c r="M7998" i="13" s="1"/>
  <c r="L7999" i="13" s="1"/>
  <c r="M7999" i="13" s="1"/>
  <c r="L8000" i="13" s="1"/>
  <c r="M8000" i="13" s="1"/>
  <c r="L8001" i="13" s="1"/>
  <c r="M8001" i="13" s="1"/>
  <c r="K7962" i="13"/>
  <c r="J7962" i="13"/>
  <c r="J7961" i="13"/>
  <c r="K7961" i="13" s="1"/>
  <c r="K7960" i="13"/>
  <c r="J7960" i="13"/>
  <c r="J7959" i="13"/>
  <c r="K7959" i="13" s="1"/>
  <c r="K7958" i="13"/>
  <c r="J7958" i="13"/>
  <c r="J7957" i="13"/>
  <c r="K7957" i="13" s="1"/>
  <c r="K7956" i="13"/>
  <c r="J7956" i="13"/>
  <c r="J7955" i="13"/>
  <c r="K7955" i="13" s="1"/>
  <c r="K7954" i="13"/>
  <c r="J7954" i="13"/>
  <c r="J7953" i="13"/>
  <c r="K7953" i="13" s="1"/>
  <c r="K7952" i="13"/>
  <c r="J7952" i="13"/>
  <c r="J7951" i="13"/>
  <c r="K7951" i="13" s="1"/>
  <c r="K7950" i="13"/>
  <c r="J7950" i="13"/>
  <c r="J7949" i="13"/>
  <c r="K7949" i="13" s="1"/>
  <c r="K7948" i="13"/>
  <c r="J7948" i="13"/>
  <c r="J7947" i="13"/>
  <c r="K7947" i="13" s="1"/>
  <c r="K7946" i="13"/>
  <c r="J7946" i="13"/>
  <c r="J7945" i="13"/>
  <c r="K7945" i="13" s="1"/>
  <c r="K7944" i="13"/>
  <c r="J7944" i="13"/>
  <c r="J7943" i="13"/>
  <c r="K7943" i="13" s="1"/>
  <c r="K7942" i="13"/>
  <c r="J7942" i="13"/>
  <c r="J7941" i="13"/>
  <c r="K7941" i="13" s="1"/>
  <c r="K7940" i="13"/>
  <c r="J7940" i="13"/>
  <c r="J7939" i="13"/>
  <c r="K7939" i="13" s="1"/>
  <c r="K7938" i="13"/>
  <c r="J7938" i="13"/>
  <c r="J7937" i="13"/>
  <c r="K7937" i="13" s="1"/>
  <c r="K7936" i="13"/>
  <c r="J7936" i="13"/>
  <c r="J7935" i="13"/>
  <c r="K7935" i="13" s="1"/>
  <c r="K7934" i="13"/>
  <c r="J7934" i="13"/>
  <c r="J7933" i="13"/>
  <c r="K7933" i="13" s="1"/>
  <c r="K7932" i="13"/>
  <c r="J7932" i="13"/>
  <c r="J7931" i="13"/>
  <c r="K7931" i="13" s="1"/>
  <c r="K7930" i="13"/>
  <c r="J7930" i="13"/>
  <c r="J7929" i="13"/>
  <c r="K7929" i="13" s="1"/>
  <c r="K7928" i="13"/>
  <c r="J7928" i="13"/>
  <c r="J7927" i="13"/>
  <c r="K7927" i="13" s="1"/>
  <c r="K7926" i="13"/>
  <c r="J7926" i="13"/>
  <c r="J7925" i="13"/>
  <c r="K7925" i="13" s="1"/>
  <c r="K7924" i="13"/>
  <c r="J7924" i="13"/>
  <c r="J7923" i="13"/>
  <c r="K7923" i="13" s="1"/>
  <c r="M7922" i="13"/>
  <c r="L7923" i="13" s="1"/>
  <c r="M7923" i="13" s="1"/>
  <c r="L7924" i="13" s="1"/>
  <c r="M7924" i="13" s="1"/>
  <c r="L7925" i="13" s="1"/>
  <c r="M7925" i="13" s="1"/>
  <c r="L7926" i="13" s="1"/>
  <c r="M7926" i="13" s="1"/>
  <c r="L7927" i="13" s="1"/>
  <c r="M7927" i="13" s="1"/>
  <c r="L7928" i="13" s="1"/>
  <c r="M7928" i="13" s="1"/>
  <c r="L7929" i="13" s="1"/>
  <c r="M7929" i="13" s="1"/>
  <c r="L7930" i="13" s="1"/>
  <c r="M7930" i="13" s="1"/>
  <c r="L7931" i="13" s="1"/>
  <c r="M7931" i="13" s="1"/>
  <c r="L7932" i="13" s="1"/>
  <c r="M7932" i="13" s="1"/>
  <c r="L7933" i="13" s="1"/>
  <c r="M7933" i="13" s="1"/>
  <c r="L7934" i="13" s="1"/>
  <c r="M7934" i="13" s="1"/>
  <c r="L7935" i="13" s="1"/>
  <c r="M7935" i="13" s="1"/>
  <c r="L7936" i="13" s="1"/>
  <c r="M7936" i="13" s="1"/>
  <c r="L7937" i="13" s="1"/>
  <c r="M7937" i="13" s="1"/>
  <c r="L7938" i="13" s="1"/>
  <c r="M7938" i="13" s="1"/>
  <c r="L7939" i="13" s="1"/>
  <c r="M7939" i="13" s="1"/>
  <c r="L7940" i="13" s="1"/>
  <c r="M7940" i="13" s="1"/>
  <c r="L7941" i="13" s="1"/>
  <c r="M7941" i="13" s="1"/>
  <c r="L7942" i="13" s="1"/>
  <c r="M7942" i="13" s="1"/>
  <c r="L7943" i="13" s="1"/>
  <c r="M7943" i="13" s="1"/>
  <c r="L7944" i="13" s="1"/>
  <c r="M7944" i="13" s="1"/>
  <c r="L7945" i="13" s="1"/>
  <c r="M7945" i="13" s="1"/>
  <c r="L7946" i="13" s="1"/>
  <c r="M7946" i="13" s="1"/>
  <c r="L7947" i="13" s="1"/>
  <c r="M7947" i="13" s="1"/>
  <c r="L7948" i="13" s="1"/>
  <c r="M7948" i="13" s="1"/>
  <c r="L7949" i="13" s="1"/>
  <c r="M7949" i="13" s="1"/>
  <c r="L7950" i="13" s="1"/>
  <c r="M7950" i="13" s="1"/>
  <c r="L7951" i="13" s="1"/>
  <c r="M7951" i="13" s="1"/>
  <c r="L7952" i="13" s="1"/>
  <c r="M7952" i="13" s="1"/>
  <c r="L7953" i="13" s="1"/>
  <c r="M7953" i="13" s="1"/>
  <c r="L7954" i="13" s="1"/>
  <c r="M7954" i="13" s="1"/>
  <c r="L7955" i="13" s="1"/>
  <c r="M7955" i="13" s="1"/>
  <c r="L7956" i="13" s="1"/>
  <c r="M7956" i="13" s="1"/>
  <c r="L7957" i="13" s="1"/>
  <c r="M7957" i="13" s="1"/>
  <c r="L7958" i="13" s="1"/>
  <c r="M7958" i="13" s="1"/>
  <c r="L7959" i="13" s="1"/>
  <c r="M7959" i="13" s="1"/>
  <c r="L7960" i="13" s="1"/>
  <c r="M7960" i="13" s="1"/>
  <c r="L7961" i="13" s="1"/>
  <c r="M7961" i="13" s="1"/>
  <c r="L7922" i="13"/>
  <c r="K7922" i="13"/>
  <c r="J7922" i="13"/>
  <c r="J7921" i="13"/>
  <c r="K7921" i="13" s="1"/>
  <c r="K7920" i="13"/>
  <c r="J7920" i="13"/>
  <c r="J7919" i="13"/>
  <c r="K7919" i="13" s="1"/>
  <c r="K7918" i="13"/>
  <c r="J7918" i="13"/>
  <c r="J7917" i="13"/>
  <c r="K7917" i="13" s="1"/>
  <c r="K7916" i="13"/>
  <c r="J7916" i="13"/>
  <c r="J7915" i="13"/>
  <c r="K7915" i="13" s="1"/>
  <c r="K7914" i="13"/>
  <c r="J7914" i="13"/>
  <c r="J7913" i="13"/>
  <c r="K7913" i="13" s="1"/>
  <c r="K7912" i="13"/>
  <c r="J7912" i="13"/>
  <c r="J7911" i="13"/>
  <c r="K7911" i="13" s="1"/>
  <c r="K7910" i="13"/>
  <c r="J7910" i="13"/>
  <c r="J7909" i="13"/>
  <c r="K7909" i="13" s="1"/>
  <c r="K7908" i="13"/>
  <c r="J7908" i="13"/>
  <c r="J7907" i="13"/>
  <c r="K7907" i="13" s="1"/>
  <c r="K7906" i="13"/>
  <c r="J7906" i="13"/>
  <c r="J7905" i="13"/>
  <c r="K7905" i="13" s="1"/>
  <c r="K7904" i="13"/>
  <c r="J7904" i="13"/>
  <c r="J7903" i="13"/>
  <c r="K7903" i="13" s="1"/>
  <c r="K7902" i="13"/>
  <c r="J7902" i="13"/>
  <c r="J7901" i="13"/>
  <c r="K7901" i="13" s="1"/>
  <c r="K7900" i="13"/>
  <c r="J7900" i="13"/>
  <c r="J7899" i="13"/>
  <c r="K7899" i="13" s="1"/>
  <c r="K7898" i="13"/>
  <c r="J7898" i="13"/>
  <c r="J7897" i="13"/>
  <c r="K7897" i="13" s="1"/>
  <c r="K7896" i="13"/>
  <c r="J7896" i="13"/>
  <c r="J7895" i="13"/>
  <c r="K7895" i="13" s="1"/>
  <c r="K7894" i="13"/>
  <c r="J7894" i="13"/>
  <c r="J7893" i="13"/>
  <c r="K7893" i="13" s="1"/>
  <c r="K7892" i="13"/>
  <c r="J7892" i="13"/>
  <c r="J7891" i="13"/>
  <c r="K7891" i="13" s="1"/>
  <c r="K7890" i="13"/>
  <c r="J7890" i="13"/>
  <c r="J7889" i="13"/>
  <c r="K7889" i="13" s="1"/>
  <c r="K7888" i="13"/>
  <c r="J7888" i="13"/>
  <c r="J7887" i="13"/>
  <c r="K7887" i="13" s="1"/>
  <c r="K7886" i="13"/>
  <c r="J7886" i="13"/>
  <c r="J7885" i="13"/>
  <c r="K7885" i="13" s="1"/>
  <c r="L7884" i="13"/>
  <c r="M7884" i="13" s="1"/>
  <c r="L7885" i="13" s="1"/>
  <c r="M7885" i="13" s="1"/>
  <c r="L7886" i="13" s="1"/>
  <c r="M7886" i="13" s="1"/>
  <c r="L7887" i="13" s="1"/>
  <c r="M7887" i="13" s="1"/>
  <c r="L7888" i="13" s="1"/>
  <c r="M7888" i="13" s="1"/>
  <c r="L7889" i="13" s="1"/>
  <c r="M7889" i="13" s="1"/>
  <c r="L7890" i="13" s="1"/>
  <c r="M7890" i="13" s="1"/>
  <c r="L7891" i="13" s="1"/>
  <c r="M7891" i="13" s="1"/>
  <c r="L7892" i="13" s="1"/>
  <c r="M7892" i="13" s="1"/>
  <c r="L7893" i="13" s="1"/>
  <c r="M7893" i="13" s="1"/>
  <c r="L7894" i="13" s="1"/>
  <c r="K7884" i="13"/>
  <c r="J7884" i="13"/>
  <c r="J7883" i="13"/>
  <c r="K7883" i="13" s="1"/>
  <c r="M7882" i="13"/>
  <c r="L7883" i="13" s="1"/>
  <c r="M7883" i="13" s="1"/>
  <c r="L7882" i="13"/>
  <c r="K7882" i="13"/>
  <c r="J7882" i="13"/>
  <c r="J7881" i="13"/>
  <c r="K7881" i="13" s="1"/>
  <c r="K7880" i="13"/>
  <c r="J7880" i="13"/>
  <c r="J7879" i="13"/>
  <c r="K7879" i="13" s="1"/>
  <c r="K7878" i="13"/>
  <c r="J7878" i="13"/>
  <c r="J7877" i="13"/>
  <c r="K7877" i="13" s="1"/>
  <c r="K7876" i="13"/>
  <c r="J7876" i="13"/>
  <c r="J7875" i="13"/>
  <c r="K7875" i="13" s="1"/>
  <c r="K7874" i="13"/>
  <c r="J7874" i="13"/>
  <c r="J7873" i="13"/>
  <c r="K7873" i="13" s="1"/>
  <c r="K7872" i="13"/>
  <c r="J7872" i="13"/>
  <c r="J7871" i="13"/>
  <c r="K7871" i="13" s="1"/>
  <c r="K7870" i="13"/>
  <c r="J7870" i="13"/>
  <c r="J7869" i="13"/>
  <c r="K7869" i="13" s="1"/>
  <c r="K7868" i="13"/>
  <c r="J7868" i="13"/>
  <c r="J7867" i="13"/>
  <c r="K7867" i="13" s="1"/>
  <c r="K7866" i="13"/>
  <c r="J7866" i="13"/>
  <c r="J7865" i="13"/>
  <c r="K7865" i="13" s="1"/>
  <c r="K7864" i="13"/>
  <c r="J7864" i="13"/>
  <c r="J7863" i="13"/>
  <c r="K7863" i="13" s="1"/>
  <c r="K7862" i="13"/>
  <c r="J7862" i="13"/>
  <c r="J7861" i="13"/>
  <c r="K7861" i="13" s="1"/>
  <c r="K7860" i="13"/>
  <c r="J7860" i="13"/>
  <c r="J7859" i="13"/>
  <c r="K7859" i="13" s="1"/>
  <c r="K7858" i="13"/>
  <c r="J7858" i="13"/>
  <c r="J7857" i="13"/>
  <c r="K7857" i="13" s="1"/>
  <c r="K7856" i="13"/>
  <c r="J7856" i="13"/>
  <c r="J7855" i="13"/>
  <c r="K7855" i="13" s="1"/>
  <c r="K7854" i="13"/>
  <c r="J7854" i="13"/>
  <c r="J7853" i="13"/>
  <c r="K7853" i="13" s="1"/>
  <c r="K7852" i="13"/>
  <c r="J7852" i="13"/>
  <c r="J7851" i="13"/>
  <c r="K7851" i="13" s="1"/>
  <c r="K7850" i="13"/>
  <c r="J7850" i="13"/>
  <c r="J7849" i="13"/>
  <c r="K7849" i="13" s="1"/>
  <c r="K7848" i="13"/>
  <c r="J7848" i="13"/>
  <c r="J7847" i="13"/>
  <c r="K7847" i="13" s="1"/>
  <c r="K7846" i="13"/>
  <c r="J7846" i="13"/>
  <c r="J7845" i="13"/>
  <c r="K7845" i="13" s="1"/>
  <c r="K7844" i="13"/>
  <c r="J7844" i="13"/>
  <c r="J7843" i="13"/>
  <c r="K7843" i="13" s="1"/>
  <c r="M7842" i="13"/>
  <c r="L7843" i="13" s="1"/>
  <c r="M7843" i="13" s="1"/>
  <c r="L7844" i="13" s="1"/>
  <c r="M7844" i="13" s="1"/>
  <c r="L7845" i="13" s="1"/>
  <c r="M7845" i="13" s="1"/>
  <c r="L7846" i="13" s="1"/>
  <c r="M7846" i="13" s="1"/>
  <c r="L7847" i="13" s="1"/>
  <c r="M7847" i="13" s="1"/>
  <c r="L7848" i="13" s="1"/>
  <c r="M7848" i="13" s="1"/>
  <c r="L7849" i="13" s="1"/>
  <c r="M7849" i="13" s="1"/>
  <c r="L7850" i="13" s="1"/>
  <c r="M7850" i="13" s="1"/>
  <c r="L7851" i="13" s="1"/>
  <c r="M7851" i="13" s="1"/>
  <c r="L7852" i="13" s="1"/>
  <c r="M7852" i="13" s="1"/>
  <c r="L7853" i="13" s="1"/>
  <c r="M7853" i="13" s="1"/>
  <c r="L7854" i="13" s="1"/>
  <c r="M7854" i="13" s="1"/>
  <c r="L7855" i="13" s="1"/>
  <c r="M7855" i="13" s="1"/>
  <c r="L7856" i="13" s="1"/>
  <c r="M7856" i="13" s="1"/>
  <c r="L7857" i="13" s="1"/>
  <c r="M7857" i="13" s="1"/>
  <c r="L7858" i="13" s="1"/>
  <c r="M7858" i="13" s="1"/>
  <c r="L7859" i="13" s="1"/>
  <c r="M7859" i="13" s="1"/>
  <c r="L7860" i="13" s="1"/>
  <c r="M7860" i="13" s="1"/>
  <c r="L7861" i="13" s="1"/>
  <c r="M7861" i="13" s="1"/>
  <c r="L7862" i="13" s="1"/>
  <c r="M7862" i="13" s="1"/>
  <c r="L7863" i="13" s="1"/>
  <c r="M7863" i="13" s="1"/>
  <c r="L7864" i="13" s="1"/>
  <c r="M7864" i="13" s="1"/>
  <c r="L7865" i="13" s="1"/>
  <c r="M7865" i="13" s="1"/>
  <c r="L7866" i="13" s="1"/>
  <c r="M7866" i="13" s="1"/>
  <c r="L7867" i="13" s="1"/>
  <c r="M7867" i="13" s="1"/>
  <c r="L7868" i="13" s="1"/>
  <c r="M7868" i="13" s="1"/>
  <c r="L7869" i="13" s="1"/>
  <c r="M7869" i="13" s="1"/>
  <c r="L7870" i="13" s="1"/>
  <c r="M7870" i="13" s="1"/>
  <c r="L7871" i="13" s="1"/>
  <c r="M7871" i="13" s="1"/>
  <c r="L7872" i="13" s="1"/>
  <c r="M7872" i="13" s="1"/>
  <c r="L7873" i="13" s="1"/>
  <c r="M7873" i="13" s="1"/>
  <c r="L7874" i="13" s="1"/>
  <c r="M7874" i="13" s="1"/>
  <c r="L7875" i="13" s="1"/>
  <c r="M7875" i="13" s="1"/>
  <c r="L7876" i="13" s="1"/>
  <c r="M7876" i="13" s="1"/>
  <c r="L7877" i="13" s="1"/>
  <c r="M7877" i="13" s="1"/>
  <c r="L7878" i="13" s="1"/>
  <c r="M7878" i="13" s="1"/>
  <c r="L7879" i="13" s="1"/>
  <c r="M7879" i="13" s="1"/>
  <c r="L7880" i="13" s="1"/>
  <c r="M7880" i="13" s="1"/>
  <c r="L7881" i="13" s="1"/>
  <c r="M7881" i="13" s="1"/>
  <c r="L7842" i="13"/>
  <c r="K7842" i="13"/>
  <c r="J7842" i="13"/>
  <c r="J7841" i="13"/>
  <c r="K7841" i="13" s="1"/>
  <c r="K7840" i="13"/>
  <c r="J7840" i="13"/>
  <c r="J7839" i="13"/>
  <c r="K7839" i="13" s="1"/>
  <c r="K7838" i="13"/>
  <c r="J7838" i="13"/>
  <c r="J7837" i="13"/>
  <c r="K7837" i="13" s="1"/>
  <c r="K7836" i="13"/>
  <c r="J7836" i="13"/>
  <c r="J7835" i="13"/>
  <c r="K7835" i="13" s="1"/>
  <c r="K7834" i="13"/>
  <c r="J7834" i="13"/>
  <c r="J7833" i="13"/>
  <c r="K7833" i="13" s="1"/>
  <c r="K7832" i="13"/>
  <c r="J7832" i="13"/>
  <c r="J7831" i="13"/>
  <c r="K7831" i="13" s="1"/>
  <c r="K7830" i="13"/>
  <c r="J7830" i="13"/>
  <c r="J7829" i="13"/>
  <c r="K7829" i="13" s="1"/>
  <c r="K7828" i="13"/>
  <c r="J7828" i="13"/>
  <c r="J7827" i="13"/>
  <c r="K7827" i="13" s="1"/>
  <c r="K7826" i="13"/>
  <c r="J7826" i="13"/>
  <c r="J7825" i="13"/>
  <c r="K7825" i="13" s="1"/>
  <c r="K7824" i="13"/>
  <c r="J7824" i="13"/>
  <c r="J7823" i="13"/>
  <c r="K7823" i="13" s="1"/>
  <c r="K7822" i="13"/>
  <c r="J7822" i="13"/>
  <c r="J7821" i="13"/>
  <c r="K7821" i="13" s="1"/>
  <c r="K7820" i="13"/>
  <c r="J7820" i="13"/>
  <c r="J7819" i="13"/>
  <c r="K7819" i="13" s="1"/>
  <c r="K7818" i="13"/>
  <c r="J7818" i="13"/>
  <c r="J7817" i="13"/>
  <c r="K7817" i="13" s="1"/>
  <c r="K7816" i="13"/>
  <c r="J7816" i="13"/>
  <c r="J7815" i="13"/>
  <c r="K7815" i="13" s="1"/>
  <c r="K7814" i="13"/>
  <c r="J7814" i="13"/>
  <c r="J7813" i="13"/>
  <c r="K7813" i="13" s="1"/>
  <c r="K7812" i="13"/>
  <c r="J7812" i="13"/>
  <c r="J7811" i="13"/>
  <c r="K7811" i="13" s="1"/>
  <c r="K7810" i="13"/>
  <c r="J7810" i="13"/>
  <c r="J7809" i="13"/>
  <c r="K7809" i="13" s="1"/>
  <c r="K7808" i="13"/>
  <c r="J7808" i="13"/>
  <c r="J7807" i="13"/>
  <c r="K7807" i="13" s="1"/>
  <c r="K7806" i="13"/>
  <c r="J7806" i="13"/>
  <c r="J7805" i="13"/>
  <c r="K7805" i="13" s="1"/>
  <c r="K7804" i="13"/>
  <c r="J7804" i="13"/>
  <c r="J7803" i="13"/>
  <c r="K7803" i="13" s="1"/>
  <c r="M7802" i="13"/>
  <c r="L7803" i="13" s="1"/>
  <c r="L7802" i="13"/>
  <c r="K7802" i="13"/>
  <c r="J7802" i="13"/>
  <c r="J7801" i="13"/>
  <c r="K7801" i="13" s="1"/>
  <c r="K7800" i="13"/>
  <c r="J7800" i="13"/>
  <c r="J7799" i="13"/>
  <c r="K7799" i="13" s="1"/>
  <c r="K7798" i="13"/>
  <c r="J7798" i="13"/>
  <c r="J7797" i="13"/>
  <c r="K7797" i="13" s="1"/>
  <c r="K7796" i="13"/>
  <c r="J7796" i="13"/>
  <c r="J7795" i="13"/>
  <c r="K7795" i="13" s="1"/>
  <c r="K7794" i="13"/>
  <c r="J7794" i="13"/>
  <c r="J7793" i="13"/>
  <c r="K7793" i="13" s="1"/>
  <c r="K7792" i="13"/>
  <c r="J7792" i="13"/>
  <c r="J7791" i="13"/>
  <c r="K7791" i="13" s="1"/>
  <c r="K7790" i="13"/>
  <c r="J7790" i="13"/>
  <c r="J7789" i="13"/>
  <c r="K7789" i="13" s="1"/>
  <c r="K7788" i="13"/>
  <c r="J7788" i="13"/>
  <c r="J7787" i="13"/>
  <c r="K7787" i="13" s="1"/>
  <c r="K7786" i="13"/>
  <c r="J7786" i="13"/>
  <c r="J7785" i="13"/>
  <c r="K7785" i="13" s="1"/>
  <c r="K7784" i="13"/>
  <c r="J7784" i="13"/>
  <c r="J7783" i="13"/>
  <c r="K7783" i="13" s="1"/>
  <c r="K7782" i="13"/>
  <c r="J7782" i="13"/>
  <c r="J7781" i="13"/>
  <c r="K7781" i="13" s="1"/>
  <c r="K7780" i="13"/>
  <c r="J7780" i="13"/>
  <c r="J7779" i="13"/>
  <c r="K7779" i="13" s="1"/>
  <c r="K7778" i="13"/>
  <c r="J7778" i="13"/>
  <c r="J7777" i="13"/>
  <c r="K7777" i="13" s="1"/>
  <c r="K7776" i="13"/>
  <c r="J7776" i="13"/>
  <c r="J7775" i="13"/>
  <c r="K7775" i="13" s="1"/>
  <c r="K7774" i="13"/>
  <c r="J7774" i="13"/>
  <c r="J7773" i="13"/>
  <c r="K7773" i="13" s="1"/>
  <c r="K7772" i="13"/>
  <c r="J7772" i="13"/>
  <c r="J7771" i="13"/>
  <c r="K7771" i="13" s="1"/>
  <c r="K7770" i="13"/>
  <c r="J7770" i="13"/>
  <c r="J7769" i="13"/>
  <c r="K7769" i="13" s="1"/>
  <c r="K7768" i="13"/>
  <c r="J7768" i="13"/>
  <c r="J7767" i="13"/>
  <c r="K7767" i="13" s="1"/>
  <c r="K7766" i="13"/>
  <c r="J7766" i="13"/>
  <c r="J7765" i="13"/>
  <c r="K7765" i="13" s="1"/>
  <c r="K7764" i="13"/>
  <c r="J7764" i="13"/>
  <c r="J7763" i="13"/>
  <c r="K7763" i="13" s="1"/>
  <c r="M7762" i="13"/>
  <c r="L7763" i="13" s="1"/>
  <c r="M7763" i="13" s="1"/>
  <c r="L7764" i="13" s="1"/>
  <c r="M7764" i="13" s="1"/>
  <c r="L7765" i="13" s="1"/>
  <c r="M7765" i="13" s="1"/>
  <c r="L7766" i="13" s="1"/>
  <c r="M7766" i="13" s="1"/>
  <c r="L7767" i="13" s="1"/>
  <c r="M7767" i="13" s="1"/>
  <c r="L7768" i="13" s="1"/>
  <c r="M7768" i="13" s="1"/>
  <c r="L7769" i="13" s="1"/>
  <c r="M7769" i="13" s="1"/>
  <c r="L7770" i="13" s="1"/>
  <c r="M7770" i="13" s="1"/>
  <c r="L7771" i="13" s="1"/>
  <c r="M7771" i="13" s="1"/>
  <c r="L7772" i="13" s="1"/>
  <c r="M7772" i="13" s="1"/>
  <c r="L7773" i="13" s="1"/>
  <c r="M7773" i="13" s="1"/>
  <c r="L7774" i="13" s="1"/>
  <c r="M7774" i="13" s="1"/>
  <c r="L7775" i="13" s="1"/>
  <c r="M7775" i="13" s="1"/>
  <c r="L7776" i="13" s="1"/>
  <c r="M7776" i="13" s="1"/>
  <c r="L7777" i="13" s="1"/>
  <c r="M7777" i="13" s="1"/>
  <c r="L7778" i="13" s="1"/>
  <c r="M7778" i="13" s="1"/>
  <c r="L7779" i="13" s="1"/>
  <c r="M7779" i="13" s="1"/>
  <c r="L7780" i="13" s="1"/>
  <c r="M7780" i="13" s="1"/>
  <c r="L7781" i="13" s="1"/>
  <c r="M7781" i="13" s="1"/>
  <c r="L7782" i="13" s="1"/>
  <c r="M7782" i="13" s="1"/>
  <c r="L7783" i="13" s="1"/>
  <c r="M7783" i="13" s="1"/>
  <c r="L7784" i="13" s="1"/>
  <c r="M7784" i="13" s="1"/>
  <c r="L7785" i="13" s="1"/>
  <c r="M7785" i="13" s="1"/>
  <c r="L7786" i="13" s="1"/>
  <c r="M7786" i="13" s="1"/>
  <c r="L7787" i="13" s="1"/>
  <c r="M7787" i="13" s="1"/>
  <c r="L7788" i="13" s="1"/>
  <c r="M7788" i="13" s="1"/>
  <c r="L7789" i="13" s="1"/>
  <c r="M7789" i="13" s="1"/>
  <c r="L7790" i="13" s="1"/>
  <c r="M7790" i="13" s="1"/>
  <c r="L7791" i="13" s="1"/>
  <c r="M7791" i="13" s="1"/>
  <c r="L7792" i="13" s="1"/>
  <c r="M7792" i="13" s="1"/>
  <c r="L7793" i="13" s="1"/>
  <c r="M7793" i="13" s="1"/>
  <c r="L7794" i="13" s="1"/>
  <c r="M7794" i="13" s="1"/>
  <c r="L7795" i="13" s="1"/>
  <c r="M7795" i="13" s="1"/>
  <c r="L7796" i="13" s="1"/>
  <c r="M7796" i="13" s="1"/>
  <c r="L7797" i="13" s="1"/>
  <c r="M7797" i="13" s="1"/>
  <c r="L7798" i="13" s="1"/>
  <c r="M7798" i="13" s="1"/>
  <c r="L7799" i="13" s="1"/>
  <c r="M7799" i="13" s="1"/>
  <c r="L7800" i="13" s="1"/>
  <c r="M7800" i="13" s="1"/>
  <c r="L7801" i="13" s="1"/>
  <c r="M7801" i="13" s="1"/>
  <c r="L7762" i="13"/>
  <c r="K7762" i="13"/>
  <c r="J7762" i="13"/>
  <c r="J7761" i="13"/>
  <c r="K7761" i="13" s="1"/>
  <c r="K7760" i="13"/>
  <c r="J7760" i="13"/>
  <c r="J7759" i="13"/>
  <c r="K7759" i="13" s="1"/>
  <c r="K7758" i="13"/>
  <c r="J7758" i="13"/>
  <c r="J7757" i="13"/>
  <c r="K7757" i="13" s="1"/>
  <c r="K7756" i="13"/>
  <c r="J7756" i="13"/>
  <c r="J7755" i="13"/>
  <c r="K7755" i="13" s="1"/>
  <c r="K7754" i="13"/>
  <c r="J7754" i="13"/>
  <c r="J7753" i="13"/>
  <c r="K7753" i="13" s="1"/>
  <c r="K7752" i="13"/>
  <c r="J7752" i="13"/>
  <c r="J7751" i="13"/>
  <c r="K7751" i="13" s="1"/>
  <c r="K7750" i="13"/>
  <c r="J7750" i="13"/>
  <c r="J7749" i="13"/>
  <c r="K7749" i="13" s="1"/>
  <c r="K7748" i="13"/>
  <c r="J7748" i="13"/>
  <c r="J7747" i="13"/>
  <c r="K7747" i="13" s="1"/>
  <c r="K7746" i="13"/>
  <c r="J7746" i="13"/>
  <c r="J7745" i="13"/>
  <c r="K7745" i="13" s="1"/>
  <c r="K7744" i="13"/>
  <c r="J7744" i="13"/>
  <c r="J7743" i="13"/>
  <c r="K7743" i="13" s="1"/>
  <c r="K7742" i="13"/>
  <c r="J7742" i="13"/>
  <c r="J7741" i="13"/>
  <c r="K7741" i="13" s="1"/>
  <c r="K7740" i="13"/>
  <c r="J7740" i="13"/>
  <c r="J7739" i="13"/>
  <c r="K7739" i="13" s="1"/>
  <c r="K7738" i="13"/>
  <c r="J7738" i="13"/>
  <c r="J7737" i="13"/>
  <c r="K7737" i="13" s="1"/>
  <c r="K7736" i="13"/>
  <c r="J7736" i="13"/>
  <c r="J7735" i="13"/>
  <c r="K7735" i="13" s="1"/>
  <c r="K7734" i="13"/>
  <c r="J7734" i="13"/>
  <c r="J7733" i="13"/>
  <c r="K7733" i="13" s="1"/>
  <c r="K7732" i="13"/>
  <c r="J7732" i="13"/>
  <c r="J7731" i="13"/>
  <c r="K7731" i="13" s="1"/>
  <c r="K7730" i="13"/>
  <c r="J7730" i="13"/>
  <c r="J7729" i="13"/>
  <c r="K7729" i="13" s="1"/>
  <c r="K7728" i="13"/>
  <c r="J7728" i="13"/>
  <c r="J7727" i="13"/>
  <c r="K7727" i="13" s="1"/>
  <c r="K7726" i="13"/>
  <c r="J7726" i="13"/>
  <c r="J7725" i="13"/>
  <c r="K7725" i="13" s="1"/>
  <c r="L7724" i="13"/>
  <c r="M7724" i="13" s="1"/>
  <c r="L7725" i="13" s="1"/>
  <c r="M7725" i="13" s="1"/>
  <c r="L7726" i="13" s="1"/>
  <c r="M7726" i="13" s="1"/>
  <c r="L7727" i="13" s="1"/>
  <c r="M7727" i="13" s="1"/>
  <c r="L7728" i="13" s="1"/>
  <c r="M7728" i="13" s="1"/>
  <c r="L7729" i="13" s="1"/>
  <c r="M7729" i="13" s="1"/>
  <c r="L7730" i="13" s="1"/>
  <c r="M7730" i="13" s="1"/>
  <c r="L7731" i="13" s="1"/>
  <c r="M7731" i="13" s="1"/>
  <c r="L7732" i="13" s="1"/>
  <c r="M7732" i="13" s="1"/>
  <c r="L7733" i="13" s="1"/>
  <c r="M7733" i="13" s="1"/>
  <c r="L7734" i="13" s="1"/>
  <c r="M7734" i="13" s="1"/>
  <c r="L7735" i="13" s="1"/>
  <c r="M7735" i="13" s="1"/>
  <c r="L7736" i="13" s="1"/>
  <c r="M7736" i="13" s="1"/>
  <c r="L7737" i="13" s="1"/>
  <c r="M7737" i="13" s="1"/>
  <c r="L7738" i="13" s="1"/>
  <c r="M7738" i="13" s="1"/>
  <c r="L7739" i="13" s="1"/>
  <c r="M7739" i="13" s="1"/>
  <c r="L7740" i="13" s="1"/>
  <c r="M7740" i="13" s="1"/>
  <c r="L7741" i="13" s="1"/>
  <c r="M7741" i="13" s="1"/>
  <c r="L7742" i="13" s="1"/>
  <c r="M7742" i="13" s="1"/>
  <c r="L7743" i="13" s="1"/>
  <c r="M7743" i="13" s="1"/>
  <c r="L7744" i="13" s="1"/>
  <c r="M7744" i="13" s="1"/>
  <c r="L7745" i="13" s="1"/>
  <c r="M7745" i="13" s="1"/>
  <c r="L7746" i="13" s="1"/>
  <c r="M7746" i="13" s="1"/>
  <c r="L7747" i="13" s="1"/>
  <c r="M7747" i="13" s="1"/>
  <c r="L7748" i="13" s="1"/>
  <c r="M7748" i="13" s="1"/>
  <c r="L7749" i="13" s="1"/>
  <c r="M7749" i="13" s="1"/>
  <c r="L7750" i="13" s="1"/>
  <c r="M7750" i="13" s="1"/>
  <c r="L7751" i="13" s="1"/>
  <c r="M7751" i="13" s="1"/>
  <c r="L7752" i="13" s="1"/>
  <c r="M7752" i="13" s="1"/>
  <c r="L7753" i="13" s="1"/>
  <c r="M7753" i="13" s="1"/>
  <c r="L7754" i="13" s="1"/>
  <c r="M7754" i="13" s="1"/>
  <c r="L7755" i="13" s="1"/>
  <c r="M7755" i="13" s="1"/>
  <c r="L7756" i="13" s="1"/>
  <c r="M7756" i="13" s="1"/>
  <c r="L7757" i="13" s="1"/>
  <c r="M7757" i="13" s="1"/>
  <c r="L7758" i="13" s="1"/>
  <c r="M7758" i="13" s="1"/>
  <c r="L7759" i="13" s="1"/>
  <c r="M7759" i="13" s="1"/>
  <c r="L7760" i="13" s="1"/>
  <c r="M7760" i="13" s="1"/>
  <c r="L7761" i="13" s="1"/>
  <c r="M7761" i="13" s="1"/>
  <c r="K7724" i="13"/>
  <c r="J7724" i="13"/>
  <c r="J7723" i="13"/>
  <c r="K7723" i="13" s="1"/>
  <c r="M7722" i="13"/>
  <c r="L7723" i="13" s="1"/>
  <c r="M7723" i="13" s="1"/>
  <c r="L7722" i="13"/>
  <c r="K7722" i="13"/>
  <c r="J7722" i="13"/>
  <c r="J7721" i="13"/>
  <c r="K7721" i="13" s="1"/>
  <c r="K7720" i="13"/>
  <c r="J7720" i="13"/>
  <c r="J7719" i="13"/>
  <c r="K7719" i="13" s="1"/>
  <c r="K7718" i="13"/>
  <c r="J7718" i="13"/>
  <c r="J7717" i="13"/>
  <c r="K7717" i="13" s="1"/>
  <c r="K7716" i="13"/>
  <c r="J7716" i="13"/>
  <c r="J7715" i="13"/>
  <c r="K7715" i="13" s="1"/>
  <c r="K7714" i="13"/>
  <c r="J7714" i="13"/>
  <c r="J7713" i="13"/>
  <c r="K7713" i="13" s="1"/>
  <c r="K7712" i="13"/>
  <c r="J7712" i="13"/>
  <c r="J7711" i="13"/>
  <c r="K7711" i="13" s="1"/>
  <c r="K7710" i="13"/>
  <c r="J7710" i="13"/>
  <c r="J7709" i="13"/>
  <c r="K7709" i="13" s="1"/>
  <c r="K7708" i="13"/>
  <c r="J7708" i="13"/>
  <c r="J7707" i="13"/>
  <c r="K7707" i="13" s="1"/>
  <c r="K7706" i="13"/>
  <c r="J7706" i="13"/>
  <c r="J7705" i="13"/>
  <c r="K7705" i="13" s="1"/>
  <c r="K7704" i="13"/>
  <c r="J7704" i="13"/>
  <c r="J7703" i="13"/>
  <c r="K7703" i="13" s="1"/>
  <c r="K7702" i="13"/>
  <c r="J7702" i="13"/>
  <c r="J7701" i="13"/>
  <c r="K7701" i="13" s="1"/>
  <c r="K7700" i="13"/>
  <c r="J7700" i="13"/>
  <c r="J7699" i="13"/>
  <c r="K7699" i="13" s="1"/>
  <c r="K7698" i="13"/>
  <c r="J7698" i="13"/>
  <c r="J7697" i="13"/>
  <c r="K7697" i="13" s="1"/>
  <c r="K7696" i="13"/>
  <c r="J7696" i="13"/>
  <c r="J7695" i="13"/>
  <c r="K7695" i="13" s="1"/>
  <c r="K7694" i="13"/>
  <c r="J7694" i="13"/>
  <c r="J7693" i="13"/>
  <c r="K7693" i="13" s="1"/>
  <c r="K7692" i="13"/>
  <c r="J7692" i="13"/>
  <c r="J7691" i="13"/>
  <c r="K7691" i="13" s="1"/>
  <c r="K7690" i="13"/>
  <c r="J7690" i="13"/>
  <c r="J7689" i="13"/>
  <c r="K7689" i="13" s="1"/>
  <c r="K7688" i="13"/>
  <c r="J7688" i="13"/>
  <c r="J7687" i="13"/>
  <c r="K7687" i="13" s="1"/>
  <c r="K7686" i="13"/>
  <c r="J7686" i="13"/>
  <c r="J7685" i="13"/>
  <c r="K7685" i="13" s="1"/>
  <c r="K7684" i="13"/>
  <c r="J7684" i="13"/>
  <c r="J7683" i="13"/>
  <c r="K7683" i="13" s="1"/>
  <c r="M7682" i="13"/>
  <c r="L7683" i="13" s="1"/>
  <c r="M7683" i="13" s="1"/>
  <c r="L7684" i="13" s="1"/>
  <c r="M7684" i="13" s="1"/>
  <c r="L7685" i="13" s="1"/>
  <c r="M7685" i="13" s="1"/>
  <c r="L7686" i="13" s="1"/>
  <c r="M7686" i="13" s="1"/>
  <c r="L7687" i="13" s="1"/>
  <c r="M7687" i="13" s="1"/>
  <c r="L7688" i="13" s="1"/>
  <c r="M7688" i="13" s="1"/>
  <c r="L7689" i="13" s="1"/>
  <c r="L7682" i="13"/>
  <c r="K7682" i="13"/>
  <c r="J7682" i="13"/>
  <c r="J7681" i="13"/>
  <c r="K7681" i="13" s="1"/>
  <c r="K7680" i="13"/>
  <c r="J7680" i="13"/>
  <c r="J7679" i="13"/>
  <c r="K7679" i="13" s="1"/>
  <c r="K7678" i="13"/>
  <c r="J7678" i="13"/>
  <c r="J7677" i="13"/>
  <c r="K7677" i="13" s="1"/>
  <c r="K7676" i="13"/>
  <c r="J7676" i="13"/>
  <c r="J7675" i="13"/>
  <c r="K7675" i="13" s="1"/>
  <c r="K7674" i="13"/>
  <c r="J7674" i="13"/>
  <c r="J7673" i="13"/>
  <c r="K7673" i="13" s="1"/>
  <c r="K7672" i="13"/>
  <c r="J7672" i="13"/>
  <c r="J7671" i="13"/>
  <c r="K7671" i="13" s="1"/>
  <c r="K7670" i="13"/>
  <c r="J7670" i="13"/>
  <c r="J7669" i="13"/>
  <c r="K7669" i="13" s="1"/>
  <c r="K7668" i="13"/>
  <c r="J7668" i="13"/>
  <c r="J7667" i="13"/>
  <c r="K7667" i="13" s="1"/>
  <c r="K7666" i="13"/>
  <c r="J7666" i="13"/>
  <c r="J7665" i="13"/>
  <c r="K7665" i="13" s="1"/>
  <c r="K7664" i="13"/>
  <c r="J7664" i="13"/>
  <c r="J7663" i="13"/>
  <c r="K7663" i="13" s="1"/>
  <c r="K7662" i="13"/>
  <c r="J7662" i="13"/>
  <c r="J7661" i="13"/>
  <c r="K7661" i="13" s="1"/>
  <c r="K7660" i="13"/>
  <c r="J7660" i="13"/>
  <c r="J7659" i="13"/>
  <c r="K7659" i="13" s="1"/>
  <c r="K7658" i="13"/>
  <c r="J7658" i="13"/>
  <c r="J7657" i="13"/>
  <c r="K7657" i="13" s="1"/>
  <c r="K7656" i="13"/>
  <c r="J7656" i="13"/>
  <c r="J7655" i="13"/>
  <c r="K7655" i="13" s="1"/>
  <c r="K7654" i="13"/>
  <c r="J7654" i="13"/>
  <c r="J7653" i="13"/>
  <c r="K7653" i="13" s="1"/>
  <c r="K7652" i="13"/>
  <c r="J7652" i="13"/>
  <c r="J7651" i="13"/>
  <c r="K7651" i="13" s="1"/>
  <c r="K7650" i="13"/>
  <c r="J7650" i="13"/>
  <c r="J7649" i="13"/>
  <c r="K7649" i="13" s="1"/>
  <c r="K7648" i="13"/>
  <c r="J7648" i="13"/>
  <c r="J7647" i="13"/>
  <c r="K7647" i="13" s="1"/>
  <c r="K7646" i="13"/>
  <c r="J7646" i="13"/>
  <c r="J7645" i="13"/>
  <c r="K7645" i="13" s="1"/>
  <c r="K7644" i="13"/>
  <c r="J7644" i="13"/>
  <c r="J7643" i="13"/>
  <c r="K7643" i="13" s="1"/>
  <c r="M7642" i="13"/>
  <c r="L7643" i="13" s="1"/>
  <c r="L7642" i="13"/>
  <c r="K7642" i="13"/>
  <c r="J7642" i="13"/>
  <c r="J7641" i="13"/>
  <c r="K7641" i="13" s="1"/>
  <c r="K7640" i="13"/>
  <c r="J7640" i="13"/>
  <c r="J7639" i="13"/>
  <c r="K7639" i="13" s="1"/>
  <c r="K7638" i="13"/>
  <c r="J7638" i="13"/>
  <c r="J7637" i="13"/>
  <c r="K7637" i="13" s="1"/>
  <c r="K7636" i="13"/>
  <c r="J7636" i="13"/>
  <c r="J7635" i="13"/>
  <c r="K7635" i="13" s="1"/>
  <c r="K7634" i="13"/>
  <c r="J7634" i="13"/>
  <c r="J7633" i="13"/>
  <c r="K7633" i="13" s="1"/>
  <c r="K7632" i="13"/>
  <c r="J7632" i="13"/>
  <c r="J7631" i="13"/>
  <c r="K7631" i="13" s="1"/>
  <c r="K7630" i="13"/>
  <c r="J7630" i="13"/>
  <c r="J7629" i="13"/>
  <c r="K7629" i="13" s="1"/>
  <c r="K7628" i="13"/>
  <c r="J7628" i="13"/>
  <c r="J7627" i="13"/>
  <c r="K7627" i="13" s="1"/>
  <c r="K7626" i="13"/>
  <c r="J7626" i="13"/>
  <c r="J7625" i="13"/>
  <c r="K7625" i="13" s="1"/>
  <c r="K7624" i="13"/>
  <c r="J7624" i="13"/>
  <c r="J7623" i="13"/>
  <c r="K7623" i="13" s="1"/>
  <c r="K7622" i="13"/>
  <c r="J7622" i="13"/>
  <c r="J7621" i="13"/>
  <c r="K7621" i="13" s="1"/>
  <c r="K7620" i="13"/>
  <c r="J7620" i="13"/>
  <c r="J7619" i="13"/>
  <c r="K7619" i="13" s="1"/>
  <c r="K7618" i="13"/>
  <c r="J7618" i="13"/>
  <c r="J7617" i="13"/>
  <c r="K7617" i="13" s="1"/>
  <c r="K7616" i="13"/>
  <c r="J7616" i="13"/>
  <c r="J7615" i="13"/>
  <c r="K7615" i="13" s="1"/>
  <c r="K7614" i="13"/>
  <c r="J7614" i="13"/>
  <c r="J7613" i="13"/>
  <c r="K7613" i="13" s="1"/>
  <c r="K7612" i="13"/>
  <c r="J7612" i="13"/>
  <c r="J7611" i="13"/>
  <c r="K7611" i="13" s="1"/>
  <c r="K7610" i="13"/>
  <c r="J7610" i="13"/>
  <c r="J7609" i="13"/>
  <c r="K7609" i="13" s="1"/>
  <c r="K7608" i="13"/>
  <c r="J7608" i="13"/>
  <c r="J7607" i="13"/>
  <c r="K7607" i="13" s="1"/>
  <c r="K7606" i="13"/>
  <c r="J7606" i="13"/>
  <c r="J7605" i="13"/>
  <c r="K7605" i="13" s="1"/>
  <c r="K7604" i="13"/>
  <c r="J7604" i="13"/>
  <c r="J7603" i="13"/>
  <c r="K7603" i="13" s="1"/>
  <c r="M7602" i="13"/>
  <c r="L7603" i="13" s="1"/>
  <c r="M7603" i="13" s="1"/>
  <c r="L7604" i="13" s="1"/>
  <c r="M7604" i="13" s="1"/>
  <c r="L7605" i="13" s="1"/>
  <c r="M7605" i="13" s="1"/>
  <c r="L7606" i="13" s="1"/>
  <c r="L7602" i="13"/>
  <c r="K7602" i="13"/>
  <c r="J7602" i="13"/>
  <c r="J7601" i="13"/>
  <c r="K7601" i="13" s="1"/>
  <c r="K7600" i="13"/>
  <c r="J7600" i="13"/>
  <c r="J7599" i="13"/>
  <c r="K7599" i="13" s="1"/>
  <c r="K7598" i="13"/>
  <c r="J7598" i="13"/>
  <c r="J7597" i="13"/>
  <c r="K7597" i="13" s="1"/>
  <c r="K7596" i="13"/>
  <c r="J7596" i="13"/>
  <c r="J7595" i="13"/>
  <c r="K7595" i="13" s="1"/>
  <c r="K7594" i="13"/>
  <c r="J7594" i="13"/>
  <c r="J7593" i="13"/>
  <c r="K7593" i="13" s="1"/>
  <c r="K7592" i="13"/>
  <c r="J7592" i="13"/>
  <c r="J7591" i="13"/>
  <c r="K7591" i="13" s="1"/>
  <c r="K7590" i="13"/>
  <c r="J7590" i="13"/>
  <c r="J7589" i="13"/>
  <c r="K7589" i="13" s="1"/>
  <c r="K7588" i="13"/>
  <c r="J7588" i="13"/>
  <c r="J7587" i="13"/>
  <c r="K7587" i="13" s="1"/>
  <c r="K7586" i="13"/>
  <c r="J7586" i="13"/>
  <c r="J7585" i="13"/>
  <c r="K7585" i="13" s="1"/>
  <c r="K7584" i="13"/>
  <c r="J7584" i="13"/>
  <c r="J7583" i="13"/>
  <c r="K7583" i="13" s="1"/>
  <c r="K7582" i="13"/>
  <c r="J7582" i="13"/>
  <c r="J7581" i="13"/>
  <c r="K7581" i="13" s="1"/>
  <c r="K7580" i="13"/>
  <c r="J7580" i="13"/>
  <c r="J7579" i="13"/>
  <c r="K7579" i="13" s="1"/>
  <c r="K7578" i="13"/>
  <c r="J7578" i="13"/>
  <c r="J7577" i="13"/>
  <c r="K7577" i="13" s="1"/>
  <c r="K7576" i="13"/>
  <c r="J7576" i="13"/>
  <c r="J7575" i="13"/>
  <c r="K7575" i="13" s="1"/>
  <c r="K7574" i="13"/>
  <c r="J7574" i="13"/>
  <c r="J7573" i="13"/>
  <c r="K7573" i="13" s="1"/>
  <c r="K7572" i="13"/>
  <c r="J7572" i="13"/>
  <c r="J7571" i="13"/>
  <c r="K7571" i="13" s="1"/>
  <c r="K7570" i="13"/>
  <c r="J7570" i="13"/>
  <c r="J7569" i="13"/>
  <c r="K7569" i="13" s="1"/>
  <c r="K7568" i="13"/>
  <c r="J7568" i="13"/>
  <c r="J7567" i="13"/>
  <c r="K7567" i="13" s="1"/>
  <c r="K7566" i="13"/>
  <c r="J7566" i="13"/>
  <c r="J7565" i="13"/>
  <c r="K7565" i="13" s="1"/>
  <c r="L7564" i="13"/>
  <c r="M7564" i="13" s="1"/>
  <c r="L7565" i="13" s="1"/>
  <c r="M7565" i="13" s="1"/>
  <c r="L7566" i="13" s="1"/>
  <c r="M7566" i="13" s="1"/>
  <c r="L7567" i="13" s="1"/>
  <c r="M7567" i="13" s="1"/>
  <c r="L7568" i="13" s="1"/>
  <c r="M7568" i="13" s="1"/>
  <c r="L7569" i="13" s="1"/>
  <c r="M7569" i="13" s="1"/>
  <c r="L7570" i="13" s="1"/>
  <c r="M7570" i="13" s="1"/>
  <c r="L7571" i="13" s="1"/>
  <c r="M7571" i="13" s="1"/>
  <c r="L7572" i="13" s="1"/>
  <c r="M7572" i="13" s="1"/>
  <c r="L7573" i="13" s="1"/>
  <c r="M7573" i="13" s="1"/>
  <c r="L7574" i="13" s="1"/>
  <c r="M7574" i="13" s="1"/>
  <c r="L7575" i="13" s="1"/>
  <c r="M7575" i="13" s="1"/>
  <c r="L7576" i="13" s="1"/>
  <c r="M7576" i="13" s="1"/>
  <c r="L7577" i="13" s="1"/>
  <c r="M7577" i="13" s="1"/>
  <c r="L7578" i="13" s="1"/>
  <c r="M7578" i="13" s="1"/>
  <c r="L7579" i="13" s="1"/>
  <c r="M7579" i="13" s="1"/>
  <c r="L7580" i="13" s="1"/>
  <c r="M7580" i="13" s="1"/>
  <c r="L7581" i="13" s="1"/>
  <c r="M7581" i="13" s="1"/>
  <c r="L7582" i="13" s="1"/>
  <c r="M7582" i="13" s="1"/>
  <c r="L7583" i="13" s="1"/>
  <c r="M7583" i="13" s="1"/>
  <c r="L7584" i="13" s="1"/>
  <c r="M7584" i="13" s="1"/>
  <c r="L7585" i="13" s="1"/>
  <c r="M7585" i="13" s="1"/>
  <c r="L7586" i="13" s="1"/>
  <c r="M7586" i="13" s="1"/>
  <c r="L7587" i="13" s="1"/>
  <c r="M7587" i="13" s="1"/>
  <c r="L7588" i="13" s="1"/>
  <c r="M7588" i="13" s="1"/>
  <c r="L7589" i="13" s="1"/>
  <c r="M7589" i="13" s="1"/>
  <c r="L7590" i="13" s="1"/>
  <c r="M7590" i="13" s="1"/>
  <c r="L7591" i="13" s="1"/>
  <c r="M7591" i="13" s="1"/>
  <c r="L7592" i="13" s="1"/>
  <c r="M7592" i="13" s="1"/>
  <c r="L7593" i="13" s="1"/>
  <c r="M7593" i="13" s="1"/>
  <c r="L7594" i="13" s="1"/>
  <c r="M7594" i="13" s="1"/>
  <c r="L7595" i="13" s="1"/>
  <c r="M7595" i="13" s="1"/>
  <c r="L7596" i="13" s="1"/>
  <c r="M7596" i="13" s="1"/>
  <c r="L7597" i="13" s="1"/>
  <c r="M7597" i="13" s="1"/>
  <c r="L7598" i="13" s="1"/>
  <c r="M7598" i="13" s="1"/>
  <c r="L7599" i="13" s="1"/>
  <c r="M7599" i="13" s="1"/>
  <c r="L7600" i="13" s="1"/>
  <c r="M7600" i="13" s="1"/>
  <c r="L7601" i="13" s="1"/>
  <c r="M7601" i="13" s="1"/>
  <c r="K7564" i="13"/>
  <c r="J7564" i="13"/>
  <c r="J7563" i="13"/>
  <c r="K7563" i="13" s="1"/>
  <c r="M7562" i="13"/>
  <c r="L7563" i="13" s="1"/>
  <c r="M7563" i="13" s="1"/>
  <c r="L7562" i="13"/>
  <c r="K7562" i="13"/>
  <c r="J7562" i="13"/>
  <c r="J7561" i="13"/>
  <c r="K7561" i="13" s="1"/>
  <c r="K7560" i="13"/>
  <c r="J7560" i="13"/>
  <c r="J7559" i="13"/>
  <c r="K7559" i="13" s="1"/>
  <c r="K7558" i="13"/>
  <c r="J7558" i="13"/>
  <c r="J7557" i="13"/>
  <c r="K7557" i="13" s="1"/>
  <c r="K7556" i="13"/>
  <c r="J7556" i="13"/>
  <c r="J7555" i="13"/>
  <c r="K7555" i="13" s="1"/>
  <c r="K7554" i="13"/>
  <c r="J7554" i="13"/>
  <c r="J7553" i="13"/>
  <c r="K7553" i="13" s="1"/>
  <c r="K7552" i="13"/>
  <c r="J7552" i="13"/>
  <c r="J7551" i="13"/>
  <c r="K7551" i="13" s="1"/>
  <c r="K7550" i="13"/>
  <c r="J7550" i="13"/>
  <c r="J7549" i="13"/>
  <c r="K7549" i="13" s="1"/>
  <c r="K7548" i="13"/>
  <c r="J7548" i="13"/>
  <c r="J7547" i="13"/>
  <c r="K7547" i="13" s="1"/>
  <c r="K7546" i="13"/>
  <c r="J7546" i="13"/>
  <c r="J7545" i="13"/>
  <c r="K7545" i="13" s="1"/>
  <c r="K7544" i="13"/>
  <c r="J7544" i="13"/>
  <c r="J7543" i="13"/>
  <c r="K7543" i="13" s="1"/>
  <c r="K7542" i="13"/>
  <c r="J7542" i="13"/>
  <c r="J7541" i="13"/>
  <c r="K7541" i="13" s="1"/>
  <c r="K7540" i="13"/>
  <c r="J7540" i="13"/>
  <c r="J7539" i="13"/>
  <c r="K7539" i="13" s="1"/>
  <c r="K7538" i="13"/>
  <c r="J7538" i="13"/>
  <c r="J7537" i="13"/>
  <c r="K7537" i="13" s="1"/>
  <c r="K7536" i="13"/>
  <c r="J7536" i="13"/>
  <c r="J7535" i="13"/>
  <c r="K7535" i="13" s="1"/>
  <c r="K7534" i="13"/>
  <c r="J7534" i="13"/>
  <c r="J7533" i="13"/>
  <c r="K7533" i="13" s="1"/>
  <c r="K7532" i="13"/>
  <c r="J7532" i="13"/>
  <c r="J7531" i="13"/>
  <c r="K7531" i="13" s="1"/>
  <c r="K7530" i="13"/>
  <c r="J7530" i="13"/>
  <c r="J7529" i="13"/>
  <c r="K7529" i="13" s="1"/>
  <c r="K7528" i="13"/>
  <c r="J7528" i="13"/>
  <c r="J7527" i="13"/>
  <c r="K7527" i="13" s="1"/>
  <c r="K7526" i="13"/>
  <c r="J7526" i="13"/>
  <c r="J7525" i="13"/>
  <c r="K7525" i="13" s="1"/>
  <c r="K7524" i="13"/>
  <c r="J7524" i="13"/>
  <c r="J7523" i="13"/>
  <c r="K7523" i="13" s="1"/>
  <c r="M7522" i="13"/>
  <c r="L7523" i="13" s="1"/>
  <c r="M7523" i="13" s="1"/>
  <c r="L7524" i="13" s="1"/>
  <c r="M7524" i="13" s="1"/>
  <c r="L7525" i="13" s="1"/>
  <c r="M7525" i="13" s="1"/>
  <c r="L7526" i="13" s="1"/>
  <c r="M7526" i="13" s="1"/>
  <c r="L7527" i="13" s="1"/>
  <c r="M7527" i="13" s="1"/>
  <c r="L7528" i="13" s="1"/>
  <c r="M7528" i="13" s="1"/>
  <c r="L7529" i="13" s="1"/>
  <c r="M7529" i="13" s="1"/>
  <c r="L7530" i="13" s="1"/>
  <c r="M7530" i="13" s="1"/>
  <c r="L7531" i="13" s="1"/>
  <c r="M7531" i="13" s="1"/>
  <c r="L7532" i="13" s="1"/>
  <c r="M7532" i="13" s="1"/>
  <c r="L7533" i="13" s="1"/>
  <c r="M7533" i="13" s="1"/>
  <c r="L7534" i="13" s="1"/>
  <c r="M7534" i="13" s="1"/>
  <c r="L7535" i="13" s="1"/>
  <c r="M7535" i="13" s="1"/>
  <c r="L7536" i="13" s="1"/>
  <c r="M7536" i="13" s="1"/>
  <c r="L7537" i="13" s="1"/>
  <c r="M7537" i="13" s="1"/>
  <c r="L7538" i="13" s="1"/>
  <c r="M7538" i="13" s="1"/>
  <c r="L7539" i="13" s="1"/>
  <c r="M7539" i="13" s="1"/>
  <c r="L7540" i="13" s="1"/>
  <c r="M7540" i="13" s="1"/>
  <c r="L7541" i="13" s="1"/>
  <c r="M7541" i="13" s="1"/>
  <c r="L7542" i="13" s="1"/>
  <c r="L7522" i="13"/>
  <c r="K7522" i="13"/>
  <c r="J7522" i="13"/>
  <c r="J7521" i="13"/>
  <c r="K7521" i="13" s="1"/>
  <c r="K7520" i="13"/>
  <c r="J7520" i="13"/>
  <c r="J7519" i="13"/>
  <c r="K7519" i="13" s="1"/>
  <c r="K7518" i="13"/>
  <c r="J7518" i="13"/>
  <c r="J7517" i="13"/>
  <c r="K7517" i="13" s="1"/>
  <c r="K7516" i="13"/>
  <c r="J7516" i="13"/>
  <c r="J7515" i="13"/>
  <c r="K7515" i="13" s="1"/>
  <c r="K7514" i="13"/>
  <c r="J7514" i="13"/>
  <c r="J7513" i="13"/>
  <c r="K7513" i="13" s="1"/>
  <c r="K7512" i="13"/>
  <c r="J7512" i="13"/>
  <c r="J7511" i="13"/>
  <c r="K7511" i="13" s="1"/>
  <c r="K7510" i="13"/>
  <c r="J7510" i="13"/>
  <c r="J7509" i="13"/>
  <c r="K7509" i="13" s="1"/>
  <c r="K7508" i="13"/>
  <c r="J7508" i="13"/>
  <c r="J7507" i="13"/>
  <c r="K7507" i="13" s="1"/>
  <c r="K7506" i="13"/>
  <c r="J7506" i="13"/>
  <c r="J7505" i="13"/>
  <c r="K7505" i="13" s="1"/>
  <c r="K7504" i="13"/>
  <c r="J7504" i="13"/>
  <c r="J7503" i="13"/>
  <c r="K7503" i="13" s="1"/>
  <c r="K7502" i="13"/>
  <c r="J7502" i="13"/>
  <c r="J7501" i="13"/>
  <c r="K7501" i="13" s="1"/>
  <c r="K7500" i="13"/>
  <c r="J7500" i="13"/>
  <c r="J7499" i="13"/>
  <c r="K7499" i="13" s="1"/>
  <c r="K7498" i="13"/>
  <c r="J7498" i="13"/>
  <c r="J7497" i="13"/>
  <c r="K7497" i="13" s="1"/>
  <c r="K7496" i="13"/>
  <c r="J7496" i="13"/>
  <c r="J7495" i="13"/>
  <c r="K7495" i="13" s="1"/>
  <c r="K7494" i="13"/>
  <c r="J7494" i="13"/>
  <c r="J7493" i="13"/>
  <c r="K7493" i="13" s="1"/>
  <c r="K7492" i="13"/>
  <c r="J7492" i="13"/>
  <c r="J7491" i="13"/>
  <c r="K7491" i="13" s="1"/>
  <c r="K7490" i="13"/>
  <c r="J7490" i="13"/>
  <c r="J7489" i="13"/>
  <c r="K7489" i="13" s="1"/>
  <c r="K7488" i="13"/>
  <c r="J7488" i="13"/>
  <c r="J7487" i="13"/>
  <c r="K7487" i="13" s="1"/>
  <c r="K7486" i="13"/>
  <c r="J7486" i="13"/>
  <c r="J7485" i="13"/>
  <c r="K7485" i="13" s="1"/>
  <c r="K7484" i="13"/>
  <c r="J7484" i="13"/>
  <c r="J7483" i="13"/>
  <c r="K7483" i="13" s="1"/>
  <c r="M7482" i="13"/>
  <c r="L7483" i="13" s="1"/>
  <c r="L7482" i="13"/>
  <c r="K7482" i="13"/>
  <c r="J7482" i="13"/>
  <c r="J7481" i="13"/>
  <c r="K7481" i="13" s="1"/>
  <c r="K7480" i="13"/>
  <c r="J7480" i="13"/>
  <c r="J7479" i="13"/>
  <c r="K7479" i="13" s="1"/>
  <c r="K7478" i="13"/>
  <c r="J7478" i="13"/>
  <c r="J7477" i="13"/>
  <c r="K7477" i="13" s="1"/>
  <c r="K7476" i="13"/>
  <c r="J7476" i="13"/>
  <c r="J7475" i="13"/>
  <c r="K7475" i="13" s="1"/>
  <c r="K7474" i="13"/>
  <c r="J7474" i="13"/>
  <c r="J7473" i="13"/>
  <c r="K7473" i="13" s="1"/>
  <c r="K7472" i="13"/>
  <c r="J7472" i="13"/>
  <c r="J7471" i="13"/>
  <c r="K7471" i="13" s="1"/>
  <c r="K7470" i="13"/>
  <c r="J7470" i="13"/>
  <c r="J7469" i="13"/>
  <c r="K7469" i="13" s="1"/>
  <c r="K7468" i="13"/>
  <c r="J7468" i="13"/>
  <c r="J7467" i="13"/>
  <c r="K7467" i="13" s="1"/>
  <c r="K7466" i="13"/>
  <c r="J7466" i="13"/>
  <c r="J7465" i="13"/>
  <c r="K7465" i="13" s="1"/>
  <c r="K7464" i="13"/>
  <c r="J7464" i="13"/>
  <c r="J7463" i="13"/>
  <c r="K7463" i="13" s="1"/>
  <c r="K7462" i="13"/>
  <c r="J7462" i="13"/>
  <c r="J7461" i="13"/>
  <c r="K7461" i="13" s="1"/>
  <c r="K7460" i="13"/>
  <c r="J7460" i="13"/>
  <c r="J7459" i="13"/>
  <c r="K7459" i="13" s="1"/>
  <c r="K7458" i="13"/>
  <c r="J7458" i="13"/>
  <c r="J7457" i="13"/>
  <c r="K7457" i="13" s="1"/>
  <c r="K7456" i="13"/>
  <c r="J7456" i="13"/>
  <c r="J7455" i="13"/>
  <c r="K7455" i="13" s="1"/>
  <c r="K7454" i="13"/>
  <c r="J7454" i="13"/>
  <c r="J7453" i="13"/>
  <c r="K7453" i="13" s="1"/>
  <c r="K7452" i="13"/>
  <c r="J7452" i="13"/>
  <c r="J7451" i="13"/>
  <c r="K7451" i="13" s="1"/>
  <c r="K7450" i="13"/>
  <c r="J7450" i="13"/>
  <c r="J7449" i="13"/>
  <c r="K7449" i="13" s="1"/>
  <c r="K7448" i="13"/>
  <c r="J7448" i="13"/>
  <c r="J7447" i="13"/>
  <c r="K7447" i="13" s="1"/>
  <c r="K7446" i="13"/>
  <c r="J7446" i="13"/>
  <c r="J7445" i="13"/>
  <c r="K7445" i="13" s="1"/>
  <c r="K7444" i="13"/>
  <c r="J7444" i="13"/>
  <c r="J7443" i="13"/>
  <c r="K7443" i="13" s="1"/>
  <c r="M7442" i="13"/>
  <c r="L7443" i="13" s="1"/>
  <c r="M7443" i="13" s="1"/>
  <c r="L7444" i="13" s="1"/>
  <c r="M7444" i="13" s="1"/>
  <c r="L7445" i="13" s="1"/>
  <c r="M7445" i="13" s="1"/>
  <c r="L7446" i="13" s="1"/>
  <c r="M7446" i="13" s="1"/>
  <c r="L7447" i="13" s="1"/>
  <c r="M7447" i="13" s="1"/>
  <c r="L7448" i="13" s="1"/>
  <c r="M7448" i="13" s="1"/>
  <c r="L7449" i="13" s="1"/>
  <c r="L7442" i="13"/>
  <c r="K7442" i="13"/>
  <c r="J7442" i="13"/>
  <c r="J7441" i="13"/>
  <c r="K7441" i="13" s="1"/>
  <c r="K7440" i="13"/>
  <c r="J7440" i="13"/>
  <c r="J7439" i="13"/>
  <c r="K7439" i="13" s="1"/>
  <c r="K7438" i="13"/>
  <c r="J7438" i="13"/>
  <c r="J7437" i="13"/>
  <c r="K7437" i="13" s="1"/>
  <c r="K7436" i="13"/>
  <c r="J7436" i="13"/>
  <c r="J7435" i="13"/>
  <c r="K7435" i="13" s="1"/>
  <c r="K7434" i="13"/>
  <c r="J7434" i="13"/>
  <c r="J7433" i="13"/>
  <c r="K7433" i="13" s="1"/>
  <c r="K7432" i="13"/>
  <c r="J7432" i="13"/>
  <c r="J7431" i="13"/>
  <c r="K7431" i="13" s="1"/>
  <c r="K7430" i="13"/>
  <c r="J7430" i="13"/>
  <c r="J7429" i="13"/>
  <c r="K7429" i="13" s="1"/>
  <c r="K7428" i="13"/>
  <c r="J7428" i="13"/>
  <c r="J7427" i="13"/>
  <c r="K7427" i="13" s="1"/>
  <c r="K7426" i="13"/>
  <c r="J7426" i="13"/>
  <c r="J7425" i="13"/>
  <c r="K7425" i="13" s="1"/>
  <c r="K7424" i="13"/>
  <c r="J7424" i="13"/>
  <c r="J7423" i="13"/>
  <c r="K7423" i="13" s="1"/>
  <c r="K7422" i="13"/>
  <c r="J7422" i="13"/>
  <c r="J7421" i="13"/>
  <c r="K7421" i="13" s="1"/>
  <c r="K7420" i="13"/>
  <c r="J7420" i="13"/>
  <c r="J7419" i="13"/>
  <c r="K7419" i="13" s="1"/>
  <c r="K7418" i="13"/>
  <c r="J7418" i="13"/>
  <c r="J7417" i="13"/>
  <c r="K7417" i="13" s="1"/>
  <c r="K7416" i="13"/>
  <c r="J7416" i="13"/>
  <c r="J7415" i="13"/>
  <c r="K7415" i="13" s="1"/>
  <c r="K7414" i="13"/>
  <c r="J7414" i="13"/>
  <c r="J7413" i="13"/>
  <c r="K7413" i="13" s="1"/>
  <c r="K7412" i="13"/>
  <c r="J7412" i="13"/>
  <c r="J7411" i="13"/>
  <c r="K7411" i="13" s="1"/>
  <c r="K7410" i="13"/>
  <c r="J7410" i="13"/>
  <c r="J7409" i="13"/>
  <c r="K7409" i="13" s="1"/>
  <c r="K7408" i="13"/>
  <c r="J7408" i="13"/>
  <c r="J7407" i="13"/>
  <c r="K7407" i="13" s="1"/>
  <c r="K7406" i="13"/>
  <c r="J7406" i="13"/>
  <c r="J7405" i="13"/>
  <c r="K7405" i="13" s="1"/>
  <c r="K7404" i="13"/>
  <c r="J7404" i="13"/>
  <c r="J7403" i="13"/>
  <c r="K7403" i="13" s="1"/>
  <c r="L7402" i="13"/>
  <c r="M7402" i="13" s="1"/>
  <c r="L7403" i="13" s="1"/>
  <c r="M7403" i="13" s="1"/>
  <c r="L7404" i="13" s="1"/>
  <c r="M7404" i="13" s="1"/>
  <c r="L7405" i="13" s="1"/>
  <c r="M7405" i="13" s="1"/>
  <c r="L7406" i="13" s="1"/>
  <c r="M7406" i="13" s="1"/>
  <c r="L7407" i="13" s="1"/>
  <c r="M7407" i="13" s="1"/>
  <c r="L7408" i="13" s="1"/>
  <c r="M7408" i="13" s="1"/>
  <c r="L7409" i="13" s="1"/>
  <c r="M7409" i="13" s="1"/>
  <c r="L7410" i="13" s="1"/>
  <c r="M7410" i="13" s="1"/>
  <c r="L7411" i="13" s="1"/>
  <c r="M7411" i="13" s="1"/>
  <c r="L7412" i="13" s="1"/>
  <c r="M7412" i="13" s="1"/>
  <c r="L7413" i="13" s="1"/>
  <c r="M7413" i="13" s="1"/>
  <c r="L7414" i="13" s="1"/>
  <c r="M7414" i="13" s="1"/>
  <c r="L7415" i="13" s="1"/>
  <c r="M7415" i="13" s="1"/>
  <c r="L7416" i="13" s="1"/>
  <c r="M7416" i="13" s="1"/>
  <c r="L7417" i="13" s="1"/>
  <c r="M7417" i="13" s="1"/>
  <c r="L7418" i="13" s="1"/>
  <c r="M7418" i="13" s="1"/>
  <c r="L7419" i="13" s="1"/>
  <c r="M7419" i="13" s="1"/>
  <c r="L7420" i="13" s="1"/>
  <c r="M7420" i="13" s="1"/>
  <c r="L7421" i="13" s="1"/>
  <c r="M7421" i="13" s="1"/>
  <c r="L7422" i="13" s="1"/>
  <c r="M7422" i="13" s="1"/>
  <c r="L7423" i="13" s="1"/>
  <c r="M7423" i="13" s="1"/>
  <c r="L7424" i="13" s="1"/>
  <c r="M7424" i="13" s="1"/>
  <c r="L7425" i="13" s="1"/>
  <c r="M7425" i="13" s="1"/>
  <c r="L7426" i="13" s="1"/>
  <c r="M7426" i="13" s="1"/>
  <c r="L7427" i="13" s="1"/>
  <c r="M7427" i="13" s="1"/>
  <c r="L7428" i="13" s="1"/>
  <c r="M7428" i="13" s="1"/>
  <c r="L7429" i="13" s="1"/>
  <c r="M7429" i="13" s="1"/>
  <c r="L7430" i="13" s="1"/>
  <c r="M7430" i="13" s="1"/>
  <c r="L7431" i="13" s="1"/>
  <c r="M7431" i="13" s="1"/>
  <c r="L7432" i="13" s="1"/>
  <c r="M7432" i="13" s="1"/>
  <c r="L7433" i="13" s="1"/>
  <c r="M7433" i="13" s="1"/>
  <c r="L7434" i="13" s="1"/>
  <c r="M7434" i="13" s="1"/>
  <c r="L7435" i="13" s="1"/>
  <c r="M7435" i="13" s="1"/>
  <c r="L7436" i="13" s="1"/>
  <c r="M7436" i="13" s="1"/>
  <c r="L7437" i="13" s="1"/>
  <c r="M7437" i="13" s="1"/>
  <c r="L7438" i="13" s="1"/>
  <c r="M7438" i="13" s="1"/>
  <c r="L7439" i="13" s="1"/>
  <c r="M7439" i="13" s="1"/>
  <c r="L7440" i="13" s="1"/>
  <c r="M7440" i="13" s="1"/>
  <c r="L7441" i="13" s="1"/>
  <c r="M7441" i="13" s="1"/>
  <c r="K7402" i="13"/>
  <c r="J7402" i="13"/>
  <c r="J7401" i="13"/>
  <c r="K7401" i="13" s="1"/>
  <c r="K7400" i="13"/>
  <c r="J7400" i="13"/>
  <c r="J7399" i="13"/>
  <c r="K7399" i="13" s="1"/>
  <c r="K7398" i="13"/>
  <c r="J7398" i="13"/>
  <c r="J7397" i="13"/>
  <c r="K7397" i="13" s="1"/>
  <c r="K7396" i="13"/>
  <c r="J7396" i="13"/>
  <c r="J7395" i="13"/>
  <c r="K7395" i="13" s="1"/>
  <c r="K7394" i="13"/>
  <c r="J7394" i="13"/>
  <c r="J7393" i="13"/>
  <c r="K7393" i="13" s="1"/>
  <c r="K7392" i="13"/>
  <c r="J7392" i="13"/>
  <c r="J7391" i="13"/>
  <c r="K7391" i="13" s="1"/>
  <c r="J7390" i="13"/>
  <c r="K7390" i="13" s="1"/>
  <c r="J7389" i="13"/>
  <c r="K7389" i="13" s="1"/>
  <c r="K7388" i="13"/>
  <c r="J7388" i="13"/>
  <c r="K7387" i="13"/>
  <c r="J7387" i="13"/>
  <c r="J7386" i="13"/>
  <c r="K7386" i="13" s="1"/>
  <c r="J7385" i="13"/>
  <c r="K7385" i="13" s="1"/>
  <c r="K7384" i="13"/>
  <c r="J7384" i="13"/>
  <c r="J7383" i="13"/>
  <c r="K7383" i="13" s="1"/>
  <c r="J7382" i="13"/>
  <c r="K7382" i="13" s="1"/>
  <c r="J7381" i="13"/>
  <c r="K7381" i="13" s="1"/>
  <c r="J7380" i="13"/>
  <c r="K7380" i="13" s="1"/>
  <c r="K7379" i="13"/>
  <c r="J7379" i="13"/>
  <c r="K7378" i="13"/>
  <c r="J7378" i="13"/>
  <c r="J7377" i="13"/>
  <c r="K7377" i="13" s="1"/>
  <c r="J7376" i="13"/>
  <c r="K7376" i="13" s="1"/>
  <c r="K7375" i="13"/>
  <c r="J7375" i="13"/>
  <c r="J7374" i="13"/>
  <c r="K7374" i="13" s="1"/>
  <c r="J7373" i="13"/>
  <c r="K7373" i="13" s="1"/>
  <c r="K7372" i="13"/>
  <c r="J7372" i="13"/>
  <c r="J7371" i="13"/>
  <c r="K7371" i="13" s="1"/>
  <c r="J7370" i="13"/>
  <c r="K7370" i="13" s="1"/>
  <c r="J7369" i="13"/>
  <c r="K7369" i="13" s="1"/>
  <c r="J7368" i="13"/>
  <c r="K7368" i="13" s="1"/>
  <c r="K7367" i="13"/>
  <c r="J7367" i="13"/>
  <c r="J7366" i="13"/>
  <c r="K7366" i="13" s="1"/>
  <c r="J7365" i="13"/>
  <c r="K7365" i="13" s="1"/>
  <c r="K7364" i="13"/>
  <c r="J7364" i="13"/>
  <c r="J7363" i="13"/>
  <c r="K7363" i="13" s="1"/>
  <c r="L7362" i="13"/>
  <c r="J7362" i="13"/>
  <c r="K7362" i="13" s="1"/>
  <c r="M7362" i="13" s="1"/>
  <c r="L7363" i="13" s="1"/>
  <c r="J7361" i="13"/>
  <c r="K7361" i="13" s="1"/>
  <c r="J7360" i="13"/>
  <c r="K7360" i="13" s="1"/>
  <c r="K7359" i="13"/>
  <c r="J7359" i="13"/>
  <c r="K7358" i="13"/>
  <c r="J7358" i="13"/>
  <c r="J7357" i="13"/>
  <c r="K7357" i="13" s="1"/>
  <c r="J7356" i="13"/>
  <c r="K7356" i="13" s="1"/>
  <c r="J7355" i="13"/>
  <c r="K7355" i="13" s="1"/>
  <c r="J7354" i="13"/>
  <c r="K7354" i="13" s="1"/>
  <c r="J7353" i="13"/>
  <c r="K7353" i="13" s="1"/>
  <c r="K7352" i="13"/>
  <c r="J7352" i="13"/>
  <c r="J7351" i="13"/>
  <c r="K7351" i="13" s="1"/>
  <c r="K7350" i="13"/>
  <c r="J7350" i="13"/>
  <c r="J7349" i="13"/>
  <c r="K7349" i="13" s="1"/>
  <c r="J7348" i="13"/>
  <c r="K7348" i="13" s="1"/>
  <c r="K7347" i="13"/>
  <c r="J7347" i="13"/>
  <c r="J7346" i="13"/>
  <c r="K7346" i="13" s="1"/>
  <c r="J7345" i="13"/>
  <c r="K7345" i="13" s="1"/>
  <c r="K7344" i="13"/>
  <c r="J7344" i="13"/>
  <c r="K7343" i="13"/>
  <c r="J7343" i="13"/>
  <c r="J7342" i="13"/>
  <c r="K7342" i="13" s="1"/>
  <c r="J7341" i="13"/>
  <c r="K7341" i="13" s="1"/>
  <c r="K7340" i="13"/>
  <c r="J7340" i="13"/>
  <c r="K7339" i="13"/>
  <c r="J7339" i="13"/>
  <c r="K7338" i="13"/>
  <c r="J7338" i="13"/>
  <c r="J7337" i="13"/>
  <c r="K7337" i="13" s="1"/>
  <c r="J7336" i="13"/>
  <c r="K7336" i="13" s="1"/>
  <c r="K7335" i="13"/>
  <c r="J7335" i="13"/>
  <c r="J7334" i="13"/>
  <c r="K7334" i="13" s="1"/>
  <c r="J7333" i="13"/>
  <c r="K7333" i="13" s="1"/>
  <c r="J7332" i="13"/>
  <c r="K7332" i="13" s="1"/>
  <c r="J7331" i="13"/>
  <c r="K7331" i="13" s="1"/>
  <c r="J7330" i="13"/>
  <c r="K7330" i="13" s="1"/>
  <c r="J7329" i="13"/>
  <c r="K7329" i="13" s="1"/>
  <c r="K7328" i="13"/>
  <c r="J7328" i="13"/>
  <c r="J7327" i="13"/>
  <c r="K7327" i="13" s="1"/>
  <c r="K7326" i="13"/>
  <c r="J7326" i="13"/>
  <c r="J7325" i="13"/>
  <c r="K7325" i="13" s="1"/>
  <c r="J7324" i="13"/>
  <c r="K7324" i="13" s="1"/>
  <c r="L7323" i="13"/>
  <c r="K7323" i="13"/>
  <c r="J7323" i="13"/>
  <c r="L7322" i="13"/>
  <c r="J7322" i="13"/>
  <c r="K7322" i="13" s="1"/>
  <c r="M7322" i="13" s="1"/>
  <c r="J7321" i="13"/>
  <c r="K7321" i="13" s="1"/>
  <c r="J7320" i="13"/>
  <c r="K7320" i="13" s="1"/>
  <c r="J7319" i="13"/>
  <c r="K7319" i="13" s="1"/>
  <c r="J7318" i="13"/>
  <c r="K7318" i="13" s="1"/>
  <c r="J7317" i="13"/>
  <c r="K7317" i="13" s="1"/>
  <c r="J7316" i="13"/>
  <c r="K7316" i="13" s="1"/>
  <c r="J7315" i="13"/>
  <c r="K7315" i="13" s="1"/>
  <c r="J7314" i="13"/>
  <c r="K7314" i="13" s="1"/>
  <c r="J7313" i="13"/>
  <c r="K7313" i="13" s="1"/>
  <c r="J7312" i="13"/>
  <c r="K7312" i="13" s="1"/>
  <c r="K7311" i="13"/>
  <c r="J7311" i="13"/>
  <c r="J7310" i="13"/>
  <c r="K7310" i="13" s="1"/>
  <c r="J7309" i="13"/>
  <c r="K7309" i="13" s="1"/>
  <c r="K7308" i="13"/>
  <c r="J7308" i="13"/>
  <c r="J7307" i="13"/>
  <c r="K7307" i="13" s="1"/>
  <c r="J7306" i="13"/>
  <c r="K7306" i="13" s="1"/>
  <c r="J7305" i="13"/>
  <c r="K7305" i="13" s="1"/>
  <c r="K7304" i="13"/>
  <c r="J7304" i="13"/>
  <c r="K7303" i="13"/>
  <c r="J7303" i="13"/>
  <c r="K7302" i="13"/>
  <c r="J7302" i="13"/>
  <c r="J7301" i="13"/>
  <c r="K7301" i="13" s="1"/>
  <c r="J7300" i="13"/>
  <c r="K7300" i="13" s="1"/>
  <c r="J7299" i="13"/>
  <c r="K7299" i="13" s="1"/>
  <c r="J7298" i="13"/>
  <c r="K7298" i="13" s="1"/>
  <c r="J7297" i="13"/>
  <c r="K7297" i="13" s="1"/>
  <c r="J7296" i="13"/>
  <c r="K7296" i="13" s="1"/>
  <c r="K7295" i="13"/>
  <c r="J7295" i="13"/>
  <c r="J7294" i="13"/>
  <c r="K7294" i="13" s="1"/>
  <c r="J7293" i="13"/>
  <c r="K7293" i="13" s="1"/>
  <c r="J7292" i="13"/>
  <c r="K7292" i="13" s="1"/>
  <c r="J7291" i="13"/>
  <c r="K7291" i="13" s="1"/>
  <c r="J7290" i="13"/>
  <c r="K7290" i="13" s="1"/>
  <c r="J7289" i="13"/>
  <c r="K7289" i="13" s="1"/>
  <c r="K7288" i="13"/>
  <c r="J7288" i="13"/>
  <c r="J7287" i="13"/>
  <c r="K7287" i="13" s="1"/>
  <c r="K7286" i="13"/>
  <c r="J7286" i="13"/>
  <c r="J7285" i="13"/>
  <c r="K7285" i="13" s="1"/>
  <c r="J7284" i="13"/>
  <c r="K7284" i="13" s="1"/>
  <c r="K7283" i="13"/>
  <c r="J7283" i="13"/>
  <c r="L7282" i="13"/>
  <c r="J7282" i="13"/>
  <c r="K7282" i="13" s="1"/>
  <c r="J7281" i="13"/>
  <c r="K7281" i="13" s="1"/>
  <c r="K7280" i="13"/>
  <c r="J7280" i="13"/>
  <c r="K7279" i="13"/>
  <c r="J7279" i="13"/>
  <c r="J7278" i="13"/>
  <c r="K7278" i="13" s="1"/>
  <c r="J7277" i="13"/>
  <c r="K7277" i="13" s="1"/>
  <c r="K7276" i="13"/>
  <c r="J7276" i="13"/>
  <c r="K7275" i="13"/>
  <c r="J7275" i="13"/>
  <c r="K7274" i="13"/>
  <c r="J7274" i="13"/>
  <c r="J7273" i="13"/>
  <c r="K7273" i="13" s="1"/>
  <c r="J7272" i="13"/>
  <c r="K7272" i="13" s="1"/>
  <c r="K7271" i="13"/>
  <c r="J7271" i="13"/>
  <c r="J7270" i="13"/>
  <c r="K7270" i="13" s="1"/>
  <c r="J7269" i="13"/>
  <c r="K7269" i="13" s="1"/>
  <c r="K7268" i="13"/>
  <c r="J7268" i="13"/>
  <c r="K7267" i="13"/>
  <c r="J7267" i="13"/>
  <c r="J7266" i="13"/>
  <c r="K7266" i="13" s="1"/>
  <c r="J7265" i="13"/>
  <c r="K7265" i="13" s="1"/>
  <c r="K7264" i="13"/>
  <c r="J7264" i="13"/>
  <c r="K7263" i="13"/>
  <c r="J7263" i="13"/>
  <c r="J7262" i="13"/>
  <c r="K7262" i="13" s="1"/>
  <c r="J7261" i="13"/>
  <c r="K7261" i="13" s="1"/>
  <c r="J7260" i="13"/>
  <c r="K7260" i="13" s="1"/>
  <c r="K7259" i="13"/>
  <c r="J7259" i="13"/>
  <c r="J7258" i="13"/>
  <c r="K7258" i="13" s="1"/>
  <c r="J7257" i="13"/>
  <c r="K7257" i="13" s="1"/>
  <c r="K7256" i="13"/>
  <c r="J7256" i="13"/>
  <c r="J7255" i="13"/>
  <c r="K7255" i="13" s="1"/>
  <c r="J7254" i="13"/>
  <c r="K7254" i="13" s="1"/>
  <c r="J7253" i="13"/>
  <c r="K7253" i="13" s="1"/>
  <c r="K7252" i="13"/>
  <c r="J7252" i="13"/>
  <c r="K7251" i="13"/>
  <c r="J7251" i="13"/>
  <c r="K7250" i="13"/>
  <c r="J7250" i="13"/>
  <c r="J7249" i="13"/>
  <c r="K7249" i="13" s="1"/>
  <c r="J7248" i="13"/>
  <c r="K7248" i="13" s="1"/>
  <c r="J7247" i="13"/>
  <c r="K7247" i="13" s="1"/>
  <c r="J7246" i="13"/>
  <c r="K7246" i="13" s="1"/>
  <c r="J7245" i="13"/>
  <c r="K7245" i="13" s="1"/>
  <c r="J7244" i="13"/>
  <c r="K7244" i="13" s="1"/>
  <c r="J7243" i="13"/>
  <c r="K7243" i="13" s="1"/>
  <c r="L7242" i="13"/>
  <c r="J7242" i="13"/>
  <c r="K7242" i="13" s="1"/>
  <c r="J7241" i="13"/>
  <c r="K7241" i="13" s="1"/>
  <c r="K7240" i="13"/>
  <c r="J7240" i="13"/>
  <c r="J7239" i="13"/>
  <c r="K7239" i="13" s="1"/>
  <c r="K7238" i="13"/>
  <c r="J7238" i="13"/>
  <c r="J7237" i="13"/>
  <c r="K7237" i="13" s="1"/>
  <c r="K7236" i="13"/>
  <c r="J7236" i="13"/>
  <c r="J7235" i="13"/>
  <c r="K7235" i="13" s="1"/>
  <c r="J7234" i="13"/>
  <c r="K7234" i="13" s="1"/>
  <c r="J7233" i="13"/>
  <c r="K7233" i="13" s="1"/>
  <c r="J7232" i="13"/>
  <c r="K7232" i="13" s="1"/>
  <c r="K7231" i="13"/>
  <c r="J7231" i="13"/>
  <c r="K7230" i="13"/>
  <c r="J7230" i="13"/>
  <c r="J7229" i="13"/>
  <c r="K7229" i="13" s="1"/>
  <c r="K7228" i="13"/>
  <c r="J7228" i="13"/>
  <c r="K7227" i="13"/>
  <c r="J7227" i="13"/>
  <c r="J7226" i="13"/>
  <c r="K7226" i="13" s="1"/>
  <c r="J7225" i="13"/>
  <c r="K7225" i="13" s="1"/>
  <c r="K7224" i="13"/>
  <c r="J7224" i="13"/>
  <c r="J7223" i="13"/>
  <c r="K7223" i="13" s="1"/>
  <c r="K7222" i="13"/>
  <c r="J7222" i="13"/>
  <c r="J7221" i="13"/>
  <c r="K7221" i="13" s="1"/>
  <c r="J7220" i="13"/>
  <c r="K7220" i="13" s="1"/>
  <c r="K7219" i="13"/>
  <c r="J7219" i="13"/>
  <c r="J7218" i="13"/>
  <c r="K7218" i="13" s="1"/>
  <c r="J7217" i="13"/>
  <c r="K7217" i="13" s="1"/>
  <c r="K7216" i="13"/>
  <c r="J7216" i="13"/>
  <c r="J7215" i="13"/>
  <c r="K7215" i="13" s="1"/>
  <c r="J7214" i="13"/>
  <c r="K7214" i="13" s="1"/>
  <c r="J7213" i="13"/>
  <c r="K7213" i="13" s="1"/>
  <c r="K7212" i="13"/>
  <c r="J7212" i="13"/>
  <c r="J7211" i="13"/>
  <c r="K7211" i="13" s="1"/>
  <c r="K7210" i="13"/>
  <c r="J7210" i="13"/>
  <c r="J7209" i="13"/>
  <c r="K7209" i="13" s="1"/>
  <c r="J7208" i="13"/>
  <c r="K7208" i="13" s="1"/>
  <c r="K7207" i="13"/>
  <c r="J7207" i="13"/>
  <c r="J7206" i="13"/>
  <c r="K7206" i="13" s="1"/>
  <c r="J7205" i="13"/>
  <c r="K7205" i="13" s="1"/>
  <c r="K7204" i="13"/>
  <c r="J7204" i="13"/>
  <c r="J7203" i="13"/>
  <c r="K7203" i="13" s="1"/>
  <c r="L7202" i="13"/>
  <c r="M7202" i="13" s="1"/>
  <c r="L7203" i="13" s="1"/>
  <c r="M7203" i="13" s="1"/>
  <c r="L7204" i="13" s="1"/>
  <c r="M7204" i="13" s="1"/>
  <c r="L7205" i="13" s="1"/>
  <c r="M7205" i="13" s="1"/>
  <c r="L7206" i="13" s="1"/>
  <c r="M7206" i="13" s="1"/>
  <c r="L7207" i="13" s="1"/>
  <c r="M7207" i="13" s="1"/>
  <c r="L7208" i="13" s="1"/>
  <c r="M7208" i="13" s="1"/>
  <c r="L7209" i="13" s="1"/>
  <c r="M7209" i="13" s="1"/>
  <c r="L7210" i="13" s="1"/>
  <c r="M7210" i="13" s="1"/>
  <c r="L7211" i="13" s="1"/>
  <c r="M7211" i="13" s="1"/>
  <c r="L7212" i="13" s="1"/>
  <c r="M7212" i="13" s="1"/>
  <c r="L7213" i="13" s="1"/>
  <c r="M7213" i="13" s="1"/>
  <c r="L7214" i="13" s="1"/>
  <c r="M7214" i="13" s="1"/>
  <c r="L7215" i="13" s="1"/>
  <c r="M7215" i="13" s="1"/>
  <c r="L7216" i="13" s="1"/>
  <c r="M7216" i="13" s="1"/>
  <c r="L7217" i="13" s="1"/>
  <c r="M7217" i="13" s="1"/>
  <c r="L7218" i="13" s="1"/>
  <c r="M7218" i="13" s="1"/>
  <c r="L7219" i="13" s="1"/>
  <c r="M7219" i="13" s="1"/>
  <c r="L7220" i="13" s="1"/>
  <c r="M7220" i="13" s="1"/>
  <c r="L7221" i="13" s="1"/>
  <c r="M7221" i="13" s="1"/>
  <c r="L7222" i="13" s="1"/>
  <c r="M7222" i="13" s="1"/>
  <c r="L7223" i="13" s="1"/>
  <c r="M7223" i="13" s="1"/>
  <c r="L7224" i="13" s="1"/>
  <c r="M7224" i="13" s="1"/>
  <c r="L7225" i="13" s="1"/>
  <c r="M7225" i="13" s="1"/>
  <c r="L7226" i="13" s="1"/>
  <c r="M7226" i="13" s="1"/>
  <c r="L7227" i="13" s="1"/>
  <c r="M7227" i="13" s="1"/>
  <c r="L7228" i="13" s="1"/>
  <c r="M7228" i="13" s="1"/>
  <c r="L7229" i="13" s="1"/>
  <c r="M7229" i="13" s="1"/>
  <c r="L7230" i="13" s="1"/>
  <c r="M7230" i="13" s="1"/>
  <c r="L7231" i="13" s="1"/>
  <c r="M7231" i="13" s="1"/>
  <c r="L7232" i="13" s="1"/>
  <c r="M7232" i="13" s="1"/>
  <c r="L7233" i="13" s="1"/>
  <c r="M7233" i="13" s="1"/>
  <c r="L7234" i="13" s="1"/>
  <c r="M7234" i="13" s="1"/>
  <c r="L7235" i="13" s="1"/>
  <c r="M7235" i="13" s="1"/>
  <c r="L7236" i="13" s="1"/>
  <c r="M7236" i="13" s="1"/>
  <c r="L7237" i="13" s="1"/>
  <c r="M7237" i="13" s="1"/>
  <c r="L7238" i="13" s="1"/>
  <c r="M7238" i="13" s="1"/>
  <c r="L7239" i="13" s="1"/>
  <c r="M7239" i="13" s="1"/>
  <c r="L7240" i="13" s="1"/>
  <c r="M7240" i="13" s="1"/>
  <c r="L7241" i="13" s="1"/>
  <c r="M7241" i="13" s="1"/>
  <c r="J7202" i="13"/>
  <c r="K7202" i="13" s="1"/>
  <c r="J7201" i="13"/>
  <c r="K7201" i="13" s="1"/>
  <c r="K7200" i="13"/>
  <c r="J7200" i="13"/>
  <c r="K7199" i="13"/>
  <c r="J7199" i="13"/>
  <c r="J7198" i="13"/>
  <c r="K7198" i="13" s="1"/>
  <c r="J7197" i="13"/>
  <c r="K7197" i="13" s="1"/>
  <c r="J7196" i="13"/>
  <c r="K7196" i="13" s="1"/>
  <c r="K7195" i="13"/>
  <c r="J7195" i="13"/>
  <c r="J7194" i="13"/>
  <c r="K7194" i="13" s="1"/>
  <c r="J7193" i="13"/>
  <c r="K7193" i="13" s="1"/>
  <c r="J7192" i="13"/>
  <c r="K7192" i="13" s="1"/>
  <c r="J7191" i="13"/>
  <c r="K7191" i="13" s="1"/>
  <c r="J7190" i="13"/>
  <c r="K7190" i="13" s="1"/>
  <c r="J7189" i="13"/>
  <c r="K7189" i="13" s="1"/>
  <c r="K7188" i="13"/>
  <c r="J7188" i="13"/>
  <c r="J7187" i="13"/>
  <c r="K7187" i="13" s="1"/>
  <c r="J7186" i="13"/>
  <c r="K7186" i="13" s="1"/>
  <c r="J7185" i="13"/>
  <c r="K7185" i="13" s="1"/>
  <c r="J7184" i="13"/>
  <c r="K7184" i="13" s="1"/>
  <c r="J7183" i="13"/>
  <c r="K7183" i="13" s="1"/>
  <c r="J7182" i="13"/>
  <c r="K7182" i="13" s="1"/>
  <c r="J7181" i="13"/>
  <c r="K7181" i="13" s="1"/>
  <c r="J7180" i="13"/>
  <c r="K7180" i="13" s="1"/>
  <c r="J7179" i="13"/>
  <c r="K7179" i="13" s="1"/>
  <c r="J7178" i="13"/>
  <c r="K7178" i="13" s="1"/>
  <c r="J7177" i="13"/>
  <c r="K7177" i="13" s="1"/>
  <c r="K7176" i="13"/>
  <c r="J7176" i="13"/>
  <c r="J7175" i="13"/>
  <c r="K7175" i="13" s="1"/>
  <c r="J7174" i="13"/>
  <c r="K7174" i="13" s="1"/>
  <c r="J7173" i="13"/>
  <c r="K7173" i="13" s="1"/>
  <c r="K7172" i="13"/>
  <c r="J7172" i="13"/>
  <c r="K7171" i="13"/>
  <c r="J7171" i="13"/>
  <c r="J7170" i="13"/>
  <c r="K7170" i="13" s="1"/>
  <c r="J7169" i="13"/>
  <c r="K7169" i="13" s="1"/>
  <c r="J7168" i="13"/>
  <c r="K7168" i="13" s="1"/>
  <c r="K7167" i="13"/>
  <c r="J7167" i="13"/>
  <c r="J7166" i="13"/>
  <c r="K7166" i="13" s="1"/>
  <c r="J7165" i="13"/>
  <c r="K7165" i="13" s="1"/>
  <c r="J7164" i="13"/>
  <c r="K7164" i="13" s="1"/>
  <c r="J7163" i="13"/>
  <c r="K7163" i="13" s="1"/>
  <c r="L7162" i="13"/>
  <c r="M7162" i="13" s="1"/>
  <c r="L7163" i="13" s="1"/>
  <c r="J7162" i="13"/>
  <c r="K7162" i="13" s="1"/>
  <c r="J7161" i="13"/>
  <c r="K7161" i="13" s="1"/>
  <c r="J7160" i="13"/>
  <c r="K7160" i="13" s="1"/>
  <c r="J7159" i="13"/>
  <c r="K7159" i="13" s="1"/>
  <c r="K7158" i="13"/>
  <c r="J7158" i="13"/>
  <c r="J7157" i="13"/>
  <c r="K7157" i="13" s="1"/>
  <c r="K7156" i="13"/>
  <c r="J7156" i="13"/>
  <c r="J7155" i="13"/>
  <c r="K7155" i="13" s="1"/>
  <c r="K7154" i="13"/>
  <c r="J7154" i="13"/>
  <c r="J7153" i="13"/>
  <c r="K7153" i="13" s="1"/>
  <c r="K7152" i="13"/>
  <c r="J7152" i="13"/>
  <c r="K7151" i="13"/>
  <c r="J7151" i="13"/>
  <c r="J7150" i="13"/>
  <c r="K7150" i="13" s="1"/>
  <c r="J7149" i="13"/>
  <c r="K7149" i="13" s="1"/>
  <c r="K7148" i="13"/>
  <c r="J7148" i="13"/>
  <c r="J7147" i="13"/>
  <c r="K7147" i="13" s="1"/>
  <c r="K7146" i="13"/>
  <c r="J7146" i="13"/>
  <c r="J7145" i="13"/>
  <c r="K7145" i="13" s="1"/>
  <c r="K7144" i="13"/>
  <c r="J7144" i="13"/>
  <c r="K7143" i="13"/>
  <c r="J7143" i="13"/>
  <c r="J7142" i="13"/>
  <c r="K7142" i="13" s="1"/>
  <c r="J7141" i="13"/>
  <c r="K7141" i="13" s="1"/>
  <c r="K7140" i="13"/>
  <c r="J7140" i="13"/>
  <c r="J7139" i="13"/>
  <c r="K7139" i="13" s="1"/>
  <c r="J7138" i="13"/>
  <c r="K7138" i="13" s="1"/>
  <c r="J7137" i="13"/>
  <c r="K7137" i="13" s="1"/>
  <c r="K7136" i="13"/>
  <c r="J7136" i="13"/>
  <c r="K7135" i="13"/>
  <c r="J7135" i="13"/>
  <c r="K7134" i="13"/>
  <c r="J7134" i="13"/>
  <c r="J7133" i="13"/>
  <c r="K7133" i="13" s="1"/>
  <c r="J7132" i="13"/>
  <c r="K7132" i="13" s="1"/>
  <c r="K7131" i="13"/>
  <c r="J7131" i="13"/>
  <c r="J7130" i="13"/>
  <c r="K7130" i="13" s="1"/>
  <c r="J7129" i="13"/>
  <c r="K7129" i="13" s="1"/>
  <c r="J7128" i="13"/>
  <c r="K7128" i="13" s="1"/>
  <c r="J7127" i="13"/>
  <c r="K7127" i="13" s="1"/>
  <c r="J7126" i="13"/>
  <c r="K7126" i="13" s="1"/>
  <c r="J7125" i="13"/>
  <c r="K7125" i="13" s="1"/>
  <c r="J7124" i="13"/>
  <c r="K7124" i="13" s="1"/>
  <c r="J7123" i="13"/>
  <c r="K7123" i="13" s="1"/>
  <c r="L7122" i="13"/>
  <c r="K7122" i="13"/>
  <c r="J7122" i="13"/>
  <c r="J7121" i="13"/>
  <c r="K7121" i="13" s="1"/>
  <c r="J7120" i="13"/>
  <c r="K7120" i="13" s="1"/>
  <c r="K7119" i="13"/>
  <c r="J7119" i="13"/>
  <c r="J7118" i="13"/>
  <c r="K7118" i="13" s="1"/>
  <c r="J7117" i="13"/>
  <c r="K7117" i="13" s="1"/>
  <c r="J7116" i="13"/>
  <c r="K7116" i="13" s="1"/>
  <c r="J7115" i="13"/>
  <c r="K7115" i="13" s="1"/>
  <c r="J7114" i="13"/>
  <c r="K7114" i="13" s="1"/>
  <c r="J7113" i="13"/>
  <c r="K7113" i="13" s="1"/>
  <c r="K7112" i="13"/>
  <c r="J7112" i="13"/>
  <c r="J7111" i="13"/>
  <c r="K7111" i="13" s="1"/>
  <c r="J7110" i="13"/>
  <c r="K7110" i="13" s="1"/>
  <c r="J7109" i="13"/>
  <c r="K7109" i="13" s="1"/>
  <c r="K7108" i="13"/>
  <c r="J7108" i="13"/>
  <c r="J7107" i="13"/>
  <c r="K7107" i="13" s="1"/>
  <c r="J7106" i="13"/>
  <c r="K7106" i="13" s="1"/>
  <c r="J7105" i="13"/>
  <c r="K7105" i="13" s="1"/>
  <c r="K7104" i="13"/>
  <c r="J7104" i="13"/>
  <c r="K7103" i="13"/>
  <c r="J7103" i="13"/>
  <c r="J7102" i="13"/>
  <c r="K7102" i="13" s="1"/>
  <c r="J7101" i="13"/>
  <c r="K7101" i="13" s="1"/>
  <c r="K7100" i="13"/>
  <c r="J7100" i="13"/>
  <c r="J7099" i="13"/>
  <c r="K7099" i="13" s="1"/>
  <c r="J7098" i="13"/>
  <c r="K7098" i="13" s="1"/>
  <c r="J7097" i="13"/>
  <c r="K7097" i="13" s="1"/>
  <c r="J7096" i="13"/>
  <c r="K7096" i="13" s="1"/>
  <c r="J7095" i="13"/>
  <c r="K7095" i="13" s="1"/>
  <c r="K7094" i="13"/>
  <c r="J7094" i="13"/>
  <c r="J7093" i="13"/>
  <c r="K7093" i="13" s="1"/>
  <c r="K7092" i="13"/>
  <c r="J7092" i="13"/>
  <c r="J7091" i="13"/>
  <c r="K7091" i="13" s="1"/>
  <c r="K7090" i="13"/>
  <c r="J7090" i="13"/>
  <c r="J7089" i="13"/>
  <c r="K7089" i="13" s="1"/>
  <c r="K7088" i="13"/>
  <c r="J7088" i="13"/>
  <c r="J7087" i="13"/>
  <c r="K7087" i="13" s="1"/>
  <c r="K7086" i="13"/>
  <c r="J7086" i="13"/>
  <c r="J7085" i="13"/>
  <c r="K7085" i="13" s="1"/>
  <c r="K7084" i="13"/>
  <c r="J7084" i="13"/>
  <c r="J7083" i="13"/>
  <c r="K7083" i="13" s="1"/>
  <c r="L7082" i="13"/>
  <c r="M7082" i="13" s="1"/>
  <c r="L7083" i="13" s="1"/>
  <c r="M7083" i="13" s="1"/>
  <c r="L7084" i="13" s="1"/>
  <c r="M7084" i="13" s="1"/>
  <c r="L7085" i="13" s="1"/>
  <c r="M7085" i="13" s="1"/>
  <c r="L7086" i="13" s="1"/>
  <c r="M7086" i="13" s="1"/>
  <c r="L7087" i="13" s="1"/>
  <c r="M7087" i="13" s="1"/>
  <c r="L7088" i="13" s="1"/>
  <c r="M7088" i="13" s="1"/>
  <c r="L7089" i="13" s="1"/>
  <c r="M7089" i="13" s="1"/>
  <c r="L7090" i="13" s="1"/>
  <c r="M7090" i="13" s="1"/>
  <c r="L7091" i="13" s="1"/>
  <c r="M7091" i="13" s="1"/>
  <c r="L7092" i="13" s="1"/>
  <c r="M7092" i="13" s="1"/>
  <c r="L7093" i="13" s="1"/>
  <c r="M7093" i="13" s="1"/>
  <c r="L7094" i="13" s="1"/>
  <c r="M7094" i="13" s="1"/>
  <c r="L7095" i="13" s="1"/>
  <c r="M7095" i="13" s="1"/>
  <c r="L7096" i="13" s="1"/>
  <c r="M7096" i="13" s="1"/>
  <c r="L7097" i="13" s="1"/>
  <c r="M7097" i="13" s="1"/>
  <c r="L7098" i="13" s="1"/>
  <c r="M7098" i="13" s="1"/>
  <c r="L7099" i="13" s="1"/>
  <c r="M7099" i="13" s="1"/>
  <c r="L7100" i="13" s="1"/>
  <c r="M7100" i="13" s="1"/>
  <c r="L7101" i="13" s="1"/>
  <c r="M7101" i="13" s="1"/>
  <c r="L7102" i="13" s="1"/>
  <c r="M7102" i="13" s="1"/>
  <c r="L7103" i="13" s="1"/>
  <c r="M7103" i="13" s="1"/>
  <c r="L7104" i="13" s="1"/>
  <c r="M7104" i="13" s="1"/>
  <c r="L7105" i="13" s="1"/>
  <c r="M7105" i="13" s="1"/>
  <c r="L7106" i="13" s="1"/>
  <c r="M7106" i="13" s="1"/>
  <c r="L7107" i="13" s="1"/>
  <c r="M7107" i="13" s="1"/>
  <c r="L7108" i="13" s="1"/>
  <c r="M7108" i="13" s="1"/>
  <c r="L7109" i="13" s="1"/>
  <c r="M7109" i="13" s="1"/>
  <c r="L7110" i="13" s="1"/>
  <c r="M7110" i="13" s="1"/>
  <c r="L7111" i="13" s="1"/>
  <c r="M7111" i="13" s="1"/>
  <c r="L7112" i="13" s="1"/>
  <c r="M7112" i="13" s="1"/>
  <c r="L7113" i="13" s="1"/>
  <c r="M7113" i="13" s="1"/>
  <c r="L7114" i="13" s="1"/>
  <c r="M7114" i="13" s="1"/>
  <c r="L7115" i="13" s="1"/>
  <c r="M7115" i="13" s="1"/>
  <c r="L7116" i="13" s="1"/>
  <c r="M7116" i="13" s="1"/>
  <c r="L7117" i="13" s="1"/>
  <c r="M7117" i="13" s="1"/>
  <c r="L7118" i="13" s="1"/>
  <c r="M7118" i="13" s="1"/>
  <c r="L7119" i="13" s="1"/>
  <c r="M7119" i="13" s="1"/>
  <c r="L7120" i="13" s="1"/>
  <c r="M7120" i="13" s="1"/>
  <c r="L7121" i="13" s="1"/>
  <c r="M7121" i="13" s="1"/>
  <c r="K7082" i="13"/>
  <c r="J7082" i="13"/>
  <c r="J7081" i="13"/>
  <c r="K7081" i="13" s="1"/>
  <c r="J7080" i="13"/>
  <c r="K7080" i="13" s="1"/>
  <c r="K7079" i="13"/>
  <c r="J7079" i="13"/>
  <c r="J7078" i="13"/>
  <c r="K7078" i="13" s="1"/>
  <c r="J7077" i="13"/>
  <c r="K7077" i="13" s="1"/>
  <c r="K7076" i="13"/>
  <c r="J7076" i="13"/>
  <c r="K7075" i="13"/>
  <c r="J7075" i="13"/>
  <c r="J7074" i="13"/>
  <c r="K7074" i="13" s="1"/>
  <c r="J7073" i="13"/>
  <c r="K7073" i="13" s="1"/>
  <c r="K7072" i="13"/>
  <c r="J7072" i="13"/>
  <c r="K7071" i="13"/>
  <c r="J7071" i="13"/>
  <c r="J7070" i="13"/>
  <c r="K7070" i="13" s="1"/>
  <c r="J7069" i="13"/>
  <c r="K7069" i="13" s="1"/>
  <c r="J7068" i="13"/>
  <c r="K7068" i="13" s="1"/>
  <c r="K7067" i="13"/>
  <c r="J7067" i="13"/>
  <c r="J7066" i="13"/>
  <c r="K7066" i="13" s="1"/>
  <c r="J7065" i="13"/>
  <c r="K7065" i="13" s="1"/>
  <c r="J7064" i="13"/>
  <c r="K7064" i="13" s="1"/>
  <c r="J7063" i="13"/>
  <c r="K7063" i="13" s="1"/>
  <c r="J7062" i="13"/>
  <c r="K7062" i="13" s="1"/>
  <c r="J7061" i="13"/>
  <c r="K7061" i="13" s="1"/>
  <c r="K7060" i="13"/>
  <c r="J7060" i="13"/>
  <c r="J7059" i="13"/>
  <c r="K7059" i="13" s="1"/>
  <c r="J7058" i="13"/>
  <c r="K7058" i="13" s="1"/>
  <c r="J7057" i="13"/>
  <c r="K7057" i="13" s="1"/>
  <c r="J7056" i="13"/>
  <c r="K7056" i="13" s="1"/>
  <c r="K7055" i="13"/>
  <c r="J7055" i="13"/>
  <c r="J7054" i="13"/>
  <c r="K7054" i="13" s="1"/>
  <c r="J7053" i="13"/>
  <c r="K7053" i="13" s="1"/>
  <c r="J7052" i="13"/>
  <c r="K7052" i="13" s="1"/>
  <c r="J7051" i="13"/>
  <c r="K7051" i="13" s="1"/>
  <c r="J7050" i="13"/>
  <c r="K7050" i="13" s="1"/>
  <c r="J7049" i="13"/>
  <c r="K7049" i="13" s="1"/>
  <c r="J7048" i="13"/>
  <c r="K7048" i="13" s="1"/>
  <c r="J7047" i="13"/>
  <c r="K7047" i="13" s="1"/>
  <c r="J7046" i="13"/>
  <c r="K7046" i="13" s="1"/>
  <c r="J7045" i="13"/>
  <c r="K7045" i="13" s="1"/>
  <c r="K7044" i="13"/>
  <c r="J7044" i="13"/>
  <c r="K7043" i="13"/>
  <c r="J7043" i="13"/>
  <c r="M7042" i="13"/>
  <c r="L7043" i="13" s="1"/>
  <c r="L7042" i="13"/>
  <c r="J7042" i="13"/>
  <c r="K7042" i="13" s="1"/>
  <c r="J7041" i="13"/>
  <c r="K7041" i="13" s="1"/>
  <c r="J7040" i="13"/>
  <c r="K7040" i="13" s="1"/>
  <c r="K7039" i="13"/>
  <c r="J7039" i="13"/>
  <c r="J7038" i="13"/>
  <c r="K7038" i="13" s="1"/>
  <c r="J7037" i="13"/>
  <c r="K7037" i="13" s="1"/>
  <c r="K7036" i="13"/>
  <c r="J7036" i="13"/>
  <c r="K7035" i="13"/>
  <c r="J7035" i="13"/>
  <c r="J7034" i="13"/>
  <c r="K7034" i="13" s="1"/>
  <c r="J7033" i="13"/>
  <c r="K7033" i="13" s="1"/>
  <c r="J7032" i="13"/>
  <c r="K7032" i="13" s="1"/>
  <c r="K7031" i="13"/>
  <c r="J7031" i="13"/>
  <c r="K7030" i="13"/>
  <c r="J7030" i="13"/>
  <c r="J7029" i="13"/>
  <c r="K7029" i="13" s="1"/>
  <c r="J7028" i="13"/>
  <c r="K7028" i="13" s="1"/>
  <c r="J7027" i="13"/>
  <c r="K7027" i="13" s="1"/>
  <c r="K7026" i="13"/>
  <c r="J7026" i="13"/>
  <c r="J7025" i="13"/>
  <c r="K7025" i="13" s="1"/>
  <c r="K7024" i="13"/>
  <c r="J7024" i="13"/>
  <c r="J7023" i="13"/>
  <c r="K7023" i="13" s="1"/>
  <c r="J7022" i="13"/>
  <c r="K7022" i="13" s="1"/>
  <c r="K7021" i="13"/>
  <c r="J7021" i="13"/>
  <c r="K7020" i="13"/>
  <c r="J7020" i="13"/>
  <c r="J7019" i="13"/>
  <c r="K7019" i="13" s="1"/>
  <c r="J7018" i="13"/>
  <c r="K7018" i="13" s="1"/>
  <c r="J7017" i="13"/>
  <c r="K7017" i="13" s="1"/>
  <c r="K7016" i="13"/>
  <c r="J7016" i="13"/>
  <c r="J7015" i="13"/>
  <c r="K7015" i="13" s="1"/>
  <c r="J7014" i="13"/>
  <c r="K7014" i="13" s="1"/>
  <c r="K7013" i="13"/>
  <c r="J7013" i="13"/>
  <c r="J7012" i="13"/>
  <c r="K7012" i="13" s="1"/>
  <c r="K7011" i="13"/>
  <c r="J7011" i="13"/>
  <c r="J7010" i="13"/>
  <c r="K7010" i="13" s="1"/>
  <c r="J7009" i="13"/>
  <c r="K7009" i="13" s="1"/>
  <c r="J7008" i="13"/>
  <c r="K7008" i="13" s="1"/>
  <c r="J7007" i="13"/>
  <c r="K7007" i="13" s="1"/>
  <c r="J7006" i="13"/>
  <c r="K7006" i="13" s="1"/>
  <c r="K7005" i="13"/>
  <c r="J7005" i="13"/>
  <c r="K7004" i="13"/>
  <c r="J7004" i="13"/>
  <c r="K7003" i="13"/>
  <c r="J7003" i="13"/>
  <c r="L7002" i="13"/>
  <c r="J7002" i="13"/>
  <c r="K7002" i="13" s="1"/>
  <c r="K7001" i="13"/>
  <c r="J7001" i="13"/>
  <c r="K7000" i="13"/>
  <c r="J7000" i="13"/>
  <c r="J6999" i="13"/>
  <c r="K6999" i="13" s="1"/>
  <c r="J6998" i="13"/>
  <c r="K6998" i="13" s="1"/>
  <c r="J6997" i="13"/>
  <c r="K6997" i="13" s="1"/>
  <c r="K6996" i="13"/>
  <c r="J6996" i="13"/>
  <c r="K6995" i="13"/>
  <c r="J6995" i="13"/>
  <c r="J6994" i="13"/>
  <c r="K6994" i="13" s="1"/>
  <c r="K6993" i="13"/>
  <c r="J6993" i="13"/>
  <c r="K6992" i="13"/>
  <c r="J6992" i="13"/>
  <c r="J6991" i="13"/>
  <c r="K6991" i="13" s="1"/>
  <c r="J6990" i="13"/>
  <c r="K6990" i="13" s="1"/>
  <c r="K6989" i="13"/>
  <c r="J6989" i="13"/>
  <c r="K6988" i="13"/>
  <c r="J6988" i="13"/>
  <c r="K6987" i="13"/>
  <c r="J6987" i="13"/>
  <c r="J6986" i="13"/>
  <c r="K6986" i="13" s="1"/>
  <c r="J6985" i="13"/>
  <c r="K6985" i="13" s="1"/>
  <c r="K6984" i="13"/>
  <c r="J6984" i="13"/>
  <c r="J6983" i="13"/>
  <c r="K6983" i="13" s="1"/>
  <c r="J6982" i="13"/>
  <c r="K6982" i="13" s="1"/>
  <c r="J6981" i="13"/>
  <c r="K6981" i="13" s="1"/>
  <c r="K6980" i="13"/>
  <c r="J6980" i="13"/>
  <c r="K6979" i="13"/>
  <c r="J6979" i="13"/>
  <c r="J6978" i="13"/>
  <c r="K6978" i="13" s="1"/>
  <c r="J6977" i="13"/>
  <c r="K6977" i="13" s="1"/>
  <c r="K6976" i="13"/>
  <c r="J6976" i="13"/>
  <c r="J6975" i="13"/>
  <c r="K6975" i="13" s="1"/>
  <c r="J6974" i="13"/>
  <c r="K6974" i="13" s="1"/>
  <c r="K6973" i="13"/>
  <c r="J6973" i="13"/>
  <c r="K6972" i="13"/>
  <c r="J6972" i="13"/>
  <c r="J6971" i="13"/>
  <c r="K6971" i="13" s="1"/>
  <c r="J6970" i="13"/>
  <c r="K6970" i="13" s="1"/>
  <c r="K6969" i="13"/>
  <c r="J6969" i="13"/>
  <c r="K6968" i="13"/>
  <c r="J6968" i="13"/>
  <c r="J6967" i="13"/>
  <c r="K6967" i="13" s="1"/>
  <c r="J6966" i="13"/>
  <c r="K6966" i="13" s="1"/>
  <c r="J6965" i="13"/>
  <c r="K6965" i="13" s="1"/>
  <c r="K6964" i="13"/>
  <c r="J6964" i="13"/>
  <c r="J6963" i="13"/>
  <c r="K6963" i="13" s="1"/>
  <c r="L6962" i="13"/>
  <c r="J6962" i="13"/>
  <c r="K6962" i="13" s="1"/>
  <c r="K6961" i="13"/>
  <c r="J6961" i="13"/>
  <c r="K6960" i="13"/>
  <c r="J6960" i="13"/>
  <c r="J6959" i="13"/>
  <c r="K6959" i="13" s="1"/>
  <c r="J6958" i="13"/>
  <c r="K6958" i="13" s="1"/>
  <c r="K6957" i="13"/>
  <c r="J6957" i="13"/>
  <c r="K6956" i="13"/>
  <c r="J6956" i="13"/>
  <c r="K6955" i="13"/>
  <c r="J6955" i="13"/>
  <c r="J6954" i="13"/>
  <c r="K6954" i="13" s="1"/>
  <c r="J6953" i="13"/>
  <c r="K6953" i="13" s="1"/>
  <c r="K6952" i="13"/>
  <c r="J6952" i="13"/>
  <c r="J6951" i="13"/>
  <c r="K6951" i="13" s="1"/>
  <c r="J6950" i="13"/>
  <c r="K6950" i="13" s="1"/>
  <c r="J6949" i="13"/>
  <c r="K6949" i="13" s="1"/>
  <c r="K6948" i="13"/>
  <c r="J6948" i="13"/>
  <c r="K6947" i="13"/>
  <c r="J6947" i="13"/>
  <c r="J6946" i="13"/>
  <c r="K6946" i="13" s="1"/>
  <c r="J6945" i="13"/>
  <c r="K6945" i="13" s="1"/>
  <c r="K6944" i="13"/>
  <c r="J6944" i="13"/>
  <c r="K6943" i="13"/>
  <c r="J6943" i="13"/>
  <c r="J6942" i="13"/>
  <c r="K6942" i="13" s="1"/>
  <c r="J6941" i="13"/>
  <c r="K6941" i="13" s="1"/>
  <c r="K6940" i="13"/>
  <c r="J6940" i="13"/>
  <c r="J6939" i="13"/>
  <c r="K6939" i="13" s="1"/>
  <c r="J6938" i="13"/>
  <c r="K6938" i="13" s="1"/>
  <c r="K6937" i="13"/>
  <c r="J6937" i="13"/>
  <c r="K6936" i="13"/>
  <c r="J6936" i="13"/>
  <c r="K6935" i="13"/>
  <c r="J6935" i="13"/>
  <c r="J6934" i="13"/>
  <c r="K6934" i="13" s="1"/>
  <c r="J6933" i="13"/>
  <c r="K6933" i="13" s="1"/>
  <c r="K6932" i="13"/>
  <c r="J6932" i="13"/>
  <c r="J6931" i="13"/>
  <c r="K6931" i="13" s="1"/>
  <c r="J6930" i="13"/>
  <c r="K6930" i="13" s="1"/>
  <c r="J6929" i="13"/>
  <c r="K6929" i="13" s="1"/>
  <c r="K6928" i="13"/>
  <c r="J6928" i="13"/>
  <c r="K6927" i="13"/>
  <c r="J6927" i="13"/>
  <c r="J6926" i="13"/>
  <c r="K6926" i="13" s="1"/>
  <c r="J6925" i="13"/>
  <c r="K6925" i="13" s="1"/>
  <c r="K6924" i="13"/>
  <c r="J6924" i="13"/>
  <c r="L6923" i="13"/>
  <c r="K6923" i="13"/>
  <c r="J6923" i="13"/>
  <c r="L6922" i="13"/>
  <c r="M6922" i="13" s="1"/>
  <c r="J6922" i="13"/>
  <c r="K6922" i="13" s="1"/>
  <c r="J6921" i="13"/>
  <c r="K6921" i="13" s="1"/>
  <c r="K6920" i="13"/>
  <c r="J6920" i="13"/>
  <c r="K6919" i="13"/>
  <c r="J6919" i="13"/>
  <c r="J6918" i="13"/>
  <c r="K6918" i="13" s="1"/>
  <c r="K6917" i="13"/>
  <c r="J6917" i="13"/>
  <c r="K6916" i="13"/>
  <c r="J6916" i="13"/>
  <c r="J6915" i="13"/>
  <c r="K6915" i="13" s="1"/>
  <c r="J6914" i="13"/>
  <c r="K6914" i="13" s="1"/>
  <c r="K6913" i="13"/>
  <c r="J6913" i="13"/>
  <c r="J6912" i="13"/>
  <c r="K6912" i="13" s="1"/>
  <c r="J6911" i="13"/>
  <c r="K6911" i="13" s="1"/>
  <c r="J6910" i="13"/>
  <c r="K6910" i="13" s="1"/>
  <c r="J6909" i="13"/>
  <c r="K6909" i="13" s="1"/>
  <c r="J6908" i="13"/>
  <c r="K6908" i="13" s="1"/>
  <c r="J6907" i="13"/>
  <c r="K6907" i="13" s="1"/>
  <c r="J6906" i="13"/>
  <c r="K6906" i="13" s="1"/>
  <c r="K6905" i="13"/>
  <c r="J6905" i="13"/>
  <c r="J6904" i="13"/>
  <c r="K6904" i="13" s="1"/>
  <c r="K6903" i="13"/>
  <c r="J6903" i="13"/>
  <c r="J6902" i="13"/>
  <c r="K6902" i="13" s="1"/>
  <c r="J6901" i="13"/>
  <c r="K6901" i="13" s="1"/>
  <c r="J6900" i="13"/>
  <c r="K6900" i="13" s="1"/>
  <c r="J6899" i="13"/>
  <c r="K6899" i="13" s="1"/>
  <c r="J6898" i="13"/>
  <c r="K6898" i="13" s="1"/>
  <c r="J6897" i="13"/>
  <c r="K6897" i="13" s="1"/>
  <c r="J6896" i="13"/>
  <c r="K6896" i="13" s="1"/>
  <c r="K6895" i="13"/>
  <c r="J6895" i="13"/>
  <c r="J6894" i="13"/>
  <c r="K6894" i="13" s="1"/>
  <c r="J6893" i="13"/>
  <c r="K6893" i="13" s="1"/>
  <c r="J6892" i="13"/>
  <c r="K6892" i="13" s="1"/>
  <c r="K6891" i="13"/>
  <c r="J6891" i="13"/>
  <c r="J6890" i="13"/>
  <c r="K6890" i="13" s="1"/>
  <c r="J6889" i="13"/>
  <c r="K6889" i="13" s="1"/>
  <c r="J6888" i="13"/>
  <c r="K6888" i="13" s="1"/>
  <c r="J6887" i="13"/>
  <c r="K6887" i="13" s="1"/>
  <c r="J6886" i="13"/>
  <c r="K6886" i="13" s="1"/>
  <c r="K6885" i="13"/>
  <c r="J6885" i="13"/>
  <c r="J6884" i="13"/>
  <c r="K6884" i="13" s="1"/>
  <c r="J6883" i="13"/>
  <c r="K6883" i="13" s="1"/>
  <c r="L6882" i="13"/>
  <c r="M6882" i="13" s="1"/>
  <c r="L6883" i="13" s="1"/>
  <c r="J6882" i="13"/>
  <c r="K6882" i="13" s="1"/>
  <c r="J6881" i="13"/>
  <c r="K6881" i="13" s="1"/>
  <c r="J6880" i="13"/>
  <c r="K6880" i="13" s="1"/>
  <c r="K6879" i="13"/>
  <c r="J6879" i="13"/>
  <c r="J6878" i="13"/>
  <c r="K6878" i="13" s="1"/>
  <c r="J6877" i="13"/>
  <c r="K6877" i="13" s="1"/>
  <c r="J6876" i="13"/>
  <c r="K6876" i="13" s="1"/>
  <c r="J6875" i="13"/>
  <c r="K6875" i="13" s="1"/>
  <c r="J6874" i="13"/>
  <c r="K6874" i="13" s="1"/>
  <c r="J6873" i="13"/>
  <c r="K6873" i="13" s="1"/>
  <c r="J6872" i="13"/>
  <c r="K6872" i="13" s="1"/>
  <c r="J6871" i="13"/>
  <c r="K6871" i="13" s="1"/>
  <c r="J6870" i="13"/>
  <c r="K6870" i="13" s="1"/>
  <c r="J6869" i="13"/>
  <c r="K6869" i="13" s="1"/>
  <c r="J6868" i="13"/>
  <c r="K6868" i="13" s="1"/>
  <c r="J6867" i="13"/>
  <c r="K6867" i="13" s="1"/>
  <c r="J6866" i="13"/>
  <c r="K6866" i="13" s="1"/>
  <c r="K6865" i="13"/>
  <c r="J6865" i="13"/>
  <c r="J6864" i="13"/>
  <c r="K6864" i="13" s="1"/>
  <c r="J6863" i="13"/>
  <c r="K6863" i="13" s="1"/>
  <c r="J6862" i="13"/>
  <c r="K6862" i="13" s="1"/>
  <c r="K6861" i="13"/>
  <c r="J6861" i="13"/>
  <c r="J6860" i="13"/>
  <c r="K6860" i="13" s="1"/>
  <c r="J6859" i="13"/>
  <c r="K6859" i="13" s="1"/>
  <c r="J6858" i="13"/>
  <c r="K6858" i="13" s="1"/>
  <c r="K6857" i="13"/>
  <c r="J6857" i="13"/>
  <c r="J6856" i="13"/>
  <c r="K6856" i="13" s="1"/>
  <c r="K6855" i="13"/>
  <c r="J6855" i="13"/>
  <c r="J6854" i="13"/>
  <c r="K6854" i="13" s="1"/>
  <c r="J6853" i="13"/>
  <c r="K6853" i="13" s="1"/>
  <c r="J6852" i="13"/>
  <c r="K6852" i="13" s="1"/>
  <c r="K6851" i="13"/>
  <c r="J6851" i="13"/>
  <c r="J6850" i="13"/>
  <c r="K6850" i="13" s="1"/>
  <c r="J6849" i="13"/>
  <c r="K6849" i="13" s="1"/>
  <c r="J6848" i="13"/>
  <c r="K6848" i="13" s="1"/>
  <c r="K6847" i="13"/>
  <c r="J6847" i="13"/>
  <c r="J6846" i="13"/>
  <c r="K6846" i="13" s="1"/>
  <c r="K6845" i="13"/>
  <c r="J6845" i="13"/>
  <c r="J6844" i="13"/>
  <c r="K6844" i="13" s="1"/>
  <c r="K6843" i="13"/>
  <c r="J6843" i="13"/>
  <c r="L6842" i="13"/>
  <c r="M6842" i="13" s="1"/>
  <c r="L6843" i="13" s="1"/>
  <c r="M6843" i="13" s="1"/>
  <c r="L6844" i="13" s="1"/>
  <c r="M6844" i="13" s="1"/>
  <c r="L6845" i="13" s="1"/>
  <c r="M6845" i="13" s="1"/>
  <c r="L6846" i="13" s="1"/>
  <c r="M6846" i="13" s="1"/>
  <c r="L6847" i="13" s="1"/>
  <c r="M6847" i="13" s="1"/>
  <c r="L6848" i="13" s="1"/>
  <c r="M6848" i="13" s="1"/>
  <c r="L6849" i="13" s="1"/>
  <c r="M6849" i="13" s="1"/>
  <c r="L6850" i="13" s="1"/>
  <c r="M6850" i="13" s="1"/>
  <c r="L6851" i="13" s="1"/>
  <c r="M6851" i="13" s="1"/>
  <c r="L6852" i="13" s="1"/>
  <c r="M6852" i="13" s="1"/>
  <c r="L6853" i="13" s="1"/>
  <c r="M6853" i="13" s="1"/>
  <c r="L6854" i="13" s="1"/>
  <c r="M6854" i="13" s="1"/>
  <c r="L6855" i="13" s="1"/>
  <c r="M6855" i="13" s="1"/>
  <c r="L6856" i="13" s="1"/>
  <c r="M6856" i="13" s="1"/>
  <c r="L6857" i="13" s="1"/>
  <c r="M6857" i="13" s="1"/>
  <c r="L6858" i="13" s="1"/>
  <c r="M6858" i="13" s="1"/>
  <c r="L6859" i="13" s="1"/>
  <c r="M6859" i="13" s="1"/>
  <c r="L6860" i="13" s="1"/>
  <c r="M6860" i="13" s="1"/>
  <c r="L6861" i="13" s="1"/>
  <c r="M6861" i="13" s="1"/>
  <c r="L6862" i="13" s="1"/>
  <c r="M6862" i="13" s="1"/>
  <c r="L6863" i="13" s="1"/>
  <c r="M6863" i="13" s="1"/>
  <c r="L6864" i="13" s="1"/>
  <c r="M6864" i="13" s="1"/>
  <c r="L6865" i="13" s="1"/>
  <c r="M6865" i="13" s="1"/>
  <c r="L6866" i="13" s="1"/>
  <c r="M6866" i="13" s="1"/>
  <c r="L6867" i="13" s="1"/>
  <c r="M6867" i="13" s="1"/>
  <c r="L6868" i="13" s="1"/>
  <c r="M6868" i="13" s="1"/>
  <c r="L6869" i="13" s="1"/>
  <c r="M6869" i="13" s="1"/>
  <c r="L6870" i="13" s="1"/>
  <c r="M6870" i="13" s="1"/>
  <c r="L6871" i="13" s="1"/>
  <c r="M6871" i="13" s="1"/>
  <c r="L6872" i="13" s="1"/>
  <c r="M6872" i="13" s="1"/>
  <c r="L6873" i="13" s="1"/>
  <c r="M6873" i="13" s="1"/>
  <c r="L6874" i="13" s="1"/>
  <c r="M6874" i="13" s="1"/>
  <c r="L6875" i="13" s="1"/>
  <c r="M6875" i="13" s="1"/>
  <c r="L6876" i="13" s="1"/>
  <c r="M6876" i="13" s="1"/>
  <c r="L6877" i="13" s="1"/>
  <c r="M6877" i="13" s="1"/>
  <c r="L6878" i="13" s="1"/>
  <c r="M6878" i="13" s="1"/>
  <c r="L6879" i="13" s="1"/>
  <c r="M6879" i="13" s="1"/>
  <c r="L6880" i="13" s="1"/>
  <c r="M6880" i="13" s="1"/>
  <c r="L6881" i="13" s="1"/>
  <c r="M6881" i="13" s="1"/>
  <c r="J6842" i="13"/>
  <c r="K6842" i="13" s="1"/>
  <c r="K6841" i="13"/>
  <c r="J6841" i="13"/>
  <c r="J6840" i="13"/>
  <c r="K6840" i="13" s="1"/>
  <c r="J6839" i="13"/>
  <c r="K6839" i="13" s="1"/>
  <c r="J6838" i="13"/>
  <c r="K6838" i="13" s="1"/>
  <c r="K6837" i="13"/>
  <c r="J6837" i="13"/>
  <c r="J6836" i="13"/>
  <c r="K6836" i="13" s="1"/>
  <c r="K6835" i="13"/>
  <c r="J6835" i="13"/>
  <c r="J6834" i="13"/>
  <c r="K6834" i="13" s="1"/>
  <c r="J6833" i="13"/>
  <c r="K6833" i="13" s="1"/>
  <c r="J6832" i="13"/>
  <c r="K6832" i="13" s="1"/>
  <c r="J6831" i="13"/>
  <c r="K6831" i="13" s="1"/>
  <c r="J6830" i="13"/>
  <c r="K6830" i="13" s="1"/>
  <c r="J6829" i="13"/>
  <c r="K6829" i="13" s="1"/>
  <c r="J6828" i="13"/>
  <c r="K6828" i="13" s="1"/>
  <c r="K6827" i="13"/>
  <c r="J6827" i="13"/>
  <c r="J6826" i="13"/>
  <c r="K6826" i="13" s="1"/>
  <c r="K6825" i="13"/>
  <c r="J6825" i="13"/>
  <c r="J6824" i="13"/>
  <c r="K6824" i="13" s="1"/>
  <c r="J6823" i="13"/>
  <c r="K6823" i="13" s="1"/>
  <c r="J6822" i="13"/>
  <c r="K6822" i="13" s="1"/>
  <c r="J6821" i="13"/>
  <c r="K6821" i="13" s="1"/>
  <c r="J6820" i="13"/>
  <c r="K6820" i="13" s="1"/>
  <c r="K6819" i="13"/>
  <c r="J6819" i="13"/>
  <c r="J6818" i="13"/>
  <c r="K6818" i="13" s="1"/>
  <c r="K6817" i="13"/>
  <c r="J6817" i="13"/>
  <c r="J6816" i="13"/>
  <c r="K6816" i="13" s="1"/>
  <c r="K6815" i="13"/>
  <c r="J6815" i="13"/>
  <c r="J6814" i="13"/>
  <c r="K6814" i="13" s="1"/>
  <c r="J6813" i="13"/>
  <c r="K6813" i="13" s="1"/>
  <c r="J6812" i="13"/>
  <c r="K6812" i="13" s="1"/>
  <c r="J6811" i="13"/>
  <c r="K6811" i="13" s="1"/>
  <c r="J6810" i="13"/>
  <c r="K6810" i="13" s="1"/>
  <c r="K6809" i="13"/>
  <c r="J6809" i="13"/>
  <c r="J6808" i="13"/>
  <c r="K6808" i="13" s="1"/>
  <c r="J6807" i="13"/>
  <c r="K6807" i="13" s="1"/>
  <c r="J6806" i="13"/>
  <c r="K6806" i="13" s="1"/>
  <c r="J6805" i="13"/>
  <c r="K6805" i="13" s="1"/>
  <c r="J6804" i="13"/>
  <c r="K6804" i="13" s="1"/>
  <c r="L6803" i="13"/>
  <c r="K6803" i="13"/>
  <c r="J6803" i="13"/>
  <c r="L6802" i="13"/>
  <c r="M6802" i="13" s="1"/>
  <c r="J6802" i="13"/>
  <c r="K6802" i="13" s="1"/>
  <c r="J6801" i="13"/>
  <c r="K6801" i="13" s="1"/>
  <c r="J6800" i="13"/>
  <c r="K6800" i="13" s="1"/>
  <c r="J6799" i="13"/>
  <c r="K6799" i="13" s="1"/>
  <c r="J6798" i="13"/>
  <c r="K6798" i="13" s="1"/>
  <c r="J6797" i="13"/>
  <c r="K6797" i="13" s="1"/>
  <c r="J6796" i="13"/>
  <c r="K6796" i="13" s="1"/>
  <c r="J6795" i="13"/>
  <c r="K6795" i="13" s="1"/>
  <c r="J6794" i="13"/>
  <c r="K6794" i="13" s="1"/>
  <c r="J6793" i="13"/>
  <c r="K6793" i="13" s="1"/>
  <c r="J6792" i="13"/>
  <c r="K6792" i="13" s="1"/>
  <c r="K6791" i="13"/>
  <c r="J6791" i="13"/>
  <c r="J6790" i="13"/>
  <c r="K6790" i="13" s="1"/>
  <c r="K6789" i="13"/>
  <c r="J6789" i="13"/>
  <c r="J6788" i="13"/>
  <c r="K6788" i="13" s="1"/>
  <c r="K6787" i="13"/>
  <c r="J6787" i="13"/>
  <c r="J6786" i="13"/>
  <c r="K6786" i="13" s="1"/>
  <c r="J6785" i="13"/>
  <c r="K6785" i="13" s="1"/>
  <c r="J6784" i="13"/>
  <c r="K6784" i="13" s="1"/>
  <c r="J6783" i="13"/>
  <c r="K6783" i="13" s="1"/>
  <c r="J6782" i="13"/>
  <c r="K6782" i="13" s="1"/>
  <c r="K6781" i="13"/>
  <c r="J6781" i="13"/>
  <c r="J6780" i="13"/>
  <c r="K6780" i="13" s="1"/>
  <c r="J6779" i="13"/>
  <c r="K6779" i="13" s="1"/>
  <c r="J6778" i="13"/>
  <c r="K6778" i="13" s="1"/>
  <c r="J6777" i="13"/>
  <c r="K6777" i="13" s="1"/>
  <c r="J6776" i="13"/>
  <c r="K6776" i="13" s="1"/>
  <c r="J6775" i="13"/>
  <c r="K6775" i="13" s="1"/>
  <c r="J6774" i="13"/>
  <c r="K6774" i="13" s="1"/>
  <c r="J6773" i="13"/>
  <c r="K6773" i="13" s="1"/>
  <c r="J6772" i="13"/>
  <c r="K6772" i="13" s="1"/>
  <c r="K6771" i="13"/>
  <c r="J6771" i="13"/>
  <c r="J6770" i="13"/>
  <c r="K6770" i="13" s="1"/>
  <c r="K6769" i="13"/>
  <c r="J6769" i="13"/>
  <c r="J6768" i="13"/>
  <c r="K6768" i="13" s="1"/>
  <c r="J6767" i="13"/>
  <c r="K6767" i="13" s="1"/>
  <c r="J6766" i="13"/>
  <c r="K6766" i="13" s="1"/>
  <c r="K6765" i="13"/>
  <c r="J6765" i="13"/>
  <c r="J6764" i="13"/>
  <c r="K6764" i="13" s="1"/>
  <c r="J6763" i="13"/>
  <c r="K6763" i="13" s="1"/>
  <c r="L6762" i="13"/>
  <c r="J6762" i="13"/>
  <c r="K6762" i="13" s="1"/>
  <c r="J6761" i="13"/>
  <c r="K6761" i="13" s="1"/>
  <c r="J6760" i="13"/>
  <c r="K6760" i="13" s="1"/>
  <c r="K6759" i="13"/>
  <c r="J6759" i="13"/>
  <c r="J6758" i="13"/>
  <c r="K6758" i="13" s="1"/>
  <c r="J6757" i="13"/>
  <c r="K6757" i="13" s="1"/>
  <c r="J6756" i="13"/>
  <c r="K6756" i="13" s="1"/>
  <c r="J6755" i="13"/>
  <c r="K6755" i="13" s="1"/>
  <c r="J6754" i="13"/>
  <c r="K6754" i="13" s="1"/>
  <c r="J6753" i="13"/>
  <c r="K6753" i="13" s="1"/>
  <c r="J6752" i="13"/>
  <c r="K6752" i="13" s="1"/>
  <c r="K6751" i="13"/>
  <c r="J6751" i="13"/>
  <c r="J6750" i="13"/>
  <c r="K6750" i="13" s="1"/>
  <c r="K6749" i="13"/>
  <c r="J6749" i="13"/>
  <c r="J6748" i="13"/>
  <c r="K6748" i="13" s="1"/>
  <c r="K6747" i="13"/>
  <c r="J6747" i="13"/>
  <c r="J6746" i="13"/>
  <c r="K6746" i="13" s="1"/>
  <c r="J6745" i="13"/>
  <c r="K6745" i="13" s="1"/>
  <c r="J6744" i="13"/>
  <c r="K6744" i="13" s="1"/>
  <c r="K6743" i="13"/>
  <c r="J6743" i="13"/>
  <c r="J6742" i="13"/>
  <c r="K6742" i="13" s="1"/>
  <c r="J6741" i="13"/>
  <c r="K6741" i="13" s="1"/>
  <c r="J6740" i="13"/>
  <c r="K6740" i="13" s="1"/>
  <c r="J6739" i="13"/>
  <c r="K6739" i="13" s="1"/>
  <c r="J6738" i="13"/>
  <c r="K6738" i="13" s="1"/>
  <c r="J6737" i="13"/>
  <c r="K6737" i="13" s="1"/>
  <c r="J6736" i="13"/>
  <c r="K6736" i="13" s="1"/>
  <c r="J6735" i="13"/>
  <c r="K6735" i="13" s="1"/>
  <c r="J6734" i="13"/>
  <c r="K6734" i="13" s="1"/>
  <c r="K6733" i="13"/>
  <c r="J6733" i="13"/>
  <c r="J6732" i="13"/>
  <c r="K6732" i="13" s="1"/>
  <c r="K6731" i="13"/>
  <c r="J6731" i="13"/>
  <c r="J6730" i="13"/>
  <c r="K6730" i="13" s="1"/>
  <c r="J6729" i="13"/>
  <c r="K6729" i="13" s="1"/>
  <c r="J6728" i="13"/>
  <c r="K6728" i="13" s="1"/>
  <c r="J6727" i="13"/>
  <c r="K6727" i="13" s="1"/>
  <c r="J6726" i="13"/>
  <c r="K6726" i="13" s="1"/>
  <c r="J6725" i="13"/>
  <c r="K6725" i="13" s="1"/>
  <c r="J6724" i="13"/>
  <c r="K6724" i="13" s="1"/>
  <c r="K6723" i="13"/>
  <c r="J6723" i="13"/>
  <c r="L6722" i="13"/>
  <c r="J6722" i="13"/>
  <c r="K6722" i="13" s="1"/>
  <c r="K6721" i="13"/>
  <c r="J6721" i="13"/>
  <c r="J6720" i="13"/>
  <c r="K6720" i="13" s="1"/>
  <c r="J6719" i="13"/>
  <c r="K6719" i="13" s="1"/>
  <c r="J6718" i="13"/>
  <c r="K6718" i="13" s="1"/>
  <c r="K6717" i="13"/>
  <c r="J6717" i="13"/>
  <c r="J6716" i="13"/>
  <c r="K6716" i="13" s="1"/>
  <c r="K6715" i="13"/>
  <c r="J6715" i="13"/>
  <c r="J6714" i="13"/>
  <c r="K6714" i="13" s="1"/>
  <c r="K6713" i="13"/>
  <c r="J6713" i="13"/>
  <c r="J6712" i="13"/>
  <c r="K6712" i="13" s="1"/>
  <c r="J6711" i="13"/>
  <c r="K6711" i="13" s="1"/>
  <c r="J6710" i="13"/>
  <c r="K6710" i="13" s="1"/>
  <c r="K6709" i="13"/>
  <c r="J6709" i="13"/>
  <c r="J6708" i="13"/>
  <c r="K6708" i="13" s="1"/>
  <c r="J6707" i="13"/>
  <c r="K6707" i="13" s="1"/>
  <c r="J6706" i="13"/>
  <c r="K6706" i="13" s="1"/>
  <c r="K6705" i="13"/>
  <c r="J6705" i="13"/>
  <c r="J6704" i="13"/>
  <c r="K6704" i="13" s="1"/>
  <c r="K6703" i="13"/>
  <c r="J6703" i="13"/>
  <c r="J6702" i="13"/>
  <c r="K6702" i="13" s="1"/>
  <c r="J6701" i="13"/>
  <c r="K6701" i="13" s="1"/>
  <c r="J6700" i="13"/>
  <c r="K6700" i="13" s="1"/>
  <c r="K6699" i="13"/>
  <c r="J6699" i="13"/>
  <c r="J6698" i="13"/>
  <c r="K6698" i="13" s="1"/>
  <c r="J6697" i="13"/>
  <c r="K6697" i="13" s="1"/>
  <c r="J6696" i="13"/>
  <c r="K6696" i="13" s="1"/>
  <c r="K6695" i="13"/>
  <c r="J6695" i="13"/>
  <c r="J6694" i="13"/>
  <c r="K6694" i="13" s="1"/>
  <c r="J6693" i="13"/>
  <c r="K6693" i="13" s="1"/>
  <c r="J6692" i="13"/>
  <c r="K6692" i="13" s="1"/>
  <c r="J6691" i="13"/>
  <c r="K6691" i="13" s="1"/>
  <c r="J6690" i="13"/>
  <c r="K6690" i="13" s="1"/>
  <c r="K6689" i="13"/>
  <c r="J6689" i="13"/>
  <c r="J6688" i="13"/>
  <c r="K6688" i="13" s="1"/>
  <c r="J6687" i="13"/>
  <c r="K6687" i="13" s="1"/>
  <c r="J6686" i="13"/>
  <c r="K6686" i="13" s="1"/>
  <c r="K6685" i="13"/>
  <c r="J6685" i="13"/>
  <c r="J6684" i="13"/>
  <c r="K6684" i="13" s="1"/>
  <c r="J6683" i="13"/>
  <c r="K6683" i="13" s="1"/>
  <c r="L6682" i="13"/>
  <c r="M6682" i="13" s="1"/>
  <c r="L6683" i="13" s="1"/>
  <c r="J6682" i="13"/>
  <c r="K6682" i="13" s="1"/>
  <c r="J6681" i="13"/>
  <c r="K6681" i="13" s="1"/>
  <c r="J6680" i="13"/>
  <c r="K6680" i="13" s="1"/>
  <c r="K6679" i="13"/>
  <c r="J6679" i="13"/>
  <c r="J6678" i="13"/>
  <c r="K6678" i="13" s="1"/>
  <c r="K6677" i="13"/>
  <c r="J6677" i="13"/>
  <c r="J6676" i="13"/>
  <c r="K6676" i="13" s="1"/>
  <c r="K6675" i="13"/>
  <c r="J6675" i="13"/>
  <c r="J6674" i="13"/>
  <c r="K6674" i="13" s="1"/>
  <c r="J6673" i="13"/>
  <c r="K6673" i="13" s="1"/>
  <c r="J6672" i="13"/>
  <c r="K6672" i="13" s="1"/>
  <c r="J6671" i="13"/>
  <c r="K6671" i="13" s="1"/>
  <c r="J6670" i="13"/>
  <c r="K6670" i="13" s="1"/>
  <c r="J6669" i="13"/>
  <c r="K6669" i="13" s="1"/>
  <c r="J6668" i="13"/>
  <c r="K6668" i="13" s="1"/>
  <c r="K6667" i="13"/>
  <c r="J6667" i="13"/>
  <c r="J6666" i="13"/>
  <c r="K6666" i="13" s="1"/>
  <c r="J6665" i="13"/>
  <c r="K6665" i="13" s="1"/>
  <c r="J6664" i="13"/>
  <c r="K6664" i="13" s="1"/>
  <c r="J6663" i="13"/>
  <c r="K6663" i="13" s="1"/>
  <c r="J6662" i="13"/>
  <c r="K6662" i="13" s="1"/>
  <c r="J6661" i="13"/>
  <c r="K6661" i="13" s="1"/>
  <c r="J6660" i="13"/>
  <c r="K6660" i="13" s="1"/>
  <c r="J6659" i="13"/>
  <c r="K6659" i="13" s="1"/>
  <c r="J6658" i="13"/>
  <c r="K6658" i="13" s="1"/>
  <c r="K6657" i="13"/>
  <c r="J6657" i="13"/>
  <c r="J6656" i="13"/>
  <c r="K6656" i="13" s="1"/>
  <c r="K6655" i="13"/>
  <c r="J6655" i="13"/>
  <c r="J6654" i="13"/>
  <c r="K6654" i="13" s="1"/>
  <c r="J6653" i="13"/>
  <c r="K6653" i="13" s="1"/>
  <c r="J6652" i="13"/>
  <c r="K6652" i="13" s="1"/>
  <c r="K6651" i="13"/>
  <c r="J6651" i="13"/>
  <c r="J6650" i="13"/>
  <c r="K6650" i="13" s="1"/>
  <c r="J6649" i="13"/>
  <c r="K6649" i="13" s="1"/>
  <c r="J6648" i="13"/>
  <c r="K6648" i="13" s="1"/>
  <c r="K6647" i="13"/>
  <c r="J6647" i="13"/>
  <c r="J6646" i="13"/>
  <c r="K6646" i="13" s="1"/>
  <c r="J6645" i="13"/>
  <c r="K6645" i="13" s="1"/>
  <c r="J6644" i="13"/>
  <c r="K6644" i="13" s="1"/>
  <c r="K6643" i="13"/>
  <c r="J6643" i="13"/>
  <c r="L6642" i="13"/>
  <c r="M6642" i="13" s="1"/>
  <c r="L6643" i="13" s="1"/>
  <c r="M6643" i="13" s="1"/>
  <c r="L6644" i="13" s="1"/>
  <c r="M6644" i="13" s="1"/>
  <c r="L6645" i="13" s="1"/>
  <c r="M6645" i="13" s="1"/>
  <c r="L6646" i="13" s="1"/>
  <c r="M6646" i="13" s="1"/>
  <c r="L6647" i="13" s="1"/>
  <c r="M6647" i="13" s="1"/>
  <c r="L6648" i="13" s="1"/>
  <c r="M6648" i="13" s="1"/>
  <c r="L6649" i="13" s="1"/>
  <c r="M6649" i="13" s="1"/>
  <c r="L6650" i="13" s="1"/>
  <c r="M6650" i="13" s="1"/>
  <c r="L6651" i="13" s="1"/>
  <c r="M6651" i="13" s="1"/>
  <c r="L6652" i="13" s="1"/>
  <c r="M6652" i="13" s="1"/>
  <c r="L6653" i="13" s="1"/>
  <c r="M6653" i="13" s="1"/>
  <c r="L6654" i="13" s="1"/>
  <c r="M6654" i="13" s="1"/>
  <c r="L6655" i="13" s="1"/>
  <c r="M6655" i="13" s="1"/>
  <c r="L6656" i="13" s="1"/>
  <c r="M6656" i="13" s="1"/>
  <c r="L6657" i="13" s="1"/>
  <c r="M6657" i="13" s="1"/>
  <c r="L6658" i="13" s="1"/>
  <c r="M6658" i="13" s="1"/>
  <c r="L6659" i="13" s="1"/>
  <c r="M6659" i="13" s="1"/>
  <c r="L6660" i="13" s="1"/>
  <c r="M6660" i="13" s="1"/>
  <c r="L6661" i="13" s="1"/>
  <c r="M6661" i="13" s="1"/>
  <c r="L6662" i="13" s="1"/>
  <c r="M6662" i="13" s="1"/>
  <c r="L6663" i="13" s="1"/>
  <c r="M6663" i="13" s="1"/>
  <c r="L6664" i="13" s="1"/>
  <c r="M6664" i="13" s="1"/>
  <c r="L6665" i="13" s="1"/>
  <c r="M6665" i="13" s="1"/>
  <c r="L6666" i="13" s="1"/>
  <c r="M6666" i="13" s="1"/>
  <c r="L6667" i="13" s="1"/>
  <c r="M6667" i="13" s="1"/>
  <c r="L6668" i="13" s="1"/>
  <c r="M6668" i="13" s="1"/>
  <c r="L6669" i="13" s="1"/>
  <c r="M6669" i="13" s="1"/>
  <c r="L6670" i="13" s="1"/>
  <c r="M6670" i="13" s="1"/>
  <c r="L6671" i="13" s="1"/>
  <c r="M6671" i="13" s="1"/>
  <c r="L6672" i="13" s="1"/>
  <c r="M6672" i="13" s="1"/>
  <c r="L6673" i="13" s="1"/>
  <c r="M6673" i="13" s="1"/>
  <c r="L6674" i="13" s="1"/>
  <c r="M6674" i="13" s="1"/>
  <c r="L6675" i="13" s="1"/>
  <c r="M6675" i="13" s="1"/>
  <c r="L6676" i="13" s="1"/>
  <c r="M6676" i="13" s="1"/>
  <c r="L6677" i="13" s="1"/>
  <c r="M6677" i="13" s="1"/>
  <c r="L6678" i="13" s="1"/>
  <c r="M6678" i="13" s="1"/>
  <c r="L6679" i="13" s="1"/>
  <c r="M6679" i="13" s="1"/>
  <c r="L6680" i="13" s="1"/>
  <c r="M6680" i="13" s="1"/>
  <c r="L6681" i="13" s="1"/>
  <c r="M6681" i="13" s="1"/>
  <c r="J6642" i="13"/>
  <c r="K6642" i="13" s="1"/>
  <c r="K6641" i="13"/>
  <c r="J6641" i="13"/>
  <c r="J6640" i="13"/>
  <c r="K6640" i="13" s="1"/>
  <c r="J6639" i="13"/>
  <c r="K6639" i="13" s="1"/>
  <c r="J6638" i="13"/>
  <c r="K6638" i="13" s="1"/>
  <c r="K6637" i="13"/>
  <c r="J6637" i="13"/>
  <c r="J6636" i="13"/>
  <c r="K6636" i="13" s="1"/>
  <c r="J6635" i="13"/>
  <c r="K6635" i="13" s="1"/>
  <c r="J6634" i="13"/>
  <c r="K6634" i="13" s="1"/>
  <c r="J6633" i="13"/>
  <c r="K6633" i="13" s="1"/>
  <c r="J6632" i="13"/>
  <c r="K6632" i="13" s="1"/>
  <c r="J6631" i="13"/>
  <c r="K6631" i="13" s="1"/>
  <c r="J6630" i="13"/>
  <c r="K6630" i="13" s="1"/>
  <c r="K6629" i="13"/>
  <c r="J6629" i="13"/>
  <c r="J6628" i="13"/>
  <c r="K6628" i="13" s="1"/>
  <c r="K6627" i="13"/>
  <c r="J6627" i="13"/>
  <c r="J6626" i="13"/>
  <c r="K6626" i="13" s="1"/>
  <c r="K6625" i="13"/>
  <c r="J6625" i="13"/>
  <c r="J6624" i="13"/>
  <c r="K6624" i="13" s="1"/>
  <c r="J6623" i="13"/>
  <c r="K6623" i="13" s="1"/>
  <c r="J6622" i="13"/>
  <c r="K6622" i="13" s="1"/>
  <c r="J6621" i="13"/>
  <c r="K6621" i="13" s="1"/>
  <c r="J6620" i="13"/>
  <c r="K6620" i="13" s="1"/>
  <c r="K6619" i="13"/>
  <c r="J6619" i="13"/>
  <c r="J6618" i="13"/>
  <c r="K6618" i="13" s="1"/>
  <c r="K6617" i="13"/>
  <c r="J6617" i="13"/>
  <c r="J6616" i="13"/>
  <c r="K6616" i="13" s="1"/>
  <c r="J6615" i="13"/>
  <c r="K6615" i="13" s="1"/>
  <c r="J6614" i="13"/>
  <c r="K6614" i="13" s="1"/>
  <c r="K6613" i="13"/>
  <c r="J6613" i="13"/>
  <c r="J6612" i="13"/>
  <c r="K6612" i="13" s="1"/>
  <c r="J6611" i="13"/>
  <c r="K6611" i="13" s="1"/>
  <c r="J6610" i="13"/>
  <c r="K6610" i="13" s="1"/>
  <c r="K6609" i="13"/>
  <c r="J6609" i="13"/>
  <c r="J6608" i="13"/>
  <c r="K6608" i="13" s="1"/>
  <c r="J6607" i="13"/>
  <c r="K6607" i="13" s="1"/>
  <c r="J6606" i="13"/>
  <c r="K6606" i="13" s="1"/>
  <c r="K6605" i="13"/>
  <c r="J6605" i="13"/>
  <c r="J6604" i="13"/>
  <c r="K6604" i="13" s="1"/>
  <c r="J6603" i="13"/>
  <c r="K6603" i="13" s="1"/>
  <c r="L6602" i="13"/>
  <c r="J6602" i="13"/>
  <c r="K6602" i="13" s="1"/>
  <c r="K6601" i="13"/>
  <c r="J6601" i="13"/>
  <c r="J6600" i="13"/>
  <c r="K6600" i="13" s="1"/>
  <c r="K6599" i="13"/>
  <c r="J6599" i="13"/>
  <c r="J6598" i="13"/>
  <c r="K6598" i="13" s="1"/>
  <c r="J6597" i="13"/>
  <c r="K6597" i="13" s="1"/>
  <c r="J6596" i="13"/>
  <c r="K6596" i="13" s="1"/>
  <c r="K6595" i="13"/>
  <c r="J6595" i="13"/>
  <c r="J6594" i="13"/>
  <c r="K6594" i="13" s="1"/>
  <c r="J6593" i="13"/>
  <c r="K6593" i="13" s="1"/>
  <c r="J6592" i="13"/>
  <c r="K6592" i="13" s="1"/>
  <c r="K6591" i="13"/>
  <c r="J6591" i="13"/>
  <c r="J6590" i="13"/>
  <c r="K6590" i="13" s="1"/>
  <c r="K6589" i="13"/>
  <c r="J6589" i="13"/>
  <c r="J6588" i="13"/>
  <c r="K6588" i="13" s="1"/>
  <c r="K6587" i="13"/>
  <c r="J6587" i="13"/>
  <c r="J6586" i="13"/>
  <c r="K6586" i="13" s="1"/>
  <c r="J6585" i="13"/>
  <c r="K6585" i="13" s="1"/>
  <c r="J6584" i="13"/>
  <c r="K6584" i="13" s="1"/>
  <c r="J6583" i="13"/>
  <c r="K6583" i="13" s="1"/>
  <c r="J6582" i="13"/>
  <c r="K6582" i="13" s="1"/>
  <c r="K6581" i="13"/>
  <c r="J6581" i="13"/>
  <c r="J6580" i="13"/>
  <c r="K6580" i="13" s="1"/>
  <c r="K6579" i="13"/>
  <c r="J6579" i="13"/>
  <c r="J6578" i="13"/>
  <c r="K6578" i="13" s="1"/>
  <c r="J6577" i="13"/>
  <c r="K6577" i="13" s="1"/>
  <c r="J6576" i="13"/>
  <c r="K6576" i="13" s="1"/>
  <c r="K6575" i="13"/>
  <c r="J6575" i="13"/>
  <c r="J6574" i="13"/>
  <c r="K6574" i="13" s="1"/>
  <c r="J6573" i="13"/>
  <c r="K6573" i="13" s="1"/>
  <c r="J6572" i="13"/>
  <c r="K6572" i="13" s="1"/>
  <c r="K6571" i="13"/>
  <c r="J6571" i="13"/>
  <c r="J6570" i="13"/>
  <c r="K6570" i="13" s="1"/>
  <c r="J6569" i="13"/>
  <c r="K6569" i="13" s="1"/>
  <c r="J6568" i="13"/>
  <c r="K6568" i="13" s="1"/>
  <c r="K6567" i="13"/>
  <c r="J6567" i="13"/>
  <c r="J6566" i="13"/>
  <c r="K6566" i="13" s="1"/>
  <c r="J6565" i="13"/>
  <c r="K6565" i="13" s="1"/>
  <c r="J6564" i="13"/>
  <c r="K6564" i="13" s="1"/>
  <c r="L6563" i="13"/>
  <c r="J6563" i="13"/>
  <c r="K6563" i="13" s="1"/>
  <c r="L6562" i="13"/>
  <c r="M6562" i="13" s="1"/>
  <c r="J6562" i="13"/>
  <c r="K6562" i="13" s="1"/>
  <c r="K6561" i="13"/>
  <c r="J6561" i="13"/>
  <c r="J6560" i="13"/>
  <c r="K6560" i="13" s="1"/>
  <c r="J6559" i="13"/>
  <c r="K6559" i="13" s="1"/>
  <c r="J6558" i="13"/>
  <c r="K6558" i="13" s="1"/>
  <c r="K6557" i="13"/>
  <c r="J6557" i="13"/>
  <c r="J6556" i="13"/>
  <c r="K6556" i="13" s="1"/>
  <c r="J6555" i="13"/>
  <c r="K6555" i="13" s="1"/>
  <c r="J6554" i="13"/>
  <c r="K6554" i="13" s="1"/>
  <c r="K6553" i="13"/>
  <c r="J6553" i="13"/>
  <c r="J6552" i="13"/>
  <c r="K6552" i="13" s="1"/>
  <c r="K6551" i="13"/>
  <c r="J6551" i="13"/>
  <c r="J6550" i="13"/>
  <c r="K6550" i="13" s="1"/>
  <c r="K6549" i="13"/>
  <c r="J6549" i="13"/>
  <c r="J6548" i="13"/>
  <c r="K6548" i="13" s="1"/>
  <c r="J6547" i="13"/>
  <c r="K6547" i="13" s="1"/>
  <c r="J6546" i="13"/>
  <c r="K6546" i="13" s="1"/>
  <c r="J6545" i="13"/>
  <c r="K6545" i="13" s="1"/>
  <c r="J6544" i="13"/>
  <c r="K6544" i="13" s="1"/>
  <c r="K6543" i="13"/>
  <c r="J6543" i="13"/>
  <c r="J6542" i="13"/>
  <c r="K6542" i="13" s="1"/>
  <c r="K6541" i="13"/>
  <c r="J6541" i="13"/>
  <c r="J6540" i="13"/>
  <c r="K6540" i="13" s="1"/>
  <c r="J6539" i="13"/>
  <c r="K6539" i="13" s="1"/>
  <c r="J6538" i="13"/>
  <c r="K6538" i="13" s="1"/>
  <c r="K6537" i="13"/>
  <c r="J6537" i="13"/>
  <c r="J6536" i="13"/>
  <c r="K6536" i="13" s="1"/>
  <c r="J6535" i="13"/>
  <c r="K6535" i="13" s="1"/>
  <c r="J6534" i="13"/>
  <c r="K6534" i="13" s="1"/>
  <c r="K6533" i="13"/>
  <c r="J6533" i="13"/>
  <c r="J6532" i="13"/>
  <c r="K6532" i="13" s="1"/>
  <c r="K6531" i="13"/>
  <c r="J6531" i="13"/>
  <c r="J6530" i="13"/>
  <c r="K6530" i="13" s="1"/>
  <c r="K6529" i="13"/>
  <c r="J6529" i="13"/>
  <c r="J6528" i="13"/>
  <c r="K6528" i="13" s="1"/>
  <c r="J6527" i="13"/>
  <c r="K6527" i="13" s="1"/>
  <c r="J6526" i="13"/>
  <c r="K6526" i="13" s="1"/>
  <c r="K6525" i="13"/>
  <c r="J6525" i="13"/>
  <c r="J6524" i="13"/>
  <c r="K6524" i="13" s="1"/>
  <c r="J6523" i="13"/>
  <c r="K6523" i="13" s="1"/>
  <c r="L6522" i="13"/>
  <c r="J6522" i="13"/>
  <c r="K6522" i="13" s="1"/>
  <c r="J6521" i="13"/>
  <c r="K6521" i="13" s="1"/>
  <c r="J6520" i="13"/>
  <c r="K6520" i="13" s="1"/>
  <c r="K6519" i="13"/>
  <c r="J6519" i="13"/>
  <c r="J6518" i="13"/>
  <c r="K6518" i="13" s="1"/>
  <c r="J6517" i="13"/>
  <c r="K6517" i="13" s="1"/>
  <c r="J6516" i="13"/>
  <c r="K6516" i="13" s="1"/>
  <c r="K6515" i="13"/>
  <c r="J6515" i="13"/>
  <c r="J6514" i="13"/>
  <c r="K6514" i="13" s="1"/>
  <c r="J6513" i="13"/>
  <c r="K6513" i="13" s="1"/>
  <c r="J6512" i="13"/>
  <c r="K6512" i="13" s="1"/>
  <c r="K6511" i="13"/>
  <c r="J6511" i="13"/>
  <c r="J6510" i="13"/>
  <c r="K6510" i="13" s="1"/>
  <c r="J6509" i="13"/>
  <c r="K6509" i="13" s="1"/>
  <c r="J6508" i="13"/>
  <c r="K6508" i="13" s="1"/>
  <c r="J6507" i="13"/>
  <c r="K6507" i="13" s="1"/>
  <c r="J6506" i="13"/>
  <c r="K6506" i="13" s="1"/>
  <c r="K6505" i="13"/>
  <c r="J6505" i="13"/>
  <c r="J6504" i="13"/>
  <c r="K6504" i="13" s="1"/>
  <c r="J6503" i="13"/>
  <c r="K6503" i="13" s="1"/>
  <c r="J6502" i="13"/>
  <c r="K6502" i="13" s="1"/>
  <c r="J6501" i="13"/>
  <c r="K6501" i="13" s="1"/>
  <c r="J6500" i="13"/>
  <c r="K6500" i="13" s="1"/>
  <c r="K6499" i="13"/>
  <c r="J6499" i="13"/>
  <c r="J6498" i="13"/>
  <c r="K6498" i="13" s="1"/>
  <c r="J6497" i="13"/>
  <c r="K6497" i="13" s="1"/>
  <c r="J6496" i="13"/>
  <c r="K6496" i="13" s="1"/>
  <c r="J6495" i="13"/>
  <c r="K6495" i="13" s="1"/>
  <c r="J6494" i="13"/>
  <c r="K6494" i="13" s="1"/>
  <c r="K6493" i="13"/>
  <c r="J6493" i="13"/>
  <c r="J6492" i="13"/>
  <c r="K6492" i="13" s="1"/>
  <c r="J6491" i="13"/>
  <c r="K6491" i="13" s="1"/>
  <c r="J6490" i="13"/>
  <c r="K6490" i="13" s="1"/>
  <c r="K6489" i="13"/>
  <c r="J6489" i="13"/>
  <c r="J6488" i="13"/>
  <c r="K6488" i="13" s="1"/>
  <c r="K6487" i="13"/>
  <c r="J6487" i="13"/>
  <c r="J6486" i="13"/>
  <c r="K6486" i="13" s="1"/>
  <c r="K6485" i="13"/>
  <c r="J6485" i="13"/>
  <c r="J6484" i="13"/>
  <c r="K6484" i="13" s="1"/>
  <c r="J6483" i="13"/>
  <c r="K6483" i="13" s="1"/>
  <c r="L6482" i="13"/>
  <c r="J6482" i="13"/>
  <c r="K6482" i="13" s="1"/>
  <c r="J6481" i="13"/>
  <c r="K6481" i="13" s="1"/>
  <c r="J6480" i="13"/>
  <c r="K6480" i="13" s="1"/>
  <c r="K6479" i="13"/>
  <c r="J6479" i="13"/>
  <c r="J6478" i="13"/>
  <c r="K6478" i="13" s="1"/>
  <c r="J6477" i="13"/>
  <c r="K6477" i="13" s="1"/>
  <c r="J6476" i="13"/>
  <c r="K6476" i="13" s="1"/>
  <c r="J6475" i="13"/>
  <c r="K6475" i="13" s="1"/>
  <c r="J6474" i="13"/>
  <c r="K6474" i="13" s="1"/>
  <c r="J6473" i="13"/>
  <c r="K6473" i="13" s="1"/>
  <c r="J6472" i="13"/>
  <c r="K6472" i="13" s="1"/>
  <c r="K6471" i="13"/>
  <c r="J6471" i="13"/>
  <c r="J6470" i="13"/>
  <c r="K6470" i="13" s="1"/>
  <c r="K6469" i="13"/>
  <c r="J6469" i="13"/>
  <c r="J6468" i="13"/>
  <c r="K6468" i="13" s="1"/>
  <c r="J6467" i="13"/>
  <c r="K6467" i="13" s="1"/>
  <c r="J6466" i="13"/>
  <c r="K6466" i="13" s="1"/>
  <c r="K6465" i="13"/>
  <c r="J6465" i="13"/>
  <c r="J6464" i="13"/>
  <c r="K6464" i="13" s="1"/>
  <c r="K6463" i="13"/>
  <c r="J6463" i="13"/>
  <c r="J6462" i="13"/>
  <c r="K6462" i="13" s="1"/>
  <c r="K6461" i="13"/>
  <c r="J6461" i="13"/>
  <c r="J6460" i="13"/>
  <c r="K6460" i="13" s="1"/>
  <c r="K6459" i="13"/>
  <c r="J6459" i="13"/>
  <c r="J6458" i="13"/>
  <c r="K6458" i="13" s="1"/>
  <c r="J6457" i="13"/>
  <c r="K6457" i="13" s="1"/>
  <c r="J6456" i="13"/>
  <c r="K6456" i="13" s="1"/>
  <c r="K6455" i="13"/>
  <c r="J6455" i="13"/>
  <c r="J6454" i="13"/>
  <c r="K6454" i="13" s="1"/>
  <c r="J6453" i="13"/>
  <c r="K6453" i="13" s="1"/>
  <c r="J6452" i="13"/>
  <c r="K6452" i="13" s="1"/>
  <c r="J6451" i="13"/>
  <c r="K6451" i="13" s="1"/>
  <c r="J6450" i="13"/>
  <c r="K6450" i="13" s="1"/>
  <c r="J6449" i="13"/>
  <c r="K6449" i="13" s="1"/>
  <c r="J6448" i="13"/>
  <c r="K6448" i="13" s="1"/>
  <c r="K6447" i="13"/>
  <c r="J6447" i="13"/>
  <c r="J6446" i="13"/>
  <c r="K6446" i="13" s="1"/>
  <c r="K6445" i="13"/>
  <c r="J6445" i="13"/>
  <c r="J6444" i="13"/>
  <c r="K6444" i="13" s="1"/>
  <c r="J6443" i="13"/>
  <c r="K6443" i="13" s="1"/>
  <c r="L6442" i="13"/>
  <c r="M6442" i="13" s="1"/>
  <c r="L6443" i="13" s="1"/>
  <c r="M6443" i="13" s="1"/>
  <c r="L6444" i="13" s="1"/>
  <c r="M6444" i="13" s="1"/>
  <c r="L6445" i="13" s="1"/>
  <c r="M6445" i="13" s="1"/>
  <c r="L6446" i="13" s="1"/>
  <c r="M6446" i="13" s="1"/>
  <c r="L6447" i="13" s="1"/>
  <c r="M6447" i="13" s="1"/>
  <c r="L6448" i="13" s="1"/>
  <c r="M6448" i="13" s="1"/>
  <c r="L6449" i="13" s="1"/>
  <c r="M6449" i="13" s="1"/>
  <c r="L6450" i="13" s="1"/>
  <c r="M6450" i="13" s="1"/>
  <c r="L6451" i="13" s="1"/>
  <c r="M6451" i="13" s="1"/>
  <c r="L6452" i="13" s="1"/>
  <c r="M6452" i="13" s="1"/>
  <c r="L6453" i="13" s="1"/>
  <c r="M6453" i="13" s="1"/>
  <c r="L6454" i="13" s="1"/>
  <c r="M6454" i="13" s="1"/>
  <c r="L6455" i="13" s="1"/>
  <c r="M6455" i="13" s="1"/>
  <c r="L6456" i="13" s="1"/>
  <c r="M6456" i="13" s="1"/>
  <c r="L6457" i="13" s="1"/>
  <c r="M6457" i="13" s="1"/>
  <c r="L6458" i="13" s="1"/>
  <c r="M6458" i="13" s="1"/>
  <c r="L6459" i="13" s="1"/>
  <c r="M6459" i="13" s="1"/>
  <c r="L6460" i="13" s="1"/>
  <c r="M6460" i="13" s="1"/>
  <c r="L6461" i="13" s="1"/>
  <c r="M6461" i="13" s="1"/>
  <c r="L6462" i="13" s="1"/>
  <c r="M6462" i="13" s="1"/>
  <c r="L6463" i="13" s="1"/>
  <c r="M6463" i="13" s="1"/>
  <c r="L6464" i="13" s="1"/>
  <c r="M6464" i="13" s="1"/>
  <c r="L6465" i="13" s="1"/>
  <c r="M6465" i="13" s="1"/>
  <c r="L6466" i="13" s="1"/>
  <c r="M6466" i="13" s="1"/>
  <c r="L6467" i="13" s="1"/>
  <c r="M6467" i="13" s="1"/>
  <c r="L6468" i="13" s="1"/>
  <c r="M6468" i="13" s="1"/>
  <c r="L6469" i="13" s="1"/>
  <c r="M6469" i="13" s="1"/>
  <c r="L6470" i="13" s="1"/>
  <c r="M6470" i="13" s="1"/>
  <c r="L6471" i="13" s="1"/>
  <c r="M6471" i="13" s="1"/>
  <c r="L6472" i="13" s="1"/>
  <c r="M6472" i="13" s="1"/>
  <c r="L6473" i="13" s="1"/>
  <c r="M6473" i="13" s="1"/>
  <c r="L6474" i="13" s="1"/>
  <c r="M6474" i="13" s="1"/>
  <c r="L6475" i="13" s="1"/>
  <c r="M6475" i="13" s="1"/>
  <c r="L6476" i="13" s="1"/>
  <c r="M6476" i="13" s="1"/>
  <c r="L6477" i="13" s="1"/>
  <c r="M6477" i="13" s="1"/>
  <c r="L6478" i="13" s="1"/>
  <c r="M6478" i="13" s="1"/>
  <c r="L6479" i="13" s="1"/>
  <c r="M6479" i="13" s="1"/>
  <c r="L6480" i="13" s="1"/>
  <c r="M6480" i="13" s="1"/>
  <c r="L6481" i="13" s="1"/>
  <c r="M6481" i="13" s="1"/>
  <c r="J6442" i="13"/>
  <c r="K6442" i="13" s="1"/>
  <c r="K6441" i="13"/>
  <c r="J6441" i="13"/>
  <c r="J6440" i="13"/>
  <c r="K6440" i="13" s="1"/>
  <c r="J6439" i="13"/>
  <c r="K6439" i="13" s="1"/>
  <c r="J6438" i="13"/>
  <c r="K6438" i="13" s="1"/>
  <c r="J6437" i="13"/>
  <c r="K6437" i="13" s="1"/>
  <c r="J6436" i="13"/>
  <c r="K6436" i="13" s="1"/>
  <c r="K6435" i="13"/>
  <c r="J6435" i="13"/>
  <c r="J6434" i="13"/>
  <c r="K6434" i="13" s="1"/>
  <c r="J6433" i="13"/>
  <c r="K6433" i="13" s="1"/>
  <c r="J6432" i="13"/>
  <c r="K6432" i="13" s="1"/>
  <c r="J6431" i="13"/>
  <c r="K6431" i="13" s="1"/>
  <c r="J6430" i="13"/>
  <c r="K6430" i="13" s="1"/>
  <c r="K6429" i="13"/>
  <c r="J6429" i="13"/>
  <c r="J6428" i="13"/>
  <c r="K6428" i="13" s="1"/>
  <c r="J6427" i="13"/>
  <c r="K6427" i="13" s="1"/>
  <c r="J6426" i="13"/>
  <c r="K6426" i="13" s="1"/>
  <c r="K6425" i="13"/>
  <c r="J6425" i="13"/>
  <c r="J6424" i="13"/>
  <c r="K6424" i="13" s="1"/>
  <c r="K6423" i="13"/>
  <c r="J6423" i="13"/>
  <c r="J6422" i="13"/>
  <c r="K6422" i="13" s="1"/>
  <c r="K6421" i="13"/>
  <c r="J6421" i="13"/>
  <c r="J6420" i="13"/>
  <c r="K6420" i="13" s="1"/>
  <c r="J6419" i="13"/>
  <c r="K6419" i="13" s="1"/>
  <c r="J6418" i="13"/>
  <c r="K6418" i="13" s="1"/>
  <c r="J6417" i="13"/>
  <c r="K6417" i="13" s="1"/>
  <c r="J6416" i="13"/>
  <c r="K6416" i="13" s="1"/>
  <c r="K6415" i="13"/>
  <c r="J6415" i="13"/>
  <c r="J6414" i="13"/>
  <c r="K6414" i="13" s="1"/>
  <c r="K6413" i="13"/>
  <c r="J6413" i="13"/>
  <c r="J6412" i="13"/>
  <c r="K6412" i="13" s="1"/>
  <c r="K6411" i="13"/>
  <c r="J6411" i="13"/>
  <c r="J6410" i="13"/>
  <c r="K6410" i="13" s="1"/>
  <c r="K6409" i="13"/>
  <c r="J6409" i="13"/>
  <c r="J6408" i="13"/>
  <c r="K6408" i="13" s="1"/>
  <c r="J6407" i="13"/>
  <c r="K6407" i="13" s="1"/>
  <c r="J6406" i="13"/>
  <c r="K6406" i="13" s="1"/>
  <c r="J6405" i="13"/>
  <c r="K6405" i="13" s="1"/>
  <c r="J6404" i="13"/>
  <c r="K6404" i="13" s="1"/>
  <c r="J6403" i="13"/>
  <c r="K6403" i="13" s="1"/>
  <c r="L6402" i="13"/>
  <c r="M6402" i="13" s="1"/>
  <c r="L6403" i="13" s="1"/>
  <c r="M6403" i="13" s="1"/>
  <c r="L6404" i="13" s="1"/>
  <c r="M6404" i="13" s="1"/>
  <c r="L6405" i="13" s="1"/>
  <c r="J6402" i="13"/>
  <c r="K6402" i="13" s="1"/>
  <c r="K6401" i="13"/>
  <c r="J6401" i="13"/>
  <c r="J6400" i="13"/>
  <c r="K6400" i="13" s="1"/>
  <c r="K6399" i="13"/>
  <c r="J6399" i="13"/>
  <c r="J6398" i="13"/>
  <c r="K6398" i="13" s="1"/>
  <c r="J6397" i="13"/>
  <c r="K6397" i="13" s="1"/>
  <c r="J6396" i="13"/>
  <c r="K6396" i="13" s="1"/>
  <c r="K6395" i="13"/>
  <c r="J6395" i="13"/>
  <c r="J6394" i="13"/>
  <c r="K6394" i="13" s="1"/>
  <c r="K6393" i="13"/>
  <c r="J6393" i="13"/>
  <c r="J6392" i="13"/>
  <c r="K6392" i="13" s="1"/>
  <c r="J6391" i="13"/>
  <c r="K6391" i="13" s="1"/>
  <c r="J6390" i="13"/>
  <c r="K6390" i="13" s="1"/>
  <c r="K6389" i="13"/>
  <c r="J6389" i="13"/>
  <c r="J6388" i="13"/>
  <c r="K6388" i="13" s="1"/>
  <c r="J6387" i="13"/>
  <c r="K6387" i="13" s="1"/>
  <c r="J6386" i="13"/>
  <c r="K6386" i="13" s="1"/>
  <c r="K6385" i="13"/>
  <c r="J6385" i="13"/>
  <c r="J6384" i="13"/>
  <c r="K6384" i="13" s="1"/>
  <c r="K6383" i="13"/>
  <c r="J6383" i="13"/>
  <c r="J6382" i="13"/>
  <c r="K6382" i="13" s="1"/>
  <c r="J6381" i="13"/>
  <c r="K6381" i="13" s="1"/>
  <c r="J6380" i="13"/>
  <c r="K6380" i="13" s="1"/>
  <c r="K6379" i="13"/>
  <c r="J6379" i="13"/>
  <c r="J6378" i="13"/>
  <c r="K6378" i="13" s="1"/>
  <c r="K6377" i="13"/>
  <c r="J6377" i="13"/>
  <c r="J6376" i="13"/>
  <c r="K6376" i="13" s="1"/>
  <c r="K6375" i="13"/>
  <c r="J6375" i="13"/>
  <c r="J6374" i="13"/>
  <c r="K6374" i="13" s="1"/>
  <c r="J6373" i="13"/>
  <c r="K6373" i="13" s="1"/>
  <c r="J6372" i="13"/>
  <c r="K6372" i="13" s="1"/>
  <c r="J6371" i="13"/>
  <c r="K6371" i="13" s="1"/>
  <c r="L6370" i="13"/>
  <c r="M6370" i="13" s="1"/>
  <c r="L6371" i="13" s="1"/>
  <c r="M6371" i="13" s="1"/>
  <c r="L6372" i="13" s="1"/>
  <c r="M6372" i="13" s="1"/>
  <c r="L6373" i="13" s="1"/>
  <c r="M6373" i="13" s="1"/>
  <c r="L6374" i="13" s="1"/>
  <c r="M6374" i="13" s="1"/>
  <c r="L6375" i="13" s="1"/>
  <c r="M6375" i="13" s="1"/>
  <c r="L6376" i="13" s="1"/>
  <c r="M6376" i="13" s="1"/>
  <c r="L6377" i="13" s="1"/>
  <c r="M6377" i="13" s="1"/>
  <c r="L6378" i="13" s="1"/>
  <c r="M6378" i="13" s="1"/>
  <c r="L6379" i="13" s="1"/>
  <c r="M6379" i="13" s="1"/>
  <c r="L6380" i="13" s="1"/>
  <c r="M6380" i="13" s="1"/>
  <c r="L6381" i="13" s="1"/>
  <c r="M6381" i="13" s="1"/>
  <c r="L6382" i="13" s="1"/>
  <c r="M6382" i="13" s="1"/>
  <c r="L6383" i="13" s="1"/>
  <c r="M6383" i="13" s="1"/>
  <c r="L6384" i="13" s="1"/>
  <c r="M6384" i="13" s="1"/>
  <c r="L6385" i="13" s="1"/>
  <c r="M6385" i="13" s="1"/>
  <c r="L6386" i="13" s="1"/>
  <c r="M6386" i="13" s="1"/>
  <c r="L6387" i="13" s="1"/>
  <c r="M6387" i="13" s="1"/>
  <c r="L6388" i="13" s="1"/>
  <c r="M6388" i="13" s="1"/>
  <c r="L6389" i="13" s="1"/>
  <c r="M6389" i="13" s="1"/>
  <c r="L6390" i="13" s="1"/>
  <c r="M6390" i="13" s="1"/>
  <c r="L6391" i="13" s="1"/>
  <c r="M6391" i="13" s="1"/>
  <c r="L6392" i="13" s="1"/>
  <c r="M6392" i="13" s="1"/>
  <c r="L6393" i="13" s="1"/>
  <c r="M6393" i="13" s="1"/>
  <c r="L6394" i="13" s="1"/>
  <c r="M6394" i="13" s="1"/>
  <c r="L6395" i="13" s="1"/>
  <c r="M6395" i="13" s="1"/>
  <c r="L6396" i="13" s="1"/>
  <c r="M6396" i="13" s="1"/>
  <c r="L6397" i="13" s="1"/>
  <c r="M6397" i="13" s="1"/>
  <c r="L6398" i="13" s="1"/>
  <c r="M6398" i="13" s="1"/>
  <c r="L6399" i="13" s="1"/>
  <c r="M6399" i="13" s="1"/>
  <c r="L6400" i="13" s="1"/>
  <c r="M6400" i="13" s="1"/>
  <c r="L6401" i="13" s="1"/>
  <c r="M6401" i="13" s="1"/>
  <c r="J6370" i="13"/>
  <c r="K6370" i="13" s="1"/>
  <c r="K6369" i="13"/>
  <c r="J6369" i="13"/>
  <c r="J6368" i="13"/>
  <c r="K6368" i="13" s="1"/>
  <c r="K6367" i="13"/>
  <c r="J6367" i="13"/>
  <c r="J6366" i="13"/>
  <c r="K6366" i="13" s="1"/>
  <c r="K6365" i="13"/>
  <c r="J6365" i="13"/>
  <c r="J6364" i="13"/>
  <c r="K6364" i="13" s="1"/>
  <c r="K6363" i="13"/>
  <c r="J6363" i="13"/>
  <c r="L6362" i="13"/>
  <c r="M6362" i="13" s="1"/>
  <c r="L6363" i="13" s="1"/>
  <c r="M6363" i="13" s="1"/>
  <c r="L6364" i="13" s="1"/>
  <c r="M6364" i="13" s="1"/>
  <c r="L6365" i="13" s="1"/>
  <c r="M6365" i="13" s="1"/>
  <c r="L6366" i="13" s="1"/>
  <c r="M6366" i="13" s="1"/>
  <c r="L6367" i="13" s="1"/>
  <c r="M6367" i="13" s="1"/>
  <c r="L6368" i="13" s="1"/>
  <c r="M6368" i="13" s="1"/>
  <c r="L6369" i="13" s="1"/>
  <c r="M6369" i="13" s="1"/>
  <c r="J6362" i="13"/>
  <c r="K6362" i="13" s="1"/>
  <c r="K6361" i="13"/>
  <c r="J6361" i="13"/>
  <c r="J6360" i="13"/>
  <c r="K6360" i="13" s="1"/>
  <c r="J6359" i="13"/>
  <c r="K6359" i="13" s="1"/>
  <c r="J6358" i="13"/>
  <c r="K6358" i="13" s="1"/>
  <c r="J6357" i="13"/>
  <c r="K6357" i="13" s="1"/>
  <c r="J6356" i="13"/>
  <c r="K6356" i="13" s="1"/>
  <c r="J6355" i="13"/>
  <c r="K6355" i="13" s="1"/>
  <c r="J6354" i="13"/>
  <c r="K6354" i="13" s="1"/>
  <c r="K6353" i="13"/>
  <c r="J6353" i="13"/>
  <c r="J6352" i="13"/>
  <c r="K6352" i="13" s="1"/>
  <c r="K6351" i="13"/>
  <c r="J6351" i="13"/>
  <c r="J6350" i="13"/>
  <c r="K6350" i="13" s="1"/>
  <c r="J6349" i="13"/>
  <c r="K6349" i="13" s="1"/>
  <c r="J6348" i="13"/>
  <c r="K6348" i="13" s="1"/>
  <c r="K6347" i="13"/>
  <c r="J6347" i="13"/>
  <c r="J6346" i="13"/>
  <c r="K6346" i="13" s="1"/>
  <c r="K6345" i="13"/>
  <c r="J6345" i="13"/>
  <c r="J6344" i="13"/>
  <c r="K6344" i="13" s="1"/>
  <c r="J6343" i="13"/>
  <c r="K6343" i="13" s="1"/>
  <c r="J6342" i="13"/>
  <c r="K6342" i="13" s="1"/>
  <c r="J6341" i="13"/>
  <c r="K6341" i="13" s="1"/>
  <c r="J6340" i="13"/>
  <c r="K6340" i="13" s="1"/>
  <c r="J6339" i="13"/>
  <c r="K6339" i="13" s="1"/>
  <c r="J6338" i="13"/>
  <c r="K6338" i="13" s="1"/>
  <c r="K6337" i="13"/>
  <c r="J6337" i="13"/>
  <c r="J6336" i="13"/>
  <c r="K6336" i="13" s="1"/>
  <c r="K6335" i="13"/>
  <c r="J6335" i="13"/>
  <c r="J6334" i="13"/>
  <c r="K6334" i="13" s="1"/>
  <c r="J6333" i="13"/>
  <c r="K6333" i="13" s="1"/>
  <c r="J6332" i="13"/>
  <c r="K6332" i="13" s="1"/>
  <c r="K6331" i="13"/>
  <c r="J6331" i="13"/>
  <c r="J6330" i="13"/>
  <c r="K6330" i="13" s="1"/>
  <c r="K6329" i="13"/>
  <c r="J6329" i="13"/>
  <c r="J6328" i="13"/>
  <c r="K6328" i="13" s="1"/>
  <c r="J6327" i="13"/>
  <c r="K6327" i="13" s="1"/>
  <c r="J6326" i="13"/>
  <c r="K6326" i="13" s="1"/>
  <c r="K6325" i="13"/>
  <c r="J6325" i="13"/>
  <c r="J6324" i="13"/>
  <c r="K6324" i="13" s="1"/>
  <c r="J6323" i="13"/>
  <c r="K6323" i="13" s="1"/>
  <c r="L6322" i="13"/>
  <c r="J6322" i="13"/>
  <c r="K6322" i="13" s="1"/>
  <c r="K6321" i="13"/>
  <c r="J6321" i="13"/>
  <c r="J6320" i="13"/>
  <c r="K6320" i="13" s="1"/>
  <c r="K6319" i="13"/>
  <c r="J6319" i="13"/>
  <c r="J6318" i="13"/>
  <c r="K6318" i="13" s="1"/>
  <c r="J6317" i="13"/>
  <c r="K6317" i="13" s="1"/>
  <c r="J6316" i="13"/>
  <c r="K6316" i="13" s="1"/>
  <c r="K6315" i="13"/>
  <c r="J6315" i="13"/>
  <c r="J6314" i="13"/>
  <c r="K6314" i="13" s="1"/>
  <c r="K6313" i="13"/>
  <c r="J6313" i="13"/>
  <c r="J6312" i="13"/>
  <c r="K6312" i="13" s="1"/>
  <c r="K6311" i="13"/>
  <c r="J6311" i="13"/>
  <c r="J6310" i="13"/>
  <c r="K6310" i="13" s="1"/>
  <c r="J6309" i="13"/>
  <c r="K6309" i="13" s="1"/>
  <c r="J6308" i="13"/>
  <c r="K6308" i="13" s="1"/>
  <c r="J6307" i="13"/>
  <c r="K6307" i="13" s="1"/>
  <c r="J6306" i="13"/>
  <c r="K6306" i="13" s="1"/>
  <c r="K6305" i="13"/>
  <c r="J6305" i="13"/>
  <c r="J6304" i="13"/>
  <c r="K6304" i="13" s="1"/>
  <c r="K6303" i="13"/>
  <c r="J6303" i="13"/>
  <c r="J6302" i="13"/>
  <c r="K6302" i="13" s="1"/>
  <c r="K6301" i="13"/>
  <c r="J6301" i="13"/>
  <c r="J6300" i="13"/>
  <c r="K6300" i="13" s="1"/>
  <c r="K6299" i="13"/>
  <c r="J6299" i="13"/>
  <c r="J6298" i="13"/>
  <c r="K6298" i="13" s="1"/>
  <c r="K6297" i="13"/>
  <c r="J6297" i="13"/>
  <c r="J6296" i="13"/>
  <c r="K6296" i="13" s="1"/>
  <c r="J6295" i="13"/>
  <c r="K6295" i="13" s="1"/>
  <c r="J6294" i="13"/>
  <c r="K6294" i="13" s="1"/>
  <c r="K6293" i="13"/>
  <c r="J6293" i="13"/>
  <c r="J6292" i="13"/>
  <c r="K6292" i="13" s="1"/>
  <c r="J6291" i="13"/>
  <c r="K6291" i="13" s="1"/>
  <c r="J6290" i="13"/>
  <c r="K6290" i="13" s="1"/>
  <c r="K6289" i="13"/>
  <c r="J6289" i="13"/>
  <c r="J6288" i="13"/>
  <c r="K6288" i="13" s="1"/>
  <c r="K6287" i="13"/>
  <c r="J6287" i="13"/>
  <c r="J6286" i="13"/>
  <c r="K6286" i="13" s="1"/>
  <c r="J6285" i="13"/>
  <c r="K6285" i="13" s="1"/>
  <c r="J6284" i="13"/>
  <c r="K6284" i="13" s="1"/>
  <c r="K6283" i="13"/>
  <c r="J6283" i="13"/>
  <c r="L6282" i="13"/>
  <c r="J6282" i="13"/>
  <c r="K6282" i="13" s="1"/>
  <c r="K6281" i="13"/>
  <c r="J6281" i="13"/>
  <c r="J6280" i="13"/>
  <c r="K6280" i="13" s="1"/>
  <c r="K6279" i="13"/>
  <c r="J6279" i="13"/>
  <c r="J6278" i="13"/>
  <c r="K6278" i="13" s="1"/>
  <c r="J6277" i="13"/>
  <c r="K6277" i="13" s="1"/>
  <c r="J6276" i="13"/>
  <c r="K6276" i="13" s="1"/>
  <c r="J6275" i="13"/>
  <c r="K6275" i="13" s="1"/>
  <c r="J6274" i="13"/>
  <c r="K6274" i="13" s="1"/>
  <c r="K6273" i="13"/>
  <c r="J6273" i="13"/>
  <c r="J6272" i="13"/>
  <c r="K6272" i="13" s="1"/>
  <c r="K6271" i="13"/>
  <c r="J6271" i="13"/>
  <c r="J6270" i="13"/>
  <c r="K6270" i="13" s="1"/>
  <c r="J6269" i="13"/>
  <c r="K6269" i="13" s="1"/>
  <c r="J6268" i="13"/>
  <c r="K6268" i="13" s="1"/>
  <c r="K6267" i="13"/>
  <c r="J6267" i="13"/>
  <c r="J6266" i="13"/>
  <c r="K6266" i="13" s="1"/>
  <c r="K6265" i="13"/>
  <c r="J6265" i="13"/>
  <c r="J6264" i="13"/>
  <c r="K6264" i="13" s="1"/>
  <c r="J6263" i="13"/>
  <c r="K6263" i="13" s="1"/>
  <c r="J6262" i="13"/>
  <c r="K6262" i="13" s="1"/>
  <c r="K6261" i="13"/>
  <c r="J6261" i="13"/>
  <c r="J6260" i="13"/>
  <c r="K6260" i="13" s="1"/>
  <c r="J6259" i="13"/>
  <c r="K6259" i="13" s="1"/>
  <c r="J6258" i="13"/>
  <c r="K6258" i="13" s="1"/>
  <c r="K6257" i="13"/>
  <c r="J6257" i="13"/>
  <c r="J6256" i="13"/>
  <c r="K6256" i="13" s="1"/>
  <c r="K6255" i="13"/>
  <c r="J6255" i="13"/>
  <c r="J6254" i="13"/>
  <c r="K6254" i="13" s="1"/>
  <c r="J6253" i="13"/>
  <c r="K6253" i="13" s="1"/>
  <c r="J6252" i="13"/>
  <c r="K6252" i="13" s="1"/>
  <c r="J6251" i="13"/>
  <c r="K6251" i="13" s="1"/>
  <c r="J6250" i="13"/>
  <c r="K6250" i="13" s="1"/>
  <c r="K6249" i="13"/>
  <c r="J6249" i="13"/>
  <c r="J6248" i="13"/>
  <c r="K6248" i="13" s="1"/>
  <c r="J6247" i="13"/>
  <c r="K6247" i="13" s="1"/>
  <c r="J6246" i="13"/>
  <c r="K6246" i="13" s="1"/>
  <c r="J6245" i="13"/>
  <c r="K6245" i="13" s="1"/>
  <c r="J6244" i="13"/>
  <c r="K6244" i="13" s="1"/>
  <c r="J6243" i="13"/>
  <c r="K6243" i="13" s="1"/>
  <c r="L6242" i="13"/>
  <c r="J6242" i="13"/>
  <c r="K6242" i="13" s="1"/>
  <c r="K6241" i="13"/>
  <c r="J6241" i="13"/>
  <c r="J6240" i="13"/>
  <c r="K6240" i="13" s="1"/>
  <c r="K6239" i="13"/>
  <c r="J6239" i="13"/>
  <c r="J6238" i="13"/>
  <c r="K6238" i="13" s="1"/>
  <c r="K6237" i="13"/>
  <c r="J6237" i="13"/>
  <c r="J6236" i="13"/>
  <c r="K6236" i="13" s="1"/>
  <c r="J6235" i="13"/>
  <c r="K6235" i="13" s="1"/>
  <c r="J6234" i="13"/>
  <c r="K6234" i="13" s="1"/>
  <c r="K6233" i="13"/>
  <c r="J6233" i="13"/>
  <c r="J6232" i="13"/>
  <c r="K6232" i="13" s="1"/>
  <c r="J6231" i="13"/>
  <c r="K6231" i="13" s="1"/>
  <c r="J6230" i="13"/>
  <c r="K6230" i="13" s="1"/>
  <c r="K6229" i="13"/>
  <c r="J6229" i="13"/>
  <c r="J6228" i="13"/>
  <c r="K6228" i="13" s="1"/>
  <c r="J6227" i="13"/>
  <c r="K6227" i="13" s="1"/>
  <c r="J6226" i="13"/>
  <c r="K6226" i="13" s="1"/>
  <c r="K6225" i="13"/>
  <c r="J6225" i="13"/>
  <c r="J6224" i="13"/>
  <c r="K6224" i="13" s="1"/>
  <c r="K6223" i="13"/>
  <c r="J6223" i="13"/>
  <c r="J6222" i="13"/>
  <c r="K6222" i="13" s="1"/>
  <c r="J6221" i="13"/>
  <c r="K6221" i="13" s="1"/>
  <c r="J6220" i="13"/>
  <c r="K6220" i="13" s="1"/>
  <c r="J6219" i="13"/>
  <c r="K6219" i="13" s="1"/>
  <c r="J6218" i="13"/>
  <c r="K6218" i="13" s="1"/>
  <c r="K6217" i="13"/>
  <c r="J6217" i="13"/>
  <c r="J6216" i="13"/>
  <c r="K6216" i="13" s="1"/>
  <c r="K6215" i="13"/>
  <c r="J6215" i="13"/>
  <c r="J6214" i="13"/>
  <c r="K6214" i="13" s="1"/>
  <c r="K6213" i="13"/>
  <c r="J6213" i="13"/>
  <c r="J6212" i="13"/>
  <c r="K6212" i="13" s="1"/>
  <c r="J6211" i="13"/>
  <c r="K6211" i="13" s="1"/>
  <c r="J6210" i="13"/>
  <c r="K6210" i="13" s="1"/>
  <c r="K6209" i="13"/>
  <c r="J6209" i="13"/>
  <c r="J6208" i="13"/>
  <c r="K6208" i="13" s="1"/>
  <c r="K6207" i="13"/>
  <c r="J6207" i="13"/>
  <c r="J6206" i="13"/>
  <c r="K6206" i="13" s="1"/>
  <c r="J6205" i="13"/>
  <c r="K6205" i="13" s="1"/>
  <c r="J6204" i="13"/>
  <c r="K6204" i="13" s="1"/>
  <c r="J6203" i="13"/>
  <c r="K6203" i="13" s="1"/>
  <c r="L6202" i="13"/>
  <c r="J6202" i="13"/>
  <c r="K6202" i="13" s="1"/>
  <c r="K6201" i="13"/>
  <c r="J6201" i="13"/>
  <c r="J6200" i="13"/>
  <c r="K6200" i="13" s="1"/>
  <c r="J6199" i="13"/>
  <c r="K6199" i="13" s="1"/>
  <c r="J6198" i="13"/>
  <c r="K6198" i="13" s="1"/>
  <c r="K6197" i="13"/>
  <c r="J6197" i="13"/>
  <c r="J6196" i="13"/>
  <c r="K6196" i="13" s="1"/>
  <c r="J6195" i="13"/>
  <c r="K6195" i="13" s="1"/>
  <c r="J6194" i="13"/>
  <c r="K6194" i="13" s="1"/>
  <c r="K6193" i="13"/>
  <c r="J6193" i="13"/>
  <c r="J6192" i="13"/>
  <c r="K6192" i="13" s="1"/>
  <c r="K6191" i="13"/>
  <c r="J6191" i="13"/>
  <c r="J6190" i="13"/>
  <c r="K6190" i="13" s="1"/>
  <c r="J6189" i="13"/>
  <c r="K6189" i="13" s="1"/>
  <c r="J6188" i="13"/>
  <c r="K6188" i="13" s="1"/>
  <c r="J6187" i="13"/>
  <c r="K6187" i="13" s="1"/>
  <c r="J6186" i="13"/>
  <c r="K6186" i="13" s="1"/>
  <c r="K6185" i="13"/>
  <c r="J6185" i="13"/>
  <c r="J6184" i="13"/>
  <c r="K6184" i="13" s="1"/>
  <c r="J6183" i="13"/>
  <c r="K6183" i="13" s="1"/>
  <c r="J6182" i="13"/>
  <c r="K6182" i="13" s="1"/>
  <c r="K6181" i="13"/>
  <c r="J6181" i="13"/>
  <c r="J6180" i="13"/>
  <c r="K6180" i="13" s="1"/>
  <c r="J6179" i="13"/>
  <c r="K6179" i="13" s="1"/>
  <c r="J6178" i="13"/>
  <c r="K6178" i="13" s="1"/>
  <c r="K6177" i="13"/>
  <c r="J6177" i="13"/>
  <c r="J6176" i="13"/>
  <c r="K6176" i="13" s="1"/>
  <c r="K6175" i="13"/>
  <c r="J6175" i="13"/>
  <c r="J6174" i="13"/>
  <c r="K6174" i="13" s="1"/>
  <c r="J6173" i="13"/>
  <c r="K6173" i="13" s="1"/>
  <c r="J6172" i="13"/>
  <c r="K6172" i="13" s="1"/>
  <c r="J6171" i="13"/>
  <c r="K6171" i="13" s="1"/>
  <c r="J6170" i="13"/>
  <c r="K6170" i="13" s="1"/>
  <c r="K6169" i="13"/>
  <c r="J6169" i="13"/>
  <c r="J6168" i="13"/>
  <c r="K6168" i="13" s="1"/>
  <c r="J6167" i="13"/>
  <c r="K6167" i="13" s="1"/>
  <c r="J6166" i="13"/>
  <c r="K6166" i="13" s="1"/>
  <c r="K6165" i="13"/>
  <c r="J6165" i="13"/>
  <c r="J6164" i="13"/>
  <c r="K6164" i="13" s="1"/>
  <c r="J6163" i="13"/>
  <c r="K6163" i="13" s="1"/>
  <c r="L6162" i="13"/>
  <c r="J6162" i="13"/>
  <c r="K6162" i="13" s="1"/>
  <c r="K6161" i="13"/>
  <c r="J6161" i="13"/>
  <c r="J6160" i="13"/>
  <c r="K6160" i="13" s="1"/>
  <c r="K6159" i="13"/>
  <c r="J6159" i="13"/>
  <c r="J6158" i="13"/>
  <c r="K6158" i="13" s="1"/>
  <c r="J6157" i="13"/>
  <c r="K6157" i="13" s="1"/>
  <c r="J6156" i="13"/>
  <c r="K6156" i="13" s="1"/>
  <c r="J6155" i="13"/>
  <c r="K6155" i="13" s="1"/>
  <c r="J6154" i="13"/>
  <c r="K6154" i="13" s="1"/>
  <c r="K6153" i="13"/>
  <c r="J6153" i="13"/>
  <c r="J6152" i="13"/>
  <c r="K6152" i="13" s="1"/>
  <c r="J6151" i="13"/>
  <c r="K6151" i="13" s="1"/>
  <c r="J6150" i="13"/>
  <c r="K6150" i="13" s="1"/>
  <c r="J6149" i="13"/>
  <c r="K6149" i="13" s="1"/>
  <c r="J6148" i="13"/>
  <c r="K6148" i="13" s="1"/>
  <c r="J6147" i="13"/>
  <c r="K6147" i="13" s="1"/>
  <c r="J6146" i="13"/>
  <c r="K6146" i="13" s="1"/>
  <c r="K6145" i="13"/>
  <c r="J6145" i="13"/>
  <c r="J6144" i="13"/>
  <c r="K6144" i="13" s="1"/>
  <c r="K6143" i="13"/>
  <c r="J6143" i="13"/>
  <c r="J6142" i="13"/>
  <c r="K6142" i="13" s="1"/>
  <c r="J6141" i="13"/>
  <c r="K6141" i="13" s="1"/>
  <c r="J6140" i="13"/>
  <c r="K6140" i="13" s="1"/>
  <c r="J6139" i="13"/>
  <c r="K6139" i="13" s="1"/>
  <c r="J6138" i="13"/>
  <c r="K6138" i="13" s="1"/>
  <c r="K6137" i="13"/>
  <c r="J6137" i="13"/>
  <c r="J6136" i="13"/>
  <c r="K6136" i="13" s="1"/>
  <c r="J6135" i="13"/>
  <c r="K6135" i="13" s="1"/>
  <c r="J6134" i="13"/>
  <c r="K6134" i="13" s="1"/>
  <c r="K6133" i="13"/>
  <c r="J6133" i="13"/>
  <c r="J6132" i="13"/>
  <c r="K6132" i="13" s="1"/>
  <c r="J6131" i="13"/>
  <c r="K6131" i="13" s="1"/>
  <c r="J6130" i="13"/>
  <c r="K6130" i="13" s="1"/>
  <c r="K6129" i="13"/>
  <c r="J6129" i="13"/>
  <c r="J6128" i="13"/>
  <c r="K6128" i="13" s="1"/>
  <c r="K6127" i="13"/>
  <c r="J6127" i="13"/>
  <c r="J6126" i="13"/>
  <c r="K6126" i="13" s="1"/>
  <c r="J6125" i="13"/>
  <c r="K6125" i="13" s="1"/>
  <c r="J6124" i="13"/>
  <c r="K6124" i="13" s="1"/>
  <c r="J6123" i="13"/>
  <c r="K6123" i="13" s="1"/>
  <c r="L6122" i="13"/>
  <c r="J6122" i="13"/>
  <c r="K6122" i="13" s="1"/>
  <c r="K6121" i="13"/>
  <c r="J6121" i="13"/>
  <c r="J6120" i="13"/>
  <c r="K6120" i="13" s="1"/>
  <c r="K6119" i="13"/>
  <c r="J6119" i="13"/>
  <c r="J6118" i="13"/>
  <c r="K6118" i="13" s="1"/>
  <c r="K6117" i="13"/>
  <c r="J6117" i="13"/>
  <c r="K6116" i="13"/>
  <c r="J6116" i="13"/>
  <c r="K6115" i="13"/>
  <c r="J6115" i="13"/>
  <c r="K6114" i="13"/>
  <c r="J6114" i="13"/>
  <c r="K6113" i="13"/>
  <c r="J6113" i="13"/>
  <c r="K6112" i="13"/>
  <c r="J6112" i="13"/>
  <c r="K6111" i="13"/>
  <c r="J6111" i="13"/>
  <c r="K6110" i="13"/>
  <c r="J6110" i="13"/>
  <c r="K6109" i="13"/>
  <c r="J6109" i="13"/>
  <c r="K6108" i="13"/>
  <c r="J6108" i="13"/>
  <c r="J6107" i="13"/>
  <c r="K6107" i="13" s="1"/>
  <c r="K6106" i="13"/>
  <c r="J6106" i="13"/>
  <c r="K6105" i="13"/>
  <c r="J6105" i="13"/>
  <c r="K6104" i="13"/>
  <c r="J6104" i="13"/>
  <c r="J6103" i="13"/>
  <c r="K6103" i="13" s="1"/>
  <c r="K6102" i="13"/>
  <c r="J6102" i="13"/>
  <c r="K6101" i="13"/>
  <c r="J6101" i="13"/>
  <c r="K6100" i="13"/>
  <c r="J6100" i="13"/>
  <c r="K6099" i="13"/>
  <c r="J6099" i="13"/>
  <c r="K6098" i="13"/>
  <c r="J6098" i="13"/>
  <c r="K6097" i="13"/>
  <c r="J6097" i="13"/>
  <c r="K6096" i="13"/>
  <c r="J6096" i="13"/>
  <c r="K6095" i="13"/>
  <c r="J6095" i="13"/>
  <c r="K6094" i="13"/>
  <c r="J6094" i="13"/>
  <c r="K6093" i="13"/>
  <c r="J6093" i="13"/>
  <c r="K6092" i="13"/>
  <c r="J6092" i="13"/>
  <c r="J6091" i="13"/>
  <c r="K6091" i="13" s="1"/>
  <c r="K6090" i="13"/>
  <c r="J6090" i="13"/>
  <c r="K6089" i="13"/>
  <c r="J6089" i="13"/>
  <c r="K6088" i="13"/>
  <c r="J6088" i="13"/>
  <c r="J6087" i="13"/>
  <c r="K6087" i="13" s="1"/>
  <c r="K6086" i="13"/>
  <c r="J6086" i="13"/>
  <c r="K6085" i="13"/>
  <c r="J6085" i="13"/>
  <c r="K6084" i="13"/>
  <c r="J6084" i="13"/>
  <c r="L6083" i="13"/>
  <c r="K6083" i="13"/>
  <c r="M6083" i="13" s="1"/>
  <c r="L6084" i="13" s="1"/>
  <c r="M6084" i="13" s="1"/>
  <c r="L6085" i="13" s="1"/>
  <c r="M6085" i="13" s="1"/>
  <c r="L6086" i="13" s="1"/>
  <c r="M6086" i="13" s="1"/>
  <c r="L6087" i="13" s="1"/>
  <c r="M6087" i="13" s="1"/>
  <c r="L6088" i="13" s="1"/>
  <c r="M6088" i="13" s="1"/>
  <c r="L6089" i="13" s="1"/>
  <c r="M6089" i="13" s="1"/>
  <c r="L6090" i="13" s="1"/>
  <c r="M6090" i="13" s="1"/>
  <c r="L6091" i="13" s="1"/>
  <c r="M6091" i="13" s="1"/>
  <c r="L6092" i="13" s="1"/>
  <c r="M6092" i="13" s="1"/>
  <c r="L6093" i="13" s="1"/>
  <c r="M6093" i="13" s="1"/>
  <c r="L6094" i="13" s="1"/>
  <c r="M6094" i="13" s="1"/>
  <c r="L6095" i="13" s="1"/>
  <c r="M6095" i="13" s="1"/>
  <c r="L6096" i="13" s="1"/>
  <c r="M6096" i="13" s="1"/>
  <c r="L6097" i="13" s="1"/>
  <c r="M6097" i="13" s="1"/>
  <c r="L6098" i="13" s="1"/>
  <c r="M6098" i="13" s="1"/>
  <c r="L6099" i="13" s="1"/>
  <c r="M6099" i="13" s="1"/>
  <c r="L6100" i="13" s="1"/>
  <c r="M6100" i="13" s="1"/>
  <c r="L6101" i="13" s="1"/>
  <c r="M6101" i="13" s="1"/>
  <c r="L6102" i="13" s="1"/>
  <c r="M6102" i="13" s="1"/>
  <c r="L6103" i="13" s="1"/>
  <c r="M6103" i="13" s="1"/>
  <c r="L6104" i="13" s="1"/>
  <c r="M6104" i="13" s="1"/>
  <c r="L6105" i="13" s="1"/>
  <c r="M6105" i="13" s="1"/>
  <c r="L6106" i="13" s="1"/>
  <c r="M6106" i="13" s="1"/>
  <c r="L6107" i="13" s="1"/>
  <c r="M6107" i="13" s="1"/>
  <c r="L6108" i="13" s="1"/>
  <c r="M6108" i="13" s="1"/>
  <c r="L6109" i="13" s="1"/>
  <c r="M6109" i="13" s="1"/>
  <c r="L6110" i="13" s="1"/>
  <c r="M6110" i="13" s="1"/>
  <c r="L6111" i="13" s="1"/>
  <c r="M6111" i="13" s="1"/>
  <c r="L6112" i="13" s="1"/>
  <c r="M6112" i="13" s="1"/>
  <c r="L6113" i="13" s="1"/>
  <c r="M6113" i="13" s="1"/>
  <c r="L6114" i="13" s="1"/>
  <c r="M6114" i="13" s="1"/>
  <c r="L6115" i="13" s="1"/>
  <c r="M6115" i="13" s="1"/>
  <c r="L6116" i="13" s="1"/>
  <c r="M6116" i="13" s="1"/>
  <c r="L6117" i="13" s="1"/>
  <c r="M6117" i="13" s="1"/>
  <c r="L6118" i="13" s="1"/>
  <c r="M6118" i="13" s="1"/>
  <c r="L6119" i="13" s="1"/>
  <c r="M6119" i="13" s="1"/>
  <c r="L6120" i="13" s="1"/>
  <c r="M6120" i="13" s="1"/>
  <c r="L6121" i="13" s="1"/>
  <c r="M6121" i="13" s="1"/>
  <c r="J6083" i="13"/>
  <c r="M6082" i="13"/>
  <c r="L6082" i="13"/>
  <c r="K6082" i="13"/>
  <c r="J6082" i="13"/>
  <c r="J6081" i="13"/>
  <c r="K6081" i="13" s="1"/>
  <c r="K6080" i="13"/>
  <c r="J6080" i="13"/>
  <c r="J6079" i="13"/>
  <c r="K6079" i="13" s="1"/>
  <c r="K6078" i="13"/>
  <c r="J6078" i="13"/>
  <c r="J6077" i="13"/>
  <c r="K6077" i="13" s="1"/>
  <c r="K6076" i="13"/>
  <c r="J6076" i="13"/>
  <c r="K6075" i="13"/>
  <c r="J6075" i="13"/>
  <c r="K6074" i="13"/>
  <c r="J6074" i="13"/>
  <c r="J6073" i="13"/>
  <c r="K6073" i="13" s="1"/>
  <c r="K6072" i="13"/>
  <c r="J6072" i="13"/>
  <c r="J6071" i="13"/>
  <c r="K6071" i="13" s="1"/>
  <c r="K6070" i="13"/>
  <c r="J6070" i="13"/>
  <c r="J6069" i="13"/>
  <c r="K6069" i="13" s="1"/>
  <c r="K6068" i="13"/>
  <c r="J6068" i="13"/>
  <c r="J6067" i="13"/>
  <c r="K6067" i="13" s="1"/>
  <c r="K6066" i="13"/>
  <c r="J6066" i="13"/>
  <c r="J6065" i="13"/>
  <c r="K6065" i="13" s="1"/>
  <c r="K6064" i="13"/>
  <c r="J6064" i="13"/>
  <c r="J6063" i="13"/>
  <c r="K6063" i="13" s="1"/>
  <c r="K6062" i="13"/>
  <c r="J6062" i="13"/>
  <c r="J6061" i="13"/>
  <c r="K6061" i="13" s="1"/>
  <c r="K6060" i="13"/>
  <c r="J6060" i="13"/>
  <c r="K6059" i="13"/>
  <c r="J6059" i="13"/>
  <c r="K6058" i="13"/>
  <c r="J6058" i="13"/>
  <c r="J6057" i="13"/>
  <c r="K6057" i="13" s="1"/>
  <c r="K6056" i="13"/>
  <c r="J6056" i="13"/>
  <c r="J6055" i="13"/>
  <c r="K6055" i="13" s="1"/>
  <c r="K6054" i="13"/>
  <c r="J6054" i="13"/>
  <c r="J6053" i="13"/>
  <c r="K6053" i="13" s="1"/>
  <c r="K6052" i="13"/>
  <c r="J6052" i="13"/>
  <c r="J6051" i="13"/>
  <c r="K6051" i="13" s="1"/>
  <c r="K6050" i="13"/>
  <c r="J6050" i="13"/>
  <c r="J6049" i="13"/>
  <c r="K6049" i="13" s="1"/>
  <c r="K6048" i="13"/>
  <c r="J6048" i="13"/>
  <c r="J6047" i="13"/>
  <c r="K6047" i="13" s="1"/>
  <c r="K6046" i="13"/>
  <c r="J6046" i="13"/>
  <c r="J6045" i="13"/>
  <c r="K6045" i="13" s="1"/>
  <c r="K6044" i="13"/>
  <c r="J6044" i="13"/>
  <c r="L6043" i="13"/>
  <c r="M6043" i="13" s="1"/>
  <c r="L6044" i="13" s="1"/>
  <c r="M6044" i="13" s="1"/>
  <c r="L6045" i="13" s="1"/>
  <c r="K6043" i="13"/>
  <c r="J6043" i="13"/>
  <c r="M6042" i="13"/>
  <c r="L6042" i="13"/>
  <c r="K6042" i="13"/>
  <c r="J6042" i="13"/>
  <c r="K6041" i="13"/>
  <c r="J6041" i="13"/>
  <c r="K6040" i="13"/>
  <c r="J6040" i="13"/>
  <c r="K6039" i="13"/>
  <c r="J6039" i="13"/>
  <c r="K6038" i="13"/>
  <c r="J6038" i="13"/>
  <c r="K6037" i="13"/>
  <c r="J6037" i="13"/>
  <c r="K6036" i="13"/>
  <c r="J6036" i="13"/>
  <c r="K6035" i="13"/>
  <c r="J6035" i="13"/>
  <c r="K6034" i="13"/>
  <c r="J6034" i="13"/>
  <c r="J6033" i="13"/>
  <c r="K6033" i="13" s="1"/>
  <c r="K6032" i="13"/>
  <c r="J6032" i="13"/>
  <c r="K6031" i="13"/>
  <c r="J6031" i="13"/>
  <c r="K6030" i="13"/>
  <c r="J6030" i="13"/>
  <c r="J6029" i="13"/>
  <c r="K6029" i="13" s="1"/>
  <c r="K6028" i="13"/>
  <c r="J6028" i="13"/>
  <c r="K6027" i="13"/>
  <c r="J6027" i="13"/>
  <c r="K6026" i="13"/>
  <c r="J6026" i="13"/>
  <c r="K6025" i="13"/>
  <c r="J6025" i="13"/>
  <c r="K6024" i="13"/>
  <c r="J6024" i="13"/>
  <c r="K6023" i="13"/>
  <c r="J6023" i="13"/>
  <c r="K6022" i="13"/>
  <c r="J6022" i="13"/>
  <c r="K6021" i="13"/>
  <c r="J6021" i="13"/>
  <c r="K6020" i="13"/>
  <c r="J6020" i="13"/>
  <c r="K6019" i="13"/>
  <c r="J6019" i="13"/>
  <c r="K6018" i="13"/>
  <c r="J6018" i="13"/>
  <c r="J6017" i="13"/>
  <c r="K6017" i="13" s="1"/>
  <c r="K6016" i="13"/>
  <c r="J6016" i="13"/>
  <c r="K6015" i="13"/>
  <c r="J6015" i="13"/>
  <c r="K6014" i="13"/>
  <c r="J6014" i="13"/>
  <c r="J6013" i="13"/>
  <c r="K6013" i="13" s="1"/>
  <c r="K6012" i="13"/>
  <c r="J6012" i="13"/>
  <c r="K6011" i="13"/>
  <c r="J6011" i="13"/>
  <c r="K6010" i="13"/>
  <c r="J6010" i="13"/>
  <c r="K6009" i="13"/>
  <c r="J6009" i="13"/>
  <c r="K6008" i="13"/>
  <c r="J6008" i="13"/>
  <c r="K6007" i="13"/>
  <c r="J6007" i="13"/>
  <c r="K6006" i="13"/>
  <c r="J6006" i="13"/>
  <c r="K6005" i="13"/>
  <c r="J6005" i="13"/>
  <c r="K6004" i="13"/>
  <c r="J6004" i="13"/>
  <c r="K6003" i="13"/>
  <c r="J6003" i="13"/>
  <c r="M6002" i="13"/>
  <c r="L6003" i="13" s="1"/>
  <c r="M6003" i="13" s="1"/>
  <c r="L6004" i="13" s="1"/>
  <c r="M6004" i="13" s="1"/>
  <c r="L6005" i="13" s="1"/>
  <c r="M6005" i="13" s="1"/>
  <c r="L6006" i="13" s="1"/>
  <c r="M6006" i="13" s="1"/>
  <c r="L6007" i="13" s="1"/>
  <c r="M6007" i="13" s="1"/>
  <c r="L6008" i="13" s="1"/>
  <c r="M6008" i="13" s="1"/>
  <c r="L6009" i="13" s="1"/>
  <c r="M6009" i="13" s="1"/>
  <c r="L6010" i="13" s="1"/>
  <c r="M6010" i="13" s="1"/>
  <c r="L6011" i="13" s="1"/>
  <c r="M6011" i="13" s="1"/>
  <c r="L6012" i="13" s="1"/>
  <c r="M6012" i="13" s="1"/>
  <c r="L6013" i="13" s="1"/>
  <c r="M6013" i="13" s="1"/>
  <c r="L6014" i="13" s="1"/>
  <c r="M6014" i="13" s="1"/>
  <c r="L6015" i="13" s="1"/>
  <c r="M6015" i="13" s="1"/>
  <c r="L6016" i="13" s="1"/>
  <c r="M6016" i="13" s="1"/>
  <c r="L6017" i="13" s="1"/>
  <c r="M6017" i="13" s="1"/>
  <c r="L6018" i="13" s="1"/>
  <c r="M6018" i="13" s="1"/>
  <c r="L6019" i="13" s="1"/>
  <c r="M6019" i="13" s="1"/>
  <c r="L6020" i="13" s="1"/>
  <c r="M6020" i="13" s="1"/>
  <c r="L6021" i="13" s="1"/>
  <c r="M6021" i="13" s="1"/>
  <c r="L6022" i="13" s="1"/>
  <c r="M6022" i="13" s="1"/>
  <c r="L6023" i="13" s="1"/>
  <c r="M6023" i="13" s="1"/>
  <c r="L6024" i="13" s="1"/>
  <c r="M6024" i="13" s="1"/>
  <c r="L6025" i="13" s="1"/>
  <c r="M6025" i="13" s="1"/>
  <c r="L6026" i="13" s="1"/>
  <c r="M6026" i="13" s="1"/>
  <c r="L6027" i="13" s="1"/>
  <c r="M6027" i="13" s="1"/>
  <c r="L6028" i="13" s="1"/>
  <c r="M6028" i="13" s="1"/>
  <c r="L6029" i="13" s="1"/>
  <c r="M6029" i="13" s="1"/>
  <c r="L6030" i="13" s="1"/>
  <c r="M6030" i="13" s="1"/>
  <c r="L6031" i="13" s="1"/>
  <c r="M6031" i="13" s="1"/>
  <c r="L6032" i="13" s="1"/>
  <c r="M6032" i="13" s="1"/>
  <c r="L6033" i="13" s="1"/>
  <c r="M6033" i="13" s="1"/>
  <c r="L6034" i="13" s="1"/>
  <c r="M6034" i="13" s="1"/>
  <c r="L6035" i="13" s="1"/>
  <c r="M6035" i="13" s="1"/>
  <c r="L6036" i="13" s="1"/>
  <c r="M6036" i="13" s="1"/>
  <c r="L6037" i="13" s="1"/>
  <c r="M6037" i="13" s="1"/>
  <c r="L6038" i="13" s="1"/>
  <c r="M6038" i="13" s="1"/>
  <c r="L6039" i="13" s="1"/>
  <c r="M6039" i="13" s="1"/>
  <c r="L6040" i="13" s="1"/>
  <c r="M6040" i="13" s="1"/>
  <c r="L6041" i="13" s="1"/>
  <c r="M6041" i="13" s="1"/>
  <c r="L6002" i="13"/>
  <c r="K6002" i="13"/>
  <c r="J6002" i="13"/>
  <c r="K6001" i="13"/>
  <c r="J6001" i="13"/>
  <c r="K6000" i="13"/>
  <c r="J6000" i="13"/>
  <c r="J5999" i="13"/>
  <c r="K5999" i="13" s="1"/>
  <c r="K5998" i="13"/>
  <c r="J5998" i="13"/>
  <c r="J5997" i="13"/>
  <c r="K5997" i="13" s="1"/>
  <c r="K5996" i="13"/>
  <c r="J5996" i="13"/>
  <c r="J5995" i="13"/>
  <c r="K5995" i="13" s="1"/>
  <c r="K5994" i="13"/>
  <c r="J5994" i="13"/>
  <c r="J5993" i="13"/>
  <c r="K5993" i="13" s="1"/>
  <c r="K5992" i="13"/>
  <c r="J5992" i="13"/>
  <c r="J5991" i="13"/>
  <c r="K5991" i="13" s="1"/>
  <c r="K5990" i="13"/>
  <c r="J5990" i="13"/>
  <c r="J5989" i="13"/>
  <c r="K5989" i="13" s="1"/>
  <c r="K5988" i="13"/>
  <c r="J5988" i="13"/>
  <c r="J5987" i="13"/>
  <c r="K5987" i="13" s="1"/>
  <c r="K5986" i="13"/>
  <c r="J5986" i="13"/>
  <c r="K5985" i="13"/>
  <c r="J5985" i="13"/>
  <c r="K5984" i="13"/>
  <c r="J5984" i="13"/>
  <c r="J5983" i="13"/>
  <c r="K5983" i="13" s="1"/>
  <c r="K5982" i="13"/>
  <c r="J5982" i="13"/>
  <c r="J5981" i="13"/>
  <c r="K5981" i="13" s="1"/>
  <c r="K5980" i="13"/>
  <c r="J5980" i="13"/>
  <c r="J5979" i="13"/>
  <c r="K5979" i="13" s="1"/>
  <c r="K5978" i="13"/>
  <c r="J5978" i="13"/>
  <c r="J5977" i="13"/>
  <c r="K5977" i="13" s="1"/>
  <c r="K5976" i="13"/>
  <c r="J5976" i="13"/>
  <c r="J5975" i="13"/>
  <c r="K5975" i="13" s="1"/>
  <c r="K5974" i="13"/>
  <c r="J5974" i="13"/>
  <c r="J5973" i="13"/>
  <c r="K5973" i="13" s="1"/>
  <c r="K5972" i="13"/>
  <c r="J5972" i="13"/>
  <c r="J5971" i="13"/>
  <c r="K5971" i="13" s="1"/>
  <c r="K5970" i="13"/>
  <c r="J5970" i="13"/>
  <c r="K5969" i="13"/>
  <c r="J5969" i="13"/>
  <c r="K5968" i="13"/>
  <c r="J5968" i="13"/>
  <c r="L5967" i="13"/>
  <c r="M5967" i="13" s="1"/>
  <c r="L5968" i="13" s="1"/>
  <c r="M5968" i="13" s="1"/>
  <c r="L5969" i="13" s="1"/>
  <c r="M5969" i="13" s="1"/>
  <c r="L5970" i="13" s="1"/>
  <c r="M5970" i="13" s="1"/>
  <c r="L5971" i="13" s="1"/>
  <c r="M5971" i="13" s="1"/>
  <c r="L5972" i="13" s="1"/>
  <c r="M5972" i="13" s="1"/>
  <c r="L5973" i="13" s="1"/>
  <c r="M5973" i="13" s="1"/>
  <c r="L5974" i="13" s="1"/>
  <c r="M5974" i="13" s="1"/>
  <c r="L5975" i="13" s="1"/>
  <c r="M5975" i="13" s="1"/>
  <c r="L5976" i="13" s="1"/>
  <c r="M5976" i="13" s="1"/>
  <c r="L5977" i="13" s="1"/>
  <c r="M5977" i="13" s="1"/>
  <c r="L5978" i="13" s="1"/>
  <c r="M5978" i="13" s="1"/>
  <c r="L5979" i="13" s="1"/>
  <c r="M5979" i="13" s="1"/>
  <c r="L5980" i="13" s="1"/>
  <c r="M5980" i="13" s="1"/>
  <c r="L5981" i="13" s="1"/>
  <c r="M5981" i="13" s="1"/>
  <c r="L5982" i="13" s="1"/>
  <c r="M5982" i="13" s="1"/>
  <c r="L5983" i="13" s="1"/>
  <c r="M5983" i="13" s="1"/>
  <c r="L5984" i="13" s="1"/>
  <c r="M5984" i="13" s="1"/>
  <c r="L5985" i="13" s="1"/>
  <c r="M5985" i="13" s="1"/>
  <c r="L5986" i="13" s="1"/>
  <c r="M5986" i="13" s="1"/>
  <c r="L5987" i="13" s="1"/>
  <c r="M5987" i="13" s="1"/>
  <c r="L5988" i="13" s="1"/>
  <c r="M5988" i="13" s="1"/>
  <c r="L5989" i="13" s="1"/>
  <c r="M5989" i="13" s="1"/>
  <c r="L5990" i="13" s="1"/>
  <c r="M5990" i="13" s="1"/>
  <c r="L5991" i="13" s="1"/>
  <c r="M5991" i="13" s="1"/>
  <c r="L5992" i="13" s="1"/>
  <c r="M5992" i="13" s="1"/>
  <c r="L5993" i="13" s="1"/>
  <c r="M5993" i="13" s="1"/>
  <c r="L5994" i="13" s="1"/>
  <c r="M5994" i="13" s="1"/>
  <c r="L5995" i="13" s="1"/>
  <c r="M5995" i="13" s="1"/>
  <c r="L5996" i="13" s="1"/>
  <c r="M5996" i="13" s="1"/>
  <c r="L5997" i="13" s="1"/>
  <c r="M5997" i="13" s="1"/>
  <c r="L5998" i="13" s="1"/>
  <c r="M5998" i="13" s="1"/>
  <c r="L5999" i="13" s="1"/>
  <c r="M5999" i="13" s="1"/>
  <c r="L6000" i="13" s="1"/>
  <c r="M6000" i="13" s="1"/>
  <c r="L6001" i="13" s="1"/>
  <c r="M6001" i="13" s="1"/>
  <c r="J5967" i="13"/>
  <c r="K5967" i="13" s="1"/>
  <c r="K5966" i="13"/>
  <c r="J5966" i="13"/>
  <c r="J5965" i="13"/>
  <c r="K5965" i="13" s="1"/>
  <c r="K5964" i="13"/>
  <c r="J5964" i="13"/>
  <c r="L5963" i="13"/>
  <c r="J5963" i="13"/>
  <c r="K5963" i="13" s="1"/>
  <c r="M5963" i="13" s="1"/>
  <c r="L5964" i="13" s="1"/>
  <c r="M5964" i="13" s="1"/>
  <c r="L5965" i="13" s="1"/>
  <c r="M5965" i="13" s="1"/>
  <c r="L5966" i="13" s="1"/>
  <c r="M5966" i="13" s="1"/>
  <c r="M5962" i="13"/>
  <c r="L5962" i="13"/>
  <c r="K5962" i="13"/>
  <c r="J5962" i="13"/>
  <c r="K5961" i="13"/>
  <c r="J5961" i="13"/>
  <c r="K5960" i="13"/>
  <c r="J5960" i="13"/>
  <c r="J5959" i="13"/>
  <c r="K5959" i="13" s="1"/>
  <c r="K5958" i="13"/>
  <c r="J5958" i="13"/>
  <c r="K5957" i="13"/>
  <c r="J5957" i="13"/>
  <c r="K5956" i="13"/>
  <c r="J5956" i="13"/>
  <c r="J5955" i="13"/>
  <c r="K5955" i="13" s="1"/>
  <c r="K5954" i="13"/>
  <c r="J5954" i="13"/>
  <c r="K5953" i="13"/>
  <c r="J5953" i="13"/>
  <c r="K5952" i="13"/>
  <c r="J5952" i="13"/>
  <c r="K5951" i="13"/>
  <c r="J5951" i="13"/>
  <c r="K5950" i="13"/>
  <c r="J5950" i="13"/>
  <c r="K5949" i="13"/>
  <c r="J5949" i="13"/>
  <c r="K5948" i="13"/>
  <c r="J5948" i="13"/>
  <c r="K5947" i="13"/>
  <c r="J5947" i="13"/>
  <c r="K5946" i="13"/>
  <c r="J5946" i="13"/>
  <c r="K5945" i="13"/>
  <c r="J5945" i="13"/>
  <c r="K5944" i="13"/>
  <c r="J5944" i="13"/>
  <c r="J5943" i="13"/>
  <c r="K5943" i="13" s="1"/>
  <c r="K5942" i="13"/>
  <c r="J5942" i="13"/>
  <c r="K5941" i="13"/>
  <c r="J5941" i="13"/>
  <c r="K5940" i="13"/>
  <c r="J5940" i="13"/>
  <c r="J5939" i="13"/>
  <c r="K5939" i="13" s="1"/>
  <c r="K5938" i="13"/>
  <c r="J5938" i="13"/>
  <c r="K5937" i="13"/>
  <c r="J5937" i="13"/>
  <c r="K5936" i="13"/>
  <c r="J5936" i="13"/>
  <c r="K5935" i="13"/>
  <c r="J5935" i="13"/>
  <c r="K5934" i="13"/>
  <c r="J5934" i="13"/>
  <c r="K5933" i="13"/>
  <c r="J5933" i="13"/>
  <c r="K5932" i="13"/>
  <c r="J5932" i="13"/>
  <c r="K5931" i="13"/>
  <c r="J5931" i="13"/>
  <c r="K5930" i="13"/>
  <c r="J5930" i="13"/>
  <c r="K5929" i="13"/>
  <c r="J5929" i="13"/>
  <c r="K5928" i="13"/>
  <c r="J5928" i="13"/>
  <c r="J5927" i="13"/>
  <c r="K5927" i="13" s="1"/>
  <c r="K5926" i="13"/>
  <c r="J5926" i="13"/>
  <c r="K5925" i="13"/>
  <c r="J5925" i="13"/>
  <c r="K5924" i="13"/>
  <c r="J5924" i="13"/>
  <c r="J5923" i="13"/>
  <c r="K5923" i="13" s="1"/>
  <c r="M5922" i="13"/>
  <c r="L5923" i="13" s="1"/>
  <c r="M5923" i="13" s="1"/>
  <c r="L5924" i="13" s="1"/>
  <c r="M5924" i="13" s="1"/>
  <c r="L5925" i="13" s="1"/>
  <c r="M5925" i="13" s="1"/>
  <c r="L5926" i="13" s="1"/>
  <c r="M5926" i="13" s="1"/>
  <c r="L5927" i="13" s="1"/>
  <c r="M5927" i="13" s="1"/>
  <c r="L5928" i="13" s="1"/>
  <c r="M5928" i="13" s="1"/>
  <c r="L5929" i="13" s="1"/>
  <c r="M5929" i="13" s="1"/>
  <c r="L5930" i="13" s="1"/>
  <c r="M5930" i="13" s="1"/>
  <c r="L5931" i="13" s="1"/>
  <c r="M5931" i="13" s="1"/>
  <c r="L5932" i="13" s="1"/>
  <c r="M5932" i="13" s="1"/>
  <c r="L5933" i="13" s="1"/>
  <c r="M5933" i="13" s="1"/>
  <c r="L5934" i="13" s="1"/>
  <c r="M5934" i="13" s="1"/>
  <c r="L5935" i="13" s="1"/>
  <c r="M5935" i="13" s="1"/>
  <c r="L5936" i="13" s="1"/>
  <c r="M5936" i="13" s="1"/>
  <c r="L5937" i="13" s="1"/>
  <c r="M5937" i="13" s="1"/>
  <c r="L5938" i="13" s="1"/>
  <c r="M5938" i="13" s="1"/>
  <c r="L5939" i="13" s="1"/>
  <c r="M5939" i="13" s="1"/>
  <c r="L5940" i="13" s="1"/>
  <c r="M5940" i="13" s="1"/>
  <c r="L5941" i="13" s="1"/>
  <c r="M5941" i="13" s="1"/>
  <c r="L5942" i="13" s="1"/>
  <c r="M5942" i="13" s="1"/>
  <c r="L5943" i="13" s="1"/>
  <c r="M5943" i="13" s="1"/>
  <c r="L5944" i="13" s="1"/>
  <c r="M5944" i="13" s="1"/>
  <c r="L5945" i="13" s="1"/>
  <c r="M5945" i="13" s="1"/>
  <c r="L5946" i="13" s="1"/>
  <c r="M5946" i="13" s="1"/>
  <c r="L5947" i="13" s="1"/>
  <c r="M5947" i="13" s="1"/>
  <c r="L5948" i="13" s="1"/>
  <c r="M5948" i="13" s="1"/>
  <c r="L5949" i="13" s="1"/>
  <c r="M5949" i="13" s="1"/>
  <c r="L5950" i="13" s="1"/>
  <c r="M5950" i="13" s="1"/>
  <c r="L5951" i="13" s="1"/>
  <c r="M5951" i="13" s="1"/>
  <c r="L5952" i="13" s="1"/>
  <c r="M5952" i="13" s="1"/>
  <c r="L5953" i="13" s="1"/>
  <c r="M5953" i="13" s="1"/>
  <c r="L5954" i="13" s="1"/>
  <c r="M5954" i="13" s="1"/>
  <c r="L5955" i="13" s="1"/>
  <c r="M5955" i="13" s="1"/>
  <c r="L5956" i="13" s="1"/>
  <c r="M5956" i="13" s="1"/>
  <c r="L5957" i="13" s="1"/>
  <c r="M5957" i="13" s="1"/>
  <c r="L5958" i="13" s="1"/>
  <c r="M5958" i="13" s="1"/>
  <c r="L5959" i="13" s="1"/>
  <c r="M5959" i="13" s="1"/>
  <c r="L5960" i="13" s="1"/>
  <c r="M5960" i="13" s="1"/>
  <c r="L5961" i="13" s="1"/>
  <c r="M5961" i="13" s="1"/>
  <c r="L5922" i="13"/>
  <c r="K5922" i="13"/>
  <c r="J5922" i="13"/>
  <c r="J5921" i="13"/>
  <c r="K5921" i="13" s="1"/>
  <c r="K5920" i="13"/>
  <c r="J5920" i="13"/>
  <c r="J5919" i="13"/>
  <c r="K5919" i="13" s="1"/>
  <c r="K5918" i="13"/>
  <c r="J5918" i="13"/>
  <c r="J5917" i="13"/>
  <c r="K5917" i="13" s="1"/>
  <c r="K5916" i="13"/>
  <c r="J5916" i="13"/>
  <c r="J5915" i="13"/>
  <c r="K5915" i="13" s="1"/>
  <c r="K5914" i="13"/>
  <c r="J5914" i="13"/>
  <c r="J5913" i="13"/>
  <c r="K5913" i="13" s="1"/>
  <c r="K5912" i="13"/>
  <c r="J5912" i="13"/>
  <c r="K5911" i="13"/>
  <c r="J5911" i="13"/>
  <c r="K5910" i="13"/>
  <c r="J5910" i="13"/>
  <c r="J5909" i="13"/>
  <c r="K5909" i="13" s="1"/>
  <c r="K5908" i="13"/>
  <c r="J5908" i="13"/>
  <c r="J5907" i="13"/>
  <c r="K5907" i="13" s="1"/>
  <c r="K5906" i="13"/>
  <c r="J5906" i="13"/>
  <c r="J5905" i="13"/>
  <c r="K5905" i="13" s="1"/>
  <c r="K5904" i="13"/>
  <c r="J5904" i="13"/>
  <c r="J5903" i="13"/>
  <c r="K5903" i="13" s="1"/>
  <c r="K5902" i="13"/>
  <c r="J5902" i="13"/>
  <c r="J5901" i="13"/>
  <c r="K5901" i="13" s="1"/>
  <c r="K5900" i="13"/>
  <c r="J5900" i="13"/>
  <c r="J5899" i="13"/>
  <c r="K5899" i="13" s="1"/>
  <c r="K5898" i="13"/>
  <c r="J5898" i="13"/>
  <c r="J5897" i="13"/>
  <c r="K5897" i="13" s="1"/>
  <c r="K5896" i="13"/>
  <c r="J5896" i="13"/>
  <c r="K5895" i="13"/>
  <c r="J5895" i="13"/>
  <c r="K5894" i="13"/>
  <c r="J5894" i="13"/>
  <c r="J5893" i="13"/>
  <c r="K5893" i="13" s="1"/>
  <c r="K5892" i="13"/>
  <c r="J5892" i="13"/>
  <c r="J5891" i="13"/>
  <c r="K5891" i="13" s="1"/>
  <c r="K5890" i="13"/>
  <c r="J5890" i="13"/>
  <c r="J5889" i="13"/>
  <c r="K5889" i="13" s="1"/>
  <c r="K5888" i="13"/>
  <c r="J5888" i="13"/>
  <c r="J5887" i="13"/>
  <c r="K5887" i="13" s="1"/>
  <c r="K5886" i="13"/>
  <c r="J5886" i="13"/>
  <c r="J5885" i="13"/>
  <c r="K5885" i="13" s="1"/>
  <c r="K5884" i="13"/>
  <c r="J5884" i="13"/>
  <c r="J5883" i="13"/>
  <c r="K5883" i="13" s="1"/>
  <c r="M5882" i="13"/>
  <c r="L5883" i="13" s="1"/>
  <c r="M5883" i="13" s="1"/>
  <c r="L5884" i="13" s="1"/>
  <c r="M5884" i="13" s="1"/>
  <c r="L5885" i="13" s="1"/>
  <c r="M5885" i="13" s="1"/>
  <c r="L5886" i="13" s="1"/>
  <c r="M5886" i="13" s="1"/>
  <c r="L5887" i="13" s="1"/>
  <c r="M5887" i="13" s="1"/>
  <c r="L5888" i="13" s="1"/>
  <c r="M5888" i="13" s="1"/>
  <c r="L5889" i="13" s="1"/>
  <c r="M5889" i="13" s="1"/>
  <c r="L5890" i="13" s="1"/>
  <c r="M5890" i="13" s="1"/>
  <c r="L5891" i="13" s="1"/>
  <c r="M5891" i="13" s="1"/>
  <c r="L5892" i="13" s="1"/>
  <c r="M5892" i="13" s="1"/>
  <c r="L5893" i="13" s="1"/>
  <c r="M5893" i="13" s="1"/>
  <c r="L5894" i="13" s="1"/>
  <c r="M5894" i="13" s="1"/>
  <c r="L5895" i="13" s="1"/>
  <c r="M5895" i="13" s="1"/>
  <c r="L5896" i="13" s="1"/>
  <c r="M5896" i="13" s="1"/>
  <c r="L5897" i="13" s="1"/>
  <c r="M5897" i="13" s="1"/>
  <c r="L5898" i="13" s="1"/>
  <c r="M5898" i="13" s="1"/>
  <c r="L5899" i="13" s="1"/>
  <c r="M5899" i="13" s="1"/>
  <c r="L5900" i="13" s="1"/>
  <c r="M5900" i="13" s="1"/>
  <c r="L5901" i="13" s="1"/>
  <c r="M5901" i="13" s="1"/>
  <c r="L5902" i="13" s="1"/>
  <c r="M5902" i="13" s="1"/>
  <c r="L5903" i="13" s="1"/>
  <c r="M5903" i="13" s="1"/>
  <c r="L5904" i="13" s="1"/>
  <c r="M5904" i="13" s="1"/>
  <c r="L5905" i="13" s="1"/>
  <c r="M5905" i="13" s="1"/>
  <c r="L5906" i="13" s="1"/>
  <c r="M5906" i="13" s="1"/>
  <c r="L5907" i="13" s="1"/>
  <c r="M5907" i="13" s="1"/>
  <c r="L5908" i="13" s="1"/>
  <c r="M5908" i="13" s="1"/>
  <c r="L5909" i="13" s="1"/>
  <c r="M5909" i="13" s="1"/>
  <c r="L5910" i="13" s="1"/>
  <c r="M5910" i="13" s="1"/>
  <c r="L5911" i="13" s="1"/>
  <c r="M5911" i="13" s="1"/>
  <c r="L5912" i="13" s="1"/>
  <c r="M5912" i="13" s="1"/>
  <c r="L5913" i="13" s="1"/>
  <c r="M5913" i="13" s="1"/>
  <c r="L5914" i="13" s="1"/>
  <c r="M5914" i="13" s="1"/>
  <c r="L5915" i="13" s="1"/>
  <c r="M5915" i="13" s="1"/>
  <c r="L5916" i="13" s="1"/>
  <c r="M5916" i="13" s="1"/>
  <c r="L5917" i="13" s="1"/>
  <c r="M5917" i="13" s="1"/>
  <c r="L5918" i="13" s="1"/>
  <c r="M5918" i="13" s="1"/>
  <c r="L5919" i="13" s="1"/>
  <c r="M5919" i="13" s="1"/>
  <c r="L5920" i="13" s="1"/>
  <c r="M5920" i="13" s="1"/>
  <c r="L5921" i="13" s="1"/>
  <c r="M5921" i="13" s="1"/>
  <c r="L5882" i="13"/>
  <c r="K5882" i="13"/>
  <c r="J5882" i="13"/>
  <c r="J5881" i="13"/>
  <c r="K5881" i="13" s="1"/>
  <c r="K5880" i="13"/>
  <c r="J5880" i="13"/>
  <c r="K5879" i="13"/>
  <c r="J5879" i="13"/>
  <c r="K5878" i="13"/>
  <c r="J5878" i="13"/>
  <c r="K5877" i="13"/>
  <c r="J5877" i="13"/>
  <c r="K5876" i="13"/>
  <c r="J5876" i="13"/>
  <c r="K5875" i="13"/>
  <c r="J5875" i="13"/>
  <c r="K5874" i="13"/>
  <c r="J5874" i="13"/>
  <c r="K5873" i="13"/>
  <c r="J5873" i="13"/>
  <c r="K5872" i="13"/>
  <c r="J5872" i="13"/>
  <c r="K5871" i="13"/>
  <c r="J5871" i="13"/>
  <c r="K5870" i="13"/>
  <c r="J5870" i="13"/>
  <c r="K5869" i="13"/>
  <c r="J5869" i="13"/>
  <c r="K5868" i="13"/>
  <c r="J5868" i="13"/>
  <c r="K5867" i="13"/>
  <c r="J5867" i="13"/>
  <c r="K5866" i="13"/>
  <c r="J5866" i="13"/>
  <c r="J5865" i="13"/>
  <c r="K5865" i="13" s="1"/>
  <c r="K5864" i="13"/>
  <c r="J5864" i="13"/>
  <c r="K5863" i="13"/>
  <c r="J5863" i="13"/>
  <c r="K5862" i="13"/>
  <c r="J5862" i="13"/>
  <c r="K5861" i="13"/>
  <c r="J5861" i="13"/>
  <c r="K5860" i="13"/>
  <c r="J5860" i="13"/>
  <c r="K5859" i="13"/>
  <c r="J5859" i="13"/>
  <c r="K5858" i="13"/>
  <c r="J5858" i="13"/>
  <c r="K5857" i="13"/>
  <c r="J5857" i="13"/>
  <c r="K5856" i="13"/>
  <c r="J5856" i="13"/>
  <c r="K5855" i="13"/>
  <c r="J5855" i="13"/>
  <c r="K5854" i="13"/>
  <c r="J5854" i="13"/>
  <c r="J5853" i="13"/>
  <c r="K5853" i="13" s="1"/>
  <c r="K5852" i="13"/>
  <c r="J5852" i="13"/>
  <c r="K5851" i="13"/>
  <c r="J5851" i="13"/>
  <c r="K5850" i="13"/>
  <c r="J5850" i="13"/>
  <c r="J5849" i="13"/>
  <c r="K5849" i="13" s="1"/>
  <c r="K5848" i="13"/>
  <c r="J5848" i="13"/>
  <c r="K5847" i="13"/>
  <c r="J5847" i="13"/>
  <c r="K5846" i="13"/>
  <c r="J5846" i="13"/>
  <c r="K5845" i="13"/>
  <c r="J5845" i="13"/>
  <c r="K5844" i="13"/>
  <c r="J5844" i="13"/>
  <c r="K5843" i="13"/>
  <c r="J5843" i="13"/>
  <c r="M5842" i="13"/>
  <c r="L5843" i="13" s="1"/>
  <c r="M5843" i="13" s="1"/>
  <c r="L5844" i="13" s="1"/>
  <c r="M5844" i="13" s="1"/>
  <c r="L5845" i="13" s="1"/>
  <c r="M5845" i="13" s="1"/>
  <c r="L5846" i="13" s="1"/>
  <c r="M5846" i="13" s="1"/>
  <c r="L5847" i="13" s="1"/>
  <c r="M5847" i="13" s="1"/>
  <c r="L5848" i="13" s="1"/>
  <c r="M5848" i="13" s="1"/>
  <c r="L5849" i="13" s="1"/>
  <c r="M5849" i="13" s="1"/>
  <c r="L5850" i="13" s="1"/>
  <c r="M5850" i="13" s="1"/>
  <c r="L5851" i="13" s="1"/>
  <c r="M5851" i="13" s="1"/>
  <c r="L5852" i="13" s="1"/>
  <c r="M5852" i="13" s="1"/>
  <c r="L5853" i="13" s="1"/>
  <c r="M5853" i="13" s="1"/>
  <c r="L5854" i="13" s="1"/>
  <c r="M5854" i="13" s="1"/>
  <c r="L5855" i="13" s="1"/>
  <c r="M5855" i="13" s="1"/>
  <c r="L5856" i="13" s="1"/>
  <c r="M5856" i="13" s="1"/>
  <c r="L5857" i="13" s="1"/>
  <c r="M5857" i="13" s="1"/>
  <c r="L5858" i="13" s="1"/>
  <c r="M5858" i="13" s="1"/>
  <c r="L5859" i="13" s="1"/>
  <c r="M5859" i="13" s="1"/>
  <c r="L5860" i="13" s="1"/>
  <c r="M5860" i="13" s="1"/>
  <c r="L5861" i="13" s="1"/>
  <c r="M5861" i="13" s="1"/>
  <c r="L5862" i="13" s="1"/>
  <c r="M5862" i="13" s="1"/>
  <c r="L5863" i="13" s="1"/>
  <c r="M5863" i="13" s="1"/>
  <c r="L5864" i="13" s="1"/>
  <c r="M5864" i="13" s="1"/>
  <c r="L5865" i="13" s="1"/>
  <c r="M5865" i="13" s="1"/>
  <c r="L5866" i="13" s="1"/>
  <c r="M5866" i="13" s="1"/>
  <c r="L5867" i="13" s="1"/>
  <c r="M5867" i="13" s="1"/>
  <c r="L5868" i="13" s="1"/>
  <c r="M5868" i="13" s="1"/>
  <c r="L5869" i="13" s="1"/>
  <c r="M5869" i="13" s="1"/>
  <c r="L5870" i="13" s="1"/>
  <c r="M5870" i="13" s="1"/>
  <c r="L5871" i="13" s="1"/>
  <c r="M5871" i="13" s="1"/>
  <c r="L5872" i="13" s="1"/>
  <c r="M5872" i="13" s="1"/>
  <c r="L5873" i="13" s="1"/>
  <c r="M5873" i="13" s="1"/>
  <c r="L5874" i="13" s="1"/>
  <c r="M5874" i="13" s="1"/>
  <c r="L5875" i="13" s="1"/>
  <c r="M5875" i="13" s="1"/>
  <c r="L5876" i="13" s="1"/>
  <c r="M5876" i="13" s="1"/>
  <c r="L5877" i="13" s="1"/>
  <c r="M5877" i="13" s="1"/>
  <c r="L5878" i="13" s="1"/>
  <c r="M5878" i="13" s="1"/>
  <c r="L5879" i="13" s="1"/>
  <c r="M5879" i="13" s="1"/>
  <c r="L5880" i="13" s="1"/>
  <c r="M5880" i="13" s="1"/>
  <c r="L5881" i="13" s="1"/>
  <c r="M5881" i="13" s="1"/>
  <c r="L5842" i="13"/>
  <c r="K5842" i="13"/>
  <c r="J5842" i="13"/>
  <c r="J5841" i="13"/>
  <c r="K5841" i="13" s="1"/>
  <c r="K5840" i="13"/>
  <c r="J5840" i="13"/>
  <c r="J5839" i="13"/>
  <c r="K5839" i="13" s="1"/>
  <c r="K5838" i="13"/>
  <c r="J5838" i="13"/>
  <c r="K5837" i="13"/>
  <c r="J5837" i="13"/>
  <c r="K5836" i="13"/>
  <c r="J5836" i="13"/>
  <c r="J5835" i="13"/>
  <c r="K5835" i="13" s="1"/>
  <c r="K5834" i="13"/>
  <c r="J5834" i="13"/>
  <c r="J5833" i="13"/>
  <c r="K5833" i="13" s="1"/>
  <c r="K5832" i="13"/>
  <c r="J5832" i="13"/>
  <c r="J5831" i="13"/>
  <c r="K5831" i="13" s="1"/>
  <c r="K5830" i="13"/>
  <c r="J5830" i="13"/>
  <c r="J5829" i="13"/>
  <c r="K5829" i="13" s="1"/>
  <c r="K5828" i="13"/>
  <c r="J5828" i="13"/>
  <c r="J5827" i="13"/>
  <c r="K5827" i="13" s="1"/>
  <c r="K5826" i="13"/>
  <c r="J5826" i="13"/>
  <c r="J5825" i="13"/>
  <c r="K5825" i="13" s="1"/>
  <c r="K5824" i="13"/>
  <c r="J5824" i="13"/>
  <c r="J5823" i="13"/>
  <c r="K5823" i="13" s="1"/>
  <c r="K5822" i="13"/>
  <c r="J5822" i="13"/>
  <c r="K5821" i="13"/>
  <c r="J5821" i="13"/>
  <c r="K5820" i="13"/>
  <c r="J5820" i="13"/>
  <c r="J5819" i="13"/>
  <c r="K5819" i="13" s="1"/>
  <c r="K5818" i="13"/>
  <c r="J5818" i="13"/>
  <c r="J5817" i="13"/>
  <c r="K5817" i="13" s="1"/>
  <c r="K5816" i="13"/>
  <c r="J5816" i="13"/>
  <c r="J5815" i="13"/>
  <c r="K5815" i="13" s="1"/>
  <c r="K5814" i="13"/>
  <c r="J5814" i="13"/>
  <c r="J5813" i="13"/>
  <c r="K5813" i="13" s="1"/>
  <c r="K5812" i="13"/>
  <c r="J5812" i="13"/>
  <c r="J5811" i="13"/>
  <c r="K5811" i="13" s="1"/>
  <c r="K5810" i="13"/>
  <c r="J5810" i="13"/>
  <c r="J5809" i="13"/>
  <c r="K5809" i="13" s="1"/>
  <c r="K5808" i="13"/>
  <c r="J5808" i="13"/>
  <c r="J5807" i="13"/>
  <c r="K5807" i="13" s="1"/>
  <c r="K5806" i="13"/>
  <c r="J5806" i="13"/>
  <c r="K5805" i="13"/>
  <c r="J5805" i="13"/>
  <c r="K5804" i="13"/>
  <c r="J5804" i="13"/>
  <c r="L5803" i="13"/>
  <c r="M5803" i="13" s="1"/>
  <c r="L5804" i="13" s="1"/>
  <c r="M5804" i="13" s="1"/>
  <c r="L5805" i="13" s="1"/>
  <c r="M5805" i="13" s="1"/>
  <c r="L5806" i="13" s="1"/>
  <c r="M5806" i="13" s="1"/>
  <c r="L5807" i="13" s="1"/>
  <c r="M5807" i="13" s="1"/>
  <c r="L5808" i="13" s="1"/>
  <c r="M5808" i="13" s="1"/>
  <c r="L5809" i="13" s="1"/>
  <c r="M5809" i="13" s="1"/>
  <c r="L5810" i="13" s="1"/>
  <c r="M5810" i="13" s="1"/>
  <c r="L5811" i="13" s="1"/>
  <c r="M5811" i="13" s="1"/>
  <c r="L5812" i="13" s="1"/>
  <c r="M5812" i="13" s="1"/>
  <c r="L5813" i="13" s="1"/>
  <c r="M5813" i="13" s="1"/>
  <c r="L5814" i="13" s="1"/>
  <c r="M5814" i="13" s="1"/>
  <c r="L5815" i="13" s="1"/>
  <c r="M5815" i="13" s="1"/>
  <c r="L5816" i="13" s="1"/>
  <c r="M5816" i="13" s="1"/>
  <c r="L5817" i="13" s="1"/>
  <c r="M5817" i="13" s="1"/>
  <c r="L5818" i="13" s="1"/>
  <c r="M5818" i="13" s="1"/>
  <c r="L5819" i="13" s="1"/>
  <c r="M5819" i="13" s="1"/>
  <c r="L5820" i="13" s="1"/>
  <c r="M5820" i="13" s="1"/>
  <c r="L5821" i="13" s="1"/>
  <c r="M5821" i="13" s="1"/>
  <c r="L5822" i="13" s="1"/>
  <c r="M5822" i="13" s="1"/>
  <c r="L5823" i="13" s="1"/>
  <c r="M5823" i="13" s="1"/>
  <c r="L5824" i="13" s="1"/>
  <c r="M5824" i="13" s="1"/>
  <c r="L5825" i="13" s="1"/>
  <c r="M5825" i="13" s="1"/>
  <c r="L5826" i="13" s="1"/>
  <c r="M5826" i="13" s="1"/>
  <c r="L5827" i="13" s="1"/>
  <c r="M5827" i="13" s="1"/>
  <c r="L5828" i="13" s="1"/>
  <c r="M5828" i="13" s="1"/>
  <c r="L5829" i="13" s="1"/>
  <c r="M5829" i="13" s="1"/>
  <c r="L5830" i="13" s="1"/>
  <c r="M5830" i="13" s="1"/>
  <c r="L5831" i="13" s="1"/>
  <c r="M5831" i="13" s="1"/>
  <c r="L5832" i="13" s="1"/>
  <c r="M5832" i="13" s="1"/>
  <c r="L5833" i="13" s="1"/>
  <c r="M5833" i="13" s="1"/>
  <c r="L5834" i="13" s="1"/>
  <c r="M5834" i="13" s="1"/>
  <c r="L5835" i="13" s="1"/>
  <c r="M5835" i="13" s="1"/>
  <c r="L5836" i="13" s="1"/>
  <c r="M5836" i="13" s="1"/>
  <c r="L5837" i="13" s="1"/>
  <c r="M5837" i="13" s="1"/>
  <c r="L5838" i="13" s="1"/>
  <c r="M5838" i="13" s="1"/>
  <c r="L5839" i="13" s="1"/>
  <c r="M5839" i="13" s="1"/>
  <c r="L5840" i="13" s="1"/>
  <c r="M5840" i="13" s="1"/>
  <c r="L5841" i="13" s="1"/>
  <c r="M5841" i="13" s="1"/>
  <c r="J5803" i="13"/>
  <c r="K5803" i="13" s="1"/>
  <c r="M5802" i="13"/>
  <c r="L5802" i="13"/>
  <c r="K5802" i="13"/>
  <c r="J5802" i="13"/>
  <c r="K5801" i="13"/>
  <c r="J5801" i="13"/>
  <c r="K5800" i="13"/>
  <c r="J5800" i="13"/>
  <c r="K5799" i="13"/>
  <c r="J5799" i="13"/>
  <c r="K5798" i="13"/>
  <c r="J5798" i="13"/>
  <c r="K5797" i="13"/>
  <c r="J5797" i="13"/>
  <c r="K5796" i="13"/>
  <c r="J5796" i="13"/>
  <c r="J5795" i="13"/>
  <c r="K5795" i="13" s="1"/>
  <c r="K5794" i="13"/>
  <c r="J5794" i="13"/>
  <c r="K5793" i="13"/>
  <c r="J5793" i="13"/>
  <c r="K5792" i="13"/>
  <c r="J5792" i="13"/>
  <c r="J5791" i="13"/>
  <c r="K5791" i="13" s="1"/>
  <c r="K5790" i="13"/>
  <c r="J5790" i="13"/>
  <c r="K5789" i="13"/>
  <c r="J5789" i="13"/>
  <c r="K5788" i="13"/>
  <c r="J5788" i="13"/>
  <c r="K5787" i="13"/>
  <c r="J5787" i="13"/>
  <c r="K5786" i="13"/>
  <c r="J5786" i="13"/>
  <c r="J5785" i="13"/>
  <c r="K5785" i="13" s="1"/>
  <c r="K5784" i="13"/>
  <c r="J5784" i="13"/>
  <c r="K5783" i="13"/>
  <c r="J5783" i="13"/>
  <c r="K5782" i="13"/>
  <c r="J5782" i="13"/>
  <c r="K5781" i="13"/>
  <c r="J5781" i="13"/>
  <c r="K5780" i="13"/>
  <c r="J5780" i="13"/>
  <c r="J5779" i="13"/>
  <c r="K5779" i="13" s="1"/>
  <c r="K5778" i="13"/>
  <c r="J5778" i="13"/>
  <c r="J5777" i="13"/>
  <c r="K5777" i="13" s="1"/>
  <c r="K5776" i="13"/>
  <c r="J5776" i="13"/>
  <c r="J5775" i="13"/>
  <c r="K5775" i="13" s="1"/>
  <c r="K5774" i="13"/>
  <c r="J5774" i="13"/>
  <c r="K5773" i="13"/>
  <c r="J5773" i="13"/>
  <c r="K5772" i="13"/>
  <c r="J5772" i="13"/>
  <c r="K5771" i="13"/>
  <c r="J5771" i="13"/>
  <c r="K5770" i="13"/>
  <c r="J5770" i="13"/>
  <c r="K5769" i="13"/>
  <c r="J5769" i="13"/>
  <c r="K5768" i="13"/>
  <c r="J5768" i="13"/>
  <c r="K5767" i="13"/>
  <c r="J5767" i="13"/>
  <c r="K5766" i="13"/>
  <c r="J5766" i="13"/>
  <c r="K5765" i="13"/>
  <c r="J5765" i="13"/>
  <c r="K5764" i="13"/>
  <c r="J5764" i="13"/>
  <c r="M5763" i="13"/>
  <c r="L5764" i="13" s="1"/>
  <c r="M5764" i="13" s="1"/>
  <c r="L5765" i="13" s="1"/>
  <c r="M5765" i="13" s="1"/>
  <c r="L5766" i="13" s="1"/>
  <c r="M5766" i="13" s="1"/>
  <c r="L5767" i="13" s="1"/>
  <c r="M5767" i="13" s="1"/>
  <c r="L5768" i="13" s="1"/>
  <c r="M5768" i="13" s="1"/>
  <c r="L5769" i="13" s="1"/>
  <c r="M5769" i="13" s="1"/>
  <c r="L5770" i="13" s="1"/>
  <c r="M5770" i="13" s="1"/>
  <c r="L5771" i="13" s="1"/>
  <c r="M5771" i="13" s="1"/>
  <c r="L5772" i="13" s="1"/>
  <c r="M5772" i="13" s="1"/>
  <c r="L5773" i="13" s="1"/>
  <c r="M5773" i="13" s="1"/>
  <c r="L5774" i="13" s="1"/>
  <c r="M5774" i="13" s="1"/>
  <c r="L5775" i="13" s="1"/>
  <c r="M5775" i="13" s="1"/>
  <c r="L5776" i="13" s="1"/>
  <c r="M5776" i="13" s="1"/>
  <c r="L5777" i="13" s="1"/>
  <c r="M5777" i="13" s="1"/>
  <c r="L5778" i="13" s="1"/>
  <c r="M5778" i="13" s="1"/>
  <c r="L5779" i="13" s="1"/>
  <c r="L5763" i="13"/>
  <c r="K5763" i="13"/>
  <c r="J5763" i="13"/>
  <c r="M5762" i="13"/>
  <c r="L5762" i="13"/>
  <c r="K5762" i="13"/>
  <c r="J5762" i="13"/>
  <c r="K5761" i="13"/>
  <c r="J5761" i="13"/>
  <c r="K5760" i="13"/>
  <c r="J5760" i="13"/>
  <c r="J5759" i="13"/>
  <c r="K5759" i="13" s="1"/>
  <c r="K5758" i="13"/>
  <c r="J5758" i="13"/>
  <c r="J5757" i="13"/>
  <c r="K5757" i="13" s="1"/>
  <c r="K5756" i="13"/>
  <c r="J5756" i="13"/>
  <c r="J5755" i="13"/>
  <c r="K5755" i="13" s="1"/>
  <c r="K5754" i="13"/>
  <c r="J5754" i="13"/>
  <c r="J5753" i="13"/>
  <c r="K5753" i="13" s="1"/>
  <c r="K5752" i="13"/>
  <c r="J5752" i="13"/>
  <c r="J5751" i="13"/>
  <c r="K5751" i="13" s="1"/>
  <c r="K5750" i="13"/>
  <c r="J5750" i="13"/>
  <c r="K5749" i="13"/>
  <c r="J5749" i="13"/>
  <c r="K5748" i="13"/>
  <c r="J5748" i="13"/>
  <c r="K5747" i="13"/>
  <c r="J5747" i="13"/>
  <c r="K5746" i="13"/>
  <c r="J5746" i="13"/>
  <c r="L5745" i="13"/>
  <c r="M5745" i="13" s="1"/>
  <c r="L5746" i="13" s="1"/>
  <c r="M5746" i="13" s="1"/>
  <c r="L5747" i="13" s="1"/>
  <c r="M5747" i="13" s="1"/>
  <c r="L5748" i="13" s="1"/>
  <c r="M5748" i="13" s="1"/>
  <c r="L5749" i="13" s="1"/>
  <c r="M5749" i="13" s="1"/>
  <c r="L5750" i="13" s="1"/>
  <c r="M5750" i="13" s="1"/>
  <c r="L5751" i="13" s="1"/>
  <c r="M5751" i="13" s="1"/>
  <c r="L5752" i="13" s="1"/>
  <c r="M5752" i="13" s="1"/>
  <c r="L5753" i="13" s="1"/>
  <c r="M5753" i="13" s="1"/>
  <c r="L5754" i="13" s="1"/>
  <c r="M5754" i="13" s="1"/>
  <c r="L5755" i="13" s="1"/>
  <c r="M5755" i="13" s="1"/>
  <c r="L5756" i="13" s="1"/>
  <c r="M5756" i="13" s="1"/>
  <c r="L5757" i="13" s="1"/>
  <c r="M5757" i="13" s="1"/>
  <c r="L5758" i="13" s="1"/>
  <c r="M5758" i="13" s="1"/>
  <c r="L5759" i="13" s="1"/>
  <c r="M5759" i="13" s="1"/>
  <c r="L5760" i="13" s="1"/>
  <c r="M5760" i="13" s="1"/>
  <c r="L5761" i="13" s="1"/>
  <c r="M5761" i="13" s="1"/>
  <c r="K5745" i="13"/>
  <c r="J5745" i="13"/>
  <c r="K5744" i="13"/>
  <c r="J5744" i="13"/>
  <c r="J5743" i="13"/>
  <c r="K5743" i="13" s="1"/>
  <c r="K5742" i="13"/>
  <c r="J5742" i="13"/>
  <c r="J5741" i="13"/>
  <c r="K5741" i="13" s="1"/>
  <c r="K5740" i="13"/>
  <c r="J5740" i="13"/>
  <c r="J5739" i="13"/>
  <c r="K5739" i="13" s="1"/>
  <c r="K5738" i="13"/>
  <c r="J5738" i="13"/>
  <c r="K5737" i="13"/>
  <c r="J5737" i="13"/>
  <c r="K5736" i="13"/>
  <c r="J5736" i="13"/>
  <c r="J5735" i="13"/>
  <c r="K5735" i="13" s="1"/>
  <c r="K5734" i="13"/>
  <c r="J5734" i="13"/>
  <c r="J5733" i="13"/>
  <c r="K5733" i="13" s="1"/>
  <c r="K5732" i="13"/>
  <c r="J5732" i="13"/>
  <c r="K5731" i="13"/>
  <c r="J5731" i="13"/>
  <c r="K5730" i="13"/>
  <c r="J5730" i="13"/>
  <c r="J5729" i="13"/>
  <c r="K5729" i="13" s="1"/>
  <c r="K5728" i="13"/>
  <c r="J5728" i="13"/>
  <c r="J5727" i="13"/>
  <c r="K5727" i="13" s="1"/>
  <c r="K5726" i="13"/>
  <c r="J5726" i="13"/>
  <c r="J5725" i="13"/>
  <c r="K5725" i="13" s="1"/>
  <c r="K5724" i="13"/>
  <c r="J5724" i="13"/>
  <c r="L5723" i="13"/>
  <c r="J5723" i="13"/>
  <c r="K5723" i="13" s="1"/>
  <c r="M5723" i="13" s="1"/>
  <c r="L5724" i="13" s="1"/>
  <c r="M5724" i="13" s="1"/>
  <c r="L5725" i="13" s="1"/>
  <c r="M5725" i="13" s="1"/>
  <c r="L5726" i="13" s="1"/>
  <c r="M5726" i="13" s="1"/>
  <c r="L5727" i="13" s="1"/>
  <c r="M5727" i="13" s="1"/>
  <c r="L5728" i="13" s="1"/>
  <c r="M5728" i="13" s="1"/>
  <c r="L5729" i="13" s="1"/>
  <c r="M5729" i="13" s="1"/>
  <c r="L5730" i="13" s="1"/>
  <c r="M5730" i="13" s="1"/>
  <c r="L5731" i="13" s="1"/>
  <c r="M5731" i="13" s="1"/>
  <c r="L5732" i="13" s="1"/>
  <c r="M5732" i="13" s="1"/>
  <c r="L5733" i="13" s="1"/>
  <c r="M5733" i="13" s="1"/>
  <c r="L5734" i="13" s="1"/>
  <c r="M5734" i="13" s="1"/>
  <c r="L5735" i="13" s="1"/>
  <c r="M5735" i="13" s="1"/>
  <c r="L5736" i="13" s="1"/>
  <c r="M5736" i="13" s="1"/>
  <c r="L5737" i="13" s="1"/>
  <c r="M5737" i="13" s="1"/>
  <c r="L5738" i="13" s="1"/>
  <c r="M5738" i="13" s="1"/>
  <c r="L5739" i="13" s="1"/>
  <c r="M5739" i="13" s="1"/>
  <c r="L5740" i="13" s="1"/>
  <c r="M5740" i="13" s="1"/>
  <c r="L5741" i="13" s="1"/>
  <c r="M5741" i="13" s="1"/>
  <c r="L5742" i="13" s="1"/>
  <c r="M5742" i="13" s="1"/>
  <c r="L5743" i="13" s="1"/>
  <c r="M5743" i="13" s="1"/>
  <c r="L5744" i="13" s="1"/>
  <c r="M5744" i="13" s="1"/>
  <c r="M5722" i="13"/>
  <c r="L5722" i="13"/>
  <c r="K5722" i="13"/>
  <c r="J5722" i="13"/>
  <c r="J5721" i="13"/>
  <c r="K5721" i="13" s="1"/>
  <c r="K5720" i="13"/>
  <c r="J5720" i="13"/>
  <c r="K5719" i="13"/>
  <c r="J5719" i="13"/>
  <c r="K5718" i="13"/>
  <c r="J5718" i="13"/>
  <c r="K5717" i="13"/>
  <c r="J5717" i="13"/>
  <c r="K5716" i="13"/>
  <c r="J5716" i="13"/>
  <c r="K5715" i="13"/>
  <c r="J5715" i="13"/>
  <c r="K5714" i="13"/>
  <c r="J5714" i="13"/>
  <c r="K5713" i="13"/>
  <c r="J5713" i="13"/>
  <c r="K5712" i="13"/>
  <c r="J5712" i="13"/>
  <c r="K5711" i="13"/>
  <c r="J5711" i="13"/>
  <c r="K5710" i="13"/>
  <c r="J5710" i="13"/>
  <c r="J5709" i="13"/>
  <c r="K5709" i="13" s="1"/>
  <c r="K5708" i="13"/>
  <c r="J5708" i="13"/>
  <c r="K5707" i="13"/>
  <c r="J5707" i="13"/>
  <c r="K5706" i="13"/>
  <c r="J5706" i="13"/>
  <c r="K5705" i="13"/>
  <c r="J5705" i="13"/>
  <c r="K5704" i="13"/>
  <c r="J5704" i="13"/>
  <c r="K5703" i="13"/>
  <c r="J5703" i="13"/>
  <c r="K5702" i="13"/>
  <c r="J5702" i="13"/>
  <c r="J5701" i="13"/>
  <c r="K5701" i="13" s="1"/>
  <c r="K5700" i="13"/>
  <c r="J5700" i="13"/>
  <c r="K5699" i="13"/>
  <c r="J5699" i="13"/>
  <c r="K5698" i="13"/>
  <c r="J5698" i="13"/>
  <c r="J5697" i="13"/>
  <c r="K5697" i="13" s="1"/>
  <c r="K5696" i="13"/>
  <c r="J5696" i="13"/>
  <c r="K5695" i="13"/>
  <c r="J5695" i="13"/>
  <c r="K5694" i="13"/>
  <c r="J5694" i="13"/>
  <c r="K5693" i="13"/>
  <c r="J5693" i="13"/>
  <c r="K5692" i="13"/>
  <c r="J5692" i="13"/>
  <c r="J5691" i="13"/>
  <c r="K5691" i="13" s="1"/>
  <c r="K5690" i="13"/>
  <c r="J5690" i="13"/>
  <c r="J5689" i="13"/>
  <c r="K5689" i="13" s="1"/>
  <c r="K5688" i="13"/>
  <c r="J5688" i="13"/>
  <c r="J5687" i="13"/>
  <c r="K5687" i="13" s="1"/>
  <c r="K5686" i="13"/>
  <c r="J5686" i="13"/>
  <c r="J5685" i="13"/>
  <c r="K5685" i="13" s="1"/>
  <c r="K5684" i="13"/>
  <c r="J5684" i="13"/>
  <c r="K5683" i="13"/>
  <c r="J5683" i="13"/>
  <c r="L5682" i="13"/>
  <c r="K5682" i="13"/>
  <c r="J5682" i="13"/>
  <c r="K5681" i="13"/>
  <c r="J5681" i="13"/>
  <c r="K5680" i="13"/>
  <c r="J5680" i="13"/>
  <c r="K5679" i="13"/>
  <c r="J5679" i="13"/>
  <c r="K5678" i="13"/>
  <c r="J5678" i="13"/>
  <c r="J5677" i="13"/>
  <c r="K5677" i="13" s="1"/>
  <c r="K5676" i="13"/>
  <c r="J5676" i="13"/>
  <c r="J5675" i="13"/>
  <c r="K5675" i="13" s="1"/>
  <c r="K5674" i="13"/>
  <c r="J5674" i="13"/>
  <c r="K5673" i="13"/>
  <c r="J5673" i="13"/>
  <c r="K5672" i="13"/>
  <c r="J5672" i="13"/>
  <c r="K5671" i="13"/>
  <c r="J5671" i="13"/>
  <c r="K5670" i="13"/>
  <c r="J5670" i="13"/>
  <c r="J5669" i="13"/>
  <c r="K5669" i="13" s="1"/>
  <c r="K5668" i="13"/>
  <c r="J5668" i="13"/>
  <c r="K5667" i="13"/>
  <c r="J5667" i="13"/>
  <c r="K5666" i="13"/>
  <c r="J5666" i="13"/>
  <c r="J5665" i="13"/>
  <c r="K5665" i="13" s="1"/>
  <c r="K5664" i="13"/>
  <c r="J5664" i="13"/>
  <c r="J5663" i="13"/>
  <c r="K5663" i="13" s="1"/>
  <c r="K5662" i="13"/>
  <c r="J5662" i="13"/>
  <c r="K5661" i="13"/>
  <c r="J5661" i="13"/>
  <c r="K5660" i="13"/>
  <c r="J5660" i="13"/>
  <c r="K5659" i="13"/>
  <c r="J5659" i="13"/>
  <c r="K5658" i="13"/>
  <c r="J5658" i="13"/>
  <c r="J5657" i="13"/>
  <c r="K5657" i="13" s="1"/>
  <c r="K5656" i="13"/>
  <c r="J5656" i="13"/>
  <c r="J5655" i="13"/>
  <c r="K5655" i="13" s="1"/>
  <c r="K5654" i="13"/>
  <c r="J5654" i="13"/>
  <c r="J5653" i="13"/>
  <c r="K5653" i="13" s="1"/>
  <c r="K5652" i="13"/>
  <c r="J5652" i="13"/>
  <c r="K5651" i="13"/>
  <c r="J5651" i="13"/>
  <c r="K5650" i="13"/>
  <c r="J5650" i="13"/>
  <c r="K5649" i="13"/>
  <c r="J5649" i="13"/>
  <c r="K5648" i="13"/>
  <c r="J5648" i="13"/>
  <c r="K5647" i="13"/>
  <c r="J5647" i="13"/>
  <c r="K5646" i="13"/>
  <c r="J5646" i="13"/>
  <c r="K5645" i="13"/>
  <c r="J5645" i="13"/>
  <c r="K5644" i="13"/>
  <c r="J5644" i="13"/>
  <c r="J5643" i="13"/>
  <c r="K5643" i="13" s="1"/>
  <c r="M5642" i="13"/>
  <c r="L5643" i="13" s="1"/>
  <c r="L5642" i="13"/>
  <c r="K5642" i="13"/>
  <c r="J5642" i="13"/>
  <c r="J5641" i="13"/>
  <c r="K5641" i="13" s="1"/>
  <c r="K5640" i="13"/>
  <c r="J5640" i="13"/>
  <c r="K5639" i="13"/>
  <c r="J5639" i="13"/>
  <c r="K5638" i="13"/>
  <c r="J5638" i="13"/>
  <c r="J5637" i="13"/>
  <c r="K5637" i="13" s="1"/>
  <c r="K5636" i="13"/>
  <c r="J5636" i="13"/>
  <c r="K5635" i="13"/>
  <c r="J5635" i="13"/>
  <c r="K5634" i="13"/>
  <c r="J5634" i="13"/>
  <c r="J5633" i="13"/>
  <c r="K5633" i="13" s="1"/>
  <c r="K5632" i="13"/>
  <c r="J5632" i="13"/>
  <c r="K5631" i="13"/>
  <c r="J5631" i="13"/>
  <c r="K5630" i="13"/>
  <c r="J5630" i="13"/>
  <c r="J5629" i="13"/>
  <c r="K5629" i="13" s="1"/>
  <c r="K5628" i="13"/>
  <c r="J5628" i="13"/>
  <c r="K5627" i="13"/>
  <c r="J5627" i="13"/>
  <c r="K5626" i="13"/>
  <c r="J5626" i="13"/>
  <c r="J5625" i="13"/>
  <c r="K5625" i="13" s="1"/>
  <c r="K5624" i="13"/>
  <c r="J5624" i="13"/>
  <c r="J5623" i="13"/>
  <c r="K5623" i="13" s="1"/>
  <c r="K5622" i="13"/>
  <c r="J5622" i="13"/>
  <c r="J5621" i="13"/>
  <c r="K5621" i="13" s="1"/>
  <c r="K5620" i="13"/>
  <c r="J5620" i="13"/>
  <c r="K5619" i="13"/>
  <c r="J5619" i="13"/>
  <c r="K5618" i="13"/>
  <c r="J5618" i="13"/>
  <c r="K5617" i="13"/>
  <c r="J5617" i="13"/>
  <c r="K5616" i="13"/>
  <c r="J5616" i="13"/>
  <c r="K5615" i="13"/>
  <c r="J5615" i="13"/>
  <c r="K5614" i="13"/>
  <c r="J5614" i="13"/>
  <c r="K5613" i="13"/>
  <c r="J5613" i="13"/>
  <c r="K5612" i="13"/>
  <c r="J5612" i="13"/>
  <c r="J5611" i="13"/>
  <c r="K5611" i="13" s="1"/>
  <c r="K5610" i="13"/>
  <c r="J5610" i="13"/>
  <c r="J5609" i="13"/>
  <c r="K5609" i="13" s="1"/>
  <c r="K5608" i="13"/>
  <c r="J5608" i="13"/>
  <c r="K5607" i="13"/>
  <c r="J5607" i="13"/>
  <c r="K5606" i="13"/>
  <c r="J5606" i="13"/>
  <c r="J5605" i="13"/>
  <c r="K5605" i="13" s="1"/>
  <c r="K5604" i="13"/>
  <c r="J5604" i="13"/>
  <c r="L5603" i="13"/>
  <c r="M5603" i="13" s="1"/>
  <c r="L5604" i="13" s="1"/>
  <c r="M5604" i="13" s="1"/>
  <c r="L5605" i="13" s="1"/>
  <c r="M5605" i="13" s="1"/>
  <c r="L5606" i="13" s="1"/>
  <c r="M5606" i="13" s="1"/>
  <c r="L5607" i="13" s="1"/>
  <c r="M5607" i="13" s="1"/>
  <c r="L5608" i="13" s="1"/>
  <c r="M5608" i="13" s="1"/>
  <c r="L5609" i="13" s="1"/>
  <c r="M5609" i="13" s="1"/>
  <c r="L5610" i="13" s="1"/>
  <c r="M5610" i="13" s="1"/>
  <c r="L5611" i="13" s="1"/>
  <c r="M5611" i="13" s="1"/>
  <c r="L5612" i="13" s="1"/>
  <c r="M5612" i="13" s="1"/>
  <c r="L5613" i="13" s="1"/>
  <c r="K5603" i="13"/>
  <c r="J5603" i="13"/>
  <c r="L5602" i="13"/>
  <c r="K5602" i="13"/>
  <c r="M5602" i="13" s="1"/>
  <c r="J5602" i="13"/>
  <c r="J5601" i="13"/>
  <c r="K5601" i="13" s="1"/>
  <c r="K5600" i="13"/>
  <c r="J5600" i="13"/>
  <c r="J5599" i="13"/>
  <c r="K5599" i="13" s="1"/>
  <c r="K5598" i="13"/>
  <c r="J5598" i="13"/>
  <c r="K5597" i="13"/>
  <c r="J5597" i="13"/>
  <c r="K5596" i="13"/>
  <c r="J5596" i="13"/>
  <c r="K5595" i="13"/>
  <c r="J5595" i="13"/>
  <c r="K5594" i="13"/>
  <c r="J5594" i="13"/>
  <c r="J5593" i="13"/>
  <c r="K5593" i="13" s="1"/>
  <c r="K5592" i="13"/>
  <c r="J5592" i="13"/>
  <c r="J5591" i="13"/>
  <c r="K5591" i="13" s="1"/>
  <c r="K5590" i="13"/>
  <c r="J5590" i="13"/>
  <c r="J5589" i="13"/>
  <c r="K5589" i="13" s="1"/>
  <c r="K5588" i="13"/>
  <c r="J5588" i="13"/>
  <c r="K5587" i="13"/>
  <c r="J5587" i="13"/>
  <c r="K5586" i="13"/>
  <c r="J5586" i="13"/>
  <c r="K5585" i="13"/>
  <c r="J5585" i="13"/>
  <c r="K5584" i="13"/>
  <c r="J5584" i="13"/>
  <c r="K5583" i="13"/>
  <c r="J5583" i="13"/>
  <c r="J5582" i="13"/>
  <c r="K5582" i="13" s="1"/>
  <c r="K5581" i="13"/>
  <c r="J5581" i="13"/>
  <c r="K5580" i="13"/>
  <c r="J5580" i="13"/>
  <c r="K5579" i="13"/>
  <c r="J5579" i="13"/>
  <c r="K5578" i="13"/>
  <c r="J5578" i="13"/>
  <c r="J5577" i="13"/>
  <c r="K5577" i="13" s="1"/>
  <c r="K5576" i="13"/>
  <c r="J5576" i="13"/>
  <c r="K5575" i="13"/>
  <c r="J5575" i="13"/>
  <c r="K5574" i="13"/>
  <c r="J5574" i="13"/>
  <c r="J5573" i="13"/>
  <c r="K5573" i="13" s="1"/>
  <c r="J5572" i="13"/>
  <c r="K5572" i="13" s="1"/>
  <c r="K5571" i="13"/>
  <c r="J5571" i="13"/>
  <c r="K5570" i="13"/>
  <c r="J5570" i="13"/>
  <c r="J5569" i="13"/>
  <c r="K5569" i="13" s="1"/>
  <c r="J5568" i="13"/>
  <c r="K5568" i="13" s="1"/>
  <c r="J5567" i="13"/>
  <c r="K5567" i="13" s="1"/>
  <c r="K5566" i="13"/>
  <c r="J5566" i="13"/>
  <c r="K5565" i="13"/>
  <c r="J5565" i="13"/>
  <c r="K5564" i="13"/>
  <c r="J5564" i="13"/>
  <c r="L5563" i="13"/>
  <c r="J5563" i="13"/>
  <c r="K5563" i="13" s="1"/>
  <c r="M5562" i="13"/>
  <c r="L5562" i="13"/>
  <c r="K5562" i="13"/>
  <c r="J5562" i="13"/>
  <c r="J5561" i="13"/>
  <c r="K5561" i="13" s="1"/>
  <c r="K5560" i="13"/>
  <c r="J5560" i="13"/>
  <c r="J5559" i="13"/>
  <c r="K5559" i="13" s="1"/>
  <c r="J5558" i="13"/>
  <c r="K5558" i="13" s="1"/>
  <c r="J5557" i="13"/>
  <c r="K5557" i="13" s="1"/>
  <c r="J5556" i="13"/>
  <c r="K5556" i="13" s="1"/>
  <c r="K5555" i="13"/>
  <c r="J5555" i="13"/>
  <c r="J5554" i="13"/>
  <c r="K5554" i="13" s="1"/>
  <c r="K5553" i="13"/>
  <c r="J5553" i="13"/>
  <c r="K5552" i="13"/>
  <c r="J5552" i="13"/>
  <c r="K5551" i="13"/>
  <c r="J5551" i="13"/>
  <c r="J5550" i="13"/>
  <c r="K5550" i="13" s="1"/>
  <c r="K5549" i="13"/>
  <c r="J5549" i="13"/>
  <c r="K5548" i="13"/>
  <c r="J5548" i="13"/>
  <c r="J5547" i="13"/>
  <c r="K5547" i="13" s="1"/>
  <c r="K5546" i="13"/>
  <c r="J5546" i="13"/>
  <c r="J5545" i="13"/>
  <c r="K5545" i="13" s="1"/>
  <c r="J5544" i="13"/>
  <c r="K5544" i="13" s="1"/>
  <c r="K5543" i="13"/>
  <c r="J5543" i="13"/>
  <c r="K5542" i="13"/>
  <c r="J5542" i="13"/>
  <c r="J5541" i="13"/>
  <c r="K5541" i="13" s="1"/>
  <c r="K5540" i="13"/>
  <c r="J5540" i="13"/>
  <c r="K5539" i="13"/>
  <c r="J5539" i="13"/>
  <c r="J5538" i="13"/>
  <c r="K5538" i="13" s="1"/>
  <c r="J5537" i="13"/>
  <c r="K5537" i="13" s="1"/>
  <c r="J5536" i="13"/>
  <c r="K5536" i="13" s="1"/>
  <c r="K5535" i="13"/>
  <c r="J5535" i="13"/>
  <c r="K5534" i="13"/>
  <c r="J5534" i="13"/>
  <c r="J5533" i="13"/>
  <c r="K5533" i="13" s="1"/>
  <c r="K5532" i="13"/>
  <c r="J5532" i="13"/>
  <c r="K5531" i="13"/>
  <c r="J5531" i="13"/>
  <c r="K5530" i="13"/>
  <c r="J5530" i="13"/>
  <c r="J5529" i="13"/>
  <c r="K5529" i="13" s="1"/>
  <c r="K5528" i="13"/>
  <c r="J5528" i="13"/>
  <c r="J5527" i="13"/>
  <c r="K5527" i="13" s="1"/>
  <c r="J5526" i="13"/>
  <c r="K5526" i="13" s="1"/>
  <c r="J5525" i="13"/>
  <c r="K5525" i="13" s="1"/>
  <c r="K5524" i="13"/>
  <c r="J5524" i="13"/>
  <c r="K5523" i="13"/>
  <c r="J5523" i="13"/>
  <c r="L5522" i="13"/>
  <c r="K5522" i="13"/>
  <c r="J5522" i="13"/>
  <c r="K5521" i="13"/>
  <c r="J5521" i="13"/>
  <c r="K5520" i="13"/>
  <c r="J5520" i="13"/>
  <c r="K5519" i="13"/>
  <c r="J5519" i="13"/>
  <c r="J5518" i="13"/>
  <c r="K5518" i="13" s="1"/>
  <c r="J5517" i="13"/>
  <c r="K5517" i="13" s="1"/>
  <c r="K5516" i="13"/>
  <c r="J5516" i="13"/>
  <c r="J5515" i="13"/>
  <c r="K5515" i="13" s="1"/>
  <c r="K5514" i="13"/>
  <c r="J5514" i="13"/>
  <c r="J5513" i="13"/>
  <c r="K5513" i="13" s="1"/>
  <c r="K5512" i="13"/>
  <c r="J5512" i="13"/>
  <c r="K5511" i="13"/>
  <c r="J5511" i="13"/>
  <c r="K5510" i="13"/>
  <c r="J5510" i="13"/>
  <c r="J5509" i="13"/>
  <c r="K5509" i="13" s="1"/>
  <c r="K5508" i="13"/>
  <c r="J5508" i="13"/>
  <c r="K5507" i="13"/>
  <c r="J5507" i="13"/>
  <c r="K5506" i="13"/>
  <c r="J5506" i="13"/>
  <c r="J5505" i="13"/>
  <c r="K5505" i="13" s="1"/>
  <c r="J5504" i="13"/>
  <c r="K5504" i="13" s="1"/>
  <c r="J5503" i="13"/>
  <c r="K5503" i="13" s="1"/>
  <c r="K5502" i="13"/>
  <c r="J5502" i="13"/>
  <c r="J5501" i="13"/>
  <c r="K5501" i="13" s="1"/>
  <c r="K5500" i="13"/>
  <c r="J5500" i="13"/>
  <c r="K5499" i="13"/>
  <c r="J5499" i="13"/>
  <c r="K5498" i="13"/>
  <c r="J5498" i="13"/>
  <c r="J5497" i="13"/>
  <c r="K5497" i="13" s="1"/>
  <c r="K5496" i="13"/>
  <c r="J5496" i="13"/>
  <c r="J5495" i="13"/>
  <c r="K5495" i="13" s="1"/>
  <c r="K5494" i="13"/>
  <c r="J5494" i="13"/>
  <c r="J5493" i="13"/>
  <c r="K5493" i="13" s="1"/>
  <c r="K5492" i="13"/>
  <c r="J5492" i="13"/>
  <c r="K5491" i="13"/>
  <c r="J5491" i="13"/>
  <c r="J5490" i="13"/>
  <c r="K5490" i="13" s="1"/>
  <c r="K5489" i="13"/>
  <c r="J5489" i="13"/>
  <c r="K5488" i="13"/>
  <c r="J5488" i="13"/>
  <c r="K5487" i="13"/>
  <c r="J5487" i="13"/>
  <c r="J5486" i="13"/>
  <c r="K5486" i="13" s="1"/>
  <c r="J5485" i="13"/>
  <c r="K5485" i="13" s="1"/>
  <c r="K5484" i="13"/>
  <c r="J5484" i="13"/>
  <c r="K5483" i="13"/>
  <c r="J5483" i="13"/>
  <c r="M5482" i="13"/>
  <c r="L5483" i="13" s="1"/>
  <c r="L5482" i="13"/>
  <c r="K5482" i="13"/>
  <c r="J5482" i="13"/>
  <c r="J5481" i="13"/>
  <c r="K5481" i="13" s="1"/>
  <c r="K5480" i="13"/>
  <c r="J5480" i="13"/>
  <c r="K5479" i="13"/>
  <c r="J5479" i="13"/>
  <c r="K5478" i="13"/>
  <c r="J5478" i="13"/>
  <c r="J5477" i="13"/>
  <c r="K5477" i="13" s="1"/>
  <c r="J5476" i="13"/>
  <c r="K5476" i="13" s="1"/>
  <c r="K5475" i="13"/>
  <c r="J5475" i="13"/>
  <c r="K5474" i="13"/>
  <c r="J5474" i="13"/>
  <c r="J5473" i="13"/>
  <c r="K5473" i="13" s="1"/>
  <c r="J5472" i="13"/>
  <c r="K5472" i="13" s="1"/>
  <c r="K5471" i="13"/>
  <c r="J5471" i="13"/>
  <c r="K5470" i="13"/>
  <c r="J5470" i="13"/>
  <c r="K5469" i="13"/>
  <c r="J5469" i="13"/>
  <c r="K5468" i="13"/>
  <c r="J5468" i="13"/>
  <c r="J5467" i="13"/>
  <c r="K5467" i="13" s="1"/>
  <c r="K5466" i="13"/>
  <c r="J5466" i="13"/>
  <c r="J5465" i="13"/>
  <c r="K5465" i="13" s="1"/>
  <c r="K5464" i="13"/>
  <c r="J5464" i="13"/>
  <c r="J5463" i="13"/>
  <c r="K5463" i="13" s="1"/>
  <c r="K5462" i="13"/>
  <c r="J5462" i="13"/>
  <c r="J5461" i="13"/>
  <c r="K5461" i="13" s="1"/>
  <c r="J5460" i="13"/>
  <c r="K5460" i="13" s="1"/>
  <c r="K5459" i="13"/>
  <c r="J5459" i="13"/>
  <c r="K5458" i="13"/>
  <c r="J5458" i="13"/>
  <c r="K5457" i="13"/>
  <c r="J5457" i="13"/>
  <c r="K5456" i="13"/>
  <c r="J5456" i="13"/>
  <c r="K5455" i="13"/>
  <c r="J5455" i="13"/>
  <c r="J5454" i="13"/>
  <c r="K5454" i="13" s="1"/>
  <c r="K5453" i="13"/>
  <c r="J5453" i="13"/>
  <c r="K5452" i="13"/>
  <c r="J5452" i="13"/>
  <c r="K5451" i="13"/>
  <c r="J5451" i="13"/>
  <c r="K5450" i="13"/>
  <c r="J5450" i="13"/>
  <c r="K5449" i="13"/>
  <c r="J5449" i="13"/>
  <c r="J5448" i="13"/>
  <c r="K5448" i="13" s="1"/>
  <c r="K5447" i="13"/>
  <c r="J5447" i="13"/>
  <c r="K5446" i="13"/>
  <c r="J5446" i="13"/>
  <c r="K5445" i="13"/>
  <c r="J5445" i="13"/>
  <c r="K5444" i="13"/>
  <c r="J5444" i="13"/>
  <c r="K5443" i="13"/>
  <c r="J5443" i="13"/>
  <c r="L5442" i="13"/>
  <c r="J5442" i="13"/>
  <c r="K5442" i="13" s="1"/>
  <c r="M5442" i="13" s="1"/>
  <c r="L5443" i="13" s="1"/>
  <c r="M5443" i="13" s="1"/>
  <c r="L5444" i="13" s="1"/>
  <c r="M5444" i="13" s="1"/>
  <c r="L5445" i="13" s="1"/>
  <c r="M5445" i="13" s="1"/>
  <c r="L5446" i="13" s="1"/>
  <c r="M5446" i="13" s="1"/>
  <c r="L5447" i="13" s="1"/>
  <c r="M5447" i="13" s="1"/>
  <c r="L5448" i="13" s="1"/>
  <c r="M5448" i="13" s="1"/>
  <c r="L5449" i="13" s="1"/>
  <c r="M5449" i="13" s="1"/>
  <c r="L5450" i="13" s="1"/>
  <c r="M5450" i="13" s="1"/>
  <c r="L5451" i="13" s="1"/>
  <c r="M5451" i="13" s="1"/>
  <c r="L5452" i="13" s="1"/>
  <c r="M5452" i="13" s="1"/>
  <c r="L5453" i="13" s="1"/>
  <c r="M5453" i="13" s="1"/>
  <c r="L5454" i="13" s="1"/>
  <c r="M5454" i="13" s="1"/>
  <c r="L5455" i="13" s="1"/>
  <c r="M5455" i="13" s="1"/>
  <c r="L5456" i="13" s="1"/>
  <c r="M5456" i="13" s="1"/>
  <c r="L5457" i="13" s="1"/>
  <c r="M5457" i="13" s="1"/>
  <c r="L5458" i="13" s="1"/>
  <c r="M5458" i="13" s="1"/>
  <c r="L5459" i="13" s="1"/>
  <c r="M5459" i="13" s="1"/>
  <c r="L5460" i="13" s="1"/>
  <c r="M5460" i="13" s="1"/>
  <c r="L5461" i="13" s="1"/>
  <c r="M5461" i="13" s="1"/>
  <c r="L5462" i="13" s="1"/>
  <c r="M5462" i="13" s="1"/>
  <c r="L5463" i="13" s="1"/>
  <c r="M5463" i="13" s="1"/>
  <c r="L5464" i="13" s="1"/>
  <c r="M5464" i="13" s="1"/>
  <c r="L5465" i="13" s="1"/>
  <c r="M5465" i="13" s="1"/>
  <c r="L5466" i="13" s="1"/>
  <c r="M5466" i="13" s="1"/>
  <c r="L5467" i="13" s="1"/>
  <c r="M5467" i="13" s="1"/>
  <c r="L5468" i="13" s="1"/>
  <c r="M5468" i="13" s="1"/>
  <c r="L5469" i="13" s="1"/>
  <c r="M5469" i="13" s="1"/>
  <c r="L5470" i="13" s="1"/>
  <c r="M5470" i="13" s="1"/>
  <c r="L5471" i="13" s="1"/>
  <c r="M5471" i="13" s="1"/>
  <c r="L5472" i="13" s="1"/>
  <c r="M5472" i="13" s="1"/>
  <c r="L5473" i="13" s="1"/>
  <c r="M5473" i="13" s="1"/>
  <c r="L5474" i="13" s="1"/>
  <c r="M5474" i="13" s="1"/>
  <c r="L5475" i="13" s="1"/>
  <c r="M5475" i="13" s="1"/>
  <c r="L5476" i="13" s="1"/>
  <c r="M5476" i="13" s="1"/>
  <c r="L5477" i="13" s="1"/>
  <c r="M5477" i="13" s="1"/>
  <c r="L5478" i="13" s="1"/>
  <c r="M5478" i="13" s="1"/>
  <c r="L5479" i="13" s="1"/>
  <c r="M5479" i="13" s="1"/>
  <c r="L5480" i="13" s="1"/>
  <c r="M5480" i="13" s="1"/>
  <c r="L5481" i="13" s="1"/>
  <c r="M5481" i="13" s="1"/>
  <c r="J5441" i="13"/>
  <c r="K5441" i="13" s="1"/>
  <c r="J5440" i="13"/>
  <c r="K5440" i="13" s="1"/>
  <c r="J5439" i="13"/>
  <c r="K5439" i="13" s="1"/>
  <c r="K5438" i="13"/>
  <c r="J5438" i="13"/>
  <c r="J5437" i="13"/>
  <c r="K5437" i="13" s="1"/>
  <c r="K5436" i="13"/>
  <c r="J5436" i="13"/>
  <c r="K5435" i="13"/>
  <c r="J5435" i="13"/>
  <c r="K5434" i="13"/>
  <c r="J5434" i="13"/>
  <c r="J5433" i="13"/>
  <c r="K5433" i="13" s="1"/>
  <c r="K5432" i="13"/>
  <c r="J5432" i="13"/>
  <c r="J5431" i="13"/>
  <c r="K5431" i="13" s="1"/>
  <c r="J5430" i="13"/>
  <c r="K5430" i="13" s="1"/>
  <c r="J5429" i="13"/>
  <c r="K5429" i="13" s="1"/>
  <c r="K5428" i="13"/>
  <c r="J5428" i="13"/>
  <c r="K5427" i="13"/>
  <c r="J5427" i="13"/>
  <c r="J5426" i="13"/>
  <c r="K5426" i="13" s="1"/>
  <c r="K5425" i="13"/>
  <c r="J5425" i="13"/>
  <c r="K5424" i="13"/>
  <c r="J5424" i="13"/>
  <c r="K5423" i="13"/>
  <c r="J5423" i="13"/>
  <c r="J5422" i="13"/>
  <c r="K5422" i="13" s="1"/>
  <c r="K5421" i="13"/>
  <c r="J5421" i="13"/>
  <c r="K5420" i="13"/>
  <c r="J5420" i="13"/>
  <c r="K5419" i="13"/>
  <c r="J5419" i="13"/>
  <c r="K5418" i="13"/>
  <c r="J5418" i="13"/>
  <c r="J5417" i="13"/>
  <c r="K5417" i="13" s="1"/>
  <c r="K5416" i="13"/>
  <c r="J5416" i="13"/>
  <c r="K5415" i="13"/>
  <c r="J5415" i="13"/>
  <c r="K5414" i="13"/>
  <c r="J5414" i="13"/>
  <c r="K5413" i="13"/>
  <c r="J5413" i="13"/>
  <c r="J5412" i="13"/>
  <c r="K5412" i="13" s="1"/>
  <c r="K5411" i="13"/>
  <c r="J5411" i="13"/>
  <c r="J5410" i="13"/>
  <c r="K5410" i="13" s="1"/>
  <c r="J5409" i="13"/>
  <c r="K5409" i="13" s="1"/>
  <c r="J5408" i="13"/>
  <c r="K5408" i="13" s="1"/>
  <c r="K5407" i="13"/>
  <c r="J5407" i="13"/>
  <c r="K5406" i="13"/>
  <c r="J5406" i="13"/>
  <c r="J5405" i="13"/>
  <c r="K5405" i="13" s="1"/>
  <c r="K5404" i="13"/>
  <c r="J5404" i="13"/>
  <c r="L5403" i="13"/>
  <c r="J5403" i="13"/>
  <c r="K5403" i="13" s="1"/>
  <c r="M5402" i="13"/>
  <c r="L5402" i="13"/>
  <c r="K5402" i="13"/>
  <c r="J5402" i="13"/>
  <c r="J5401" i="13"/>
  <c r="K5401" i="13" s="1"/>
  <c r="K5400" i="13"/>
  <c r="J5400" i="13"/>
  <c r="J5399" i="13"/>
  <c r="K5399" i="13" s="1"/>
  <c r="J5398" i="13"/>
  <c r="K5398" i="13" s="1"/>
  <c r="J5397" i="13"/>
  <c r="K5397" i="13" s="1"/>
  <c r="J5396" i="13"/>
  <c r="K5396" i="13" s="1"/>
  <c r="K5395" i="13"/>
  <c r="J5395" i="13"/>
  <c r="K5394" i="13"/>
  <c r="J5394" i="13"/>
  <c r="K5393" i="13"/>
  <c r="J5393" i="13"/>
  <c r="K5392" i="13"/>
  <c r="J5392" i="13"/>
  <c r="K5391" i="13"/>
  <c r="J5391" i="13"/>
  <c r="J5390" i="13"/>
  <c r="K5390" i="13" s="1"/>
  <c r="K5389" i="13"/>
  <c r="J5389" i="13"/>
  <c r="K5388" i="13"/>
  <c r="J5388" i="13"/>
  <c r="K5387" i="13"/>
  <c r="J5387" i="13"/>
  <c r="K5386" i="13"/>
  <c r="J5386" i="13"/>
  <c r="J5385" i="13"/>
  <c r="K5385" i="13" s="1"/>
  <c r="J5384" i="13"/>
  <c r="K5384" i="13" s="1"/>
  <c r="K5383" i="13"/>
  <c r="J5383" i="13"/>
  <c r="K5382" i="13"/>
  <c r="J5382" i="13"/>
  <c r="K5381" i="13"/>
  <c r="J5381" i="13"/>
  <c r="J5380" i="13"/>
  <c r="K5380" i="13" s="1"/>
  <c r="K5379" i="13"/>
  <c r="J5379" i="13"/>
  <c r="K5378" i="13"/>
  <c r="J5378" i="13"/>
  <c r="J5377" i="13"/>
  <c r="K5377" i="13" s="1"/>
  <c r="J5376" i="13"/>
  <c r="K5376" i="13" s="1"/>
  <c r="K5375" i="13"/>
  <c r="J5375" i="13"/>
  <c r="K5374" i="13"/>
  <c r="J5374" i="13"/>
  <c r="J5373" i="13"/>
  <c r="K5373" i="13" s="1"/>
  <c r="K5372" i="13"/>
  <c r="J5372" i="13"/>
  <c r="K5371" i="13"/>
  <c r="J5371" i="13"/>
  <c r="K5370" i="13"/>
  <c r="J5370" i="13"/>
  <c r="J5369" i="13"/>
  <c r="K5369" i="13" s="1"/>
  <c r="K5368" i="13"/>
  <c r="J5368" i="13"/>
  <c r="J5367" i="13"/>
  <c r="K5367" i="13" s="1"/>
  <c r="J5366" i="13"/>
  <c r="K5366" i="13" s="1"/>
  <c r="J5365" i="13"/>
  <c r="K5365" i="13" s="1"/>
  <c r="K5364" i="13"/>
  <c r="J5364" i="13"/>
  <c r="K5363" i="13"/>
  <c r="J5363" i="13"/>
  <c r="L5362" i="13"/>
  <c r="K5362" i="13"/>
  <c r="J5362" i="13"/>
  <c r="K5361" i="13"/>
  <c r="J5361" i="13"/>
  <c r="K5360" i="13"/>
  <c r="J5360" i="13"/>
  <c r="K5359" i="13"/>
  <c r="J5359" i="13"/>
  <c r="J5358" i="13"/>
  <c r="K5358" i="13" s="1"/>
  <c r="J5357" i="13"/>
  <c r="K5357" i="13" s="1"/>
  <c r="K5356" i="13"/>
  <c r="J5356" i="13"/>
  <c r="K5355" i="13"/>
  <c r="J5355" i="13"/>
  <c r="K5354" i="13"/>
  <c r="J5354" i="13"/>
  <c r="J5353" i="13"/>
  <c r="K5353" i="13" s="1"/>
  <c r="K5352" i="13"/>
  <c r="J5352" i="13"/>
  <c r="K5351" i="13"/>
  <c r="J5351" i="13"/>
  <c r="K5350" i="13"/>
  <c r="J5350" i="13"/>
  <c r="K5349" i="13"/>
  <c r="J5349" i="13"/>
  <c r="J5348" i="13"/>
  <c r="K5348" i="13" s="1"/>
  <c r="K5347" i="13"/>
  <c r="J5347" i="13"/>
  <c r="K5346" i="13"/>
  <c r="J5346" i="13"/>
  <c r="J5345" i="13"/>
  <c r="K5345" i="13" s="1"/>
  <c r="J5344" i="13"/>
  <c r="K5344" i="13" s="1"/>
  <c r="K5343" i="13"/>
  <c r="J5343" i="13"/>
  <c r="J5342" i="13"/>
  <c r="K5342" i="13" s="1"/>
  <c r="K5341" i="13"/>
  <c r="J5341" i="13"/>
  <c r="K5340" i="13"/>
  <c r="J5340" i="13"/>
  <c r="K5339" i="13"/>
  <c r="J5339" i="13"/>
  <c r="K5338" i="13"/>
  <c r="J5338" i="13"/>
  <c r="J5337" i="13"/>
  <c r="K5337" i="13" s="1"/>
  <c r="K5336" i="13"/>
  <c r="J5336" i="13"/>
  <c r="J5335" i="13"/>
  <c r="K5335" i="13" s="1"/>
  <c r="J5334" i="13"/>
  <c r="K5334" i="13" s="1"/>
  <c r="J5333" i="13"/>
  <c r="K5333" i="13" s="1"/>
  <c r="K5332" i="13"/>
  <c r="J5332" i="13"/>
  <c r="K5331" i="13"/>
  <c r="J5331" i="13"/>
  <c r="J5330" i="13"/>
  <c r="K5330" i="13" s="1"/>
  <c r="K5329" i="13"/>
  <c r="J5329" i="13"/>
  <c r="J5328" i="13"/>
  <c r="K5328" i="13" s="1"/>
  <c r="K5327" i="13"/>
  <c r="J5327" i="13"/>
  <c r="J5326" i="13"/>
  <c r="K5326" i="13" s="1"/>
  <c r="J5325" i="13"/>
  <c r="K5325" i="13" s="1"/>
  <c r="K5324" i="13"/>
  <c r="J5324" i="13"/>
  <c r="K5323" i="13"/>
  <c r="J5323" i="13"/>
  <c r="M5322" i="13"/>
  <c r="L5323" i="13" s="1"/>
  <c r="L5322" i="13"/>
  <c r="K5322" i="13"/>
  <c r="J5322" i="13"/>
  <c r="J5321" i="13"/>
  <c r="K5321" i="13" s="1"/>
  <c r="K5320" i="13"/>
  <c r="J5320" i="13"/>
  <c r="J5319" i="13"/>
  <c r="K5319" i="13" s="1"/>
  <c r="K5318" i="13"/>
  <c r="J5318" i="13"/>
  <c r="K5317" i="13"/>
  <c r="J5317" i="13"/>
  <c r="J5316" i="13"/>
  <c r="K5316" i="13" s="1"/>
  <c r="K5315" i="13"/>
  <c r="J5315" i="13"/>
  <c r="K5314" i="13"/>
  <c r="J5314" i="13"/>
  <c r="J5313" i="13"/>
  <c r="K5313" i="13" s="1"/>
  <c r="J5312" i="13"/>
  <c r="K5312" i="13" s="1"/>
  <c r="K5311" i="13"/>
  <c r="J5311" i="13"/>
  <c r="J5310" i="13"/>
  <c r="K5310" i="13" s="1"/>
  <c r="K5309" i="13"/>
  <c r="J5309" i="13"/>
  <c r="K5308" i="13"/>
  <c r="J5308" i="13"/>
  <c r="K5307" i="13"/>
  <c r="J5307" i="13"/>
  <c r="K5306" i="13"/>
  <c r="J5306" i="13"/>
  <c r="J5305" i="13"/>
  <c r="K5305" i="13" s="1"/>
  <c r="K5304" i="13"/>
  <c r="J5304" i="13"/>
  <c r="J5303" i="13"/>
  <c r="K5303" i="13" s="1"/>
  <c r="J5302" i="13"/>
  <c r="K5302" i="13" s="1"/>
  <c r="K5301" i="13"/>
  <c r="J5301" i="13"/>
  <c r="J5300" i="13"/>
  <c r="K5300" i="13" s="1"/>
  <c r="K5299" i="13"/>
  <c r="J5299" i="13"/>
  <c r="K5298" i="13"/>
  <c r="J5298" i="13"/>
  <c r="K5297" i="13"/>
  <c r="J5297" i="13"/>
  <c r="J5296" i="13"/>
  <c r="K5296" i="13" s="1"/>
  <c r="K5295" i="13"/>
  <c r="J5295" i="13"/>
  <c r="J5294" i="13"/>
  <c r="K5294" i="13" s="1"/>
  <c r="K5293" i="13"/>
  <c r="J5293" i="13"/>
  <c r="K5292" i="13"/>
  <c r="J5292" i="13"/>
  <c r="J5291" i="13"/>
  <c r="K5291" i="13" s="1"/>
  <c r="K5290" i="13"/>
  <c r="J5290" i="13"/>
  <c r="J5289" i="13"/>
  <c r="K5289" i="13" s="1"/>
  <c r="K5288" i="13"/>
  <c r="J5288" i="13"/>
  <c r="J5287" i="13"/>
  <c r="K5287" i="13" s="1"/>
  <c r="K5286" i="13"/>
  <c r="J5286" i="13"/>
  <c r="K5285" i="13"/>
  <c r="J5285" i="13"/>
  <c r="J5284" i="13"/>
  <c r="K5284" i="13" s="1"/>
  <c r="K5283" i="13"/>
  <c r="J5283" i="13"/>
  <c r="L5282" i="13"/>
  <c r="J5282" i="13"/>
  <c r="K5282" i="13" s="1"/>
  <c r="J5281" i="13"/>
  <c r="K5281" i="13" s="1"/>
  <c r="J5280" i="13"/>
  <c r="K5280" i="13" s="1"/>
  <c r="J5279" i="13"/>
  <c r="K5279" i="13" s="1"/>
  <c r="J5278" i="13"/>
  <c r="K5278" i="13" s="1"/>
  <c r="J5277" i="13"/>
  <c r="K5277" i="13" s="1"/>
  <c r="K5276" i="13"/>
  <c r="J5276" i="13"/>
  <c r="J5275" i="13"/>
  <c r="K5275" i="13" s="1"/>
  <c r="K5274" i="13"/>
  <c r="J5274" i="13"/>
  <c r="J5273" i="13"/>
  <c r="K5273" i="13" s="1"/>
  <c r="K5272" i="13"/>
  <c r="J5272" i="13"/>
  <c r="J5271" i="13"/>
  <c r="K5271" i="13" s="1"/>
  <c r="K5270" i="13"/>
  <c r="J5270" i="13"/>
  <c r="K5269" i="13"/>
  <c r="J5269" i="13"/>
  <c r="J5268" i="13"/>
  <c r="K5268" i="13" s="1"/>
  <c r="K5267" i="13"/>
  <c r="J5267" i="13"/>
  <c r="J5266" i="13"/>
  <c r="K5266" i="13" s="1"/>
  <c r="K5265" i="13"/>
  <c r="J5265" i="13"/>
  <c r="J5264" i="13"/>
  <c r="K5264" i="13" s="1"/>
  <c r="K5263" i="13"/>
  <c r="J5263" i="13"/>
  <c r="J5262" i="13"/>
  <c r="K5262" i="13" s="1"/>
  <c r="J5261" i="13"/>
  <c r="K5261" i="13" s="1"/>
  <c r="K5260" i="13"/>
  <c r="J5260" i="13"/>
  <c r="J5259" i="13"/>
  <c r="K5259" i="13" s="1"/>
  <c r="K5258" i="13"/>
  <c r="J5258" i="13"/>
  <c r="K5257" i="13"/>
  <c r="J5257" i="13"/>
  <c r="J5256" i="13"/>
  <c r="K5256" i="13" s="1"/>
  <c r="J5255" i="13"/>
  <c r="K5255" i="13" s="1"/>
  <c r="K5254" i="13"/>
  <c r="J5254" i="13"/>
  <c r="K5253" i="13"/>
  <c r="J5253" i="13"/>
  <c r="K5252" i="13"/>
  <c r="J5252" i="13"/>
  <c r="K5251" i="13"/>
  <c r="J5251" i="13"/>
  <c r="J5250" i="13"/>
  <c r="K5250" i="13" s="1"/>
  <c r="J5249" i="13"/>
  <c r="K5249" i="13" s="1"/>
  <c r="J5248" i="13"/>
  <c r="K5248" i="13" s="1"/>
  <c r="J5247" i="13"/>
  <c r="K5247" i="13" s="1"/>
  <c r="J5246" i="13"/>
  <c r="K5246" i="13" s="1"/>
  <c r="J5245" i="13"/>
  <c r="K5245" i="13" s="1"/>
  <c r="K5244" i="13"/>
  <c r="J5244" i="13"/>
  <c r="J5243" i="13"/>
  <c r="K5243" i="13" s="1"/>
  <c r="M5242" i="13"/>
  <c r="L5243" i="13" s="1"/>
  <c r="M5243" i="13" s="1"/>
  <c r="L5244" i="13" s="1"/>
  <c r="M5244" i="13" s="1"/>
  <c r="L5245" i="13" s="1"/>
  <c r="M5245" i="13" s="1"/>
  <c r="L5246" i="13" s="1"/>
  <c r="M5246" i="13" s="1"/>
  <c r="L5247" i="13" s="1"/>
  <c r="M5247" i="13" s="1"/>
  <c r="L5248" i="13" s="1"/>
  <c r="M5248" i="13" s="1"/>
  <c r="L5249" i="13" s="1"/>
  <c r="M5249" i="13" s="1"/>
  <c r="L5250" i="13" s="1"/>
  <c r="M5250" i="13" s="1"/>
  <c r="L5251" i="13" s="1"/>
  <c r="M5251" i="13" s="1"/>
  <c r="L5252" i="13" s="1"/>
  <c r="M5252" i="13" s="1"/>
  <c r="L5253" i="13" s="1"/>
  <c r="M5253" i="13" s="1"/>
  <c r="L5254" i="13" s="1"/>
  <c r="M5254" i="13" s="1"/>
  <c r="L5255" i="13" s="1"/>
  <c r="M5255" i="13" s="1"/>
  <c r="L5256" i="13" s="1"/>
  <c r="M5256" i="13" s="1"/>
  <c r="L5257" i="13" s="1"/>
  <c r="M5257" i="13" s="1"/>
  <c r="L5258" i="13" s="1"/>
  <c r="M5258" i="13" s="1"/>
  <c r="L5259" i="13" s="1"/>
  <c r="M5259" i="13" s="1"/>
  <c r="L5260" i="13" s="1"/>
  <c r="M5260" i="13" s="1"/>
  <c r="L5261" i="13" s="1"/>
  <c r="M5261" i="13" s="1"/>
  <c r="L5262" i="13" s="1"/>
  <c r="M5262" i="13" s="1"/>
  <c r="L5263" i="13" s="1"/>
  <c r="M5263" i="13" s="1"/>
  <c r="L5264" i="13" s="1"/>
  <c r="M5264" i="13" s="1"/>
  <c r="L5265" i="13" s="1"/>
  <c r="M5265" i="13" s="1"/>
  <c r="L5266" i="13" s="1"/>
  <c r="M5266" i="13" s="1"/>
  <c r="L5267" i="13" s="1"/>
  <c r="M5267" i="13" s="1"/>
  <c r="L5268" i="13" s="1"/>
  <c r="M5268" i="13" s="1"/>
  <c r="L5269" i="13" s="1"/>
  <c r="M5269" i="13" s="1"/>
  <c r="L5270" i="13" s="1"/>
  <c r="M5270" i="13" s="1"/>
  <c r="L5271" i="13" s="1"/>
  <c r="M5271" i="13" s="1"/>
  <c r="L5272" i="13" s="1"/>
  <c r="M5272" i="13" s="1"/>
  <c r="L5273" i="13" s="1"/>
  <c r="M5273" i="13" s="1"/>
  <c r="L5274" i="13" s="1"/>
  <c r="M5274" i="13" s="1"/>
  <c r="L5275" i="13" s="1"/>
  <c r="M5275" i="13" s="1"/>
  <c r="L5276" i="13" s="1"/>
  <c r="M5276" i="13" s="1"/>
  <c r="L5277" i="13" s="1"/>
  <c r="M5277" i="13" s="1"/>
  <c r="L5278" i="13" s="1"/>
  <c r="M5278" i="13" s="1"/>
  <c r="L5279" i="13" s="1"/>
  <c r="M5279" i="13" s="1"/>
  <c r="L5280" i="13" s="1"/>
  <c r="M5280" i="13" s="1"/>
  <c r="L5281" i="13" s="1"/>
  <c r="M5281" i="13" s="1"/>
  <c r="L5242" i="13"/>
  <c r="K5242" i="13"/>
  <c r="J5242" i="13"/>
  <c r="J5241" i="13"/>
  <c r="K5241" i="13" s="1"/>
  <c r="K5240" i="13"/>
  <c r="J5240" i="13"/>
  <c r="J5239" i="13"/>
  <c r="K5239" i="13" s="1"/>
  <c r="K5238" i="13"/>
  <c r="J5238" i="13"/>
  <c r="K5237" i="13"/>
  <c r="J5237" i="13"/>
  <c r="J5236" i="13"/>
  <c r="K5236" i="13" s="1"/>
  <c r="K5235" i="13"/>
  <c r="J5235" i="13"/>
  <c r="J5234" i="13"/>
  <c r="K5234" i="13" s="1"/>
  <c r="K5233" i="13"/>
  <c r="J5233" i="13"/>
  <c r="J5232" i="13"/>
  <c r="K5232" i="13" s="1"/>
  <c r="K5231" i="13"/>
  <c r="J5231" i="13"/>
  <c r="J5230" i="13"/>
  <c r="K5230" i="13" s="1"/>
  <c r="J5229" i="13"/>
  <c r="K5229" i="13" s="1"/>
  <c r="K5228" i="13"/>
  <c r="J5228" i="13"/>
  <c r="J5227" i="13"/>
  <c r="K5227" i="13" s="1"/>
  <c r="K5226" i="13"/>
  <c r="J5226" i="13"/>
  <c r="K5225" i="13"/>
  <c r="J5225" i="13"/>
  <c r="K5224" i="13"/>
  <c r="J5224" i="13"/>
  <c r="K5223" i="13"/>
  <c r="J5223" i="13"/>
  <c r="K5222" i="13"/>
  <c r="J5222" i="13"/>
  <c r="K5221" i="13"/>
  <c r="J5221" i="13"/>
  <c r="K5220" i="13"/>
  <c r="J5220" i="13"/>
  <c r="J5219" i="13"/>
  <c r="K5219" i="13" s="1"/>
  <c r="K5218" i="13"/>
  <c r="J5218" i="13"/>
  <c r="K5217" i="13"/>
  <c r="J5217" i="13"/>
  <c r="K5216" i="13"/>
  <c r="J5216" i="13"/>
  <c r="J5215" i="13"/>
  <c r="K5215" i="13" s="1"/>
  <c r="K5214" i="13"/>
  <c r="J5214" i="13"/>
  <c r="K5213" i="13"/>
  <c r="J5213" i="13"/>
  <c r="K5212" i="13"/>
  <c r="J5212" i="13"/>
  <c r="J5211" i="13"/>
  <c r="K5211" i="13" s="1"/>
  <c r="K5210" i="13"/>
  <c r="J5210" i="13"/>
  <c r="K5209" i="13"/>
  <c r="J5209" i="13"/>
  <c r="K5208" i="13"/>
  <c r="J5208" i="13"/>
  <c r="K5207" i="13"/>
  <c r="J5207" i="13"/>
  <c r="K5206" i="13"/>
  <c r="J5206" i="13"/>
  <c r="K5205" i="13"/>
  <c r="J5205" i="13"/>
  <c r="K5204" i="13"/>
  <c r="J5204" i="13"/>
  <c r="J5203" i="13"/>
  <c r="K5203" i="13" s="1"/>
  <c r="M5202" i="13"/>
  <c r="L5203" i="13" s="1"/>
  <c r="M5203" i="13" s="1"/>
  <c r="L5204" i="13" s="1"/>
  <c r="M5204" i="13" s="1"/>
  <c r="L5205" i="13" s="1"/>
  <c r="M5205" i="13" s="1"/>
  <c r="L5206" i="13" s="1"/>
  <c r="M5206" i="13" s="1"/>
  <c r="L5207" i="13" s="1"/>
  <c r="M5207" i="13" s="1"/>
  <c r="L5208" i="13" s="1"/>
  <c r="M5208" i="13" s="1"/>
  <c r="L5209" i="13" s="1"/>
  <c r="M5209" i="13" s="1"/>
  <c r="L5210" i="13" s="1"/>
  <c r="M5210" i="13" s="1"/>
  <c r="L5211" i="13" s="1"/>
  <c r="M5211" i="13" s="1"/>
  <c r="L5212" i="13" s="1"/>
  <c r="M5212" i="13" s="1"/>
  <c r="L5213" i="13" s="1"/>
  <c r="M5213" i="13" s="1"/>
  <c r="L5214" i="13" s="1"/>
  <c r="M5214" i="13" s="1"/>
  <c r="L5215" i="13" s="1"/>
  <c r="M5215" i="13" s="1"/>
  <c r="L5216" i="13" s="1"/>
  <c r="M5216" i="13" s="1"/>
  <c r="L5217" i="13" s="1"/>
  <c r="M5217" i="13" s="1"/>
  <c r="L5218" i="13" s="1"/>
  <c r="M5218" i="13" s="1"/>
  <c r="L5219" i="13" s="1"/>
  <c r="M5219" i="13" s="1"/>
  <c r="L5220" i="13" s="1"/>
  <c r="M5220" i="13" s="1"/>
  <c r="L5221" i="13" s="1"/>
  <c r="M5221" i="13" s="1"/>
  <c r="L5222" i="13" s="1"/>
  <c r="M5222" i="13" s="1"/>
  <c r="L5223" i="13" s="1"/>
  <c r="M5223" i="13" s="1"/>
  <c r="L5224" i="13" s="1"/>
  <c r="M5224" i="13" s="1"/>
  <c r="L5225" i="13" s="1"/>
  <c r="M5225" i="13" s="1"/>
  <c r="L5226" i="13" s="1"/>
  <c r="M5226" i="13" s="1"/>
  <c r="L5227" i="13" s="1"/>
  <c r="M5227" i="13" s="1"/>
  <c r="L5228" i="13" s="1"/>
  <c r="M5228" i="13" s="1"/>
  <c r="L5229" i="13" s="1"/>
  <c r="M5229" i="13" s="1"/>
  <c r="L5230" i="13" s="1"/>
  <c r="M5230" i="13" s="1"/>
  <c r="L5231" i="13" s="1"/>
  <c r="M5231" i="13" s="1"/>
  <c r="L5232" i="13" s="1"/>
  <c r="M5232" i="13" s="1"/>
  <c r="L5233" i="13" s="1"/>
  <c r="M5233" i="13" s="1"/>
  <c r="L5234" i="13" s="1"/>
  <c r="M5234" i="13" s="1"/>
  <c r="L5235" i="13" s="1"/>
  <c r="M5235" i="13" s="1"/>
  <c r="L5236" i="13" s="1"/>
  <c r="M5236" i="13" s="1"/>
  <c r="L5237" i="13" s="1"/>
  <c r="M5237" i="13" s="1"/>
  <c r="L5238" i="13" s="1"/>
  <c r="M5238" i="13" s="1"/>
  <c r="L5239" i="13" s="1"/>
  <c r="M5239" i="13" s="1"/>
  <c r="L5240" i="13" s="1"/>
  <c r="M5240" i="13" s="1"/>
  <c r="L5241" i="13" s="1"/>
  <c r="M5241" i="13" s="1"/>
  <c r="L5202" i="13"/>
  <c r="K5202" i="13"/>
  <c r="J5202" i="13"/>
  <c r="J5201" i="13"/>
  <c r="K5201" i="13" s="1"/>
  <c r="K5200" i="13"/>
  <c r="J5200" i="13"/>
  <c r="K5199" i="13"/>
  <c r="J5199" i="13"/>
  <c r="K5198" i="13"/>
  <c r="J5198" i="13"/>
  <c r="J5197" i="13"/>
  <c r="K5197" i="13" s="1"/>
  <c r="K5196" i="13"/>
  <c r="J5196" i="13"/>
  <c r="J5195" i="13"/>
  <c r="K5195" i="13" s="1"/>
  <c r="K5194" i="13"/>
  <c r="J5194" i="13"/>
  <c r="K5193" i="13"/>
  <c r="J5193" i="13"/>
  <c r="K5192" i="13"/>
  <c r="J5192" i="13"/>
  <c r="J5191" i="13"/>
  <c r="K5191" i="13" s="1"/>
  <c r="K5190" i="13"/>
  <c r="J5190" i="13"/>
  <c r="J5189" i="13"/>
  <c r="K5189" i="13" s="1"/>
  <c r="K5188" i="13"/>
  <c r="J5188" i="13"/>
  <c r="J5187" i="13"/>
  <c r="K5187" i="13" s="1"/>
  <c r="K5186" i="13"/>
  <c r="J5186" i="13"/>
  <c r="J5185" i="13"/>
  <c r="K5185" i="13" s="1"/>
  <c r="K5184" i="13"/>
  <c r="J5184" i="13"/>
  <c r="K5183" i="13"/>
  <c r="J5183" i="13"/>
  <c r="K5182" i="13"/>
  <c r="J5182" i="13"/>
  <c r="J5181" i="13"/>
  <c r="K5181" i="13" s="1"/>
  <c r="K5180" i="13"/>
  <c r="J5180" i="13"/>
  <c r="J5179" i="13"/>
  <c r="K5179" i="13" s="1"/>
  <c r="K5178" i="13"/>
  <c r="J5178" i="13"/>
  <c r="K5177" i="13"/>
  <c r="J5177" i="13"/>
  <c r="K5176" i="13"/>
  <c r="J5176" i="13"/>
  <c r="J5175" i="13"/>
  <c r="K5175" i="13" s="1"/>
  <c r="K5174" i="13"/>
  <c r="J5174" i="13"/>
  <c r="J5173" i="13"/>
  <c r="K5173" i="13" s="1"/>
  <c r="K5172" i="13"/>
  <c r="J5172" i="13"/>
  <c r="J5171" i="13"/>
  <c r="K5171" i="13" s="1"/>
  <c r="K5170" i="13"/>
  <c r="J5170" i="13"/>
  <c r="J5169" i="13"/>
  <c r="K5169" i="13" s="1"/>
  <c r="K5168" i="13"/>
  <c r="J5168" i="13"/>
  <c r="K5167" i="13"/>
  <c r="J5167" i="13"/>
  <c r="K5166" i="13"/>
  <c r="J5166" i="13"/>
  <c r="J5165" i="13"/>
  <c r="K5165" i="13" s="1"/>
  <c r="K5164" i="13"/>
  <c r="J5164" i="13"/>
  <c r="J5163" i="13"/>
  <c r="K5163" i="13" s="1"/>
  <c r="M5162" i="13"/>
  <c r="L5163" i="13" s="1"/>
  <c r="L5162" i="13"/>
  <c r="K5162" i="13"/>
  <c r="J5162" i="13"/>
  <c r="J5161" i="13"/>
  <c r="K5161" i="13" s="1"/>
  <c r="K5160" i="13"/>
  <c r="J5160" i="13"/>
  <c r="K5159" i="13"/>
  <c r="J5159" i="13"/>
  <c r="K5158" i="13"/>
  <c r="J5158" i="13"/>
  <c r="J5157" i="13"/>
  <c r="K5157" i="13" s="1"/>
  <c r="K5156" i="13"/>
  <c r="J5156" i="13"/>
  <c r="K5155" i="13"/>
  <c r="J5155" i="13"/>
  <c r="K5154" i="13"/>
  <c r="J5154" i="13"/>
  <c r="J5153" i="13"/>
  <c r="K5153" i="13" s="1"/>
  <c r="K5152" i="13"/>
  <c r="J5152" i="13"/>
  <c r="K5151" i="13"/>
  <c r="J5151" i="13"/>
  <c r="K5150" i="13"/>
  <c r="J5150" i="13"/>
  <c r="K5149" i="13"/>
  <c r="J5149" i="13"/>
  <c r="K5148" i="13"/>
  <c r="J5148" i="13"/>
  <c r="K5147" i="13"/>
  <c r="J5147" i="13"/>
  <c r="K5146" i="13"/>
  <c r="J5146" i="13"/>
  <c r="J5145" i="13"/>
  <c r="K5145" i="13" s="1"/>
  <c r="K5144" i="13"/>
  <c r="J5144" i="13"/>
  <c r="K5143" i="13"/>
  <c r="J5143" i="13"/>
  <c r="K5142" i="13"/>
  <c r="J5142" i="13"/>
  <c r="J5141" i="13"/>
  <c r="K5141" i="13" s="1"/>
  <c r="K5140" i="13"/>
  <c r="J5140" i="13"/>
  <c r="K5139" i="13"/>
  <c r="J5139" i="13"/>
  <c r="K5138" i="13"/>
  <c r="J5138" i="13"/>
  <c r="J5137" i="13"/>
  <c r="K5137" i="13" s="1"/>
  <c r="K5136" i="13"/>
  <c r="J5136" i="13"/>
  <c r="K5135" i="13"/>
  <c r="J5135" i="13"/>
  <c r="K5134" i="13"/>
  <c r="J5134" i="13"/>
  <c r="K5133" i="13"/>
  <c r="J5133" i="13"/>
  <c r="K5132" i="13"/>
  <c r="J5132" i="13"/>
  <c r="K5131" i="13"/>
  <c r="J5131" i="13"/>
  <c r="K5130" i="13"/>
  <c r="J5130" i="13"/>
  <c r="J5129" i="13"/>
  <c r="K5129" i="13" s="1"/>
  <c r="K5128" i="13"/>
  <c r="J5128" i="13"/>
  <c r="K5127" i="13"/>
  <c r="J5127" i="13"/>
  <c r="K5126" i="13"/>
  <c r="J5126" i="13"/>
  <c r="J5125" i="13"/>
  <c r="K5125" i="13" s="1"/>
  <c r="K5124" i="13"/>
  <c r="J5124" i="13"/>
  <c r="K5123" i="13"/>
  <c r="J5123" i="13"/>
  <c r="M5122" i="13"/>
  <c r="L5123" i="13" s="1"/>
  <c r="L5122" i="13"/>
  <c r="K5122" i="13"/>
  <c r="J5122" i="13"/>
  <c r="J5121" i="13"/>
  <c r="K5121" i="13" s="1"/>
  <c r="K5120" i="13"/>
  <c r="J5120" i="13"/>
  <c r="K5119" i="13"/>
  <c r="J5119" i="13"/>
  <c r="K5118" i="13"/>
  <c r="J5118" i="13"/>
  <c r="J5117" i="13"/>
  <c r="K5117" i="13" s="1"/>
  <c r="K5116" i="13"/>
  <c r="J5116" i="13"/>
  <c r="J5115" i="13"/>
  <c r="K5115" i="13" s="1"/>
  <c r="K5114" i="13"/>
  <c r="J5114" i="13"/>
  <c r="J5113" i="13"/>
  <c r="K5113" i="13" s="1"/>
  <c r="K5112" i="13"/>
  <c r="J5112" i="13"/>
  <c r="J5111" i="13"/>
  <c r="K5111" i="13" s="1"/>
  <c r="K5110" i="13"/>
  <c r="J5110" i="13"/>
  <c r="K5109" i="13"/>
  <c r="J5109" i="13"/>
  <c r="K5108" i="13"/>
  <c r="J5108" i="13"/>
  <c r="J5107" i="13"/>
  <c r="K5107" i="13" s="1"/>
  <c r="K5106" i="13"/>
  <c r="J5106" i="13"/>
  <c r="J5105" i="13"/>
  <c r="K5105" i="13" s="1"/>
  <c r="K5104" i="13"/>
  <c r="J5104" i="13"/>
  <c r="K5103" i="13"/>
  <c r="J5103" i="13"/>
  <c r="K5102" i="13"/>
  <c r="J5102" i="13"/>
  <c r="J5101" i="13"/>
  <c r="K5101" i="13" s="1"/>
  <c r="K5100" i="13"/>
  <c r="J5100" i="13"/>
  <c r="J5099" i="13"/>
  <c r="K5099" i="13" s="1"/>
  <c r="K5098" i="13"/>
  <c r="J5098" i="13"/>
  <c r="K5097" i="13"/>
  <c r="J5097" i="13"/>
  <c r="K5096" i="13"/>
  <c r="J5096" i="13"/>
  <c r="J5095" i="13"/>
  <c r="K5095" i="13" s="1"/>
  <c r="K5094" i="13"/>
  <c r="J5094" i="13"/>
  <c r="K5093" i="13"/>
  <c r="J5093" i="13"/>
  <c r="K5092" i="13"/>
  <c r="J5092" i="13"/>
  <c r="J5091" i="13"/>
  <c r="K5091" i="13" s="1"/>
  <c r="K5090" i="13"/>
  <c r="J5090" i="13"/>
  <c r="J5089" i="13"/>
  <c r="K5089" i="13" s="1"/>
  <c r="K5088" i="13"/>
  <c r="J5088" i="13"/>
  <c r="K5087" i="13"/>
  <c r="J5087" i="13"/>
  <c r="K5086" i="13"/>
  <c r="J5086" i="13"/>
  <c r="J5085" i="13"/>
  <c r="K5085" i="13" s="1"/>
  <c r="K5084" i="13"/>
  <c r="J5084" i="13"/>
  <c r="K5083" i="13"/>
  <c r="J5083" i="13"/>
  <c r="L5082" i="13"/>
  <c r="M5082" i="13" s="1"/>
  <c r="L5083" i="13" s="1"/>
  <c r="M5083" i="13" s="1"/>
  <c r="L5084" i="13" s="1"/>
  <c r="M5084" i="13" s="1"/>
  <c r="L5085" i="13" s="1"/>
  <c r="K5082" i="13"/>
  <c r="J5082" i="13"/>
  <c r="K5081" i="13"/>
  <c r="J5081" i="13"/>
  <c r="K5080" i="13"/>
  <c r="J5080" i="13"/>
  <c r="K5079" i="13"/>
  <c r="J5079" i="13"/>
  <c r="K5078" i="13"/>
  <c r="J5078" i="13"/>
  <c r="K5077" i="13"/>
  <c r="J5077" i="13"/>
  <c r="K5076" i="13"/>
  <c r="J5076" i="13"/>
  <c r="J5075" i="13"/>
  <c r="K5075" i="13" s="1"/>
  <c r="K5074" i="13"/>
  <c r="J5074" i="13"/>
  <c r="K5073" i="13"/>
  <c r="J5073" i="13"/>
  <c r="K5072" i="13"/>
  <c r="J5072" i="13"/>
  <c r="J5071" i="13"/>
  <c r="K5071" i="13" s="1"/>
  <c r="K5070" i="13"/>
  <c r="J5070" i="13"/>
  <c r="J5069" i="13"/>
  <c r="K5069" i="13" s="1"/>
  <c r="K5068" i="13"/>
  <c r="J5068" i="13"/>
  <c r="J5067" i="13"/>
  <c r="K5067" i="13" s="1"/>
  <c r="K5066" i="13"/>
  <c r="J5066" i="13"/>
  <c r="K5065" i="13"/>
  <c r="J5065" i="13"/>
  <c r="K5064" i="13"/>
  <c r="J5064" i="13"/>
  <c r="J5063" i="13"/>
  <c r="K5063" i="13" s="1"/>
  <c r="J5062" i="13"/>
  <c r="K5062" i="13" s="1"/>
  <c r="K5061" i="13"/>
  <c r="J5061" i="13"/>
  <c r="J5060" i="13"/>
  <c r="K5060" i="13" s="1"/>
  <c r="J5059" i="13"/>
  <c r="K5059" i="13" s="1"/>
  <c r="J5058" i="13"/>
  <c r="K5058" i="13" s="1"/>
  <c r="K5057" i="13"/>
  <c r="J5057" i="13"/>
  <c r="K5056" i="13"/>
  <c r="J5056" i="13"/>
  <c r="J5055" i="13"/>
  <c r="K5055" i="13" s="1"/>
  <c r="J5054" i="13"/>
  <c r="K5054" i="13" s="1"/>
  <c r="J5053" i="13"/>
  <c r="K5053" i="13" s="1"/>
  <c r="K5052" i="13"/>
  <c r="J5052" i="13"/>
  <c r="K5051" i="13"/>
  <c r="J5051" i="13"/>
  <c r="J5050" i="13"/>
  <c r="K5050" i="13" s="1"/>
  <c r="K5049" i="13"/>
  <c r="J5049" i="13"/>
  <c r="K5048" i="13"/>
  <c r="J5048" i="13"/>
  <c r="K5047" i="13"/>
  <c r="J5047" i="13"/>
  <c r="J5046" i="13"/>
  <c r="K5046" i="13" s="1"/>
  <c r="K5045" i="13"/>
  <c r="J5045" i="13"/>
  <c r="J5044" i="13"/>
  <c r="K5044" i="13" s="1"/>
  <c r="J5043" i="13"/>
  <c r="K5043" i="13" s="1"/>
  <c r="M5042" i="13"/>
  <c r="L5043" i="13" s="1"/>
  <c r="M5043" i="13" s="1"/>
  <c r="L5044" i="13" s="1"/>
  <c r="M5044" i="13" s="1"/>
  <c r="L5045" i="13" s="1"/>
  <c r="M5045" i="13" s="1"/>
  <c r="L5046" i="13" s="1"/>
  <c r="M5046" i="13" s="1"/>
  <c r="L5047" i="13" s="1"/>
  <c r="M5047" i="13" s="1"/>
  <c r="L5048" i="13" s="1"/>
  <c r="M5048" i="13" s="1"/>
  <c r="L5049" i="13" s="1"/>
  <c r="M5049" i="13" s="1"/>
  <c r="L5050" i="13" s="1"/>
  <c r="M5050" i="13" s="1"/>
  <c r="L5051" i="13" s="1"/>
  <c r="M5051" i="13" s="1"/>
  <c r="L5052" i="13" s="1"/>
  <c r="M5052" i="13" s="1"/>
  <c r="L5053" i="13" s="1"/>
  <c r="M5053" i="13" s="1"/>
  <c r="L5054" i="13" s="1"/>
  <c r="M5054" i="13" s="1"/>
  <c r="L5055" i="13" s="1"/>
  <c r="M5055" i="13" s="1"/>
  <c r="L5056" i="13" s="1"/>
  <c r="M5056" i="13" s="1"/>
  <c r="L5057" i="13" s="1"/>
  <c r="M5057" i="13" s="1"/>
  <c r="L5058" i="13" s="1"/>
  <c r="M5058" i="13" s="1"/>
  <c r="L5059" i="13" s="1"/>
  <c r="M5059" i="13" s="1"/>
  <c r="L5060" i="13" s="1"/>
  <c r="M5060" i="13" s="1"/>
  <c r="L5061" i="13" s="1"/>
  <c r="M5061" i="13" s="1"/>
  <c r="L5062" i="13" s="1"/>
  <c r="M5062" i="13" s="1"/>
  <c r="L5063" i="13" s="1"/>
  <c r="M5063" i="13" s="1"/>
  <c r="L5064" i="13" s="1"/>
  <c r="M5064" i="13" s="1"/>
  <c r="L5065" i="13" s="1"/>
  <c r="M5065" i="13" s="1"/>
  <c r="L5066" i="13" s="1"/>
  <c r="M5066" i="13" s="1"/>
  <c r="L5067" i="13" s="1"/>
  <c r="M5067" i="13" s="1"/>
  <c r="L5068" i="13" s="1"/>
  <c r="M5068" i="13" s="1"/>
  <c r="L5069" i="13" s="1"/>
  <c r="M5069" i="13" s="1"/>
  <c r="L5070" i="13" s="1"/>
  <c r="M5070" i="13" s="1"/>
  <c r="L5071" i="13" s="1"/>
  <c r="M5071" i="13" s="1"/>
  <c r="L5072" i="13" s="1"/>
  <c r="M5072" i="13" s="1"/>
  <c r="L5073" i="13" s="1"/>
  <c r="M5073" i="13" s="1"/>
  <c r="L5074" i="13" s="1"/>
  <c r="M5074" i="13" s="1"/>
  <c r="L5075" i="13" s="1"/>
  <c r="M5075" i="13" s="1"/>
  <c r="L5076" i="13" s="1"/>
  <c r="M5076" i="13" s="1"/>
  <c r="L5077" i="13" s="1"/>
  <c r="M5077" i="13" s="1"/>
  <c r="L5078" i="13" s="1"/>
  <c r="M5078" i="13" s="1"/>
  <c r="L5079" i="13" s="1"/>
  <c r="M5079" i="13" s="1"/>
  <c r="L5080" i="13" s="1"/>
  <c r="M5080" i="13" s="1"/>
  <c r="L5081" i="13" s="1"/>
  <c r="M5081" i="13" s="1"/>
  <c r="L5042" i="13"/>
  <c r="K5042" i="13"/>
  <c r="J5042" i="13"/>
  <c r="K5041" i="13"/>
  <c r="J5041" i="13"/>
  <c r="K5040" i="13"/>
  <c r="J5040" i="13"/>
  <c r="J5039" i="13"/>
  <c r="K5039" i="13" s="1"/>
  <c r="K5038" i="13"/>
  <c r="J5038" i="13"/>
  <c r="J5037" i="13"/>
  <c r="K5037" i="13" s="1"/>
  <c r="K5036" i="13"/>
  <c r="J5036" i="13"/>
  <c r="J5035" i="13"/>
  <c r="K5035" i="13" s="1"/>
  <c r="J5034" i="13"/>
  <c r="K5034" i="13" s="1"/>
  <c r="K5033" i="13"/>
  <c r="J5033" i="13"/>
  <c r="K5032" i="13"/>
  <c r="J5032" i="13"/>
  <c r="J5031" i="13"/>
  <c r="K5031" i="13" s="1"/>
  <c r="J5030" i="13"/>
  <c r="K5030" i="13" s="1"/>
  <c r="K5029" i="13"/>
  <c r="J5029" i="13"/>
  <c r="J5028" i="13"/>
  <c r="K5028" i="13" s="1"/>
  <c r="J5027" i="13"/>
  <c r="K5027" i="13" s="1"/>
  <c r="J5026" i="13"/>
  <c r="K5026" i="13" s="1"/>
  <c r="K5025" i="13"/>
  <c r="J5025" i="13"/>
  <c r="K5024" i="13"/>
  <c r="J5024" i="13"/>
  <c r="J5023" i="13"/>
  <c r="K5023" i="13" s="1"/>
  <c r="J5022" i="13"/>
  <c r="K5022" i="13" s="1"/>
  <c r="J5021" i="13"/>
  <c r="K5021" i="13" s="1"/>
  <c r="K5020" i="13"/>
  <c r="J5020" i="13"/>
  <c r="K5019" i="13"/>
  <c r="J5019" i="13"/>
  <c r="J5018" i="13"/>
  <c r="K5018" i="13" s="1"/>
  <c r="K5017" i="13"/>
  <c r="J5017" i="13"/>
  <c r="K5016" i="13"/>
  <c r="J5016" i="13"/>
  <c r="K5015" i="13"/>
  <c r="J5015" i="13"/>
  <c r="J5014" i="13"/>
  <c r="K5014" i="13" s="1"/>
  <c r="K5013" i="13"/>
  <c r="J5013" i="13"/>
  <c r="J5012" i="13"/>
  <c r="K5012" i="13" s="1"/>
  <c r="J5011" i="13"/>
  <c r="K5011" i="13" s="1"/>
  <c r="K5010" i="13"/>
  <c r="J5010" i="13"/>
  <c r="K5009" i="13"/>
  <c r="J5009" i="13"/>
  <c r="K5008" i="13"/>
  <c r="J5008" i="13"/>
  <c r="J5007" i="13"/>
  <c r="K5007" i="13" s="1"/>
  <c r="K5006" i="13"/>
  <c r="J5006" i="13"/>
  <c r="J5005" i="13"/>
  <c r="K5005" i="13" s="1"/>
  <c r="K5004" i="13"/>
  <c r="J5004" i="13"/>
  <c r="J5003" i="13"/>
  <c r="K5003" i="13" s="1"/>
  <c r="L5002" i="13"/>
  <c r="J5002" i="13"/>
  <c r="K5002" i="13" s="1"/>
  <c r="K5001" i="13"/>
  <c r="J5001" i="13"/>
  <c r="K5000" i="13"/>
  <c r="J5000" i="13"/>
  <c r="J4999" i="13"/>
  <c r="K4999" i="13" s="1"/>
  <c r="J4998" i="13"/>
  <c r="K4998" i="13" s="1"/>
  <c r="J4997" i="13"/>
  <c r="K4997" i="13" s="1"/>
  <c r="J4996" i="13"/>
  <c r="K4996" i="13" s="1"/>
  <c r="J4995" i="13"/>
  <c r="K4995" i="13" s="1"/>
  <c r="J4994" i="13"/>
  <c r="K4994" i="13" s="1"/>
  <c r="K4993" i="13"/>
  <c r="J4993" i="13"/>
  <c r="K4992" i="13"/>
  <c r="J4992" i="13"/>
  <c r="J4991" i="13"/>
  <c r="K4991" i="13" s="1"/>
  <c r="J4990" i="13"/>
  <c r="K4990" i="13" s="1"/>
  <c r="J4989" i="13"/>
  <c r="K4989" i="13" s="1"/>
  <c r="K4988" i="13"/>
  <c r="J4988" i="13"/>
  <c r="K4987" i="13"/>
  <c r="J4987" i="13"/>
  <c r="J4986" i="13"/>
  <c r="K4986" i="13" s="1"/>
  <c r="K4985" i="13"/>
  <c r="J4985" i="13"/>
  <c r="K4984" i="13"/>
  <c r="J4984" i="13"/>
  <c r="K4983" i="13"/>
  <c r="J4983" i="13"/>
  <c r="J4982" i="13"/>
  <c r="K4982" i="13" s="1"/>
  <c r="K4981" i="13"/>
  <c r="J4981" i="13"/>
  <c r="J4980" i="13"/>
  <c r="K4980" i="13" s="1"/>
  <c r="J4979" i="13"/>
  <c r="K4979" i="13" s="1"/>
  <c r="K4978" i="13"/>
  <c r="J4978" i="13"/>
  <c r="K4977" i="13"/>
  <c r="J4977" i="13"/>
  <c r="K4976" i="13"/>
  <c r="J4976" i="13"/>
  <c r="J4975" i="13"/>
  <c r="K4975" i="13" s="1"/>
  <c r="K4974" i="13"/>
  <c r="J4974" i="13"/>
  <c r="J4973" i="13"/>
  <c r="K4973" i="13" s="1"/>
  <c r="K4972" i="13"/>
  <c r="J4972" i="13"/>
  <c r="K4971" i="13"/>
  <c r="J4971" i="13"/>
  <c r="J4970" i="13"/>
  <c r="K4970" i="13" s="1"/>
  <c r="K4969" i="13"/>
  <c r="J4969" i="13"/>
  <c r="K4968" i="13"/>
  <c r="J4968" i="13"/>
  <c r="J4967" i="13"/>
  <c r="K4967" i="13" s="1"/>
  <c r="J4966" i="13"/>
  <c r="K4966" i="13" s="1"/>
  <c r="J4965" i="13"/>
  <c r="K4965" i="13" s="1"/>
  <c r="J4964" i="13"/>
  <c r="K4964" i="13" s="1"/>
  <c r="J4963" i="13"/>
  <c r="K4963" i="13" s="1"/>
  <c r="L4962" i="13"/>
  <c r="M4962" i="13" s="1"/>
  <c r="L4963" i="13" s="1"/>
  <c r="M4963" i="13" s="1"/>
  <c r="L4964" i="13" s="1"/>
  <c r="M4964" i="13" s="1"/>
  <c r="L4965" i="13" s="1"/>
  <c r="K4962" i="13"/>
  <c r="J4962" i="13"/>
  <c r="K4961" i="13"/>
  <c r="J4961" i="13"/>
  <c r="K4960" i="13"/>
  <c r="J4960" i="13"/>
  <c r="J4959" i="13"/>
  <c r="K4959" i="13" s="1"/>
  <c r="J4958" i="13"/>
  <c r="K4958" i="13" s="1"/>
  <c r="J4957" i="13"/>
  <c r="K4957" i="13" s="1"/>
  <c r="J4956" i="13"/>
  <c r="K4956" i="13" s="1"/>
  <c r="K4955" i="13"/>
  <c r="J4955" i="13"/>
  <c r="J4954" i="13"/>
  <c r="K4954" i="13" s="1"/>
  <c r="K4953" i="13"/>
  <c r="J4953" i="13"/>
  <c r="J4952" i="13"/>
  <c r="K4952" i="13" s="1"/>
  <c r="K4951" i="13"/>
  <c r="J4951" i="13"/>
  <c r="J4950" i="13"/>
  <c r="K4950" i="13" s="1"/>
  <c r="K4949" i="13"/>
  <c r="J4949" i="13"/>
  <c r="J4948" i="13"/>
  <c r="K4948" i="13" s="1"/>
  <c r="J4947" i="13"/>
  <c r="K4947" i="13" s="1"/>
  <c r="K4946" i="13"/>
  <c r="J4946" i="13"/>
  <c r="J4945" i="13"/>
  <c r="K4945" i="13" s="1"/>
  <c r="K4944" i="13"/>
  <c r="J4944" i="13"/>
  <c r="J4943" i="13"/>
  <c r="K4943" i="13" s="1"/>
  <c r="K4942" i="13"/>
  <c r="J4942" i="13"/>
  <c r="J4941" i="13"/>
  <c r="K4941" i="13" s="1"/>
  <c r="K4940" i="13"/>
  <c r="J4940" i="13"/>
  <c r="K4939" i="13"/>
  <c r="J4939" i="13"/>
  <c r="K4938" i="13"/>
  <c r="J4938" i="13"/>
  <c r="K4937" i="13"/>
  <c r="J4937" i="13"/>
  <c r="J4936" i="13"/>
  <c r="K4936" i="13" s="1"/>
  <c r="J4935" i="13"/>
  <c r="K4935" i="13" s="1"/>
  <c r="K4934" i="13"/>
  <c r="J4934" i="13"/>
  <c r="J4933" i="13"/>
  <c r="K4933" i="13" s="1"/>
  <c r="J4932" i="13"/>
  <c r="K4932" i="13" s="1"/>
  <c r="K4931" i="13"/>
  <c r="J4931" i="13"/>
  <c r="K4930" i="13"/>
  <c r="J4930" i="13"/>
  <c r="J4929" i="13"/>
  <c r="K4929" i="13" s="1"/>
  <c r="K4928" i="13"/>
  <c r="J4928" i="13"/>
  <c r="J4927" i="13"/>
  <c r="K4927" i="13" s="1"/>
  <c r="J4926" i="13"/>
  <c r="K4926" i="13" s="1"/>
  <c r="J4925" i="13"/>
  <c r="K4925" i="13" s="1"/>
  <c r="K4924" i="13"/>
  <c r="J4924" i="13"/>
  <c r="J4923" i="13"/>
  <c r="K4923" i="13" s="1"/>
  <c r="L4922" i="13"/>
  <c r="M4922" i="13" s="1"/>
  <c r="L4923" i="13" s="1"/>
  <c r="M4923" i="13" s="1"/>
  <c r="L4924" i="13" s="1"/>
  <c r="M4924" i="13" s="1"/>
  <c r="L4925" i="13" s="1"/>
  <c r="M4925" i="13" s="1"/>
  <c r="L4926" i="13" s="1"/>
  <c r="M4926" i="13" s="1"/>
  <c r="L4927" i="13" s="1"/>
  <c r="M4927" i="13" s="1"/>
  <c r="L4928" i="13" s="1"/>
  <c r="M4928" i="13" s="1"/>
  <c r="L4929" i="13" s="1"/>
  <c r="K4922" i="13"/>
  <c r="J4922" i="13"/>
  <c r="J4921" i="13"/>
  <c r="K4921" i="13" s="1"/>
  <c r="J4920" i="13"/>
  <c r="K4920" i="13" s="1"/>
  <c r="J4919" i="13"/>
  <c r="K4919" i="13" s="1"/>
  <c r="K4918" i="13"/>
  <c r="J4918" i="13"/>
  <c r="J4917" i="13"/>
  <c r="K4917" i="13" s="1"/>
  <c r="K4916" i="13"/>
  <c r="J4916" i="13"/>
  <c r="J4915" i="13"/>
  <c r="K4915" i="13" s="1"/>
  <c r="K4914" i="13"/>
  <c r="J4914" i="13"/>
  <c r="J4913" i="13"/>
  <c r="K4913" i="13" s="1"/>
  <c r="J4912" i="13"/>
  <c r="K4912" i="13" s="1"/>
  <c r="J4911" i="13"/>
  <c r="K4911" i="13" s="1"/>
  <c r="K4910" i="13"/>
  <c r="J4910" i="13"/>
  <c r="J4909" i="13"/>
  <c r="K4909" i="13" s="1"/>
  <c r="J4908" i="13"/>
  <c r="K4908" i="13" s="1"/>
  <c r="J4907" i="13"/>
  <c r="K4907" i="13" s="1"/>
  <c r="K4906" i="13"/>
  <c r="J4906" i="13"/>
  <c r="J4905" i="13"/>
  <c r="K4905" i="13" s="1"/>
  <c r="J4904" i="13"/>
  <c r="K4904" i="13" s="1"/>
  <c r="J4903" i="13"/>
  <c r="K4903" i="13" s="1"/>
  <c r="K4902" i="13"/>
  <c r="J4902" i="13"/>
  <c r="J4901" i="13"/>
  <c r="K4901" i="13" s="1"/>
  <c r="K4900" i="13"/>
  <c r="J4900" i="13"/>
  <c r="J4899" i="13"/>
  <c r="K4899" i="13" s="1"/>
  <c r="K4898" i="13"/>
  <c r="J4898" i="13"/>
  <c r="J4897" i="13"/>
  <c r="K4897" i="13" s="1"/>
  <c r="J4896" i="13"/>
  <c r="K4896" i="13" s="1"/>
  <c r="J4895" i="13"/>
  <c r="K4895" i="13" s="1"/>
  <c r="K4894" i="13"/>
  <c r="J4894" i="13"/>
  <c r="J4893" i="13"/>
  <c r="K4893" i="13" s="1"/>
  <c r="K4892" i="13"/>
  <c r="J4892" i="13"/>
  <c r="J4891" i="13"/>
  <c r="K4891" i="13" s="1"/>
  <c r="K4890" i="13"/>
  <c r="J4890" i="13"/>
  <c r="J4889" i="13"/>
  <c r="K4889" i="13" s="1"/>
  <c r="J4888" i="13"/>
  <c r="K4888" i="13" s="1"/>
  <c r="J4887" i="13"/>
  <c r="K4887" i="13" s="1"/>
  <c r="K4886" i="13"/>
  <c r="J4886" i="13"/>
  <c r="J4885" i="13"/>
  <c r="K4885" i="13" s="1"/>
  <c r="K4884" i="13"/>
  <c r="J4884" i="13"/>
  <c r="J4883" i="13"/>
  <c r="K4883" i="13" s="1"/>
  <c r="M4882" i="13"/>
  <c r="L4883" i="13" s="1"/>
  <c r="M4883" i="13" s="1"/>
  <c r="L4884" i="13" s="1"/>
  <c r="M4884" i="13" s="1"/>
  <c r="L4885" i="13" s="1"/>
  <c r="M4885" i="13" s="1"/>
  <c r="L4886" i="13" s="1"/>
  <c r="M4886" i="13" s="1"/>
  <c r="L4887" i="13" s="1"/>
  <c r="M4887" i="13" s="1"/>
  <c r="L4888" i="13" s="1"/>
  <c r="L4882" i="13"/>
  <c r="K4882" i="13"/>
  <c r="J4882" i="13"/>
  <c r="J4881" i="13"/>
  <c r="K4881" i="13" s="1"/>
  <c r="J4880" i="13"/>
  <c r="K4880" i="13" s="1"/>
  <c r="J4879" i="13"/>
  <c r="K4879" i="13" s="1"/>
  <c r="K4878" i="13"/>
  <c r="J4878" i="13"/>
  <c r="J4877" i="13"/>
  <c r="K4877" i="13" s="1"/>
  <c r="J4876" i="13"/>
  <c r="K4876" i="13" s="1"/>
  <c r="J4875" i="13"/>
  <c r="K4875" i="13" s="1"/>
  <c r="K4874" i="13"/>
  <c r="J4874" i="13"/>
  <c r="J4873" i="13"/>
  <c r="K4873" i="13" s="1"/>
  <c r="J4872" i="13"/>
  <c r="K4872" i="13" s="1"/>
  <c r="J4871" i="13"/>
  <c r="K4871" i="13" s="1"/>
  <c r="K4870" i="13"/>
  <c r="J4870" i="13"/>
  <c r="J4869" i="13"/>
  <c r="K4869" i="13" s="1"/>
  <c r="K4868" i="13"/>
  <c r="J4868" i="13"/>
  <c r="J4867" i="13"/>
  <c r="K4867" i="13" s="1"/>
  <c r="K4866" i="13"/>
  <c r="J4866" i="13"/>
  <c r="J4865" i="13"/>
  <c r="K4865" i="13" s="1"/>
  <c r="J4864" i="13"/>
  <c r="K4864" i="13" s="1"/>
  <c r="J4863" i="13"/>
  <c r="K4863" i="13" s="1"/>
  <c r="K4862" i="13"/>
  <c r="J4862" i="13"/>
  <c r="J4861" i="13"/>
  <c r="K4861" i="13" s="1"/>
  <c r="K4860" i="13"/>
  <c r="J4860" i="13"/>
  <c r="J4859" i="13"/>
  <c r="K4859" i="13" s="1"/>
  <c r="K4858" i="13"/>
  <c r="J4858" i="13"/>
  <c r="J4857" i="13"/>
  <c r="K4857" i="13" s="1"/>
  <c r="J4856" i="13"/>
  <c r="K4856" i="13" s="1"/>
  <c r="J4855" i="13"/>
  <c r="K4855" i="13" s="1"/>
  <c r="K4854" i="13"/>
  <c r="J4854" i="13"/>
  <c r="J4853" i="13"/>
  <c r="K4853" i="13" s="1"/>
  <c r="K4852" i="13"/>
  <c r="J4852" i="13"/>
  <c r="J4851" i="13"/>
  <c r="K4851" i="13" s="1"/>
  <c r="K4850" i="13"/>
  <c r="J4850" i="13"/>
  <c r="J4849" i="13"/>
  <c r="K4849" i="13" s="1"/>
  <c r="J4848" i="13"/>
  <c r="K4848" i="13" s="1"/>
  <c r="J4847" i="13"/>
  <c r="K4847" i="13" s="1"/>
  <c r="K4846" i="13"/>
  <c r="J4846" i="13"/>
  <c r="J4845" i="13"/>
  <c r="K4845" i="13" s="1"/>
  <c r="L4844" i="13"/>
  <c r="J4844" i="13"/>
  <c r="K4844" i="13" s="1"/>
  <c r="J4843" i="13"/>
  <c r="K4843" i="13" s="1"/>
  <c r="L4842" i="13"/>
  <c r="M4842" i="13" s="1"/>
  <c r="L4843" i="13" s="1"/>
  <c r="M4843" i="13" s="1"/>
  <c r="K4842" i="13"/>
  <c r="J4842" i="13"/>
  <c r="J4841" i="13"/>
  <c r="K4841" i="13" s="1"/>
  <c r="J4840" i="13"/>
  <c r="K4840" i="13" s="1"/>
  <c r="J4839" i="13"/>
  <c r="K4839" i="13" s="1"/>
  <c r="K4838" i="13"/>
  <c r="J4838" i="13"/>
  <c r="J4837" i="13"/>
  <c r="K4837" i="13" s="1"/>
  <c r="K4836" i="13"/>
  <c r="J4836" i="13"/>
  <c r="J4835" i="13"/>
  <c r="K4835" i="13" s="1"/>
  <c r="K4834" i="13"/>
  <c r="J4834" i="13"/>
  <c r="J4833" i="13"/>
  <c r="K4833" i="13" s="1"/>
  <c r="J4832" i="13"/>
  <c r="K4832" i="13" s="1"/>
  <c r="J4831" i="13"/>
  <c r="K4831" i="13" s="1"/>
  <c r="K4830" i="13"/>
  <c r="J4830" i="13"/>
  <c r="J4829" i="13"/>
  <c r="K4829" i="13" s="1"/>
  <c r="K4828" i="13"/>
  <c r="J4828" i="13"/>
  <c r="J4827" i="13"/>
  <c r="K4827" i="13" s="1"/>
  <c r="K4826" i="13"/>
  <c r="J4826" i="13"/>
  <c r="J4825" i="13"/>
  <c r="K4825" i="13" s="1"/>
  <c r="J4824" i="13"/>
  <c r="K4824" i="13" s="1"/>
  <c r="J4823" i="13"/>
  <c r="K4823" i="13" s="1"/>
  <c r="K4822" i="13"/>
  <c r="J4822" i="13"/>
  <c r="J4821" i="13"/>
  <c r="K4821" i="13" s="1"/>
  <c r="K4820" i="13"/>
  <c r="J4820" i="13"/>
  <c r="J4819" i="13"/>
  <c r="K4819" i="13" s="1"/>
  <c r="K4818" i="13"/>
  <c r="J4818" i="13"/>
  <c r="J4817" i="13"/>
  <c r="K4817" i="13" s="1"/>
  <c r="J4816" i="13"/>
  <c r="K4816" i="13" s="1"/>
  <c r="J4815" i="13"/>
  <c r="K4815" i="13" s="1"/>
  <c r="K4814" i="13"/>
  <c r="J4814" i="13"/>
  <c r="J4813" i="13"/>
  <c r="K4813" i="13" s="1"/>
  <c r="J4812" i="13"/>
  <c r="K4812" i="13" s="1"/>
  <c r="J4811" i="13"/>
  <c r="K4811" i="13" s="1"/>
  <c r="K4810" i="13"/>
  <c r="J4810" i="13"/>
  <c r="J4809" i="13"/>
  <c r="K4809" i="13" s="1"/>
  <c r="J4808" i="13"/>
  <c r="K4808" i="13" s="1"/>
  <c r="J4807" i="13"/>
  <c r="K4807" i="13" s="1"/>
  <c r="K4806" i="13"/>
  <c r="J4806" i="13"/>
  <c r="J4805" i="13"/>
  <c r="K4805" i="13" s="1"/>
  <c r="K4804" i="13"/>
  <c r="J4804" i="13"/>
  <c r="J4803" i="13"/>
  <c r="K4803" i="13" s="1"/>
  <c r="L4802" i="13"/>
  <c r="M4802" i="13" s="1"/>
  <c r="L4803" i="13" s="1"/>
  <c r="M4803" i="13" s="1"/>
  <c r="L4804" i="13" s="1"/>
  <c r="M4804" i="13" s="1"/>
  <c r="L4805" i="13" s="1"/>
  <c r="M4805" i="13" s="1"/>
  <c r="L4806" i="13" s="1"/>
  <c r="M4806" i="13" s="1"/>
  <c r="L4807" i="13" s="1"/>
  <c r="M4807" i="13" s="1"/>
  <c r="L4808" i="13" s="1"/>
  <c r="M4808" i="13" s="1"/>
  <c r="L4809" i="13" s="1"/>
  <c r="M4809" i="13" s="1"/>
  <c r="L4810" i="13" s="1"/>
  <c r="M4810" i="13" s="1"/>
  <c r="L4811" i="13" s="1"/>
  <c r="M4811" i="13" s="1"/>
  <c r="L4812" i="13" s="1"/>
  <c r="M4812" i="13" s="1"/>
  <c r="L4813" i="13" s="1"/>
  <c r="M4813" i="13" s="1"/>
  <c r="L4814" i="13" s="1"/>
  <c r="M4814" i="13" s="1"/>
  <c r="L4815" i="13" s="1"/>
  <c r="M4815" i="13" s="1"/>
  <c r="L4816" i="13" s="1"/>
  <c r="M4816" i="13" s="1"/>
  <c r="L4817" i="13" s="1"/>
  <c r="M4817" i="13" s="1"/>
  <c r="L4818" i="13" s="1"/>
  <c r="M4818" i="13" s="1"/>
  <c r="L4819" i="13" s="1"/>
  <c r="M4819" i="13" s="1"/>
  <c r="L4820" i="13" s="1"/>
  <c r="M4820" i="13" s="1"/>
  <c r="L4821" i="13" s="1"/>
  <c r="M4821" i="13" s="1"/>
  <c r="L4822" i="13" s="1"/>
  <c r="M4822" i="13" s="1"/>
  <c r="L4823" i="13" s="1"/>
  <c r="M4823" i="13" s="1"/>
  <c r="L4824" i="13" s="1"/>
  <c r="M4824" i="13" s="1"/>
  <c r="L4825" i="13" s="1"/>
  <c r="M4825" i="13" s="1"/>
  <c r="L4826" i="13" s="1"/>
  <c r="M4826" i="13" s="1"/>
  <c r="L4827" i="13" s="1"/>
  <c r="M4827" i="13" s="1"/>
  <c r="L4828" i="13" s="1"/>
  <c r="M4828" i="13" s="1"/>
  <c r="L4829" i="13" s="1"/>
  <c r="M4829" i="13" s="1"/>
  <c r="L4830" i="13" s="1"/>
  <c r="M4830" i="13" s="1"/>
  <c r="L4831" i="13" s="1"/>
  <c r="M4831" i="13" s="1"/>
  <c r="L4832" i="13" s="1"/>
  <c r="M4832" i="13" s="1"/>
  <c r="L4833" i="13" s="1"/>
  <c r="M4833" i="13" s="1"/>
  <c r="L4834" i="13" s="1"/>
  <c r="M4834" i="13" s="1"/>
  <c r="L4835" i="13" s="1"/>
  <c r="M4835" i="13" s="1"/>
  <c r="L4836" i="13" s="1"/>
  <c r="M4836" i="13" s="1"/>
  <c r="L4837" i="13" s="1"/>
  <c r="M4837" i="13" s="1"/>
  <c r="L4838" i="13" s="1"/>
  <c r="M4838" i="13" s="1"/>
  <c r="L4839" i="13" s="1"/>
  <c r="M4839" i="13" s="1"/>
  <c r="L4840" i="13" s="1"/>
  <c r="M4840" i="13" s="1"/>
  <c r="L4841" i="13" s="1"/>
  <c r="M4841" i="13" s="1"/>
  <c r="K4802" i="13"/>
  <c r="J4802" i="13"/>
  <c r="J4801" i="13"/>
  <c r="K4801" i="13" s="1"/>
  <c r="J4800" i="13"/>
  <c r="K4800" i="13" s="1"/>
  <c r="J4799" i="13"/>
  <c r="K4799" i="13" s="1"/>
  <c r="K4798" i="13"/>
  <c r="J4798" i="13"/>
  <c r="J4797" i="13"/>
  <c r="K4797" i="13" s="1"/>
  <c r="K4796" i="13"/>
  <c r="J4796" i="13"/>
  <c r="J4795" i="13"/>
  <c r="K4795" i="13" s="1"/>
  <c r="K4794" i="13"/>
  <c r="J4794" i="13"/>
  <c r="J4793" i="13"/>
  <c r="K4793" i="13" s="1"/>
  <c r="J4792" i="13"/>
  <c r="K4792" i="13" s="1"/>
  <c r="J4791" i="13"/>
  <c r="K4791" i="13" s="1"/>
  <c r="K4790" i="13"/>
  <c r="J4790" i="13"/>
  <c r="J4789" i="13"/>
  <c r="K4789" i="13" s="1"/>
  <c r="K4788" i="13"/>
  <c r="J4788" i="13"/>
  <c r="J4787" i="13"/>
  <c r="K4787" i="13" s="1"/>
  <c r="K4786" i="13"/>
  <c r="J4786" i="13"/>
  <c r="J4785" i="13"/>
  <c r="K4785" i="13" s="1"/>
  <c r="J4784" i="13"/>
  <c r="K4784" i="13" s="1"/>
  <c r="J4783" i="13"/>
  <c r="K4783" i="13" s="1"/>
  <c r="K4782" i="13"/>
  <c r="J4782" i="13"/>
  <c r="J4781" i="13"/>
  <c r="K4781" i="13" s="1"/>
  <c r="J4780" i="13"/>
  <c r="K4780" i="13" s="1"/>
  <c r="J4779" i="13"/>
  <c r="K4779" i="13" s="1"/>
  <c r="K4778" i="13"/>
  <c r="J4778" i="13"/>
  <c r="J4777" i="13"/>
  <c r="K4777" i="13" s="1"/>
  <c r="J4776" i="13"/>
  <c r="K4776" i="13" s="1"/>
  <c r="J4775" i="13"/>
  <c r="K4775" i="13" s="1"/>
  <c r="K4774" i="13"/>
  <c r="J4774" i="13"/>
  <c r="J4773" i="13"/>
  <c r="K4773" i="13" s="1"/>
  <c r="K4772" i="13"/>
  <c r="J4772" i="13"/>
  <c r="J4771" i="13"/>
  <c r="K4771" i="13" s="1"/>
  <c r="K4770" i="13"/>
  <c r="J4770" i="13"/>
  <c r="J4769" i="13"/>
  <c r="K4769" i="13" s="1"/>
  <c r="J4768" i="13"/>
  <c r="K4768" i="13" s="1"/>
  <c r="J4767" i="13"/>
  <c r="K4767" i="13" s="1"/>
  <c r="K4766" i="13"/>
  <c r="J4766" i="13"/>
  <c r="J4765" i="13"/>
  <c r="K4765" i="13" s="1"/>
  <c r="K4764" i="13"/>
  <c r="J4764" i="13"/>
  <c r="J4763" i="13"/>
  <c r="K4763" i="13" s="1"/>
  <c r="L4762" i="13"/>
  <c r="M4762" i="13" s="1"/>
  <c r="L4763" i="13" s="1"/>
  <c r="M4763" i="13" s="1"/>
  <c r="L4764" i="13" s="1"/>
  <c r="M4764" i="13" s="1"/>
  <c r="L4765" i="13" s="1"/>
  <c r="M4765" i="13" s="1"/>
  <c r="L4766" i="13" s="1"/>
  <c r="M4766" i="13" s="1"/>
  <c r="L4767" i="13" s="1"/>
  <c r="M4767" i="13" s="1"/>
  <c r="L4768" i="13" s="1"/>
  <c r="M4768" i="13" s="1"/>
  <c r="L4769" i="13" s="1"/>
  <c r="M4769" i="13" s="1"/>
  <c r="L4770" i="13" s="1"/>
  <c r="M4770" i="13" s="1"/>
  <c r="L4771" i="13" s="1"/>
  <c r="M4771" i="13" s="1"/>
  <c r="L4772" i="13" s="1"/>
  <c r="M4772" i="13" s="1"/>
  <c r="L4773" i="13" s="1"/>
  <c r="M4773" i="13" s="1"/>
  <c r="L4774" i="13" s="1"/>
  <c r="M4774" i="13" s="1"/>
  <c r="L4775" i="13" s="1"/>
  <c r="M4775" i="13" s="1"/>
  <c r="L4776" i="13" s="1"/>
  <c r="M4776" i="13" s="1"/>
  <c r="L4777" i="13" s="1"/>
  <c r="M4777" i="13" s="1"/>
  <c r="L4778" i="13" s="1"/>
  <c r="M4778" i="13" s="1"/>
  <c r="L4779" i="13" s="1"/>
  <c r="M4779" i="13" s="1"/>
  <c r="L4780" i="13" s="1"/>
  <c r="M4780" i="13" s="1"/>
  <c r="L4781" i="13" s="1"/>
  <c r="M4781" i="13" s="1"/>
  <c r="L4782" i="13" s="1"/>
  <c r="M4782" i="13" s="1"/>
  <c r="L4783" i="13" s="1"/>
  <c r="M4783" i="13" s="1"/>
  <c r="L4784" i="13" s="1"/>
  <c r="M4784" i="13" s="1"/>
  <c r="L4785" i="13" s="1"/>
  <c r="M4785" i="13" s="1"/>
  <c r="L4786" i="13" s="1"/>
  <c r="M4786" i="13" s="1"/>
  <c r="L4787" i="13" s="1"/>
  <c r="M4787" i="13" s="1"/>
  <c r="L4788" i="13" s="1"/>
  <c r="M4788" i="13" s="1"/>
  <c r="L4789" i="13" s="1"/>
  <c r="M4789" i="13" s="1"/>
  <c r="L4790" i="13" s="1"/>
  <c r="M4790" i="13" s="1"/>
  <c r="L4791" i="13" s="1"/>
  <c r="M4791" i="13" s="1"/>
  <c r="L4792" i="13" s="1"/>
  <c r="M4792" i="13" s="1"/>
  <c r="L4793" i="13" s="1"/>
  <c r="M4793" i="13" s="1"/>
  <c r="L4794" i="13" s="1"/>
  <c r="M4794" i="13" s="1"/>
  <c r="L4795" i="13" s="1"/>
  <c r="M4795" i="13" s="1"/>
  <c r="L4796" i="13" s="1"/>
  <c r="M4796" i="13" s="1"/>
  <c r="L4797" i="13" s="1"/>
  <c r="M4797" i="13" s="1"/>
  <c r="L4798" i="13" s="1"/>
  <c r="M4798" i="13" s="1"/>
  <c r="L4799" i="13" s="1"/>
  <c r="M4799" i="13" s="1"/>
  <c r="L4800" i="13" s="1"/>
  <c r="M4800" i="13" s="1"/>
  <c r="L4801" i="13" s="1"/>
  <c r="M4801" i="13" s="1"/>
  <c r="K4762" i="13"/>
  <c r="J4762" i="13"/>
  <c r="J4761" i="13"/>
  <c r="K4761" i="13" s="1"/>
  <c r="J4760" i="13"/>
  <c r="K4760" i="13" s="1"/>
  <c r="J4759" i="13"/>
  <c r="K4759" i="13" s="1"/>
  <c r="K4758" i="13"/>
  <c r="J4758" i="13"/>
  <c r="J4757" i="13"/>
  <c r="K4757" i="13" s="1"/>
  <c r="K4756" i="13"/>
  <c r="J4756" i="13"/>
  <c r="J4755" i="13"/>
  <c r="K4755" i="13" s="1"/>
  <c r="K4754" i="13"/>
  <c r="J4754" i="13"/>
  <c r="J4753" i="13"/>
  <c r="K4753" i="13" s="1"/>
  <c r="J4752" i="13"/>
  <c r="K4752" i="13" s="1"/>
  <c r="J4751" i="13"/>
  <c r="K4751" i="13" s="1"/>
  <c r="K4750" i="13"/>
  <c r="J4750" i="13"/>
  <c r="J4749" i="13"/>
  <c r="K4749" i="13" s="1"/>
  <c r="J4748" i="13"/>
  <c r="K4748" i="13" s="1"/>
  <c r="J4747" i="13"/>
  <c r="K4747" i="13" s="1"/>
  <c r="K4746" i="13"/>
  <c r="J4746" i="13"/>
  <c r="J4745" i="13"/>
  <c r="K4745" i="13" s="1"/>
  <c r="J4744" i="13"/>
  <c r="K4744" i="13" s="1"/>
  <c r="J4743" i="13"/>
  <c r="K4743" i="13" s="1"/>
  <c r="K4742" i="13"/>
  <c r="J4742" i="13"/>
  <c r="J4741" i="13"/>
  <c r="K4741" i="13" s="1"/>
  <c r="K4740" i="13"/>
  <c r="J4740" i="13"/>
  <c r="J4739" i="13"/>
  <c r="K4739" i="13" s="1"/>
  <c r="K4738" i="13"/>
  <c r="J4738" i="13"/>
  <c r="J4737" i="13"/>
  <c r="K4737" i="13" s="1"/>
  <c r="J4736" i="13"/>
  <c r="K4736" i="13" s="1"/>
  <c r="J4735" i="13"/>
  <c r="K4735" i="13" s="1"/>
  <c r="K4734" i="13"/>
  <c r="J4734" i="13"/>
  <c r="J4733" i="13"/>
  <c r="K4733" i="13" s="1"/>
  <c r="K4732" i="13"/>
  <c r="J4732" i="13"/>
  <c r="J4731" i="13"/>
  <c r="K4731" i="13" s="1"/>
  <c r="K4730" i="13"/>
  <c r="J4730" i="13"/>
  <c r="J4729" i="13"/>
  <c r="K4729" i="13" s="1"/>
  <c r="J4728" i="13"/>
  <c r="K4728" i="13" s="1"/>
  <c r="J4727" i="13"/>
  <c r="K4727" i="13" s="1"/>
  <c r="K4726" i="13"/>
  <c r="J4726" i="13"/>
  <c r="J4725" i="13"/>
  <c r="K4725" i="13" s="1"/>
  <c r="K4724" i="13"/>
  <c r="J4724" i="13"/>
  <c r="J4723" i="13"/>
  <c r="K4723" i="13" s="1"/>
  <c r="M4722" i="13"/>
  <c r="L4723" i="13" s="1"/>
  <c r="M4723" i="13" s="1"/>
  <c r="L4724" i="13" s="1"/>
  <c r="M4724" i="13" s="1"/>
  <c r="L4725" i="13" s="1"/>
  <c r="M4725" i="13" s="1"/>
  <c r="L4726" i="13" s="1"/>
  <c r="M4726" i="13" s="1"/>
  <c r="L4727" i="13" s="1"/>
  <c r="M4727" i="13" s="1"/>
  <c r="L4728" i="13" s="1"/>
  <c r="M4728" i="13" s="1"/>
  <c r="L4729" i="13" s="1"/>
  <c r="L4722" i="13"/>
  <c r="K4722" i="13"/>
  <c r="J4722" i="13"/>
  <c r="J4721" i="13"/>
  <c r="K4721" i="13" s="1"/>
  <c r="J4720" i="13"/>
  <c r="K4720" i="13" s="1"/>
  <c r="J4719" i="13"/>
  <c r="K4719" i="13" s="1"/>
  <c r="K4718" i="13"/>
  <c r="J4718" i="13"/>
  <c r="J4717" i="13"/>
  <c r="K4717" i="13" s="1"/>
  <c r="J4716" i="13"/>
  <c r="K4716" i="13" s="1"/>
  <c r="J4715" i="13"/>
  <c r="K4715" i="13" s="1"/>
  <c r="K4714" i="13"/>
  <c r="J4714" i="13"/>
  <c r="J4713" i="13"/>
  <c r="K4713" i="13" s="1"/>
  <c r="J4712" i="13"/>
  <c r="K4712" i="13" s="1"/>
  <c r="J4711" i="13"/>
  <c r="K4711" i="13" s="1"/>
  <c r="K4710" i="13"/>
  <c r="J4710" i="13"/>
  <c r="J4709" i="13"/>
  <c r="K4709" i="13" s="1"/>
  <c r="J4708" i="13"/>
  <c r="K4708" i="13" s="1"/>
  <c r="J4707" i="13"/>
  <c r="K4707" i="13" s="1"/>
  <c r="K4706" i="13"/>
  <c r="J4706" i="13"/>
  <c r="J4705" i="13"/>
  <c r="K4705" i="13" s="1"/>
  <c r="J4704" i="13"/>
  <c r="K4704" i="13" s="1"/>
  <c r="J4703" i="13"/>
  <c r="K4703" i="13" s="1"/>
  <c r="K4702" i="13"/>
  <c r="J4702" i="13"/>
  <c r="J4701" i="13"/>
  <c r="K4701" i="13" s="1"/>
  <c r="K4700" i="13"/>
  <c r="J4700" i="13"/>
  <c r="J4699" i="13"/>
  <c r="K4699" i="13" s="1"/>
  <c r="K4698" i="13"/>
  <c r="J4698" i="13"/>
  <c r="J4697" i="13"/>
  <c r="K4697" i="13" s="1"/>
  <c r="J4696" i="13"/>
  <c r="K4696" i="13" s="1"/>
  <c r="J4695" i="13"/>
  <c r="K4695" i="13" s="1"/>
  <c r="K4694" i="13"/>
  <c r="J4694" i="13"/>
  <c r="J4693" i="13"/>
  <c r="K4693" i="13" s="1"/>
  <c r="K4692" i="13"/>
  <c r="J4692" i="13"/>
  <c r="J4691" i="13"/>
  <c r="K4691" i="13" s="1"/>
  <c r="K4690" i="13"/>
  <c r="J4690" i="13"/>
  <c r="J4689" i="13"/>
  <c r="K4689" i="13" s="1"/>
  <c r="J4688" i="13"/>
  <c r="K4688" i="13" s="1"/>
  <c r="J4687" i="13"/>
  <c r="K4687" i="13" s="1"/>
  <c r="K4686" i="13"/>
  <c r="J4686" i="13"/>
  <c r="J4685" i="13"/>
  <c r="K4685" i="13" s="1"/>
  <c r="J4684" i="13"/>
  <c r="K4684" i="13" s="1"/>
  <c r="J4683" i="13"/>
  <c r="K4683" i="13" s="1"/>
  <c r="L4682" i="13"/>
  <c r="M4682" i="13" s="1"/>
  <c r="L4683" i="13" s="1"/>
  <c r="M4683" i="13" s="1"/>
  <c r="L4684" i="13" s="1"/>
  <c r="M4684" i="13" s="1"/>
  <c r="L4685" i="13" s="1"/>
  <c r="M4685" i="13" s="1"/>
  <c r="L4686" i="13" s="1"/>
  <c r="M4686" i="13" s="1"/>
  <c r="L4687" i="13" s="1"/>
  <c r="M4687" i="13" s="1"/>
  <c r="L4688" i="13" s="1"/>
  <c r="M4688" i="13" s="1"/>
  <c r="L4689" i="13" s="1"/>
  <c r="M4689" i="13" s="1"/>
  <c r="L4690" i="13" s="1"/>
  <c r="M4690" i="13" s="1"/>
  <c r="L4691" i="13" s="1"/>
  <c r="M4691" i="13" s="1"/>
  <c r="L4692" i="13" s="1"/>
  <c r="M4692" i="13" s="1"/>
  <c r="L4693" i="13" s="1"/>
  <c r="M4693" i="13" s="1"/>
  <c r="L4694" i="13" s="1"/>
  <c r="M4694" i="13" s="1"/>
  <c r="L4695" i="13" s="1"/>
  <c r="M4695" i="13" s="1"/>
  <c r="L4696" i="13" s="1"/>
  <c r="M4696" i="13" s="1"/>
  <c r="L4697" i="13" s="1"/>
  <c r="M4697" i="13" s="1"/>
  <c r="L4698" i="13" s="1"/>
  <c r="M4698" i="13" s="1"/>
  <c r="L4699" i="13" s="1"/>
  <c r="M4699" i="13" s="1"/>
  <c r="L4700" i="13" s="1"/>
  <c r="M4700" i="13" s="1"/>
  <c r="L4701" i="13" s="1"/>
  <c r="M4701" i="13" s="1"/>
  <c r="L4702" i="13" s="1"/>
  <c r="M4702" i="13" s="1"/>
  <c r="L4703" i="13" s="1"/>
  <c r="M4703" i="13" s="1"/>
  <c r="L4704" i="13" s="1"/>
  <c r="M4704" i="13" s="1"/>
  <c r="L4705" i="13" s="1"/>
  <c r="M4705" i="13" s="1"/>
  <c r="L4706" i="13" s="1"/>
  <c r="M4706" i="13" s="1"/>
  <c r="L4707" i="13" s="1"/>
  <c r="M4707" i="13" s="1"/>
  <c r="L4708" i="13" s="1"/>
  <c r="M4708" i="13" s="1"/>
  <c r="L4709" i="13" s="1"/>
  <c r="M4709" i="13" s="1"/>
  <c r="L4710" i="13" s="1"/>
  <c r="M4710" i="13" s="1"/>
  <c r="L4711" i="13" s="1"/>
  <c r="M4711" i="13" s="1"/>
  <c r="L4712" i="13" s="1"/>
  <c r="M4712" i="13" s="1"/>
  <c r="L4713" i="13" s="1"/>
  <c r="M4713" i="13" s="1"/>
  <c r="L4714" i="13" s="1"/>
  <c r="M4714" i="13" s="1"/>
  <c r="L4715" i="13" s="1"/>
  <c r="M4715" i="13" s="1"/>
  <c r="L4716" i="13" s="1"/>
  <c r="M4716" i="13" s="1"/>
  <c r="L4717" i="13" s="1"/>
  <c r="M4717" i="13" s="1"/>
  <c r="L4718" i="13" s="1"/>
  <c r="M4718" i="13" s="1"/>
  <c r="L4719" i="13" s="1"/>
  <c r="M4719" i="13" s="1"/>
  <c r="L4720" i="13" s="1"/>
  <c r="M4720" i="13" s="1"/>
  <c r="L4721" i="13" s="1"/>
  <c r="M4721" i="13" s="1"/>
  <c r="K4682" i="13"/>
  <c r="J4682" i="13"/>
  <c r="J4681" i="13"/>
  <c r="K4681" i="13" s="1"/>
  <c r="J4680" i="13"/>
  <c r="K4680" i="13" s="1"/>
  <c r="J4679" i="13"/>
  <c r="K4679" i="13" s="1"/>
  <c r="K4678" i="13"/>
  <c r="J4678" i="13"/>
  <c r="J4677" i="13"/>
  <c r="K4677" i="13" s="1"/>
  <c r="J4676" i="13"/>
  <c r="K4676" i="13" s="1"/>
  <c r="J4675" i="13"/>
  <c r="K4675" i="13" s="1"/>
  <c r="K4674" i="13"/>
  <c r="J4674" i="13"/>
  <c r="J4673" i="13"/>
  <c r="K4673" i="13" s="1"/>
  <c r="J4672" i="13"/>
  <c r="K4672" i="13" s="1"/>
  <c r="J4671" i="13"/>
  <c r="K4671" i="13" s="1"/>
  <c r="K4670" i="13"/>
  <c r="J4670" i="13"/>
  <c r="J4669" i="13"/>
  <c r="K4669" i="13" s="1"/>
  <c r="K4668" i="13"/>
  <c r="J4668" i="13"/>
  <c r="J4667" i="13"/>
  <c r="K4667" i="13" s="1"/>
  <c r="K4666" i="13"/>
  <c r="J4666" i="13"/>
  <c r="J4665" i="13"/>
  <c r="K4665" i="13" s="1"/>
  <c r="J4664" i="13"/>
  <c r="K4664" i="13" s="1"/>
  <c r="J4663" i="13"/>
  <c r="K4663" i="13" s="1"/>
  <c r="K4662" i="13"/>
  <c r="J4662" i="13"/>
  <c r="J4661" i="13"/>
  <c r="K4661" i="13" s="1"/>
  <c r="K4660" i="13"/>
  <c r="J4660" i="13"/>
  <c r="J4659" i="13"/>
  <c r="K4659" i="13" s="1"/>
  <c r="K4658" i="13"/>
  <c r="J4658" i="13"/>
  <c r="J4657" i="13"/>
  <c r="K4657" i="13" s="1"/>
  <c r="J4656" i="13"/>
  <c r="K4656" i="13" s="1"/>
  <c r="J4655" i="13"/>
  <c r="K4655" i="13" s="1"/>
  <c r="K4654" i="13"/>
  <c r="J4654" i="13"/>
  <c r="J4653" i="13"/>
  <c r="K4653" i="13" s="1"/>
  <c r="J4652" i="13"/>
  <c r="K4652" i="13" s="1"/>
  <c r="J4651" i="13"/>
  <c r="K4651" i="13" s="1"/>
  <c r="K4650" i="13"/>
  <c r="J4650" i="13"/>
  <c r="J4649" i="13"/>
  <c r="K4649" i="13" s="1"/>
  <c r="J4648" i="13"/>
  <c r="K4648" i="13" s="1"/>
  <c r="J4647" i="13"/>
  <c r="K4647" i="13" s="1"/>
  <c r="K4646" i="13"/>
  <c r="J4646" i="13"/>
  <c r="J4645" i="13"/>
  <c r="K4645" i="13" s="1"/>
  <c r="J4644" i="13"/>
  <c r="K4644" i="13" s="1"/>
  <c r="J4643" i="13"/>
  <c r="K4643" i="13" s="1"/>
  <c r="L4642" i="13"/>
  <c r="M4642" i="13" s="1"/>
  <c r="L4643" i="13" s="1"/>
  <c r="M4643" i="13" s="1"/>
  <c r="L4644" i="13" s="1"/>
  <c r="M4644" i="13" s="1"/>
  <c r="L4645" i="13" s="1"/>
  <c r="M4645" i="13" s="1"/>
  <c r="L4646" i="13" s="1"/>
  <c r="M4646" i="13" s="1"/>
  <c r="L4647" i="13" s="1"/>
  <c r="M4647" i="13" s="1"/>
  <c r="L4648" i="13" s="1"/>
  <c r="K4642" i="13"/>
  <c r="J4642" i="13"/>
  <c r="J4641" i="13"/>
  <c r="K4641" i="13" s="1"/>
  <c r="J4640" i="13"/>
  <c r="K4640" i="13" s="1"/>
  <c r="J4639" i="13"/>
  <c r="K4639" i="13" s="1"/>
  <c r="K4638" i="13"/>
  <c r="J4638" i="13"/>
  <c r="J4637" i="13"/>
  <c r="K4637" i="13" s="1"/>
  <c r="K4636" i="13"/>
  <c r="J4636" i="13"/>
  <c r="J4635" i="13"/>
  <c r="K4635" i="13" s="1"/>
  <c r="K4634" i="13"/>
  <c r="J4634" i="13"/>
  <c r="J4633" i="13"/>
  <c r="K4633" i="13" s="1"/>
  <c r="J4632" i="13"/>
  <c r="K4632" i="13" s="1"/>
  <c r="J4631" i="13"/>
  <c r="K4631" i="13" s="1"/>
  <c r="K4630" i="13"/>
  <c r="J4630" i="13"/>
  <c r="J4629" i="13"/>
  <c r="K4629" i="13" s="1"/>
  <c r="K4628" i="13"/>
  <c r="J4628" i="13"/>
  <c r="J4627" i="13"/>
  <c r="K4627" i="13" s="1"/>
  <c r="K4626" i="13"/>
  <c r="J4626" i="13"/>
  <c r="J4625" i="13"/>
  <c r="K4625" i="13" s="1"/>
  <c r="J4624" i="13"/>
  <c r="K4624" i="13" s="1"/>
  <c r="J4623" i="13"/>
  <c r="K4623" i="13" s="1"/>
  <c r="K4622" i="13"/>
  <c r="J4622" i="13"/>
  <c r="J4621" i="13"/>
  <c r="K4621" i="13" s="1"/>
  <c r="J4620" i="13"/>
  <c r="K4620" i="13" s="1"/>
  <c r="J4619" i="13"/>
  <c r="K4619" i="13" s="1"/>
  <c r="K4618" i="13"/>
  <c r="J4618" i="13"/>
  <c r="J4617" i="13"/>
  <c r="K4617" i="13" s="1"/>
  <c r="J4616" i="13"/>
  <c r="K4616" i="13" s="1"/>
  <c r="J4615" i="13"/>
  <c r="K4615" i="13" s="1"/>
  <c r="K4614" i="13"/>
  <c r="J4614" i="13"/>
  <c r="J4613" i="13"/>
  <c r="K4613" i="13" s="1"/>
  <c r="J4612" i="13"/>
  <c r="K4612" i="13" s="1"/>
  <c r="J4611" i="13"/>
  <c r="K4611" i="13" s="1"/>
  <c r="K4610" i="13"/>
  <c r="J4610" i="13"/>
  <c r="J4609" i="13"/>
  <c r="K4609" i="13" s="1"/>
  <c r="J4608" i="13"/>
  <c r="K4608" i="13" s="1"/>
  <c r="J4607" i="13"/>
  <c r="K4607" i="13" s="1"/>
  <c r="K4606" i="13"/>
  <c r="J4606" i="13"/>
  <c r="J4605" i="13"/>
  <c r="K4605" i="13" s="1"/>
  <c r="K4604" i="13"/>
  <c r="J4604" i="13"/>
  <c r="J4603" i="13"/>
  <c r="K4603" i="13" s="1"/>
  <c r="L4602" i="13"/>
  <c r="M4602" i="13" s="1"/>
  <c r="L4603" i="13" s="1"/>
  <c r="M4603" i="13" s="1"/>
  <c r="L4604" i="13" s="1"/>
  <c r="M4604" i="13" s="1"/>
  <c r="L4605" i="13" s="1"/>
  <c r="M4605" i="13" s="1"/>
  <c r="L4606" i="13" s="1"/>
  <c r="M4606" i="13" s="1"/>
  <c r="L4607" i="13" s="1"/>
  <c r="M4607" i="13" s="1"/>
  <c r="L4608" i="13" s="1"/>
  <c r="K4602" i="13"/>
  <c r="J4602" i="13"/>
  <c r="J4601" i="13"/>
  <c r="K4601" i="13" s="1"/>
  <c r="J4600" i="13"/>
  <c r="K4600" i="13" s="1"/>
  <c r="J4599" i="13"/>
  <c r="K4599" i="13" s="1"/>
  <c r="K4598" i="13"/>
  <c r="J4598" i="13"/>
  <c r="J4597" i="13"/>
  <c r="K4597" i="13" s="1"/>
  <c r="J4596" i="13"/>
  <c r="K4596" i="13" s="1"/>
  <c r="J4595" i="13"/>
  <c r="K4595" i="13" s="1"/>
  <c r="K4594" i="13"/>
  <c r="J4594" i="13"/>
  <c r="J4593" i="13"/>
  <c r="K4593" i="13" s="1"/>
  <c r="J4592" i="13"/>
  <c r="K4592" i="13" s="1"/>
  <c r="J4591" i="13"/>
  <c r="K4591" i="13" s="1"/>
  <c r="K4590" i="13"/>
  <c r="J4590" i="13"/>
  <c r="J4589" i="13"/>
  <c r="K4589" i="13" s="1"/>
  <c r="J4588" i="13"/>
  <c r="K4588" i="13" s="1"/>
  <c r="J4587" i="13"/>
  <c r="K4587" i="13" s="1"/>
  <c r="K4586" i="13"/>
  <c r="J4586" i="13"/>
  <c r="J4585" i="13"/>
  <c r="K4585" i="13" s="1"/>
  <c r="J4584" i="13"/>
  <c r="K4584" i="13" s="1"/>
  <c r="J4583" i="13"/>
  <c r="K4583" i="13" s="1"/>
  <c r="K4582" i="13"/>
  <c r="J4582" i="13"/>
  <c r="J4581" i="13"/>
  <c r="K4581" i="13" s="1"/>
  <c r="J4580" i="13"/>
  <c r="K4580" i="13" s="1"/>
  <c r="J4579" i="13"/>
  <c r="K4579" i="13" s="1"/>
  <c r="K4578" i="13"/>
  <c r="J4578" i="13"/>
  <c r="J4577" i="13"/>
  <c r="K4577" i="13" s="1"/>
  <c r="J4576" i="13"/>
  <c r="K4576" i="13" s="1"/>
  <c r="J4575" i="13"/>
  <c r="K4575" i="13" s="1"/>
  <c r="K4574" i="13"/>
  <c r="J4574" i="13"/>
  <c r="J4573" i="13"/>
  <c r="K4573" i="13" s="1"/>
  <c r="K4572" i="13"/>
  <c r="J4572" i="13"/>
  <c r="J4571" i="13"/>
  <c r="K4571" i="13" s="1"/>
  <c r="K4570" i="13"/>
  <c r="J4570" i="13"/>
  <c r="J4569" i="13"/>
  <c r="K4569" i="13" s="1"/>
  <c r="J4568" i="13"/>
  <c r="K4568" i="13" s="1"/>
  <c r="J4567" i="13"/>
  <c r="K4567" i="13" s="1"/>
  <c r="K4566" i="13"/>
  <c r="J4566" i="13"/>
  <c r="J4565" i="13"/>
  <c r="K4565" i="13" s="1"/>
  <c r="J4564" i="13"/>
  <c r="K4564" i="13" s="1"/>
  <c r="J4563" i="13"/>
  <c r="K4563" i="13" s="1"/>
  <c r="M4562" i="13"/>
  <c r="L4563" i="13" s="1"/>
  <c r="M4563" i="13" s="1"/>
  <c r="L4564" i="13" s="1"/>
  <c r="M4564" i="13" s="1"/>
  <c r="L4565" i="13" s="1"/>
  <c r="M4565" i="13" s="1"/>
  <c r="L4566" i="13" s="1"/>
  <c r="M4566" i="13" s="1"/>
  <c r="L4567" i="13" s="1"/>
  <c r="M4567" i="13" s="1"/>
  <c r="L4568" i="13" s="1"/>
  <c r="L4562" i="13"/>
  <c r="K4562" i="13"/>
  <c r="J4562" i="13"/>
  <c r="J4561" i="13"/>
  <c r="K4561" i="13" s="1"/>
  <c r="J4560" i="13"/>
  <c r="K4560" i="13" s="1"/>
  <c r="J4559" i="13"/>
  <c r="K4559" i="13" s="1"/>
  <c r="K4558" i="13"/>
  <c r="J4558" i="13"/>
  <c r="J4557" i="13"/>
  <c r="K4557" i="13" s="1"/>
  <c r="J4556" i="13"/>
  <c r="K4556" i="13" s="1"/>
  <c r="J4555" i="13"/>
  <c r="K4555" i="13" s="1"/>
  <c r="K4554" i="13"/>
  <c r="J4554" i="13"/>
  <c r="J4553" i="13"/>
  <c r="K4553" i="13" s="1"/>
  <c r="J4552" i="13"/>
  <c r="K4552" i="13" s="1"/>
  <c r="J4551" i="13"/>
  <c r="K4551" i="13" s="1"/>
  <c r="K4550" i="13"/>
  <c r="J4550" i="13"/>
  <c r="J4549" i="13"/>
  <c r="K4549" i="13" s="1"/>
  <c r="J4548" i="13"/>
  <c r="K4548" i="13" s="1"/>
  <c r="J4547" i="13"/>
  <c r="K4547" i="13" s="1"/>
  <c r="K4546" i="13"/>
  <c r="J4546" i="13"/>
  <c r="J4545" i="13"/>
  <c r="K4545" i="13" s="1"/>
  <c r="J4544" i="13"/>
  <c r="K4544" i="13" s="1"/>
  <c r="J4543" i="13"/>
  <c r="K4543" i="13" s="1"/>
  <c r="K4542" i="13"/>
  <c r="J4542" i="13"/>
  <c r="J4541" i="13"/>
  <c r="K4541" i="13" s="1"/>
  <c r="K4540" i="13"/>
  <c r="J4540" i="13"/>
  <c r="J4539" i="13"/>
  <c r="K4539" i="13" s="1"/>
  <c r="K4538" i="13"/>
  <c r="J4538" i="13"/>
  <c r="J4537" i="13"/>
  <c r="K4537" i="13" s="1"/>
  <c r="J4536" i="13"/>
  <c r="K4536" i="13" s="1"/>
  <c r="J4535" i="13"/>
  <c r="K4535" i="13" s="1"/>
  <c r="K4534" i="13"/>
  <c r="J4534" i="13"/>
  <c r="J4533" i="13"/>
  <c r="K4533" i="13" s="1"/>
  <c r="J4532" i="13"/>
  <c r="K4532" i="13" s="1"/>
  <c r="J4531" i="13"/>
  <c r="K4531" i="13" s="1"/>
  <c r="K4530" i="13"/>
  <c r="J4530" i="13"/>
  <c r="J4529" i="13"/>
  <c r="K4529" i="13" s="1"/>
  <c r="J4528" i="13"/>
  <c r="K4528" i="13" s="1"/>
  <c r="J4527" i="13"/>
  <c r="K4527" i="13" s="1"/>
  <c r="K4526" i="13"/>
  <c r="J4526" i="13"/>
  <c r="J4525" i="13"/>
  <c r="K4525" i="13" s="1"/>
  <c r="L4524" i="13"/>
  <c r="M4524" i="13" s="1"/>
  <c r="L4525" i="13" s="1"/>
  <c r="M4525" i="13" s="1"/>
  <c r="L4526" i="13" s="1"/>
  <c r="M4526" i="13" s="1"/>
  <c r="L4527" i="13" s="1"/>
  <c r="M4527" i="13" s="1"/>
  <c r="L4528" i="13" s="1"/>
  <c r="M4528" i="13" s="1"/>
  <c r="L4529" i="13" s="1"/>
  <c r="M4529" i="13" s="1"/>
  <c r="L4530" i="13" s="1"/>
  <c r="M4530" i="13" s="1"/>
  <c r="L4531" i="13" s="1"/>
  <c r="M4531" i="13" s="1"/>
  <c r="L4532" i="13" s="1"/>
  <c r="M4532" i="13" s="1"/>
  <c r="L4533" i="13" s="1"/>
  <c r="M4533" i="13" s="1"/>
  <c r="L4534" i="13" s="1"/>
  <c r="M4534" i="13" s="1"/>
  <c r="L4535" i="13" s="1"/>
  <c r="M4535" i="13" s="1"/>
  <c r="L4536" i="13" s="1"/>
  <c r="M4536" i="13" s="1"/>
  <c r="L4537" i="13" s="1"/>
  <c r="M4537" i="13" s="1"/>
  <c r="L4538" i="13" s="1"/>
  <c r="M4538" i="13" s="1"/>
  <c r="L4539" i="13" s="1"/>
  <c r="M4539" i="13" s="1"/>
  <c r="L4540" i="13" s="1"/>
  <c r="M4540" i="13" s="1"/>
  <c r="L4541" i="13" s="1"/>
  <c r="M4541" i="13" s="1"/>
  <c r="L4542" i="13" s="1"/>
  <c r="M4542" i="13" s="1"/>
  <c r="L4543" i="13" s="1"/>
  <c r="M4543" i="13" s="1"/>
  <c r="L4544" i="13" s="1"/>
  <c r="M4544" i="13" s="1"/>
  <c r="L4545" i="13" s="1"/>
  <c r="M4545" i="13" s="1"/>
  <c r="L4546" i="13" s="1"/>
  <c r="M4546" i="13" s="1"/>
  <c r="L4547" i="13" s="1"/>
  <c r="M4547" i="13" s="1"/>
  <c r="L4548" i="13" s="1"/>
  <c r="M4548" i="13" s="1"/>
  <c r="L4549" i="13" s="1"/>
  <c r="M4549" i="13" s="1"/>
  <c r="L4550" i="13" s="1"/>
  <c r="M4550" i="13" s="1"/>
  <c r="L4551" i="13" s="1"/>
  <c r="M4551" i="13" s="1"/>
  <c r="L4552" i="13" s="1"/>
  <c r="M4552" i="13" s="1"/>
  <c r="L4553" i="13" s="1"/>
  <c r="M4553" i="13" s="1"/>
  <c r="L4554" i="13" s="1"/>
  <c r="M4554" i="13" s="1"/>
  <c r="L4555" i="13" s="1"/>
  <c r="M4555" i="13" s="1"/>
  <c r="L4556" i="13" s="1"/>
  <c r="M4556" i="13" s="1"/>
  <c r="L4557" i="13" s="1"/>
  <c r="M4557" i="13" s="1"/>
  <c r="L4558" i="13" s="1"/>
  <c r="M4558" i="13" s="1"/>
  <c r="L4559" i="13" s="1"/>
  <c r="M4559" i="13" s="1"/>
  <c r="L4560" i="13" s="1"/>
  <c r="M4560" i="13" s="1"/>
  <c r="L4561" i="13" s="1"/>
  <c r="M4561" i="13" s="1"/>
  <c r="J4524" i="13"/>
  <c r="K4524" i="13" s="1"/>
  <c r="J4523" i="13"/>
  <c r="K4523" i="13" s="1"/>
  <c r="L4522" i="13"/>
  <c r="K4522" i="13"/>
  <c r="M4522" i="13" s="1"/>
  <c r="L4523" i="13" s="1"/>
  <c r="M4523" i="13" s="1"/>
  <c r="J4522" i="13"/>
  <c r="J4521" i="13"/>
  <c r="K4521" i="13" s="1"/>
  <c r="J4520" i="13"/>
  <c r="K4520" i="13" s="1"/>
  <c r="J4519" i="13"/>
  <c r="K4519" i="13" s="1"/>
  <c r="K4518" i="13"/>
  <c r="J4518" i="13"/>
  <c r="J4517" i="13"/>
  <c r="K4517" i="13" s="1"/>
  <c r="J4516" i="13"/>
  <c r="K4516" i="13" s="1"/>
  <c r="J4515" i="13"/>
  <c r="K4515" i="13" s="1"/>
  <c r="K4514" i="13"/>
  <c r="J4514" i="13"/>
  <c r="J4513" i="13"/>
  <c r="K4513" i="13" s="1"/>
  <c r="K4512" i="13"/>
  <c r="J4512" i="13"/>
  <c r="J4511" i="13"/>
  <c r="K4511" i="13" s="1"/>
  <c r="K4510" i="13"/>
  <c r="J4510" i="13"/>
  <c r="J4509" i="13"/>
  <c r="K4509" i="13" s="1"/>
  <c r="K4508" i="13"/>
  <c r="J4508" i="13"/>
  <c r="J4507" i="13"/>
  <c r="K4507" i="13" s="1"/>
  <c r="K4506" i="13"/>
  <c r="J4506" i="13"/>
  <c r="J4505" i="13"/>
  <c r="K4505" i="13" s="1"/>
  <c r="J4504" i="13"/>
  <c r="K4504" i="13" s="1"/>
  <c r="J4503" i="13"/>
  <c r="K4503" i="13" s="1"/>
  <c r="K4502" i="13"/>
  <c r="J4502" i="13"/>
  <c r="J4501" i="13"/>
  <c r="K4501" i="13" s="1"/>
  <c r="J4500" i="13"/>
  <c r="K4500" i="13" s="1"/>
  <c r="J4499" i="13"/>
  <c r="K4499" i="13" s="1"/>
  <c r="K4498" i="13"/>
  <c r="J4498" i="13"/>
  <c r="J4497" i="13"/>
  <c r="K4497" i="13" s="1"/>
  <c r="J4496" i="13"/>
  <c r="K4496" i="13" s="1"/>
  <c r="J4495" i="13"/>
  <c r="K4495" i="13" s="1"/>
  <c r="K4494" i="13"/>
  <c r="J4494" i="13"/>
  <c r="J4493" i="13"/>
  <c r="K4493" i="13" s="1"/>
  <c r="J4492" i="13"/>
  <c r="K4492" i="13" s="1"/>
  <c r="J4491" i="13"/>
  <c r="K4491" i="13" s="1"/>
  <c r="K4490" i="13"/>
  <c r="J4490" i="13"/>
  <c r="J4489" i="13"/>
  <c r="K4489" i="13" s="1"/>
  <c r="J4488" i="13"/>
  <c r="K4488" i="13" s="1"/>
  <c r="J4487" i="13"/>
  <c r="K4487" i="13" s="1"/>
  <c r="K4486" i="13"/>
  <c r="J4486" i="13"/>
  <c r="J4485" i="13"/>
  <c r="K4485" i="13" s="1"/>
  <c r="J4484" i="13"/>
  <c r="K4484" i="13" s="1"/>
  <c r="J4483" i="13"/>
  <c r="K4483" i="13" s="1"/>
  <c r="M4482" i="13"/>
  <c r="L4483" i="13" s="1"/>
  <c r="M4483" i="13" s="1"/>
  <c r="L4484" i="13" s="1"/>
  <c r="M4484" i="13" s="1"/>
  <c r="L4485" i="13" s="1"/>
  <c r="M4485" i="13" s="1"/>
  <c r="L4486" i="13" s="1"/>
  <c r="M4486" i="13" s="1"/>
  <c r="L4487" i="13" s="1"/>
  <c r="M4487" i="13" s="1"/>
  <c r="L4488" i="13" s="1"/>
  <c r="M4488" i="13" s="1"/>
  <c r="L4489" i="13" s="1"/>
  <c r="M4489" i="13" s="1"/>
  <c r="L4490" i="13" s="1"/>
  <c r="M4490" i="13" s="1"/>
  <c r="L4491" i="13" s="1"/>
  <c r="M4491" i="13" s="1"/>
  <c r="L4492" i="13" s="1"/>
  <c r="M4492" i="13" s="1"/>
  <c r="L4493" i="13" s="1"/>
  <c r="M4493" i="13" s="1"/>
  <c r="L4494" i="13" s="1"/>
  <c r="M4494" i="13" s="1"/>
  <c r="L4495" i="13" s="1"/>
  <c r="M4495" i="13" s="1"/>
  <c r="L4496" i="13" s="1"/>
  <c r="M4496" i="13" s="1"/>
  <c r="L4497" i="13" s="1"/>
  <c r="M4497" i="13" s="1"/>
  <c r="L4498" i="13" s="1"/>
  <c r="M4498" i="13" s="1"/>
  <c r="L4499" i="13" s="1"/>
  <c r="M4499" i="13" s="1"/>
  <c r="L4500" i="13" s="1"/>
  <c r="M4500" i="13" s="1"/>
  <c r="L4501" i="13" s="1"/>
  <c r="M4501" i="13" s="1"/>
  <c r="L4502" i="13" s="1"/>
  <c r="M4502" i="13" s="1"/>
  <c r="L4503" i="13" s="1"/>
  <c r="M4503" i="13" s="1"/>
  <c r="L4504" i="13" s="1"/>
  <c r="M4504" i="13" s="1"/>
  <c r="L4505" i="13" s="1"/>
  <c r="M4505" i="13" s="1"/>
  <c r="L4506" i="13" s="1"/>
  <c r="M4506" i="13" s="1"/>
  <c r="L4507" i="13" s="1"/>
  <c r="M4507" i="13" s="1"/>
  <c r="L4508" i="13" s="1"/>
  <c r="M4508" i="13" s="1"/>
  <c r="L4509" i="13" s="1"/>
  <c r="M4509" i="13" s="1"/>
  <c r="L4510" i="13" s="1"/>
  <c r="M4510" i="13" s="1"/>
  <c r="L4511" i="13" s="1"/>
  <c r="M4511" i="13" s="1"/>
  <c r="L4512" i="13" s="1"/>
  <c r="M4512" i="13" s="1"/>
  <c r="L4513" i="13" s="1"/>
  <c r="M4513" i="13" s="1"/>
  <c r="L4514" i="13" s="1"/>
  <c r="M4514" i="13" s="1"/>
  <c r="L4515" i="13" s="1"/>
  <c r="M4515" i="13" s="1"/>
  <c r="L4516" i="13" s="1"/>
  <c r="M4516" i="13" s="1"/>
  <c r="L4517" i="13" s="1"/>
  <c r="M4517" i="13" s="1"/>
  <c r="L4518" i="13" s="1"/>
  <c r="M4518" i="13" s="1"/>
  <c r="L4519" i="13" s="1"/>
  <c r="M4519" i="13" s="1"/>
  <c r="L4520" i="13" s="1"/>
  <c r="M4520" i="13" s="1"/>
  <c r="L4521" i="13" s="1"/>
  <c r="M4521" i="13" s="1"/>
  <c r="L4482" i="13"/>
  <c r="K4482" i="13"/>
  <c r="J4482" i="13"/>
  <c r="J4481" i="13"/>
  <c r="K4481" i="13" s="1"/>
  <c r="J4480" i="13"/>
  <c r="K4480" i="13" s="1"/>
  <c r="J4479" i="13"/>
  <c r="K4479" i="13" s="1"/>
  <c r="K4478" i="13"/>
  <c r="J4478" i="13"/>
  <c r="J4477" i="13"/>
  <c r="K4477" i="13" s="1"/>
  <c r="K4476" i="13"/>
  <c r="J4476" i="13"/>
  <c r="J4475" i="13"/>
  <c r="K4475" i="13" s="1"/>
  <c r="K4474" i="13"/>
  <c r="J4474" i="13"/>
  <c r="J4473" i="13"/>
  <c r="K4473" i="13" s="1"/>
  <c r="J4472" i="13"/>
  <c r="K4472" i="13" s="1"/>
  <c r="J4471" i="13"/>
  <c r="K4471" i="13" s="1"/>
  <c r="K4470" i="13"/>
  <c r="J4470" i="13"/>
  <c r="J4469" i="13"/>
  <c r="K4469" i="13" s="1"/>
  <c r="J4468" i="13"/>
  <c r="K4468" i="13" s="1"/>
  <c r="J4467" i="13"/>
  <c r="K4467" i="13" s="1"/>
  <c r="K4466" i="13"/>
  <c r="J4466" i="13"/>
  <c r="J4465" i="13"/>
  <c r="K4465" i="13" s="1"/>
  <c r="J4464" i="13"/>
  <c r="K4464" i="13" s="1"/>
  <c r="J4463" i="13"/>
  <c r="K4463" i="13" s="1"/>
  <c r="K4462" i="13"/>
  <c r="J4462" i="13"/>
  <c r="J4461" i="13"/>
  <c r="K4461" i="13" s="1"/>
  <c r="J4460" i="13"/>
  <c r="K4460" i="13" s="1"/>
  <c r="J4459" i="13"/>
  <c r="K4459" i="13" s="1"/>
  <c r="K4458" i="13"/>
  <c r="J4458" i="13"/>
  <c r="J4457" i="13"/>
  <c r="K4457" i="13" s="1"/>
  <c r="J4456" i="13"/>
  <c r="K4456" i="13" s="1"/>
  <c r="J4455" i="13"/>
  <c r="K4455" i="13" s="1"/>
  <c r="K4454" i="13"/>
  <c r="J4454" i="13"/>
  <c r="J4453" i="13"/>
  <c r="K4453" i="13" s="1"/>
  <c r="J4452" i="13"/>
  <c r="K4452" i="13" s="1"/>
  <c r="J4451" i="13"/>
  <c r="K4451" i="13" s="1"/>
  <c r="K4450" i="13"/>
  <c r="J4450" i="13"/>
  <c r="J4449" i="13"/>
  <c r="K4449" i="13" s="1"/>
  <c r="J4448" i="13"/>
  <c r="K4448" i="13" s="1"/>
  <c r="J4447" i="13"/>
  <c r="K4447" i="13" s="1"/>
  <c r="K4446" i="13"/>
  <c r="J4446" i="13"/>
  <c r="J4445" i="13"/>
  <c r="K4445" i="13" s="1"/>
  <c r="L4444" i="13"/>
  <c r="M4444" i="13" s="1"/>
  <c r="L4445" i="13" s="1"/>
  <c r="M4445" i="13" s="1"/>
  <c r="L4446" i="13" s="1"/>
  <c r="M4446" i="13" s="1"/>
  <c r="L4447" i="13" s="1"/>
  <c r="M4447" i="13" s="1"/>
  <c r="L4448" i="13" s="1"/>
  <c r="K4444" i="13"/>
  <c r="J4444" i="13"/>
  <c r="J4443" i="13"/>
  <c r="K4443" i="13" s="1"/>
  <c r="L4442" i="13"/>
  <c r="K4442" i="13"/>
  <c r="M4442" i="13" s="1"/>
  <c r="L4443" i="13" s="1"/>
  <c r="M4443" i="13" s="1"/>
  <c r="J4442" i="13"/>
  <c r="J4441" i="13"/>
  <c r="K4441" i="13" s="1"/>
  <c r="J4440" i="13"/>
  <c r="K4440" i="13" s="1"/>
  <c r="J4439" i="13"/>
  <c r="K4439" i="13" s="1"/>
  <c r="K4438" i="13"/>
  <c r="J4438" i="13"/>
  <c r="J4437" i="13"/>
  <c r="K4437" i="13" s="1"/>
  <c r="J4436" i="13"/>
  <c r="K4436" i="13" s="1"/>
  <c r="J4435" i="13"/>
  <c r="K4435" i="13" s="1"/>
  <c r="K4434" i="13"/>
  <c r="J4434" i="13"/>
  <c r="J4433" i="13"/>
  <c r="K4433" i="13" s="1"/>
  <c r="J4432" i="13"/>
  <c r="K4432" i="13" s="1"/>
  <c r="J4431" i="13"/>
  <c r="K4431" i="13" s="1"/>
  <c r="K4430" i="13"/>
  <c r="J4430" i="13"/>
  <c r="J4429" i="13"/>
  <c r="K4429" i="13" s="1"/>
  <c r="J4428" i="13"/>
  <c r="K4428" i="13" s="1"/>
  <c r="J4427" i="13"/>
  <c r="K4427" i="13" s="1"/>
  <c r="K4426" i="13"/>
  <c r="J4426" i="13"/>
  <c r="J4425" i="13"/>
  <c r="K4425" i="13" s="1"/>
  <c r="J4424" i="13"/>
  <c r="K4424" i="13" s="1"/>
  <c r="J4423" i="13"/>
  <c r="K4423" i="13" s="1"/>
  <c r="K4422" i="13"/>
  <c r="J4422" i="13"/>
  <c r="J4421" i="13"/>
  <c r="K4421" i="13" s="1"/>
  <c r="J4420" i="13"/>
  <c r="K4420" i="13" s="1"/>
  <c r="J4419" i="13"/>
  <c r="K4419" i="13" s="1"/>
  <c r="K4418" i="13"/>
  <c r="J4418" i="13"/>
  <c r="J4417" i="13"/>
  <c r="K4417" i="13" s="1"/>
  <c r="K4416" i="13"/>
  <c r="J4416" i="13"/>
  <c r="J4415" i="13"/>
  <c r="K4415" i="13" s="1"/>
  <c r="K4414" i="13"/>
  <c r="J4414" i="13"/>
  <c r="J4413" i="13"/>
  <c r="K4413" i="13" s="1"/>
  <c r="K4412" i="13"/>
  <c r="J4412" i="13"/>
  <c r="J4411" i="13"/>
  <c r="K4411" i="13" s="1"/>
  <c r="K4410" i="13"/>
  <c r="J4410" i="13"/>
  <c r="J4409" i="13"/>
  <c r="K4409" i="13" s="1"/>
  <c r="J4408" i="13"/>
  <c r="K4408" i="13" s="1"/>
  <c r="J4407" i="13"/>
  <c r="K4407" i="13" s="1"/>
  <c r="K4406" i="13"/>
  <c r="J4406" i="13"/>
  <c r="J4405" i="13"/>
  <c r="K4405" i="13" s="1"/>
  <c r="J4404" i="13"/>
  <c r="K4404" i="13" s="1"/>
  <c r="J4403" i="13"/>
  <c r="K4403" i="13" s="1"/>
  <c r="M4402" i="13"/>
  <c r="L4403" i="13" s="1"/>
  <c r="L4402" i="13"/>
  <c r="K4402" i="13"/>
  <c r="J4402" i="13"/>
  <c r="J4401" i="13"/>
  <c r="K4401" i="13" s="1"/>
  <c r="J4400" i="13"/>
  <c r="K4400" i="13" s="1"/>
  <c r="J4399" i="13"/>
  <c r="K4399" i="13" s="1"/>
  <c r="K4398" i="13"/>
  <c r="J4398" i="13"/>
  <c r="J4397" i="13"/>
  <c r="K4397" i="13" s="1"/>
  <c r="J4396" i="13"/>
  <c r="K4396" i="13" s="1"/>
  <c r="J4395" i="13"/>
  <c r="K4395" i="13" s="1"/>
  <c r="K4394" i="13"/>
  <c r="J4394" i="13"/>
  <c r="J4393" i="13"/>
  <c r="K4393" i="13" s="1"/>
  <c r="J4392" i="13"/>
  <c r="K4392" i="13" s="1"/>
  <c r="J4391" i="13"/>
  <c r="K4391" i="13" s="1"/>
  <c r="K4390" i="13"/>
  <c r="J4390" i="13"/>
  <c r="J4389" i="13"/>
  <c r="K4389" i="13" s="1"/>
  <c r="J4388" i="13"/>
  <c r="K4388" i="13" s="1"/>
  <c r="J4387" i="13"/>
  <c r="K4387" i="13" s="1"/>
  <c r="K4386" i="13"/>
  <c r="J4386" i="13"/>
  <c r="J4385" i="13"/>
  <c r="K4385" i="13" s="1"/>
  <c r="J4384" i="13"/>
  <c r="K4384" i="13" s="1"/>
  <c r="J4383" i="13"/>
  <c r="K4383" i="13" s="1"/>
  <c r="K4382" i="13"/>
  <c r="J4382" i="13"/>
  <c r="J4381" i="13"/>
  <c r="K4381" i="13" s="1"/>
  <c r="K4380" i="13"/>
  <c r="J4380" i="13"/>
  <c r="J4379" i="13"/>
  <c r="K4379" i="13" s="1"/>
  <c r="K4378" i="13"/>
  <c r="J4378" i="13"/>
  <c r="J4377" i="13"/>
  <c r="K4377" i="13" s="1"/>
  <c r="J4376" i="13"/>
  <c r="K4376" i="13" s="1"/>
  <c r="J4375" i="13"/>
  <c r="K4375" i="13" s="1"/>
  <c r="K4374" i="13"/>
  <c r="J4374" i="13"/>
  <c r="J4373" i="13"/>
  <c r="K4373" i="13" s="1"/>
  <c r="J4372" i="13"/>
  <c r="K4372" i="13" s="1"/>
  <c r="J4371" i="13"/>
  <c r="K4371" i="13" s="1"/>
  <c r="K4370" i="13"/>
  <c r="J4370" i="13"/>
  <c r="J4369" i="13"/>
  <c r="K4369" i="13" s="1"/>
  <c r="J4368" i="13"/>
  <c r="K4368" i="13" s="1"/>
  <c r="J4367" i="13"/>
  <c r="K4367" i="13" s="1"/>
  <c r="K4366" i="13"/>
  <c r="J4366" i="13"/>
  <c r="J4365" i="13"/>
  <c r="K4365" i="13" s="1"/>
  <c r="J4364" i="13"/>
  <c r="K4364" i="13" s="1"/>
  <c r="J4363" i="13"/>
  <c r="K4363" i="13" s="1"/>
  <c r="L4362" i="13"/>
  <c r="K4362" i="13"/>
  <c r="M4362" i="13" s="1"/>
  <c r="L4363" i="13" s="1"/>
  <c r="M4363" i="13" s="1"/>
  <c r="L4364" i="13" s="1"/>
  <c r="M4364" i="13" s="1"/>
  <c r="L4365" i="13" s="1"/>
  <c r="M4365" i="13" s="1"/>
  <c r="L4366" i="13" s="1"/>
  <c r="M4366" i="13" s="1"/>
  <c r="L4367" i="13" s="1"/>
  <c r="M4367" i="13" s="1"/>
  <c r="L4368" i="13" s="1"/>
  <c r="M4368" i="13" s="1"/>
  <c r="L4369" i="13" s="1"/>
  <c r="M4369" i="13" s="1"/>
  <c r="L4370" i="13" s="1"/>
  <c r="M4370" i="13" s="1"/>
  <c r="L4371" i="13" s="1"/>
  <c r="M4371" i="13" s="1"/>
  <c r="L4372" i="13" s="1"/>
  <c r="M4372" i="13" s="1"/>
  <c r="L4373" i="13" s="1"/>
  <c r="M4373" i="13" s="1"/>
  <c r="L4374" i="13" s="1"/>
  <c r="M4374" i="13" s="1"/>
  <c r="L4375" i="13" s="1"/>
  <c r="M4375" i="13" s="1"/>
  <c r="L4376" i="13" s="1"/>
  <c r="M4376" i="13" s="1"/>
  <c r="L4377" i="13" s="1"/>
  <c r="M4377" i="13" s="1"/>
  <c r="L4378" i="13" s="1"/>
  <c r="M4378" i="13" s="1"/>
  <c r="L4379" i="13" s="1"/>
  <c r="M4379" i="13" s="1"/>
  <c r="L4380" i="13" s="1"/>
  <c r="M4380" i="13" s="1"/>
  <c r="L4381" i="13" s="1"/>
  <c r="M4381" i="13" s="1"/>
  <c r="L4382" i="13" s="1"/>
  <c r="M4382" i="13" s="1"/>
  <c r="L4383" i="13" s="1"/>
  <c r="M4383" i="13" s="1"/>
  <c r="L4384" i="13" s="1"/>
  <c r="M4384" i="13" s="1"/>
  <c r="L4385" i="13" s="1"/>
  <c r="M4385" i="13" s="1"/>
  <c r="L4386" i="13" s="1"/>
  <c r="M4386" i="13" s="1"/>
  <c r="L4387" i="13" s="1"/>
  <c r="M4387" i="13" s="1"/>
  <c r="L4388" i="13" s="1"/>
  <c r="M4388" i="13" s="1"/>
  <c r="L4389" i="13" s="1"/>
  <c r="M4389" i="13" s="1"/>
  <c r="L4390" i="13" s="1"/>
  <c r="M4390" i="13" s="1"/>
  <c r="L4391" i="13" s="1"/>
  <c r="M4391" i="13" s="1"/>
  <c r="L4392" i="13" s="1"/>
  <c r="M4392" i="13" s="1"/>
  <c r="L4393" i="13" s="1"/>
  <c r="M4393" i="13" s="1"/>
  <c r="L4394" i="13" s="1"/>
  <c r="M4394" i="13" s="1"/>
  <c r="L4395" i="13" s="1"/>
  <c r="M4395" i="13" s="1"/>
  <c r="L4396" i="13" s="1"/>
  <c r="M4396" i="13" s="1"/>
  <c r="L4397" i="13" s="1"/>
  <c r="M4397" i="13" s="1"/>
  <c r="L4398" i="13" s="1"/>
  <c r="M4398" i="13" s="1"/>
  <c r="L4399" i="13" s="1"/>
  <c r="M4399" i="13" s="1"/>
  <c r="L4400" i="13" s="1"/>
  <c r="M4400" i="13" s="1"/>
  <c r="L4401" i="13" s="1"/>
  <c r="M4401" i="13" s="1"/>
  <c r="J4362" i="13"/>
  <c r="J4361" i="13"/>
  <c r="K4361" i="13" s="1"/>
  <c r="J4360" i="13"/>
  <c r="K4360" i="13" s="1"/>
  <c r="J4359" i="13"/>
  <c r="K4359" i="13" s="1"/>
  <c r="K4358" i="13"/>
  <c r="J4358" i="13"/>
  <c r="J4357" i="13"/>
  <c r="K4357" i="13" s="1"/>
  <c r="J4356" i="13"/>
  <c r="K4356" i="13" s="1"/>
  <c r="J4355" i="13"/>
  <c r="K4355" i="13" s="1"/>
  <c r="K4354" i="13"/>
  <c r="J4354" i="13"/>
  <c r="J4353" i="13"/>
  <c r="K4353" i="13" s="1"/>
  <c r="J4352" i="13"/>
  <c r="K4352" i="13" s="1"/>
  <c r="J4351" i="13"/>
  <c r="K4351" i="13" s="1"/>
  <c r="K4350" i="13"/>
  <c r="J4350" i="13"/>
  <c r="J4349" i="13"/>
  <c r="K4349" i="13" s="1"/>
  <c r="K4348" i="13"/>
  <c r="J4348" i="13"/>
  <c r="J4347" i="13"/>
  <c r="K4347" i="13" s="1"/>
  <c r="K4346" i="13"/>
  <c r="J4346" i="13"/>
  <c r="J4345" i="13"/>
  <c r="K4345" i="13" s="1"/>
  <c r="J4344" i="13"/>
  <c r="K4344" i="13" s="1"/>
  <c r="J4343" i="13"/>
  <c r="K4343" i="13" s="1"/>
  <c r="K4342" i="13"/>
  <c r="J4342" i="13"/>
  <c r="J4341" i="13"/>
  <c r="K4341" i="13" s="1"/>
  <c r="J4340" i="13"/>
  <c r="K4340" i="13" s="1"/>
  <c r="J4339" i="13"/>
  <c r="K4339" i="13" s="1"/>
  <c r="K4338" i="13"/>
  <c r="J4338" i="13"/>
  <c r="J4337" i="13"/>
  <c r="K4337" i="13" s="1"/>
  <c r="J4336" i="13"/>
  <c r="K4336" i="13" s="1"/>
  <c r="J4335" i="13"/>
  <c r="K4335" i="13" s="1"/>
  <c r="K4334" i="13"/>
  <c r="J4334" i="13"/>
  <c r="J4333" i="13"/>
  <c r="K4333" i="13" s="1"/>
  <c r="J4332" i="13"/>
  <c r="K4332" i="13" s="1"/>
  <c r="J4331" i="13"/>
  <c r="K4331" i="13" s="1"/>
  <c r="K4330" i="13"/>
  <c r="J4330" i="13"/>
  <c r="J4329" i="13"/>
  <c r="K4329" i="13" s="1"/>
  <c r="J4328" i="13"/>
  <c r="K4328" i="13" s="1"/>
  <c r="J4327" i="13"/>
  <c r="K4327" i="13" s="1"/>
  <c r="K4326" i="13"/>
  <c r="J4326" i="13"/>
  <c r="J4325" i="13"/>
  <c r="K4325" i="13" s="1"/>
  <c r="J4324" i="13"/>
  <c r="K4324" i="13" s="1"/>
  <c r="J4323" i="13"/>
  <c r="K4323" i="13" s="1"/>
  <c r="M4322" i="13"/>
  <c r="L4323" i="13" s="1"/>
  <c r="M4323" i="13" s="1"/>
  <c r="L4324" i="13" s="1"/>
  <c r="L4322" i="13"/>
  <c r="K4322" i="13"/>
  <c r="J4322" i="13"/>
  <c r="J4321" i="13"/>
  <c r="K4321" i="13" s="1"/>
  <c r="K4320" i="13"/>
  <c r="J4320" i="13"/>
  <c r="J4319" i="13"/>
  <c r="K4319" i="13" s="1"/>
  <c r="K4318" i="13"/>
  <c r="J4318" i="13"/>
  <c r="J4317" i="13"/>
  <c r="K4317" i="13" s="1"/>
  <c r="J4316" i="13"/>
  <c r="K4316" i="13" s="1"/>
  <c r="J4315" i="13"/>
  <c r="K4315" i="13" s="1"/>
  <c r="K4314" i="13"/>
  <c r="J4314" i="13"/>
  <c r="J4313" i="13"/>
  <c r="K4313" i="13" s="1"/>
  <c r="J4312" i="13"/>
  <c r="K4312" i="13" s="1"/>
  <c r="J4311" i="13"/>
  <c r="K4311" i="13" s="1"/>
  <c r="K4310" i="13"/>
  <c r="J4310" i="13"/>
  <c r="J4309" i="13"/>
  <c r="K4309" i="13" s="1"/>
  <c r="J4308" i="13"/>
  <c r="K4308" i="13" s="1"/>
  <c r="J4307" i="13"/>
  <c r="K4307" i="13" s="1"/>
  <c r="K4306" i="13"/>
  <c r="J4306" i="13"/>
  <c r="J4305" i="13"/>
  <c r="K4305" i="13" s="1"/>
  <c r="K4304" i="13"/>
  <c r="J4304" i="13"/>
  <c r="J4303" i="13"/>
  <c r="K4303" i="13" s="1"/>
  <c r="K4302" i="13"/>
  <c r="J4302" i="13"/>
  <c r="J4301" i="13"/>
  <c r="K4301" i="13" s="1"/>
  <c r="J4300" i="13"/>
  <c r="K4300" i="13" s="1"/>
  <c r="J4299" i="13"/>
  <c r="K4299" i="13" s="1"/>
  <c r="K4298" i="13"/>
  <c r="J4298" i="13"/>
  <c r="J4297" i="13"/>
  <c r="K4297" i="13" s="1"/>
  <c r="J4296" i="13"/>
  <c r="K4296" i="13" s="1"/>
  <c r="J4295" i="13"/>
  <c r="K4295" i="13" s="1"/>
  <c r="K4294" i="13"/>
  <c r="J4294" i="13"/>
  <c r="J4293" i="13"/>
  <c r="K4293" i="13" s="1"/>
  <c r="J4292" i="13"/>
  <c r="K4292" i="13" s="1"/>
  <c r="J4291" i="13"/>
  <c r="K4291" i="13" s="1"/>
  <c r="K4290" i="13"/>
  <c r="J4290" i="13"/>
  <c r="J4289" i="13"/>
  <c r="K4289" i="13" s="1"/>
  <c r="K4288" i="13"/>
  <c r="J4288" i="13"/>
  <c r="J4287" i="13"/>
  <c r="K4287" i="13" s="1"/>
  <c r="K4286" i="13"/>
  <c r="J4286" i="13"/>
  <c r="J4285" i="13"/>
  <c r="K4285" i="13" s="1"/>
  <c r="J4284" i="13"/>
  <c r="K4284" i="13" s="1"/>
  <c r="J4283" i="13"/>
  <c r="K4283" i="13" s="1"/>
  <c r="L4282" i="13"/>
  <c r="M4282" i="13" s="1"/>
  <c r="L4283" i="13" s="1"/>
  <c r="M4283" i="13" s="1"/>
  <c r="L4284" i="13" s="1"/>
  <c r="M4284" i="13" s="1"/>
  <c r="L4285" i="13" s="1"/>
  <c r="M4285" i="13" s="1"/>
  <c r="L4286" i="13" s="1"/>
  <c r="M4286" i="13" s="1"/>
  <c r="L4287" i="13" s="1"/>
  <c r="M4287" i="13" s="1"/>
  <c r="L4288" i="13" s="1"/>
  <c r="M4288" i="13" s="1"/>
  <c r="L4289" i="13" s="1"/>
  <c r="M4289" i="13" s="1"/>
  <c r="L4290" i="13" s="1"/>
  <c r="M4290" i="13" s="1"/>
  <c r="L4291" i="13" s="1"/>
  <c r="M4291" i="13" s="1"/>
  <c r="L4292" i="13" s="1"/>
  <c r="M4292" i="13" s="1"/>
  <c r="L4293" i="13" s="1"/>
  <c r="M4293" i="13" s="1"/>
  <c r="L4294" i="13" s="1"/>
  <c r="M4294" i="13" s="1"/>
  <c r="L4295" i="13" s="1"/>
  <c r="M4295" i="13" s="1"/>
  <c r="L4296" i="13" s="1"/>
  <c r="M4296" i="13" s="1"/>
  <c r="L4297" i="13" s="1"/>
  <c r="M4297" i="13" s="1"/>
  <c r="L4298" i="13" s="1"/>
  <c r="M4298" i="13" s="1"/>
  <c r="L4299" i="13" s="1"/>
  <c r="M4299" i="13" s="1"/>
  <c r="L4300" i="13" s="1"/>
  <c r="M4300" i="13" s="1"/>
  <c r="L4301" i="13" s="1"/>
  <c r="M4301" i="13" s="1"/>
  <c r="L4302" i="13" s="1"/>
  <c r="M4302" i="13" s="1"/>
  <c r="L4303" i="13" s="1"/>
  <c r="M4303" i="13" s="1"/>
  <c r="L4304" i="13" s="1"/>
  <c r="M4304" i="13" s="1"/>
  <c r="L4305" i="13" s="1"/>
  <c r="M4305" i="13" s="1"/>
  <c r="L4306" i="13" s="1"/>
  <c r="M4306" i="13" s="1"/>
  <c r="L4307" i="13" s="1"/>
  <c r="M4307" i="13" s="1"/>
  <c r="L4308" i="13" s="1"/>
  <c r="M4308" i="13" s="1"/>
  <c r="L4309" i="13" s="1"/>
  <c r="M4309" i="13" s="1"/>
  <c r="L4310" i="13" s="1"/>
  <c r="M4310" i="13" s="1"/>
  <c r="L4311" i="13" s="1"/>
  <c r="M4311" i="13" s="1"/>
  <c r="L4312" i="13" s="1"/>
  <c r="M4312" i="13" s="1"/>
  <c r="L4313" i="13" s="1"/>
  <c r="M4313" i="13" s="1"/>
  <c r="L4314" i="13" s="1"/>
  <c r="M4314" i="13" s="1"/>
  <c r="L4315" i="13" s="1"/>
  <c r="M4315" i="13" s="1"/>
  <c r="L4316" i="13" s="1"/>
  <c r="M4316" i="13" s="1"/>
  <c r="L4317" i="13" s="1"/>
  <c r="M4317" i="13" s="1"/>
  <c r="L4318" i="13" s="1"/>
  <c r="M4318" i="13" s="1"/>
  <c r="L4319" i="13" s="1"/>
  <c r="M4319" i="13" s="1"/>
  <c r="L4320" i="13" s="1"/>
  <c r="M4320" i="13" s="1"/>
  <c r="L4321" i="13" s="1"/>
  <c r="M4321" i="13" s="1"/>
  <c r="K4282" i="13"/>
  <c r="J4282" i="13"/>
  <c r="J4281" i="13"/>
  <c r="K4281" i="13" s="1"/>
  <c r="J4280" i="13"/>
  <c r="K4280" i="13" s="1"/>
  <c r="J4279" i="13"/>
  <c r="K4279" i="13" s="1"/>
  <c r="K4278" i="13"/>
  <c r="J4278" i="13"/>
  <c r="J4277" i="13"/>
  <c r="K4277" i="13" s="1"/>
  <c r="J4276" i="13"/>
  <c r="K4276" i="13" s="1"/>
  <c r="J4275" i="13"/>
  <c r="K4275" i="13" s="1"/>
  <c r="K4274" i="13"/>
  <c r="J4274" i="13"/>
  <c r="J4273" i="13"/>
  <c r="K4273" i="13" s="1"/>
  <c r="J4272" i="13"/>
  <c r="K4272" i="13" s="1"/>
  <c r="J4271" i="13"/>
  <c r="K4271" i="13" s="1"/>
  <c r="K4270" i="13"/>
  <c r="J4270" i="13"/>
  <c r="J4269" i="13"/>
  <c r="K4269" i="13" s="1"/>
  <c r="J4268" i="13"/>
  <c r="K4268" i="13" s="1"/>
  <c r="J4267" i="13"/>
  <c r="K4267" i="13" s="1"/>
  <c r="K4266" i="13"/>
  <c r="J4266" i="13"/>
  <c r="J4265" i="13"/>
  <c r="K4265" i="13" s="1"/>
  <c r="J4264" i="13"/>
  <c r="K4264" i="13" s="1"/>
  <c r="J4263" i="13"/>
  <c r="K4263" i="13" s="1"/>
  <c r="K4262" i="13"/>
  <c r="J4262" i="13"/>
  <c r="J4261" i="13"/>
  <c r="K4261" i="13" s="1"/>
  <c r="J4260" i="13"/>
  <c r="K4260" i="13" s="1"/>
  <c r="J4259" i="13"/>
  <c r="K4259" i="13" s="1"/>
  <c r="K4258" i="13"/>
  <c r="J4258" i="13"/>
  <c r="J4257" i="13"/>
  <c r="K4257" i="13" s="1"/>
  <c r="K4256" i="13"/>
  <c r="J4256" i="13"/>
  <c r="J4255" i="13"/>
  <c r="K4255" i="13" s="1"/>
  <c r="K4254" i="13"/>
  <c r="J4254" i="13"/>
  <c r="J4253" i="13"/>
  <c r="K4253" i="13" s="1"/>
  <c r="J4252" i="13"/>
  <c r="K4252" i="13" s="1"/>
  <c r="J4251" i="13"/>
  <c r="K4251" i="13" s="1"/>
  <c r="K4250" i="13"/>
  <c r="J4250" i="13"/>
  <c r="J4249" i="13"/>
  <c r="K4249" i="13" s="1"/>
  <c r="J4248" i="13"/>
  <c r="K4248" i="13" s="1"/>
  <c r="J4247" i="13"/>
  <c r="K4247" i="13" s="1"/>
  <c r="K4246" i="13"/>
  <c r="J4246" i="13"/>
  <c r="J4245" i="13"/>
  <c r="K4245" i="13" s="1"/>
  <c r="J4244" i="13"/>
  <c r="K4244" i="13" s="1"/>
  <c r="J4243" i="13"/>
  <c r="K4243" i="13" s="1"/>
  <c r="L4242" i="13"/>
  <c r="M4242" i="13" s="1"/>
  <c r="L4243" i="13" s="1"/>
  <c r="K4242" i="13"/>
  <c r="J4242" i="13"/>
  <c r="J4241" i="13"/>
  <c r="K4241" i="13" s="1"/>
  <c r="J4240" i="13"/>
  <c r="K4240" i="13" s="1"/>
  <c r="J4239" i="13"/>
  <c r="K4239" i="13" s="1"/>
  <c r="K4238" i="13"/>
  <c r="J4238" i="13"/>
  <c r="J4237" i="13"/>
  <c r="K4237" i="13" s="1"/>
  <c r="J4236" i="13"/>
  <c r="K4236" i="13" s="1"/>
  <c r="J4235" i="13"/>
  <c r="K4235" i="13" s="1"/>
  <c r="K4234" i="13"/>
  <c r="J4234" i="13"/>
  <c r="J4233" i="13"/>
  <c r="K4233" i="13" s="1"/>
  <c r="J4232" i="13"/>
  <c r="K4232" i="13" s="1"/>
  <c r="J4231" i="13"/>
  <c r="K4231" i="13" s="1"/>
  <c r="K4230" i="13"/>
  <c r="J4230" i="13"/>
  <c r="J4229" i="13"/>
  <c r="K4229" i="13" s="1"/>
  <c r="J4228" i="13"/>
  <c r="K4228" i="13" s="1"/>
  <c r="J4227" i="13"/>
  <c r="K4227" i="13" s="1"/>
  <c r="K4226" i="13"/>
  <c r="J4226" i="13"/>
  <c r="J4225" i="13"/>
  <c r="K4225" i="13" s="1"/>
  <c r="J4224" i="13"/>
  <c r="K4224" i="13" s="1"/>
  <c r="J4223" i="13"/>
  <c r="K4223" i="13" s="1"/>
  <c r="K4222" i="13"/>
  <c r="J4222" i="13"/>
  <c r="J4221" i="13"/>
  <c r="K4221" i="13" s="1"/>
  <c r="J4220" i="13"/>
  <c r="K4220" i="13" s="1"/>
  <c r="J4219" i="13"/>
  <c r="K4219" i="13" s="1"/>
  <c r="J4218" i="13"/>
  <c r="K4218" i="13" s="1"/>
  <c r="J4217" i="13"/>
  <c r="K4217" i="13" s="1"/>
  <c r="J4216" i="13"/>
  <c r="K4216" i="13" s="1"/>
  <c r="J4215" i="13"/>
  <c r="K4215" i="13" s="1"/>
  <c r="J4214" i="13"/>
  <c r="K4214" i="13" s="1"/>
  <c r="J4213" i="13"/>
  <c r="K4213" i="13" s="1"/>
  <c r="J4212" i="13"/>
  <c r="K4212" i="13" s="1"/>
  <c r="J4211" i="13"/>
  <c r="K4211" i="13" s="1"/>
  <c r="K4210" i="13"/>
  <c r="J4210" i="13"/>
  <c r="J4209" i="13"/>
  <c r="K4209" i="13" s="1"/>
  <c r="K4208" i="13"/>
  <c r="J4208" i="13"/>
  <c r="J4207" i="13"/>
  <c r="K4207" i="13" s="1"/>
  <c r="J4206" i="13"/>
  <c r="K4206" i="13" s="1"/>
  <c r="J4205" i="13"/>
  <c r="K4205" i="13" s="1"/>
  <c r="J4204" i="13"/>
  <c r="K4204" i="13" s="1"/>
  <c r="J4203" i="13"/>
  <c r="K4203" i="13" s="1"/>
  <c r="L4202" i="13"/>
  <c r="M4202" i="13" s="1"/>
  <c r="L4203" i="13" s="1"/>
  <c r="M4203" i="13" s="1"/>
  <c r="L4204" i="13" s="1"/>
  <c r="M4204" i="13" s="1"/>
  <c r="L4205" i="13" s="1"/>
  <c r="M4205" i="13" s="1"/>
  <c r="L4206" i="13" s="1"/>
  <c r="M4206" i="13" s="1"/>
  <c r="L4207" i="13" s="1"/>
  <c r="M4207" i="13" s="1"/>
  <c r="L4208" i="13" s="1"/>
  <c r="M4208" i="13" s="1"/>
  <c r="L4209" i="13" s="1"/>
  <c r="M4209" i="13" s="1"/>
  <c r="L4210" i="13" s="1"/>
  <c r="M4210" i="13" s="1"/>
  <c r="L4211" i="13" s="1"/>
  <c r="M4211" i="13" s="1"/>
  <c r="L4212" i="13" s="1"/>
  <c r="M4212" i="13" s="1"/>
  <c r="L4213" i="13" s="1"/>
  <c r="M4213" i="13" s="1"/>
  <c r="L4214" i="13" s="1"/>
  <c r="M4214" i="13" s="1"/>
  <c r="L4215" i="13" s="1"/>
  <c r="M4215" i="13" s="1"/>
  <c r="L4216" i="13" s="1"/>
  <c r="M4216" i="13" s="1"/>
  <c r="L4217" i="13" s="1"/>
  <c r="M4217" i="13" s="1"/>
  <c r="L4218" i="13" s="1"/>
  <c r="M4218" i="13" s="1"/>
  <c r="L4219" i="13" s="1"/>
  <c r="M4219" i="13" s="1"/>
  <c r="L4220" i="13" s="1"/>
  <c r="M4220" i="13" s="1"/>
  <c r="L4221" i="13" s="1"/>
  <c r="M4221" i="13" s="1"/>
  <c r="L4222" i="13" s="1"/>
  <c r="M4222" i="13" s="1"/>
  <c r="L4223" i="13" s="1"/>
  <c r="M4223" i="13" s="1"/>
  <c r="L4224" i="13" s="1"/>
  <c r="M4224" i="13" s="1"/>
  <c r="L4225" i="13" s="1"/>
  <c r="M4225" i="13" s="1"/>
  <c r="L4226" i="13" s="1"/>
  <c r="M4226" i="13" s="1"/>
  <c r="L4227" i="13" s="1"/>
  <c r="M4227" i="13" s="1"/>
  <c r="L4228" i="13" s="1"/>
  <c r="M4228" i="13" s="1"/>
  <c r="L4229" i="13" s="1"/>
  <c r="M4229" i="13" s="1"/>
  <c r="L4230" i="13" s="1"/>
  <c r="M4230" i="13" s="1"/>
  <c r="L4231" i="13" s="1"/>
  <c r="M4231" i="13" s="1"/>
  <c r="L4232" i="13" s="1"/>
  <c r="M4232" i="13" s="1"/>
  <c r="L4233" i="13" s="1"/>
  <c r="M4233" i="13" s="1"/>
  <c r="L4234" i="13" s="1"/>
  <c r="M4234" i="13" s="1"/>
  <c r="L4235" i="13" s="1"/>
  <c r="M4235" i="13" s="1"/>
  <c r="L4236" i="13" s="1"/>
  <c r="M4236" i="13" s="1"/>
  <c r="L4237" i="13" s="1"/>
  <c r="M4237" i="13" s="1"/>
  <c r="L4238" i="13" s="1"/>
  <c r="M4238" i="13" s="1"/>
  <c r="L4239" i="13" s="1"/>
  <c r="M4239" i="13" s="1"/>
  <c r="L4240" i="13" s="1"/>
  <c r="M4240" i="13" s="1"/>
  <c r="L4241" i="13" s="1"/>
  <c r="M4241" i="13" s="1"/>
  <c r="J4202" i="13"/>
  <c r="K4202" i="13" s="1"/>
  <c r="J4201" i="13"/>
  <c r="K4201" i="13" s="1"/>
  <c r="J4200" i="13"/>
  <c r="K4200" i="13" s="1"/>
  <c r="J4199" i="13"/>
  <c r="K4199" i="13" s="1"/>
  <c r="J4198" i="13"/>
  <c r="K4198" i="13" s="1"/>
  <c r="J4197" i="13"/>
  <c r="K4197" i="13" s="1"/>
  <c r="J4196" i="13"/>
  <c r="K4196" i="13" s="1"/>
  <c r="J4195" i="13"/>
  <c r="K4195" i="13" s="1"/>
  <c r="K4194" i="13"/>
  <c r="J4194" i="13"/>
  <c r="J4193" i="13"/>
  <c r="K4193" i="13" s="1"/>
  <c r="J4192" i="13"/>
  <c r="K4192" i="13" s="1"/>
  <c r="J4191" i="13"/>
  <c r="K4191" i="13" s="1"/>
  <c r="J4190" i="13"/>
  <c r="K4190" i="13" s="1"/>
  <c r="J4189" i="13"/>
  <c r="K4189" i="13" s="1"/>
  <c r="J4188" i="13"/>
  <c r="K4188" i="13" s="1"/>
  <c r="J4187" i="13"/>
  <c r="K4187" i="13" s="1"/>
  <c r="J4186" i="13"/>
  <c r="K4186" i="13" s="1"/>
  <c r="J4185" i="13"/>
  <c r="K4185" i="13" s="1"/>
  <c r="J4184" i="13"/>
  <c r="K4184" i="13" s="1"/>
  <c r="J4183" i="13"/>
  <c r="K4183" i="13" s="1"/>
  <c r="J4182" i="13"/>
  <c r="K4182" i="13" s="1"/>
  <c r="J4181" i="13"/>
  <c r="K4181" i="13" s="1"/>
  <c r="J4180" i="13"/>
  <c r="K4180" i="13" s="1"/>
  <c r="J4179" i="13"/>
  <c r="K4179" i="13" s="1"/>
  <c r="K4178" i="13"/>
  <c r="J4178" i="13"/>
  <c r="J4177" i="13"/>
  <c r="K4177" i="13" s="1"/>
  <c r="K4176" i="13"/>
  <c r="J4176" i="13"/>
  <c r="J4175" i="13"/>
  <c r="K4175" i="13" s="1"/>
  <c r="J4174" i="13"/>
  <c r="K4174" i="13" s="1"/>
  <c r="J4173" i="13"/>
  <c r="K4173" i="13" s="1"/>
  <c r="J4172" i="13"/>
  <c r="K4172" i="13" s="1"/>
  <c r="J4171" i="13"/>
  <c r="K4171" i="13" s="1"/>
  <c r="J4170" i="13"/>
  <c r="K4170" i="13" s="1"/>
  <c r="J4169" i="13"/>
  <c r="K4169" i="13" s="1"/>
  <c r="J4168" i="13"/>
  <c r="K4168" i="13" s="1"/>
  <c r="J4167" i="13"/>
  <c r="K4167" i="13" s="1"/>
  <c r="J4166" i="13"/>
  <c r="K4166" i="13" s="1"/>
  <c r="J4165" i="13"/>
  <c r="K4165" i="13" s="1"/>
  <c r="J4164" i="13"/>
  <c r="K4164" i="13" s="1"/>
  <c r="J4163" i="13"/>
  <c r="K4163" i="13" s="1"/>
  <c r="L4162" i="13"/>
  <c r="J4162" i="13"/>
  <c r="K4162" i="13" s="1"/>
  <c r="J4161" i="13"/>
  <c r="K4161" i="13" s="1"/>
  <c r="J4160" i="13"/>
  <c r="K4160" i="13" s="1"/>
  <c r="J4159" i="13"/>
  <c r="K4159" i="13" s="1"/>
  <c r="K4158" i="13"/>
  <c r="J4158" i="13"/>
  <c r="J4157" i="13"/>
  <c r="K4157" i="13" s="1"/>
  <c r="J4156" i="13"/>
  <c r="K4156" i="13" s="1"/>
  <c r="J4155" i="13"/>
  <c r="K4155" i="13" s="1"/>
  <c r="J4154" i="13"/>
  <c r="K4154" i="13" s="1"/>
  <c r="J4153" i="13"/>
  <c r="K4153" i="13" s="1"/>
  <c r="J4152" i="13"/>
  <c r="K4152" i="13" s="1"/>
  <c r="J4151" i="13"/>
  <c r="K4151" i="13" s="1"/>
  <c r="J4150" i="13"/>
  <c r="K4150" i="13" s="1"/>
  <c r="J4149" i="13"/>
  <c r="K4149" i="13" s="1"/>
  <c r="J4148" i="13"/>
  <c r="K4148" i="13" s="1"/>
  <c r="J4147" i="13"/>
  <c r="K4147" i="13" s="1"/>
  <c r="K4146" i="13"/>
  <c r="J4146" i="13"/>
  <c r="J4145" i="13"/>
  <c r="K4145" i="13" s="1"/>
  <c r="J4144" i="13"/>
  <c r="K4144" i="13" s="1"/>
  <c r="J4143" i="13"/>
  <c r="K4143" i="13" s="1"/>
  <c r="J4142" i="13"/>
  <c r="K4142" i="13" s="1"/>
  <c r="J4141" i="13"/>
  <c r="K4141" i="13" s="1"/>
  <c r="J4140" i="13"/>
  <c r="K4140" i="13" s="1"/>
  <c r="J4139" i="13"/>
  <c r="K4139" i="13" s="1"/>
  <c r="J4138" i="13"/>
  <c r="K4138" i="13" s="1"/>
  <c r="J4137" i="13"/>
  <c r="K4137" i="13" s="1"/>
  <c r="J4136" i="13"/>
  <c r="K4136" i="13" s="1"/>
  <c r="J4135" i="13"/>
  <c r="K4135" i="13" s="1"/>
  <c r="J4134" i="13"/>
  <c r="K4134" i="13" s="1"/>
  <c r="J4133" i="13"/>
  <c r="K4133" i="13" s="1"/>
  <c r="J4132" i="13"/>
  <c r="K4132" i="13" s="1"/>
  <c r="J4131" i="13"/>
  <c r="K4131" i="13" s="1"/>
  <c r="J4130" i="13"/>
  <c r="K4130" i="13" s="1"/>
  <c r="J4129" i="13"/>
  <c r="K4129" i="13" s="1"/>
  <c r="L4128" i="13"/>
  <c r="M4128" i="13" s="1"/>
  <c r="L4129" i="13" s="1"/>
  <c r="M4129" i="13" s="1"/>
  <c r="L4130" i="13" s="1"/>
  <c r="M4130" i="13" s="1"/>
  <c r="L4131" i="13" s="1"/>
  <c r="M4131" i="13" s="1"/>
  <c r="L4132" i="13" s="1"/>
  <c r="M4132" i="13" s="1"/>
  <c r="L4133" i="13" s="1"/>
  <c r="M4133" i="13" s="1"/>
  <c r="L4134" i="13" s="1"/>
  <c r="M4134" i="13" s="1"/>
  <c r="L4135" i="13" s="1"/>
  <c r="M4135" i="13" s="1"/>
  <c r="L4136" i="13" s="1"/>
  <c r="M4136" i="13" s="1"/>
  <c r="L4137" i="13" s="1"/>
  <c r="M4137" i="13" s="1"/>
  <c r="L4138" i="13" s="1"/>
  <c r="M4138" i="13" s="1"/>
  <c r="L4139" i="13" s="1"/>
  <c r="M4139" i="13" s="1"/>
  <c r="L4140" i="13" s="1"/>
  <c r="M4140" i="13" s="1"/>
  <c r="L4141" i="13" s="1"/>
  <c r="M4141" i="13" s="1"/>
  <c r="L4142" i="13" s="1"/>
  <c r="M4142" i="13" s="1"/>
  <c r="L4143" i="13" s="1"/>
  <c r="M4143" i="13" s="1"/>
  <c r="L4144" i="13" s="1"/>
  <c r="M4144" i="13" s="1"/>
  <c r="L4145" i="13" s="1"/>
  <c r="M4145" i="13" s="1"/>
  <c r="L4146" i="13" s="1"/>
  <c r="M4146" i="13" s="1"/>
  <c r="L4147" i="13" s="1"/>
  <c r="M4147" i="13" s="1"/>
  <c r="L4148" i="13" s="1"/>
  <c r="M4148" i="13" s="1"/>
  <c r="L4149" i="13" s="1"/>
  <c r="M4149" i="13" s="1"/>
  <c r="L4150" i="13" s="1"/>
  <c r="M4150" i="13" s="1"/>
  <c r="L4151" i="13" s="1"/>
  <c r="M4151" i="13" s="1"/>
  <c r="L4152" i="13" s="1"/>
  <c r="M4152" i="13" s="1"/>
  <c r="L4153" i="13" s="1"/>
  <c r="M4153" i="13" s="1"/>
  <c r="L4154" i="13" s="1"/>
  <c r="M4154" i="13" s="1"/>
  <c r="L4155" i="13" s="1"/>
  <c r="M4155" i="13" s="1"/>
  <c r="L4156" i="13" s="1"/>
  <c r="M4156" i="13" s="1"/>
  <c r="L4157" i="13" s="1"/>
  <c r="M4157" i="13" s="1"/>
  <c r="L4158" i="13" s="1"/>
  <c r="M4158" i="13" s="1"/>
  <c r="L4159" i="13" s="1"/>
  <c r="M4159" i="13" s="1"/>
  <c r="L4160" i="13" s="1"/>
  <c r="M4160" i="13" s="1"/>
  <c r="L4161" i="13" s="1"/>
  <c r="M4161" i="13" s="1"/>
  <c r="J4128" i="13"/>
  <c r="K4128" i="13" s="1"/>
  <c r="J4127" i="13"/>
  <c r="K4127" i="13" s="1"/>
  <c r="J4126" i="13"/>
  <c r="K4126" i="13" s="1"/>
  <c r="J4125" i="13"/>
  <c r="K4125" i="13" s="1"/>
  <c r="J4124" i="13"/>
  <c r="K4124" i="13" s="1"/>
  <c r="J4123" i="13"/>
  <c r="K4123" i="13" s="1"/>
  <c r="M4122" i="13"/>
  <c r="L4123" i="13" s="1"/>
  <c r="M4123" i="13" s="1"/>
  <c r="L4124" i="13" s="1"/>
  <c r="M4124" i="13" s="1"/>
  <c r="L4125" i="13" s="1"/>
  <c r="M4125" i="13" s="1"/>
  <c r="L4126" i="13" s="1"/>
  <c r="M4126" i="13" s="1"/>
  <c r="L4127" i="13" s="1"/>
  <c r="M4127" i="13" s="1"/>
  <c r="L4122" i="13"/>
  <c r="J4122" i="13"/>
  <c r="K4122" i="13" s="1"/>
  <c r="J4121" i="13"/>
  <c r="K4121" i="13" s="1"/>
  <c r="J4120" i="13"/>
  <c r="K4120" i="13" s="1"/>
  <c r="J4119" i="13"/>
  <c r="K4119" i="13" s="1"/>
  <c r="J4118" i="13"/>
  <c r="K4118" i="13" s="1"/>
  <c r="J4117" i="13"/>
  <c r="K4117" i="13" s="1"/>
  <c r="J4116" i="13"/>
  <c r="K4116" i="13" s="1"/>
  <c r="J4115" i="13"/>
  <c r="K4115" i="13" s="1"/>
  <c r="K4114" i="13"/>
  <c r="J4114" i="13"/>
  <c r="J4113" i="13"/>
  <c r="K4113" i="13" s="1"/>
  <c r="J4112" i="13"/>
  <c r="K4112" i="13" s="1"/>
  <c r="J4111" i="13"/>
  <c r="K4111" i="13" s="1"/>
  <c r="K4110" i="13"/>
  <c r="J4110" i="13"/>
  <c r="J4109" i="13"/>
  <c r="K4109" i="13" s="1"/>
  <c r="J4108" i="13"/>
  <c r="K4108" i="13" s="1"/>
  <c r="J4107" i="13"/>
  <c r="K4107" i="13" s="1"/>
  <c r="J4106" i="13"/>
  <c r="K4106" i="13" s="1"/>
  <c r="J4105" i="13"/>
  <c r="K4105" i="13" s="1"/>
  <c r="J4104" i="13"/>
  <c r="K4104" i="13" s="1"/>
  <c r="J4103" i="13"/>
  <c r="K4103" i="13" s="1"/>
  <c r="K4102" i="13"/>
  <c r="J4102" i="13"/>
  <c r="J4101" i="13"/>
  <c r="K4101" i="13" s="1"/>
  <c r="J4100" i="13"/>
  <c r="K4100" i="13" s="1"/>
  <c r="J4099" i="13"/>
  <c r="K4099" i="13" s="1"/>
  <c r="K4098" i="13"/>
  <c r="J4098" i="13"/>
  <c r="J4097" i="13"/>
  <c r="K4097" i="13" s="1"/>
  <c r="K4096" i="13"/>
  <c r="J4096" i="13"/>
  <c r="J4095" i="13"/>
  <c r="K4095" i="13" s="1"/>
  <c r="K4094" i="13"/>
  <c r="J4094" i="13"/>
  <c r="J4093" i="13"/>
  <c r="K4093" i="13" s="1"/>
  <c r="J4092" i="13"/>
  <c r="K4092" i="13" s="1"/>
  <c r="J4091" i="13"/>
  <c r="K4091" i="13" s="1"/>
  <c r="J4090" i="13"/>
  <c r="K4090" i="13" s="1"/>
  <c r="J4089" i="13"/>
  <c r="K4089" i="13" s="1"/>
  <c r="J4088" i="13"/>
  <c r="K4088" i="13" s="1"/>
  <c r="J4087" i="13"/>
  <c r="K4087" i="13" s="1"/>
  <c r="J4086" i="13"/>
  <c r="K4086" i="13" s="1"/>
  <c r="J4085" i="13"/>
  <c r="K4085" i="13" s="1"/>
  <c r="J4084" i="13"/>
  <c r="K4084" i="13" s="1"/>
  <c r="J4083" i="13"/>
  <c r="K4083" i="13" s="1"/>
  <c r="M4082" i="13"/>
  <c r="L4083" i="13" s="1"/>
  <c r="M4083" i="13" s="1"/>
  <c r="L4084" i="13" s="1"/>
  <c r="M4084" i="13" s="1"/>
  <c r="L4085" i="13" s="1"/>
  <c r="M4085" i="13" s="1"/>
  <c r="L4086" i="13" s="1"/>
  <c r="M4086" i="13" s="1"/>
  <c r="L4087" i="13" s="1"/>
  <c r="M4087" i="13" s="1"/>
  <c r="L4088" i="13" s="1"/>
  <c r="M4088" i="13" s="1"/>
  <c r="L4089" i="13" s="1"/>
  <c r="M4089" i="13" s="1"/>
  <c r="L4090" i="13" s="1"/>
  <c r="M4090" i="13" s="1"/>
  <c r="L4091" i="13" s="1"/>
  <c r="M4091" i="13" s="1"/>
  <c r="L4092" i="13" s="1"/>
  <c r="M4092" i="13" s="1"/>
  <c r="L4093" i="13" s="1"/>
  <c r="M4093" i="13" s="1"/>
  <c r="L4094" i="13" s="1"/>
  <c r="M4094" i="13" s="1"/>
  <c r="L4095" i="13" s="1"/>
  <c r="M4095" i="13" s="1"/>
  <c r="L4096" i="13" s="1"/>
  <c r="M4096" i="13" s="1"/>
  <c r="L4097" i="13" s="1"/>
  <c r="M4097" i="13" s="1"/>
  <c r="L4098" i="13" s="1"/>
  <c r="M4098" i="13" s="1"/>
  <c r="L4099" i="13" s="1"/>
  <c r="M4099" i="13" s="1"/>
  <c r="L4100" i="13" s="1"/>
  <c r="M4100" i="13" s="1"/>
  <c r="L4101" i="13" s="1"/>
  <c r="M4101" i="13" s="1"/>
  <c r="L4102" i="13" s="1"/>
  <c r="M4102" i="13" s="1"/>
  <c r="L4103" i="13" s="1"/>
  <c r="M4103" i="13" s="1"/>
  <c r="L4104" i="13" s="1"/>
  <c r="M4104" i="13" s="1"/>
  <c r="L4105" i="13" s="1"/>
  <c r="M4105" i="13" s="1"/>
  <c r="L4106" i="13" s="1"/>
  <c r="M4106" i="13" s="1"/>
  <c r="L4107" i="13" s="1"/>
  <c r="M4107" i="13" s="1"/>
  <c r="L4108" i="13" s="1"/>
  <c r="M4108" i="13" s="1"/>
  <c r="L4109" i="13" s="1"/>
  <c r="M4109" i="13" s="1"/>
  <c r="L4110" i="13" s="1"/>
  <c r="M4110" i="13" s="1"/>
  <c r="L4111" i="13" s="1"/>
  <c r="M4111" i="13" s="1"/>
  <c r="L4112" i="13" s="1"/>
  <c r="M4112" i="13" s="1"/>
  <c r="L4113" i="13" s="1"/>
  <c r="M4113" i="13" s="1"/>
  <c r="L4114" i="13" s="1"/>
  <c r="M4114" i="13" s="1"/>
  <c r="L4115" i="13" s="1"/>
  <c r="M4115" i="13" s="1"/>
  <c r="L4116" i="13" s="1"/>
  <c r="M4116" i="13" s="1"/>
  <c r="L4117" i="13" s="1"/>
  <c r="M4117" i="13" s="1"/>
  <c r="L4118" i="13" s="1"/>
  <c r="M4118" i="13" s="1"/>
  <c r="L4119" i="13" s="1"/>
  <c r="M4119" i="13" s="1"/>
  <c r="L4120" i="13" s="1"/>
  <c r="M4120" i="13" s="1"/>
  <c r="L4121" i="13" s="1"/>
  <c r="M4121" i="13" s="1"/>
  <c r="L4082" i="13"/>
  <c r="K4082" i="13"/>
  <c r="J4082" i="13"/>
  <c r="J4081" i="13"/>
  <c r="K4081" i="13" s="1"/>
  <c r="K4080" i="13"/>
  <c r="J4080" i="13"/>
  <c r="J4079" i="13"/>
  <c r="K4079" i="13" s="1"/>
  <c r="K4078" i="13"/>
  <c r="J4078" i="13"/>
  <c r="J4077" i="13"/>
  <c r="K4077" i="13" s="1"/>
  <c r="J4076" i="13"/>
  <c r="K4076" i="13" s="1"/>
  <c r="J4075" i="13"/>
  <c r="K4075" i="13" s="1"/>
  <c r="J4074" i="13"/>
  <c r="K4074" i="13" s="1"/>
  <c r="J4073" i="13"/>
  <c r="K4073" i="13" s="1"/>
  <c r="J4072" i="13"/>
  <c r="K4072" i="13" s="1"/>
  <c r="J4071" i="13"/>
  <c r="K4071" i="13" s="1"/>
  <c r="J4070" i="13"/>
  <c r="K4070" i="13" s="1"/>
  <c r="J4069" i="13"/>
  <c r="K4069" i="13" s="1"/>
  <c r="J4068" i="13"/>
  <c r="K4068" i="13" s="1"/>
  <c r="J4067" i="13"/>
  <c r="K4067" i="13" s="1"/>
  <c r="K4066" i="13"/>
  <c r="J4066" i="13"/>
  <c r="J4065" i="13"/>
  <c r="K4065" i="13" s="1"/>
  <c r="J4064" i="13"/>
  <c r="K4064" i="13" s="1"/>
  <c r="J4063" i="13"/>
  <c r="K4063" i="13" s="1"/>
  <c r="K4062" i="13"/>
  <c r="J4062" i="13"/>
  <c r="J4061" i="13"/>
  <c r="K4061" i="13" s="1"/>
  <c r="J4060" i="13"/>
  <c r="K4060" i="13" s="1"/>
  <c r="J4059" i="13"/>
  <c r="K4059" i="13" s="1"/>
  <c r="J4058" i="13"/>
  <c r="K4058" i="13" s="1"/>
  <c r="J4057" i="13"/>
  <c r="K4057" i="13" s="1"/>
  <c r="J4056" i="13"/>
  <c r="K4056" i="13" s="1"/>
  <c r="J4055" i="13"/>
  <c r="K4055" i="13" s="1"/>
  <c r="J4054" i="13"/>
  <c r="K4054" i="13" s="1"/>
  <c r="J4053" i="13"/>
  <c r="K4053" i="13" s="1"/>
  <c r="J4052" i="13"/>
  <c r="K4052" i="13" s="1"/>
  <c r="J4051" i="13"/>
  <c r="K4051" i="13" s="1"/>
  <c r="K4050" i="13"/>
  <c r="J4050" i="13"/>
  <c r="J4049" i="13"/>
  <c r="K4049" i="13" s="1"/>
  <c r="K4048" i="13"/>
  <c r="J4048" i="13"/>
  <c r="J4047" i="13"/>
  <c r="K4047" i="13" s="1"/>
  <c r="K4046" i="13"/>
  <c r="J4046" i="13"/>
  <c r="J4045" i="13"/>
  <c r="K4045" i="13" s="1"/>
  <c r="J4044" i="13"/>
  <c r="K4044" i="13" s="1"/>
  <c r="J4043" i="13"/>
  <c r="K4043" i="13" s="1"/>
  <c r="L4042" i="13"/>
  <c r="J4042" i="13"/>
  <c r="K4042" i="13" s="1"/>
  <c r="M4042" i="13" s="1"/>
  <c r="L4043" i="13" s="1"/>
  <c r="M4043" i="13" s="1"/>
  <c r="L4044" i="13" s="1"/>
  <c r="M4044" i="13" s="1"/>
  <c r="L4045" i="13" s="1"/>
  <c r="M4045" i="13" s="1"/>
  <c r="L4046" i="13" s="1"/>
  <c r="M4046" i="13" s="1"/>
  <c r="L4047" i="13" s="1"/>
  <c r="M4047" i="13" s="1"/>
  <c r="L4048" i="13" s="1"/>
  <c r="M4048" i="13" s="1"/>
  <c r="L4049" i="13" s="1"/>
  <c r="M4049" i="13" s="1"/>
  <c r="L4050" i="13" s="1"/>
  <c r="M4050" i="13" s="1"/>
  <c r="L4051" i="13" s="1"/>
  <c r="M4051" i="13" s="1"/>
  <c r="L4052" i="13" s="1"/>
  <c r="M4052" i="13" s="1"/>
  <c r="L4053" i="13" s="1"/>
  <c r="M4053" i="13" s="1"/>
  <c r="L4054" i="13" s="1"/>
  <c r="M4054" i="13" s="1"/>
  <c r="L4055" i="13" s="1"/>
  <c r="M4055" i="13" s="1"/>
  <c r="L4056" i="13" s="1"/>
  <c r="J4041" i="13"/>
  <c r="K4041" i="13" s="1"/>
  <c r="J4040" i="13"/>
  <c r="K4040" i="13" s="1"/>
  <c r="J4039" i="13"/>
  <c r="K4039" i="13" s="1"/>
  <c r="K4038" i="13"/>
  <c r="J4038" i="13"/>
  <c r="J4037" i="13"/>
  <c r="K4037" i="13" s="1"/>
  <c r="J4036" i="13"/>
  <c r="K4036" i="13" s="1"/>
  <c r="J4035" i="13"/>
  <c r="K4035" i="13" s="1"/>
  <c r="K4034" i="13"/>
  <c r="J4034" i="13"/>
  <c r="J4033" i="13"/>
  <c r="K4033" i="13" s="1"/>
  <c r="J4032" i="13"/>
  <c r="K4032" i="13" s="1"/>
  <c r="J4031" i="13"/>
  <c r="K4031" i="13" s="1"/>
  <c r="K4030" i="13"/>
  <c r="J4030" i="13"/>
  <c r="J4029" i="13"/>
  <c r="K4029" i="13" s="1"/>
  <c r="J4028" i="13"/>
  <c r="K4028" i="13" s="1"/>
  <c r="J4027" i="13"/>
  <c r="K4027" i="13" s="1"/>
  <c r="J4026" i="13"/>
  <c r="K4026" i="13" s="1"/>
  <c r="J4025" i="13"/>
  <c r="K4025" i="13" s="1"/>
  <c r="J4024" i="13"/>
  <c r="K4024" i="13" s="1"/>
  <c r="J4023" i="13"/>
  <c r="K4023" i="13" s="1"/>
  <c r="K4022" i="13"/>
  <c r="J4022" i="13"/>
  <c r="J4021" i="13"/>
  <c r="K4021" i="13" s="1"/>
  <c r="J4020" i="13"/>
  <c r="K4020" i="13" s="1"/>
  <c r="J4019" i="13"/>
  <c r="K4019" i="13" s="1"/>
  <c r="J4018" i="13"/>
  <c r="K4018" i="13" s="1"/>
  <c r="J4017" i="13"/>
  <c r="K4017" i="13" s="1"/>
  <c r="J4016" i="13"/>
  <c r="K4016" i="13" s="1"/>
  <c r="J4015" i="13"/>
  <c r="K4015" i="13" s="1"/>
  <c r="K4014" i="13"/>
  <c r="J4014" i="13"/>
  <c r="J4013" i="13"/>
  <c r="K4013" i="13" s="1"/>
  <c r="J4012" i="13"/>
  <c r="K4012" i="13" s="1"/>
  <c r="J4011" i="13"/>
  <c r="K4011" i="13" s="1"/>
  <c r="J4010" i="13"/>
  <c r="K4010" i="13" s="1"/>
  <c r="J4009" i="13"/>
  <c r="K4009" i="13" s="1"/>
  <c r="J4008" i="13"/>
  <c r="K4008" i="13" s="1"/>
  <c r="J4007" i="13"/>
  <c r="K4007" i="13" s="1"/>
  <c r="K4006" i="13"/>
  <c r="J4006" i="13"/>
  <c r="J4005" i="13"/>
  <c r="K4005" i="13" s="1"/>
  <c r="J4004" i="13"/>
  <c r="K4004" i="13" s="1"/>
  <c r="J4003" i="13"/>
  <c r="K4003" i="13" s="1"/>
  <c r="L4002" i="13"/>
  <c r="M4002" i="13" s="1"/>
  <c r="L4003" i="13" s="1"/>
  <c r="M4003" i="13" s="1"/>
  <c r="L4004" i="13" s="1"/>
  <c r="M4004" i="13" s="1"/>
  <c r="L4005" i="13" s="1"/>
  <c r="M4005" i="13" s="1"/>
  <c r="L4006" i="13" s="1"/>
  <c r="M4006" i="13" s="1"/>
  <c r="L4007" i="13" s="1"/>
  <c r="M4007" i="13" s="1"/>
  <c r="L4008" i="13" s="1"/>
  <c r="M4008" i="13" s="1"/>
  <c r="L4009" i="13" s="1"/>
  <c r="M4009" i="13" s="1"/>
  <c r="L4010" i="13" s="1"/>
  <c r="M4010" i="13" s="1"/>
  <c r="L4011" i="13" s="1"/>
  <c r="M4011" i="13" s="1"/>
  <c r="L4012" i="13" s="1"/>
  <c r="M4012" i="13" s="1"/>
  <c r="L4013" i="13" s="1"/>
  <c r="M4013" i="13" s="1"/>
  <c r="L4014" i="13" s="1"/>
  <c r="M4014" i="13" s="1"/>
  <c r="L4015" i="13" s="1"/>
  <c r="M4015" i="13" s="1"/>
  <c r="L4016" i="13" s="1"/>
  <c r="M4016" i="13" s="1"/>
  <c r="L4017" i="13" s="1"/>
  <c r="M4017" i="13" s="1"/>
  <c r="L4018" i="13" s="1"/>
  <c r="M4018" i="13" s="1"/>
  <c r="L4019" i="13" s="1"/>
  <c r="M4019" i="13" s="1"/>
  <c r="L4020" i="13" s="1"/>
  <c r="M4020" i="13" s="1"/>
  <c r="L4021" i="13" s="1"/>
  <c r="K4002" i="13"/>
  <c r="J4002" i="13"/>
  <c r="J4001" i="13"/>
  <c r="K4001" i="13" s="1"/>
  <c r="J4000" i="13"/>
  <c r="K4000" i="13" s="1"/>
  <c r="J3999" i="13"/>
  <c r="K3999" i="13" s="1"/>
  <c r="J3998" i="13"/>
  <c r="K3998" i="13" s="1"/>
  <c r="J3997" i="13"/>
  <c r="K3997" i="13" s="1"/>
  <c r="J3996" i="13"/>
  <c r="K3996" i="13" s="1"/>
  <c r="J3995" i="13"/>
  <c r="K3995" i="13" s="1"/>
  <c r="J3994" i="13"/>
  <c r="K3994" i="13" s="1"/>
  <c r="J3993" i="13"/>
  <c r="K3993" i="13" s="1"/>
  <c r="K3992" i="13"/>
  <c r="J3992" i="13"/>
  <c r="J3991" i="13"/>
  <c r="K3991" i="13" s="1"/>
  <c r="K3990" i="13"/>
  <c r="J3990" i="13"/>
  <c r="J3989" i="13"/>
  <c r="K3989" i="13" s="1"/>
  <c r="J3988" i="13"/>
  <c r="K3988" i="13" s="1"/>
  <c r="J3987" i="13"/>
  <c r="K3987" i="13" s="1"/>
  <c r="J3986" i="13"/>
  <c r="K3986" i="13" s="1"/>
  <c r="J3985" i="13"/>
  <c r="K3985" i="13" s="1"/>
  <c r="J3984" i="13"/>
  <c r="K3984" i="13" s="1"/>
  <c r="J3983" i="13"/>
  <c r="K3983" i="13" s="1"/>
  <c r="K3982" i="13"/>
  <c r="J3982" i="13"/>
  <c r="J3981" i="13"/>
  <c r="K3981" i="13" s="1"/>
  <c r="J3980" i="13"/>
  <c r="K3980" i="13" s="1"/>
  <c r="J3979" i="13"/>
  <c r="K3979" i="13" s="1"/>
  <c r="J3978" i="13"/>
  <c r="K3978" i="13" s="1"/>
  <c r="J3977" i="13"/>
  <c r="K3977" i="13" s="1"/>
  <c r="K3976" i="13"/>
  <c r="J3976" i="13"/>
  <c r="J3975" i="13"/>
  <c r="K3975" i="13" s="1"/>
  <c r="K3974" i="13"/>
  <c r="J3974" i="13"/>
  <c r="J3973" i="13"/>
  <c r="K3973" i="13" s="1"/>
  <c r="J3972" i="13"/>
  <c r="K3972" i="13" s="1"/>
  <c r="J3971" i="13"/>
  <c r="K3971" i="13" s="1"/>
  <c r="J3970" i="13"/>
  <c r="K3970" i="13" s="1"/>
  <c r="J3969" i="13"/>
  <c r="K3969" i="13" s="1"/>
  <c r="J3968" i="13"/>
  <c r="K3968" i="13" s="1"/>
  <c r="J3967" i="13"/>
  <c r="K3967" i="13" s="1"/>
  <c r="J3966" i="13"/>
  <c r="K3966" i="13" s="1"/>
  <c r="J3965" i="13"/>
  <c r="K3965" i="13" s="1"/>
  <c r="J3964" i="13"/>
  <c r="K3964" i="13" s="1"/>
  <c r="J3963" i="13"/>
  <c r="K3963" i="13" s="1"/>
  <c r="L3962" i="13"/>
  <c r="J3962" i="13"/>
  <c r="K3962" i="13" s="1"/>
  <c r="M3962" i="13" s="1"/>
  <c r="L3963" i="13" s="1"/>
  <c r="M3963" i="13" s="1"/>
  <c r="L3964" i="13" s="1"/>
  <c r="M3964" i="13" s="1"/>
  <c r="L3965" i="13" s="1"/>
  <c r="M3965" i="13" s="1"/>
  <c r="L3966" i="13" s="1"/>
  <c r="M3966" i="13" s="1"/>
  <c r="L3967" i="13" s="1"/>
  <c r="M3967" i="13" s="1"/>
  <c r="L3968" i="13" s="1"/>
  <c r="M3968" i="13" s="1"/>
  <c r="L3969" i="13" s="1"/>
  <c r="M3969" i="13" s="1"/>
  <c r="L3970" i="13" s="1"/>
  <c r="M3970" i="13" s="1"/>
  <c r="L3971" i="13" s="1"/>
  <c r="M3971" i="13" s="1"/>
  <c r="L3972" i="13" s="1"/>
  <c r="M3972" i="13" s="1"/>
  <c r="L3973" i="13" s="1"/>
  <c r="M3973" i="13" s="1"/>
  <c r="L3974" i="13" s="1"/>
  <c r="M3974" i="13" s="1"/>
  <c r="L3975" i="13" s="1"/>
  <c r="J3961" i="13"/>
  <c r="K3961" i="13" s="1"/>
  <c r="K3960" i="13"/>
  <c r="J3960" i="13"/>
  <c r="J3959" i="13"/>
  <c r="K3959" i="13" s="1"/>
  <c r="K3958" i="13"/>
  <c r="J3958" i="13"/>
  <c r="J3957" i="13"/>
  <c r="K3957" i="13" s="1"/>
  <c r="J3956" i="13"/>
  <c r="K3956" i="13" s="1"/>
  <c r="J3955" i="13"/>
  <c r="K3955" i="13" s="1"/>
  <c r="J3954" i="13"/>
  <c r="K3954" i="13" s="1"/>
  <c r="J3953" i="13"/>
  <c r="K3953" i="13" s="1"/>
  <c r="J3952" i="13"/>
  <c r="K3952" i="13" s="1"/>
  <c r="J3951" i="13"/>
  <c r="K3951" i="13" s="1"/>
  <c r="J3950" i="13"/>
  <c r="K3950" i="13" s="1"/>
  <c r="J3949" i="13"/>
  <c r="K3949" i="13" s="1"/>
  <c r="J3948" i="13"/>
  <c r="K3948" i="13" s="1"/>
  <c r="J3947" i="13"/>
  <c r="K3947" i="13" s="1"/>
  <c r="J3946" i="13"/>
  <c r="K3946" i="13" s="1"/>
  <c r="J3945" i="13"/>
  <c r="K3945" i="13" s="1"/>
  <c r="K3944" i="13"/>
  <c r="J3944" i="13"/>
  <c r="J3943" i="13"/>
  <c r="K3943" i="13" s="1"/>
  <c r="K3942" i="13"/>
  <c r="J3942" i="13"/>
  <c r="J3941" i="13"/>
  <c r="K3941" i="13" s="1"/>
  <c r="J3940" i="13"/>
  <c r="K3940" i="13" s="1"/>
  <c r="J3939" i="13"/>
  <c r="K3939" i="13" s="1"/>
  <c r="J3938" i="13"/>
  <c r="K3938" i="13" s="1"/>
  <c r="J3937" i="13"/>
  <c r="K3937" i="13" s="1"/>
  <c r="J3936" i="13"/>
  <c r="K3936" i="13" s="1"/>
  <c r="J3935" i="13"/>
  <c r="K3935" i="13" s="1"/>
  <c r="J3934" i="13"/>
  <c r="K3934" i="13" s="1"/>
  <c r="J3933" i="13"/>
  <c r="K3933" i="13" s="1"/>
  <c r="J3932" i="13"/>
  <c r="K3932" i="13" s="1"/>
  <c r="J3931" i="13"/>
  <c r="K3931" i="13" s="1"/>
  <c r="J3930" i="13"/>
  <c r="K3930" i="13" s="1"/>
  <c r="J3929" i="13"/>
  <c r="K3929" i="13" s="1"/>
  <c r="K3928" i="13"/>
  <c r="J3928" i="13"/>
  <c r="J3927" i="13"/>
  <c r="K3927" i="13" s="1"/>
  <c r="K3926" i="13"/>
  <c r="J3926" i="13"/>
  <c r="J3925" i="13"/>
  <c r="K3925" i="13" s="1"/>
  <c r="J3924" i="13"/>
  <c r="K3924" i="13" s="1"/>
  <c r="J3923" i="13"/>
  <c r="K3923" i="13" s="1"/>
  <c r="L3922" i="13"/>
  <c r="M3922" i="13" s="1"/>
  <c r="L3923" i="13" s="1"/>
  <c r="M3923" i="13" s="1"/>
  <c r="L3924" i="13" s="1"/>
  <c r="M3924" i="13" s="1"/>
  <c r="L3925" i="13" s="1"/>
  <c r="M3925" i="13" s="1"/>
  <c r="L3926" i="13" s="1"/>
  <c r="M3926" i="13" s="1"/>
  <c r="L3927" i="13" s="1"/>
  <c r="M3927" i="13" s="1"/>
  <c r="L3928" i="13" s="1"/>
  <c r="M3928" i="13" s="1"/>
  <c r="L3929" i="13" s="1"/>
  <c r="M3929" i="13" s="1"/>
  <c r="L3930" i="13" s="1"/>
  <c r="M3930" i="13" s="1"/>
  <c r="L3931" i="13" s="1"/>
  <c r="M3931" i="13" s="1"/>
  <c r="L3932" i="13" s="1"/>
  <c r="M3932" i="13" s="1"/>
  <c r="L3933" i="13" s="1"/>
  <c r="M3933" i="13" s="1"/>
  <c r="L3934" i="13" s="1"/>
  <c r="M3934" i="13" s="1"/>
  <c r="L3935" i="13" s="1"/>
  <c r="M3935" i="13" s="1"/>
  <c r="L3936" i="13" s="1"/>
  <c r="M3936" i="13" s="1"/>
  <c r="L3937" i="13" s="1"/>
  <c r="M3937" i="13" s="1"/>
  <c r="L3938" i="13" s="1"/>
  <c r="M3938" i="13" s="1"/>
  <c r="L3939" i="13" s="1"/>
  <c r="M3939" i="13" s="1"/>
  <c r="L3940" i="13" s="1"/>
  <c r="M3940" i="13" s="1"/>
  <c r="L3941" i="13" s="1"/>
  <c r="M3941" i="13" s="1"/>
  <c r="L3942" i="13" s="1"/>
  <c r="M3942" i="13" s="1"/>
  <c r="L3943" i="13" s="1"/>
  <c r="M3943" i="13" s="1"/>
  <c r="L3944" i="13" s="1"/>
  <c r="M3944" i="13" s="1"/>
  <c r="L3945" i="13" s="1"/>
  <c r="M3945" i="13" s="1"/>
  <c r="L3946" i="13" s="1"/>
  <c r="M3946" i="13" s="1"/>
  <c r="L3947" i="13" s="1"/>
  <c r="M3947" i="13" s="1"/>
  <c r="L3948" i="13" s="1"/>
  <c r="M3948" i="13" s="1"/>
  <c r="L3949" i="13" s="1"/>
  <c r="M3949" i="13" s="1"/>
  <c r="L3950" i="13" s="1"/>
  <c r="M3950" i="13" s="1"/>
  <c r="L3951" i="13" s="1"/>
  <c r="M3951" i="13" s="1"/>
  <c r="L3952" i="13" s="1"/>
  <c r="M3952" i="13" s="1"/>
  <c r="L3953" i="13" s="1"/>
  <c r="M3953" i="13" s="1"/>
  <c r="L3954" i="13" s="1"/>
  <c r="M3954" i="13" s="1"/>
  <c r="L3955" i="13" s="1"/>
  <c r="M3955" i="13" s="1"/>
  <c r="L3956" i="13" s="1"/>
  <c r="M3956" i="13" s="1"/>
  <c r="L3957" i="13" s="1"/>
  <c r="M3957" i="13" s="1"/>
  <c r="L3958" i="13" s="1"/>
  <c r="M3958" i="13" s="1"/>
  <c r="L3959" i="13" s="1"/>
  <c r="M3959" i="13" s="1"/>
  <c r="L3960" i="13" s="1"/>
  <c r="M3960" i="13" s="1"/>
  <c r="L3961" i="13" s="1"/>
  <c r="M3961" i="13" s="1"/>
  <c r="J3922" i="13"/>
  <c r="K3922" i="13" s="1"/>
  <c r="J3921" i="13"/>
  <c r="K3921" i="13" s="1"/>
  <c r="K3920" i="13"/>
  <c r="J3920" i="13"/>
  <c r="J3919" i="13"/>
  <c r="K3919" i="13" s="1"/>
  <c r="J3918" i="13"/>
  <c r="K3918" i="13" s="1"/>
  <c r="J3917" i="13"/>
  <c r="K3917" i="13" s="1"/>
  <c r="J3916" i="13"/>
  <c r="K3916" i="13" s="1"/>
  <c r="J3915" i="13"/>
  <c r="K3915" i="13" s="1"/>
  <c r="J3914" i="13"/>
  <c r="K3914" i="13" s="1"/>
  <c r="J3913" i="13"/>
  <c r="K3913" i="13" s="1"/>
  <c r="K3912" i="13"/>
  <c r="J3912" i="13"/>
  <c r="J3911" i="13"/>
  <c r="K3911" i="13" s="1"/>
  <c r="K3910" i="13"/>
  <c r="J3910" i="13"/>
  <c r="J3909" i="13"/>
  <c r="K3909" i="13" s="1"/>
  <c r="J3908" i="13"/>
  <c r="K3908" i="13" s="1"/>
  <c r="J3907" i="13"/>
  <c r="K3907" i="13" s="1"/>
  <c r="J3906" i="13"/>
  <c r="K3906" i="13" s="1"/>
  <c r="J3905" i="13"/>
  <c r="K3905" i="13" s="1"/>
  <c r="K3904" i="13"/>
  <c r="J3904" i="13"/>
  <c r="J3903" i="13"/>
  <c r="K3903" i="13" s="1"/>
  <c r="J3902" i="13"/>
  <c r="K3902" i="13" s="1"/>
  <c r="J3901" i="13"/>
  <c r="K3901" i="13" s="1"/>
  <c r="J3900" i="13"/>
  <c r="K3900" i="13" s="1"/>
  <c r="J3899" i="13"/>
  <c r="K3899" i="13" s="1"/>
  <c r="J3898" i="13"/>
  <c r="K3898" i="13" s="1"/>
  <c r="J3897" i="13"/>
  <c r="K3897" i="13" s="1"/>
  <c r="K3896" i="13"/>
  <c r="J3896" i="13"/>
  <c r="J3895" i="13"/>
  <c r="K3895" i="13" s="1"/>
  <c r="J3894" i="13"/>
  <c r="K3894" i="13" s="1"/>
  <c r="J3893" i="13"/>
  <c r="K3893" i="13" s="1"/>
  <c r="J3892" i="13"/>
  <c r="K3892" i="13" s="1"/>
  <c r="J3891" i="13"/>
  <c r="K3891" i="13" s="1"/>
  <c r="J3890" i="13"/>
  <c r="K3890" i="13" s="1"/>
  <c r="J3889" i="13"/>
  <c r="K3889" i="13" s="1"/>
  <c r="K3888" i="13"/>
  <c r="J3888" i="13"/>
  <c r="J3887" i="13"/>
  <c r="K3887" i="13" s="1"/>
  <c r="J3886" i="13"/>
  <c r="K3886" i="13" s="1"/>
  <c r="J3885" i="13"/>
  <c r="K3885" i="13" s="1"/>
  <c r="J3884" i="13"/>
  <c r="K3884" i="13" s="1"/>
  <c r="J3883" i="13"/>
  <c r="K3883" i="13" s="1"/>
  <c r="L3882" i="13"/>
  <c r="M3882" i="13" s="1"/>
  <c r="L3883" i="13" s="1"/>
  <c r="J3882" i="13"/>
  <c r="K3882" i="13" s="1"/>
  <c r="J3881" i="13"/>
  <c r="K3881" i="13" s="1"/>
  <c r="K3880" i="13"/>
  <c r="J3880" i="13"/>
  <c r="J3879" i="13"/>
  <c r="K3879" i="13" s="1"/>
  <c r="J3878" i="13"/>
  <c r="K3878" i="13" s="1"/>
  <c r="J3877" i="13"/>
  <c r="K3877" i="13" s="1"/>
  <c r="J3876" i="13"/>
  <c r="K3876" i="13" s="1"/>
  <c r="J3875" i="13"/>
  <c r="K3875" i="13" s="1"/>
  <c r="K3874" i="13"/>
  <c r="J3874" i="13"/>
  <c r="J3873" i="13"/>
  <c r="K3873" i="13" s="1"/>
  <c r="K3872" i="13"/>
  <c r="J3872" i="13"/>
  <c r="J3871" i="13"/>
  <c r="K3871" i="13" s="1"/>
  <c r="K3870" i="13"/>
  <c r="J3870" i="13"/>
  <c r="J3869" i="13"/>
  <c r="K3869" i="13" s="1"/>
  <c r="J3868" i="13"/>
  <c r="K3868" i="13" s="1"/>
  <c r="J3867" i="13"/>
  <c r="K3867" i="13" s="1"/>
  <c r="J3866" i="13"/>
  <c r="K3866" i="13" s="1"/>
  <c r="J3865" i="13"/>
  <c r="K3865" i="13" s="1"/>
  <c r="K3864" i="13"/>
  <c r="J3864" i="13"/>
  <c r="K3863" i="13"/>
  <c r="J3863" i="13"/>
  <c r="J3862" i="13"/>
  <c r="K3862" i="13" s="1"/>
  <c r="J3861" i="13"/>
  <c r="K3861" i="13" s="1"/>
  <c r="K3860" i="13"/>
  <c r="J3860" i="13"/>
  <c r="K3859" i="13"/>
  <c r="J3859" i="13"/>
  <c r="K3858" i="13"/>
  <c r="J3858" i="13"/>
  <c r="K3857" i="13"/>
  <c r="J3857" i="13"/>
  <c r="K3856" i="13"/>
  <c r="J3856" i="13"/>
  <c r="K3855" i="13"/>
  <c r="J3855" i="13"/>
  <c r="K3854" i="13"/>
  <c r="J3854" i="13"/>
  <c r="K3853" i="13"/>
  <c r="J3853" i="13"/>
  <c r="K3852" i="13"/>
  <c r="J3852" i="13"/>
  <c r="K3851" i="13"/>
  <c r="J3851" i="13"/>
  <c r="K3850" i="13"/>
  <c r="J3850" i="13"/>
  <c r="J3849" i="13"/>
  <c r="K3849" i="13" s="1"/>
  <c r="K3848" i="13"/>
  <c r="J3848" i="13"/>
  <c r="J3847" i="13"/>
  <c r="K3847" i="13" s="1"/>
  <c r="K3846" i="13"/>
  <c r="J3846" i="13"/>
  <c r="J3845" i="13"/>
  <c r="K3845" i="13" s="1"/>
  <c r="K3844" i="13"/>
  <c r="J3844" i="13"/>
  <c r="J3843" i="13"/>
  <c r="K3843" i="13" s="1"/>
  <c r="L3842" i="13"/>
  <c r="M3842" i="13" s="1"/>
  <c r="L3843" i="13" s="1"/>
  <c r="K3842" i="13"/>
  <c r="J3842" i="13"/>
  <c r="J3841" i="13"/>
  <c r="K3841" i="13" s="1"/>
  <c r="J3840" i="13"/>
  <c r="K3840" i="13" s="1"/>
  <c r="J3839" i="13"/>
  <c r="K3839" i="13" s="1"/>
  <c r="J3838" i="13"/>
  <c r="K3838" i="13" s="1"/>
  <c r="J3837" i="13"/>
  <c r="K3837" i="13" s="1"/>
  <c r="J3836" i="13"/>
  <c r="K3836" i="13" s="1"/>
  <c r="K3835" i="13"/>
  <c r="J3835" i="13"/>
  <c r="J3834" i="13"/>
  <c r="K3834" i="13" s="1"/>
  <c r="K3833" i="13"/>
  <c r="J3833" i="13"/>
  <c r="J3832" i="13"/>
  <c r="K3832" i="13" s="1"/>
  <c r="K3831" i="13"/>
  <c r="J3831" i="13"/>
  <c r="J3830" i="13"/>
  <c r="K3830" i="13" s="1"/>
  <c r="K3829" i="13"/>
  <c r="J3829" i="13"/>
  <c r="J3828" i="13"/>
  <c r="K3828" i="13" s="1"/>
  <c r="K3827" i="13"/>
  <c r="J3827" i="13"/>
  <c r="K3826" i="13"/>
  <c r="J3826" i="13"/>
  <c r="K3825" i="13"/>
  <c r="J3825" i="13"/>
  <c r="K3824" i="13"/>
  <c r="J3824" i="13"/>
  <c r="J3823" i="13"/>
  <c r="K3823" i="13" s="1"/>
  <c r="J3822" i="13"/>
  <c r="K3822" i="13" s="1"/>
  <c r="K3821" i="13"/>
  <c r="J3821" i="13"/>
  <c r="K3820" i="13"/>
  <c r="J3820" i="13"/>
  <c r="J3819" i="13"/>
  <c r="K3819" i="13" s="1"/>
  <c r="J3818" i="13"/>
  <c r="K3818" i="13" s="1"/>
  <c r="K3817" i="13"/>
  <c r="J3817" i="13"/>
  <c r="K3816" i="13"/>
  <c r="J3816" i="13"/>
  <c r="J3815" i="13"/>
  <c r="K3815" i="13" s="1"/>
  <c r="J3814" i="13"/>
  <c r="K3814" i="13" s="1"/>
  <c r="K3813" i="13"/>
  <c r="J3813" i="13"/>
  <c r="K3812" i="13"/>
  <c r="J3812" i="13"/>
  <c r="J3811" i="13"/>
  <c r="K3811" i="13" s="1"/>
  <c r="J3810" i="13"/>
  <c r="K3810" i="13" s="1"/>
  <c r="K3809" i="13"/>
  <c r="J3809" i="13"/>
  <c r="K3808" i="13"/>
  <c r="J3808" i="13"/>
  <c r="J3807" i="13"/>
  <c r="K3807" i="13" s="1"/>
  <c r="J3806" i="13"/>
  <c r="K3806" i="13" s="1"/>
  <c r="K3805" i="13"/>
  <c r="J3805" i="13"/>
  <c r="K3804" i="13"/>
  <c r="J3804" i="13"/>
  <c r="J3803" i="13"/>
  <c r="K3803" i="13" s="1"/>
  <c r="L3802" i="13"/>
  <c r="M3802" i="13" s="1"/>
  <c r="L3803" i="13" s="1"/>
  <c r="M3803" i="13" s="1"/>
  <c r="L3804" i="13" s="1"/>
  <c r="M3804" i="13" s="1"/>
  <c r="L3805" i="13" s="1"/>
  <c r="M3805" i="13" s="1"/>
  <c r="L3806" i="13" s="1"/>
  <c r="M3806" i="13" s="1"/>
  <c r="L3807" i="13" s="1"/>
  <c r="M3807" i="13" s="1"/>
  <c r="L3808" i="13" s="1"/>
  <c r="M3808" i="13" s="1"/>
  <c r="L3809" i="13" s="1"/>
  <c r="M3809" i="13" s="1"/>
  <c r="L3810" i="13" s="1"/>
  <c r="M3810" i="13" s="1"/>
  <c r="L3811" i="13" s="1"/>
  <c r="M3811" i="13" s="1"/>
  <c r="L3812" i="13" s="1"/>
  <c r="M3812" i="13" s="1"/>
  <c r="L3813" i="13" s="1"/>
  <c r="M3813" i="13" s="1"/>
  <c r="L3814" i="13" s="1"/>
  <c r="J3802" i="13"/>
  <c r="K3802" i="13" s="1"/>
  <c r="K3801" i="13"/>
  <c r="J3801" i="13"/>
  <c r="K3800" i="13"/>
  <c r="J3800" i="13"/>
  <c r="J3799" i="13"/>
  <c r="K3799" i="13" s="1"/>
  <c r="J3798" i="13"/>
  <c r="K3798" i="13" s="1"/>
  <c r="K3797" i="13"/>
  <c r="J3797" i="13"/>
  <c r="K3796" i="13"/>
  <c r="J3796" i="13"/>
  <c r="J3795" i="13"/>
  <c r="K3795" i="13" s="1"/>
  <c r="J3794" i="13"/>
  <c r="K3794" i="13" s="1"/>
  <c r="K3793" i="13"/>
  <c r="J3793" i="13"/>
  <c r="K3792" i="13"/>
  <c r="J3792" i="13"/>
  <c r="J3791" i="13"/>
  <c r="K3791" i="13" s="1"/>
  <c r="J3790" i="13"/>
  <c r="K3790" i="13" s="1"/>
  <c r="K3789" i="13"/>
  <c r="J3789" i="13"/>
  <c r="K3788" i="13"/>
  <c r="J3788" i="13"/>
  <c r="J3787" i="13"/>
  <c r="K3787" i="13" s="1"/>
  <c r="J3786" i="13"/>
  <c r="K3786" i="13" s="1"/>
  <c r="K3785" i="13"/>
  <c r="J3785" i="13"/>
  <c r="K3784" i="13"/>
  <c r="J3784" i="13"/>
  <c r="J3783" i="13"/>
  <c r="K3783" i="13" s="1"/>
  <c r="J3782" i="13"/>
  <c r="K3782" i="13" s="1"/>
  <c r="K3781" i="13"/>
  <c r="J3781" i="13"/>
  <c r="K3780" i="13"/>
  <c r="J3780" i="13"/>
  <c r="J3779" i="13"/>
  <c r="K3779" i="13" s="1"/>
  <c r="J3778" i="13"/>
  <c r="K3778" i="13" s="1"/>
  <c r="K3777" i="13"/>
  <c r="J3777" i="13"/>
  <c r="K3776" i="13"/>
  <c r="J3776" i="13"/>
  <c r="J3775" i="13"/>
  <c r="K3775" i="13" s="1"/>
  <c r="J3774" i="13"/>
  <c r="K3774" i="13" s="1"/>
  <c r="K3773" i="13"/>
  <c r="J3773" i="13"/>
  <c r="K3772" i="13"/>
  <c r="J3772" i="13"/>
  <c r="J3771" i="13"/>
  <c r="K3771" i="13" s="1"/>
  <c r="J3770" i="13"/>
  <c r="K3770" i="13" s="1"/>
  <c r="K3769" i="13"/>
  <c r="J3769" i="13"/>
  <c r="K3768" i="13"/>
  <c r="J3768" i="13"/>
  <c r="J3767" i="13"/>
  <c r="K3767" i="13" s="1"/>
  <c r="J3766" i="13"/>
  <c r="K3766" i="13" s="1"/>
  <c r="K3765" i="13"/>
  <c r="J3765" i="13"/>
  <c r="K3764" i="13"/>
  <c r="J3764" i="13"/>
  <c r="J3763" i="13"/>
  <c r="K3763" i="13" s="1"/>
  <c r="L3762" i="13"/>
  <c r="J3762" i="13"/>
  <c r="K3762" i="13" s="1"/>
  <c r="K3761" i="13"/>
  <c r="J3761" i="13"/>
  <c r="K3760" i="13"/>
  <c r="J3760" i="13"/>
  <c r="J3759" i="13"/>
  <c r="K3759" i="13" s="1"/>
  <c r="J3758" i="13"/>
  <c r="K3758" i="13" s="1"/>
  <c r="K3757" i="13"/>
  <c r="J3757" i="13"/>
  <c r="K3756" i="13"/>
  <c r="J3756" i="13"/>
  <c r="J3755" i="13"/>
  <c r="K3755" i="13" s="1"/>
  <c r="J3754" i="13"/>
  <c r="K3754" i="13" s="1"/>
  <c r="K3753" i="13"/>
  <c r="J3753" i="13"/>
  <c r="K3752" i="13"/>
  <c r="J3752" i="13"/>
  <c r="J3751" i="13"/>
  <c r="K3751" i="13" s="1"/>
  <c r="J3750" i="13"/>
  <c r="K3750" i="13" s="1"/>
  <c r="K3749" i="13"/>
  <c r="J3749" i="13"/>
  <c r="K3748" i="13"/>
  <c r="J3748" i="13"/>
  <c r="J3747" i="13"/>
  <c r="K3747" i="13" s="1"/>
  <c r="J3746" i="13"/>
  <c r="K3746" i="13" s="1"/>
  <c r="K3745" i="13"/>
  <c r="J3745" i="13"/>
  <c r="K3744" i="13"/>
  <c r="J3744" i="13"/>
  <c r="J3743" i="13"/>
  <c r="K3743" i="13" s="1"/>
  <c r="J3742" i="13"/>
  <c r="K3742" i="13" s="1"/>
  <c r="K3741" i="13"/>
  <c r="J3741" i="13"/>
  <c r="K3740" i="13"/>
  <c r="J3740" i="13"/>
  <c r="J3739" i="13"/>
  <c r="K3739" i="13" s="1"/>
  <c r="J3738" i="13"/>
  <c r="K3738" i="13" s="1"/>
  <c r="K3737" i="13"/>
  <c r="J3737" i="13"/>
  <c r="K3736" i="13"/>
  <c r="J3736" i="13"/>
  <c r="J3735" i="13"/>
  <c r="K3735" i="13" s="1"/>
  <c r="J3734" i="13"/>
  <c r="K3734" i="13" s="1"/>
  <c r="K3733" i="13"/>
  <c r="J3733" i="13"/>
  <c r="K3732" i="13"/>
  <c r="J3732" i="13"/>
  <c r="J3731" i="13"/>
  <c r="K3731" i="13" s="1"/>
  <c r="J3730" i="13"/>
  <c r="K3730" i="13" s="1"/>
  <c r="K3729" i="13"/>
  <c r="J3729" i="13"/>
  <c r="K3728" i="13"/>
  <c r="J3728" i="13"/>
  <c r="J3727" i="13"/>
  <c r="K3727" i="13" s="1"/>
  <c r="J3726" i="13"/>
  <c r="K3726" i="13" s="1"/>
  <c r="K3725" i="13"/>
  <c r="J3725" i="13"/>
  <c r="K3724" i="13"/>
  <c r="J3724" i="13"/>
  <c r="J3723" i="13"/>
  <c r="K3723" i="13" s="1"/>
  <c r="L3722" i="13"/>
  <c r="J3722" i="13"/>
  <c r="K3722" i="13" s="1"/>
  <c r="K3721" i="13"/>
  <c r="J3721" i="13"/>
  <c r="K3720" i="13"/>
  <c r="J3720" i="13"/>
  <c r="J3719" i="13"/>
  <c r="K3719" i="13" s="1"/>
  <c r="J3718" i="13"/>
  <c r="K3718" i="13" s="1"/>
  <c r="K3717" i="13"/>
  <c r="J3717" i="13"/>
  <c r="K3716" i="13"/>
  <c r="J3716" i="13"/>
  <c r="J3715" i="13"/>
  <c r="K3715" i="13" s="1"/>
  <c r="J3714" i="13"/>
  <c r="K3714" i="13" s="1"/>
  <c r="K3713" i="13"/>
  <c r="J3713" i="13"/>
  <c r="K3712" i="13"/>
  <c r="J3712" i="13"/>
  <c r="J3711" i="13"/>
  <c r="K3711" i="13" s="1"/>
  <c r="J3710" i="13"/>
  <c r="K3710" i="13" s="1"/>
  <c r="K3709" i="13"/>
  <c r="J3709" i="13"/>
  <c r="K3708" i="13"/>
  <c r="J3708" i="13"/>
  <c r="J3707" i="13"/>
  <c r="K3707" i="13" s="1"/>
  <c r="J3706" i="13"/>
  <c r="K3706" i="13" s="1"/>
  <c r="K3705" i="13"/>
  <c r="J3705" i="13"/>
  <c r="K3704" i="13"/>
  <c r="J3704" i="13"/>
  <c r="J3703" i="13"/>
  <c r="K3703" i="13" s="1"/>
  <c r="J3702" i="13"/>
  <c r="K3702" i="13" s="1"/>
  <c r="K3701" i="13"/>
  <c r="J3701" i="13"/>
  <c r="K3700" i="13"/>
  <c r="J3700" i="13"/>
  <c r="J3699" i="13"/>
  <c r="K3699" i="13" s="1"/>
  <c r="J3698" i="13"/>
  <c r="K3698" i="13" s="1"/>
  <c r="K3697" i="13"/>
  <c r="J3697" i="13"/>
  <c r="K3696" i="13"/>
  <c r="J3696" i="13"/>
  <c r="J3695" i="13"/>
  <c r="K3695" i="13" s="1"/>
  <c r="J3694" i="13"/>
  <c r="K3694" i="13" s="1"/>
  <c r="K3693" i="13"/>
  <c r="J3693" i="13"/>
  <c r="K3692" i="13"/>
  <c r="J3692" i="13"/>
  <c r="J3691" i="13"/>
  <c r="K3691" i="13" s="1"/>
  <c r="J3690" i="13"/>
  <c r="K3690" i="13" s="1"/>
  <c r="K3689" i="13"/>
  <c r="J3689" i="13"/>
  <c r="K3688" i="13"/>
  <c r="J3688" i="13"/>
  <c r="J3687" i="13"/>
  <c r="K3687" i="13" s="1"/>
  <c r="J3686" i="13"/>
  <c r="K3686" i="13" s="1"/>
  <c r="K3685" i="13"/>
  <c r="J3685" i="13"/>
  <c r="K3684" i="13"/>
  <c r="J3684" i="13"/>
  <c r="L3683" i="13"/>
  <c r="M3683" i="13" s="1"/>
  <c r="L3684" i="13" s="1"/>
  <c r="M3684" i="13" s="1"/>
  <c r="L3685" i="13" s="1"/>
  <c r="M3685" i="13" s="1"/>
  <c r="L3686" i="13" s="1"/>
  <c r="M3686" i="13" s="1"/>
  <c r="L3687" i="13" s="1"/>
  <c r="M3687" i="13" s="1"/>
  <c r="L3688" i="13" s="1"/>
  <c r="M3688" i="13" s="1"/>
  <c r="L3689" i="13" s="1"/>
  <c r="M3689" i="13" s="1"/>
  <c r="L3690" i="13" s="1"/>
  <c r="M3690" i="13" s="1"/>
  <c r="L3691" i="13" s="1"/>
  <c r="M3691" i="13" s="1"/>
  <c r="L3692" i="13" s="1"/>
  <c r="M3692" i="13" s="1"/>
  <c r="L3693" i="13" s="1"/>
  <c r="M3693" i="13" s="1"/>
  <c r="L3694" i="13" s="1"/>
  <c r="M3694" i="13" s="1"/>
  <c r="L3695" i="13" s="1"/>
  <c r="M3695" i="13" s="1"/>
  <c r="L3696" i="13" s="1"/>
  <c r="M3696" i="13" s="1"/>
  <c r="L3697" i="13" s="1"/>
  <c r="M3697" i="13" s="1"/>
  <c r="L3698" i="13" s="1"/>
  <c r="M3698" i="13" s="1"/>
  <c r="L3699" i="13" s="1"/>
  <c r="M3699" i="13" s="1"/>
  <c r="L3700" i="13" s="1"/>
  <c r="M3700" i="13" s="1"/>
  <c r="L3701" i="13" s="1"/>
  <c r="M3701" i="13" s="1"/>
  <c r="L3702" i="13" s="1"/>
  <c r="M3702" i="13" s="1"/>
  <c r="L3703" i="13" s="1"/>
  <c r="M3703" i="13" s="1"/>
  <c r="L3704" i="13" s="1"/>
  <c r="M3704" i="13" s="1"/>
  <c r="L3705" i="13" s="1"/>
  <c r="M3705" i="13" s="1"/>
  <c r="L3706" i="13" s="1"/>
  <c r="M3706" i="13" s="1"/>
  <c r="L3707" i="13" s="1"/>
  <c r="M3707" i="13" s="1"/>
  <c r="L3708" i="13" s="1"/>
  <c r="M3708" i="13" s="1"/>
  <c r="L3709" i="13" s="1"/>
  <c r="M3709" i="13" s="1"/>
  <c r="L3710" i="13" s="1"/>
  <c r="M3710" i="13" s="1"/>
  <c r="L3711" i="13" s="1"/>
  <c r="M3711" i="13" s="1"/>
  <c r="L3712" i="13" s="1"/>
  <c r="M3712" i="13" s="1"/>
  <c r="L3713" i="13" s="1"/>
  <c r="M3713" i="13" s="1"/>
  <c r="L3714" i="13" s="1"/>
  <c r="M3714" i="13" s="1"/>
  <c r="L3715" i="13" s="1"/>
  <c r="M3715" i="13" s="1"/>
  <c r="L3716" i="13" s="1"/>
  <c r="M3716" i="13" s="1"/>
  <c r="L3717" i="13" s="1"/>
  <c r="M3717" i="13" s="1"/>
  <c r="L3718" i="13" s="1"/>
  <c r="M3718" i="13" s="1"/>
  <c r="L3719" i="13" s="1"/>
  <c r="M3719" i="13" s="1"/>
  <c r="L3720" i="13" s="1"/>
  <c r="M3720" i="13" s="1"/>
  <c r="L3721" i="13" s="1"/>
  <c r="M3721" i="13" s="1"/>
  <c r="J3683" i="13"/>
  <c r="K3683" i="13" s="1"/>
  <c r="L3682" i="13"/>
  <c r="M3682" i="13" s="1"/>
  <c r="J3682" i="13"/>
  <c r="K3682" i="13" s="1"/>
  <c r="K3681" i="13"/>
  <c r="J3681" i="13"/>
  <c r="K3680" i="13"/>
  <c r="J3680" i="13"/>
  <c r="J3679" i="13"/>
  <c r="K3679" i="13" s="1"/>
  <c r="J3678" i="13"/>
  <c r="K3678" i="13" s="1"/>
  <c r="K3677" i="13"/>
  <c r="J3677" i="13"/>
  <c r="K3676" i="13"/>
  <c r="J3676" i="13"/>
  <c r="J3675" i="13"/>
  <c r="K3675" i="13" s="1"/>
  <c r="J3674" i="13"/>
  <c r="K3674" i="13" s="1"/>
  <c r="K3673" i="13"/>
  <c r="J3673" i="13"/>
  <c r="K3672" i="13"/>
  <c r="J3672" i="13"/>
  <c r="J3671" i="13"/>
  <c r="K3671" i="13" s="1"/>
  <c r="J3670" i="13"/>
  <c r="K3670" i="13" s="1"/>
  <c r="K3669" i="13"/>
  <c r="J3669" i="13"/>
  <c r="K3668" i="13"/>
  <c r="J3668" i="13"/>
  <c r="J3667" i="13"/>
  <c r="K3667" i="13" s="1"/>
  <c r="J3666" i="13"/>
  <c r="K3666" i="13" s="1"/>
  <c r="K3665" i="13"/>
  <c r="J3665" i="13"/>
  <c r="K3664" i="13"/>
  <c r="J3664" i="13"/>
  <c r="J3663" i="13"/>
  <c r="K3663" i="13" s="1"/>
  <c r="J3662" i="13"/>
  <c r="K3662" i="13" s="1"/>
  <c r="K3661" i="13"/>
  <c r="J3661" i="13"/>
  <c r="K3660" i="13"/>
  <c r="J3660" i="13"/>
  <c r="J3659" i="13"/>
  <c r="K3659" i="13" s="1"/>
  <c r="J3658" i="13"/>
  <c r="K3658" i="13" s="1"/>
  <c r="K3657" i="13"/>
  <c r="J3657" i="13"/>
  <c r="K3656" i="13"/>
  <c r="J3656" i="13"/>
  <c r="J3655" i="13"/>
  <c r="K3655" i="13" s="1"/>
  <c r="J3654" i="13"/>
  <c r="K3654" i="13" s="1"/>
  <c r="K3653" i="13"/>
  <c r="J3653" i="13"/>
  <c r="K3652" i="13"/>
  <c r="J3652" i="13"/>
  <c r="J3651" i="13"/>
  <c r="K3651" i="13" s="1"/>
  <c r="J3650" i="13"/>
  <c r="K3650" i="13" s="1"/>
  <c r="K3649" i="13"/>
  <c r="J3649" i="13"/>
  <c r="J3648" i="13"/>
  <c r="K3648" i="13" s="1"/>
  <c r="J3647" i="13"/>
  <c r="K3647" i="13" s="1"/>
  <c r="J3646" i="13"/>
  <c r="K3646" i="13" s="1"/>
  <c r="K3645" i="13"/>
  <c r="J3645" i="13"/>
  <c r="K3644" i="13"/>
  <c r="J3644" i="13"/>
  <c r="J3643" i="13"/>
  <c r="K3643" i="13" s="1"/>
  <c r="L3642" i="13"/>
  <c r="J3642" i="13"/>
  <c r="K3642" i="13" s="1"/>
  <c r="K3641" i="13"/>
  <c r="J3641" i="13"/>
  <c r="K3640" i="13"/>
  <c r="J3640" i="13"/>
  <c r="J3639" i="13"/>
  <c r="K3639" i="13" s="1"/>
  <c r="J3638" i="13"/>
  <c r="K3638" i="13" s="1"/>
  <c r="K3637" i="13"/>
  <c r="J3637" i="13"/>
  <c r="J3636" i="13"/>
  <c r="K3636" i="13" s="1"/>
  <c r="J3635" i="13"/>
  <c r="K3635" i="13" s="1"/>
  <c r="J3634" i="13"/>
  <c r="K3634" i="13" s="1"/>
  <c r="K3633" i="13"/>
  <c r="J3633" i="13"/>
  <c r="K3632" i="13"/>
  <c r="J3632" i="13"/>
  <c r="J3631" i="13"/>
  <c r="K3631" i="13" s="1"/>
  <c r="J3630" i="13"/>
  <c r="K3630" i="13" s="1"/>
  <c r="K3629" i="13"/>
  <c r="J3629" i="13"/>
  <c r="J3628" i="13"/>
  <c r="K3628" i="13" s="1"/>
  <c r="J3627" i="13"/>
  <c r="K3627" i="13" s="1"/>
  <c r="J3626" i="13"/>
  <c r="K3626" i="13" s="1"/>
  <c r="K3625" i="13"/>
  <c r="J3625" i="13"/>
  <c r="J3624" i="13"/>
  <c r="K3624" i="13" s="1"/>
  <c r="J3623" i="13"/>
  <c r="K3623" i="13" s="1"/>
  <c r="J3622" i="13"/>
  <c r="K3622" i="13" s="1"/>
  <c r="J3621" i="13"/>
  <c r="K3621" i="13" s="1"/>
  <c r="J3620" i="13"/>
  <c r="K3620" i="13" s="1"/>
  <c r="J3619" i="13"/>
  <c r="K3619" i="13" s="1"/>
  <c r="J3618" i="13"/>
  <c r="K3618" i="13" s="1"/>
  <c r="K3617" i="13"/>
  <c r="J3617" i="13"/>
  <c r="J3616" i="13"/>
  <c r="K3616" i="13" s="1"/>
  <c r="J3615" i="13"/>
  <c r="K3615" i="13" s="1"/>
  <c r="J3614" i="13"/>
  <c r="K3614" i="13" s="1"/>
  <c r="K3613" i="13"/>
  <c r="J3613" i="13"/>
  <c r="K3612" i="13"/>
  <c r="J3612" i="13"/>
  <c r="J3611" i="13"/>
  <c r="K3611" i="13" s="1"/>
  <c r="J3610" i="13"/>
  <c r="K3610" i="13" s="1"/>
  <c r="J3609" i="13"/>
  <c r="K3609" i="13" s="1"/>
  <c r="J3608" i="13"/>
  <c r="K3608" i="13" s="1"/>
  <c r="J3607" i="13"/>
  <c r="K3607" i="13" s="1"/>
  <c r="J3606" i="13"/>
  <c r="K3606" i="13" s="1"/>
  <c r="K3605" i="13"/>
  <c r="J3605" i="13"/>
  <c r="K3604" i="13"/>
  <c r="J3604" i="13"/>
  <c r="J3603" i="13"/>
  <c r="K3603" i="13" s="1"/>
  <c r="L3602" i="13"/>
  <c r="M3602" i="13" s="1"/>
  <c r="L3603" i="13" s="1"/>
  <c r="M3603" i="13" s="1"/>
  <c r="L3604" i="13" s="1"/>
  <c r="M3604" i="13" s="1"/>
  <c r="L3605" i="13" s="1"/>
  <c r="M3605" i="13" s="1"/>
  <c r="L3606" i="13" s="1"/>
  <c r="M3606" i="13" s="1"/>
  <c r="L3607" i="13" s="1"/>
  <c r="M3607" i="13" s="1"/>
  <c r="L3608" i="13" s="1"/>
  <c r="M3608" i="13" s="1"/>
  <c r="L3609" i="13" s="1"/>
  <c r="M3609" i="13" s="1"/>
  <c r="L3610" i="13" s="1"/>
  <c r="M3610" i="13" s="1"/>
  <c r="L3611" i="13" s="1"/>
  <c r="M3611" i="13" s="1"/>
  <c r="L3612" i="13" s="1"/>
  <c r="M3612" i="13" s="1"/>
  <c r="L3613" i="13" s="1"/>
  <c r="M3613" i="13" s="1"/>
  <c r="L3614" i="13" s="1"/>
  <c r="M3614" i="13" s="1"/>
  <c r="L3615" i="13" s="1"/>
  <c r="M3615" i="13" s="1"/>
  <c r="L3616" i="13" s="1"/>
  <c r="M3616" i="13" s="1"/>
  <c r="L3617" i="13" s="1"/>
  <c r="M3617" i="13" s="1"/>
  <c r="L3618" i="13" s="1"/>
  <c r="M3618" i="13" s="1"/>
  <c r="L3619" i="13" s="1"/>
  <c r="M3619" i="13" s="1"/>
  <c r="L3620" i="13" s="1"/>
  <c r="M3620" i="13" s="1"/>
  <c r="L3621" i="13" s="1"/>
  <c r="M3621" i="13" s="1"/>
  <c r="L3622" i="13" s="1"/>
  <c r="M3622" i="13" s="1"/>
  <c r="L3623" i="13" s="1"/>
  <c r="M3623" i="13" s="1"/>
  <c r="L3624" i="13" s="1"/>
  <c r="M3624" i="13" s="1"/>
  <c r="L3625" i="13" s="1"/>
  <c r="M3625" i="13" s="1"/>
  <c r="L3626" i="13" s="1"/>
  <c r="M3626" i="13" s="1"/>
  <c r="L3627" i="13" s="1"/>
  <c r="M3627" i="13" s="1"/>
  <c r="L3628" i="13" s="1"/>
  <c r="M3628" i="13" s="1"/>
  <c r="L3629" i="13" s="1"/>
  <c r="M3629" i="13" s="1"/>
  <c r="L3630" i="13" s="1"/>
  <c r="M3630" i="13" s="1"/>
  <c r="L3631" i="13" s="1"/>
  <c r="M3631" i="13" s="1"/>
  <c r="L3632" i="13" s="1"/>
  <c r="M3632" i="13" s="1"/>
  <c r="L3633" i="13" s="1"/>
  <c r="M3633" i="13" s="1"/>
  <c r="L3634" i="13" s="1"/>
  <c r="M3634" i="13" s="1"/>
  <c r="L3635" i="13" s="1"/>
  <c r="M3635" i="13" s="1"/>
  <c r="L3636" i="13" s="1"/>
  <c r="M3636" i="13" s="1"/>
  <c r="L3637" i="13" s="1"/>
  <c r="M3637" i="13" s="1"/>
  <c r="L3638" i="13" s="1"/>
  <c r="M3638" i="13" s="1"/>
  <c r="L3639" i="13" s="1"/>
  <c r="M3639" i="13" s="1"/>
  <c r="L3640" i="13" s="1"/>
  <c r="M3640" i="13" s="1"/>
  <c r="L3641" i="13" s="1"/>
  <c r="M3641" i="13" s="1"/>
  <c r="J3602" i="13"/>
  <c r="K3602" i="13" s="1"/>
  <c r="K3601" i="13"/>
  <c r="J3601" i="13"/>
  <c r="K3600" i="13"/>
  <c r="J3600" i="13"/>
  <c r="J3599" i="13"/>
  <c r="K3599" i="13" s="1"/>
  <c r="J3598" i="13"/>
  <c r="K3598" i="13" s="1"/>
  <c r="K3597" i="13"/>
  <c r="J3597" i="13"/>
  <c r="K3596" i="13"/>
  <c r="J3596" i="13"/>
  <c r="J3595" i="13"/>
  <c r="K3595" i="13" s="1"/>
  <c r="J3594" i="13"/>
  <c r="K3594" i="13" s="1"/>
  <c r="J3593" i="13"/>
  <c r="K3593" i="13" s="1"/>
  <c r="J3592" i="13"/>
  <c r="K3592" i="13" s="1"/>
  <c r="J3591" i="13"/>
  <c r="K3591" i="13" s="1"/>
  <c r="J3590" i="13"/>
  <c r="K3590" i="13" s="1"/>
  <c r="J3589" i="13"/>
  <c r="K3589" i="13" s="1"/>
  <c r="J3588" i="13"/>
  <c r="K3588" i="13" s="1"/>
  <c r="J3587" i="13"/>
  <c r="K3587" i="13" s="1"/>
  <c r="J3586" i="13"/>
  <c r="K3586" i="13" s="1"/>
  <c r="K3585" i="13"/>
  <c r="J3585" i="13"/>
  <c r="J3584" i="13"/>
  <c r="K3584" i="13" s="1"/>
  <c r="J3583" i="13"/>
  <c r="K3583" i="13" s="1"/>
  <c r="J3582" i="13"/>
  <c r="K3582" i="13" s="1"/>
  <c r="K3581" i="13"/>
  <c r="J3581" i="13"/>
  <c r="K3580" i="13"/>
  <c r="J3580" i="13"/>
  <c r="J3579" i="13"/>
  <c r="K3579" i="13" s="1"/>
  <c r="J3578" i="13"/>
  <c r="K3578" i="13" s="1"/>
  <c r="J3577" i="13"/>
  <c r="K3577" i="13" s="1"/>
  <c r="J3576" i="13"/>
  <c r="K3576" i="13" s="1"/>
  <c r="J3575" i="13"/>
  <c r="K3575" i="13" s="1"/>
  <c r="J3574" i="13"/>
  <c r="K3574" i="13" s="1"/>
  <c r="K3573" i="13"/>
  <c r="J3573" i="13"/>
  <c r="K3572" i="13"/>
  <c r="J3572" i="13"/>
  <c r="J3571" i="13"/>
  <c r="K3571" i="13" s="1"/>
  <c r="J3570" i="13"/>
  <c r="K3570" i="13" s="1"/>
  <c r="K3569" i="13"/>
  <c r="J3569" i="13"/>
  <c r="J3568" i="13"/>
  <c r="K3568" i="13" s="1"/>
  <c r="J3567" i="13"/>
  <c r="K3567" i="13" s="1"/>
  <c r="J3566" i="13"/>
  <c r="K3566" i="13" s="1"/>
  <c r="K3565" i="13"/>
  <c r="J3565" i="13"/>
  <c r="K3564" i="13"/>
  <c r="J3564" i="13"/>
  <c r="J3563" i="13"/>
  <c r="K3563" i="13" s="1"/>
  <c r="L3562" i="13"/>
  <c r="J3562" i="13"/>
  <c r="K3562" i="13" s="1"/>
  <c r="J3561" i="13"/>
  <c r="K3561" i="13" s="1"/>
  <c r="J3560" i="13"/>
  <c r="K3560" i="13" s="1"/>
  <c r="J3559" i="13"/>
  <c r="K3559" i="13" s="1"/>
  <c r="J3558" i="13"/>
  <c r="K3558" i="13" s="1"/>
  <c r="J3557" i="13"/>
  <c r="K3557" i="13" s="1"/>
  <c r="J3556" i="13"/>
  <c r="K3556" i="13" s="1"/>
  <c r="J3555" i="13"/>
  <c r="K3555" i="13" s="1"/>
  <c r="J3554" i="13"/>
  <c r="K3554" i="13" s="1"/>
  <c r="K3553" i="13"/>
  <c r="J3553" i="13"/>
  <c r="J3552" i="13"/>
  <c r="K3552" i="13" s="1"/>
  <c r="J3551" i="13"/>
  <c r="K3551" i="13" s="1"/>
  <c r="J3550" i="13"/>
  <c r="K3550" i="13" s="1"/>
  <c r="K3549" i="13"/>
  <c r="J3549" i="13"/>
  <c r="K3548" i="13"/>
  <c r="J3548" i="13"/>
  <c r="K3547" i="13"/>
  <c r="J3547" i="13"/>
  <c r="J3546" i="13"/>
  <c r="K3546" i="13" s="1"/>
  <c r="K3545" i="13"/>
  <c r="J3545" i="13"/>
  <c r="K3544" i="13"/>
  <c r="J3544" i="13"/>
  <c r="J3543" i="13"/>
  <c r="K3543" i="13" s="1"/>
  <c r="J3542" i="13"/>
  <c r="K3542" i="13" s="1"/>
  <c r="K3541" i="13"/>
  <c r="J3541" i="13"/>
  <c r="J3540" i="13"/>
  <c r="K3540" i="13" s="1"/>
  <c r="J3539" i="13"/>
  <c r="K3539" i="13" s="1"/>
  <c r="J3538" i="13"/>
  <c r="K3538" i="13" s="1"/>
  <c r="J3537" i="13"/>
  <c r="K3537" i="13" s="1"/>
  <c r="K3536" i="13"/>
  <c r="J3536" i="13"/>
  <c r="J3535" i="13"/>
  <c r="K3535" i="13" s="1"/>
  <c r="J3534" i="13"/>
  <c r="K3534" i="13" s="1"/>
  <c r="K3533" i="13"/>
  <c r="J3533" i="13"/>
  <c r="J3532" i="13"/>
  <c r="K3532" i="13" s="1"/>
  <c r="J3531" i="13"/>
  <c r="K3531" i="13" s="1"/>
  <c r="J3530" i="13"/>
  <c r="K3530" i="13" s="1"/>
  <c r="J3529" i="13"/>
  <c r="K3529" i="13" s="1"/>
  <c r="K3528" i="13"/>
  <c r="J3528" i="13"/>
  <c r="J3527" i="13"/>
  <c r="K3527" i="13" s="1"/>
  <c r="J3526" i="13"/>
  <c r="K3526" i="13" s="1"/>
  <c r="K3525" i="13"/>
  <c r="J3525" i="13"/>
  <c r="J3524" i="13"/>
  <c r="K3524" i="13" s="1"/>
  <c r="J3523" i="13"/>
  <c r="K3523" i="13" s="1"/>
  <c r="L3522" i="13"/>
  <c r="J3522" i="13"/>
  <c r="K3522" i="13" s="1"/>
  <c r="J3521" i="13"/>
  <c r="K3521" i="13" s="1"/>
  <c r="K3520" i="13"/>
  <c r="J3520" i="13"/>
  <c r="J3519" i="13"/>
  <c r="K3519" i="13" s="1"/>
  <c r="J3518" i="13"/>
  <c r="K3518" i="13" s="1"/>
  <c r="K3517" i="13"/>
  <c r="J3517" i="13"/>
  <c r="J3516" i="13"/>
  <c r="K3516" i="13" s="1"/>
  <c r="J3515" i="13"/>
  <c r="K3515" i="13" s="1"/>
  <c r="J3514" i="13"/>
  <c r="K3514" i="13" s="1"/>
  <c r="J3513" i="13"/>
  <c r="K3513" i="13" s="1"/>
  <c r="K3512" i="13"/>
  <c r="J3512" i="13"/>
  <c r="J3511" i="13"/>
  <c r="K3511" i="13" s="1"/>
  <c r="J3510" i="13"/>
  <c r="K3510" i="13" s="1"/>
  <c r="K3509" i="13"/>
  <c r="J3509" i="13"/>
  <c r="J3508" i="13"/>
  <c r="K3508" i="13" s="1"/>
  <c r="J3507" i="13"/>
  <c r="K3507" i="13" s="1"/>
  <c r="J3506" i="13"/>
  <c r="K3506" i="13" s="1"/>
  <c r="J3505" i="13"/>
  <c r="K3505" i="13" s="1"/>
  <c r="K3504" i="13"/>
  <c r="J3504" i="13"/>
  <c r="J3503" i="13"/>
  <c r="K3503" i="13" s="1"/>
  <c r="J3502" i="13"/>
  <c r="K3502" i="13" s="1"/>
  <c r="K3501" i="13"/>
  <c r="J3501" i="13"/>
  <c r="J3500" i="13"/>
  <c r="K3500" i="13" s="1"/>
  <c r="J3499" i="13"/>
  <c r="K3499" i="13" s="1"/>
  <c r="J3498" i="13"/>
  <c r="K3498" i="13" s="1"/>
  <c r="J3497" i="13"/>
  <c r="K3497" i="13" s="1"/>
  <c r="K3496" i="13"/>
  <c r="J3496" i="13"/>
  <c r="J3495" i="13"/>
  <c r="K3495" i="13" s="1"/>
  <c r="J3494" i="13"/>
  <c r="K3494" i="13" s="1"/>
  <c r="K3493" i="13"/>
  <c r="J3493" i="13"/>
  <c r="J3492" i="13"/>
  <c r="K3492" i="13" s="1"/>
  <c r="J3491" i="13"/>
  <c r="K3491" i="13" s="1"/>
  <c r="J3490" i="13"/>
  <c r="K3490" i="13" s="1"/>
  <c r="J3489" i="13"/>
  <c r="K3489" i="13" s="1"/>
  <c r="K3488" i="13"/>
  <c r="J3488" i="13"/>
  <c r="J3487" i="13"/>
  <c r="K3487" i="13" s="1"/>
  <c r="J3486" i="13"/>
  <c r="K3486" i="13" s="1"/>
  <c r="K3485" i="13"/>
  <c r="J3485" i="13"/>
  <c r="J3484" i="13"/>
  <c r="K3484" i="13" s="1"/>
  <c r="J3483" i="13"/>
  <c r="K3483" i="13" s="1"/>
  <c r="L3482" i="13"/>
  <c r="J3482" i="13"/>
  <c r="K3482" i="13" s="1"/>
  <c r="J3481" i="13"/>
  <c r="K3481" i="13" s="1"/>
  <c r="K3480" i="13"/>
  <c r="J3480" i="13"/>
  <c r="J3479" i="13"/>
  <c r="K3479" i="13" s="1"/>
  <c r="J3478" i="13"/>
  <c r="K3478" i="13" s="1"/>
  <c r="K3477" i="13"/>
  <c r="J3477" i="13"/>
  <c r="J3476" i="13"/>
  <c r="K3476" i="13" s="1"/>
  <c r="J3475" i="13"/>
  <c r="K3475" i="13" s="1"/>
  <c r="J3474" i="13"/>
  <c r="K3474" i="13" s="1"/>
  <c r="J3473" i="13"/>
  <c r="K3473" i="13" s="1"/>
  <c r="K3472" i="13"/>
  <c r="J3472" i="13"/>
  <c r="J3471" i="13"/>
  <c r="K3471" i="13" s="1"/>
  <c r="J3470" i="13"/>
  <c r="K3470" i="13" s="1"/>
  <c r="J3469" i="13"/>
  <c r="K3469" i="13" s="1"/>
  <c r="K3468" i="13"/>
  <c r="J3468" i="13"/>
  <c r="K3467" i="13"/>
  <c r="J3467" i="13"/>
  <c r="J3466" i="13"/>
  <c r="K3466" i="13" s="1"/>
  <c r="J3465" i="13"/>
  <c r="K3465" i="13" s="1"/>
  <c r="J3464" i="13"/>
  <c r="K3464" i="13" s="1"/>
  <c r="K3463" i="13"/>
  <c r="J3463" i="13"/>
  <c r="K3462" i="13"/>
  <c r="J3462" i="13"/>
  <c r="J3461" i="13"/>
  <c r="K3461" i="13" s="1"/>
  <c r="K3460" i="13"/>
  <c r="J3460" i="13"/>
  <c r="K3459" i="13"/>
  <c r="J3459" i="13"/>
  <c r="J3458" i="13"/>
  <c r="K3458" i="13" s="1"/>
  <c r="K3457" i="13"/>
  <c r="J3457" i="13"/>
  <c r="J3456" i="13"/>
  <c r="K3456" i="13" s="1"/>
  <c r="J3455" i="13"/>
  <c r="K3455" i="13" s="1"/>
  <c r="K3454" i="13"/>
  <c r="J3454" i="13"/>
  <c r="J3453" i="13"/>
  <c r="K3453" i="13" s="1"/>
  <c r="K3452" i="13"/>
  <c r="J3452" i="13"/>
  <c r="J3451" i="13"/>
  <c r="K3451" i="13" s="1"/>
  <c r="J3450" i="13"/>
  <c r="K3450" i="13" s="1"/>
  <c r="J3449" i="13"/>
  <c r="K3449" i="13" s="1"/>
  <c r="J3448" i="13"/>
  <c r="K3448" i="13" s="1"/>
  <c r="K3447" i="13"/>
  <c r="J3447" i="13"/>
  <c r="K3446" i="13"/>
  <c r="J3446" i="13"/>
  <c r="K3445" i="13"/>
  <c r="J3445" i="13"/>
  <c r="J3444" i="13"/>
  <c r="K3444" i="13" s="1"/>
  <c r="J3443" i="13"/>
  <c r="K3443" i="13" s="1"/>
  <c r="L3442" i="13"/>
  <c r="M3442" i="13" s="1"/>
  <c r="L3443" i="13" s="1"/>
  <c r="K3442" i="13"/>
  <c r="J3442" i="13"/>
  <c r="J3441" i="13"/>
  <c r="K3441" i="13" s="1"/>
  <c r="K3440" i="13"/>
  <c r="J3440" i="13"/>
  <c r="K3439" i="13"/>
  <c r="J3439" i="13"/>
  <c r="J3438" i="13"/>
  <c r="K3438" i="13" s="1"/>
  <c r="K3437" i="13"/>
  <c r="J3437" i="13"/>
  <c r="J3436" i="13"/>
  <c r="K3436" i="13" s="1"/>
  <c r="J3435" i="13"/>
  <c r="K3435" i="13" s="1"/>
  <c r="J3434" i="13"/>
  <c r="K3434" i="13" s="1"/>
  <c r="J3433" i="13"/>
  <c r="K3433" i="13" s="1"/>
  <c r="K3432" i="13"/>
  <c r="J3432" i="13"/>
  <c r="J3431" i="13"/>
  <c r="K3431" i="13" s="1"/>
  <c r="K3430" i="13"/>
  <c r="J3430" i="13"/>
  <c r="K3429" i="13"/>
  <c r="J3429" i="13"/>
  <c r="K3428" i="13"/>
  <c r="J3428" i="13"/>
  <c r="K3427" i="13"/>
  <c r="J3427" i="13"/>
  <c r="J3426" i="13"/>
  <c r="K3426" i="13" s="1"/>
  <c r="K3425" i="13"/>
  <c r="J3425" i="13"/>
  <c r="K3424" i="13"/>
  <c r="J3424" i="13"/>
  <c r="J3423" i="13"/>
  <c r="K3423" i="13" s="1"/>
  <c r="K3422" i="13"/>
  <c r="J3422" i="13"/>
  <c r="J3421" i="13"/>
  <c r="K3421" i="13" s="1"/>
  <c r="K3420" i="13"/>
  <c r="J3420" i="13"/>
  <c r="K3419" i="13"/>
  <c r="J3419" i="13"/>
  <c r="J3418" i="13"/>
  <c r="K3418" i="13" s="1"/>
  <c r="J3417" i="13"/>
  <c r="K3417" i="13" s="1"/>
  <c r="J3416" i="13"/>
  <c r="K3416" i="13" s="1"/>
  <c r="K3415" i="13"/>
  <c r="J3415" i="13"/>
  <c r="J3414" i="13"/>
  <c r="K3414" i="13" s="1"/>
  <c r="K3413" i="13"/>
  <c r="J3413" i="13"/>
  <c r="K3412" i="13"/>
  <c r="J3412" i="13"/>
  <c r="K3411" i="13"/>
  <c r="J3411" i="13"/>
  <c r="K3410" i="13"/>
  <c r="J3410" i="13"/>
  <c r="J3409" i="13"/>
  <c r="K3409" i="13" s="1"/>
  <c r="K3408" i="13"/>
  <c r="J3408" i="13"/>
  <c r="K3407" i="13"/>
  <c r="J3407" i="13"/>
  <c r="J3406" i="13"/>
  <c r="K3406" i="13" s="1"/>
  <c r="K3405" i="13"/>
  <c r="J3405" i="13"/>
  <c r="J3404" i="13"/>
  <c r="K3404" i="13" s="1"/>
  <c r="L3403" i="13"/>
  <c r="J3403" i="13"/>
  <c r="K3403" i="13" s="1"/>
  <c r="M3402" i="13"/>
  <c r="L3402" i="13"/>
  <c r="K3402" i="13"/>
  <c r="J3402" i="13"/>
  <c r="J3401" i="13"/>
  <c r="K3401" i="13" s="1"/>
  <c r="J3400" i="13"/>
  <c r="K3400" i="13" s="1"/>
  <c r="K3399" i="13"/>
  <c r="J3399" i="13"/>
  <c r="K3398" i="13"/>
  <c r="J3398" i="13"/>
  <c r="J3397" i="13"/>
  <c r="K3397" i="13" s="1"/>
  <c r="K3396" i="13"/>
  <c r="J3396" i="13"/>
  <c r="K3395" i="13"/>
  <c r="J3395" i="13"/>
  <c r="K3394" i="13"/>
  <c r="J3394" i="13"/>
  <c r="K3393" i="13"/>
  <c r="J3393" i="13"/>
  <c r="J3392" i="13"/>
  <c r="K3392" i="13" s="1"/>
  <c r="J3391" i="13"/>
  <c r="K3391" i="13" s="1"/>
  <c r="K3390" i="13"/>
  <c r="J3390" i="13"/>
  <c r="J3389" i="13"/>
  <c r="K3389" i="13" s="1"/>
  <c r="K3388" i="13"/>
  <c r="J3388" i="13"/>
  <c r="J3387" i="13"/>
  <c r="K3387" i="13" s="1"/>
  <c r="J3386" i="13"/>
  <c r="K3386" i="13" s="1"/>
  <c r="J3385" i="13"/>
  <c r="K3385" i="13" s="1"/>
  <c r="J3384" i="13"/>
  <c r="K3384" i="13" s="1"/>
  <c r="K3383" i="13"/>
  <c r="J3383" i="13"/>
  <c r="K3382" i="13"/>
  <c r="J3382" i="13"/>
  <c r="K3381" i="13"/>
  <c r="J3381" i="13"/>
  <c r="K3380" i="13"/>
  <c r="J3380" i="13"/>
  <c r="J3379" i="13"/>
  <c r="K3379" i="13" s="1"/>
  <c r="K3378" i="13"/>
  <c r="J3378" i="13"/>
  <c r="K3377" i="13"/>
  <c r="J3377" i="13"/>
  <c r="K3376" i="13"/>
  <c r="J3376" i="13"/>
  <c r="K3375" i="13"/>
  <c r="J3375" i="13"/>
  <c r="J3374" i="13"/>
  <c r="K3374" i="13" s="1"/>
  <c r="K3373" i="13"/>
  <c r="J3373" i="13"/>
  <c r="J3372" i="13"/>
  <c r="K3372" i="13" s="1"/>
  <c r="J3371" i="13"/>
  <c r="K3371" i="13" s="1"/>
  <c r="J3370" i="13"/>
  <c r="K3370" i="13" s="1"/>
  <c r="J3369" i="13"/>
  <c r="K3369" i="13" s="1"/>
  <c r="J3368" i="13"/>
  <c r="K3368" i="13" s="1"/>
  <c r="K3367" i="13"/>
  <c r="J3367" i="13"/>
  <c r="K3366" i="13"/>
  <c r="J3366" i="13"/>
  <c r="K3365" i="13"/>
  <c r="J3365" i="13"/>
  <c r="K3364" i="13"/>
  <c r="J3364" i="13"/>
  <c r="K3363" i="13"/>
  <c r="J3363" i="13"/>
  <c r="L3362" i="13"/>
  <c r="J3362" i="13"/>
  <c r="K3362" i="13" s="1"/>
  <c r="K3361" i="13"/>
  <c r="J3361" i="13"/>
  <c r="K3360" i="13"/>
  <c r="J3360" i="13"/>
  <c r="J3359" i="13"/>
  <c r="K3359" i="13" s="1"/>
  <c r="K3358" i="13"/>
  <c r="J3358" i="13"/>
  <c r="J3357" i="13"/>
  <c r="K3357" i="13" s="1"/>
  <c r="K3356" i="13"/>
  <c r="J3356" i="13"/>
  <c r="J3355" i="13"/>
  <c r="K3355" i="13" s="1"/>
  <c r="J3354" i="13"/>
  <c r="K3354" i="13" s="1"/>
  <c r="J3353" i="13"/>
  <c r="K3353" i="13" s="1"/>
  <c r="J3352" i="13"/>
  <c r="K3352" i="13" s="1"/>
  <c r="K3351" i="13"/>
  <c r="J3351" i="13"/>
  <c r="K3350" i="13"/>
  <c r="J3350" i="13"/>
  <c r="K3349" i="13"/>
  <c r="J3349" i="13"/>
  <c r="K3348" i="13"/>
  <c r="J3348" i="13"/>
  <c r="K3347" i="13"/>
  <c r="J3347" i="13"/>
  <c r="K3346" i="13"/>
  <c r="J3346" i="13"/>
  <c r="J3345" i="13"/>
  <c r="K3345" i="13" s="1"/>
  <c r="K3344" i="13"/>
  <c r="J3344" i="13"/>
  <c r="K3343" i="13"/>
  <c r="J3343" i="13"/>
  <c r="J3342" i="13"/>
  <c r="K3342" i="13" s="1"/>
  <c r="K3341" i="13"/>
  <c r="J3341" i="13"/>
  <c r="J3340" i="13"/>
  <c r="K3340" i="13" s="1"/>
  <c r="J3339" i="13"/>
  <c r="K3339" i="13" s="1"/>
  <c r="J3338" i="13"/>
  <c r="K3338" i="13" s="1"/>
  <c r="J3337" i="13"/>
  <c r="K3337" i="13" s="1"/>
  <c r="J3336" i="13"/>
  <c r="K3336" i="13" s="1"/>
  <c r="K3335" i="13"/>
  <c r="J3335" i="13"/>
  <c r="K3334" i="13"/>
  <c r="J3334" i="13"/>
  <c r="K3333" i="13"/>
  <c r="J3333" i="13"/>
  <c r="K3332" i="13"/>
  <c r="J3332" i="13"/>
  <c r="K3331" i="13"/>
  <c r="J3331" i="13"/>
  <c r="K3330" i="13"/>
  <c r="J3330" i="13"/>
  <c r="K3329" i="13"/>
  <c r="J3329" i="13"/>
  <c r="J3328" i="13"/>
  <c r="K3328" i="13" s="1"/>
  <c r="K3327" i="13"/>
  <c r="J3327" i="13"/>
  <c r="K3326" i="13"/>
  <c r="J3326" i="13"/>
  <c r="K3325" i="13"/>
  <c r="J3325" i="13"/>
  <c r="J3324" i="13"/>
  <c r="K3324" i="13" s="1"/>
  <c r="K3323" i="13"/>
  <c r="J3323" i="13"/>
  <c r="L3322" i="13"/>
  <c r="M3322" i="13" s="1"/>
  <c r="L3323" i="13" s="1"/>
  <c r="M3323" i="13" s="1"/>
  <c r="L3324" i="13" s="1"/>
  <c r="M3324" i="13" s="1"/>
  <c r="L3325" i="13" s="1"/>
  <c r="M3325" i="13" s="1"/>
  <c r="L3326" i="13" s="1"/>
  <c r="M3326" i="13" s="1"/>
  <c r="L3327" i="13" s="1"/>
  <c r="M3327" i="13" s="1"/>
  <c r="L3328" i="13" s="1"/>
  <c r="M3328" i="13" s="1"/>
  <c r="L3329" i="13" s="1"/>
  <c r="M3329" i="13" s="1"/>
  <c r="L3330" i="13" s="1"/>
  <c r="M3330" i="13" s="1"/>
  <c r="L3331" i="13" s="1"/>
  <c r="M3331" i="13" s="1"/>
  <c r="L3332" i="13" s="1"/>
  <c r="M3332" i="13" s="1"/>
  <c r="L3333" i="13" s="1"/>
  <c r="M3333" i="13" s="1"/>
  <c r="L3334" i="13" s="1"/>
  <c r="M3334" i="13" s="1"/>
  <c r="L3335" i="13" s="1"/>
  <c r="M3335" i="13" s="1"/>
  <c r="L3336" i="13" s="1"/>
  <c r="M3336" i="13" s="1"/>
  <c r="L3337" i="13" s="1"/>
  <c r="M3337" i="13" s="1"/>
  <c r="L3338" i="13" s="1"/>
  <c r="M3338" i="13" s="1"/>
  <c r="L3339" i="13" s="1"/>
  <c r="M3339" i="13" s="1"/>
  <c r="L3340" i="13" s="1"/>
  <c r="M3340" i="13" s="1"/>
  <c r="L3341" i="13" s="1"/>
  <c r="M3341" i="13" s="1"/>
  <c r="L3342" i="13" s="1"/>
  <c r="M3342" i="13" s="1"/>
  <c r="L3343" i="13" s="1"/>
  <c r="M3343" i="13" s="1"/>
  <c r="L3344" i="13" s="1"/>
  <c r="M3344" i="13" s="1"/>
  <c r="L3345" i="13" s="1"/>
  <c r="M3345" i="13" s="1"/>
  <c r="L3346" i="13" s="1"/>
  <c r="M3346" i="13" s="1"/>
  <c r="L3347" i="13" s="1"/>
  <c r="M3347" i="13" s="1"/>
  <c r="L3348" i="13" s="1"/>
  <c r="M3348" i="13" s="1"/>
  <c r="L3349" i="13" s="1"/>
  <c r="M3349" i="13" s="1"/>
  <c r="L3350" i="13" s="1"/>
  <c r="M3350" i="13" s="1"/>
  <c r="L3351" i="13" s="1"/>
  <c r="M3351" i="13" s="1"/>
  <c r="L3352" i="13" s="1"/>
  <c r="M3352" i="13" s="1"/>
  <c r="L3353" i="13" s="1"/>
  <c r="M3353" i="13" s="1"/>
  <c r="L3354" i="13" s="1"/>
  <c r="M3354" i="13" s="1"/>
  <c r="L3355" i="13" s="1"/>
  <c r="M3355" i="13" s="1"/>
  <c r="L3356" i="13" s="1"/>
  <c r="M3356" i="13" s="1"/>
  <c r="L3357" i="13" s="1"/>
  <c r="M3357" i="13" s="1"/>
  <c r="L3358" i="13" s="1"/>
  <c r="M3358" i="13" s="1"/>
  <c r="L3359" i="13" s="1"/>
  <c r="M3359" i="13" s="1"/>
  <c r="L3360" i="13" s="1"/>
  <c r="M3360" i="13" s="1"/>
  <c r="L3361" i="13" s="1"/>
  <c r="M3361" i="13" s="1"/>
  <c r="K3322" i="13"/>
  <c r="J3322" i="13"/>
  <c r="K3321" i="13"/>
  <c r="J3321" i="13"/>
  <c r="J3320" i="13"/>
  <c r="K3320" i="13" s="1"/>
  <c r="K3319" i="13"/>
  <c r="J3319" i="13"/>
  <c r="K3318" i="13"/>
  <c r="J3318" i="13"/>
  <c r="K3317" i="13"/>
  <c r="J3317" i="13"/>
  <c r="J3316" i="13"/>
  <c r="K3316" i="13" s="1"/>
  <c r="K3315" i="13"/>
  <c r="J3315" i="13"/>
  <c r="K3314" i="13"/>
  <c r="J3314" i="13"/>
  <c r="K3313" i="13"/>
  <c r="J3313" i="13"/>
  <c r="J3312" i="13"/>
  <c r="K3312" i="13" s="1"/>
  <c r="K3311" i="13"/>
  <c r="J3311" i="13"/>
  <c r="K3310" i="13"/>
  <c r="J3310" i="13"/>
  <c r="K3309" i="13"/>
  <c r="J3309" i="13"/>
  <c r="J3308" i="13"/>
  <c r="K3308" i="13" s="1"/>
  <c r="K3307" i="13"/>
  <c r="J3307" i="13"/>
  <c r="K3306" i="13"/>
  <c r="J3306" i="13"/>
  <c r="K3305" i="13"/>
  <c r="J3305" i="13"/>
  <c r="J3304" i="13"/>
  <c r="K3304" i="13" s="1"/>
  <c r="K3303" i="13"/>
  <c r="J3303" i="13"/>
  <c r="K3302" i="13"/>
  <c r="J3302" i="13"/>
  <c r="K3301" i="13"/>
  <c r="J3301" i="13"/>
  <c r="J3300" i="13"/>
  <c r="K3300" i="13" s="1"/>
  <c r="K3299" i="13"/>
  <c r="J3299" i="13"/>
  <c r="K3298" i="13"/>
  <c r="J3298" i="13"/>
  <c r="K3297" i="13"/>
  <c r="J3297" i="13"/>
  <c r="J3296" i="13"/>
  <c r="K3296" i="13" s="1"/>
  <c r="K3295" i="13"/>
  <c r="J3295" i="13"/>
  <c r="K3294" i="13"/>
  <c r="J3294" i="13"/>
  <c r="K3293" i="13"/>
  <c r="J3293" i="13"/>
  <c r="J3292" i="13"/>
  <c r="K3292" i="13" s="1"/>
  <c r="K3291" i="13"/>
  <c r="J3291" i="13"/>
  <c r="K3290" i="13"/>
  <c r="J3290" i="13"/>
  <c r="K3289" i="13"/>
  <c r="J3289" i="13"/>
  <c r="J3288" i="13"/>
  <c r="K3288" i="13" s="1"/>
  <c r="K3287" i="13"/>
  <c r="J3287" i="13"/>
  <c r="K3286" i="13"/>
  <c r="J3286" i="13"/>
  <c r="K3285" i="13"/>
  <c r="J3285" i="13"/>
  <c r="J3284" i="13"/>
  <c r="K3284" i="13" s="1"/>
  <c r="K3283" i="13"/>
  <c r="J3283" i="13"/>
  <c r="L3282" i="13"/>
  <c r="M3282" i="13" s="1"/>
  <c r="L3283" i="13" s="1"/>
  <c r="K3282" i="13"/>
  <c r="J3282" i="13"/>
  <c r="K3281" i="13"/>
  <c r="J3281" i="13"/>
  <c r="J3280" i="13"/>
  <c r="K3280" i="13" s="1"/>
  <c r="K3279" i="13"/>
  <c r="J3279" i="13"/>
  <c r="K3278" i="13"/>
  <c r="J3278" i="13"/>
  <c r="K3277" i="13"/>
  <c r="J3277" i="13"/>
  <c r="J3276" i="13"/>
  <c r="K3276" i="13" s="1"/>
  <c r="K3275" i="13"/>
  <c r="J3275" i="13"/>
  <c r="K3274" i="13"/>
  <c r="J3274" i="13"/>
  <c r="K3273" i="13"/>
  <c r="J3273" i="13"/>
  <c r="J3272" i="13"/>
  <c r="K3272" i="13" s="1"/>
  <c r="K3271" i="13"/>
  <c r="J3271" i="13"/>
  <c r="K3270" i="13"/>
  <c r="J3270" i="13"/>
  <c r="K3269" i="13"/>
  <c r="J3269" i="13"/>
  <c r="J3268" i="13"/>
  <c r="K3268" i="13" s="1"/>
  <c r="K3267" i="13"/>
  <c r="J3267" i="13"/>
  <c r="K3266" i="13"/>
  <c r="J3266" i="13"/>
  <c r="K3265" i="13"/>
  <c r="J3265" i="13"/>
  <c r="J3264" i="13"/>
  <c r="K3264" i="13" s="1"/>
  <c r="K3263" i="13"/>
  <c r="J3263" i="13"/>
  <c r="K3262" i="13"/>
  <c r="J3262" i="13"/>
  <c r="K3261" i="13"/>
  <c r="J3261" i="13"/>
  <c r="J3260" i="13"/>
  <c r="K3260" i="13" s="1"/>
  <c r="K3259" i="13"/>
  <c r="J3259" i="13"/>
  <c r="K3258" i="13"/>
  <c r="J3258" i="13"/>
  <c r="K3257" i="13"/>
  <c r="J3257" i="13"/>
  <c r="J3256" i="13"/>
  <c r="K3256" i="13" s="1"/>
  <c r="K3255" i="13"/>
  <c r="J3255" i="13"/>
  <c r="K3254" i="13"/>
  <c r="J3254" i="13"/>
  <c r="K3253" i="13"/>
  <c r="J3253" i="13"/>
  <c r="J3252" i="13"/>
  <c r="K3252" i="13" s="1"/>
  <c r="K3251" i="13"/>
  <c r="J3251" i="13"/>
  <c r="K3250" i="13"/>
  <c r="J3250" i="13"/>
  <c r="K3249" i="13"/>
  <c r="J3249" i="13"/>
  <c r="J3248" i="13"/>
  <c r="K3248" i="13" s="1"/>
  <c r="K3247" i="13"/>
  <c r="J3247" i="13"/>
  <c r="K3246" i="13"/>
  <c r="J3246" i="13"/>
  <c r="K3245" i="13"/>
  <c r="J3245" i="13"/>
  <c r="J3244" i="13"/>
  <c r="K3244" i="13" s="1"/>
  <c r="K3243" i="13"/>
  <c r="J3243" i="13"/>
  <c r="L3242" i="13"/>
  <c r="M3242" i="13" s="1"/>
  <c r="L3243" i="13" s="1"/>
  <c r="M3243" i="13" s="1"/>
  <c r="L3244" i="13" s="1"/>
  <c r="M3244" i="13" s="1"/>
  <c r="L3245" i="13" s="1"/>
  <c r="M3245" i="13" s="1"/>
  <c r="L3246" i="13" s="1"/>
  <c r="M3246" i="13" s="1"/>
  <c r="L3247" i="13" s="1"/>
  <c r="M3247" i="13" s="1"/>
  <c r="L3248" i="13" s="1"/>
  <c r="M3248" i="13" s="1"/>
  <c r="L3249" i="13" s="1"/>
  <c r="M3249" i="13" s="1"/>
  <c r="L3250" i="13" s="1"/>
  <c r="M3250" i="13" s="1"/>
  <c r="L3251" i="13" s="1"/>
  <c r="M3251" i="13" s="1"/>
  <c r="L3252" i="13" s="1"/>
  <c r="M3252" i="13" s="1"/>
  <c r="L3253" i="13" s="1"/>
  <c r="M3253" i="13" s="1"/>
  <c r="L3254" i="13" s="1"/>
  <c r="M3254" i="13" s="1"/>
  <c r="L3255" i="13" s="1"/>
  <c r="M3255" i="13" s="1"/>
  <c r="L3256" i="13" s="1"/>
  <c r="M3256" i="13" s="1"/>
  <c r="L3257" i="13" s="1"/>
  <c r="M3257" i="13" s="1"/>
  <c r="L3258" i="13" s="1"/>
  <c r="M3258" i="13" s="1"/>
  <c r="L3259" i="13" s="1"/>
  <c r="M3259" i="13" s="1"/>
  <c r="L3260" i="13" s="1"/>
  <c r="M3260" i="13" s="1"/>
  <c r="L3261" i="13" s="1"/>
  <c r="M3261" i="13" s="1"/>
  <c r="L3262" i="13" s="1"/>
  <c r="M3262" i="13" s="1"/>
  <c r="L3263" i="13" s="1"/>
  <c r="M3263" i="13" s="1"/>
  <c r="L3264" i="13" s="1"/>
  <c r="M3264" i="13" s="1"/>
  <c r="L3265" i="13" s="1"/>
  <c r="M3265" i="13" s="1"/>
  <c r="L3266" i="13" s="1"/>
  <c r="M3266" i="13" s="1"/>
  <c r="L3267" i="13" s="1"/>
  <c r="M3267" i="13" s="1"/>
  <c r="L3268" i="13" s="1"/>
  <c r="M3268" i="13" s="1"/>
  <c r="L3269" i="13" s="1"/>
  <c r="M3269" i="13" s="1"/>
  <c r="L3270" i="13" s="1"/>
  <c r="M3270" i="13" s="1"/>
  <c r="L3271" i="13" s="1"/>
  <c r="M3271" i="13" s="1"/>
  <c r="L3272" i="13" s="1"/>
  <c r="M3272" i="13" s="1"/>
  <c r="L3273" i="13" s="1"/>
  <c r="M3273" i="13" s="1"/>
  <c r="L3274" i="13" s="1"/>
  <c r="M3274" i="13" s="1"/>
  <c r="L3275" i="13" s="1"/>
  <c r="M3275" i="13" s="1"/>
  <c r="L3276" i="13" s="1"/>
  <c r="M3276" i="13" s="1"/>
  <c r="L3277" i="13" s="1"/>
  <c r="M3277" i="13" s="1"/>
  <c r="L3278" i="13" s="1"/>
  <c r="M3278" i="13" s="1"/>
  <c r="L3279" i="13" s="1"/>
  <c r="M3279" i="13" s="1"/>
  <c r="L3280" i="13" s="1"/>
  <c r="M3280" i="13" s="1"/>
  <c r="L3281" i="13" s="1"/>
  <c r="M3281" i="13" s="1"/>
  <c r="K3242" i="13"/>
  <c r="J3242" i="13"/>
  <c r="K3241" i="13"/>
  <c r="J3241" i="13"/>
  <c r="J3240" i="13"/>
  <c r="K3240" i="13" s="1"/>
  <c r="K3239" i="13"/>
  <c r="J3239" i="13"/>
  <c r="K3238" i="13"/>
  <c r="J3238" i="13"/>
  <c r="K3237" i="13"/>
  <c r="J3237" i="13"/>
  <c r="J3236" i="13"/>
  <c r="K3236" i="13" s="1"/>
  <c r="K3235" i="13"/>
  <c r="J3235" i="13"/>
  <c r="K3234" i="13"/>
  <c r="J3234" i="13"/>
  <c r="K3233" i="13"/>
  <c r="J3233" i="13"/>
  <c r="J3232" i="13"/>
  <c r="K3232" i="13" s="1"/>
  <c r="K3231" i="13"/>
  <c r="J3231" i="13"/>
  <c r="K3230" i="13"/>
  <c r="J3230" i="13"/>
  <c r="K3229" i="13"/>
  <c r="J3229" i="13"/>
  <c r="J3228" i="13"/>
  <c r="K3228" i="13" s="1"/>
  <c r="K3227" i="13"/>
  <c r="J3227" i="13"/>
  <c r="L3226" i="13"/>
  <c r="M3226" i="13" s="1"/>
  <c r="L3227" i="13" s="1"/>
  <c r="M3227" i="13" s="1"/>
  <c r="L3228" i="13" s="1"/>
  <c r="M3228" i="13" s="1"/>
  <c r="L3229" i="13" s="1"/>
  <c r="M3229" i="13" s="1"/>
  <c r="L3230" i="13" s="1"/>
  <c r="M3230" i="13" s="1"/>
  <c r="L3231" i="13" s="1"/>
  <c r="M3231" i="13" s="1"/>
  <c r="L3232" i="13" s="1"/>
  <c r="M3232" i="13" s="1"/>
  <c r="L3233" i="13" s="1"/>
  <c r="M3233" i="13" s="1"/>
  <c r="L3234" i="13" s="1"/>
  <c r="M3234" i="13" s="1"/>
  <c r="L3235" i="13" s="1"/>
  <c r="M3235" i="13" s="1"/>
  <c r="L3236" i="13" s="1"/>
  <c r="M3236" i="13" s="1"/>
  <c r="L3237" i="13" s="1"/>
  <c r="M3237" i="13" s="1"/>
  <c r="L3238" i="13" s="1"/>
  <c r="M3238" i="13" s="1"/>
  <c r="L3239" i="13" s="1"/>
  <c r="M3239" i="13" s="1"/>
  <c r="L3240" i="13" s="1"/>
  <c r="M3240" i="13" s="1"/>
  <c r="L3241" i="13" s="1"/>
  <c r="M3241" i="13" s="1"/>
  <c r="K3226" i="13"/>
  <c r="J3226" i="13"/>
  <c r="K3225" i="13"/>
  <c r="J3225" i="13"/>
  <c r="J3224" i="13"/>
  <c r="K3224" i="13" s="1"/>
  <c r="K3223" i="13"/>
  <c r="J3223" i="13"/>
  <c r="K3222" i="13"/>
  <c r="J3222" i="13"/>
  <c r="K3221" i="13"/>
  <c r="J3221" i="13"/>
  <c r="J3220" i="13"/>
  <c r="K3220" i="13" s="1"/>
  <c r="K3219" i="13"/>
  <c r="J3219" i="13"/>
  <c r="K3218" i="13"/>
  <c r="J3218" i="13"/>
  <c r="K3217" i="13"/>
  <c r="J3217" i="13"/>
  <c r="J3216" i="13"/>
  <c r="K3216" i="13" s="1"/>
  <c r="K3215" i="13"/>
  <c r="J3215" i="13"/>
  <c r="K3214" i="13"/>
  <c r="J3214" i="13"/>
  <c r="K3213" i="13"/>
  <c r="J3213" i="13"/>
  <c r="J3212" i="13"/>
  <c r="K3212" i="13" s="1"/>
  <c r="K3211" i="13"/>
  <c r="J3211" i="13"/>
  <c r="K3210" i="13"/>
  <c r="J3210" i="13"/>
  <c r="K3209" i="13"/>
  <c r="J3209" i="13"/>
  <c r="J3208" i="13"/>
  <c r="K3208" i="13" s="1"/>
  <c r="J3207" i="13"/>
  <c r="K3207" i="13" s="1"/>
  <c r="L3206" i="13"/>
  <c r="M3206" i="13" s="1"/>
  <c r="L3207" i="13" s="1"/>
  <c r="M3207" i="13" s="1"/>
  <c r="L3208" i="13" s="1"/>
  <c r="M3208" i="13" s="1"/>
  <c r="L3209" i="13" s="1"/>
  <c r="M3209" i="13" s="1"/>
  <c r="L3210" i="13" s="1"/>
  <c r="M3210" i="13" s="1"/>
  <c r="L3211" i="13" s="1"/>
  <c r="M3211" i="13" s="1"/>
  <c r="L3212" i="13" s="1"/>
  <c r="M3212" i="13" s="1"/>
  <c r="L3213" i="13" s="1"/>
  <c r="M3213" i="13" s="1"/>
  <c r="L3214" i="13" s="1"/>
  <c r="M3214" i="13" s="1"/>
  <c r="L3215" i="13" s="1"/>
  <c r="M3215" i="13" s="1"/>
  <c r="L3216" i="13" s="1"/>
  <c r="M3216" i="13" s="1"/>
  <c r="L3217" i="13" s="1"/>
  <c r="M3217" i="13" s="1"/>
  <c r="L3218" i="13" s="1"/>
  <c r="M3218" i="13" s="1"/>
  <c r="L3219" i="13" s="1"/>
  <c r="M3219" i="13" s="1"/>
  <c r="L3220" i="13" s="1"/>
  <c r="M3220" i="13" s="1"/>
  <c r="L3221" i="13" s="1"/>
  <c r="M3221" i="13" s="1"/>
  <c r="L3222" i="13" s="1"/>
  <c r="M3222" i="13" s="1"/>
  <c r="L3223" i="13" s="1"/>
  <c r="M3223" i="13" s="1"/>
  <c r="L3224" i="13" s="1"/>
  <c r="M3224" i="13" s="1"/>
  <c r="L3225" i="13" s="1"/>
  <c r="M3225" i="13" s="1"/>
  <c r="K3206" i="13"/>
  <c r="J3206" i="13"/>
  <c r="K3205" i="13"/>
  <c r="J3205" i="13"/>
  <c r="J3204" i="13"/>
  <c r="K3204" i="13" s="1"/>
  <c r="J3203" i="13"/>
  <c r="K3203" i="13" s="1"/>
  <c r="L3202" i="13"/>
  <c r="M3202" i="13" s="1"/>
  <c r="L3203" i="13" s="1"/>
  <c r="M3203" i="13" s="1"/>
  <c r="L3204" i="13" s="1"/>
  <c r="M3204" i="13" s="1"/>
  <c r="L3205" i="13" s="1"/>
  <c r="M3205" i="13" s="1"/>
  <c r="K3202" i="13"/>
  <c r="J3202" i="13"/>
  <c r="K3201" i="13"/>
  <c r="J3201" i="13"/>
  <c r="J3200" i="13"/>
  <c r="K3200" i="13" s="1"/>
  <c r="K3199" i="13"/>
  <c r="J3199" i="13"/>
  <c r="K3198" i="13"/>
  <c r="J3198" i="13"/>
  <c r="K3197" i="13"/>
  <c r="J3197" i="13"/>
  <c r="J3196" i="13"/>
  <c r="K3196" i="13" s="1"/>
  <c r="K3195" i="13"/>
  <c r="J3195" i="13"/>
  <c r="K3194" i="13"/>
  <c r="J3194" i="13"/>
  <c r="K3193" i="13"/>
  <c r="J3193" i="13"/>
  <c r="J3192" i="13"/>
  <c r="K3192" i="13" s="1"/>
  <c r="K3191" i="13"/>
  <c r="J3191" i="13"/>
  <c r="K3190" i="13"/>
  <c r="J3190" i="13"/>
  <c r="K3189" i="13"/>
  <c r="J3189" i="13"/>
  <c r="J3188" i="13"/>
  <c r="K3188" i="13" s="1"/>
  <c r="K3187" i="13"/>
  <c r="J3187" i="13"/>
  <c r="K3186" i="13"/>
  <c r="J3186" i="13"/>
  <c r="K3185" i="13"/>
  <c r="J3185" i="13"/>
  <c r="J3184" i="13"/>
  <c r="K3184" i="13" s="1"/>
  <c r="K3183" i="13"/>
  <c r="J3183" i="13"/>
  <c r="K3182" i="13"/>
  <c r="J3182" i="13"/>
  <c r="K3181" i="13"/>
  <c r="J3181" i="13"/>
  <c r="J3180" i="13"/>
  <c r="K3180" i="13" s="1"/>
  <c r="J3179" i="13"/>
  <c r="K3179" i="13" s="1"/>
  <c r="K3178" i="13"/>
  <c r="J3178" i="13"/>
  <c r="K3177" i="13"/>
  <c r="J3177" i="13"/>
  <c r="J3176" i="13"/>
  <c r="K3176" i="13" s="1"/>
  <c r="J3175" i="13"/>
  <c r="K3175" i="13" s="1"/>
  <c r="K3174" i="13"/>
  <c r="J3174" i="13"/>
  <c r="K3173" i="13"/>
  <c r="J3173" i="13"/>
  <c r="J3172" i="13"/>
  <c r="K3172" i="13" s="1"/>
  <c r="J3171" i="13"/>
  <c r="K3171" i="13" s="1"/>
  <c r="K3170" i="13"/>
  <c r="J3170" i="13"/>
  <c r="K3169" i="13"/>
  <c r="J3169" i="13"/>
  <c r="J3168" i="13"/>
  <c r="K3168" i="13" s="1"/>
  <c r="J3167" i="13"/>
  <c r="K3167" i="13" s="1"/>
  <c r="K3166" i="13"/>
  <c r="J3166" i="13"/>
  <c r="K3165" i="13"/>
  <c r="J3165" i="13"/>
  <c r="J3164" i="13"/>
  <c r="K3164" i="13" s="1"/>
  <c r="K3163" i="13"/>
  <c r="J3163" i="13"/>
  <c r="L3162" i="13"/>
  <c r="K3162" i="13"/>
  <c r="J3162" i="13"/>
  <c r="K3161" i="13"/>
  <c r="J3161" i="13"/>
  <c r="J3160" i="13"/>
  <c r="K3160" i="13" s="1"/>
  <c r="K3159" i="13"/>
  <c r="J3159" i="13"/>
  <c r="K3158" i="13"/>
  <c r="J3158" i="13"/>
  <c r="K3157" i="13"/>
  <c r="J3157" i="13"/>
  <c r="J3156" i="13"/>
  <c r="K3156" i="13" s="1"/>
  <c r="K3155" i="13"/>
  <c r="J3155" i="13"/>
  <c r="K3154" i="13"/>
  <c r="J3154" i="13"/>
  <c r="K3153" i="13"/>
  <c r="J3153" i="13"/>
  <c r="J3152" i="13"/>
  <c r="K3152" i="13" s="1"/>
  <c r="K3151" i="13"/>
  <c r="J3151" i="13"/>
  <c r="K3150" i="13"/>
  <c r="J3150" i="13"/>
  <c r="K3149" i="13"/>
  <c r="J3149" i="13"/>
  <c r="J3148" i="13"/>
  <c r="K3148" i="13" s="1"/>
  <c r="J3147" i="13"/>
  <c r="K3147" i="13" s="1"/>
  <c r="J3146" i="13"/>
  <c r="K3146" i="13" s="1"/>
  <c r="K3145" i="13"/>
  <c r="J3145" i="13"/>
  <c r="J3144" i="13"/>
  <c r="K3144" i="13" s="1"/>
  <c r="J3143" i="13"/>
  <c r="K3143" i="13" s="1"/>
  <c r="K3142" i="13"/>
  <c r="J3142" i="13"/>
  <c r="K3141" i="13"/>
  <c r="J3141" i="13"/>
  <c r="J3140" i="13"/>
  <c r="K3140" i="13" s="1"/>
  <c r="J3139" i="13"/>
  <c r="K3139" i="13" s="1"/>
  <c r="J3138" i="13"/>
  <c r="K3138" i="13" s="1"/>
  <c r="K3137" i="13"/>
  <c r="J3137" i="13"/>
  <c r="J3136" i="13"/>
  <c r="K3136" i="13" s="1"/>
  <c r="J3135" i="13"/>
  <c r="K3135" i="13" s="1"/>
  <c r="K3134" i="13"/>
  <c r="J3134" i="13"/>
  <c r="J3133" i="13"/>
  <c r="K3133" i="13" s="1"/>
  <c r="J3132" i="13"/>
  <c r="K3132" i="13" s="1"/>
  <c r="K3131" i="13"/>
  <c r="J3131" i="13"/>
  <c r="J3130" i="13"/>
  <c r="K3130" i="13" s="1"/>
  <c r="K3129" i="13"/>
  <c r="J3129" i="13"/>
  <c r="J3128" i="13"/>
  <c r="K3128" i="13" s="1"/>
  <c r="K3127" i="13"/>
  <c r="J3127" i="13"/>
  <c r="K3126" i="13"/>
  <c r="J3126" i="13"/>
  <c r="J3125" i="13"/>
  <c r="K3125" i="13" s="1"/>
  <c r="J3124" i="13"/>
  <c r="K3124" i="13" s="1"/>
  <c r="K3123" i="13"/>
  <c r="J3123" i="13"/>
  <c r="L3122" i="13"/>
  <c r="K3122" i="13"/>
  <c r="J3122" i="13"/>
  <c r="K3121" i="13"/>
  <c r="J3121" i="13"/>
  <c r="J3120" i="13"/>
  <c r="K3120" i="13" s="1"/>
  <c r="K3119" i="13"/>
  <c r="J3119" i="13"/>
  <c r="K3118" i="13"/>
  <c r="J3118" i="13"/>
  <c r="J3117" i="13"/>
  <c r="K3117" i="13" s="1"/>
  <c r="J3116" i="13"/>
  <c r="K3116" i="13" s="1"/>
  <c r="J3115" i="13"/>
  <c r="K3115" i="13" s="1"/>
  <c r="J3114" i="13"/>
  <c r="K3114" i="13" s="1"/>
  <c r="K3113" i="13"/>
  <c r="J3113" i="13"/>
  <c r="J3112" i="13"/>
  <c r="K3112" i="13" s="1"/>
  <c r="J3111" i="13"/>
  <c r="K3111" i="13" s="1"/>
  <c r="J3110" i="13"/>
  <c r="K3110" i="13" s="1"/>
  <c r="K3109" i="13"/>
  <c r="J3109" i="13"/>
  <c r="J3108" i="13"/>
  <c r="K3108" i="13" s="1"/>
  <c r="J3107" i="13"/>
  <c r="K3107" i="13" s="1"/>
  <c r="J3106" i="13"/>
  <c r="K3106" i="13" s="1"/>
  <c r="K3105" i="13"/>
  <c r="J3105" i="13"/>
  <c r="J3104" i="13"/>
  <c r="K3104" i="13" s="1"/>
  <c r="K3103" i="13"/>
  <c r="J3103" i="13"/>
  <c r="K3102" i="13"/>
  <c r="J3102" i="13"/>
  <c r="J3101" i="13"/>
  <c r="K3101" i="13" s="1"/>
  <c r="J3100" i="13"/>
  <c r="K3100" i="13" s="1"/>
  <c r="K3099" i="13"/>
  <c r="J3099" i="13"/>
  <c r="J3098" i="13"/>
  <c r="K3098" i="13" s="1"/>
  <c r="J3097" i="13"/>
  <c r="K3097" i="13" s="1"/>
  <c r="J3096" i="13"/>
  <c r="K3096" i="13" s="1"/>
  <c r="K3095" i="13"/>
  <c r="J3095" i="13"/>
  <c r="K3094" i="13"/>
  <c r="J3094" i="13"/>
  <c r="J3093" i="13"/>
  <c r="K3093" i="13" s="1"/>
  <c r="J3092" i="13"/>
  <c r="K3092" i="13" s="1"/>
  <c r="K3091" i="13"/>
  <c r="J3091" i="13"/>
  <c r="K3090" i="13"/>
  <c r="J3090" i="13"/>
  <c r="K3089" i="13"/>
  <c r="J3089" i="13"/>
  <c r="J3088" i="13"/>
  <c r="K3088" i="13" s="1"/>
  <c r="K3087" i="13"/>
  <c r="J3087" i="13"/>
  <c r="K3086" i="13"/>
  <c r="J3086" i="13"/>
  <c r="J3085" i="13"/>
  <c r="K3085" i="13" s="1"/>
  <c r="J3084" i="13"/>
  <c r="K3084" i="13" s="1"/>
  <c r="K3083" i="13"/>
  <c r="J3083" i="13"/>
  <c r="L3082" i="13"/>
  <c r="J3082" i="13"/>
  <c r="K3082" i="13" s="1"/>
  <c r="J3081" i="13"/>
  <c r="K3081" i="13" s="1"/>
  <c r="J3080" i="13"/>
  <c r="K3080" i="13" s="1"/>
  <c r="J3079" i="13"/>
  <c r="K3079" i="13" s="1"/>
  <c r="J3078" i="13"/>
  <c r="K3078" i="13" s="1"/>
  <c r="J3077" i="13"/>
  <c r="K3077" i="13" s="1"/>
  <c r="J3076" i="13"/>
  <c r="K3076" i="13" s="1"/>
  <c r="K3075" i="13"/>
  <c r="J3075" i="13"/>
  <c r="K3074" i="13"/>
  <c r="J3074" i="13"/>
  <c r="K3073" i="13"/>
  <c r="J3073" i="13"/>
  <c r="J3072" i="13"/>
  <c r="K3072" i="13" s="1"/>
  <c r="K3071" i="13"/>
  <c r="J3071" i="13"/>
  <c r="K3070" i="13"/>
  <c r="J3070" i="13"/>
  <c r="J3069" i="13"/>
  <c r="K3069" i="13" s="1"/>
  <c r="J3068" i="13"/>
  <c r="K3068" i="13" s="1"/>
  <c r="K3067" i="13"/>
  <c r="J3067" i="13"/>
  <c r="J3066" i="13"/>
  <c r="K3066" i="13" s="1"/>
  <c r="J3065" i="13"/>
  <c r="K3065" i="13" s="1"/>
  <c r="J3064" i="13"/>
  <c r="K3064" i="13" s="1"/>
  <c r="J3063" i="13"/>
  <c r="K3063" i="13" s="1"/>
  <c r="J3062" i="13"/>
  <c r="K3062" i="13" s="1"/>
  <c r="J3061" i="13"/>
  <c r="K3061" i="13" s="1"/>
  <c r="J3060" i="13"/>
  <c r="K3060" i="13" s="1"/>
  <c r="K3059" i="13"/>
  <c r="J3059" i="13"/>
  <c r="K3058" i="13"/>
  <c r="J3058" i="13"/>
  <c r="K3057" i="13"/>
  <c r="J3057" i="13"/>
  <c r="J3056" i="13"/>
  <c r="K3056" i="13" s="1"/>
  <c r="K3055" i="13"/>
  <c r="J3055" i="13"/>
  <c r="K3054" i="13"/>
  <c r="J3054" i="13"/>
  <c r="J3053" i="13"/>
  <c r="K3053" i="13" s="1"/>
  <c r="J3052" i="13"/>
  <c r="K3052" i="13" s="1"/>
  <c r="K3051" i="13"/>
  <c r="J3051" i="13"/>
  <c r="J3050" i="13"/>
  <c r="K3050" i="13" s="1"/>
  <c r="J3049" i="13"/>
  <c r="K3049" i="13" s="1"/>
  <c r="J3048" i="13"/>
  <c r="K3048" i="13" s="1"/>
  <c r="J3047" i="13"/>
  <c r="K3047" i="13" s="1"/>
  <c r="J3046" i="13"/>
  <c r="K3046" i="13" s="1"/>
  <c r="J3045" i="13"/>
  <c r="K3045" i="13" s="1"/>
  <c r="J3044" i="13"/>
  <c r="K3044" i="13" s="1"/>
  <c r="K3043" i="13"/>
  <c r="J3043" i="13"/>
  <c r="L3042" i="13"/>
  <c r="K3042" i="13"/>
  <c r="J3042" i="13"/>
  <c r="K3041" i="13"/>
  <c r="J3041" i="13"/>
  <c r="J3040" i="13"/>
  <c r="K3040" i="13" s="1"/>
  <c r="K3039" i="13"/>
  <c r="J3039" i="13"/>
  <c r="K3038" i="13"/>
  <c r="J3038" i="13"/>
  <c r="J3037" i="13"/>
  <c r="K3037" i="13" s="1"/>
  <c r="J3036" i="13"/>
  <c r="K3036" i="13" s="1"/>
  <c r="K3035" i="13"/>
  <c r="J3035" i="13"/>
  <c r="J3034" i="13"/>
  <c r="K3034" i="13" s="1"/>
  <c r="J3033" i="13"/>
  <c r="K3033" i="13" s="1"/>
  <c r="J3032" i="13"/>
  <c r="K3032" i="13" s="1"/>
  <c r="J3031" i="13"/>
  <c r="K3031" i="13" s="1"/>
  <c r="J3030" i="13"/>
  <c r="K3030" i="13" s="1"/>
  <c r="J3029" i="13"/>
  <c r="K3029" i="13" s="1"/>
  <c r="J3028" i="13"/>
  <c r="K3028" i="13" s="1"/>
  <c r="K3027" i="13"/>
  <c r="J3027" i="13"/>
  <c r="K3026" i="13"/>
  <c r="J3026" i="13"/>
  <c r="K3025" i="13"/>
  <c r="J3025" i="13"/>
  <c r="J3024" i="13"/>
  <c r="K3024" i="13" s="1"/>
  <c r="J3023" i="13"/>
  <c r="K3023" i="13" s="1"/>
  <c r="K3022" i="13"/>
  <c r="J3022" i="13"/>
  <c r="J3021" i="13"/>
  <c r="K3021" i="13" s="1"/>
  <c r="J3020" i="13"/>
  <c r="K3020" i="13" s="1"/>
  <c r="K3019" i="13"/>
  <c r="J3019" i="13"/>
  <c r="J3018" i="13"/>
  <c r="K3018" i="13" s="1"/>
  <c r="J3017" i="13"/>
  <c r="K3017" i="13" s="1"/>
  <c r="J3016" i="13"/>
  <c r="K3016" i="13" s="1"/>
  <c r="J3015" i="13"/>
  <c r="K3015" i="13" s="1"/>
  <c r="J3014" i="13"/>
  <c r="K3014" i="13" s="1"/>
  <c r="J3013" i="13"/>
  <c r="K3013" i="13" s="1"/>
  <c r="J3012" i="13"/>
  <c r="K3012" i="13" s="1"/>
  <c r="K3011" i="13"/>
  <c r="J3011" i="13"/>
  <c r="K3010" i="13"/>
  <c r="J3010" i="13"/>
  <c r="K3009" i="13"/>
  <c r="J3009" i="13"/>
  <c r="J3008" i="13"/>
  <c r="K3008" i="13" s="1"/>
  <c r="J3007" i="13"/>
  <c r="K3007" i="13" s="1"/>
  <c r="K3006" i="13"/>
  <c r="J3006" i="13"/>
  <c r="J3005" i="13"/>
  <c r="K3005" i="13" s="1"/>
  <c r="J3004" i="13"/>
  <c r="K3004" i="13" s="1"/>
  <c r="K3003" i="13"/>
  <c r="J3003" i="13"/>
  <c r="L3002" i="13"/>
  <c r="J3002" i="13"/>
  <c r="K3002" i="13" s="1"/>
  <c r="J3001" i="13"/>
  <c r="K3001" i="13" s="1"/>
  <c r="J3000" i="13"/>
  <c r="K3000" i="13" s="1"/>
  <c r="J2999" i="13"/>
  <c r="K2999" i="13" s="1"/>
  <c r="J2998" i="13"/>
  <c r="K2998" i="13" s="1"/>
  <c r="J2997" i="13"/>
  <c r="K2997" i="13" s="1"/>
  <c r="J2996" i="13"/>
  <c r="K2996" i="13" s="1"/>
  <c r="K2995" i="13"/>
  <c r="J2995" i="13"/>
  <c r="K2994" i="13"/>
  <c r="J2994" i="13"/>
  <c r="K2993" i="13"/>
  <c r="J2993" i="13"/>
  <c r="J2992" i="13"/>
  <c r="K2992" i="13" s="1"/>
  <c r="J2991" i="13"/>
  <c r="K2991" i="13" s="1"/>
  <c r="K2990" i="13"/>
  <c r="J2990" i="13"/>
  <c r="J2989" i="13"/>
  <c r="K2989" i="13" s="1"/>
  <c r="J2988" i="13"/>
  <c r="K2988" i="13" s="1"/>
  <c r="K2987" i="13"/>
  <c r="J2987" i="13"/>
  <c r="J2986" i="13"/>
  <c r="K2986" i="13" s="1"/>
  <c r="J2985" i="13"/>
  <c r="K2985" i="13" s="1"/>
  <c r="J2984" i="13"/>
  <c r="K2984" i="13" s="1"/>
  <c r="J2983" i="13"/>
  <c r="K2983" i="13" s="1"/>
  <c r="J2982" i="13"/>
  <c r="K2982" i="13" s="1"/>
  <c r="J2981" i="13"/>
  <c r="K2981" i="13" s="1"/>
  <c r="J2980" i="13"/>
  <c r="K2980" i="13" s="1"/>
  <c r="K2979" i="13"/>
  <c r="J2979" i="13"/>
  <c r="K2978" i="13"/>
  <c r="J2978" i="13"/>
  <c r="K2977" i="13"/>
  <c r="J2977" i="13"/>
  <c r="J2976" i="13"/>
  <c r="K2976" i="13" s="1"/>
  <c r="J2975" i="13"/>
  <c r="K2975" i="13" s="1"/>
  <c r="K2974" i="13"/>
  <c r="J2974" i="13"/>
  <c r="J2973" i="13"/>
  <c r="K2973" i="13" s="1"/>
  <c r="J2972" i="13"/>
  <c r="K2972" i="13" s="1"/>
  <c r="K2971" i="13"/>
  <c r="J2971" i="13"/>
  <c r="J2970" i="13"/>
  <c r="K2970" i="13" s="1"/>
  <c r="J2969" i="13"/>
  <c r="K2969" i="13" s="1"/>
  <c r="J2968" i="13"/>
  <c r="K2968" i="13" s="1"/>
  <c r="J2967" i="13"/>
  <c r="K2967" i="13" s="1"/>
  <c r="J2966" i="13"/>
  <c r="K2966" i="13" s="1"/>
  <c r="J2965" i="13"/>
  <c r="K2965" i="13" s="1"/>
  <c r="J2964" i="13"/>
  <c r="K2964" i="13" s="1"/>
  <c r="K2963" i="13"/>
  <c r="J2963" i="13"/>
  <c r="L2962" i="13"/>
  <c r="K2962" i="13"/>
  <c r="J2962" i="13"/>
  <c r="K2961" i="13"/>
  <c r="J2961" i="13"/>
  <c r="J2960" i="13"/>
  <c r="K2960" i="13" s="1"/>
  <c r="J2959" i="13"/>
  <c r="K2959" i="13" s="1"/>
  <c r="K2958" i="13"/>
  <c r="J2958" i="13"/>
  <c r="J2957" i="13"/>
  <c r="K2957" i="13" s="1"/>
  <c r="K2956" i="13"/>
  <c r="J2956" i="13"/>
  <c r="J2955" i="13"/>
  <c r="K2955" i="13" s="1"/>
  <c r="J2954" i="13"/>
  <c r="K2954" i="13" s="1"/>
  <c r="K2953" i="13"/>
  <c r="J2953" i="13"/>
  <c r="K2952" i="13"/>
  <c r="J2952" i="13"/>
  <c r="K2951" i="13"/>
  <c r="J2951" i="13"/>
  <c r="K2950" i="13"/>
  <c r="J2950" i="13"/>
  <c r="K2949" i="13"/>
  <c r="J2949" i="13"/>
  <c r="J2948" i="13"/>
  <c r="K2948" i="13" s="1"/>
  <c r="K2947" i="13"/>
  <c r="J2947" i="13"/>
  <c r="J2946" i="13"/>
  <c r="K2946" i="13" s="1"/>
  <c r="K2945" i="13"/>
  <c r="J2945" i="13"/>
  <c r="K2944" i="13"/>
  <c r="J2944" i="13"/>
  <c r="J2943" i="13"/>
  <c r="K2943" i="13" s="1"/>
  <c r="J2942" i="13"/>
  <c r="K2942" i="13" s="1"/>
  <c r="J2941" i="13"/>
  <c r="K2941" i="13" s="1"/>
  <c r="J2940" i="13"/>
  <c r="K2940" i="13" s="1"/>
  <c r="K2939" i="13"/>
  <c r="J2939" i="13"/>
  <c r="J2938" i="13"/>
  <c r="K2938" i="13" s="1"/>
  <c r="K2937" i="13"/>
  <c r="J2937" i="13"/>
  <c r="K2936" i="13"/>
  <c r="J2936" i="13"/>
  <c r="K2935" i="13"/>
  <c r="J2935" i="13"/>
  <c r="K2934" i="13"/>
  <c r="J2934" i="13"/>
  <c r="J2933" i="13"/>
  <c r="K2933" i="13" s="1"/>
  <c r="K2932" i="13"/>
  <c r="J2932" i="13"/>
  <c r="J2931" i="13"/>
  <c r="K2931" i="13" s="1"/>
  <c r="K2930" i="13"/>
  <c r="J2930" i="13"/>
  <c r="J2929" i="13"/>
  <c r="K2929" i="13" s="1"/>
  <c r="K2928" i="13"/>
  <c r="J2928" i="13"/>
  <c r="K2927" i="13"/>
  <c r="J2927" i="13"/>
  <c r="J2926" i="13"/>
  <c r="K2926" i="13" s="1"/>
  <c r="J2925" i="13"/>
  <c r="K2925" i="13" s="1"/>
  <c r="J2924" i="13"/>
  <c r="K2924" i="13" s="1"/>
  <c r="J2923" i="13"/>
  <c r="K2923" i="13" s="1"/>
  <c r="L2922" i="13"/>
  <c r="M2922" i="13" s="1"/>
  <c r="L2923" i="13" s="1"/>
  <c r="M2923" i="13" s="1"/>
  <c r="L2924" i="13" s="1"/>
  <c r="K2922" i="13"/>
  <c r="J2922" i="13"/>
  <c r="K2921" i="13"/>
  <c r="J2921" i="13"/>
  <c r="K2920" i="13"/>
  <c r="J2920" i="13"/>
  <c r="K2919" i="13"/>
  <c r="J2919" i="13"/>
  <c r="K2918" i="13"/>
  <c r="J2918" i="13"/>
  <c r="K2917" i="13"/>
  <c r="J2917" i="13"/>
  <c r="J2916" i="13"/>
  <c r="K2916" i="13" s="1"/>
  <c r="K2915" i="13"/>
  <c r="J2915" i="13"/>
  <c r="J2914" i="13"/>
  <c r="K2914" i="13" s="1"/>
  <c r="J2913" i="13"/>
  <c r="K2913" i="13" s="1"/>
  <c r="J2912" i="13"/>
  <c r="K2912" i="13" s="1"/>
  <c r="K2911" i="13"/>
  <c r="J2911" i="13"/>
  <c r="K2910" i="13"/>
  <c r="J2910" i="13"/>
  <c r="K2909" i="13"/>
  <c r="J2909" i="13"/>
  <c r="J2908" i="13"/>
  <c r="K2908" i="13" s="1"/>
  <c r="J2907" i="13"/>
  <c r="K2907" i="13" s="1"/>
  <c r="J2906" i="13"/>
  <c r="K2906" i="13" s="1"/>
  <c r="K2905" i="13"/>
  <c r="J2905" i="13"/>
  <c r="K2904" i="13"/>
  <c r="J2904" i="13"/>
  <c r="K2903" i="13"/>
  <c r="J2903" i="13"/>
  <c r="K2902" i="13"/>
  <c r="J2902" i="13"/>
  <c r="J2901" i="13"/>
  <c r="K2901" i="13" s="1"/>
  <c r="K2900" i="13"/>
  <c r="J2900" i="13"/>
  <c r="J2899" i="13"/>
  <c r="K2899" i="13" s="1"/>
  <c r="K2898" i="13"/>
  <c r="J2898" i="13"/>
  <c r="K2897" i="13"/>
  <c r="J2897" i="13"/>
  <c r="J2896" i="13"/>
  <c r="K2896" i="13" s="1"/>
  <c r="J2895" i="13"/>
  <c r="K2895" i="13" s="1"/>
  <c r="K2894" i="13"/>
  <c r="J2894" i="13"/>
  <c r="J2893" i="13"/>
  <c r="K2893" i="13" s="1"/>
  <c r="K2892" i="13"/>
  <c r="J2892" i="13"/>
  <c r="J2891" i="13"/>
  <c r="K2891" i="13" s="1"/>
  <c r="J2890" i="13"/>
  <c r="K2890" i="13" s="1"/>
  <c r="K2889" i="13"/>
  <c r="J2889" i="13"/>
  <c r="K2888" i="13"/>
  <c r="J2888" i="13"/>
  <c r="K2887" i="13"/>
  <c r="J2887" i="13"/>
  <c r="K2886" i="13"/>
  <c r="J2886" i="13"/>
  <c r="K2885" i="13"/>
  <c r="J2885" i="13"/>
  <c r="L2884" i="13"/>
  <c r="M2884" i="13" s="1"/>
  <c r="L2885" i="13" s="1"/>
  <c r="M2885" i="13" s="1"/>
  <c r="L2886" i="13" s="1"/>
  <c r="M2886" i="13" s="1"/>
  <c r="L2887" i="13" s="1"/>
  <c r="M2887" i="13" s="1"/>
  <c r="L2888" i="13" s="1"/>
  <c r="M2888" i="13" s="1"/>
  <c r="L2889" i="13" s="1"/>
  <c r="M2889" i="13" s="1"/>
  <c r="L2890" i="13" s="1"/>
  <c r="M2890" i="13" s="1"/>
  <c r="L2891" i="13" s="1"/>
  <c r="M2891" i="13" s="1"/>
  <c r="L2892" i="13" s="1"/>
  <c r="M2892" i="13" s="1"/>
  <c r="L2893" i="13" s="1"/>
  <c r="M2893" i="13" s="1"/>
  <c r="L2894" i="13" s="1"/>
  <c r="M2894" i="13" s="1"/>
  <c r="L2895" i="13" s="1"/>
  <c r="M2895" i="13" s="1"/>
  <c r="L2896" i="13" s="1"/>
  <c r="M2896" i="13" s="1"/>
  <c r="L2897" i="13" s="1"/>
  <c r="M2897" i="13" s="1"/>
  <c r="L2898" i="13" s="1"/>
  <c r="M2898" i="13" s="1"/>
  <c r="L2899" i="13" s="1"/>
  <c r="M2899" i="13" s="1"/>
  <c r="L2900" i="13" s="1"/>
  <c r="M2900" i="13" s="1"/>
  <c r="L2901" i="13" s="1"/>
  <c r="M2901" i="13" s="1"/>
  <c r="L2902" i="13" s="1"/>
  <c r="M2902" i="13" s="1"/>
  <c r="L2903" i="13" s="1"/>
  <c r="M2903" i="13" s="1"/>
  <c r="L2904" i="13" s="1"/>
  <c r="M2904" i="13" s="1"/>
  <c r="L2905" i="13" s="1"/>
  <c r="M2905" i="13" s="1"/>
  <c r="L2906" i="13" s="1"/>
  <c r="M2906" i="13" s="1"/>
  <c r="L2907" i="13" s="1"/>
  <c r="M2907" i="13" s="1"/>
  <c r="L2908" i="13" s="1"/>
  <c r="M2908" i="13" s="1"/>
  <c r="L2909" i="13" s="1"/>
  <c r="M2909" i="13" s="1"/>
  <c r="L2910" i="13" s="1"/>
  <c r="M2910" i="13" s="1"/>
  <c r="L2911" i="13" s="1"/>
  <c r="M2911" i="13" s="1"/>
  <c r="L2912" i="13" s="1"/>
  <c r="M2912" i="13" s="1"/>
  <c r="L2913" i="13" s="1"/>
  <c r="M2913" i="13" s="1"/>
  <c r="L2914" i="13" s="1"/>
  <c r="M2914" i="13" s="1"/>
  <c r="L2915" i="13" s="1"/>
  <c r="M2915" i="13" s="1"/>
  <c r="L2916" i="13" s="1"/>
  <c r="M2916" i="13" s="1"/>
  <c r="L2917" i="13" s="1"/>
  <c r="M2917" i="13" s="1"/>
  <c r="L2918" i="13" s="1"/>
  <c r="M2918" i="13" s="1"/>
  <c r="L2919" i="13" s="1"/>
  <c r="M2919" i="13" s="1"/>
  <c r="L2920" i="13" s="1"/>
  <c r="M2920" i="13" s="1"/>
  <c r="L2921" i="13" s="1"/>
  <c r="M2921" i="13" s="1"/>
  <c r="J2884" i="13"/>
  <c r="K2884" i="13" s="1"/>
  <c r="K2883" i="13"/>
  <c r="J2883" i="13"/>
  <c r="L2882" i="13"/>
  <c r="M2882" i="13" s="1"/>
  <c r="L2883" i="13" s="1"/>
  <c r="M2883" i="13" s="1"/>
  <c r="J2882" i="13"/>
  <c r="K2882" i="13" s="1"/>
  <c r="K2881" i="13"/>
  <c r="J2881" i="13"/>
  <c r="K2880" i="13"/>
  <c r="J2880" i="13"/>
  <c r="J2879" i="13"/>
  <c r="K2879" i="13" s="1"/>
  <c r="J2878" i="13"/>
  <c r="K2878" i="13" s="1"/>
  <c r="J2877" i="13"/>
  <c r="K2877" i="13" s="1"/>
  <c r="J2876" i="13"/>
  <c r="K2876" i="13" s="1"/>
  <c r="K2875" i="13"/>
  <c r="J2875" i="13"/>
  <c r="J2874" i="13"/>
  <c r="K2874" i="13" s="1"/>
  <c r="K2873" i="13"/>
  <c r="J2873" i="13"/>
  <c r="K2872" i="13"/>
  <c r="J2872" i="13"/>
  <c r="K2871" i="13"/>
  <c r="J2871" i="13"/>
  <c r="K2870" i="13"/>
  <c r="J2870" i="13"/>
  <c r="J2869" i="13"/>
  <c r="K2869" i="13" s="1"/>
  <c r="K2868" i="13"/>
  <c r="J2868" i="13"/>
  <c r="J2867" i="13"/>
  <c r="K2867" i="13" s="1"/>
  <c r="K2866" i="13"/>
  <c r="J2866" i="13"/>
  <c r="J2865" i="13"/>
  <c r="K2865" i="13" s="1"/>
  <c r="K2864" i="13"/>
  <c r="J2864" i="13"/>
  <c r="K2863" i="13"/>
  <c r="J2863" i="13"/>
  <c r="J2862" i="13"/>
  <c r="K2862" i="13" s="1"/>
  <c r="J2861" i="13"/>
  <c r="K2861" i="13" s="1"/>
  <c r="K2860" i="13"/>
  <c r="J2860" i="13"/>
  <c r="K2859" i="13"/>
  <c r="J2859" i="13"/>
  <c r="J2858" i="13"/>
  <c r="K2858" i="13" s="1"/>
  <c r="J2857" i="13"/>
  <c r="K2857" i="13" s="1"/>
  <c r="K2856" i="13"/>
  <c r="J2856" i="13"/>
  <c r="K2855" i="13"/>
  <c r="J2855" i="13"/>
  <c r="J2854" i="13"/>
  <c r="K2854" i="13" s="1"/>
  <c r="J2853" i="13"/>
  <c r="K2853" i="13" s="1"/>
  <c r="K2852" i="13"/>
  <c r="J2852" i="13"/>
  <c r="K2851" i="13"/>
  <c r="J2851" i="13"/>
  <c r="J2850" i="13"/>
  <c r="K2850" i="13" s="1"/>
  <c r="J2849" i="13"/>
  <c r="K2849" i="13" s="1"/>
  <c r="K2848" i="13"/>
  <c r="J2848" i="13"/>
  <c r="K2847" i="13"/>
  <c r="J2847" i="13"/>
  <c r="J2846" i="13"/>
  <c r="K2846" i="13" s="1"/>
  <c r="J2845" i="13"/>
  <c r="K2845" i="13" s="1"/>
  <c r="K2844" i="13"/>
  <c r="J2844" i="13"/>
  <c r="K2843" i="13"/>
  <c r="J2843" i="13"/>
  <c r="L2842" i="13"/>
  <c r="J2842" i="13"/>
  <c r="K2842" i="13" s="1"/>
  <c r="M2842" i="13" s="1"/>
  <c r="L2843" i="13" s="1"/>
  <c r="M2843" i="13" s="1"/>
  <c r="L2844" i="13" s="1"/>
  <c r="M2844" i="13" s="1"/>
  <c r="L2845" i="13" s="1"/>
  <c r="M2845" i="13" s="1"/>
  <c r="L2846" i="13" s="1"/>
  <c r="M2846" i="13" s="1"/>
  <c r="L2847" i="13" s="1"/>
  <c r="M2847" i="13" s="1"/>
  <c r="L2848" i="13" s="1"/>
  <c r="M2848" i="13" s="1"/>
  <c r="L2849" i="13" s="1"/>
  <c r="M2849" i="13" s="1"/>
  <c r="L2850" i="13" s="1"/>
  <c r="J2841" i="13"/>
  <c r="K2841" i="13" s="1"/>
  <c r="K2840" i="13"/>
  <c r="J2840" i="13"/>
  <c r="K2839" i="13"/>
  <c r="J2839" i="13"/>
  <c r="J2838" i="13"/>
  <c r="K2838" i="13" s="1"/>
  <c r="J2837" i="13"/>
  <c r="K2837" i="13" s="1"/>
  <c r="K2836" i="13"/>
  <c r="J2836" i="13"/>
  <c r="K2835" i="13"/>
  <c r="J2835" i="13"/>
  <c r="J2834" i="13"/>
  <c r="K2834" i="13" s="1"/>
  <c r="J2833" i="13"/>
  <c r="K2833" i="13" s="1"/>
  <c r="K2832" i="13"/>
  <c r="J2832" i="13"/>
  <c r="K2831" i="13"/>
  <c r="J2831" i="13"/>
  <c r="J2830" i="13"/>
  <c r="K2830" i="13" s="1"/>
  <c r="J2829" i="13"/>
  <c r="K2829" i="13" s="1"/>
  <c r="K2828" i="13"/>
  <c r="J2828" i="13"/>
  <c r="K2827" i="13"/>
  <c r="J2827" i="13"/>
  <c r="J2826" i="13"/>
  <c r="K2826" i="13" s="1"/>
  <c r="J2825" i="13"/>
  <c r="K2825" i="13" s="1"/>
  <c r="K2824" i="13"/>
  <c r="J2824" i="13"/>
  <c r="K2823" i="13"/>
  <c r="J2823" i="13"/>
  <c r="J2822" i="13"/>
  <c r="K2822" i="13" s="1"/>
  <c r="J2821" i="13"/>
  <c r="K2821" i="13" s="1"/>
  <c r="K2820" i="13"/>
  <c r="J2820" i="13"/>
  <c r="K2819" i="13"/>
  <c r="J2819" i="13"/>
  <c r="J2818" i="13"/>
  <c r="K2818" i="13" s="1"/>
  <c r="J2817" i="13"/>
  <c r="K2817" i="13" s="1"/>
  <c r="K2816" i="13"/>
  <c r="J2816" i="13"/>
  <c r="K2815" i="13"/>
  <c r="J2815" i="13"/>
  <c r="J2814" i="13"/>
  <c r="K2814" i="13" s="1"/>
  <c r="J2813" i="13"/>
  <c r="K2813" i="13" s="1"/>
  <c r="K2812" i="13"/>
  <c r="J2812" i="13"/>
  <c r="K2811" i="13"/>
  <c r="J2811" i="13"/>
  <c r="J2810" i="13"/>
  <c r="K2810" i="13" s="1"/>
  <c r="J2809" i="13"/>
  <c r="K2809" i="13" s="1"/>
  <c r="K2808" i="13"/>
  <c r="J2808" i="13"/>
  <c r="K2807" i="13"/>
  <c r="J2807" i="13"/>
  <c r="J2806" i="13"/>
  <c r="K2806" i="13" s="1"/>
  <c r="J2805" i="13"/>
  <c r="K2805" i="13" s="1"/>
  <c r="K2804" i="13"/>
  <c r="J2804" i="13"/>
  <c r="K2803" i="13"/>
  <c r="J2803" i="13"/>
  <c r="L2802" i="13"/>
  <c r="J2802" i="13"/>
  <c r="K2802" i="13" s="1"/>
  <c r="J2801" i="13"/>
  <c r="K2801" i="13" s="1"/>
  <c r="K2800" i="13"/>
  <c r="J2800" i="13"/>
  <c r="K2799" i="13"/>
  <c r="J2799" i="13"/>
  <c r="J2798" i="13"/>
  <c r="K2798" i="13" s="1"/>
  <c r="J2797" i="13"/>
  <c r="K2797" i="13" s="1"/>
  <c r="K2796" i="13"/>
  <c r="J2796" i="13"/>
  <c r="K2795" i="13"/>
  <c r="J2795" i="13"/>
  <c r="J2794" i="13"/>
  <c r="K2794" i="13" s="1"/>
  <c r="J2793" i="13"/>
  <c r="K2793" i="13" s="1"/>
  <c r="K2792" i="13"/>
  <c r="J2792" i="13"/>
  <c r="K2791" i="13"/>
  <c r="J2791" i="13"/>
  <c r="J2790" i="13"/>
  <c r="K2790" i="13" s="1"/>
  <c r="J2789" i="13"/>
  <c r="K2789" i="13" s="1"/>
  <c r="K2788" i="13"/>
  <c r="J2788" i="13"/>
  <c r="K2787" i="13"/>
  <c r="J2787" i="13"/>
  <c r="J2786" i="13"/>
  <c r="K2786" i="13" s="1"/>
  <c r="J2785" i="13"/>
  <c r="K2785" i="13" s="1"/>
  <c r="K2784" i="13"/>
  <c r="J2784" i="13"/>
  <c r="K2783" i="13"/>
  <c r="J2783" i="13"/>
  <c r="J2782" i="13"/>
  <c r="K2782" i="13" s="1"/>
  <c r="J2781" i="13"/>
  <c r="K2781" i="13" s="1"/>
  <c r="K2780" i="13"/>
  <c r="J2780" i="13"/>
  <c r="K2779" i="13"/>
  <c r="J2779" i="13"/>
  <c r="J2778" i="13"/>
  <c r="K2778" i="13" s="1"/>
  <c r="J2777" i="13"/>
  <c r="K2777" i="13" s="1"/>
  <c r="K2776" i="13"/>
  <c r="J2776" i="13"/>
  <c r="K2775" i="13"/>
  <c r="J2775" i="13"/>
  <c r="J2774" i="13"/>
  <c r="K2774" i="13" s="1"/>
  <c r="J2773" i="13"/>
  <c r="K2773" i="13" s="1"/>
  <c r="K2772" i="13"/>
  <c r="J2772" i="13"/>
  <c r="K2771" i="13"/>
  <c r="J2771" i="13"/>
  <c r="J2770" i="13"/>
  <c r="K2770" i="13" s="1"/>
  <c r="J2769" i="13"/>
  <c r="K2769" i="13" s="1"/>
  <c r="K2768" i="13"/>
  <c r="J2768" i="13"/>
  <c r="K2767" i="13"/>
  <c r="J2767" i="13"/>
  <c r="J2766" i="13"/>
  <c r="K2766" i="13" s="1"/>
  <c r="J2765" i="13"/>
  <c r="K2765" i="13" s="1"/>
  <c r="K2764" i="13"/>
  <c r="J2764" i="13"/>
  <c r="K2763" i="13"/>
  <c r="J2763" i="13"/>
  <c r="L2762" i="13"/>
  <c r="J2762" i="13"/>
  <c r="K2762" i="13" s="1"/>
  <c r="J2761" i="13"/>
  <c r="K2761" i="13" s="1"/>
  <c r="K2760" i="13"/>
  <c r="J2760" i="13"/>
  <c r="K2759" i="13"/>
  <c r="J2759" i="13"/>
  <c r="J2758" i="13"/>
  <c r="K2758" i="13" s="1"/>
  <c r="J2757" i="13"/>
  <c r="K2757" i="13" s="1"/>
  <c r="K2756" i="13"/>
  <c r="J2756" i="13"/>
  <c r="K2755" i="13"/>
  <c r="J2755" i="13"/>
  <c r="J2754" i="13"/>
  <c r="K2754" i="13" s="1"/>
  <c r="J2753" i="13"/>
  <c r="K2753" i="13" s="1"/>
  <c r="K2752" i="13"/>
  <c r="J2752" i="13"/>
  <c r="K2751" i="13"/>
  <c r="J2751" i="13"/>
  <c r="J2750" i="13"/>
  <c r="K2750" i="13" s="1"/>
  <c r="J2749" i="13"/>
  <c r="K2749" i="13" s="1"/>
  <c r="K2748" i="13"/>
  <c r="J2748" i="13"/>
  <c r="K2747" i="13"/>
  <c r="J2747" i="13"/>
  <c r="J2746" i="13"/>
  <c r="K2746" i="13" s="1"/>
  <c r="J2745" i="13"/>
  <c r="K2745" i="13" s="1"/>
  <c r="K2744" i="13"/>
  <c r="J2744" i="13"/>
  <c r="K2743" i="13"/>
  <c r="J2743" i="13"/>
  <c r="J2742" i="13"/>
  <c r="K2742" i="13" s="1"/>
  <c r="J2741" i="13"/>
  <c r="K2741" i="13" s="1"/>
  <c r="K2740" i="13"/>
  <c r="J2740" i="13"/>
  <c r="K2739" i="13"/>
  <c r="J2739" i="13"/>
  <c r="J2738" i="13"/>
  <c r="K2738" i="13" s="1"/>
  <c r="J2737" i="13"/>
  <c r="K2737" i="13" s="1"/>
  <c r="K2736" i="13"/>
  <c r="J2736" i="13"/>
  <c r="K2735" i="13"/>
  <c r="J2735" i="13"/>
  <c r="J2734" i="13"/>
  <c r="K2734" i="13" s="1"/>
  <c r="J2733" i="13"/>
  <c r="K2733" i="13" s="1"/>
  <c r="K2732" i="13"/>
  <c r="J2732" i="13"/>
  <c r="K2731" i="13"/>
  <c r="J2731" i="13"/>
  <c r="J2730" i="13"/>
  <c r="K2730" i="13" s="1"/>
  <c r="J2729" i="13"/>
  <c r="K2729" i="13" s="1"/>
  <c r="K2728" i="13"/>
  <c r="J2728" i="13"/>
  <c r="K2727" i="13"/>
  <c r="J2727" i="13"/>
  <c r="J2726" i="13"/>
  <c r="K2726" i="13" s="1"/>
  <c r="J2725" i="13"/>
  <c r="K2725" i="13" s="1"/>
  <c r="K2724" i="13"/>
  <c r="J2724" i="13"/>
  <c r="K2723" i="13"/>
  <c r="J2723" i="13"/>
  <c r="L2722" i="13"/>
  <c r="M2722" i="13" s="1"/>
  <c r="L2723" i="13" s="1"/>
  <c r="M2723" i="13" s="1"/>
  <c r="L2724" i="13" s="1"/>
  <c r="M2724" i="13" s="1"/>
  <c r="L2725" i="13" s="1"/>
  <c r="M2725" i="13" s="1"/>
  <c r="L2726" i="13" s="1"/>
  <c r="M2726" i="13" s="1"/>
  <c r="L2727" i="13" s="1"/>
  <c r="M2727" i="13" s="1"/>
  <c r="L2728" i="13" s="1"/>
  <c r="M2728" i="13" s="1"/>
  <c r="L2729" i="13" s="1"/>
  <c r="M2729" i="13" s="1"/>
  <c r="L2730" i="13" s="1"/>
  <c r="M2730" i="13" s="1"/>
  <c r="L2731" i="13" s="1"/>
  <c r="M2731" i="13" s="1"/>
  <c r="L2732" i="13" s="1"/>
  <c r="M2732" i="13" s="1"/>
  <c r="L2733" i="13" s="1"/>
  <c r="M2733" i="13" s="1"/>
  <c r="L2734" i="13" s="1"/>
  <c r="M2734" i="13" s="1"/>
  <c r="L2735" i="13" s="1"/>
  <c r="M2735" i="13" s="1"/>
  <c r="L2736" i="13" s="1"/>
  <c r="M2736" i="13" s="1"/>
  <c r="L2737" i="13" s="1"/>
  <c r="M2737" i="13" s="1"/>
  <c r="L2738" i="13" s="1"/>
  <c r="M2738" i="13" s="1"/>
  <c r="L2739" i="13" s="1"/>
  <c r="M2739" i="13" s="1"/>
  <c r="L2740" i="13" s="1"/>
  <c r="M2740" i="13" s="1"/>
  <c r="L2741" i="13" s="1"/>
  <c r="M2741" i="13" s="1"/>
  <c r="L2742" i="13" s="1"/>
  <c r="M2742" i="13" s="1"/>
  <c r="L2743" i="13" s="1"/>
  <c r="M2743" i="13" s="1"/>
  <c r="L2744" i="13" s="1"/>
  <c r="M2744" i="13" s="1"/>
  <c r="L2745" i="13" s="1"/>
  <c r="J2722" i="13"/>
  <c r="K2722" i="13" s="1"/>
  <c r="J2721" i="13"/>
  <c r="K2721" i="13" s="1"/>
  <c r="K2720" i="13"/>
  <c r="J2720" i="13"/>
  <c r="K2719" i="13"/>
  <c r="J2719" i="13"/>
  <c r="J2718" i="13"/>
  <c r="K2718" i="13" s="1"/>
  <c r="J2717" i="13"/>
  <c r="K2717" i="13" s="1"/>
  <c r="K2716" i="13"/>
  <c r="J2716" i="13"/>
  <c r="K2715" i="13"/>
  <c r="J2715" i="13"/>
  <c r="J2714" i="13"/>
  <c r="K2714" i="13" s="1"/>
  <c r="J2713" i="13"/>
  <c r="K2713" i="13" s="1"/>
  <c r="K2712" i="13"/>
  <c r="J2712" i="13"/>
  <c r="K2711" i="13"/>
  <c r="J2711" i="13"/>
  <c r="J2710" i="13"/>
  <c r="K2710" i="13" s="1"/>
  <c r="J2709" i="13"/>
  <c r="K2709" i="13" s="1"/>
  <c r="K2708" i="13"/>
  <c r="J2708" i="13"/>
  <c r="K2707" i="13"/>
  <c r="J2707" i="13"/>
  <c r="J2706" i="13"/>
  <c r="K2706" i="13" s="1"/>
  <c r="J2705" i="13"/>
  <c r="K2705" i="13" s="1"/>
  <c r="K2704" i="13"/>
  <c r="J2704" i="13"/>
  <c r="K2703" i="13"/>
  <c r="J2703" i="13"/>
  <c r="J2702" i="13"/>
  <c r="K2702" i="13" s="1"/>
  <c r="J2701" i="13"/>
  <c r="K2701" i="13" s="1"/>
  <c r="K2700" i="13"/>
  <c r="J2700" i="13"/>
  <c r="K2699" i="13"/>
  <c r="J2699" i="13"/>
  <c r="J2698" i="13"/>
  <c r="K2698" i="13" s="1"/>
  <c r="J2697" i="13"/>
  <c r="K2697" i="13" s="1"/>
  <c r="K2696" i="13"/>
  <c r="J2696" i="13"/>
  <c r="K2695" i="13"/>
  <c r="J2695" i="13"/>
  <c r="J2694" i="13"/>
  <c r="K2694" i="13" s="1"/>
  <c r="J2693" i="13"/>
  <c r="K2693" i="13" s="1"/>
  <c r="K2692" i="13"/>
  <c r="J2692" i="13"/>
  <c r="K2691" i="13"/>
  <c r="J2691" i="13"/>
  <c r="J2690" i="13"/>
  <c r="K2690" i="13" s="1"/>
  <c r="J2689" i="13"/>
  <c r="K2689" i="13" s="1"/>
  <c r="K2688" i="13"/>
  <c r="J2688" i="13"/>
  <c r="K2687" i="13"/>
  <c r="J2687" i="13"/>
  <c r="J2686" i="13"/>
  <c r="K2686" i="13" s="1"/>
  <c r="J2685" i="13"/>
  <c r="K2685" i="13" s="1"/>
  <c r="K2684" i="13"/>
  <c r="J2684" i="13"/>
  <c r="K2683" i="13"/>
  <c r="J2683" i="13"/>
  <c r="L2682" i="13"/>
  <c r="M2682" i="13" s="1"/>
  <c r="L2683" i="13" s="1"/>
  <c r="M2683" i="13" s="1"/>
  <c r="L2684" i="13" s="1"/>
  <c r="M2684" i="13" s="1"/>
  <c r="L2685" i="13" s="1"/>
  <c r="M2685" i="13" s="1"/>
  <c r="L2686" i="13" s="1"/>
  <c r="M2686" i="13" s="1"/>
  <c r="L2687" i="13" s="1"/>
  <c r="M2687" i="13" s="1"/>
  <c r="L2688" i="13" s="1"/>
  <c r="M2688" i="13" s="1"/>
  <c r="L2689" i="13" s="1"/>
  <c r="M2689" i="13" s="1"/>
  <c r="L2690" i="13" s="1"/>
  <c r="M2690" i="13" s="1"/>
  <c r="L2691" i="13" s="1"/>
  <c r="M2691" i="13" s="1"/>
  <c r="L2692" i="13" s="1"/>
  <c r="M2692" i="13" s="1"/>
  <c r="L2693" i="13" s="1"/>
  <c r="M2693" i="13" s="1"/>
  <c r="L2694" i="13" s="1"/>
  <c r="M2694" i="13" s="1"/>
  <c r="L2695" i="13" s="1"/>
  <c r="M2695" i="13" s="1"/>
  <c r="L2696" i="13" s="1"/>
  <c r="M2696" i="13" s="1"/>
  <c r="L2697" i="13" s="1"/>
  <c r="M2697" i="13" s="1"/>
  <c r="L2698" i="13" s="1"/>
  <c r="M2698" i="13" s="1"/>
  <c r="L2699" i="13" s="1"/>
  <c r="M2699" i="13" s="1"/>
  <c r="L2700" i="13" s="1"/>
  <c r="M2700" i="13" s="1"/>
  <c r="L2701" i="13" s="1"/>
  <c r="M2701" i="13" s="1"/>
  <c r="L2702" i="13" s="1"/>
  <c r="M2702" i="13" s="1"/>
  <c r="L2703" i="13" s="1"/>
  <c r="M2703" i="13" s="1"/>
  <c r="L2704" i="13" s="1"/>
  <c r="M2704" i="13" s="1"/>
  <c r="L2705" i="13" s="1"/>
  <c r="M2705" i="13" s="1"/>
  <c r="L2706" i="13" s="1"/>
  <c r="M2706" i="13" s="1"/>
  <c r="L2707" i="13" s="1"/>
  <c r="M2707" i="13" s="1"/>
  <c r="L2708" i="13" s="1"/>
  <c r="M2708" i="13" s="1"/>
  <c r="L2709" i="13" s="1"/>
  <c r="M2709" i="13" s="1"/>
  <c r="L2710" i="13" s="1"/>
  <c r="M2710" i="13" s="1"/>
  <c r="L2711" i="13" s="1"/>
  <c r="M2711" i="13" s="1"/>
  <c r="L2712" i="13" s="1"/>
  <c r="M2712" i="13" s="1"/>
  <c r="L2713" i="13" s="1"/>
  <c r="M2713" i="13" s="1"/>
  <c r="L2714" i="13" s="1"/>
  <c r="M2714" i="13" s="1"/>
  <c r="L2715" i="13" s="1"/>
  <c r="M2715" i="13" s="1"/>
  <c r="L2716" i="13" s="1"/>
  <c r="M2716" i="13" s="1"/>
  <c r="L2717" i="13" s="1"/>
  <c r="M2717" i="13" s="1"/>
  <c r="L2718" i="13" s="1"/>
  <c r="M2718" i="13" s="1"/>
  <c r="L2719" i="13" s="1"/>
  <c r="M2719" i="13" s="1"/>
  <c r="L2720" i="13" s="1"/>
  <c r="M2720" i="13" s="1"/>
  <c r="L2721" i="13" s="1"/>
  <c r="M2721" i="13" s="1"/>
  <c r="J2682" i="13"/>
  <c r="K2682" i="13" s="1"/>
  <c r="J2681" i="13"/>
  <c r="K2681" i="13" s="1"/>
  <c r="K2680" i="13"/>
  <c r="J2680" i="13"/>
  <c r="K2679" i="13"/>
  <c r="J2679" i="13"/>
  <c r="J2678" i="13"/>
  <c r="K2678" i="13" s="1"/>
  <c r="J2677" i="13"/>
  <c r="K2677" i="13" s="1"/>
  <c r="K2676" i="13"/>
  <c r="J2676" i="13"/>
  <c r="K2675" i="13"/>
  <c r="J2675" i="13"/>
  <c r="J2674" i="13"/>
  <c r="K2674" i="13" s="1"/>
  <c r="J2673" i="13"/>
  <c r="K2673" i="13" s="1"/>
  <c r="K2672" i="13"/>
  <c r="J2672" i="13"/>
  <c r="K2671" i="13"/>
  <c r="J2671" i="13"/>
  <c r="J2670" i="13"/>
  <c r="K2670" i="13" s="1"/>
  <c r="J2669" i="13"/>
  <c r="K2669" i="13" s="1"/>
  <c r="K2668" i="13"/>
  <c r="J2668" i="13"/>
  <c r="K2667" i="13"/>
  <c r="J2667" i="13"/>
  <c r="J2666" i="13"/>
  <c r="K2666" i="13" s="1"/>
  <c r="J2665" i="13"/>
  <c r="K2665" i="13" s="1"/>
  <c r="K2664" i="13"/>
  <c r="J2664" i="13"/>
  <c r="K2663" i="13"/>
  <c r="J2663" i="13"/>
  <c r="J2662" i="13"/>
  <c r="K2662" i="13" s="1"/>
  <c r="J2661" i="13"/>
  <c r="K2661" i="13" s="1"/>
  <c r="K2660" i="13"/>
  <c r="J2660" i="13"/>
  <c r="K2659" i="13"/>
  <c r="J2659" i="13"/>
  <c r="J2658" i="13"/>
  <c r="K2658" i="13" s="1"/>
  <c r="J2657" i="13"/>
  <c r="K2657" i="13" s="1"/>
  <c r="K2656" i="13"/>
  <c r="J2656" i="13"/>
  <c r="K2655" i="13"/>
  <c r="J2655" i="13"/>
  <c r="J2654" i="13"/>
  <c r="K2654" i="13" s="1"/>
  <c r="J2653" i="13"/>
  <c r="K2653" i="13" s="1"/>
  <c r="K2652" i="13"/>
  <c r="J2652" i="13"/>
  <c r="K2651" i="13"/>
  <c r="J2651" i="13"/>
  <c r="J2650" i="13"/>
  <c r="K2650" i="13" s="1"/>
  <c r="J2649" i="13"/>
  <c r="K2649" i="13" s="1"/>
  <c r="K2648" i="13"/>
  <c r="J2648" i="13"/>
  <c r="K2647" i="13"/>
  <c r="J2647" i="13"/>
  <c r="J2646" i="13"/>
  <c r="K2646" i="13" s="1"/>
  <c r="J2645" i="13"/>
  <c r="K2645" i="13" s="1"/>
  <c r="K2644" i="13"/>
  <c r="J2644" i="13"/>
  <c r="K2643" i="13"/>
  <c r="J2643" i="13"/>
  <c r="L2642" i="13"/>
  <c r="M2642" i="13" s="1"/>
  <c r="L2643" i="13" s="1"/>
  <c r="J2642" i="13"/>
  <c r="K2642" i="13" s="1"/>
  <c r="J2641" i="13"/>
  <c r="K2641" i="13" s="1"/>
  <c r="K2640" i="13"/>
  <c r="J2640" i="13"/>
  <c r="K2639" i="13"/>
  <c r="J2639" i="13"/>
  <c r="J2638" i="13"/>
  <c r="K2638" i="13" s="1"/>
  <c r="J2637" i="13"/>
  <c r="K2637" i="13" s="1"/>
  <c r="K2636" i="13"/>
  <c r="J2636" i="13"/>
  <c r="K2635" i="13"/>
  <c r="J2635" i="13"/>
  <c r="J2634" i="13"/>
  <c r="K2634" i="13" s="1"/>
  <c r="J2633" i="13"/>
  <c r="K2633" i="13" s="1"/>
  <c r="K2632" i="13"/>
  <c r="J2632" i="13"/>
  <c r="K2631" i="13"/>
  <c r="J2631" i="13"/>
  <c r="J2630" i="13"/>
  <c r="K2630" i="13" s="1"/>
  <c r="J2629" i="13"/>
  <c r="K2629" i="13" s="1"/>
  <c r="K2628" i="13"/>
  <c r="J2628" i="13"/>
  <c r="K2627" i="13"/>
  <c r="J2627" i="13"/>
  <c r="J2626" i="13"/>
  <c r="K2626" i="13" s="1"/>
  <c r="J2625" i="13"/>
  <c r="K2625" i="13" s="1"/>
  <c r="K2624" i="13"/>
  <c r="J2624" i="13"/>
  <c r="K2623" i="13"/>
  <c r="J2623" i="13"/>
  <c r="J2622" i="13"/>
  <c r="K2622" i="13" s="1"/>
  <c r="J2621" i="13"/>
  <c r="K2621" i="13" s="1"/>
  <c r="K2620" i="13"/>
  <c r="J2620" i="13"/>
  <c r="K2619" i="13"/>
  <c r="J2619" i="13"/>
  <c r="J2618" i="13"/>
  <c r="K2618" i="13" s="1"/>
  <c r="J2617" i="13"/>
  <c r="K2617" i="13" s="1"/>
  <c r="K2616" i="13"/>
  <c r="J2616" i="13"/>
  <c r="K2615" i="13"/>
  <c r="J2615" i="13"/>
  <c r="J2614" i="13"/>
  <c r="K2614" i="13" s="1"/>
  <c r="J2613" i="13"/>
  <c r="K2613" i="13" s="1"/>
  <c r="K2612" i="13"/>
  <c r="J2612" i="13"/>
  <c r="K2611" i="13"/>
  <c r="J2611" i="13"/>
  <c r="J2610" i="13"/>
  <c r="K2610" i="13" s="1"/>
  <c r="J2609" i="13"/>
  <c r="K2609" i="13" s="1"/>
  <c r="K2608" i="13"/>
  <c r="J2608" i="13"/>
  <c r="K2607" i="13"/>
  <c r="J2607" i="13"/>
  <c r="J2606" i="13"/>
  <c r="K2606" i="13" s="1"/>
  <c r="J2605" i="13"/>
  <c r="K2605" i="13" s="1"/>
  <c r="K2604" i="13"/>
  <c r="J2604" i="13"/>
  <c r="K2603" i="13"/>
  <c r="J2603" i="13"/>
  <c r="L2602" i="13"/>
  <c r="J2602" i="13"/>
  <c r="K2602" i="13" s="1"/>
  <c r="J2601" i="13"/>
  <c r="K2601" i="13" s="1"/>
  <c r="K2600" i="13"/>
  <c r="J2600" i="13"/>
  <c r="K2599" i="13"/>
  <c r="J2599" i="13"/>
  <c r="J2598" i="13"/>
  <c r="K2598" i="13" s="1"/>
  <c r="J2597" i="13"/>
  <c r="K2597" i="13" s="1"/>
  <c r="K2596" i="13"/>
  <c r="J2596" i="13"/>
  <c r="K2595" i="13"/>
  <c r="J2595" i="13"/>
  <c r="J2594" i="13"/>
  <c r="K2594" i="13" s="1"/>
  <c r="J2593" i="13"/>
  <c r="K2593" i="13" s="1"/>
  <c r="K2592" i="13"/>
  <c r="J2592" i="13"/>
  <c r="K2591" i="13"/>
  <c r="J2591" i="13"/>
  <c r="J2590" i="13"/>
  <c r="K2590" i="13" s="1"/>
  <c r="J2589" i="13"/>
  <c r="K2589" i="13" s="1"/>
  <c r="K2588" i="13"/>
  <c r="J2588" i="13"/>
  <c r="K2587" i="13"/>
  <c r="J2587" i="13"/>
  <c r="J2586" i="13"/>
  <c r="K2586" i="13" s="1"/>
  <c r="J2585" i="13"/>
  <c r="K2585" i="13" s="1"/>
  <c r="K2584" i="13"/>
  <c r="J2584" i="13"/>
  <c r="K2583" i="13"/>
  <c r="J2583" i="13"/>
  <c r="J2582" i="13"/>
  <c r="K2582" i="13" s="1"/>
  <c r="J2581" i="13"/>
  <c r="K2581" i="13" s="1"/>
  <c r="K2580" i="13"/>
  <c r="J2580" i="13"/>
  <c r="K2579" i="13"/>
  <c r="J2579" i="13"/>
  <c r="J2578" i="13"/>
  <c r="K2578" i="13" s="1"/>
  <c r="J2577" i="13"/>
  <c r="K2577" i="13" s="1"/>
  <c r="K2576" i="13"/>
  <c r="J2576" i="13"/>
  <c r="K2575" i="13"/>
  <c r="J2575" i="13"/>
  <c r="J2574" i="13"/>
  <c r="K2574" i="13" s="1"/>
  <c r="J2573" i="13"/>
  <c r="K2573" i="13" s="1"/>
  <c r="K2572" i="13"/>
  <c r="J2572" i="13"/>
  <c r="K2571" i="13"/>
  <c r="J2571" i="13"/>
  <c r="J2570" i="13"/>
  <c r="K2570" i="13" s="1"/>
  <c r="J2569" i="13"/>
  <c r="K2569" i="13" s="1"/>
  <c r="K2568" i="13"/>
  <c r="J2568" i="13"/>
  <c r="K2567" i="13"/>
  <c r="J2567" i="13"/>
  <c r="J2566" i="13"/>
  <c r="K2566" i="13" s="1"/>
  <c r="J2565" i="13"/>
  <c r="K2565" i="13" s="1"/>
  <c r="K2564" i="13"/>
  <c r="J2564" i="13"/>
  <c r="K2563" i="13"/>
  <c r="J2563" i="13"/>
  <c r="L2562" i="13"/>
  <c r="J2562" i="13"/>
  <c r="K2562" i="13" s="1"/>
  <c r="J2561" i="13"/>
  <c r="K2561" i="13" s="1"/>
  <c r="K2560" i="13"/>
  <c r="J2560" i="13"/>
  <c r="K2559" i="13"/>
  <c r="J2559" i="13"/>
  <c r="J2558" i="13"/>
  <c r="K2558" i="13" s="1"/>
  <c r="J2557" i="13"/>
  <c r="K2557" i="13" s="1"/>
  <c r="K2556" i="13"/>
  <c r="J2556" i="13"/>
  <c r="K2555" i="13"/>
  <c r="J2555" i="13"/>
  <c r="J2554" i="13"/>
  <c r="K2554" i="13" s="1"/>
  <c r="J2553" i="13"/>
  <c r="K2553" i="13" s="1"/>
  <c r="K2552" i="13"/>
  <c r="J2552" i="13"/>
  <c r="K2551" i="13"/>
  <c r="J2551" i="13"/>
  <c r="J2550" i="13"/>
  <c r="K2550" i="13" s="1"/>
  <c r="J2549" i="13"/>
  <c r="K2549" i="13" s="1"/>
  <c r="K2548" i="13"/>
  <c r="J2548" i="13"/>
  <c r="K2547" i="13"/>
  <c r="J2547" i="13"/>
  <c r="J2546" i="13"/>
  <c r="K2546" i="13" s="1"/>
  <c r="J2545" i="13"/>
  <c r="K2545" i="13" s="1"/>
  <c r="K2544" i="13"/>
  <c r="J2544" i="13"/>
  <c r="K2543" i="13"/>
  <c r="J2543" i="13"/>
  <c r="J2542" i="13"/>
  <c r="K2542" i="13" s="1"/>
  <c r="J2541" i="13"/>
  <c r="K2541" i="13" s="1"/>
  <c r="K2540" i="13"/>
  <c r="J2540" i="13"/>
  <c r="K2539" i="13"/>
  <c r="J2539" i="13"/>
  <c r="J2538" i="13"/>
  <c r="K2538" i="13" s="1"/>
  <c r="J2537" i="13"/>
  <c r="K2537" i="13" s="1"/>
  <c r="K2536" i="13"/>
  <c r="J2536" i="13"/>
  <c r="K2535" i="13"/>
  <c r="J2535" i="13"/>
  <c r="J2534" i="13"/>
  <c r="K2534" i="13" s="1"/>
  <c r="J2533" i="13"/>
  <c r="K2533" i="13" s="1"/>
  <c r="K2532" i="13"/>
  <c r="J2532" i="13"/>
  <c r="K2531" i="13"/>
  <c r="J2531" i="13"/>
  <c r="J2530" i="13"/>
  <c r="K2530" i="13" s="1"/>
  <c r="J2529" i="13"/>
  <c r="K2529" i="13" s="1"/>
  <c r="K2528" i="13"/>
  <c r="J2528" i="13"/>
  <c r="K2527" i="13"/>
  <c r="J2527" i="13"/>
  <c r="J2526" i="13"/>
  <c r="K2526" i="13" s="1"/>
  <c r="J2525" i="13"/>
  <c r="K2525" i="13" s="1"/>
  <c r="K2524" i="13"/>
  <c r="J2524" i="13"/>
  <c r="K2523" i="13"/>
  <c r="J2523" i="13"/>
  <c r="L2522" i="13"/>
  <c r="J2522" i="13"/>
  <c r="K2522" i="13" s="1"/>
  <c r="J2521" i="13"/>
  <c r="K2521" i="13" s="1"/>
  <c r="K2520" i="13"/>
  <c r="J2520" i="13"/>
  <c r="K2519" i="13"/>
  <c r="J2519" i="13"/>
  <c r="J2518" i="13"/>
  <c r="K2518" i="13" s="1"/>
  <c r="J2517" i="13"/>
  <c r="K2517" i="13" s="1"/>
  <c r="K2516" i="13"/>
  <c r="J2516" i="13"/>
  <c r="K2515" i="13"/>
  <c r="J2515" i="13"/>
  <c r="J2514" i="13"/>
  <c r="K2514" i="13" s="1"/>
  <c r="J2513" i="13"/>
  <c r="K2513" i="13" s="1"/>
  <c r="K2512" i="13"/>
  <c r="J2512" i="13"/>
  <c r="K2511" i="13"/>
  <c r="J2511" i="13"/>
  <c r="J2510" i="13"/>
  <c r="K2510" i="13" s="1"/>
  <c r="J2509" i="13"/>
  <c r="K2509" i="13" s="1"/>
  <c r="K2508" i="13"/>
  <c r="J2508" i="13"/>
  <c r="K2507" i="13"/>
  <c r="J2507" i="13"/>
  <c r="J2506" i="13"/>
  <c r="K2506" i="13" s="1"/>
  <c r="J2505" i="13"/>
  <c r="K2505" i="13" s="1"/>
  <c r="K2504" i="13"/>
  <c r="J2504" i="13"/>
  <c r="K2503" i="13"/>
  <c r="J2503" i="13"/>
  <c r="J2502" i="13"/>
  <c r="K2502" i="13" s="1"/>
  <c r="J2501" i="13"/>
  <c r="K2501" i="13" s="1"/>
  <c r="K2500" i="13"/>
  <c r="J2500" i="13"/>
  <c r="K2499" i="13"/>
  <c r="J2499" i="13"/>
  <c r="J2498" i="13"/>
  <c r="K2498" i="13" s="1"/>
  <c r="J2497" i="13"/>
  <c r="K2497" i="13" s="1"/>
  <c r="K2496" i="13"/>
  <c r="J2496" i="13"/>
  <c r="K2495" i="13"/>
  <c r="J2495" i="13"/>
  <c r="J2494" i="13"/>
  <c r="K2494" i="13" s="1"/>
  <c r="J2493" i="13"/>
  <c r="K2493" i="13" s="1"/>
  <c r="K2492" i="13"/>
  <c r="J2492" i="13"/>
  <c r="K2491" i="13"/>
  <c r="J2491" i="13"/>
  <c r="J2490" i="13"/>
  <c r="K2490" i="13" s="1"/>
  <c r="J2489" i="13"/>
  <c r="K2489" i="13" s="1"/>
  <c r="K2488" i="13"/>
  <c r="J2488" i="13"/>
  <c r="K2487" i="13"/>
  <c r="J2487" i="13"/>
  <c r="J2486" i="13"/>
  <c r="K2486" i="13" s="1"/>
  <c r="J2485" i="13"/>
  <c r="K2485" i="13" s="1"/>
  <c r="K2484" i="13"/>
  <c r="J2484" i="13"/>
  <c r="K2483" i="13"/>
  <c r="J2483" i="13"/>
  <c r="L2482" i="13"/>
  <c r="J2482" i="13"/>
  <c r="K2482" i="13" s="1"/>
  <c r="J2481" i="13"/>
  <c r="K2481" i="13" s="1"/>
  <c r="K2480" i="13"/>
  <c r="J2480" i="13"/>
  <c r="K2479" i="13"/>
  <c r="J2479" i="13"/>
  <c r="J2478" i="13"/>
  <c r="K2478" i="13" s="1"/>
  <c r="J2477" i="13"/>
  <c r="K2477" i="13" s="1"/>
  <c r="K2476" i="13"/>
  <c r="J2476" i="13"/>
  <c r="K2475" i="13"/>
  <c r="J2475" i="13"/>
  <c r="J2474" i="13"/>
  <c r="K2474" i="13" s="1"/>
  <c r="J2473" i="13"/>
  <c r="K2473" i="13" s="1"/>
  <c r="K2472" i="13"/>
  <c r="J2472" i="13"/>
  <c r="K2471" i="13"/>
  <c r="J2471" i="13"/>
  <c r="J2470" i="13"/>
  <c r="K2470" i="13" s="1"/>
  <c r="J2469" i="13"/>
  <c r="K2469" i="13" s="1"/>
  <c r="K2468" i="13"/>
  <c r="J2468" i="13"/>
  <c r="K2467" i="13"/>
  <c r="J2467" i="13"/>
  <c r="J2466" i="13"/>
  <c r="K2466" i="13" s="1"/>
  <c r="J2465" i="13"/>
  <c r="K2465" i="13" s="1"/>
  <c r="K2464" i="13"/>
  <c r="J2464" i="13"/>
  <c r="K2463" i="13"/>
  <c r="J2463" i="13"/>
  <c r="J2462" i="13"/>
  <c r="K2462" i="13" s="1"/>
  <c r="J2461" i="13"/>
  <c r="K2461" i="13" s="1"/>
  <c r="K2460" i="13"/>
  <c r="J2460" i="13"/>
  <c r="K2459" i="13"/>
  <c r="J2459" i="13"/>
  <c r="J2458" i="13"/>
  <c r="K2458" i="13" s="1"/>
  <c r="J2457" i="13"/>
  <c r="K2457" i="13" s="1"/>
  <c r="K2456" i="13"/>
  <c r="J2456" i="13"/>
  <c r="K2455" i="13"/>
  <c r="J2455" i="13"/>
  <c r="J2454" i="13"/>
  <c r="K2454" i="13" s="1"/>
  <c r="J2453" i="13"/>
  <c r="K2453" i="13" s="1"/>
  <c r="K2452" i="13"/>
  <c r="J2452" i="13"/>
  <c r="K2451" i="13"/>
  <c r="J2451" i="13"/>
  <c r="J2450" i="13"/>
  <c r="K2450" i="13" s="1"/>
  <c r="J2449" i="13"/>
  <c r="K2449" i="13" s="1"/>
  <c r="K2448" i="13"/>
  <c r="J2448" i="13"/>
  <c r="K2447" i="13"/>
  <c r="J2447" i="13"/>
  <c r="J2446" i="13"/>
  <c r="K2446" i="13" s="1"/>
  <c r="J2445" i="13"/>
  <c r="K2445" i="13" s="1"/>
  <c r="K2444" i="13"/>
  <c r="J2444" i="13"/>
  <c r="K2443" i="13"/>
  <c r="J2443" i="13"/>
  <c r="L2442" i="13"/>
  <c r="J2442" i="13"/>
  <c r="K2442" i="13" s="1"/>
  <c r="J2441" i="13"/>
  <c r="K2441" i="13" s="1"/>
  <c r="K2440" i="13"/>
  <c r="J2440" i="13"/>
  <c r="K2439" i="13"/>
  <c r="J2439" i="13"/>
  <c r="J2438" i="13"/>
  <c r="K2438" i="13" s="1"/>
  <c r="J2437" i="13"/>
  <c r="K2437" i="13" s="1"/>
  <c r="K2436" i="13"/>
  <c r="J2436" i="13"/>
  <c r="K2435" i="13"/>
  <c r="J2435" i="13"/>
  <c r="J2434" i="13"/>
  <c r="K2434" i="13" s="1"/>
  <c r="J2433" i="13"/>
  <c r="K2433" i="13" s="1"/>
  <c r="K2432" i="13"/>
  <c r="J2432" i="13"/>
  <c r="K2431" i="13"/>
  <c r="J2431" i="13"/>
  <c r="J2430" i="13"/>
  <c r="K2430" i="13" s="1"/>
  <c r="J2429" i="13"/>
  <c r="K2429" i="13" s="1"/>
  <c r="K2428" i="13"/>
  <c r="J2428" i="13"/>
  <c r="K2427" i="13"/>
  <c r="J2427" i="13"/>
  <c r="J2426" i="13"/>
  <c r="K2426" i="13" s="1"/>
  <c r="J2425" i="13"/>
  <c r="K2425" i="13" s="1"/>
  <c r="K2424" i="13"/>
  <c r="J2424" i="13"/>
  <c r="K2423" i="13"/>
  <c r="J2423" i="13"/>
  <c r="J2422" i="13"/>
  <c r="K2422" i="13" s="1"/>
  <c r="J2421" i="13"/>
  <c r="K2421" i="13" s="1"/>
  <c r="K2420" i="13"/>
  <c r="J2420" i="13"/>
  <c r="K2419" i="13"/>
  <c r="J2419" i="13"/>
  <c r="J2418" i="13"/>
  <c r="K2418" i="13" s="1"/>
  <c r="J2417" i="13"/>
  <c r="K2417" i="13" s="1"/>
  <c r="K2416" i="13"/>
  <c r="J2416" i="13"/>
  <c r="K2415" i="13"/>
  <c r="J2415" i="13"/>
  <c r="J2414" i="13"/>
  <c r="K2414" i="13" s="1"/>
  <c r="J2413" i="13"/>
  <c r="K2413" i="13" s="1"/>
  <c r="K2412" i="13"/>
  <c r="J2412" i="13"/>
  <c r="K2411" i="13"/>
  <c r="J2411" i="13"/>
  <c r="J2410" i="13"/>
  <c r="K2410" i="13" s="1"/>
  <c r="J2409" i="13"/>
  <c r="K2409" i="13" s="1"/>
  <c r="K2408" i="13"/>
  <c r="J2408" i="13"/>
  <c r="K2407" i="13"/>
  <c r="J2407" i="13"/>
  <c r="J2406" i="13"/>
  <c r="K2406" i="13" s="1"/>
  <c r="J2405" i="13"/>
  <c r="K2405" i="13" s="1"/>
  <c r="K2404" i="13"/>
  <c r="J2404" i="13"/>
  <c r="K2403" i="13"/>
  <c r="J2403" i="13"/>
  <c r="L2402" i="13"/>
  <c r="M2402" i="13" s="1"/>
  <c r="L2403" i="13" s="1"/>
  <c r="M2403" i="13" s="1"/>
  <c r="L2404" i="13" s="1"/>
  <c r="M2404" i="13" s="1"/>
  <c r="L2405" i="13" s="1"/>
  <c r="M2405" i="13" s="1"/>
  <c r="L2406" i="13" s="1"/>
  <c r="M2406" i="13" s="1"/>
  <c r="L2407" i="13" s="1"/>
  <c r="J2402" i="13"/>
  <c r="K2402" i="13" s="1"/>
  <c r="J2401" i="13"/>
  <c r="K2401" i="13" s="1"/>
  <c r="K2400" i="13"/>
  <c r="J2400" i="13"/>
  <c r="K2399" i="13"/>
  <c r="J2399" i="13"/>
  <c r="J2398" i="13"/>
  <c r="K2398" i="13" s="1"/>
  <c r="J2397" i="13"/>
  <c r="K2397" i="13" s="1"/>
  <c r="K2396" i="13"/>
  <c r="J2396" i="13"/>
  <c r="K2395" i="13"/>
  <c r="J2395" i="13"/>
  <c r="J2394" i="13"/>
  <c r="K2394" i="13" s="1"/>
  <c r="J2393" i="13"/>
  <c r="K2393" i="13" s="1"/>
  <c r="K2392" i="13"/>
  <c r="J2392" i="13"/>
  <c r="K2391" i="13"/>
  <c r="J2391" i="13"/>
  <c r="J2390" i="13"/>
  <c r="K2390" i="13" s="1"/>
  <c r="J2389" i="13"/>
  <c r="K2389" i="13" s="1"/>
  <c r="K2388" i="13"/>
  <c r="J2388" i="13"/>
  <c r="K2387" i="13"/>
  <c r="J2387" i="13"/>
  <c r="J2386" i="13"/>
  <c r="K2386" i="13" s="1"/>
  <c r="J2385" i="13"/>
  <c r="K2385" i="13" s="1"/>
  <c r="K2384" i="13"/>
  <c r="J2384" i="13"/>
  <c r="K2383" i="13"/>
  <c r="J2383" i="13"/>
  <c r="J2382" i="13"/>
  <c r="K2382" i="13" s="1"/>
  <c r="J2381" i="13"/>
  <c r="K2381" i="13" s="1"/>
  <c r="K2380" i="13"/>
  <c r="J2380" i="13"/>
  <c r="K2379" i="13"/>
  <c r="J2379" i="13"/>
  <c r="J2378" i="13"/>
  <c r="K2378" i="13" s="1"/>
  <c r="J2377" i="13"/>
  <c r="K2377" i="13" s="1"/>
  <c r="K2376" i="13"/>
  <c r="J2376" i="13"/>
  <c r="K2375" i="13"/>
  <c r="J2375" i="13"/>
  <c r="J2374" i="13"/>
  <c r="K2374" i="13" s="1"/>
  <c r="J2373" i="13"/>
  <c r="K2373" i="13" s="1"/>
  <c r="K2372" i="13"/>
  <c r="J2372" i="13"/>
  <c r="K2371" i="13"/>
  <c r="J2371" i="13"/>
  <c r="J2370" i="13"/>
  <c r="K2370" i="13" s="1"/>
  <c r="J2369" i="13"/>
  <c r="K2369" i="13" s="1"/>
  <c r="K2368" i="13"/>
  <c r="J2368" i="13"/>
  <c r="K2367" i="13"/>
  <c r="J2367" i="13"/>
  <c r="J2366" i="13"/>
  <c r="K2366" i="13" s="1"/>
  <c r="J2365" i="13"/>
  <c r="K2365" i="13" s="1"/>
  <c r="K2364" i="13"/>
  <c r="J2364" i="13"/>
  <c r="K2363" i="13"/>
  <c r="J2363" i="13"/>
  <c r="L2362" i="13"/>
  <c r="M2362" i="13" s="1"/>
  <c r="L2363" i="13" s="1"/>
  <c r="M2363" i="13" s="1"/>
  <c r="L2364" i="13" s="1"/>
  <c r="M2364" i="13" s="1"/>
  <c r="L2365" i="13" s="1"/>
  <c r="J2362" i="13"/>
  <c r="K2362" i="13" s="1"/>
  <c r="J2361" i="13"/>
  <c r="K2361" i="13" s="1"/>
  <c r="K2360" i="13"/>
  <c r="J2360" i="13"/>
  <c r="K2359" i="13"/>
  <c r="J2359" i="13"/>
  <c r="J2358" i="13"/>
  <c r="K2358" i="13" s="1"/>
  <c r="J2357" i="13"/>
  <c r="K2357" i="13" s="1"/>
  <c r="J2356" i="13"/>
  <c r="K2356" i="13" s="1"/>
  <c r="K2355" i="13"/>
  <c r="J2355" i="13"/>
  <c r="J2354" i="13"/>
  <c r="K2354" i="13" s="1"/>
  <c r="J2353" i="13"/>
  <c r="K2353" i="13" s="1"/>
  <c r="J2352" i="13"/>
  <c r="K2352" i="13" s="1"/>
  <c r="K2351" i="13"/>
  <c r="J2351" i="13"/>
  <c r="J2350" i="13"/>
  <c r="K2350" i="13" s="1"/>
  <c r="J2349" i="13"/>
  <c r="K2349" i="13" s="1"/>
  <c r="K2348" i="13"/>
  <c r="J2348" i="13"/>
  <c r="K2347" i="13"/>
  <c r="J2347" i="13"/>
  <c r="J2346" i="13"/>
  <c r="K2346" i="13" s="1"/>
  <c r="J2345" i="13"/>
  <c r="K2345" i="13" s="1"/>
  <c r="K2344" i="13"/>
  <c r="J2344" i="13"/>
  <c r="K2343" i="13"/>
  <c r="J2343" i="13"/>
  <c r="J2342" i="13"/>
  <c r="K2342" i="13" s="1"/>
  <c r="J2341" i="13"/>
  <c r="K2341" i="13" s="1"/>
  <c r="J2340" i="13"/>
  <c r="K2340" i="13" s="1"/>
  <c r="K2339" i="13"/>
  <c r="J2339" i="13"/>
  <c r="J2338" i="13"/>
  <c r="K2338" i="13" s="1"/>
  <c r="J2337" i="13"/>
  <c r="K2337" i="13" s="1"/>
  <c r="J2336" i="13"/>
  <c r="K2336" i="13" s="1"/>
  <c r="K2335" i="13"/>
  <c r="J2335" i="13"/>
  <c r="J2334" i="13"/>
  <c r="K2334" i="13" s="1"/>
  <c r="J2333" i="13"/>
  <c r="K2333" i="13" s="1"/>
  <c r="K2332" i="13"/>
  <c r="J2332" i="13"/>
  <c r="K2331" i="13"/>
  <c r="J2331" i="13"/>
  <c r="J2330" i="13"/>
  <c r="K2330" i="13" s="1"/>
  <c r="J2329" i="13"/>
  <c r="K2329" i="13" s="1"/>
  <c r="K2328" i="13"/>
  <c r="J2328" i="13"/>
  <c r="K2327" i="13"/>
  <c r="J2327" i="13"/>
  <c r="J2326" i="13"/>
  <c r="K2326" i="13" s="1"/>
  <c r="J2325" i="13"/>
  <c r="K2325" i="13" s="1"/>
  <c r="K2324" i="13"/>
  <c r="J2324" i="13"/>
  <c r="K2323" i="13"/>
  <c r="J2323" i="13"/>
  <c r="L2322" i="13"/>
  <c r="M2322" i="13" s="1"/>
  <c r="L2323" i="13" s="1"/>
  <c r="J2322" i="13"/>
  <c r="K2322" i="13" s="1"/>
  <c r="J2321" i="13"/>
  <c r="K2321" i="13" s="1"/>
  <c r="K2320" i="13"/>
  <c r="J2320" i="13"/>
  <c r="K2319" i="13"/>
  <c r="J2319" i="13"/>
  <c r="J2318" i="13"/>
  <c r="K2318" i="13" s="1"/>
  <c r="J2317" i="13"/>
  <c r="K2317" i="13" s="1"/>
  <c r="J2316" i="13"/>
  <c r="K2316" i="13" s="1"/>
  <c r="K2315" i="13"/>
  <c r="J2315" i="13"/>
  <c r="J2314" i="13"/>
  <c r="K2314" i="13" s="1"/>
  <c r="J2313" i="13"/>
  <c r="K2313" i="13" s="1"/>
  <c r="J2312" i="13"/>
  <c r="K2312" i="13" s="1"/>
  <c r="K2311" i="13"/>
  <c r="J2311" i="13"/>
  <c r="J2310" i="13"/>
  <c r="K2310" i="13" s="1"/>
  <c r="J2309" i="13"/>
  <c r="K2309" i="13" s="1"/>
  <c r="J2308" i="13"/>
  <c r="K2308" i="13" s="1"/>
  <c r="K2307" i="13"/>
  <c r="J2307" i="13"/>
  <c r="J2306" i="13"/>
  <c r="K2306" i="13" s="1"/>
  <c r="J2305" i="13"/>
  <c r="K2305" i="13" s="1"/>
  <c r="K2304" i="13"/>
  <c r="J2304" i="13"/>
  <c r="K2303" i="13"/>
  <c r="J2303" i="13"/>
  <c r="J2302" i="13"/>
  <c r="K2302" i="13" s="1"/>
  <c r="J2301" i="13"/>
  <c r="K2301" i="13" s="1"/>
  <c r="K2300" i="13"/>
  <c r="J2300" i="13"/>
  <c r="K2299" i="13"/>
  <c r="J2299" i="13"/>
  <c r="J2298" i="13"/>
  <c r="K2298" i="13" s="1"/>
  <c r="J2297" i="13"/>
  <c r="K2297" i="13" s="1"/>
  <c r="J2296" i="13"/>
  <c r="K2296" i="13" s="1"/>
  <c r="K2295" i="13"/>
  <c r="J2295" i="13"/>
  <c r="J2294" i="13"/>
  <c r="K2294" i="13" s="1"/>
  <c r="J2293" i="13"/>
  <c r="K2293" i="13" s="1"/>
  <c r="J2292" i="13"/>
  <c r="K2292" i="13" s="1"/>
  <c r="K2291" i="13"/>
  <c r="J2291" i="13"/>
  <c r="J2290" i="13"/>
  <c r="K2290" i="13" s="1"/>
  <c r="J2289" i="13"/>
  <c r="K2289" i="13" s="1"/>
  <c r="K2288" i="13"/>
  <c r="J2288" i="13"/>
  <c r="K2287" i="13"/>
  <c r="J2287" i="13"/>
  <c r="J2286" i="13"/>
  <c r="K2286" i="13" s="1"/>
  <c r="J2285" i="13"/>
  <c r="K2285" i="13" s="1"/>
  <c r="J2284" i="13"/>
  <c r="K2284" i="13" s="1"/>
  <c r="K2283" i="13"/>
  <c r="J2283" i="13"/>
  <c r="L2282" i="13"/>
  <c r="J2282" i="13"/>
  <c r="K2282" i="13" s="1"/>
  <c r="J2281" i="13"/>
  <c r="K2281" i="13" s="1"/>
  <c r="K2280" i="13"/>
  <c r="J2280" i="13"/>
  <c r="K2279" i="13"/>
  <c r="J2279" i="13"/>
  <c r="J2278" i="13"/>
  <c r="K2278" i="13" s="1"/>
  <c r="J2277" i="13"/>
  <c r="K2277" i="13" s="1"/>
  <c r="K2276" i="13"/>
  <c r="J2276" i="13"/>
  <c r="K2275" i="13"/>
  <c r="J2275" i="13"/>
  <c r="J2274" i="13"/>
  <c r="K2274" i="13" s="1"/>
  <c r="J2273" i="13"/>
  <c r="K2273" i="13" s="1"/>
  <c r="J2272" i="13"/>
  <c r="K2272" i="13" s="1"/>
  <c r="K2271" i="13"/>
  <c r="J2271" i="13"/>
  <c r="J2270" i="13"/>
  <c r="K2270" i="13" s="1"/>
  <c r="J2269" i="13"/>
  <c r="K2269" i="13" s="1"/>
  <c r="J2268" i="13"/>
  <c r="K2268" i="13" s="1"/>
  <c r="K2267" i="13"/>
  <c r="J2267" i="13"/>
  <c r="J2266" i="13"/>
  <c r="K2266" i="13" s="1"/>
  <c r="J2265" i="13"/>
  <c r="K2265" i="13" s="1"/>
  <c r="K2264" i="13"/>
  <c r="J2264" i="13"/>
  <c r="K2263" i="13"/>
  <c r="J2263" i="13"/>
  <c r="J2262" i="13"/>
  <c r="K2262" i="13" s="1"/>
  <c r="J2261" i="13"/>
  <c r="K2261" i="13" s="1"/>
  <c r="K2260" i="13"/>
  <c r="J2260" i="13"/>
  <c r="K2259" i="13"/>
  <c r="J2259" i="13"/>
  <c r="J2258" i="13"/>
  <c r="K2258" i="13" s="1"/>
  <c r="J2257" i="13"/>
  <c r="K2257" i="13" s="1"/>
  <c r="J2256" i="13"/>
  <c r="K2256" i="13" s="1"/>
  <c r="K2255" i="13"/>
  <c r="J2255" i="13"/>
  <c r="J2254" i="13"/>
  <c r="K2254" i="13" s="1"/>
  <c r="J2253" i="13"/>
  <c r="K2253" i="13" s="1"/>
  <c r="J2252" i="13"/>
  <c r="K2252" i="13" s="1"/>
  <c r="K2251" i="13"/>
  <c r="J2251" i="13"/>
  <c r="J2250" i="13"/>
  <c r="K2250" i="13" s="1"/>
  <c r="J2249" i="13"/>
  <c r="K2249" i="13" s="1"/>
  <c r="K2248" i="13"/>
  <c r="J2248" i="13"/>
  <c r="K2247" i="13"/>
  <c r="J2247" i="13"/>
  <c r="J2246" i="13"/>
  <c r="K2246" i="13" s="1"/>
  <c r="J2245" i="13"/>
  <c r="K2245" i="13" s="1"/>
  <c r="K2244" i="13"/>
  <c r="J2244" i="13"/>
  <c r="K2243" i="13"/>
  <c r="J2243" i="13"/>
  <c r="L2242" i="13"/>
  <c r="J2242" i="13"/>
  <c r="K2242" i="13" s="1"/>
  <c r="J2241" i="13"/>
  <c r="K2241" i="13" s="1"/>
  <c r="J2240" i="13"/>
  <c r="K2240" i="13" s="1"/>
  <c r="J2239" i="13"/>
  <c r="K2239" i="13" s="1"/>
  <c r="J2238" i="13"/>
  <c r="K2238" i="13" s="1"/>
  <c r="J2237" i="13"/>
  <c r="K2237" i="13" s="1"/>
  <c r="K2236" i="13"/>
  <c r="J2236" i="13"/>
  <c r="J2235" i="13"/>
  <c r="K2235" i="13" s="1"/>
  <c r="J2234" i="13"/>
  <c r="K2234" i="13" s="1"/>
  <c r="J2233" i="13"/>
  <c r="K2233" i="13" s="1"/>
  <c r="J2232" i="13"/>
  <c r="K2232" i="13" s="1"/>
  <c r="K2231" i="13"/>
  <c r="J2231" i="13"/>
  <c r="J2230" i="13"/>
  <c r="K2230" i="13" s="1"/>
  <c r="J2229" i="13"/>
  <c r="K2229" i="13" s="1"/>
  <c r="J2228" i="13"/>
  <c r="K2228" i="13" s="1"/>
  <c r="J2227" i="13"/>
  <c r="K2227" i="13" s="1"/>
  <c r="J2226" i="13"/>
  <c r="K2226" i="13" s="1"/>
  <c r="J2225" i="13"/>
  <c r="K2225" i="13" s="1"/>
  <c r="J2224" i="13"/>
  <c r="K2224" i="13" s="1"/>
  <c r="J2223" i="13"/>
  <c r="K2223" i="13" s="1"/>
  <c r="J2222" i="13"/>
  <c r="K2222" i="13" s="1"/>
  <c r="J2221" i="13"/>
  <c r="K2221" i="13" s="1"/>
  <c r="K2220" i="13"/>
  <c r="J2220" i="13"/>
  <c r="J2219" i="13"/>
  <c r="K2219" i="13" s="1"/>
  <c r="J2218" i="13"/>
  <c r="K2218" i="13" s="1"/>
  <c r="J2217" i="13"/>
  <c r="K2217" i="13" s="1"/>
  <c r="J2216" i="13"/>
  <c r="K2216" i="13" s="1"/>
  <c r="K2215" i="13"/>
  <c r="J2215" i="13"/>
  <c r="J2214" i="13"/>
  <c r="K2214" i="13" s="1"/>
  <c r="J2213" i="13"/>
  <c r="K2213" i="13" s="1"/>
  <c r="J2212" i="13"/>
  <c r="K2212" i="13" s="1"/>
  <c r="J2211" i="13"/>
  <c r="K2211" i="13" s="1"/>
  <c r="J2210" i="13"/>
  <c r="K2210" i="13" s="1"/>
  <c r="J2209" i="13"/>
  <c r="K2209" i="13" s="1"/>
  <c r="J2208" i="13"/>
  <c r="K2208" i="13" s="1"/>
  <c r="J2207" i="13"/>
  <c r="K2207" i="13" s="1"/>
  <c r="J2206" i="13"/>
  <c r="K2206" i="13" s="1"/>
  <c r="J2205" i="13"/>
  <c r="K2205" i="13" s="1"/>
  <c r="K2204" i="13"/>
  <c r="J2204" i="13"/>
  <c r="J2203" i="13"/>
  <c r="K2203" i="13" s="1"/>
  <c r="L2202" i="13"/>
  <c r="J2202" i="13"/>
  <c r="K2202" i="13" s="1"/>
  <c r="J2201" i="13"/>
  <c r="K2201" i="13" s="1"/>
  <c r="J2200" i="13"/>
  <c r="K2200" i="13" s="1"/>
  <c r="K2199" i="13"/>
  <c r="J2199" i="13"/>
  <c r="J2198" i="13"/>
  <c r="K2198" i="13" s="1"/>
  <c r="J2197" i="13"/>
  <c r="K2197" i="13" s="1"/>
  <c r="K2196" i="13"/>
  <c r="J2196" i="13"/>
  <c r="J2195" i="13"/>
  <c r="K2195" i="13" s="1"/>
  <c r="J2194" i="13"/>
  <c r="K2194" i="13" s="1"/>
  <c r="J2193" i="13"/>
  <c r="K2193" i="13" s="1"/>
  <c r="K2192" i="13"/>
  <c r="J2192" i="13"/>
  <c r="K2191" i="13"/>
  <c r="J2191" i="13"/>
  <c r="J2190" i="13"/>
  <c r="K2190" i="13" s="1"/>
  <c r="J2189" i="13"/>
  <c r="K2189" i="13" s="1"/>
  <c r="K2188" i="13"/>
  <c r="J2188" i="13"/>
  <c r="K2187" i="13"/>
  <c r="J2187" i="13"/>
  <c r="J2186" i="13"/>
  <c r="K2186" i="13" s="1"/>
  <c r="J2185" i="13"/>
  <c r="K2185" i="13" s="1"/>
  <c r="J2184" i="13"/>
  <c r="K2184" i="13" s="1"/>
  <c r="J2183" i="13"/>
  <c r="K2183" i="13" s="1"/>
  <c r="J2182" i="13"/>
  <c r="K2182" i="13" s="1"/>
  <c r="J2181" i="13"/>
  <c r="K2181" i="13" s="1"/>
  <c r="K2180" i="13"/>
  <c r="J2180" i="13"/>
  <c r="J2179" i="13"/>
  <c r="K2179" i="13" s="1"/>
  <c r="J2178" i="13"/>
  <c r="K2178" i="13" s="1"/>
  <c r="J2177" i="13"/>
  <c r="K2177" i="13" s="1"/>
  <c r="J2176" i="13"/>
  <c r="K2176" i="13" s="1"/>
  <c r="J2175" i="13"/>
  <c r="K2175" i="13" s="1"/>
  <c r="J2174" i="13"/>
  <c r="K2174" i="13" s="1"/>
  <c r="J2173" i="13"/>
  <c r="K2173" i="13" s="1"/>
  <c r="K2172" i="13"/>
  <c r="J2172" i="13"/>
  <c r="K2171" i="13"/>
  <c r="J2171" i="13"/>
  <c r="J2170" i="13"/>
  <c r="K2170" i="13" s="1"/>
  <c r="J2169" i="13"/>
  <c r="K2169" i="13" s="1"/>
  <c r="J2168" i="13"/>
  <c r="K2168" i="13" s="1"/>
  <c r="K2167" i="13"/>
  <c r="J2167" i="13"/>
  <c r="J2166" i="13"/>
  <c r="K2166" i="13" s="1"/>
  <c r="J2165" i="13"/>
  <c r="K2165" i="13" s="1"/>
  <c r="J2164" i="13"/>
  <c r="K2164" i="13" s="1"/>
  <c r="K2163" i="13"/>
  <c r="J2163" i="13"/>
  <c r="L2162" i="13"/>
  <c r="J2162" i="13"/>
  <c r="K2162" i="13" s="1"/>
  <c r="J2161" i="13"/>
  <c r="K2161" i="13" s="1"/>
  <c r="J2160" i="13"/>
  <c r="K2160" i="13" s="1"/>
  <c r="K2159" i="13"/>
  <c r="J2159" i="13"/>
  <c r="J2158" i="13"/>
  <c r="K2158" i="13" s="1"/>
  <c r="J2157" i="13"/>
  <c r="K2157" i="13" s="1"/>
  <c r="J2156" i="13"/>
  <c r="K2156" i="13" s="1"/>
  <c r="K2155" i="13"/>
  <c r="J2155" i="13"/>
  <c r="J2154" i="13"/>
  <c r="K2154" i="13" s="1"/>
  <c r="J2153" i="13"/>
  <c r="K2153" i="13" s="1"/>
  <c r="J2152" i="13"/>
  <c r="K2152" i="13" s="1"/>
  <c r="K2151" i="13"/>
  <c r="J2151" i="13"/>
  <c r="J2150" i="13"/>
  <c r="K2150" i="13" s="1"/>
  <c r="J2149" i="13"/>
  <c r="K2149" i="13" s="1"/>
  <c r="J2148" i="13"/>
  <c r="K2148" i="13" s="1"/>
  <c r="K2147" i="13"/>
  <c r="J2147" i="13"/>
  <c r="J2146" i="13"/>
  <c r="K2146" i="13" s="1"/>
  <c r="J2145" i="13"/>
  <c r="K2145" i="13" s="1"/>
  <c r="J2144" i="13"/>
  <c r="K2144" i="13" s="1"/>
  <c r="K2143" i="13"/>
  <c r="J2143" i="13"/>
  <c r="J2142" i="13"/>
  <c r="K2142" i="13" s="1"/>
  <c r="J2141" i="13"/>
  <c r="K2141" i="13" s="1"/>
  <c r="J2140" i="13"/>
  <c r="K2140" i="13" s="1"/>
  <c r="K2139" i="13"/>
  <c r="J2139" i="13"/>
  <c r="J2138" i="13"/>
  <c r="K2138" i="13" s="1"/>
  <c r="J2137" i="13"/>
  <c r="K2137" i="13" s="1"/>
  <c r="J2136" i="13"/>
  <c r="K2136" i="13" s="1"/>
  <c r="K2135" i="13"/>
  <c r="J2135" i="13"/>
  <c r="J2134" i="13"/>
  <c r="K2134" i="13" s="1"/>
  <c r="J2133" i="13"/>
  <c r="K2133" i="13" s="1"/>
  <c r="J2132" i="13"/>
  <c r="K2132" i="13" s="1"/>
  <c r="K2131" i="13"/>
  <c r="J2131" i="13"/>
  <c r="J2130" i="13"/>
  <c r="K2130" i="13" s="1"/>
  <c r="J2129" i="13"/>
  <c r="K2129" i="13" s="1"/>
  <c r="J2128" i="13"/>
  <c r="K2128" i="13" s="1"/>
  <c r="K2127" i="13"/>
  <c r="J2127" i="13"/>
  <c r="J2126" i="13"/>
  <c r="K2126" i="13" s="1"/>
  <c r="J2125" i="13"/>
  <c r="K2125" i="13" s="1"/>
  <c r="J2124" i="13"/>
  <c r="K2124" i="13" s="1"/>
  <c r="K2123" i="13"/>
  <c r="J2123" i="13"/>
  <c r="L2122" i="13"/>
  <c r="J2122" i="13"/>
  <c r="K2122" i="13" s="1"/>
  <c r="J2121" i="13"/>
  <c r="K2121" i="13" s="1"/>
  <c r="J2120" i="13"/>
  <c r="K2120" i="13" s="1"/>
  <c r="K2119" i="13"/>
  <c r="J2119" i="13"/>
  <c r="J2118" i="13"/>
  <c r="K2118" i="13" s="1"/>
  <c r="J2117" i="13"/>
  <c r="K2117" i="13" s="1"/>
  <c r="K2116" i="13"/>
  <c r="J2116" i="13"/>
  <c r="J2115" i="13"/>
  <c r="K2115" i="13" s="1"/>
  <c r="J2114" i="13"/>
  <c r="K2114" i="13" s="1"/>
  <c r="J2113" i="13"/>
  <c r="K2113" i="13" s="1"/>
  <c r="J2112" i="13"/>
  <c r="K2112" i="13" s="1"/>
  <c r="J2111" i="13"/>
  <c r="K2111" i="13" s="1"/>
  <c r="J2110" i="13"/>
  <c r="K2110" i="13" s="1"/>
  <c r="J2109" i="13"/>
  <c r="K2109" i="13" s="1"/>
  <c r="K2108" i="13"/>
  <c r="J2108" i="13"/>
  <c r="K2107" i="13"/>
  <c r="J2107" i="13"/>
  <c r="J2106" i="13"/>
  <c r="K2106" i="13" s="1"/>
  <c r="J2105" i="13"/>
  <c r="K2105" i="13" s="1"/>
  <c r="K2104" i="13"/>
  <c r="J2104" i="13"/>
  <c r="K2103" i="13"/>
  <c r="J2103" i="13"/>
  <c r="J2102" i="13"/>
  <c r="K2102" i="13" s="1"/>
  <c r="J2101" i="13"/>
  <c r="K2101" i="13" s="1"/>
  <c r="K2100" i="13"/>
  <c r="J2100" i="13"/>
  <c r="K2099" i="13"/>
  <c r="J2099" i="13"/>
  <c r="J2098" i="13"/>
  <c r="K2098" i="13" s="1"/>
  <c r="J2097" i="13"/>
  <c r="K2097" i="13" s="1"/>
  <c r="J2096" i="13"/>
  <c r="K2096" i="13" s="1"/>
  <c r="K2095" i="13"/>
  <c r="J2095" i="13"/>
  <c r="J2094" i="13"/>
  <c r="K2094" i="13" s="1"/>
  <c r="J2093" i="13"/>
  <c r="K2093" i="13" s="1"/>
  <c r="J2092" i="13"/>
  <c r="K2092" i="13" s="1"/>
  <c r="J2091" i="13"/>
  <c r="K2091" i="13" s="1"/>
  <c r="J2090" i="13"/>
  <c r="K2090" i="13" s="1"/>
  <c r="J2089" i="13"/>
  <c r="K2089" i="13" s="1"/>
  <c r="J2088" i="13"/>
  <c r="K2088" i="13" s="1"/>
  <c r="J2087" i="13"/>
  <c r="K2087" i="13" s="1"/>
  <c r="J2086" i="13"/>
  <c r="K2086" i="13" s="1"/>
  <c r="J2085" i="13"/>
  <c r="K2085" i="13" s="1"/>
  <c r="J2084" i="13"/>
  <c r="K2084" i="13" s="1"/>
  <c r="J2083" i="13"/>
  <c r="K2083" i="13" s="1"/>
  <c r="L2082" i="13"/>
  <c r="M2082" i="13" s="1"/>
  <c r="L2083" i="13" s="1"/>
  <c r="J2082" i="13"/>
  <c r="K2082" i="13" s="1"/>
  <c r="J2081" i="13"/>
  <c r="K2081" i="13" s="1"/>
  <c r="J2080" i="13"/>
  <c r="K2080" i="13" s="1"/>
  <c r="K2079" i="13"/>
  <c r="J2079" i="13"/>
  <c r="J2078" i="13"/>
  <c r="K2078" i="13" s="1"/>
  <c r="J2077" i="13"/>
  <c r="K2077" i="13" s="1"/>
  <c r="K2076" i="13"/>
  <c r="J2076" i="13"/>
  <c r="K2075" i="13"/>
  <c r="J2075" i="13"/>
  <c r="J2074" i="13"/>
  <c r="K2074" i="13" s="1"/>
  <c r="J2073" i="13"/>
  <c r="K2073" i="13" s="1"/>
  <c r="K2072" i="13"/>
  <c r="J2072" i="13"/>
  <c r="K2071" i="13"/>
  <c r="J2071" i="13"/>
  <c r="J2070" i="13"/>
  <c r="K2070" i="13" s="1"/>
  <c r="J2069" i="13"/>
  <c r="K2069" i="13" s="1"/>
  <c r="K2068" i="13"/>
  <c r="J2068" i="13"/>
  <c r="J2067" i="13"/>
  <c r="K2067" i="13" s="1"/>
  <c r="J2066" i="13"/>
  <c r="K2066" i="13" s="1"/>
  <c r="J2065" i="13"/>
  <c r="K2065" i="13" s="1"/>
  <c r="J2064" i="13"/>
  <c r="K2064" i="13" s="1"/>
  <c r="J2063" i="13"/>
  <c r="K2063" i="13" s="1"/>
  <c r="J2062" i="13"/>
  <c r="K2062" i="13" s="1"/>
  <c r="J2061" i="13"/>
  <c r="K2061" i="13" s="1"/>
  <c r="K2060" i="13"/>
  <c r="J2060" i="13"/>
  <c r="J2059" i="13"/>
  <c r="K2059" i="13" s="1"/>
  <c r="J2058" i="13"/>
  <c r="K2058" i="13" s="1"/>
  <c r="J2057" i="13"/>
  <c r="K2057" i="13" s="1"/>
  <c r="J2056" i="13"/>
  <c r="K2056" i="13" s="1"/>
  <c r="J2055" i="13"/>
  <c r="K2055" i="13" s="1"/>
  <c r="J2054" i="13"/>
  <c r="K2054" i="13" s="1"/>
  <c r="J2053" i="13"/>
  <c r="K2053" i="13" s="1"/>
  <c r="J2052" i="13"/>
  <c r="K2052" i="13" s="1"/>
  <c r="J2051" i="13"/>
  <c r="K2051" i="13" s="1"/>
  <c r="J2050" i="13"/>
  <c r="K2050" i="13" s="1"/>
  <c r="J2049" i="13"/>
  <c r="K2049" i="13" s="1"/>
  <c r="J2048" i="13"/>
  <c r="K2048" i="13" s="1"/>
  <c r="K2047" i="13"/>
  <c r="J2047" i="13"/>
  <c r="J2046" i="13"/>
  <c r="K2046" i="13" s="1"/>
  <c r="J2045" i="13"/>
  <c r="K2045" i="13" s="1"/>
  <c r="K2044" i="13"/>
  <c r="J2044" i="13"/>
  <c r="K2043" i="13"/>
  <c r="J2043" i="13"/>
  <c r="L2042" i="13"/>
  <c r="M2042" i="13" s="1"/>
  <c r="L2043" i="13" s="1"/>
  <c r="M2043" i="13" s="1"/>
  <c r="L2044" i="13" s="1"/>
  <c r="M2044" i="13" s="1"/>
  <c r="L2045" i="13" s="1"/>
  <c r="M2045" i="13" s="1"/>
  <c r="L2046" i="13" s="1"/>
  <c r="M2046" i="13" s="1"/>
  <c r="L2047" i="13" s="1"/>
  <c r="M2047" i="13" s="1"/>
  <c r="L2048" i="13" s="1"/>
  <c r="M2048" i="13" s="1"/>
  <c r="L2049" i="13" s="1"/>
  <c r="M2049" i="13" s="1"/>
  <c r="L2050" i="13" s="1"/>
  <c r="M2050" i="13" s="1"/>
  <c r="L2051" i="13" s="1"/>
  <c r="M2051" i="13" s="1"/>
  <c r="L2052" i="13" s="1"/>
  <c r="M2052" i="13" s="1"/>
  <c r="L2053" i="13" s="1"/>
  <c r="M2053" i="13" s="1"/>
  <c r="L2054" i="13" s="1"/>
  <c r="M2054" i="13" s="1"/>
  <c r="L2055" i="13" s="1"/>
  <c r="M2055" i="13" s="1"/>
  <c r="L2056" i="13" s="1"/>
  <c r="M2056" i="13" s="1"/>
  <c r="L2057" i="13" s="1"/>
  <c r="M2057" i="13" s="1"/>
  <c r="L2058" i="13" s="1"/>
  <c r="M2058" i="13" s="1"/>
  <c r="L2059" i="13" s="1"/>
  <c r="M2059" i="13" s="1"/>
  <c r="L2060" i="13" s="1"/>
  <c r="M2060" i="13" s="1"/>
  <c r="L2061" i="13" s="1"/>
  <c r="M2061" i="13" s="1"/>
  <c r="L2062" i="13" s="1"/>
  <c r="M2062" i="13" s="1"/>
  <c r="L2063" i="13" s="1"/>
  <c r="M2063" i="13" s="1"/>
  <c r="L2064" i="13" s="1"/>
  <c r="M2064" i="13" s="1"/>
  <c r="L2065" i="13" s="1"/>
  <c r="M2065" i="13" s="1"/>
  <c r="L2066" i="13" s="1"/>
  <c r="M2066" i="13" s="1"/>
  <c r="L2067" i="13" s="1"/>
  <c r="M2067" i="13" s="1"/>
  <c r="L2068" i="13" s="1"/>
  <c r="M2068" i="13" s="1"/>
  <c r="L2069" i="13" s="1"/>
  <c r="M2069" i="13" s="1"/>
  <c r="L2070" i="13" s="1"/>
  <c r="M2070" i="13" s="1"/>
  <c r="L2071" i="13" s="1"/>
  <c r="M2071" i="13" s="1"/>
  <c r="L2072" i="13" s="1"/>
  <c r="M2072" i="13" s="1"/>
  <c r="L2073" i="13" s="1"/>
  <c r="M2073" i="13" s="1"/>
  <c r="L2074" i="13" s="1"/>
  <c r="M2074" i="13" s="1"/>
  <c r="L2075" i="13" s="1"/>
  <c r="M2075" i="13" s="1"/>
  <c r="L2076" i="13" s="1"/>
  <c r="M2076" i="13" s="1"/>
  <c r="L2077" i="13" s="1"/>
  <c r="M2077" i="13" s="1"/>
  <c r="L2078" i="13" s="1"/>
  <c r="M2078" i="13" s="1"/>
  <c r="L2079" i="13" s="1"/>
  <c r="M2079" i="13" s="1"/>
  <c r="L2080" i="13" s="1"/>
  <c r="M2080" i="13" s="1"/>
  <c r="L2081" i="13" s="1"/>
  <c r="M2081" i="13" s="1"/>
  <c r="J2042" i="13"/>
  <c r="K2042" i="13" s="1"/>
  <c r="J2041" i="13"/>
  <c r="K2041" i="13" s="1"/>
  <c r="K2040" i="13"/>
  <c r="J2040" i="13"/>
  <c r="K2039" i="13"/>
  <c r="J2039" i="13"/>
  <c r="J2038" i="13"/>
  <c r="K2038" i="13" s="1"/>
  <c r="J2037" i="13"/>
  <c r="K2037" i="13" s="1"/>
  <c r="K2036" i="13"/>
  <c r="J2036" i="13"/>
  <c r="K2035" i="13"/>
  <c r="J2035" i="13"/>
  <c r="J2034" i="13"/>
  <c r="K2034" i="13" s="1"/>
  <c r="J2033" i="13"/>
  <c r="K2033" i="13" s="1"/>
  <c r="J2032" i="13"/>
  <c r="K2032" i="13" s="1"/>
  <c r="K2031" i="13"/>
  <c r="J2031" i="13"/>
  <c r="J2030" i="13"/>
  <c r="K2030" i="13" s="1"/>
  <c r="J2029" i="13"/>
  <c r="K2029" i="13" s="1"/>
  <c r="J2028" i="13"/>
  <c r="K2028" i="13" s="1"/>
  <c r="J2027" i="13"/>
  <c r="K2027" i="13" s="1"/>
  <c r="J2026" i="13"/>
  <c r="K2026" i="13" s="1"/>
  <c r="J2025" i="13"/>
  <c r="K2025" i="13" s="1"/>
  <c r="J2024" i="13"/>
  <c r="K2024" i="13" s="1"/>
  <c r="J2023" i="13"/>
  <c r="K2023" i="13" s="1"/>
  <c r="J2022" i="13"/>
  <c r="K2022" i="13" s="1"/>
  <c r="J2021" i="13"/>
  <c r="K2021" i="13" s="1"/>
  <c r="J2020" i="13"/>
  <c r="K2020" i="13" s="1"/>
  <c r="J2019" i="13"/>
  <c r="K2019" i="13" s="1"/>
  <c r="J2018" i="13"/>
  <c r="K2018" i="13" s="1"/>
  <c r="J2017" i="13"/>
  <c r="K2017" i="13" s="1"/>
  <c r="J2016" i="13"/>
  <c r="K2016" i="13" s="1"/>
  <c r="K2015" i="13"/>
  <c r="J2015" i="13"/>
  <c r="L2014" i="13"/>
  <c r="M2014" i="13" s="1"/>
  <c r="L2015" i="13" s="1"/>
  <c r="M2015" i="13" s="1"/>
  <c r="L2016" i="13" s="1"/>
  <c r="M2016" i="13" s="1"/>
  <c r="L2017" i="13" s="1"/>
  <c r="M2017" i="13" s="1"/>
  <c r="L2018" i="13" s="1"/>
  <c r="M2018" i="13" s="1"/>
  <c r="L2019" i="13" s="1"/>
  <c r="M2019" i="13" s="1"/>
  <c r="L2020" i="13" s="1"/>
  <c r="M2020" i="13" s="1"/>
  <c r="L2021" i="13" s="1"/>
  <c r="M2021" i="13" s="1"/>
  <c r="L2022" i="13" s="1"/>
  <c r="M2022" i="13" s="1"/>
  <c r="L2023" i="13" s="1"/>
  <c r="M2023" i="13" s="1"/>
  <c r="L2024" i="13" s="1"/>
  <c r="M2024" i="13" s="1"/>
  <c r="L2025" i="13" s="1"/>
  <c r="M2025" i="13" s="1"/>
  <c r="L2026" i="13" s="1"/>
  <c r="M2026" i="13" s="1"/>
  <c r="L2027" i="13" s="1"/>
  <c r="M2027" i="13" s="1"/>
  <c r="L2028" i="13" s="1"/>
  <c r="M2028" i="13" s="1"/>
  <c r="L2029" i="13" s="1"/>
  <c r="M2029" i="13" s="1"/>
  <c r="L2030" i="13" s="1"/>
  <c r="M2030" i="13" s="1"/>
  <c r="L2031" i="13" s="1"/>
  <c r="M2031" i="13" s="1"/>
  <c r="L2032" i="13" s="1"/>
  <c r="M2032" i="13" s="1"/>
  <c r="L2033" i="13" s="1"/>
  <c r="M2033" i="13" s="1"/>
  <c r="L2034" i="13" s="1"/>
  <c r="M2034" i="13" s="1"/>
  <c r="L2035" i="13" s="1"/>
  <c r="M2035" i="13" s="1"/>
  <c r="L2036" i="13" s="1"/>
  <c r="M2036" i="13" s="1"/>
  <c r="L2037" i="13" s="1"/>
  <c r="M2037" i="13" s="1"/>
  <c r="L2038" i="13" s="1"/>
  <c r="M2038" i="13" s="1"/>
  <c r="L2039" i="13" s="1"/>
  <c r="M2039" i="13" s="1"/>
  <c r="L2040" i="13" s="1"/>
  <c r="M2040" i="13" s="1"/>
  <c r="L2041" i="13" s="1"/>
  <c r="M2041" i="13" s="1"/>
  <c r="J2014" i="13"/>
  <c r="K2014" i="13" s="1"/>
  <c r="J2013" i="13"/>
  <c r="K2013" i="13" s="1"/>
  <c r="K2012" i="13"/>
  <c r="J2012" i="13"/>
  <c r="K2011" i="13"/>
  <c r="J2011" i="13"/>
  <c r="J2010" i="13"/>
  <c r="K2010" i="13" s="1"/>
  <c r="J2009" i="13"/>
  <c r="K2009" i="13" s="1"/>
  <c r="K2008" i="13"/>
  <c r="J2008" i="13"/>
  <c r="K2007" i="13"/>
  <c r="J2007" i="13"/>
  <c r="J2006" i="13"/>
  <c r="K2006" i="13" s="1"/>
  <c r="J2005" i="13"/>
  <c r="K2005" i="13" s="1"/>
  <c r="K2004" i="13"/>
  <c r="J2004" i="13"/>
  <c r="J2003" i="13"/>
  <c r="K2003" i="13" s="1"/>
  <c r="M2002" i="13"/>
  <c r="L2003" i="13" s="1"/>
  <c r="M2003" i="13" s="1"/>
  <c r="L2004" i="13" s="1"/>
  <c r="M2004" i="13" s="1"/>
  <c r="L2005" i="13" s="1"/>
  <c r="M2005" i="13" s="1"/>
  <c r="L2006" i="13" s="1"/>
  <c r="M2006" i="13" s="1"/>
  <c r="L2007" i="13" s="1"/>
  <c r="M2007" i="13" s="1"/>
  <c r="L2008" i="13" s="1"/>
  <c r="M2008" i="13" s="1"/>
  <c r="L2009" i="13" s="1"/>
  <c r="M2009" i="13" s="1"/>
  <c r="L2010" i="13" s="1"/>
  <c r="M2010" i="13" s="1"/>
  <c r="L2011" i="13" s="1"/>
  <c r="M2011" i="13" s="1"/>
  <c r="L2012" i="13" s="1"/>
  <c r="M2012" i="13" s="1"/>
  <c r="L2013" i="13" s="1"/>
  <c r="M2013" i="13" s="1"/>
  <c r="L2002" i="13"/>
  <c r="J2002" i="13"/>
  <c r="K2002" i="13" s="1"/>
  <c r="J2001" i="13"/>
  <c r="K2001" i="13" s="1"/>
  <c r="J2000" i="13"/>
  <c r="K2000" i="13" s="1"/>
  <c r="J1999" i="13"/>
  <c r="K1999" i="13" s="1"/>
  <c r="J1998" i="13"/>
  <c r="K1998" i="13" s="1"/>
  <c r="J1997" i="13"/>
  <c r="K1997" i="13" s="1"/>
  <c r="K1996" i="13"/>
  <c r="J1996" i="13"/>
  <c r="J1995" i="13"/>
  <c r="K1995" i="13" s="1"/>
  <c r="J1994" i="13"/>
  <c r="K1994" i="13" s="1"/>
  <c r="J1993" i="13"/>
  <c r="K1993" i="13" s="1"/>
  <c r="J1992" i="13"/>
  <c r="K1992" i="13" s="1"/>
  <c r="J1991" i="13"/>
  <c r="K1991" i="13" s="1"/>
  <c r="J1990" i="13"/>
  <c r="K1990" i="13" s="1"/>
  <c r="J1989" i="13"/>
  <c r="K1989" i="13" s="1"/>
  <c r="J1988" i="13"/>
  <c r="K1988" i="13" s="1"/>
  <c r="J1987" i="13"/>
  <c r="K1987" i="13" s="1"/>
  <c r="J1986" i="13"/>
  <c r="K1986" i="13" s="1"/>
  <c r="J1985" i="13"/>
  <c r="K1985" i="13" s="1"/>
  <c r="J1984" i="13"/>
  <c r="K1984" i="13" s="1"/>
  <c r="K1983" i="13"/>
  <c r="J1983" i="13"/>
  <c r="J1982" i="13"/>
  <c r="K1982" i="13" s="1"/>
  <c r="J1981" i="13"/>
  <c r="K1981" i="13" s="1"/>
  <c r="J1980" i="13"/>
  <c r="K1980" i="13" s="1"/>
  <c r="K1979" i="13"/>
  <c r="J1979" i="13"/>
  <c r="J1978" i="13"/>
  <c r="K1978" i="13" s="1"/>
  <c r="J1977" i="13"/>
  <c r="K1977" i="13" s="1"/>
  <c r="K1976" i="13"/>
  <c r="J1976" i="13"/>
  <c r="J1975" i="13"/>
  <c r="K1975" i="13" s="1"/>
  <c r="J1974" i="13"/>
  <c r="K1974" i="13" s="1"/>
  <c r="J1973" i="13"/>
  <c r="K1973" i="13" s="1"/>
  <c r="K1972" i="13"/>
  <c r="J1972" i="13"/>
  <c r="K1971" i="13"/>
  <c r="J1971" i="13"/>
  <c r="J1970" i="13"/>
  <c r="K1970" i="13" s="1"/>
  <c r="J1969" i="13"/>
  <c r="K1969" i="13" s="1"/>
  <c r="K1968" i="13"/>
  <c r="J1968" i="13"/>
  <c r="K1967" i="13"/>
  <c r="J1967" i="13"/>
  <c r="J1966" i="13"/>
  <c r="K1966" i="13" s="1"/>
  <c r="J1965" i="13"/>
  <c r="K1965" i="13" s="1"/>
  <c r="M1964" i="13"/>
  <c r="L1965" i="13" s="1"/>
  <c r="M1965" i="13" s="1"/>
  <c r="L1966" i="13" s="1"/>
  <c r="M1966" i="13" s="1"/>
  <c r="L1967" i="13" s="1"/>
  <c r="M1967" i="13" s="1"/>
  <c r="L1968" i="13" s="1"/>
  <c r="M1968" i="13" s="1"/>
  <c r="L1969" i="13" s="1"/>
  <c r="M1969" i="13" s="1"/>
  <c r="L1970" i="13" s="1"/>
  <c r="M1970" i="13" s="1"/>
  <c r="L1971" i="13" s="1"/>
  <c r="M1971" i="13" s="1"/>
  <c r="L1972" i="13" s="1"/>
  <c r="M1972" i="13" s="1"/>
  <c r="L1973" i="13" s="1"/>
  <c r="M1973" i="13" s="1"/>
  <c r="L1974" i="13" s="1"/>
  <c r="M1974" i="13" s="1"/>
  <c r="L1975" i="13" s="1"/>
  <c r="M1975" i="13" s="1"/>
  <c r="L1976" i="13" s="1"/>
  <c r="M1976" i="13" s="1"/>
  <c r="L1977" i="13" s="1"/>
  <c r="M1977" i="13" s="1"/>
  <c r="L1978" i="13" s="1"/>
  <c r="M1978" i="13" s="1"/>
  <c r="L1979" i="13" s="1"/>
  <c r="M1979" i="13" s="1"/>
  <c r="L1980" i="13" s="1"/>
  <c r="M1980" i="13" s="1"/>
  <c r="L1981" i="13" s="1"/>
  <c r="M1981" i="13" s="1"/>
  <c r="L1982" i="13" s="1"/>
  <c r="M1982" i="13" s="1"/>
  <c r="L1983" i="13" s="1"/>
  <c r="M1983" i="13" s="1"/>
  <c r="L1984" i="13" s="1"/>
  <c r="M1984" i="13" s="1"/>
  <c r="L1985" i="13" s="1"/>
  <c r="M1985" i="13" s="1"/>
  <c r="L1986" i="13" s="1"/>
  <c r="M1986" i="13" s="1"/>
  <c r="L1987" i="13" s="1"/>
  <c r="M1987" i="13" s="1"/>
  <c r="L1988" i="13" s="1"/>
  <c r="M1988" i="13" s="1"/>
  <c r="L1989" i="13" s="1"/>
  <c r="M1989" i="13" s="1"/>
  <c r="L1990" i="13" s="1"/>
  <c r="M1990" i="13" s="1"/>
  <c r="L1991" i="13" s="1"/>
  <c r="M1991" i="13" s="1"/>
  <c r="L1992" i="13" s="1"/>
  <c r="M1992" i="13" s="1"/>
  <c r="L1993" i="13" s="1"/>
  <c r="M1993" i="13" s="1"/>
  <c r="L1994" i="13" s="1"/>
  <c r="M1994" i="13" s="1"/>
  <c r="L1995" i="13" s="1"/>
  <c r="M1995" i="13" s="1"/>
  <c r="L1996" i="13" s="1"/>
  <c r="M1996" i="13" s="1"/>
  <c r="L1997" i="13" s="1"/>
  <c r="M1997" i="13" s="1"/>
  <c r="L1998" i="13" s="1"/>
  <c r="M1998" i="13" s="1"/>
  <c r="L1999" i="13" s="1"/>
  <c r="M1999" i="13" s="1"/>
  <c r="L2000" i="13" s="1"/>
  <c r="M2000" i="13" s="1"/>
  <c r="L2001" i="13" s="1"/>
  <c r="M2001" i="13" s="1"/>
  <c r="J1964" i="13"/>
  <c r="K1964" i="13" s="1"/>
  <c r="K1963" i="13"/>
  <c r="J1963" i="13"/>
  <c r="L1962" i="13"/>
  <c r="M1962" i="13" s="1"/>
  <c r="L1963" i="13" s="1"/>
  <c r="M1963" i="13" s="1"/>
  <c r="L1964" i="13" s="1"/>
  <c r="J1962" i="13"/>
  <c r="K1962" i="13" s="1"/>
  <c r="J1961" i="13"/>
  <c r="K1961" i="13" s="1"/>
  <c r="J1960" i="13"/>
  <c r="K1960" i="13" s="1"/>
  <c r="J1959" i="13"/>
  <c r="K1959" i="13" s="1"/>
  <c r="J1958" i="13"/>
  <c r="K1958" i="13" s="1"/>
  <c r="J1957" i="13"/>
  <c r="K1957" i="13" s="1"/>
  <c r="J1956" i="13"/>
  <c r="K1956" i="13" s="1"/>
  <c r="J1955" i="13"/>
  <c r="K1955" i="13" s="1"/>
  <c r="J1954" i="13"/>
  <c r="K1954" i="13" s="1"/>
  <c r="J1953" i="13"/>
  <c r="K1953" i="13" s="1"/>
  <c r="J1952" i="13"/>
  <c r="K1952" i="13" s="1"/>
  <c r="J1951" i="13"/>
  <c r="K1951" i="13" s="1"/>
  <c r="J1950" i="13"/>
  <c r="K1950" i="13" s="1"/>
  <c r="J1949" i="13"/>
  <c r="K1949" i="13" s="1"/>
  <c r="K1948" i="13"/>
  <c r="J1948" i="13"/>
  <c r="J1947" i="13"/>
  <c r="K1947" i="13" s="1"/>
  <c r="J1946" i="13"/>
  <c r="K1946" i="13" s="1"/>
  <c r="J1945" i="13"/>
  <c r="K1945" i="13" s="1"/>
  <c r="K1944" i="13"/>
  <c r="J1944" i="13"/>
  <c r="K1943" i="13"/>
  <c r="J1943" i="13"/>
  <c r="J1942" i="13"/>
  <c r="K1942" i="13" s="1"/>
  <c r="J1941" i="13"/>
  <c r="K1941" i="13" s="1"/>
  <c r="K1940" i="13"/>
  <c r="J1940" i="13"/>
  <c r="K1939" i="13"/>
  <c r="J1939" i="13"/>
  <c r="J1938" i="13"/>
  <c r="K1938" i="13" s="1"/>
  <c r="J1937" i="13"/>
  <c r="K1937" i="13" s="1"/>
  <c r="K1936" i="13"/>
  <c r="J1936" i="13"/>
  <c r="K1935" i="13"/>
  <c r="J1935" i="13"/>
  <c r="J1934" i="13"/>
  <c r="K1934" i="13" s="1"/>
  <c r="J1933" i="13"/>
  <c r="K1933" i="13" s="1"/>
  <c r="J1932" i="13"/>
  <c r="K1932" i="13" s="1"/>
  <c r="K1931" i="13"/>
  <c r="J1931" i="13"/>
  <c r="J1930" i="13"/>
  <c r="K1930" i="13" s="1"/>
  <c r="J1929" i="13"/>
  <c r="K1929" i="13" s="1"/>
  <c r="K1928" i="13"/>
  <c r="J1928" i="13"/>
  <c r="K1927" i="13"/>
  <c r="J1927" i="13"/>
  <c r="J1926" i="13"/>
  <c r="K1926" i="13" s="1"/>
  <c r="J1925" i="13"/>
  <c r="K1925" i="13" s="1"/>
  <c r="J1924" i="13"/>
  <c r="K1924" i="13" s="1"/>
  <c r="J1923" i="13"/>
  <c r="K1923" i="13" s="1"/>
  <c r="M1922" i="13"/>
  <c r="L1923" i="13" s="1"/>
  <c r="L1922" i="13"/>
  <c r="J1922" i="13"/>
  <c r="K1922" i="13" s="1"/>
  <c r="K1921" i="13"/>
  <c r="J1921" i="13"/>
  <c r="J1920" i="13"/>
  <c r="K1920" i="13" s="1"/>
  <c r="J1919" i="13"/>
  <c r="K1919" i="13" s="1"/>
  <c r="J1918" i="13"/>
  <c r="K1918" i="13" s="1"/>
  <c r="J1917" i="13"/>
  <c r="K1917" i="13" s="1"/>
  <c r="J1916" i="13"/>
  <c r="K1916" i="13" s="1"/>
  <c r="K1915" i="13"/>
  <c r="J1915" i="13"/>
  <c r="J1914" i="13"/>
  <c r="K1914" i="13" s="1"/>
  <c r="J1913" i="13"/>
  <c r="K1913" i="13" s="1"/>
  <c r="K1912" i="13"/>
  <c r="J1912" i="13"/>
  <c r="K1911" i="13"/>
  <c r="J1911" i="13"/>
  <c r="J1910" i="13"/>
  <c r="K1910" i="13" s="1"/>
  <c r="J1909" i="13"/>
  <c r="K1909" i="13" s="1"/>
  <c r="J1908" i="13"/>
  <c r="K1908" i="13" s="1"/>
  <c r="K1907" i="13"/>
  <c r="J1907" i="13"/>
  <c r="J1906" i="13"/>
  <c r="K1906" i="13" s="1"/>
  <c r="K1905" i="13"/>
  <c r="J1905" i="13"/>
  <c r="J1904" i="13"/>
  <c r="K1904" i="13" s="1"/>
  <c r="J1903" i="13"/>
  <c r="K1903" i="13" s="1"/>
  <c r="J1902" i="13"/>
  <c r="K1902" i="13" s="1"/>
  <c r="J1901" i="13"/>
  <c r="K1901" i="13" s="1"/>
  <c r="J1900" i="13"/>
  <c r="K1900" i="13" s="1"/>
  <c r="K1899" i="13"/>
  <c r="J1899" i="13"/>
  <c r="J1898" i="13"/>
  <c r="K1898" i="13" s="1"/>
  <c r="J1897" i="13"/>
  <c r="K1897" i="13" s="1"/>
  <c r="K1896" i="13"/>
  <c r="J1896" i="13"/>
  <c r="K1895" i="13"/>
  <c r="J1895" i="13"/>
  <c r="J1894" i="13"/>
  <c r="K1894" i="13" s="1"/>
  <c r="J1893" i="13"/>
  <c r="K1893" i="13" s="1"/>
  <c r="J1892" i="13"/>
  <c r="K1892" i="13" s="1"/>
  <c r="J1891" i="13"/>
  <c r="K1891" i="13" s="1"/>
  <c r="J1890" i="13"/>
  <c r="K1890" i="13" s="1"/>
  <c r="K1889" i="13"/>
  <c r="J1889" i="13"/>
  <c r="J1888" i="13"/>
  <c r="K1888" i="13" s="1"/>
  <c r="J1887" i="13"/>
  <c r="K1887" i="13" s="1"/>
  <c r="J1886" i="13"/>
  <c r="K1886" i="13" s="1"/>
  <c r="J1885" i="13"/>
  <c r="K1885" i="13" s="1"/>
  <c r="J1884" i="13"/>
  <c r="K1884" i="13" s="1"/>
  <c r="M1884" i="13" s="1"/>
  <c r="L1885" i="13" s="1"/>
  <c r="M1885" i="13" s="1"/>
  <c r="L1886" i="13" s="1"/>
  <c r="M1886" i="13" s="1"/>
  <c r="L1887" i="13" s="1"/>
  <c r="M1887" i="13" s="1"/>
  <c r="L1888" i="13" s="1"/>
  <c r="M1888" i="13" s="1"/>
  <c r="L1889" i="13" s="1"/>
  <c r="M1889" i="13" s="1"/>
  <c r="L1890" i="13" s="1"/>
  <c r="M1890" i="13" s="1"/>
  <c r="L1891" i="13" s="1"/>
  <c r="M1891" i="13" s="1"/>
  <c r="L1892" i="13" s="1"/>
  <c r="M1892" i="13" s="1"/>
  <c r="L1893" i="13" s="1"/>
  <c r="M1893" i="13" s="1"/>
  <c r="L1894" i="13" s="1"/>
  <c r="M1894" i="13" s="1"/>
  <c r="L1895" i="13" s="1"/>
  <c r="M1895" i="13" s="1"/>
  <c r="L1896" i="13" s="1"/>
  <c r="M1896" i="13" s="1"/>
  <c r="L1897" i="13" s="1"/>
  <c r="M1897" i="13" s="1"/>
  <c r="L1898" i="13" s="1"/>
  <c r="M1898" i="13" s="1"/>
  <c r="L1899" i="13" s="1"/>
  <c r="M1899" i="13" s="1"/>
  <c r="L1900" i="13" s="1"/>
  <c r="M1900" i="13" s="1"/>
  <c r="L1901" i="13" s="1"/>
  <c r="M1901" i="13" s="1"/>
  <c r="L1902" i="13" s="1"/>
  <c r="M1902" i="13" s="1"/>
  <c r="L1903" i="13" s="1"/>
  <c r="M1903" i="13" s="1"/>
  <c r="L1904" i="13" s="1"/>
  <c r="M1904" i="13" s="1"/>
  <c r="L1905" i="13" s="1"/>
  <c r="M1905" i="13" s="1"/>
  <c r="L1906" i="13" s="1"/>
  <c r="M1906" i="13" s="1"/>
  <c r="L1907" i="13" s="1"/>
  <c r="M1907" i="13" s="1"/>
  <c r="L1908" i="13" s="1"/>
  <c r="M1908" i="13" s="1"/>
  <c r="L1909" i="13" s="1"/>
  <c r="M1909" i="13" s="1"/>
  <c r="L1910" i="13" s="1"/>
  <c r="M1910" i="13" s="1"/>
  <c r="L1911" i="13" s="1"/>
  <c r="M1911" i="13" s="1"/>
  <c r="L1912" i="13" s="1"/>
  <c r="M1912" i="13" s="1"/>
  <c r="L1913" i="13" s="1"/>
  <c r="M1913" i="13" s="1"/>
  <c r="L1914" i="13" s="1"/>
  <c r="M1914" i="13" s="1"/>
  <c r="L1915" i="13" s="1"/>
  <c r="M1915" i="13" s="1"/>
  <c r="L1916" i="13" s="1"/>
  <c r="M1916" i="13" s="1"/>
  <c r="L1917" i="13" s="1"/>
  <c r="M1917" i="13" s="1"/>
  <c r="L1918" i="13" s="1"/>
  <c r="M1918" i="13" s="1"/>
  <c r="L1919" i="13" s="1"/>
  <c r="M1919" i="13" s="1"/>
  <c r="L1920" i="13" s="1"/>
  <c r="M1920" i="13" s="1"/>
  <c r="L1921" i="13" s="1"/>
  <c r="M1921" i="13" s="1"/>
  <c r="K1883" i="13"/>
  <c r="J1883" i="13"/>
  <c r="L1882" i="13"/>
  <c r="M1882" i="13" s="1"/>
  <c r="L1883" i="13" s="1"/>
  <c r="M1883" i="13" s="1"/>
  <c r="L1884" i="13" s="1"/>
  <c r="J1882" i="13"/>
  <c r="K1882" i="13" s="1"/>
  <c r="J1881" i="13"/>
  <c r="K1881" i="13" s="1"/>
  <c r="K1880" i="13"/>
  <c r="J1880" i="13"/>
  <c r="K1879" i="13"/>
  <c r="J1879" i="13"/>
  <c r="J1878" i="13"/>
  <c r="K1878" i="13" s="1"/>
  <c r="J1877" i="13"/>
  <c r="K1877" i="13" s="1"/>
  <c r="J1876" i="13"/>
  <c r="K1876" i="13" s="1"/>
  <c r="K1875" i="13"/>
  <c r="J1875" i="13"/>
  <c r="J1874" i="13"/>
  <c r="K1874" i="13" s="1"/>
  <c r="K1873" i="13"/>
  <c r="J1873" i="13"/>
  <c r="J1872" i="13"/>
  <c r="K1872" i="13" s="1"/>
  <c r="J1871" i="13"/>
  <c r="K1871" i="13" s="1"/>
  <c r="J1870" i="13"/>
  <c r="K1870" i="13" s="1"/>
  <c r="J1869" i="13"/>
  <c r="K1869" i="13" s="1"/>
  <c r="J1868" i="13"/>
  <c r="K1868" i="13" s="1"/>
  <c r="K1867" i="13"/>
  <c r="J1867" i="13"/>
  <c r="J1866" i="13"/>
  <c r="K1866" i="13" s="1"/>
  <c r="J1865" i="13"/>
  <c r="K1865" i="13" s="1"/>
  <c r="K1864" i="13"/>
  <c r="J1864" i="13"/>
  <c r="K1863" i="13"/>
  <c r="J1863" i="13"/>
  <c r="J1862" i="13"/>
  <c r="K1862" i="13" s="1"/>
  <c r="J1861" i="13"/>
  <c r="K1861" i="13" s="1"/>
  <c r="J1860" i="13"/>
  <c r="K1860" i="13" s="1"/>
  <c r="J1859" i="13"/>
  <c r="K1859" i="13" s="1"/>
  <c r="J1858" i="13"/>
  <c r="K1858" i="13" s="1"/>
  <c r="K1857" i="13"/>
  <c r="J1857" i="13"/>
  <c r="J1856" i="13"/>
  <c r="K1856" i="13" s="1"/>
  <c r="J1855" i="13"/>
  <c r="K1855" i="13" s="1"/>
  <c r="J1854" i="13"/>
  <c r="K1854" i="13" s="1"/>
  <c r="J1853" i="13"/>
  <c r="K1853" i="13" s="1"/>
  <c r="J1852" i="13"/>
  <c r="K1852" i="13" s="1"/>
  <c r="K1851" i="13"/>
  <c r="J1851" i="13"/>
  <c r="J1850" i="13"/>
  <c r="K1850" i="13" s="1"/>
  <c r="J1849" i="13"/>
  <c r="K1849" i="13" s="1"/>
  <c r="K1848" i="13"/>
  <c r="J1848" i="13"/>
  <c r="K1847" i="13"/>
  <c r="J1847" i="13"/>
  <c r="J1846" i="13"/>
  <c r="K1846" i="13" s="1"/>
  <c r="J1845" i="13"/>
  <c r="K1845" i="13" s="1"/>
  <c r="J1844" i="13"/>
  <c r="K1844" i="13" s="1"/>
  <c r="L1843" i="13"/>
  <c r="M1843" i="13" s="1"/>
  <c r="L1844" i="13" s="1"/>
  <c r="M1844" i="13" s="1"/>
  <c r="L1845" i="13" s="1"/>
  <c r="M1845" i="13" s="1"/>
  <c r="L1846" i="13" s="1"/>
  <c r="M1846" i="13" s="1"/>
  <c r="L1847" i="13" s="1"/>
  <c r="M1847" i="13" s="1"/>
  <c r="L1848" i="13" s="1"/>
  <c r="M1848" i="13" s="1"/>
  <c r="L1849" i="13" s="1"/>
  <c r="M1849" i="13" s="1"/>
  <c r="L1850" i="13" s="1"/>
  <c r="M1850" i="13" s="1"/>
  <c r="L1851" i="13" s="1"/>
  <c r="M1851" i="13" s="1"/>
  <c r="L1852" i="13" s="1"/>
  <c r="M1852" i="13" s="1"/>
  <c r="L1853" i="13" s="1"/>
  <c r="M1853" i="13" s="1"/>
  <c r="L1854" i="13" s="1"/>
  <c r="M1854" i="13" s="1"/>
  <c r="L1855" i="13" s="1"/>
  <c r="M1855" i="13" s="1"/>
  <c r="L1856" i="13" s="1"/>
  <c r="M1856" i="13" s="1"/>
  <c r="L1857" i="13" s="1"/>
  <c r="M1857" i="13" s="1"/>
  <c r="L1858" i="13" s="1"/>
  <c r="M1858" i="13" s="1"/>
  <c r="L1859" i="13" s="1"/>
  <c r="M1859" i="13" s="1"/>
  <c r="L1860" i="13" s="1"/>
  <c r="M1860" i="13" s="1"/>
  <c r="L1861" i="13" s="1"/>
  <c r="M1861" i="13" s="1"/>
  <c r="L1862" i="13" s="1"/>
  <c r="M1862" i="13" s="1"/>
  <c r="L1863" i="13" s="1"/>
  <c r="M1863" i="13" s="1"/>
  <c r="L1864" i="13" s="1"/>
  <c r="M1864" i="13" s="1"/>
  <c r="L1865" i="13" s="1"/>
  <c r="M1865" i="13" s="1"/>
  <c r="L1866" i="13" s="1"/>
  <c r="M1866" i="13" s="1"/>
  <c r="L1867" i="13" s="1"/>
  <c r="M1867" i="13" s="1"/>
  <c r="L1868" i="13" s="1"/>
  <c r="M1868" i="13" s="1"/>
  <c r="L1869" i="13" s="1"/>
  <c r="M1869" i="13" s="1"/>
  <c r="L1870" i="13" s="1"/>
  <c r="M1870" i="13" s="1"/>
  <c r="L1871" i="13" s="1"/>
  <c r="M1871" i="13" s="1"/>
  <c r="L1872" i="13" s="1"/>
  <c r="M1872" i="13" s="1"/>
  <c r="L1873" i="13" s="1"/>
  <c r="M1873" i="13" s="1"/>
  <c r="L1874" i="13" s="1"/>
  <c r="M1874" i="13" s="1"/>
  <c r="L1875" i="13" s="1"/>
  <c r="M1875" i="13" s="1"/>
  <c r="L1876" i="13" s="1"/>
  <c r="M1876" i="13" s="1"/>
  <c r="L1877" i="13" s="1"/>
  <c r="M1877" i="13" s="1"/>
  <c r="L1878" i="13" s="1"/>
  <c r="M1878" i="13" s="1"/>
  <c r="L1879" i="13" s="1"/>
  <c r="M1879" i="13" s="1"/>
  <c r="L1880" i="13" s="1"/>
  <c r="M1880" i="13" s="1"/>
  <c r="L1881" i="13" s="1"/>
  <c r="M1881" i="13" s="1"/>
  <c r="K1843" i="13"/>
  <c r="J1843" i="13"/>
  <c r="M1842" i="13"/>
  <c r="L1842" i="13"/>
  <c r="J1842" i="13"/>
  <c r="K1842" i="13" s="1"/>
  <c r="K1841" i="13"/>
  <c r="J1841" i="13"/>
  <c r="J1840" i="13"/>
  <c r="K1840" i="13" s="1"/>
  <c r="J1839" i="13"/>
  <c r="K1839" i="13" s="1"/>
  <c r="J1838" i="13"/>
  <c r="K1838" i="13" s="1"/>
  <c r="J1837" i="13"/>
  <c r="K1837" i="13" s="1"/>
  <c r="J1836" i="13"/>
  <c r="K1836" i="13" s="1"/>
  <c r="K1835" i="13"/>
  <c r="J1835" i="13"/>
  <c r="J1834" i="13"/>
  <c r="K1834" i="13" s="1"/>
  <c r="J1833" i="13"/>
  <c r="K1833" i="13" s="1"/>
  <c r="K1832" i="13"/>
  <c r="J1832" i="13"/>
  <c r="K1831" i="13"/>
  <c r="J1831" i="13"/>
  <c r="J1830" i="13"/>
  <c r="K1830" i="13" s="1"/>
  <c r="J1829" i="13"/>
  <c r="K1829" i="13" s="1"/>
  <c r="J1828" i="13"/>
  <c r="K1828" i="13" s="1"/>
  <c r="J1827" i="13"/>
  <c r="K1827" i="13" s="1"/>
  <c r="J1826" i="13"/>
  <c r="K1826" i="13" s="1"/>
  <c r="K1825" i="13"/>
  <c r="J1825" i="13"/>
  <c r="J1824" i="13"/>
  <c r="K1824" i="13" s="1"/>
  <c r="J1823" i="13"/>
  <c r="K1823" i="13" s="1"/>
  <c r="J1822" i="13"/>
  <c r="K1822" i="13" s="1"/>
  <c r="J1821" i="13"/>
  <c r="K1821" i="13" s="1"/>
  <c r="J1820" i="13"/>
  <c r="K1820" i="13" s="1"/>
  <c r="K1819" i="13"/>
  <c r="J1819" i="13"/>
  <c r="J1818" i="13"/>
  <c r="K1818" i="13" s="1"/>
  <c r="J1817" i="13"/>
  <c r="K1817" i="13" s="1"/>
  <c r="K1816" i="13"/>
  <c r="J1816" i="13"/>
  <c r="K1815" i="13"/>
  <c r="J1815" i="13"/>
  <c r="J1814" i="13"/>
  <c r="K1814" i="13" s="1"/>
  <c r="J1813" i="13"/>
  <c r="K1813" i="13" s="1"/>
  <c r="J1812" i="13"/>
  <c r="K1812" i="13" s="1"/>
  <c r="K1811" i="13"/>
  <c r="J1811" i="13"/>
  <c r="J1810" i="13"/>
  <c r="K1810" i="13" s="1"/>
  <c r="K1809" i="13"/>
  <c r="J1809" i="13"/>
  <c r="J1808" i="13"/>
  <c r="K1808" i="13" s="1"/>
  <c r="J1807" i="13"/>
  <c r="K1807" i="13" s="1"/>
  <c r="J1806" i="13"/>
  <c r="K1806" i="13" s="1"/>
  <c r="J1805" i="13"/>
  <c r="K1805" i="13" s="1"/>
  <c r="J1804" i="13"/>
  <c r="K1804" i="13" s="1"/>
  <c r="K1803" i="13"/>
  <c r="J1803" i="13"/>
  <c r="L1802" i="13"/>
  <c r="M1802" i="13" s="1"/>
  <c r="L1803" i="13" s="1"/>
  <c r="M1803" i="13" s="1"/>
  <c r="L1804" i="13" s="1"/>
  <c r="M1804" i="13" s="1"/>
  <c r="L1805" i="13" s="1"/>
  <c r="M1805" i="13" s="1"/>
  <c r="L1806" i="13" s="1"/>
  <c r="M1806" i="13" s="1"/>
  <c r="L1807" i="13" s="1"/>
  <c r="M1807" i="13" s="1"/>
  <c r="L1808" i="13" s="1"/>
  <c r="M1808" i="13" s="1"/>
  <c r="L1809" i="13" s="1"/>
  <c r="M1809" i="13" s="1"/>
  <c r="L1810" i="13" s="1"/>
  <c r="M1810" i="13" s="1"/>
  <c r="L1811" i="13" s="1"/>
  <c r="M1811" i="13" s="1"/>
  <c r="L1812" i="13" s="1"/>
  <c r="M1812" i="13" s="1"/>
  <c r="L1813" i="13" s="1"/>
  <c r="M1813" i="13" s="1"/>
  <c r="L1814" i="13" s="1"/>
  <c r="M1814" i="13" s="1"/>
  <c r="L1815" i="13" s="1"/>
  <c r="M1815" i="13" s="1"/>
  <c r="L1816" i="13" s="1"/>
  <c r="M1816" i="13" s="1"/>
  <c r="L1817" i="13" s="1"/>
  <c r="M1817" i="13" s="1"/>
  <c r="L1818" i="13" s="1"/>
  <c r="M1818" i="13" s="1"/>
  <c r="L1819" i="13" s="1"/>
  <c r="M1819" i="13" s="1"/>
  <c r="L1820" i="13" s="1"/>
  <c r="M1820" i="13" s="1"/>
  <c r="L1821" i="13" s="1"/>
  <c r="M1821" i="13" s="1"/>
  <c r="L1822" i="13" s="1"/>
  <c r="M1822" i="13" s="1"/>
  <c r="L1823" i="13" s="1"/>
  <c r="M1823" i="13" s="1"/>
  <c r="L1824" i="13" s="1"/>
  <c r="M1824" i="13" s="1"/>
  <c r="L1825" i="13" s="1"/>
  <c r="M1825" i="13" s="1"/>
  <c r="L1826" i="13" s="1"/>
  <c r="M1826" i="13" s="1"/>
  <c r="L1827" i="13" s="1"/>
  <c r="M1827" i="13" s="1"/>
  <c r="L1828" i="13" s="1"/>
  <c r="M1828" i="13" s="1"/>
  <c r="L1829" i="13" s="1"/>
  <c r="M1829" i="13" s="1"/>
  <c r="L1830" i="13" s="1"/>
  <c r="M1830" i="13" s="1"/>
  <c r="L1831" i="13" s="1"/>
  <c r="M1831" i="13" s="1"/>
  <c r="L1832" i="13" s="1"/>
  <c r="M1832" i="13" s="1"/>
  <c r="L1833" i="13" s="1"/>
  <c r="M1833" i="13" s="1"/>
  <c r="L1834" i="13" s="1"/>
  <c r="M1834" i="13" s="1"/>
  <c r="L1835" i="13" s="1"/>
  <c r="M1835" i="13" s="1"/>
  <c r="L1836" i="13" s="1"/>
  <c r="M1836" i="13" s="1"/>
  <c r="L1837" i="13" s="1"/>
  <c r="M1837" i="13" s="1"/>
  <c r="L1838" i="13" s="1"/>
  <c r="M1838" i="13" s="1"/>
  <c r="L1839" i="13" s="1"/>
  <c r="M1839" i="13" s="1"/>
  <c r="L1840" i="13" s="1"/>
  <c r="M1840" i="13" s="1"/>
  <c r="L1841" i="13" s="1"/>
  <c r="M1841" i="13" s="1"/>
  <c r="J1802" i="13"/>
  <c r="K1802" i="13" s="1"/>
  <c r="J1801" i="13"/>
  <c r="K1801" i="13" s="1"/>
  <c r="K1800" i="13"/>
  <c r="J1800" i="13"/>
  <c r="K1799" i="13"/>
  <c r="J1799" i="13"/>
  <c r="J1798" i="13"/>
  <c r="K1798" i="13" s="1"/>
  <c r="J1797" i="13"/>
  <c r="K1797" i="13" s="1"/>
  <c r="J1796" i="13"/>
  <c r="K1796" i="13" s="1"/>
  <c r="J1795" i="13"/>
  <c r="K1795" i="13" s="1"/>
  <c r="J1794" i="13"/>
  <c r="K1794" i="13" s="1"/>
  <c r="K1793" i="13"/>
  <c r="J1793" i="13"/>
  <c r="J1792" i="13"/>
  <c r="K1792" i="13" s="1"/>
  <c r="J1791" i="13"/>
  <c r="K1791" i="13" s="1"/>
  <c r="J1790" i="13"/>
  <c r="K1790" i="13" s="1"/>
  <c r="J1789" i="13"/>
  <c r="K1789" i="13" s="1"/>
  <c r="J1788" i="13"/>
  <c r="K1788" i="13" s="1"/>
  <c r="K1787" i="13"/>
  <c r="J1787" i="13"/>
  <c r="J1786" i="13"/>
  <c r="K1786" i="13" s="1"/>
  <c r="J1785" i="13"/>
  <c r="K1785" i="13" s="1"/>
  <c r="K1784" i="13"/>
  <c r="J1784" i="13"/>
  <c r="K1783" i="13"/>
  <c r="J1783" i="13"/>
  <c r="J1782" i="13"/>
  <c r="K1782" i="13" s="1"/>
  <c r="J1781" i="13"/>
  <c r="K1781" i="13" s="1"/>
  <c r="J1780" i="13"/>
  <c r="K1780" i="13" s="1"/>
  <c r="K1779" i="13"/>
  <c r="J1779" i="13"/>
  <c r="J1778" i="13"/>
  <c r="K1778" i="13" s="1"/>
  <c r="K1777" i="13"/>
  <c r="J1777" i="13"/>
  <c r="J1776" i="13"/>
  <c r="K1776" i="13" s="1"/>
  <c r="K1775" i="13"/>
  <c r="J1775" i="13"/>
  <c r="J1774" i="13"/>
  <c r="K1774" i="13" s="1"/>
  <c r="J1773" i="13"/>
  <c r="K1773" i="13" s="1"/>
  <c r="K1772" i="13"/>
  <c r="J1772" i="13"/>
  <c r="J1771" i="13"/>
  <c r="K1771" i="13" s="1"/>
  <c r="J1770" i="13"/>
  <c r="K1770" i="13" s="1"/>
  <c r="J1769" i="13"/>
  <c r="K1769" i="13" s="1"/>
  <c r="J1768" i="13"/>
  <c r="K1768" i="13" s="1"/>
  <c r="J1767" i="13"/>
  <c r="K1767" i="13" s="1"/>
  <c r="J1766" i="13"/>
  <c r="K1766" i="13" s="1"/>
  <c r="K1765" i="13"/>
  <c r="J1765" i="13"/>
  <c r="J1764" i="13"/>
  <c r="K1764" i="13" s="1"/>
  <c r="K1763" i="13"/>
  <c r="J1763" i="13"/>
  <c r="L1762" i="13"/>
  <c r="M1762" i="13" s="1"/>
  <c r="L1763" i="13" s="1"/>
  <c r="M1763" i="13" s="1"/>
  <c r="L1764" i="13" s="1"/>
  <c r="M1764" i="13" s="1"/>
  <c r="L1765" i="13" s="1"/>
  <c r="M1765" i="13" s="1"/>
  <c r="L1766" i="13" s="1"/>
  <c r="M1766" i="13" s="1"/>
  <c r="L1767" i="13" s="1"/>
  <c r="M1767" i="13" s="1"/>
  <c r="L1768" i="13" s="1"/>
  <c r="M1768" i="13" s="1"/>
  <c r="L1769" i="13" s="1"/>
  <c r="M1769" i="13" s="1"/>
  <c r="L1770" i="13" s="1"/>
  <c r="M1770" i="13" s="1"/>
  <c r="L1771" i="13" s="1"/>
  <c r="M1771" i="13" s="1"/>
  <c r="L1772" i="13" s="1"/>
  <c r="M1772" i="13" s="1"/>
  <c r="L1773" i="13" s="1"/>
  <c r="M1773" i="13" s="1"/>
  <c r="L1774" i="13" s="1"/>
  <c r="M1774" i="13" s="1"/>
  <c r="L1775" i="13" s="1"/>
  <c r="M1775" i="13" s="1"/>
  <c r="L1776" i="13" s="1"/>
  <c r="M1776" i="13" s="1"/>
  <c r="L1777" i="13" s="1"/>
  <c r="M1777" i="13" s="1"/>
  <c r="L1778" i="13" s="1"/>
  <c r="M1778" i="13" s="1"/>
  <c r="L1779" i="13" s="1"/>
  <c r="M1779" i="13" s="1"/>
  <c r="L1780" i="13" s="1"/>
  <c r="M1780" i="13" s="1"/>
  <c r="L1781" i="13" s="1"/>
  <c r="M1781" i="13" s="1"/>
  <c r="L1782" i="13" s="1"/>
  <c r="M1782" i="13" s="1"/>
  <c r="L1783" i="13" s="1"/>
  <c r="M1783" i="13" s="1"/>
  <c r="L1784" i="13" s="1"/>
  <c r="M1784" i="13" s="1"/>
  <c r="L1785" i="13" s="1"/>
  <c r="M1785" i="13" s="1"/>
  <c r="L1786" i="13" s="1"/>
  <c r="M1786" i="13" s="1"/>
  <c r="L1787" i="13" s="1"/>
  <c r="M1787" i="13" s="1"/>
  <c r="L1788" i="13" s="1"/>
  <c r="M1788" i="13" s="1"/>
  <c r="L1789" i="13" s="1"/>
  <c r="M1789" i="13" s="1"/>
  <c r="L1790" i="13" s="1"/>
  <c r="M1790" i="13" s="1"/>
  <c r="L1791" i="13" s="1"/>
  <c r="M1791" i="13" s="1"/>
  <c r="L1792" i="13" s="1"/>
  <c r="M1792" i="13" s="1"/>
  <c r="L1793" i="13" s="1"/>
  <c r="M1793" i="13" s="1"/>
  <c r="L1794" i="13" s="1"/>
  <c r="M1794" i="13" s="1"/>
  <c r="L1795" i="13" s="1"/>
  <c r="M1795" i="13" s="1"/>
  <c r="L1796" i="13" s="1"/>
  <c r="M1796" i="13" s="1"/>
  <c r="L1797" i="13" s="1"/>
  <c r="M1797" i="13" s="1"/>
  <c r="L1798" i="13" s="1"/>
  <c r="M1798" i="13" s="1"/>
  <c r="L1799" i="13" s="1"/>
  <c r="M1799" i="13" s="1"/>
  <c r="L1800" i="13" s="1"/>
  <c r="M1800" i="13" s="1"/>
  <c r="L1801" i="13" s="1"/>
  <c r="M1801" i="13" s="1"/>
  <c r="J1762" i="13"/>
  <c r="K1762" i="13" s="1"/>
  <c r="J1761" i="13"/>
  <c r="K1761" i="13" s="1"/>
  <c r="K1760" i="13"/>
  <c r="J1760" i="13"/>
  <c r="J1759" i="13"/>
  <c r="K1759" i="13" s="1"/>
  <c r="J1758" i="13"/>
  <c r="K1758" i="13" s="1"/>
  <c r="K1757" i="13"/>
  <c r="J1757" i="13"/>
  <c r="J1756" i="13"/>
  <c r="K1756" i="13" s="1"/>
  <c r="K1755" i="13"/>
  <c r="J1755" i="13"/>
  <c r="J1754" i="13"/>
  <c r="K1754" i="13" s="1"/>
  <c r="J1753" i="13"/>
  <c r="K1753" i="13" s="1"/>
  <c r="J1752" i="13"/>
  <c r="K1752" i="13" s="1"/>
  <c r="J1751" i="13"/>
  <c r="K1751" i="13" s="1"/>
  <c r="J1750" i="13"/>
  <c r="K1750" i="13" s="1"/>
  <c r="K1749" i="13"/>
  <c r="J1749" i="13"/>
  <c r="K1748" i="13"/>
  <c r="J1748" i="13"/>
  <c r="J1747" i="13"/>
  <c r="K1747" i="13" s="1"/>
  <c r="J1746" i="13"/>
  <c r="K1746" i="13" s="1"/>
  <c r="K1745" i="13"/>
  <c r="J1745" i="13"/>
  <c r="J1744" i="13"/>
  <c r="K1744" i="13" s="1"/>
  <c r="K1743" i="13"/>
  <c r="J1743" i="13"/>
  <c r="J1742" i="13"/>
  <c r="K1742" i="13" s="1"/>
  <c r="J1741" i="13"/>
  <c r="K1741" i="13" s="1"/>
  <c r="K1740" i="13"/>
  <c r="J1740" i="13"/>
  <c r="J1739" i="13"/>
  <c r="K1739" i="13" s="1"/>
  <c r="J1738" i="13"/>
  <c r="K1738" i="13" s="1"/>
  <c r="J1737" i="13"/>
  <c r="K1737" i="13" s="1"/>
  <c r="J1736" i="13"/>
  <c r="K1736" i="13" s="1"/>
  <c r="J1735" i="13"/>
  <c r="K1735" i="13" s="1"/>
  <c r="J1734" i="13"/>
  <c r="K1734" i="13" s="1"/>
  <c r="K1733" i="13"/>
  <c r="J1733" i="13"/>
  <c r="K1732" i="13"/>
  <c r="J1732" i="13"/>
  <c r="K1731" i="13"/>
  <c r="J1731" i="13"/>
  <c r="J1730" i="13"/>
  <c r="K1730" i="13" s="1"/>
  <c r="J1729" i="13"/>
  <c r="K1729" i="13" s="1"/>
  <c r="K1728" i="13"/>
  <c r="J1728" i="13"/>
  <c r="J1727" i="13"/>
  <c r="K1727" i="13" s="1"/>
  <c r="J1726" i="13"/>
  <c r="K1726" i="13" s="1"/>
  <c r="K1725" i="13"/>
  <c r="J1725" i="13"/>
  <c r="J1724" i="13"/>
  <c r="K1724" i="13" s="1"/>
  <c r="K1723" i="13"/>
  <c r="J1723" i="13"/>
  <c r="M1722" i="13"/>
  <c r="L1723" i="13" s="1"/>
  <c r="M1723" i="13" s="1"/>
  <c r="L1724" i="13" s="1"/>
  <c r="M1724" i="13" s="1"/>
  <c r="L1725" i="13" s="1"/>
  <c r="M1725" i="13" s="1"/>
  <c r="L1726" i="13" s="1"/>
  <c r="M1726" i="13" s="1"/>
  <c r="L1727" i="13" s="1"/>
  <c r="M1727" i="13" s="1"/>
  <c r="L1728" i="13" s="1"/>
  <c r="M1728" i="13" s="1"/>
  <c r="L1729" i="13" s="1"/>
  <c r="M1729" i="13" s="1"/>
  <c r="L1730" i="13" s="1"/>
  <c r="M1730" i="13" s="1"/>
  <c r="L1731" i="13" s="1"/>
  <c r="M1731" i="13" s="1"/>
  <c r="L1732" i="13" s="1"/>
  <c r="M1732" i="13" s="1"/>
  <c r="L1733" i="13" s="1"/>
  <c r="M1733" i="13" s="1"/>
  <c r="L1734" i="13" s="1"/>
  <c r="M1734" i="13" s="1"/>
  <c r="L1735" i="13" s="1"/>
  <c r="M1735" i="13" s="1"/>
  <c r="L1736" i="13" s="1"/>
  <c r="M1736" i="13" s="1"/>
  <c r="L1737" i="13" s="1"/>
  <c r="M1737" i="13" s="1"/>
  <c r="L1738" i="13" s="1"/>
  <c r="M1738" i="13" s="1"/>
  <c r="L1739" i="13" s="1"/>
  <c r="M1739" i="13" s="1"/>
  <c r="L1740" i="13" s="1"/>
  <c r="M1740" i="13" s="1"/>
  <c r="L1741" i="13" s="1"/>
  <c r="M1741" i="13" s="1"/>
  <c r="L1742" i="13" s="1"/>
  <c r="M1742" i="13" s="1"/>
  <c r="L1743" i="13" s="1"/>
  <c r="M1743" i="13" s="1"/>
  <c r="L1744" i="13" s="1"/>
  <c r="M1744" i="13" s="1"/>
  <c r="L1745" i="13" s="1"/>
  <c r="M1745" i="13" s="1"/>
  <c r="L1746" i="13" s="1"/>
  <c r="M1746" i="13" s="1"/>
  <c r="L1747" i="13" s="1"/>
  <c r="M1747" i="13" s="1"/>
  <c r="L1748" i="13" s="1"/>
  <c r="M1748" i="13" s="1"/>
  <c r="L1749" i="13" s="1"/>
  <c r="M1749" i="13" s="1"/>
  <c r="L1750" i="13" s="1"/>
  <c r="M1750" i="13" s="1"/>
  <c r="L1751" i="13" s="1"/>
  <c r="M1751" i="13" s="1"/>
  <c r="L1752" i="13" s="1"/>
  <c r="M1752" i="13" s="1"/>
  <c r="L1753" i="13" s="1"/>
  <c r="M1753" i="13" s="1"/>
  <c r="L1754" i="13" s="1"/>
  <c r="M1754" i="13" s="1"/>
  <c r="L1755" i="13" s="1"/>
  <c r="M1755" i="13" s="1"/>
  <c r="L1756" i="13" s="1"/>
  <c r="M1756" i="13" s="1"/>
  <c r="L1757" i="13" s="1"/>
  <c r="M1757" i="13" s="1"/>
  <c r="L1758" i="13" s="1"/>
  <c r="M1758" i="13" s="1"/>
  <c r="L1759" i="13" s="1"/>
  <c r="M1759" i="13" s="1"/>
  <c r="L1760" i="13" s="1"/>
  <c r="M1760" i="13" s="1"/>
  <c r="L1761" i="13" s="1"/>
  <c r="M1761" i="13" s="1"/>
  <c r="L1722" i="13"/>
  <c r="J1722" i="13"/>
  <c r="K1722" i="13" s="1"/>
  <c r="J1721" i="13"/>
  <c r="K1721" i="13" s="1"/>
  <c r="J1720" i="13"/>
  <c r="K1720" i="13" s="1"/>
  <c r="J1719" i="13"/>
  <c r="K1719" i="13" s="1"/>
  <c r="J1718" i="13"/>
  <c r="K1718" i="13" s="1"/>
  <c r="J1717" i="13"/>
  <c r="K1717" i="13" s="1"/>
  <c r="K1716" i="13"/>
  <c r="J1716" i="13"/>
  <c r="K1715" i="13"/>
  <c r="J1715" i="13"/>
  <c r="J1714" i="13"/>
  <c r="K1714" i="13" s="1"/>
  <c r="K1713" i="13"/>
  <c r="J1713" i="13"/>
  <c r="J1712" i="13"/>
  <c r="K1712" i="13" s="1"/>
  <c r="K1711" i="13"/>
  <c r="J1711" i="13"/>
  <c r="J1710" i="13"/>
  <c r="K1710" i="13" s="1"/>
  <c r="J1709" i="13"/>
  <c r="K1709" i="13" s="1"/>
  <c r="K1708" i="13"/>
  <c r="J1708" i="13"/>
  <c r="J1707" i="13"/>
  <c r="K1707" i="13" s="1"/>
  <c r="J1706" i="13"/>
  <c r="K1706" i="13" s="1"/>
  <c r="J1705" i="13"/>
  <c r="K1705" i="13" s="1"/>
  <c r="J1704" i="13"/>
  <c r="K1704" i="13" s="1"/>
  <c r="J1703" i="13"/>
  <c r="K1703" i="13" s="1"/>
  <c r="J1702" i="13"/>
  <c r="K1702" i="13" s="1"/>
  <c r="K1701" i="13"/>
  <c r="J1701" i="13"/>
  <c r="J1700" i="13"/>
  <c r="K1700" i="13" s="1"/>
  <c r="K1699" i="13"/>
  <c r="J1699" i="13"/>
  <c r="J1698" i="13"/>
  <c r="K1698" i="13" s="1"/>
  <c r="J1697" i="13"/>
  <c r="K1697" i="13" s="1"/>
  <c r="K1696" i="13"/>
  <c r="J1696" i="13"/>
  <c r="J1695" i="13"/>
  <c r="K1695" i="13" s="1"/>
  <c r="J1694" i="13"/>
  <c r="K1694" i="13" s="1"/>
  <c r="K1693" i="13"/>
  <c r="J1693" i="13"/>
  <c r="J1692" i="13"/>
  <c r="K1692" i="13" s="1"/>
  <c r="K1691" i="13"/>
  <c r="J1691" i="13"/>
  <c r="J1690" i="13"/>
  <c r="K1690" i="13" s="1"/>
  <c r="J1689" i="13"/>
  <c r="K1689" i="13" s="1"/>
  <c r="J1688" i="13"/>
  <c r="K1688" i="13" s="1"/>
  <c r="J1687" i="13"/>
  <c r="K1687" i="13" s="1"/>
  <c r="J1686" i="13"/>
  <c r="K1686" i="13" s="1"/>
  <c r="K1685" i="13"/>
  <c r="J1685" i="13"/>
  <c r="K1684" i="13"/>
  <c r="J1684" i="13"/>
  <c r="J1683" i="13"/>
  <c r="K1683" i="13" s="1"/>
  <c r="M1682" i="13"/>
  <c r="L1683" i="13" s="1"/>
  <c r="L1682" i="13"/>
  <c r="J1682" i="13"/>
  <c r="K1682" i="13" s="1"/>
  <c r="K1681" i="13"/>
  <c r="J1681" i="13"/>
  <c r="J1680" i="13"/>
  <c r="K1680" i="13" s="1"/>
  <c r="K1679" i="13"/>
  <c r="J1679" i="13"/>
  <c r="J1678" i="13"/>
  <c r="K1678" i="13" s="1"/>
  <c r="J1677" i="13"/>
  <c r="K1677" i="13" s="1"/>
  <c r="K1676" i="13"/>
  <c r="J1676" i="13"/>
  <c r="J1675" i="13"/>
  <c r="K1675" i="13" s="1"/>
  <c r="K1674" i="13"/>
  <c r="J1674" i="13"/>
  <c r="J1673" i="13"/>
  <c r="K1673" i="13" s="1"/>
  <c r="K1672" i="13"/>
  <c r="J1672" i="13"/>
  <c r="J1671" i="13"/>
  <c r="K1671" i="13" s="1"/>
  <c r="K1670" i="13"/>
  <c r="J1670" i="13"/>
  <c r="J1669" i="13"/>
  <c r="K1669" i="13" s="1"/>
  <c r="K1668" i="13"/>
  <c r="J1668" i="13"/>
  <c r="J1667" i="13"/>
  <c r="K1667" i="13" s="1"/>
  <c r="K1666" i="13"/>
  <c r="J1666" i="13"/>
  <c r="J1665" i="13"/>
  <c r="K1665" i="13" s="1"/>
  <c r="K1664" i="13"/>
  <c r="J1664" i="13"/>
  <c r="J1663" i="13"/>
  <c r="K1663" i="13" s="1"/>
  <c r="K1662" i="13"/>
  <c r="J1662" i="13"/>
  <c r="J1661" i="13"/>
  <c r="K1661" i="13" s="1"/>
  <c r="K1660" i="13"/>
  <c r="J1660" i="13"/>
  <c r="J1659" i="13"/>
  <c r="K1659" i="13" s="1"/>
  <c r="K1658" i="13"/>
  <c r="J1658" i="13"/>
  <c r="J1657" i="13"/>
  <c r="K1657" i="13" s="1"/>
  <c r="K1656" i="13"/>
  <c r="J1656" i="13"/>
  <c r="J1655" i="13"/>
  <c r="K1655" i="13" s="1"/>
  <c r="K1654" i="13"/>
  <c r="J1654" i="13"/>
  <c r="J1653" i="13"/>
  <c r="K1653" i="13" s="1"/>
  <c r="K1652" i="13"/>
  <c r="J1652" i="13"/>
  <c r="J1651" i="13"/>
  <c r="K1651" i="13" s="1"/>
  <c r="K1650" i="13"/>
  <c r="J1650" i="13"/>
  <c r="J1649" i="13"/>
  <c r="K1649" i="13" s="1"/>
  <c r="K1648" i="13"/>
  <c r="J1648" i="13"/>
  <c r="J1647" i="13"/>
  <c r="K1647" i="13" s="1"/>
  <c r="K1646" i="13"/>
  <c r="J1646" i="13"/>
  <c r="J1645" i="13"/>
  <c r="K1645" i="13" s="1"/>
  <c r="K1644" i="13"/>
  <c r="J1644" i="13"/>
  <c r="J1643" i="13"/>
  <c r="K1643" i="13" s="1"/>
  <c r="L1642" i="13"/>
  <c r="M1642" i="13" s="1"/>
  <c r="L1643" i="13" s="1"/>
  <c r="M1643" i="13" s="1"/>
  <c r="L1644" i="13" s="1"/>
  <c r="M1644" i="13" s="1"/>
  <c r="L1645" i="13" s="1"/>
  <c r="K1642" i="13"/>
  <c r="J1642" i="13"/>
  <c r="J1641" i="13"/>
  <c r="K1641" i="13" s="1"/>
  <c r="K1640" i="13"/>
  <c r="J1640" i="13"/>
  <c r="J1639" i="13"/>
  <c r="K1639" i="13" s="1"/>
  <c r="K1638" i="13"/>
  <c r="J1638" i="13"/>
  <c r="J1637" i="13"/>
  <c r="K1637" i="13" s="1"/>
  <c r="K1636" i="13"/>
  <c r="J1636" i="13"/>
  <c r="J1635" i="13"/>
  <c r="K1635" i="13" s="1"/>
  <c r="K1634" i="13"/>
  <c r="J1634" i="13"/>
  <c r="J1633" i="13"/>
  <c r="K1633" i="13" s="1"/>
  <c r="K1632" i="13"/>
  <c r="J1632" i="13"/>
  <c r="J1631" i="13"/>
  <c r="K1631" i="13" s="1"/>
  <c r="K1630" i="13"/>
  <c r="J1630" i="13"/>
  <c r="J1629" i="13"/>
  <c r="K1629" i="13" s="1"/>
  <c r="K1628" i="13"/>
  <c r="J1628" i="13"/>
  <c r="J1627" i="13"/>
  <c r="K1627" i="13" s="1"/>
  <c r="K1626" i="13"/>
  <c r="J1626" i="13"/>
  <c r="J1625" i="13"/>
  <c r="K1625" i="13" s="1"/>
  <c r="K1624" i="13"/>
  <c r="J1624" i="13"/>
  <c r="J1623" i="13"/>
  <c r="K1623" i="13" s="1"/>
  <c r="K1622" i="13"/>
  <c r="J1622" i="13"/>
  <c r="J1621" i="13"/>
  <c r="K1621" i="13" s="1"/>
  <c r="K1620" i="13"/>
  <c r="J1620" i="13"/>
  <c r="J1619" i="13"/>
  <c r="K1619" i="13" s="1"/>
  <c r="K1618" i="13"/>
  <c r="J1618" i="13"/>
  <c r="J1617" i="13"/>
  <c r="K1617" i="13" s="1"/>
  <c r="K1616" i="13"/>
  <c r="J1616" i="13"/>
  <c r="J1615" i="13"/>
  <c r="K1615" i="13" s="1"/>
  <c r="K1614" i="13"/>
  <c r="J1614" i="13"/>
  <c r="J1613" i="13"/>
  <c r="K1613" i="13" s="1"/>
  <c r="K1612" i="13"/>
  <c r="J1612" i="13"/>
  <c r="J1611" i="13"/>
  <c r="K1611" i="13" s="1"/>
  <c r="K1610" i="13"/>
  <c r="J1610" i="13"/>
  <c r="J1609" i="13"/>
  <c r="K1609" i="13" s="1"/>
  <c r="K1608" i="13"/>
  <c r="J1608" i="13"/>
  <c r="J1607" i="13"/>
  <c r="K1607" i="13" s="1"/>
  <c r="K1606" i="13"/>
  <c r="J1606" i="13"/>
  <c r="J1605" i="13"/>
  <c r="K1605" i="13" s="1"/>
  <c r="K1604" i="13"/>
  <c r="J1604" i="13"/>
  <c r="J1603" i="13"/>
  <c r="K1603" i="13" s="1"/>
  <c r="L1602" i="13"/>
  <c r="M1602" i="13" s="1"/>
  <c r="L1603" i="13" s="1"/>
  <c r="K1602" i="13"/>
  <c r="J1602" i="13"/>
  <c r="J1601" i="13"/>
  <c r="K1601" i="13" s="1"/>
  <c r="K1600" i="13"/>
  <c r="J1600" i="13"/>
  <c r="J1599" i="13"/>
  <c r="K1599" i="13" s="1"/>
  <c r="K1598" i="13"/>
  <c r="J1598" i="13"/>
  <c r="J1597" i="13"/>
  <c r="K1597" i="13" s="1"/>
  <c r="K1596" i="13"/>
  <c r="J1596" i="13"/>
  <c r="J1595" i="13"/>
  <c r="K1595" i="13" s="1"/>
  <c r="K1594" i="13"/>
  <c r="J1594" i="13"/>
  <c r="J1593" i="13"/>
  <c r="K1593" i="13" s="1"/>
  <c r="K1592" i="13"/>
  <c r="J1592" i="13"/>
  <c r="J1591" i="13"/>
  <c r="K1591" i="13" s="1"/>
  <c r="K1590" i="13"/>
  <c r="J1590" i="13"/>
  <c r="J1589" i="13"/>
  <c r="K1589" i="13" s="1"/>
  <c r="K1588" i="13"/>
  <c r="J1588" i="13"/>
  <c r="J1587" i="13"/>
  <c r="K1587" i="13" s="1"/>
  <c r="K1586" i="13"/>
  <c r="J1586" i="13"/>
  <c r="J1585" i="13"/>
  <c r="K1585" i="13" s="1"/>
  <c r="K1584" i="13"/>
  <c r="J1584" i="13"/>
  <c r="J1583" i="13"/>
  <c r="K1583" i="13" s="1"/>
  <c r="K1582" i="13"/>
  <c r="J1582" i="13"/>
  <c r="J1581" i="13"/>
  <c r="K1581" i="13" s="1"/>
  <c r="K1580" i="13"/>
  <c r="J1580" i="13"/>
  <c r="J1579" i="13"/>
  <c r="K1579" i="13" s="1"/>
  <c r="K1578" i="13"/>
  <c r="J1578" i="13"/>
  <c r="J1577" i="13"/>
  <c r="K1577" i="13" s="1"/>
  <c r="K1576" i="13"/>
  <c r="J1576" i="13"/>
  <c r="J1575" i="13"/>
  <c r="K1575" i="13" s="1"/>
  <c r="K1574" i="13"/>
  <c r="J1574" i="13"/>
  <c r="J1573" i="13"/>
  <c r="K1573" i="13" s="1"/>
  <c r="K1572" i="13"/>
  <c r="J1572" i="13"/>
  <c r="J1571" i="13"/>
  <c r="K1571" i="13" s="1"/>
  <c r="K1570" i="13"/>
  <c r="J1570" i="13"/>
  <c r="J1569" i="13"/>
  <c r="K1569" i="13" s="1"/>
  <c r="K1568" i="13"/>
  <c r="J1568" i="13"/>
  <c r="J1567" i="13"/>
  <c r="K1567" i="13" s="1"/>
  <c r="K1566" i="13"/>
  <c r="J1566" i="13"/>
  <c r="J1565" i="13"/>
  <c r="K1565" i="13" s="1"/>
  <c r="K1564" i="13"/>
  <c r="J1564" i="13"/>
  <c r="J1563" i="13"/>
  <c r="K1563" i="13" s="1"/>
  <c r="L1562" i="13"/>
  <c r="M1562" i="13" s="1"/>
  <c r="L1563" i="13" s="1"/>
  <c r="K1562" i="13"/>
  <c r="J1562" i="13"/>
  <c r="J1561" i="13"/>
  <c r="K1561" i="13" s="1"/>
  <c r="K1560" i="13"/>
  <c r="J1560" i="13"/>
  <c r="J1559" i="13"/>
  <c r="K1559" i="13" s="1"/>
  <c r="K1558" i="13"/>
  <c r="J1558" i="13"/>
  <c r="J1557" i="13"/>
  <c r="K1557" i="13" s="1"/>
  <c r="K1556" i="13"/>
  <c r="J1556" i="13"/>
  <c r="J1555" i="13"/>
  <c r="K1555" i="13" s="1"/>
  <c r="K1554" i="13"/>
  <c r="J1554" i="13"/>
  <c r="J1553" i="13"/>
  <c r="K1553" i="13" s="1"/>
  <c r="K1552" i="13"/>
  <c r="J1552" i="13"/>
  <c r="J1551" i="13"/>
  <c r="K1551" i="13" s="1"/>
  <c r="K1550" i="13"/>
  <c r="J1550" i="13"/>
  <c r="J1549" i="13"/>
  <c r="K1549" i="13" s="1"/>
  <c r="K1548" i="13"/>
  <c r="J1548" i="13"/>
  <c r="J1547" i="13"/>
  <c r="K1547" i="13" s="1"/>
  <c r="K1546" i="13"/>
  <c r="J1546" i="13"/>
  <c r="J1545" i="13"/>
  <c r="K1545" i="13" s="1"/>
  <c r="K1544" i="13"/>
  <c r="J1544" i="13"/>
  <c r="J1543" i="13"/>
  <c r="K1543" i="13" s="1"/>
  <c r="K1542" i="13"/>
  <c r="J1542" i="13"/>
  <c r="J1541" i="13"/>
  <c r="K1541" i="13" s="1"/>
  <c r="K1540" i="13"/>
  <c r="J1540" i="13"/>
  <c r="J1539" i="13"/>
  <c r="K1539" i="13" s="1"/>
  <c r="K1538" i="13"/>
  <c r="J1538" i="13"/>
  <c r="J1537" i="13"/>
  <c r="K1537" i="13" s="1"/>
  <c r="K1536" i="13"/>
  <c r="J1536" i="13"/>
  <c r="J1535" i="13"/>
  <c r="K1535" i="13" s="1"/>
  <c r="K1534" i="13"/>
  <c r="J1534" i="13"/>
  <c r="J1533" i="13"/>
  <c r="K1533" i="13" s="1"/>
  <c r="K1532" i="13"/>
  <c r="J1532" i="13"/>
  <c r="J1531" i="13"/>
  <c r="K1531" i="13" s="1"/>
  <c r="K1530" i="13"/>
  <c r="J1530" i="13"/>
  <c r="J1529" i="13"/>
  <c r="K1529" i="13" s="1"/>
  <c r="K1528" i="13"/>
  <c r="J1528" i="13"/>
  <c r="J1527" i="13"/>
  <c r="K1527" i="13" s="1"/>
  <c r="K1526" i="13"/>
  <c r="J1526" i="13"/>
  <c r="J1525" i="13"/>
  <c r="K1525" i="13" s="1"/>
  <c r="K1524" i="13"/>
  <c r="J1524" i="13"/>
  <c r="J1523" i="13"/>
  <c r="K1523" i="13" s="1"/>
  <c r="L1522" i="13"/>
  <c r="M1522" i="13" s="1"/>
  <c r="L1523" i="13" s="1"/>
  <c r="M1523" i="13" s="1"/>
  <c r="L1524" i="13" s="1"/>
  <c r="M1524" i="13" s="1"/>
  <c r="L1525" i="13" s="1"/>
  <c r="M1525" i="13" s="1"/>
  <c r="L1526" i="13" s="1"/>
  <c r="M1526" i="13" s="1"/>
  <c r="L1527" i="13" s="1"/>
  <c r="M1527" i="13" s="1"/>
  <c r="L1528" i="13" s="1"/>
  <c r="M1528" i="13" s="1"/>
  <c r="L1529" i="13" s="1"/>
  <c r="M1529" i="13" s="1"/>
  <c r="L1530" i="13" s="1"/>
  <c r="M1530" i="13" s="1"/>
  <c r="L1531" i="13" s="1"/>
  <c r="M1531" i="13" s="1"/>
  <c r="L1532" i="13" s="1"/>
  <c r="M1532" i="13" s="1"/>
  <c r="L1533" i="13" s="1"/>
  <c r="M1533" i="13" s="1"/>
  <c r="L1534" i="13" s="1"/>
  <c r="M1534" i="13" s="1"/>
  <c r="L1535" i="13" s="1"/>
  <c r="M1535" i="13" s="1"/>
  <c r="L1536" i="13" s="1"/>
  <c r="M1536" i="13" s="1"/>
  <c r="L1537" i="13" s="1"/>
  <c r="M1537" i="13" s="1"/>
  <c r="L1538" i="13" s="1"/>
  <c r="M1538" i="13" s="1"/>
  <c r="L1539" i="13" s="1"/>
  <c r="M1539" i="13" s="1"/>
  <c r="L1540" i="13" s="1"/>
  <c r="M1540" i="13" s="1"/>
  <c r="L1541" i="13" s="1"/>
  <c r="M1541" i="13" s="1"/>
  <c r="L1542" i="13" s="1"/>
  <c r="M1542" i="13" s="1"/>
  <c r="L1543" i="13" s="1"/>
  <c r="M1543" i="13" s="1"/>
  <c r="L1544" i="13" s="1"/>
  <c r="M1544" i="13" s="1"/>
  <c r="L1545" i="13" s="1"/>
  <c r="M1545" i="13" s="1"/>
  <c r="L1546" i="13" s="1"/>
  <c r="M1546" i="13" s="1"/>
  <c r="L1547" i="13" s="1"/>
  <c r="M1547" i="13" s="1"/>
  <c r="L1548" i="13" s="1"/>
  <c r="M1548" i="13" s="1"/>
  <c r="L1549" i="13" s="1"/>
  <c r="M1549" i="13" s="1"/>
  <c r="L1550" i="13" s="1"/>
  <c r="M1550" i="13" s="1"/>
  <c r="L1551" i="13" s="1"/>
  <c r="M1551" i="13" s="1"/>
  <c r="L1552" i="13" s="1"/>
  <c r="M1552" i="13" s="1"/>
  <c r="L1553" i="13" s="1"/>
  <c r="M1553" i="13" s="1"/>
  <c r="L1554" i="13" s="1"/>
  <c r="M1554" i="13" s="1"/>
  <c r="L1555" i="13" s="1"/>
  <c r="M1555" i="13" s="1"/>
  <c r="L1556" i="13" s="1"/>
  <c r="M1556" i="13" s="1"/>
  <c r="L1557" i="13" s="1"/>
  <c r="M1557" i="13" s="1"/>
  <c r="L1558" i="13" s="1"/>
  <c r="M1558" i="13" s="1"/>
  <c r="L1559" i="13" s="1"/>
  <c r="M1559" i="13" s="1"/>
  <c r="L1560" i="13" s="1"/>
  <c r="M1560" i="13" s="1"/>
  <c r="L1561" i="13" s="1"/>
  <c r="M1561" i="13" s="1"/>
  <c r="K1522" i="13"/>
  <c r="J1522" i="13"/>
  <c r="J1521" i="13"/>
  <c r="K1521" i="13" s="1"/>
  <c r="K1520" i="13"/>
  <c r="J1520" i="13"/>
  <c r="J1519" i="13"/>
  <c r="K1519" i="13" s="1"/>
  <c r="K1518" i="13"/>
  <c r="J1518" i="13"/>
  <c r="J1517" i="13"/>
  <c r="K1517" i="13" s="1"/>
  <c r="K1516" i="13"/>
  <c r="J1516" i="13"/>
  <c r="J1515" i="13"/>
  <c r="K1515" i="13" s="1"/>
  <c r="K1514" i="13"/>
  <c r="J1514" i="13"/>
  <c r="J1513" i="13"/>
  <c r="K1513" i="13" s="1"/>
  <c r="K1512" i="13"/>
  <c r="J1512" i="13"/>
  <c r="J1511" i="13"/>
  <c r="K1511" i="13" s="1"/>
  <c r="K1510" i="13"/>
  <c r="J1510" i="13"/>
  <c r="J1509" i="13"/>
  <c r="K1509" i="13" s="1"/>
  <c r="K1508" i="13"/>
  <c r="J1508" i="13"/>
  <c r="J1507" i="13"/>
  <c r="K1507" i="13" s="1"/>
  <c r="K1506" i="13"/>
  <c r="J1506" i="13"/>
  <c r="J1505" i="13"/>
  <c r="K1505" i="13" s="1"/>
  <c r="K1504" i="13"/>
  <c r="J1504" i="13"/>
  <c r="J1503" i="13"/>
  <c r="K1503" i="13" s="1"/>
  <c r="K1502" i="13"/>
  <c r="J1502" i="13"/>
  <c r="J1501" i="13"/>
  <c r="K1501" i="13" s="1"/>
  <c r="K1500" i="13"/>
  <c r="J1500" i="13"/>
  <c r="J1499" i="13"/>
  <c r="K1499" i="13" s="1"/>
  <c r="K1498" i="13"/>
  <c r="J1498" i="13"/>
  <c r="J1497" i="13"/>
  <c r="K1497" i="13" s="1"/>
  <c r="K1496" i="13"/>
  <c r="J1496" i="13"/>
  <c r="J1495" i="13"/>
  <c r="K1495" i="13" s="1"/>
  <c r="K1494" i="13"/>
  <c r="J1494" i="13"/>
  <c r="J1493" i="13"/>
  <c r="K1493" i="13" s="1"/>
  <c r="K1492" i="13"/>
  <c r="J1492" i="13"/>
  <c r="J1491" i="13"/>
  <c r="K1491" i="13" s="1"/>
  <c r="K1490" i="13"/>
  <c r="J1490" i="13"/>
  <c r="J1489" i="13"/>
  <c r="K1489" i="13" s="1"/>
  <c r="K1488" i="13"/>
  <c r="J1488" i="13"/>
  <c r="J1487" i="13"/>
  <c r="K1487" i="13" s="1"/>
  <c r="K1486" i="13"/>
  <c r="J1486" i="13"/>
  <c r="J1485" i="13"/>
  <c r="K1485" i="13" s="1"/>
  <c r="K1484" i="13"/>
  <c r="J1484" i="13"/>
  <c r="J1483" i="13"/>
  <c r="K1483" i="13" s="1"/>
  <c r="L1482" i="13"/>
  <c r="M1482" i="13" s="1"/>
  <c r="L1483" i="13" s="1"/>
  <c r="K1482" i="13"/>
  <c r="J1482" i="13"/>
  <c r="J1481" i="13"/>
  <c r="K1481" i="13" s="1"/>
  <c r="K1480" i="13"/>
  <c r="J1480" i="13"/>
  <c r="J1479" i="13"/>
  <c r="K1479" i="13" s="1"/>
  <c r="K1478" i="13"/>
  <c r="J1478" i="13"/>
  <c r="J1477" i="13"/>
  <c r="K1477" i="13" s="1"/>
  <c r="K1476" i="13"/>
  <c r="J1476" i="13"/>
  <c r="J1475" i="13"/>
  <c r="K1475" i="13" s="1"/>
  <c r="K1474" i="13"/>
  <c r="J1474" i="13"/>
  <c r="J1473" i="13"/>
  <c r="K1473" i="13" s="1"/>
  <c r="K1472" i="13"/>
  <c r="J1472" i="13"/>
  <c r="J1471" i="13"/>
  <c r="K1471" i="13" s="1"/>
  <c r="K1470" i="13"/>
  <c r="J1470" i="13"/>
  <c r="J1469" i="13"/>
  <c r="K1469" i="13" s="1"/>
  <c r="K1468" i="13"/>
  <c r="J1468" i="13"/>
  <c r="J1467" i="13"/>
  <c r="K1467" i="13" s="1"/>
  <c r="K1466" i="13"/>
  <c r="J1466" i="13"/>
  <c r="J1465" i="13"/>
  <c r="K1465" i="13" s="1"/>
  <c r="K1464" i="13"/>
  <c r="J1464" i="13"/>
  <c r="J1463" i="13"/>
  <c r="K1463" i="13" s="1"/>
  <c r="K1462" i="13"/>
  <c r="J1462" i="13"/>
  <c r="J1461" i="13"/>
  <c r="K1461" i="13" s="1"/>
  <c r="K1460" i="13"/>
  <c r="J1460" i="13"/>
  <c r="J1459" i="13"/>
  <c r="K1459" i="13" s="1"/>
  <c r="K1458" i="13"/>
  <c r="J1458" i="13"/>
  <c r="J1457" i="13"/>
  <c r="K1457" i="13" s="1"/>
  <c r="K1456" i="13"/>
  <c r="J1456" i="13"/>
  <c r="J1455" i="13"/>
  <c r="K1455" i="13" s="1"/>
  <c r="K1454" i="13"/>
  <c r="J1454" i="13"/>
  <c r="J1453" i="13"/>
  <c r="K1453" i="13" s="1"/>
  <c r="K1452" i="13"/>
  <c r="J1452" i="13"/>
  <c r="J1451" i="13"/>
  <c r="K1451" i="13" s="1"/>
  <c r="K1450" i="13"/>
  <c r="J1450" i="13"/>
  <c r="J1449" i="13"/>
  <c r="K1449" i="13" s="1"/>
  <c r="K1448" i="13"/>
  <c r="J1448" i="13"/>
  <c r="J1447" i="13"/>
  <c r="K1447" i="13" s="1"/>
  <c r="K1446" i="13"/>
  <c r="J1446" i="13"/>
  <c r="J1445" i="13"/>
  <c r="K1445" i="13" s="1"/>
  <c r="K1444" i="13"/>
  <c r="J1444" i="13"/>
  <c r="J1443" i="13"/>
  <c r="K1443" i="13" s="1"/>
  <c r="L1442" i="13"/>
  <c r="K1442" i="13"/>
  <c r="J1442" i="13"/>
  <c r="J1441" i="13"/>
  <c r="K1441" i="13" s="1"/>
  <c r="K1440" i="13"/>
  <c r="J1440" i="13"/>
  <c r="J1439" i="13"/>
  <c r="K1439" i="13" s="1"/>
  <c r="K1438" i="13"/>
  <c r="J1438" i="13"/>
  <c r="J1437" i="13"/>
  <c r="K1437" i="13" s="1"/>
  <c r="K1436" i="13"/>
  <c r="J1436" i="13"/>
  <c r="J1435" i="13"/>
  <c r="K1435" i="13" s="1"/>
  <c r="K1434" i="13"/>
  <c r="J1434" i="13"/>
  <c r="J1433" i="13"/>
  <c r="K1433" i="13" s="1"/>
  <c r="J1432" i="13"/>
  <c r="K1432" i="13" s="1"/>
  <c r="J1431" i="13"/>
  <c r="K1431" i="13" s="1"/>
  <c r="K1430" i="13"/>
  <c r="J1430" i="13"/>
  <c r="J1429" i="13"/>
  <c r="K1429" i="13" s="1"/>
  <c r="K1428" i="13"/>
  <c r="J1428" i="13"/>
  <c r="J1427" i="13"/>
  <c r="K1427" i="13" s="1"/>
  <c r="J1426" i="13"/>
  <c r="K1426" i="13" s="1"/>
  <c r="J1425" i="13"/>
  <c r="K1425" i="13" s="1"/>
  <c r="K1424" i="13"/>
  <c r="J1424" i="13"/>
  <c r="J1423" i="13"/>
  <c r="K1423" i="13" s="1"/>
  <c r="J1422" i="13"/>
  <c r="K1422" i="13" s="1"/>
  <c r="J1421" i="13"/>
  <c r="K1421" i="13" s="1"/>
  <c r="K1420" i="13"/>
  <c r="J1420" i="13"/>
  <c r="J1419" i="13"/>
  <c r="K1419" i="13" s="1"/>
  <c r="J1418" i="13"/>
  <c r="K1418" i="13" s="1"/>
  <c r="J1417" i="13"/>
  <c r="K1417" i="13" s="1"/>
  <c r="K1416" i="13"/>
  <c r="J1416" i="13"/>
  <c r="J1415" i="13"/>
  <c r="K1415" i="13" s="1"/>
  <c r="J1414" i="13"/>
  <c r="K1414" i="13" s="1"/>
  <c r="J1413" i="13"/>
  <c r="K1413" i="13" s="1"/>
  <c r="J1412" i="13"/>
  <c r="K1412" i="13" s="1"/>
  <c r="J1411" i="13"/>
  <c r="K1411" i="13" s="1"/>
  <c r="K1410" i="13"/>
  <c r="J1410" i="13"/>
  <c r="J1409" i="13"/>
  <c r="K1409" i="13" s="1"/>
  <c r="K1408" i="13"/>
  <c r="J1408" i="13"/>
  <c r="J1407" i="13"/>
  <c r="K1407" i="13" s="1"/>
  <c r="J1406" i="13"/>
  <c r="K1406" i="13" s="1"/>
  <c r="J1405" i="13"/>
  <c r="K1405" i="13" s="1"/>
  <c r="J1404" i="13"/>
  <c r="K1404" i="13" s="1"/>
  <c r="J1403" i="13"/>
  <c r="K1403" i="13" s="1"/>
  <c r="L1402" i="13"/>
  <c r="J1402" i="13"/>
  <c r="K1402" i="13" s="1"/>
  <c r="J1401" i="13"/>
  <c r="K1401" i="13" s="1"/>
  <c r="K1400" i="13"/>
  <c r="J1400" i="13"/>
  <c r="J1399" i="13"/>
  <c r="K1399" i="13" s="1"/>
  <c r="K1398" i="13"/>
  <c r="J1398" i="13"/>
  <c r="J1397" i="13"/>
  <c r="K1397" i="13" s="1"/>
  <c r="J1396" i="13"/>
  <c r="K1396" i="13" s="1"/>
  <c r="J1395" i="13"/>
  <c r="K1395" i="13" s="1"/>
  <c r="J1394" i="13"/>
  <c r="K1394" i="13" s="1"/>
  <c r="J1393" i="13"/>
  <c r="K1393" i="13" s="1"/>
  <c r="K1392" i="13"/>
  <c r="J1392" i="13"/>
  <c r="J1391" i="13"/>
  <c r="K1391" i="13" s="1"/>
  <c r="J1390" i="13"/>
  <c r="K1390" i="13" s="1"/>
  <c r="J1389" i="13"/>
  <c r="K1389" i="13" s="1"/>
  <c r="K1388" i="13"/>
  <c r="J1388" i="13"/>
  <c r="J1387" i="13"/>
  <c r="K1387" i="13" s="1"/>
  <c r="K1386" i="13"/>
  <c r="J1386" i="13"/>
  <c r="J1385" i="13"/>
  <c r="K1385" i="13" s="1"/>
  <c r="J1384" i="13"/>
  <c r="K1384" i="13" s="1"/>
  <c r="J1383" i="13"/>
  <c r="K1383" i="13" s="1"/>
  <c r="K1382" i="13"/>
  <c r="J1382" i="13"/>
  <c r="J1381" i="13"/>
  <c r="K1381" i="13" s="1"/>
  <c r="J1380" i="13"/>
  <c r="K1380" i="13" s="1"/>
  <c r="J1379" i="13"/>
  <c r="K1379" i="13" s="1"/>
  <c r="K1378" i="13"/>
  <c r="J1378" i="13"/>
  <c r="J1377" i="13"/>
  <c r="K1377" i="13" s="1"/>
  <c r="J1376" i="13"/>
  <c r="K1376" i="13" s="1"/>
  <c r="J1375" i="13"/>
  <c r="K1375" i="13" s="1"/>
  <c r="K1374" i="13"/>
  <c r="J1374" i="13"/>
  <c r="J1373" i="13"/>
  <c r="K1373" i="13" s="1"/>
  <c r="J1372" i="13"/>
  <c r="K1372" i="13" s="1"/>
  <c r="J1371" i="13"/>
  <c r="K1371" i="13" s="1"/>
  <c r="J1370" i="13"/>
  <c r="K1370" i="13" s="1"/>
  <c r="J1369" i="13"/>
  <c r="K1369" i="13" s="1"/>
  <c r="K1368" i="13"/>
  <c r="J1368" i="13"/>
  <c r="J1367" i="13"/>
  <c r="K1367" i="13" s="1"/>
  <c r="K1366" i="13"/>
  <c r="J1366" i="13"/>
  <c r="J1365" i="13"/>
  <c r="K1365" i="13" s="1"/>
  <c r="J1364" i="13"/>
  <c r="K1364" i="13" s="1"/>
  <c r="J1363" i="13"/>
  <c r="K1363" i="13" s="1"/>
  <c r="L1362" i="13"/>
  <c r="J1362" i="13"/>
  <c r="K1362" i="13" s="1"/>
  <c r="J1361" i="13"/>
  <c r="K1361" i="13" s="1"/>
  <c r="J1360" i="13"/>
  <c r="K1360" i="13" s="1"/>
  <c r="J1359" i="13"/>
  <c r="K1359" i="13" s="1"/>
  <c r="K1358" i="13"/>
  <c r="J1358" i="13"/>
  <c r="J1357" i="13"/>
  <c r="K1357" i="13" s="1"/>
  <c r="K1356" i="13"/>
  <c r="J1356" i="13"/>
  <c r="J1355" i="13"/>
  <c r="K1355" i="13" s="1"/>
  <c r="J1354" i="13"/>
  <c r="K1354" i="13" s="1"/>
  <c r="J1353" i="13"/>
  <c r="K1353" i="13" s="1"/>
  <c r="J1352" i="13"/>
  <c r="K1352" i="13" s="1"/>
  <c r="J1351" i="13"/>
  <c r="K1351" i="13" s="1"/>
  <c r="J1350" i="13"/>
  <c r="K1350" i="13" s="1"/>
  <c r="J1349" i="13"/>
  <c r="K1349" i="13" s="1"/>
  <c r="K1348" i="13"/>
  <c r="J1348" i="13"/>
  <c r="J1347" i="13"/>
  <c r="K1347" i="13" s="1"/>
  <c r="J1346" i="13"/>
  <c r="K1346" i="13" s="1"/>
  <c r="J1345" i="13"/>
  <c r="K1345" i="13" s="1"/>
  <c r="K1344" i="13"/>
  <c r="J1344" i="13"/>
  <c r="J1343" i="13"/>
  <c r="K1343" i="13" s="1"/>
  <c r="K1342" i="13"/>
  <c r="J1342" i="13"/>
  <c r="J1341" i="13"/>
  <c r="K1341" i="13" s="1"/>
  <c r="J1340" i="13"/>
  <c r="K1340" i="13" s="1"/>
  <c r="J1339" i="13"/>
  <c r="K1339" i="13" s="1"/>
  <c r="K1338" i="13"/>
  <c r="J1338" i="13"/>
  <c r="J1337" i="13"/>
  <c r="K1337" i="13" s="1"/>
  <c r="K1336" i="13"/>
  <c r="J1336" i="13"/>
  <c r="J1335" i="13"/>
  <c r="K1335" i="13" s="1"/>
  <c r="K1334" i="13"/>
  <c r="J1334" i="13"/>
  <c r="J1333" i="13"/>
  <c r="K1333" i="13" s="1"/>
  <c r="J1332" i="13"/>
  <c r="K1332" i="13" s="1"/>
  <c r="J1331" i="13"/>
  <c r="K1331" i="13" s="1"/>
  <c r="K1330" i="13"/>
  <c r="J1330" i="13"/>
  <c r="J1329" i="13"/>
  <c r="K1329" i="13" s="1"/>
  <c r="K1328" i="13"/>
  <c r="J1328" i="13"/>
  <c r="J1327" i="13"/>
  <c r="K1327" i="13" s="1"/>
  <c r="K1326" i="13"/>
  <c r="J1326" i="13"/>
  <c r="J1325" i="13"/>
  <c r="K1325" i="13" s="1"/>
  <c r="J1324" i="13"/>
  <c r="K1324" i="13" s="1"/>
  <c r="J1323" i="13"/>
  <c r="K1323" i="13" s="1"/>
  <c r="L1322" i="13"/>
  <c r="J1322" i="13"/>
  <c r="K1322" i="13" s="1"/>
  <c r="J1321" i="13"/>
  <c r="K1321" i="13" s="1"/>
  <c r="K1320" i="13"/>
  <c r="J1320" i="13"/>
  <c r="J1319" i="13"/>
  <c r="K1319" i="13" s="1"/>
  <c r="K1318" i="13"/>
  <c r="J1318" i="13"/>
  <c r="J1317" i="13"/>
  <c r="K1317" i="13" s="1"/>
  <c r="J1316" i="13"/>
  <c r="K1316" i="13" s="1"/>
  <c r="J1315" i="13"/>
  <c r="K1315" i="13" s="1"/>
  <c r="J1314" i="13"/>
  <c r="K1314" i="13" s="1"/>
  <c r="J1313" i="13"/>
  <c r="K1313" i="13" s="1"/>
  <c r="K1312" i="13"/>
  <c r="J1312" i="13"/>
  <c r="J1311" i="13"/>
  <c r="K1311" i="13" s="1"/>
  <c r="K1310" i="13"/>
  <c r="J1310" i="13"/>
  <c r="J1309" i="13"/>
  <c r="K1309" i="13" s="1"/>
  <c r="J1308" i="13"/>
  <c r="K1308" i="13" s="1"/>
  <c r="J1307" i="13"/>
  <c r="K1307" i="13" s="1"/>
  <c r="J1306" i="13"/>
  <c r="K1306" i="13" s="1"/>
  <c r="J1305" i="13"/>
  <c r="K1305" i="13" s="1"/>
  <c r="K1304" i="13"/>
  <c r="J1304" i="13"/>
  <c r="J1303" i="13"/>
  <c r="K1303" i="13" s="1"/>
  <c r="K1302" i="13"/>
  <c r="J1302" i="13"/>
  <c r="J1301" i="13"/>
  <c r="K1301" i="13" s="1"/>
  <c r="J1300" i="13"/>
  <c r="K1300" i="13" s="1"/>
  <c r="J1299" i="13"/>
  <c r="K1299" i="13" s="1"/>
  <c r="J1298" i="13"/>
  <c r="K1298" i="13" s="1"/>
  <c r="J1297" i="13"/>
  <c r="K1297" i="13" s="1"/>
  <c r="J1296" i="13"/>
  <c r="K1296" i="13" s="1"/>
  <c r="J1295" i="13"/>
  <c r="K1295" i="13" s="1"/>
  <c r="K1294" i="13"/>
  <c r="J1294" i="13"/>
  <c r="J1293" i="13"/>
  <c r="K1293" i="13" s="1"/>
  <c r="K1292" i="13"/>
  <c r="J1292" i="13"/>
  <c r="J1291" i="13"/>
  <c r="K1291" i="13" s="1"/>
  <c r="K1290" i="13"/>
  <c r="J1290" i="13"/>
  <c r="J1289" i="13"/>
  <c r="K1289" i="13" s="1"/>
  <c r="J1288" i="13"/>
  <c r="K1288" i="13" s="1"/>
  <c r="J1287" i="13"/>
  <c r="K1287" i="13" s="1"/>
  <c r="J1286" i="13"/>
  <c r="K1286" i="13" s="1"/>
  <c r="J1285" i="13"/>
  <c r="K1285" i="13" s="1"/>
  <c r="J1284" i="13"/>
  <c r="K1284" i="13" s="1"/>
  <c r="J1283" i="13"/>
  <c r="K1283" i="13" s="1"/>
  <c r="L1282" i="13"/>
  <c r="J1282" i="13"/>
  <c r="K1282" i="13" s="1"/>
  <c r="K1281" i="13"/>
  <c r="J1281" i="13"/>
  <c r="K1280" i="13"/>
  <c r="J1280" i="13"/>
  <c r="J1279" i="13"/>
  <c r="K1279" i="13" s="1"/>
  <c r="K1278" i="13"/>
  <c r="J1278" i="13"/>
  <c r="J1277" i="13"/>
  <c r="K1277" i="13" s="1"/>
  <c r="K1276" i="13"/>
  <c r="J1276" i="13"/>
  <c r="J1275" i="13"/>
  <c r="K1275" i="13" s="1"/>
  <c r="J1274" i="13"/>
  <c r="K1274" i="13" s="1"/>
  <c r="J1273" i="13"/>
  <c r="K1273" i="13" s="1"/>
  <c r="K1272" i="13"/>
  <c r="J1272" i="13"/>
  <c r="J1271" i="13"/>
  <c r="K1271" i="13" s="1"/>
  <c r="K1270" i="13"/>
  <c r="J1270" i="13"/>
  <c r="K1269" i="13"/>
  <c r="J1269" i="13"/>
  <c r="K1268" i="13"/>
  <c r="J1268" i="13"/>
  <c r="J1267" i="13"/>
  <c r="K1267" i="13" s="1"/>
  <c r="J1266" i="13"/>
  <c r="K1266" i="13" s="1"/>
  <c r="J1265" i="13"/>
  <c r="K1265" i="13" s="1"/>
  <c r="J1264" i="13"/>
  <c r="K1264" i="13" s="1"/>
  <c r="J1263" i="13"/>
  <c r="K1263" i="13" s="1"/>
  <c r="J1262" i="13"/>
  <c r="K1262" i="13" s="1"/>
  <c r="K1261" i="13"/>
  <c r="J1261" i="13"/>
  <c r="J1260" i="13"/>
  <c r="K1260" i="13" s="1"/>
  <c r="J1259" i="13"/>
  <c r="K1259" i="13" s="1"/>
  <c r="J1258" i="13"/>
  <c r="K1258" i="13" s="1"/>
  <c r="K1257" i="13"/>
  <c r="J1257" i="13"/>
  <c r="K1256" i="13"/>
  <c r="J1256" i="13"/>
  <c r="J1255" i="13"/>
  <c r="K1255" i="13" s="1"/>
  <c r="J1254" i="13"/>
  <c r="K1254" i="13" s="1"/>
  <c r="K1253" i="13"/>
  <c r="J1253" i="13"/>
  <c r="J1252" i="13"/>
  <c r="K1252" i="13" s="1"/>
  <c r="J1251" i="13"/>
  <c r="K1251" i="13" s="1"/>
  <c r="J1250" i="13"/>
  <c r="K1250" i="13" s="1"/>
  <c r="K1249" i="13"/>
  <c r="J1249" i="13"/>
  <c r="K1248" i="13"/>
  <c r="J1248" i="13"/>
  <c r="J1247" i="13"/>
  <c r="K1247" i="13" s="1"/>
  <c r="K1246" i="13"/>
  <c r="J1246" i="13"/>
  <c r="J1245" i="13"/>
  <c r="K1245" i="13" s="1"/>
  <c r="K1244" i="13"/>
  <c r="J1244" i="13"/>
  <c r="J1243" i="13"/>
  <c r="K1243" i="13" s="1"/>
  <c r="L1242" i="13"/>
  <c r="M1242" i="13" s="1"/>
  <c r="L1243" i="13" s="1"/>
  <c r="M1243" i="13" s="1"/>
  <c r="L1244" i="13" s="1"/>
  <c r="M1244" i="13" s="1"/>
  <c r="L1245" i="13" s="1"/>
  <c r="J1242" i="13"/>
  <c r="K1242" i="13" s="1"/>
  <c r="J1241" i="13"/>
  <c r="K1241" i="13" s="1"/>
  <c r="K1240" i="13"/>
  <c r="J1240" i="13"/>
  <c r="J1239" i="13"/>
  <c r="K1239" i="13" s="1"/>
  <c r="K1238" i="13"/>
  <c r="J1238" i="13"/>
  <c r="K1237" i="13"/>
  <c r="J1237" i="13"/>
  <c r="K1236" i="13"/>
  <c r="J1236" i="13"/>
  <c r="J1235" i="13"/>
  <c r="K1235" i="13" s="1"/>
  <c r="J1234" i="13"/>
  <c r="K1234" i="13" s="1"/>
  <c r="J1233" i="13"/>
  <c r="K1233" i="13" s="1"/>
  <c r="J1232" i="13"/>
  <c r="K1232" i="13" s="1"/>
  <c r="J1231" i="13"/>
  <c r="K1231" i="13" s="1"/>
  <c r="J1230" i="13"/>
  <c r="K1230" i="13" s="1"/>
  <c r="K1229" i="13"/>
  <c r="J1229" i="13"/>
  <c r="J1228" i="13"/>
  <c r="K1228" i="13" s="1"/>
  <c r="J1227" i="13"/>
  <c r="K1227" i="13" s="1"/>
  <c r="J1226" i="13"/>
  <c r="K1226" i="13" s="1"/>
  <c r="K1225" i="13"/>
  <c r="J1225" i="13"/>
  <c r="K1224" i="13"/>
  <c r="J1224" i="13"/>
  <c r="J1223" i="13"/>
  <c r="K1223" i="13" s="1"/>
  <c r="J1222" i="13"/>
  <c r="K1222" i="13" s="1"/>
  <c r="K1221" i="13"/>
  <c r="J1221" i="13"/>
  <c r="J1220" i="13"/>
  <c r="K1220" i="13" s="1"/>
  <c r="J1219" i="13"/>
  <c r="K1219" i="13" s="1"/>
  <c r="J1218" i="13"/>
  <c r="K1218" i="13" s="1"/>
  <c r="K1217" i="13"/>
  <c r="J1217" i="13"/>
  <c r="K1216" i="13"/>
  <c r="J1216" i="13"/>
  <c r="J1215" i="13"/>
  <c r="K1215" i="13" s="1"/>
  <c r="K1214" i="13"/>
  <c r="J1214" i="13"/>
  <c r="J1213" i="13"/>
  <c r="K1213" i="13" s="1"/>
  <c r="K1212" i="13"/>
  <c r="J1212" i="13"/>
  <c r="J1211" i="13"/>
  <c r="K1211" i="13" s="1"/>
  <c r="J1210" i="13"/>
  <c r="K1210" i="13" s="1"/>
  <c r="J1209" i="13"/>
  <c r="K1209" i="13" s="1"/>
  <c r="K1208" i="13"/>
  <c r="J1208" i="13"/>
  <c r="J1207" i="13"/>
  <c r="K1207" i="13" s="1"/>
  <c r="K1206" i="13"/>
  <c r="J1206" i="13"/>
  <c r="K1205" i="13"/>
  <c r="J1205" i="13"/>
  <c r="K1204" i="13"/>
  <c r="J1204" i="13"/>
  <c r="J1203" i="13"/>
  <c r="K1203" i="13" s="1"/>
  <c r="L1202" i="13"/>
  <c r="J1202" i="13"/>
  <c r="K1202" i="13" s="1"/>
  <c r="J1201" i="13"/>
  <c r="K1201" i="13" s="1"/>
  <c r="J1200" i="13"/>
  <c r="K1200" i="13" s="1"/>
  <c r="J1199" i="13"/>
  <c r="K1199" i="13" s="1"/>
  <c r="J1198" i="13"/>
  <c r="K1198" i="13" s="1"/>
  <c r="K1197" i="13"/>
  <c r="J1197" i="13"/>
  <c r="J1196" i="13"/>
  <c r="K1196" i="13" s="1"/>
  <c r="J1195" i="13"/>
  <c r="K1195" i="13" s="1"/>
  <c r="J1194" i="13"/>
  <c r="K1194" i="13" s="1"/>
  <c r="K1193" i="13"/>
  <c r="J1193" i="13"/>
  <c r="K1192" i="13"/>
  <c r="J1192" i="13"/>
  <c r="J1191" i="13"/>
  <c r="K1191" i="13" s="1"/>
  <c r="J1190" i="13"/>
  <c r="K1190" i="13" s="1"/>
  <c r="K1189" i="13"/>
  <c r="J1189" i="13"/>
  <c r="J1188" i="13"/>
  <c r="K1188" i="13" s="1"/>
  <c r="J1187" i="13"/>
  <c r="K1187" i="13" s="1"/>
  <c r="J1186" i="13"/>
  <c r="K1186" i="13" s="1"/>
  <c r="K1185" i="13"/>
  <c r="J1185" i="13"/>
  <c r="K1184" i="13"/>
  <c r="J1184" i="13"/>
  <c r="J1183" i="13"/>
  <c r="K1183" i="13" s="1"/>
  <c r="K1182" i="13"/>
  <c r="J1182" i="13"/>
  <c r="J1181" i="13"/>
  <c r="K1181" i="13" s="1"/>
  <c r="K1180" i="13"/>
  <c r="J1180" i="13"/>
  <c r="J1179" i="13"/>
  <c r="K1179" i="13" s="1"/>
  <c r="J1178" i="13"/>
  <c r="K1178" i="13" s="1"/>
  <c r="J1177" i="13"/>
  <c r="K1177" i="13" s="1"/>
  <c r="K1176" i="13"/>
  <c r="J1176" i="13"/>
  <c r="J1175" i="13"/>
  <c r="K1175" i="13" s="1"/>
  <c r="K1174" i="13"/>
  <c r="J1174" i="13"/>
  <c r="K1173" i="13"/>
  <c r="J1173" i="13"/>
  <c r="K1172" i="13"/>
  <c r="J1172" i="13"/>
  <c r="J1171" i="13"/>
  <c r="K1171" i="13" s="1"/>
  <c r="K1170" i="13"/>
  <c r="J1170" i="13"/>
  <c r="J1169" i="13"/>
  <c r="K1169" i="13" s="1"/>
  <c r="J1168" i="13"/>
  <c r="K1168" i="13" s="1"/>
  <c r="J1167" i="13"/>
  <c r="K1167" i="13" s="1"/>
  <c r="J1166" i="13"/>
  <c r="K1166" i="13" s="1"/>
  <c r="K1165" i="13"/>
  <c r="J1165" i="13"/>
  <c r="J1164" i="13"/>
  <c r="K1164" i="13" s="1"/>
  <c r="J1163" i="13"/>
  <c r="K1163" i="13" s="1"/>
  <c r="L1162" i="13"/>
  <c r="J1162" i="13"/>
  <c r="K1162" i="13" s="1"/>
  <c r="K1161" i="13"/>
  <c r="J1161" i="13"/>
  <c r="K1160" i="13"/>
  <c r="J1160" i="13"/>
  <c r="J1159" i="13"/>
  <c r="K1159" i="13" s="1"/>
  <c r="J1158" i="13"/>
  <c r="K1158" i="13" s="1"/>
  <c r="K1157" i="13"/>
  <c r="J1157" i="13"/>
  <c r="J1156" i="13"/>
  <c r="K1156" i="13" s="1"/>
  <c r="J1155" i="13"/>
  <c r="K1155" i="13" s="1"/>
  <c r="J1154" i="13"/>
  <c r="K1154" i="13" s="1"/>
  <c r="K1153" i="13"/>
  <c r="J1153" i="13"/>
  <c r="K1152" i="13"/>
  <c r="J1152" i="13"/>
  <c r="J1151" i="13"/>
  <c r="K1151" i="13" s="1"/>
  <c r="K1150" i="13"/>
  <c r="J1150" i="13"/>
  <c r="J1149" i="13"/>
  <c r="K1149" i="13" s="1"/>
  <c r="K1148" i="13"/>
  <c r="J1148" i="13"/>
  <c r="J1147" i="13"/>
  <c r="K1147" i="13" s="1"/>
  <c r="J1146" i="13"/>
  <c r="K1146" i="13" s="1"/>
  <c r="J1145" i="13"/>
  <c r="K1145" i="13" s="1"/>
  <c r="K1144" i="13"/>
  <c r="J1144" i="13"/>
  <c r="J1143" i="13"/>
  <c r="K1143" i="13" s="1"/>
  <c r="J1142" i="13"/>
  <c r="K1142" i="13" s="1"/>
  <c r="K1141" i="13"/>
  <c r="J1141" i="13"/>
  <c r="K1140" i="13"/>
  <c r="J1140" i="13"/>
  <c r="J1139" i="13"/>
  <c r="K1139" i="13" s="1"/>
  <c r="J1138" i="13"/>
  <c r="K1138" i="13" s="1"/>
  <c r="J1137" i="13"/>
  <c r="K1137" i="13" s="1"/>
  <c r="J1136" i="13"/>
  <c r="K1136" i="13" s="1"/>
  <c r="J1135" i="13"/>
  <c r="K1135" i="13" s="1"/>
  <c r="J1134" i="13"/>
  <c r="K1134" i="13" s="1"/>
  <c r="K1133" i="13"/>
  <c r="J1133" i="13"/>
  <c r="J1132" i="13"/>
  <c r="K1132" i="13" s="1"/>
  <c r="J1131" i="13"/>
  <c r="K1131" i="13" s="1"/>
  <c r="J1130" i="13"/>
  <c r="K1130" i="13" s="1"/>
  <c r="J1129" i="13"/>
  <c r="K1129" i="13" s="1"/>
  <c r="K1128" i="13"/>
  <c r="J1128" i="13"/>
  <c r="J1127" i="13"/>
  <c r="K1127" i="13" s="1"/>
  <c r="J1126" i="13"/>
  <c r="K1126" i="13" s="1"/>
  <c r="K1125" i="13"/>
  <c r="J1125" i="13"/>
  <c r="J1124" i="13"/>
  <c r="K1124" i="13" s="1"/>
  <c r="J1123" i="13"/>
  <c r="K1123" i="13" s="1"/>
  <c r="L1122" i="13"/>
  <c r="J1122" i="13"/>
  <c r="K1122" i="13" s="1"/>
  <c r="K1121" i="13"/>
  <c r="J1121" i="13"/>
  <c r="K1120" i="13"/>
  <c r="J1120" i="13"/>
  <c r="J1119" i="13"/>
  <c r="K1119" i="13" s="1"/>
  <c r="K1118" i="13"/>
  <c r="J1118" i="13"/>
  <c r="J1117" i="13"/>
  <c r="K1117" i="13" s="1"/>
  <c r="K1116" i="13"/>
  <c r="J1116" i="13"/>
  <c r="J1115" i="13"/>
  <c r="K1115" i="13" s="1"/>
  <c r="J1114" i="13"/>
  <c r="K1114" i="13" s="1"/>
  <c r="K1113" i="13"/>
  <c r="J1113" i="13"/>
  <c r="K1112" i="13"/>
  <c r="J1112" i="13"/>
  <c r="J1111" i="13"/>
  <c r="K1111" i="13" s="1"/>
  <c r="J1110" i="13"/>
  <c r="K1110" i="13" s="1"/>
  <c r="K1109" i="13"/>
  <c r="J1109" i="13"/>
  <c r="K1108" i="13"/>
  <c r="J1108" i="13"/>
  <c r="J1107" i="13"/>
  <c r="K1107" i="13" s="1"/>
  <c r="J1106" i="13"/>
  <c r="K1106" i="13" s="1"/>
  <c r="J1105" i="13"/>
  <c r="K1105" i="13" s="1"/>
  <c r="J1104" i="13"/>
  <c r="K1104" i="13" s="1"/>
  <c r="J1103" i="13"/>
  <c r="K1103" i="13" s="1"/>
  <c r="J1102" i="13"/>
  <c r="K1102" i="13" s="1"/>
  <c r="K1101" i="13"/>
  <c r="J1101" i="13"/>
  <c r="J1100" i="13"/>
  <c r="K1100" i="13" s="1"/>
  <c r="J1099" i="13"/>
  <c r="K1099" i="13" s="1"/>
  <c r="J1098" i="13"/>
  <c r="K1098" i="13" s="1"/>
  <c r="J1097" i="13"/>
  <c r="K1097" i="13" s="1"/>
  <c r="K1096" i="13"/>
  <c r="J1096" i="13"/>
  <c r="J1095" i="13"/>
  <c r="K1095" i="13" s="1"/>
  <c r="J1094" i="13"/>
  <c r="K1094" i="13" s="1"/>
  <c r="K1093" i="13"/>
  <c r="J1093" i="13"/>
  <c r="J1092" i="13"/>
  <c r="K1092" i="13" s="1"/>
  <c r="J1091" i="13"/>
  <c r="K1091" i="13" s="1"/>
  <c r="J1090" i="13"/>
  <c r="K1090" i="13" s="1"/>
  <c r="K1089" i="13"/>
  <c r="J1089" i="13"/>
  <c r="K1088" i="13"/>
  <c r="J1088" i="13"/>
  <c r="J1087" i="13"/>
  <c r="K1087" i="13" s="1"/>
  <c r="K1086" i="13"/>
  <c r="J1086" i="13"/>
  <c r="J1085" i="13"/>
  <c r="K1085" i="13" s="1"/>
  <c r="J1084" i="13"/>
  <c r="K1084" i="13" s="1"/>
  <c r="J1083" i="13"/>
  <c r="K1083" i="13" s="1"/>
  <c r="L1082" i="13"/>
  <c r="J1082" i="13"/>
  <c r="K1082" i="13" s="1"/>
  <c r="J1081" i="13"/>
  <c r="K1081" i="13" s="1"/>
  <c r="K1080" i="13"/>
  <c r="J1080" i="13"/>
  <c r="J1079" i="13"/>
  <c r="K1079" i="13" s="1"/>
  <c r="J1078" i="13"/>
  <c r="K1078" i="13" s="1"/>
  <c r="K1077" i="13"/>
  <c r="J1077" i="13"/>
  <c r="K1076" i="13"/>
  <c r="J1076" i="13"/>
  <c r="J1075" i="13"/>
  <c r="K1075" i="13" s="1"/>
  <c r="J1074" i="13"/>
  <c r="K1074" i="13" s="1"/>
  <c r="J1073" i="13"/>
  <c r="K1073" i="13" s="1"/>
  <c r="J1072" i="13"/>
  <c r="K1072" i="13" s="1"/>
  <c r="J1071" i="13"/>
  <c r="K1071" i="13" s="1"/>
  <c r="J1070" i="13"/>
  <c r="K1070" i="13" s="1"/>
  <c r="K1069" i="13"/>
  <c r="J1069" i="13"/>
  <c r="J1068" i="13"/>
  <c r="K1068" i="13" s="1"/>
  <c r="J1067" i="13"/>
  <c r="K1067" i="13" s="1"/>
  <c r="J1066" i="13"/>
  <c r="K1066" i="13" s="1"/>
  <c r="J1065" i="13"/>
  <c r="K1065" i="13" s="1"/>
  <c r="K1064" i="13"/>
  <c r="J1064" i="13"/>
  <c r="J1063" i="13"/>
  <c r="K1063" i="13" s="1"/>
  <c r="J1062" i="13"/>
  <c r="K1062" i="13" s="1"/>
  <c r="K1061" i="13"/>
  <c r="J1061" i="13"/>
  <c r="J1060" i="13"/>
  <c r="K1060" i="13" s="1"/>
  <c r="J1059" i="13"/>
  <c r="K1059" i="13" s="1"/>
  <c r="J1058" i="13"/>
  <c r="K1058" i="13" s="1"/>
  <c r="K1057" i="13"/>
  <c r="J1057" i="13"/>
  <c r="K1056" i="13"/>
  <c r="J1056" i="13"/>
  <c r="J1055" i="13"/>
  <c r="K1055" i="13" s="1"/>
  <c r="K1054" i="13"/>
  <c r="J1054" i="13"/>
  <c r="J1053" i="13"/>
  <c r="K1053" i="13" s="1"/>
  <c r="J1052" i="13"/>
  <c r="K1052" i="13" s="1"/>
  <c r="J1051" i="13"/>
  <c r="K1051" i="13" s="1"/>
  <c r="J1050" i="13"/>
  <c r="K1050" i="13" s="1"/>
  <c r="K1049" i="13"/>
  <c r="J1049" i="13"/>
  <c r="K1048" i="13"/>
  <c r="J1048" i="13"/>
  <c r="J1047" i="13"/>
  <c r="K1047" i="13" s="1"/>
  <c r="K1046" i="13"/>
  <c r="J1046" i="13"/>
  <c r="K1045" i="13"/>
  <c r="J1045" i="13"/>
  <c r="K1044" i="13"/>
  <c r="J1044" i="13"/>
  <c r="J1043" i="13"/>
  <c r="K1043" i="13" s="1"/>
  <c r="L1042" i="13"/>
  <c r="J1042" i="13"/>
  <c r="K1042" i="13" s="1"/>
  <c r="J1041" i="13"/>
  <c r="K1041" i="13" s="1"/>
  <c r="J1040" i="13"/>
  <c r="K1040" i="13" s="1"/>
  <c r="J1039" i="13"/>
  <c r="K1039" i="13" s="1"/>
  <c r="J1038" i="13"/>
  <c r="K1038" i="13" s="1"/>
  <c r="K1037" i="13"/>
  <c r="J1037" i="13"/>
  <c r="J1036" i="13"/>
  <c r="K1036" i="13" s="1"/>
  <c r="J1035" i="13"/>
  <c r="K1035" i="13" s="1"/>
  <c r="J1034" i="13"/>
  <c r="K1034" i="13" s="1"/>
  <c r="J1033" i="13"/>
  <c r="K1033" i="13" s="1"/>
  <c r="K1032" i="13"/>
  <c r="J1032" i="13"/>
  <c r="J1031" i="13"/>
  <c r="K1031" i="13" s="1"/>
  <c r="J1030" i="13"/>
  <c r="K1030" i="13" s="1"/>
  <c r="K1029" i="13"/>
  <c r="J1029" i="13"/>
  <c r="J1028" i="13"/>
  <c r="K1028" i="13" s="1"/>
  <c r="J1027" i="13"/>
  <c r="K1027" i="13" s="1"/>
  <c r="J1026" i="13"/>
  <c r="K1026" i="13" s="1"/>
  <c r="J1025" i="13"/>
  <c r="K1025" i="13" s="1"/>
  <c r="K1024" i="13"/>
  <c r="J1024" i="13"/>
  <c r="J1023" i="13"/>
  <c r="K1023" i="13" s="1"/>
  <c r="J1022" i="13"/>
  <c r="K1022" i="13" s="1"/>
  <c r="J1021" i="13"/>
  <c r="K1021" i="13" s="1"/>
  <c r="K1020" i="13"/>
  <c r="J1020" i="13"/>
  <c r="J1019" i="13"/>
  <c r="K1019" i="13" s="1"/>
  <c r="J1018" i="13"/>
  <c r="K1018" i="13" s="1"/>
  <c r="J1017" i="13"/>
  <c r="K1017" i="13" s="1"/>
  <c r="K1016" i="13"/>
  <c r="J1016" i="13"/>
  <c r="J1015" i="13"/>
  <c r="K1015" i="13" s="1"/>
  <c r="J1014" i="13"/>
  <c r="K1014" i="13" s="1"/>
  <c r="J1013" i="13"/>
  <c r="K1013" i="13" s="1"/>
  <c r="J1012" i="13"/>
  <c r="K1012" i="13" s="1"/>
  <c r="J1011" i="13"/>
  <c r="K1011" i="13" s="1"/>
  <c r="J1010" i="13"/>
  <c r="K1010" i="13" s="1"/>
  <c r="J1009" i="13"/>
  <c r="K1009" i="13" s="1"/>
  <c r="K1008" i="13"/>
  <c r="J1008" i="13"/>
  <c r="J1007" i="13"/>
  <c r="K1007" i="13" s="1"/>
  <c r="J1006" i="13"/>
  <c r="K1006" i="13" s="1"/>
  <c r="J1005" i="13"/>
  <c r="K1005" i="13" s="1"/>
  <c r="K1004" i="13"/>
  <c r="J1004" i="13"/>
  <c r="J1003" i="13"/>
  <c r="K1003" i="13" s="1"/>
  <c r="L1002" i="13"/>
  <c r="M1002" i="13" s="1"/>
  <c r="L1003" i="13" s="1"/>
  <c r="M1003" i="13" s="1"/>
  <c r="L1004" i="13" s="1"/>
  <c r="M1004" i="13" s="1"/>
  <c r="L1005" i="13" s="1"/>
  <c r="M1005" i="13" s="1"/>
  <c r="L1006" i="13" s="1"/>
  <c r="M1006" i="13" s="1"/>
  <c r="L1007" i="13" s="1"/>
  <c r="M1007" i="13" s="1"/>
  <c r="L1008" i="13" s="1"/>
  <c r="M1008" i="13" s="1"/>
  <c r="L1009" i="13" s="1"/>
  <c r="M1009" i="13" s="1"/>
  <c r="L1010" i="13" s="1"/>
  <c r="M1010" i="13" s="1"/>
  <c r="L1011" i="13" s="1"/>
  <c r="M1011" i="13" s="1"/>
  <c r="L1012" i="13" s="1"/>
  <c r="M1012" i="13" s="1"/>
  <c r="L1013" i="13" s="1"/>
  <c r="M1013" i="13" s="1"/>
  <c r="L1014" i="13" s="1"/>
  <c r="M1014" i="13" s="1"/>
  <c r="L1015" i="13" s="1"/>
  <c r="M1015" i="13" s="1"/>
  <c r="L1016" i="13" s="1"/>
  <c r="M1016" i="13" s="1"/>
  <c r="L1017" i="13" s="1"/>
  <c r="M1017" i="13" s="1"/>
  <c r="L1018" i="13" s="1"/>
  <c r="M1018" i="13" s="1"/>
  <c r="L1019" i="13" s="1"/>
  <c r="M1019" i="13" s="1"/>
  <c r="L1020" i="13" s="1"/>
  <c r="M1020" i="13" s="1"/>
  <c r="L1021" i="13" s="1"/>
  <c r="M1021" i="13" s="1"/>
  <c r="L1022" i="13" s="1"/>
  <c r="M1022" i="13" s="1"/>
  <c r="L1023" i="13" s="1"/>
  <c r="M1023" i="13" s="1"/>
  <c r="L1024" i="13" s="1"/>
  <c r="M1024" i="13" s="1"/>
  <c r="L1025" i="13" s="1"/>
  <c r="M1025" i="13" s="1"/>
  <c r="L1026" i="13" s="1"/>
  <c r="M1026" i="13" s="1"/>
  <c r="L1027" i="13" s="1"/>
  <c r="M1027" i="13" s="1"/>
  <c r="L1028" i="13" s="1"/>
  <c r="M1028" i="13" s="1"/>
  <c r="L1029" i="13" s="1"/>
  <c r="M1029" i="13" s="1"/>
  <c r="L1030" i="13" s="1"/>
  <c r="M1030" i="13" s="1"/>
  <c r="L1031" i="13" s="1"/>
  <c r="M1031" i="13" s="1"/>
  <c r="L1032" i="13" s="1"/>
  <c r="M1032" i="13" s="1"/>
  <c r="L1033" i="13" s="1"/>
  <c r="M1033" i="13" s="1"/>
  <c r="L1034" i="13" s="1"/>
  <c r="M1034" i="13" s="1"/>
  <c r="L1035" i="13" s="1"/>
  <c r="M1035" i="13" s="1"/>
  <c r="L1036" i="13" s="1"/>
  <c r="M1036" i="13" s="1"/>
  <c r="L1037" i="13" s="1"/>
  <c r="M1037" i="13" s="1"/>
  <c r="L1038" i="13" s="1"/>
  <c r="M1038" i="13" s="1"/>
  <c r="L1039" i="13" s="1"/>
  <c r="M1039" i="13" s="1"/>
  <c r="L1040" i="13" s="1"/>
  <c r="M1040" i="13" s="1"/>
  <c r="L1041" i="13" s="1"/>
  <c r="M1041" i="13" s="1"/>
  <c r="I27" i="14" s="1"/>
  <c r="N27" i="14" s="1"/>
  <c r="J1002" i="13"/>
  <c r="K1002" i="13" s="1"/>
  <c r="J1001" i="13"/>
  <c r="K1001" i="13" s="1"/>
  <c r="K1000" i="13"/>
  <c r="J1000" i="13"/>
  <c r="J999" i="13"/>
  <c r="K999" i="13" s="1"/>
  <c r="J998" i="13"/>
  <c r="K998" i="13" s="1"/>
  <c r="J997" i="13"/>
  <c r="K997" i="13" s="1"/>
  <c r="J996" i="13"/>
  <c r="K996" i="13" s="1"/>
  <c r="J995" i="13"/>
  <c r="K995" i="13" s="1"/>
  <c r="J994" i="13"/>
  <c r="K994" i="13" s="1"/>
  <c r="J993" i="13"/>
  <c r="K993" i="13" s="1"/>
  <c r="K992" i="13"/>
  <c r="J992" i="13"/>
  <c r="J991" i="13"/>
  <c r="K991" i="13" s="1"/>
  <c r="J990" i="13"/>
  <c r="K990" i="13" s="1"/>
  <c r="J989" i="13"/>
  <c r="K989" i="13" s="1"/>
  <c r="K988" i="13"/>
  <c r="J988" i="13"/>
  <c r="J987" i="13"/>
  <c r="K987" i="13" s="1"/>
  <c r="J986" i="13"/>
  <c r="K986" i="13" s="1"/>
  <c r="J985" i="13"/>
  <c r="K985" i="13" s="1"/>
  <c r="K984" i="13"/>
  <c r="J984" i="13"/>
  <c r="J983" i="13"/>
  <c r="K983" i="13" s="1"/>
  <c r="J982" i="13"/>
  <c r="K982" i="13" s="1"/>
  <c r="J981" i="13"/>
  <c r="K981" i="13" s="1"/>
  <c r="J980" i="13"/>
  <c r="K980" i="13" s="1"/>
  <c r="J979" i="13"/>
  <c r="K979" i="13" s="1"/>
  <c r="J978" i="13"/>
  <c r="K978" i="13" s="1"/>
  <c r="J977" i="13"/>
  <c r="K977" i="13" s="1"/>
  <c r="K976" i="13"/>
  <c r="J976" i="13"/>
  <c r="J975" i="13"/>
  <c r="K975" i="13" s="1"/>
  <c r="J974" i="13"/>
  <c r="K974" i="13" s="1"/>
  <c r="J973" i="13"/>
  <c r="K973" i="13" s="1"/>
  <c r="K972" i="13"/>
  <c r="J972" i="13"/>
  <c r="J971" i="13"/>
  <c r="K971" i="13" s="1"/>
  <c r="J970" i="13"/>
  <c r="K970" i="13" s="1"/>
  <c r="K969" i="13"/>
  <c r="J969" i="13"/>
  <c r="K968" i="13"/>
  <c r="J968" i="13"/>
  <c r="J967" i="13"/>
  <c r="K967" i="13" s="1"/>
  <c r="J966" i="13"/>
  <c r="K966" i="13" s="1"/>
  <c r="J965" i="13"/>
  <c r="K965" i="13" s="1"/>
  <c r="J964" i="13"/>
  <c r="K964" i="13" s="1"/>
  <c r="J963" i="13"/>
  <c r="K963" i="13" s="1"/>
  <c r="L962" i="13"/>
  <c r="M962" i="13" s="1"/>
  <c r="L963" i="13" s="1"/>
  <c r="M963" i="13" s="1"/>
  <c r="L964" i="13" s="1"/>
  <c r="M964" i="13" s="1"/>
  <c r="L965" i="13" s="1"/>
  <c r="M965" i="13" s="1"/>
  <c r="L966" i="13" s="1"/>
  <c r="M966" i="13" s="1"/>
  <c r="L967" i="13" s="1"/>
  <c r="M967" i="13" s="1"/>
  <c r="L968" i="13" s="1"/>
  <c r="M968" i="13" s="1"/>
  <c r="L969" i="13" s="1"/>
  <c r="M969" i="13" s="1"/>
  <c r="L970" i="13" s="1"/>
  <c r="M970" i="13" s="1"/>
  <c r="L971" i="13" s="1"/>
  <c r="M971" i="13" s="1"/>
  <c r="L972" i="13" s="1"/>
  <c r="M972" i="13" s="1"/>
  <c r="L973" i="13" s="1"/>
  <c r="M973" i="13" s="1"/>
  <c r="L974" i="13" s="1"/>
  <c r="M974" i="13" s="1"/>
  <c r="L975" i="13" s="1"/>
  <c r="M975" i="13" s="1"/>
  <c r="L976" i="13" s="1"/>
  <c r="M976" i="13" s="1"/>
  <c r="L977" i="13" s="1"/>
  <c r="M977" i="13" s="1"/>
  <c r="L978" i="13" s="1"/>
  <c r="M978" i="13" s="1"/>
  <c r="L979" i="13" s="1"/>
  <c r="M979" i="13" s="1"/>
  <c r="L980" i="13" s="1"/>
  <c r="M980" i="13" s="1"/>
  <c r="L981" i="13" s="1"/>
  <c r="M981" i="13" s="1"/>
  <c r="L982" i="13" s="1"/>
  <c r="M982" i="13" s="1"/>
  <c r="L983" i="13" s="1"/>
  <c r="M983" i="13" s="1"/>
  <c r="L984" i="13" s="1"/>
  <c r="M984" i="13" s="1"/>
  <c r="L985" i="13" s="1"/>
  <c r="M985" i="13" s="1"/>
  <c r="L986" i="13" s="1"/>
  <c r="M986" i="13" s="1"/>
  <c r="L987" i="13" s="1"/>
  <c r="M987" i="13" s="1"/>
  <c r="L988" i="13" s="1"/>
  <c r="M988" i="13" s="1"/>
  <c r="L989" i="13" s="1"/>
  <c r="M989" i="13" s="1"/>
  <c r="L990" i="13" s="1"/>
  <c r="M990" i="13" s="1"/>
  <c r="L991" i="13" s="1"/>
  <c r="M991" i="13" s="1"/>
  <c r="L992" i="13" s="1"/>
  <c r="M992" i="13" s="1"/>
  <c r="L993" i="13" s="1"/>
  <c r="M993" i="13" s="1"/>
  <c r="L994" i="13" s="1"/>
  <c r="M994" i="13" s="1"/>
  <c r="L995" i="13" s="1"/>
  <c r="M995" i="13" s="1"/>
  <c r="L996" i="13" s="1"/>
  <c r="M996" i="13" s="1"/>
  <c r="L997" i="13" s="1"/>
  <c r="M997" i="13" s="1"/>
  <c r="L998" i="13" s="1"/>
  <c r="M998" i="13" s="1"/>
  <c r="L999" i="13" s="1"/>
  <c r="M999" i="13" s="1"/>
  <c r="L1000" i="13" s="1"/>
  <c r="M1000" i="13" s="1"/>
  <c r="L1001" i="13" s="1"/>
  <c r="M1001" i="13" s="1"/>
  <c r="I26" i="14" s="1"/>
  <c r="N26" i="14" s="1"/>
  <c r="J962" i="13"/>
  <c r="K962" i="13" s="1"/>
  <c r="J961" i="13"/>
  <c r="K961" i="13" s="1"/>
  <c r="K960" i="13"/>
  <c r="J960" i="13"/>
  <c r="J959" i="13"/>
  <c r="K959" i="13" s="1"/>
  <c r="J958" i="13"/>
  <c r="K958" i="13" s="1"/>
  <c r="J957" i="13"/>
  <c r="K957" i="13" s="1"/>
  <c r="K956" i="13"/>
  <c r="J956" i="13"/>
  <c r="J955" i="13"/>
  <c r="K955" i="13" s="1"/>
  <c r="J954" i="13"/>
  <c r="K954" i="13" s="1"/>
  <c r="K953" i="13"/>
  <c r="J953" i="13"/>
  <c r="K952" i="13"/>
  <c r="J952" i="13"/>
  <c r="J951" i="13"/>
  <c r="K951" i="13" s="1"/>
  <c r="J950" i="13"/>
  <c r="K950" i="13" s="1"/>
  <c r="J949" i="13"/>
  <c r="K949" i="13" s="1"/>
  <c r="J948" i="13"/>
  <c r="K948" i="13" s="1"/>
  <c r="J947" i="13"/>
  <c r="K947" i="13" s="1"/>
  <c r="J946" i="13"/>
  <c r="K946" i="13" s="1"/>
  <c r="J945" i="13"/>
  <c r="K945" i="13" s="1"/>
  <c r="K944" i="13"/>
  <c r="J944" i="13"/>
  <c r="J943" i="13"/>
  <c r="K943" i="13" s="1"/>
  <c r="J942" i="13"/>
  <c r="K942" i="13" s="1"/>
  <c r="J941" i="13"/>
  <c r="K941" i="13" s="1"/>
  <c r="K940" i="13"/>
  <c r="J940" i="13"/>
  <c r="J939" i="13"/>
  <c r="K939" i="13" s="1"/>
  <c r="J938" i="13"/>
  <c r="K938" i="13" s="1"/>
  <c r="K937" i="13"/>
  <c r="J937" i="13"/>
  <c r="K936" i="13"/>
  <c r="J936" i="13"/>
  <c r="J935" i="13"/>
  <c r="K935" i="13" s="1"/>
  <c r="J934" i="13"/>
  <c r="K934" i="13" s="1"/>
  <c r="J933" i="13"/>
  <c r="K933" i="13" s="1"/>
  <c r="J932" i="13"/>
  <c r="K932" i="13" s="1"/>
  <c r="J931" i="13"/>
  <c r="K931" i="13" s="1"/>
  <c r="J930" i="13"/>
  <c r="K930" i="13" s="1"/>
  <c r="J929" i="13"/>
  <c r="K929" i="13" s="1"/>
  <c r="K928" i="13"/>
  <c r="J928" i="13"/>
  <c r="J927" i="13"/>
  <c r="K927" i="13" s="1"/>
  <c r="J926" i="13"/>
  <c r="K926" i="13" s="1"/>
  <c r="J925" i="13"/>
  <c r="K925" i="13" s="1"/>
  <c r="K924" i="13"/>
  <c r="J924" i="13"/>
  <c r="J923" i="13"/>
  <c r="K923" i="13" s="1"/>
  <c r="L922" i="13"/>
  <c r="M922" i="13" s="1"/>
  <c r="L923" i="13" s="1"/>
  <c r="M923" i="13" s="1"/>
  <c r="L924" i="13" s="1"/>
  <c r="M924" i="13" s="1"/>
  <c r="L925" i="13" s="1"/>
  <c r="M925" i="13" s="1"/>
  <c r="L926" i="13" s="1"/>
  <c r="J922" i="13"/>
  <c r="K922" i="13" s="1"/>
  <c r="K921" i="13"/>
  <c r="J921" i="13"/>
  <c r="K920" i="13"/>
  <c r="J920" i="13"/>
  <c r="J919" i="13"/>
  <c r="K919" i="13" s="1"/>
  <c r="J918" i="13"/>
  <c r="K918" i="13" s="1"/>
  <c r="J917" i="13"/>
  <c r="K917" i="13" s="1"/>
  <c r="J916" i="13"/>
  <c r="K916" i="13" s="1"/>
  <c r="J915" i="13"/>
  <c r="K915" i="13" s="1"/>
  <c r="J914" i="13"/>
  <c r="K914" i="13" s="1"/>
  <c r="J913" i="13"/>
  <c r="K913" i="13" s="1"/>
  <c r="K912" i="13"/>
  <c r="J912" i="13"/>
  <c r="J911" i="13"/>
  <c r="K911" i="13" s="1"/>
  <c r="J910" i="13"/>
  <c r="K910" i="13" s="1"/>
  <c r="J909" i="13"/>
  <c r="K909" i="13" s="1"/>
  <c r="K908" i="13"/>
  <c r="J908" i="13"/>
  <c r="J907" i="13"/>
  <c r="K907" i="13" s="1"/>
  <c r="J906" i="13"/>
  <c r="K906" i="13" s="1"/>
  <c r="K905" i="13"/>
  <c r="J905" i="13"/>
  <c r="K904" i="13"/>
  <c r="J904" i="13"/>
  <c r="J903" i="13"/>
  <c r="K903" i="13" s="1"/>
  <c r="J902" i="13"/>
  <c r="K902" i="13" s="1"/>
  <c r="J901" i="13"/>
  <c r="K901" i="13" s="1"/>
  <c r="J900" i="13"/>
  <c r="K900" i="13" s="1"/>
  <c r="J899" i="13"/>
  <c r="K899" i="13" s="1"/>
  <c r="J898" i="13"/>
  <c r="K898" i="13" s="1"/>
  <c r="J897" i="13"/>
  <c r="K897" i="13" s="1"/>
  <c r="K896" i="13"/>
  <c r="J896" i="13"/>
  <c r="J895" i="13"/>
  <c r="K895" i="13" s="1"/>
  <c r="J894" i="13"/>
  <c r="K894" i="13" s="1"/>
  <c r="J893" i="13"/>
  <c r="K893" i="13" s="1"/>
  <c r="K892" i="13"/>
  <c r="J892" i="13"/>
  <c r="J891" i="13"/>
  <c r="K891" i="13" s="1"/>
  <c r="J890" i="13"/>
  <c r="K890" i="13" s="1"/>
  <c r="K889" i="13"/>
  <c r="J889" i="13"/>
  <c r="K888" i="13"/>
  <c r="J888" i="13"/>
  <c r="J887" i="13"/>
  <c r="K887" i="13" s="1"/>
  <c r="J886" i="13"/>
  <c r="K886" i="13" s="1"/>
  <c r="J885" i="13"/>
  <c r="K885" i="13" s="1"/>
  <c r="J884" i="13"/>
  <c r="K884" i="13" s="1"/>
  <c r="J883" i="13"/>
  <c r="K883" i="13" s="1"/>
  <c r="L882" i="13"/>
  <c r="K882" i="13"/>
  <c r="J882" i="13"/>
  <c r="K881" i="13"/>
  <c r="J881" i="13"/>
  <c r="J880" i="13"/>
  <c r="K880" i="13" s="1"/>
  <c r="J879" i="13"/>
  <c r="K879" i="13" s="1"/>
  <c r="K878" i="13"/>
  <c r="J878" i="13"/>
  <c r="J877" i="13"/>
  <c r="K877" i="13" s="1"/>
  <c r="J876" i="13"/>
  <c r="K876" i="13" s="1"/>
  <c r="J875" i="13"/>
  <c r="K875" i="13" s="1"/>
  <c r="J874" i="13"/>
  <c r="K874" i="13" s="1"/>
  <c r="K873" i="13"/>
  <c r="J873" i="13"/>
  <c r="J872" i="13"/>
  <c r="K872" i="13" s="1"/>
  <c r="J871" i="13"/>
  <c r="K871" i="13" s="1"/>
  <c r="J870" i="13"/>
  <c r="K870" i="13" s="1"/>
  <c r="K869" i="13"/>
  <c r="J869" i="13"/>
  <c r="K868" i="13"/>
  <c r="J868" i="13"/>
  <c r="J867" i="13"/>
  <c r="K867" i="13" s="1"/>
  <c r="K866" i="13"/>
  <c r="J866" i="13"/>
  <c r="J865" i="13"/>
  <c r="K865" i="13" s="1"/>
  <c r="J864" i="13"/>
  <c r="K864" i="13" s="1"/>
  <c r="J863" i="13"/>
  <c r="K863" i="13" s="1"/>
  <c r="J862" i="13"/>
  <c r="K862" i="13" s="1"/>
  <c r="K861" i="13"/>
  <c r="J861" i="13"/>
  <c r="J860" i="13"/>
  <c r="K860" i="13" s="1"/>
  <c r="J859" i="13"/>
  <c r="K859" i="13" s="1"/>
  <c r="K858" i="13"/>
  <c r="J858" i="13"/>
  <c r="K857" i="13"/>
  <c r="J857" i="13"/>
  <c r="J856" i="13"/>
  <c r="K856" i="13" s="1"/>
  <c r="J855" i="13"/>
  <c r="K855" i="13" s="1"/>
  <c r="J854" i="13"/>
  <c r="K854" i="13" s="1"/>
  <c r="J853" i="13"/>
  <c r="K853" i="13" s="1"/>
  <c r="K852" i="13"/>
  <c r="J852" i="13"/>
  <c r="J851" i="13"/>
  <c r="K851" i="13" s="1"/>
  <c r="J850" i="13"/>
  <c r="K850" i="13" s="1"/>
  <c r="J849" i="13"/>
  <c r="K849" i="13" s="1"/>
  <c r="J848" i="13"/>
  <c r="K848" i="13" s="1"/>
  <c r="J847" i="13"/>
  <c r="K847" i="13" s="1"/>
  <c r="J846" i="13"/>
  <c r="K846" i="13" s="1"/>
  <c r="J845" i="13"/>
  <c r="K845" i="13" s="1"/>
  <c r="J844" i="13"/>
  <c r="K844" i="13" s="1"/>
  <c r="J843" i="13"/>
  <c r="K843" i="13" s="1"/>
  <c r="L842" i="13"/>
  <c r="K842" i="13"/>
  <c r="J842" i="13"/>
  <c r="K841" i="13"/>
  <c r="J841" i="13"/>
  <c r="J840" i="13"/>
  <c r="K840" i="13" s="1"/>
  <c r="J839" i="13"/>
  <c r="K839" i="13" s="1"/>
  <c r="J838" i="13"/>
  <c r="K838" i="13" s="1"/>
  <c r="J837" i="13"/>
  <c r="K837" i="13" s="1"/>
  <c r="K836" i="13"/>
  <c r="J836" i="13"/>
  <c r="J835" i="13"/>
  <c r="K835" i="13" s="1"/>
  <c r="J834" i="13"/>
  <c r="K834" i="13" s="1"/>
  <c r="K833" i="13"/>
  <c r="J833" i="13"/>
  <c r="J832" i="13"/>
  <c r="K832" i="13" s="1"/>
  <c r="J831" i="13"/>
  <c r="K831" i="13" s="1"/>
  <c r="J830" i="13"/>
  <c r="K830" i="13" s="1"/>
  <c r="J829" i="13"/>
  <c r="K829" i="13" s="1"/>
  <c r="K828" i="13"/>
  <c r="J828" i="13"/>
  <c r="J827" i="13"/>
  <c r="K827" i="13" s="1"/>
  <c r="K826" i="13"/>
  <c r="J826" i="13"/>
  <c r="J825" i="13"/>
  <c r="K825" i="13" s="1"/>
  <c r="K824" i="13"/>
  <c r="J824" i="13"/>
  <c r="J823" i="13"/>
  <c r="K823" i="13" s="1"/>
  <c r="J822" i="13"/>
  <c r="K822" i="13" s="1"/>
  <c r="J821" i="13"/>
  <c r="K821" i="13" s="1"/>
  <c r="J820" i="13"/>
  <c r="K820" i="13" s="1"/>
  <c r="J819" i="13"/>
  <c r="K819" i="13" s="1"/>
  <c r="K818" i="13"/>
  <c r="J818" i="13"/>
  <c r="K817" i="13"/>
  <c r="J817" i="13"/>
  <c r="J816" i="13"/>
  <c r="K816" i="13" s="1"/>
  <c r="J815" i="13"/>
  <c r="K815" i="13" s="1"/>
  <c r="K814" i="13"/>
  <c r="J814" i="13"/>
  <c r="J813" i="13"/>
  <c r="K813" i="13" s="1"/>
  <c r="K812" i="13"/>
  <c r="J812" i="13"/>
  <c r="J811" i="13"/>
  <c r="K811" i="13" s="1"/>
  <c r="J810" i="13"/>
  <c r="K810" i="13" s="1"/>
  <c r="K809" i="13"/>
  <c r="J809" i="13"/>
  <c r="J808" i="13"/>
  <c r="K808" i="13" s="1"/>
  <c r="J807" i="13"/>
  <c r="K807" i="13" s="1"/>
  <c r="J806" i="13"/>
  <c r="K806" i="13" s="1"/>
  <c r="K805" i="13"/>
  <c r="J805" i="13"/>
  <c r="K804" i="13"/>
  <c r="J804" i="13"/>
  <c r="J803" i="13"/>
  <c r="K803" i="13" s="1"/>
  <c r="L802" i="13"/>
  <c r="J802" i="13"/>
  <c r="K802" i="13" s="1"/>
  <c r="J801" i="13"/>
  <c r="K801" i="13" s="1"/>
  <c r="J800" i="13"/>
  <c r="K800" i="13" s="1"/>
  <c r="J799" i="13"/>
  <c r="K799" i="13" s="1"/>
  <c r="J798" i="13"/>
  <c r="K798" i="13" s="1"/>
  <c r="K797" i="13"/>
  <c r="J797" i="13"/>
  <c r="J796" i="13"/>
  <c r="K796" i="13" s="1"/>
  <c r="J795" i="13"/>
  <c r="K795" i="13" s="1"/>
  <c r="K794" i="13"/>
  <c r="J794" i="13"/>
  <c r="K793" i="13"/>
  <c r="J793" i="13"/>
  <c r="K792" i="13"/>
  <c r="J792" i="13"/>
  <c r="J791" i="13"/>
  <c r="K791" i="13" s="1"/>
  <c r="J790" i="13"/>
  <c r="K790" i="13" s="1"/>
  <c r="J789" i="13"/>
  <c r="K789" i="13" s="1"/>
  <c r="K788" i="13"/>
  <c r="J788" i="13"/>
  <c r="J787" i="13"/>
  <c r="K787" i="13" s="1"/>
  <c r="J786" i="13"/>
  <c r="K786" i="13" s="1"/>
  <c r="J785" i="13"/>
  <c r="K785" i="13" s="1"/>
  <c r="J784" i="13"/>
  <c r="K784" i="13" s="1"/>
  <c r="J783" i="13"/>
  <c r="K783" i="13" s="1"/>
  <c r="J782" i="13"/>
  <c r="K782" i="13" s="1"/>
  <c r="J781" i="13"/>
  <c r="K781" i="13" s="1"/>
  <c r="J780" i="13"/>
  <c r="K780" i="13" s="1"/>
  <c r="J779" i="13"/>
  <c r="K779" i="13" s="1"/>
  <c r="J778" i="13"/>
  <c r="K778" i="13" s="1"/>
  <c r="J777" i="13"/>
  <c r="K777" i="13" s="1"/>
  <c r="K776" i="13"/>
  <c r="J776" i="13"/>
  <c r="J775" i="13"/>
  <c r="K775" i="13" s="1"/>
  <c r="K774" i="13"/>
  <c r="J774" i="13"/>
  <c r="J773" i="13"/>
  <c r="K773" i="13" s="1"/>
  <c r="J772" i="13"/>
  <c r="K772" i="13" s="1"/>
  <c r="J771" i="13"/>
  <c r="K771" i="13" s="1"/>
  <c r="J770" i="13"/>
  <c r="K770" i="13" s="1"/>
  <c r="J769" i="13"/>
  <c r="K769" i="13" s="1"/>
  <c r="J768" i="13"/>
  <c r="K768" i="13" s="1"/>
  <c r="J767" i="13"/>
  <c r="K767" i="13" s="1"/>
  <c r="K766" i="13"/>
  <c r="J766" i="13"/>
  <c r="J765" i="13"/>
  <c r="K765" i="13" s="1"/>
  <c r="J764" i="13"/>
  <c r="K764" i="13" s="1"/>
  <c r="J763" i="13"/>
  <c r="K763" i="13" s="1"/>
  <c r="L762" i="13"/>
  <c r="K762" i="13"/>
  <c r="J762" i="13"/>
  <c r="J761" i="13"/>
  <c r="K761" i="13" s="1"/>
  <c r="J760" i="13"/>
  <c r="K760" i="13" s="1"/>
  <c r="J759" i="13"/>
  <c r="K759" i="13" s="1"/>
  <c r="K758" i="13"/>
  <c r="J758" i="13"/>
  <c r="J757" i="13"/>
  <c r="K757" i="13" s="1"/>
  <c r="J756" i="13"/>
  <c r="K756" i="13" s="1"/>
  <c r="J755" i="13"/>
  <c r="K755" i="13" s="1"/>
  <c r="K754" i="13"/>
  <c r="J754" i="13"/>
  <c r="J753" i="13"/>
  <c r="K753" i="13" s="1"/>
  <c r="K752" i="13"/>
  <c r="J752" i="13"/>
  <c r="J751" i="13"/>
  <c r="K751" i="13" s="1"/>
  <c r="J750" i="13"/>
  <c r="K750" i="13" s="1"/>
  <c r="J749" i="13"/>
  <c r="K749" i="13" s="1"/>
  <c r="J748" i="13"/>
  <c r="K748" i="13" s="1"/>
  <c r="J747" i="13"/>
  <c r="K747" i="13" s="1"/>
  <c r="J746" i="13"/>
  <c r="K746" i="13" s="1"/>
  <c r="J745" i="13"/>
  <c r="K745" i="13" s="1"/>
  <c r="K744" i="13"/>
  <c r="J744" i="13"/>
  <c r="J743" i="13"/>
  <c r="K743" i="13" s="1"/>
  <c r="K742" i="13"/>
  <c r="J742" i="13"/>
  <c r="J741" i="13"/>
  <c r="K741" i="13" s="1"/>
  <c r="J740" i="13"/>
  <c r="K740" i="13" s="1"/>
  <c r="J739" i="13"/>
  <c r="K739" i="13" s="1"/>
  <c r="J738" i="13"/>
  <c r="K738" i="13" s="1"/>
  <c r="J737" i="13"/>
  <c r="K737" i="13" s="1"/>
  <c r="J736" i="13"/>
  <c r="K736" i="13" s="1"/>
  <c r="J735" i="13"/>
  <c r="K735" i="13" s="1"/>
  <c r="K734" i="13"/>
  <c r="J734" i="13"/>
  <c r="J733" i="13"/>
  <c r="K733" i="13" s="1"/>
  <c r="J732" i="13"/>
  <c r="K732" i="13" s="1"/>
  <c r="J731" i="13"/>
  <c r="K731" i="13" s="1"/>
  <c r="K730" i="13"/>
  <c r="J730" i="13"/>
  <c r="J729" i="13"/>
  <c r="K729" i="13" s="1"/>
  <c r="J728" i="13"/>
  <c r="K728" i="13" s="1"/>
  <c r="J727" i="13"/>
  <c r="K727" i="13" s="1"/>
  <c r="K726" i="13"/>
  <c r="J726" i="13"/>
  <c r="J725" i="13"/>
  <c r="K725" i="13" s="1"/>
  <c r="J724" i="13"/>
  <c r="K724" i="13" s="1"/>
  <c r="J723" i="13"/>
  <c r="K723" i="13" s="1"/>
  <c r="L722" i="13"/>
  <c r="K722" i="13"/>
  <c r="J722" i="13"/>
  <c r="J721" i="13"/>
  <c r="K721" i="13" s="1"/>
  <c r="K720" i="13"/>
  <c r="J720" i="13"/>
  <c r="J719" i="13"/>
  <c r="K719" i="13" s="1"/>
  <c r="J718" i="13"/>
  <c r="K718" i="13" s="1"/>
  <c r="J717" i="13"/>
  <c r="K717" i="13" s="1"/>
  <c r="J716" i="13"/>
  <c r="K716" i="13" s="1"/>
  <c r="J715" i="13"/>
  <c r="K715" i="13" s="1"/>
  <c r="J714" i="13"/>
  <c r="K714" i="13" s="1"/>
  <c r="J713" i="13"/>
  <c r="K713" i="13" s="1"/>
  <c r="K712" i="13"/>
  <c r="J712" i="13"/>
  <c r="J711" i="13"/>
  <c r="K711" i="13" s="1"/>
  <c r="K710" i="13"/>
  <c r="J710" i="13"/>
  <c r="J709" i="13"/>
  <c r="K709" i="13" s="1"/>
  <c r="J708" i="13"/>
  <c r="K708" i="13" s="1"/>
  <c r="J707" i="13"/>
  <c r="K707" i="13" s="1"/>
  <c r="J706" i="13"/>
  <c r="K706" i="13" s="1"/>
  <c r="J705" i="13"/>
  <c r="K705" i="13" s="1"/>
  <c r="J704" i="13"/>
  <c r="K704" i="13" s="1"/>
  <c r="J703" i="13"/>
  <c r="K703" i="13" s="1"/>
  <c r="K702" i="13"/>
  <c r="J702" i="13"/>
  <c r="J701" i="13"/>
  <c r="K701" i="13" s="1"/>
  <c r="J700" i="13"/>
  <c r="K700" i="13" s="1"/>
  <c r="J699" i="13"/>
  <c r="K699" i="13" s="1"/>
  <c r="K698" i="13"/>
  <c r="J698" i="13"/>
  <c r="J697" i="13"/>
  <c r="K697" i="13" s="1"/>
  <c r="J696" i="13"/>
  <c r="K696" i="13" s="1"/>
  <c r="J695" i="13"/>
  <c r="K695" i="13" s="1"/>
  <c r="K694" i="13"/>
  <c r="J694" i="13"/>
  <c r="J693" i="13"/>
  <c r="K693" i="13" s="1"/>
  <c r="J692" i="13"/>
  <c r="K692" i="13" s="1"/>
  <c r="J691" i="13"/>
  <c r="K691" i="13" s="1"/>
  <c r="K690" i="13"/>
  <c r="J690" i="13"/>
  <c r="J689" i="13"/>
  <c r="K689" i="13" s="1"/>
  <c r="K688" i="13"/>
  <c r="J688" i="13"/>
  <c r="J687" i="13"/>
  <c r="K687" i="13" s="1"/>
  <c r="J686" i="13"/>
  <c r="K686" i="13" s="1"/>
  <c r="J685" i="13"/>
  <c r="K685" i="13" s="1"/>
  <c r="J684" i="13"/>
  <c r="K684" i="13" s="1"/>
  <c r="J683" i="13"/>
  <c r="K683" i="13" s="1"/>
  <c r="L682" i="13"/>
  <c r="J682" i="13"/>
  <c r="K682" i="13" s="1"/>
  <c r="J681" i="13"/>
  <c r="K681" i="13" s="1"/>
  <c r="K680" i="13"/>
  <c r="J680" i="13"/>
  <c r="J679" i="13"/>
  <c r="K679" i="13" s="1"/>
  <c r="K678" i="13"/>
  <c r="J678" i="13"/>
  <c r="J677" i="13"/>
  <c r="K677" i="13" s="1"/>
  <c r="J676" i="13"/>
  <c r="K676" i="13" s="1"/>
  <c r="J675" i="13"/>
  <c r="K675" i="13" s="1"/>
  <c r="J674" i="13"/>
  <c r="K674" i="13" s="1"/>
  <c r="J673" i="13"/>
  <c r="K673" i="13" s="1"/>
  <c r="J672" i="13"/>
  <c r="K672" i="13" s="1"/>
  <c r="J671" i="13"/>
  <c r="K671" i="13" s="1"/>
  <c r="K670" i="13"/>
  <c r="J670" i="13"/>
  <c r="J669" i="13"/>
  <c r="K669" i="13" s="1"/>
  <c r="J668" i="13"/>
  <c r="K668" i="13" s="1"/>
  <c r="J667" i="13"/>
  <c r="K667" i="13" s="1"/>
  <c r="K666" i="13"/>
  <c r="J666" i="13"/>
  <c r="J665" i="13"/>
  <c r="K665" i="13" s="1"/>
  <c r="J664" i="13"/>
  <c r="K664" i="13" s="1"/>
  <c r="J663" i="13"/>
  <c r="K663" i="13" s="1"/>
  <c r="K662" i="13"/>
  <c r="J662" i="13"/>
  <c r="J661" i="13"/>
  <c r="K661" i="13" s="1"/>
  <c r="J660" i="13"/>
  <c r="K660" i="13" s="1"/>
  <c r="J659" i="13"/>
  <c r="K659" i="13" s="1"/>
  <c r="K658" i="13"/>
  <c r="J658" i="13"/>
  <c r="J657" i="13"/>
  <c r="K657" i="13" s="1"/>
  <c r="K656" i="13"/>
  <c r="J656" i="13"/>
  <c r="J655" i="13"/>
  <c r="K655" i="13" s="1"/>
  <c r="J654" i="13"/>
  <c r="K654" i="13" s="1"/>
  <c r="J653" i="13"/>
  <c r="K653" i="13" s="1"/>
  <c r="J652" i="13"/>
  <c r="K652" i="13" s="1"/>
  <c r="J651" i="13"/>
  <c r="K651" i="13" s="1"/>
  <c r="J650" i="13"/>
  <c r="K650" i="13" s="1"/>
  <c r="J649" i="13"/>
  <c r="K649" i="13" s="1"/>
  <c r="K648" i="13"/>
  <c r="J648" i="13"/>
  <c r="J647" i="13"/>
  <c r="K647" i="13" s="1"/>
  <c r="K646" i="13"/>
  <c r="J646" i="13"/>
  <c r="J645" i="13"/>
  <c r="K645" i="13" s="1"/>
  <c r="J644" i="13"/>
  <c r="K644" i="13" s="1"/>
  <c r="J643" i="13"/>
  <c r="K643" i="13" s="1"/>
  <c r="L642" i="13"/>
  <c r="J642" i="13"/>
  <c r="K642" i="13" s="1"/>
  <c r="J641" i="13"/>
  <c r="K641" i="13" s="1"/>
  <c r="J640" i="13"/>
  <c r="K640" i="13" s="1"/>
  <c r="J639" i="13"/>
  <c r="K639" i="13" s="1"/>
  <c r="K638" i="13"/>
  <c r="J638" i="13"/>
  <c r="J637" i="13"/>
  <c r="K637" i="13" s="1"/>
  <c r="J636" i="13"/>
  <c r="K636" i="13" s="1"/>
  <c r="J635" i="13"/>
  <c r="K635" i="13" s="1"/>
  <c r="K634" i="13"/>
  <c r="J634" i="13"/>
  <c r="J633" i="13"/>
  <c r="K633" i="13" s="1"/>
  <c r="J632" i="13"/>
  <c r="K632" i="13" s="1"/>
  <c r="J631" i="13"/>
  <c r="K631" i="13" s="1"/>
  <c r="K630" i="13"/>
  <c r="J630" i="13"/>
  <c r="J629" i="13"/>
  <c r="K629" i="13" s="1"/>
  <c r="J628" i="13"/>
  <c r="K628" i="13" s="1"/>
  <c r="J627" i="13"/>
  <c r="K627" i="13" s="1"/>
  <c r="K626" i="13"/>
  <c r="J626" i="13"/>
  <c r="J625" i="13"/>
  <c r="K625" i="13" s="1"/>
  <c r="K624" i="13"/>
  <c r="J624" i="13"/>
  <c r="J623" i="13"/>
  <c r="K623" i="13" s="1"/>
  <c r="J622" i="13"/>
  <c r="K622" i="13" s="1"/>
  <c r="J621" i="13"/>
  <c r="K621" i="13" s="1"/>
  <c r="J620" i="13"/>
  <c r="K620" i="13" s="1"/>
  <c r="J619" i="13"/>
  <c r="K619" i="13" s="1"/>
  <c r="J618" i="13"/>
  <c r="K618" i="13" s="1"/>
  <c r="J617" i="13"/>
  <c r="K617" i="13" s="1"/>
  <c r="K616" i="13"/>
  <c r="J616" i="13"/>
  <c r="J615" i="13"/>
  <c r="K615" i="13" s="1"/>
  <c r="K614" i="13"/>
  <c r="J614" i="13"/>
  <c r="J613" i="13"/>
  <c r="K613" i="13" s="1"/>
  <c r="J612" i="13"/>
  <c r="K612" i="13" s="1"/>
  <c r="J611" i="13"/>
  <c r="K611" i="13" s="1"/>
  <c r="J610" i="13"/>
  <c r="K610" i="13" s="1"/>
  <c r="J609" i="13"/>
  <c r="K609" i="13" s="1"/>
  <c r="J608" i="13"/>
  <c r="K608" i="13" s="1"/>
  <c r="J607" i="13"/>
  <c r="K607" i="13" s="1"/>
  <c r="K606" i="13"/>
  <c r="J606" i="13"/>
  <c r="J605" i="13"/>
  <c r="K605" i="13" s="1"/>
  <c r="J604" i="13"/>
  <c r="K604" i="13" s="1"/>
  <c r="J603" i="13"/>
  <c r="K603" i="13" s="1"/>
  <c r="L602" i="13"/>
  <c r="K602" i="13"/>
  <c r="J602" i="13"/>
  <c r="J601" i="13"/>
  <c r="K601" i="13" s="1"/>
  <c r="J600" i="13"/>
  <c r="K600" i="13" s="1"/>
  <c r="J599" i="13"/>
  <c r="K599" i="13" s="1"/>
  <c r="K598" i="13"/>
  <c r="J598" i="13"/>
  <c r="J597" i="13"/>
  <c r="K597" i="13" s="1"/>
  <c r="J596" i="13"/>
  <c r="K596" i="13" s="1"/>
  <c r="J595" i="13"/>
  <c r="K595" i="13" s="1"/>
  <c r="K594" i="13"/>
  <c r="J594" i="13"/>
  <c r="J593" i="13"/>
  <c r="K593" i="13" s="1"/>
  <c r="K592" i="13"/>
  <c r="J592" i="13"/>
  <c r="J591" i="13"/>
  <c r="K591" i="13" s="1"/>
  <c r="J590" i="13"/>
  <c r="K590" i="13" s="1"/>
  <c r="J589" i="13"/>
  <c r="K589" i="13" s="1"/>
  <c r="J588" i="13"/>
  <c r="K588" i="13" s="1"/>
  <c r="J587" i="13"/>
  <c r="K587" i="13" s="1"/>
  <c r="J586" i="13"/>
  <c r="K586" i="13" s="1"/>
  <c r="J585" i="13"/>
  <c r="K585" i="13" s="1"/>
  <c r="K584" i="13"/>
  <c r="J584" i="13"/>
  <c r="J583" i="13"/>
  <c r="K583" i="13" s="1"/>
  <c r="K582" i="13"/>
  <c r="J582" i="13"/>
  <c r="J581" i="13"/>
  <c r="K581" i="13" s="1"/>
  <c r="J580" i="13"/>
  <c r="K580" i="13" s="1"/>
  <c r="J579" i="13"/>
  <c r="K579" i="13" s="1"/>
  <c r="J578" i="13"/>
  <c r="K578" i="13" s="1"/>
  <c r="J577" i="13"/>
  <c r="K577" i="13" s="1"/>
  <c r="J576" i="13"/>
  <c r="K576" i="13" s="1"/>
  <c r="J575" i="13"/>
  <c r="K575" i="13" s="1"/>
  <c r="K574" i="13"/>
  <c r="J574" i="13"/>
  <c r="J573" i="13"/>
  <c r="K573" i="13" s="1"/>
  <c r="J572" i="13"/>
  <c r="K572" i="13" s="1"/>
  <c r="J571" i="13"/>
  <c r="K571" i="13" s="1"/>
  <c r="K570" i="13"/>
  <c r="J570" i="13"/>
  <c r="J569" i="13"/>
  <c r="K569" i="13" s="1"/>
  <c r="J568" i="13"/>
  <c r="K568" i="13" s="1"/>
  <c r="J567" i="13"/>
  <c r="K567" i="13" s="1"/>
  <c r="K566" i="13"/>
  <c r="J566" i="13"/>
  <c r="J565" i="13"/>
  <c r="K565" i="13" s="1"/>
  <c r="J564" i="13"/>
  <c r="K564" i="13" s="1"/>
  <c r="J563" i="13"/>
  <c r="K563" i="13" s="1"/>
  <c r="L562" i="13"/>
  <c r="K562" i="13"/>
  <c r="J562" i="13"/>
  <c r="J561" i="13"/>
  <c r="K561" i="13" s="1"/>
  <c r="K560" i="13"/>
  <c r="J560" i="13"/>
  <c r="J559" i="13"/>
  <c r="K559" i="13" s="1"/>
  <c r="J558" i="13"/>
  <c r="K558" i="13" s="1"/>
  <c r="J557" i="13"/>
  <c r="K557" i="13" s="1"/>
  <c r="J556" i="13"/>
  <c r="K556" i="13" s="1"/>
  <c r="J555" i="13"/>
  <c r="K555" i="13" s="1"/>
  <c r="J554" i="13"/>
  <c r="K554" i="13" s="1"/>
  <c r="J553" i="13"/>
  <c r="K553" i="13" s="1"/>
  <c r="K552" i="13"/>
  <c r="J552" i="13"/>
  <c r="J551" i="13"/>
  <c r="K551" i="13" s="1"/>
  <c r="K550" i="13"/>
  <c r="J550" i="13"/>
  <c r="J549" i="13"/>
  <c r="K549" i="13" s="1"/>
  <c r="J548" i="13"/>
  <c r="K548" i="13" s="1"/>
  <c r="J547" i="13"/>
  <c r="K547" i="13" s="1"/>
  <c r="J546" i="13"/>
  <c r="K546" i="13" s="1"/>
  <c r="J545" i="13"/>
  <c r="K545" i="13" s="1"/>
  <c r="J544" i="13"/>
  <c r="K544" i="13" s="1"/>
  <c r="J543" i="13"/>
  <c r="K543" i="13" s="1"/>
  <c r="K542" i="13"/>
  <c r="J542" i="13"/>
  <c r="J541" i="13"/>
  <c r="K541" i="13" s="1"/>
  <c r="J540" i="13"/>
  <c r="K540" i="13" s="1"/>
  <c r="J539" i="13"/>
  <c r="K539" i="13" s="1"/>
  <c r="K538" i="13"/>
  <c r="J538" i="13"/>
  <c r="J537" i="13"/>
  <c r="K537" i="13" s="1"/>
  <c r="J536" i="13"/>
  <c r="K536" i="13" s="1"/>
  <c r="J535" i="13"/>
  <c r="K535" i="13" s="1"/>
  <c r="K534" i="13"/>
  <c r="J534" i="13"/>
  <c r="J533" i="13"/>
  <c r="K533" i="13" s="1"/>
  <c r="J532" i="13"/>
  <c r="K532" i="13" s="1"/>
  <c r="J531" i="13"/>
  <c r="K531" i="13" s="1"/>
  <c r="K530" i="13"/>
  <c r="J530" i="13"/>
  <c r="J529" i="13"/>
  <c r="K529" i="13" s="1"/>
  <c r="K528" i="13"/>
  <c r="J528" i="13"/>
  <c r="J527" i="13"/>
  <c r="K527" i="13" s="1"/>
  <c r="J526" i="13"/>
  <c r="K526" i="13" s="1"/>
  <c r="J525" i="13"/>
  <c r="K525" i="13" s="1"/>
  <c r="J524" i="13"/>
  <c r="K524" i="13" s="1"/>
  <c r="J523" i="13"/>
  <c r="K523" i="13" s="1"/>
  <c r="L522" i="13"/>
  <c r="J522" i="13"/>
  <c r="K522" i="13" s="1"/>
  <c r="J521" i="13"/>
  <c r="K521" i="13" s="1"/>
  <c r="K520" i="13"/>
  <c r="J520" i="13"/>
  <c r="J519" i="13"/>
  <c r="K519" i="13" s="1"/>
  <c r="K518" i="13"/>
  <c r="J518" i="13"/>
  <c r="J517" i="13"/>
  <c r="K517" i="13" s="1"/>
  <c r="J516" i="13"/>
  <c r="K516" i="13" s="1"/>
  <c r="J515" i="13"/>
  <c r="K515" i="13" s="1"/>
  <c r="J514" i="13"/>
  <c r="K514" i="13" s="1"/>
  <c r="J513" i="13"/>
  <c r="K513" i="13" s="1"/>
  <c r="J512" i="13"/>
  <c r="K512" i="13" s="1"/>
  <c r="J511" i="13"/>
  <c r="K511" i="13" s="1"/>
  <c r="K510" i="13"/>
  <c r="J510" i="13"/>
  <c r="J509" i="13"/>
  <c r="K509" i="13" s="1"/>
  <c r="J508" i="13"/>
  <c r="K508" i="13" s="1"/>
  <c r="J507" i="13"/>
  <c r="K507" i="13" s="1"/>
  <c r="K506" i="13"/>
  <c r="J506" i="13"/>
  <c r="J505" i="13"/>
  <c r="K505" i="13" s="1"/>
  <c r="J504" i="13"/>
  <c r="K504" i="13" s="1"/>
  <c r="J503" i="13"/>
  <c r="K503" i="13" s="1"/>
  <c r="K502" i="13"/>
  <c r="J502" i="13"/>
  <c r="J501" i="13"/>
  <c r="K501" i="13" s="1"/>
  <c r="J500" i="13"/>
  <c r="K500" i="13" s="1"/>
  <c r="J499" i="13"/>
  <c r="K499" i="13" s="1"/>
  <c r="K498" i="13"/>
  <c r="J498" i="13"/>
  <c r="J497" i="13"/>
  <c r="K497" i="13" s="1"/>
  <c r="K496" i="13"/>
  <c r="J496" i="13"/>
  <c r="J495" i="13"/>
  <c r="K495" i="13" s="1"/>
  <c r="J494" i="13"/>
  <c r="K494" i="13" s="1"/>
  <c r="J493" i="13"/>
  <c r="K493" i="13" s="1"/>
  <c r="J492" i="13"/>
  <c r="K492" i="13" s="1"/>
  <c r="J491" i="13"/>
  <c r="K491" i="13" s="1"/>
  <c r="J490" i="13"/>
  <c r="K490" i="13" s="1"/>
  <c r="J489" i="13"/>
  <c r="K489" i="13" s="1"/>
  <c r="K488" i="13"/>
  <c r="J488" i="13"/>
  <c r="J487" i="13"/>
  <c r="K487" i="13" s="1"/>
  <c r="K486" i="13"/>
  <c r="J486" i="13"/>
  <c r="J485" i="13"/>
  <c r="K485" i="13" s="1"/>
  <c r="J484" i="13"/>
  <c r="K484" i="13" s="1"/>
  <c r="J483" i="13"/>
  <c r="K483" i="13" s="1"/>
  <c r="L482" i="13"/>
  <c r="J482" i="13"/>
  <c r="K482" i="13" s="1"/>
  <c r="J481" i="13"/>
  <c r="K481" i="13" s="1"/>
  <c r="J480" i="13"/>
  <c r="K480" i="13" s="1"/>
  <c r="J479" i="13"/>
  <c r="K479" i="13" s="1"/>
  <c r="K478" i="13"/>
  <c r="J478" i="13"/>
  <c r="J477" i="13"/>
  <c r="K477" i="13" s="1"/>
  <c r="J476" i="13"/>
  <c r="K476" i="13" s="1"/>
  <c r="J475" i="13"/>
  <c r="K475" i="13" s="1"/>
  <c r="K474" i="13"/>
  <c r="J474" i="13"/>
  <c r="J473" i="13"/>
  <c r="K473" i="13" s="1"/>
  <c r="J472" i="13"/>
  <c r="K472" i="13" s="1"/>
  <c r="J471" i="13"/>
  <c r="K471" i="13" s="1"/>
  <c r="K470" i="13"/>
  <c r="J470" i="13"/>
  <c r="J469" i="13"/>
  <c r="K469" i="13" s="1"/>
  <c r="J468" i="13"/>
  <c r="K468" i="13" s="1"/>
  <c r="J467" i="13"/>
  <c r="K467" i="13" s="1"/>
  <c r="K466" i="13"/>
  <c r="J466" i="13"/>
  <c r="J465" i="13"/>
  <c r="K465" i="13" s="1"/>
  <c r="K464" i="13"/>
  <c r="J464" i="13"/>
  <c r="J463" i="13"/>
  <c r="K463" i="13" s="1"/>
  <c r="J462" i="13"/>
  <c r="K462" i="13" s="1"/>
  <c r="J461" i="13"/>
  <c r="K461" i="13" s="1"/>
  <c r="J460" i="13"/>
  <c r="K460" i="13" s="1"/>
  <c r="J459" i="13"/>
  <c r="K459" i="13" s="1"/>
  <c r="J458" i="13"/>
  <c r="K458" i="13" s="1"/>
  <c r="J457" i="13"/>
  <c r="K457" i="13" s="1"/>
  <c r="K456" i="13"/>
  <c r="J456" i="13"/>
  <c r="J455" i="13"/>
  <c r="K455" i="13" s="1"/>
  <c r="K454" i="13"/>
  <c r="J454" i="13"/>
  <c r="J453" i="13"/>
  <c r="K453" i="13" s="1"/>
  <c r="J452" i="13"/>
  <c r="K452" i="13" s="1"/>
  <c r="J451" i="13"/>
  <c r="K451" i="13" s="1"/>
  <c r="K450" i="13"/>
  <c r="J450" i="13"/>
  <c r="J449" i="13"/>
  <c r="K449" i="13" s="1"/>
  <c r="J448" i="13"/>
  <c r="K448" i="13" s="1"/>
  <c r="J447" i="13"/>
  <c r="K447" i="13" s="1"/>
  <c r="J446" i="13"/>
  <c r="K446" i="13" s="1"/>
  <c r="J445" i="13"/>
  <c r="K445" i="13" s="1"/>
  <c r="J444" i="13"/>
  <c r="K444" i="13" s="1"/>
  <c r="J443" i="13"/>
  <c r="K443" i="13" s="1"/>
  <c r="L442" i="13"/>
  <c r="J442" i="13"/>
  <c r="K442" i="13" s="1"/>
  <c r="J441" i="13"/>
  <c r="K441" i="13" s="1"/>
  <c r="K440" i="13"/>
  <c r="J440" i="13"/>
  <c r="J439" i="13"/>
  <c r="K439" i="13" s="1"/>
  <c r="J438" i="13"/>
  <c r="K438" i="13" s="1"/>
  <c r="J437" i="13"/>
  <c r="K437" i="13" s="1"/>
  <c r="K436" i="13"/>
  <c r="J436" i="13"/>
  <c r="J435" i="13"/>
  <c r="K435" i="13" s="1"/>
  <c r="K434" i="13"/>
  <c r="J434" i="13"/>
  <c r="J433" i="13"/>
  <c r="K433" i="13" s="1"/>
  <c r="J432" i="13"/>
  <c r="K432" i="13" s="1"/>
  <c r="J431" i="13"/>
  <c r="K431" i="13" s="1"/>
  <c r="K430" i="13"/>
  <c r="J430" i="13"/>
  <c r="J429" i="13"/>
  <c r="K429" i="13" s="1"/>
  <c r="K428" i="13"/>
  <c r="J428" i="13"/>
  <c r="J427" i="13"/>
  <c r="K427" i="13" s="1"/>
  <c r="J426" i="13"/>
  <c r="K426" i="13" s="1"/>
  <c r="J425" i="13"/>
  <c r="K425" i="13" s="1"/>
  <c r="J424" i="13"/>
  <c r="K424" i="13" s="1"/>
  <c r="J423" i="13"/>
  <c r="K423" i="13" s="1"/>
  <c r="K422" i="13"/>
  <c r="J422" i="13"/>
  <c r="J421" i="13"/>
  <c r="K421" i="13" s="1"/>
  <c r="K420" i="13"/>
  <c r="J420" i="13"/>
  <c r="J419" i="13"/>
  <c r="K419" i="13" s="1"/>
  <c r="J418" i="13"/>
  <c r="K418" i="13" s="1"/>
  <c r="J417" i="13"/>
  <c r="K417" i="13" s="1"/>
  <c r="J416" i="13"/>
  <c r="K416" i="13" s="1"/>
  <c r="J415" i="13"/>
  <c r="K415" i="13" s="1"/>
  <c r="K414" i="13"/>
  <c r="J414" i="13"/>
  <c r="J413" i="13"/>
  <c r="K413" i="13" s="1"/>
  <c r="K412" i="13"/>
  <c r="J412" i="13"/>
  <c r="J411" i="13"/>
  <c r="K411" i="13" s="1"/>
  <c r="J410" i="13"/>
  <c r="K410" i="13" s="1"/>
  <c r="J409" i="13"/>
  <c r="K409" i="13" s="1"/>
  <c r="J408" i="13"/>
  <c r="K408" i="13" s="1"/>
  <c r="J407" i="13"/>
  <c r="K407" i="13" s="1"/>
  <c r="K406" i="13"/>
  <c r="J406" i="13"/>
  <c r="J405" i="13"/>
  <c r="K405" i="13" s="1"/>
  <c r="J404" i="13"/>
  <c r="K404" i="13" s="1"/>
  <c r="J403" i="13"/>
  <c r="K403" i="13" s="1"/>
  <c r="L402" i="13"/>
  <c r="J402" i="13"/>
  <c r="K402" i="13" s="1"/>
  <c r="J401" i="13"/>
  <c r="K401" i="13" s="1"/>
  <c r="J400" i="13"/>
  <c r="K400" i="13" s="1"/>
  <c r="K399" i="13"/>
  <c r="J399" i="13"/>
  <c r="K398" i="13"/>
  <c r="J398" i="13"/>
  <c r="J397" i="13"/>
  <c r="K397" i="13" s="1"/>
  <c r="J396" i="13"/>
  <c r="K396" i="13" s="1"/>
  <c r="K395" i="13"/>
  <c r="J395" i="13"/>
  <c r="K394" i="13"/>
  <c r="J394" i="13"/>
  <c r="J393" i="13"/>
  <c r="K393" i="13" s="1"/>
  <c r="J392" i="13"/>
  <c r="K392" i="13" s="1"/>
  <c r="K391" i="13"/>
  <c r="J391" i="13"/>
  <c r="J390" i="13"/>
  <c r="K390" i="13" s="1"/>
  <c r="J389" i="13"/>
  <c r="K389" i="13" s="1"/>
  <c r="J388" i="13"/>
  <c r="K388" i="13" s="1"/>
  <c r="J387" i="13"/>
  <c r="K387" i="13" s="1"/>
  <c r="J386" i="13"/>
  <c r="K386" i="13" s="1"/>
  <c r="J385" i="13"/>
  <c r="K385" i="13" s="1"/>
  <c r="J384" i="13"/>
  <c r="K384" i="13" s="1"/>
  <c r="K383" i="13"/>
  <c r="J383" i="13"/>
  <c r="K382" i="13"/>
  <c r="J382" i="13"/>
  <c r="J381" i="13"/>
  <c r="K381" i="13" s="1"/>
  <c r="J380" i="13"/>
  <c r="K380" i="13" s="1"/>
  <c r="K379" i="13"/>
  <c r="J379" i="13"/>
  <c r="K378" i="13"/>
  <c r="J378" i="13"/>
  <c r="J377" i="13"/>
  <c r="K377" i="13" s="1"/>
  <c r="J376" i="13"/>
  <c r="K376" i="13" s="1"/>
  <c r="K375" i="13"/>
  <c r="J375" i="13"/>
  <c r="J374" i="13"/>
  <c r="K374" i="13" s="1"/>
  <c r="J373" i="13"/>
  <c r="K373" i="13" s="1"/>
  <c r="J372" i="13"/>
  <c r="K372" i="13" s="1"/>
  <c r="J371" i="13"/>
  <c r="K371" i="13" s="1"/>
  <c r="J370" i="13"/>
  <c r="K370" i="13" s="1"/>
  <c r="J369" i="13"/>
  <c r="K369" i="13" s="1"/>
  <c r="J368" i="13"/>
  <c r="K368" i="13" s="1"/>
  <c r="K367" i="13"/>
  <c r="J367" i="13"/>
  <c r="K366" i="13"/>
  <c r="J366" i="13"/>
  <c r="J365" i="13"/>
  <c r="K365" i="13" s="1"/>
  <c r="J364" i="13"/>
  <c r="K364" i="13" s="1"/>
  <c r="K363" i="13"/>
  <c r="J363" i="13"/>
  <c r="L362" i="13"/>
  <c r="K362" i="13"/>
  <c r="J362" i="13"/>
  <c r="J361" i="13"/>
  <c r="K361" i="13" s="1"/>
  <c r="J360" i="13"/>
  <c r="K360" i="13" s="1"/>
  <c r="K359" i="13"/>
  <c r="J359" i="13"/>
  <c r="J358" i="13"/>
  <c r="K358" i="13" s="1"/>
  <c r="J357" i="13"/>
  <c r="K357" i="13" s="1"/>
  <c r="J356" i="13"/>
  <c r="K356" i="13" s="1"/>
  <c r="J355" i="13"/>
  <c r="K355" i="13" s="1"/>
  <c r="J354" i="13"/>
  <c r="K354" i="13" s="1"/>
  <c r="J353" i="13"/>
  <c r="K353" i="13" s="1"/>
  <c r="J352" i="13"/>
  <c r="K352" i="13" s="1"/>
  <c r="K351" i="13"/>
  <c r="J351" i="13"/>
  <c r="K350" i="13"/>
  <c r="J350" i="13"/>
  <c r="J349" i="13"/>
  <c r="K349" i="13" s="1"/>
  <c r="J348" i="13"/>
  <c r="K348" i="13" s="1"/>
  <c r="K347" i="13"/>
  <c r="J347" i="13"/>
  <c r="K346" i="13"/>
  <c r="J346" i="13"/>
  <c r="J345" i="13"/>
  <c r="K345" i="13" s="1"/>
  <c r="J344" i="13"/>
  <c r="K344" i="13" s="1"/>
  <c r="K343" i="13"/>
  <c r="J343" i="13"/>
  <c r="J342" i="13"/>
  <c r="K342" i="13" s="1"/>
  <c r="J341" i="13"/>
  <c r="K341" i="13" s="1"/>
  <c r="J340" i="13"/>
  <c r="K340" i="13" s="1"/>
  <c r="J339" i="13"/>
  <c r="K339" i="13" s="1"/>
  <c r="J338" i="13"/>
  <c r="K338" i="13" s="1"/>
  <c r="J337" i="13"/>
  <c r="K337" i="13" s="1"/>
  <c r="J336" i="13"/>
  <c r="K336" i="13" s="1"/>
  <c r="K335" i="13"/>
  <c r="J335" i="13"/>
  <c r="K334" i="13"/>
  <c r="J334" i="13"/>
  <c r="J333" i="13"/>
  <c r="K333" i="13" s="1"/>
  <c r="J332" i="13"/>
  <c r="K332" i="13" s="1"/>
  <c r="K331" i="13"/>
  <c r="J331" i="13"/>
  <c r="K330" i="13"/>
  <c r="J330" i="13"/>
  <c r="J329" i="13"/>
  <c r="K329" i="13" s="1"/>
  <c r="J328" i="13"/>
  <c r="K328" i="13" s="1"/>
  <c r="K327" i="13"/>
  <c r="J327" i="13"/>
  <c r="J326" i="13"/>
  <c r="K326" i="13" s="1"/>
  <c r="J325" i="13"/>
  <c r="K325" i="13" s="1"/>
  <c r="J324" i="13"/>
  <c r="K324" i="13" s="1"/>
  <c r="J323" i="13"/>
  <c r="K323" i="13" s="1"/>
  <c r="L322" i="13"/>
  <c r="J322" i="13"/>
  <c r="K322" i="13" s="1"/>
  <c r="J321" i="13"/>
  <c r="K321" i="13" s="1"/>
  <c r="J320" i="13"/>
  <c r="K320" i="13" s="1"/>
  <c r="K319" i="13"/>
  <c r="J319" i="13"/>
  <c r="K318" i="13"/>
  <c r="J318" i="13"/>
  <c r="J317" i="13"/>
  <c r="K317" i="13" s="1"/>
  <c r="J316" i="13"/>
  <c r="K316" i="13" s="1"/>
  <c r="K315" i="13"/>
  <c r="J315" i="13"/>
  <c r="K314" i="13"/>
  <c r="J314" i="13"/>
  <c r="J313" i="13"/>
  <c r="K313" i="13" s="1"/>
  <c r="K312" i="13"/>
  <c r="J312" i="13"/>
  <c r="J311" i="13"/>
  <c r="K311" i="13" s="1"/>
  <c r="K310" i="13"/>
  <c r="J310" i="13"/>
  <c r="K309" i="13"/>
  <c r="J309" i="13"/>
  <c r="K308" i="13"/>
  <c r="J308" i="13"/>
  <c r="J307" i="13"/>
  <c r="K307" i="13" s="1"/>
  <c r="J306" i="13"/>
  <c r="K306" i="13" s="1"/>
  <c r="K305" i="13"/>
  <c r="J305" i="13"/>
  <c r="K304" i="13"/>
  <c r="J304" i="13"/>
  <c r="J303" i="13"/>
  <c r="K303" i="13" s="1"/>
  <c r="J302" i="13"/>
  <c r="K302" i="13" s="1"/>
  <c r="K301" i="13"/>
  <c r="J301" i="13"/>
  <c r="K300" i="13"/>
  <c r="J300" i="13"/>
  <c r="J299" i="13"/>
  <c r="K299" i="13" s="1"/>
  <c r="J298" i="13"/>
  <c r="K298" i="13" s="1"/>
  <c r="K297" i="13"/>
  <c r="J297" i="13"/>
  <c r="K296" i="13"/>
  <c r="J296" i="13"/>
  <c r="J295" i="13"/>
  <c r="K295" i="13" s="1"/>
  <c r="J294" i="13"/>
  <c r="K294" i="13" s="1"/>
  <c r="K293" i="13"/>
  <c r="J293" i="13"/>
  <c r="K292" i="13"/>
  <c r="J292" i="13"/>
  <c r="J291" i="13"/>
  <c r="K291" i="13" s="1"/>
  <c r="J290" i="13"/>
  <c r="K290" i="13" s="1"/>
  <c r="K289" i="13"/>
  <c r="J289" i="13"/>
  <c r="K288" i="13"/>
  <c r="J288" i="13"/>
  <c r="J287" i="13"/>
  <c r="K287" i="13" s="1"/>
  <c r="J286" i="13"/>
  <c r="K286" i="13" s="1"/>
  <c r="K285" i="13"/>
  <c r="J285" i="13"/>
  <c r="K284" i="13"/>
  <c r="J284" i="13"/>
  <c r="J283" i="13"/>
  <c r="K283" i="13" s="1"/>
  <c r="L282" i="13"/>
  <c r="J282" i="13"/>
  <c r="K282" i="13" s="1"/>
  <c r="K281" i="13"/>
  <c r="J281" i="13"/>
  <c r="K280" i="13"/>
  <c r="J280" i="13"/>
  <c r="J279" i="13"/>
  <c r="K279" i="13" s="1"/>
  <c r="J278" i="13"/>
  <c r="K278" i="13" s="1"/>
  <c r="K277" i="13"/>
  <c r="J277" i="13"/>
  <c r="K276" i="13"/>
  <c r="J276" i="13"/>
  <c r="J275" i="13"/>
  <c r="K275" i="13" s="1"/>
  <c r="J274" i="13"/>
  <c r="K274" i="13" s="1"/>
  <c r="K273" i="13"/>
  <c r="J273" i="13"/>
  <c r="K272" i="13"/>
  <c r="J272" i="13"/>
  <c r="J271" i="13"/>
  <c r="K271" i="13" s="1"/>
  <c r="J270" i="13"/>
  <c r="K270" i="13" s="1"/>
  <c r="K269" i="13"/>
  <c r="J269" i="13"/>
  <c r="K268" i="13"/>
  <c r="J268" i="13"/>
  <c r="J267" i="13"/>
  <c r="K267" i="13" s="1"/>
  <c r="J266" i="13"/>
  <c r="K266" i="13" s="1"/>
  <c r="K265" i="13"/>
  <c r="J265" i="13"/>
  <c r="K264" i="13"/>
  <c r="J264" i="13"/>
  <c r="J263" i="13"/>
  <c r="K263" i="13" s="1"/>
  <c r="J262" i="13"/>
  <c r="K262" i="13" s="1"/>
  <c r="K261" i="13"/>
  <c r="J261" i="13"/>
  <c r="K260" i="13"/>
  <c r="J260" i="13"/>
  <c r="J259" i="13"/>
  <c r="K259" i="13" s="1"/>
  <c r="J258" i="13"/>
  <c r="K258" i="13" s="1"/>
  <c r="K257" i="13"/>
  <c r="J257" i="13"/>
  <c r="K256" i="13"/>
  <c r="J256" i="13"/>
  <c r="J255" i="13"/>
  <c r="K255" i="13" s="1"/>
  <c r="J254" i="13"/>
  <c r="K254" i="13" s="1"/>
  <c r="K253" i="13"/>
  <c r="J253" i="13"/>
  <c r="K252" i="13"/>
  <c r="J252" i="13"/>
  <c r="J251" i="13"/>
  <c r="K251" i="13" s="1"/>
  <c r="J250" i="13"/>
  <c r="K250" i="13" s="1"/>
  <c r="K249" i="13"/>
  <c r="J249" i="13"/>
  <c r="K248" i="13"/>
  <c r="J248" i="13"/>
  <c r="J247" i="13"/>
  <c r="K247" i="13" s="1"/>
  <c r="J246" i="13"/>
  <c r="K246" i="13" s="1"/>
  <c r="K245" i="13"/>
  <c r="J245" i="13"/>
  <c r="K244" i="13"/>
  <c r="J244" i="13"/>
  <c r="J243" i="13"/>
  <c r="K243" i="13" s="1"/>
  <c r="L242" i="13"/>
  <c r="J242" i="13"/>
  <c r="K242" i="13" s="1"/>
  <c r="K241" i="13"/>
  <c r="J241" i="13"/>
  <c r="K240" i="13"/>
  <c r="J240" i="13"/>
  <c r="J239" i="13"/>
  <c r="K239" i="13" s="1"/>
  <c r="J238" i="13"/>
  <c r="K238" i="13" s="1"/>
  <c r="K237" i="13"/>
  <c r="J237" i="13"/>
  <c r="K236" i="13"/>
  <c r="J236" i="13"/>
  <c r="J235" i="13"/>
  <c r="K235" i="13" s="1"/>
  <c r="J234" i="13"/>
  <c r="K234" i="13" s="1"/>
  <c r="K233" i="13"/>
  <c r="J233" i="13"/>
  <c r="K232" i="13"/>
  <c r="J232" i="13"/>
  <c r="J231" i="13"/>
  <c r="K231" i="13" s="1"/>
  <c r="J230" i="13"/>
  <c r="K230" i="13" s="1"/>
  <c r="K229" i="13"/>
  <c r="J229" i="13"/>
  <c r="K228" i="13"/>
  <c r="J228" i="13"/>
  <c r="J227" i="13"/>
  <c r="K227" i="13" s="1"/>
  <c r="J226" i="13"/>
  <c r="K226" i="13" s="1"/>
  <c r="K225" i="13"/>
  <c r="J225" i="13"/>
  <c r="K224" i="13"/>
  <c r="J224" i="13"/>
  <c r="J223" i="13"/>
  <c r="K223" i="13" s="1"/>
  <c r="J222" i="13"/>
  <c r="K222" i="13" s="1"/>
  <c r="K221" i="13"/>
  <c r="J221" i="13"/>
  <c r="K220" i="13"/>
  <c r="J220" i="13"/>
  <c r="J219" i="13"/>
  <c r="K219" i="13" s="1"/>
  <c r="J218" i="13"/>
  <c r="K218" i="13" s="1"/>
  <c r="K217" i="13"/>
  <c r="J217" i="13"/>
  <c r="K216" i="13"/>
  <c r="J216" i="13"/>
  <c r="J215" i="13"/>
  <c r="K215" i="13" s="1"/>
  <c r="J214" i="13"/>
  <c r="K214" i="13" s="1"/>
  <c r="K213" i="13"/>
  <c r="J213" i="13"/>
  <c r="K212" i="13"/>
  <c r="J212" i="13"/>
  <c r="J211" i="13"/>
  <c r="K211" i="13" s="1"/>
  <c r="J210" i="13"/>
  <c r="K210" i="13" s="1"/>
  <c r="K209" i="13"/>
  <c r="J209" i="13"/>
  <c r="K208" i="13"/>
  <c r="J208" i="13"/>
  <c r="J207" i="13"/>
  <c r="K207" i="13" s="1"/>
  <c r="J206" i="13"/>
  <c r="K206" i="13" s="1"/>
  <c r="K205" i="13"/>
  <c r="J205" i="13"/>
  <c r="K204" i="13"/>
  <c r="J204" i="13"/>
  <c r="J203" i="13"/>
  <c r="K203" i="13" s="1"/>
  <c r="L202" i="13"/>
  <c r="J202" i="13"/>
  <c r="K202" i="13" s="1"/>
  <c r="K201" i="13"/>
  <c r="J201" i="13"/>
  <c r="K200" i="13"/>
  <c r="J200" i="13"/>
  <c r="J199" i="13"/>
  <c r="K199" i="13" s="1"/>
  <c r="J198" i="13"/>
  <c r="K198" i="13" s="1"/>
  <c r="K197" i="13"/>
  <c r="J197" i="13"/>
  <c r="K196" i="13"/>
  <c r="J196" i="13"/>
  <c r="J195" i="13"/>
  <c r="K195" i="13" s="1"/>
  <c r="J194" i="13"/>
  <c r="K194" i="13" s="1"/>
  <c r="K193" i="13"/>
  <c r="J193" i="13"/>
  <c r="K192" i="13"/>
  <c r="J192" i="13"/>
  <c r="J191" i="13"/>
  <c r="K191" i="13" s="1"/>
  <c r="J190" i="13"/>
  <c r="K190" i="13" s="1"/>
  <c r="K189" i="13"/>
  <c r="J189" i="13"/>
  <c r="K188" i="13"/>
  <c r="J188" i="13"/>
  <c r="J187" i="13"/>
  <c r="K187" i="13" s="1"/>
  <c r="J186" i="13"/>
  <c r="K186" i="13" s="1"/>
  <c r="K185" i="13"/>
  <c r="J185" i="13"/>
  <c r="K184" i="13"/>
  <c r="J184" i="13"/>
  <c r="J183" i="13"/>
  <c r="K183" i="13" s="1"/>
  <c r="J182" i="13"/>
  <c r="K182" i="13" s="1"/>
  <c r="K181" i="13"/>
  <c r="J181" i="13"/>
  <c r="K180" i="13"/>
  <c r="J180" i="13"/>
  <c r="J179" i="13"/>
  <c r="K179" i="13" s="1"/>
  <c r="J178" i="13"/>
  <c r="K178" i="13" s="1"/>
  <c r="K177" i="13"/>
  <c r="J177" i="13"/>
  <c r="K176" i="13"/>
  <c r="J176" i="13"/>
  <c r="J175" i="13"/>
  <c r="K175" i="13" s="1"/>
  <c r="J174" i="13"/>
  <c r="K174" i="13" s="1"/>
  <c r="K173" i="13"/>
  <c r="J173" i="13"/>
  <c r="K172" i="13"/>
  <c r="J172" i="13"/>
  <c r="J171" i="13"/>
  <c r="K171" i="13" s="1"/>
  <c r="J170" i="13"/>
  <c r="K170" i="13" s="1"/>
  <c r="K169" i="13"/>
  <c r="J169" i="13"/>
  <c r="K168" i="13"/>
  <c r="J168" i="13"/>
  <c r="J167" i="13"/>
  <c r="K167" i="13" s="1"/>
  <c r="J166" i="13"/>
  <c r="K166" i="13" s="1"/>
  <c r="K165" i="13"/>
  <c r="J165" i="13"/>
  <c r="K164" i="13"/>
  <c r="J164" i="13"/>
  <c r="J163" i="13"/>
  <c r="K163" i="13" s="1"/>
  <c r="L162" i="13"/>
  <c r="J162" i="13"/>
  <c r="K162" i="13" s="1"/>
  <c r="K161" i="13"/>
  <c r="J161" i="13"/>
  <c r="K160" i="13"/>
  <c r="J160" i="13"/>
  <c r="J159" i="13"/>
  <c r="K159" i="13" s="1"/>
  <c r="J158" i="13"/>
  <c r="K158" i="13" s="1"/>
  <c r="K157" i="13"/>
  <c r="J157" i="13"/>
  <c r="K156" i="13"/>
  <c r="J156" i="13"/>
  <c r="J155" i="13"/>
  <c r="K155" i="13" s="1"/>
  <c r="J154" i="13"/>
  <c r="K154" i="13" s="1"/>
  <c r="K153" i="13"/>
  <c r="J153" i="13"/>
  <c r="K152" i="13"/>
  <c r="J152" i="13"/>
  <c r="J151" i="13"/>
  <c r="K151" i="13" s="1"/>
  <c r="J150" i="13"/>
  <c r="K150" i="13" s="1"/>
  <c r="K149" i="13"/>
  <c r="J149" i="13"/>
  <c r="K148" i="13"/>
  <c r="J148" i="13"/>
  <c r="J147" i="13"/>
  <c r="K147" i="13" s="1"/>
  <c r="J146" i="13"/>
  <c r="K146" i="13" s="1"/>
  <c r="K145" i="13"/>
  <c r="J145" i="13"/>
  <c r="K144" i="13"/>
  <c r="J144" i="13"/>
  <c r="J143" i="13"/>
  <c r="K143" i="13" s="1"/>
  <c r="J142" i="13"/>
  <c r="K142" i="13" s="1"/>
  <c r="K141" i="13"/>
  <c r="J141" i="13"/>
  <c r="K140" i="13"/>
  <c r="J140" i="13"/>
  <c r="J139" i="13"/>
  <c r="K139" i="13" s="1"/>
  <c r="J138" i="13"/>
  <c r="K138" i="13" s="1"/>
  <c r="K137" i="13"/>
  <c r="J137" i="13"/>
  <c r="K136" i="13"/>
  <c r="J136" i="13"/>
  <c r="J135" i="13"/>
  <c r="K135" i="13" s="1"/>
  <c r="J134" i="13"/>
  <c r="K134" i="13" s="1"/>
  <c r="K133" i="13"/>
  <c r="J133" i="13"/>
  <c r="K132" i="13"/>
  <c r="J132" i="13"/>
  <c r="J131" i="13"/>
  <c r="K131" i="13" s="1"/>
  <c r="J130" i="13"/>
  <c r="K130" i="13" s="1"/>
  <c r="K129" i="13"/>
  <c r="J129" i="13"/>
  <c r="K128" i="13"/>
  <c r="J128" i="13"/>
  <c r="J127" i="13"/>
  <c r="K127" i="13" s="1"/>
  <c r="J126" i="13"/>
  <c r="K126" i="13" s="1"/>
  <c r="K125" i="13"/>
  <c r="J125" i="13"/>
  <c r="K124" i="13"/>
  <c r="J124" i="13"/>
  <c r="J123" i="13"/>
  <c r="K123" i="13" s="1"/>
  <c r="L122" i="13"/>
  <c r="J122" i="13"/>
  <c r="K122" i="13" s="1"/>
  <c r="K121" i="13"/>
  <c r="J121" i="13"/>
  <c r="K120" i="13"/>
  <c r="J120" i="13"/>
  <c r="J119" i="13"/>
  <c r="K119" i="13" s="1"/>
  <c r="J118" i="13"/>
  <c r="K118" i="13" s="1"/>
  <c r="K117" i="13"/>
  <c r="J117" i="13"/>
  <c r="K116" i="13"/>
  <c r="J116" i="13"/>
  <c r="J115" i="13"/>
  <c r="K115" i="13" s="1"/>
  <c r="J114" i="13"/>
  <c r="K114" i="13" s="1"/>
  <c r="K113" i="13"/>
  <c r="J113" i="13"/>
  <c r="K112" i="13"/>
  <c r="J112" i="13"/>
  <c r="J111" i="13"/>
  <c r="K111" i="13" s="1"/>
  <c r="J110" i="13"/>
  <c r="K110" i="13" s="1"/>
  <c r="K109" i="13"/>
  <c r="J109" i="13"/>
  <c r="K108" i="13"/>
  <c r="J108" i="13"/>
  <c r="J107" i="13"/>
  <c r="K107" i="13" s="1"/>
  <c r="J106" i="13"/>
  <c r="K106" i="13" s="1"/>
  <c r="K105" i="13"/>
  <c r="J105" i="13"/>
  <c r="K104" i="13"/>
  <c r="J104" i="13"/>
  <c r="J103" i="13"/>
  <c r="K103" i="13" s="1"/>
  <c r="J102" i="13"/>
  <c r="K102" i="13" s="1"/>
  <c r="K101" i="13"/>
  <c r="J101" i="13"/>
  <c r="K100" i="13"/>
  <c r="J100" i="13"/>
  <c r="J99" i="13"/>
  <c r="K99" i="13" s="1"/>
  <c r="J98" i="13"/>
  <c r="K98" i="13" s="1"/>
  <c r="K97" i="13"/>
  <c r="J97" i="13"/>
  <c r="K96" i="13"/>
  <c r="J96" i="13"/>
  <c r="J95" i="13"/>
  <c r="K95" i="13" s="1"/>
  <c r="J94" i="13"/>
  <c r="K94" i="13" s="1"/>
  <c r="K93" i="13"/>
  <c r="J93" i="13"/>
  <c r="K92" i="13"/>
  <c r="J92" i="13"/>
  <c r="J91" i="13"/>
  <c r="K91" i="13" s="1"/>
  <c r="J90" i="13"/>
  <c r="K90" i="13" s="1"/>
  <c r="K89" i="13"/>
  <c r="J89" i="13"/>
  <c r="K88" i="13"/>
  <c r="J88" i="13"/>
  <c r="J87" i="13"/>
  <c r="K87" i="13" s="1"/>
  <c r="J86" i="13"/>
  <c r="K86" i="13" s="1"/>
  <c r="K85" i="13"/>
  <c r="J85" i="13"/>
  <c r="K84" i="13"/>
  <c r="J84" i="13"/>
  <c r="J83" i="13"/>
  <c r="K83" i="13" s="1"/>
  <c r="L82" i="13"/>
  <c r="J82" i="13"/>
  <c r="K82" i="13" s="1"/>
  <c r="K81" i="13"/>
  <c r="J81" i="13"/>
  <c r="K80" i="13"/>
  <c r="J80" i="13"/>
  <c r="J79" i="13"/>
  <c r="K79" i="13" s="1"/>
  <c r="J78" i="13"/>
  <c r="K78" i="13" s="1"/>
  <c r="K77" i="13"/>
  <c r="J77" i="13"/>
  <c r="K76" i="13"/>
  <c r="J76" i="13"/>
  <c r="J75" i="13"/>
  <c r="K75" i="13" s="1"/>
  <c r="J74" i="13"/>
  <c r="K74" i="13" s="1"/>
  <c r="K73" i="13"/>
  <c r="J73" i="13"/>
  <c r="K72" i="13"/>
  <c r="J72" i="13"/>
  <c r="J71" i="13"/>
  <c r="K71" i="13" s="1"/>
  <c r="J70" i="13"/>
  <c r="K70" i="13" s="1"/>
  <c r="K69" i="13"/>
  <c r="J69" i="13"/>
  <c r="K68" i="13"/>
  <c r="J68" i="13"/>
  <c r="J67" i="13"/>
  <c r="K67" i="13" s="1"/>
  <c r="J66" i="13"/>
  <c r="K66" i="13" s="1"/>
  <c r="K65" i="13"/>
  <c r="J65" i="13"/>
  <c r="K64" i="13"/>
  <c r="J64" i="13"/>
  <c r="J63" i="13"/>
  <c r="K63" i="13" s="1"/>
  <c r="J62" i="13"/>
  <c r="K62" i="13" s="1"/>
  <c r="K61" i="13"/>
  <c r="J61" i="13"/>
  <c r="K60" i="13"/>
  <c r="J60" i="13"/>
  <c r="J59" i="13"/>
  <c r="K59" i="13" s="1"/>
  <c r="J58" i="13"/>
  <c r="K58" i="13" s="1"/>
  <c r="K57" i="13"/>
  <c r="J57" i="13"/>
  <c r="K56" i="13"/>
  <c r="J56" i="13"/>
  <c r="J55" i="13"/>
  <c r="K55" i="13" s="1"/>
  <c r="J54" i="13"/>
  <c r="K54" i="13" s="1"/>
  <c r="K53" i="13"/>
  <c r="J53" i="13"/>
  <c r="K52" i="13"/>
  <c r="J52" i="13"/>
  <c r="J51" i="13"/>
  <c r="K51" i="13" s="1"/>
  <c r="J50" i="13"/>
  <c r="K50" i="13" s="1"/>
  <c r="K49" i="13"/>
  <c r="J49" i="13"/>
  <c r="K48" i="13"/>
  <c r="J48" i="13"/>
  <c r="J47" i="13"/>
  <c r="K47" i="13" s="1"/>
  <c r="J46" i="13"/>
  <c r="K46" i="13" s="1"/>
  <c r="K45" i="13"/>
  <c r="J45" i="13"/>
  <c r="K44" i="13"/>
  <c r="J44" i="13"/>
  <c r="J43" i="13"/>
  <c r="K43" i="13" s="1"/>
  <c r="L42" i="13"/>
  <c r="J42" i="13"/>
  <c r="K42" i="13" s="1"/>
  <c r="K41" i="13"/>
  <c r="J41" i="13"/>
  <c r="K40" i="13"/>
  <c r="J40" i="13"/>
  <c r="J39" i="13"/>
  <c r="K39" i="13" s="1"/>
  <c r="J38" i="13"/>
  <c r="K38" i="13" s="1"/>
  <c r="K37" i="13"/>
  <c r="J37" i="13"/>
  <c r="K36" i="13"/>
  <c r="J36" i="13"/>
  <c r="J35" i="13"/>
  <c r="K35" i="13" s="1"/>
  <c r="J34" i="13"/>
  <c r="K34" i="13" s="1"/>
  <c r="K33" i="13"/>
  <c r="J33" i="13"/>
  <c r="K32" i="13"/>
  <c r="J32" i="13"/>
  <c r="J31" i="13"/>
  <c r="K31" i="13" s="1"/>
  <c r="J30" i="13"/>
  <c r="K30" i="13" s="1"/>
  <c r="K29" i="13"/>
  <c r="J29" i="13"/>
  <c r="K28" i="13"/>
  <c r="J28" i="13"/>
  <c r="J27" i="13"/>
  <c r="K27" i="13" s="1"/>
  <c r="J26" i="13"/>
  <c r="K26" i="13" s="1"/>
  <c r="K25" i="13"/>
  <c r="J25" i="13"/>
  <c r="K24" i="13"/>
  <c r="J24" i="13"/>
  <c r="J23" i="13"/>
  <c r="K23" i="13" s="1"/>
  <c r="J22" i="13"/>
  <c r="K22" i="13" s="1"/>
  <c r="K21" i="13"/>
  <c r="J21" i="13"/>
  <c r="K20" i="13"/>
  <c r="J20" i="13"/>
  <c r="J19" i="13"/>
  <c r="K19" i="13" s="1"/>
  <c r="J18" i="13"/>
  <c r="K18" i="13" s="1"/>
  <c r="K17" i="13"/>
  <c r="J17" i="13"/>
  <c r="K16" i="13"/>
  <c r="J16" i="13"/>
  <c r="J15" i="13"/>
  <c r="K15" i="13" s="1"/>
  <c r="J14" i="13"/>
  <c r="K14" i="13" s="1"/>
  <c r="K13" i="13"/>
  <c r="J13" i="13"/>
  <c r="K12" i="13"/>
  <c r="J12" i="13"/>
  <c r="J11" i="13"/>
  <c r="K11" i="13" s="1"/>
  <c r="J10" i="13"/>
  <c r="K10" i="13" s="1"/>
  <c r="K9" i="13"/>
  <c r="J9" i="13"/>
  <c r="K8" i="13"/>
  <c r="J8" i="13"/>
  <c r="J7" i="13"/>
  <c r="K7" i="13" s="1"/>
  <c r="J6" i="13"/>
  <c r="K6" i="13" s="1"/>
  <c r="K5" i="13"/>
  <c r="J5" i="13"/>
  <c r="K4" i="13"/>
  <c r="J4" i="13"/>
  <c r="J3" i="13"/>
  <c r="K3" i="13" s="1"/>
  <c r="L2" i="13"/>
  <c r="J2" i="13"/>
  <c r="K2" i="13" s="1"/>
  <c r="L247" i="14"/>
  <c r="J247" i="14"/>
  <c r="K247" i="14" s="1"/>
  <c r="I247" i="14"/>
  <c r="N247" i="14" s="1"/>
  <c r="I244" i="14"/>
  <c r="N244" i="14" s="1"/>
  <c r="I225" i="14"/>
  <c r="N225" i="14" s="1"/>
  <c r="N205" i="14"/>
  <c r="I205" i="14"/>
  <c r="I201" i="14"/>
  <c r="N201" i="14" s="1"/>
  <c r="I200" i="14"/>
  <c r="N200" i="14" s="1"/>
  <c r="I198" i="14"/>
  <c r="N198" i="14" s="1"/>
  <c r="N196" i="14"/>
  <c r="I196" i="14"/>
  <c r="J195" i="14"/>
  <c r="L195" i="14" s="1"/>
  <c r="I195" i="14"/>
  <c r="N195" i="14" s="1"/>
  <c r="J192" i="14"/>
  <c r="N191" i="14"/>
  <c r="I191" i="14"/>
  <c r="I187" i="14"/>
  <c r="N187" i="14" s="1"/>
  <c r="I182" i="14"/>
  <c r="N182" i="14" s="1"/>
  <c r="I179" i="14"/>
  <c r="N179" i="14" s="1"/>
  <c r="I173" i="14"/>
  <c r="N173" i="14" s="1"/>
  <c r="J169" i="14"/>
  <c r="I168" i="14"/>
  <c r="N168" i="14" s="1"/>
  <c r="J166" i="14"/>
  <c r="I163" i="14"/>
  <c r="N163" i="14" s="1"/>
  <c r="I161" i="14"/>
  <c r="N161" i="14" s="1"/>
  <c r="N154" i="14"/>
  <c r="I154" i="14"/>
  <c r="I152" i="14"/>
  <c r="N152" i="14" s="1"/>
  <c r="I151" i="14"/>
  <c r="N151" i="14" s="1"/>
  <c r="I150" i="14"/>
  <c r="N150" i="14" s="1"/>
  <c r="N149" i="14"/>
  <c r="I149" i="14"/>
  <c r="N148" i="14"/>
  <c r="I148" i="14"/>
  <c r="I147" i="14"/>
  <c r="N147" i="14" s="1"/>
  <c r="I145" i="14"/>
  <c r="N145" i="14" s="1"/>
  <c r="J143" i="14"/>
  <c r="J140" i="14"/>
  <c r="N138" i="14"/>
  <c r="I138" i="14"/>
  <c r="N133" i="14"/>
  <c r="I133" i="14"/>
  <c r="N132" i="14"/>
  <c r="I132" i="14"/>
  <c r="N128" i="14"/>
  <c r="I128" i="14"/>
  <c r="N122" i="14"/>
  <c r="I122" i="14"/>
  <c r="I121" i="14"/>
  <c r="N121" i="14" s="1"/>
  <c r="I119" i="14"/>
  <c r="N119" i="14" s="1"/>
  <c r="J117" i="14"/>
  <c r="I115" i="14"/>
  <c r="N115" i="14" s="1"/>
  <c r="N114" i="14"/>
  <c r="L114" i="14"/>
  <c r="J114" i="14"/>
  <c r="K114" i="14" s="1"/>
  <c r="I114" i="14"/>
  <c r="N111" i="14"/>
  <c r="I111" i="14"/>
  <c r="N109" i="14"/>
  <c r="I109" i="14"/>
  <c r="I107" i="14"/>
  <c r="N107" i="14" s="1"/>
  <c r="I105" i="14"/>
  <c r="N105" i="14" s="1"/>
  <c r="I104" i="14"/>
  <c r="N104" i="14" s="1"/>
  <c r="N100" i="14"/>
  <c r="I100" i="14"/>
  <c r="I94" i="14"/>
  <c r="N94" i="14" s="1"/>
  <c r="N92" i="14"/>
  <c r="I92" i="14"/>
  <c r="J91" i="14"/>
  <c r="J88" i="14"/>
  <c r="N85" i="14"/>
  <c r="I85" i="14"/>
  <c r="I83" i="14"/>
  <c r="N83" i="14" s="1"/>
  <c r="N82" i="14"/>
  <c r="I82" i="14"/>
  <c r="N74" i="14"/>
  <c r="I74" i="14"/>
  <c r="N69" i="14"/>
  <c r="I69" i="14"/>
  <c r="J65" i="14"/>
  <c r="J62" i="14"/>
  <c r="N53" i="14"/>
  <c r="I53" i="14"/>
  <c r="N52" i="14"/>
  <c r="I52" i="14"/>
  <c r="I51" i="14"/>
  <c r="N51" i="14" s="1"/>
  <c r="I49" i="14"/>
  <c r="N49" i="14" s="1"/>
  <c r="N48" i="14"/>
  <c r="I48" i="14"/>
  <c r="N47" i="14"/>
  <c r="I47" i="14"/>
  <c r="I46" i="14"/>
  <c r="N46" i="14" s="1"/>
  <c r="N45" i="14"/>
  <c r="I45" i="14"/>
  <c r="I40" i="14"/>
  <c r="N40" i="14" s="1"/>
  <c r="J39" i="14"/>
  <c r="J36" i="14"/>
  <c r="J13" i="14"/>
  <c r="J10" i="14"/>
  <c r="R235" i="10"/>
  <c r="O235" i="10"/>
  <c r="L235" i="10"/>
  <c r="S235" i="10" s="1"/>
  <c r="I235" i="10"/>
  <c r="F235" i="10"/>
  <c r="R234" i="10"/>
  <c r="O234" i="10"/>
  <c r="L234" i="10"/>
  <c r="S234" i="10" s="1"/>
  <c r="I234" i="10"/>
  <c r="F234" i="10"/>
  <c r="S233" i="10"/>
  <c r="R233" i="10"/>
  <c r="O233" i="10"/>
  <c r="L233" i="10"/>
  <c r="I233" i="10"/>
  <c r="F233" i="10"/>
  <c r="R232" i="10"/>
  <c r="O232" i="10"/>
  <c r="L232" i="10"/>
  <c r="S232" i="10" s="1"/>
  <c r="I232" i="10"/>
  <c r="F232" i="10"/>
  <c r="R231" i="10"/>
  <c r="O231" i="10"/>
  <c r="L231" i="10"/>
  <c r="S231" i="10" s="1"/>
  <c r="I231" i="10"/>
  <c r="F231" i="10"/>
  <c r="R230" i="10"/>
  <c r="O230" i="10"/>
  <c r="L230" i="10"/>
  <c r="S230" i="10" s="1"/>
  <c r="I230" i="10"/>
  <c r="F230" i="10"/>
  <c r="S229" i="10"/>
  <c r="R229" i="10"/>
  <c r="O229" i="10"/>
  <c r="L229" i="10"/>
  <c r="I229" i="10"/>
  <c r="F229" i="10"/>
  <c r="S228" i="10"/>
  <c r="R228" i="10"/>
  <c r="O228" i="10"/>
  <c r="L228" i="10"/>
  <c r="I228" i="10"/>
  <c r="F228" i="10"/>
  <c r="R227" i="10"/>
  <c r="O227" i="10"/>
  <c r="L227" i="10"/>
  <c r="S227" i="10" s="1"/>
  <c r="I227" i="10"/>
  <c r="F227" i="10"/>
  <c r="R226" i="10"/>
  <c r="O226" i="10"/>
  <c r="L226" i="10"/>
  <c r="S226" i="10" s="1"/>
  <c r="I226" i="10"/>
  <c r="F226" i="10"/>
  <c r="S225" i="10"/>
  <c r="R225" i="10"/>
  <c r="O225" i="10"/>
  <c r="L225" i="10"/>
  <c r="I225" i="10"/>
  <c r="F225" i="10"/>
  <c r="R224" i="10"/>
  <c r="O224" i="10"/>
  <c r="L224" i="10"/>
  <c r="S224" i="10" s="1"/>
  <c r="I224" i="10"/>
  <c r="F224" i="10"/>
  <c r="R223" i="10"/>
  <c r="O223" i="10"/>
  <c r="L223" i="10"/>
  <c r="S223" i="10" s="1"/>
  <c r="I223" i="10"/>
  <c r="F223" i="10"/>
  <c r="R222" i="10"/>
  <c r="O222" i="10"/>
  <c r="L222" i="10"/>
  <c r="S222" i="10" s="1"/>
  <c r="I222" i="10"/>
  <c r="F222" i="10"/>
  <c r="S221" i="10"/>
  <c r="R221" i="10"/>
  <c r="O221" i="10"/>
  <c r="L221" i="10"/>
  <c r="I221" i="10"/>
  <c r="F221" i="10"/>
  <c r="S220" i="10"/>
  <c r="R220" i="10"/>
  <c r="O220" i="10"/>
  <c r="L220" i="10"/>
  <c r="I220" i="10"/>
  <c r="F220" i="10"/>
  <c r="R219" i="10"/>
  <c r="O219" i="10"/>
  <c r="L219" i="10"/>
  <c r="S219" i="10" s="1"/>
  <c r="I219" i="10"/>
  <c r="F219" i="10"/>
  <c r="R218" i="10"/>
  <c r="O218" i="10"/>
  <c r="L218" i="10"/>
  <c r="S218" i="10" s="1"/>
  <c r="I218" i="10"/>
  <c r="F218" i="10"/>
  <c r="S217" i="10"/>
  <c r="R217" i="10"/>
  <c r="O217" i="10"/>
  <c r="L217" i="10"/>
  <c r="I217" i="10"/>
  <c r="F217" i="10"/>
  <c r="R216" i="10"/>
  <c r="O216" i="10"/>
  <c r="L216" i="10"/>
  <c r="S216" i="10" s="1"/>
  <c r="I216" i="10"/>
  <c r="F216" i="10"/>
  <c r="R215" i="10"/>
  <c r="O215" i="10"/>
  <c r="L215" i="10"/>
  <c r="S215" i="10" s="1"/>
  <c r="I215" i="10"/>
  <c r="F215" i="10"/>
  <c r="R214" i="10"/>
  <c r="O214" i="10"/>
  <c r="L214" i="10"/>
  <c r="S214" i="10" s="1"/>
  <c r="I214" i="10"/>
  <c r="F214" i="10"/>
  <c r="S213" i="10"/>
  <c r="R213" i="10"/>
  <c r="O213" i="10"/>
  <c r="L213" i="10"/>
  <c r="I213" i="10"/>
  <c r="F213" i="10"/>
  <c r="S212" i="10"/>
  <c r="R212" i="10"/>
  <c r="O212" i="10"/>
  <c r="L212" i="10"/>
  <c r="I212" i="10"/>
  <c r="F212" i="10"/>
  <c r="R211" i="10"/>
  <c r="O211" i="10"/>
  <c r="L211" i="10"/>
  <c r="S211" i="10" s="1"/>
  <c r="I211" i="10"/>
  <c r="F211" i="10"/>
  <c r="R210" i="10"/>
  <c r="O210" i="10"/>
  <c r="L210" i="10"/>
  <c r="S210" i="10" s="1"/>
  <c r="I210" i="10"/>
  <c r="F210" i="10"/>
  <c r="S209" i="10"/>
  <c r="R209" i="10"/>
  <c r="O209" i="10"/>
  <c r="L209" i="10"/>
  <c r="I209" i="10"/>
  <c r="F209" i="10"/>
  <c r="R208" i="10"/>
  <c r="O208" i="10"/>
  <c r="L208" i="10"/>
  <c r="S208" i="10" s="1"/>
  <c r="I208" i="10"/>
  <c r="F208" i="10"/>
  <c r="R207" i="10"/>
  <c r="O207" i="10"/>
  <c r="L207" i="10"/>
  <c r="S207" i="10" s="1"/>
  <c r="I207" i="10"/>
  <c r="F207" i="10"/>
  <c r="R206" i="10"/>
  <c r="O206" i="10"/>
  <c r="L206" i="10"/>
  <c r="S206" i="10" s="1"/>
  <c r="I206" i="10"/>
  <c r="F206" i="10"/>
  <c r="S205" i="10"/>
  <c r="R205" i="10"/>
  <c r="O205" i="10"/>
  <c r="L205" i="10"/>
  <c r="I205" i="10"/>
  <c r="F205" i="10"/>
  <c r="S204" i="10"/>
  <c r="R204" i="10"/>
  <c r="O204" i="10"/>
  <c r="L204" i="10"/>
  <c r="I204" i="10"/>
  <c r="F204" i="10"/>
  <c r="R203" i="10"/>
  <c r="O203" i="10"/>
  <c r="L203" i="10"/>
  <c r="S203" i="10" s="1"/>
  <c r="I203" i="10"/>
  <c r="F203" i="10"/>
  <c r="R202" i="10"/>
  <c r="O202" i="10"/>
  <c r="L202" i="10"/>
  <c r="S202" i="10" s="1"/>
  <c r="I202" i="10"/>
  <c r="F202" i="10"/>
  <c r="S201" i="10"/>
  <c r="R201" i="10"/>
  <c r="O201" i="10"/>
  <c r="L201" i="10"/>
  <c r="I201" i="10"/>
  <c r="F201" i="10"/>
  <c r="R200" i="10"/>
  <c r="O200" i="10"/>
  <c r="L200" i="10"/>
  <c r="S200" i="10" s="1"/>
  <c r="I200" i="10"/>
  <c r="F200" i="10"/>
  <c r="R199" i="10"/>
  <c r="O199" i="10"/>
  <c r="L199" i="10"/>
  <c r="S199" i="10" s="1"/>
  <c r="I199" i="10"/>
  <c r="F199" i="10"/>
  <c r="R198" i="10"/>
  <c r="O198" i="10"/>
  <c r="L198" i="10"/>
  <c r="S198" i="10" s="1"/>
  <c r="I198" i="10"/>
  <c r="F198" i="10"/>
  <c r="S197" i="10"/>
  <c r="R197" i="10"/>
  <c r="O197" i="10"/>
  <c r="L197" i="10"/>
  <c r="I197" i="10"/>
  <c r="F197" i="10"/>
  <c r="S196" i="10"/>
  <c r="R196" i="10"/>
  <c r="O196" i="10"/>
  <c r="L196" i="10"/>
  <c r="I196" i="10"/>
  <c r="F196" i="10"/>
  <c r="R195" i="10"/>
  <c r="O195" i="10"/>
  <c r="L195" i="10"/>
  <c r="S195" i="10" s="1"/>
  <c r="I195" i="10"/>
  <c r="F195" i="10"/>
  <c r="R194" i="10"/>
  <c r="O194" i="10"/>
  <c r="L194" i="10"/>
  <c r="S194" i="10" s="1"/>
  <c r="I194" i="10"/>
  <c r="F194" i="10"/>
  <c r="S193" i="10"/>
  <c r="R193" i="10"/>
  <c r="O193" i="10"/>
  <c r="L193" i="10"/>
  <c r="I193" i="10"/>
  <c r="F193" i="10"/>
  <c r="R192" i="10"/>
  <c r="O192" i="10"/>
  <c r="L192" i="10"/>
  <c r="S192" i="10" s="1"/>
  <c r="I192" i="10"/>
  <c r="F192" i="10"/>
  <c r="R191" i="10"/>
  <c r="O191" i="10"/>
  <c r="L191" i="10"/>
  <c r="S191" i="10" s="1"/>
  <c r="I191" i="10"/>
  <c r="F191" i="10"/>
  <c r="R190" i="10"/>
  <c r="O190" i="10"/>
  <c r="L190" i="10"/>
  <c r="S190" i="10" s="1"/>
  <c r="I190" i="10"/>
  <c r="F190" i="10"/>
  <c r="S189" i="10"/>
  <c r="R189" i="10"/>
  <c r="O189" i="10"/>
  <c r="L189" i="10"/>
  <c r="I189" i="10"/>
  <c r="F189" i="10"/>
  <c r="S188" i="10"/>
  <c r="R188" i="10"/>
  <c r="O188" i="10"/>
  <c r="L188" i="10"/>
  <c r="I188" i="10"/>
  <c r="F188" i="10"/>
  <c r="R187" i="10"/>
  <c r="O187" i="10"/>
  <c r="L187" i="10"/>
  <c r="S187" i="10" s="1"/>
  <c r="I187" i="10"/>
  <c r="F187" i="10"/>
  <c r="R186" i="10"/>
  <c r="O186" i="10"/>
  <c r="L186" i="10"/>
  <c r="S186" i="10" s="1"/>
  <c r="I186" i="10"/>
  <c r="F186" i="10"/>
  <c r="S185" i="10"/>
  <c r="R185" i="10"/>
  <c r="O185" i="10"/>
  <c r="L185" i="10"/>
  <c r="I185" i="10"/>
  <c r="F185" i="10"/>
  <c r="R184" i="10"/>
  <c r="O184" i="10"/>
  <c r="L184" i="10"/>
  <c r="S184" i="10" s="1"/>
  <c r="I184" i="10"/>
  <c r="F184" i="10"/>
  <c r="R183" i="10"/>
  <c r="O183" i="10"/>
  <c r="L183" i="10"/>
  <c r="S183" i="10" s="1"/>
  <c r="I183" i="10"/>
  <c r="F183" i="10"/>
  <c r="R182" i="10"/>
  <c r="O182" i="10"/>
  <c r="L182" i="10"/>
  <c r="S182" i="10" s="1"/>
  <c r="I182" i="10"/>
  <c r="F182" i="10"/>
  <c r="S181" i="10"/>
  <c r="R181" i="10"/>
  <c r="O181" i="10"/>
  <c r="L181" i="10"/>
  <c r="I181" i="10"/>
  <c r="F181" i="10"/>
  <c r="S180" i="10"/>
  <c r="R180" i="10"/>
  <c r="O180" i="10"/>
  <c r="L180" i="10"/>
  <c r="I180" i="10"/>
  <c r="F180" i="10"/>
  <c r="R179" i="10"/>
  <c r="O179" i="10"/>
  <c r="L179" i="10"/>
  <c r="S179" i="10" s="1"/>
  <c r="I179" i="10"/>
  <c r="F179" i="10"/>
  <c r="R178" i="10"/>
  <c r="O178" i="10"/>
  <c r="L178" i="10"/>
  <c r="S178" i="10" s="1"/>
  <c r="I178" i="10"/>
  <c r="F178" i="10"/>
  <c r="S177" i="10"/>
  <c r="R177" i="10"/>
  <c r="O177" i="10"/>
  <c r="L177" i="10"/>
  <c r="I177" i="10"/>
  <c r="F177" i="10"/>
  <c r="R176" i="10"/>
  <c r="O176" i="10"/>
  <c r="L176" i="10"/>
  <c r="S176" i="10" s="1"/>
  <c r="I176" i="10"/>
  <c r="F176" i="10"/>
  <c r="R175" i="10"/>
  <c r="O175" i="10"/>
  <c r="L175" i="10"/>
  <c r="S175" i="10" s="1"/>
  <c r="I175" i="10"/>
  <c r="F175" i="10"/>
  <c r="R174" i="10"/>
  <c r="O174" i="10"/>
  <c r="L174" i="10"/>
  <c r="S174" i="10" s="1"/>
  <c r="I174" i="10"/>
  <c r="F174" i="10"/>
  <c r="S173" i="10"/>
  <c r="R173" i="10"/>
  <c r="O173" i="10"/>
  <c r="L173" i="10"/>
  <c r="I173" i="10"/>
  <c r="F173" i="10"/>
  <c r="S172" i="10"/>
  <c r="R172" i="10"/>
  <c r="O172" i="10"/>
  <c r="L172" i="10"/>
  <c r="I172" i="10"/>
  <c r="F172" i="10"/>
  <c r="R171" i="10"/>
  <c r="O171" i="10"/>
  <c r="L171" i="10"/>
  <c r="S171" i="10" s="1"/>
  <c r="I171" i="10"/>
  <c r="F171" i="10"/>
  <c r="R170" i="10"/>
  <c r="O170" i="10"/>
  <c r="L170" i="10"/>
  <c r="S170" i="10" s="1"/>
  <c r="I170" i="10"/>
  <c r="F170" i="10"/>
  <c r="S169" i="10"/>
  <c r="R169" i="10"/>
  <c r="O169" i="10"/>
  <c r="L169" i="10"/>
  <c r="I169" i="10"/>
  <c r="F169" i="10"/>
  <c r="R168" i="10"/>
  <c r="O168" i="10"/>
  <c r="L168" i="10"/>
  <c r="S168" i="10" s="1"/>
  <c r="I168" i="10"/>
  <c r="F168" i="10"/>
  <c r="R167" i="10"/>
  <c r="O167" i="10"/>
  <c r="L167" i="10"/>
  <c r="S167" i="10" s="1"/>
  <c r="I167" i="10"/>
  <c r="F167" i="10"/>
  <c r="R166" i="10"/>
  <c r="O166" i="10"/>
  <c r="L166" i="10"/>
  <c r="S166" i="10" s="1"/>
  <c r="I166" i="10"/>
  <c r="F166" i="10"/>
  <c r="S165" i="10"/>
  <c r="R165" i="10"/>
  <c r="O165" i="10"/>
  <c r="L165" i="10"/>
  <c r="I165" i="10"/>
  <c r="F165" i="10"/>
  <c r="S164" i="10"/>
  <c r="R164" i="10"/>
  <c r="O164" i="10"/>
  <c r="L164" i="10"/>
  <c r="I164" i="10"/>
  <c r="F164" i="10"/>
  <c r="R163" i="10"/>
  <c r="O163" i="10"/>
  <c r="L163" i="10"/>
  <c r="S163" i="10" s="1"/>
  <c r="I163" i="10"/>
  <c r="F163" i="10"/>
  <c r="R162" i="10"/>
  <c r="O162" i="10"/>
  <c r="L162" i="10"/>
  <c r="S162" i="10" s="1"/>
  <c r="I162" i="10"/>
  <c r="F162" i="10"/>
  <c r="S161" i="10"/>
  <c r="R161" i="10"/>
  <c r="O161" i="10"/>
  <c r="L161" i="10"/>
  <c r="I161" i="10"/>
  <c r="F161" i="10"/>
  <c r="R160" i="10"/>
  <c r="O160" i="10"/>
  <c r="L160" i="10"/>
  <c r="S160" i="10" s="1"/>
  <c r="I160" i="10"/>
  <c r="F160" i="10"/>
  <c r="R159" i="10"/>
  <c r="O159" i="10"/>
  <c r="L159" i="10"/>
  <c r="S159" i="10" s="1"/>
  <c r="I159" i="10"/>
  <c r="F159" i="10"/>
  <c r="R158" i="10"/>
  <c r="O158" i="10"/>
  <c r="L158" i="10"/>
  <c r="S158" i="10" s="1"/>
  <c r="I158" i="10"/>
  <c r="F158" i="10"/>
  <c r="S157" i="10"/>
  <c r="R157" i="10"/>
  <c r="O157" i="10"/>
  <c r="L157" i="10"/>
  <c r="I157" i="10"/>
  <c r="F157" i="10"/>
  <c r="S156" i="10"/>
  <c r="R156" i="10"/>
  <c r="O156" i="10"/>
  <c r="L156" i="10"/>
  <c r="I156" i="10"/>
  <c r="F156" i="10"/>
  <c r="R155" i="10"/>
  <c r="O155" i="10"/>
  <c r="L155" i="10"/>
  <c r="S155" i="10" s="1"/>
  <c r="I155" i="10"/>
  <c r="F155" i="10"/>
  <c r="R154" i="10"/>
  <c r="O154" i="10"/>
  <c r="L154" i="10"/>
  <c r="S154" i="10" s="1"/>
  <c r="I154" i="10"/>
  <c r="F154" i="10"/>
  <c r="S153" i="10"/>
  <c r="R153" i="10"/>
  <c r="O153" i="10"/>
  <c r="L153" i="10"/>
  <c r="I153" i="10"/>
  <c r="F153" i="10"/>
  <c r="R152" i="10"/>
  <c r="O152" i="10"/>
  <c r="L152" i="10"/>
  <c r="S152" i="10" s="1"/>
  <c r="I152" i="10"/>
  <c r="F152" i="10"/>
  <c r="R151" i="10"/>
  <c r="O151" i="10"/>
  <c r="L151" i="10"/>
  <c r="S151" i="10" s="1"/>
  <c r="I151" i="10"/>
  <c r="F151" i="10"/>
  <c r="R150" i="10"/>
  <c r="O150" i="10"/>
  <c r="L150" i="10"/>
  <c r="S150" i="10" s="1"/>
  <c r="I150" i="10"/>
  <c r="F150" i="10"/>
  <c r="S149" i="10"/>
  <c r="R149" i="10"/>
  <c r="O149" i="10"/>
  <c r="L149" i="10"/>
  <c r="I149" i="10"/>
  <c r="F149" i="10"/>
  <c r="S148" i="10"/>
  <c r="R148" i="10"/>
  <c r="O148" i="10"/>
  <c r="L148" i="10"/>
  <c r="I148" i="10"/>
  <c r="F148" i="10"/>
  <c r="R147" i="10"/>
  <c r="O147" i="10"/>
  <c r="L147" i="10"/>
  <c r="S147" i="10" s="1"/>
  <c r="I147" i="10"/>
  <c r="F147" i="10"/>
  <c r="R146" i="10"/>
  <c r="O146" i="10"/>
  <c r="L146" i="10"/>
  <c r="S146" i="10" s="1"/>
  <c r="I146" i="10"/>
  <c r="F146" i="10"/>
  <c r="S145" i="10"/>
  <c r="R145" i="10"/>
  <c r="O145" i="10"/>
  <c r="L145" i="10"/>
  <c r="I145" i="10"/>
  <c r="F145" i="10"/>
  <c r="R144" i="10"/>
  <c r="O144" i="10"/>
  <c r="L144" i="10"/>
  <c r="S144" i="10" s="1"/>
  <c r="I144" i="10"/>
  <c r="F144" i="10"/>
  <c r="R143" i="10"/>
  <c r="O143" i="10"/>
  <c r="L143" i="10"/>
  <c r="S143" i="10" s="1"/>
  <c r="I143" i="10"/>
  <c r="F143" i="10"/>
  <c r="R142" i="10"/>
  <c r="O142" i="10"/>
  <c r="L142" i="10"/>
  <c r="S142" i="10" s="1"/>
  <c r="I142" i="10"/>
  <c r="F142" i="10"/>
  <c r="S141" i="10"/>
  <c r="R141" i="10"/>
  <c r="O141" i="10"/>
  <c r="L141" i="10"/>
  <c r="I141" i="10"/>
  <c r="F141" i="10"/>
  <c r="S140" i="10"/>
  <c r="R140" i="10"/>
  <c r="O140" i="10"/>
  <c r="L140" i="10"/>
  <c r="I140" i="10"/>
  <c r="F140" i="10"/>
  <c r="R139" i="10"/>
  <c r="O139" i="10"/>
  <c r="L139" i="10"/>
  <c r="S139" i="10" s="1"/>
  <c r="I139" i="10"/>
  <c r="F139" i="10"/>
  <c r="R138" i="10"/>
  <c r="O138" i="10"/>
  <c r="L138" i="10"/>
  <c r="S138" i="10" s="1"/>
  <c r="I138" i="10"/>
  <c r="F138" i="10"/>
  <c r="S137" i="10"/>
  <c r="R137" i="10"/>
  <c r="O137" i="10"/>
  <c r="L137" i="10"/>
  <c r="I137" i="10"/>
  <c r="F137" i="10"/>
  <c r="R136" i="10"/>
  <c r="O136" i="10"/>
  <c r="L136" i="10"/>
  <c r="S136" i="10" s="1"/>
  <c r="I136" i="10"/>
  <c r="F136" i="10"/>
  <c r="R135" i="10"/>
  <c r="O135" i="10"/>
  <c r="L135" i="10"/>
  <c r="S135" i="10" s="1"/>
  <c r="I135" i="10"/>
  <c r="F135" i="10"/>
  <c r="R134" i="10"/>
  <c r="O134" i="10"/>
  <c r="L134" i="10"/>
  <c r="S134" i="10" s="1"/>
  <c r="I134" i="10"/>
  <c r="F134" i="10"/>
  <c r="S133" i="10"/>
  <c r="R133" i="10"/>
  <c r="O133" i="10"/>
  <c r="L133" i="10"/>
  <c r="I133" i="10"/>
  <c r="F133" i="10"/>
  <c r="S132" i="10"/>
  <c r="R132" i="10"/>
  <c r="O132" i="10"/>
  <c r="L132" i="10"/>
  <c r="I132" i="10"/>
  <c r="F132" i="10"/>
  <c r="R131" i="10"/>
  <c r="O131" i="10"/>
  <c r="L131" i="10"/>
  <c r="S131" i="10" s="1"/>
  <c r="I131" i="10"/>
  <c r="F131" i="10"/>
  <c r="R130" i="10"/>
  <c r="O130" i="10"/>
  <c r="L130" i="10"/>
  <c r="S130" i="10" s="1"/>
  <c r="I130" i="10"/>
  <c r="F130" i="10"/>
  <c r="S129" i="10"/>
  <c r="R129" i="10"/>
  <c r="O129" i="10"/>
  <c r="L129" i="10"/>
  <c r="I129" i="10"/>
  <c r="F129" i="10"/>
  <c r="R128" i="10"/>
  <c r="O128" i="10"/>
  <c r="L128" i="10"/>
  <c r="S128" i="10" s="1"/>
  <c r="I128" i="10"/>
  <c r="F128" i="10"/>
  <c r="R127" i="10"/>
  <c r="O127" i="10"/>
  <c r="L127" i="10"/>
  <c r="S127" i="10" s="1"/>
  <c r="I127" i="10"/>
  <c r="F127" i="10"/>
  <c r="R126" i="10"/>
  <c r="O126" i="10"/>
  <c r="L126" i="10"/>
  <c r="S126" i="10" s="1"/>
  <c r="I126" i="10"/>
  <c r="F126" i="10"/>
  <c r="S125" i="10"/>
  <c r="R125" i="10"/>
  <c r="O125" i="10"/>
  <c r="L125" i="10"/>
  <c r="I125" i="10"/>
  <c r="F125" i="10"/>
  <c r="S124" i="10"/>
  <c r="R124" i="10"/>
  <c r="O124" i="10"/>
  <c r="L124" i="10"/>
  <c r="I124" i="10"/>
  <c r="F124" i="10"/>
  <c r="R123" i="10"/>
  <c r="O123" i="10"/>
  <c r="L123" i="10"/>
  <c r="S123" i="10" s="1"/>
  <c r="I123" i="10"/>
  <c r="F123" i="10"/>
  <c r="R122" i="10"/>
  <c r="O122" i="10"/>
  <c r="L122" i="10"/>
  <c r="S122" i="10" s="1"/>
  <c r="I122" i="10"/>
  <c r="F122" i="10"/>
  <c r="S121" i="10"/>
  <c r="R121" i="10"/>
  <c r="O121" i="10"/>
  <c r="L121" i="10"/>
  <c r="I121" i="10"/>
  <c r="F121" i="10"/>
  <c r="R120" i="10"/>
  <c r="O120" i="10"/>
  <c r="L120" i="10"/>
  <c r="S120" i="10" s="1"/>
  <c r="I120" i="10"/>
  <c r="F120" i="10"/>
  <c r="R119" i="10"/>
  <c r="O119" i="10"/>
  <c r="L119" i="10"/>
  <c r="S119" i="10" s="1"/>
  <c r="I119" i="10"/>
  <c r="F119" i="10"/>
  <c r="R118" i="10"/>
  <c r="O118" i="10"/>
  <c r="L118" i="10"/>
  <c r="S118" i="10" s="1"/>
  <c r="I118" i="10"/>
  <c r="F118" i="10"/>
  <c r="S117" i="10"/>
  <c r="R117" i="10"/>
  <c r="O117" i="10"/>
  <c r="L117" i="10"/>
  <c r="I117" i="10"/>
  <c r="F117" i="10"/>
  <c r="S116" i="10"/>
  <c r="R116" i="10"/>
  <c r="O116" i="10"/>
  <c r="L116" i="10"/>
  <c r="I116" i="10"/>
  <c r="F116" i="10"/>
  <c r="R115" i="10"/>
  <c r="O115" i="10"/>
  <c r="L115" i="10"/>
  <c r="S115" i="10" s="1"/>
  <c r="I115" i="10"/>
  <c r="F115" i="10"/>
  <c r="R114" i="10"/>
  <c r="O114" i="10"/>
  <c r="L114" i="10"/>
  <c r="S114" i="10" s="1"/>
  <c r="I114" i="10"/>
  <c r="F114" i="10"/>
  <c r="S113" i="10"/>
  <c r="R113" i="10"/>
  <c r="O113" i="10"/>
  <c r="L113" i="10"/>
  <c r="I113" i="10"/>
  <c r="F113" i="10"/>
  <c r="R112" i="10"/>
  <c r="O112" i="10"/>
  <c r="L112" i="10"/>
  <c r="S112" i="10" s="1"/>
  <c r="I112" i="10"/>
  <c r="F112" i="10"/>
  <c r="R111" i="10"/>
  <c r="O111" i="10"/>
  <c r="L111" i="10"/>
  <c r="S111" i="10" s="1"/>
  <c r="I111" i="10"/>
  <c r="F111" i="10"/>
  <c r="R110" i="10"/>
  <c r="O110" i="10"/>
  <c r="L110" i="10"/>
  <c r="S110" i="10" s="1"/>
  <c r="I110" i="10"/>
  <c r="F110" i="10"/>
  <c r="S109" i="10"/>
  <c r="R109" i="10"/>
  <c r="O109" i="10"/>
  <c r="L109" i="10"/>
  <c r="I109" i="10"/>
  <c r="F109" i="10"/>
  <c r="S108" i="10"/>
  <c r="R108" i="10"/>
  <c r="O108" i="10"/>
  <c r="L108" i="10"/>
  <c r="I108" i="10"/>
  <c r="F108" i="10"/>
  <c r="R107" i="10"/>
  <c r="O107" i="10"/>
  <c r="L107" i="10"/>
  <c r="S107" i="10" s="1"/>
  <c r="I107" i="10"/>
  <c r="F107" i="10"/>
  <c r="R106" i="10"/>
  <c r="O106" i="10"/>
  <c r="L106" i="10"/>
  <c r="S106" i="10" s="1"/>
  <c r="I106" i="10"/>
  <c r="F106" i="10"/>
  <c r="S105" i="10"/>
  <c r="R105" i="10"/>
  <c r="O105" i="10"/>
  <c r="L105" i="10"/>
  <c r="I105" i="10"/>
  <c r="F105" i="10"/>
  <c r="R104" i="10"/>
  <c r="O104" i="10"/>
  <c r="L104" i="10"/>
  <c r="S104" i="10" s="1"/>
  <c r="I104" i="10"/>
  <c r="F104" i="10"/>
  <c r="R103" i="10"/>
  <c r="O103" i="10"/>
  <c r="L103" i="10"/>
  <c r="S103" i="10" s="1"/>
  <c r="I103" i="10"/>
  <c r="F103" i="10"/>
  <c r="R102" i="10"/>
  <c r="O102" i="10"/>
  <c r="L102" i="10"/>
  <c r="S102" i="10" s="1"/>
  <c r="I102" i="10"/>
  <c r="F102" i="10"/>
  <c r="S101" i="10"/>
  <c r="R101" i="10"/>
  <c r="O101" i="10"/>
  <c r="L101" i="10"/>
  <c r="I101" i="10"/>
  <c r="F101" i="10"/>
  <c r="S100" i="10"/>
  <c r="R100" i="10"/>
  <c r="O100" i="10"/>
  <c r="L100" i="10"/>
  <c r="I100" i="10"/>
  <c r="F100" i="10"/>
  <c r="R99" i="10"/>
  <c r="O99" i="10"/>
  <c r="L99" i="10"/>
  <c r="S99" i="10" s="1"/>
  <c r="I99" i="10"/>
  <c r="F99" i="10"/>
  <c r="R98" i="10"/>
  <c r="O98" i="10"/>
  <c r="L98" i="10"/>
  <c r="S98" i="10" s="1"/>
  <c r="I98" i="10"/>
  <c r="F98" i="10"/>
  <c r="S97" i="10"/>
  <c r="R97" i="10"/>
  <c r="O97" i="10"/>
  <c r="L97" i="10"/>
  <c r="I97" i="10"/>
  <c r="F97" i="10"/>
  <c r="R96" i="10"/>
  <c r="O96" i="10"/>
  <c r="L96" i="10"/>
  <c r="S96" i="10" s="1"/>
  <c r="I96" i="10"/>
  <c r="F96" i="10"/>
  <c r="R95" i="10"/>
  <c r="O95" i="10"/>
  <c r="L95" i="10"/>
  <c r="S95" i="10" s="1"/>
  <c r="I95" i="10"/>
  <c r="F95" i="10"/>
  <c r="R94" i="10"/>
  <c r="O94" i="10"/>
  <c r="L94" i="10"/>
  <c r="S94" i="10" s="1"/>
  <c r="I94" i="10"/>
  <c r="F94" i="10"/>
  <c r="S93" i="10"/>
  <c r="R93" i="10"/>
  <c r="O93" i="10"/>
  <c r="L93" i="10"/>
  <c r="I93" i="10"/>
  <c r="F93" i="10"/>
  <c r="S92" i="10"/>
  <c r="R92" i="10"/>
  <c r="O92" i="10"/>
  <c r="L92" i="10"/>
  <c r="I92" i="10"/>
  <c r="F92" i="10"/>
  <c r="R91" i="10"/>
  <c r="O91" i="10"/>
  <c r="L91" i="10"/>
  <c r="S91" i="10" s="1"/>
  <c r="I91" i="10"/>
  <c r="F91" i="10"/>
  <c r="R90" i="10"/>
  <c r="O90" i="10"/>
  <c r="L90" i="10"/>
  <c r="S90" i="10" s="1"/>
  <c r="I90" i="10"/>
  <c r="F90" i="10"/>
  <c r="S89" i="10"/>
  <c r="R89" i="10"/>
  <c r="O89" i="10"/>
  <c r="L89" i="10"/>
  <c r="I89" i="10"/>
  <c r="F89" i="10"/>
  <c r="R88" i="10"/>
  <c r="O88" i="10"/>
  <c r="L88" i="10"/>
  <c r="S88" i="10" s="1"/>
  <c r="I88" i="10"/>
  <c r="F88" i="10"/>
  <c r="R87" i="10"/>
  <c r="O87" i="10"/>
  <c r="L87" i="10"/>
  <c r="S87" i="10" s="1"/>
  <c r="I87" i="10"/>
  <c r="F87" i="10"/>
  <c r="R86" i="10"/>
  <c r="O86" i="10"/>
  <c r="L86" i="10"/>
  <c r="S86" i="10" s="1"/>
  <c r="I86" i="10"/>
  <c r="F86" i="10"/>
  <c r="S85" i="10"/>
  <c r="R85" i="10"/>
  <c r="O85" i="10"/>
  <c r="L85" i="10"/>
  <c r="I85" i="10"/>
  <c r="F85" i="10"/>
  <c r="S84" i="10"/>
  <c r="R84" i="10"/>
  <c r="O84" i="10"/>
  <c r="L84" i="10"/>
  <c r="I84" i="10"/>
  <c r="F84" i="10"/>
  <c r="R83" i="10"/>
  <c r="O83" i="10"/>
  <c r="L83" i="10"/>
  <c r="S83" i="10" s="1"/>
  <c r="I83" i="10"/>
  <c r="F83" i="10"/>
  <c r="R82" i="10"/>
  <c r="O82" i="10"/>
  <c r="L82" i="10"/>
  <c r="S82" i="10" s="1"/>
  <c r="I82" i="10"/>
  <c r="F82" i="10"/>
  <c r="S81" i="10"/>
  <c r="R81" i="10"/>
  <c r="O81" i="10"/>
  <c r="L81" i="10"/>
  <c r="I81" i="10"/>
  <c r="F81" i="10"/>
  <c r="R80" i="10"/>
  <c r="O80" i="10"/>
  <c r="L80" i="10"/>
  <c r="S80" i="10" s="1"/>
  <c r="I80" i="10"/>
  <c r="F80" i="10"/>
  <c r="R79" i="10"/>
  <c r="O79" i="10"/>
  <c r="L79" i="10"/>
  <c r="S79" i="10" s="1"/>
  <c r="I79" i="10"/>
  <c r="F79" i="10"/>
  <c r="R78" i="10"/>
  <c r="O78" i="10"/>
  <c r="L78" i="10"/>
  <c r="S78" i="10" s="1"/>
  <c r="I78" i="10"/>
  <c r="F78" i="10"/>
  <c r="S77" i="10"/>
  <c r="R77" i="10"/>
  <c r="O77" i="10"/>
  <c r="L77" i="10"/>
  <c r="I77" i="10"/>
  <c r="F77" i="10"/>
  <c r="S76" i="10"/>
  <c r="R76" i="10"/>
  <c r="O76" i="10"/>
  <c r="L76" i="10"/>
  <c r="I76" i="10"/>
  <c r="F76" i="10"/>
  <c r="R75" i="10"/>
  <c r="O75" i="10"/>
  <c r="L75" i="10"/>
  <c r="S75" i="10" s="1"/>
  <c r="I75" i="10"/>
  <c r="F75" i="10"/>
  <c r="R74" i="10"/>
  <c r="O74" i="10"/>
  <c r="L74" i="10"/>
  <c r="S74" i="10" s="1"/>
  <c r="I74" i="10"/>
  <c r="F74" i="10"/>
  <c r="S73" i="10"/>
  <c r="R73" i="10"/>
  <c r="O73" i="10"/>
  <c r="L73" i="10"/>
  <c r="I73" i="10"/>
  <c r="F73" i="10"/>
  <c r="R72" i="10"/>
  <c r="O72" i="10"/>
  <c r="L72" i="10"/>
  <c r="S72" i="10" s="1"/>
  <c r="I72" i="10"/>
  <c r="F72" i="10"/>
  <c r="R71" i="10"/>
  <c r="O71" i="10"/>
  <c r="L71" i="10"/>
  <c r="S71" i="10" s="1"/>
  <c r="I71" i="10"/>
  <c r="F71" i="10"/>
  <c r="R70" i="10"/>
  <c r="O70" i="10"/>
  <c r="L70" i="10"/>
  <c r="S70" i="10" s="1"/>
  <c r="I70" i="10"/>
  <c r="F70" i="10"/>
  <c r="S69" i="10"/>
  <c r="R69" i="10"/>
  <c r="O69" i="10"/>
  <c r="L69" i="10"/>
  <c r="I69" i="10"/>
  <c r="F69" i="10"/>
  <c r="S68" i="10"/>
  <c r="R68" i="10"/>
  <c r="O68" i="10"/>
  <c r="L68" i="10"/>
  <c r="I68" i="10"/>
  <c r="F68" i="10"/>
  <c r="R67" i="10"/>
  <c r="O67" i="10"/>
  <c r="L67" i="10"/>
  <c r="S67" i="10" s="1"/>
  <c r="I67" i="10"/>
  <c r="F67" i="10"/>
  <c r="R66" i="10"/>
  <c r="O66" i="10"/>
  <c r="L66" i="10"/>
  <c r="S66" i="10" s="1"/>
  <c r="I66" i="10"/>
  <c r="F66" i="10"/>
  <c r="S65" i="10"/>
  <c r="R65" i="10"/>
  <c r="O65" i="10"/>
  <c r="L65" i="10"/>
  <c r="I65" i="10"/>
  <c r="F65" i="10"/>
  <c r="R64" i="10"/>
  <c r="O64" i="10"/>
  <c r="L64" i="10"/>
  <c r="S64" i="10" s="1"/>
  <c r="I64" i="10"/>
  <c r="F64" i="10"/>
  <c r="R63" i="10"/>
  <c r="O63" i="10"/>
  <c r="L63" i="10"/>
  <c r="S63" i="10" s="1"/>
  <c r="I63" i="10"/>
  <c r="F63" i="10"/>
  <c r="R62" i="10"/>
  <c r="O62" i="10"/>
  <c r="L62" i="10"/>
  <c r="S62" i="10" s="1"/>
  <c r="I62" i="10"/>
  <c r="F62" i="10"/>
  <c r="S61" i="10"/>
  <c r="R61" i="10"/>
  <c r="O61" i="10"/>
  <c r="L61" i="10"/>
  <c r="I61" i="10"/>
  <c r="F61" i="10"/>
  <c r="S60" i="10"/>
  <c r="R60" i="10"/>
  <c r="O60" i="10"/>
  <c r="L60" i="10"/>
  <c r="I60" i="10"/>
  <c r="F60" i="10"/>
  <c r="R59" i="10"/>
  <c r="O59" i="10"/>
  <c r="L59" i="10"/>
  <c r="S59" i="10" s="1"/>
  <c r="I59" i="10"/>
  <c r="F59" i="10"/>
  <c r="R58" i="10"/>
  <c r="O58" i="10"/>
  <c r="L58" i="10"/>
  <c r="S58" i="10" s="1"/>
  <c r="I58" i="10"/>
  <c r="F58" i="10"/>
  <c r="S57" i="10"/>
  <c r="R57" i="10"/>
  <c r="O57" i="10"/>
  <c r="L57" i="10"/>
  <c r="I57" i="10"/>
  <c r="F57" i="10"/>
  <c r="R56" i="10"/>
  <c r="O56" i="10"/>
  <c r="L56" i="10"/>
  <c r="S56" i="10" s="1"/>
  <c r="I56" i="10"/>
  <c r="F56" i="10"/>
  <c r="R55" i="10"/>
  <c r="O55" i="10"/>
  <c r="L55" i="10"/>
  <c r="S55" i="10" s="1"/>
  <c r="I55" i="10"/>
  <c r="F55" i="10"/>
  <c r="R54" i="10"/>
  <c r="O54" i="10"/>
  <c r="L54" i="10"/>
  <c r="S54" i="10" s="1"/>
  <c r="I54" i="10"/>
  <c r="F54" i="10"/>
  <c r="S53" i="10"/>
  <c r="R53" i="10"/>
  <c r="O53" i="10"/>
  <c r="L53" i="10"/>
  <c r="I53" i="10"/>
  <c r="F53" i="10"/>
  <c r="S52" i="10"/>
  <c r="R52" i="10"/>
  <c r="O52" i="10"/>
  <c r="L52" i="10"/>
  <c r="I52" i="10"/>
  <c r="F52" i="10"/>
  <c r="R51" i="10"/>
  <c r="O51" i="10"/>
  <c r="L51" i="10"/>
  <c r="S51" i="10" s="1"/>
  <c r="I51" i="10"/>
  <c r="F51" i="10"/>
  <c r="R50" i="10"/>
  <c r="O50" i="10"/>
  <c r="L50" i="10"/>
  <c r="S50" i="10" s="1"/>
  <c r="I50" i="10"/>
  <c r="F50" i="10"/>
  <c r="S49" i="10"/>
  <c r="R49" i="10"/>
  <c r="O49" i="10"/>
  <c r="L49" i="10"/>
  <c r="I49" i="10"/>
  <c r="F49" i="10"/>
  <c r="R48" i="10"/>
  <c r="O48" i="10"/>
  <c r="L48" i="10"/>
  <c r="S48" i="10" s="1"/>
  <c r="I48" i="10"/>
  <c r="F48" i="10"/>
  <c r="R47" i="10"/>
  <c r="O47" i="10"/>
  <c r="L47" i="10"/>
  <c r="S47" i="10" s="1"/>
  <c r="I47" i="10"/>
  <c r="F47" i="10"/>
  <c r="R46" i="10"/>
  <c r="O46" i="10"/>
  <c r="L46" i="10"/>
  <c r="S46" i="10" s="1"/>
  <c r="I46" i="10"/>
  <c r="F46" i="10"/>
  <c r="S45" i="10"/>
  <c r="R45" i="10"/>
  <c r="O45" i="10"/>
  <c r="L45" i="10"/>
  <c r="I45" i="10"/>
  <c r="F45" i="10"/>
  <c r="S44" i="10"/>
  <c r="R44" i="10"/>
  <c r="O44" i="10"/>
  <c r="L44" i="10"/>
  <c r="I44" i="10"/>
  <c r="F44" i="10"/>
  <c r="R43" i="10"/>
  <c r="O43" i="10"/>
  <c r="L43" i="10"/>
  <c r="S43" i="10" s="1"/>
  <c r="I43" i="10"/>
  <c r="F43" i="10"/>
  <c r="R42" i="10"/>
  <c r="O42" i="10"/>
  <c r="L42" i="10"/>
  <c r="S42" i="10" s="1"/>
  <c r="I42" i="10"/>
  <c r="F42" i="10"/>
  <c r="S41" i="10"/>
  <c r="R41" i="10"/>
  <c r="O41" i="10"/>
  <c r="L41" i="10"/>
  <c r="I41" i="10"/>
  <c r="F41" i="10"/>
  <c r="R40" i="10"/>
  <c r="O40" i="10"/>
  <c r="L40" i="10"/>
  <c r="S40" i="10" s="1"/>
  <c r="I40" i="10"/>
  <c r="F40" i="10"/>
  <c r="R39" i="10"/>
  <c r="O39" i="10"/>
  <c r="L39" i="10"/>
  <c r="S39" i="10" s="1"/>
  <c r="I39" i="10"/>
  <c r="F39" i="10"/>
  <c r="R38" i="10"/>
  <c r="O38" i="10"/>
  <c r="L38" i="10"/>
  <c r="S38" i="10" s="1"/>
  <c r="I38" i="10"/>
  <c r="F38" i="10"/>
  <c r="S37" i="10"/>
  <c r="R37" i="10"/>
  <c r="O37" i="10"/>
  <c r="L37" i="10"/>
  <c r="I37" i="10"/>
  <c r="F37" i="10"/>
  <c r="S36" i="10"/>
  <c r="R36" i="10"/>
  <c r="O36" i="10"/>
  <c r="L36" i="10"/>
  <c r="I36" i="10"/>
  <c r="F36" i="10"/>
  <c r="R35" i="10"/>
  <c r="O35" i="10"/>
  <c r="L35" i="10"/>
  <c r="S35" i="10" s="1"/>
  <c r="I35" i="10"/>
  <c r="F35" i="10"/>
  <c r="R34" i="10"/>
  <c r="O34" i="10"/>
  <c r="L34" i="10"/>
  <c r="S34" i="10" s="1"/>
  <c r="I34" i="10"/>
  <c r="F34" i="10"/>
  <c r="S33" i="10"/>
  <c r="R33" i="10"/>
  <c r="O33" i="10"/>
  <c r="L33" i="10"/>
  <c r="I33" i="10"/>
  <c r="F33" i="10"/>
  <c r="R32" i="10"/>
  <c r="O32" i="10"/>
  <c r="L32" i="10"/>
  <c r="S32" i="10" s="1"/>
  <c r="I32" i="10"/>
  <c r="F32" i="10"/>
  <c r="R31" i="10"/>
  <c r="O31" i="10"/>
  <c r="L31" i="10"/>
  <c r="S31" i="10" s="1"/>
  <c r="I31" i="10"/>
  <c r="F31" i="10"/>
  <c r="R30" i="10"/>
  <c r="O30" i="10"/>
  <c r="L30" i="10"/>
  <c r="S30" i="10" s="1"/>
  <c r="I30" i="10"/>
  <c r="F30" i="10"/>
  <c r="S29" i="10"/>
  <c r="R29" i="10"/>
  <c r="O29" i="10"/>
  <c r="L29" i="10"/>
  <c r="I29" i="10"/>
  <c r="F29" i="10"/>
  <c r="S28" i="10"/>
  <c r="R28" i="10"/>
  <c r="O28" i="10"/>
  <c r="L28" i="10"/>
  <c r="I28" i="10"/>
  <c r="F28" i="10"/>
  <c r="R27" i="10"/>
  <c r="O27" i="10"/>
  <c r="L27" i="10"/>
  <c r="S27" i="10" s="1"/>
  <c r="I27" i="10"/>
  <c r="F27" i="10"/>
  <c r="R26" i="10"/>
  <c r="O26" i="10"/>
  <c r="L26" i="10"/>
  <c r="S26" i="10" s="1"/>
  <c r="I26" i="10"/>
  <c r="F26" i="10"/>
  <c r="S25" i="10"/>
  <c r="R25" i="10"/>
  <c r="O25" i="10"/>
  <c r="L25" i="10"/>
  <c r="I25" i="10"/>
  <c r="F25" i="10"/>
  <c r="R24" i="10"/>
  <c r="O24" i="10"/>
  <c r="L24" i="10"/>
  <c r="S24" i="10" s="1"/>
  <c r="I24" i="10"/>
  <c r="F24" i="10"/>
  <c r="R23" i="10"/>
  <c r="O23" i="10"/>
  <c r="L23" i="10"/>
  <c r="S23" i="10" s="1"/>
  <c r="I23" i="10"/>
  <c r="F23" i="10"/>
  <c r="R22" i="10"/>
  <c r="O22" i="10"/>
  <c r="L22" i="10"/>
  <c r="S22" i="10" s="1"/>
  <c r="I22" i="10"/>
  <c r="F22" i="10"/>
  <c r="S21" i="10"/>
  <c r="R21" i="10"/>
  <c r="O21" i="10"/>
  <c r="L21" i="10"/>
  <c r="I21" i="10"/>
  <c r="F21" i="10"/>
  <c r="S20" i="10"/>
  <c r="R20" i="10"/>
  <c r="O20" i="10"/>
  <c r="L20" i="10"/>
  <c r="I20" i="10"/>
  <c r="F20" i="10"/>
  <c r="R19" i="10"/>
  <c r="O19" i="10"/>
  <c r="L19" i="10"/>
  <c r="S19" i="10" s="1"/>
  <c r="I19" i="10"/>
  <c r="F19" i="10"/>
  <c r="R18" i="10"/>
  <c r="O18" i="10"/>
  <c r="L18" i="10"/>
  <c r="S18" i="10" s="1"/>
  <c r="I18" i="10"/>
  <c r="F18" i="10"/>
  <c r="S17" i="10"/>
  <c r="R17" i="10"/>
  <c r="O17" i="10"/>
  <c r="L17" i="10"/>
  <c r="I17" i="10"/>
  <c r="F17" i="10"/>
  <c r="R16" i="10"/>
  <c r="O16" i="10"/>
  <c r="L16" i="10"/>
  <c r="S16" i="10" s="1"/>
  <c r="I16" i="10"/>
  <c r="F16" i="10"/>
  <c r="R15" i="10"/>
  <c r="O15" i="10"/>
  <c r="L15" i="10"/>
  <c r="S15" i="10" s="1"/>
  <c r="I15" i="10"/>
  <c r="F15" i="10"/>
  <c r="R14" i="10"/>
  <c r="O14" i="10"/>
  <c r="L14" i="10"/>
  <c r="S14" i="10" s="1"/>
  <c r="I14" i="10"/>
  <c r="F14" i="10"/>
  <c r="S13" i="10"/>
  <c r="R13" i="10"/>
  <c r="O13" i="10"/>
  <c r="L13" i="10"/>
  <c r="I13" i="10"/>
  <c r="F13" i="10"/>
  <c r="S12" i="10"/>
  <c r="R12" i="10"/>
  <c r="O12" i="10"/>
  <c r="L12" i="10"/>
  <c r="I12" i="10"/>
  <c r="F12" i="10"/>
  <c r="R11" i="10"/>
  <c r="O11" i="10"/>
  <c r="L11" i="10"/>
  <c r="S11" i="10" s="1"/>
  <c r="I11" i="10"/>
  <c r="F11" i="10"/>
  <c r="R10" i="10"/>
  <c r="O10" i="10"/>
  <c r="L10" i="10"/>
  <c r="S10" i="10" s="1"/>
  <c r="I10" i="10"/>
  <c r="F10" i="10"/>
  <c r="S9" i="10"/>
  <c r="R9" i="10"/>
  <c r="O9" i="10"/>
  <c r="L9" i="10"/>
  <c r="I9" i="10"/>
  <c r="F9" i="10"/>
  <c r="R8" i="10"/>
  <c r="O8" i="10"/>
  <c r="L8" i="10"/>
  <c r="S8" i="10" s="1"/>
  <c r="I8" i="10"/>
  <c r="F8" i="10"/>
  <c r="R7" i="10"/>
  <c r="O7" i="10"/>
  <c r="L7" i="10"/>
  <c r="S7" i="10" s="1"/>
  <c r="I7" i="10"/>
  <c r="F7" i="10"/>
  <c r="R6" i="10"/>
  <c r="O6" i="10"/>
  <c r="L6" i="10"/>
  <c r="S6" i="10" s="1"/>
  <c r="I6" i="10"/>
  <c r="F6" i="10"/>
  <c r="S5" i="10"/>
  <c r="R5" i="10"/>
  <c r="O5" i="10"/>
  <c r="L5" i="10"/>
  <c r="I5" i="10"/>
  <c r="F5" i="10"/>
  <c r="S4" i="10"/>
  <c r="R4" i="10"/>
  <c r="O4" i="10"/>
  <c r="L4" i="10"/>
  <c r="I4" i="10"/>
  <c r="F4" i="10"/>
  <c r="R3" i="10"/>
  <c r="O3" i="10"/>
  <c r="L3" i="10"/>
  <c r="S3" i="10" s="1"/>
  <c r="I3" i="10"/>
  <c r="F3" i="10"/>
  <c r="R2" i="10"/>
  <c r="O2" i="10"/>
  <c r="L2" i="10"/>
  <c r="S2" i="10" s="1"/>
  <c r="I2" i="10"/>
  <c r="F2" i="10"/>
  <c r="J1821" i="6"/>
  <c r="H1821" i="6"/>
  <c r="J1820" i="6"/>
  <c r="H1820" i="6"/>
  <c r="J1819" i="6"/>
  <c r="H1819" i="6"/>
  <c r="J1818" i="6"/>
  <c r="H1818" i="6"/>
  <c r="J1817" i="6"/>
  <c r="H1817" i="6"/>
  <c r="J1816" i="6"/>
  <c r="H1816" i="6"/>
  <c r="J1815" i="6"/>
  <c r="H1815" i="6"/>
  <c r="J1814" i="6"/>
  <c r="H1814" i="6"/>
  <c r="J1813" i="6"/>
  <c r="H1813" i="6"/>
  <c r="J1812" i="6"/>
  <c r="H1812" i="6"/>
  <c r="J1811" i="6"/>
  <c r="H1811" i="6"/>
  <c r="J1810" i="6"/>
  <c r="H1810" i="6"/>
  <c r="J1809" i="6"/>
  <c r="H1809" i="6"/>
  <c r="J1808" i="6"/>
  <c r="H1808" i="6"/>
  <c r="J1807" i="6"/>
  <c r="H1807" i="6"/>
  <c r="J1806" i="6"/>
  <c r="H1806" i="6"/>
  <c r="J1805" i="6"/>
  <c r="H1805" i="6"/>
  <c r="J1804" i="6"/>
  <c r="H1804" i="6"/>
  <c r="J1803" i="6"/>
  <c r="H1803" i="6"/>
  <c r="J1802" i="6"/>
  <c r="H1802" i="6"/>
  <c r="J1801" i="6"/>
  <c r="H1801" i="6"/>
  <c r="J1800" i="6"/>
  <c r="H1800" i="6"/>
  <c r="J1799" i="6"/>
  <c r="H1799" i="6"/>
  <c r="J1798" i="6"/>
  <c r="H1798" i="6"/>
  <c r="J1797" i="6"/>
  <c r="H1797" i="6"/>
  <c r="J1796" i="6"/>
  <c r="H1796" i="6"/>
  <c r="J1795" i="6"/>
  <c r="H1795" i="6"/>
  <c r="J1794" i="6"/>
  <c r="H1794" i="6"/>
  <c r="J1793" i="6"/>
  <c r="H1793" i="6"/>
  <c r="J1792" i="6"/>
  <c r="H1792" i="6"/>
  <c r="J1791" i="6"/>
  <c r="H1791" i="6"/>
  <c r="J1790" i="6"/>
  <c r="H1790" i="6"/>
  <c r="J1789" i="6"/>
  <c r="H1789" i="6"/>
  <c r="J1788" i="6"/>
  <c r="H1788" i="6"/>
  <c r="J1787" i="6"/>
  <c r="H1787" i="6"/>
  <c r="J1786" i="6"/>
  <c r="H1786" i="6"/>
  <c r="J1785" i="6"/>
  <c r="H1785" i="6"/>
  <c r="J1784" i="6"/>
  <c r="H1784" i="6"/>
  <c r="J1783" i="6"/>
  <c r="H1783" i="6"/>
  <c r="J1782" i="6"/>
  <c r="H1782" i="6"/>
  <c r="J1781" i="6"/>
  <c r="H1781" i="6"/>
  <c r="J1780" i="6"/>
  <c r="H1780" i="6"/>
  <c r="J1779" i="6"/>
  <c r="H1779" i="6"/>
  <c r="J1778" i="6"/>
  <c r="H1778" i="6"/>
  <c r="J1777" i="6"/>
  <c r="H1777" i="6"/>
  <c r="J1776" i="6"/>
  <c r="H1776" i="6"/>
  <c r="J1775" i="6"/>
  <c r="H1775" i="6"/>
  <c r="J1774" i="6"/>
  <c r="H1774" i="6"/>
  <c r="J1773" i="6"/>
  <c r="H1773" i="6"/>
  <c r="J1772" i="6"/>
  <c r="H1772" i="6"/>
  <c r="J1771" i="6"/>
  <c r="H1771" i="6"/>
  <c r="J1770" i="6"/>
  <c r="H1770" i="6"/>
  <c r="J1769" i="6"/>
  <c r="H1769" i="6"/>
  <c r="J1768" i="6"/>
  <c r="H1768" i="6"/>
  <c r="J1767" i="6"/>
  <c r="H1767" i="6"/>
  <c r="J1766" i="6"/>
  <c r="H1766" i="6"/>
  <c r="J1765" i="6"/>
  <c r="H1765" i="6"/>
  <c r="J1764" i="6"/>
  <c r="H1764" i="6"/>
  <c r="J1763" i="6"/>
  <c r="H1763" i="6"/>
  <c r="J1762" i="6"/>
  <c r="H1762" i="6"/>
  <c r="J1761" i="6"/>
  <c r="H1761" i="6"/>
  <c r="J1760" i="6"/>
  <c r="H1760" i="6"/>
  <c r="J1759" i="6"/>
  <c r="H1759" i="6"/>
  <c r="J1758" i="6"/>
  <c r="H1758" i="6"/>
  <c r="J1757" i="6"/>
  <c r="H1757" i="6"/>
  <c r="J1756" i="6"/>
  <c r="H1756" i="6"/>
  <c r="J1755" i="6"/>
  <c r="H1755" i="6"/>
  <c r="J1754" i="6"/>
  <c r="H1754" i="6"/>
  <c r="J1753" i="6"/>
  <c r="H1753" i="6"/>
  <c r="J1752" i="6"/>
  <c r="H1752" i="6"/>
  <c r="J1751" i="6"/>
  <c r="H1751" i="6"/>
  <c r="J1750" i="6"/>
  <c r="H1750" i="6"/>
  <c r="J1749" i="6"/>
  <c r="H1749" i="6"/>
  <c r="J1748" i="6"/>
  <c r="H1748" i="6"/>
  <c r="J1747" i="6"/>
  <c r="H1747" i="6"/>
  <c r="J1746" i="6"/>
  <c r="H1746" i="6"/>
  <c r="J1745" i="6"/>
  <c r="H1745" i="6"/>
  <c r="J1744" i="6"/>
  <c r="H1744" i="6"/>
  <c r="J1743" i="6"/>
  <c r="H1743" i="6"/>
  <c r="J1742" i="6"/>
  <c r="H1742" i="6"/>
  <c r="J1741" i="6"/>
  <c r="H1741" i="6"/>
  <c r="J1740" i="6"/>
  <c r="H1740" i="6"/>
  <c r="J1739" i="6"/>
  <c r="H1739" i="6"/>
  <c r="J1738" i="6"/>
  <c r="H1738" i="6"/>
  <c r="J1737" i="6"/>
  <c r="H1737" i="6"/>
  <c r="J1736" i="6"/>
  <c r="H1736" i="6"/>
  <c r="J1735" i="6"/>
  <c r="H1735" i="6"/>
  <c r="J1734" i="6"/>
  <c r="H1734" i="6"/>
  <c r="J1733" i="6"/>
  <c r="H1733" i="6"/>
  <c r="J1732" i="6"/>
  <c r="H1732" i="6"/>
  <c r="J1731" i="6"/>
  <c r="H1731" i="6"/>
  <c r="J1730" i="6"/>
  <c r="H1730" i="6"/>
  <c r="J1729" i="6"/>
  <c r="H1729" i="6"/>
  <c r="J1728" i="6"/>
  <c r="H1728" i="6"/>
  <c r="J1727" i="6"/>
  <c r="H1727" i="6"/>
  <c r="J1726" i="6"/>
  <c r="H1726" i="6"/>
  <c r="J1725" i="6"/>
  <c r="H1725" i="6"/>
  <c r="J1724" i="6"/>
  <c r="H1724" i="6"/>
  <c r="J1723" i="6"/>
  <c r="H1723" i="6"/>
  <c r="J1722" i="6"/>
  <c r="H1722" i="6"/>
  <c r="J1721" i="6"/>
  <c r="H1721" i="6"/>
  <c r="J1720" i="6"/>
  <c r="H1720" i="6"/>
  <c r="J1719" i="6"/>
  <c r="H1719" i="6"/>
  <c r="J1718" i="6"/>
  <c r="H1718" i="6"/>
  <c r="J1717" i="6"/>
  <c r="H1717" i="6"/>
  <c r="J1716" i="6"/>
  <c r="H1716" i="6"/>
  <c r="J1715" i="6"/>
  <c r="H1715" i="6"/>
  <c r="J1714" i="6"/>
  <c r="H1714" i="6"/>
  <c r="J1713" i="6"/>
  <c r="H1713" i="6"/>
  <c r="J1712" i="6"/>
  <c r="H1712" i="6"/>
  <c r="J1711" i="6"/>
  <c r="H1711" i="6"/>
  <c r="J1710" i="6"/>
  <c r="H1710" i="6"/>
  <c r="J1709" i="6"/>
  <c r="H1709" i="6"/>
  <c r="J1708" i="6"/>
  <c r="H1708" i="6"/>
  <c r="J1707" i="6"/>
  <c r="H1707" i="6"/>
  <c r="J1706" i="6"/>
  <c r="H1706" i="6"/>
  <c r="J1705" i="6"/>
  <c r="H1705" i="6"/>
  <c r="J1704" i="6"/>
  <c r="H1704" i="6"/>
  <c r="J1703" i="6"/>
  <c r="H1703" i="6"/>
  <c r="J1702" i="6"/>
  <c r="H1702" i="6"/>
  <c r="J1701" i="6"/>
  <c r="H1701" i="6"/>
  <c r="J1700" i="6"/>
  <c r="H1700" i="6"/>
  <c r="J1699" i="6"/>
  <c r="H1699" i="6"/>
  <c r="J1698" i="6"/>
  <c r="H1698" i="6"/>
  <c r="J1697" i="6"/>
  <c r="H1697" i="6"/>
  <c r="J1696" i="6"/>
  <c r="H1696" i="6"/>
  <c r="J1695" i="6"/>
  <c r="H1695" i="6"/>
  <c r="J1694" i="6"/>
  <c r="H1694" i="6"/>
  <c r="J1693" i="6"/>
  <c r="H1693" i="6"/>
  <c r="J1692" i="6"/>
  <c r="H1692" i="6"/>
  <c r="J1691" i="6"/>
  <c r="H1691" i="6"/>
  <c r="J1690" i="6"/>
  <c r="H1690" i="6"/>
  <c r="J1689" i="6"/>
  <c r="H1689" i="6"/>
  <c r="J1688" i="6"/>
  <c r="H1688" i="6"/>
  <c r="J1687" i="6"/>
  <c r="H1687" i="6"/>
  <c r="J1686" i="6"/>
  <c r="H1686" i="6"/>
  <c r="J1685" i="6"/>
  <c r="H1685" i="6"/>
  <c r="J1684" i="6"/>
  <c r="H1684" i="6"/>
  <c r="J1683" i="6"/>
  <c r="H1683" i="6"/>
  <c r="J1682" i="6"/>
  <c r="H1682" i="6"/>
  <c r="J1681" i="6"/>
  <c r="H1681" i="6"/>
  <c r="J1680" i="6"/>
  <c r="H1680" i="6"/>
  <c r="J1679" i="6"/>
  <c r="H1679" i="6"/>
  <c r="J1678" i="6"/>
  <c r="H1678" i="6"/>
  <c r="J1677" i="6"/>
  <c r="H1677" i="6"/>
  <c r="J1676" i="6"/>
  <c r="H1676" i="6"/>
  <c r="J1675" i="6"/>
  <c r="H1675" i="6"/>
  <c r="J1674" i="6"/>
  <c r="H1674" i="6"/>
  <c r="J1673" i="6"/>
  <c r="H1673" i="6"/>
  <c r="J1672" i="6"/>
  <c r="H1672" i="6"/>
  <c r="J1671" i="6"/>
  <c r="H1671" i="6"/>
  <c r="J1670" i="6"/>
  <c r="H1670" i="6"/>
  <c r="J1669" i="6"/>
  <c r="H1669" i="6"/>
  <c r="J1668" i="6"/>
  <c r="H1668" i="6"/>
  <c r="J1667" i="6"/>
  <c r="H1667" i="6"/>
  <c r="J1666" i="6"/>
  <c r="H1666" i="6"/>
  <c r="J1665" i="6"/>
  <c r="H1665" i="6"/>
  <c r="J1664" i="6"/>
  <c r="H1664" i="6"/>
  <c r="J1663" i="6"/>
  <c r="H1663" i="6"/>
  <c r="J1662" i="6"/>
  <c r="H1662" i="6"/>
  <c r="J1661" i="6"/>
  <c r="H1661" i="6"/>
  <c r="J1660" i="6"/>
  <c r="H1660" i="6"/>
  <c r="J1659" i="6"/>
  <c r="H1659" i="6"/>
  <c r="J1658" i="6"/>
  <c r="H1658" i="6"/>
  <c r="J1657" i="6"/>
  <c r="H1657" i="6"/>
  <c r="J1656" i="6"/>
  <c r="H1656" i="6"/>
  <c r="J1655" i="6"/>
  <c r="H1655" i="6"/>
  <c r="J1654" i="6"/>
  <c r="H1654" i="6"/>
  <c r="J1653" i="6"/>
  <c r="H1653" i="6"/>
  <c r="J1652" i="6"/>
  <c r="H1652" i="6"/>
  <c r="J1651" i="6"/>
  <c r="H1651" i="6"/>
  <c r="J1650" i="6"/>
  <c r="H1650" i="6"/>
  <c r="J1649" i="6"/>
  <c r="H1649" i="6"/>
  <c r="J1648" i="6"/>
  <c r="H1648" i="6"/>
  <c r="J1647" i="6"/>
  <c r="H1647" i="6"/>
  <c r="J1646" i="6"/>
  <c r="H1646" i="6"/>
  <c r="J1645" i="6"/>
  <c r="H1645" i="6"/>
  <c r="J1644" i="6"/>
  <c r="H1644" i="6"/>
  <c r="J1643" i="6"/>
  <c r="H1643" i="6"/>
  <c r="J1642" i="6"/>
  <c r="H1642" i="6"/>
  <c r="J1641" i="6"/>
  <c r="H1641" i="6"/>
  <c r="J1640" i="6"/>
  <c r="H1640" i="6"/>
  <c r="J1639" i="6"/>
  <c r="H1639" i="6"/>
  <c r="J1638" i="6"/>
  <c r="H1638" i="6"/>
  <c r="J1637" i="6"/>
  <c r="H1637" i="6"/>
  <c r="J1636" i="6"/>
  <c r="H1636" i="6"/>
  <c r="J1635" i="6"/>
  <c r="H1635" i="6"/>
  <c r="J1634" i="6"/>
  <c r="H1634" i="6"/>
  <c r="J1633" i="6"/>
  <c r="H1633" i="6"/>
  <c r="J1632" i="6"/>
  <c r="H1632" i="6"/>
  <c r="J1631" i="6"/>
  <c r="H1631" i="6"/>
  <c r="J1630" i="6"/>
  <c r="H1630" i="6"/>
  <c r="J1629" i="6"/>
  <c r="H1629" i="6"/>
  <c r="J1628" i="6"/>
  <c r="H1628" i="6"/>
  <c r="J1627" i="6"/>
  <c r="H1627" i="6"/>
  <c r="J1626" i="6"/>
  <c r="H1626" i="6"/>
  <c r="J1625" i="6"/>
  <c r="H1625" i="6"/>
  <c r="J1624" i="6"/>
  <c r="H1624" i="6"/>
  <c r="J1623" i="6"/>
  <c r="H1623" i="6"/>
  <c r="J1622" i="6"/>
  <c r="H1622" i="6"/>
  <c r="J1621" i="6"/>
  <c r="H1621" i="6"/>
  <c r="J1620" i="6"/>
  <c r="H1620" i="6"/>
  <c r="J1619" i="6"/>
  <c r="H1619" i="6"/>
  <c r="J1618" i="6"/>
  <c r="H1618" i="6"/>
  <c r="J1617" i="6"/>
  <c r="H1617" i="6"/>
  <c r="J1616" i="6"/>
  <c r="H1616" i="6"/>
  <c r="J1615" i="6"/>
  <c r="H1615" i="6"/>
  <c r="J1614" i="6"/>
  <c r="H1614" i="6"/>
  <c r="J1613" i="6"/>
  <c r="H1613" i="6"/>
  <c r="J1612" i="6"/>
  <c r="H1612" i="6"/>
  <c r="J1611" i="6"/>
  <c r="H1611" i="6"/>
  <c r="J1610" i="6"/>
  <c r="H1610" i="6"/>
  <c r="J1609" i="6"/>
  <c r="H1609" i="6"/>
  <c r="J1608" i="6"/>
  <c r="H1608" i="6"/>
  <c r="J1607" i="6"/>
  <c r="H1607" i="6"/>
  <c r="J1606" i="6"/>
  <c r="H1606" i="6"/>
  <c r="J1605" i="6"/>
  <c r="H1605" i="6"/>
  <c r="J1604" i="6"/>
  <c r="H1604" i="6"/>
  <c r="J1603" i="6"/>
  <c r="H1603" i="6"/>
  <c r="J1602" i="6"/>
  <c r="H1602" i="6"/>
  <c r="J1601" i="6"/>
  <c r="H1601" i="6"/>
  <c r="J1600" i="6"/>
  <c r="H1600" i="6"/>
  <c r="J1599" i="6"/>
  <c r="H1599" i="6"/>
  <c r="J1598" i="6"/>
  <c r="H1598" i="6"/>
  <c r="J1597" i="6"/>
  <c r="H1597" i="6"/>
  <c r="J1596" i="6"/>
  <c r="H1596" i="6"/>
  <c r="J1595" i="6"/>
  <c r="H1595" i="6"/>
  <c r="J1594" i="6"/>
  <c r="H1594" i="6"/>
  <c r="J1593" i="6"/>
  <c r="H1593" i="6"/>
  <c r="J1592" i="6"/>
  <c r="H1592" i="6"/>
  <c r="J1591" i="6"/>
  <c r="H1591" i="6"/>
  <c r="J1590" i="6"/>
  <c r="H1590" i="6"/>
  <c r="J1589" i="6"/>
  <c r="H1589" i="6"/>
  <c r="J1588" i="6"/>
  <c r="H1588" i="6"/>
  <c r="J1587" i="6"/>
  <c r="H1587" i="6"/>
  <c r="J1586" i="6"/>
  <c r="H1586" i="6"/>
  <c r="J1585" i="6"/>
  <c r="H1585" i="6"/>
  <c r="J1584" i="6"/>
  <c r="H1584" i="6"/>
  <c r="J1583" i="6"/>
  <c r="H1583" i="6"/>
  <c r="J1582" i="6"/>
  <c r="H1582" i="6"/>
  <c r="J1581" i="6"/>
  <c r="H1581" i="6"/>
  <c r="J1580" i="6"/>
  <c r="H1580" i="6"/>
  <c r="J1579" i="6"/>
  <c r="H1579" i="6"/>
  <c r="J1578" i="6"/>
  <c r="H1578" i="6"/>
  <c r="J1577" i="6"/>
  <c r="H1577" i="6"/>
  <c r="J1576" i="6"/>
  <c r="H1576" i="6"/>
  <c r="J1575" i="6"/>
  <c r="H1575" i="6"/>
  <c r="J1574" i="6"/>
  <c r="H1574" i="6"/>
  <c r="J1573" i="6"/>
  <c r="H1573" i="6"/>
  <c r="J1572" i="6"/>
  <c r="H1572" i="6"/>
  <c r="J1571" i="6"/>
  <c r="H1571" i="6"/>
  <c r="J1570" i="6"/>
  <c r="H1570" i="6"/>
  <c r="J1569" i="6"/>
  <c r="H1569" i="6"/>
  <c r="J1568" i="6"/>
  <c r="H1568" i="6"/>
  <c r="J1567" i="6"/>
  <c r="H1567" i="6"/>
  <c r="J1566" i="6"/>
  <c r="H1566" i="6"/>
  <c r="J1565" i="6"/>
  <c r="H1565" i="6"/>
  <c r="J1564" i="6"/>
  <c r="H1564" i="6"/>
  <c r="J1563" i="6"/>
  <c r="H1563" i="6"/>
  <c r="J1562" i="6"/>
  <c r="H1562" i="6"/>
  <c r="J1561" i="6"/>
  <c r="H1561" i="6"/>
  <c r="J1560" i="6"/>
  <c r="H1560" i="6"/>
  <c r="J1559" i="6"/>
  <c r="H1559" i="6"/>
  <c r="J1558" i="6"/>
  <c r="H1558" i="6"/>
  <c r="J1557" i="6"/>
  <c r="H1557" i="6"/>
  <c r="J1556" i="6"/>
  <c r="H1556" i="6"/>
  <c r="J1555" i="6"/>
  <c r="H1555" i="6"/>
  <c r="J1554" i="6"/>
  <c r="H1554" i="6"/>
  <c r="J1553" i="6"/>
  <c r="H1553" i="6"/>
  <c r="J1552" i="6"/>
  <c r="H1552" i="6"/>
  <c r="J1551" i="6"/>
  <c r="H1551" i="6"/>
  <c r="J1550" i="6"/>
  <c r="H1550" i="6"/>
  <c r="J1549" i="6"/>
  <c r="H1549" i="6"/>
  <c r="J1548" i="6"/>
  <c r="H1548" i="6"/>
  <c r="J1547" i="6"/>
  <c r="H1547" i="6"/>
  <c r="J1546" i="6"/>
  <c r="H1546" i="6"/>
  <c r="J1545" i="6"/>
  <c r="H1545" i="6"/>
  <c r="J1544" i="6"/>
  <c r="H1544" i="6"/>
  <c r="J1543" i="6"/>
  <c r="H1543" i="6"/>
  <c r="J1542" i="6"/>
  <c r="H1542" i="6"/>
  <c r="J1541" i="6"/>
  <c r="H1541" i="6"/>
  <c r="J1540" i="6"/>
  <c r="H1540" i="6"/>
  <c r="J1539" i="6"/>
  <c r="H1539" i="6"/>
  <c r="J1538" i="6"/>
  <c r="H1538" i="6"/>
  <c r="J1537" i="6"/>
  <c r="H1537" i="6"/>
  <c r="J1536" i="6"/>
  <c r="H1536" i="6"/>
  <c r="J1535" i="6"/>
  <c r="H1535" i="6"/>
  <c r="J1534" i="6"/>
  <c r="H1534" i="6"/>
  <c r="J1533" i="6"/>
  <c r="H1533" i="6"/>
  <c r="J1532" i="6"/>
  <c r="H1532" i="6"/>
  <c r="J1531" i="6"/>
  <c r="H1531" i="6"/>
  <c r="J1530" i="6"/>
  <c r="H1530" i="6"/>
  <c r="J1529" i="6"/>
  <c r="H1529" i="6"/>
  <c r="J1528" i="6"/>
  <c r="H1528" i="6"/>
  <c r="J1527" i="6"/>
  <c r="H1527" i="6"/>
  <c r="J1526" i="6"/>
  <c r="H1526" i="6"/>
  <c r="J1525" i="6"/>
  <c r="H1525" i="6"/>
  <c r="J1524" i="6"/>
  <c r="H1524" i="6"/>
  <c r="J1523" i="6"/>
  <c r="H1523" i="6"/>
  <c r="J1522" i="6"/>
  <c r="H1522" i="6"/>
  <c r="J1521" i="6"/>
  <c r="H1521" i="6"/>
  <c r="J1520" i="6"/>
  <c r="H1520" i="6"/>
  <c r="J1519" i="6"/>
  <c r="H1519" i="6"/>
  <c r="J1518" i="6"/>
  <c r="H1518" i="6"/>
  <c r="J1517" i="6"/>
  <c r="H1517" i="6"/>
  <c r="J1516" i="6"/>
  <c r="H1516" i="6"/>
  <c r="J1515" i="6"/>
  <c r="H1515" i="6"/>
  <c r="J1514" i="6"/>
  <c r="H1514" i="6"/>
  <c r="J1513" i="6"/>
  <c r="H1513" i="6"/>
  <c r="J1512" i="6"/>
  <c r="H1512" i="6"/>
  <c r="J1511" i="6"/>
  <c r="H1511" i="6"/>
  <c r="J1510" i="6"/>
  <c r="H1510" i="6"/>
  <c r="J1509" i="6"/>
  <c r="H1509" i="6"/>
  <c r="J1508" i="6"/>
  <c r="H1508" i="6"/>
  <c r="J1507" i="6"/>
  <c r="H1507" i="6"/>
  <c r="J1506" i="6"/>
  <c r="H1506" i="6"/>
  <c r="J1505" i="6"/>
  <c r="H1505" i="6"/>
  <c r="J1504" i="6"/>
  <c r="H1504" i="6"/>
  <c r="J1503" i="6"/>
  <c r="H1503" i="6"/>
  <c r="J1502" i="6"/>
  <c r="H1502" i="6"/>
  <c r="J1501" i="6"/>
  <c r="H1501" i="6"/>
  <c r="J1500" i="6"/>
  <c r="H1500" i="6"/>
  <c r="J1499" i="6"/>
  <c r="H1499" i="6"/>
  <c r="J1498" i="6"/>
  <c r="H1498" i="6"/>
  <c r="J1497" i="6"/>
  <c r="H1497" i="6"/>
  <c r="J1496" i="6"/>
  <c r="H1496" i="6"/>
  <c r="J1495" i="6"/>
  <c r="H1495" i="6"/>
  <c r="J1494" i="6"/>
  <c r="H1494" i="6"/>
  <c r="J1493" i="6"/>
  <c r="H1493" i="6"/>
  <c r="J1492" i="6"/>
  <c r="H1492" i="6"/>
  <c r="J1491" i="6"/>
  <c r="H1491" i="6"/>
  <c r="J1490" i="6"/>
  <c r="H1490" i="6"/>
  <c r="J1489" i="6"/>
  <c r="H1489" i="6"/>
  <c r="J1488" i="6"/>
  <c r="H1488" i="6"/>
  <c r="J1487" i="6"/>
  <c r="H1487" i="6"/>
  <c r="J1486" i="6"/>
  <c r="H1486" i="6"/>
  <c r="J1485" i="6"/>
  <c r="H1485" i="6"/>
  <c r="J1484" i="6"/>
  <c r="H1484" i="6"/>
  <c r="J1483" i="6"/>
  <c r="H1483" i="6"/>
  <c r="J1482" i="6"/>
  <c r="H1482" i="6"/>
  <c r="J1481" i="6"/>
  <c r="H1481" i="6"/>
  <c r="J1480" i="6"/>
  <c r="H1480" i="6"/>
  <c r="J1479" i="6"/>
  <c r="H1479" i="6"/>
  <c r="J1478" i="6"/>
  <c r="H1478" i="6"/>
  <c r="J1477" i="6"/>
  <c r="H1477" i="6"/>
  <c r="J1476" i="6"/>
  <c r="H1476" i="6"/>
  <c r="J1475" i="6"/>
  <c r="H1475" i="6"/>
  <c r="J1474" i="6"/>
  <c r="H1474" i="6"/>
  <c r="J1473" i="6"/>
  <c r="H1473" i="6"/>
  <c r="J1472" i="6"/>
  <c r="H1472" i="6"/>
  <c r="J1471" i="6"/>
  <c r="H1471" i="6"/>
  <c r="J1470" i="6"/>
  <c r="H1470" i="6"/>
  <c r="J1469" i="6"/>
  <c r="H1469" i="6"/>
  <c r="J1468" i="6"/>
  <c r="H1468" i="6"/>
  <c r="J1467" i="6"/>
  <c r="H1467" i="6"/>
  <c r="J1466" i="6"/>
  <c r="H1466" i="6"/>
  <c r="J1465" i="6"/>
  <c r="H1465" i="6"/>
  <c r="J1464" i="6"/>
  <c r="H1464" i="6"/>
  <c r="J1463" i="6"/>
  <c r="H1463" i="6"/>
  <c r="J1462" i="6"/>
  <c r="H1462" i="6"/>
  <c r="J1461" i="6"/>
  <c r="H1461" i="6"/>
  <c r="J1460" i="6"/>
  <c r="H1460" i="6"/>
  <c r="J1459" i="6"/>
  <c r="H1459" i="6"/>
  <c r="J1458" i="6"/>
  <c r="H1458" i="6"/>
  <c r="J1457" i="6"/>
  <c r="H1457" i="6"/>
  <c r="J1456" i="6"/>
  <c r="H1456" i="6"/>
  <c r="J1455" i="6"/>
  <c r="H1455" i="6"/>
  <c r="J1454" i="6"/>
  <c r="H1454" i="6"/>
  <c r="J1453" i="6"/>
  <c r="H1453" i="6"/>
  <c r="J1452" i="6"/>
  <c r="H1452" i="6"/>
  <c r="J1451" i="6"/>
  <c r="H1451" i="6"/>
  <c r="J1450" i="6"/>
  <c r="H1450" i="6"/>
  <c r="J1449" i="6"/>
  <c r="H1449" i="6"/>
  <c r="J1448" i="6"/>
  <c r="H1448" i="6"/>
  <c r="J1447" i="6"/>
  <c r="H1447" i="6"/>
  <c r="J1446" i="6"/>
  <c r="H1446" i="6"/>
  <c r="J1445" i="6"/>
  <c r="H1445" i="6"/>
  <c r="J1444" i="6"/>
  <c r="H1444" i="6"/>
  <c r="J1443" i="6"/>
  <c r="H1443" i="6"/>
  <c r="J1442" i="6"/>
  <c r="H1442" i="6"/>
  <c r="J1441" i="6"/>
  <c r="H1441" i="6"/>
  <c r="J1440" i="6"/>
  <c r="H1440" i="6"/>
  <c r="J1439" i="6"/>
  <c r="H1439" i="6"/>
  <c r="J1438" i="6"/>
  <c r="H1438" i="6"/>
  <c r="J1437" i="6"/>
  <c r="H1437" i="6"/>
  <c r="J1436" i="6"/>
  <c r="H1436" i="6"/>
  <c r="J1435" i="6"/>
  <c r="H1435" i="6"/>
  <c r="J1434" i="6"/>
  <c r="H1434" i="6"/>
  <c r="J1433" i="6"/>
  <c r="H1433" i="6"/>
  <c r="J1432" i="6"/>
  <c r="H1432" i="6"/>
  <c r="J1431" i="6"/>
  <c r="H1431" i="6"/>
  <c r="J1430" i="6"/>
  <c r="H1430" i="6"/>
  <c r="J1429" i="6"/>
  <c r="H1429" i="6"/>
  <c r="J1428" i="6"/>
  <c r="H1428" i="6"/>
  <c r="J1427" i="6"/>
  <c r="H1427" i="6"/>
  <c r="J1426" i="6"/>
  <c r="H1426" i="6"/>
  <c r="J1425" i="6"/>
  <c r="H1425" i="6"/>
  <c r="J1424" i="6"/>
  <c r="H1424" i="6"/>
  <c r="J1423" i="6"/>
  <c r="H1423" i="6"/>
  <c r="J1422" i="6"/>
  <c r="H1422" i="6"/>
  <c r="J1421" i="6"/>
  <c r="H1421" i="6"/>
  <c r="J1420" i="6"/>
  <c r="H1420" i="6"/>
  <c r="J1419" i="6"/>
  <c r="H1419" i="6"/>
  <c r="J1418" i="6"/>
  <c r="H1418" i="6"/>
  <c r="J1417" i="6"/>
  <c r="H1417" i="6"/>
  <c r="J1416" i="6"/>
  <c r="H1416" i="6"/>
  <c r="J1415" i="6"/>
  <c r="H1415" i="6"/>
  <c r="J1414" i="6"/>
  <c r="H1414" i="6"/>
  <c r="J1413" i="6"/>
  <c r="H1413" i="6"/>
  <c r="J1412" i="6"/>
  <c r="H1412" i="6"/>
  <c r="J1411" i="6"/>
  <c r="H1411" i="6"/>
  <c r="J1410" i="6"/>
  <c r="H1410" i="6"/>
  <c r="J1409" i="6"/>
  <c r="H1409" i="6"/>
  <c r="J1408" i="6"/>
  <c r="H1408" i="6"/>
  <c r="J1407" i="6"/>
  <c r="H1407" i="6"/>
  <c r="J1406" i="6"/>
  <c r="H1406" i="6"/>
  <c r="J1405" i="6"/>
  <c r="H1405" i="6"/>
  <c r="J1404" i="6"/>
  <c r="H1404" i="6"/>
  <c r="J1403" i="6"/>
  <c r="H1403" i="6"/>
  <c r="J1402" i="6"/>
  <c r="H1402" i="6"/>
  <c r="J1401" i="6"/>
  <c r="H1401" i="6"/>
  <c r="J1400" i="6"/>
  <c r="H1400" i="6"/>
  <c r="J1399" i="6"/>
  <c r="H1399" i="6"/>
  <c r="J1398" i="6"/>
  <c r="H1398" i="6"/>
  <c r="J1397" i="6"/>
  <c r="H1397" i="6"/>
  <c r="J1396" i="6"/>
  <c r="H1396" i="6"/>
  <c r="J1395" i="6"/>
  <c r="H1395" i="6"/>
  <c r="J1394" i="6"/>
  <c r="H1394" i="6"/>
  <c r="J1393" i="6"/>
  <c r="H1393" i="6"/>
  <c r="J1392" i="6"/>
  <c r="H1392" i="6"/>
  <c r="J1391" i="6"/>
  <c r="H1391" i="6"/>
  <c r="J1390" i="6"/>
  <c r="H1390" i="6"/>
  <c r="J1389" i="6"/>
  <c r="H1389" i="6"/>
  <c r="J1388" i="6"/>
  <c r="H1388" i="6"/>
  <c r="J1387" i="6"/>
  <c r="H1387" i="6"/>
  <c r="J1386" i="6"/>
  <c r="H1386" i="6"/>
  <c r="J1385" i="6"/>
  <c r="H1385" i="6"/>
  <c r="J1384" i="6"/>
  <c r="H1384" i="6"/>
  <c r="J1383" i="6"/>
  <c r="H1383" i="6"/>
  <c r="J1382" i="6"/>
  <c r="H1382" i="6"/>
  <c r="J1381" i="6"/>
  <c r="H1381" i="6"/>
  <c r="J1380" i="6"/>
  <c r="H1380" i="6"/>
  <c r="J1379" i="6"/>
  <c r="H1379" i="6"/>
  <c r="J1378" i="6"/>
  <c r="H1378" i="6"/>
  <c r="J1377" i="6"/>
  <c r="H1377" i="6"/>
  <c r="J1376" i="6"/>
  <c r="H1376" i="6"/>
  <c r="J1375" i="6"/>
  <c r="H1375" i="6"/>
  <c r="J1374" i="6"/>
  <c r="H1374" i="6"/>
  <c r="J1373" i="6"/>
  <c r="H1373" i="6"/>
  <c r="J1372" i="6"/>
  <c r="H1372" i="6"/>
  <c r="J1371" i="6"/>
  <c r="H1371" i="6"/>
  <c r="J1370" i="6"/>
  <c r="H1370" i="6"/>
  <c r="J1369" i="6"/>
  <c r="H1369" i="6"/>
  <c r="J1368" i="6"/>
  <c r="H1368" i="6"/>
  <c r="J1367" i="6"/>
  <c r="H1367" i="6"/>
  <c r="J1366" i="6"/>
  <c r="H1366" i="6"/>
  <c r="J1365" i="6"/>
  <c r="H1365" i="6"/>
  <c r="J1364" i="6"/>
  <c r="H1364" i="6"/>
  <c r="J1363" i="6"/>
  <c r="H1363" i="6"/>
  <c r="J1362" i="6"/>
  <c r="H1362" i="6"/>
  <c r="J1361" i="6"/>
  <c r="H1361" i="6"/>
  <c r="J1360" i="6"/>
  <c r="H1360" i="6"/>
  <c r="J1359" i="6"/>
  <c r="H1359" i="6"/>
  <c r="J1358" i="6"/>
  <c r="H1358" i="6"/>
  <c r="J1357" i="6"/>
  <c r="H1357" i="6"/>
  <c r="J1356" i="6"/>
  <c r="H1356" i="6"/>
  <c r="J1355" i="6"/>
  <c r="H1355" i="6"/>
  <c r="J1354" i="6"/>
  <c r="H1354" i="6"/>
  <c r="J1353" i="6"/>
  <c r="H1353" i="6"/>
  <c r="J1352" i="6"/>
  <c r="H1352" i="6"/>
  <c r="J1351" i="6"/>
  <c r="H1351" i="6"/>
  <c r="J1350" i="6"/>
  <c r="H1350" i="6"/>
  <c r="J1349" i="6"/>
  <c r="H1349" i="6"/>
  <c r="J1348" i="6"/>
  <c r="H1348" i="6"/>
  <c r="J1347" i="6"/>
  <c r="H1347" i="6"/>
  <c r="J1346" i="6"/>
  <c r="H1346" i="6"/>
  <c r="J1345" i="6"/>
  <c r="H1345" i="6"/>
  <c r="J1344" i="6"/>
  <c r="H1344" i="6"/>
  <c r="J1343" i="6"/>
  <c r="H1343" i="6"/>
  <c r="J1342" i="6"/>
  <c r="H1342" i="6"/>
  <c r="J1341" i="6"/>
  <c r="H1341" i="6"/>
  <c r="J1340" i="6"/>
  <c r="H1340" i="6"/>
  <c r="J1339" i="6"/>
  <c r="H1339" i="6"/>
  <c r="J1338" i="6"/>
  <c r="H1338" i="6"/>
  <c r="J1337" i="6"/>
  <c r="H1337" i="6"/>
  <c r="J1336" i="6"/>
  <c r="H1336" i="6"/>
  <c r="J1335" i="6"/>
  <c r="H1335" i="6"/>
  <c r="J1334" i="6"/>
  <c r="H1334" i="6"/>
  <c r="J1333" i="6"/>
  <c r="H1333" i="6"/>
  <c r="J1332" i="6"/>
  <c r="H1332" i="6"/>
  <c r="J1331" i="6"/>
  <c r="H1331" i="6"/>
  <c r="J1330" i="6"/>
  <c r="H1330" i="6"/>
  <c r="J1329" i="6"/>
  <c r="H1329" i="6"/>
  <c r="J1328" i="6"/>
  <c r="H1328" i="6"/>
  <c r="J1327" i="6"/>
  <c r="H1327" i="6"/>
  <c r="J1326" i="6"/>
  <c r="H1326" i="6"/>
  <c r="J1325" i="6"/>
  <c r="H1325" i="6"/>
  <c r="J1324" i="6"/>
  <c r="H1324" i="6"/>
  <c r="J1323" i="6"/>
  <c r="H1323" i="6"/>
  <c r="J1322" i="6"/>
  <c r="H1322" i="6"/>
  <c r="J1321" i="6"/>
  <c r="H1321" i="6"/>
  <c r="J1320" i="6"/>
  <c r="H1320" i="6"/>
  <c r="J1319" i="6"/>
  <c r="H1319" i="6"/>
  <c r="J1318" i="6"/>
  <c r="H1318" i="6"/>
  <c r="J1317" i="6"/>
  <c r="H1317" i="6"/>
  <c r="J1316" i="6"/>
  <c r="H1316" i="6"/>
  <c r="J1315" i="6"/>
  <c r="H1315" i="6"/>
  <c r="J1314" i="6"/>
  <c r="H1314" i="6"/>
  <c r="J1313" i="6"/>
  <c r="H1313" i="6"/>
  <c r="J1312" i="6"/>
  <c r="H1312" i="6"/>
  <c r="J1311" i="6"/>
  <c r="H1311" i="6"/>
  <c r="J1310" i="6"/>
  <c r="H1310" i="6"/>
  <c r="J1309" i="6"/>
  <c r="H1309" i="6"/>
  <c r="J1308" i="6"/>
  <c r="H1308" i="6"/>
  <c r="J1307" i="6"/>
  <c r="H1307" i="6"/>
  <c r="J1306" i="6"/>
  <c r="H1306" i="6"/>
  <c r="J1305" i="6"/>
  <c r="H1305" i="6"/>
  <c r="J1304" i="6"/>
  <c r="H1304" i="6"/>
  <c r="J1303" i="6"/>
  <c r="H1303" i="6"/>
  <c r="J1302" i="6"/>
  <c r="H1302" i="6"/>
  <c r="J1301" i="6"/>
  <c r="H1301" i="6"/>
  <c r="J1300" i="6"/>
  <c r="H1300" i="6"/>
  <c r="J1299" i="6"/>
  <c r="H1299" i="6"/>
  <c r="J1298" i="6"/>
  <c r="H1298" i="6"/>
  <c r="J1297" i="6"/>
  <c r="H1297" i="6"/>
  <c r="J1296" i="6"/>
  <c r="H1296" i="6"/>
  <c r="J1295" i="6"/>
  <c r="H1295" i="6"/>
  <c r="J1294" i="6"/>
  <c r="H1294" i="6"/>
  <c r="J1293" i="6"/>
  <c r="H1293" i="6"/>
  <c r="J1292" i="6"/>
  <c r="H1292" i="6"/>
  <c r="J1291" i="6"/>
  <c r="H1291" i="6"/>
  <c r="J1290" i="6"/>
  <c r="H1290" i="6"/>
  <c r="J1289" i="6"/>
  <c r="H1289" i="6"/>
  <c r="J1288" i="6"/>
  <c r="H1288" i="6"/>
  <c r="J1287" i="6"/>
  <c r="H1287" i="6"/>
  <c r="J1286" i="6"/>
  <c r="H1286" i="6"/>
  <c r="J1285" i="6"/>
  <c r="H1285" i="6"/>
  <c r="J1284" i="6"/>
  <c r="H1284" i="6"/>
  <c r="J1283" i="6"/>
  <c r="H1283" i="6"/>
  <c r="J1282" i="6"/>
  <c r="H1282" i="6"/>
  <c r="J1281" i="6"/>
  <c r="H1281" i="6"/>
  <c r="J1280" i="6"/>
  <c r="H1280" i="6"/>
  <c r="J1279" i="6"/>
  <c r="H1279" i="6"/>
  <c r="J1278" i="6"/>
  <c r="H1278" i="6"/>
  <c r="J1277" i="6"/>
  <c r="H1277" i="6"/>
  <c r="J1276" i="6"/>
  <c r="H1276" i="6"/>
  <c r="J1275" i="6"/>
  <c r="H1275" i="6"/>
  <c r="J1274" i="6"/>
  <c r="H1274" i="6"/>
  <c r="J1273" i="6"/>
  <c r="H1273" i="6"/>
  <c r="J1272" i="6"/>
  <c r="H1272" i="6"/>
  <c r="J1271" i="6"/>
  <c r="H1271" i="6"/>
  <c r="J1270" i="6"/>
  <c r="H1270" i="6"/>
  <c r="J1269" i="6"/>
  <c r="H1269" i="6"/>
  <c r="J1268" i="6"/>
  <c r="H1268" i="6"/>
  <c r="J1267" i="6"/>
  <c r="H1267" i="6"/>
  <c r="J1266" i="6"/>
  <c r="H1266" i="6"/>
  <c r="J1265" i="6"/>
  <c r="H1265" i="6"/>
  <c r="J1264" i="6"/>
  <c r="H1264" i="6"/>
  <c r="J1263" i="6"/>
  <c r="H1263" i="6"/>
  <c r="J1262" i="6"/>
  <c r="H1262" i="6"/>
  <c r="J1261" i="6"/>
  <c r="H1261" i="6"/>
  <c r="J1260" i="6"/>
  <c r="H1260" i="6"/>
  <c r="J1259" i="6"/>
  <c r="H1259" i="6"/>
  <c r="J1258" i="6"/>
  <c r="H1258" i="6"/>
  <c r="J1257" i="6"/>
  <c r="H1257" i="6"/>
  <c r="J1256" i="6"/>
  <c r="H1256" i="6"/>
  <c r="J1255" i="6"/>
  <c r="H1255" i="6"/>
  <c r="J1254" i="6"/>
  <c r="H1254" i="6"/>
  <c r="J1253" i="6"/>
  <c r="H1253" i="6"/>
  <c r="J1252" i="6"/>
  <c r="H1252" i="6"/>
  <c r="J1251" i="6"/>
  <c r="H1251" i="6"/>
  <c r="J1250" i="6"/>
  <c r="H1250" i="6"/>
  <c r="J1249" i="6"/>
  <c r="H1249" i="6"/>
  <c r="J1248" i="6"/>
  <c r="H1248" i="6"/>
  <c r="J1247" i="6"/>
  <c r="H1247" i="6"/>
  <c r="J1246" i="6"/>
  <c r="H1246" i="6"/>
  <c r="J1245" i="6"/>
  <c r="H1245" i="6"/>
  <c r="J1244" i="6"/>
  <c r="H1244" i="6"/>
  <c r="J1243" i="6"/>
  <c r="H1243" i="6"/>
  <c r="J1242" i="6"/>
  <c r="H1242" i="6"/>
  <c r="J1241" i="6"/>
  <c r="H1241" i="6"/>
  <c r="J1240" i="6"/>
  <c r="H1240" i="6"/>
  <c r="J1239" i="6"/>
  <c r="H1239" i="6"/>
  <c r="J1238" i="6"/>
  <c r="H1238" i="6"/>
  <c r="J1237" i="6"/>
  <c r="H1237" i="6"/>
  <c r="J1236" i="6"/>
  <c r="H1236" i="6"/>
  <c r="J1235" i="6"/>
  <c r="H1235" i="6"/>
  <c r="J1234" i="6"/>
  <c r="H1234" i="6"/>
  <c r="J1233" i="6"/>
  <c r="H1233" i="6"/>
  <c r="J1232" i="6"/>
  <c r="H1232" i="6"/>
  <c r="J1231" i="6"/>
  <c r="H1231" i="6"/>
  <c r="J1230" i="6"/>
  <c r="H1230" i="6"/>
  <c r="J1229" i="6"/>
  <c r="H1229" i="6"/>
  <c r="J1228" i="6"/>
  <c r="H1228" i="6"/>
  <c r="J1227" i="6"/>
  <c r="H1227" i="6"/>
  <c r="J1226" i="6"/>
  <c r="H1226" i="6"/>
  <c r="J1225" i="6"/>
  <c r="H1225" i="6"/>
  <c r="J1224" i="6"/>
  <c r="H1224" i="6"/>
  <c r="J1223" i="6"/>
  <c r="H1223" i="6"/>
  <c r="J1222" i="6"/>
  <c r="H1222" i="6"/>
  <c r="J1221" i="6"/>
  <c r="H1221" i="6"/>
  <c r="J1220" i="6"/>
  <c r="H1220" i="6"/>
  <c r="J1219" i="6"/>
  <c r="H1219" i="6"/>
  <c r="J1218" i="6"/>
  <c r="H1218" i="6"/>
  <c r="J1217" i="6"/>
  <c r="H1217" i="6"/>
  <c r="J1216" i="6"/>
  <c r="H1216" i="6"/>
  <c r="J1215" i="6"/>
  <c r="H1215" i="6"/>
  <c r="J1214" i="6"/>
  <c r="H1214" i="6"/>
  <c r="J1213" i="6"/>
  <c r="H1213" i="6"/>
  <c r="J1212" i="6"/>
  <c r="H1212" i="6"/>
  <c r="J1211" i="6"/>
  <c r="H1211" i="6"/>
  <c r="J1210" i="6"/>
  <c r="H1210" i="6"/>
  <c r="J1209" i="6"/>
  <c r="H1209" i="6"/>
  <c r="J1208" i="6"/>
  <c r="H1208" i="6"/>
  <c r="J1207" i="6"/>
  <c r="H1207" i="6"/>
  <c r="J1206" i="6"/>
  <c r="H1206" i="6"/>
  <c r="J1205" i="6"/>
  <c r="H1205" i="6"/>
  <c r="J1204" i="6"/>
  <c r="H1204" i="6"/>
  <c r="J1203" i="6"/>
  <c r="H1203" i="6"/>
  <c r="J1202" i="6"/>
  <c r="H1202" i="6"/>
  <c r="J1201" i="6"/>
  <c r="H1201" i="6"/>
  <c r="J1200" i="6"/>
  <c r="H1200" i="6"/>
  <c r="J1199" i="6"/>
  <c r="H1199" i="6"/>
  <c r="J1198" i="6"/>
  <c r="H1198" i="6"/>
  <c r="J1197" i="6"/>
  <c r="H1197" i="6"/>
  <c r="J1196" i="6"/>
  <c r="H1196" i="6"/>
  <c r="J1195" i="6"/>
  <c r="H1195" i="6"/>
  <c r="J1194" i="6"/>
  <c r="H1194" i="6"/>
  <c r="J1193" i="6"/>
  <c r="H1193" i="6"/>
  <c r="J1192" i="6"/>
  <c r="H1192" i="6"/>
  <c r="J1191" i="6"/>
  <c r="H1191" i="6"/>
  <c r="J1190" i="6"/>
  <c r="H1190" i="6"/>
  <c r="J1189" i="6"/>
  <c r="H1189" i="6"/>
  <c r="J1188" i="6"/>
  <c r="H1188" i="6"/>
  <c r="J1187" i="6"/>
  <c r="H1187" i="6"/>
  <c r="J1186" i="6"/>
  <c r="H1186" i="6"/>
  <c r="J1185" i="6"/>
  <c r="H1185" i="6"/>
  <c r="J1184" i="6"/>
  <c r="H1184" i="6"/>
  <c r="J1183" i="6"/>
  <c r="H1183" i="6"/>
  <c r="J1182" i="6"/>
  <c r="H1182" i="6"/>
  <c r="J1181" i="6"/>
  <c r="H1181" i="6"/>
  <c r="J1180" i="6"/>
  <c r="H1180" i="6"/>
  <c r="J1179" i="6"/>
  <c r="H1179" i="6"/>
  <c r="J1178" i="6"/>
  <c r="H1178" i="6"/>
  <c r="J1177" i="6"/>
  <c r="H1177" i="6"/>
  <c r="J1176" i="6"/>
  <c r="H1176" i="6"/>
  <c r="J1175" i="6"/>
  <c r="H1175" i="6"/>
  <c r="J1174" i="6"/>
  <c r="H1174" i="6"/>
  <c r="J1173" i="6"/>
  <c r="H1173" i="6"/>
  <c r="J1172" i="6"/>
  <c r="H1172" i="6"/>
  <c r="J1171" i="6"/>
  <c r="H1171" i="6"/>
  <c r="J1170" i="6"/>
  <c r="H1170" i="6"/>
  <c r="J1169" i="6"/>
  <c r="H1169" i="6"/>
  <c r="J1168" i="6"/>
  <c r="H1168" i="6"/>
  <c r="J1167" i="6"/>
  <c r="H1167" i="6"/>
  <c r="J1166" i="6"/>
  <c r="H1166" i="6"/>
  <c r="J1165" i="6"/>
  <c r="H1165" i="6"/>
  <c r="J1164" i="6"/>
  <c r="H1164" i="6"/>
  <c r="J1163" i="6"/>
  <c r="H1163" i="6"/>
  <c r="J1162" i="6"/>
  <c r="H1162" i="6"/>
  <c r="J1161" i="6"/>
  <c r="H1161" i="6"/>
  <c r="J1160" i="6"/>
  <c r="H1160" i="6"/>
  <c r="J1159" i="6"/>
  <c r="H1159" i="6"/>
  <c r="J1158" i="6"/>
  <c r="H1158" i="6"/>
  <c r="J1157" i="6"/>
  <c r="H1157" i="6"/>
  <c r="J1156" i="6"/>
  <c r="H1156" i="6"/>
  <c r="J1155" i="6"/>
  <c r="H1155" i="6"/>
  <c r="J1154" i="6"/>
  <c r="H1154" i="6"/>
  <c r="J1153" i="6"/>
  <c r="H1153" i="6"/>
  <c r="J1152" i="6"/>
  <c r="H1152" i="6"/>
  <c r="J1151" i="6"/>
  <c r="H1151" i="6"/>
  <c r="J1150" i="6"/>
  <c r="H1150" i="6"/>
  <c r="J1149" i="6"/>
  <c r="H1149" i="6"/>
  <c r="J1148" i="6"/>
  <c r="H1148" i="6"/>
  <c r="J1147" i="6"/>
  <c r="H1147" i="6"/>
  <c r="J1146" i="6"/>
  <c r="H1146" i="6"/>
  <c r="J1145" i="6"/>
  <c r="H1145" i="6"/>
  <c r="J1144" i="6"/>
  <c r="H1144" i="6"/>
  <c r="J1143" i="6"/>
  <c r="H1143" i="6"/>
  <c r="J1142" i="6"/>
  <c r="H1142" i="6"/>
  <c r="J1141" i="6"/>
  <c r="H1141" i="6"/>
  <c r="J1140" i="6"/>
  <c r="H1140" i="6"/>
  <c r="J1139" i="6"/>
  <c r="H1139" i="6"/>
  <c r="J1138" i="6"/>
  <c r="H1138" i="6"/>
  <c r="J1137" i="6"/>
  <c r="H1137" i="6"/>
  <c r="J1136" i="6"/>
  <c r="H1136" i="6"/>
  <c r="J1135" i="6"/>
  <c r="H1135" i="6"/>
  <c r="J1134" i="6"/>
  <c r="H1134" i="6"/>
  <c r="J1133" i="6"/>
  <c r="H1133" i="6"/>
  <c r="J1132" i="6"/>
  <c r="H1132" i="6"/>
  <c r="J1131" i="6"/>
  <c r="H1131" i="6"/>
  <c r="J1130" i="6"/>
  <c r="H1130" i="6"/>
  <c r="J1129" i="6"/>
  <c r="H1129" i="6"/>
  <c r="J1128" i="6"/>
  <c r="H1128" i="6"/>
  <c r="J1127" i="6"/>
  <c r="H1127" i="6"/>
  <c r="J1126" i="6"/>
  <c r="H1126" i="6"/>
  <c r="J1125" i="6"/>
  <c r="H1125" i="6"/>
  <c r="J1124" i="6"/>
  <c r="H1124" i="6"/>
  <c r="J1123" i="6"/>
  <c r="H1123" i="6"/>
  <c r="J1122" i="6"/>
  <c r="H1122" i="6"/>
  <c r="J1121" i="6"/>
  <c r="H1121" i="6"/>
  <c r="J1120" i="6"/>
  <c r="H1120" i="6"/>
  <c r="J1119" i="6"/>
  <c r="H1119" i="6"/>
  <c r="J1118" i="6"/>
  <c r="H1118" i="6"/>
  <c r="J1117" i="6"/>
  <c r="H1117" i="6"/>
  <c r="J1116" i="6"/>
  <c r="H1116" i="6"/>
  <c r="J1115" i="6"/>
  <c r="H1115" i="6"/>
  <c r="J1114" i="6"/>
  <c r="H1114" i="6"/>
  <c r="J1113" i="6"/>
  <c r="H1113" i="6"/>
  <c r="J1112" i="6"/>
  <c r="H1112" i="6"/>
  <c r="J1111" i="6"/>
  <c r="H1111" i="6"/>
  <c r="J1110" i="6"/>
  <c r="H1110" i="6"/>
  <c r="J1109" i="6"/>
  <c r="H1109" i="6"/>
  <c r="J1108" i="6"/>
  <c r="H1108" i="6"/>
  <c r="J1107" i="6"/>
  <c r="H1107" i="6"/>
  <c r="J1106" i="6"/>
  <c r="H1106" i="6"/>
  <c r="J1105" i="6"/>
  <c r="H1105" i="6"/>
  <c r="J1104" i="6"/>
  <c r="H1104" i="6"/>
  <c r="J1103" i="6"/>
  <c r="H1103" i="6"/>
  <c r="J1102" i="6"/>
  <c r="H1102" i="6"/>
  <c r="J1101" i="6"/>
  <c r="H1101" i="6"/>
  <c r="J1100" i="6"/>
  <c r="H1100" i="6"/>
  <c r="J1099" i="6"/>
  <c r="H1099" i="6"/>
  <c r="J1098" i="6"/>
  <c r="H1098" i="6"/>
  <c r="J1097" i="6"/>
  <c r="H1097" i="6"/>
  <c r="J1096" i="6"/>
  <c r="H1096" i="6"/>
  <c r="J1095" i="6"/>
  <c r="H1095" i="6"/>
  <c r="J1094" i="6"/>
  <c r="H1094" i="6"/>
  <c r="J1093" i="6"/>
  <c r="H1093" i="6"/>
  <c r="J1092" i="6"/>
  <c r="H1092" i="6"/>
  <c r="J1091" i="6"/>
  <c r="H1091" i="6"/>
  <c r="J1090" i="6"/>
  <c r="H1090" i="6"/>
  <c r="J1089" i="6"/>
  <c r="H1089" i="6"/>
  <c r="J1088" i="6"/>
  <c r="H1088" i="6"/>
  <c r="J1087" i="6"/>
  <c r="H1087" i="6"/>
  <c r="J1086" i="6"/>
  <c r="H1086" i="6"/>
  <c r="J1085" i="6"/>
  <c r="H1085" i="6"/>
  <c r="J1084" i="6"/>
  <c r="H1084" i="6"/>
  <c r="J1083" i="6"/>
  <c r="H1083" i="6"/>
  <c r="J1082" i="6"/>
  <c r="H1082" i="6"/>
  <c r="J1081" i="6"/>
  <c r="H1081" i="6"/>
  <c r="J1080" i="6"/>
  <c r="H1080" i="6"/>
  <c r="J1079" i="6"/>
  <c r="H1079" i="6"/>
  <c r="J1078" i="6"/>
  <c r="H1078" i="6"/>
  <c r="J1077" i="6"/>
  <c r="H1077" i="6"/>
  <c r="J1076" i="6"/>
  <c r="H1076" i="6"/>
  <c r="J1075" i="6"/>
  <c r="H1075" i="6"/>
  <c r="J1074" i="6"/>
  <c r="H1074" i="6"/>
  <c r="J1073" i="6"/>
  <c r="H1073" i="6"/>
  <c r="J1072" i="6"/>
  <c r="H1072" i="6"/>
  <c r="J1071" i="6"/>
  <c r="H1071" i="6"/>
  <c r="J1070" i="6"/>
  <c r="H1070" i="6"/>
  <c r="J1069" i="6"/>
  <c r="H1069" i="6"/>
  <c r="J1068" i="6"/>
  <c r="H1068" i="6"/>
  <c r="J1067" i="6"/>
  <c r="H1067" i="6"/>
  <c r="J1066" i="6"/>
  <c r="H1066" i="6"/>
  <c r="J1065" i="6"/>
  <c r="H1065" i="6"/>
  <c r="J1064" i="6"/>
  <c r="H1064" i="6"/>
  <c r="J1063" i="6"/>
  <c r="H1063" i="6"/>
  <c r="J1062" i="6"/>
  <c r="H1062" i="6"/>
  <c r="J1061" i="6"/>
  <c r="H1061" i="6"/>
  <c r="J1060" i="6"/>
  <c r="H1060" i="6"/>
  <c r="J1059" i="6"/>
  <c r="H1059" i="6"/>
  <c r="J1058" i="6"/>
  <c r="H1058" i="6"/>
  <c r="J1057" i="6"/>
  <c r="H1057" i="6"/>
  <c r="J1056" i="6"/>
  <c r="H1056" i="6"/>
  <c r="J1055" i="6"/>
  <c r="H1055" i="6"/>
  <c r="J1054" i="6"/>
  <c r="H1054" i="6"/>
  <c r="J1053" i="6"/>
  <c r="H1053" i="6"/>
  <c r="J1052" i="6"/>
  <c r="H1052" i="6"/>
  <c r="J1051" i="6"/>
  <c r="H1051" i="6"/>
  <c r="J1050" i="6"/>
  <c r="H1050" i="6"/>
  <c r="J1049" i="6"/>
  <c r="H1049" i="6"/>
  <c r="J1048" i="6"/>
  <c r="H1048" i="6"/>
  <c r="J1047" i="6"/>
  <c r="H1047" i="6"/>
  <c r="J1046" i="6"/>
  <c r="H1046" i="6"/>
  <c r="J1045" i="6"/>
  <c r="H1045" i="6"/>
  <c r="J1044" i="6"/>
  <c r="H1044" i="6"/>
  <c r="J1043" i="6"/>
  <c r="H1043" i="6"/>
  <c r="J1042" i="6"/>
  <c r="H1042" i="6"/>
  <c r="J1041" i="6"/>
  <c r="H1041" i="6"/>
  <c r="J1040" i="6"/>
  <c r="H1040" i="6"/>
  <c r="J1039" i="6"/>
  <c r="H1039" i="6"/>
  <c r="J1038" i="6"/>
  <c r="H1038" i="6"/>
  <c r="J1037" i="6"/>
  <c r="H1037" i="6"/>
  <c r="J1036" i="6"/>
  <c r="H1036" i="6"/>
  <c r="J1035" i="6"/>
  <c r="H1035" i="6"/>
  <c r="J1034" i="6"/>
  <c r="H1034" i="6"/>
  <c r="J1033" i="6"/>
  <c r="H1033" i="6"/>
  <c r="J1032" i="6"/>
  <c r="H1032" i="6"/>
  <c r="J1031" i="6"/>
  <c r="H1031" i="6"/>
  <c r="J1030" i="6"/>
  <c r="H1030" i="6"/>
  <c r="J1029" i="6"/>
  <c r="H1029" i="6"/>
  <c r="J1028" i="6"/>
  <c r="H1028" i="6"/>
  <c r="J1027" i="6"/>
  <c r="H1027" i="6"/>
  <c r="J1026" i="6"/>
  <c r="H1026" i="6"/>
  <c r="J1025" i="6"/>
  <c r="H1025" i="6"/>
  <c r="J1024" i="6"/>
  <c r="H1024" i="6"/>
  <c r="J1023" i="6"/>
  <c r="H1023" i="6"/>
  <c r="J1022" i="6"/>
  <c r="H1022" i="6"/>
  <c r="J1021" i="6"/>
  <c r="H1021" i="6"/>
  <c r="J1020" i="6"/>
  <c r="H1020" i="6"/>
  <c r="J1019" i="6"/>
  <c r="H1019" i="6"/>
  <c r="J1018" i="6"/>
  <c r="H1018" i="6"/>
  <c r="J1017" i="6"/>
  <c r="H1017" i="6"/>
  <c r="J1016" i="6"/>
  <c r="H1016" i="6"/>
  <c r="J1015" i="6"/>
  <c r="H1015" i="6"/>
  <c r="J1014" i="6"/>
  <c r="H1014" i="6"/>
  <c r="J1013" i="6"/>
  <c r="H1013" i="6"/>
  <c r="J1012" i="6"/>
  <c r="H1012" i="6"/>
  <c r="J1011" i="6"/>
  <c r="H1011" i="6"/>
  <c r="J1010" i="6"/>
  <c r="H1010" i="6"/>
  <c r="J1009" i="6"/>
  <c r="H1009" i="6"/>
  <c r="J1008" i="6"/>
  <c r="H1008" i="6"/>
  <c r="J1007" i="6"/>
  <c r="H1007" i="6"/>
  <c r="J1006" i="6"/>
  <c r="H1006" i="6"/>
  <c r="J1005" i="6"/>
  <c r="H1005" i="6"/>
  <c r="J1004" i="6"/>
  <c r="H1004" i="6"/>
  <c r="J1003" i="6"/>
  <c r="H1003" i="6"/>
  <c r="J1002" i="6"/>
  <c r="H1002" i="6"/>
  <c r="J1001" i="6"/>
  <c r="H1001" i="6"/>
  <c r="J1000" i="6"/>
  <c r="H1000" i="6"/>
  <c r="J999" i="6"/>
  <c r="H999" i="6"/>
  <c r="J998" i="6"/>
  <c r="H998" i="6"/>
  <c r="J997" i="6"/>
  <c r="H997" i="6"/>
  <c r="J996" i="6"/>
  <c r="H996" i="6"/>
  <c r="J995" i="6"/>
  <c r="H995" i="6"/>
  <c r="J994" i="6"/>
  <c r="H994" i="6"/>
  <c r="J993" i="6"/>
  <c r="H993" i="6"/>
  <c r="J992" i="6"/>
  <c r="H992" i="6"/>
  <c r="J991" i="6"/>
  <c r="H991" i="6"/>
  <c r="J990" i="6"/>
  <c r="H990" i="6"/>
  <c r="J989" i="6"/>
  <c r="H989" i="6"/>
  <c r="J988" i="6"/>
  <c r="H988" i="6"/>
  <c r="J987" i="6"/>
  <c r="H987" i="6"/>
  <c r="J986" i="6"/>
  <c r="H986" i="6"/>
  <c r="J985" i="6"/>
  <c r="H985" i="6"/>
  <c r="J984" i="6"/>
  <c r="H984" i="6"/>
  <c r="J983" i="6"/>
  <c r="H983" i="6"/>
  <c r="J982" i="6"/>
  <c r="H982" i="6"/>
  <c r="J981" i="6"/>
  <c r="H981" i="6"/>
  <c r="J980" i="6"/>
  <c r="H980" i="6"/>
  <c r="J979" i="6"/>
  <c r="H979" i="6"/>
  <c r="J978" i="6"/>
  <c r="H978" i="6"/>
  <c r="J977" i="6"/>
  <c r="H977" i="6"/>
  <c r="J976" i="6"/>
  <c r="H976" i="6"/>
  <c r="J975" i="6"/>
  <c r="H975" i="6"/>
  <c r="J974" i="6"/>
  <c r="H974" i="6"/>
  <c r="J973" i="6"/>
  <c r="H973" i="6"/>
  <c r="J972" i="6"/>
  <c r="H972" i="6"/>
  <c r="J971" i="6"/>
  <c r="H971" i="6"/>
  <c r="J970" i="6"/>
  <c r="H970" i="6"/>
  <c r="J969" i="6"/>
  <c r="H969" i="6"/>
  <c r="J968" i="6"/>
  <c r="H968" i="6"/>
  <c r="J967" i="6"/>
  <c r="H967" i="6"/>
  <c r="J966" i="6"/>
  <c r="H966" i="6"/>
  <c r="J965" i="6"/>
  <c r="H965" i="6"/>
  <c r="J964" i="6"/>
  <c r="H964" i="6"/>
  <c r="J963" i="6"/>
  <c r="H963" i="6"/>
  <c r="J962" i="6"/>
  <c r="H962" i="6"/>
  <c r="J961" i="6"/>
  <c r="H961" i="6"/>
  <c r="J960" i="6"/>
  <c r="H960" i="6"/>
  <c r="J959" i="6"/>
  <c r="H959" i="6"/>
  <c r="J958" i="6"/>
  <c r="H958" i="6"/>
  <c r="J957" i="6"/>
  <c r="H957" i="6"/>
  <c r="J956" i="6"/>
  <c r="H956" i="6"/>
  <c r="J955" i="6"/>
  <c r="H955" i="6"/>
  <c r="J954" i="6"/>
  <c r="H954" i="6"/>
  <c r="J953" i="6"/>
  <c r="H953" i="6"/>
  <c r="J952" i="6"/>
  <c r="H952" i="6"/>
  <c r="J951" i="6"/>
  <c r="H951" i="6"/>
  <c r="J950" i="6"/>
  <c r="H950" i="6"/>
  <c r="J949" i="6"/>
  <c r="H949" i="6"/>
  <c r="J948" i="6"/>
  <c r="H948" i="6"/>
  <c r="J947" i="6"/>
  <c r="H947" i="6"/>
  <c r="J946" i="6"/>
  <c r="H946" i="6"/>
  <c r="J945" i="6"/>
  <c r="H945" i="6"/>
  <c r="J944" i="6"/>
  <c r="H944" i="6"/>
  <c r="J943" i="6"/>
  <c r="H943" i="6"/>
  <c r="J942" i="6"/>
  <c r="H942" i="6"/>
  <c r="J941" i="6"/>
  <c r="H941" i="6"/>
  <c r="J940" i="6"/>
  <c r="H940" i="6"/>
  <c r="J939" i="6"/>
  <c r="H939" i="6"/>
  <c r="J938" i="6"/>
  <c r="H938" i="6"/>
  <c r="J937" i="6"/>
  <c r="H937" i="6"/>
  <c r="J936" i="6"/>
  <c r="H936" i="6"/>
  <c r="J935" i="6"/>
  <c r="H935" i="6"/>
  <c r="J934" i="6"/>
  <c r="H934" i="6"/>
  <c r="J933" i="6"/>
  <c r="H933" i="6"/>
  <c r="J932" i="6"/>
  <c r="H932" i="6"/>
  <c r="J931" i="6"/>
  <c r="H931" i="6"/>
  <c r="J930" i="6"/>
  <c r="H930" i="6"/>
  <c r="J929" i="6"/>
  <c r="H929" i="6"/>
  <c r="J928" i="6"/>
  <c r="H928" i="6"/>
  <c r="J927" i="6"/>
  <c r="H927" i="6"/>
  <c r="J926" i="6"/>
  <c r="H926" i="6"/>
  <c r="J925" i="6"/>
  <c r="H925" i="6"/>
  <c r="J924" i="6"/>
  <c r="H924" i="6"/>
  <c r="J923" i="6"/>
  <c r="H923" i="6"/>
  <c r="J922" i="6"/>
  <c r="H922" i="6"/>
  <c r="J921" i="6"/>
  <c r="H921" i="6"/>
  <c r="J920" i="6"/>
  <c r="H920" i="6"/>
  <c r="J919" i="6"/>
  <c r="H919" i="6"/>
  <c r="J918" i="6"/>
  <c r="H918" i="6"/>
  <c r="J917" i="6"/>
  <c r="H917" i="6"/>
  <c r="J916" i="6"/>
  <c r="H916" i="6"/>
  <c r="J915" i="6"/>
  <c r="H915" i="6"/>
  <c r="J914" i="6"/>
  <c r="H914" i="6"/>
  <c r="J913" i="6"/>
  <c r="H913" i="6"/>
  <c r="J912" i="6"/>
  <c r="H912" i="6"/>
  <c r="J911" i="6"/>
  <c r="H911" i="6"/>
  <c r="J910" i="6"/>
  <c r="H910" i="6"/>
  <c r="J909" i="6"/>
  <c r="H909" i="6"/>
  <c r="J908" i="6"/>
  <c r="H908" i="6"/>
  <c r="J907" i="6"/>
  <c r="H907" i="6"/>
  <c r="J906" i="6"/>
  <c r="H906" i="6"/>
  <c r="J905" i="6"/>
  <c r="H905" i="6"/>
  <c r="J904" i="6"/>
  <c r="H904" i="6"/>
  <c r="J903" i="6"/>
  <c r="H903" i="6"/>
  <c r="J902" i="6"/>
  <c r="H902" i="6"/>
  <c r="J901" i="6"/>
  <c r="H901" i="6"/>
  <c r="J900" i="6"/>
  <c r="H900" i="6"/>
  <c r="J899" i="6"/>
  <c r="H899" i="6"/>
  <c r="J898" i="6"/>
  <c r="H898" i="6"/>
  <c r="J897" i="6"/>
  <c r="H897" i="6"/>
  <c r="J896" i="6"/>
  <c r="H896" i="6"/>
  <c r="J895" i="6"/>
  <c r="H895" i="6"/>
  <c r="J894" i="6"/>
  <c r="H894" i="6"/>
  <c r="J893" i="6"/>
  <c r="H893" i="6"/>
  <c r="J892" i="6"/>
  <c r="H892" i="6"/>
  <c r="J891" i="6"/>
  <c r="H891" i="6"/>
  <c r="J890" i="6"/>
  <c r="H890" i="6"/>
  <c r="J889" i="6"/>
  <c r="H889" i="6"/>
  <c r="J888" i="6"/>
  <c r="H888" i="6"/>
  <c r="J887" i="6"/>
  <c r="H887" i="6"/>
  <c r="J886" i="6"/>
  <c r="H886" i="6"/>
  <c r="J885" i="6"/>
  <c r="H885" i="6"/>
  <c r="J884" i="6"/>
  <c r="H884" i="6"/>
  <c r="J883" i="6"/>
  <c r="H883" i="6"/>
  <c r="J882" i="6"/>
  <c r="H882" i="6"/>
  <c r="J881" i="6"/>
  <c r="H881" i="6"/>
  <c r="J880" i="6"/>
  <c r="H880" i="6"/>
  <c r="J879" i="6"/>
  <c r="H879" i="6"/>
  <c r="J878" i="6"/>
  <c r="H878" i="6"/>
  <c r="J877" i="6"/>
  <c r="H877" i="6"/>
  <c r="J876" i="6"/>
  <c r="H876" i="6"/>
  <c r="J875" i="6"/>
  <c r="H875" i="6"/>
  <c r="J874" i="6"/>
  <c r="H874" i="6"/>
  <c r="J873" i="6"/>
  <c r="H873" i="6"/>
  <c r="J872" i="6"/>
  <c r="H872" i="6"/>
  <c r="J871" i="6"/>
  <c r="H871" i="6"/>
  <c r="J870" i="6"/>
  <c r="H870" i="6"/>
  <c r="J869" i="6"/>
  <c r="H869" i="6"/>
  <c r="J868" i="6"/>
  <c r="H868" i="6"/>
  <c r="J867" i="6"/>
  <c r="H867" i="6"/>
  <c r="J866" i="6"/>
  <c r="H866" i="6"/>
  <c r="J865" i="6"/>
  <c r="H865" i="6"/>
  <c r="J864" i="6"/>
  <c r="H864" i="6"/>
  <c r="J863" i="6"/>
  <c r="H863" i="6"/>
  <c r="J862" i="6"/>
  <c r="H862" i="6"/>
  <c r="J861" i="6"/>
  <c r="H861" i="6"/>
  <c r="J860" i="6"/>
  <c r="H860" i="6"/>
  <c r="J859" i="6"/>
  <c r="H859" i="6"/>
  <c r="J858" i="6"/>
  <c r="H858" i="6"/>
  <c r="J857" i="6"/>
  <c r="H857" i="6"/>
  <c r="J856" i="6"/>
  <c r="H856" i="6"/>
  <c r="J855" i="6"/>
  <c r="H855" i="6"/>
  <c r="J854" i="6"/>
  <c r="H854" i="6"/>
  <c r="J853" i="6"/>
  <c r="H853" i="6"/>
  <c r="J852" i="6"/>
  <c r="H852" i="6"/>
  <c r="J851" i="6"/>
  <c r="H851" i="6"/>
  <c r="J850" i="6"/>
  <c r="H850" i="6"/>
  <c r="J849" i="6"/>
  <c r="H849" i="6"/>
  <c r="J848" i="6"/>
  <c r="H848" i="6"/>
  <c r="J847" i="6"/>
  <c r="H847" i="6"/>
  <c r="J846" i="6"/>
  <c r="H846" i="6"/>
  <c r="J845" i="6"/>
  <c r="H845" i="6"/>
  <c r="J844" i="6"/>
  <c r="H844" i="6"/>
  <c r="J843" i="6"/>
  <c r="H843" i="6"/>
  <c r="J842" i="6"/>
  <c r="H842" i="6"/>
  <c r="J841" i="6"/>
  <c r="H841" i="6"/>
  <c r="J840" i="6"/>
  <c r="H840" i="6"/>
  <c r="J839" i="6"/>
  <c r="H839" i="6"/>
  <c r="J838" i="6"/>
  <c r="H838" i="6"/>
  <c r="J837" i="6"/>
  <c r="H837" i="6"/>
  <c r="J836" i="6"/>
  <c r="H836" i="6"/>
  <c r="J835" i="6"/>
  <c r="H835" i="6"/>
  <c r="J834" i="6"/>
  <c r="H834" i="6"/>
  <c r="J833" i="6"/>
  <c r="H833" i="6"/>
  <c r="J832" i="6"/>
  <c r="H832" i="6"/>
  <c r="J831" i="6"/>
  <c r="H831" i="6"/>
  <c r="J830" i="6"/>
  <c r="H830" i="6"/>
  <c r="J829" i="6"/>
  <c r="H829" i="6"/>
  <c r="J828" i="6"/>
  <c r="H828" i="6"/>
  <c r="J827" i="6"/>
  <c r="H827" i="6"/>
  <c r="J826" i="6"/>
  <c r="H826" i="6"/>
  <c r="J825" i="6"/>
  <c r="H825" i="6"/>
  <c r="J824" i="6"/>
  <c r="H824" i="6"/>
  <c r="J823" i="6"/>
  <c r="H823" i="6"/>
  <c r="J822" i="6"/>
  <c r="H822" i="6"/>
  <c r="J821" i="6"/>
  <c r="H821" i="6"/>
  <c r="J820" i="6"/>
  <c r="H820" i="6"/>
  <c r="J819" i="6"/>
  <c r="H819" i="6"/>
  <c r="J818" i="6"/>
  <c r="H818" i="6"/>
  <c r="J817" i="6"/>
  <c r="H817" i="6"/>
  <c r="J816" i="6"/>
  <c r="H816" i="6"/>
  <c r="J815" i="6"/>
  <c r="H815" i="6"/>
  <c r="J814" i="6"/>
  <c r="H814" i="6"/>
  <c r="J813" i="6"/>
  <c r="H813" i="6"/>
  <c r="J812" i="6"/>
  <c r="H812" i="6"/>
  <c r="J811" i="6"/>
  <c r="H811" i="6"/>
  <c r="J810" i="6"/>
  <c r="H810" i="6"/>
  <c r="J809" i="6"/>
  <c r="H809" i="6"/>
  <c r="J808" i="6"/>
  <c r="H808" i="6"/>
  <c r="J807" i="6"/>
  <c r="H807" i="6"/>
  <c r="J806" i="6"/>
  <c r="H806" i="6"/>
  <c r="J805" i="6"/>
  <c r="H805" i="6"/>
  <c r="J804" i="6"/>
  <c r="H804" i="6"/>
  <c r="J803" i="6"/>
  <c r="H803" i="6"/>
  <c r="J802" i="6"/>
  <c r="H802" i="6"/>
  <c r="J801" i="6"/>
  <c r="H801" i="6"/>
  <c r="J800" i="6"/>
  <c r="H800" i="6"/>
  <c r="J799" i="6"/>
  <c r="H799" i="6"/>
  <c r="J798" i="6"/>
  <c r="H798" i="6"/>
  <c r="J797" i="6"/>
  <c r="H797" i="6"/>
  <c r="J796" i="6"/>
  <c r="H796" i="6"/>
  <c r="J795" i="6"/>
  <c r="H795" i="6"/>
  <c r="J794" i="6"/>
  <c r="H794" i="6"/>
  <c r="J793" i="6"/>
  <c r="H793" i="6"/>
  <c r="J792" i="6"/>
  <c r="H792" i="6"/>
  <c r="J791" i="6"/>
  <c r="H791" i="6"/>
  <c r="J790" i="6"/>
  <c r="H790" i="6"/>
  <c r="J789" i="6"/>
  <c r="H789" i="6"/>
  <c r="J788" i="6"/>
  <c r="H788" i="6"/>
  <c r="J787" i="6"/>
  <c r="H787" i="6"/>
  <c r="J786" i="6"/>
  <c r="H786" i="6"/>
  <c r="J785" i="6"/>
  <c r="H785" i="6"/>
  <c r="J784" i="6"/>
  <c r="H784" i="6"/>
  <c r="J783" i="6"/>
  <c r="H783" i="6"/>
  <c r="J782" i="6"/>
  <c r="H782" i="6"/>
  <c r="J781" i="6"/>
  <c r="H781" i="6"/>
  <c r="J780" i="6"/>
  <c r="H780" i="6"/>
  <c r="J779" i="6"/>
  <c r="H779" i="6"/>
  <c r="J778" i="6"/>
  <c r="H778" i="6"/>
  <c r="J777" i="6"/>
  <c r="H777" i="6"/>
  <c r="J776" i="6"/>
  <c r="H776" i="6"/>
  <c r="J775" i="6"/>
  <c r="H775" i="6"/>
  <c r="J774" i="6"/>
  <c r="H774" i="6"/>
  <c r="J773" i="6"/>
  <c r="H773" i="6"/>
  <c r="J772" i="6"/>
  <c r="H772" i="6"/>
  <c r="J771" i="6"/>
  <c r="H771" i="6"/>
  <c r="J770" i="6"/>
  <c r="H770" i="6"/>
  <c r="J769" i="6"/>
  <c r="H769" i="6"/>
  <c r="J768" i="6"/>
  <c r="H768" i="6"/>
  <c r="J767" i="6"/>
  <c r="H767" i="6"/>
  <c r="J766" i="6"/>
  <c r="H766" i="6"/>
  <c r="J765" i="6"/>
  <c r="H765" i="6"/>
  <c r="J764" i="6"/>
  <c r="H764" i="6"/>
  <c r="J763" i="6"/>
  <c r="H763" i="6"/>
  <c r="J762" i="6"/>
  <c r="H762" i="6"/>
  <c r="J761" i="6"/>
  <c r="H761" i="6"/>
  <c r="J760" i="6"/>
  <c r="H760" i="6"/>
  <c r="J759" i="6"/>
  <c r="H759" i="6"/>
  <c r="J758" i="6"/>
  <c r="H758" i="6"/>
  <c r="J757" i="6"/>
  <c r="H757" i="6"/>
  <c r="J756" i="6"/>
  <c r="H756" i="6"/>
  <c r="J755" i="6"/>
  <c r="H755" i="6"/>
  <c r="J754" i="6"/>
  <c r="H754" i="6"/>
  <c r="J753" i="6"/>
  <c r="H753" i="6"/>
  <c r="J752" i="6"/>
  <c r="H752" i="6"/>
  <c r="J751" i="6"/>
  <c r="H751" i="6"/>
  <c r="J750" i="6"/>
  <c r="H750" i="6"/>
  <c r="J749" i="6"/>
  <c r="H749" i="6"/>
  <c r="J748" i="6"/>
  <c r="H748" i="6"/>
  <c r="J747" i="6"/>
  <c r="H747" i="6"/>
  <c r="J746" i="6"/>
  <c r="H746" i="6"/>
  <c r="J745" i="6"/>
  <c r="H745" i="6"/>
  <c r="J744" i="6"/>
  <c r="H744" i="6"/>
  <c r="J743" i="6"/>
  <c r="H743" i="6"/>
  <c r="J742" i="6"/>
  <c r="H742" i="6"/>
  <c r="J741" i="6"/>
  <c r="H741" i="6"/>
  <c r="J740" i="6"/>
  <c r="H740" i="6"/>
  <c r="J739" i="6"/>
  <c r="H739" i="6"/>
  <c r="J738" i="6"/>
  <c r="H738" i="6"/>
  <c r="J737" i="6"/>
  <c r="H737" i="6"/>
  <c r="J736" i="6"/>
  <c r="H736" i="6"/>
  <c r="J735" i="6"/>
  <c r="H735" i="6"/>
  <c r="J734" i="6"/>
  <c r="H734" i="6"/>
  <c r="J733" i="6"/>
  <c r="H733" i="6"/>
  <c r="J732" i="6"/>
  <c r="H732" i="6"/>
  <c r="J731" i="6"/>
  <c r="H731" i="6"/>
  <c r="J730" i="6"/>
  <c r="H730" i="6"/>
  <c r="J729" i="6"/>
  <c r="H729" i="6"/>
  <c r="J728" i="6"/>
  <c r="H728" i="6"/>
  <c r="J727" i="6"/>
  <c r="H727" i="6"/>
  <c r="J726" i="6"/>
  <c r="H726" i="6"/>
  <c r="J725" i="6"/>
  <c r="H725" i="6"/>
  <c r="J724" i="6"/>
  <c r="H724" i="6"/>
  <c r="J723" i="6"/>
  <c r="H723" i="6"/>
  <c r="J722" i="6"/>
  <c r="H722" i="6"/>
  <c r="J721" i="6"/>
  <c r="H721" i="6"/>
  <c r="J720" i="6"/>
  <c r="H720" i="6"/>
  <c r="J719" i="6"/>
  <c r="H719" i="6"/>
  <c r="J718" i="6"/>
  <c r="H718" i="6"/>
  <c r="J717" i="6"/>
  <c r="H717" i="6"/>
  <c r="J716" i="6"/>
  <c r="H716" i="6"/>
  <c r="J715" i="6"/>
  <c r="H715" i="6"/>
  <c r="J714" i="6"/>
  <c r="H714" i="6"/>
  <c r="J713" i="6"/>
  <c r="H713" i="6"/>
  <c r="J712" i="6"/>
  <c r="H712" i="6"/>
  <c r="J711" i="6"/>
  <c r="H711" i="6"/>
  <c r="J710" i="6"/>
  <c r="H710" i="6"/>
  <c r="J709" i="6"/>
  <c r="H709" i="6"/>
  <c r="J708" i="6"/>
  <c r="H708" i="6"/>
  <c r="J707" i="6"/>
  <c r="H707" i="6"/>
  <c r="J706" i="6"/>
  <c r="H706" i="6"/>
  <c r="J705" i="6"/>
  <c r="H705" i="6"/>
  <c r="J704" i="6"/>
  <c r="H704" i="6"/>
  <c r="J703" i="6"/>
  <c r="H703" i="6"/>
  <c r="J702" i="6"/>
  <c r="H702" i="6"/>
  <c r="J701" i="6"/>
  <c r="H701" i="6"/>
  <c r="J700" i="6"/>
  <c r="H700" i="6"/>
  <c r="J699" i="6"/>
  <c r="H699" i="6"/>
  <c r="J698" i="6"/>
  <c r="H698" i="6"/>
  <c r="J697" i="6"/>
  <c r="H697" i="6"/>
  <c r="J696" i="6"/>
  <c r="H696" i="6"/>
  <c r="J695" i="6"/>
  <c r="H695" i="6"/>
  <c r="J694" i="6"/>
  <c r="H694" i="6"/>
  <c r="J693" i="6"/>
  <c r="H693" i="6"/>
  <c r="J692" i="6"/>
  <c r="H692" i="6"/>
  <c r="J691" i="6"/>
  <c r="H691" i="6"/>
  <c r="J690" i="6"/>
  <c r="H690" i="6"/>
  <c r="J689" i="6"/>
  <c r="H689" i="6"/>
  <c r="J688" i="6"/>
  <c r="H688" i="6"/>
  <c r="J687" i="6"/>
  <c r="H687" i="6"/>
  <c r="J686" i="6"/>
  <c r="H686" i="6"/>
  <c r="J685" i="6"/>
  <c r="H685" i="6"/>
  <c r="J684" i="6"/>
  <c r="H684" i="6"/>
  <c r="J683" i="6"/>
  <c r="H683" i="6"/>
  <c r="J682" i="6"/>
  <c r="H682" i="6"/>
  <c r="J681" i="6"/>
  <c r="H681" i="6"/>
  <c r="J680" i="6"/>
  <c r="H680" i="6"/>
  <c r="J679" i="6"/>
  <c r="H679" i="6"/>
  <c r="J678" i="6"/>
  <c r="H678" i="6"/>
  <c r="J677" i="6"/>
  <c r="H677" i="6"/>
  <c r="J676" i="6"/>
  <c r="H676" i="6"/>
  <c r="J675" i="6"/>
  <c r="H675" i="6"/>
  <c r="J674" i="6"/>
  <c r="H674" i="6"/>
  <c r="J673" i="6"/>
  <c r="H673" i="6"/>
  <c r="J672" i="6"/>
  <c r="H672" i="6"/>
  <c r="J671" i="6"/>
  <c r="H671" i="6"/>
  <c r="J670" i="6"/>
  <c r="H670" i="6"/>
  <c r="J669" i="6"/>
  <c r="H669" i="6"/>
  <c r="J668" i="6"/>
  <c r="H668" i="6"/>
  <c r="J667" i="6"/>
  <c r="H667" i="6"/>
  <c r="J666" i="6"/>
  <c r="H666" i="6"/>
  <c r="J665" i="6"/>
  <c r="H665" i="6"/>
  <c r="J664" i="6"/>
  <c r="H664" i="6"/>
  <c r="J663" i="6"/>
  <c r="H663" i="6"/>
  <c r="J662" i="6"/>
  <c r="H662" i="6"/>
  <c r="J661" i="6"/>
  <c r="H661" i="6"/>
  <c r="J660" i="6"/>
  <c r="H660" i="6"/>
  <c r="J659" i="6"/>
  <c r="H659" i="6"/>
  <c r="J658" i="6"/>
  <c r="H658" i="6"/>
  <c r="J657" i="6"/>
  <c r="H657" i="6"/>
  <c r="J656" i="6"/>
  <c r="H656" i="6"/>
  <c r="J655" i="6"/>
  <c r="H655" i="6"/>
  <c r="J654" i="6"/>
  <c r="H654" i="6"/>
  <c r="J653" i="6"/>
  <c r="H653" i="6"/>
  <c r="J652" i="6"/>
  <c r="H652" i="6"/>
  <c r="J651" i="6"/>
  <c r="H651" i="6"/>
  <c r="J650" i="6"/>
  <c r="H650" i="6"/>
  <c r="J649" i="6"/>
  <c r="H649" i="6"/>
  <c r="J648" i="6"/>
  <c r="H648" i="6"/>
  <c r="J647" i="6"/>
  <c r="H647" i="6"/>
  <c r="J646" i="6"/>
  <c r="H646" i="6"/>
  <c r="J645" i="6"/>
  <c r="H645" i="6"/>
  <c r="J644" i="6"/>
  <c r="H644" i="6"/>
  <c r="J643" i="6"/>
  <c r="H643" i="6"/>
  <c r="J642" i="6"/>
  <c r="H642" i="6"/>
  <c r="J641" i="6"/>
  <c r="H641" i="6"/>
  <c r="J640" i="6"/>
  <c r="H640" i="6"/>
  <c r="J639" i="6"/>
  <c r="H639" i="6"/>
  <c r="J638" i="6"/>
  <c r="H638" i="6"/>
  <c r="J637" i="6"/>
  <c r="H637" i="6"/>
  <c r="J636" i="6"/>
  <c r="H636" i="6"/>
  <c r="J635" i="6"/>
  <c r="H635" i="6"/>
  <c r="J634" i="6"/>
  <c r="H634" i="6"/>
  <c r="J633" i="6"/>
  <c r="H633" i="6"/>
  <c r="J632" i="6"/>
  <c r="H632" i="6"/>
  <c r="J631" i="6"/>
  <c r="H631" i="6"/>
  <c r="J630" i="6"/>
  <c r="H630" i="6"/>
  <c r="J629" i="6"/>
  <c r="H629" i="6"/>
  <c r="J628" i="6"/>
  <c r="H628" i="6"/>
  <c r="J627" i="6"/>
  <c r="H627" i="6"/>
  <c r="J626" i="6"/>
  <c r="H626" i="6"/>
  <c r="J625" i="6"/>
  <c r="H625" i="6"/>
  <c r="J624" i="6"/>
  <c r="H624" i="6"/>
  <c r="J623" i="6"/>
  <c r="H623" i="6"/>
  <c r="J622" i="6"/>
  <c r="H622" i="6"/>
  <c r="J621" i="6"/>
  <c r="H621" i="6"/>
  <c r="J620" i="6"/>
  <c r="H620" i="6"/>
  <c r="J619" i="6"/>
  <c r="H619" i="6"/>
  <c r="J618" i="6"/>
  <c r="H618" i="6"/>
  <c r="J617" i="6"/>
  <c r="H617" i="6"/>
  <c r="J616" i="6"/>
  <c r="H616" i="6"/>
  <c r="J615" i="6"/>
  <c r="H615" i="6"/>
  <c r="J614" i="6"/>
  <c r="H614" i="6"/>
  <c r="J613" i="6"/>
  <c r="H613" i="6"/>
  <c r="J612" i="6"/>
  <c r="H612" i="6"/>
  <c r="J611" i="6"/>
  <c r="H611" i="6"/>
  <c r="J610" i="6"/>
  <c r="H610" i="6"/>
  <c r="J609" i="6"/>
  <c r="H609" i="6"/>
  <c r="J608" i="6"/>
  <c r="H608" i="6"/>
  <c r="J607" i="6"/>
  <c r="H607" i="6"/>
  <c r="J606" i="6"/>
  <c r="H606" i="6"/>
  <c r="J605" i="6"/>
  <c r="H605" i="6"/>
  <c r="J604" i="6"/>
  <c r="H604" i="6"/>
  <c r="J603" i="6"/>
  <c r="H603" i="6"/>
  <c r="J602" i="6"/>
  <c r="H602" i="6"/>
  <c r="J601" i="6"/>
  <c r="H601" i="6"/>
  <c r="J600" i="6"/>
  <c r="H600" i="6"/>
  <c r="J599" i="6"/>
  <c r="H599" i="6"/>
  <c r="J598" i="6"/>
  <c r="H598" i="6"/>
  <c r="J597" i="6"/>
  <c r="H597" i="6"/>
  <c r="J596" i="6"/>
  <c r="H596" i="6"/>
  <c r="J595" i="6"/>
  <c r="H595" i="6"/>
  <c r="J594" i="6"/>
  <c r="H594" i="6"/>
  <c r="J593" i="6"/>
  <c r="H593" i="6"/>
  <c r="J592" i="6"/>
  <c r="H592" i="6"/>
  <c r="J591" i="6"/>
  <c r="H591" i="6"/>
  <c r="J590" i="6"/>
  <c r="H590" i="6"/>
  <c r="J589" i="6"/>
  <c r="H589" i="6"/>
  <c r="J588" i="6"/>
  <c r="H588" i="6"/>
  <c r="J587" i="6"/>
  <c r="H587" i="6"/>
  <c r="J586" i="6"/>
  <c r="H586" i="6"/>
  <c r="J585" i="6"/>
  <c r="H585" i="6"/>
  <c r="J584" i="6"/>
  <c r="H584" i="6"/>
  <c r="J583" i="6"/>
  <c r="H583" i="6"/>
  <c r="J582" i="6"/>
  <c r="H582" i="6"/>
  <c r="J581" i="6"/>
  <c r="H581" i="6"/>
  <c r="J580" i="6"/>
  <c r="H580" i="6"/>
  <c r="J579" i="6"/>
  <c r="H579" i="6"/>
  <c r="J578" i="6"/>
  <c r="H578" i="6"/>
  <c r="J577" i="6"/>
  <c r="H577" i="6"/>
  <c r="J576" i="6"/>
  <c r="H576" i="6"/>
  <c r="J575" i="6"/>
  <c r="H575" i="6"/>
  <c r="J574" i="6"/>
  <c r="H574" i="6"/>
  <c r="J573" i="6"/>
  <c r="H573" i="6"/>
  <c r="J572" i="6"/>
  <c r="H572" i="6"/>
  <c r="J571" i="6"/>
  <c r="H571" i="6"/>
  <c r="J570" i="6"/>
  <c r="H570" i="6"/>
  <c r="J569" i="6"/>
  <c r="H569" i="6"/>
  <c r="J568" i="6"/>
  <c r="H568" i="6"/>
  <c r="J567" i="6"/>
  <c r="H567" i="6"/>
  <c r="J566" i="6"/>
  <c r="H566" i="6"/>
  <c r="J565" i="6"/>
  <c r="H565" i="6"/>
  <c r="J564" i="6"/>
  <c r="H564" i="6"/>
  <c r="J563" i="6"/>
  <c r="H563" i="6"/>
  <c r="J562" i="6"/>
  <c r="H562" i="6"/>
  <c r="J561" i="6"/>
  <c r="H561" i="6"/>
  <c r="J560" i="6"/>
  <c r="H560" i="6"/>
  <c r="J559" i="6"/>
  <c r="H559" i="6"/>
  <c r="J558" i="6"/>
  <c r="H558" i="6"/>
  <c r="J557" i="6"/>
  <c r="H557" i="6"/>
  <c r="J556" i="6"/>
  <c r="H556" i="6"/>
  <c r="J555" i="6"/>
  <c r="H555" i="6"/>
  <c r="J554" i="6"/>
  <c r="H554" i="6"/>
  <c r="J553" i="6"/>
  <c r="H553" i="6"/>
  <c r="J552" i="6"/>
  <c r="H552" i="6"/>
  <c r="J551" i="6"/>
  <c r="H551" i="6"/>
  <c r="J550" i="6"/>
  <c r="H550" i="6"/>
  <c r="J549" i="6"/>
  <c r="H549" i="6"/>
  <c r="J548" i="6"/>
  <c r="H548" i="6"/>
  <c r="J547" i="6"/>
  <c r="H547" i="6"/>
  <c r="J546" i="6"/>
  <c r="H546" i="6"/>
  <c r="J545" i="6"/>
  <c r="H545" i="6"/>
  <c r="J544" i="6"/>
  <c r="H544" i="6"/>
  <c r="J543" i="6"/>
  <c r="H543" i="6"/>
  <c r="J542" i="6"/>
  <c r="H542" i="6"/>
  <c r="J541" i="6"/>
  <c r="H541" i="6"/>
  <c r="J540" i="6"/>
  <c r="H540" i="6"/>
  <c r="J539" i="6"/>
  <c r="H539" i="6"/>
  <c r="J538" i="6"/>
  <c r="H538" i="6"/>
  <c r="J537" i="6"/>
  <c r="H537" i="6"/>
  <c r="J536" i="6"/>
  <c r="H536" i="6"/>
  <c r="J535" i="6"/>
  <c r="H535" i="6"/>
  <c r="J534" i="6"/>
  <c r="H534" i="6"/>
  <c r="J533" i="6"/>
  <c r="H533" i="6"/>
  <c r="J532" i="6"/>
  <c r="H532" i="6"/>
  <c r="J531" i="6"/>
  <c r="H531" i="6"/>
  <c r="J530" i="6"/>
  <c r="H530" i="6"/>
  <c r="J529" i="6"/>
  <c r="H529" i="6"/>
  <c r="J528" i="6"/>
  <c r="H528" i="6"/>
  <c r="J527" i="6"/>
  <c r="H527" i="6"/>
  <c r="J526" i="6"/>
  <c r="H526" i="6"/>
  <c r="J525" i="6"/>
  <c r="H525" i="6"/>
  <c r="J524" i="6"/>
  <c r="H524" i="6"/>
  <c r="J523" i="6"/>
  <c r="H523" i="6"/>
  <c r="J522" i="6"/>
  <c r="H522" i="6"/>
  <c r="J521" i="6"/>
  <c r="H521" i="6"/>
  <c r="J520" i="6"/>
  <c r="H520" i="6"/>
  <c r="J519" i="6"/>
  <c r="H519" i="6"/>
  <c r="J518" i="6"/>
  <c r="H518" i="6"/>
  <c r="J517" i="6"/>
  <c r="H517" i="6"/>
  <c r="J516" i="6"/>
  <c r="H516" i="6"/>
  <c r="J515" i="6"/>
  <c r="H515" i="6"/>
  <c r="J514" i="6"/>
  <c r="H514" i="6"/>
  <c r="J513" i="6"/>
  <c r="H513" i="6"/>
  <c r="J512" i="6"/>
  <c r="H512" i="6"/>
  <c r="J511" i="6"/>
  <c r="H511" i="6"/>
  <c r="J510" i="6"/>
  <c r="H510" i="6"/>
  <c r="J509" i="6"/>
  <c r="H509" i="6"/>
  <c r="J508" i="6"/>
  <c r="H508" i="6"/>
  <c r="J507" i="6"/>
  <c r="H507" i="6"/>
  <c r="J506" i="6"/>
  <c r="H506" i="6"/>
  <c r="J505" i="6"/>
  <c r="H505" i="6"/>
  <c r="J504" i="6"/>
  <c r="H504" i="6"/>
  <c r="J503" i="6"/>
  <c r="H503" i="6"/>
  <c r="J502" i="6"/>
  <c r="H502" i="6"/>
  <c r="J501" i="6"/>
  <c r="H501" i="6"/>
  <c r="J500" i="6"/>
  <c r="H500" i="6"/>
  <c r="J499" i="6"/>
  <c r="H499" i="6"/>
  <c r="J498" i="6"/>
  <c r="H498" i="6"/>
  <c r="J497" i="6"/>
  <c r="H497" i="6"/>
  <c r="J496" i="6"/>
  <c r="H496" i="6"/>
  <c r="J495" i="6"/>
  <c r="H495" i="6"/>
  <c r="J494" i="6"/>
  <c r="H494" i="6"/>
  <c r="J493" i="6"/>
  <c r="H493" i="6"/>
  <c r="J492" i="6"/>
  <c r="H492" i="6"/>
  <c r="J491" i="6"/>
  <c r="H491" i="6"/>
  <c r="J490" i="6"/>
  <c r="H490" i="6"/>
  <c r="J489" i="6"/>
  <c r="H489" i="6"/>
  <c r="J488" i="6"/>
  <c r="H488" i="6"/>
  <c r="J487" i="6"/>
  <c r="H487" i="6"/>
  <c r="J486" i="6"/>
  <c r="H486" i="6"/>
  <c r="J485" i="6"/>
  <c r="H485" i="6"/>
  <c r="J484" i="6"/>
  <c r="H484" i="6"/>
  <c r="J483" i="6"/>
  <c r="H483" i="6"/>
  <c r="J482" i="6"/>
  <c r="H482" i="6"/>
  <c r="J481" i="6"/>
  <c r="H481" i="6"/>
  <c r="J480" i="6"/>
  <c r="H480" i="6"/>
  <c r="J479" i="6"/>
  <c r="H479" i="6"/>
  <c r="J478" i="6"/>
  <c r="H478" i="6"/>
  <c r="J477" i="6"/>
  <c r="H477" i="6"/>
  <c r="J476" i="6"/>
  <c r="H476" i="6"/>
  <c r="J475" i="6"/>
  <c r="H475" i="6"/>
  <c r="J474" i="6"/>
  <c r="H474" i="6"/>
  <c r="J473" i="6"/>
  <c r="H473" i="6"/>
  <c r="J472" i="6"/>
  <c r="H472" i="6"/>
  <c r="J471" i="6"/>
  <c r="H471" i="6"/>
  <c r="J470" i="6"/>
  <c r="H470" i="6"/>
  <c r="J469" i="6"/>
  <c r="H469" i="6"/>
  <c r="J468" i="6"/>
  <c r="H468" i="6"/>
  <c r="J467" i="6"/>
  <c r="H467" i="6"/>
  <c r="J466" i="6"/>
  <c r="H466" i="6"/>
  <c r="J465" i="6"/>
  <c r="H465" i="6"/>
  <c r="J464" i="6"/>
  <c r="H464" i="6"/>
  <c r="J463" i="6"/>
  <c r="H463" i="6"/>
  <c r="J462" i="6"/>
  <c r="H462" i="6"/>
  <c r="J461" i="6"/>
  <c r="H461" i="6"/>
  <c r="J460" i="6"/>
  <c r="H460" i="6"/>
  <c r="J459" i="6"/>
  <c r="H459" i="6"/>
  <c r="J458" i="6"/>
  <c r="H458" i="6"/>
  <c r="J457" i="6"/>
  <c r="H457" i="6"/>
  <c r="J456" i="6"/>
  <c r="H456" i="6"/>
  <c r="J455" i="6"/>
  <c r="H455" i="6"/>
  <c r="J454" i="6"/>
  <c r="H454" i="6"/>
  <c r="J453" i="6"/>
  <c r="H453" i="6"/>
  <c r="J452" i="6"/>
  <c r="H452" i="6"/>
  <c r="J451" i="6"/>
  <c r="H451" i="6"/>
  <c r="J450" i="6"/>
  <c r="H450" i="6"/>
  <c r="J449" i="6"/>
  <c r="H449" i="6"/>
  <c r="J448" i="6"/>
  <c r="H448" i="6"/>
  <c r="J447" i="6"/>
  <c r="H447" i="6"/>
  <c r="J446" i="6"/>
  <c r="H446" i="6"/>
  <c r="J445" i="6"/>
  <c r="H445" i="6"/>
  <c r="J444" i="6"/>
  <c r="H444" i="6"/>
  <c r="J443" i="6"/>
  <c r="H443" i="6"/>
  <c r="J442" i="6"/>
  <c r="H442" i="6"/>
  <c r="J441" i="6"/>
  <c r="H441" i="6"/>
  <c r="J440" i="6"/>
  <c r="H440" i="6"/>
  <c r="J439" i="6"/>
  <c r="H439" i="6"/>
  <c r="J438" i="6"/>
  <c r="H438" i="6"/>
  <c r="J437" i="6"/>
  <c r="H437" i="6"/>
  <c r="J436" i="6"/>
  <c r="H436" i="6"/>
  <c r="J435" i="6"/>
  <c r="H435" i="6"/>
  <c r="J434" i="6"/>
  <c r="H434" i="6"/>
  <c r="J433" i="6"/>
  <c r="H433" i="6"/>
  <c r="J432" i="6"/>
  <c r="H432" i="6"/>
  <c r="J431" i="6"/>
  <c r="H431" i="6"/>
  <c r="J430" i="6"/>
  <c r="H430" i="6"/>
  <c r="J429" i="6"/>
  <c r="H429" i="6"/>
  <c r="J428" i="6"/>
  <c r="H428" i="6"/>
  <c r="J427" i="6"/>
  <c r="H427" i="6"/>
  <c r="J426" i="6"/>
  <c r="H426" i="6"/>
  <c r="J425" i="6"/>
  <c r="H425" i="6"/>
  <c r="J424" i="6"/>
  <c r="H424" i="6"/>
  <c r="J423" i="6"/>
  <c r="H423" i="6"/>
  <c r="J422" i="6"/>
  <c r="H422" i="6"/>
  <c r="J421" i="6"/>
  <c r="H421" i="6"/>
  <c r="J420" i="6"/>
  <c r="H420" i="6"/>
  <c r="J419" i="6"/>
  <c r="H419" i="6"/>
  <c r="J418" i="6"/>
  <c r="H418" i="6"/>
  <c r="J417" i="6"/>
  <c r="H417" i="6"/>
  <c r="J416" i="6"/>
  <c r="H416" i="6"/>
  <c r="J415" i="6"/>
  <c r="H415" i="6"/>
  <c r="J414" i="6"/>
  <c r="H414" i="6"/>
  <c r="J413" i="6"/>
  <c r="H413" i="6"/>
  <c r="J412" i="6"/>
  <c r="H412" i="6"/>
  <c r="J411" i="6"/>
  <c r="H411" i="6"/>
  <c r="J410" i="6"/>
  <c r="H410" i="6"/>
  <c r="J409" i="6"/>
  <c r="H409" i="6"/>
  <c r="J408" i="6"/>
  <c r="H408" i="6"/>
  <c r="J407" i="6"/>
  <c r="H407" i="6"/>
  <c r="J406" i="6"/>
  <c r="H406" i="6"/>
  <c r="J405" i="6"/>
  <c r="H405" i="6"/>
  <c r="J404" i="6"/>
  <c r="H404" i="6"/>
  <c r="J403" i="6"/>
  <c r="H403" i="6"/>
  <c r="J402" i="6"/>
  <c r="H402" i="6"/>
  <c r="J401" i="6"/>
  <c r="H401" i="6"/>
  <c r="J400" i="6"/>
  <c r="H400" i="6"/>
  <c r="J399" i="6"/>
  <c r="H399" i="6"/>
  <c r="J398" i="6"/>
  <c r="H398" i="6"/>
  <c r="J397" i="6"/>
  <c r="H397" i="6"/>
  <c r="J396" i="6"/>
  <c r="H396" i="6"/>
  <c r="J395" i="6"/>
  <c r="H395" i="6"/>
  <c r="J394" i="6"/>
  <c r="H394" i="6"/>
  <c r="J393" i="6"/>
  <c r="H393" i="6"/>
  <c r="J392" i="6"/>
  <c r="H392" i="6"/>
  <c r="J391" i="6"/>
  <c r="H391" i="6"/>
  <c r="J390" i="6"/>
  <c r="H390" i="6"/>
  <c r="J389" i="6"/>
  <c r="H389" i="6"/>
  <c r="J388" i="6"/>
  <c r="H388" i="6"/>
  <c r="J387" i="6"/>
  <c r="H387" i="6"/>
  <c r="J386" i="6"/>
  <c r="H386" i="6"/>
  <c r="J385" i="6"/>
  <c r="H385" i="6"/>
  <c r="J384" i="6"/>
  <c r="H384" i="6"/>
  <c r="J383" i="6"/>
  <c r="H383" i="6"/>
  <c r="J382" i="6"/>
  <c r="H382" i="6"/>
  <c r="J381" i="6"/>
  <c r="H381" i="6"/>
  <c r="J380" i="6"/>
  <c r="H380" i="6"/>
  <c r="J379" i="6"/>
  <c r="H379" i="6"/>
  <c r="J378" i="6"/>
  <c r="H378" i="6"/>
  <c r="J377" i="6"/>
  <c r="H377" i="6"/>
  <c r="J376" i="6"/>
  <c r="H376" i="6"/>
  <c r="J375" i="6"/>
  <c r="H375" i="6"/>
  <c r="J374" i="6"/>
  <c r="H374" i="6"/>
  <c r="J373" i="6"/>
  <c r="H373" i="6"/>
  <c r="J372" i="6"/>
  <c r="H372" i="6"/>
  <c r="J371" i="6"/>
  <c r="H371" i="6"/>
  <c r="J370" i="6"/>
  <c r="H370" i="6"/>
  <c r="J369" i="6"/>
  <c r="H369" i="6"/>
  <c r="J368" i="6"/>
  <c r="H368" i="6"/>
  <c r="J367" i="6"/>
  <c r="H367" i="6"/>
  <c r="J366" i="6"/>
  <c r="H366" i="6"/>
  <c r="J365" i="6"/>
  <c r="H365" i="6"/>
  <c r="J364" i="6"/>
  <c r="H364" i="6"/>
  <c r="J363" i="6"/>
  <c r="H363" i="6"/>
  <c r="J362" i="6"/>
  <c r="H362" i="6"/>
  <c r="J361" i="6"/>
  <c r="H361" i="6"/>
  <c r="J360" i="6"/>
  <c r="H360" i="6"/>
  <c r="J359" i="6"/>
  <c r="H359" i="6"/>
  <c r="J358" i="6"/>
  <c r="H358" i="6"/>
  <c r="J357" i="6"/>
  <c r="H357" i="6"/>
  <c r="J356" i="6"/>
  <c r="H356" i="6"/>
  <c r="J355" i="6"/>
  <c r="H355" i="6"/>
  <c r="J354" i="6"/>
  <c r="H354" i="6"/>
  <c r="J353" i="6"/>
  <c r="H353" i="6"/>
  <c r="J352" i="6"/>
  <c r="H352" i="6"/>
  <c r="J351" i="6"/>
  <c r="H351" i="6"/>
  <c r="J350" i="6"/>
  <c r="H350" i="6"/>
  <c r="J349" i="6"/>
  <c r="H349" i="6"/>
  <c r="J348" i="6"/>
  <c r="H348" i="6"/>
  <c r="J347" i="6"/>
  <c r="H347" i="6"/>
  <c r="J346" i="6"/>
  <c r="H346" i="6"/>
  <c r="J345" i="6"/>
  <c r="H345" i="6"/>
  <c r="J344" i="6"/>
  <c r="H344" i="6"/>
  <c r="J343" i="6"/>
  <c r="H343" i="6"/>
  <c r="J342" i="6"/>
  <c r="H342" i="6"/>
  <c r="J341" i="6"/>
  <c r="H341" i="6"/>
  <c r="J340" i="6"/>
  <c r="H340" i="6"/>
  <c r="J339" i="6"/>
  <c r="H339" i="6"/>
  <c r="J338" i="6"/>
  <c r="H338" i="6"/>
  <c r="J337" i="6"/>
  <c r="H337" i="6"/>
  <c r="J336" i="6"/>
  <c r="H336" i="6"/>
  <c r="J335" i="6"/>
  <c r="H335" i="6"/>
  <c r="J334" i="6"/>
  <c r="H334" i="6"/>
  <c r="J333" i="6"/>
  <c r="H333" i="6"/>
  <c r="J332" i="6"/>
  <c r="H332" i="6"/>
  <c r="J331" i="6"/>
  <c r="H331" i="6"/>
  <c r="J330" i="6"/>
  <c r="H330" i="6"/>
  <c r="J329" i="6"/>
  <c r="H329" i="6"/>
  <c r="J328" i="6"/>
  <c r="H328" i="6"/>
  <c r="J327" i="6"/>
  <c r="H327" i="6"/>
  <c r="J326" i="6"/>
  <c r="H326" i="6"/>
  <c r="J325" i="6"/>
  <c r="H325" i="6"/>
  <c r="J324" i="6"/>
  <c r="H324" i="6"/>
  <c r="J323" i="6"/>
  <c r="H323" i="6"/>
  <c r="J322" i="6"/>
  <c r="H322" i="6"/>
  <c r="J321" i="6"/>
  <c r="H321" i="6"/>
  <c r="J320" i="6"/>
  <c r="H320" i="6"/>
  <c r="J319" i="6"/>
  <c r="H319" i="6"/>
  <c r="J318" i="6"/>
  <c r="H318" i="6"/>
  <c r="J317" i="6"/>
  <c r="H317" i="6"/>
  <c r="J316" i="6"/>
  <c r="H316" i="6"/>
  <c r="J315" i="6"/>
  <c r="H315" i="6"/>
  <c r="J314" i="6"/>
  <c r="H314" i="6"/>
  <c r="J313" i="6"/>
  <c r="H313" i="6"/>
  <c r="J312" i="6"/>
  <c r="H312" i="6"/>
  <c r="J311" i="6"/>
  <c r="H311" i="6"/>
  <c r="J310" i="6"/>
  <c r="H310" i="6"/>
  <c r="J309" i="6"/>
  <c r="H309" i="6"/>
  <c r="J308" i="6"/>
  <c r="H308" i="6"/>
  <c r="J307" i="6"/>
  <c r="H307" i="6"/>
  <c r="J306" i="6"/>
  <c r="H306" i="6"/>
  <c r="J305" i="6"/>
  <c r="H305" i="6"/>
  <c r="J304" i="6"/>
  <c r="H304" i="6"/>
  <c r="J303" i="6"/>
  <c r="H303" i="6"/>
  <c r="J302" i="6"/>
  <c r="H302" i="6"/>
  <c r="J301" i="6"/>
  <c r="H301" i="6"/>
  <c r="J300" i="6"/>
  <c r="H300" i="6"/>
  <c r="J299" i="6"/>
  <c r="H299" i="6"/>
  <c r="J298" i="6"/>
  <c r="H298" i="6"/>
  <c r="J297" i="6"/>
  <c r="H297" i="6"/>
  <c r="J296" i="6"/>
  <c r="H296" i="6"/>
  <c r="J295" i="6"/>
  <c r="H295" i="6"/>
  <c r="J294" i="6"/>
  <c r="H294" i="6"/>
  <c r="J293" i="6"/>
  <c r="H293" i="6"/>
  <c r="J292" i="6"/>
  <c r="H292" i="6"/>
  <c r="J291" i="6"/>
  <c r="H291" i="6"/>
  <c r="J290" i="6"/>
  <c r="H290" i="6"/>
  <c r="J289" i="6"/>
  <c r="H289" i="6"/>
  <c r="J288" i="6"/>
  <c r="H288" i="6"/>
  <c r="J287" i="6"/>
  <c r="H287" i="6"/>
  <c r="J286" i="6"/>
  <c r="H286" i="6"/>
  <c r="J285" i="6"/>
  <c r="H285" i="6"/>
  <c r="J284" i="6"/>
  <c r="H284" i="6"/>
  <c r="J283" i="6"/>
  <c r="H283" i="6"/>
  <c r="J282" i="6"/>
  <c r="H282" i="6"/>
  <c r="J281" i="6"/>
  <c r="H281" i="6"/>
  <c r="J280" i="6"/>
  <c r="H280" i="6"/>
  <c r="J279" i="6"/>
  <c r="H279" i="6"/>
  <c r="J278" i="6"/>
  <c r="H278" i="6"/>
  <c r="J277" i="6"/>
  <c r="H277" i="6"/>
  <c r="J276" i="6"/>
  <c r="H276" i="6"/>
  <c r="J275" i="6"/>
  <c r="H275" i="6"/>
  <c r="J274" i="6"/>
  <c r="H274" i="6"/>
  <c r="J273" i="6"/>
  <c r="H273" i="6"/>
  <c r="J272" i="6"/>
  <c r="H272" i="6"/>
  <c r="J271" i="6"/>
  <c r="H271" i="6"/>
  <c r="J270" i="6"/>
  <c r="H270" i="6"/>
  <c r="J269" i="6"/>
  <c r="H269" i="6"/>
  <c r="J268" i="6"/>
  <c r="H268" i="6"/>
  <c r="J267" i="6"/>
  <c r="H267" i="6"/>
  <c r="J266" i="6"/>
  <c r="H266" i="6"/>
  <c r="J265" i="6"/>
  <c r="H265" i="6"/>
  <c r="J264" i="6"/>
  <c r="H264" i="6"/>
  <c r="J263" i="6"/>
  <c r="H263" i="6"/>
  <c r="J262" i="6"/>
  <c r="H262" i="6"/>
  <c r="J261" i="6"/>
  <c r="H261" i="6"/>
  <c r="J260" i="6"/>
  <c r="H260" i="6"/>
  <c r="J259" i="6"/>
  <c r="H259" i="6"/>
  <c r="J258" i="6"/>
  <c r="H258" i="6"/>
  <c r="J257" i="6"/>
  <c r="H257" i="6"/>
  <c r="J256" i="6"/>
  <c r="H256" i="6"/>
  <c r="J255" i="6"/>
  <c r="H255" i="6"/>
  <c r="J254" i="6"/>
  <c r="H254" i="6"/>
  <c r="J253" i="6"/>
  <c r="H253" i="6"/>
  <c r="J252" i="6"/>
  <c r="H252" i="6"/>
  <c r="J251" i="6"/>
  <c r="H251" i="6"/>
  <c r="J250" i="6"/>
  <c r="H250" i="6"/>
  <c r="J249" i="6"/>
  <c r="H249" i="6"/>
  <c r="J248" i="6"/>
  <c r="H248" i="6"/>
  <c r="J247" i="6"/>
  <c r="H247" i="6"/>
  <c r="J246" i="6"/>
  <c r="H246" i="6"/>
  <c r="J245" i="6"/>
  <c r="H245" i="6"/>
  <c r="J244" i="6"/>
  <c r="H244" i="6"/>
  <c r="J243" i="6"/>
  <c r="H243" i="6"/>
  <c r="J242" i="6"/>
  <c r="H242" i="6"/>
  <c r="J241" i="6"/>
  <c r="H241" i="6"/>
  <c r="J240" i="6"/>
  <c r="H240" i="6"/>
  <c r="J239" i="6"/>
  <c r="H239" i="6"/>
  <c r="J238" i="6"/>
  <c r="H238" i="6"/>
  <c r="J237" i="6"/>
  <c r="H237" i="6"/>
  <c r="J236" i="6"/>
  <c r="H236" i="6"/>
  <c r="J235" i="6"/>
  <c r="H235" i="6"/>
  <c r="J234" i="6"/>
  <c r="H234" i="6"/>
  <c r="J233" i="6"/>
  <c r="H233" i="6"/>
  <c r="J232" i="6"/>
  <c r="H232" i="6"/>
  <c r="J231" i="6"/>
  <c r="H231" i="6"/>
  <c r="J230" i="6"/>
  <c r="H230" i="6"/>
  <c r="J229" i="6"/>
  <c r="H229" i="6"/>
  <c r="J228" i="6"/>
  <c r="H228" i="6"/>
  <c r="J227" i="6"/>
  <c r="H227" i="6"/>
  <c r="J226" i="6"/>
  <c r="H226" i="6"/>
  <c r="J225" i="6"/>
  <c r="H225" i="6"/>
  <c r="J224" i="6"/>
  <c r="H224" i="6"/>
  <c r="J223" i="6"/>
  <c r="H223" i="6"/>
  <c r="J222" i="6"/>
  <c r="H222" i="6"/>
  <c r="J221" i="6"/>
  <c r="H221" i="6"/>
  <c r="J220" i="6"/>
  <c r="H220" i="6"/>
  <c r="J219" i="6"/>
  <c r="H219" i="6"/>
  <c r="J218" i="6"/>
  <c r="H218" i="6"/>
  <c r="J217" i="6"/>
  <c r="H217" i="6"/>
  <c r="J216" i="6"/>
  <c r="H216" i="6"/>
  <c r="J215" i="6"/>
  <c r="H215" i="6"/>
  <c r="J214" i="6"/>
  <c r="H214" i="6"/>
  <c r="J213" i="6"/>
  <c r="H213" i="6"/>
  <c r="J212" i="6"/>
  <c r="H212" i="6"/>
  <c r="J211" i="6"/>
  <c r="H211" i="6"/>
  <c r="J210" i="6"/>
  <c r="H210" i="6"/>
  <c r="J209" i="6"/>
  <c r="H209" i="6"/>
  <c r="J208" i="6"/>
  <c r="H208" i="6"/>
  <c r="J207" i="6"/>
  <c r="H207" i="6"/>
  <c r="J206" i="6"/>
  <c r="H206" i="6"/>
  <c r="J205" i="6"/>
  <c r="H205" i="6"/>
  <c r="J204" i="6"/>
  <c r="H204" i="6"/>
  <c r="J203" i="6"/>
  <c r="H203" i="6"/>
  <c r="J202" i="6"/>
  <c r="H202" i="6"/>
  <c r="J201" i="6"/>
  <c r="H201" i="6"/>
  <c r="J200" i="6"/>
  <c r="H200" i="6"/>
  <c r="J199" i="6"/>
  <c r="H199" i="6"/>
  <c r="J198" i="6"/>
  <c r="H198" i="6"/>
  <c r="J197" i="6"/>
  <c r="H197" i="6"/>
  <c r="J196" i="6"/>
  <c r="H196" i="6"/>
  <c r="J195" i="6"/>
  <c r="H195" i="6"/>
  <c r="J194" i="6"/>
  <c r="H194" i="6"/>
  <c r="J193" i="6"/>
  <c r="H193" i="6"/>
  <c r="J192" i="6"/>
  <c r="H192" i="6"/>
  <c r="J191" i="6"/>
  <c r="H191" i="6"/>
  <c r="J190" i="6"/>
  <c r="H190" i="6"/>
  <c r="J189" i="6"/>
  <c r="H189" i="6"/>
  <c r="J188" i="6"/>
  <c r="H188" i="6"/>
  <c r="J187" i="6"/>
  <c r="H187" i="6"/>
  <c r="J186" i="6"/>
  <c r="H186" i="6"/>
  <c r="J185" i="6"/>
  <c r="H185" i="6"/>
  <c r="J184" i="6"/>
  <c r="H184" i="6"/>
  <c r="J183" i="6"/>
  <c r="H183" i="6"/>
  <c r="J182" i="6"/>
  <c r="H182" i="6"/>
  <c r="J181" i="6"/>
  <c r="H181" i="6"/>
  <c r="J180" i="6"/>
  <c r="H180" i="6"/>
  <c r="J179" i="6"/>
  <c r="H179" i="6"/>
  <c r="J178" i="6"/>
  <c r="H178" i="6"/>
  <c r="J177" i="6"/>
  <c r="H177" i="6"/>
  <c r="J176" i="6"/>
  <c r="H176" i="6"/>
  <c r="J175" i="6"/>
  <c r="H175" i="6"/>
  <c r="J174" i="6"/>
  <c r="H174" i="6"/>
  <c r="J173" i="6"/>
  <c r="H173" i="6"/>
  <c r="J172" i="6"/>
  <c r="H172" i="6"/>
  <c r="J171" i="6"/>
  <c r="H171" i="6"/>
  <c r="J170" i="6"/>
  <c r="H170" i="6"/>
  <c r="J169" i="6"/>
  <c r="H169" i="6"/>
  <c r="J168" i="6"/>
  <c r="H168" i="6"/>
  <c r="J167" i="6"/>
  <c r="H167" i="6"/>
  <c r="J166" i="6"/>
  <c r="H166" i="6"/>
  <c r="J165" i="6"/>
  <c r="H165" i="6"/>
  <c r="J164" i="6"/>
  <c r="H164" i="6"/>
  <c r="J163" i="6"/>
  <c r="H163" i="6"/>
  <c r="J162" i="6"/>
  <c r="H162" i="6"/>
  <c r="J161" i="6"/>
  <c r="H161" i="6"/>
  <c r="J160" i="6"/>
  <c r="H160" i="6"/>
  <c r="J159" i="6"/>
  <c r="H159" i="6"/>
  <c r="J158" i="6"/>
  <c r="H158" i="6"/>
  <c r="J157" i="6"/>
  <c r="H157" i="6"/>
  <c r="J156" i="6"/>
  <c r="H156" i="6"/>
  <c r="J155" i="6"/>
  <c r="H155" i="6"/>
  <c r="J154" i="6"/>
  <c r="H154" i="6"/>
  <c r="J153" i="6"/>
  <c r="H153" i="6"/>
  <c r="J152" i="6"/>
  <c r="H152" i="6"/>
  <c r="J151" i="6"/>
  <c r="H151" i="6"/>
  <c r="J150" i="6"/>
  <c r="H150" i="6"/>
  <c r="J149" i="6"/>
  <c r="H149" i="6"/>
  <c r="J148" i="6"/>
  <c r="H148" i="6"/>
  <c r="J147" i="6"/>
  <c r="H147" i="6"/>
  <c r="J146" i="6"/>
  <c r="H146" i="6"/>
  <c r="J145" i="6"/>
  <c r="H145" i="6"/>
  <c r="J144" i="6"/>
  <c r="H144" i="6"/>
  <c r="J143" i="6"/>
  <c r="H143" i="6"/>
  <c r="J142" i="6"/>
  <c r="H142" i="6"/>
  <c r="J141" i="6"/>
  <c r="H141" i="6"/>
  <c r="J140" i="6"/>
  <c r="H140" i="6"/>
  <c r="J139" i="6"/>
  <c r="H139" i="6"/>
  <c r="J138" i="6"/>
  <c r="H138" i="6"/>
  <c r="J137" i="6"/>
  <c r="H137" i="6"/>
  <c r="J136" i="6"/>
  <c r="H136" i="6"/>
  <c r="J135" i="6"/>
  <c r="H135" i="6"/>
  <c r="J134" i="6"/>
  <c r="H134" i="6"/>
  <c r="J133" i="6"/>
  <c r="H133" i="6"/>
  <c r="J132" i="6"/>
  <c r="H132" i="6"/>
  <c r="J131" i="6"/>
  <c r="H131" i="6"/>
  <c r="J130" i="6"/>
  <c r="H130" i="6"/>
  <c r="J129" i="6"/>
  <c r="H129" i="6"/>
  <c r="J128" i="6"/>
  <c r="H128" i="6"/>
  <c r="J127" i="6"/>
  <c r="H127" i="6"/>
  <c r="J126" i="6"/>
  <c r="H126" i="6"/>
  <c r="J125" i="6"/>
  <c r="H125" i="6"/>
  <c r="J124" i="6"/>
  <c r="H124" i="6"/>
  <c r="J123" i="6"/>
  <c r="H123" i="6"/>
  <c r="J122" i="6"/>
  <c r="H122" i="6"/>
  <c r="J121" i="6"/>
  <c r="H121" i="6"/>
  <c r="J120" i="6"/>
  <c r="H120" i="6"/>
  <c r="J119" i="6"/>
  <c r="H119" i="6"/>
  <c r="J118" i="6"/>
  <c r="H118" i="6"/>
  <c r="J117" i="6"/>
  <c r="H117" i="6"/>
  <c r="J116" i="6"/>
  <c r="H116" i="6"/>
  <c r="J115" i="6"/>
  <c r="H115" i="6"/>
  <c r="J114" i="6"/>
  <c r="H114" i="6"/>
  <c r="J113" i="6"/>
  <c r="H113" i="6"/>
  <c r="J112" i="6"/>
  <c r="H112" i="6"/>
  <c r="J111" i="6"/>
  <c r="H111" i="6"/>
  <c r="J110" i="6"/>
  <c r="H110" i="6"/>
  <c r="J109" i="6"/>
  <c r="H109" i="6"/>
  <c r="J108" i="6"/>
  <c r="H108" i="6"/>
  <c r="J107" i="6"/>
  <c r="H107" i="6"/>
  <c r="J106" i="6"/>
  <c r="H106" i="6"/>
  <c r="J105" i="6"/>
  <c r="H105" i="6"/>
  <c r="J104" i="6"/>
  <c r="H104" i="6"/>
  <c r="J103" i="6"/>
  <c r="H103" i="6"/>
  <c r="J102" i="6"/>
  <c r="H102" i="6"/>
  <c r="J101" i="6"/>
  <c r="H101" i="6"/>
  <c r="J100" i="6"/>
  <c r="H100" i="6"/>
  <c r="J99" i="6"/>
  <c r="H99" i="6"/>
  <c r="J98" i="6"/>
  <c r="H98" i="6"/>
  <c r="J97" i="6"/>
  <c r="H97" i="6"/>
  <c r="J96" i="6"/>
  <c r="H96" i="6"/>
  <c r="J95" i="6"/>
  <c r="H95" i="6"/>
  <c r="J94" i="6"/>
  <c r="H94" i="6"/>
  <c r="J93" i="6"/>
  <c r="H93" i="6"/>
  <c r="J92" i="6"/>
  <c r="H92" i="6"/>
  <c r="J91" i="6"/>
  <c r="H91" i="6"/>
  <c r="J90" i="6"/>
  <c r="H90" i="6"/>
  <c r="J89" i="6"/>
  <c r="H89" i="6"/>
  <c r="J88" i="6"/>
  <c r="H88" i="6"/>
  <c r="J87" i="6"/>
  <c r="H87" i="6"/>
  <c r="J86" i="6"/>
  <c r="H86" i="6"/>
  <c r="J85" i="6"/>
  <c r="H85" i="6"/>
  <c r="J84" i="6"/>
  <c r="H84" i="6"/>
  <c r="J83" i="6"/>
  <c r="H83" i="6"/>
  <c r="J82" i="6"/>
  <c r="H82" i="6"/>
  <c r="J81" i="6"/>
  <c r="H81" i="6"/>
  <c r="J80" i="6"/>
  <c r="H80" i="6"/>
  <c r="J79" i="6"/>
  <c r="H79" i="6"/>
  <c r="J78" i="6"/>
  <c r="H78" i="6"/>
  <c r="J77" i="6"/>
  <c r="H77" i="6"/>
  <c r="J76" i="6"/>
  <c r="H76" i="6"/>
  <c r="J75" i="6"/>
  <c r="H75" i="6"/>
  <c r="J74" i="6"/>
  <c r="H74" i="6"/>
  <c r="J73" i="6"/>
  <c r="H73" i="6"/>
  <c r="J72" i="6"/>
  <c r="H72" i="6"/>
  <c r="J71" i="6"/>
  <c r="H71" i="6"/>
  <c r="J70" i="6"/>
  <c r="H70" i="6"/>
  <c r="J69" i="6"/>
  <c r="H69" i="6"/>
  <c r="J68" i="6"/>
  <c r="H68" i="6"/>
  <c r="J67" i="6"/>
  <c r="H67" i="6"/>
  <c r="J66" i="6"/>
  <c r="H66" i="6"/>
  <c r="J65" i="6"/>
  <c r="H65" i="6"/>
  <c r="J64" i="6"/>
  <c r="H64" i="6"/>
  <c r="J63" i="6"/>
  <c r="H63" i="6"/>
  <c r="J62" i="6"/>
  <c r="H62" i="6"/>
  <c r="J61" i="6"/>
  <c r="H61" i="6"/>
  <c r="J60" i="6"/>
  <c r="H60" i="6"/>
  <c r="J59" i="6"/>
  <c r="H59" i="6"/>
  <c r="J58" i="6"/>
  <c r="H58" i="6"/>
  <c r="J57" i="6"/>
  <c r="H57" i="6"/>
  <c r="J56" i="6"/>
  <c r="H56" i="6"/>
  <c r="J55" i="6"/>
  <c r="H55" i="6"/>
  <c r="J54" i="6"/>
  <c r="H54" i="6"/>
  <c r="J53" i="6"/>
  <c r="H53" i="6"/>
  <c r="J52" i="6"/>
  <c r="H52" i="6"/>
  <c r="J51" i="6"/>
  <c r="H51" i="6"/>
  <c r="J50" i="6"/>
  <c r="H50" i="6"/>
  <c r="J49" i="6"/>
  <c r="H49" i="6"/>
  <c r="J48" i="6"/>
  <c r="H48" i="6"/>
  <c r="J47" i="6"/>
  <c r="H47" i="6"/>
  <c r="J46" i="6"/>
  <c r="H46" i="6"/>
  <c r="J45" i="6"/>
  <c r="H45" i="6"/>
  <c r="J44" i="6"/>
  <c r="H44" i="6"/>
  <c r="J43" i="6"/>
  <c r="H43" i="6"/>
  <c r="J42" i="6"/>
  <c r="H42" i="6"/>
  <c r="J41" i="6"/>
  <c r="H41" i="6"/>
  <c r="J40" i="6"/>
  <c r="H40" i="6"/>
  <c r="J39" i="6"/>
  <c r="H39" i="6"/>
  <c r="J38" i="6"/>
  <c r="H38" i="6"/>
  <c r="J37" i="6"/>
  <c r="H37" i="6"/>
  <c r="J36" i="6"/>
  <c r="H36" i="6"/>
  <c r="J35" i="6"/>
  <c r="H35" i="6"/>
  <c r="J34" i="6"/>
  <c r="H34" i="6"/>
  <c r="J33" i="6"/>
  <c r="H33" i="6"/>
  <c r="J32" i="6"/>
  <c r="H32" i="6"/>
  <c r="J31" i="6"/>
  <c r="H31" i="6"/>
  <c r="J30" i="6"/>
  <c r="H30" i="6"/>
  <c r="J29" i="6"/>
  <c r="H29" i="6"/>
  <c r="J28" i="6"/>
  <c r="H28" i="6"/>
  <c r="J27" i="6"/>
  <c r="H27" i="6"/>
  <c r="J26" i="6"/>
  <c r="H26" i="6"/>
  <c r="J25" i="6"/>
  <c r="H25" i="6"/>
  <c r="J24" i="6"/>
  <c r="H24" i="6"/>
  <c r="J23" i="6"/>
  <c r="H23" i="6"/>
  <c r="J22" i="6"/>
  <c r="H22" i="6"/>
  <c r="J21" i="6"/>
  <c r="H21" i="6"/>
  <c r="J20" i="6"/>
  <c r="H20" i="6"/>
  <c r="J19" i="6"/>
  <c r="H19" i="6"/>
  <c r="J18" i="6"/>
  <c r="H18" i="6"/>
  <c r="J17" i="6"/>
  <c r="H17" i="6"/>
  <c r="J16" i="6"/>
  <c r="H16" i="6"/>
  <c r="J15" i="6"/>
  <c r="H15" i="6"/>
  <c r="J14" i="6"/>
  <c r="H14" i="6"/>
  <c r="J13" i="6"/>
  <c r="H13" i="6"/>
  <c r="J12" i="6"/>
  <c r="H12" i="6"/>
  <c r="J11" i="6"/>
  <c r="H11" i="6"/>
  <c r="J10" i="6"/>
  <c r="H10" i="6"/>
  <c r="J9" i="6"/>
  <c r="H9" i="6"/>
  <c r="J8" i="6"/>
  <c r="H8" i="6"/>
  <c r="J7" i="6"/>
  <c r="H7" i="6"/>
  <c r="J6" i="6"/>
  <c r="H6" i="6"/>
  <c r="J5" i="6"/>
  <c r="H5" i="6"/>
  <c r="J4" i="6"/>
  <c r="H4" i="6"/>
  <c r="J3" i="6"/>
  <c r="H3" i="6"/>
  <c r="J2" i="6"/>
  <c r="H2" i="6"/>
  <c r="X29" i="5"/>
  <c r="V29" i="5"/>
  <c r="U29" i="5"/>
  <c r="T29" i="5"/>
  <c r="S29" i="5"/>
  <c r="X28" i="5"/>
  <c r="V28" i="5"/>
  <c r="U28" i="5"/>
  <c r="T28" i="5"/>
  <c r="S28" i="5"/>
  <c r="V27" i="5"/>
  <c r="U27" i="5"/>
  <c r="T27" i="5"/>
  <c r="S27" i="5"/>
  <c r="X26" i="5"/>
  <c r="V26" i="5"/>
  <c r="U26" i="5"/>
  <c r="T26" i="5"/>
  <c r="S26" i="5"/>
  <c r="V25" i="5"/>
  <c r="U25" i="5"/>
  <c r="T25" i="5"/>
  <c r="S25" i="5"/>
  <c r="X25" i="5" s="1"/>
  <c r="V24" i="5"/>
  <c r="U24" i="5"/>
  <c r="T24" i="5"/>
  <c r="S24" i="5"/>
  <c r="V23" i="5"/>
  <c r="U23" i="5"/>
  <c r="T23" i="5"/>
  <c r="S23" i="5"/>
  <c r="V22" i="5"/>
  <c r="U22" i="5"/>
  <c r="T22" i="5"/>
  <c r="S22" i="5"/>
  <c r="X21" i="5"/>
  <c r="V21" i="5"/>
  <c r="U21" i="5"/>
  <c r="T21" i="5"/>
  <c r="S21" i="5"/>
  <c r="X20" i="5"/>
  <c r="V20" i="5"/>
  <c r="U20" i="5"/>
  <c r="T20" i="5"/>
  <c r="S20" i="5"/>
  <c r="V19" i="5"/>
  <c r="U19" i="5"/>
  <c r="T19" i="5"/>
  <c r="S19" i="5"/>
  <c r="X18" i="5"/>
  <c r="V18" i="5"/>
  <c r="U18" i="5"/>
  <c r="T18" i="5"/>
  <c r="S18" i="5"/>
  <c r="V17" i="5"/>
  <c r="U17" i="5"/>
  <c r="T17" i="5"/>
  <c r="S17" i="5"/>
  <c r="X16" i="5"/>
  <c r="V16" i="5"/>
  <c r="U16" i="5"/>
  <c r="T16" i="5"/>
  <c r="S16" i="5"/>
  <c r="X15" i="5"/>
  <c r="V15" i="5"/>
  <c r="U15" i="5"/>
  <c r="T15" i="5"/>
  <c r="S15" i="5"/>
  <c r="V14" i="5"/>
  <c r="U14" i="5"/>
  <c r="T14" i="5"/>
  <c r="S14" i="5"/>
  <c r="X13" i="5"/>
  <c r="V13" i="5"/>
  <c r="U13" i="5"/>
  <c r="T13" i="5"/>
  <c r="S13" i="5"/>
  <c r="X12" i="5"/>
  <c r="V12" i="5"/>
  <c r="U12" i="5"/>
  <c r="T12" i="5"/>
  <c r="S12" i="5"/>
  <c r="V11" i="5"/>
  <c r="U11" i="5"/>
  <c r="T11" i="5"/>
  <c r="S11" i="5"/>
  <c r="X10" i="5"/>
  <c r="V10" i="5"/>
  <c r="U10" i="5"/>
  <c r="T10" i="5"/>
  <c r="S10" i="5"/>
  <c r="V9" i="5"/>
  <c r="U9" i="5"/>
  <c r="T9" i="5"/>
  <c r="S9" i="5"/>
  <c r="V8" i="5"/>
  <c r="U8" i="5"/>
  <c r="T8" i="5"/>
  <c r="S8" i="5"/>
  <c r="V7" i="5"/>
  <c r="U7" i="5"/>
  <c r="T7" i="5"/>
  <c r="S7" i="5"/>
  <c r="V6" i="5"/>
  <c r="U6" i="5"/>
  <c r="T6" i="5"/>
  <c r="S6" i="5"/>
  <c r="X5" i="5"/>
  <c r="V5" i="5"/>
  <c r="U5" i="5"/>
  <c r="T5" i="5"/>
  <c r="S5" i="5"/>
  <c r="X4" i="5"/>
  <c r="V4" i="5"/>
  <c r="U4" i="5"/>
  <c r="T4" i="5"/>
  <c r="S4" i="5"/>
  <c r="V3" i="5"/>
  <c r="U3" i="5"/>
  <c r="T3" i="5"/>
  <c r="S3" i="5"/>
  <c r="X2" i="5"/>
  <c r="V2" i="5"/>
  <c r="U2" i="5"/>
  <c r="T2" i="5"/>
  <c r="S2" i="5"/>
  <c r="U18" i="4"/>
  <c r="V18" i="4" s="1"/>
  <c r="P18" i="4"/>
  <c r="U17" i="4"/>
  <c r="V17" i="4" s="1"/>
  <c r="P17" i="4"/>
  <c r="U16" i="4"/>
  <c r="V16" i="4" s="1"/>
  <c r="P16" i="4"/>
  <c r="U15" i="4"/>
  <c r="V15" i="4" s="1"/>
  <c r="P15" i="4"/>
  <c r="V14" i="4"/>
  <c r="U14" i="4"/>
  <c r="P14" i="4"/>
  <c r="U13" i="4"/>
  <c r="V13" i="4" s="1"/>
  <c r="P13" i="4"/>
  <c r="U12" i="4"/>
  <c r="V12" i="4" s="1"/>
  <c r="P12" i="4"/>
  <c r="V11" i="4"/>
  <c r="U11" i="4"/>
  <c r="P11" i="4"/>
  <c r="V10" i="4"/>
  <c r="U10" i="4"/>
  <c r="P10" i="4"/>
  <c r="U9" i="4"/>
  <c r="V9" i="4" s="1"/>
  <c r="P9" i="4"/>
  <c r="U8" i="4"/>
  <c r="V8" i="4" s="1"/>
  <c r="P8" i="4"/>
  <c r="V7" i="4"/>
  <c r="U7" i="4"/>
  <c r="P7" i="4"/>
  <c r="U6" i="4"/>
  <c r="V6" i="4" s="1"/>
  <c r="P6" i="4"/>
  <c r="V5" i="4"/>
  <c r="U5" i="4"/>
  <c r="P5" i="4"/>
  <c r="V4" i="4"/>
  <c r="U4" i="4"/>
  <c r="P4" i="4"/>
  <c r="U3" i="4"/>
  <c r="V3" i="4" s="1"/>
  <c r="P3" i="4"/>
  <c r="U2" i="4"/>
  <c r="C2" i="16" s="1"/>
  <c r="D2" i="16" s="1"/>
  <c r="P2" i="4"/>
  <c r="B16" i="3"/>
  <c r="B15" i="3"/>
  <c r="B14" i="3"/>
  <c r="B13" i="3"/>
  <c r="B12" i="3"/>
  <c r="B11" i="3"/>
  <c r="B9" i="3"/>
  <c r="B8" i="3"/>
  <c r="P385" i="7" l="1"/>
  <c r="O385" i="7"/>
  <c r="O682" i="7"/>
  <c r="P682" i="7"/>
  <c r="O35" i="7"/>
  <c r="P35" i="7"/>
  <c r="O38" i="7"/>
  <c r="P38" i="7"/>
  <c r="P76" i="7"/>
  <c r="O76" i="7"/>
  <c r="O164" i="7"/>
  <c r="P164" i="7"/>
  <c r="P451" i="7"/>
  <c r="Q451" i="7" s="1"/>
  <c r="O451" i="7"/>
  <c r="O324" i="7"/>
  <c r="P324" i="7"/>
  <c r="P350" i="7"/>
  <c r="O448" i="7"/>
  <c r="P448" i="7"/>
  <c r="P483" i="7"/>
  <c r="O483" i="7"/>
  <c r="P616" i="7"/>
  <c r="P10" i="7"/>
  <c r="O32" i="7"/>
  <c r="O41" i="7"/>
  <c r="P70" i="7"/>
  <c r="O70" i="7"/>
  <c r="P123" i="7"/>
  <c r="O143" i="7"/>
  <c r="P143" i="7"/>
  <c r="P172" i="7"/>
  <c r="Q172" i="7" s="1"/>
  <c r="W172" i="7" s="1"/>
  <c r="P503" i="7"/>
  <c r="O503" i="7"/>
  <c r="P723" i="7"/>
  <c r="O723" i="7"/>
  <c r="P13" i="7"/>
  <c r="P29" i="7"/>
  <c r="P166" i="7"/>
  <c r="O166" i="7"/>
  <c r="O212" i="7"/>
  <c r="P212" i="7"/>
  <c r="P572" i="7"/>
  <c r="O572" i="7"/>
  <c r="O610" i="7"/>
  <c r="P178" i="7"/>
  <c r="O178" i="7"/>
  <c r="P3" i="7"/>
  <c r="Q3" i="7" s="1"/>
  <c r="O49" i="7"/>
  <c r="P49" i="7"/>
  <c r="O67" i="7"/>
  <c r="O93" i="7"/>
  <c r="P93" i="7"/>
  <c r="O132" i="7"/>
  <c r="O272" i="7"/>
  <c r="O364" i="7"/>
  <c r="P364" i="7"/>
  <c r="P419" i="7"/>
  <c r="O419" i="7"/>
  <c r="O477" i="7"/>
  <c r="P541" i="7"/>
  <c r="O541" i="7"/>
  <c r="O555" i="7"/>
  <c r="P555" i="7"/>
  <c r="Q555" i="7" s="1"/>
  <c r="W555" i="7" s="1"/>
  <c r="O607" i="7"/>
  <c r="P6" i="7"/>
  <c r="O9" i="7"/>
  <c r="P19" i="7"/>
  <c r="P64" i="7"/>
  <c r="P99" i="7"/>
  <c r="P258" i="7"/>
  <c r="O315" i="7"/>
  <c r="O384" i="7"/>
  <c r="P384" i="7"/>
  <c r="P497" i="7"/>
  <c r="P532" i="7"/>
  <c r="O532" i="7"/>
  <c r="O589" i="7"/>
  <c r="P589" i="7"/>
  <c r="P684" i="7"/>
  <c r="O684" i="7"/>
  <c r="P772" i="7"/>
  <c r="O772" i="7"/>
  <c r="O233" i="7"/>
  <c r="P22" i="7"/>
  <c r="P61" i="7"/>
  <c r="P134" i="7"/>
  <c r="O134" i="7"/>
  <c r="O145" i="7"/>
  <c r="P145" i="7"/>
  <c r="O209" i="7"/>
  <c r="P410" i="7"/>
  <c r="O410" i="7"/>
  <c r="P444" i="7"/>
  <c r="O444" i="7"/>
  <c r="O517" i="7"/>
  <c r="P517" i="7"/>
  <c r="P526" i="7"/>
  <c r="O526" i="7"/>
  <c r="O552" i="7"/>
  <c r="P552" i="7"/>
  <c r="P566" i="7"/>
  <c r="O566" i="7"/>
  <c r="O603" i="7"/>
  <c r="P603" i="7"/>
  <c r="P769" i="7"/>
  <c r="O769" i="7"/>
  <c r="O79" i="7"/>
  <c r="P79" i="7"/>
  <c r="P659" i="7"/>
  <c r="O659" i="7"/>
  <c r="P210" i="7"/>
  <c r="O25" i="7"/>
  <c r="O163" i="7"/>
  <c r="P263" i="7"/>
  <c r="O263" i="7"/>
  <c r="O340" i="7"/>
  <c r="P340" i="7"/>
  <c r="O369" i="7"/>
  <c r="P369" i="7"/>
  <c r="P416" i="7"/>
  <c r="P435" i="7"/>
  <c r="O435" i="7"/>
  <c r="P467" i="7"/>
  <c r="O467" i="7"/>
  <c r="P493" i="7"/>
  <c r="Q493" i="7" s="1"/>
  <c r="O493" i="7"/>
  <c r="O141" i="7"/>
  <c r="P141" i="7"/>
  <c r="O82" i="7"/>
  <c r="O224" i="7"/>
  <c r="O230" i="7"/>
  <c r="O327" i="7"/>
  <c r="O388" i="7"/>
  <c r="O480" i="7"/>
  <c r="P480" i="7"/>
  <c r="P510" i="7"/>
  <c r="P688" i="7"/>
  <c r="O688" i="7"/>
  <c r="P726" i="7"/>
  <c r="O726" i="7"/>
  <c r="O107" i="7"/>
  <c r="O200" i="7"/>
  <c r="O249" i="7"/>
  <c r="P306" i="7"/>
  <c r="O320" i="7"/>
  <c r="O424" i="7"/>
  <c r="P424" i="7"/>
  <c r="O432" i="7"/>
  <c r="P432" i="7"/>
  <c r="O464" i="7"/>
  <c r="P464" i="7"/>
  <c r="P546" i="7"/>
  <c r="O546" i="7"/>
  <c r="P580" i="7"/>
  <c r="O580" i="7"/>
  <c r="O600" i="7"/>
  <c r="P600" i="7"/>
  <c r="P675" i="7"/>
  <c r="O675" i="7"/>
  <c r="O246" i="7"/>
  <c r="P331" i="7"/>
  <c r="O331" i="7"/>
  <c r="P404" i="7"/>
  <c r="O404" i="7"/>
  <c r="O511" i="7"/>
  <c r="P511" i="7"/>
  <c r="P557" i="7"/>
  <c r="O557" i="7"/>
  <c r="P594" i="7"/>
  <c r="O594" i="7"/>
  <c r="O654" i="7"/>
  <c r="P654" i="7"/>
  <c r="P669" i="7"/>
  <c r="Q669" i="7" s="1"/>
  <c r="O669" i="7"/>
  <c r="P710" i="7"/>
  <c r="Q710" i="7" s="1"/>
  <c r="W710" i="7" s="1"/>
  <c r="O710" i="7"/>
  <c r="O98" i="7"/>
  <c r="O116" i="7"/>
  <c r="P147" i="7"/>
  <c r="O147" i="7"/>
  <c r="O173" i="7"/>
  <c r="P173" i="7"/>
  <c r="O222" i="7"/>
  <c r="P222" i="7"/>
  <c r="P421" i="7"/>
  <c r="O421" i="7"/>
  <c r="P487" i="7"/>
  <c r="O487" i="7"/>
  <c r="O543" i="7"/>
  <c r="P543" i="7"/>
  <c r="P637" i="7"/>
  <c r="O637" i="7"/>
  <c r="P707" i="7"/>
  <c r="O707" i="7"/>
  <c r="P742" i="7"/>
  <c r="O742" i="7"/>
  <c r="O895" i="7"/>
  <c r="P895" i="7"/>
  <c r="O879" i="7"/>
  <c r="P879" i="7"/>
  <c r="P30" i="7"/>
  <c r="O30" i="7"/>
  <c r="P45" i="7"/>
  <c r="O45" i="7"/>
  <c r="O92" i="7"/>
  <c r="P95" i="7"/>
  <c r="O265" i="7"/>
  <c r="P265" i="7"/>
  <c r="P519" i="7"/>
  <c r="O519" i="7"/>
  <c r="P591" i="7"/>
  <c r="O591" i="7"/>
  <c r="P628" i="7"/>
  <c r="O628" i="7"/>
  <c r="P686" i="7"/>
  <c r="O686" i="7"/>
  <c r="O854" i="7"/>
  <c r="P854" i="7"/>
  <c r="P842" i="7"/>
  <c r="O842" i="7"/>
  <c r="O50" i="7"/>
  <c r="O175" i="7"/>
  <c r="P198" i="7"/>
  <c r="Q198" i="7" s="1"/>
  <c r="W198" i="7" s="1"/>
  <c r="O198" i="7"/>
  <c r="P247" i="7"/>
  <c r="O247" i="7"/>
  <c r="O36" i="7"/>
  <c r="P51" i="7"/>
  <c r="O144" i="7"/>
  <c r="P144" i="7"/>
  <c r="P156" i="7"/>
  <c r="P159" i="7"/>
  <c r="P187" i="7"/>
  <c r="O187" i="7"/>
  <c r="O322" i="7"/>
  <c r="P322" i="7"/>
  <c r="O363" i="7"/>
  <c r="P426" i="7"/>
  <c r="O426" i="7"/>
  <c r="O446" i="7"/>
  <c r="P446" i="7"/>
  <c r="O461" i="7"/>
  <c r="P622" i="7"/>
  <c r="O622" i="7"/>
  <c r="P704" i="7"/>
  <c r="O704" i="7"/>
  <c r="P733" i="7"/>
  <c r="O733" i="7"/>
  <c r="O851" i="7"/>
  <c r="P851" i="7"/>
  <c r="O23" i="7"/>
  <c r="P23" i="7"/>
  <c r="O86" i="7"/>
  <c r="O150" i="7"/>
  <c r="P262" i="7"/>
  <c r="O262" i="7"/>
  <c r="O360" i="7"/>
  <c r="O501" i="7"/>
  <c r="P501" i="7"/>
  <c r="O513" i="7"/>
  <c r="P513" i="7"/>
  <c r="O588" i="7"/>
  <c r="P478" i="7"/>
  <c r="O885" i="7"/>
  <c r="P939" i="7"/>
  <c r="O945" i="7"/>
  <c r="O954" i="7"/>
  <c r="P988" i="7"/>
  <c r="P1013" i="7"/>
  <c r="Q1013" i="7" s="1"/>
  <c r="W1013" i="7" s="1"/>
  <c r="P1035" i="7"/>
  <c r="O1041" i="7"/>
  <c r="O1082" i="7"/>
  <c r="P1098" i="7"/>
  <c r="P1104" i="7"/>
  <c r="O1158" i="7"/>
  <c r="P1266" i="7"/>
  <c r="O1321" i="7"/>
  <c r="O1327" i="7"/>
  <c r="O1414" i="7"/>
  <c r="P1427" i="7"/>
  <c r="P1430" i="7"/>
  <c r="O1433" i="7"/>
  <c r="O797" i="7"/>
  <c r="O813" i="7"/>
  <c r="O829" i="7"/>
  <c r="O920" i="7"/>
  <c r="O1009" i="7"/>
  <c r="O1019" i="7"/>
  <c r="O1025" i="7"/>
  <c r="O1066" i="7"/>
  <c r="O1182" i="7"/>
  <c r="O1191" i="7"/>
  <c r="O1197" i="7"/>
  <c r="O1210" i="7"/>
  <c r="P1254" i="7"/>
  <c r="O1260" i="7"/>
  <c r="O1275" i="7"/>
  <c r="P1278" i="7"/>
  <c r="P1284" i="7"/>
  <c r="O1287" i="7"/>
  <c r="O1333" i="7"/>
  <c r="P1379" i="7"/>
  <c r="O1382" i="7"/>
  <c r="P1395" i="7"/>
  <c r="O1398" i="7"/>
  <c r="P1411" i="7"/>
  <c r="O1417" i="7"/>
  <c r="O781" i="7"/>
  <c r="O863" i="7"/>
  <c r="O904" i="7"/>
  <c r="O910" i="7"/>
  <c r="O923" i="7"/>
  <c r="O948" i="7"/>
  <c r="O963" i="7"/>
  <c r="O1002" i="7"/>
  <c r="O1050" i="7"/>
  <c r="P1088" i="7"/>
  <c r="O1107" i="7"/>
  <c r="O1119" i="7"/>
  <c r="O1143" i="7"/>
  <c r="O1149" i="7"/>
  <c r="O1167" i="7"/>
  <c r="O1176" i="7"/>
  <c r="P1185" i="7"/>
  <c r="P1235" i="7"/>
  <c r="P1269" i="7"/>
  <c r="P1302" i="7"/>
  <c r="P1336" i="7"/>
  <c r="O1351" i="7"/>
  <c r="O1357" i="7"/>
  <c r="O1366" i="7"/>
  <c r="O1385" i="7"/>
  <c r="O1401" i="7"/>
  <c r="O1439" i="7"/>
  <c r="O765" i="7"/>
  <c r="O691" i="7"/>
  <c r="O694" i="7"/>
  <c r="O717" i="7"/>
  <c r="O749" i="7"/>
  <c r="O758" i="7"/>
  <c r="P1008" i="7"/>
  <c r="P1024" i="7"/>
  <c r="O1065" i="7"/>
  <c r="O1181" i="7"/>
  <c r="O1228" i="7"/>
  <c r="P1253" i="7"/>
  <c r="P1262" i="7"/>
  <c r="O1274" i="7"/>
  <c r="P1283" i="7"/>
  <c r="Q1283" i="7" s="1"/>
  <c r="W1283" i="7" s="1"/>
  <c r="O1323" i="7"/>
  <c r="P1332" i="7"/>
  <c r="O1199" i="7"/>
  <c r="O1218" i="7"/>
  <c r="O1457" i="7"/>
  <c r="O54" i="7"/>
  <c r="P63" i="7"/>
  <c r="O171" i="7"/>
  <c r="O208" i="7"/>
  <c r="O215" i="7"/>
  <c r="O245" i="7"/>
  <c r="O257" i="7"/>
  <c r="P293" i="7"/>
  <c r="O606" i="7"/>
  <c r="O646" i="7"/>
  <c r="O652" i="7"/>
  <c r="O672" i="7"/>
  <c r="O700" i="7"/>
  <c r="O720" i="7"/>
  <c r="O783" i="7"/>
  <c r="P792" i="7"/>
  <c r="P805" i="7"/>
  <c r="P808" i="7"/>
  <c r="P821" i="7"/>
  <c r="P824" i="7"/>
  <c r="O865" i="7"/>
  <c r="O871" i="7"/>
  <c r="O906" i="7"/>
  <c r="O956" i="7"/>
  <c r="O971" i="7"/>
  <c r="O977" i="7"/>
  <c r="O1011" i="7"/>
  <c r="O1027" i="7"/>
  <c r="O1033" i="7"/>
  <c r="O1084" i="7"/>
  <c r="O1090" i="7"/>
  <c r="P1109" i="7"/>
  <c r="O1133" i="7"/>
  <c r="O1151" i="7"/>
  <c r="O1160" i="7"/>
  <c r="O1212" i="7"/>
  <c r="O1295" i="7"/>
  <c r="P1304" i="7"/>
  <c r="O1341" i="7"/>
  <c r="P1344" i="7"/>
  <c r="O1353" i="7"/>
  <c r="O1419" i="7"/>
  <c r="O1441" i="7"/>
  <c r="O31" i="7"/>
  <c r="O66" i="7"/>
  <c r="P97" i="7"/>
  <c r="O162" i="7"/>
  <c r="P242" i="7"/>
  <c r="O278" i="7"/>
  <c r="P281" i="7"/>
  <c r="O299" i="7"/>
  <c r="P587" i="7"/>
  <c r="O612" i="7"/>
  <c r="O716" i="7"/>
  <c r="O748" i="7"/>
  <c r="O767" i="7"/>
  <c r="P776" i="7"/>
  <c r="P1237" i="7"/>
  <c r="O1307" i="7"/>
  <c r="O1313" i="7"/>
  <c r="P1316" i="7"/>
  <c r="O422" i="7"/>
  <c r="O428" i="7"/>
  <c r="O431" i="7"/>
  <c r="O447" i="7"/>
  <c r="O463" i="7"/>
  <c r="O486" i="7"/>
  <c r="O492" i="7"/>
  <c r="O849" i="7"/>
  <c r="P915" i="7"/>
  <c r="O980" i="7"/>
  <c r="O1017" i="7"/>
  <c r="P1080" i="7"/>
  <c r="P1093" i="7"/>
  <c r="P1246" i="7"/>
  <c r="O1258" i="7"/>
  <c r="O1319" i="7"/>
  <c r="O1377" i="7"/>
  <c r="O1393" i="7"/>
  <c r="O1409" i="7"/>
  <c r="P1447" i="7"/>
  <c r="O146" i="7"/>
  <c r="P368" i="7"/>
  <c r="O406" i="7"/>
  <c r="O559" i="7"/>
  <c r="O562" i="7"/>
  <c r="P568" i="7"/>
  <c r="P651" i="7"/>
  <c r="O667" i="7"/>
  <c r="O715" i="7"/>
  <c r="P728" i="7"/>
  <c r="Q728" i="7" s="1"/>
  <c r="W728" i="7" s="1"/>
  <c r="O747" i="7"/>
  <c r="O794" i="7"/>
  <c r="O801" i="7"/>
  <c r="O810" i="7"/>
  <c r="O817" i="7"/>
  <c r="O826" i="7"/>
  <c r="O833" i="7"/>
  <c r="O839" i="7"/>
  <c r="O858" i="7"/>
  <c r="P867" i="7"/>
  <c r="P1032" i="7"/>
  <c r="P1045" i="7"/>
  <c r="O1067" i="7"/>
  <c r="O1089" i="7"/>
  <c r="O1150" i="7"/>
  <c r="O1192" i="7"/>
  <c r="O1201" i="7"/>
  <c r="P1214" i="7"/>
  <c r="O1236" i="7"/>
  <c r="P1270" i="7"/>
  <c r="O1291" i="7"/>
  <c r="O1297" i="7"/>
  <c r="O1303" i="7"/>
  <c r="O1337" i="7"/>
  <c r="O1343" i="7"/>
  <c r="P1352" i="7"/>
  <c r="O1370" i="7"/>
  <c r="P1383" i="7"/>
  <c r="O1386" i="7"/>
  <c r="P1399" i="7"/>
  <c r="O1402" i="7"/>
  <c r="P65" i="7"/>
  <c r="Q65" i="7" s="1"/>
  <c r="P161" i="7"/>
  <c r="O195" i="7"/>
  <c r="O268" i="7"/>
  <c r="O283" i="7"/>
  <c r="O295" i="7"/>
  <c r="O310" i="7"/>
  <c r="O313" i="7"/>
  <c r="P337" i="7"/>
  <c r="O343" i="7"/>
  <c r="O374" i="7"/>
  <c r="O380" i="7"/>
  <c r="O383" i="7"/>
  <c r="O456" i="7"/>
  <c r="O472" i="7"/>
  <c r="O485" i="7"/>
  <c r="O524" i="7"/>
  <c r="O574" i="7"/>
  <c r="O614" i="7"/>
  <c r="O620" i="7"/>
  <c r="O639" i="7"/>
  <c r="O642" i="7"/>
  <c r="P648" i="7"/>
  <c r="O731" i="7"/>
  <c r="O785" i="7"/>
  <c r="O836" i="7"/>
  <c r="O911" i="7"/>
  <c r="O924" i="7"/>
  <c r="P927" i="7"/>
  <c r="O930" i="7"/>
  <c r="O994" i="7"/>
  <c r="P1029" i="7"/>
  <c r="O1073" i="7"/>
  <c r="O1120" i="7"/>
  <c r="O1220" i="7"/>
  <c r="O1242" i="7"/>
  <c r="O1309" i="7"/>
  <c r="P1312" i="7"/>
  <c r="P1367" i="7"/>
  <c r="O1421" i="7"/>
  <c r="P1016" i="7"/>
  <c r="O1057" i="7"/>
  <c r="P1129" i="7"/>
  <c r="O1226" i="7"/>
  <c r="P1251" i="7"/>
  <c r="P1318" i="7"/>
  <c r="O1373" i="7"/>
  <c r="O1389" i="7"/>
  <c r="O1405" i="7"/>
  <c r="P1443" i="7"/>
  <c r="O1449" i="7"/>
  <c r="M202" i="13"/>
  <c r="L203" i="13" s="1"/>
  <c r="M203" i="13" s="1"/>
  <c r="L204" i="13" s="1"/>
  <c r="M204" i="13" s="1"/>
  <c r="L205" i="13" s="1"/>
  <c r="M205" i="13" s="1"/>
  <c r="L206" i="13" s="1"/>
  <c r="M206" i="13" s="1"/>
  <c r="L207" i="13" s="1"/>
  <c r="M207" i="13" s="1"/>
  <c r="L208" i="13" s="1"/>
  <c r="M208" i="13" s="1"/>
  <c r="L209" i="13" s="1"/>
  <c r="M209" i="13" s="1"/>
  <c r="L210" i="13" s="1"/>
  <c r="M210" i="13" s="1"/>
  <c r="L211" i="13" s="1"/>
  <c r="M211" i="13" s="1"/>
  <c r="L212" i="13" s="1"/>
  <c r="M212" i="13" s="1"/>
  <c r="L213" i="13" s="1"/>
  <c r="M213" i="13" s="1"/>
  <c r="L214" i="13" s="1"/>
  <c r="M214" i="13" s="1"/>
  <c r="L215" i="13" s="1"/>
  <c r="M215" i="13" s="1"/>
  <c r="L216" i="13" s="1"/>
  <c r="M216" i="13" s="1"/>
  <c r="L217" i="13" s="1"/>
  <c r="M217" i="13" s="1"/>
  <c r="L218" i="13" s="1"/>
  <c r="M218" i="13" s="1"/>
  <c r="L219" i="13" s="1"/>
  <c r="M219" i="13" s="1"/>
  <c r="L220" i="13" s="1"/>
  <c r="M220" i="13" s="1"/>
  <c r="L221" i="13" s="1"/>
  <c r="M221" i="13" s="1"/>
  <c r="L222" i="13" s="1"/>
  <c r="M222" i="13" s="1"/>
  <c r="L223" i="13" s="1"/>
  <c r="M223" i="13" s="1"/>
  <c r="L224" i="13" s="1"/>
  <c r="M224" i="13" s="1"/>
  <c r="L225" i="13" s="1"/>
  <c r="M225" i="13" s="1"/>
  <c r="L226" i="13" s="1"/>
  <c r="M226" i="13" s="1"/>
  <c r="L227" i="13" s="1"/>
  <c r="M227" i="13" s="1"/>
  <c r="L228" i="13" s="1"/>
  <c r="M228" i="13" s="1"/>
  <c r="L229" i="13" s="1"/>
  <c r="M229" i="13" s="1"/>
  <c r="L230" i="13" s="1"/>
  <c r="M230" i="13" s="1"/>
  <c r="L231" i="13" s="1"/>
  <c r="M231" i="13" s="1"/>
  <c r="L232" i="13" s="1"/>
  <c r="M232" i="13" s="1"/>
  <c r="L233" i="13" s="1"/>
  <c r="M233" i="13" s="1"/>
  <c r="L234" i="13" s="1"/>
  <c r="M234" i="13" s="1"/>
  <c r="L235" i="13" s="1"/>
  <c r="M235" i="13" s="1"/>
  <c r="L236" i="13" s="1"/>
  <c r="M236" i="13" s="1"/>
  <c r="L237" i="13" s="1"/>
  <c r="M237" i="13" s="1"/>
  <c r="L238" i="13" s="1"/>
  <c r="M238" i="13" s="1"/>
  <c r="L239" i="13" s="1"/>
  <c r="M239" i="13" s="1"/>
  <c r="L240" i="13" s="1"/>
  <c r="M240" i="13" s="1"/>
  <c r="L241" i="13" s="1"/>
  <c r="M241" i="13" s="1"/>
  <c r="I7" i="14" s="1"/>
  <c r="N7" i="14" s="1"/>
  <c r="M122" i="13"/>
  <c r="L123" i="13" s="1"/>
  <c r="M123" i="13" s="1"/>
  <c r="L124" i="13" s="1"/>
  <c r="M124" i="13" s="1"/>
  <c r="L125" i="13" s="1"/>
  <c r="M125" i="13" s="1"/>
  <c r="L126" i="13" s="1"/>
  <c r="M126" i="13" s="1"/>
  <c r="L127" i="13" s="1"/>
  <c r="M127" i="13" s="1"/>
  <c r="L128" i="13" s="1"/>
  <c r="M128" i="13" s="1"/>
  <c r="L129" i="13" s="1"/>
  <c r="M129" i="13" s="1"/>
  <c r="L130" i="13" s="1"/>
  <c r="M130" i="13" s="1"/>
  <c r="L131" i="13" s="1"/>
  <c r="M131" i="13" s="1"/>
  <c r="L132" i="13" s="1"/>
  <c r="M132" i="13" s="1"/>
  <c r="L133" i="13" s="1"/>
  <c r="M133" i="13" s="1"/>
  <c r="L134" i="13" s="1"/>
  <c r="M134" i="13" s="1"/>
  <c r="L135" i="13" s="1"/>
  <c r="M135" i="13" s="1"/>
  <c r="L136" i="13" s="1"/>
  <c r="M136" i="13" s="1"/>
  <c r="L137" i="13" s="1"/>
  <c r="M137" i="13" s="1"/>
  <c r="L138" i="13" s="1"/>
  <c r="M138" i="13" s="1"/>
  <c r="L139" i="13" s="1"/>
  <c r="M139" i="13" s="1"/>
  <c r="L140" i="13" s="1"/>
  <c r="M140" i="13" s="1"/>
  <c r="L141" i="13" s="1"/>
  <c r="M141" i="13" s="1"/>
  <c r="L142" i="13" s="1"/>
  <c r="M142" i="13" s="1"/>
  <c r="L143" i="13" s="1"/>
  <c r="M143" i="13" s="1"/>
  <c r="L144" i="13" s="1"/>
  <c r="M144" i="13" s="1"/>
  <c r="L145" i="13" s="1"/>
  <c r="M145" i="13" s="1"/>
  <c r="L146" i="13" s="1"/>
  <c r="M146" i="13" s="1"/>
  <c r="L147" i="13" s="1"/>
  <c r="M147" i="13" s="1"/>
  <c r="L148" i="13" s="1"/>
  <c r="M148" i="13" s="1"/>
  <c r="L149" i="13" s="1"/>
  <c r="M149" i="13" s="1"/>
  <c r="L150" i="13" s="1"/>
  <c r="M150" i="13" s="1"/>
  <c r="L151" i="13" s="1"/>
  <c r="M151" i="13" s="1"/>
  <c r="L152" i="13" s="1"/>
  <c r="M152" i="13" s="1"/>
  <c r="L153" i="13" s="1"/>
  <c r="M153" i="13" s="1"/>
  <c r="L154" i="13" s="1"/>
  <c r="M154" i="13" s="1"/>
  <c r="L155" i="13" s="1"/>
  <c r="M155" i="13" s="1"/>
  <c r="L156" i="13" s="1"/>
  <c r="M156" i="13" s="1"/>
  <c r="L157" i="13" s="1"/>
  <c r="M157" i="13" s="1"/>
  <c r="L158" i="13" s="1"/>
  <c r="M158" i="13" s="1"/>
  <c r="L159" i="13" s="1"/>
  <c r="M159" i="13" s="1"/>
  <c r="L160" i="13" s="1"/>
  <c r="M160" i="13" s="1"/>
  <c r="L161" i="13" s="1"/>
  <c r="M161" i="13" s="1"/>
  <c r="I5" i="14" s="1"/>
  <c r="N5" i="14" s="1"/>
  <c r="M926" i="13"/>
  <c r="L927" i="13" s="1"/>
  <c r="M927" i="13" s="1"/>
  <c r="L928" i="13" s="1"/>
  <c r="M928" i="13" s="1"/>
  <c r="L929" i="13" s="1"/>
  <c r="M929" i="13" s="1"/>
  <c r="L930" i="13" s="1"/>
  <c r="M930" i="13" s="1"/>
  <c r="L931" i="13" s="1"/>
  <c r="M931" i="13" s="1"/>
  <c r="L932" i="13" s="1"/>
  <c r="M932" i="13" s="1"/>
  <c r="L933" i="13" s="1"/>
  <c r="M933" i="13" s="1"/>
  <c r="L934" i="13" s="1"/>
  <c r="M934" i="13" s="1"/>
  <c r="L935" i="13" s="1"/>
  <c r="M935" i="13" s="1"/>
  <c r="L936" i="13" s="1"/>
  <c r="M936" i="13" s="1"/>
  <c r="L937" i="13" s="1"/>
  <c r="M937" i="13" s="1"/>
  <c r="L938" i="13" s="1"/>
  <c r="M938" i="13" s="1"/>
  <c r="L939" i="13" s="1"/>
  <c r="M939" i="13" s="1"/>
  <c r="L940" i="13" s="1"/>
  <c r="M940" i="13" s="1"/>
  <c r="L941" i="13" s="1"/>
  <c r="M941" i="13" s="1"/>
  <c r="L942" i="13" s="1"/>
  <c r="M942" i="13" s="1"/>
  <c r="L943" i="13" s="1"/>
  <c r="M943" i="13" s="1"/>
  <c r="L944" i="13" s="1"/>
  <c r="M944" i="13" s="1"/>
  <c r="L945" i="13" s="1"/>
  <c r="M945" i="13" s="1"/>
  <c r="L946" i="13" s="1"/>
  <c r="M946" i="13" s="1"/>
  <c r="L947" i="13" s="1"/>
  <c r="M947" i="13" s="1"/>
  <c r="L948" i="13" s="1"/>
  <c r="M948" i="13" s="1"/>
  <c r="L949" i="13" s="1"/>
  <c r="M949" i="13" s="1"/>
  <c r="L950" i="13" s="1"/>
  <c r="M950" i="13" s="1"/>
  <c r="L951" i="13" s="1"/>
  <c r="M951" i="13" s="1"/>
  <c r="L952" i="13" s="1"/>
  <c r="M952" i="13" s="1"/>
  <c r="L953" i="13" s="1"/>
  <c r="M953" i="13" s="1"/>
  <c r="L954" i="13" s="1"/>
  <c r="M954" i="13" s="1"/>
  <c r="L955" i="13" s="1"/>
  <c r="M955" i="13" s="1"/>
  <c r="L956" i="13" s="1"/>
  <c r="M956" i="13" s="1"/>
  <c r="L957" i="13" s="1"/>
  <c r="M957" i="13" s="1"/>
  <c r="L958" i="13" s="1"/>
  <c r="M958" i="13" s="1"/>
  <c r="L959" i="13" s="1"/>
  <c r="M959" i="13" s="1"/>
  <c r="L960" i="13" s="1"/>
  <c r="M960" i="13" s="1"/>
  <c r="L961" i="13" s="1"/>
  <c r="M961" i="13" s="1"/>
  <c r="I25" i="14" s="1"/>
  <c r="N25" i="14" s="1"/>
  <c r="M162" i="13"/>
  <c r="L163" i="13" s="1"/>
  <c r="M163" i="13" s="1"/>
  <c r="L164" i="13" s="1"/>
  <c r="M164" i="13" s="1"/>
  <c r="L165" i="13" s="1"/>
  <c r="M165" i="13" s="1"/>
  <c r="L166" i="13" s="1"/>
  <c r="M166" i="13" s="1"/>
  <c r="L167" i="13" s="1"/>
  <c r="M167" i="13" s="1"/>
  <c r="L168" i="13" s="1"/>
  <c r="M168" i="13" s="1"/>
  <c r="L169" i="13" s="1"/>
  <c r="M169" i="13" s="1"/>
  <c r="L170" i="13" s="1"/>
  <c r="M170" i="13" s="1"/>
  <c r="L171" i="13" s="1"/>
  <c r="M171" i="13" s="1"/>
  <c r="L172" i="13" s="1"/>
  <c r="M172" i="13" s="1"/>
  <c r="L173" i="13" s="1"/>
  <c r="M173" i="13" s="1"/>
  <c r="L174" i="13" s="1"/>
  <c r="M174" i="13" s="1"/>
  <c r="L175" i="13" s="1"/>
  <c r="M175" i="13" s="1"/>
  <c r="L176" i="13" s="1"/>
  <c r="M176" i="13" s="1"/>
  <c r="L177" i="13" s="1"/>
  <c r="M177" i="13" s="1"/>
  <c r="L178" i="13" s="1"/>
  <c r="M178" i="13" s="1"/>
  <c r="L179" i="13" s="1"/>
  <c r="M179" i="13" s="1"/>
  <c r="L180" i="13" s="1"/>
  <c r="M180" i="13" s="1"/>
  <c r="L181" i="13" s="1"/>
  <c r="M181" i="13" s="1"/>
  <c r="L182" i="13" s="1"/>
  <c r="M182" i="13" s="1"/>
  <c r="L183" i="13" s="1"/>
  <c r="M183" i="13" s="1"/>
  <c r="L184" i="13" s="1"/>
  <c r="M184" i="13" s="1"/>
  <c r="L185" i="13" s="1"/>
  <c r="M185" i="13" s="1"/>
  <c r="L186" i="13" s="1"/>
  <c r="M186" i="13" s="1"/>
  <c r="L187" i="13" s="1"/>
  <c r="M187" i="13" s="1"/>
  <c r="L188" i="13" s="1"/>
  <c r="M188" i="13" s="1"/>
  <c r="L189" i="13" s="1"/>
  <c r="M189" i="13" s="1"/>
  <c r="L190" i="13" s="1"/>
  <c r="M190" i="13" s="1"/>
  <c r="L191" i="13" s="1"/>
  <c r="M191" i="13" s="1"/>
  <c r="L192" i="13" s="1"/>
  <c r="M192" i="13" s="1"/>
  <c r="L193" i="13" s="1"/>
  <c r="M193" i="13" s="1"/>
  <c r="L194" i="13" s="1"/>
  <c r="M194" i="13" s="1"/>
  <c r="L195" i="13" s="1"/>
  <c r="M195" i="13" s="1"/>
  <c r="L196" i="13" s="1"/>
  <c r="M196" i="13" s="1"/>
  <c r="L197" i="13" s="1"/>
  <c r="M197" i="13" s="1"/>
  <c r="L198" i="13" s="1"/>
  <c r="M198" i="13" s="1"/>
  <c r="L199" i="13" s="1"/>
  <c r="M199" i="13" s="1"/>
  <c r="L200" i="13" s="1"/>
  <c r="M200" i="13" s="1"/>
  <c r="L201" i="13" s="1"/>
  <c r="M201" i="13" s="1"/>
  <c r="I6" i="14" s="1"/>
  <c r="N6" i="14" s="1"/>
  <c r="M82" i="13"/>
  <c r="L83" i="13" s="1"/>
  <c r="M83" i="13" s="1"/>
  <c r="L84" i="13" s="1"/>
  <c r="M84" i="13" s="1"/>
  <c r="L85" i="13" s="1"/>
  <c r="M85" i="13" s="1"/>
  <c r="L86" i="13" s="1"/>
  <c r="M86" i="13" s="1"/>
  <c r="L87" i="13" s="1"/>
  <c r="M87" i="13" s="1"/>
  <c r="L88" i="13" s="1"/>
  <c r="M88" i="13" s="1"/>
  <c r="L89" i="13" s="1"/>
  <c r="M89" i="13" s="1"/>
  <c r="L90" i="13" s="1"/>
  <c r="M90" i="13" s="1"/>
  <c r="L91" i="13" s="1"/>
  <c r="M91" i="13" s="1"/>
  <c r="L92" i="13" s="1"/>
  <c r="M92" i="13" s="1"/>
  <c r="L93" i="13" s="1"/>
  <c r="M93" i="13" s="1"/>
  <c r="L94" i="13" s="1"/>
  <c r="M94" i="13" s="1"/>
  <c r="L95" i="13" s="1"/>
  <c r="M95" i="13" s="1"/>
  <c r="L96" i="13" s="1"/>
  <c r="M96" i="13" s="1"/>
  <c r="L97" i="13" s="1"/>
  <c r="M97" i="13" s="1"/>
  <c r="L98" i="13" s="1"/>
  <c r="M98" i="13" s="1"/>
  <c r="L99" i="13" s="1"/>
  <c r="M99" i="13" s="1"/>
  <c r="L100" i="13" s="1"/>
  <c r="M100" i="13" s="1"/>
  <c r="L101" i="13" s="1"/>
  <c r="M101" i="13" s="1"/>
  <c r="L102" i="13" s="1"/>
  <c r="M102" i="13" s="1"/>
  <c r="L103" i="13" s="1"/>
  <c r="M103" i="13" s="1"/>
  <c r="L104" i="13" s="1"/>
  <c r="M104" i="13" s="1"/>
  <c r="L105" i="13" s="1"/>
  <c r="M105" i="13" s="1"/>
  <c r="L106" i="13" s="1"/>
  <c r="M106" i="13" s="1"/>
  <c r="L107" i="13" s="1"/>
  <c r="M107" i="13" s="1"/>
  <c r="L108" i="13" s="1"/>
  <c r="M108" i="13" s="1"/>
  <c r="L109" i="13" s="1"/>
  <c r="M109" i="13" s="1"/>
  <c r="L110" i="13" s="1"/>
  <c r="M110" i="13" s="1"/>
  <c r="L111" i="13" s="1"/>
  <c r="M111" i="13" s="1"/>
  <c r="L112" i="13" s="1"/>
  <c r="M112" i="13" s="1"/>
  <c r="L113" i="13" s="1"/>
  <c r="M113" i="13" s="1"/>
  <c r="L114" i="13" s="1"/>
  <c r="M114" i="13" s="1"/>
  <c r="L115" i="13" s="1"/>
  <c r="M115" i="13" s="1"/>
  <c r="L116" i="13" s="1"/>
  <c r="M116" i="13" s="1"/>
  <c r="L117" i="13" s="1"/>
  <c r="M117" i="13" s="1"/>
  <c r="L118" i="13" s="1"/>
  <c r="M118" i="13" s="1"/>
  <c r="L119" i="13" s="1"/>
  <c r="M119" i="13" s="1"/>
  <c r="L120" i="13" s="1"/>
  <c r="M120" i="13" s="1"/>
  <c r="L121" i="13" s="1"/>
  <c r="M121" i="13" s="1"/>
  <c r="I4" i="14" s="1"/>
  <c r="N4" i="14" s="1"/>
  <c r="M282" i="13"/>
  <c r="L283" i="13" s="1"/>
  <c r="M283" i="13" s="1"/>
  <c r="L284" i="13" s="1"/>
  <c r="M284" i="13" s="1"/>
  <c r="L285" i="13" s="1"/>
  <c r="M285" i="13" s="1"/>
  <c r="L286" i="13" s="1"/>
  <c r="M286" i="13" s="1"/>
  <c r="L287" i="13" s="1"/>
  <c r="M287" i="13" s="1"/>
  <c r="L288" i="13" s="1"/>
  <c r="M288" i="13" s="1"/>
  <c r="L289" i="13" s="1"/>
  <c r="M289" i="13" s="1"/>
  <c r="L290" i="13" s="1"/>
  <c r="M290" i="13" s="1"/>
  <c r="L291" i="13" s="1"/>
  <c r="M291" i="13" s="1"/>
  <c r="L292" i="13" s="1"/>
  <c r="M292" i="13" s="1"/>
  <c r="L293" i="13" s="1"/>
  <c r="M293" i="13" s="1"/>
  <c r="L294" i="13" s="1"/>
  <c r="M294" i="13" s="1"/>
  <c r="L295" i="13" s="1"/>
  <c r="M295" i="13" s="1"/>
  <c r="L296" i="13" s="1"/>
  <c r="M296" i="13" s="1"/>
  <c r="L297" i="13" s="1"/>
  <c r="M297" i="13" s="1"/>
  <c r="L298" i="13" s="1"/>
  <c r="M298" i="13" s="1"/>
  <c r="L299" i="13" s="1"/>
  <c r="M299" i="13" s="1"/>
  <c r="L300" i="13" s="1"/>
  <c r="M300" i="13" s="1"/>
  <c r="L301" i="13" s="1"/>
  <c r="M301" i="13" s="1"/>
  <c r="L302" i="13" s="1"/>
  <c r="M302" i="13" s="1"/>
  <c r="L303" i="13" s="1"/>
  <c r="M303" i="13" s="1"/>
  <c r="L304" i="13" s="1"/>
  <c r="M304" i="13" s="1"/>
  <c r="L305" i="13" s="1"/>
  <c r="M305" i="13" s="1"/>
  <c r="L306" i="13" s="1"/>
  <c r="M306" i="13" s="1"/>
  <c r="L307" i="13" s="1"/>
  <c r="M307" i="13" s="1"/>
  <c r="L308" i="13" s="1"/>
  <c r="M308" i="13" s="1"/>
  <c r="L309" i="13" s="1"/>
  <c r="M309" i="13" s="1"/>
  <c r="L310" i="13" s="1"/>
  <c r="M310" i="13" s="1"/>
  <c r="L311" i="13" s="1"/>
  <c r="M311" i="13" s="1"/>
  <c r="L312" i="13" s="1"/>
  <c r="M312" i="13" s="1"/>
  <c r="L313" i="13" s="1"/>
  <c r="M313" i="13" s="1"/>
  <c r="L314" i="13" s="1"/>
  <c r="M314" i="13" s="1"/>
  <c r="L315" i="13" s="1"/>
  <c r="M315" i="13" s="1"/>
  <c r="L316" i="13" s="1"/>
  <c r="M316" i="13" s="1"/>
  <c r="L317" i="13" s="1"/>
  <c r="M317" i="13" s="1"/>
  <c r="L318" i="13" s="1"/>
  <c r="M318" i="13" s="1"/>
  <c r="L319" i="13" s="1"/>
  <c r="M319" i="13" s="1"/>
  <c r="L320" i="13" s="1"/>
  <c r="M320" i="13" s="1"/>
  <c r="L321" i="13" s="1"/>
  <c r="M321" i="13" s="1"/>
  <c r="I9" i="14" s="1"/>
  <c r="N9" i="14" s="1"/>
  <c r="M42" i="13"/>
  <c r="L43" i="13" s="1"/>
  <c r="M43" i="13" s="1"/>
  <c r="L44" i="13" s="1"/>
  <c r="M44" i="13" s="1"/>
  <c r="L45" i="13" s="1"/>
  <c r="M45" i="13" s="1"/>
  <c r="L46" i="13" s="1"/>
  <c r="M46" i="13" s="1"/>
  <c r="L47" i="13" s="1"/>
  <c r="M47" i="13" s="1"/>
  <c r="L48" i="13" s="1"/>
  <c r="M48" i="13" s="1"/>
  <c r="L49" i="13" s="1"/>
  <c r="M49" i="13" s="1"/>
  <c r="L50" i="13" s="1"/>
  <c r="M50" i="13" s="1"/>
  <c r="L51" i="13" s="1"/>
  <c r="M51" i="13" s="1"/>
  <c r="L52" i="13" s="1"/>
  <c r="M52" i="13" s="1"/>
  <c r="L53" i="13" s="1"/>
  <c r="M53" i="13" s="1"/>
  <c r="L54" i="13" s="1"/>
  <c r="M54" i="13" s="1"/>
  <c r="L55" i="13" s="1"/>
  <c r="M55" i="13" s="1"/>
  <c r="L56" i="13" s="1"/>
  <c r="M56" i="13" s="1"/>
  <c r="L57" i="13" s="1"/>
  <c r="M57" i="13" s="1"/>
  <c r="L58" i="13" s="1"/>
  <c r="M58" i="13" s="1"/>
  <c r="L59" i="13" s="1"/>
  <c r="M59" i="13" s="1"/>
  <c r="L60" i="13" s="1"/>
  <c r="M60" i="13" s="1"/>
  <c r="L61" i="13" s="1"/>
  <c r="M61" i="13" s="1"/>
  <c r="L62" i="13" s="1"/>
  <c r="M62" i="13" s="1"/>
  <c r="L63" i="13" s="1"/>
  <c r="M63" i="13" s="1"/>
  <c r="L64" i="13" s="1"/>
  <c r="M64" i="13" s="1"/>
  <c r="L65" i="13" s="1"/>
  <c r="M65" i="13" s="1"/>
  <c r="L66" i="13" s="1"/>
  <c r="M66" i="13" s="1"/>
  <c r="L67" i="13" s="1"/>
  <c r="M67" i="13" s="1"/>
  <c r="L68" i="13" s="1"/>
  <c r="M68" i="13" s="1"/>
  <c r="L69" i="13" s="1"/>
  <c r="M69" i="13" s="1"/>
  <c r="L70" i="13" s="1"/>
  <c r="M70" i="13" s="1"/>
  <c r="L71" i="13" s="1"/>
  <c r="M71" i="13" s="1"/>
  <c r="L72" i="13" s="1"/>
  <c r="M72" i="13" s="1"/>
  <c r="L73" i="13" s="1"/>
  <c r="M73" i="13" s="1"/>
  <c r="L74" i="13" s="1"/>
  <c r="M74" i="13" s="1"/>
  <c r="L75" i="13" s="1"/>
  <c r="M75" i="13" s="1"/>
  <c r="L76" i="13" s="1"/>
  <c r="M76" i="13" s="1"/>
  <c r="L77" i="13" s="1"/>
  <c r="M77" i="13" s="1"/>
  <c r="L78" i="13" s="1"/>
  <c r="M78" i="13" s="1"/>
  <c r="L79" i="13" s="1"/>
  <c r="M79" i="13" s="1"/>
  <c r="L80" i="13" s="1"/>
  <c r="M80" i="13" s="1"/>
  <c r="L81" i="13" s="1"/>
  <c r="M81" i="13" s="1"/>
  <c r="I3" i="14" s="1"/>
  <c r="N3" i="14" s="1"/>
  <c r="M242" i="13"/>
  <c r="L243" i="13" s="1"/>
  <c r="M243" i="13" s="1"/>
  <c r="L244" i="13" s="1"/>
  <c r="M244" i="13" s="1"/>
  <c r="L245" i="13" s="1"/>
  <c r="M245" i="13" s="1"/>
  <c r="L246" i="13" s="1"/>
  <c r="M246" i="13" s="1"/>
  <c r="L247" i="13" s="1"/>
  <c r="M247" i="13" s="1"/>
  <c r="L248" i="13" s="1"/>
  <c r="M248" i="13" s="1"/>
  <c r="L249" i="13" s="1"/>
  <c r="M249" i="13" s="1"/>
  <c r="L250" i="13" s="1"/>
  <c r="M250" i="13" s="1"/>
  <c r="L251" i="13" s="1"/>
  <c r="M251" i="13" s="1"/>
  <c r="L252" i="13" s="1"/>
  <c r="M252" i="13" s="1"/>
  <c r="L253" i="13" s="1"/>
  <c r="M253" i="13" s="1"/>
  <c r="L254" i="13" s="1"/>
  <c r="M254" i="13" s="1"/>
  <c r="L255" i="13" s="1"/>
  <c r="M255" i="13" s="1"/>
  <c r="L256" i="13" s="1"/>
  <c r="M256" i="13" s="1"/>
  <c r="L257" i="13" s="1"/>
  <c r="M257" i="13" s="1"/>
  <c r="L258" i="13" s="1"/>
  <c r="M258" i="13" s="1"/>
  <c r="L259" i="13" s="1"/>
  <c r="M259" i="13" s="1"/>
  <c r="L260" i="13" s="1"/>
  <c r="M260" i="13" s="1"/>
  <c r="L261" i="13" s="1"/>
  <c r="M261" i="13" s="1"/>
  <c r="L262" i="13" s="1"/>
  <c r="M262" i="13" s="1"/>
  <c r="L263" i="13" s="1"/>
  <c r="M263" i="13" s="1"/>
  <c r="L264" i="13" s="1"/>
  <c r="M264" i="13" s="1"/>
  <c r="L265" i="13" s="1"/>
  <c r="M265" i="13" s="1"/>
  <c r="L266" i="13" s="1"/>
  <c r="M266" i="13" s="1"/>
  <c r="L267" i="13" s="1"/>
  <c r="M267" i="13" s="1"/>
  <c r="L268" i="13" s="1"/>
  <c r="M268" i="13" s="1"/>
  <c r="L269" i="13" s="1"/>
  <c r="M269" i="13" s="1"/>
  <c r="L270" i="13" s="1"/>
  <c r="M270" i="13" s="1"/>
  <c r="L271" i="13" s="1"/>
  <c r="M271" i="13" s="1"/>
  <c r="L272" i="13" s="1"/>
  <c r="M272" i="13" s="1"/>
  <c r="L273" i="13" s="1"/>
  <c r="M273" i="13" s="1"/>
  <c r="L274" i="13" s="1"/>
  <c r="M274" i="13" s="1"/>
  <c r="L275" i="13" s="1"/>
  <c r="M275" i="13" s="1"/>
  <c r="L276" i="13" s="1"/>
  <c r="M276" i="13" s="1"/>
  <c r="L277" i="13" s="1"/>
  <c r="M277" i="13" s="1"/>
  <c r="L278" i="13" s="1"/>
  <c r="M278" i="13" s="1"/>
  <c r="L279" i="13" s="1"/>
  <c r="M279" i="13" s="1"/>
  <c r="L280" i="13" s="1"/>
  <c r="M280" i="13" s="1"/>
  <c r="L281" i="13" s="1"/>
  <c r="M281" i="13" s="1"/>
  <c r="I8" i="14" s="1"/>
  <c r="N8" i="14" s="1"/>
  <c r="M2" i="13"/>
  <c r="L3" i="13" s="1"/>
  <c r="M3" i="13" s="1"/>
  <c r="L4" i="13" s="1"/>
  <c r="M4" i="13" s="1"/>
  <c r="L5" i="13" s="1"/>
  <c r="M5" i="13" s="1"/>
  <c r="L6" i="13" s="1"/>
  <c r="M6" i="13" s="1"/>
  <c r="L7" i="13" s="1"/>
  <c r="M7" i="13" s="1"/>
  <c r="L8" i="13" s="1"/>
  <c r="M8" i="13" s="1"/>
  <c r="L9" i="13" s="1"/>
  <c r="M9" i="13" s="1"/>
  <c r="L10" i="13" s="1"/>
  <c r="M10" i="13" s="1"/>
  <c r="L11" i="13" s="1"/>
  <c r="M11" i="13" s="1"/>
  <c r="L12" i="13" s="1"/>
  <c r="M12" i="13" s="1"/>
  <c r="L13" i="13" s="1"/>
  <c r="M13" i="13" s="1"/>
  <c r="L14" i="13" s="1"/>
  <c r="M14" i="13" s="1"/>
  <c r="L15" i="13" s="1"/>
  <c r="M15" i="13" s="1"/>
  <c r="L16" i="13" s="1"/>
  <c r="M16" i="13" s="1"/>
  <c r="L17" i="13" s="1"/>
  <c r="M17" i="13" s="1"/>
  <c r="L18" i="13" s="1"/>
  <c r="M18" i="13" s="1"/>
  <c r="L19" i="13" s="1"/>
  <c r="M19" i="13" s="1"/>
  <c r="L20" i="13" s="1"/>
  <c r="M20" i="13" s="1"/>
  <c r="L21" i="13" s="1"/>
  <c r="M21" i="13" s="1"/>
  <c r="L22" i="13" s="1"/>
  <c r="M22" i="13" s="1"/>
  <c r="L23" i="13" s="1"/>
  <c r="M23" i="13" s="1"/>
  <c r="L24" i="13" s="1"/>
  <c r="M24" i="13" s="1"/>
  <c r="L25" i="13" s="1"/>
  <c r="M25" i="13" s="1"/>
  <c r="L26" i="13" s="1"/>
  <c r="M26" i="13" s="1"/>
  <c r="L27" i="13" s="1"/>
  <c r="M27" i="13" s="1"/>
  <c r="L28" i="13" s="1"/>
  <c r="M28" i="13" s="1"/>
  <c r="L29" i="13" s="1"/>
  <c r="M29" i="13" s="1"/>
  <c r="L30" i="13" s="1"/>
  <c r="M30" i="13" s="1"/>
  <c r="L31" i="13" s="1"/>
  <c r="M31" i="13" s="1"/>
  <c r="L32" i="13" s="1"/>
  <c r="M32" i="13" s="1"/>
  <c r="L33" i="13" s="1"/>
  <c r="M33" i="13" s="1"/>
  <c r="L34" i="13" s="1"/>
  <c r="M34" i="13" s="1"/>
  <c r="L35" i="13" s="1"/>
  <c r="M35" i="13" s="1"/>
  <c r="L36" i="13" s="1"/>
  <c r="M36" i="13" s="1"/>
  <c r="L37" i="13" s="1"/>
  <c r="M37" i="13" s="1"/>
  <c r="L38" i="13" s="1"/>
  <c r="M38" i="13" s="1"/>
  <c r="L39" i="13" s="1"/>
  <c r="M39" i="13" s="1"/>
  <c r="L40" i="13" s="1"/>
  <c r="M40" i="13" s="1"/>
  <c r="L41" i="13" s="1"/>
  <c r="M41" i="13" s="1"/>
  <c r="I2" i="14" s="1"/>
  <c r="N2" i="14" s="1"/>
  <c r="L897" i="7"/>
  <c r="L906" i="7"/>
  <c r="L890" i="7"/>
  <c r="L899" i="7"/>
  <c r="L908" i="7"/>
  <c r="L892" i="7"/>
  <c r="L901" i="7"/>
  <c r="Q901" i="7" s="1"/>
  <c r="W901" i="7" s="1"/>
  <c r="L910" i="7"/>
  <c r="L894" i="7"/>
  <c r="L903" i="7"/>
  <c r="L887" i="7"/>
  <c r="L896" i="7"/>
  <c r="L905" i="7"/>
  <c r="L889" i="7"/>
  <c r="L898" i="7"/>
  <c r="L907" i="7"/>
  <c r="L891" i="7"/>
  <c r="L900" i="7"/>
  <c r="L909" i="7"/>
  <c r="L893" i="7"/>
  <c r="L904" i="7"/>
  <c r="L888" i="7"/>
  <c r="L911" i="7"/>
  <c r="L902" i="7"/>
  <c r="L895" i="7"/>
  <c r="L886" i="7"/>
  <c r="L178" i="7"/>
  <c r="L162" i="7"/>
  <c r="L171" i="7"/>
  <c r="L180" i="7"/>
  <c r="L164" i="7"/>
  <c r="L173" i="7"/>
  <c r="L182" i="7"/>
  <c r="L166" i="7"/>
  <c r="L175" i="7"/>
  <c r="L159" i="7"/>
  <c r="L168" i="7"/>
  <c r="Q168" i="7" s="1"/>
  <c r="W168" i="7" s="1"/>
  <c r="L177" i="7"/>
  <c r="L161" i="7"/>
  <c r="Q161" i="7" s="1"/>
  <c r="W161" i="7" s="1"/>
  <c r="L170" i="7"/>
  <c r="L179" i="7"/>
  <c r="L163" i="7"/>
  <c r="L172" i="7"/>
  <c r="L181" i="7"/>
  <c r="L165" i="7"/>
  <c r="L174" i="7"/>
  <c r="L158" i="7"/>
  <c r="L169" i="7"/>
  <c r="L176" i="7"/>
  <c r="L160" i="7"/>
  <c r="L183" i="7"/>
  <c r="L167" i="7"/>
  <c r="Z1422" i="7"/>
  <c r="Z1406" i="7"/>
  <c r="Z1431" i="7"/>
  <c r="Z1415" i="7"/>
  <c r="Z1424" i="7"/>
  <c r="Z1408" i="7"/>
  <c r="Z1417" i="7"/>
  <c r="Z1426" i="7"/>
  <c r="Z1410" i="7"/>
  <c r="Z1419" i="7"/>
  <c r="Z1428" i="7"/>
  <c r="Z1412" i="7"/>
  <c r="Z1421" i="7"/>
  <c r="Z1430" i="7"/>
  <c r="Z1414" i="7"/>
  <c r="Z1423" i="7"/>
  <c r="Z1407" i="7"/>
  <c r="Z1416" i="7"/>
  <c r="Z1425" i="7"/>
  <c r="Z1409" i="7"/>
  <c r="Z1418" i="7"/>
  <c r="Z1427" i="7"/>
  <c r="Z1411" i="7"/>
  <c r="Z1420" i="7"/>
  <c r="Z1429" i="7"/>
  <c r="Z1413" i="7"/>
  <c r="Z692" i="7"/>
  <c r="Z701" i="7"/>
  <c r="Z685" i="7"/>
  <c r="Z694" i="7"/>
  <c r="Z703" i="7"/>
  <c r="Z687" i="7"/>
  <c r="Z696" i="7"/>
  <c r="Z680" i="7"/>
  <c r="Z698" i="7"/>
  <c r="Z682" i="7"/>
  <c r="Z691" i="7"/>
  <c r="Z700" i="7"/>
  <c r="Z684" i="7"/>
  <c r="Z693" i="7"/>
  <c r="Z702" i="7"/>
  <c r="Z686" i="7"/>
  <c r="Z695" i="7"/>
  <c r="Z688" i="7"/>
  <c r="Z699" i="7"/>
  <c r="Z683" i="7"/>
  <c r="Z690" i="7"/>
  <c r="Z697" i="7"/>
  <c r="Z679" i="7"/>
  <c r="Z689" i="7"/>
  <c r="Z681" i="7"/>
  <c r="Z678" i="7"/>
  <c r="L849" i="7"/>
  <c r="L858" i="7"/>
  <c r="L842" i="7"/>
  <c r="L851" i="7"/>
  <c r="L853" i="7"/>
  <c r="L846" i="7"/>
  <c r="L855" i="7"/>
  <c r="L839" i="7"/>
  <c r="L848" i="7"/>
  <c r="L857" i="7"/>
  <c r="L841" i="7"/>
  <c r="L850" i="7"/>
  <c r="L859" i="7"/>
  <c r="Q859" i="7" s="1"/>
  <c r="W859" i="7" s="1"/>
  <c r="L852" i="7"/>
  <c r="L856" i="7"/>
  <c r="L840" i="7"/>
  <c r="L843" i="7"/>
  <c r="L854" i="7"/>
  <c r="L835" i="7"/>
  <c r="L838" i="7"/>
  <c r="L837" i="7"/>
  <c r="L845" i="7"/>
  <c r="L834" i="7"/>
  <c r="L847" i="7"/>
  <c r="L836" i="7"/>
  <c r="L844" i="7"/>
  <c r="L130" i="7"/>
  <c r="L114" i="7"/>
  <c r="L123" i="7"/>
  <c r="L116" i="7"/>
  <c r="L125" i="7"/>
  <c r="L109" i="7"/>
  <c r="L118" i="7"/>
  <c r="L127" i="7"/>
  <c r="L111" i="7"/>
  <c r="L120" i="7"/>
  <c r="L129" i="7"/>
  <c r="L113" i="7"/>
  <c r="L122" i="7"/>
  <c r="L106" i="7"/>
  <c r="L131" i="7"/>
  <c r="L115" i="7"/>
  <c r="L124" i="7"/>
  <c r="L108" i="7"/>
  <c r="L117" i="7"/>
  <c r="L126" i="7"/>
  <c r="L110" i="7"/>
  <c r="L121" i="7"/>
  <c r="L107" i="7"/>
  <c r="L119" i="7"/>
  <c r="L128" i="7"/>
  <c r="L112" i="7"/>
  <c r="Z929" i="7"/>
  <c r="Z922" i="7"/>
  <c r="Z931" i="7"/>
  <c r="Z924" i="7"/>
  <c r="Z928" i="7"/>
  <c r="Z937" i="7"/>
  <c r="Z930" i="7"/>
  <c r="Z923" i="7"/>
  <c r="Z925" i="7"/>
  <c r="Z920" i="7"/>
  <c r="Z913" i="7"/>
  <c r="Z936" i="7"/>
  <c r="Z935" i="7"/>
  <c r="Z915" i="7"/>
  <c r="Z934" i="7"/>
  <c r="Z917" i="7"/>
  <c r="Z933" i="7"/>
  <c r="Z919" i="7"/>
  <c r="Z932" i="7"/>
  <c r="Z912" i="7"/>
  <c r="Z921" i="7"/>
  <c r="Z927" i="7"/>
  <c r="Z914" i="7"/>
  <c r="Z918" i="7"/>
  <c r="Z916" i="7"/>
  <c r="Z926" i="7"/>
  <c r="Z208" i="7"/>
  <c r="Z209" i="7"/>
  <c r="Z192" i="7"/>
  <c r="Z201" i="7"/>
  <c r="Z185" i="7"/>
  <c r="Z206" i="7"/>
  <c r="Z194" i="7"/>
  <c r="Z203" i="7"/>
  <c r="Z187" i="7"/>
  <c r="Z196" i="7"/>
  <c r="Z189" i="7"/>
  <c r="Z205" i="7"/>
  <c r="Z198" i="7"/>
  <c r="Z191" i="7"/>
  <c r="Z200" i="7"/>
  <c r="Z184" i="7"/>
  <c r="Z193" i="7"/>
  <c r="Z202" i="7"/>
  <c r="Z186" i="7"/>
  <c r="Z195" i="7"/>
  <c r="Z204" i="7"/>
  <c r="Z188" i="7"/>
  <c r="Z199" i="7"/>
  <c r="Z190" i="7"/>
  <c r="Z207" i="7"/>
  <c r="Z197" i="7"/>
  <c r="AA1009" i="7"/>
  <c r="AA1011" i="7"/>
  <c r="AA1010" i="7"/>
  <c r="AA1012" i="7"/>
  <c r="AA1000" i="7"/>
  <c r="AA993" i="7"/>
  <c r="AA1002" i="7"/>
  <c r="AA1008" i="7"/>
  <c r="AA995" i="7"/>
  <c r="AA1004" i="7"/>
  <c r="AA1007" i="7"/>
  <c r="AA997" i="7"/>
  <c r="AA990" i="7"/>
  <c r="AA999" i="7"/>
  <c r="AA992" i="7"/>
  <c r="AA1015" i="7"/>
  <c r="AA1006" i="7"/>
  <c r="AA1001" i="7"/>
  <c r="AA1014" i="7"/>
  <c r="AA994" i="7"/>
  <c r="AA1003" i="7"/>
  <c r="AA1013" i="7"/>
  <c r="AA996" i="7"/>
  <c r="AA991" i="7"/>
  <c r="AA998" i="7"/>
  <c r="AA1005" i="7"/>
  <c r="AA286" i="7"/>
  <c r="AA270" i="7"/>
  <c r="AA279" i="7"/>
  <c r="AA263" i="7"/>
  <c r="AA272" i="7"/>
  <c r="AA281" i="7"/>
  <c r="AA265" i="7"/>
  <c r="AA274" i="7"/>
  <c r="AA283" i="7"/>
  <c r="AA267" i="7"/>
  <c r="AA276" i="7"/>
  <c r="AA285" i="7"/>
  <c r="AA269" i="7"/>
  <c r="AA278" i="7"/>
  <c r="AA262" i="7"/>
  <c r="AA287" i="7"/>
  <c r="AA271" i="7"/>
  <c r="AA280" i="7"/>
  <c r="AA264" i="7"/>
  <c r="AA273" i="7"/>
  <c r="AA282" i="7"/>
  <c r="AA266" i="7"/>
  <c r="AA277" i="7"/>
  <c r="AA275" i="7"/>
  <c r="AA284" i="7"/>
  <c r="AA268" i="7"/>
  <c r="AB1089" i="7"/>
  <c r="AB1073" i="7"/>
  <c r="AB1082" i="7"/>
  <c r="AB1091" i="7"/>
  <c r="AB1075" i="7"/>
  <c r="AB1084" i="7"/>
  <c r="AB1068" i="7"/>
  <c r="AB1093" i="7"/>
  <c r="AB1077" i="7"/>
  <c r="AB1086" i="7"/>
  <c r="AB1070" i="7"/>
  <c r="AB1079" i="7"/>
  <c r="AB1088" i="7"/>
  <c r="AB1072" i="7"/>
  <c r="AB1081" i="7"/>
  <c r="AB1090" i="7"/>
  <c r="AB1074" i="7"/>
  <c r="AB1083" i="7"/>
  <c r="AB1092" i="7"/>
  <c r="AB1076" i="7"/>
  <c r="AB1085" i="7"/>
  <c r="AB1069" i="7"/>
  <c r="AB1080" i="7"/>
  <c r="AB1078" i="7"/>
  <c r="AB1087" i="7"/>
  <c r="AB1071" i="7"/>
  <c r="AB358" i="7"/>
  <c r="AB357" i="7"/>
  <c r="AB362" i="7"/>
  <c r="AB343" i="7"/>
  <c r="AB352" i="7"/>
  <c r="AB361" i="7"/>
  <c r="AB345" i="7"/>
  <c r="AB354" i="7"/>
  <c r="AB347" i="7"/>
  <c r="AB365" i="7"/>
  <c r="AB360" i="7"/>
  <c r="AB340" i="7"/>
  <c r="AB356" i="7"/>
  <c r="AB349" i="7"/>
  <c r="AB342" i="7"/>
  <c r="AB351" i="7"/>
  <c r="AB364" i="7"/>
  <c r="AB344" i="7"/>
  <c r="AB359" i="7"/>
  <c r="AB353" i="7"/>
  <c r="AB346" i="7"/>
  <c r="AB363" i="7"/>
  <c r="AB355" i="7"/>
  <c r="AB350" i="7"/>
  <c r="AB348" i="7"/>
  <c r="AB341" i="7"/>
  <c r="L1272" i="7"/>
  <c r="L1256" i="7"/>
  <c r="L1274" i="7"/>
  <c r="L1258" i="7"/>
  <c r="L1267" i="7"/>
  <c r="L1251" i="7"/>
  <c r="L1260" i="7"/>
  <c r="L1269" i="7"/>
  <c r="L1253" i="7"/>
  <c r="L1262" i="7"/>
  <c r="L1271" i="7"/>
  <c r="L1255" i="7"/>
  <c r="L1264" i="7"/>
  <c r="Q1264" i="7" s="1"/>
  <c r="W1264" i="7" s="1"/>
  <c r="L1273" i="7"/>
  <c r="L1257" i="7"/>
  <c r="L1266" i="7"/>
  <c r="L1250" i="7"/>
  <c r="L1275" i="7"/>
  <c r="L1259" i="7"/>
  <c r="L1268" i="7"/>
  <c r="L1252" i="7"/>
  <c r="L1261" i="7"/>
  <c r="L1270" i="7"/>
  <c r="L1254" i="7"/>
  <c r="L1263" i="7"/>
  <c r="L1265" i="7"/>
  <c r="L532" i="7"/>
  <c r="L541" i="7"/>
  <c r="L525" i="7"/>
  <c r="Q525" i="7" s="1"/>
  <c r="W525" i="7" s="1"/>
  <c r="L534" i="7"/>
  <c r="L543" i="7"/>
  <c r="L527" i="7"/>
  <c r="L536" i="7"/>
  <c r="L545" i="7"/>
  <c r="L529" i="7"/>
  <c r="L538" i="7"/>
  <c r="L522" i="7"/>
  <c r="L547" i="7"/>
  <c r="L531" i="7"/>
  <c r="L540" i="7"/>
  <c r="L524" i="7"/>
  <c r="L533" i="7"/>
  <c r="L542" i="7"/>
  <c r="L526" i="7"/>
  <c r="L544" i="7"/>
  <c r="L528" i="7"/>
  <c r="L539" i="7"/>
  <c r="L523" i="7"/>
  <c r="L546" i="7"/>
  <c r="L530" i="7"/>
  <c r="L535" i="7"/>
  <c r="L537" i="7"/>
  <c r="Z1349" i="7"/>
  <c r="Z1333" i="7"/>
  <c r="Z1342" i="7"/>
  <c r="Z1351" i="7"/>
  <c r="Z1335" i="7"/>
  <c r="Z1344" i="7"/>
  <c r="Z1328" i="7"/>
  <c r="Z1353" i="7"/>
  <c r="Z1337" i="7"/>
  <c r="Z1346" i="7"/>
  <c r="Z1330" i="7"/>
  <c r="Z1339" i="7"/>
  <c r="Z1348" i="7"/>
  <c r="Z1332" i="7"/>
  <c r="Z1341" i="7"/>
  <c r="Z1350" i="7"/>
  <c r="Z1334" i="7"/>
  <c r="Z1343" i="7"/>
  <c r="Z1352" i="7"/>
  <c r="Z1336" i="7"/>
  <c r="Z1345" i="7"/>
  <c r="Z1329" i="7"/>
  <c r="Z1347" i="7"/>
  <c r="Z1331" i="7"/>
  <c r="Z1340" i="7"/>
  <c r="Z1338" i="7"/>
  <c r="Z610" i="7"/>
  <c r="Z619" i="7"/>
  <c r="Z603" i="7"/>
  <c r="Z612" i="7"/>
  <c r="Z621" i="7"/>
  <c r="Z605" i="7"/>
  <c r="Z614" i="7"/>
  <c r="Z623" i="7"/>
  <c r="Z607" i="7"/>
  <c r="Z616" i="7"/>
  <c r="Z600" i="7"/>
  <c r="Z625" i="7"/>
  <c r="Z609" i="7"/>
  <c r="Z618" i="7"/>
  <c r="Z602" i="7"/>
  <c r="Z611" i="7"/>
  <c r="Z620" i="7"/>
  <c r="Z604" i="7"/>
  <c r="Z613" i="7"/>
  <c r="Z622" i="7"/>
  <c r="Z606" i="7"/>
  <c r="Z617" i="7"/>
  <c r="Z601" i="7"/>
  <c r="Z624" i="7"/>
  <c r="Z615" i="7"/>
  <c r="Z608" i="7"/>
  <c r="AA1431" i="7"/>
  <c r="AA1415" i="7"/>
  <c r="AA1424" i="7"/>
  <c r="AA1408" i="7"/>
  <c r="AA1417" i="7"/>
  <c r="AA1426" i="7"/>
  <c r="AA1410" i="7"/>
  <c r="AA1419" i="7"/>
  <c r="AA1428" i="7"/>
  <c r="AA1412" i="7"/>
  <c r="AA1421" i="7"/>
  <c r="AA1430" i="7"/>
  <c r="AA1414" i="7"/>
  <c r="AA1423" i="7"/>
  <c r="AA1407" i="7"/>
  <c r="AA1416" i="7"/>
  <c r="AA1425" i="7"/>
  <c r="AA1409" i="7"/>
  <c r="AA1418" i="7"/>
  <c r="AA1427" i="7"/>
  <c r="AA1411" i="7"/>
  <c r="AA1420" i="7"/>
  <c r="AA1429" i="7"/>
  <c r="AA1413" i="7"/>
  <c r="AA1422" i="7"/>
  <c r="AA1406" i="7"/>
  <c r="AA701" i="7"/>
  <c r="AA685" i="7"/>
  <c r="AA694" i="7"/>
  <c r="AA678" i="7"/>
  <c r="AA703" i="7"/>
  <c r="AA687" i="7"/>
  <c r="AA696" i="7"/>
  <c r="AA680" i="7"/>
  <c r="AA689" i="7"/>
  <c r="AA691" i="7"/>
  <c r="AA700" i="7"/>
  <c r="AA684" i="7"/>
  <c r="AA693" i="7"/>
  <c r="AA702" i="7"/>
  <c r="AA686" i="7"/>
  <c r="AA695" i="7"/>
  <c r="AA679" i="7"/>
  <c r="AA688" i="7"/>
  <c r="AA697" i="7"/>
  <c r="AA681" i="7"/>
  <c r="AA692" i="7"/>
  <c r="AA690" i="7"/>
  <c r="AA698" i="7"/>
  <c r="AA699" i="7"/>
  <c r="AA682" i="7"/>
  <c r="AA683" i="7"/>
  <c r="C6" i="9"/>
  <c r="C8" i="9"/>
  <c r="Z975" i="7"/>
  <c r="Z984" i="7"/>
  <c r="Z968" i="7"/>
  <c r="Z977" i="7"/>
  <c r="Z986" i="7"/>
  <c r="Z970" i="7"/>
  <c r="Z979" i="7"/>
  <c r="Z988" i="7"/>
  <c r="Z972" i="7"/>
  <c r="Z981" i="7"/>
  <c r="Z965" i="7"/>
  <c r="Z974" i="7"/>
  <c r="Z983" i="7"/>
  <c r="Z967" i="7"/>
  <c r="Z976" i="7"/>
  <c r="Z985" i="7"/>
  <c r="Z969" i="7"/>
  <c r="Z978" i="7"/>
  <c r="Z987" i="7"/>
  <c r="Z971" i="7"/>
  <c r="Z980" i="7"/>
  <c r="Z964" i="7"/>
  <c r="Z982" i="7"/>
  <c r="Z966" i="7"/>
  <c r="Z989" i="7"/>
  <c r="Z973" i="7"/>
  <c r="Z261" i="7"/>
  <c r="Z245" i="7"/>
  <c r="Z254" i="7"/>
  <c r="Z238" i="7"/>
  <c r="Z247" i="7"/>
  <c r="Z256" i="7"/>
  <c r="Z240" i="7"/>
  <c r="Z249" i="7"/>
  <c r="Z258" i="7"/>
  <c r="Z242" i="7"/>
  <c r="Z251" i="7"/>
  <c r="Z260" i="7"/>
  <c r="Z244" i="7"/>
  <c r="Z253" i="7"/>
  <c r="Z237" i="7"/>
  <c r="Z246" i="7"/>
  <c r="Z255" i="7"/>
  <c r="Z239" i="7"/>
  <c r="Z248" i="7"/>
  <c r="Z257" i="7"/>
  <c r="Z241" i="7"/>
  <c r="Z252" i="7"/>
  <c r="Z236" i="7"/>
  <c r="Z250" i="7"/>
  <c r="Z259" i="7"/>
  <c r="Z243" i="7"/>
  <c r="AA1080" i="7"/>
  <c r="AA1089" i="7"/>
  <c r="AA1073" i="7"/>
  <c r="AA1082" i="7"/>
  <c r="AA1091" i="7"/>
  <c r="AA1075" i="7"/>
  <c r="AA1084" i="7"/>
  <c r="AA1068" i="7"/>
  <c r="AA1093" i="7"/>
  <c r="AA1077" i="7"/>
  <c r="AA1086" i="7"/>
  <c r="AA1070" i="7"/>
  <c r="AA1079" i="7"/>
  <c r="AA1088" i="7"/>
  <c r="AA1072" i="7"/>
  <c r="AA1081" i="7"/>
  <c r="AA1090" i="7"/>
  <c r="AA1074" i="7"/>
  <c r="AA1083" i="7"/>
  <c r="AA1092" i="7"/>
  <c r="AA1076" i="7"/>
  <c r="AA1085" i="7"/>
  <c r="AA1087" i="7"/>
  <c r="AA1071" i="7"/>
  <c r="AA1069" i="7"/>
  <c r="AA1078" i="7"/>
  <c r="AA365" i="7"/>
  <c r="AA362" i="7"/>
  <c r="AA364" i="7"/>
  <c r="AA357" i="7"/>
  <c r="AA358" i="7"/>
  <c r="AA350" i="7"/>
  <c r="AA343" i="7"/>
  <c r="AA352" i="7"/>
  <c r="AA361" i="7"/>
  <c r="AA345" i="7"/>
  <c r="AA354" i="7"/>
  <c r="AA347" i="7"/>
  <c r="AA360" i="7"/>
  <c r="AA340" i="7"/>
  <c r="AA356" i="7"/>
  <c r="AA349" i="7"/>
  <c r="AA342" i="7"/>
  <c r="AA351" i="7"/>
  <c r="AA344" i="7"/>
  <c r="AA359" i="7"/>
  <c r="AA353" i="7"/>
  <c r="AA346" i="7"/>
  <c r="AA341" i="7"/>
  <c r="AA355" i="7"/>
  <c r="AA363" i="7"/>
  <c r="AA348" i="7"/>
  <c r="AA1342" i="7"/>
  <c r="AA1351" i="7"/>
  <c r="AA1335" i="7"/>
  <c r="AA1344" i="7"/>
  <c r="AA1328" i="7"/>
  <c r="AA1353" i="7"/>
  <c r="AA1337" i="7"/>
  <c r="AA1346" i="7"/>
  <c r="AA1330" i="7"/>
  <c r="AA1339" i="7"/>
  <c r="AA1348" i="7"/>
  <c r="AA1332" i="7"/>
  <c r="AA1341" i="7"/>
  <c r="AA1350" i="7"/>
  <c r="AA1334" i="7"/>
  <c r="AA1343" i="7"/>
  <c r="AA1352" i="7"/>
  <c r="AA1336" i="7"/>
  <c r="AA1345" i="7"/>
  <c r="AA1329" i="7"/>
  <c r="AA1338" i="7"/>
  <c r="AA1340" i="7"/>
  <c r="AA1349" i="7"/>
  <c r="AA1333" i="7"/>
  <c r="AA1331" i="7"/>
  <c r="AA1347" i="7"/>
  <c r="AA619" i="7"/>
  <c r="AA603" i="7"/>
  <c r="AA612" i="7"/>
  <c r="AA621" i="7"/>
  <c r="AA605" i="7"/>
  <c r="AA614" i="7"/>
  <c r="AA623" i="7"/>
  <c r="AA607" i="7"/>
  <c r="AA616" i="7"/>
  <c r="AA600" i="7"/>
  <c r="AA625" i="7"/>
  <c r="AA609" i="7"/>
  <c r="AA618" i="7"/>
  <c r="AA602" i="7"/>
  <c r="AA611" i="7"/>
  <c r="AA620" i="7"/>
  <c r="AA604" i="7"/>
  <c r="AA613" i="7"/>
  <c r="AA622" i="7"/>
  <c r="AA606" i="7"/>
  <c r="AA615" i="7"/>
  <c r="AA610" i="7"/>
  <c r="AA601" i="7"/>
  <c r="AA624" i="7"/>
  <c r="AA608" i="7"/>
  <c r="AA617" i="7"/>
  <c r="D8" i="9"/>
  <c r="M1082" i="13"/>
  <c r="L1083" i="13" s="1"/>
  <c r="M1083" i="13" s="1"/>
  <c r="L1084" i="13" s="1"/>
  <c r="M1084" i="13" s="1"/>
  <c r="L1085" i="13" s="1"/>
  <c r="M1085" i="13" s="1"/>
  <c r="L1086" i="13" s="1"/>
  <c r="M1086" i="13" s="1"/>
  <c r="L1087" i="13" s="1"/>
  <c r="M1087" i="13" s="1"/>
  <c r="L1088" i="13" s="1"/>
  <c r="M1088" i="13" s="1"/>
  <c r="L1089" i="13" s="1"/>
  <c r="M1089" i="13" s="1"/>
  <c r="L1090" i="13" s="1"/>
  <c r="M1090" i="13" s="1"/>
  <c r="L1091" i="13" s="1"/>
  <c r="M1091" i="13" s="1"/>
  <c r="L1092" i="13" s="1"/>
  <c r="M1092" i="13" s="1"/>
  <c r="L1093" i="13" s="1"/>
  <c r="M1093" i="13" s="1"/>
  <c r="L1094" i="13" s="1"/>
  <c r="M1094" i="13" s="1"/>
  <c r="L1095" i="13" s="1"/>
  <c r="M1095" i="13" s="1"/>
  <c r="L1096" i="13" s="1"/>
  <c r="M1096" i="13" s="1"/>
  <c r="L1097" i="13" s="1"/>
  <c r="M1097" i="13" s="1"/>
  <c r="L1098" i="13" s="1"/>
  <c r="M1098" i="13" s="1"/>
  <c r="L1099" i="13" s="1"/>
  <c r="M1099" i="13" s="1"/>
  <c r="L1100" i="13" s="1"/>
  <c r="M1100" i="13" s="1"/>
  <c r="L1101" i="13" s="1"/>
  <c r="M1101" i="13" s="1"/>
  <c r="L1102" i="13" s="1"/>
  <c r="M1102" i="13" s="1"/>
  <c r="L1103" i="13" s="1"/>
  <c r="M1103" i="13" s="1"/>
  <c r="L1104" i="13" s="1"/>
  <c r="M1104" i="13" s="1"/>
  <c r="L1105" i="13" s="1"/>
  <c r="M1105" i="13" s="1"/>
  <c r="L1106" i="13" s="1"/>
  <c r="M1106" i="13" s="1"/>
  <c r="L1107" i="13" s="1"/>
  <c r="M1107" i="13" s="1"/>
  <c r="L1108" i="13" s="1"/>
  <c r="M1108" i="13" s="1"/>
  <c r="L1109" i="13" s="1"/>
  <c r="M1109" i="13" s="1"/>
  <c r="L1110" i="13" s="1"/>
  <c r="M1110" i="13" s="1"/>
  <c r="L1111" i="13" s="1"/>
  <c r="M1111" i="13" s="1"/>
  <c r="L1112" i="13" s="1"/>
  <c r="M1112" i="13" s="1"/>
  <c r="L1113" i="13" s="1"/>
  <c r="M1113" i="13" s="1"/>
  <c r="L1114" i="13" s="1"/>
  <c r="M1114" i="13" s="1"/>
  <c r="L1115" i="13" s="1"/>
  <c r="M1115" i="13" s="1"/>
  <c r="L1116" i="13" s="1"/>
  <c r="M1116" i="13" s="1"/>
  <c r="L1117" i="13" s="1"/>
  <c r="M1117" i="13" s="1"/>
  <c r="L1118" i="13" s="1"/>
  <c r="M1118" i="13" s="1"/>
  <c r="L1119" i="13" s="1"/>
  <c r="M1119" i="13" s="1"/>
  <c r="L1120" i="13" s="1"/>
  <c r="M1120" i="13" s="1"/>
  <c r="L1121" i="13" s="1"/>
  <c r="M1121" i="13" s="1"/>
  <c r="I29" i="14" s="1"/>
  <c r="N29" i="14" s="1"/>
  <c r="AB774" i="7"/>
  <c r="AB758" i="7"/>
  <c r="AB767" i="7"/>
  <c r="AB776" i="7"/>
  <c r="AB760" i="7"/>
  <c r="AB769" i="7"/>
  <c r="AB778" i="7"/>
  <c r="AB762" i="7"/>
  <c r="AB771" i="7"/>
  <c r="AB780" i="7"/>
  <c r="AB764" i="7"/>
  <c r="AB773" i="7"/>
  <c r="AB757" i="7"/>
  <c r="AB766" i="7"/>
  <c r="AB775" i="7"/>
  <c r="AB759" i="7"/>
  <c r="AB768" i="7"/>
  <c r="AB777" i="7"/>
  <c r="AB761" i="7"/>
  <c r="AB770" i="7"/>
  <c r="AB781" i="7"/>
  <c r="AB765" i="7"/>
  <c r="AB756" i="7"/>
  <c r="AB779" i="7"/>
  <c r="AB763" i="7"/>
  <c r="AB772" i="7"/>
  <c r="AB50" i="7"/>
  <c r="AB52" i="7"/>
  <c r="AB51" i="7"/>
  <c r="AB53" i="7"/>
  <c r="AB41" i="7"/>
  <c r="AB34" i="7"/>
  <c r="AB46" i="7"/>
  <c r="AB43" i="7"/>
  <c r="AB36" i="7"/>
  <c r="AB29" i="7"/>
  <c r="AB38" i="7"/>
  <c r="AB31" i="7"/>
  <c r="AB49" i="7"/>
  <c r="AB40" i="7"/>
  <c r="AB33" i="7"/>
  <c r="AB45" i="7"/>
  <c r="AB42" i="7"/>
  <c r="AB48" i="7"/>
  <c r="AB35" i="7"/>
  <c r="AB28" i="7"/>
  <c r="AB37" i="7"/>
  <c r="AB30" i="7"/>
  <c r="AB32" i="7"/>
  <c r="AB47" i="7"/>
  <c r="AB44" i="7"/>
  <c r="AB39" i="7"/>
  <c r="Z847" i="7"/>
  <c r="Z856" i="7"/>
  <c r="Z840" i="7"/>
  <c r="Z849" i="7"/>
  <c r="Z858" i="7"/>
  <c r="Z851" i="7"/>
  <c r="Z844" i="7"/>
  <c r="Z853" i="7"/>
  <c r="Z837" i="7"/>
  <c r="Z846" i="7"/>
  <c r="Z855" i="7"/>
  <c r="Z839" i="7"/>
  <c r="Z848" i="7"/>
  <c r="Z857" i="7"/>
  <c r="Z850" i="7"/>
  <c r="Z859" i="7"/>
  <c r="Z854" i="7"/>
  <c r="Z838" i="7"/>
  <c r="Z836" i="7"/>
  <c r="Z845" i="7"/>
  <c r="Z852" i="7"/>
  <c r="Z843" i="7"/>
  <c r="Z835" i="7"/>
  <c r="Z842" i="7"/>
  <c r="Z841" i="7"/>
  <c r="Z834" i="7"/>
  <c r="Z128" i="7"/>
  <c r="Z112" i="7"/>
  <c r="Z121" i="7"/>
  <c r="Z130" i="7"/>
  <c r="Z114" i="7"/>
  <c r="Z123" i="7"/>
  <c r="Z107" i="7"/>
  <c r="Z116" i="7"/>
  <c r="Z125" i="7"/>
  <c r="Z109" i="7"/>
  <c r="Z118" i="7"/>
  <c r="Z127" i="7"/>
  <c r="Z111" i="7"/>
  <c r="Z120" i="7"/>
  <c r="Z129" i="7"/>
  <c r="Z113" i="7"/>
  <c r="Z122" i="7"/>
  <c r="Z106" i="7"/>
  <c r="Z131" i="7"/>
  <c r="Z115" i="7"/>
  <c r="Z124" i="7"/>
  <c r="Z108" i="7"/>
  <c r="Z119" i="7"/>
  <c r="Z110" i="7"/>
  <c r="Z117" i="7"/>
  <c r="Z126" i="7"/>
  <c r="L1190" i="7"/>
  <c r="L1174" i="7"/>
  <c r="L1183" i="7"/>
  <c r="L1192" i="7"/>
  <c r="L1176" i="7"/>
  <c r="L1185" i="7"/>
  <c r="L1194" i="7"/>
  <c r="L1178" i="7"/>
  <c r="L1187" i="7"/>
  <c r="Q1187" i="7" s="1"/>
  <c r="W1187" i="7" s="1"/>
  <c r="L1196" i="7"/>
  <c r="L1180" i="7"/>
  <c r="L1189" i="7"/>
  <c r="L1173" i="7"/>
  <c r="L1182" i="7"/>
  <c r="L1191" i="7"/>
  <c r="L1175" i="7"/>
  <c r="L1184" i="7"/>
  <c r="L1193" i="7"/>
  <c r="L1177" i="7"/>
  <c r="L1195" i="7"/>
  <c r="L1179" i="7"/>
  <c r="L1197" i="7"/>
  <c r="L1181" i="7"/>
  <c r="L1186" i="7"/>
  <c r="L1172" i="7"/>
  <c r="Q1172" i="7" s="1"/>
  <c r="W1172" i="7" s="1"/>
  <c r="L1188" i="7"/>
  <c r="L454" i="7"/>
  <c r="Q454" i="7" s="1"/>
  <c r="L463" i="7"/>
  <c r="L447" i="7"/>
  <c r="L456" i="7"/>
  <c r="L465" i="7"/>
  <c r="L449" i="7"/>
  <c r="L458" i="7"/>
  <c r="L467" i="7"/>
  <c r="L451" i="7"/>
  <c r="L460" i="7"/>
  <c r="L444" i="7"/>
  <c r="L469" i="7"/>
  <c r="L453" i="7"/>
  <c r="L462" i="7"/>
  <c r="L446" i="7"/>
  <c r="Q446" i="7" s="1"/>
  <c r="L455" i="7"/>
  <c r="Q455" i="7" s="1"/>
  <c r="L464" i="7"/>
  <c r="Q464" i="7" s="1"/>
  <c r="L448" i="7"/>
  <c r="L457" i="7"/>
  <c r="L466" i="7"/>
  <c r="L450" i="7"/>
  <c r="L461" i="7"/>
  <c r="L445" i="7"/>
  <c r="L468" i="7"/>
  <c r="L452" i="7"/>
  <c r="L459" i="7"/>
  <c r="AB1424" i="7"/>
  <c r="AB1408" i="7"/>
  <c r="AB1417" i="7"/>
  <c r="AB1426" i="7"/>
  <c r="AB1410" i="7"/>
  <c r="AB1419" i="7"/>
  <c r="AB1428" i="7"/>
  <c r="AB1412" i="7"/>
  <c r="AB1421" i="7"/>
  <c r="AB1430" i="7"/>
  <c r="AB1414" i="7"/>
  <c r="AB1423" i="7"/>
  <c r="AB1407" i="7"/>
  <c r="AB1416" i="7"/>
  <c r="AB1425" i="7"/>
  <c r="AB1409" i="7"/>
  <c r="AB1418" i="7"/>
  <c r="AB1427" i="7"/>
  <c r="AB1411" i="7"/>
  <c r="AB1420" i="7"/>
  <c r="AB1429" i="7"/>
  <c r="AB1413" i="7"/>
  <c r="AB1422" i="7"/>
  <c r="AB1406" i="7"/>
  <c r="AB1431" i="7"/>
  <c r="AB1415" i="7"/>
  <c r="AB694" i="7"/>
  <c r="AB703" i="7"/>
  <c r="AB687" i="7"/>
  <c r="AB696" i="7"/>
  <c r="AB689" i="7"/>
  <c r="AB698" i="7"/>
  <c r="AB682" i="7"/>
  <c r="AB700" i="7"/>
  <c r="AB684" i="7"/>
  <c r="AB693" i="7"/>
  <c r="AB702" i="7"/>
  <c r="AB686" i="7"/>
  <c r="AB695" i="7"/>
  <c r="AB688" i="7"/>
  <c r="AB697" i="7"/>
  <c r="AB690" i="7"/>
  <c r="AB701" i="7"/>
  <c r="AB685" i="7"/>
  <c r="AB691" i="7"/>
  <c r="AB692" i="7"/>
  <c r="AB699" i="7"/>
  <c r="AB680" i="7"/>
  <c r="AB679" i="7"/>
  <c r="AB683" i="7"/>
  <c r="AB681" i="7"/>
  <c r="AB678" i="7"/>
  <c r="Z740" i="7"/>
  <c r="Z749" i="7"/>
  <c r="Z733" i="7"/>
  <c r="Z742" i="7"/>
  <c r="Z751" i="7"/>
  <c r="Z735" i="7"/>
  <c r="Z744" i="7"/>
  <c r="Z746" i="7"/>
  <c r="Z730" i="7"/>
  <c r="Z755" i="7"/>
  <c r="Z739" i="7"/>
  <c r="Z748" i="7"/>
  <c r="Z732" i="7"/>
  <c r="Z741" i="7"/>
  <c r="Z750" i="7"/>
  <c r="Z734" i="7"/>
  <c r="Z743" i="7"/>
  <c r="Z752" i="7"/>
  <c r="Z736" i="7"/>
  <c r="Z747" i="7"/>
  <c r="Z731" i="7"/>
  <c r="Z745" i="7"/>
  <c r="Z753" i="7"/>
  <c r="Z737" i="7"/>
  <c r="Z754" i="7"/>
  <c r="Z738" i="7"/>
  <c r="Z23" i="7"/>
  <c r="Z16" i="7"/>
  <c r="Z25" i="7"/>
  <c r="Z9" i="7"/>
  <c r="Z18" i="7"/>
  <c r="Z27" i="7"/>
  <c r="Z11" i="7"/>
  <c r="Z20" i="7"/>
  <c r="Z4" i="7"/>
  <c r="Z13" i="7"/>
  <c r="Z22" i="7"/>
  <c r="Z6" i="7"/>
  <c r="Z15" i="7"/>
  <c r="Z24" i="7"/>
  <c r="Z8" i="7"/>
  <c r="Z17" i="7"/>
  <c r="Z26" i="7"/>
  <c r="Z10" i="7"/>
  <c r="Z19" i="7"/>
  <c r="Z3" i="7"/>
  <c r="Z12" i="7"/>
  <c r="Z14" i="7"/>
  <c r="Z2" i="7"/>
  <c r="Z5" i="7"/>
  <c r="Z7" i="7"/>
  <c r="Z21" i="7"/>
  <c r="AA856" i="7"/>
  <c r="AA840" i="7"/>
  <c r="AA849" i="7"/>
  <c r="AA858" i="7"/>
  <c r="AA851" i="7"/>
  <c r="AA853" i="7"/>
  <c r="AA837" i="7"/>
  <c r="AA846" i="7"/>
  <c r="AA855" i="7"/>
  <c r="AA839" i="7"/>
  <c r="AA848" i="7"/>
  <c r="AA857" i="7"/>
  <c r="AA859" i="7"/>
  <c r="AA852" i="7"/>
  <c r="AA847" i="7"/>
  <c r="AA838" i="7"/>
  <c r="AA836" i="7"/>
  <c r="AA845" i="7"/>
  <c r="AA844" i="7"/>
  <c r="AA843" i="7"/>
  <c r="AA835" i="7"/>
  <c r="AA842" i="7"/>
  <c r="AA854" i="7"/>
  <c r="AA841" i="7"/>
  <c r="AA850" i="7"/>
  <c r="AA834" i="7"/>
  <c r="AA121" i="7"/>
  <c r="AA130" i="7"/>
  <c r="AA114" i="7"/>
  <c r="AA123" i="7"/>
  <c r="AA107" i="7"/>
  <c r="AA116" i="7"/>
  <c r="AA125" i="7"/>
  <c r="AA109" i="7"/>
  <c r="AA118" i="7"/>
  <c r="AA127" i="7"/>
  <c r="AA111" i="7"/>
  <c r="AA120" i="7"/>
  <c r="AA129" i="7"/>
  <c r="AA113" i="7"/>
  <c r="AA122" i="7"/>
  <c r="AA106" i="7"/>
  <c r="AA131" i="7"/>
  <c r="AA115" i="7"/>
  <c r="AA124" i="7"/>
  <c r="AA108" i="7"/>
  <c r="AA117" i="7"/>
  <c r="AA128" i="7"/>
  <c r="AA112" i="7"/>
  <c r="AA119" i="7"/>
  <c r="AA110" i="7"/>
  <c r="AA126" i="7"/>
  <c r="AB931" i="7"/>
  <c r="AB924" i="7"/>
  <c r="AB933" i="7"/>
  <c r="AB926" i="7"/>
  <c r="AB930" i="7"/>
  <c r="AB932" i="7"/>
  <c r="AB925" i="7"/>
  <c r="AB913" i="7"/>
  <c r="AB936" i="7"/>
  <c r="AB935" i="7"/>
  <c r="AB915" i="7"/>
  <c r="AB937" i="7"/>
  <c r="AB934" i="7"/>
  <c r="AB923" i="7"/>
  <c r="AB917" i="7"/>
  <c r="AB922" i="7"/>
  <c r="AB919" i="7"/>
  <c r="AB912" i="7"/>
  <c r="AB929" i="7"/>
  <c r="AB928" i="7"/>
  <c r="AB921" i="7"/>
  <c r="AB927" i="7"/>
  <c r="AB914" i="7"/>
  <c r="AB916" i="7"/>
  <c r="AB920" i="7"/>
  <c r="AB918" i="7"/>
  <c r="AB206" i="7"/>
  <c r="AB194" i="7"/>
  <c r="AB203" i="7"/>
  <c r="AB187" i="7"/>
  <c r="AB196" i="7"/>
  <c r="AB189" i="7"/>
  <c r="AB205" i="7"/>
  <c r="AB198" i="7"/>
  <c r="AB209" i="7"/>
  <c r="AB191" i="7"/>
  <c r="AB200" i="7"/>
  <c r="AB184" i="7"/>
  <c r="AB193" i="7"/>
  <c r="AB202" i="7"/>
  <c r="AB186" i="7"/>
  <c r="AB195" i="7"/>
  <c r="AB208" i="7"/>
  <c r="AB204" i="7"/>
  <c r="AB188" i="7"/>
  <c r="AB197" i="7"/>
  <c r="AB190" i="7"/>
  <c r="AB201" i="7"/>
  <c r="AB185" i="7"/>
  <c r="AB207" i="7"/>
  <c r="AB192" i="7"/>
  <c r="AB199" i="7"/>
  <c r="L1119" i="7"/>
  <c r="L1112" i="7"/>
  <c r="L1114" i="7"/>
  <c r="L1118" i="7"/>
  <c r="L1111" i="7"/>
  <c r="Q1111" i="7" s="1"/>
  <c r="W1111" i="7" s="1"/>
  <c r="L1113" i="7"/>
  <c r="Q1113" i="7" s="1"/>
  <c r="W1113" i="7" s="1"/>
  <c r="L1105" i="7"/>
  <c r="L1098" i="7"/>
  <c r="L1107" i="7"/>
  <c r="L1100" i="7"/>
  <c r="L1109" i="7"/>
  <c r="L1102" i="7"/>
  <c r="L1095" i="7"/>
  <c r="L1104" i="7"/>
  <c r="L1097" i="7"/>
  <c r="L1117" i="7"/>
  <c r="L1116" i="7"/>
  <c r="L1106" i="7"/>
  <c r="L1099" i="7"/>
  <c r="L1115" i="7"/>
  <c r="L1108" i="7"/>
  <c r="L1101" i="7"/>
  <c r="L1110" i="7"/>
  <c r="L1094" i="7"/>
  <c r="L1096" i="7"/>
  <c r="L1103" i="7"/>
  <c r="L390" i="7"/>
  <c r="L374" i="7"/>
  <c r="L376" i="7"/>
  <c r="L385" i="7"/>
  <c r="L378" i="7"/>
  <c r="L387" i="7"/>
  <c r="L371" i="7"/>
  <c r="L380" i="7"/>
  <c r="L389" i="7"/>
  <c r="L373" i="7"/>
  <c r="L382" i="7"/>
  <c r="Q382" i="7" s="1"/>
  <c r="L366" i="7"/>
  <c r="L391" i="7"/>
  <c r="L375" i="7"/>
  <c r="L384" i="7"/>
  <c r="L377" i="7"/>
  <c r="L386" i="7"/>
  <c r="L370" i="7"/>
  <c r="L383" i="7"/>
  <c r="L369" i="7"/>
  <c r="L372" i="7"/>
  <c r="L379" i="7"/>
  <c r="L368" i="7"/>
  <c r="L388" i="7"/>
  <c r="L381" i="7"/>
  <c r="L367" i="7"/>
  <c r="Z1188" i="7"/>
  <c r="Z1172" i="7"/>
  <c r="Z1197" i="7"/>
  <c r="Z1181" i="7"/>
  <c r="Z1190" i="7"/>
  <c r="Z1174" i="7"/>
  <c r="Z1183" i="7"/>
  <c r="Z1192" i="7"/>
  <c r="Z1176" i="7"/>
  <c r="Z1185" i="7"/>
  <c r="Z1194" i="7"/>
  <c r="Z1178" i="7"/>
  <c r="Z1187" i="7"/>
  <c r="Z1196" i="7"/>
  <c r="Z1180" i="7"/>
  <c r="Z1189" i="7"/>
  <c r="Z1173" i="7"/>
  <c r="Z1182" i="7"/>
  <c r="Z1191" i="7"/>
  <c r="Z1175" i="7"/>
  <c r="Z1193" i="7"/>
  <c r="Z1177" i="7"/>
  <c r="Z1195" i="7"/>
  <c r="Z1179" i="7"/>
  <c r="Z1186" i="7"/>
  <c r="Z1184" i="7"/>
  <c r="Z468" i="7"/>
  <c r="Z452" i="7"/>
  <c r="Z461" i="7"/>
  <c r="Z445" i="7"/>
  <c r="Z454" i="7"/>
  <c r="Z463" i="7"/>
  <c r="Z447" i="7"/>
  <c r="Z456" i="7"/>
  <c r="Z465" i="7"/>
  <c r="Z449" i="7"/>
  <c r="Z458" i="7"/>
  <c r="Z467" i="7"/>
  <c r="Z451" i="7"/>
  <c r="Z460" i="7"/>
  <c r="Z444" i="7"/>
  <c r="Z469" i="7"/>
  <c r="Z453" i="7"/>
  <c r="Z462" i="7"/>
  <c r="Z446" i="7"/>
  <c r="Z455" i="7"/>
  <c r="Z464" i="7"/>
  <c r="Z448" i="7"/>
  <c r="Z459" i="7"/>
  <c r="Z457" i="7"/>
  <c r="Z466" i="7"/>
  <c r="Z450" i="7"/>
  <c r="AA1263" i="7"/>
  <c r="AA1272" i="7"/>
  <c r="AA1265" i="7"/>
  <c r="AA1274" i="7"/>
  <c r="AA1258" i="7"/>
  <c r="AA1267" i="7"/>
  <c r="AA1251" i="7"/>
  <c r="AA1260" i="7"/>
  <c r="AA1269" i="7"/>
  <c r="AA1253" i="7"/>
  <c r="AA1262" i="7"/>
  <c r="AA1271" i="7"/>
  <c r="AA1255" i="7"/>
  <c r="AA1264" i="7"/>
  <c r="AA1273" i="7"/>
  <c r="AA1257" i="7"/>
  <c r="AA1266" i="7"/>
  <c r="AA1250" i="7"/>
  <c r="AA1275" i="7"/>
  <c r="AA1259" i="7"/>
  <c r="AA1268" i="7"/>
  <c r="AA1252" i="7"/>
  <c r="AA1261" i="7"/>
  <c r="AA1270" i="7"/>
  <c r="AA1254" i="7"/>
  <c r="AA1256" i="7"/>
  <c r="AA539" i="7"/>
  <c r="AA532" i="7"/>
  <c r="AA541" i="7"/>
  <c r="AA525" i="7"/>
  <c r="AA534" i="7"/>
  <c r="AA543" i="7"/>
  <c r="AA527" i="7"/>
  <c r="AA536" i="7"/>
  <c r="AA545" i="7"/>
  <c r="AA529" i="7"/>
  <c r="AA538" i="7"/>
  <c r="AA547" i="7"/>
  <c r="AA531" i="7"/>
  <c r="AA540" i="7"/>
  <c r="AA524" i="7"/>
  <c r="AA533" i="7"/>
  <c r="AA535" i="7"/>
  <c r="AA546" i="7"/>
  <c r="AA526" i="7"/>
  <c r="AA542" i="7"/>
  <c r="AA528" i="7"/>
  <c r="AA537" i="7"/>
  <c r="AA530" i="7"/>
  <c r="AA544" i="7"/>
  <c r="AA523" i="7"/>
  <c r="AA522" i="7"/>
  <c r="AB1351" i="7"/>
  <c r="AB1335" i="7"/>
  <c r="AB1344" i="7"/>
  <c r="AB1328" i="7"/>
  <c r="AB1353" i="7"/>
  <c r="AB1337" i="7"/>
  <c r="AB1346" i="7"/>
  <c r="AB1330" i="7"/>
  <c r="AB1339" i="7"/>
  <c r="AB1348" i="7"/>
  <c r="AB1332" i="7"/>
  <c r="AB1341" i="7"/>
  <c r="AB1350" i="7"/>
  <c r="AB1334" i="7"/>
  <c r="AB1343" i="7"/>
  <c r="AB1352" i="7"/>
  <c r="AB1336" i="7"/>
  <c r="AB1345" i="7"/>
  <c r="AB1329" i="7"/>
  <c r="AB1338" i="7"/>
  <c r="AB1347" i="7"/>
  <c r="AB1331" i="7"/>
  <c r="AB1349" i="7"/>
  <c r="AB1333" i="7"/>
  <c r="AB1342" i="7"/>
  <c r="AB1340" i="7"/>
  <c r="AB612" i="7"/>
  <c r="AB621" i="7"/>
  <c r="AB605" i="7"/>
  <c r="AB614" i="7"/>
  <c r="AB623" i="7"/>
  <c r="AB607" i="7"/>
  <c r="AB616" i="7"/>
  <c r="AB600" i="7"/>
  <c r="AB625" i="7"/>
  <c r="AB609" i="7"/>
  <c r="AB618" i="7"/>
  <c r="AB602" i="7"/>
  <c r="AB611" i="7"/>
  <c r="AB620" i="7"/>
  <c r="AB604" i="7"/>
  <c r="AB613" i="7"/>
  <c r="AB622" i="7"/>
  <c r="AB606" i="7"/>
  <c r="AB615" i="7"/>
  <c r="AB624" i="7"/>
  <c r="AB608" i="7"/>
  <c r="AB619" i="7"/>
  <c r="AB603" i="7"/>
  <c r="AB610" i="7"/>
  <c r="AB617" i="7"/>
  <c r="AB601" i="7"/>
  <c r="AA1064" i="7"/>
  <c r="AA1057" i="7"/>
  <c r="AA1066" i="7"/>
  <c r="AA1050" i="7"/>
  <c r="AA1059" i="7"/>
  <c r="AA1043" i="7"/>
  <c r="AA1052" i="7"/>
  <c r="AA1061" i="7"/>
  <c r="AA1045" i="7"/>
  <c r="AA1054" i="7"/>
  <c r="AA1063" i="7"/>
  <c r="AA1047" i="7"/>
  <c r="AA1056" i="7"/>
  <c r="AA1065" i="7"/>
  <c r="AA1049" i="7"/>
  <c r="AA1058" i="7"/>
  <c r="AA1042" i="7"/>
  <c r="AA1067" i="7"/>
  <c r="AA1051" i="7"/>
  <c r="AA1060" i="7"/>
  <c r="AA1044" i="7"/>
  <c r="AA1055" i="7"/>
  <c r="AA1046" i="7"/>
  <c r="AA1062" i="7"/>
  <c r="AA1053" i="7"/>
  <c r="AA1048" i="7"/>
  <c r="AA334" i="7"/>
  <c r="AA318" i="7"/>
  <c r="AA327" i="7"/>
  <c r="AA336" i="7"/>
  <c r="AA320" i="7"/>
  <c r="AA329" i="7"/>
  <c r="AA338" i="7"/>
  <c r="AA322" i="7"/>
  <c r="AA331" i="7"/>
  <c r="AA315" i="7"/>
  <c r="AA324" i="7"/>
  <c r="AA333" i="7"/>
  <c r="AA317" i="7"/>
  <c r="AA326" i="7"/>
  <c r="AA335" i="7"/>
  <c r="AA319" i="7"/>
  <c r="AA328" i="7"/>
  <c r="AA337" i="7"/>
  <c r="AA321" i="7"/>
  <c r="AA330" i="7"/>
  <c r="AA314" i="7"/>
  <c r="AA325" i="7"/>
  <c r="AA339" i="7"/>
  <c r="AA323" i="7"/>
  <c r="AA332" i="7"/>
  <c r="AA316" i="7"/>
  <c r="L931" i="7"/>
  <c r="Q931" i="7" s="1"/>
  <c r="W931" i="7" s="1"/>
  <c r="L924" i="7"/>
  <c r="L933" i="7"/>
  <c r="Q933" i="7" s="1"/>
  <c r="W933" i="7" s="1"/>
  <c r="L926" i="7"/>
  <c r="L930" i="7"/>
  <c r="L932" i="7"/>
  <c r="L925" i="7"/>
  <c r="L934" i="7"/>
  <c r="L913" i="7"/>
  <c r="L929" i="7"/>
  <c r="L922" i="7"/>
  <c r="L928" i="7"/>
  <c r="L915" i="7"/>
  <c r="L917" i="7"/>
  <c r="L927" i="7"/>
  <c r="L919" i="7"/>
  <c r="L912" i="7"/>
  <c r="L921" i="7"/>
  <c r="Q921" i="7" s="1"/>
  <c r="W921" i="7" s="1"/>
  <c r="L914" i="7"/>
  <c r="Q914" i="7" s="1"/>
  <c r="W914" i="7" s="1"/>
  <c r="L936" i="7"/>
  <c r="L937" i="7"/>
  <c r="L916" i="7"/>
  <c r="L935" i="7"/>
  <c r="L920" i="7"/>
  <c r="L918" i="7"/>
  <c r="L923" i="7"/>
  <c r="L194" i="7"/>
  <c r="L203" i="7"/>
  <c r="L187" i="7"/>
  <c r="L196" i="7"/>
  <c r="L209" i="7"/>
  <c r="L205" i="7"/>
  <c r="L189" i="7"/>
  <c r="L198" i="7"/>
  <c r="L191" i="7"/>
  <c r="Q191" i="7" s="1"/>
  <c r="W191" i="7" s="1"/>
  <c r="L200" i="7"/>
  <c r="L184" i="7"/>
  <c r="L208" i="7"/>
  <c r="L193" i="7"/>
  <c r="L202" i="7"/>
  <c r="L186" i="7"/>
  <c r="L207" i="7"/>
  <c r="L195" i="7"/>
  <c r="L204" i="7"/>
  <c r="L188" i="7"/>
  <c r="L197" i="7"/>
  <c r="L190" i="7"/>
  <c r="L201" i="7"/>
  <c r="L185" i="7"/>
  <c r="L206" i="7"/>
  <c r="Q206" i="7" s="1"/>
  <c r="W206" i="7" s="1"/>
  <c r="L199" i="7"/>
  <c r="Q199" i="7" s="1"/>
  <c r="W199" i="7" s="1"/>
  <c r="L192" i="7"/>
  <c r="L742" i="7"/>
  <c r="L751" i="7"/>
  <c r="L735" i="7"/>
  <c r="L744" i="7"/>
  <c r="L753" i="7"/>
  <c r="L737" i="7"/>
  <c r="L746" i="7"/>
  <c r="L730" i="7"/>
  <c r="L748" i="7"/>
  <c r="L732" i="7"/>
  <c r="L741" i="7"/>
  <c r="L750" i="7"/>
  <c r="L734" i="7"/>
  <c r="Q734" i="7" s="1"/>
  <c r="L743" i="7"/>
  <c r="Q743" i="7" s="1"/>
  <c r="L752" i="7"/>
  <c r="Q752" i="7" s="1"/>
  <c r="L736" i="7"/>
  <c r="L745" i="7"/>
  <c r="L754" i="7"/>
  <c r="L738" i="7"/>
  <c r="L749" i="7"/>
  <c r="L733" i="7"/>
  <c r="L755" i="7"/>
  <c r="L739" i="7"/>
  <c r="L740" i="7"/>
  <c r="L747" i="7"/>
  <c r="L731" i="7"/>
  <c r="L25" i="7"/>
  <c r="L18" i="7"/>
  <c r="L2" i="7"/>
  <c r="L27" i="7"/>
  <c r="L11" i="7"/>
  <c r="L20" i="7"/>
  <c r="L13" i="7"/>
  <c r="L22" i="7"/>
  <c r="L6" i="7"/>
  <c r="L15" i="7"/>
  <c r="L24" i="7"/>
  <c r="L8" i="7"/>
  <c r="L17" i="7"/>
  <c r="L26" i="7"/>
  <c r="L10" i="7"/>
  <c r="L19" i="7"/>
  <c r="L12" i="7"/>
  <c r="L21" i="7"/>
  <c r="L5" i="7"/>
  <c r="L14" i="7"/>
  <c r="L16" i="7"/>
  <c r="Q16" i="7" s="1"/>
  <c r="L23" i="7"/>
  <c r="L4" i="7"/>
  <c r="L7" i="7"/>
  <c r="L3" i="7"/>
  <c r="L9" i="7"/>
  <c r="AA749" i="7"/>
  <c r="AA733" i="7"/>
  <c r="AA742" i="7"/>
  <c r="AA751" i="7"/>
  <c r="AA735" i="7"/>
  <c r="AA744" i="7"/>
  <c r="AA753" i="7"/>
  <c r="AA737" i="7"/>
  <c r="AA755" i="7"/>
  <c r="AA739" i="7"/>
  <c r="AA748" i="7"/>
  <c r="AA732" i="7"/>
  <c r="AA741" i="7"/>
  <c r="AA750" i="7"/>
  <c r="AA734" i="7"/>
  <c r="AA743" i="7"/>
  <c r="AA752" i="7"/>
  <c r="AA736" i="7"/>
  <c r="AA745" i="7"/>
  <c r="AA740" i="7"/>
  <c r="AA746" i="7"/>
  <c r="AA730" i="7"/>
  <c r="AA747" i="7"/>
  <c r="AA731" i="7"/>
  <c r="AA754" i="7"/>
  <c r="AA738" i="7"/>
  <c r="AA16" i="7"/>
  <c r="AA25" i="7"/>
  <c r="AA9" i="7"/>
  <c r="AA18" i="7"/>
  <c r="AA2" i="7"/>
  <c r="AA27" i="7"/>
  <c r="AA11" i="7"/>
  <c r="AA20" i="7"/>
  <c r="AA4" i="7"/>
  <c r="AA13" i="7"/>
  <c r="AA22" i="7"/>
  <c r="AA6" i="7"/>
  <c r="AA15" i="7"/>
  <c r="AA24" i="7"/>
  <c r="AA8" i="7"/>
  <c r="AA17" i="7"/>
  <c r="AA26" i="7"/>
  <c r="AA19" i="7"/>
  <c r="AA3" i="7"/>
  <c r="AA12" i="7"/>
  <c r="AA21" i="7"/>
  <c r="AA23" i="7"/>
  <c r="AA5" i="7"/>
  <c r="AA7" i="7"/>
  <c r="AA10" i="7"/>
  <c r="AA14" i="7"/>
  <c r="AB849" i="7"/>
  <c r="AB858" i="7"/>
  <c r="AB842" i="7"/>
  <c r="AB851" i="7"/>
  <c r="AB853" i="7"/>
  <c r="AB846" i="7"/>
  <c r="AB855" i="7"/>
  <c r="AB839" i="7"/>
  <c r="AB848" i="7"/>
  <c r="AB857" i="7"/>
  <c r="AB841" i="7"/>
  <c r="AB850" i="7"/>
  <c r="AB859" i="7"/>
  <c r="AB852" i="7"/>
  <c r="AB856" i="7"/>
  <c r="AB840" i="7"/>
  <c r="AB837" i="7"/>
  <c r="AB836" i="7"/>
  <c r="AB845" i="7"/>
  <c r="AB844" i="7"/>
  <c r="AB847" i="7"/>
  <c r="AB843" i="7"/>
  <c r="AB835" i="7"/>
  <c r="AB854" i="7"/>
  <c r="AB834" i="7"/>
  <c r="AB838" i="7"/>
  <c r="AB130" i="7"/>
  <c r="AB114" i="7"/>
  <c r="AB123" i="7"/>
  <c r="AB116" i="7"/>
  <c r="AB125" i="7"/>
  <c r="AB109" i="7"/>
  <c r="AB118" i="7"/>
  <c r="AB127" i="7"/>
  <c r="AB111" i="7"/>
  <c r="AB120" i="7"/>
  <c r="AB129" i="7"/>
  <c r="AB113" i="7"/>
  <c r="AB122" i="7"/>
  <c r="AB106" i="7"/>
  <c r="AB131" i="7"/>
  <c r="AB115" i="7"/>
  <c r="AB124" i="7"/>
  <c r="AB108" i="7"/>
  <c r="AB117" i="7"/>
  <c r="AB126" i="7"/>
  <c r="AB110" i="7"/>
  <c r="AB121" i="7"/>
  <c r="AB128" i="7"/>
  <c r="AB112" i="7"/>
  <c r="AB107" i="7"/>
  <c r="AB119" i="7"/>
  <c r="X9" i="5"/>
  <c r="L1034" i="7"/>
  <c r="Q1034" i="7" s="1"/>
  <c r="W1034" i="7" s="1"/>
  <c r="L1018" i="7"/>
  <c r="L1027" i="7"/>
  <c r="L1036" i="7"/>
  <c r="L1020" i="7"/>
  <c r="L1029" i="7"/>
  <c r="L1038" i="7"/>
  <c r="L1031" i="7"/>
  <c r="L1040" i="7"/>
  <c r="L1024" i="7"/>
  <c r="L1033" i="7"/>
  <c r="L1026" i="7"/>
  <c r="L1035" i="7"/>
  <c r="L1019" i="7"/>
  <c r="L1028" i="7"/>
  <c r="L1037" i="7"/>
  <c r="L1021" i="7"/>
  <c r="L1032" i="7"/>
  <c r="Q1032" i="7" s="1"/>
  <c r="W1032" i="7" s="1"/>
  <c r="L1041" i="7"/>
  <c r="L1022" i="7"/>
  <c r="L1016" i="7"/>
  <c r="L1025" i="7"/>
  <c r="L1017" i="7"/>
  <c r="L1039" i="7"/>
  <c r="L1023" i="7"/>
  <c r="L1030" i="7"/>
  <c r="L311" i="7"/>
  <c r="L295" i="7"/>
  <c r="L304" i="7"/>
  <c r="L288" i="7"/>
  <c r="L313" i="7"/>
  <c r="L297" i="7"/>
  <c r="L306" i="7"/>
  <c r="L290" i="7"/>
  <c r="L299" i="7"/>
  <c r="L308" i="7"/>
  <c r="L292" i="7"/>
  <c r="L301" i="7"/>
  <c r="L310" i="7"/>
  <c r="L294" i="7"/>
  <c r="L303" i="7"/>
  <c r="L312" i="7"/>
  <c r="L296" i="7"/>
  <c r="L305" i="7"/>
  <c r="L289" i="7"/>
  <c r="L298" i="7"/>
  <c r="L307" i="7"/>
  <c r="L291" i="7"/>
  <c r="L302" i="7"/>
  <c r="Q302" i="7" s="1"/>
  <c r="W302" i="7" s="1"/>
  <c r="L309" i="7"/>
  <c r="Q309" i="7" s="1"/>
  <c r="W309" i="7" s="1"/>
  <c r="L293" i="7"/>
  <c r="L300" i="7"/>
  <c r="Z1117" i="7"/>
  <c r="Z1119" i="7"/>
  <c r="Z1112" i="7"/>
  <c r="Z1116" i="7"/>
  <c r="Z1118" i="7"/>
  <c r="Z1103" i="7"/>
  <c r="Z1096" i="7"/>
  <c r="Z1115" i="7"/>
  <c r="Z1105" i="7"/>
  <c r="Z1114" i="7"/>
  <c r="Z1098" i="7"/>
  <c r="Z1107" i="7"/>
  <c r="Z1113" i="7"/>
  <c r="Z1100" i="7"/>
  <c r="Z1109" i="7"/>
  <c r="Z1102" i="7"/>
  <c r="Z1095" i="7"/>
  <c r="Z1104" i="7"/>
  <c r="Z1111" i="7"/>
  <c r="Z1097" i="7"/>
  <c r="Z1106" i="7"/>
  <c r="Z1099" i="7"/>
  <c r="Z1108" i="7"/>
  <c r="Z1110" i="7"/>
  <c r="Z1094" i="7"/>
  <c r="Z1101" i="7"/>
  <c r="Z388" i="7"/>
  <c r="Z372" i="7"/>
  <c r="Z390" i="7"/>
  <c r="Z374" i="7"/>
  <c r="Z383" i="7"/>
  <c r="Z376" i="7"/>
  <c r="Z385" i="7"/>
  <c r="Z369" i="7"/>
  <c r="Z378" i="7"/>
  <c r="Z387" i="7"/>
  <c r="Z371" i="7"/>
  <c r="Z380" i="7"/>
  <c r="Z389" i="7"/>
  <c r="Z373" i="7"/>
  <c r="Z382" i="7"/>
  <c r="Z391" i="7"/>
  <c r="Z375" i="7"/>
  <c r="Z384" i="7"/>
  <c r="Z368" i="7"/>
  <c r="Z381" i="7"/>
  <c r="Z366" i="7"/>
  <c r="Z370" i="7"/>
  <c r="Z377" i="7"/>
  <c r="Z379" i="7"/>
  <c r="Z367" i="7"/>
  <c r="Z386" i="7"/>
  <c r="AA1197" i="7"/>
  <c r="AA1181" i="7"/>
  <c r="AA1190" i="7"/>
  <c r="AA1174" i="7"/>
  <c r="AA1183" i="7"/>
  <c r="AA1192" i="7"/>
  <c r="AA1176" i="7"/>
  <c r="AA1185" i="7"/>
  <c r="AA1194" i="7"/>
  <c r="AA1178" i="7"/>
  <c r="AA1187" i="7"/>
  <c r="AA1196" i="7"/>
  <c r="AA1180" i="7"/>
  <c r="AA1189" i="7"/>
  <c r="AA1173" i="7"/>
  <c r="AA1182" i="7"/>
  <c r="AA1191" i="7"/>
  <c r="AA1175" i="7"/>
  <c r="AA1184" i="7"/>
  <c r="AA1186" i="7"/>
  <c r="AA1188" i="7"/>
  <c r="AA1172" i="7"/>
  <c r="AA1195" i="7"/>
  <c r="AA1179" i="7"/>
  <c r="AA1193" i="7"/>
  <c r="AA1177" i="7"/>
  <c r="AA461" i="7"/>
  <c r="AA445" i="7"/>
  <c r="AA454" i="7"/>
  <c r="AA463" i="7"/>
  <c r="AA447" i="7"/>
  <c r="AA456" i="7"/>
  <c r="AA465" i="7"/>
  <c r="AA449" i="7"/>
  <c r="AA458" i="7"/>
  <c r="AA467" i="7"/>
  <c r="AA451" i="7"/>
  <c r="AA460" i="7"/>
  <c r="AA444" i="7"/>
  <c r="AA469" i="7"/>
  <c r="AA453" i="7"/>
  <c r="AA462" i="7"/>
  <c r="AA446" i="7"/>
  <c r="AA455" i="7"/>
  <c r="AA464" i="7"/>
  <c r="AA448" i="7"/>
  <c r="AA457" i="7"/>
  <c r="AA468" i="7"/>
  <c r="AA452" i="7"/>
  <c r="AA466" i="7"/>
  <c r="AA450" i="7"/>
  <c r="AA459" i="7"/>
  <c r="AB1272" i="7"/>
  <c r="AB1256" i="7"/>
  <c r="AB1274" i="7"/>
  <c r="AB1258" i="7"/>
  <c r="AB1267" i="7"/>
  <c r="AB1251" i="7"/>
  <c r="AB1260" i="7"/>
  <c r="AB1269" i="7"/>
  <c r="AB1253" i="7"/>
  <c r="AB1262" i="7"/>
  <c r="AB1271" i="7"/>
  <c r="AB1255" i="7"/>
  <c r="AB1264" i="7"/>
  <c r="AB1273" i="7"/>
  <c r="AB1257" i="7"/>
  <c r="AB1266" i="7"/>
  <c r="AB1250" i="7"/>
  <c r="AB1275" i="7"/>
  <c r="AB1259" i="7"/>
  <c r="AB1268" i="7"/>
  <c r="AB1252" i="7"/>
  <c r="AB1261" i="7"/>
  <c r="AB1270" i="7"/>
  <c r="AB1254" i="7"/>
  <c r="AB1263" i="7"/>
  <c r="AB1265" i="7"/>
  <c r="AB532" i="7"/>
  <c r="AB541" i="7"/>
  <c r="AB525" i="7"/>
  <c r="AB534" i="7"/>
  <c r="AB543" i="7"/>
  <c r="AB527" i="7"/>
  <c r="AB536" i="7"/>
  <c r="AB545" i="7"/>
  <c r="AB529" i="7"/>
  <c r="AB538" i="7"/>
  <c r="AB522" i="7"/>
  <c r="AB547" i="7"/>
  <c r="AB531" i="7"/>
  <c r="AB540" i="7"/>
  <c r="AB524" i="7"/>
  <c r="AB533" i="7"/>
  <c r="AB542" i="7"/>
  <c r="AB526" i="7"/>
  <c r="AB544" i="7"/>
  <c r="AB528" i="7"/>
  <c r="AB546" i="7"/>
  <c r="AB535" i="7"/>
  <c r="AB537" i="7"/>
  <c r="AB530" i="7"/>
  <c r="AB523" i="7"/>
  <c r="AB539" i="7"/>
  <c r="L1401" i="7"/>
  <c r="Q1401" i="7" s="1"/>
  <c r="W1401" i="7" s="1"/>
  <c r="L1385" i="7"/>
  <c r="L1403" i="7"/>
  <c r="L1387" i="7"/>
  <c r="L1396" i="7"/>
  <c r="L1380" i="7"/>
  <c r="L1405" i="7"/>
  <c r="L1389" i="7"/>
  <c r="L1398" i="7"/>
  <c r="L1391" i="7"/>
  <c r="L1400" i="7"/>
  <c r="L1384" i="7"/>
  <c r="L1393" i="7"/>
  <c r="L1402" i="7"/>
  <c r="L1386" i="7"/>
  <c r="L1395" i="7"/>
  <c r="L1404" i="7"/>
  <c r="Q1404" i="7" s="1"/>
  <c r="W1404" i="7" s="1"/>
  <c r="L1388" i="7"/>
  <c r="L1397" i="7"/>
  <c r="L1381" i="7"/>
  <c r="L1399" i="7"/>
  <c r="L1383" i="7"/>
  <c r="L1390" i="7"/>
  <c r="L1392" i="7"/>
  <c r="L1382" i="7"/>
  <c r="L1394" i="7"/>
  <c r="L671" i="7"/>
  <c r="L673" i="7"/>
  <c r="L668" i="7"/>
  <c r="L677" i="7"/>
  <c r="L670" i="7"/>
  <c r="L674" i="7"/>
  <c r="Q674" i="7" s="1"/>
  <c r="L669" i="7"/>
  <c r="L659" i="7"/>
  <c r="L663" i="7"/>
  <c r="L653" i="7"/>
  <c r="L666" i="7"/>
  <c r="L658" i="7"/>
  <c r="L655" i="7"/>
  <c r="L672" i="7"/>
  <c r="L676" i="7"/>
  <c r="L675" i="7"/>
  <c r="L665" i="7"/>
  <c r="L662" i="7"/>
  <c r="L657" i="7"/>
  <c r="L652" i="7"/>
  <c r="L654" i="7"/>
  <c r="L664" i="7"/>
  <c r="L661" i="7"/>
  <c r="Q661" i="7" s="1"/>
  <c r="L667" i="7"/>
  <c r="L656" i="7"/>
  <c r="L660" i="7"/>
  <c r="K195" i="14"/>
  <c r="M562" i="13"/>
  <c r="L563" i="13" s="1"/>
  <c r="M563" i="13" s="1"/>
  <c r="L564" i="13" s="1"/>
  <c r="M564" i="13" s="1"/>
  <c r="L565" i="13" s="1"/>
  <c r="M565" i="13" s="1"/>
  <c r="L566" i="13" s="1"/>
  <c r="M566" i="13" s="1"/>
  <c r="L567" i="13" s="1"/>
  <c r="M567" i="13" s="1"/>
  <c r="L568" i="13" s="1"/>
  <c r="M568" i="13" s="1"/>
  <c r="L569" i="13" s="1"/>
  <c r="M569" i="13" s="1"/>
  <c r="L570" i="13" s="1"/>
  <c r="M570" i="13" s="1"/>
  <c r="L571" i="13" s="1"/>
  <c r="M571" i="13" s="1"/>
  <c r="L572" i="13" s="1"/>
  <c r="M572" i="13" s="1"/>
  <c r="L573" i="13" s="1"/>
  <c r="M573" i="13" s="1"/>
  <c r="L574" i="13" s="1"/>
  <c r="M574" i="13" s="1"/>
  <c r="L575" i="13" s="1"/>
  <c r="M575" i="13" s="1"/>
  <c r="L576" i="13" s="1"/>
  <c r="M576" i="13" s="1"/>
  <c r="L577" i="13" s="1"/>
  <c r="M577" i="13" s="1"/>
  <c r="L578" i="13" s="1"/>
  <c r="M578" i="13" s="1"/>
  <c r="L579" i="13" s="1"/>
  <c r="M579" i="13" s="1"/>
  <c r="L580" i="13" s="1"/>
  <c r="M580" i="13" s="1"/>
  <c r="L581" i="13" s="1"/>
  <c r="M581" i="13" s="1"/>
  <c r="L582" i="13" s="1"/>
  <c r="M582" i="13" s="1"/>
  <c r="L583" i="13" s="1"/>
  <c r="M583" i="13" s="1"/>
  <c r="L584" i="13" s="1"/>
  <c r="M584" i="13" s="1"/>
  <c r="L585" i="13" s="1"/>
  <c r="M585" i="13" s="1"/>
  <c r="L586" i="13" s="1"/>
  <c r="M586" i="13" s="1"/>
  <c r="L587" i="13" s="1"/>
  <c r="M587" i="13" s="1"/>
  <c r="L588" i="13" s="1"/>
  <c r="M588" i="13" s="1"/>
  <c r="L589" i="13" s="1"/>
  <c r="M589" i="13" s="1"/>
  <c r="L590" i="13" s="1"/>
  <c r="M590" i="13" s="1"/>
  <c r="L591" i="13" s="1"/>
  <c r="M591" i="13" s="1"/>
  <c r="L592" i="13" s="1"/>
  <c r="M592" i="13" s="1"/>
  <c r="L593" i="13" s="1"/>
  <c r="M593" i="13" s="1"/>
  <c r="L594" i="13" s="1"/>
  <c r="M594" i="13" s="1"/>
  <c r="L595" i="13" s="1"/>
  <c r="M595" i="13" s="1"/>
  <c r="L596" i="13" s="1"/>
  <c r="M596" i="13" s="1"/>
  <c r="L597" i="13" s="1"/>
  <c r="M597" i="13" s="1"/>
  <c r="L598" i="13" s="1"/>
  <c r="M598" i="13" s="1"/>
  <c r="L599" i="13" s="1"/>
  <c r="M599" i="13" s="1"/>
  <c r="L600" i="13" s="1"/>
  <c r="M600" i="13" s="1"/>
  <c r="L601" i="13" s="1"/>
  <c r="M601" i="13" s="1"/>
  <c r="I16" i="14" s="1"/>
  <c r="N16" i="14" s="1"/>
  <c r="M722" i="13"/>
  <c r="L723" i="13" s="1"/>
  <c r="M723" i="13" s="1"/>
  <c r="L724" i="13" s="1"/>
  <c r="M724" i="13" s="1"/>
  <c r="L725" i="13" s="1"/>
  <c r="M725" i="13" s="1"/>
  <c r="L726" i="13" s="1"/>
  <c r="M726" i="13" s="1"/>
  <c r="L727" i="13" s="1"/>
  <c r="M727" i="13" s="1"/>
  <c r="L728" i="13" s="1"/>
  <c r="M728" i="13" s="1"/>
  <c r="L729" i="13" s="1"/>
  <c r="M729" i="13" s="1"/>
  <c r="L730" i="13" s="1"/>
  <c r="M730" i="13" s="1"/>
  <c r="L731" i="13" s="1"/>
  <c r="M731" i="13" s="1"/>
  <c r="L732" i="13" s="1"/>
  <c r="M732" i="13" s="1"/>
  <c r="L733" i="13" s="1"/>
  <c r="M733" i="13" s="1"/>
  <c r="L734" i="13" s="1"/>
  <c r="M734" i="13" s="1"/>
  <c r="L735" i="13" s="1"/>
  <c r="M735" i="13" s="1"/>
  <c r="L736" i="13" s="1"/>
  <c r="M736" i="13" s="1"/>
  <c r="L737" i="13" s="1"/>
  <c r="M737" i="13" s="1"/>
  <c r="L738" i="13" s="1"/>
  <c r="M738" i="13" s="1"/>
  <c r="L739" i="13" s="1"/>
  <c r="M739" i="13" s="1"/>
  <c r="L740" i="13" s="1"/>
  <c r="M740" i="13" s="1"/>
  <c r="L741" i="13" s="1"/>
  <c r="M741" i="13" s="1"/>
  <c r="L742" i="13" s="1"/>
  <c r="M742" i="13" s="1"/>
  <c r="L743" i="13" s="1"/>
  <c r="M743" i="13" s="1"/>
  <c r="L744" i="13" s="1"/>
  <c r="M744" i="13" s="1"/>
  <c r="L745" i="13" s="1"/>
  <c r="M745" i="13" s="1"/>
  <c r="L746" i="13" s="1"/>
  <c r="M746" i="13" s="1"/>
  <c r="L747" i="13" s="1"/>
  <c r="M747" i="13" s="1"/>
  <c r="L748" i="13" s="1"/>
  <c r="M748" i="13" s="1"/>
  <c r="L749" i="13" s="1"/>
  <c r="M749" i="13" s="1"/>
  <c r="L750" i="13" s="1"/>
  <c r="M750" i="13" s="1"/>
  <c r="L751" i="13" s="1"/>
  <c r="M751" i="13" s="1"/>
  <c r="L752" i="13" s="1"/>
  <c r="M752" i="13" s="1"/>
  <c r="L753" i="13" s="1"/>
  <c r="M753" i="13" s="1"/>
  <c r="L754" i="13" s="1"/>
  <c r="M754" i="13" s="1"/>
  <c r="L755" i="13" s="1"/>
  <c r="M755" i="13" s="1"/>
  <c r="L756" i="13" s="1"/>
  <c r="M756" i="13" s="1"/>
  <c r="L757" i="13" s="1"/>
  <c r="M757" i="13" s="1"/>
  <c r="L758" i="13" s="1"/>
  <c r="M758" i="13" s="1"/>
  <c r="L759" i="13" s="1"/>
  <c r="M759" i="13" s="1"/>
  <c r="L760" i="13" s="1"/>
  <c r="M760" i="13" s="1"/>
  <c r="L761" i="13" s="1"/>
  <c r="M761" i="13" s="1"/>
  <c r="I20" i="14" s="1"/>
  <c r="N20" i="14" s="1"/>
  <c r="Z1270" i="7"/>
  <c r="Z1254" i="7"/>
  <c r="Z1272" i="7"/>
  <c r="Z1256" i="7"/>
  <c r="Z1265" i="7"/>
  <c r="Z1274" i="7"/>
  <c r="Z1258" i="7"/>
  <c r="Z1267" i="7"/>
  <c r="Z1251" i="7"/>
  <c r="Z1260" i="7"/>
  <c r="Z1269" i="7"/>
  <c r="Z1253" i="7"/>
  <c r="Z1262" i="7"/>
  <c r="Z1271" i="7"/>
  <c r="Z1255" i="7"/>
  <c r="Z1264" i="7"/>
  <c r="Z1273" i="7"/>
  <c r="Z1257" i="7"/>
  <c r="Z1266" i="7"/>
  <c r="Z1250" i="7"/>
  <c r="Z1275" i="7"/>
  <c r="Z1259" i="7"/>
  <c r="Z1268" i="7"/>
  <c r="Z1252" i="7"/>
  <c r="Z1261" i="7"/>
  <c r="Z1263" i="7"/>
  <c r="Z546" i="7"/>
  <c r="Z539" i="7"/>
  <c r="Z523" i="7"/>
  <c r="Z532" i="7"/>
  <c r="Z541" i="7"/>
  <c r="Z525" i="7"/>
  <c r="Z534" i="7"/>
  <c r="Z543" i="7"/>
  <c r="Z527" i="7"/>
  <c r="Z536" i="7"/>
  <c r="Z545" i="7"/>
  <c r="Z529" i="7"/>
  <c r="Z538" i="7"/>
  <c r="Z547" i="7"/>
  <c r="Z531" i="7"/>
  <c r="Z540" i="7"/>
  <c r="Z524" i="7"/>
  <c r="Z542" i="7"/>
  <c r="Z526" i="7"/>
  <c r="Z533" i="7"/>
  <c r="Z528" i="7"/>
  <c r="Z535" i="7"/>
  <c r="Z537" i="7"/>
  <c r="Z530" i="7"/>
  <c r="Z544" i="7"/>
  <c r="Z522" i="7"/>
  <c r="D6" i="9"/>
  <c r="L961" i="7"/>
  <c r="L954" i="7"/>
  <c r="L963" i="7"/>
  <c r="L947" i="7"/>
  <c r="L956" i="7"/>
  <c r="L940" i="7"/>
  <c r="Q940" i="7" s="1"/>
  <c r="W940" i="7" s="1"/>
  <c r="L949" i="7"/>
  <c r="L958" i="7"/>
  <c r="L942" i="7"/>
  <c r="L951" i="7"/>
  <c r="L960" i="7"/>
  <c r="L953" i="7"/>
  <c r="L962" i="7"/>
  <c r="L946" i="7"/>
  <c r="L955" i="7"/>
  <c r="L939" i="7"/>
  <c r="L948" i="7"/>
  <c r="L957" i="7"/>
  <c r="L941" i="7"/>
  <c r="L950" i="7"/>
  <c r="Q950" i="7" s="1"/>
  <c r="W950" i="7" s="1"/>
  <c r="L952" i="7"/>
  <c r="Q952" i="7" s="1"/>
  <c r="W952" i="7" s="1"/>
  <c r="L959" i="7"/>
  <c r="Q959" i="7" s="1"/>
  <c r="W959" i="7" s="1"/>
  <c r="L945" i="7"/>
  <c r="L944" i="7"/>
  <c r="L943" i="7"/>
  <c r="L938" i="7"/>
  <c r="L231" i="7"/>
  <c r="L215" i="7"/>
  <c r="L224" i="7"/>
  <c r="L233" i="7"/>
  <c r="L217" i="7"/>
  <c r="L226" i="7"/>
  <c r="L210" i="7"/>
  <c r="L235" i="7"/>
  <c r="L219" i="7"/>
  <c r="L228" i="7"/>
  <c r="Q228" i="7" s="1"/>
  <c r="W228" i="7" s="1"/>
  <c r="L221" i="7"/>
  <c r="Q221" i="7" s="1"/>
  <c r="W221" i="7" s="1"/>
  <c r="L230" i="7"/>
  <c r="L223" i="7"/>
  <c r="L232" i="7"/>
  <c r="L216" i="7"/>
  <c r="L225" i="7"/>
  <c r="L234" i="7"/>
  <c r="L227" i="7"/>
  <c r="L211" i="7"/>
  <c r="L213" i="7"/>
  <c r="L212" i="7"/>
  <c r="L229" i="7"/>
  <c r="L218" i="7"/>
  <c r="L220" i="7"/>
  <c r="L222" i="7"/>
  <c r="L214" i="7"/>
  <c r="Q214" i="7" s="1"/>
  <c r="W214" i="7" s="1"/>
  <c r="AA1119" i="7"/>
  <c r="AA1112" i="7"/>
  <c r="AA1118" i="7"/>
  <c r="AA1096" i="7"/>
  <c r="AA1116" i="7"/>
  <c r="AA1115" i="7"/>
  <c r="AA1105" i="7"/>
  <c r="AA1117" i="7"/>
  <c r="AA1114" i="7"/>
  <c r="AA1098" i="7"/>
  <c r="AA1107" i="7"/>
  <c r="AA1113" i="7"/>
  <c r="AA1100" i="7"/>
  <c r="AA1109" i="7"/>
  <c r="AA1102" i="7"/>
  <c r="AA1095" i="7"/>
  <c r="AA1104" i="7"/>
  <c r="AA1111" i="7"/>
  <c r="AA1097" i="7"/>
  <c r="AA1106" i="7"/>
  <c r="AA1099" i="7"/>
  <c r="AA1108" i="7"/>
  <c r="AA1101" i="7"/>
  <c r="AA1103" i="7"/>
  <c r="AA1094" i="7"/>
  <c r="AA1110" i="7"/>
  <c r="AA381" i="7"/>
  <c r="AA383" i="7"/>
  <c r="AA376" i="7"/>
  <c r="AA385" i="7"/>
  <c r="AA378" i="7"/>
  <c r="AA387" i="7"/>
  <c r="AA371" i="7"/>
  <c r="AA380" i="7"/>
  <c r="AA389" i="7"/>
  <c r="AA373" i="7"/>
  <c r="AA382" i="7"/>
  <c r="AA391" i="7"/>
  <c r="AA375" i="7"/>
  <c r="AA384" i="7"/>
  <c r="AA377" i="7"/>
  <c r="AA374" i="7"/>
  <c r="AA366" i="7"/>
  <c r="AA390" i="7"/>
  <c r="AA370" i="7"/>
  <c r="AA369" i="7"/>
  <c r="AA372" i="7"/>
  <c r="AA368" i="7"/>
  <c r="AA388" i="7"/>
  <c r="AA367" i="7"/>
  <c r="AA386" i="7"/>
  <c r="AA379" i="7"/>
  <c r="L1369" i="7"/>
  <c r="L1373" i="7"/>
  <c r="L1377" i="7"/>
  <c r="L1379" i="7"/>
  <c r="L1372" i="7"/>
  <c r="L1360" i="7"/>
  <c r="L1368" i="7"/>
  <c r="L1362" i="7"/>
  <c r="L1371" i="7"/>
  <c r="L1355" i="7"/>
  <c r="L1367" i="7"/>
  <c r="L1364" i="7"/>
  <c r="Q1364" i="7" s="1"/>
  <c r="W1364" i="7" s="1"/>
  <c r="L1357" i="7"/>
  <c r="Q1357" i="7" s="1"/>
  <c r="W1357" i="7" s="1"/>
  <c r="L1378" i="7"/>
  <c r="Q1378" i="7" s="1"/>
  <c r="W1378" i="7" s="1"/>
  <c r="L1359" i="7"/>
  <c r="L1376" i="7"/>
  <c r="L1370" i="7"/>
  <c r="L1366" i="7"/>
  <c r="L1361" i="7"/>
  <c r="L1375" i="7"/>
  <c r="L1354" i="7"/>
  <c r="L1363" i="7"/>
  <c r="L1374" i="7"/>
  <c r="L1365" i="7"/>
  <c r="L1358" i="7"/>
  <c r="L1356" i="7"/>
  <c r="L644" i="7"/>
  <c r="L628" i="7"/>
  <c r="Q628" i="7" s="1"/>
  <c r="W628" i="7" s="1"/>
  <c r="L637" i="7"/>
  <c r="L646" i="7"/>
  <c r="Q646" i="7" s="1"/>
  <c r="W646" i="7" s="1"/>
  <c r="L630" i="7"/>
  <c r="L639" i="7"/>
  <c r="L648" i="7"/>
  <c r="L632" i="7"/>
  <c r="L641" i="7"/>
  <c r="L650" i="7"/>
  <c r="L634" i="7"/>
  <c r="L643" i="7"/>
  <c r="L627" i="7"/>
  <c r="L636" i="7"/>
  <c r="L645" i="7"/>
  <c r="L629" i="7"/>
  <c r="L638" i="7"/>
  <c r="L647" i="7"/>
  <c r="L631" i="7"/>
  <c r="L640" i="7"/>
  <c r="L651" i="7"/>
  <c r="L635" i="7"/>
  <c r="L633" i="7"/>
  <c r="L642" i="7"/>
  <c r="L626" i="7"/>
  <c r="L649" i="7"/>
  <c r="C7" i="9"/>
  <c r="C10" i="9"/>
  <c r="J221" i="14"/>
  <c r="M442" i="13"/>
  <c r="L443" i="13" s="1"/>
  <c r="M443" i="13" s="1"/>
  <c r="L444" i="13" s="1"/>
  <c r="M444" i="13" s="1"/>
  <c r="L445" i="13" s="1"/>
  <c r="M445" i="13" s="1"/>
  <c r="L446" i="13" s="1"/>
  <c r="M446" i="13" s="1"/>
  <c r="L447" i="13" s="1"/>
  <c r="M447" i="13" s="1"/>
  <c r="L448" i="13" s="1"/>
  <c r="M448" i="13" s="1"/>
  <c r="L449" i="13" s="1"/>
  <c r="M449" i="13" s="1"/>
  <c r="L450" i="13" s="1"/>
  <c r="M450" i="13" s="1"/>
  <c r="L451" i="13" s="1"/>
  <c r="M451" i="13" s="1"/>
  <c r="L452" i="13" s="1"/>
  <c r="M452" i="13" s="1"/>
  <c r="L453" i="13" s="1"/>
  <c r="M453" i="13" s="1"/>
  <c r="L454" i="13" s="1"/>
  <c r="M454" i="13" s="1"/>
  <c r="L455" i="13" s="1"/>
  <c r="M455" i="13" s="1"/>
  <c r="L456" i="13" s="1"/>
  <c r="M456" i="13" s="1"/>
  <c r="L457" i="13" s="1"/>
  <c r="M457" i="13" s="1"/>
  <c r="L458" i="13" s="1"/>
  <c r="M458" i="13" s="1"/>
  <c r="L459" i="13" s="1"/>
  <c r="M459" i="13" s="1"/>
  <c r="L460" i="13" s="1"/>
  <c r="M460" i="13" s="1"/>
  <c r="L461" i="13" s="1"/>
  <c r="M461" i="13" s="1"/>
  <c r="L462" i="13" s="1"/>
  <c r="M462" i="13" s="1"/>
  <c r="L463" i="13" s="1"/>
  <c r="M463" i="13" s="1"/>
  <c r="L464" i="13" s="1"/>
  <c r="M464" i="13" s="1"/>
  <c r="L465" i="13" s="1"/>
  <c r="M465" i="13" s="1"/>
  <c r="L466" i="13" s="1"/>
  <c r="M466" i="13" s="1"/>
  <c r="L467" i="13" s="1"/>
  <c r="M467" i="13" s="1"/>
  <c r="L468" i="13" s="1"/>
  <c r="M468" i="13" s="1"/>
  <c r="L469" i="13" s="1"/>
  <c r="M469" i="13" s="1"/>
  <c r="L470" i="13" s="1"/>
  <c r="M470" i="13" s="1"/>
  <c r="L471" i="13" s="1"/>
  <c r="M471" i="13" s="1"/>
  <c r="L472" i="13" s="1"/>
  <c r="M472" i="13" s="1"/>
  <c r="L473" i="13" s="1"/>
  <c r="M473" i="13" s="1"/>
  <c r="L474" i="13" s="1"/>
  <c r="M474" i="13" s="1"/>
  <c r="L475" i="13" s="1"/>
  <c r="M475" i="13" s="1"/>
  <c r="L476" i="13" s="1"/>
  <c r="M476" i="13" s="1"/>
  <c r="L477" i="13" s="1"/>
  <c r="M477" i="13" s="1"/>
  <c r="L478" i="13" s="1"/>
  <c r="M478" i="13" s="1"/>
  <c r="L479" i="13" s="1"/>
  <c r="M479" i="13" s="1"/>
  <c r="L480" i="13" s="1"/>
  <c r="M480" i="13" s="1"/>
  <c r="L481" i="13" s="1"/>
  <c r="M481" i="13" s="1"/>
  <c r="I13" i="14" s="1"/>
  <c r="K13" i="14" s="1"/>
  <c r="AB1135" i="7"/>
  <c r="AB1144" i="7"/>
  <c r="AB1128" i="7"/>
  <c r="AB1137" i="7"/>
  <c r="AB1121" i="7"/>
  <c r="AB1130" i="7"/>
  <c r="AB1134" i="7"/>
  <c r="AB1143" i="7"/>
  <c r="AB1127" i="7"/>
  <c r="AB1136" i="7"/>
  <c r="AB1120" i="7"/>
  <c r="AB1145" i="7"/>
  <c r="AB1129" i="7"/>
  <c r="AB1140" i="7"/>
  <c r="AB1139" i="7"/>
  <c r="AB1141" i="7"/>
  <c r="AB1138" i="7"/>
  <c r="AB1142" i="7"/>
  <c r="AB1132" i="7"/>
  <c r="AB1131" i="7"/>
  <c r="AB1133" i="7"/>
  <c r="AB1124" i="7"/>
  <c r="AB1123" i="7"/>
  <c r="AB1126" i="7"/>
  <c r="AB1125" i="7"/>
  <c r="AB1122" i="7"/>
  <c r="AB406" i="7"/>
  <c r="AB408" i="7"/>
  <c r="AB392" i="7"/>
  <c r="AB417" i="7"/>
  <c r="AB401" i="7"/>
  <c r="AB410" i="7"/>
  <c r="AB394" i="7"/>
  <c r="AB403" i="7"/>
  <c r="AB412" i="7"/>
  <c r="AB396" i="7"/>
  <c r="AB405" i="7"/>
  <c r="AB414" i="7"/>
  <c r="AB398" i="7"/>
  <c r="AB407" i="7"/>
  <c r="AB416" i="7"/>
  <c r="AB400" i="7"/>
  <c r="AB409" i="7"/>
  <c r="AB393" i="7"/>
  <c r="AB402" i="7"/>
  <c r="AB413" i="7"/>
  <c r="AB411" i="7"/>
  <c r="AB395" i="7"/>
  <c r="AB397" i="7"/>
  <c r="AB404" i="7"/>
  <c r="AB415" i="7"/>
  <c r="AB399" i="7"/>
  <c r="Z1009" i="7"/>
  <c r="Z1011" i="7"/>
  <c r="Z1008" i="7"/>
  <c r="Z1010" i="7"/>
  <c r="Z991" i="7"/>
  <c r="Z1000" i="7"/>
  <c r="Z993" i="7"/>
  <c r="Z1002" i="7"/>
  <c r="Z995" i="7"/>
  <c r="Z1004" i="7"/>
  <c r="Z1007" i="7"/>
  <c r="Z997" i="7"/>
  <c r="Z990" i="7"/>
  <c r="Z999" i="7"/>
  <c r="Z992" i="7"/>
  <c r="Z1015" i="7"/>
  <c r="Z1006" i="7"/>
  <c r="Z1001" i="7"/>
  <c r="Z1014" i="7"/>
  <c r="Z994" i="7"/>
  <c r="Z1003" i="7"/>
  <c r="Z1013" i="7"/>
  <c r="Z996" i="7"/>
  <c r="Z1012" i="7"/>
  <c r="Z1005" i="7"/>
  <c r="Z998" i="7"/>
  <c r="Z277" i="7"/>
  <c r="Z286" i="7"/>
  <c r="Z270" i="7"/>
  <c r="Z279" i="7"/>
  <c r="Z263" i="7"/>
  <c r="Z272" i="7"/>
  <c r="Z281" i="7"/>
  <c r="Z265" i="7"/>
  <c r="Z274" i="7"/>
  <c r="Z283" i="7"/>
  <c r="Z267" i="7"/>
  <c r="Z276" i="7"/>
  <c r="Z285" i="7"/>
  <c r="Z269" i="7"/>
  <c r="Z278" i="7"/>
  <c r="Z262" i="7"/>
  <c r="Z287" i="7"/>
  <c r="Z271" i="7"/>
  <c r="Z280" i="7"/>
  <c r="Z264" i="7"/>
  <c r="Z273" i="7"/>
  <c r="Z284" i="7"/>
  <c r="Z268" i="7"/>
  <c r="Z282" i="7"/>
  <c r="Z266" i="7"/>
  <c r="Z275" i="7"/>
  <c r="AB742" i="7"/>
  <c r="AB751" i="7"/>
  <c r="AB735" i="7"/>
  <c r="AB744" i="7"/>
  <c r="AB753" i="7"/>
  <c r="AB737" i="7"/>
  <c r="AB746" i="7"/>
  <c r="AB730" i="7"/>
  <c r="AB748" i="7"/>
  <c r="AB732" i="7"/>
  <c r="AB741" i="7"/>
  <c r="AB750" i="7"/>
  <c r="AB734" i="7"/>
  <c r="AB743" i="7"/>
  <c r="AB752" i="7"/>
  <c r="AB736" i="7"/>
  <c r="AB745" i="7"/>
  <c r="AB754" i="7"/>
  <c r="AB738" i="7"/>
  <c r="AB749" i="7"/>
  <c r="AB733" i="7"/>
  <c r="AB740" i="7"/>
  <c r="AB747" i="7"/>
  <c r="AB731" i="7"/>
  <c r="AB755" i="7"/>
  <c r="AB739" i="7"/>
  <c r="AB25" i="7"/>
  <c r="AB18" i="7"/>
  <c r="AB2" i="7"/>
  <c r="AB27" i="7"/>
  <c r="AB11" i="7"/>
  <c r="AB20" i="7"/>
  <c r="AB13" i="7"/>
  <c r="AB22" i="7"/>
  <c r="AB6" i="7"/>
  <c r="AB15" i="7"/>
  <c r="AB24" i="7"/>
  <c r="AB8" i="7"/>
  <c r="AB17" i="7"/>
  <c r="AB26" i="7"/>
  <c r="AB10" i="7"/>
  <c r="AB19" i="7"/>
  <c r="AB12" i="7"/>
  <c r="AB21" i="7"/>
  <c r="AB5" i="7"/>
  <c r="AB14" i="7"/>
  <c r="AB16" i="7"/>
  <c r="AB7" i="7"/>
  <c r="AB3" i="7"/>
  <c r="AB9" i="7"/>
  <c r="AB4" i="7"/>
  <c r="AB23" i="7"/>
  <c r="X6" i="5"/>
  <c r="Z1032" i="7"/>
  <c r="Z1016" i="7"/>
  <c r="Z1041" i="7"/>
  <c r="Z1025" i="7"/>
  <c r="Z1034" i="7"/>
  <c r="Z1018" i="7"/>
  <c r="Z1027" i="7"/>
  <c r="Z1036" i="7"/>
  <c r="Z1029" i="7"/>
  <c r="Z1038" i="7"/>
  <c r="Z1031" i="7"/>
  <c r="Z1040" i="7"/>
  <c r="Z1024" i="7"/>
  <c r="Z1033" i="7"/>
  <c r="Z1017" i="7"/>
  <c r="Z1026" i="7"/>
  <c r="Z1035" i="7"/>
  <c r="Z1019" i="7"/>
  <c r="Z1030" i="7"/>
  <c r="Z1028" i="7"/>
  <c r="Z1039" i="7"/>
  <c r="Z1023" i="7"/>
  <c r="Z1022" i="7"/>
  <c r="Z1021" i="7"/>
  <c r="Z1020" i="7"/>
  <c r="Z1037" i="7"/>
  <c r="Z309" i="7"/>
  <c r="Z293" i="7"/>
  <c r="Z302" i="7"/>
  <c r="Z311" i="7"/>
  <c r="Z295" i="7"/>
  <c r="Z304" i="7"/>
  <c r="Z288" i="7"/>
  <c r="Z313" i="7"/>
  <c r="Z297" i="7"/>
  <c r="Z306" i="7"/>
  <c r="Z290" i="7"/>
  <c r="Z299" i="7"/>
  <c r="Z308" i="7"/>
  <c r="Z292" i="7"/>
  <c r="Z301" i="7"/>
  <c r="Z310" i="7"/>
  <c r="Z294" i="7"/>
  <c r="Z303" i="7"/>
  <c r="Z312" i="7"/>
  <c r="Z296" i="7"/>
  <c r="Z305" i="7"/>
  <c r="Z289" i="7"/>
  <c r="Z300" i="7"/>
  <c r="Z298" i="7"/>
  <c r="Z307" i="7"/>
  <c r="Z291" i="7"/>
  <c r="AB1190" i="7"/>
  <c r="AB1174" i="7"/>
  <c r="AB1183" i="7"/>
  <c r="AB1192" i="7"/>
  <c r="AB1176" i="7"/>
  <c r="AB1185" i="7"/>
  <c r="AB1194" i="7"/>
  <c r="AB1178" i="7"/>
  <c r="AB1187" i="7"/>
  <c r="AB1196" i="7"/>
  <c r="AB1180" i="7"/>
  <c r="AB1189" i="7"/>
  <c r="AB1173" i="7"/>
  <c r="AB1182" i="7"/>
  <c r="AB1191" i="7"/>
  <c r="AB1175" i="7"/>
  <c r="AB1184" i="7"/>
  <c r="AB1193" i="7"/>
  <c r="AB1177" i="7"/>
  <c r="AB1195" i="7"/>
  <c r="AB1179" i="7"/>
  <c r="AB1197" i="7"/>
  <c r="AB1181" i="7"/>
  <c r="AB1188" i="7"/>
  <c r="AB1172" i="7"/>
  <c r="AB1186" i="7"/>
  <c r="AB454" i="7"/>
  <c r="AB463" i="7"/>
  <c r="AB447" i="7"/>
  <c r="AB456" i="7"/>
  <c r="AB465" i="7"/>
  <c r="AB449" i="7"/>
  <c r="AB458" i="7"/>
  <c r="AB467" i="7"/>
  <c r="AB451" i="7"/>
  <c r="AB460" i="7"/>
  <c r="AB444" i="7"/>
  <c r="AB469" i="7"/>
  <c r="AB453" i="7"/>
  <c r="AB462" i="7"/>
  <c r="AB446" i="7"/>
  <c r="AB455" i="7"/>
  <c r="AB464" i="7"/>
  <c r="AB448" i="7"/>
  <c r="AB457" i="7"/>
  <c r="AB466" i="7"/>
  <c r="AB450" i="7"/>
  <c r="AB461" i="7"/>
  <c r="AB445" i="7"/>
  <c r="AB468" i="7"/>
  <c r="AB459" i="7"/>
  <c r="AB452" i="7"/>
  <c r="X22" i="5"/>
  <c r="Z1399" i="7"/>
  <c r="Z1383" i="7"/>
  <c r="Z1401" i="7"/>
  <c r="Z1385" i="7"/>
  <c r="Z1394" i="7"/>
  <c r="Z1403" i="7"/>
  <c r="Z1387" i="7"/>
  <c r="Z1396" i="7"/>
  <c r="Z1405" i="7"/>
  <c r="Z1398" i="7"/>
  <c r="Z1382" i="7"/>
  <c r="Z1391" i="7"/>
  <c r="Z1400" i="7"/>
  <c r="Z1384" i="7"/>
  <c r="Z1393" i="7"/>
  <c r="Z1402" i="7"/>
  <c r="Z1386" i="7"/>
  <c r="Z1395" i="7"/>
  <c r="Z1404" i="7"/>
  <c r="Z1397" i="7"/>
  <c r="Z1392" i="7"/>
  <c r="Z1388" i="7"/>
  <c r="Z1389" i="7"/>
  <c r="Z1390" i="7"/>
  <c r="Z1381" i="7"/>
  <c r="Z1380" i="7"/>
  <c r="Z669" i="7"/>
  <c r="Z671" i="7"/>
  <c r="Z666" i="7"/>
  <c r="Z675" i="7"/>
  <c r="Z668" i="7"/>
  <c r="Z672" i="7"/>
  <c r="Z667" i="7"/>
  <c r="Z656" i="7"/>
  <c r="Z660" i="7"/>
  <c r="Z653" i="7"/>
  <c r="Z663" i="7"/>
  <c r="Z659" i="7"/>
  <c r="Z655" i="7"/>
  <c r="Z658" i="7"/>
  <c r="Z662" i="7"/>
  <c r="Z652" i="7"/>
  <c r="Z673" i="7"/>
  <c r="Z665" i="7"/>
  <c r="Z657" i="7"/>
  <c r="Z676" i="7"/>
  <c r="Z674" i="7"/>
  <c r="Z654" i="7"/>
  <c r="Z664" i="7"/>
  <c r="Z661" i="7"/>
  <c r="Z670" i="7"/>
  <c r="Z677" i="7"/>
  <c r="X3" i="5"/>
  <c r="L881" i="7"/>
  <c r="L865" i="7"/>
  <c r="L874" i="7"/>
  <c r="L883" i="7"/>
  <c r="L867" i="7"/>
  <c r="L876" i="7"/>
  <c r="L860" i="7"/>
  <c r="L885" i="7"/>
  <c r="L869" i="7"/>
  <c r="Q869" i="7" s="1"/>
  <c r="W869" i="7" s="1"/>
  <c r="L878" i="7"/>
  <c r="L862" i="7"/>
  <c r="Q862" i="7" s="1"/>
  <c r="W862" i="7" s="1"/>
  <c r="L871" i="7"/>
  <c r="L880" i="7"/>
  <c r="L864" i="7"/>
  <c r="L873" i="7"/>
  <c r="L882" i="7"/>
  <c r="L866" i="7"/>
  <c r="L875" i="7"/>
  <c r="L884" i="7"/>
  <c r="L868" i="7"/>
  <c r="L877" i="7"/>
  <c r="L861" i="7"/>
  <c r="L872" i="7"/>
  <c r="L870" i="7"/>
  <c r="L879" i="7"/>
  <c r="L863" i="7"/>
  <c r="Q863" i="7" s="1"/>
  <c r="W863" i="7" s="1"/>
  <c r="L146" i="7"/>
  <c r="Q146" i="7" s="1"/>
  <c r="L155" i="7"/>
  <c r="L139" i="7"/>
  <c r="L148" i="7"/>
  <c r="L132" i="7"/>
  <c r="L157" i="7"/>
  <c r="L141" i="7"/>
  <c r="L150" i="7"/>
  <c r="L134" i="7"/>
  <c r="L143" i="7"/>
  <c r="L152" i="7"/>
  <c r="L136" i="7"/>
  <c r="L145" i="7"/>
  <c r="L154" i="7"/>
  <c r="L138" i="7"/>
  <c r="L147" i="7"/>
  <c r="Q147" i="7" s="1"/>
  <c r="L156" i="7"/>
  <c r="Q156" i="7" s="1"/>
  <c r="L140" i="7"/>
  <c r="L149" i="7"/>
  <c r="L133" i="7"/>
  <c r="L142" i="7"/>
  <c r="L153" i="7"/>
  <c r="L137" i="7"/>
  <c r="L151" i="7"/>
  <c r="L135" i="7"/>
  <c r="L144" i="7"/>
  <c r="Z959" i="7"/>
  <c r="Z952" i="7"/>
  <c r="Z961" i="7"/>
  <c r="Z945" i="7"/>
  <c r="Z954" i="7"/>
  <c r="Z938" i="7"/>
  <c r="Z963" i="7"/>
  <c r="Z947" i="7"/>
  <c r="Z956" i="7"/>
  <c r="Z940" i="7"/>
  <c r="Z949" i="7"/>
  <c r="Z958" i="7"/>
  <c r="Z951" i="7"/>
  <c r="Z960" i="7"/>
  <c r="Z944" i="7"/>
  <c r="Z953" i="7"/>
  <c r="Z962" i="7"/>
  <c r="Z946" i="7"/>
  <c r="Z955" i="7"/>
  <c r="Z939" i="7"/>
  <c r="Z948" i="7"/>
  <c r="Z950" i="7"/>
  <c r="Z942" i="7"/>
  <c r="Z957" i="7"/>
  <c r="Z941" i="7"/>
  <c r="Z943" i="7"/>
  <c r="Z229" i="7"/>
  <c r="Z222" i="7"/>
  <c r="Z231" i="7"/>
  <c r="Z215" i="7"/>
  <c r="Z224" i="7"/>
  <c r="Z233" i="7"/>
  <c r="Z226" i="7"/>
  <c r="Z235" i="7"/>
  <c r="Z219" i="7"/>
  <c r="Z228" i="7"/>
  <c r="Z221" i="7"/>
  <c r="Z230" i="7"/>
  <c r="Z214" i="7"/>
  <c r="Z223" i="7"/>
  <c r="Z232" i="7"/>
  <c r="Z225" i="7"/>
  <c r="Z216" i="7"/>
  <c r="Z210" i="7"/>
  <c r="Z220" i="7"/>
  <c r="Z234" i="7"/>
  <c r="Z213" i="7"/>
  <c r="Z227" i="7"/>
  <c r="Z212" i="7"/>
  <c r="Z218" i="7"/>
  <c r="Z217" i="7"/>
  <c r="Z211" i="7"/>
  <c r="AA1041" i="7"/>
  <c r="AA1025" i="7"/>
  <c r="AA1034" i="7"/>
  <c r="AA1018" i="7"/>
  <c r="AA1027" i="7"/>
  <c r="AA1036" i="7"/>
  <c r="AA1020" i="7"/>
  <c r="AA1029" i="7"/>
  <c r="AA1038" i="7"/>
  <c r="AA1022" i="7"/>
  <c r="AA1031" i="7"/>
  <c r="AA1040" i="7"/>
  <c r="AA1024" i="7"/>
  <c r="AA1033" i="7"/>
  <c r="AA1017" i="7"/>
  <c r="AA1026" i="7"/>
  <c r="AA1035" i="7"/>
  <c r="AA1019" i="7"/>
  <c r="AA1028" i="7"/>
  <c r="AA1039" i="7"/>
  <c r="AA1023" i="7"/>
  <c r="AA1030" i="7"/>
  <c r="AA1021" i="7"/>
  <c r="AA1016" i="7"/>
  <c r="AA1037" i="7"/>
  <c r="AA1032" i="7"/>
  <c r="AA302" i="7"/>
  <c r="AA311" i="7"/>
  <c r="AA295" i="7"/>
  <c r="AA304" i="7"/>
  <c r="AA288" i="7"/>
  <c r="AA313" i="7"/>
  <c r="AA297" i="7"/>
  <c r="AA306" i="7"/>
  <c r="AA290" i="7"/>
  <c r="AA299" i="7"/>
  <c r="AA308" i="7"/>
  <c r="AA292" i="7"/>
  <c r="AA301" i="7"/>
  <c r="AA310" i="7"/>
  <c r="AA294" i="7"/>
  <c r="AA303" i="7"/>
  <c r="AA312" i="7"/>
  <c r="AA296" i="7"/>
  <c r="AA305" i="7"/>
  <c r="AA289" i="7"/>
  <c r="AA298" i="7"/>
  <c r="AA309" i="7"/>
  <c r="AA293" i="7"/>
  <c r="AA307" i="7"/>
  <c r="AA291" i="7"/>
  <c r="AA300" i="7"/>
  <c r="AB1119" i="7"/>
  <c r="AB1112" i="7"/>
  <c r="AB1114" i="7"/>
  <c r="AB1118" i="7"/>
  <c r="AB1111" i="7"/>
  <c r="AB1113" i="7"/>
  <c r="AB1116" i="7"/>
  <c r="AB1115" i="7"/>
  <c r="AB1105" i="7"/>
  <c r="AB1117" i="7"/>
  <c r="AB1098" i="7"/>
  <c r="AB1107" i="7"/>
  <c r="AB1100" i="7"/>
  <c r="AB1109" i="7"/>
  <c r="AB1102" i="7"/>
  <c r="AB1095" i="7"/>
  <c r="AB1104" i="7"/>
  <c r="AB1097" i="7"/>
  <c r="AB1106" i="7"/>
  <c r="AB1099" i="7"/>
  <c r="AB1108" i="7"/>
  <c r="AB1101" i="7"/>
  <c r="AB1110" i="7"/>
  <c r="AB1094" i="7"/>
  <c r="AB1096" i="7"/>
  <c r="AB1103" i="7"/>
  <c r="AB390" i="7"/>
  <c r="AB374" i="7"/>
  <c r="AB376" i="7"/>
  <c r="AB385" i="7"/>
  <c r="AB369" i="7"/>
  <c r="AB378" i="7"/>
  <c r="AB387" i="7"/>
  <c r="AB371" i="7"/>
  <c r="AB380" i="7"/>
  <c r="AB389" i="7"/>
  <c r="AB373" i="7"/>
  <c r="AB382" i="7"/>
  <c r="AB366" i="7"/>
  <c r="AB391" i="7"/>
  <c r="AB375" i="7"/>
  <c r="AB384" i="7"/>
  <c r="AB377" i="7"/>
  <c r="AB386" i="7"/>
  <c r="AB370" i="7"/>
  <c r="AB381" i="7"/>
  <c r="AB383" i="7"/>
  <c r="AB372" i="7"/>
  <c r="AB368" i="7"/>
  <c r="AB388" i="7"/>
  <c r="AB367" i="7"/>
  <c r="AB379" i="7"/>
  <c r="X19" i="5"/>
  <c r="L1289" i="7"/>
  <c r="L1298" i="7"/>
  <c r="L1291" i="7"/>
  <c r="L1295" i="7"/>
  <c r="L1288" i="7"/>
  <c r="L1297" i="7"/>
  <c r="L1299" i="7"/>
  <c r="L1301" i="7"/>
  <c r="K1301" i="7" s="1"/>
  <c r="R1301" i="7" s="1"/>
  <c r="L1296" i="7"/>
  <c r="L1293" i="7"/>
  <c r="Q1293" i="7" s="1"/>
  <c r="W1293" i="7" s="1"/>
  <c r="L1281" i="7"/>
  <c r="L1287" i="7"/>
  <c r="L1283" i="7"/>
  <c r="L1286" i="7"/>
  <c r="L1276" i="7"/>
  <c r="L1292" i="7"/>
  <c r="L1278" i="7"/>
  <c r="L1300" i="7"/>
  <c r="L1285" i="7"/>
  <c r="L1280" i="7"/>
  <c r="L1282" i="7"/>
  <c r="L1284" i="7"/>
  <c r="L1277" i="7"/>
  <c r="L1290" i="7"/>
  <c r="Q1290" i="7" s="1"/>
  <c r="W1290" i="7" s="1"/>
  <c r="L1294" i="7"/>
  <c r="L1279" i="7"/>
  <c r="Q1279" i="7" s="1"/>
  <c r="W1279" i="7" s="1"/>
  <c r="L564" i="7"/>
  <c r="L548" i="7"/>
  <c r="L573" i="7"/>
  <c r="L557" i="7"/>
  <c r="L566" i="7"/>
  <c r="L550" i="7"/>
  <c r="L559" i="7"/>
  <c r="L568" i="7"/>
  <c r="L552" i="7"/>
  <c r="L561" i="7"/>
  <c r="L570" i="7"/>
  <c r="L554" i="7"/>
  <c r="L563" i="7"/>
  <c r="L572" i="7"/>
  <c r="L556" i="7"/>
  <c r="L565" i="7"/>
  <c r="L549" i="7"/>
  <c r="L558" i="7"/>
  <c r="L560" i="7"/>
  <c r="L571" i="7"/>
  <c r="L555" i="7"/>
  <c r="L562" i="7"/>
  <c r="L551" i="7"/>
  <c r="L567" i="7"/>
  <c r="L553" i="7"/>
  <c r="L569" i="7"/>
  <c r="Z1367" i="7"/>
  <c r="Z1378" i="7"/>
  <c r="Z1371" i="7"/>
  <c r="Z1375" i="7"/>
  <c r="Z1370" i="7"/>
  <c r="Z1379" i="7"/>
  <c r="Z1376" i="7"/>
  <c r="Z1358" i="7"/>
  <c r="Z1369" i="7"/>
  <c r="Z1374" i="7"/>
  <c r="Z1365" i="7"/>
  <c r="Z1360" i="7"/>
  <c r="Z1362" i="7"/>
  <c r="Z1373" i="7"/>
  <c r="Z1368" i="7"/>
  <c r="Z1355" i="7"/>
  <c r="Z1372" i="7"/>
  <c r="Z1364" i="7"/>
  <c r="Z1357" i="7"/>
  <c r="Z1359" i="7"/>
  <c r="Z1361" i="7"/>
  <c r="Z1366" i="7"/>
  <c r="Z1363" i="7"/>
  <c r="Z1377" i="7"/>
  <c r="Z1356" i="7"/>
  <c r="Z1354" i="7"/>
  <c r="Z642" i="7"/>
  <c r="Z626" i="7"/>
  <c r="Z651" i="7"/>
  <c r="Z635" i="7"/>
  <c r="Z644" i="7"/>
  <c r="Z628" i="7"/>
  <c r="Z637" i="7"/>
  <c r="Z646" i="7"/>
  <c r="Z630" i="7"/>
  <c r="Z639" i="7"/>
  <c r="Z648" i="7"/>
  <c r="Z632" i="7"/>
  <c r="Z641" i="7"/>
  <c r="Z650" i="7"/>
  <c r="Z634" i="7"/>
  <c r="Z643" i="7"/>
  <c r="Z627" i="7"/>
  <c r="Z636" i="7"/>
  <c r="Z645" i="7"/>
  <c r="Z629" i="7"/>
  <c r="Z638" i="7"/>
  <c r="Z649" i="7"/>
  <c r="Z633" i="7"/>
  <c r="Z647" i="7"/>
  <c r="Z640" i="7"/>
  <c r="Z631" i="7"/>
  <c r="AA1399" i="7"/>
  <c r="AA1392" i="7"/>
  <c r="AA1401" i="7"/>
  <c r="AA1394" i="7"/>
  <c r="AA1403" i="7"/>
  <c r="AA1387" i="7"/>
  <c r="AA1396" i="7"/>
  <c r="AA1380" i="7"/>
  <c r="AA1405" i="7"/>
  <c r="AA1398" i="7"/>
  <c r="AA1391" i="7"/>
  <c r="AA1400" i="7"/>
  <c r="AA1384" i="7"/>
  <c r="AA1393" i="7"/>
  <c r="AA1402" i="7"/>
  <c r="AA1386" i="7"/>
  <c r="AA1395" i="7"/>
  <c r="AA1404" i="7"/>
  <c r="AA1388" i="7"/>
  <c r="AA1397" i="7"/>
  <c r="AA1390" i="7"/>
  <c r="AA1385" i="7"/>
  <c r="AA1389" i="7"/>
  <c r="AA1383" i="7"/>
  <c r="AA1382" i="7"/>
  <c r="AA1381" i="7"/>
  <c r="AA662" i="7"/>
  <c r="AA673" i="7"/>
  <c r="AA675" i="7"/>
  <c r="AA659" i="7"/>
  <c r="AA677" i="7"/>
  <c r="AA661" i="7"/>
  <c r="AA676" i="7"/>
  <c r="AA660" i="7"/>
  <c r="AA668" i="7"/>
  <c r="AA653" i="7"/>
  <c r="AA667" i="7"/>
  <c r="AA663" i="7"/>
  <c r="AA655" i="7"/>
  <c r="AA666" i="7"/>
  <c r="AA658" i="7"/>
  <c r="AA652" i="7"/>
  <c r="AA672" i="7"/>
  <c r="AA665" i="7"/>
  <c r="AA657" i="7"/>
  <c r="AA674" i="7"/>
  <c r="AA671" i="7"/>
  <c r="AA654" i="7"/>
  <c r="AA670" i="7"/>
  <c r="AA656" i="7"/>
  <c r="AA664" i="7"/>
  <c r="AA669" i="7"/>
  <c r="D7" i="9"/>
  <c r="D10" i="9"/>
  <c r="J218" i="14"/>
  <c r="M1042" i="13"/>
  <c r="L1043" i="13" s="1"/>
  <c r="M1043" i="13" s="1"/>
  <c r="L1044" i="13" s="1"/>
  <c r="M1044" i="13" s="1"/>
  <c r="L1045" i="13" s="1"/>
  <c r="M1045" i="13" s="1"/>
  <c r="L1046" i="13" s="1"/>
  <c r="M1046" i="13" s="1"/>
  <c r="L1047" i="13" s="1"/>
  <c r="M1047" i="13" s="1"/>
  <c r="L1048" i="13" s="1"/>
  <c r="M1048" i="13" s="1"/>
  <c r="L1049" i="13" s="1"/>
  <c r="M1049" i="13" s="1"/>
  <c r="L1050" i="13" s="1"/>
  <c r="M1050" i="13" s="1"/>
  <c r="L1051" i="13" s="1"/>
  <c r="M1051" i="13" s="1"/>
  <c r="L1052" i="13" s="1"/>
  <c r="M1052" i="13" s="1"/>
  <c r="L1053" i="13" s="1"/>
  <c r="M1053" i="13" s="1"/>
  <c r="L1054" i="13" s="1"/>
  <c r="M1054" i="13" s="1"/>
  <c r="L1055" i="13" s="1"/>
  <c r="M1055" i="13" s="1"/>
  <c r="L1056" i="13" s="1"/>
  <c r="M1056" i="13" s="1"/>
  <c r="L1057" i="13" s="1"/>
  <c r="M1057" i="13" s="1"/>
  <c r="L1058" i="13" s="1"/>
  <c r="M1058" i="13" s="1"/>
  <c r="L1059" i="13" s="1"/>
  <c r="M1059" i="13" s="1"/>
  <c r="L1060" i="13" s="1"/>
  <c r="M1060" i="13" s="1"/>
  <c r="L1061" i="13" s="1"/>
  <c r="M1061" i="13" s="1"/>
  <c r="L1062" i="13" s="1"/>
  <c r="M1062" i="13" s="1"/>
  <c r="L1063" i="13" s="1"/>
  <c r="M1063" i="13" s="1"/>
  <c r="L1064" i="13" s="1"/>
  <c r="M1064" i="13" s="1"/>
  <c r="L1065" i="13" s="1"/>
  <c r="M1065" i="13" s="1"/>
  <c r="L1066" i="13" s="1"/>
  <c r="M1066" i="13" s="1"/>
  <c r="L1067" i="13" s="1"/>
  <c r="M1067" i="13" s="1"/>
  <c r="L1068" i="13" s="1"/>
  <c r="M1068" i="13" s="1"/>
  <c r="L1069" i="13" s="1"/>
  <c r="M1069" i="13" s="1"/>
  <c r="L1070" i="13" s="1"/>
  <c r="M1070" i="13" s="1"/>
  <c r="L1071" i="13" s="1"/>
  <c r="M1071" i="13" s="1"/>
  <c r="L1072" i="13" s="1"/>
  <c r="M1072" i="13" s="1"/>
  <c r="L1073" i="13" s="1"/>
  <c r="M1073" i="13" s="1"/>
  <c r="L1074" i="13" s="1"/>
  <c r="M1074" i="13" s="1"/>
  <c r="L1075" i="13" s="1"/>
  <c r="M1075" i="13" s="1"/>
  <c r="L1076" i="13" s="1"/>
  <c r="M1076" i="13" s="1"/>
  <c r="L1077" i="13" s="1"/>
  <c r="M1077" i="13" s="1"/>
  <c r="L1078" i="13" s="1"/>
  <c r="M1078" i="13" s="1"/>
  <c r="L1079" i="13" s="1"/>
  <c r="M1079" i="13" s="1"/>
  <c r="L1080" i="13" s="1"/>
  <c r="M1080" i="13" s="1"/>
  <c r="L1081" i="13" s="1"/>
  <c r="M1081" i="13" s="1"/>
  <c r="I28" i="14" s="1"/>
  <c r="N28" i="14" s="1"/>
  <c r="L1351" i="7"/>
  <c r="K1351" i="7" s="1"/>
  <c r="L1335" i="7"/>
  <c r="L1344" i="7"/>
  <c r="K1344" i="7" s="1"/>
  <c r="L1328" i="7"/>
  <c r="K1328" i="7" s="1"/>
  <c r="L1353" i="7"/>
  <c r="L1337" i="7"/>
  <c r="L1346" i="7"/>
  <c r="L1330" i="7"/>
  <c r="K1330" i="7" s="1"/>
  <c r="L1339" i="7"/>
  <c r="Q1339" i="7" s="1"/>
  <c r="W1339" i="7" s="1"/>
  <c r="L1348" i="7"/>
  <c r="K1348" i="7" s="1"/>
  <c r="L1332" i="7"/>
  <c r="L1341" i="7"/>
  <c r="K1341" i="7" s="1"/>
  <c r="L1350" i="7"/>
  <c r="K1350" i="7" s="1"/>
  <c r="L1334" i="7"/>
  <c r="L1343" i="7"/>
  <c r="K1343" i="7" s="1"/>
  <c r="L1352" i="7"/>
  <c r="K1352" i="7" s="1"/>
  <c r="L1336" i="7"/>
  <c r="K1336" i="7" s="1"/>
  <c r="L1345" i="7"/>
  <c r="L1329" i="7"/>
  <c r="L1338" i="7"/>
  <c r="L1347" i="7"/>
  <c r="K1347" i="7" s="1"/>
  <c r="L1331" i="7"/>
  <c r="L1349" i="7"/>
  <c r="L1333" i="7"/>
  <c r="L1342" i="7"/>
  <c r="Q1342" i="7" s="1"/>
  <c r="W1342" i="7" s="1"/>
  <c r="L1340" i="7"/>
  <c r="Q1340" i="7" s="1"/>
  <c r="W1340" i="7" s="1"/>
  <c r="L612" i="7"/>
  <c r="L621" i="7"/>
  <c r="K621" i="7" s="1"/>
  <c r="L605" i="7"/>
  <c r="L614" i="7"/>
  <c r="L623" i="7"/>
  <c r="L607" i="7"/>
  <c r="L616" i="7"/>
  <c r="L600" i="7"/>
  <c r="L625" i="7"/>
  <c r="K625" i="7" s="1"/>
  <c r="L609" i="7"/>
  <c r="K609" i="7" s="1"/>
  <c r="L618" i="7"/>
  <c r="L602" i="7"/>
  <c r="L611" i="7"/>
  <c r="L620" i="7"/>
  <c r="K620" i="7" s="1"/>
  <c r="R620" i="7" s="1"/>
  <c r="L604" i="7"/>
  <c r="Q604" i="7" s="1"/>
  <c r="W604" i="7" s="1"/>
  <c r="L613" i="7"/>
  <c r="Q613" i="7" s="1"/>
  <c r="W613" i="7" s="1"/>
  <c r="L622" i="7"/>
  <c r="L606" i="7"/>
  <c r="L615" i="7"/>
  <c r="L624" i="7"/>
  <c r="L608" i="7"/>
  <c r="K608" i="7" s="1"/>
  <c r="L619" i="7"/>
  <c r="K619" i="7" s="1"/>
  <c r="L603" i="7"/>
  <c r="L617" i="7"/>
  <c r="L601" i="7"/>
  <c r="L610" i="7"/>
  <c r="M322" i="13"/>
  <c r="L323" i="13" s="1"/>
  <c r="M323" i="13" s="1"/>
  <c r="L324" i="13" s="1"/>
  <c r="M324" i="13" s="1"/>
  <c r="L325" i="13" s="1"/>
  <c r="M325" i="13" s="1"/>
  <c r="L326" i="13" s="1"/>
  <c r="M326" i="13" s="1"/>
  <c r="L327" i="13" s="1"/>
  <c r="M327" i="13" s="1"/>
  <c r="L328" i="13" s="1"/>
  <c r="M328" i="13" s="1"/>
  <c r="L329" i="13" s="1"/>
  <c r="M329" i="13" s="1"/>
  <c r="L330" i="13" s="1"/>
  <c r="M330" i="13" s="1"/>
  <c r="L331" i="13" s="1"/>
  <c r="M331" i="13" s="1"/>
  <c r="L332" i="13" s="1"/>
  <c r="M332" i="13" s="1"/>
  <c r="L333" i="13" s="1"/>
  <c r="M333" i="13" s="1"/>
  <c r="L334" i="13" s="1"/>
  <c r="M334" i="13" s="1"/>
  <c r="L335" i="13" s="1"/>
  <c r="M335" i="13" s="1"/>
  <c r="L336" i="13" s="1"/>
  <c r="M336" i="13" s="1"/>
  <c r="L337" i="13" s="1"/>
  <c r="M337" i="13" s="1"/>
  <c r="L338" i="13" s="1"/>
  <c r="M338" i="13" s="1"/>
  <c r="L339" i="13" s="1"/>
  <c r="M339" i="13" s="1"/>
  <c r="L340" i="13" s="1"/>
  <c r="M340" i="13" s="1"/>
  <c r="L341" i="13" s="1"/>
  <c r="M341" i="13" s="1"/>
  <c r="L342" i="13" s="1"/>
  <c r="M342" i="13" s="1"/>
  <c r="L343" i="13" s="1"/>
  <c r="M343" i="13" s="1"/>
  <c r="L344" i="13" s="1"/>
  <c r="M344" i="13" s="1"/>
  <c r="L345" i="13" s="1"/>
  <c r="M345" i="13" s="1"/>
  <c r="L346" i="13" s="1"/>
  <c r="M346" i="13" s="1"/>
  <c r="L347" i="13" s="1"/>
  <c r="M347" i="13" s="1"/>
  <c r="L348" i="13" s="1"/>
  <c r="M348" i="13" s="1"/>
  <c r="L349" i="13" s="1"/>
  <c r="M349" i="13" s="1"/>
  <c r="L350" i="13" s="1"/>
  <c r="M350" i="13" s="1"/>
  <c r="L351" i="13" s="1"/>
  <c r="M351" i="13" s="1"/>
  <c r="L352" i="13" s="1"/>
  <c r="M352" i="13" s="1"/>
  <c r="L353" i="13" s="1"/>
  <c r="M353" i="13" s="1"/>
  <c r="L354" i="13" s="1"/>
  <c r="M354" i="13" s="1"/>
  <c r="L355" i="13" s="1"/>
  <c r="M355" i="13" s="1"/>
  <c r="L356" i="13" s="1"/>
  <c r="M356" i="13" s="1"/>
  <c r="L357" i="13" s="1"/>
  <c r="M357" i="13" s="1"/>
  <c r="L358" i="13" s="1"/>
  <c r="M358" i="13" s="1"/>
  <c r="L359" i="13" s="1"/>
  <c r="M359" i="13" s="1"/>
  <c r="L360" i="13" s="1"/>
  <c r="M360" i="13" s="1"/>
  <c r="L361" i="13" s="1"/>
  <c r="M361" i="13" s="1"/>
  <c r="I10" i="14" s="1"/>
  <c r="M402" i="13"/>
  <c r="L403" i="13" s="1"/>
  <c r="M403" i="13" s="1"/>
  <c r="L404" i="13" s="1"/>
  <c r="M404" i="13" s="1"/>
  <c r="L405" i="13" s="1"/>
  <c r="M405" i="13" s="1"/>
  <c r="L406" i="13" s="1"/>
  <c r="M406" i="13" s="1"/>
  <c r="L407" i="13" s="1"/>
  <c r="M407" i="13" s="1"/>
  <c r="L408" i="13" s="1"/>
  <c r="M408" i="13" s="1"/>
  <c r="L409" i="13" s="1"/>
  <c r="M409" i="13" s="1"/>
  <c r="L410" i="13" s="1"/>
  <c r="M410" i="13" s="1"/>
  <c r="L411" i="13" s="1"/>
  <c r="M411" i="13" s="1"/>
  <c r="L412" i="13" s="1"/>
  <c r="M412" i="13" s="1"/>
  <c r="L413" i="13" s="1"/>
  <c r="M413" i="13" s="1"/>
  <c r="L414" i="13" s="1"/>
  <c r="M414" i="13" s="1"/>
  <c r="L415" i="13" s="1"/>
  <c r="M415" i="13" s="1"/>
  <c r="L416" i="13" s="1"/>
  <c r="M416" i="13" s="1"/>
  <c r="L417" i="13" s="1"/>
  <c r="M417" i="13" s="1"/>
  <c r="L418" i="13" s="1"/>
  <c r="M418" i="13" s="1"/>
  <c r="L419" i="13" s="1"/>
  <c r="M419" i="13" s="1"/>
  <c r="L420" i="13" s="1"/>
  <c r="M420" i="13" s="1"/>
  <c r="L421" i="13" s="1"/>
  <c r="M421" i="13" s="1"/>
  <c r="L422" i="13" s="1"/>
  <c r="M422" i="13" s="1"/>
  <c r="L423" i="13" s="1"/>
  <c r="M423" i="13" s="1"/>
  <c r="L424" i="13" s="1"/>
  <c r="M424" i="13" s="1"/>
  <c r="L425" i="13" s="1"/>
  <c r="M425" i="13" s="1"/>
  <c r="L426" i="13" s="1"/>
  <c r="M426" i="13" s="1"/>
  <c r="L427" i="13" s="1"/>
  <c r="M427" i="13" s="1"/>
  <c r="L428" i="13" s="1"/>
  <c r="M428" i="13" s="1"/>
  <c r="L429" i="13" s="1"/>
  <c r="M429" i="13" s="1"/>
  <c r="L430" i="13" s="1"/>
  <c r="M430" i="13" s="1"/>
  <c r="L431" i="13" s="1"/>
  <c r="M431" i="13" s="1"/>
  <c r="L432" i="13" s="1"/>
  <c r="M432" i="13" s="1"/>
  <c r="L433" i="13" s="1"/>
  <c r="M433" i="13" s="1"/>
  <c r="L434" i="13" s="1"/>
  <c r="M434" i="13" s="1"/>
  <c r="L435" i="13" s="1"/>
  <c r="M435" i="13" s="1"/>
  <c r="L436" i="13" s="1"/>
  <c r="M436" i="13" s="1"/>
  <c r="L437" i="13" s="1"/>
  <c r="M437" i="13" s="1"/>
  <c r="L438" i="13" s="1"/>
  <c r="M438" i="13" s="1"/>
  <c r="L439" i="13" s="1"/>
  <c r="M439" i="13" s="1"/>
  <c r="L440" i="13" s="1"/>
  <c r="M440" i="13" s="1"/>
  <c r="L441" i="13" s="1"/>
  <c r="M441" i="13" s="1"/>
  <c r="I12" i="14" s="1"/>
  <c r="N12" i="14" s="1"/>
  <c r="L1319" i="7"/>
  <c r="L1303" i="7"/>
  <c r="Q1303" i="7" s="1"/>
  <c r="W1303" i="7" s="1"/>
  <c r="L1312" i="7"/>
  <c r="Q1312" i="7" s="1"/>
  <c r="W1312" i="7" s="1"/>
  <c r="L1321" i="7"/>
  <c r="L1305" i="7"/>
  <c r="L1314" i="7"/>
  <c r="L1323" i="7"/>
  <c r="L1307" i="7"/>
  <c r="L1316" i="7"/>
  <c r="L1325" i="7"/>
  <c r="L1309" i="7"/>
  <c r="L1318" i="7"/>
  <c r="L1302" i="7"/>
  <c r="L1327" i="7"/>
  <c r="L1311" i="7"/>
  <c r="L1320" i="7"/>
  <c r="L1304" i="7"/>
  <c r="L1313" i="7"/>
  <c r="L1322" i="7"/>
  <c r="L1306" i="7"/>
  <c r="L1315" i="7"/>
  <c r="L1317" i="7"/>
  <c r="L1326" i="7"/>
  <c r="L1310" i="7"/>
  <c r="L1324" i="7"/>
  <c r="L1308" i="7"/>
  <c r="L596" i="7"/>
  <c r="L580" i="7"/>
  <c r="L589" i="7"/>
  <c r="L598" i="7"/>
  <c r="L582" i="7"/>
  <c r="L591" i="7"/>
  <c r="L575" i="7"/>
  <c r="L584" i="7"/>
  <c r="L593" i="7"/>
  <c r="Q593" i="7" s="1"/>
  <c r="W593" i="7" s="1"/>
  <c r="L577" i="7"/>
  <c r="Q577" i="7" s="1"/>
  <c r="W577" i="7" s="1"/>
  <c r="L586" i="7"/>
  <c r="L595" i="7"/>
  <c r="L579" i="7"/>
  <c r="L588" i="7"/>
  <c r="L597" i="7"/>
  <c r="L581" i="7"/>
  <c r="L590" i="7"/>
  <c r="L574" i="7"/>
  <c r="L599" i="7"/>
  <c r="L583" i="7"/>
  <c r="L592" i="7"/>
  <c r="L576" i="7"/>
  <c r="L587" i="7"/>
  <c r="L585" i="7"/>
  <c r="Q585" i="7" s="1"/>
  <c r="W585" i="7" s="1"/>
  <c r="L594" i="7"/>
  <c r="Q594" i="7" s="1"/>
  <c r="W594" i="7" s="1"/>
  <c r="L578" i="7"/>
  <c r="Q578" i="7" s="1"/>
  <c r="W578" i="7" s="1"/>
  <c r="AB1011" i="7"/>
  <c r="AB1013" i="7"/>
  <c r="AB1010" i="7"/>
  <c r="AB1012" i="7"/>
  <c r="AB993" i="7"/>
  <c r="AB1009" i="7"/>
  <c r="AB1002" i="7"/>
  <c r="AB1008" i="7"/>
  <c r="AB995" i="7"/>
  <c r="AB1004" i="7"/>
  <c r="AB1007" i="7"/>
  <c r="AB997" i="7"/>
  <c r="AB990" i="7"/>
  <c r="AB999" i="7"/>
  <c r="AB992" i="7"/>
  <c r="AB1015" i="7"/>
  <c r="AB1006" i="7"/>
  <c r="AB1001" i="7"/>
  <c r="AB1014" i="7"/>
  <c r="AB994" i="7"/>
  <c r="AB1003" i="7"/>
  <c r="AB996" i="7"/>
  <c r="AB1005" i="7"/>
  <c r="AB998" i="7"/>
  <c r="AB1000" i="7"/>
  <c r="AB991" i="7"/>
  <c r="AB279" i="7"/>
  <c r="AB263" i="7"/>
  <c r="AB272" i="7"/>
  <c r="AB281" i="7"/>
  <c r="AB265" i="7"/>
  <c r="AB274" i="7"/>
  <c r="AB283" i="7"/>
  <c r="AB267" i="7"/>
  <c r="AB276" i="7"/>
  <c r="AB285" i="7"/>
  <c r="AB269" i="7"/>
  <c r="AB278" i="7"/>
  <c r="AB262" i="7"/>
  <c r="AB287" i="7"/>
  <c r="AB271" i="7"/>
  <c r="AB280" i="7"/>
  <c r="AB264" i="7"/>
  <c r="AB273" i="7"/>
  <c r="AB282" i="7"/>
  <c r="AB266" i="7"/>
  <c r="AB275" i="7"/>
  <c r="AB286" i="7"/>
  <c r="AB270" i="7"/>
  <c r="AB284" i="7"/>
  <c r="AB268" i="7"/>
  <c r="AB277" i="7"/>
  <c r="Z879" i="7"/>
  <c r="Z863" i="7"/>
  <c r="Z872" i="7"/>
  <c r="Z881" i="7"/>
  <c r="Z865" i="7"/>
  <c r="Z874" i="7"/>
  <c r="Z883" i="7"/>
  <c r="Z867" i="7"/>
  <c r="Z876" i="7"/>
  <c r="Z860" i="7"/>
  <c r="Z885" i="7"/>
  <c r="Z869" i="7"/>
  <c r="Z878" i="7"/>
  <c r="Z862" i="7"/>
  <c r="Z871" i="7"/>
  <c r="Z880" i="7"/>
  <c r="Z864" i="7"/>
  <c r="Z873" i="7"/>
  <c r="Z882" i="7"/>
  <c r="Z866" i="7"/>
  <c r="Z875" i="7"/>
  <c r="Z870" i="7"/>
  <c r="Z868" i="7"/>
  <c r="Z877" i="7"/>
  <c r="Z861" i="7"/>
  <c r="Z884" i="7"/>
  <c r="Z144" i="7"/>
  <c r="Z153" i="7"/>
  <c r="Z137" i="7"/>
  <c r="Z146" i="7"/>
  <c r="Z155" i="7"/>
  <c r="Z139" i="7"/>
  <c r="Z148" i="7"/>
  <c r="Z132" i="7"/>
  <c r="Z157" i="7"/>
  <c r="Z141" i="7"/>
  <c r="Z150" i="7"/>
  <c r="Z134" i="7"/>
  <c r="Z143" i="7"/>
  <c r="Z152" i="7"/>
  <c r="Z136" i="7"/>
  <c r="Z145" i="7"/>
  <c r="Z154" i="7"/>
  <c r="Z138" i="7"/>
  <c r="Z147" i="7"/>
  <c r="Z156" i="7"/>
  <c r="Z140" i="7"/>
  <c r="Z151" i="7"/>
  <c r="Z135" i="7"/>
  <c r="Z149" i="7"/>
  <c r="Z133" i="7"/>
  <c r="Z142" i="7"/>
  <c r="AB1034" i="7"/>
  <c r="AB1018" i="7"/>
  <c r="AB1027" i="7"/>
  <c r="AB1036" i="7"/>
  <c r="AB1020" i="7"/>
  <c r="AB1029" i="7"/>
  <c r="AB1038" i="7"/>
  <c r="AB1031" i="7"/>
  <c r="AB1040" i="7"/>
  <c r="AB1024" i="7"/>
  <c r="AB1033" i="7"/>
  <c r="AB1026" i="7"/>
  <c r="AB1035" i="7"/>
  <c r="AB1019" i="7"/>
  <c r="AB1028" i="7"/>
  <c r="AB1037" i="7"/>
  <c r="AB1021" i="7"/>
  <c r="AB1032" i="7"/>
  <c r="AB1039" i="7"/>
  <c r="AB1023" i="7"/>
  <c r="AB1030" i="7"/>
  <c r="AB1022" i="7"/>
  <c r="AB1016" i="7"/>
  <c r="AB1041" i="7"/>
  <c r="AB1017" i="7"/>
  <c r="AB1025" i="7"/>
  <c r="AB311" i="7"/>
  <c r="AB295" i="7"/>
  <c r="AB304" i="7"/>
  <c r="AB288" i="7"/>
  <c r="AB313" i="7"/>
  <c r="AB297" i="7"/>
  <c r="AB306" i="7"/>
  <c r="AB290" i="7"/>
  <c r="AB299" i="7"/>
  <c r="AB308" i="7"/>
  <c r="AB292" i="7"/>
  <c r="AB301" i="7"/>
  <c r="AB310" i="7"/>
  <c r="AB294" i="7"/>
  <c r="AB303" i="7"/>
  <c r="AB312" i="7"/>
  <c r="AB296" i="7"/>
  <c r="AB305" i="7"/>
  <c r="AB289" i="7"/>
  <c r="AB298" i="7"/>
  <c r="AB307" i="7"/>
  <c r="AB291" i="7"/>
  <c r="AB302" i="7"/>
  <c r="AB300" i="7"/>
  <c r="AB309" i="7"/>
  <c r="AB293" i="7"/>
  <c r="Z1301" i="7"/>
  <c r="Z1287" i="7"/>
  <c r="Z1296" i="7"/>
  <c r="Z1289" i="7"/>
  <c r="Z1293" i="7"/>
  <c r="Z1286" i="7"/>
  <c r="Z1295" i="7"/>
  <c r="Z1297" i="7"/>
  <c r="Z1299" i="7"/>
  <c r="Z1300" i="7"/>
  <c r="Z1290" i="7"/>
  <c r="Z1284" i="7"/>
  <c r="Z1279" i="7"/>
  <c r="Z1281" i="7"/>
  <c r="Z1283" i="7"/>
  <c r="Z1276" i="7"/>
  <c r="Z1294" i="7"/>
  <c r="Z1288" i="7"/>
  <c r="Z1278" i="7"/>
  <c r="Z1292" i="7"/>
  <c r="Z1280" i="7"/>
  <c r="Z1298" i="7"/>
  <c r="Z1282" i="7"/>
  <c r="Z1291" i="7"/>
  <c r="Z1285" i="7"/>
  <c r="Z1277" i="7"/>
  <c r="Z562" i="7"/>
  <c r="Z571" i="7"/>
  <c r="Z555" i="7"/>
  <c r="Z564" i="7"/>
  <c r="Z548" i="7"/>
  <c r="Z573" i="7"/>
  <c r="Z557" i="7"/>
  <c r="Z566" i="7"/>
  <c r="Z550" i="7"/>
  <c r="Z559" i="7"/>
  <c r="Z568" i="7"/>
  <c r="Z552" i="7"/>
  <c r="Z561" i="7"/>
  <c r="Z570" i="7"/>
  <c r="Z554" i="7"/>
  <c r="Z563" i="7"/>
  <c r="Z572" i="7"/>
  <c r="Z556" i="7"/>
  <c r="Z558" i="7"/>
  <c r="Z569" i="7"/>
  <c r="Z553" i="7"/>
  <c r="Z551" i="7"/>
  <c r="Z567" i="7"/>
  <c r="Z560" i="7"/>
  <c r="Z549" i="7"/>
  <c r="Z565" i="7"/>
  <c r="AA872" i="7"/>
  <c r="AA881" i="7"/>
  <c r="AA865" i="7"/>
  <c r="AA874" i="7"/>
  <c r="AA883" i="7"/>
  <c r="AA867" i="7"/>
  <c r="AA876" i="7"/>
  <c r="AA860" i="7"/>
  <c r="AA885" i="7"/>
  <c r="AA869" i="7"/>
  <c r="AA878" i="7"/>
  <c r="AA862" i="7"/>
  <c r="AA871" i="7"/>
  <c r="AA880" i="7"/>
  <c r="AA864" i="7"/>
  <c r="AA873" i="7"/>
  <c r="AA882" i="7"/>
  <c r="AA866" i="7"/>
  <c r="AA875" i="7"/>
  <c r="AA884" i="7"/>
  <c r="AA868" i="7"/>
  <c r="AA879" i="7"/>
  <c r="AA863" i="7"/>
  <c r="AA877" i="7"/>
  <c r="AA861" i="7"/>
  <c r="AA870" i="7"/>
  <c r="AA153" i="7"/>
  <c r="AA137" i="7"/>
  <c r="AA146" i="7"/>
  <c r="AA155" i="7"/>
  <c r="AA139" i="7"/>
  <c r="AA148" i="7"/>
  <c r="AA132" i="7"/>
  <c r="AA157" i="7"/>
  <c r="AA141" i="7"/>
  <c r="AA150" i="7"/>
  <c r="AA134" i="7"/>
  <c r="AA143" i="7"/>
  <c r="AA152" i="7"/>
  <c r="AA136" i="7"/>
  <c r="AA145" i="7"/>
  <c r="AA154" i="7"/>
  <c r="AA138" i="7"/>
  <c r="AA147" i="7"/>
  <c r="AA156" i="7"/>
  <c r="AA140" i="7"/>
  <c r="AA149" i="7"/>
  <c r="AA133" i="7"/>
  <c r="AA144" i="7"/>
  <c r="AA142" i="7"/>
  <c r="AA151" i="7"/>
  <c r="AA135" i="7"/>
  <c r="AB1369" i="7"/>
  <c r="AB1373" i="7"/>
  <c r="AB1377" i="7"/>
  <c r="AB1379" i="7"/>
  <c r="AB1372" i="7"/>
  <c r="AB1374" i="7"/>
  <c r="AB1365" i="7"/>
  <c r="AB1360" i="7"/>
  <c r="AB1362" i="7"/>
  <c r="AB1355" i="7"/>
  <c r="AB1368" i="7"/>
  <c r="AB1364" i="7"/>
  <c r="AB1357" i="7"/>
  <c r="AB1371" i="7"/>
  <c r="AB1367" i="7"/>
  <c r="AB1359" i="7"/>
  <c r="AB1361" i="7"/>
  <c r="AB1370" i="7"/>
  <c r="AB1354" i="7"/>
  <c r="AB1378" i="7"/>
  <c r="AB1366" i="7"/>
  <c r="AB1363" i="7"/>
  <c r="AB1356" i="7"/>
  <c r="AB1376" i="7"/>
  <c r="AB1375" i="7"/>
  <c r="AB1358" i="7"/>
  <c r="AB644" i="7"/>
  <c r="AB628" i="7"/>
  <c r="AB637" i="7"/>
  <c r="AB646" i="7"/>
  <c r="AB630" i="7"/>
  <c r="AB639" i="7"/>
  <c r="AB648" i="7"/>
  <c r="AB632" i="7"/>
  <c r="AB641" i="7"/>
  <c r="AB650" i="7"/>
  <c r="AB634" i="7"/>
  <c r="AB643" i="7"/>
  <c r="AB627" i="7"/>
  <c r="AB636" i="7"/>
  <c r="AB645" i="7"/>
  <c r="AB629" i="7"/>
  <c r="AB638" i="7"/>
  <c r="AB647" i="7"/>
  <c r="AB631" i="7"/>
  <c r="AB640" i="7"/>
  <c r="AB651" i="7"/>
  <c r="AB635" i="7"/>
  <c r="AB649" i="7"/>
  <c r="AB633" i="7"/>
  <c r="AB642" i="7"/>
  <c r="AB626" i="7"/>
  <c r="J244" i="14"/>
  <c r="M602" i="13"/>
  <c r="L603" i="13" s="1"/>
  <c r="M603" i="13" s="1"/>
  <c r="L604" i="13" s="1"/>
  <c r="M604" i="13" s="1"/>
  <c r="L605" i="13" s="1"/>
  <c r="M605" i="13" s="1"/>
  <c r="L606" i="13" s="1"/>
  <c r="M606" i="13" s="1"/>
  <c r="L607" i="13" s="1"/>
  <c r="M607" i="13" s="1"/>
  <c r="L608" i="13" s="1"/>
  <c r="M608" i="13" s="1"/>
  <c r="L609" i="13" s="1"/>
  <c r="M609" i="13" s="1"/>
  <c r="L610" i="13" s="1"/>
  <c r="M610" i="13" s="1"/>
  <c r="L611" i="13" s="1"/>
  <c r="M611" i="13" s="1"/>
  <c r="L612" i="13" s="1"/>
  <c r="M612" i="13" s="1"/>
  <c r="L613" i="13" s="1"/>
  <c r="M613" i="13" s="1"/>
  <c r="L614" i="13" s="1"/>
  <c r="M614" i="13" s="1"/>
  <c r="L615" i="13" s="1"/>
  <c r="M615" i="13" s="1"/>
  <c r="L616" i="13" s="1"/>
  <c r="M616" i="13" s="1"/>
  <c r="L617" i="13" s="1"/>
  <c r="M617" i="13" s="1"/>
  <c r="L618" i="13" s="1"/>
  <c r="M618" i="13" s="1"/>
  <c r="L619" i="13" s="1"/>
  <c r="M619" i="13" s="1"/>
  <c r="L620" i="13" s="1"/>
  <c r="M620" i="13" s="1"/>
  <c r="L621" i="13" s="1"/>
  <c r="M621" i="13" s="1"/>
  <c r="L622" i="13" s="1"/>
  <c r="M622" i="13" s="1"/>
  <c r="L623" i="13" s="1"/>
  <c r="M623" i="13" s="1"/>
  <c r="L624" i="13" s="1"/>
  <c r="M624" i="13" s="1"/>
  <c r="L625" i="13" s="1"/>
  <c r="M625" i="13" s="1"/>
  <c r="L626" i="13" s="1"/>
  <c r="M626" i="13" s="1"/>
  <c r="L627" i="13" s="1"/>
  <c r="M627" i="13" s="1"/>
  <c r="L628" i="13" s="1"/>
  <c r="M628" i="13" s="1"/>
  <c r="L629" i="13" s="1"/>
  <c r="M629" i="13" s="1"/>
  <c r="L630" i="13" s="1"/>
  <c r="M630" i="13" s="1"/>
  <c r="L631" i="13" s="1"/>
  <c r="M631" i="13" s="1"/>
  <c r="L632" i="13" s="1"/>
  <c r="M632" i="13" s="1"/>
  <c r="L633" i="13" s="1"/>
  <c r="M633" i="13" s="1"/>
  <c r="L634" i="13" s="1"/>
  <c r="M634" i="13" s="1"/>
  <c r="L635" i="13" s="1"/>
  <c r="M635" i="13" s="1"/>
  <c r="L636" i="13" s="1"/>
  <c r="M636" i="13" s="1"/>
  <c r="L637" i="13" s="1"/>
  <c r="M637" i="13" s="1"/>
  <c r="L638" i="13" s="1"/>
  <c r="M638" i="13" s="1"/>
  <c r="L639" i="13" s="1"/>
  <c r="M639" i="13" s="1"/>
  <c r="L640" i="13" s="1"/>
  <c r="M640" i="13" s="1"/>
  <c r="L641" i="13" s="1"/>
  <c r="M641" i="13" s="1"/>
  <c r="I17" i="14" s="1"/>
  <c r="N17" i="14" s="1"/>
  <c r="M762" i="13"/>
  <c r="L763" i="13" s="1"/>
  <c r="M763" i="13" s="1"/>
  <c r="L764" i="13" s="1"/>
  <c r="M764" i="13" s="1"/>
  <c r="L765" i="13" s="1"/>
  <c r="M765" i="13" s="1"/>
  <c r="L766" i="13" s="1"/>
  <c r="M766" i="13" s="1"/>
  <c r="L767" i="13" s="1"/>
  <c r="M767" i="13" s="1"/>
  <c r="L768" i="13" s="1"/>
  <c r="M768" i="13" s="1"/>
  <c r="L769" i="13" s="1"/>
  <c r="M769" i="13" s="1"/>
  <c r="L770" i="13" s="1"/>
  <c r="M770" i="13" s="1"/>
  <c r="L771" i="13" s="1"/>
  <c r="M771" i="13" s="1"/>
  <c r="L772" i="13" s="1"/>
  <c r="M772" i="13" s="1"/>
  <c r="L773" i="13" s="1"/>
  <c r="M773" i="13" s="1"/>
  <c r="L774" i="13" s="1"/>
  <c r="M774" i="13" s="1"/>
  <c r="L775" i="13" s="1"/>
  <c r="M775" i="13" s="1"/>
  <c r="L776" i="13" s="1"/>
  <c r="M776" i="13" s="1"/>
  <c r="L777" i="13" s="1"/>
  <c r="M777" i="13" s="1"/>
  <c r="L778" i="13" s="1"/>
  <c r="M778" i="13" s="1"/>
  <c r="L779" i="13" s="1"/>
  <c r="M779" i="13" s="1"/>
  <c r="L780" i="13" s="1"/>
  <c r="M780" i="13" s="1"/>
  <c r="L781" i="13" s="1"/>
  <c r="M781" i="13" s="1"/>
  <c r="L782" i="13" s="1"/>
  <c r="M782" i="13" s="1"/>
  <c r="L783" i="13" s="1"/>
  <c r="M783" i="13" s="1"/>
  <c r="L784" i="13" s="1"/>
  <c r="M784" i="13" s="1"/>
  <c r="L785" i="13" s="1"/>
  <c r="M785" i="13" s="1"/>
  <c r="L786" i="13" s="1"/>
  <c r="M786" i="13" s="1"/>
  <c r="L787" i="13" s="1"/>
  <c r="M787" i="13" s="1"/>
  <c r="L788" i="13" s="1"/>
  <c r="M788" i="13" s="1"/>
  <c r="L789" i="13" s="1"/>
  <c r="M789" i="13" s="1"/>
  <c r="L790" i="13" s="1"/>
  <c r="M790" i="13" s="1"/>
  <c r="L791" i="13" s="1"/>
  <c r="M791" i="13" s="1"/>
  <c r="L792" i="13" s="1"/>
  <c r="M792" i="13" s="1"/>
  <c r="L793" i="13" s="1"/>
  <c r="M793" i="13" s="1"/>
  <c r="L794" i="13" s="1"/>
  <c r="M794" i="13" s="1"/>
  <c r="L795" i="13" s="1"/>
  <c r="M795" i="13" s="1"/>
  <c r="L796" i="13" s="1"/>
  <c r="M796" i="13" s="1"/>
  <c r="L797" i="13" s="1"/>
  <c r="M797" i="13" s="1"/>
  <c r="L798" i="13" s="1"/>
  <c r="M798" i="13" s="1"/>
  <c r="L799" i="13" s="1"/>
  <c r="M799" i="13" s="1"/>
  <c r="L800" i="13" s="1"/>
  <c r="M800" i="13" s="1"/>
  <c r="L801" i="13" s="1"/>
  <c r="M801" i="13" s="1"/>
  <c r="I21" i="14" s="1"/>
  <c r="N21" i="14" s="1"/>
  <c r="Z1454" i="7"/>
  <c r="Z1438" i="7"/>
  <c r="Z1447" i="7"/>
  <c r="Z1456" i="7"/>
  <c r="Z1440" i="7"/>
  <c r="Z1449" i="7"/>
  <c r="Z1433" i="7"/>
  <c r="Z1442" i="7"/>
  <c r="Z1451" i="7"/>
  <c r="Z1435" i="7"/>
  <c r="Z1444" i="7"/>
  <c r="Z1453" i="7"/>
  <c r="Z1437" i="7"/>
  <c r="Z1446" i="7"/>
  <c r="Z1455" i="7"/>
  <c r="Z1439" i="7"/>
  <c r="Z1448" i="7"/>
  <c r="Z1432" i="7"/>
  <c r="Z1457" i="7"/>
  <c r="Z1441" i="7"/>
  <c r="Z1450" i="7"/>
  <c r="Z1434" i="7"/>
  <c r="Z1443" i="7"/>
  <c r="Z1452" i="7"/>
  <c r="Z1436" i="7"/>
  <c r="Z1445" i="7"/>
  <c r="Z724" i="7"/>
  <c r="Z708" i="7"/>
  <c r="Z717" i="7"/>
  <c r="Z726" i="7"/>
  <c r="Z710" i="7"/>
  <c r="Z719" i="7"/>
  <c r="Z728" i="7"/>
  <c r="Z712" i="7"/>
  <c r="Z714" i="7"/>
  <c r="Z723" i="7"/>
  <c r="Z707" i="7"/>
  <c r="Z716" i="7"/>
  <c r="Z725" i="7"/>
  <c r="Z709" i="7"/>
  <c r="Z718" i="7"/>
  <c r="Z727" i="7"/>
  <c r="Z711" i="7"/>
  <c r="Z720" i="7"/>
  <c r="Z704" i="7"/>
  <c r="Z715" i="7"/>
  <c r="Z706" i="7"/>
  <c r="Z729" i="7"/>
  <c r="Z713" i="7"/>
  <c r="Z721" i="7"/>
  <c r="Z705" i="7"/>
  <c r="Z722" i="7"/>
  <c r="AB1158" i="7"/>
  <c r="AB1167" i="7"/>
  <c r="AB1151" i="7"/>
  <c r="AB1160" i="7"/>
  <c r="AB1169" i="7"/>
  <c r="AB1153" i="7"/>
  <c r="AB1162" i="7"/>
  <c r="AB1146" i="7"/>
  <c r="AB1171" i="7"/>
  <c r="AB1155" i="7"/>
  <c r="AB1164" i="7"/>
  <c r="AB1148" i="7"/>
  <c r="AB1157" i="7"/>
  <c r="AB1166" i="7"/>
  <c r="AB1150" i="7"/>
  <c r="AB1159" i="7"/>
  <c r="AB1168" i="7"/>
  <c r="AB1152" i="7"/>
  <c r="AB1161" i="7"/>
  <c r="AB1163" i="7"/>
  <c r="AB1147" i="7"/>
  <c r="AB1165" i="7"/>
  <c r="AB1149" i="7"/>
  <c r="AB1170" i="7"/>
  <c r="AB1154" i="7"/>
  <c r="AB1156" i="7"/>
  <c r="AB438" i="7"/>
  <c r="AB422" i="7"/>
  <c r="AB431" i="7"/>
  <c r="AB440" i="7"/>
  <c r="AB424" i="7"/>
  <c r="AB433" i="7"/>
  <c r="AB442" i="7"/>
  <c r="AB426" i="7"/>
  <c r="AB435" i="7"/>
  <c r="AB419" i="7"/>
  <c r="AB428" i="7"/>
  <c r="AB437" i="7"/>
  <c r="AB421" i="7"/>
  <c r="AB430" i="7"/>
  <c r="AB439" i="7"/>
  <c r="AB423" i="7"/>
  <c r="AB432" i="7"/>
  <c r="AB441" i="7"/>
  <c r="AB425" i="7"/>
  <c r="AB434" i="7"/>
  <c r="AB418" i="7"/>
  <c r="AB429" i="7"/>
  <c r="AB427" i="7"/>
  <c r="AB436" i="7"/>
  <c r="AB420" i="7"/>
  <c r="AB443" i="7"/>
  <c r="L806" i="7"/>
  <c r="L790" i="7"/>
  <c r="L799" i="7"/>
  <c r="L783" i="7"/>
  <c r="L792" i="7"/>
  <c r="L801" i="7"/>
  <c r="L785" i="7"/>
  <c r="L794" i="7"/>
  <c r="L803" i="7"/>
  <c r="L787" i="7"/>
  <c r="L796" i="7"/>
  <c r="Q796" i="7" s="1"/>
  <c r="W796" i="7" s="1"/>
  <c r="L805" i="7"/>
  <c r="L789" i="7"/>
  <c r="K789" i="7" s="1"/>
  <c r="L798" i="7"/>
  <c r="L782" i="7"/>
  <c r="L807" i="7"/>
  <c r="L791" i="7"/>
  <c r="L800" i="7"/>
  <c r="L784" i="7"/>
  <c r="L793" i="7"/>
  <c r="L802" i="7"/>
  <c r="L786" i="7"/>
  <c r="L797" i="7"/>
  <c r="L804" i="7"/>
  <c r="L795" i="7"/>
  <c r="L788" i="7"/>
  <c r="L66" i="7"/>
  <c r="Q66" i="7" s="1"/>
  <c r="L68" i="7"/>
  <c r="Q68" i="7" s="1"/>
  <c r="L77" i="7"/>
  <c r="L61" i="7"/>
  <c r="L70" i="7"/>
  <c r="L54" i="7"/>
  <c r="L79" i="7"/>
  <c r="L63" i="7"/>
  <c r="L72" i="7"/>
  <c r="L56" i="7"/>
  <c r="L65" i="7"/>
  <c r="L74" i="7"/>
  <c r="L58" i="7"/>
  <c r="L67" i="7"/>
  <c r="L76" i="7"/>
  <c r="L60" i="7"/>
  <c r="L69" i="7"/>
  <c r="L78" i="7"/>
  <c r="L62" i="7"/>
  <c r="K62" i="7" s="1"/>
  <c r="L73" i="7"/>
  <c r="L57" i="7"/>
  <c r="L64" i="7"/>
  <c r="L75" i="7"/>
  <c r="L71" i="7"/>
  <c r="L59" i="7"/>
  <c r="L55" i="7"/>
  <c r="AA1376" i="7"/>
  <c r="AA1375" i="7"/>
  <c r="AA1368" i="7"/>
  <c r="AA1377" i="7"/>
  <c r="AA1379" i="7"/>
  <c r="AA1372" i="7"/>
  <c r="AA1358" i="7"/>
  <c r="AA1369" i="7"/>
  <c r="AA1374" i="7"/>
  <c r="AA1365" i="7"/>
  <c r="AA1360" i="7"/>
  <c r="AA1362" i="7"/>
  <c r="AA1373" i="7"/>
  <c r="AA1355" i="7"/>
  <c r="AA1364" i="7"/>
  <c r="AA1357" i="7"/>
  <c r="AA1371" i="7"/>
  <c r="AA1367" i="7"/>
  <c r="AA1359" i="7"/>
  <c r="AA1361" i="7"/>
  <c r="AA1370" i="7"/>
  <c r="AA1354" i="7"/>
  <c r="AA1378" i="7"/>
  <c r="AA1366" i="7"/>
  <c r="AA1363" i="7"/>
  <c r="AA1356" i="7"/>
  <c r="AA651" i="7"/>
  <c r="AA635" i="7"/>
  <c r="AA644" i="7"/>
  <c r="AA628" i="7"/>
  <c r="AA637" i="7"/>
  <c r="AA646" i="7"/>
  <c r="AA630" i="7"/>
  <c r="AA639" i="7"/>
  <c r="AA648" i="7"/>
  <c r="AA632" i="7"/>
  <c r="AA641" i="7"/>
  <c r="AA650" i="7"/>
  <c r="AA634" i="7"/>
  <c r="AA643" i="7"/>
  <c r="AA627" i="7"/>
  <c r="AA636" i="7"/>
  <c r="AA645" i="7"/>
  <c r="AA629" i="7"/>
  <c r="AA638" i="7"/>
  <c r="AA647" i="7"/>
  <c r="AA631" i="7"/>
  <c r="AA642" i="7"/>
  <c r="AA626" i="7"/>
  <c r="AA640" i="7"/>
  <c r="AA649" i="7"/>
  <c r="AA633" i="7"/>
  <c r="Z804" i="7"/>
  <c r="Z788" i="7"/>
  <c r="Z797" i="7"/>
  <c r="Z806" i="7"/>
  <c r="Z790" i="7"/>
  <c r="Z799" i="7"/>
  <c r="Z783" i="7"/>
  <c r="Z792" i="7"/>
  <c r="Z801" i="7"/>
  <c r="Z785" i="7"/>
  <c r="Z794" i="7"/>
  <c r="Z803" i="7"/>
  <c r="Z787" i="7"/>
  <c r="Z796" i="7"/>
  <c r="Z805" i="7"/>
  <c r="Z789" i="7"/>
  <c r="Z798" i="7"/>
  <c r="Z782" i="7"/>
  <c r="Z807" i="7"/>
  <c r="Z791" i="7"/>
  <c r="Z800" i="7"/>
  <c r="Z784" i="7"/>
  <c r="Z795" i="7"/>
  <c r="Z786" i="7"/>
  <c r="Z802" i="7"/>
  <c r="Z793" i="7"/>
  <c r="Z64" i="7"/>
  <c r="Z66" i="7"/>
  <c r="Z75" i="7"/>
  <c r="Z59" i="7"/>
  <c r="Z68" i="7"/>
  <c r="Z77" i="7"/>
  <c r="Z61" i="7"/>
  <c r="Z70" i="7"/>
  <c r="Z54" i="7"/>
  <c r="Z79" i="7"/>
  <c r="Z63" i="7"/>
  <c r="Z72" i="7"/>
  <c r="Z56" i="7"/>
  <c r="Z65" i="7"/>
  <c r="Z74" i="7"/>
  <c r="Z58" i="7"/>
  <c r="Z67" i="7"/>
  <c r="Z76" i="7"/>
  <c r="Z60" i="7"/>
  <c r="Z71" i="7"/>
  <c r="Z55" i="7"/>
  <c r="Z57" i="7"/>
  <c r="Z73" i="7"/>
  <c r="Z69" i="7"/>
  <c r="Z78" i="7"/>
  <c r="Z62" i="7"/>
  <c r="L1135" i="7"/>
  <c r="K1135" i="7" s="1"/>
  <c r="R1135" i="7" s="1"/>
  <c r="L1144" i="7"/>
  <c r="L1128" i="7"/>
  <c r="L1137" i="7"/>
  <c r="L1121" i="7"/>
  <c r="L1130" i="7"/>
  <c r="L1134" i="7"/>
  <c r="L1143" i="7"/>
  <c r="L1127" i="7"/>
  <c r="L1136" i="7"/>
  <c r="L1120" i="7"/>
  <c r="L1145" i="7"/>
  <c r="L1129" i="7"/>
  <c r="L1142" i="7"/>
  <c r="L1133" i="7"/>
  <c r="Q1133" i="7" s="1"/>
  <c r="W1133" i="7" s="1"/>
  <c r="L1132" i="7"/>
  <c r="Q1132" i="7" s="1"/>
  <c r="W1132" i="7" s="1"/>
  <c r="L1138" i="7"/>
  <c r="K1138" i="7" s="1"/>
  <c r="L1131" i="7"/>
  <c r="L1124" i="7"/>
  <c r="L1125" i="7"/>
  <c r="L1123" i="7"/>
  <c r="L1126" i="7"/>
  <c r="L1122" i="7"/>
  <c r="L1140" i="7"/>
  <c r="L1139" i="7"/>
  <c r="L1141" i="7"/>
  <c r="L406" i="7"/>
  <c r="L408" i="7"/>
  <c r="L392" i="7"/>
  <c r="L417" i="7"/>
  <c r="L401" i="7"/>
  <c r="L410" i="7"/>
  <c r="L394" i="7"/>
  <c r="K394" i="7" s="1"/>
  <c r="R394" i="7" s="1"/>
  <c r="L403" i="7"/>
  <c r="L412" i="7"/>
  <c r="L396" i="7"/>
  <c r="L405" i="7"/>
  <c r="L414" i="7"/>
  <c r="L398" i="7"/>
  <c r="L407" i="7"/>
  <c r="L416" i="7"/>
  <c r="L400" i="7"/>
  <c r="L409" i="7"/>
  <c r="L393" i="7"/>
  <c r="L402" i="7"/>
  <c r="L413" i="7"/>
  <c r="L404" i="7"/>
  <c r="Q404" i="7" s="1"/>
  <c r="W404" i="7" s="1"/>
  <c r="L399" i="7"/>
  <c r="L415" i="7"/>
  <c r="K415" i="7" s="1"/>
  <c r="R415" i="7" s="1"/>
  <c r="L411" i="7"/>
  <c r="L395" i="7"/>
  <c r="L397" i="7"/>
  <c r="AA1294" i="7"/>
  <c r="AA1296" i="7"/>
  <c r="AA1298" i="7"/>
  <c r="AA1300" i="7"/>
  <c r="AA1295" i="7"/>
  <c r="AA1288" i="7"/>
  <c r="AA1297" i="7"/>
  <c r="AA1290" i="7"/>
  <c r="AA1301" i="7"/>
  <c r="AA1284" i="7"/>
  <c r="AA1279" i="7"/>
  <c r="AA1281" i="7"/>
  <c r="AA1289" i="7"/>
  <c r="AA1283" i="7"/>
  <c r="AA1276" i="7"/>
  <c r="AA1293" i="7"/>
  <c r="AA1278" i="7"/>
  <c r="AA1287" i="7"/>
  <c r="AA1292" i="7"/>
  <c r="AA1280" i="7"/>
  <c r="AA1286" i="7"/>
  <c r="AA1282" i="7"/>
  <c r="AA1291" i="7"/>
  <c r="AA1285" i="7"/>
  <c r="AA1299" i="7"/>
  <c r="AA1277" i="7"/>
  <c r="AA571" i="7"/>
  <c r="AA555" i="7"/>
  <c r="AA564" i="7"/>
  <c r="AA548" i="7"/>
  <c r="AA573" i="7"/>
  <c r="AA557" i="7"/>
  <c r="AA566" i="7"/>
  <c r="AA550" i="7"/>
  <c r="AA559" i="7"/>
  <c r="AA568" i="7"/>
  <c r="AA552" i="7"/>
  <c r="AA561" i="7"/>
  <c r="AA570" i="7"/>
  <c r="AA554" i="7"/>
  <c r="AA563" i="7"/>
  <c r="AA572" i="7"/>
  <c r="AA556" i="7"/>
  <c r="AA565" i="7"/>
  <c r="AA549" i="7"/>
  <c r="AA567" i="7"/>
  <c r="AA551" i="7"/>
  <c r="AA562" i="7"/>
  <c r="AA558" i="7"/>
  <c r="AA553" i="7"/>
  <c r="AA569" i="7"/>
  <c r="AA560" i="7"/>
  <c r="AA797" i="7"/>
  <c r="AA806" i="7"/>
  <c r="AA790" i="7"/>
  <c r="AA799" i="7"/>
  <c r="AA783" i="7"/>
  <c r="AA792" i="7"/>
  <c r="AA801" i="7"/>
  <c r="AA785" i="7"/>
  <c r="AA794" i="7"/>
  <c r="AA803" i="7"/>
  <c r="AA787" i="7"/>
  <c r="AA796" i="7"/>
  <c r="AA805" i="7"/>
  <c r="AA789" i="7"/>
  <c r="AA798" i="7"/>
  <c r="AA782" i="7"/>
  <c r="AA807" i="7"/>
  <c r="AA791" i="7"/>
  <c r="AA800" i="7"/>
  <c r="AA784" i="7"/>
  <c r="AA793" i="7"/>
  <c r="AA804" i="7"/>
  <c r="AA788" i="7"/>
  <c r="AA795" i="7"/>
  <c r="AA802" i="7"/>
  <c r="AA786" i="7"/>
  <c r="AA73" i="7"/>
  <c r="AA57" i="7"/>
  <c r="AA75" i="7"/>
  <c r="AA59" i="7"/>
  <c r="AA68" i="7"/>
  <c r="AA77" i="7"/>
  <c r="AA61" i="7"/>
  <c r="AA70" i="7"/>
  <c r="AA79" i="7"/>
  <c r="AA63" i="7"/>
  <c r="AA72" i="7"/>
  <c r="AA56" i="7"/>
  <c r="AA65" i="7"/>
  <c r="AA74" i="7"/>
  <c r="AA58" i="7"/>
  <c r="AA67" i="7"/>
  <c r="AA76" i="7"/>
  <c r="AA60" i="7"/>
  <c r="AA69" i="7"/>
  <c r="AA64" i="7"/>
  <c r="AA54" i="7"/>
  <c r="AA55" i="7"/>
  <c r="AA71" i="7"/>
  <c r="AA66" i="7"/>
  <c r="AA62" i="7"/>
  <c r="AA78" i="7"/>
  <c r="L1066" i="7"/>
  <c r="L1050" i="7"/>
  <c r="L1059" i="7"/>
  <c r="Q1059" i="7" s="1"/>
  <c r="W1059" i="7" s="1"/>
  <c r="L1043" i="7"/>
  <c r="L1052" i="7"/>
  <c r="L1061" i="7"/>
  <c r="L1045" i="7"/>
  <c r="L1054" i="7"/>
  <c r="L1063" i="7"/>
  <c r="L1047" i="7"/>
  <c r="L1056" i="7"/>
  <c r="L1065" i="7"/>
  <c r="L1049" i="7"/>
  <c r="L1058" i="7"/>
  <c r="L1042" i="7"/>
  <c r="L1067" i="7"/>
  <c r="L1051" i="7"/>
  <c r="L1060" i="7"/>
  <c r="L1044" i="7"/>
  <c r="L1053" i="7"/>
  <c r="L1064" i="7"/>
  <c r="K1064" i="7" s="1"/>
  <c r="R1064" i="7" s="1"/>
  <c r="L1048" i="7"/>
  <c r="L1057" i="7"/>
  <c r="L1055" i="7"/>
  <c r="L1062" i="7"/>
  <c r="L1046" i="7"/>
  <c r="L327" i="7"/>
  <c r="L336" i="7"/>
  <c r="L320" i="7"/>
  <c r="L329" i="7"/>
  <c r="L338" i="7"/>
  <c r="L322" i="7"/>
  <c r="L331" i="7"/>
  <c r="L315" i="7"/>
  <c r="L324" i="7"/>
  <c r="Q324" i="7" s="1"/>
  <c r="W324" i="7" s="1"/>
  <c r="L333" i="7"/>
  <c r="L317" i="7"/>
  <c r="K317" i="7" s="1"/>
  <c r="L326" i="7"/>
  <c r="L335" i="7"/>
  <c r="L319" i="7"/>
  <c r="L328" i="7"/>
  <c r="L337" i="7"/>
  <c r="L321" i="7"/>
  <c r="L330" i="7"/>
  <c r="L314" i="7"/>
  <c r="L339" i="7"/>
  <c r="L323" i="7"/>
  <c r="L334" i="7"/>
  <c r="L318" i="7"/>
  <c r="L332" i="7"/>
  <c r="L316" i="7"/>
  <c r="Q316" i="7" s="1"/>
  <c r="W316" i="7" s="1"/>
  <c r="L325" i="7"/>
  <c r="Q325" i="7" s="1"/>
  <c r="W325" i="7" s="1"/>
  <c r="Z1133" i="7"/>
  <c r="Z1142" i="7"/>
  <c r="Z1126" i="7"/>
  <c r="Z1135" i="7"/>
  <c r="Z1144" i="7"/>
  <c r="Z1128" i="7"/>
  <c r="Z1132" i="7"/>
  <c r="Z1141" i="7"/>
  <c r="Z1125" i="7"/>
  <c r="Z1134" i="7"/>
  <c r="Z1143" i="7"/>
  <c r="Z1127" i="7"/>
  <c r="Z1145" i="7"/>
  <c r="Z1122" i="7"/>
  <c r="Z1121" i="7"/>
  <c r="Z1120" i="7"/>
  <c r="Z1140" i="7"/>
  <c r="Z1139" i="7"/>
  <c r="Z1138" i="7"/>
  <c r="Z1137" i="7"/>
  <c r="Z1131" i="7"/>
  <c r="Z1130" i="7"/>
  <c r="Z1136" i="7"/>
  <c r="Z1129" i="7"/>
  <c r="Z1124" i="7"/>
  <c r="Z1123" i="7"/>
  <c r="Z404" i="7"/>
  <c r="Z406" i="7"/>
  <c r="Z415" i="7"/>
  <c r="Z399" i="7"/>
  <c r="Z408" i="7"/>
  <c r="Z392" i="7"/>
  <c r="Z417" i="7"/>
  <c r="Z401" i="7"/>
  <c r="Z410" i="7"/>
  <c r="Z394" i="7"/>
  <c r="Z403" i="7"/>
  <c r="Z412" i="7"/>
  <c r="Z396" i="7"/>
  <c r="Z405" i="7"/>
  <c r="Z414" i="7"/>
  <c r="Z398" i="7"/>
  <c r="Z407" i="7"/>
  <c r="Z416" i="7"/>
  <c r="Z400" i="7"/>
  <c r="Z411" i="7"/>
  <c r="Z393" i="7"/>
  <c r="Z395" i="7"/>
  <c r="Z402" i="7"/>
  <c r="Z413" i="7"/>
  <c r="Z397" i="7"/>
  <c r="Z409" i="7"/>
  <c r="AA1215" i="7"/>
  <c r="AA1217" i="7"/>
  <c r="AA1210" i="7"/>
  <c r="AA1219" i="7"/>
  <c r="AA1212" i="7"/>
  <c r="AA1221" i="7"/>
  <c r="AA1223" i="7"/>
  <c r="AA1216" i="7"/>
  <c r="AA1218" i="7"/>
  <c r="AA1211" i="7"/>
  <c r="AA1220" i="7"/>
  <c r="AA1204" i="7"/>
  <c r="AA1213" i="7"/>
  <c r="AA1222" i="7"/>
  <c r="AA1202" i="7"/>
  <c r="AA1199" i="7"/>
  <c r="AA1205" i="7"/>
  <c r="AA1201" i="7"/>
  <c r="AA1214" i="7"/>
  <c r="AA1198" i="7"/>
  <c r="AA1200" i="7"/>
  <c r="AA1208" i="7"/>
  <c r="AA1209" i="7"/>
  <c r="AA1206" i="7"/>
  <c r="AA1207" i="7"/>
  <c r="AA1203" i="7"/>
  <c r="AA493" i="7"/>
  <c r="AA477" i="7"/>
  <c r="AA486" i="7"/>
  <c r="AA470" i="7"/>
  <c r="AA495" i="7"/>
  <c r="AA479" i="7"/>
  <c r="AA488" i="7"/>
  <c r="AA472" i="7"/>
  <c r="AA481" i="7"/>
  <c r="AA490" i="7"/>
  <c r="AA474" i="7"/>
  <c r="AA483" i="7"/>
  <c r="AA492" i="7"/>
  <c r="AA476" i="7"/>
  <c r="AA485" i="7"/>
  <c r="AA494" i="7"/>
  <c r="AA478" i="7"/>
  <c r="AA487" i="7"/>
  <c r="AA471" i="7"/>
  <c r="AA480" i="7"/>
  <c r="AA489" i="7"/>
  <c r="AA473" i="7"/>
  <c r="AA484" i="7"/>
  <c r="AA475" i="7"/>
  <c r="AA491" i="7"/>
  <c r="AA482" i="7"/>
  <c r="AB1289" i="7"/>
  <c r="AB1298" i="7"/>
  <c r="AB1291" i="7"/>
  <c r="AB1295" i="7"/>
  <c r="AB1288" i="7"/>
  <c r="AB1297" i="7"/>
  <c r="AB1299" i="7"/>
  <c r="AB1301" i="7"/>
  <c r="AB1290" i="7"/>
  <c r="AB1281" i="7"/>
  <c r="AB1283" i="7"/>
  <c r="AB1276" i="7"/>
  <c r="AB1293" i="7"/>
  <c r="AB1294" i="7"/>
  <c r="AB1278" i="7"/>
  <c r="AB1287" i="7"/>
  <c r="AB1296" i="7"/>
  <c r="AB1292" i="7"/>
  <c r="AB1280" i="7"/>
  <c r="AB1286" i="7"/>
  <c r="AB1282" i="7"/>
  <c r="AB1285" i="7"/>
  <c r="AB1277" i="7"/>
  <c r="AB1300" i="7"/>
  <c r="AB1284" i="7"/>
  <c r="AB1279" i="7"/>
  <c r="AB564" i="7"/>
  <c r="AB548" i="7"/>
  <c r="AB573" i="7"/>
  <c r="AB557" i="7"/>
  <c r="AB566" i="7"/>
  <c r="AB550" i="7"/>
  <c r="AB559" i="7"/>
  <c r="AB568" i="7"/>
  <c r="AB552" i="7"/>
  <c r="AB561" i="7"/>
  <c r="AB570" i="7"/>
  <c r="AB554" i="7"/>
  <c r="AB563" i="7"/>
  <c r="AB572" i="7"/>
  <c r="AB556" i="7"/>
  <c r="AB565" i="7"/>
  <c r="AB549" i="7"/>
  <c r="AB558" i="7"/>
  <c r="AB560" i="7"/>
  <c r="AB571" i="7"/>
  <c r="AB555" i="7"/>
  <c r="AB551" i="7"/>
  <c r="AB567" i="7"/>
  <c r="AB562" i="7"/>
  <c r="AB553" i="7"/>
  <c r="AB569" i="7"/>
  <c r="AA931" i="7"/>
  <c r="AA924" i="7"/>
  <c r="AA933" i="7"/>
  <c r="AA937" i="7"/>
  <c r="AA923" i="7"/>
  <c r="AA932" i="7"/>
  <c r="AA920" i="7"/>
  <c r="AA913" i="7"/>
  <c r="AA936" i="7"/>
  <c r="AA935" i="7"/>
  <c r="AA915" i="7"/>
  <c r="AA934" i="7"/>
  <c r="AA917" i="7"/>
  <c r="AA922" i="7"/>
  <c r="AA919" i="7"/>
  <c r="AA912" i="7"/>
  <c r="AA930" i="7"/>
  <c r="AA929" i="7"/>
  <c r="AA928" i="7"/>
  <c r="AA921" i="7"/>
  <c r="AA927" i="7"/>
  <c r="AA914" i="7"/>
  <c r="AA926" i="7"/>
  <c r="AA916" i="7"/>
  <c r="AA925" i="7"/>
  <c r="AA918" i="7"/>
  <c r="AA208" i="7"/>
  <c r="AA207" i="7"/>
  <c r="AA201" i="7"/>
  <c r="AA185" i="7"/>
  <c r="AA206" i="7"/>
  <c r="AA194" i="7"/>
  <c r="AA203" i="7"/>
  <c r="AA187" i="7"/>
  <c r="AA196" i="7"/>
  <c r="AA189" i="7"/>
  <c r="AA205" i="7"/>
  <c r="AA198" i="7"/>
  <c r="AA209" i="7"/>
  <c r="AA191" i="7"/>
  <c r="AA200" i="7"/>
  <c r="AA184" i="7"/>
  <c r="AA193" i="7"/>
  <c r="AA202" i="7"/>
  <c r="AA186" i="7"/>
  <c r="AA195" i="7"/>
  <c r="AA204" i="7"/>
  <c r="AA188" i="7"/>
  <c r="AA197" i="7"/>
  <c r="AA192" i="7"/>
  <c r="AA199" i="7"/>
  <c r="AA190" i="7"/>
  <c r="AA952" i="7"/>
  <c r="AA961" i="7"/>
  <c r="AA954" i="7"/>
  <c r="AA938" i="7"/>
  <c r="AA963" i="7"/>
  <c r="AA947" i="7"/>
  <c r="AA956" i="7"/>
  <c r="AA940" i="7"/>
  <c r="AA949" i="7"/>
  <c r="AA958" i="7"/>
  <c r="AA951" i="7"/>
  <c r="AA960" i="7"/>
  <c r="AA953" i="7"/>
  <c r="AA962" i="7"/>
  <c r="AA946" i="7"/>
  <c r="AA955" i="7"/>
  <c r="AA939" i="7"/>
  <c r="AA948" i="7"/>
  <c r="AA957" i="7"/>
  <c r="AA959" i="7"/>
  <c r="AA950" i="7"/>
  <c r="AA941" i="7"/>
  <c r="AA945" i="7"/>
  <c r="AA942" i="7"/>
  <c r="AA943" i="7"/>
  <c r="AA944" i="7"/>
  <c r="AA222" i="7"/>
  <c r="AA231" i="7"/>
  <c r="AA224" i="7"/>
  <c r="AA233" i="7"/>
  <c r="AA217" i="7"/>
  <c r="AA226" i="7"/>
  <c r="AA235" i="7"/>
  <c r="AA219" i="7"/>
  <c r="AA228" i="7"/>
  <c r="AA221" i="7"/>
  <c r="AA230" i="7"/>
  <c r="AA223" i="7"/>
  <c r="AA232" i="7"/>
  <c r="AA225" i="7"/>
  <c r="AA234" i="7"/>
  <c r="AA218" i="7"/>
  <c r="AA229" i="7"/>
  <c r="AA215" i="7"/>
  <c r="AA210" i="7"/>
  <c r="AA220" i="7"/>
  <c r="AA214" i="7"/>
  <c r="AA213" i="7"/>
  <c r="AA227" i="7"/>
  <c r="AA212" i="7"/>
  <c r="AA216" i="7"/>
  <c r="AA211" i="7"/>
  <c r="L1208" i="7"/>
  <c r="L1210" i="7"/>
  <c r="L1219" i="7"/>
  <c r="L1203" i="7"/>
  <c r="L1212" i="7"/>
  <c r="L1221" i="7"/>
  <c r="L1214" i="7"/>
  <c r="L1223" i="7"/>
  <c r="L1216" i="7"/>
  <c r="L1209" i="7"/>
  <c r="L1218" i="7"/>
  <c r="L1211" i="7"/>
  <c r="L1220" i="7"/>
  <c r="Q1220" i="7" s="1"/>
  <c r="W1220" i="7" s="1"/>
  <c r="L1204" i="7"/>
  <c r="L1213" i="7"/>
  <c r="L1222" i="7"/>
  <c r="L1206" i="7"/>
  <c r="L1199" i="7"/>
  <c r="L1205" i="7"/>
  <c r="L1215" i="7"/>
  <c r="L1201" i="7"/>
  <c r="L1207" i="7"/>
  <c r="L1198" i="7"/>
  <c r="L1200" i="7"/>
  <c r="L1217" i="7"/>
  <c r="L1202" i="7"/>
  <c r="L486" i="7"/>
  <c r="Q486" i="7" s="1"/>
  <c r="L470" i="7"/>
  <c r="Q470" i="7" s="1"/>
  <c r="L495" i="7"/>
  <c r="K495" i="7" s="1"/>
  <c r="R495" i="7" s="1"/>
  <c r="L479" i="7"/>
  <c r="L488" i="7"/>
  <c r="L472" i="7"/>
  <c r="L481" i="7"/>
  <c r="L490" i="7"/>
  <c r="L474" i="7"/>
  <c r="L483" i="7"/>
  <c r="L492" i="7"/>
  <c r="L476" i="7"/>
  <c r="L485" i="7"/>
  <c r="L494" i="7"/>
  <c r="L478" i="7"/>
  <c r="L487" i="7"/>
  <c r="L471" i="7"/>
  <c r="Q471" i="7" s="1"/>
  <c r="L480" i="7"/>
  <c r="Q480" i="7" s="1"/>
  <c r="L489" i="7"/>
  <c r="K489" i="7" s="1"/>
  <c r="L473" i="7"/>
  <c r="L482" i="7"/>
  <c r="L493" i="7"/>
  <c r="L477" i="7"/>
  <c r="L491" i="7"/>
  <c r="L484" i="7"/>
  <c r="L475" i="7"/>
  <c r="AB1401" i="7"/>
  <c r="AB1385" i="7"/>
  <c r="AB1394" i="7"/>
  <c r="AB1403" i="7"/>
  <c r="AB1387" i="7"/>
  <c r="AB1396" i="7"/>
  <c r="AB1380" i="7"/>
  <c r="AB1405" i="7"/>
  <c r="AB1389" i="7"/>
  <c r="AB1398" i="7"/>
  <c r="AB1391" i="7"/>
  <c r="AB1400" i="7"/>
  <c r="AB1384" i="7"/>
  <c r="AB1393" i="7"/>
  <c r="AB1402" i="7"/>
  <c r="AB1386" i="7"/>
  <c r="AB1395" i="7"/>
  <c r="AB1404" i="7"/>
  <c r="AB1388" i="7"/>
  <c r="AB1397" i="7"/>
  <c r="AB1381" i="7"/>
  <c r="AB1399" i="7"/>
  <c r="AB1383" i="7"/>
  <c r="AB1390" i="7"/>
  <c r="AB1382" i="7"/>
  <c r="AB1392" i="7"/>
  <c r="AB671" i="7"/>
  <c r="AB673" i="7"/>
  <c r="AB668" i="7"/>
  <c r="AB677" i="7"/>
  <c r="AB670" i="7"/>
  <c r="AB674" i="7"/>
  <c r="AB669" i="7"/>
  <c r="AB660" i="7"/>
  <c r="AB653" i="7"/>
  <c r="AB667" i="7"/>
  <c r="AB663" i="7"/>
  <c r="AB659" i="7"/>
  <c r="AB655" i="7"/>
  <c r="AB666" i="7"/>
  <c r="AB658" i="7"/>
  <c r="AB662" i="7"/>
  <c r="AB652" i="7"/>
  <c r="AB672" i="7"/>
  <c r="AB665" i="7"/>
  <c r="AB657" i="7"/>
  <c r="AB654" i="7"/>
  <c r="AB676" i="7"/>
  <c r="AB675" i="7"/>
  <c r="AB656" i="7"/>
  <c r="AB664" i="7"/>
  <c r="AB661" i="7"/>
  <c r="AB961" i="7"/>
  <c r="AB954" i="7"/>
  <c r="AB963" i="7"/>
  <c r="AB947" i="7"/>
  <c r="AB956" i="7"/>
  <c r="AB940" i="7"/>
  <c r="AB949" i="7"/>
  <c r="AB958" i="7"/>
  <c r="AB942" i="7"/>
  <c r="AB951" i="7"/>
  <c r="AB960" i="7"/>
  <c r="AB953" i="7"/>
  <c r="AB962" i="7"/>
  <c r="AB946" i="7"/>
  <c r="AB955" i="7"/>
  <c r="AB939" i="7"/>
  <c r="AB948" i="7"/>
  <c r="AB957" i="7"/>
  <c r="AB941" i="7"/>
  <c r="AB950" i="7"/>
  <c r="AB952" i="7"/>
  <c r="AB938" i="7"/>
  <c r="AB959" i="7"/>
  <c r="AB945" i="7"/>
  <c r="AB943" i="7"/>
  <c r="AB944" i="7"/>
  <c r="AB231" i="7"/>
  <c r="AB215" i="7"/>
  <c r="AB224" i="7"/>
  <c r="AB233" i="7"/>
  <c r="AB217" i="7"/>
  <c r="AB226" i="7"/>
  <c r="AB210" i="7"/>
  <c r="AB235" i="7"/>
  <c r="AB219" i="7"/>
  <c r="AB228" i="7"/>
  <c r="AB221" i="7"/>
  <c r="AB230" i="7"/>
  <c r="AB223" i="7"/>
  <c r="AB232" i="7"/>
  <c r="AB216" i="7"/>
  <c r="AB225" i="7"/>
  <c r="AB234" i="7"/>
  <c r="AB227" i="7"/>
  <c r="AB211" i="7"/>
  <c r="AB222" i="7"/>
  <c r="AB229" i="7"/>
  <c r="AB220" i="7"/>
  <c r="AB214" i="7"/>
  <c r="AB213" i="7"/>
  <c r="AB212" i="7"/>
  <c r="AB218" i="7"/>
  <c r="Z1222" i="7"/>
  <c r="Z1206" i="7"/>
  <c r="Z1217" i="7"/>
  <c r="Z1201" i="7"/>
  <c r="Z1210" i="7"/>
  <c r="Z1219" i="7"/>
  <c r="Z1212" i="7"/>
  <c r="Z1221" i="7"/>
  <c r="Z1214" i="7"/>
  <c r="Z1223" i="7"/>
  <c r="Z1207" i="7"/>
  <c r="Z1216" i="7"/>
  <c r="Z1209" i="7"/>
  <c r="Z1218" i="7"/>
  <c r="Z1202" i="7"/>
  <c r="Z1211" i="7"/>
  <c r="Z1220" i="7"/>
  <c r="Z1199" i="7"/>
  <c r="Z1205" i="7"/>
  <c r="Z1213" i="7"/>
  <c r="Z1204" i="7"/>
  <c r="Z1198" i="7"/>
  <c r="Z1215" i="7"/>
  <c r="Z1203" i="7"/>
  <c r="Z1208" i="7"/>
  <c r="Z1200" i="7"/>
  <c r="Z484" i="7"/>
  <c r="Z493" i="7"/>
  <c r="Z477" i="7"/>
  <c r="Z486" i="7"/>
  <c r="Z470" i="7"/>
  <c r="Z495" i="7"/>
  <c r="Z479" i="7"/>
  <c r="Z488" i="7"/>
  <c r="Z472" i="7"/>
  <c r="Z481" i="7"/>
  <c r="Z490" i="7"/>
  <c r="Z474" i="7"/>
  <c r="Z483" i="7"/>
  <c r="Z492" i="7"/>
  <c r="Z476" i="7"/>
  <c r="Z485" i="7"/>
  <c r="Z494" i="7"/>
  <c r="Z478" i="7"/>
  <c r="Z487" i="7"/>
  <c r="Z471" i="7"/>
  <c r="Z480" i="7"/>
  <c r="Z491" i="7"/>
  <c r="Z475" i="7"/>
  <c r="Z489" i="7"/>
  <c r="Z482" i="7"/>
  <c r="Z473" i="7"/>
  <c r="AB881" i="7"/>
  <c r="AB865" i="7"/>
  <c r="AB874" i="7"/>
  <c r="AB883" i="7"/>
  <c r="AB867" i="7"/>
  <c r="AB876" i="7"/>
  <c r="AB860" i="7"/>
  <c r="AB885" i="7"/>
  <c r="AB869" i="7"/>
  <c r="AB878" i="7"/>
  <c r="AB862" i="7"/>
  <c r="AB871" i="7"/>
  <c r="AB880" i="7"/>
  <c r="AB864" i="7"/>
  <c r="AB873" i="7"/>
  <c r="AB882" i="7"/>
  <c r="AB866" i="7"/>
  <c r="AB875" i="7"/>
  <c r="AB884" i="7"/>
  <c r="AB868" i="7"/>
  <c r="AB877" i="7"/>
  <c r="AB861" i="7"/>
  <c r="AB872" i="7"/>
  <c r="AB870" i="7"/>
  <c r="AB879" i="7"/>
  <c r="AB863" i="7"/>
  <c r="AB146" i="7"/>
  <c r="AB155" i="7"/>
  <c r="AB139" i="7"/>
  <c r="AB148" i="7"/>
  <c r="AB132" i="7"/>
  <c r="AB157" i="7"/>
  <c r="AB141" i="7"/>
  <c r="AB150" i="7"/>
  <c r="AB134" i="7"/>
  <c r="AB143" i="7"/>
  <c r="AB152" i="7"/>
  <c r="AB136" i="7"/>
  <c r="AB145" i="7"/>
  <c r="AB154" i="7"/>
  <c r="AB138" i="7"/>
  <c r="AB147" i="7"/>
  <c r="AB156" i="7"/>
  <c r="AB140" i="7"/>
  <c r="AB149" i="7"/>
  <c r="AB133" i="7"/>
  <c r="AB142" i="7"/>
  <c r="AB153" i="7"/>
  <c r="AB137" i="7"/>
  <c r="AB144" i="7"/>
  <c r="AB151" i="7"/>
  <c r="AB135" i="7"/>
  <c r="C3" i="9"/>
  <c r="C9" i="9"/>
  <c r="C2" i="9"/>
  <c r="AB806" i="7"/>
  <c r="AB790" i="7"/>
  <c r="AB799" i="7"/>
  <c r="AB783" i="7"/>
  <c r="AB792" i="7"/>
  <c r="AB801" i="7"/>
  <c r="AB785" i="7"/>
  <c r="AB794" i="7"/>
  <c r="AB803" i="7"/>
  <c r="AB787" i="7"/>
  <c r="AB796" i="7"/>
  <c r="AB805" i="7"/>
  <c r="AB789" i="7"/>
  <c r="AB798" i="7"/>
  <c r="AB782" i="7"/>
  <c r="AB807" i="7"/>
  <c r="AB791" i="7"/>
  <c r="AB800" i="7"/>
  <c r="AB784" i="7"/>
  <c r="AB793" i="7"/>
  <c r="AB802" i="7"/>
  <c r="AB786" i="7"/>
  <c r="AB797" i="7"/>
  <c r="AB795" i="7"/>
  <c r="AB804" i="7"/>
  <c r="AB788" i="7"/>
  <c r="AB66" i="7"/>
  <c r="AB68" i="7"/>
  <c r="AB77" i="7"/>
  <c r="AB61" i="7"/>
  <c r="AB70" i="7"/>
  <c r="AB54" i="7"/>
  <c r="AB79" i="7"/>
  <c r="AB63" i="7"/>
  <c r="AB72" i="7"/>
  <c r="AB56" i="7"/>
  <c r="AB65" i="7"/>
  <c r="AB74" i="7"/>
  <c r="AB58" i="7"/>
  <c r="AB67" i="7"/>
  <c r="AB76" i="7"/>
  <c r="AB60" i="7"/>
  <c r="AB69" i="7"/>
  <c r="AB78" i="7"/>
  <c r="AB62" i="7"/>
  <c r="AB73" i="7"/>
  <c r="AB57" i="7"/>
  <c r="AB64" i="7"/>
  <c r="AB59" i="7"/>
  <c r="AB55" i="7"/>
  <c r="AB75" i="7"/>
  <c r="AB71" i="7"/>
  <c r="X7" i="5"/>
  <c r="L977" i="7"/>
  <c r="L986" i="7"/>
  <c r="L970" i="7"/>
  <c r="L979" i="7"/>
  <c r="L988" i="7"/>
  <c r="L972" i="7"/>
  <c r="L981" i="7"/>
  <c r="L965" i="7"/>
  <c r="L974" i="7"/>
  <c r="L983" i="7"/>
  <c r="L967" i="7"/>
  <c r="L976" i="7"/>
  <c r="L985" i="7"/>
  <c r="L969" i="7"/>
  <c r="L978" i="7"/>
  <c r="Q978" i="7" s="1"/>
  <c r="W978" i="7" s="1"/>
  <c r="L987" i="7"/>
  <c r="L971" i="7"/>
  <c r="L980" i="7"/>
  <c r="L964" i="7"/>
  <c r="L989" i="7"/>
  <c r="L973" i="7"/>
  <c r="L982" i="7"/>
  <c r="L966" i="7"/>
  <c r="L984" i="7"/>
  <c r="L968" i="7"/>
  <c r="L975" i="7"/>
  <c r="L247" i="7"/>
  <c r="L256" i="7"/>
  <c r="L240" i="7"/>
  <c r="L249" i="7"/>
  <c r="L258" i="7"/>
  <c r="L242" i="7"/>
  <c r="L251" i="7"/>
  <c r="L260" i="7"/>
  <c r="L244" i="7"/>
  <c r="L253" i="7"/>
  <c r="L237" i="7"/>
  <c r="L246" i="7"/>
  <c r="L255" i="7"/>
  <c r="L239" i="7"/>
  <c r="L248" i="7"/>
  <c r="L257" i="7"/>
  <c r="L241" i="7"/>
  <c r="L250" i="7"/>
  <c r="L259" i="7"/>
  <c r="L243" i="7"/>
  <c r="L254" i="7"/>
  <c r="Q254" i="7" s="1"/>
  <c r="W254" i="7" s="1"/>
  <c r="L238" i="7"/>
  <c r="L236" i="7"/>
  <c r="K236" i="7" s="1"/>
  <c r="L261" i="7"/>
  <c r="L245" i="7"/>
  <c r="L252" i="7"/>
  <c r="Z1064" i="7"/>
  <c r="Z1048" i="7"/>
  <c r="Z1057" i="7"/>
  <c r="Z1066" i="7"/>
  <c r="Z1050" i="7"/>
  <c r="Z1059" i="7"/>
  <c r="Z1043" i="7"/>
  <c r="Z1052" i="7"/>
  <c r="Z1061" i="7"/>
  <c r="Z1045" i="7"/>
  <c r="Z1054" i="7"/>
  <c r="Z1063" i="7"/>
  <c r="Z1047" i="7"/>
  <c r="Z1056" i="7"/>
  <c r="Z1065" i="7"/>
  <c r="Z1049" i="7"/>
  <c r="Z1058" i="7"/>
  <c r="Z1042" i="7"/>
  <c r="Z1067" i="7"/>
  <c r="Z1051" i="7"/>
  <c r="Z1062" i="7"/>
  <c r="Z1046" i="7"/>
  <c r="Z1044" i="7"/>
  <c r="Z1060" i="7"/>
  <c r="Z1055" i="7"/>
  <c r="Z1053" i="7"/>
  <c r="Z325" i="7"/>
  <c r="Z334" i="7"/>
  <c r="Z318" i="7"/>
  <c r="Z327" i="7"/>
  <c r="Z336" i="7"/>
  <c r="Z320" i="7"/>
  <c r="Z329" i="7"/>
  <c r="Z338" i="7"/>
  <c r="Z322" i="7"/>
  <c r="Z331" i="7"/>
  <c r="Z315" i="7"/>
  <c r="Z324" i="7"/>
  <c r="Z333" i="7"/>
  <c r="Z317" i="7"/>
  <c r="Z326" i="7"/>
  <c r="Z335" i="7"/>
  <c r="Z319" i="7"/>
  <c r="Z328" i="7"/>
  <c r="Z337" i="7"/>
  <c r="Z321" i="7"/>
  <c r="Z332" i="7"/>
  <c r="Z316" i="7"/>
  <c r="Z314" i="7"/>
  <c r="Z339" i="7"/>
  <c r="Z323" i="7"/>
  <c r="Z330" i="7"/>
  <c r="AA1142" i="7"/>
  <c r="AA1126" i="7"/>
  <c r="AA1135" i="7"/>
  <c r="AA1144" i="7"/>
  <c r="AA1128" i="7"/>
  <c r="AA1137" i="7"/>
  <c r="AA1121" i="7"/>
  <c r="AA1141" i="7"/>
  <c r="AA1125" i="7"/>
  <c r="AA1134" i="7"/>
  <c r="AA1143" i="7"/>
  <c r="AA1127" i="7"/>
  <c r="AA1136" i="7"/>
  <c r="AA1120" i="7"/>
  <c r="AA1140" i="7"/>
  <c r="AA1139" i="7"/>
  <c r="AA1138" i="7"/>
  <c r="AA1132" i="7"/>
  <c r="AA1131" i="7"/>
  <c r="AA1133" i="7"/>
  <c r="AA1130" i="7"/>
  <c r="AA1145" i="7"/>
  <c r="AA1129" i="7"/>
  <c r="AA1124" i="7"/>
  <c r="AA1123" i="7"/>
  <c r="AA1122" i="7"/>
  <c r="AA413" i="7"/>
  <c r="AA397" i="7"/>
  <c r="AA415" i="7"/>
  <c r="AA399" i="7"/>
  <c r="AA408" i="7"/>
  <c r="AA392" i="7"/>
  <c r="AA417" i="7"/>
  <c r="AA401" i="7"/>
  <c r="AA410" i="7"/>
  <c r="AA394" i="7"/>
  <c r="AA403" i="7"/>
  <c r="AA412" i="7"/>
  <c r="AA396" i="7"/>
  <c r="AA405" i="7"/>
  <c r="AA414" i="7"/>
  <c r="AA398" i="7"/>
  <c r="AA407" i="7"/>
  <c r="AA416" i="7"/>
  <c r="AA400" i="7"/>
  <c r="AA409" i="7"/>
  <c r="AA393" i="7"/>
  <c r="AA404" i="7"/>
  <c r="AA411" i="7"/>
  <c r="AA406" i="7"/>
  <c r="AA395" i="7"/>
  <c r="AA402" i="7"/>
  <c r="AB1208" i="7"/>
  <c r="AB1210" i="7"/>
  <c r="AB1219" i="7"/>
  <c r="AB1203" i="7"/>
  <c r="AB1212" i="7"/>
  <c r="AB1221" i="7"/>
  <c r="AB1214" i="7"/>
  <c r="AB1223" i="7"/>
  <c r="AB1216" i="7"/>
  <c r="AB1209" i="7"/>
  <c r="AB1218" i="7"/>
  <c r="AB1211" i="7"/>
  <c r="AB1220" i="7"/>
  <c r="AB1204" i="7"/>
  <c r="AB1213" i="7"/>
  <c r="AB1222" i="7"/>
  <c r="AB1206" i="7"/>
  <c r="AB1199" i="7"/>
  <c r="AB1205" i="7"/>
  <c r="AB1217" i="7"/>
  <c r="AB1201" i="7"/>
  <c r="AB1198" i="7"/>
  <c r="AB1200" i="7"/>
  <c r="AB1207" i="7"/>
  <c r="AB1202" i="7"/>
  <c r="AB1215" i="7"/>
  <c r="AB486" i="7"/>
  <c r="AB470" i="7"/>
  <c r="AB495" i="7"/>
  <c r="AB479" i="7"/>
  <c r="AB488" i="7"/>
  <c r="AB472" i="7"/>
  <c r="AB481" i="7"/>
  <c r="AB490" i="7"/>
  <c r="AB474" i="7"/>
  <c r="AB483" i="7"/>
  <c r="AB492" i="7"/>
  <c r="AB476" i="7"/>
  <c r="AB485" i="7"/>
  <c r="AB494" i="7"/>
  <c r="AB478" i="7"/>
  <c r="AB487" i="7"/>
  <c r="AB471" i="7"/>
  <c r="AB480" i="7"/>
  <c r="AB489" i="7"/>
  <c r="AB473" i="7"/>
  <c r="AB482" i="7"/>
  <c r="AB493" i="7"/>
  <c r="AB477" i="7"/>
  <c r="AB484" i="7"/>
  <c r="AB475" i="7"/>
  <c r="AB491" i="7"/>
  <c r="X23" i="5"/>
  <c r="L1456" i="7"/>
  <c r="L1440" i="7"/>
  <c r="L1449" i="7"/>
  <c r="L1433" i="7"/>
  <c r="L1442" i="7"/>
  <c r="L1451" i="7"/>
  <c r="L1435" i="7"/>
  <c r="L1444" i="7"/>
  <c r="L1453" i="7"/>
  <c r="L1437" i="7"/>
  <c r="L1446" i="7"/>
  <c r="L1455" i="7"/>
  <c r="L1439" i="7"/>
  <c r="L1448" i="7"/>
  <c r="Q1448" i="7" s="1"/>
  <c r="W1448" i="7" s="1"/>
  <c r="L1432" i="7"/>
  <c r="Q1432" i="7" s="1"/>
  <c r="W1432" i="7" s="1"/>
  <c r="L1457" i="7"/>
  <c r="K1457" i="7" s="1"/>
  <c r="R1457" i="7" s="1"/>
  <c r="L1441" i="7"/>
  <c r="L1450" i="7"/>
  <c r="L1434" i="7"/>
  <c r="L1443" i="7"/>
  <c r="L1452" i="7"/>
  <c r="L1436" i="7"/>
  <c r="L1445" i="7"/>
  <c r="L1454" i="7"/>
  <c r="L1438" i="7"/>
  <c r="L1447" i="7"/>
  <c r="L726" i="7"/>
  <c r="L710" i="7"/>
  <c r="L719" i="7"/>
  <c r="L728" i="7"/>
  <c r="L712" i="7"/>
  <c r="L721" i="7"/>
  <c r="K721" i="7" s="1"/>
  <c r="L705" i="7"/>
  <c r="L714" i="7"/>
  <c r="L716" i="7"/>
  <c r="L725" i="7"/>
  <c r="L709" i="7"/>
  <c r="L718" i="7"/>
  <c r="L727" i="7"/>
  <c r="L711" i="7"/>
  <c r="L720" i="7"/>
  <c r="L704" i="7"/>
  <c r="L729" i="7"/>
  <c r="L713" i="7"/>
  <c r="L722" i="7"/>
  <c r="L706" i="7"/>
  <c r="L717" i="7"/>
  <c r="Q717" i="7" s="1"/>
  <c r="W717" i="7" s="1"/>
  <c r="L715" i="7"/>
  <c r="K715" i="7" s="1"/>
  <c r="R715" i="7" s="1"/>
  <c r="L723" i="7"/>
  <c r="L724" i="7"/>
  <c r="L707" i="7"/>
  <c r="L708" i="7"/>
  <c r="D3" i="9"/>
  <c r="D9" i="9"/>
  <c r="D2" i="9"/>
  <c r="M1245" i="13"/>
  <c r="L1246" i="13" s="1"/>
  <c r="M1246" i="13" s="1"/>
  <c r="L1247" i="13" s="1"/>
  <c r="M1247" i="13" s="1"/>
  <c r="L1248" i="13" s="1"/>
  <c r="M1248" i="13" s="1"/>
  <c r="L1249" i="13" s="1"/>
  <c r="M1249" i="13" s="1"/>
  <c r="L1250" i="13" s="1"/>
  <c r="M1250" i="13" s="1"/>
  <c r="L1251" i="13" s="1"/>
  <c r="M1251" i="13" s="1"/>
  <c r="L1252" i="13" s="1"/>
  <c r="M1252" i="13" s="1"/>
  <c r="L1253" i="13" s="1"/>
  <c r="M1253" i="13" s="1"/>
  <c r="L1254" i="13" s="1"/>
  <c r="M1254" i="13" s="1"/>
  <c r="L1255" i="13" s="1"/>
  <c r="M1255" i="13" s="1"/>
  <c r="L1256" i="13" s="1"/>
  <c r="M1256" i="13" s="1"/>
  <c r="L1257" i="13" s="1"/>
  <c r="M1257" i="13" s="1"/>
  <c r="L1258" i="13" s="1"/>
  <c r="M1258" i="13" s="1"/>
  <c r="L1259" i="13" s="1"/>
  <c r="M1259" i="13" s="1"/>
  <c r="L1260" i="13" s="1"/>
  <c r="M1260" i="13" s="1"/>
  <c r="L1261" i="13" s="1"/>
  <c r="M1261" i="13" s="1"/>
  <c r="L1262" i="13" s="1"/>
  <c r="M1262" i="13" s="1"/>
  <c r="L1263" i="13" s="1"/>
  <c r="M1263" i="13" s="1"/>
  <c r="L1264" i="13" s="1"/>
  <c r="M1264" i="13" s="1"/>
  <c r="L1265" i="13" s="1"/>
  <c r="M1265" i="13" s="1"/>
  <c r="L1266" i="13" s="1"/>
  <c r="M1266" i="13" s="1"/>
  <c r="L1267" i="13" s="1"/>
  <c r="M1267" i="13" s="1"/>
  <c r="L1268" i="13" s="1"/>
  <c r="M1268" i="13" s="1"/>
  <c r="L1269" i="13" s="1"/>
  <c r="M1269" i="13" s="1"/>
  <c r="L1270" i="13" s="1"/>
  <c r="M1270" i="13" s="1"/>
  <c r="L1271" i="13" s="1"/>
  <c r="M1271" i="13" s="1"/>
  <c r="L1272" i="13" s="1"/>
  <c r="M1272" i="13" s="1"/>
  <c r="L1273" i="13" s="1"/>
  <c r="M1273" i="13" s="1"/>
  <c r="L1274" i="13" s="1"/>
  <c r="M1274" i="13" s="1"/>
  <c r="L1275" i="13" s="1"/>
  <c r="M1275" i="13" s="1"/>
  <c r="L1276" i="13" s="1"/>
  <c r="M1276" i="13" s="1"/>
  <c r="L1277" i="13" s="1"/>
  <c r="M1277" i="13" s="1"/>
  <c r="L1278" i="13" s="1"/>
  <c r="M1278" i="13" s="1"/>
  <c r="L1279" i="13" s="1"/>
  <c r="M1279" i="13" s="1"/>
  <c r="L1280" i="13" s="1"/>
  <c r="M1280" i="13" s="1"/>
  <c r="L1281" i="13" s="1"/>
  <c r="M1281" i="13" s="1"/>
  <c r="I33" i="14" s="1"/>
  <c r="N33" i="14" s="1"/>
  <c r="AA984" i="7"/>
  <c r="AA968" i="7"/>
  <c r="AA977" i="7"/>
  <c r="AA986" i="7"/>
  <c r="AA970" i="7"/>
  <c r="AA979" i="7"/>
  <c r="AA988" i="7"/>
  <c r="AA972" i="7"/>
  <c r="AA981" i="7"/>
  <c r="AA965" i="7"/>
  <c r="AA974" i="7"/>
  <c r="AA983" i="7"/>
  <c r="AA967" i="7"/>
  <c r="AA976" i="7"/>
  <c r="AA985" i="7"/>
  <c r="AA969" i="7"/>
  <c r="AA978" i="7"/>
  <c r="AA987" i="7"/>
  <c r="AA971" i="7"/>
  <c r="AA980" i="7"/>
  <c r="AA964" i="7"/>
  <c r="AA989" i="7"/>
  <c r="AA973" i="7"/>
  <c r="AA975" i="7"/>
  <c r="AA982" i="7"/>
  <c r="AA966" i="7"/>
  <c r="AA254" i="7"/>
  <c r="AA238" i="7"/>
  <c r="AA247" i="7"/>
  <c r="AA256" i="7"/>
  <c r="AA240" i="7"/>
  <c r="AA249" i="7"/>
  <c r="AA258" i="7"/>
  <c r="AA242" i="7"/>
  <c r="AA251" i="7"/>
  <c r="AA260" i="7"/>
  <c r="AA244" i="7"/>
  <c r="AA253" i="7"/>
  <c r="AA237" i="7"/>
  <c r="AA246" i="7"/>
  <c r="AA255" i="7"/>
  <c r="AA239" i="7"/>
  <c r="AA248" i="7"/>
  <c r="AA257" i="7"/>
  <c r="AA241" i="7"/>
  <c r="AA250" i="7"/>
  <c r="AA261" i="7"/>
  <c r="AA245" i="7"/>
  <c r="AA259" i="7"/>
  <c r="AA243" i="7"/>
  <c r="AA252" i="7"/>
  <c r="AA236" i="7"/>
  <c r="AA1447" i="7"/>
  <c r="AA1456" i="7"/>
  <c r="AA1440" i="7"/>
  <c r="AA1449" i="7"/>
  <c r="AA1433" i="7"/>
  <c r="AA1442" i="7"/>
  <c r="AA1451" i="7"/>
  <c r="AA1435" i="7"/>
  <c r="AA1444" i="7"/>
  <c r="AA1453" i="7"/>
  <c r="AA1437" i="7"/>
  <c r="AA1446" i="7"/>
  <c r="AA1455" i="7"/>
  <c r="AA1439" i="7"/>
  <c r="AA1448" i="7"/>
  <c r="AA1432" i="7"/>
  <c r="AA1457" i="7"/>
  <c r="AA1441" i="7"/>
  <c r="AA1450" i="7"/>
  <c r="AA1434" i="7"/>
  <c r="AA1443" i="7"/>
  <c r="AA1452" i="7"/>
  <c r="AA1436" i="7"/>
  <c r="AA1445" i="7"/>
  <c r="AA1454" i="7"/>
  <c r="AA1438" i="7"/>
  <c r="AA717" i="7"/>
  <c r="AA726" i="7"/>
  <c r="AA710" i="7"/>
  <c r="AA719" i="7"/>
  <c r="AA728" i="7"/>
  <c r="AA712" i="7"/>
  <c r="AA721" i="7"/>
  <c r="AA705" i="7"/>
  <c r="AA723" i="7"/>
  <c r="AA707" i="7"/>
  <c r="AA716" i="7"/>
  <c r="AA725" i="7"/>
  <c r="AA709" i="7"/>
  <c r="AA718" i="7"/>
  <c r="AA727" i="7"/>
  <c r="AA711" i="7"/>
  <c r="AA720" i="7"/>
  <c r="AA704" i="7"/>
  <c r="AA729" i="7"/>
  <c r="AA713" i="7"/>
  <c r="AA724" i="7"/>
  <c r="AA708" i="7"/>
  <c r="AA714" i="7"/>
  <c r="AA715" i="7"/>
  <c r="AA706" i="7"/>
  <c r="AA722" i="7"/>
  <c r="M482" i="13"/>
  <c r="L483" i="13" s="1"/>
  <c r="M483" i="13" s="1"/>
  <c r="L484" i="13" s="1"/>
  <c r="M484" i="13" s="1"/>
  <c r="L485" i="13" s="1"/>
  <c r="M485" i="13" s="1"/>
  <c r="L486" i="13" s="1"/>
  <c r="M486" i="13" s="1"/>
  <c r="L487" i="13" s="1"/>
  <c r="M487" i="13" s="1"/>
  <c r="L488" i="13" s="1"/>
  <c r="M488" i="13" s="1"/>
  <c r="L489" i="13" s="1"/>
  <c r="M489" i="13" s="1"/>
  <c r="L490" i="13" s="1"/>
  <c r="M490" i="13" s="1"/>
  <c r="L491" i="13" s="1"/>
  <c r="M491" i="13" s="1"/>
  <c r="L492" i="13" s="1"/>
  <c r="M492" i="13" s="1"/>
  <c r="L493" i="13" s="1"/>
  <c r="M493" i="13" s="1"/>
  <c r="L494" i="13" s="1"/>
  <c r="M494" i="13" s="1"/>
  <c r="L495" i="13" s="1"/>
  <c r="M495" i="13" s="1"/>
  <c r="L496" i="13" s="1"/>
  <c r="M496" i="13" s="1"/>
  <c r="L497" i="13" s="1"/>
  <c r="M497" i="13" s="1"/>
  <c r="L498" i="13" s="1"/>
  <c r="M498" i="13" s="1"/>
  <c r="L499" i="13" s="1"/>
  <c r="M499" i="13" s="1"/>
  <c r="L500" i="13" s="1"/>
  <c r="M500" i="13" s="1"/>
  <c r="L501" i="13" s="1"/>
  <c r="M501" i="13" s="1"/>
  <c r="L502" i="13" s="1"/>
  <c r="M502" i="13" s="1"/>
  <c r="L503" i="13" s="1"/>
  <c r="M503" i="13" s="1"/>
  <c r="L504" i="13" s="1"/>
  <c r="M504" i="13" s="1"/>
  <c r="L505" i="13" s="1"/>
  <c r="M505" i="13" s="1"/>
  <c r="L506" i="13" s="1"/>
  <c r="M506" i="13" s="1"/>
  <c r="L507" i="13" s="1"/>
  <c r="M507" i="13" s="1"/>
  <c r="L508" i="13" s="1"/>
  <c r="M508" i="13" s="1"/>
  <c r="L509" i="13" s="1"/>
  <c r="M509" i="13" s="1"/>
  <c r="L510" i="13" s="1"/>
  <c r="M510" i="13" s="1"/>
  <c r="L511" i="13" s="1"/>
  <c r="M511" i="13" s="1"/>
  <c r="L512" i="13" s="1"/>
  <c r="M512" i="13" s="1"/>
  <c r="L513" i="13" s="1"/>
  <c r="M513" i="13" s="1"/>
  <c r="L514" i="13" s="1"/>
  <c r="M514" i="13" s="1"/>
  <c r="L515" i="13" s="1"/>
  <c r="M515" i="13" s="1"/>
  <c r="L516" i="13" s="1"/>
  <c r="M516" i="13" s="1"/>
  <c r="L517" i="13" s="1"/>
  <c r="M517" i="13" s="1"/>
  <c r="L518" i="13" s="1"/>
  <c r="M518" i="13" s="1"/>
  <c r="L519" i="13" s="1"/>
  <c r="M519" i="13" s="1"/>
  <c r="L520" i="13" s="1"/>
  <c r="M520" i="13" s="1"/>
  <c r="L521" i="13" s="1"/>
  <c r="M521" i="13" s="1"/>
  <c r="I14" i="14" s="1"/>
  <c r="N14" i="14" s="1"/>
  <c r="M642" i="13"/>
  <c r="L643" i="13" s="1"/>
  <c r="M643" i="13" s="1"/>
  <c r="L644" i="13" s="1"/>
  <c r="M644" i="13" s="1"/>
  <c r="L645" i="13" s="1"/>
  <c r="M645" i="13" s="1"/>
  <c r="L646" i="13" s="1"/>
  <c r="M646" i="13" s="1"/>
  <c r="L647" i="13" s="1"/>
  <c r="M647" i="13" s="1"/>
  <c r="L648" i="13" s="1"/>
  <c r="M648" i="13" s="1"/>
  <c r="L649" i="13" s="1"/>
  <c r="M649" i="13" s="1"/>
  <c r="L650" i="13" s="1"/>
  <c r="M650" i="13" s="1"/>
  <c r="L651" i="13" s="1"/>
  <c r="M651" i="13" s="1"/>
  <c r="L652" i="13" s="1"/>
  <c r="M652" i="13" s="1"/>
  <c r="L653" i="13" s="1"/>
  <c r="M653" i="13" s="1"/>
  <c r="L654" i="13" s="1"/>
  <c r="M654" i="13" s="1"/>
  <c r="L655" i="13" s="1"/>
  <c r="M655" i="13" s="1"/>
  <c r="L656" i="13" s="1"/>
  <c r="M656" i="13" s="1"/>
  <c r="L657" i="13" s="1"/>
  <c r="M657" i="13" s="1"/>
  <c r="L658" i="13" s="1"/>
  <c r="M658" i="13" s="1"/>
  <c r="L659" i="13" s="1"/>
  <c r="M659" i="13" s="1"/>
  <c r="L660" i="13" s="1"/>
  <c r="M660" i="13" s="1"/>
  <c r="L661" i="13" s="1"/>
  <c r="M661" i="13" s="1"/>
  <c r="L662" i="13" s="1"/>
  <c r="M662" i="13" s="1"/>
  <c r="L663" i="13" s="1"/>
  <c r="M663" i="13" s="1"/>
  <c r="L664" i="13" s="1"/>
  <c r="M664" i="13" s="1"/>
  <c r="L665" i="13" s="1"/>
  <c r="M665" i="13" s="1"/>
  <c r="L666" i="13" s="1"/>
  <c r="M666" i="13" s="1"/>
  <c r="L667" i="13" s="1"/>
  <c r="M667" i="13" s="1"/>
  <c r="L668" i="13" s="1"/>
  <c r="M668" i="13" s="1"/>
  <c r="L669" i="13" s="1"/>
  <c r="M669" i="13" s="1"/>
  <c r="L670" i="13" s="1"/>
  <c r="M670" i="13" s="1"/>
  <c r="L671" i="13" s="1"/>
  <c r="M671" i="13" s="1"/>
  <c r="L672" i="13" s="1"/>
  <c r="M672" i="13" s="1"/>
  <c r="L673" i="13" s="1"/>
  <c r="M673" i="13" s="1"/>
  <c r="L674" i="13" s="1"/>
  <c r="M674" i="13" s="1"/>
  <c r="L675" i="13" s="1"/>
  <c r="M675" i="13" s="1"/>
  <c r="L676" i="13" s="1"/>
  <c r="M676" i="13" s="1"/>
  <c r="L677" i="13" s="1"/>
  <c r="M677" i="13" s="1"/>
  <c r="L678" i="13" s="1"/>
  <c r="M678" i="13" s="1"/>
  <c r="L679" i="13" s="1"/>
  <c r="M679" i="13" s="1"/>
  <c r="L680" i="13" s="1"/>
  <c r="M680" i="13" s="1"/>
  <c r="L681" i="13" s="1"/>
  <c r="M681" i="13" s="1"/>
  <c r="I18" i="14" s="1"/>
  <c r="N18" i="14" s="1"/>
  <c r="L822" i="7"/>
  <c r="L831" i="7"/>
  <c r="L815" i="7"/>
  <c r="L824" i="7"/>
  <c r="L808" i="7"/>
  <c r="L833" i="7"/>
  <c r="L817" i="7"/>
  <c r="L826" i="7"/>
  <c r="L810" i="7"/>
  <c r="L819" i="7"/>
  <c r="L828" i="7"/>
  <c r="L812" i="7"/>
  <c r="Q812" i="7" s="1"/>
  <c r="W812" i="7" s="1"/>
  <c r="L821" i="7"/>
  <c r="K821" i="7" s="1"/>
  <c r="R821" i="7" s="1"/>
  <c r="L830" i="7"/>
  <c r="Q830" i="7" s="1"/>
  <c r="W830" i="7" s="1"/>
  <c r="L814" i="7"/>
  <c r="L823" i="7"/>
  <c r="L832" i="7"/>
  <c r="L816" i="7"/>
  <c r="L825" i="7"/>
  <c r="L809" i="7"/>
  <c r="L818" i="7"/>
  <c r="L829" i="7"/>
  <c r="L813" i="7"/>
  <c r="L820" i="7"/>
  <c r="L811" i="7"/>
  <c r="L827" i="7"/>
  <c r="L98" i="7"/>
  <c r="L82" i="7"/>
  <c r="Q82" i="7" s="1"/>
  <c r="W82" i="7" s="1"/>
  <c r="L100" i="7"/>
  <c r="K100" i="7" s="1"/>
  <c r="R100" i="7" s="1"/>
  <c r="L84" i="7"/>
  <c r="L93" i="7"/>
  <c r="L102" i="7"/>
  <c r="L86" i="7"/>
  <c r="L95" i="7"/>
  <c r="L104" i="7"/>
  <c r="L88" i="7"/>
  <c r="L97" i="7"/>
  <c r="L81" i="7"/>
  <c r="L90" i="7"/>
  <c r="L99" i="7"/>
  <c r="L83" i="7"/>
  <c r="L92" i="7"/>
  <c r="L101" i="7"/>
  <c r="L85" i="7"/>
  <c r="L94" i="7"/>
  <c r="K94" i="7" s="1"/>
  <c r="L105" i="7"/>
  <c r="L89" i="7"/>
  <c r="L91" i="7"/>
  <c r="L87" i="7"/>
  <c r="L103" i="7"/>
  <c r="L80" i="7"/>
  <c r="L96" i="7"/>
  <c r="AB1066" i="7"/>
  <c r="AB1050" i="7"/>
  <c r="AB1059" i="7"/>
  <c r="AB1043" i="7"/>
  <c r="AB1052" i="7"/>
  <c r="AB1061" i="7"/>
  <c r="AB1045" i="7"/>
  <c r="AB1054" i="7"/>
  <c r="AB1063" i="7"/>
  <c r="AB1047" i="7"/>
  <c r="AB1056" i="7"/>
  <c r="AB1065" i="7"/>
  <c r="AB1049" i="7"/>
  <c r="AB1058" i="7"/>
  <c r="AB1042" i="7"/>
  <c r="AB1067" i="7"/>
  <c r="AB1051" i="7"/>
  <c r="AB1060" i="7"/>
  <c r="AB1044" i="7"/>
  <c r="AB1053" i="7"/>
  <c r="AB1064" i="7"/>
  <c r="AB1048" i="7"/>
  <c r="AB1055" i="7"/>
  <c r="AB1046" i="7"/>
  <c r="AB1062" i="7"/>
  <c r="AB1057" i="7"/>
  <c r="AB327" i="7"/>
  <c r="AB336" i="7"/>
  <c r="AB320" i="7"/>
  <c r="AB329" i="7"/>
  <c r="AB338" i="7"/>
  <c r="AB322" i="7"/>
  <c r="AB331" i="7"/>
  <c r="AB315" i="7"/>
  <c r="AB324" i="7"/>
  <c r="AB333" i="7"/>
  <c r="AB317" i="7"/>
  <c r="AB326" i="7"/>
  <c r="AB335" i="7"/>
  <c r="AB319" i="7"/>
  <c r="AB328" i="7"/>
  <c r="AB337" i="7"/>
  <c r="AB321" i="7"/>
  <c r="AB330" i="7"/>
  <c r="AB314" i="7"/>
  <c r="AB339" i="7"/>
  <c r="AB323" i="7"/>
  <c r="AB334" i="7"/>
  <c r="AB318" i="7"/>
  <c r="AB332" i="7"/>
  <c r="AB316" i="7"/>
  <c r="AB325" i="7"/>
  <c r="X17" i="5"/>
  <c r="Z1317" i="7"/>
  <c r="Z1326" i="7"/>
  <c r="Z1310" i="7"/>
  <c r="Z1319" i="7"/>
  <c r="Z1303" i="7"/>
  <c r="Z1312" i="7"/>
  <c r="Z1321" i="7"/>
  <c r="Z1305" i="7"/>
  <c r="Z1314" i="7"/>
  <c r="Z1323" i="7"/>
  <c r="Z1307" i="7"/>
  <c r="Z1316" i="7"/>
  <c r="Z1325" i="7"/>
  <c r="Z1309" i="7"/>
  <c r="Z1318" i="7"/>
  <c r="Z1302" i="7"/>
  <c r="Z1327" i="7"/>
  <c r="Z1311" i="7"/>
  <c r="Z1320" i="7"/>
  <c r="Z1304" i="7"/>
  <c r="Z1313" i="7"/>
  <c r="Z1315" i="7"/>
  <c r="Z1324" i="7"/>
  <c r="Z1308" i="7"/>
  <c r="Z1306" i="7"/>
  <c r="Z1322" i="7"/>
  <c r="Z594" i="7"/>
  <c r="Z578" i="7"/>
  <c r="Z587" i="7"/>
  <c r="Z596" i="7"/>
  <c r="Z580" i="7"/>
  <c r="Z589" i="7"/>
  <c r="Z598" i="7"/>
  <c r="Z582" i="7"/>
  <c r="Z591" i="7"/>
  <c r="Z575" i="7"/>
  <c r="Z584" i="7"/>
  <c r="Z593" i="7"/>
  <c r="Z577" i="7"/>
  <c r="Z586" i="7"/>
  <c r="Z595" i="7"/>
  <c r="Z579" i="7"/>
  <c r="Z588" i="7"/>
  <c r="Z597" i="7"/>
  <c r="Z581" i="7"/>
  <c r="Z590" i="7"/>
  <c r="Z574" i="7"/>
  <c r="Z585" i="7"/>
  <c r="Z576" i="7"/>
  <c r="Z599" i="7"/>
  <c r="Z583" i="7"/>
  <c r="Z592" i="7"/>
  <c r="AB977" i="7"/>
  <c r="AB986" i="7"/>
  <c r="AB970" i="7"/>
  <c r="AB979" i="7"/>
  <c r="AB988" i="7"/>
  <c r="AB972" i="7"/>
  <c r="AB981" i="7"/>
  <c r="AB965" i="7"/>
  <c r="AB974" i="7"/>
  <c r="AB983" i="7"/>
  <c r="AB967" i="7"/>
  <c r="AB976" i="7"/>
  <c r="AB985" i="7"/>
  <c r="AB969" i="7"/>
  <c r="AB978" i="7"/>
  <c r="AB987" i="7"/>
  <c r="AB971" i="7"/>
  <c r="AB980" i="7"/>
  <c r="AB964" i="7"/>
  <c r="AB989" i="7"/>
  <c r="AB973" i="7"/>
  <c r="AB982" i="7"/>
  <c r="AB966" i="7"/>
  <c r="AB984" i="7"/>
  <c r="AB968" i="7"/>
  <c r="AB975" i="7"/>
  <c r="AB247" i="7"/>
  <c r="AB256" i="7"/>
  <c r="AB240" i="7"/>
  <c r="AB249" i="7"/>
  <c r="AB258" i="7"/>
  <c r="AB242" i="7"/>
  <c r="AB251" i="7"/>
  <c r="AB260" i="7"/>
  <c r="AB244" i="7"/>
  <c r="AB253" i="7"/>
  <c r="AB237" i="7"/>
  <c r="AB246" i="7"/>
  <c r="AB255" i="7"/>
  <c r="AB239" i="7"/>
  <c r="AB248" i="7"/>
  <c r="AB257" i="7"/>
  <c r="AB241" i="7"/>
  <c r="AB250" i="7"/>
  <c r="AB259" i="7"/>
  <c r="AB243" i="7"/>
  <c r="AB254" i="7"/>
  <c r="AB238" i="7"/>
  <c r="AB252" i="7"/>
  <c r="AB236" i="7"/>
  <c r="AB261" i="7"/>
  <c r="AB245" i="7"/>
  <c r="X14" i="5"/>
  <c r="AB1456" i="7"/>
  <c r="AB1440" i="7"/>
  <c r="AB1449" i="7"/>
  <c r="AB1433" i="7"/>
  <c r="AB1442" i="7"/>
  <c r="AB1451" i="7"/>
  <c r="AB1435" i="7"/>
  <c r="AB1444" i="7"/>
  <c r="AB1453" i="7"/>
  <c r="AB1437" i="7"/>
  <c r="AB1446" i="7"/>
  <c r="AB1455" i="7"/>
  <c r="AB1439" i="7"/>
  <c r="AB1448" i="7"/>
  <c r="AB1432" i="7"/>
  <c r="AB1457" i="7"/>
  <c r="AB1441" i="7"/>
  <c r="AB1450" i="7"/>
  <c r="AB1434" i="7"/>
  <c r="AB1443" i="7"/>
  <c r="AB1452" i="7"/>
  <c r="AB1436" i="7"/>
  <c r="AB1445" i="7"/>
  <c r="AB1454" i="7"/>
  <c r="AB1438" i="7"/>
  <c r="AB1447" i="7"/>
  <c r="AB726" i="7"/>
  <c r="AB710" i="7"/>
  <c r="AB719" i="7"/>
  <c r="AB728" i="7"/>
  <c r="AB712" i="7"/>
  <c r="AB721" i="7"/>
  <c r="AB705" i="7"/>
  <c r="AB714" i="7"/>
  <c r="AB716" i="7"/>
  <c r="AB725" i="7"/>
  <c r="AB709" i="7"/>
  <c r="AB718" i="7"/>
  <c r="AB727" i="7"/>
  <c r="AB711" i="7"/>
  <c r="AB720" i="7"/>
  <c r="AB704" i="7"/>
  <c r="AB729" i="7"/>
  <c r="AB713" i="7"/>
  <c r="AB722" i="7"/>
  <c r="AB706" i="7"/>
  <c r="AB717" i="7"/>
  <c r="AB707" i="7"/>
  <c r="AB724" i="7"/>
  <c r="AB708" i="7"/>
  <c r="AB715" i="7"/>
  <c r="AB723" i="7"/>
  <c r="V2" i="4"/>
  <c r="Z911" i="7"/>
  <c r="Z895" i="7"/>
  <c r="Z904" i="7"/>
  <c r="Z888" i="7"/>
  <c r="Z897" i="7"/>
  <c r="Z906" i="7"/>
  <c r="Z890" i="7"/>
  <c r="Z899" i="7"/>
  <c r="Z908" i="7"/>
  <c r="Z892" i="7"/>
  <c r="Z901" i="7"/>
  <c r="Z910" i="7"/>
  <c r="Z894" i="7"/>
  <c r="Z903" i="7"/>
  <c r="Z887" i="7"/>
  <c r="Z896" i="7"/>
  <c r="Z905" i="7"/>
  <c r="Z889" i="7"/>
  <c r="Z898" i="7"/>
  <c r="Z907" i="7"/>
  <c r="Z891" i="7"/>
  <c r="Z902" i="7"/>
  <c r="Z886" i="7"/>
  <c r="Z900" i="7"/>
  <c r="Z909" i="7"/>
  <c r="Z893" i="7"/>
  <c r="Z176" i="7"/>
  <c r="Z160" i="7"/>
  <c r="Z169" i="7"/>
  <c r="Z178" i="7"/>
  <c r="Z162" i="7"/>
  <c r="Z171" i="7"/>
  <c r="Z180" i="7"/>
  <c r="Z164" i="7"/>
  <c r="Z173" i="7"/>
  <c r="Z182" i="7"/>
  <c r="Z166" i="7"/>
  <c r="Z175" i="7"/>
  <c r="Z159" i="7"/>
  <c r="Z168" i="7"/>
  <c r="Z177" i="7"/>
  <c r="Z161" i="7"/>
  <c r="Z170" i="7"/>
  <c r="Z179" i="7"/>
  <c r="Z163" i="7"/>
  <c r="Z172" i="7"/>
  <c r="Z183" i="7"/>
  <c r="Z167" i="7"/>
  <c r="Z165" i="7"/>
  <c r="Z174" i="7"/>
  <c r="Z158" i="7"/>
  <c r="Z181" i="7"/>
  <c r="L1240" i="7"/>
  <c r="L1224" i="7"/>
  <c r="Q1224" i="7" s="1"/>
  <c r="W1224" i="7" s="1"/>
  <c r="L1242" i="7"/>
  <c r="Q1242" i="7" s="1"/>
  <c r="W1242" i="7" s="1"/>
  <c r="L1226" i="7"/>
  <c r="L1235" i="7"/>
  <c r="L1244" i="7"/>
  <c r="L1228" i="7"/>
  <c r="L1237" i="7"/>
  <c r="L1246" i="7"/>
  <c r="L1230" i="7"/>
  <c r="L1239" i="7"/>
  <c r="L1248" i="7"/>
  <c r="L1232" i="7"/>
  <c r="L1241" i="7"/>
  <c r="L1225" i="7"/>
  <c r="L1234" i="7"/>
  <c r="L1243" i="7"/>
  <c r="K1243" i="7" s="1"/>
  <c r="R1243" i="7" s="1"/>
  <c r="L1227" i="7"/>
  <c r="Q1227" i="7" s="1"/>
  <c r="W1227" i="7" s="1"/>
  <c r="L1236" i="7"/>
  <c r="L1245" i="7"/>
  <c r="L1229" i="7"/>
  <c r="L1238" i="7"/>
  <c r="L1247" i="7"/>
  <c r="L1231" i="7"/>
  <c r="L1233" i="7"/>
  <c r="L1249" i="7"/>
  <c r="L518" i="7"/>
  <c r="L511" i="7"/>
  <c r="L520" i="7"/>
  <c r="L517" i="7"/>
  <c r="L512" i="7"/>
  <c r="L519" i="7"/>
  <c r="L516" i="7"/>
  <c r="L502" i="7"/>
  <c r="L515" i="7"/>
  <c r="L504" i="7"/>
  <c r="L497" i="7"/>
  <c r="L514" i="7"/>
  <c r="L506" i="7"/>
  <c r="L499" i="7"/>
  <c r="L508" i="7"/>
  <c r="L501" i="7"/>
  <c r="L521" i="7"/>
  <c r="L510" i="7"/>
  <c r="L513" i="7"/>
  <c r="L503" i="7"/>
  <c r="L496" i="7"/>
  <c r="L505" i="7"/>
  <c r="L498" i="7"/>
  <c r="L509" i="7"/>
  <c r="Q509" i="7" s="1"/>
  <c r="L500" i="7"/>
  <c r="L507" i="7"/>
  <c r="L774" i="7"/>
  <c r="L758" i="7"/>
  <c r="L767" i="7"/>
  <c r="L776" i="7"/>
  <c r="L760" i="7"/>
  <c r="L769" i="7"/>
  <c r="L778" i="7"/>
  <c r="L762" i="7"/>
  <c r="L771" i="7"/>
  <c r="L780" i="7"/>
  <c r="L764" i="7"/>
  <c r="L773" i="7"/>
  <c r="L757" i="7"/>
  <c r="L766" i="7"/>
  <c r="L775" i="7"/>
  <c r="Q775" i="7" s="1"/>
  <c r="W775" i="7" s="1"/>
  <c r="L759" i="7"/>
  <c r="L768" i="7"/>
  <c r="L777" i="7"/>
  <c r="L761" i="7"/>
  <c r="L770" i="7"/>
  <c r="L781" i="7"/>
  <c r="L765" i="7"/>
  <c r="L772" i="7"/>
  <c r="L763" i="7"/>
  <c r="L756" i="7"/>
  <c r="L779" i="7"/>
  <c r="L52" i="7"/>
  <c r="L51" i="7"/>
  <c r="L53" i="7"/>
  <c r="K53" i="7" s="1"/>
  <c r="R53" i="7" s="1"/>
  <c r="L50" i="7"/>
  <c r="Q50" i="7" s="1"/>
  <c r="W50" i="7" s="1"/>
  <c r="L41" i="7"/>
  <c r="K41" i="7" s="1"/>
  <c r="R41" i="7" s="1"/>
  <c r="L34" i="7"/>
  <c r="L46" i="7"/>
  <c r="L43" i="7"/>
  <c r="L49" i="7"/>
  <c r="L36" i="7"/>
  <c r="L29" i="7"/>
  <c r="L38" i="7"/>
  <c r="L31" i="7"/>
  <c r="L48" i="7"/>
  <c r="L40" i="7"/>
  <c r="L45" i="7"/>
  <c r="L33" i="7"/>
  <c r="L42" i="7"/>
  <c r="L35" i="7"/>
  <c r="K35" i="7" s="1"/>
  <c r="R35" i="7" s="1"/>
  <c r="L28" i="7"/>
  <c r="L47" i="7"/>
  <c r="K47" i="7" s="1"/>
  <c r="L44" i="7"/>
  <c r="L37" i="7"/>
  <c r="L30" i="7"/>
  <c r="L32" i="7"/>
  <c r="L39" i="7"/>
  <c r="AA904" i="7"/>
  <c r="AA888" i="7"/>
  <c r="AA897" i="7"/>
  <c r="AA906" i="7"/>
  <c r="AA890" i="7"/>
  <c r="AA899" i="7"/>
  <c r="AA908" i="7"/>
  <c r="AA892" i="7"/>
  <c r="AA901" i="7"/>
  <c r="AA910" i="7"/>
  <c r="AA894" i="7"/>
  <c r="AA903" i="7"/>
  <c r="AA887" i="7"/>
  <c r="AA896" i="7"/>
  <c r="AA905" i="7"/>
  <c r="AA889" i="7"/>
  <c r="AA898" i="7"/>
  <c r="AA907" i="7"/>
  <c r="AA891" i="7"/>
  <c r="AA900" i="7"/>
  <c r="AA911" i="7"/>
  <c r="AA895" i="7"/>
  <c r="AA886" i="7"/>
  <c r="AA909" i="7"/>
  <c r="AA902" i="7"/>
  <c r="AA893" i="7"/>
  <c r="AA169" i="7"/>
  <c r="AA178" i="7"/>
  <c r="AA162" i="7"/>
  <c r="AA171" i="7"/>
  <c r="AA180" i="7"/>
  <c r="AA164" i="7"/>
  <c r="AA173" i="7"/>
  <c r="AA182" i="7"/>
  <c r="AA166" i="7"/>
  <c r="AA175" i="7"/>
  <c r="AA159" i="7"/>
  <c r="AA168" i="7"/>
  <c r="AA177" i="7"/>
  <c r="AA161" i="7"/>
  <c r="AA170" i="7"/>
  <c r="AA179" i="7"/>
  <c r="AA163" i="7"/>
  <c r="AA172" i="7"/>
  <c r="AA181" i="7"/>
  <c r="AA165" i="7"/>
  <c r="AA176" i="7"/>
  <c r="AA160" i="7"/>
  <c r="AA183" i="7"/>
  <c r="AA174" i="7"/>
  <c r="AA167" i="7"/>
  <c r="AA158" i="7"/>
  <c r="Z1238" i="7"/>
  <c r="Z1240" i="7"/>
  <c r="Z1224" i="7"/>
  <c r="Z1249" i="7"/>
  <c r="Z1233" i="7"/>
  <c r="Z1242" i="7"/>
  <c r="Z1226" i="7"/>
  <c r="Z1235" i="7"/>
  <c r="Z1244" i="7"/>
  <c r="Z1228" i="7"/>
  <c r="Z1237" i="7"/>
  <c r="Z1246" i="7"/>
  <c r="Z1230" i="7"/>
  <c r="Z1239" i="7"/>
  <c r="Z1248" i="7"/>
  <c r="Z1232" i="7"/>
  <c r="Z1241" i="7"/>
  <c r="Z1225" i="7"/>
  <c r="Z1234" i="7"/>
  <c r="Z1243" i="7"/>
  <c r="Z1227" i="7"/>
  <c r="Z1236" i="7"/>
  <c r="Z1245" i="7"/>
  <c r="Z1229" i="7"/>
  <c r="Z1231" i="7"/>
  <c r="Z1247" i="7"/>
  <c r="Z516" i="7"/>
  <c r="Z518" i="7"/>
  <c r="Z520" i="7"/>
  <c r="Z515" i="7"/>
  <c r="Z500" i="7"/>
  <c r="Z512" i="7"/>
  <c r="Z509" i="7"/>
  <c r="Z502" i="7"/>
  <c r="Z519" i="7"/>
  <c r="Z504" i="7"/>
  <c r="Z511" i="7"/>
  <c r="Z497" i="7"/>
  <c r="Z506" i="7"/>
  <c r="Z517" i="7"/>
  <c r="Z499" i="7"/>
  <c r="Z508" i="7"/>
  <c r="Z501" i="7"/>
  <c r="Z514" i="7"/>
  <c r="Z510" i="7"/>
  <c r="Z503" i="7"/>
  <c r="Z496" i="7"/>
  <c r="Z521" i="7"/>
  <c r="Z507" i="7"/>
  <c r="Z498" i="7"/>
  <c r="Z513" i="7"/>
  <c r="Z505" i="7"/>
  <c r="Z772" i="7"/>
  <c r="Z756" i="7"/>
  <c r="Z781" i="7"/>
  <c r="Z765" i="7"/>
  <c r="Z774" i="7"/>
  <c r="Z758" i="7"/>
  <c r="Z767" i="7"/>
  <c r="Z776" i="7"/>
  <c r="Z760" i="7"/>
  <c r="Z769" i="7"/>
  <c r="Z778" i="7"/>
  <c r="Z762" i="7"/>
  <c r="Z771" i="7"/>
  <c r="Z780" i="7"/>
  <c r="Z764" i="7"/>
  <c r="Z773" i="7"/>
  <c r="Z757" i="7"/>
  <c r="Z766" i="7"/>
  <c r="Z775" i="7"/>
  <c r="Z759" i="7"/>
  <c r="Z768" i="7"/>
  <c r="Z779" i="7"/>
  <c r="Z763" i="7"/>
  <c r="Z777" i="7"/>
  <c r="Z770" i="7"/>
  <c r="Z761" i="7"/>
  <c r="Z50" i="7"/>
  <c r="Z52" i="7"/>
  <c r="Z49" i="7"/>
  <c r="Z51" i="7"/>
  <c r="Z47" i="7"/>
  <c r="Z39" i="7"/>
  <c r="Z32" i="7"/>
  <c r="Z41" i="7"/>
  <c r="Z34" i="7"/>
  <c r="Z53" i="7"/>
  <c r="Z46" i="7"/>
  <c r="Z43" i="7"/>
  <c r="Z36" i="7"/>
  <c r="Z29" i="7"/>
  <c r="Z38" i="7"/>
  <c r="Z31" i="7"/>
  <c r="Z40" i="7"/>
  <c r="Z45" i="7"/>
  <c r="Z33" i="7"/>
  <c r="Z42" i="7"/>
  <c r="Z48" i="7"/>
  <c r="Z35" i="7"/>
  <c r="Z28" i="7"/>
  <c r="Z44" i="7"/>
  <c r="Z30" i="7"/>
  <c r="Z37" i="7"/>
  <c r="L1089" i="7"/>
  <c r="L1073" i="7"/>
  <c r="L1082" i="7"/>
  <c r="L1091" i="7"/>
  <c r="L1075" i="7"/>
  <c r="L1084" i="7"/>
  <c r="L1068" i="7"/>
  <c r="L1093" i="7"/>
  <c r="L1077" i="7"/>
  <c r="L1086" i="7"/>
  <c r="L1070" i="7"/>
  <c r="L1079" i="7"/>
  <c r="L1088" i="7"/>
  <c r="K1088" i="7" s="1"/>
  <c r="R1088" i="7" s="1"/>
  <c r="L1072" i="7"/>
  <c r="Q1072" i="7" s="1"/>
  <c r="W1072" i="7" s="1"/>
  <c r="L1081" i="7"/>
  <c r="Q1081" i="7" s="1"/>
  <c r="W1081" i="7" s="1"/>
  <c r="L1090" i="7"/>
  <c r="L1074" i="7"/>
  <c r="L1083" i="7"/>
  <c r="L1092" i="7"/>
  <c r="L1076" i="7"/>
  <c r="L1085" i="7"/>
  <c r="L1069" i="7"/>
  <c r="L1080" i="7"/>
  <c r="L1071" i="7"/>
  <c r="L1078" i="7"/>
  <c r="L1087" i="7"/>
  <c r="L358" i="7"/>
  <c r="L357" i="7"/>
  <c r="L343" i="7"/>
  <c r="K343" i="7" s="1"/>
  <c r="R343" i="7" s="1"/>
  <c r="L352" i="7"/>
  <c r="Q352" i="7" s="1"/>
  <c r="W352" i="7" s="1"/>
  <c r="L345" i="7"/>
  <c r="K345" i="7" s="1"/>
  <c r="R345" i="7" s="1"/>
  <c r="L365" i="7"/>
  <c r="L360" i="7"/>
  <c r="L354" i="7"/>
  <c r="L347" i="7"/>
  <c r="L356" i="7"/>
  <c r="L340" i="7"/>
  <c r="L364" i="7"/>
  <c r="L349" i="7"/>
  <c r="L342" i="7"/>
  <c r="L351" i="7"/>
  <c r="L363" i="7"/>
  <c r="L359" i="7"/>
  <c r="L344" i="7"/>
  <c r="L353" i="7"/>
  <c r="K353" i="7" s="1"/>
  <c r="R353" i="7" s="1"/>
  <c r="L346" i="7"/>
  <c r="L362" i="7"/>
  <c r="L355" i="7"/>
  <c r="L350" i="7"/>
  <c r="L341" i="7"/>
  <c r="L361" i="7"/>
  <c r="L348" i="7"/>
  <c r="AB1319" i="7"/>
  <c r="AB1303" i="7"/>
  <c r="AB1312" i="7"/>
  <c r="AB1321" i="7"/>
  <c r="AB1305" i="7"/>
  <c r="AB1314" i="7"/>
  <c r="AB1323" i="7"/>
  <c r="AB1307" i="7"/>
  <c r="AB1316" i="7"/>
  <c r="AB1325" i="7"/>
  <c r="AB1309" i="7"/>
  <c r="AB1318" i="7"/>
  <c r="AB1302" i="7"/>
  <c r="AB1327" i="7"/>
  <c r="AB1311" i="7"/>
  <c r="AB1320" i="7"/>
  <c r="AB1304" i="7"/>
  <c r="AB1313" i="7"/>
  <c r="AB1322" i="7"/>
  <c r="AB1306" i="7"/>
  <c r="AB1315" i="7"/>
  <c r="AB1317" i="7"/>
  <c r="AB1326" i="7"/>
  <c r="AB1310" i="7"/>
  <c r="AB1324" i="7"/>
  <c r="AB1308" i="7"/>
  <c r="AB596" i="7"/>
  <c r="AB580" i="7"/>
  <c r="AB589" i="7"/>
  <c r="AB598" i="7"/>
  <c r="AB582" i="7"/>
  <c r="AB591" i="7"/>
  <c r="AB575" i="7"/>
  <c r="AB584" i="7"/>
  <c r="AB593" i="7"/>
  <c r="AB577" i="7"/>
  <c r="AB586" i="7"/>
  <c r="AB595" i="7"/>
  <c r="AB579" i="7"/>
  <c r="AB588" i="7"/>
  <c r="AB597" i="7"/>
  <c r="AB581" i="7"/>
  <c r="AB590" i="7"/>
  <c r="AB574" i="7"/>
  <c r="AB599" i="7"/>
  <c r="AB583" i="7"/>
  <c r="AB592" i="7"/>
  <c r="AB576" i="7"/>
  <c r="AB587" i="7"/>
  <c r="AB585" i="7"/>
  <c r="AB594" i="7"/>
  <c r="AB578" i="7"/>
  <c r="D5" i="9"/>
  <c r="D4" i="9"/>
  <c r="Z820" i="7"/>
  <c r="Z829" i="7"/>
  <c r="Z813" i="7"/>
  <c r="Z822" i="7"/>
  <c r="Z831" i="7"/>
  <c r="Z815" i="7"/>
  <c r="Z824" i="7"/>
  <c r="Z808" i="7"/>
  <c r="Z833" i="7"/>
  <c r="Z817" i="7"/>
  <c r="Z826" i="7"/>
  <c r="Z810" i="7"/>
  <c r="Z819" i="7"/>
  <c r="Z828" i="7"/>
  <c r="Z812" i="7"/>
  <c r="Z821" i="7"/>
  <c r="Z830" i="7"/>
  <c r="Z814" i="7"/>
  <c r="Z823" i="7"/>
  <c r="Z832" i="7"/>
  <c r="Z816" i="7"/>
  <c r="Z827" i="7"/>
  <c r="Z811" i="7"/>
  <c r="Z825" i="7"/>
  <c r="Z818" i="7"/>
  <c r="Z809" i="7"/>
  <c r="Z96" i="7"/>
  <c r="Z80" i="7"/>
  <c r="Z98" i="7"/>
  <c r="Z82" i="7"/>
  <c r="Z91" i="7"/>
  <c r="Z100" i="7"/>
  <c r="Z84" i="7"/>
  <c r="Z93" i="7"/>
  <c r="Z102" i="7"/>
  <c r="Z86" i="7"/>
  <c r="Z95" i="7"/>
  <c r="Z104" i="7"/>
  <c r="Z88" i="7"/>
  <c r="Z97" i="7"/>
  <c r="Z81" i="7"/>
  <c r="Z90" i="7"/>
  <c r="Z99" i="7"/>
  <c r="Z83" i="7"/>
  <c r="Z92" i="7"/>
  <c r="Z103" i="7"/>
  <c r="Z87" i="7"/>
  <c r="Z94" i="7"/>
  <c r="Z89" i="7"/>
  <c r="Z105" i="7"/>
  <c r="Z85" i="7"/>
  <c r="Z101" i="7"/>
  <c r="L1158" i="7"/>
  <c r="Q1158" i="7" s="1"/>
  <c r="W1158" i="7" s="1"/>
  <c r="L1167" i="7"/>
  <c r="L1151" i="7"/>
  <c r="L1160" i="7"/>
  <c r="L1169" i="7"/>
  <c r="L1153" i="7"/>
  <c r="L1162" i="7"/>
  <c r="L1146" i="7"/>
  <c r="L1171" i="7"/>
  <c r="L1155" i="7"/>
  <c r="L1164" i="7"/>
  <c r="L1148" i="7"/>
  <c r="L1157" i="7"/>
  <c r="L1166" i="7"/>
  <c r="L1150" i="7"/>
  <c r="K1150" i="7" s="1"/>
  <c r="R1150" i="7" s="1"/>
  <c r="L1159" i="7"/>
  <c r="Q1159" i="7" s="1"/>
  <c r="W1159" i="7" s="1"/>
  <c r="L1168" i="7"/>
  <c r="L1152" i="7"/>
  <c r="L1161" i="7"/>
  <c r="L1163" i="7"/>
  <c r="L1147" i="7"/>
  <c r="L1165" i="7"/>
  <c r="L1149" i="7"/>
  <c r="L1170" i="7"/>
  <c r="L1154" i="7"/>
  <c r="L1156" i="7"/>
  <c r="L438" i="7"/>
  <c r="L422" i="7"/>
  <c r="L431" i="7"/>
  <c r="L440" i="7"/>
  <c r="L424" i="7"/>
  <c r="K424" i="7" s="1"/>
  <c r="R424" i="7" s="1"/>
  <c r="L433" i="7"/>
  <c r="L442" i="7"/>
  <c r="Q442" i="7" s="1"/>
  <c r="W442" i="7" s="1"/>
  <c r="L426" i="7"/>
  <c r="L435" i="7"/>
  <c r="L419" i="7"/>
  <c r="L428" i="7"/>
  <c r="L437" i="7"/>
  <c r="L421" i="7"/>
  <c r="L430" i="7"/>
  <c r="L439" i="7"/>
  <c r="L423" i="7"/>
  <c r="L432" i="7"/>
  <c r="L441" i="7"/>
  <c r="L425" i="7"/>
  <c r="L434" i="7"/>
  <c r="L418" i="7"/>
  <c r="L429" i="7"/>
  <c r="Q429" i="7" s="1"/>
  <c r="W429" i="7" s="1"/>
  <c r="L420" i="7"/>
  <c r="Q420" i="7" s="1"/>
  <c r="W420" i="7" s="1"/>
  <c r="L443" i="7"/>
  <c r="L427" i="7"/>
  <c r="L436" i="7"/>
  <c r="AA1326" i="7"/>
  <c r="AA1310" i="7"/>
  <c r="AA1319" i="7"/>
  <c r="AA1312" i="7"/>
  <c r="AA1321" i="7"/>
  <c r="AA1305" i="7"/>
  <c r="AA1314" i="7"/>
  <c r="AA1323" i="7"/>
  <c r="AA1316" i="7"/>
  <c r="AA1325" i="7"/>
  <c r="AA1309" i="7"/>
  <c r="AA1318" i="7"/>
  <c r="AA1302" i="7"/>
  <c r="AA1327" i="7"/>
  <c r="AA1311" i="7"/>
  <c r="AA1320" i="7"/>
  <c r="AA1304" i="7"/>
  <c r="AA1313" i="7"/>
  <c r="AA1322" i="7"/>
  <c r="AA1306" i="7"/>
  <c r="AA1324" i="7"/>
  <c r="AA1308" i="7"/>
  <c r="AA1317" i="7"/>
  <c r="AA1307" i="7"/>
  <c r="AA1315" i="7"/>
  <c r="AA1303" i="7"/>
  <c r="AA587" i="7"/>
  <c r="AA596" i="7"/>
  <c r="AA580" i="7"/>
  <c r="AA589" i="7"/>
  <c r="AA598" i="7"/>
  <c r="AA582" i="7"/>
  <c r="AA591" i="7"/>
  <c r="AA575" i="7"/>
  <c r="AA584" i="7"/>
  <c r="AA593" i="7"/>
  <c r="AA577" i="7"/>
  <c r="AA586" i="7"/>
  <c r="AA595" i="7"/>
  <c r="AA579" i="7"/>
  <c r="AA588" i="7"/>
  <c r="AA597" i="7"/>
  <c r="AA581" i="7"/>
  <c r="AA590" i="7"/>
  <c r="AA574" i="7"/>
  <c r="AA599" i="7"/>
  <c r="AA583" i="7"/>
  <c r="AA594" i="7"/>
  <c r="AA578" i="7"/>
  <c r="AA585" i="7"/>
  <c r="AA592" i="7"/>
  <c r="AA576" i="7"/>
  <c r="C5" i="9"/>
  <c r="C4" i="9"/>
  <c r="AA829" i="7"/>
  <c r="AA813" i="7"/>
  <c r="AA822" i="7"/>
  <c r="AA831" i="7"/>
  <c r="AA815" i="7"/>
  <c r="AA824" i="7"/>
  <c r="AA808" i="7"/>
  <c r="AA833" i="7"/>
  <c r="AA817" i="7"/>
  <c r="AA826" i="7"/>
  <c r="AA810" i="7"/>
  <c r="AA819" i="7"/>
  <c r="AA828" i="7"/>
  <c r="AA812" i="7"/>
  <c r="AA821" i="7"/>
  <c r="AA830" i="7"/>
  <c r="AA814" i="7"/>
  <c r="AA823" i="7"/>
  <c r="AA832" i="7"/>
  <c r="AA816" i="7"/>
  <c r="AA825" i="7"/>
  <c r="AA809" i="7"/>
  <c r="AA820" i="7"/>
  <c r="AA818" i="7"/>
  <c r="AA827" i="7"/>
  <c r="AA811" i="7"/>
  <c r="AA105" i="7"/>
  <c r="AA89" i="7"/>
  <c r="AA91" i="7"/>
  <c r="AA100" i="7"/>
  <c r="AA84" i="7"/>
  <c r="AA93" i="7"/>
  <c r="AA102" i="7"/>
  <c r="AA86" i="7"/>
  <c r="AA95" i="7"/>
  <c r="AA104" i="7"/>
  <c r="AA88" i="7"/>
  <c r="AA97" i="7"/>
  <c r="AA81" i="7"/>
  <c r="AA90" i="7"/>
  <c r="AA99" i="7"/>
  <c r="AA83" i="7"/>
  <c r="AA92" i="7"/>
  <c r="AA101" i="7"/>
  <c r="AA85" i="7"/>
  <c r="AA96" i="7"/>
  <c r="AA80" i="7"/>
  <c r="AA87" i="7"/>
  <c r="AA103" i="7"/>
  <c r="AA82" i="7"/>
  <c r="AA98" i="7"/>
  <c r="AA94" i="7"/>
  <c r="AB897" i="7"/>
  <c r="AB906" i="7"/>
  <c r="AB890" i="7"/>
  <c r="AB899" i="7"/>
  <c r="AB908" i="7"/>
  <c r="AB892" i="7"/>
  <c r="AB901" i="7"/>
  <c r="AB910" i="7"/>
  <c r="AB894" i="7"/>
  <c r="AB903" i="7"/>
  <c r="AB887" i="7"/>
  <c r="AB896" i="7"/>
  <c r="AB905" i="7"/>
  <c r="AB889" i="7"/>
  <c r="AB898" i="7"/>
  <c r="AB907" i="7"/>
  <c r="AB891" i="7"/>
  <c r="AB900" i="7"/>
  <c r="AB909" i="7"/>
  <c r="AB893" i="7"/>
  <c r="AB904" i="7"/>
  <c r="AB888" i="7"/>
  <c r="AB886" i="7"/>
  <c r="AB895" i="7"/>
  <c r="AB911" i="7"/>
  <c r="AB902" i="7"/>
  <c r="AB178" i="7"/>
  <c r="AB162" i="7"/>
  <c r="AB171" i="7"/>
  <c r="AB180" i="7"/>
  <c r="AB164" i="7"/>
  <c r="AB173" i="7"/>
  <c r="AB182" i="7"/>
  <c r="AB166" i="7"/>
  <c r="AB175" i="7"/>
  <c r="AB159" i="7"/>
  <c r="AB168" i="7"/>
  <c r="AB177" i="7"/>
  <c r="AB161" i="7"/>
  <c r="AB170" i="7"/>
  <c r="AB179" i="7"/>
  <c r="AB163" i="7"/>
  <c r="AB172" i="7"/>
  <c r="AB181" i="7"/>
  <c r="AB165" i="7"/>
  <c r="AB174" i="7"/>
  <c r="AB158" i="7"/>
  <c r="AB169" i="7"/>
  <c r="AB183" i="7"/>
  <c r="AB167" i="7"/>
  <c r="AB176" i="7"/>
  <c r="AB160" i="7"/>
  <c r="X11" i="5"/>
  <c r="Z1156" i="7"/>
  <c r="Z1165" i="7"/>
  <c r="Z1149" i="7"/>
  <c r="Z1158" i="7"/>
  <c r="Z1167" i="7"/>
  <c r="Z1151" i="7"/>
  <c r="Z1160" i="7"/>
  <c r="Z1169" i="7"/>
  <c r="Z1153" i="7"/>
  <c r="Z1162" i="7"/>
  <c r="Z1146" i="7"/>
  <c r="Z1171" i="7"/>
  <c r="Z1155" i="7"/>
  <c r="Z1164" i="7"/>
  <c r="Z1148" i="7"/>
  <c r="Z1157" i="7"/>
  <c r="Z1166" i="7"/>
  <c r="Z1150" i="7"/>
  <c r="Z1159" i="7"/>
  <c r="Z1161" i="7"/>
  <c r="Z1163" i="7"/>
  <c r="Z1147" i="7"/>
  <c r="Z1170" i="7"/>
  <c r="Z1154" i="7"/>
  <c r="Z1168" i="7"/>
  <c r="Z1152" i="7"/>
  <c r="Z436" i="7"/>
  <c r="Z420" i="7"/>
  <c r="Z429" i="7"/>
  <c r="Z438" i="7"/>
  <c r="Z422" i="7"/>
  <c r="Z431" i="7"/>
  <c r="Z440" i="7"/>
  <c r="Z424" i="7"/>
  <c r="Z433" i="7"/>
  <c r="Z442" i="7"/>
  <c r="Z426" i="7"/>
  <c r="Z435" i="7"/>
  <c r="Z419" i="7"/>
  <c r="Z428" i="7"/>
  <c r="Z437" i="7"/>
  <c r="Z421" i="7"/>
  <c r="Z430" i="7"/>
  <c r="Z439" i="7"/>
  <c r="Z423" i="7"/>
  <c r="Z432" i="7"/>
  <c r="Z443" i="7"/>
  <c r="Z427" i="7"/>
  <c r="Z418" i="7"/>
  <c r="Z441" i="7"/>
  <c r="Z434" i="7"/>
  <c r="Z425" i="7"/>
  <c r="AA1247" i="7"/>
  <c r="AA1231" i="7"/>
  <c r="AA1249" i="7"/>
  <c r="AA1233" i="7"/>
  <c r="AA1242" i="7"/>
  <c r="AA1226" i="7"/>
  <c r="AA1235" i="7"/>
  <c r="AA1244" i="7"/>
  <c r="AA1228" i="7"/>
  <c r="AA1237" i="7"/>
  <c r="AA1246" i="7"/>
  <c r="AA1230" i="7"/>
  <c r="AA1239" i="7"/>
  <c r="AA1248" i="7"/>
  <c r="AA1232" i="7"/>
  <c r="AA1241" i="7"/>
  <c r="AA1225" i="7"/>
  <c r="AA1234" i="7"/>
  <c r="AA1243" i="7"/>
  <c r="AA1227" i="7"/>
  <c r="AA1236" i="7"/>
  <c r="AA1245" i="7"/>
  <c r="AA1229" i="7"/>
  <c r="AA1238" i="7"/>
  <c r="AA1224" i="7"/>
  <c r="AA1240" i="7"/>
  <c r="AA518" i="7"/>
  <c r="AA517" i="7"/>
  <c r="AA519" i="7"/>
  <c r="AA512" i="7"/>
  <c r="AA509" i="7"/>
  <c r="AA502" i="7"/>
  <c r="AA504" i="7"/>
  <c r="AA511" i="7"/>
  <c r="AA497" i="7"/>
  <c r="AA506" i="7"/>
  <c r="AA499" i="7"/>
  <c r="AA516" i="7"/>
  <c r="AA508" i="7"/>
  <c r="AA515" i="7"/>
  <c r="AA501" i="7"/>
  <c r="AA514" i="7"/>
  <c r="AA510" i="7"/>
  <c r="AA503" i="7"/>
  <c r="AA496" i="7"/>
  <c r="AA513" i="7"/>
  <c r="AA505" i="7"/>
  <c r="AA520" i="7"/>
  <c r="AA500" i="7"/>
  <c r="AA507" i="7"/>
  <c r="AA498" i="7"/>
  <c r="AA521" i="7"/>
  <c r="X27" i="5"/>
  <c r="AA781" i="7"/>
  <c r="AA765" i="7"/>
  <c r="AA774" i="7"/>
  <c r="AA758" i="7"/>
  <c r="AA767" i="7"/>
  <c r="AA776" i="7"/>
  <c r="AA760" i="7"/>
  <c r="AA769" i="7"/>
  <c r="AA778" i="7"/>
  <c r="AA762" i="7"/>
  <c r="AA771" i="7"/>
  <c r="AA780" i="7"/>
  <c r="AA764" i="7"/>
  <c r="AA773" i="7"/>
  <c r="AA757" i="7"/>
  <c r="AA766" i="7"/>
  <c r="AA775" i="7"/>
  <c r="AA759" i="7"/>
  <c r="AA768" i="7"/>
  <c r="AA777" i="7"/>
  <c r="AA761" i="7"/>
  <c r="AA772" i="7"/>
  <c r="AA756" i="7"/>
  <c r="AA770" i="7"/>
  <c r="AA779" i="7"/>
  <c r="AA763" i="7"/>
  <c r="AA52" i="7"/>
  <c r="AA45" i="7"/>
  <c r="AA44" i="7"/>
  <c r="AA53" i="7"/>
  <c r="AA32" i="7"/>
  <c r="AA41" i="7"/>
  <c r="AA34" i="7"/>
  <c r="AA51" i="7"/>
  <c r="AA46" i="7"/>
  <c r="AA43" i="7"/>
  <c r="AA36" i="7"/>
  <c r="AA50" i="7"/>
  <c r="AA29" i="7"/>
  <c r="AA38" i="7"/>
  <c r="AA31" i="7"/>
  <c r="AA49" i="7"/>
  <c r="AA40" i="7"/>
  <c r="AA33" i="7"/>
  <c r="AA42" i="7"/>
  <c r="AA48" i="7"/>
  <c r="AA35" i="7"/>
  <c r="AA28" i="7"/>
  <c r="AA37" i="7"/>
  <c r="AA47" i="7"/>
  <c r="AA39" i="7"/>
  <c r="AA30" i="7"/>
  <c r="AB822" i="7"/>
  <c r="AB831" i="7"/>
  <c r="AB815" i="7"/>
  <c r="AB824" i="7"/>
  <c r="AB808" i="7"/>
  <c r="AB833" i="7"/>
  <c r="AB817" i="7"/>
  <c r="AB826" i="7"/>
  <c r="AB810" i="7"/>
  <c r="AB819" i="7"/>
  <c r="AB828" i="7"/>
  <c r="AB812" i="7"/>
  <c r="AB821" i="7"/>
  <c r="AB830" i="7"/>
  <c r="AB814" i="7"/>
  <c r="AB823" i="7"/>
  <c r="AB832" i="7"/>
  <c r="AB816" i="7"/>
  <c r="AB825" i="7"/>
  <c r="AB809" i="7"/>
  <c r="AB818" i="7"/>
  <c r="AB829" i="7"/>
  <c r="AB813" i="7"/>
  <c r="AB827" i="7"/>
  <c r="AB811" i="7"/>
  <c r="AB820" i="7"/>
  <c r="AB98" i="7"/>
  <c r="AB82" i="7"/>
  <c r="AB100" i="7"/>
  <c r="AB84" i="7"/>
  <c r="AB93" i="7"/>
  <c r="AB102" i="7"/>
  <c r="AB86" i="7"/>
  <c r="AB95" i="7"/>
  <c r="AB104" i="7"/>
  <c r="AB88" i="7"/>
  <c r="AB97" i="7"/>
  <c r="AB81" i="7"/>
  <c r="AB90" i="7"/>
  <c r="AB99" i="7"/>
  <c r="AB83" i="7"/>
  <c r="AB92" i="7"/>
  <c r="AB101" i="7"/>
  <c r="AB85" i="7"/>
  <c r="AB94" i="7"/>
  <c r="AB105" i="7"/>
  <c r="AB89" i="7"/>
  <c r="AB80" i="7"/>
  <c r="AB96" i="7"/>
  <c r="AB91" i="7"/>
  <c r="AB87" i="7"/>
  <c r="AB103" i="7"/>
  <c r="X8" i="5"/>
  <c r="L1011" i="7"/>
  <c r="L1013" i="7"/>
  <c r="L1010" i="7"/>
  <c r="K1010" i="7" s="1"/>
  <c r="L1012" i="7"/>
  <c r="L993" i="7"/>
  <c r="L1007" i="7"/>
  <c r="L1002" i="7"/>
  <c r="L1015" i="7"/>
  <c r="L995" i="7"/>
  <c r="L1004" i="7"/>
  <c r="L997" i="7"/>
  <c r="Q997" i="7" s="1"/>
  <c r="W997" i="7" s="1"/>
  <c r="L1014" i="7"/>
  <c r="L990" i="7"/>
  <c r="K990" i="7" s="1"/>
  <c r="L1006" i="7"/>
  <c r="L999" i="7"/>
  <c r="L992" i="7"/>
  <c r="L1001" i="7"/>
  <c r="L994" i="7"/>
  <c r="K994" i="7" s="1"/>
  <c r="L1003" i="7"/>
  <c r="L996" i="7"/>
  <c r="L1009" i="7"/>
  <c r="L1005" i="7"/>
  <c r="L1008" i="7"/>
  <c r="L998" i="7"/>
  <c r="K998" i="7" s="1"/>
  <c r="L1000" i="7"/>
  <c r="L991" i="7"/>
  <c r="K991" i="7" s="1"/>
  <c r="L279" i="7"/>
  <c r="L263" i="7"/>
  <c r="K263" i="7" s="1"/>
  <c r="R263" i="7" s="1"/>
  <c r="L272" i="7"/>
  <c r="L281" i="7"/>
  <c r="L265" i="7"/>
  <c r="L274" i="7"/>
  <c r="L283" i="7"/>
  <c r="L267" i="7"/>
  <c r="K267" i="7" s="1"/>
  <c r="L276" i="7"/>
  <c r="L285" i="7"/>
  <c r="L269" i="7"/>
  <c r="L278" i="7"/>
  <c r="L262" i="7"/>
  <c r="K262" i="7" s="1"/>
  <c r="L287" i="7"/>
  <c r="L271" i="7"/>
  <c r="L280" i="7"/>
  <c r="K280" i="7" s="1"/>
  <c r="L264" i="7"/>
  <c r="L273" i="7"/>
  <c r="L282" i="7"/>
  <c r="L266" i="7"/>
  <c r="L275" i="7"/>
  <c r="L286" i="7"/>
  <c r="L270" i="7"/>
  <c r="L277" i="7"/>
  <c r="K277" i="7" s="1"/>
  <c r="L268" i="7"/>
  <c r="L284" i="7"/>
  <c r="Z1087" i="7"/>
  <c r="Z1071" i="7"/>
  <c r="Z1080" i="7"/>
  <c r="Z1089" i="7"/>
  <c r="Z1073" i="7"/>
  <c r="Z1082" i="7"/>
  <c r="Z1091" i="7"/>
  <c r="Z1075" i="7"/>
  <c r="Z1084" i="7"/>
  <c r="Z1068" i="7"/>
  <c r="Z1093" i="7"/>
  <c r="Z1077" i="7"/>
  <c r="Z1086" i="7"/>
  <c r="Z1070" i="7"/>
  <c r="Z1079" i="7"/>
  <c r="Z1088" i="7"/>
  <c r="Z1072" i="7"/>
  <c r="Z1081" i="7"/>
  <c r="Z1090" i="7"/>
  <c r="Z1074" i="7"/>
  <c r="Z1083" i="7"/>
  <c r="Z1092" i="7"/>
  <c r="Z1078" i="7"/>
  <c r="Z1069" i="7"/>
  <c r="Z1076" i="7"/>
  <c r="Z1085" i="7"/>
  <c r="Z356" i="7"/>
  <c r="Z364" i="7"/>
  <c r="Z341" i="7"/>
  <c r="Z362" i="7"/>
  <c r="Z358" i="7"/>
  <c r="Z350" i="7"/>
  <c r="Z343" i="7"/>
  <c r="Z352" i="7"/>
  <c r="Z361" i="7"/>
  <c r="Z357" i="7"/>
  <c r="Z345" i="7"/>
  <c r="Z354" i="7"/>
  <c r="Z365" i="7"/>
  <c r="Z347" i="7"/>
  <c r="Z360" i="7"/>
  <c r="Z340" i="7"/>
  <c r="Z349" i="7"/>
  <c r="Z342" i="7"/>
  <c r="Z351" i="7"/>
  <c r="Z344" i="7"/>
  <c r="Z359" i="7"/>
  <c r="Z353" i="7"/>
  <c r="Z348" i="7"/>
  <c r="Z346" i="7"/>
  <c r="Z355" i="7"/>
  <c r="Z363" i="7"/>
  <c r="AA1165" i="7"/>
  <c r="AA1149" i="7"/>
  <c r="AA1158" i="7"/>
  <c r="AA1167" i="7"/>
  <c r="AA1151" i="7"/>
  <c r="AA1160" i="7"/>
  <c r="AA1169" i="7"/>
  <c r="AA1153" i="7"/>
  <c r="AA1162" i="7"/>
  <c r="AA1146" i="7"/>
  <c r="AA1171" i="7"/>
  <c r="AA1155" i="7"/>
  <c r="AA1164" i="7"/>
  <c r="AA1148" i="7"/>
  <c r="AA1157" i="7"/>
  <c r="AA1166" i="7"/>
  <c r="AA1150" i="7"/>
  <c r="AA1159" i="7"/>
  <c r="AA1168" i="7"/>
  <c r="AA1152" i="7"/>
  <c r="AA1170" i="7"/>
  <c r="AA1154" i="7"/>
  <c r="AA1156" i="7"/>
  <c r="AA1163" i="7"/>
  <c r="AA1147" i="7"/>
  <c r="AA1161" i="7"/>
  <c r="AA429" i="7"/>
  <c r="AA438" i="7"/>
  <c r="AA422" i="7"/>
  <c r="AA431" i="7"/>
  <c r="AA440" i="7"/>
  <c r="AA424" i="7"/>
  <c r="AA433" i="7"/>
  <c r="AA442" i="7"/>
  <c r="AA426" i="7"/>
  <c r="AA435" i="7"/>
  <c r="AA419" i="7"/>
  <c r="AA428" i="7"/>
  <c r="AA437" i="7"/>
  <c r="AA421" i="7"/>
  <c r="AA430" i="7"/>
  <c r="AA439" i="7"/>
  <c r="AA423" i="7"/>
  <c r="AA432" i="7"/>
  <c r="AA441" i="7"/>
  <c r="AA425" i="7"/>
  <c r="AA436" i="7"/>
  <c r="AA420" i="7"/>
  <c r="AA443" i="7"/>
  <c r="AA427" i="7"/>
  <c r="AA418" i="7"/>
  <c r="AA434" i="7"/>
  <c r="AB1240" i="7"/>
  <c r="AB1224" i="7"/>
  <c r="AB1242" i="7"/>
  <c r="AB1226" i="7"/>
  <c r="AB1235" i="7"/>
  <c r="AB1244" i="7"/>
  <c r="AB1228" i="7"/>
  <c r="AB1237" i="7"/>
  <c r="AB1246" i="7"/>
  <c r="AB1230" i="7"/>
  <c r="AB1239" i="7"/>
  <c r="AB1248" i="7"/>
  <c r="AB1232" i="7"/>
  <c r="AB1241" i="7"/>
  <c r="AB1225" i="7"/>
  <c r="AB1234" i="7"/>
  <c r="AB1243" i="7"/>
  <c r="AB1227" i="7"/>
  <c r="AB1236" i="7"/>
  <c r="AB1245" i="7"/>
  <c r="AB1229" i="7"/>
  <c r="AB1238" i="7"/>
  <c r="AB1247" i="7"/>
  <c r="AB1231" i="7"/>
  <c r="AB1249" i="7"/>
  <c r="AB1233" i="7"/>
  <c r="AB518" i="7"/>
  <c r="AB511" i="7"/>
  <c r="AB520" i="7"/>
  <c r="AB517" i="7"/>
  <c r="AB512" i="7"/>
  <c r="AB502" i="7"/>
  <c r="AB519" i="7"/>
  <c r="AB504" i="7"/>
  <c r="AB497" i="7"/>
  <c r="AB506" i="7"/>
  <c r="AB499" i="7"/>
  <c r="AB516" i="7"/>
  <c r="AB508" i="7"/>
  <c r="AB515" i="7"/>
  <c r="AB501" i="7"/>
  <c r="AB514" i="7"/>
  <c r="AB510" i="7"/>
  <c r="AB503" i="7"/>
  <c r="AB496" i="7"/>
  <c r="AB513" i="7"/>
  <c r="AB505" i="7"/>
  <c r="AB498" i="7"/>
  <c r="AB509" i="7"/>
  <c r="AB507" i="7"/>
  <c r="AB500" i="7"/>
  <c r="AB521" i="7"/>
  <c r="X24" i="5"/>
  <c r="L1424" i="7"/>
  <c r="K1424" i="7" s="1"/>
  <c r="L1408" i="7"/>
  <c r="K1408" i="7" s="1"/>
  <c r="L1417" i="7"/>
  <c r="L1426" i="7"/>
  <c r="L1410" i="7"/>
  <c r="L1419" i="7"/>
  <c r="L1428" i="7"/>
  <c r="L1412" i="7"/>
  <c r="L1421" i="7"/>
  <c r="K1421" i="7" s="1"/>
  <c r="R1421" i="7" s="1"/>
  <c r="L1430" i="7"/>
  <c r="L1414" i="7"/>
  <c r="K1414" i="7" s="1"/>
  <c r="R1414" i="7" s="1"/>
  <c r="L1423" i="7"/>
  <c r="L1407" i="7"/>
  <c r="L1416" i="7"/>
  <c r="L1425" i="7"/>
  <c r="L1409" i="7"/>
  <c r="K1409" i="7" s="1"/>
  <c r="L1418" i="7"/>
  <c r="K1418" i="7" s="1"/>
  <c r="L1427" i="7"/>
  <c r="L1411" i="7"/>
  <c r="L1420" i="7"/>
  <c r="L1429" i="7"/>
  <c r="L1413" i="7"/>
  <c r="L1422" i="7"/>
  <c r="L1406" i="7"/>
  <c r="L1431" i="7"/>
  <c r="K1431" i="7" s="1"/>
  <c r="R1431" i="7" s="1"/>
  <c r="L1415" i="7"/>
  <c r="Q1415" i="7" s="1"/>
  <c r="W1415" i="7" s="1"/>
  <c r="L694" i="7"/>
  <c r="K694" i="7" s="1"/>
  <c r="L703" i="7"/>
  <c r="K703" i="7" s="1"/>
  <c r="L687" i="7"/>
  <c r="K687" i="7" s="1"/>
  <c r="L696" i="7"/>
  <c r="L689" i="7"/>
  <c r="L698" i="7"/>
  <c r="L682" i="7"/>
  <c r="K682" i="7" s="1"/>
  <c r="R682" i="7" s="1"/>
  <c r="L700" i="7"/>
  <c r="L684" i="7"/>
  <c r="L693" i="7"/>
  <c r="L702" i="7"/>
  <c r="L686" i="7"/>
  <c r="L695" i="7"/>
  <c r="L688" i="7"/>
  <c r="K688" i="7" s="1"/>
  <c r="L697" i="7"/>
  <c r="K697" i="7" s="1"/>
  <c r="L690" i="7"/>
  <c r="L701" i="7"/>
  <c r="K701" i="7" s="1"/>
  <c r="R701" i="7" s="1"/>
  <c r="L685" i="7"/>
  <c r="K685" i="7" s="1"/>
  <c r="R685" i="7" s="1"/>
  <c r="L699" i="7"/>
  <c r="K699" i="7" s="1"/>
  <c r="L683" i="7"/>
  <c r="K683" i="7" s="1"/>
  <c r="L681" i="7"/>
  <c r="L680" i="7"/>
  <c r="L679" i="7"/>
  <c r="L678" i="7"/>
  <c r="K678" i="7" s="1"/>
  <c r="L691" i="7"/>
  <c r="K691" i="7" s="1"/>
  <c r="L692" i="7"/>
  <c r="K692" i="7" s="1"/>
  <c r="M362" i="13"/>
  <c r="L363" i="13" s="1"/>
  <c r="M363" i="13" s="1"/>
  <c r="L364" i="13" s="1"/>
  <c r="M364" i="13" s="1"/>
  <c r="L365" i="13" s="1"/>
  <c r="M365" i="13" s="1"/>
  <c r="L366" i="13" s="1"/>
  <c r="M366" i="13" s="1"/>
  <c r="L367" i="13" s="1"/>
  <c r="M367" i="13" s="1"/>
  <c r="L368" i="13" s="1"/>
  <c r="M368" i="13" s="1"/>
  <c r="L369" i="13" s="1"/>
  <c r="M369" i="13" s="1"/>
  <c r="L370" i="13" s="1"/>
  <c r="M370" i="13" s="1"/>
  <c r="L371" i="13" s="1"/>
  <c r="M371" i="13" s="1"/>
  <c r="L372" i="13" s="1"/>
  <c r="M372" i="13" s="1"/>
  <c r="L373" i="13" s="1"/>
  <c r="M373" i="13" s="1"/>
  <c r="L374" i="13" s="1"/>
  <c r="M374" i="13" s="1"/>
  <c r="L375" i="13" s="1"/>
  <c r="M375" i="13" s="1"/>
  <c r="L376" i="13" s="1"/>
  <c r="M376" i="13" s="1"/>
  <c r="L377" i="13" s="1"/>
  <c r="M377" i="13" s="1"/>
  <c r="L378" i="13" s="1"/>
  <c r="M378" i="13" s="1"/>
  <c r="L379" i="13" s="1"/>
  <c r="M379" i="13" s="1"/>
  <c r="L380" i="13" s="1"/>
  <c r="M380" i="13" s="1"/>
  <c r="L381" i="13" s="1"/>
  <c r="M381" i="13" s="1"/>
  <c r="L382" i="13" s="1"/>
  <c r="M382" i="13" s="1"/>
  <c r="L383" i="13" s="1"/>
  <c r="M383" i="13" s="1"/>
  <c r="L384" i="13" s="1"/>
  <c r="M384" i="13" s="1"/>
  <c r="L385" i="13" s="1"/>
  <c r="M385" i="13" s="1"/>
  <c r="L386" i="13" s="1"/>
  <c r="M386" i="13" s="1"/>
  <c r="L387" i="13" s="1"/>
  <c r="M387" i="13" s="1"/>
  <c r="L388" i="13" s="1"/>
  <c r="M388" i="13" s="1"/>
  <c r="L389" i="13" s="1"/>
  <c r="M389" i="13" s="1"/>
  <c r="L390" i="13" s="1"/>
  <c r="M390" i="13" s="1"/>
  <c r="L391" i="13" s="1"/>
  <c r="M391" i="13" s="1"/>
  <c r="L392" i="13" s="1"/>
  <c r="M392" i="13" s="1"/>
  <c r="L393" i="13" s="1"/>
  <c r="M393" i="13" s="1"/>
  <c r="L394" i="13" s="1"/>
  <c r="M394" i="13" s="1"/>
  <c r="L395" i="13" s="1"/>
  <c r="M395" i="13" s="1"/>
  <c r="L396" i="13" s="1"/>
  <c r="M396" i="13" s="1"/>
  <c r="L397" i="13" s="1"/>
  <c r="M397" i="13" s="1"/>
  <c r="L398" i="13" s="1"/>
  <c r="M398" i="13" s="1"/>
  <c r="L399" i="13" s="1"/>
  <c r="M399" i="13" s="1"/>
  <c r="L400" i="13" s="1"/>
  <c r="M400" i="13" s="1"/>
  <c r="L401" i="13" s="1"/>
  <c r="M401" i="13" s="1"/>
  <c r="I11" i="14" s="1"/>
  <c r="N11" i="14" s="1"/>
  <c r="M522" i="13"/>
  <c r="L523" i="13" s="1"/>
  <c r="M523" i="13" s="1"/>
  <c r="L524" i="13" s="1"/>
  <c r="M524" i="13" s="1"/>
  <c r="L525" i="13" s="1"/>
  <c r="M525" i="13" s="1"/>
  <c r="L526" i="13" s="1"/>
  <c r="M526" i="13" s="1"/>
  <c r="L527" i="13" s="1"/>
  <c r="M527" i="13" s="1"/>
  <c r="L528" i="13" s="1"/>
  <c r="M528" i="13" s="1"/>
  <c r="L529" i="13" s="1"/>
  <c r="M529" i="13" s="1"/>
  <c r="L530" i="13" s="1"/>
  <c r="M530" i="13" s="1"/>
  <c r="L531" i="13" s="1"/>
  <c r="M531" i="13" s="1"/>
  <c r="L532" i="13" s="1"/>
  <c r="M532" i="13" s="1"/>
  <c r="L533" i="13" s="1"/>
  <c r="M533" i="13" s="1"/>
  <c r="L534" i="13" s="1"/>
  <c r="M534" i="13" s="1"/>
  <c r="L535" i="13" s="1"/>
  <c r="M535" i="13" s="1"/>
  <c r="L536" i="13" s="1"/>
  <c r="M536" i="13" s="1"/>
  <c r="L537" i="13" s="1"/>
  <c r="M537" i="13" s="1"/>
  <c r="L538" i="13" s="1"/>
  <c r="M538" i="13" s="1"/>
  <c r="L539" i="13" s="1"/>
  <c r="M539" i="13" s="1"/>
  <c r="L540" i="13" s="1"/>
  <c r="M540" i="13" s="1"/>
  <c r="L541" i="13" s="1"/>
  <c r="M541" i="13" s="1"/>
  <c r="L542" i="13" s="1"/>
  <c r="M542" i="13" s="1"/>
  <c r="L543" i="13" s="1"/>
  <c r="M543" i="13" s="1"/>
  <c r="L544" i="13" s="1"/>
  <c r="M544" i="13" s="1"/>
  <c r="L545" i="13" s="1"/>
  <c r="M545" i="13" s="1"/>
  <c r="L546" i="13" s="1"/>
  <c r="M546" i="13" s="1"/>
  <c r="L547" i="13" s="1"/>
  <c r="M547" i="13" s="1"/>
  <c r="L548" i="13" s="1"/>
  <c r="M548" i="13" s="1"/>
  <c r="L549" i="13" s="1"/>
  <c r="M549" i="13" s="1"/>
  <c r="L550" i="13" s="1"/>
  <c r="M550" i="13" s="1"/>
  <c r="L551" i="13" s="1"/>
  <c r="M551" i="13" s="1"/>
  <c r="L552" i="13" s="1"/>
  <c r="M552" i="13" s="1"/>
  <c r="L553" i="13" s="1"/>
  <c r="M553" i="13" s="1"/>
  <c r="L554" i="13" s="1"/>
  <c r="M554" i="13" s="1"/>
  <c r="L555" i="13" s="1"/>
  <c r="M555" i="13" s="1"/>
  <c r="L556" i="13" s="1"/>
  <c r="M556" i="13" s="1"/>
  <c r="L557" i="13" s="1"/>
  <c r="M557" i="13" s="1"/>
  <c r="L558" i="13" s="1"/>
  <c r="M558" i="13" s="1"/>
  <c r="L559" i="13" s="1"/>
  <c r="M559" i="13" s="1"/>
  <c r="L560" i="13" s="1"/>
  <c r="M560" i="13" s="1"/>
  <c r="L561" i="13" s="1"/>
  <c r="M561" i="13" s="1"/>
  <c r="I15" i="14" s="1"/>
  <c r="N15" i="14" s="1"/>
  <c r="M682" i="13"/>
  <c r="L683" i="13" s="1"/>
  <c r="M683" i="13" s="1"/>
  <c r="L684" i="13" s="1"/>
  <c r="M684" i="13" s="1"/>
  <c r="L685" i="13" s="1"/>
  <c r="M685" i="13" s="1"/>
  <c r="L686" i="13" s="1"/>
  <c r="M686" i="13" s="1"/>
  <c r="L687" i="13" s="1"/>
  <c r="M687" i="13" s="1"/>
  <c r="L688" i="13" s="1"/>
  <c r="M688" i="13" s="1"/>
  <c r="L689" i="13" s="1"/>
  <c r="M689" i="13" s="1"/>
  <c r="L690" i="13" s="1"/>
  <c r="M690" i="13" s="1"/>
  <c r="L691" i="13" s="1"/>
  <c r="M691" i="13" s="1"/>
  <c r="L692" i="13" s="1"/>
  <c r="M692" i="13" s="1"/>
  <c r="L693" i="13" s="1"/>
  <c r="M693" i="13" s="1"/>
  <c r="L694" i="13" s="1"/>
  <c r="M694" i="13" s="1"/>
  <c r="L695" i="13" s="1"/>
  <c r="M695" i="13" s="1"/>
  <c r="L696" i="13" s="1"/>
  <c r="M696" i="13" s="1"/>
  <c r="L697" i="13" s="1"/>
  <c r="M697" i="13" s="1"/>
  <c r="L698" i="13" s="1"/>
  <c r="M698" i="13" s="1"/>
  <c r="L699" i="13" s="1"/>
  <c r="M699" i="13" s="1"/>
  <c r="L700" i="13" s="1"/>
  <c r="M700" i="13" s="1"/>
  <c r="L701" i="13" s="1"/>
  <c r="M701" i="13" s="1"/>
  <c r="L702" i="13" s="1"/>
  <c r="M702" i="13" s="1"/>
  <c r="L703" i="13" s="1"/>
  <c r="M703" i="13" s="1"/>
  <c r="L704" i="13" s="1"/>
  <c r="M704" i="13" s="1"/>
  <c r="L705" i="13" s="1"/>
  <c r="M705" i="13" s="1"/>
  <c r="L706" i="13" s="1"/>
  <c r="M706" i="13" s="1"/>
  <c r="L707" i="13" s="1"/>
  <c r="M707" i="13" s="1"/>
  <c r="L708" i="13" s="1"/>
  <c r="M708" i="13" s="1"/>
  <c r="L709" i="13" s="1"/>
  <c r="M709" i="13" s="1"/>
  <c r="L710" i="13" s="1"/>
  <c r="M710" i="13" s="1"/>
  <c r="L711" i="13" s="1"/>
  <c r="M711" i="13" s="1"/>
  <c r="L712" i="13" s="1"/>
  <c r="M712" i="13" s="1"/>
  <c r="L713" i="13" s="1"/>
  <c r="M713" i="13" s="1"/>
  <c r="L714" i="13" s="1"/>
  <c r="M714" i="13" s="1"/>
  <c r="L715" i="13" s="1"/>
  <c r="M715" i="13" s="1"/>
  <c r="L716" i="13" s="1"/>
  <c r="M716" i="13" s="1"/>
  <c r="L717" i="13" s="1"/>
  <c r="M717" i="13" s="1"/>
  <c r="L718" i="13" s="1"/>
  <c r="M718" i="13" s="1"/>
  <c r="L719" i="13" s="1"/>
  <c r="M719" i="13" s="1"/>
  <c r="L720" i="13" s="1"/>
  <c r="M720" i="13" s="1"/>
  <c r="L721" i="13" s="1"/>
  <c r="M721" i="13" s="1"/>
  <c r="I19" i="14" s="1"/>
  <c r="N19" i="14" s="1"/>
  <c r="M1122" i="13"/>
  <c r="L1123" i="13" s="1"/>
  <c r="M1123" i="13" s="1"/>
  <c r="L1124" i="13" s="1"/>
  <c r="M1124" i="13" s="1"/>
  <c r="L1125" i="13" s="1"/>
  <c r="M1125" i="13" s="1"/>
  <c r="L1126" i="13" s="1"/>
  <c r="M1126" i="13" s="1"/>
  <c r="L1127" i="13" s="1"/>
  <c r="M1127" i="13" s="1"/>
  <c r="L1128" i="13" s="1"/>
  <c r="M1128" i="13" s="1"/>
  <c r="L1129" i="13" s="1"/>
  <c r="M1129" i="13" s="1"/>
  <c r="L1130" i="13" s="1"/>
  <c r="M1130" i="13" s="1"/>
  <c r="L1131" i="13" s="1"/>
  <c r="M1131" i="13" s="1"/>
  <c r="L1132" i="13" s="1"/>
  <c r="M1132" i="13" s="1"/>
  <c r="L1133" i="13" s="1"/>
  <c r="M1133" i="13" s="1"/>
  <c r="L1134" i="13" s="1"/>
  <c r="M1134" i="13" s="1"/>
  <c r="L1135" i="13" s="1"/>
  <c r="M1135" i="13" s="1"/>
  <c r="L1136" i="13" s="1"/>
  <c r="M1136" i="13" s="1"/>
  <c r="L1137" i="13" s="1"/>
  <c r="M1137" i="13" s="1"/>
  <c r="L1138" i="13" s="1"/>
  <c r="M1138" i="13" s="1"/>
  <c r="L1139" i="13" s="1"/>
  <c r="M1139" i="13" s="1"/>
  <c r="L1140" i="13" s="1"/>
  <c r="M1140" i="13" s="1"/>
  <c r="L1141" i="13" s="1"/>
  <c r="M1141" i="13" s="1"/>
  <c r="L1142" i="13" s="1"/>
  <c r="M1142" i="13" s="1"/>
  <c r="L1143" i="13" s="1"/>
  <c r="M1143" i="13" s="1"/>
  <c r="L1144" i="13" s="1"/>
  <c r="M1144" i="13" s="1"/>
  <c r="L1145" i="13" s="1"/>
  <c r="M1145" i="13" s="1"/>
  <c r="L1146" i="13" s="1"/>
  <c r="M1146" i="13" s="1"/>
  <c r="L1147" i="13" s="1"/>
  <c r="M1147" i="13" s="1"/>
  <c r="L1148" i="13" s="1"/>
  <c r="M1148" i="13" s="1"/>
  <c r="L1149" i="13" s="1"/>
  <c r="M1149" i="13" s="1"/>
  <c r="L1150" i="13" s="1"/>
  <c r="M1150" i="13" s="1"/>
  <c r="L1151" i="13" s="1"/>
  <c r="M1151" i="13" s="1"/>
  <c r="L1152" i="13" s="1"/>
  <c r="M1152" i="13" s="1"/>
  <c r="L1153" i="13" s="1"/>
  <c r="M1153" i="13" s="1"/>
  <c r="L1154" i="13" s="1"/>
  <c r="M1154" i="13" s="1"/>
  <c r="L1155" i="13" s="1"/>
  <c r="M1155" i="13" s="1"/>
  <c r="L1156" i="13" s="1"/>
  <c r="M1156" i="13" s="1"/>
  <c r="L1157" i="13" s="1"/>
  <c r="M1157" i="13" s="1"/>
  <c r="L1158" i="13" s="1"/>
  <c r="M1158" i="13" s="1"/>
  <c r="L1159" i="13" s="1"/>
  <c r="M1159" i="13" s="1"/>
  <c r="L1160" i="13" s="1"/>
  <c r="M1160" i="13" s="1"/>
  <c r="L1161" i="13" s="1"/>
  <c r="M1161" i="13" s="1"/>
  <c r="I30" i="14" s="1"/>
  <c r="N30" i="14" s="1"/>
  <c r="M842" i="13"/>
  <c r="L843" i="13" s="1"/>
  <c r="M843" i="13" s="1"/>
  <c r="L844" i="13" s="1"/>
  <c r="M844" i="13" s="1"/>
  <c r="L845" i="13" s="1"/>
  <c r="M845" i="13" s="1"/>
  <c r="L846" i="13" s="1"/>
  <c r="M846" i="13" s="1"/>
  <c r="L847" i="13" s="1"/>
  <c r="M847" i="13" s="1"/>
  <c r="L848" i="13" s="1"/>
  <c r="M848" i="13" s="1"/>
  <c r="L849" i="13" s="1"/>
  <c r="M849" i="13" s="1"/>
  <c r="L850" i="13" s="1"/>
  <c r="M850" i="13" s="1"/>
  <c r="L851" i="13" s="1"/>
  <c r="M851" i="13" s="1"/>
  <c r="L852" i="13" s="1"/>
  <c r="M852" i="13" s="1"/>
  <c r="L853" i="13" s="1"/>
  <c r="M853" i="13" s="1"/>
  <c r="L854" i="13" s="1"/>
  <c r="M854" i="13" s="1"/>
  <c r="L855" i="13" s="1"/>
  <c r="M855" i="13" s="1"/>
  <c r="L856" i="13" s="1"/>
  <c r="M856" i="13" s="1"/>
  <c r="L857" i="13" s="1"/>
  <c r="M857" i="13" s="1"/>
  <c r="L858" i="13" s="1"/>
  <c r="M858" i="13" s="1"/>
  <c r="L859" i="13" s="1"/>
  <c r="M859" i="13" s="1"/>
  <c r="L860" i="13" s="1"/>
  <c r="M860" i="13" s="1"/>
  <c r="L861" i="13" s="1"/>
  <c r="M861" i="13" s="1"/>
  <c r="L862" i="13" s="1"/>
  <c r="M862" i="13" s="1"/>
  <c r="L863" i="13" s="1"/>
  <c r="M863" i="13" s="1"/>
  <c r="L864" i="13" s="1"/>
  <c r="M864" i="13" s="1"/>
  <c r="L865" i="13" s="1"/>
  <c r="M865" i="13" s="1"/>
  <c r="L866" i="13" s="1"/>
  <c r="M866" i="13" s="1"/>
  <c r="L867" i="13" s="1"/>
  <c r="M867" i="13" s="1"/>
  <c r="L868" i="13" s="1"/>
  <c r="M868" i="13" s="1"/>
  <c r="L869" i="13" s="1"/>
  <c r="M869" i="13" s="1"/>
  <c r="L870" i="13" s="1"/>
  <c r="M870" i="13" s="1"/>
  <c r="L871" i="13" s="1"/>
  <c r="M871" i="13" s="1"/>
  <c r="L872" i="13" s="1"/>
  <c r="M872" i="13" s="1"/>
  <c r="L873" i="13" s="1"/>
  <c r="M873" i="13" s="1"/>
  <c r="L874" i="13" s="1"/>
  <c r="M874" i="13" s="1"/>
  <c r="L875" i="13" s="1"/>
  <c r="M875" i="13" s="1"/>
  <c r="L876" i="13" s="1"/>
  <c r="M876" i="13" s="1"/>
  <c r="L877" i="13" s="1"/>
  <c r="M877" i="13" s="1"/>
  <c r="L878" i="13" s="1"/>
  <c r="M878" i="13" s="1"/>
  <c r="L879" i="13" s="1"/>
  <c r="M879" i="13" s="1"/>
  <c r="L880" i="13" s="1"/>
  <c r="M880" i="13" s="1"/>
  <c r="L881" i="13" s="1"/>
  <c r="M881" i="13" s="1"/>
  <c r="I23" i="14" s="1"/>
  <c r="N23" i="14" s="1"/>
  <c r="M882" i="13"/>
  <c r="L883" i="13" s="1"/>
  <c r="M883" i="13" s="1"/>
  <c r="L884" i="13" s="1"/>
  <c r="M884" i="13" s="1"/>
  <c r="L885" i="13" s="1"/>
  <c r="M885" i="13" s="1"/>
  <c r="L886" i="13" s="1"/>
  <c r="M886" i="13" s="1"/>
  <c r="L887" i="13" s="1"/>
  <c r="M887" i="13" s="1"/>
  <c r="L888" i="13" s="1"/>
  <c r="M888" i="13" s="1"/>
  <c r="L889" i="13" s="1"/>
  <c r="M889" i="13" s="1"/>
  <c r="L890" i="13" s="1"/>
  <c r="M890" i="13" s="1"/>
  <c r="L891" i="13" s="1"/>
  <c r="M891" i="13" s="1"/>
  <c r="L892" i="13" s="1"/>
  <c r="M892" i="13" s="1"/>
  <c r="L893" i="13" s="1"/>
  <c r="M893" i="13" s="1"/>
  <c r="L894" i="13" s="1"/>
  <c r="M894" i="13" s="1"/>
  <c r="L895" i="13" s="1"/>
  <c r="M895" i="13" s="1"/>
  <c r="L896" i="13" s="1"/>
  <c r="M896" i="13" s="1"/>
  <c r="L897" i="13" s="1"/>
  <c r="M897" i="13" s="1"/>
  <c r="L898" i="13" s="1"/>
  <c r="M898" i="13" s="1"/>
  <c r="L899" i="13" s="1"/>
  <c r="M899" i="13" s="1"/>
  <c r="L900" i="13" s="1"/>
  <c r="M900" i="13" s="1"/>
  <c r="L901" i="13" s="1"/>
  <c r="M901" i="13" s="1"/>
  <c r="L902" i="13" s="1"/>
  <c r="M902" i="13" s="1"/>
  <c r="L903" i="13" s="1"/>
  <c r="M903" i="13" s="1"/>
  <c r="L904" i="13" s="1"/>
  <c r="M904" i="13" s="1"/>
  <c r="L905" i="13" s="1"/>
  <c r="M905" i="13" s="1"/>
  <c r="L906" i="13" s="1"/>
  <c r="M906" i="13" s="1"/>
  <c r="L907" i="13" s="1"/>
  <c r="M907" i="13" s="1"/>
  <c r="L908" i="13" s="1"/>
  <c r="M908" i="13" s="1"/>
  <c r="L909" i="13" s="1"/>
  <c r="M909" i="13" s="1"/>
  <c r="L910" i="13" s="1"/>
  <c r="M910" i="13" s="1"/>
  <c r="L911" i="13" s="1"/>
  <c r="M911" i="13" s="1"/>
  <c r="L912" i="13" s="1"/>
  <c r="M912" i="13" s="1"/>
  <c r="L913" i="13" s="1"/>
  <c r="M913" i="13" s="1"/>
  <c r="L914" i="13" s="1"/>
  <c r="M914" i="13" s="1"/>
  <c r="L915" i="13" s="1"/>
  <c r="M915" i="13" s="1"/>
  <c r="L916" i="13" s="1"/>
  <c r="M916" i="13" s="1"/>
  <c r="L917" i="13" s="1"/>
  <c r="M917" i="13" s="1"/>
  <c r="L918" i="13" s="1"/>
  <c r="M918" i="13" s="1"/>
  <c r="L919" i="13" s="1"/>
  <c r="M919" i="13" s="1"/>
  <c r="L920" i="13" s="1"/>
  <c r="M920" i="13" s="1"/>
  <c r="L921" i="13" s="1"/>
  <c r="M921" i="13" s="1"/>
  <c r="I24" i="14" s="1"/>
  <c r="N24" i="14" s="1"/>
  <c r="M1923" i="13"/>
  <c r="L1924" i="13" s="1"/>
  <c r="M1924" i="13" s="1"/>
  <c r="L1925" i="13" s="1"/>
  <c r="M1925" i="13" s="1"/>
  <c r="L1926" i="13" s="1"/>
  <c r="M1926" i="13" s="1"/>
  <c r="L1927" i="13" s="1"/>
  <c r="M1927" i="13" s="1"/>
  <c r="L1928" i="13" s="1"/>
  <c r="M1928" i="13" s="1"/>
  <c r="L1929" i="13" s="1"/>
  <c r="M1929" i="13" s="1"/>
  <c r="L1930" i="13" s="1"/>
  <c r="M1930" i="13" s="1"/>
  <c r="L1931" i="13" s="1"/>
  <c r="M1931" i="13" s="1"/>
  <c r="L1932" i="13" s="1"/>
  <c r="M1932" i="13" s="1"/>
  <c r="L1933" i="13" s="1"/>
  <c r="M1933" i="13" s="1"/>
  <c r="L1934" i="13" s="1"/>
  <c r="M1934" i="13" s="1"/>
  <c r="L1935" i="13" s="1"/>
  <c r="M1935" i="13" s="1"/>
  <c r="L1936" i="13" s="1"/>
  <c r="M1936" i="13" s="1"/>
  <c r="L1937" i="13" s="1"/>
  <c r="M1937" i="13" s="1"/>
  <c r="L1938" i="13" s="1"/>
  <c r="M1938" i="13" s="1"/>
  <c r="L1939" i="13" s="1"/>
  <c r="M1939" i="13" s="1"/>
  <c r="L1940" i="13" s="1"/>
  <c r="M1940" i="13" s="1"/>
  <c r="L1941" i="13" s="1"/>
  <c r="M1941" i="13" s="1"/>
  <c r="L1942" i="13" s="1"/>
  <c r="M1942" i="13" s="1"/>
  <c r="L1943" i="13" s="1"/>
  <c r="M1943" i="13" s="1"/>
  <c r="L1944" i="13" s="1"/>
  <c r="M1944" i="13" s="1"/>
  <c r="L1945" i="13" s="1"/>
  <c r="M1945" i="13" s="1"/>
  <c r="L1946" i="13" s="1"/>
  <c r="M1946" i="13" s="1"/>
  <c r="L1947" i="13" s="1"/>
  <c r="M1947" i="13" s="1"/>
  <c r="L1948" i="13" s="1"/>
  <c r="M1948" i="13" s="1"/>
  <c r="L1949" i="13" s="1"/>
  <c r="M1949" i="13" s="1"/>
  <c r="L1950" i="13" s="1"/>
  <c r="M1950" i="13" s="1"/>
  <c r="L1951" i="13" s="1"/>
  <c r="M1951" i="13" s="1"/>
  <c r="L1952" i="13" s="1"/>
  <c r="M1952" i="13" s="1"/>
  <c r="L1953" i="13" s="1"/>
  <c r="M1953" i="13" s="1"/>
  <c r="L1954" i="13" s="1"/>
  <c r="M1954" i="13" s="1"/>
  <c r="L1955" i="13" s="1"/>
  <c r="M1955" i="13" s="1"/>
  <c r="L1956" i="13" s="1"/>
  <c r="M1956" i="13" s="1"/>
  <c r="L1957" i="13" s="1"/>
  <c r="M1957" i="13" s="1"/>
  <c r="L1958" i="13" s="1"/>
  <c r="M1958" i="13" s="1"/>
  <c r="L1959" i="13" s="1"/>
  <c r="M1959" i="13" s="1"/>
  <c r="L1960" i="13" s="1"/>
  <c r="M1960" i="13" s="1"/>
  <c r="L1961" i="13" s="1"/>
  <c r="M1961" i="13" s="1"/>
  <c r="I50" i="14" s="1"/>
  <c r="N50" i="14" s="1"/>
  <c r="M1483" i="13"/>
  <c r="L1484" i="13" s="1"/>
  <c r="M1484" i="13" s="1"/>
  <c r="L1485" i="13" s="1"/>
  <c r="M1485" i="13" s="1"/>
  <c r="L1486" i="13" s="1"/>
  <c r="M1486" i="13" s="1"/>
  <c r="L1487" i="13" s="1"/>
  <c r="M1487" i="13" s="1"/>
  <c r="L1488" i="13" s="1"/>
  <c r="M1488" i="13" s="1"/>
  <c r="L1489" i="13" s="1"/>
  <c r="M1489" i="13" s="1"/>
  <c r="L1490" i="13" s="1"/>
  <c r="M1490" i="13" s="1"/>
  <c r="L1491" i="13" s="1"/>
  <c r="M1491" i="13" s="1"/>
  <c r="L1492" i="13" s="1"/>
  <c r="M1492" i="13" s="1"/>
  <c r="L1493" i="13" s="1"/>
  <c r="M1493" i="13" s="1"/>
  <c r="L1494" i="13" s="1"/>
  <c r="M1494" i="13" s="1"/>
  <c r="L1495" i="13" s="1"/>
  <c r="M1495" i="13" s="1"/>
  <c r="L1496" i="13" s="1"/>
  <c r="M1496" i="13" s="1"/>
  <c r="L1497" i="13" s="1"/>
  <c r="M1497" i="13" s="1"/>
  <c r="L1498" i="13" s="1"/>
  <c r="M1498" i="13" s="1"/>
  <c r="L1499" i="13" s="1"/>
  <c r="M1499" i="13" s="1"/>
  <c r="L1500" i="13" s="1"/>
  <c r="M1500" i="13" s="1"/>
  <c r="L1501" i="13" s="1"/>
  <c r="M1501" i="13" s="1"/>
  <c r="L1502" i="13" s="1"/>
  <c r="M1502" i="13" s="1"/>
  <c r="L1503" i="13" s="1"/>
  <c r="M1503" i="13" s="1"/>
  <c r="L1504" i="13" s="1"/>
  <c r="M1504" i="13" s="1"/>
  <c r="L1505" i="13" s="1"/>
  <c r="M1505" i="13" s="1"/>
  <c r="L1506" i="13" s="1"/>
  <c r="M1506" i="13" s="1"/>
  <c r="L1507" i="13" s="1"/>
  <c r="M1507" i="13" s="1"/>
  <c r="L1508" i="13" s="1"/>
  <c r="M1508" i="13" s="1"/>
  <c r="L1509" i="13" s="1"/>
  <c r="M1509" i="13" s="1"/>
  <c r="L1510" i="13" s="1"/>
  <c r="M1510" i="13" s="1"/>
  <c r="L1511" i="13" s="1"/>
  <c r="M1511" i="13" s="1"/>
  <c r="L1512" i="13" s="1"/>
  <c r="M1512" i="13" s="1"/>
  <c r="L1513" i="13" s="1"/>
  <c r="M1513" i="13" s="1"/>
  <c r="L1514" i="13" s="1"/>
  <c r="M1514" i="13" s="1"/>
  <c r="L1515" i="13" s="1"/>
  <c r="M1515" i="13" s="1"/>
  <c r="L1516" i="13" s="1"/>
  <c r="M1516" i="13" s="1"/>
  <c r="L1517" i="13" s="1"/>
  <c r="M1517" i="13" s="1"/>
  <c r="L1518" i="13" s="1"/>
  <c r="M1518" i="13" s="1"/>
  <c r="L1519" i="13" s="1"/>
  <c r="M1519" i="13" s="1"/>
  <c r="L1520" i="13" s="1"/>
  <c r="M1520" i="13" s="1"/>
  <c r="L1521" i="13" s="1"/>
  <c r="M1521" i="13" s="1"/>
  <c r="I39" i="14" s="1"/>
  <c r="N39" i="14" s="1"/>
  <c r="M1282" i="13"/>
  <c r="L1283" i="13" s="1"/>
  <c r="M1283" i="13" s="1"/>
  <c r="L1284" i="13" s="1"/>
  <c r="M1284" i="13" s="1"/>
  <c r="L1285" i="13" s="1"/>
  <c r="M1285" i="13" s="1"/>
  <c r="L1286" i="13" s="1"/>
  <c r="M1286" i="13" s="1"/>
  <c r="L1287" i="13" s="1"/>
  <c r="M1287" i="13" s="1"/>
  <c r="L1288" i="13" s="1"/>
  <c r="M1288" i="13" s="1"/>
  <c r="L1289" i="13" s="1"/>
  <c r="M1289" i="13" s="1"/>
  <c r="L1290" i="13" s="1"/>
  <c r="M1290" i="13" s="1"/>
  <c r="L1291" i="13" s="1"/>
  <c r="M1291" i="13" s="1"/>
  <c r="L1292" i="13" s="1"/>
  <c r="M1292" i="13" s="1"/>
  <c r="L1293" i="13" s="1"/>
  <c r="M1293" i="13" s="1"/>
  <c r="L1294" i="13" s="1"/>
  <c r="M1294" i="13" s="1"/>
  <c r="L1295" i="13" s="1"/>
  <c r="M1295" i="13" s="1"/>
  <c r="L1296" i="13" s="1"/>
  <c r="M1296" i="13" s="1"/>
  <c r="L1297" i="13" s="1"/>
  <c r="M1297" i="13" s="1"/>
  <c r="L1298" i="13" s="1"/>
  <c r="M1298" i="13" s="1"/>
  <c r="L1299" i="13" s="1"/>
  <c r="M1299" i="13" s="1"/>
  <c r="L1300" i="13" s="1"/>
  <c r="M1300" i="13" s="1"/>
  <c r="L1301" i="13" s="1"/>
  <c r="M1301" i="13" s="1"/>
  <c r="L1302" i="13" s="1"/>
  <c r="M1302" i="13" s="1"/>
  <c r="L1303" i="13" s="1"/>
  <c r="M1303" i="13" s="1"/>
  <c r="L1304" i="13" s="1"/>
  <c r="M1304" i="13" s="1"/>
  <c r="L1305" i="13" s="1"/>
  <c r="M1305" i="13" s="1"/>
  <c r="L1306" i="13" s="1"/>
  <c r="M1306" i="13" s="1"/>
  <c r="L1307" i="13" s="1"/>
  <c r="M1307" i="13" s="1"/>
  <c r="L1308" i="13" s="1"/>
  <c r="M1308" i="13" s="1"/>
  <c r="L1309" i="13" s="1"/>
  <c r="M1309" i="13" s="1"/>
  <c r="L1310" i="13" s="1"/>
  <c r="M1310" i="13" s="1"/>
  <c r="L1311" i="13" s="1"/>
  <c r="M1311" i="13" s="1"/>
  <c r="L1312" i="13" s="1"/>
  <c r="M1312" i="13" s="1"/>
  <c r="L1313" i="13" s="1"/>
  <c r="M1313" i="13" s="1"/>
  <c r="L1314" i="13" s="1"/>
  <c r="M1314" i="13" s="1"/>
  <c r="L1315" i="13" s="1"/>
  <c r="M1315" i="13" s="1"/>
  <c r="L1316" i="13" s="1"/>
  <c r="M1316" i="13" s="1"/>
  <c r="L1317" i="13" s="1"/>
  <c r="M1317" i="13" s="1"/>
  <c r="L1318" i="13" s="1"/>
  <c r="M1318" i="13" s="1"/>
  <c r="L1319" i="13" s="1"/>
  <c r="M1319" i="13" s="1"/>
  <c r="L1320" i="13" s="1"/>
  <c r="M1320" i="13" s="1"/>
  <c r="L1321" i="13" s="1"/>
  <c r="M1321" i="13" s="1"/>
  <c r="I34" i="14" s="1"/>
  <c r="N34" i="14" s="1"/>
  <c r="M1683" i="13"/>
  <c r="L1684" i="13" s="1"/>
  <c r="M1684" i="13" s="1"/>
  <c r="L1685" i="13" s="1"/>
  <c r="M1685" i="13" s="1"/>
  <c r="L1686" i="13" s="1"/>
  <c r="M1686" i="13" s="1"/>
  <c r="L1687" i="13" s="1"/>
  <c r="M1687" i="13" s="1"/>
  <c r="L1688" i="13" s="1"/>
  <c r="M1688" i="13" s="1"/>
  <c r="L1689" i="13" s="1"/>
  <c r="M1689" i="13" s="1"/>
  <c r="L1690" i="13" s="1"/>
  <c r="M1690" i="13" s="1"/>
  <c r="L1691" i="13" s="1"/>
  <c r="M1691" i="13" s="1"/>
  <c r="L1692" i="13" s="1"/>
  <c r="M1692" i="13" s="1"/>
  <c r="L1693" i="13" s="1"/>
  <c r="M1693" i="13" s="1"/>
  <c r="L1694" i="13" s="1"/>
  <c r="M1694" i="13" s="1"/>
  <c r="L1695" i="13" s="1"/>
  <c r="M1695" i="13" s="1"/>
  <c r="L1696" i="13" s="1"/>
  <c r="M1696" i="13" s="1"/>
  <c r="L1697" i="13" s="1"/>
  <c r="M1697" i="13" s="1"/>
  <c r="L1698" i="13" s="1"/>
  <c r="M1698" i="13" s="1"/>
  <c r="L1699" i="13" s="1"/>
  <c r="M1699" i="13" s="1"/>
  <c r="L1700" i="13" s="1"/>
  <c r="M1700" i="13" s="1"/>
  <c r="L1701" i="13" s="1"/>
  <c r="M1701" i="13" s="1"/>
  <c r="L1702" i="13" s="1"/>
  <c r="M1702" i="13" s="1"/>
  <c r="L1703" i="13" s="1"/>
  <c r="M1703" i="13" s="1"/>
  <c r="L1704" i="13" s="1"/>
  <c r="M1704" i="13" s="1"/>
  <c r="L1705" i="13" s="1"/>
  <c r="M1705" i="13" s="1"/>
  <c r="L1706" i="13" s="1"/>
  <c r="M1706" i="13" s="1"/>
  <c r="L1707" i="13" s="1"/>
  <c r="M1707" i="13" s="1"/>
  <c r="L1708" i="13" s="1"/>
  <c r="M1708" i="13" s="1"/>
  <c r="L1709" i="13" s="1"/>
  <c r="M1709" i="13" s="1"/>
  <c r="L1710" i="13" s="1"/>
  <c r="M1710" i="13" s="1"/>
  <c r="L1711" i="13" s="1"/>
  <c r="M1711" i="13" s="1"/>
  <c r="L1712" i="13" s="1"/>
  <c r="M1712" i="13" s="1"/>
  <c r="L1713" i="13" s="1"/>
  <c r="M1713" i="13" s="1"/>
  <c r="L1714" i="13" s="1"/>
  <c r="M1714" i="13" s="1"/>
  <c r="L1715" i="13" s="1"/>
  <c r="M1715" i="13" s="1"/>
  <c r="L1716" i="13" s="1"/>
  <c r="M1716" i="13" s="1"/>
  <c r="L1717" i="13" s="1"/>
  <c r="M1717" i="13" s="1"/>
  <c r="L1718" i="13" s="1"/>
  <c r="M1718" i="13" s="1"/>
  <c r="L1719" i="13" s="1"/>
  <c r="M1719" i="13" s="1"/>
  <c r="L1720" i="13" s="1"/>
  <c r="M1720" i="13" s="1"/>
  <c r="L1721" i="13" s="1"/>
  <c r="M1721" i="13" s="1"/>
  <c r="I44" i="14" s="1"/>
  <c r="N44" i="14" s="1"/>
  <c r="M1442" i="13"/>
  <c r="L1443" i="13" s="1"/>
  <c r="M1443" i="13" s="1"/>
  <c r="L1444" i="13" s="1"/>
  <c r="M1444" i="13" s="1"/>
  <c r="L1445" i="13" s="1"/>
  <c r="M1445" i="13" s="1"/>
  <c r="L1446" i="13" s="1"/>
  <c r="M1446" i="13" s="1"/>
  <c r="L1447" i="13" s="1"/>
  <c r="M1447" i="13" s="1"/>
  <c r="L1448" i="13" s="1"/>
  <c r="M1448" i="13" s="1"/>
  <c r="L1449" i="13" s="1"/>
  <c r="M1449" i="13" s="1"/>
  <c r="L1450" i="13" s="1"/>
  <c r="M1450" i="13" s="1"/>
  <c r="L1451" i="13" s="1"/>
  <c r="M1451" i="13" s="1"/>
  <c r="L1452" i="13" s="1"/>
  <c r="M1452" i="13" s="1"/>
  <c r="L1453" i="13" s="1"/>
  <c r="M1453" i="13" s="1"/>
  <c r="L1454" i="13" s="1"/>
  <c r="M1454" i="13" s="1"/>
  <c r="L1455" i="13" s="1"/>
  <c r="M1455" i="13" s="1"/>
  <c r="L1456" i="13" s="1"/>
  <c r="M1456" i="13" s="1"/>
  <c r="L1457" i="13" s="1"/>
  <c r="M1457" i="13" s="1"/>
  <c r="L1458" i="13" s="1"/>
  <c r="M1458" i="13" s="1"/>
  <c r="L1459" i="13" s="1"/>
  <c r="M1459" i="13" s="1"/>
  <c r="L1460" i="13" s="1"/>
  <c r="M1460" i="13" s="1"/>
  <c r="L1461" i="13" s="1"/>
  <c r="M1461" i="13" s="1"/>
  <c r="L1462" i="13" s="1"/>
  <c r="M1462" i="13" s="1"/>
  <c r="L1463" i="13" s="1"/>
  <c r="M1463" i="13" s="1"/>
  <c r="L1464" i="13" s="1"/>
  <c r="M1464" i="13" s="1"/>
  <c r="L1465" i="13" s="1"/>
  <c r="M1465" i="13" s="1"/>
  <c r="L1466" i="13" s="1"/>
  <c r="M1466" i="13" s="1"/>
  <c r="L1467" i="13" s="1"/>
  <c r="M1467" i="13" s="1"/>
  <c r="L1468" i="13" s="1"/>
  <c r="M1468" i="13" s="1"/>
  <c r="L1469" i="13" s="1"/>
  <c r="M1469" i="13" s="1"/>
  <c r="L1470" i="13" s="1"/>
  <c r="M1470" i="13" s="1"/>
  <c r="L1471" i="13" s="1"/>
  <c r="M1471" i="13" s="1"/>
  <c r="L1472" i="13" s="1"/>
  <c r="M1472" i="13" s="1"/>
  <c r="L1473" i="13" s="1"/>
  <c r="M1473" i="13" s="1"/>
  <c r="L1474" i="13" s="1"/>
  <c r="M1474" i="13" s="1"/>
  <c r="L1475" i="13" s="1"/>
  <c r="M1475" i="13" s="1"/>
  <c r="L1476" i="13" s="1"/>
  <c r="M1476" i="13" s="1"/>
  <c r="L1477" i="13" s="1"/>
  <c r="M1477" i="13" s="1"/>
  <c r="L1478" i="13" s="1"/>
  <c r="M1478" i="13" s="1"/>
  <c r="L1479" i="13" s="1"/>
  <c r="M1479" i="13" s="1"/>
  <c r="L1480" i="13" s="1"/>
  <c r="M1480" i="13" s="1"/>
  <c r="L1481" i="13" s="1"/>
  <c r="M1481" i="13" s="1"/>
  <c r="I38" i="14" s="1"/>
  <c r="N38" i="14" s="1"/>
  <c r="M1645" i="13"/>
  <c r="L1646" i="13" s="1"/>
  <c r="M1646" i="13" s="1"/>
  <c r="L1647" i="13" s="1"/>
  <c r="M1647" i="13" s="1"/>
  <c r="L1648" i="13" s="1"/>
  <c r="M1648" i="13" s="1"/>
  <c r="L1649" i="13" s="1"/>
  <c r="M1649" i="13" s="1"/>
  <c r="L1650" i="13" s="1"/>
  <c r="M1650" i="13" s="1"/>
  <c r="L1651" i="13" s="1"/>
  <c r="M1651" i="13" s="1"/>
  <c r="L1652" i="13" s="1"/>
  <c r="M1652" i="13" s="1"/>
  <c r="L1653" i="13" s="1"/>
  <c r="M1653" i="13" s="1"/>
  <c r="L1654" i="13" s="1"/>
  <c r="M1654" i="13" s="1"/>
  <c r="L1655" i="13" s="1"/>
  <c r="M1655" i="13" s="1"/>
  <c r="L1656" i="13" s="1"/>
  <c r="M1656" i="13" s="1"/>
  <c r="L1657" i="13" s="1"/>
  <c r="M1657" i="13" s="1"/>
  <c r="L1658" i="13" s="1"/>
  <c r="M1658" i="13" s="1"/>
  <c r="L1659" i="13" s="1"/>
  <c r="M1659" i="13" s="1"/>
  <c r="L1660" i="13" s="1"/>
  <c r="M1660" i="13" s="1"/>
  <c r="L1661" i="13" s="1"/>
  <c r="M1661" i="13" s="1"/>
  <c r="L1662" i="13" s="1"/>
  <c r="M1662" i="13" s="1"/>
  <c r="L1663" i="13" s="1"/>
  <c r="M1663" i="13" s="1"/>
  <c r="L1664" i="13" s="1"/>
  <c r="M1664" i="13" s="1"/>
  <c r="L1665" i="13" s="1"/>
  <c r="M1665" i="13" s="1"/>
  <c r="L1666" i="13" s="1"/>
  <c r="M1666" i="13" s="1"/>
  <c r="L1667" i="13" s="1"/>
  <c r="M1667" i="13" s="1"/>
  <c r="L1668" i="13" s="1"/>
  <c r="M1668" i="13" s="1"/>
  <c r="L1669" i="13" s="1"/>
  <c r="M1669" i="13" s="1"/>
  <c r="L1670" i="13" s="1"/>
  <c r="M1670" i="13" s="1"/>
  <c r="L1671" i="13" s="1"/>
  <c r="M1671" i="13" s="1"/>
  <c r="L1672" i="13" s="1"/>
  <c r="M1672" i="13" s="1"/>
  <c r="L1673" i="13" s="1"/>
  <c r="M1673" i="13" s="1"/>
  <c r="L1674" i="13" s="1"/>
  <c r="M1674" i="13" s="1"/>
  <c r="L1675" i="13" s="1"/>
  <c r="M1675" i="13" s="1"/>
  <c r="L1676" i="13" s="1"/>
  <c r="M1676" i="13" s="1"/>
  <c r="L1677" i="13" s="1"/>
  <c r="M1677" i="13" s="1"/>
  <c r="L1678" i="13" s="1"/>
  <c r="M1678" i="13" s="1"/>
  <c r="L1679" i="13" s="1"/>
  <c r="M1679" i="13" s="1"/>
  <c r="L1680" i="13" s="1"/>
  <c r="M1680" i="13" s="1"/>
  <c r="L1681" i="13" s="1"/>
  <c r="M1681" i="13" s="1"/>
  <c r="I43" i="14" s="1"/>
  <c r="N43" i="14" s="1"/>
  <c r="M1162" i="13"/>
  <c r="L1163" i="13" s="1"/>
  <c r="M1163" i="13" s="1"/>
  <c r="L1164" i="13" s="1"/>
  <c r="M1164" i="13" s="1"/>
  <c r="L1165" i="13" s="1"/>
  <c r="M1165" i="13" s="1"/>
  <c r="L1166" i="13" s="1"/>
  <c r="M1166" i="13" s="1"/>
  <c r="L1167" i="13" s="1"/>
  <c r="M1167" i="13" s="1"/>
  <c r="L1168" i="13" s="1"/>
  <c r="M1168" i="13" s="1"/>
  <c r="L1169" i="13" s="1"/>
  <c r="M1169" i="13" s="1"/>
  <c r="L1170" i="13" s="1"/>
  <c r="M1170" i="13" s="1"/>
  <c r="L1171" i="13" s="1"/>
  <c r="M1171" i="13" s="1"/>
  <c r="L1172" i="13" s="1"/>
  <c r="M1172" i="13" s="1"/>
  <c r="L1173" i="13" s="1"/>
  <c r="M1173" i="13" s="1"/>
  <c r="L1174" i="13" s="1"/>
  <c r="M1174" i="13" s="1"/>
  <c r="L1175" i="13" s="1"/>
  <c r="M1175" i="13" s="1"/>
  <c r="L1176" i="13" s="1"/>
  <c r="M1176" i="13" s="1"/>
  <c r="L1177" i="13" s="1"/>
  <c r="M1177" i="13" s="1"/>
  <c r="L1178" i="13" s="1"/>
  <c r="M1178" i="13" s="1"/>
  <c r="L1179" i="13" s="1"/>
  <c r="M1179" i="13" s="1"/>
  <c r="L1180" i="13" s="1"/>
  <c r="M1180" i="13" s="1"/>
  <c r="L1181" i="13" s="1"/>
  <c r="M1181" i="13" s="1"/>
  <c r="L1182" i="13" s="1"/>
  <c r="M1182" i="13" s="1"/>
  <c r="L1183" i="13" s="1"/>
  <c r="M1183" i="13" s="1"/>
  <c r="L1184" i="13" s="1"/>
  <c r="M1184" i="13" s="1"/>
  <c r="L1185" i="13" s="1"/>
  <c r="M1185" i="13" s="1"/>
  <c r="L1186" i="13" s="1"/>
  <c r="M1186" i="13" s="1"/>
  <c r="L1187" i="13" s="1"/>
  <c r="M1187" i="13" s="1"/>
  <c r="L1188" i="13" s="1"/>
  <c r="M1188" i="13" s="1"/>
  <c r="L1189" i="13" s="1"/>
  <c r="M1189" i="13" s="1"/>
  <c r="L1190" i="13" s="1"/>
  <c r="M1190" i="13" s="1"/>
  <c r="L1191" i="13" s="1"/>
  <c r="M1191" i="13" s="1"/>
  <c r="L1192" i="13" s="1"/>
  <c r="M1192" i="13" s="1"/>
  <c r="L1193" i="13" s="1"/>
  <c r="M1193" i="13" s="1"/>
  <c r="L1194" i="13" s="1"/>
  <c r="M1194" i="13" s="1"/>
  <c r="L1195" i="13" s="1"/>
  <c r="M1195" i="13" s="1"/>
  <c r="L1196" i="13" s="1"/>
  <c r="M1196" i="13" s="1"/>
  <c r="L1197" i="13" s="1"/>
  <c r="M1197" i="13" s="1"/>
  <c r="L1198" i="13" s="1"/>
  <c r="M1198" i="13" s="1"/>
  <c r="L1199" i="13" s="1"/>
  <c r="M1199" i="13" s="1"/>
  <c r="L1200" i="13" s="1"/>
  <c r="M1200" i="13" s="1"/>
  <c r="L1201" i="13" s="1"/>
  <c r="M1201" i="13" s="1"/>
  <c r="I31" i="14" s="1"/>
  <c r="N31" i="14" s="1"/>
  <c r="M1322" i="13"/>
  <c r="L1323" i="13" s="1"/>
  <c r="M1323" i="13" s="1"/>
  <c r="L1324" i="13" s="1"/>
  <c r="M1324" i="13" s="1"/>
  <c r="L1325" i="13" s="1"/>
  <c r="M1325" i="13" s="1"/>
  <c r="L1326" i="13" s="1"/>
  <c r="M1326" i="13" s="1"/>
  <c r="L1327" i="13" s="1"/>
  <c r="M1327" i="13" s="1"/>
  <c r="L1328" i="13" s="1"/>
  <c r="M1328" i="13" s="1"/>
  <c r="L1329" i="13" s="1"/>
  <c r="M1329" i="13" s="1"/>
  <c r="L1330" i="13" s="1"/>
  <c r="M1330" i="13" s="1"/>
  <c r="L1331" i="13" s="1"/>
  <c r="M1331" i="13" s="1"/>
  <c r="L1332" i="13" s="1"/>
  <c r="M1332" i="13" s="1"/>
  <c r="L1333" i="13" s="1"/>
  <c r="M1333" i="13" s="1"/>
  <c r="L1334" i="13" s="1"/>
  <c r="M1334" i="13" s="1"/>
  <c r="L1335" i="13" s="1"/>
  <c r="M1335" i="13" s="1"/>
  <c r="L1336" i="13" s="1"/>
  <c r="M1336" i="13" s="1"/>
  <c r="L1337" i="13" s="1"/>
  <c r="M1337" i="13" s="1"/>
  <c r="L1338" i="13" s="1"/>
  <c r="M1338" i="13" s="1"/>
  <c r="L1339" i="13" s="1"/>
  <c r="M1339" i="13" s="1"/>
  <c r="L1340" i="13" s="1"/>
  <c r="M1340" i="13" s="1"/>
  <c r="L1341" i="13" s="1"/>
  <c r="M1341" i="13" s="1"/>
  <c r="L1342" i="13" s="1"/>
  <c r="M1342" i="13" s="1"/>
  <c r="L1343" i="13" s="1"/>
  <c r="M1343" i="13" s="1"/>
  <c r="L1344" i="13" s="1"/>
  <c r="M1344" i="13" s="1"/>
  <c r="L1345" i="13" s="1"/>
  <c r="M1345" i="13" s="1"/>
  <c r="L1346" i="13" s="1"/>
  <c r="M1346" i="13" s="1"/>
  <c r="L1347" i="13" s="1"/>
  <c r="M1347" i="13" s="1"/>
  <c r="L1348" i="13" s="1"/>
  <c r="M1348" i="13" s="1"/>
  <c r="L1349" i="13" s="1"/>
  <c r="M1349" i="13" s="1"/>
  <c r="L1350" i="13" s="1"/>
  <c r="M1350" i="13" s="1"/>
  <c r="L1351" i="13" s="1"/>
  <c r="M1351" i="13" s="1"/>
  <c r="L1352" i="13" s="1"/>
  <c r="M1352" i="13" s="1"/>
  <c r="L1353" i="13" s="1"/>
  <c r="M1353" i="13" s="1"/>
  <c r="L1354" i="13" s="1"/>
  <c r="M1354" i="13" s="1"/>
  <c r="L1355" i="13" s="1"/>
  <c r="M1355" i="13" s="1"/>
  <c r="L1356" i="13" s="1"/>
  <c r="M1356" i="13" s="1"/>
  <c r="L1357" i="13" s="1"/>
  <c r="M1357" i="13" s="1"/>
  <c r="L1358" i="13" s="1"/>
  <c r="M1358" i="13" s="1"/>
  <c r="L1359" i="13" s="1"/>
  <c r="M1359" i="13" s="1"/>
  <c r="L1360" i="13" s="1"/>
  <c r="M1360" i="13" s="1"/>
  <c r="L1361" i="13" s="1"/>
  <c r="M1361" i="13" s="1"/>
  <c r="I35" i="14" s="1"/>
  <c r="N35" i="14" s="1"/>
  <c r="M1402" i="13"/>
  <c r="L1403" i="13" s="1"/>
  <c r="M1403" i="13" s="1"/>
  <c r="L1404" i="13" s="1"/>
  <c r="M1404" i="13" s="1"/>
  <c r="L1405" i="13" s="1"/>
  <c r="M1405" i="13" s="1"/>
  <c r="L1406" i="13" s="1"/>
  <c r="M1406" i="13" s="1"/>
  <c r="L1407" i="13" s="1"/>
  <c r="M1407" i="13" s="1"/>
  <c r="L1408" i="13" s="1"/>
  <c r="M1408" i="13" s="1"/>
  <c r="L1409" i="13" s="1"/>
  <c r="M1409" i="13" s="1"/>
  <c r="L1410" i="13" s="1"/>
  <c r="M1410" i="13" s="1"/>
  <c r="L1411" i="13" s="1"/>
  <c r="M1411" i="13" s="1"/>
  <c r="L1412" i="13" s="1"/>
  <c r="M1412" i="13" s="1"/>
  <c r="L1413" i="13" s="1"/>
  <c r="M1413" i="13" s="1"/>
  <c r="L1414" i="13" s="1"/>
  <c r="M1414" i="13" s="1"/>
  <c r="L1415" i="13" s="1"/>
  <c r="M1415" i="13" s="1"/>
  <c r="L1416" i="13" s="1"/>
  <c r="M1416" i="13" s="1"/>
  <c r="L1417" i="13" s="1"/>
  <c r="M1417" i="13" s="1"/>
  <c r="L1418" i="13" s="1"/>
  <c r="M1418" i="13" s="1"/>
  <c r="L1419" i="13" s="1"/>
  <c r="M1419" i="13" s="1"/>
  <c r="L1420" i="13" s="1"/>
  <c r="M1420" i="13" s="1"/>
  <c r="L1421" i="13" s="1"/>
  <c r="M1421" i="13" s="1"/>
  <c r="L1422" i="13" s="1"/>
  <c r="M1422" i="13" s="1"/>
  <c r="L1423" i="13" s="1"/>
  <c r="M1423" i="13" s="1"/>
  <c r="L1424" i="13" s="1"/>
  <c r="M1424" i="13" s="1"/>
  <c r="L1425" i="13" s="1"/>
  <c r="M1425" i="13" s="1"/>
  <c r="L1426" i="13" s="1"/>
  <c r="M1426" i="13" s="1"/>
  <c r="L1427" i="13" s="1"/>
  <c r="M1427" i="13" s="1"/>
  <c r="L1428" i="13" s="1"/>
  <c r="M1428" i="13" s="1"/>
  <c r="L1429" i="13" s="1"/>
  <c r="M1429" i="13" s="1"/>
  <c r="L1430" i="13" s="1"/>
  <c r="M1430" i="13" s="1"/>
  <c r="L1431" i="13" s="1"/>
  <c r="M1431" i="13" s="1"/>
  <c r="L1432" i="13" s="1"/>
  <c r="M1432" i="13" s="1"/>
  <c r="L1433" i="13" s="1"/>
  <c r="M1433" i="13" s="1"/>
  <c r="L1434" i="13" s="1"/>
  <c r="M1434" i="13" s="1"/>
  <c r="L1435" i="13" s="1"/>
  <c r="M1435" i="13" s="1"/>
  <c r="L1436" i="13" s="1"/>
  <c r="M1436" i="13" s="1"/>
  <c r="L1437" i="13" s="1"/>
  <c r="M1437" i="13" s="1"/>
  <c r="L1438" i="13" s="1"/>
  <c r="M1438" i="13" s="1"/>
  <c r="L1439" i="13" s="1"/>
  <c r="M1439" i="13" s="1"/>
  <c r="L1440" i="13" s="1"/>
  <c r="M1440" i="13" s="1"/>
  <c r="L1441" i="13" s="1"/>
  <c r="M1441" i="13" s="1"/>
  <c r="I37" i="14" s="1"/>
  <c r="N37" i="14" s="1"/>
  <c r="M1603" i="13"/>
  <c r="L1604" i="13" s="1"/>
  <c r="M1604" i="13" s="1"/>
  <c r="L1605" i="13" s="1"/>
  <c r="M1605" i="13" s="1"/>
  <c r="L1606" i="13" s="1"/>
  <c r="M1606" i="13" s="1"/>
  <c r="L1607" i="13" s="1"/>
  <c r="M1607" i="13" s="1"/>
  <c r="L1608" i="13" s="1"/>
  <c r="M1608" i="13" s="1"/>
  <c r="L1609" i="13" s="1"/>
  <c r="M1609" i="13" s="1"/>
  <c r="L1610" i="13" s="1"/>
  <c r="M1610" i="13" s="1"/>
  <c r="L1611" i="13" s="1"/>
  <c r="M1611" i="13" s="1"/>
  <c r="L1612" i="13" s="1"/>
  <c r="M1612" i="13" s="1"/>
  <c r="L1613" i="13" s="1"/>
  <c r="M1613" i="13" s="1"/>
  <c r="L1614" i="13" s="1"/>
  <c r="M1614" i="13" s="1"/>
  <c r="L1615" i="13" s="1"/>
  <c r="M1615" i="13" s="1"/>
  <c r="L1616" i="13" s="1"/>
  <c r="M1616" i="13" s="1"/>
  <c r="L1617" i="13" s="1"/>
  <c r="M1617" i="13" s="1"/>
  <c r="L1618" i="13" s="1"/>
  <c r="M1618" i="13" s="1"/>
  <c r="L1619" i="13" s="1"/>
  <c r="M1619" i="13" s="1"/>
  <c r="L1620" i="13" s="1"/>
  <c r="M1620" i="13" s="1"/>
  <c r="L1621" i="13" s="1"/>
  <c r="M1621" i="13" s="1"/>
  <c r="L1622" i="13" s="1"/>
  <c r="M1622" i="13" s="1"/>
  <c r="L1623" i="13" s="1"/>
  <c r="M1623" i="13" s="1"/>
  <c r="L1624" i="13" s="1"/>
  <c r="M1624" i="13" s="1"/>
  <c r="L1625" i="13" s="1"/>
  <c r="M1625" i="13" s="1"/>
  <c r="L1626" i="13" s="1"/>
  <c r="M1626" i="13" s="1"/>
  <c r="L1627" i="13" s="1"/>
  <c r="M1627" i="13" s="1"/>
  <c r="L1628" i="13" s="1"/>
  <c r="M1628" i="13" s="1"/>
  <c r="L1629" i="13" s="1"/>
  <c r="M1629" i="13" s="1"/>
  <c r="L1630" i="13" s="1"/>
  <c r="M1630" i="13" s="1"/>
  <c r="L1631" i="13" s="1"/>
  <c r="M1631" i="13" s="1"/>
  <c r="L1632" i="13" s="1"/>
  <c r="M1632" i="13" s="1"/>
  <c r="L1633" i="13" s="1"/>
  <c r="M1633" i="13" s="1"/>
  <c r="L1634" i="13" s="1"/>
  <c r="M1634" i="13" s="1"/>
  <c r="L1635" i="13" s="1"/>
  <c r="M1635" i="13" s="1"/>
  <c r="L1636" i="13" s="1"/>
  <c r="M1636" i="13" s="1"/>
  <c r="L1637" i="13" s="1"/>
  <c r="M1637" i="13" s="1"/>
  <c r="L1638" i="13" s="1"/>
  <c r="M1638" i="13" s="1"/>
  <c r="L1639" i="13" s="1"/>
  <c r="M1639" i="13" s="1"/>
  <c r="L1640" i="13" s="1"/>
  <c r="M1640" i="13" s="1"/>
  <c r="L1641" i="13" s="1"/>
  <c r="M1641" i="13" s="1"/>
  <c r="I42" i="14" s="1"/>
  <c r="N42" i="14" s="1"/>
  <c r="M2083" i="13"/>
  <c r="L2084" i="13" s="1"/>
  <c r="M2084" i="13" s="1"/>
  <c r="L2085" i="13" s="1"/>
  <c r="M2085" i="13" s="1"/>
  <c r="L2086" i="13" s="1"/>
  <c r="M2086" i="13" s="1"/>
  <c r="L2087" i="13" s="1"/>
  <c r="M2087" i="13" s="1"/>
  <c r="L2088" i="13" s="1"/>
  <c r="M2088" i="13" s="1"/>
  <c r="L2089" i="13" s="1"/>
  <c r="M2089" i="13" s="1"/>
  <c r="L2090" i="13" s="1"/>
  <c r="M2090" i="13" s="1"/>
  <c r="L2091" i="13" s="1"/>
  <c r="M2091" i="13" s="1"/>
  <c r="L2092" i="13" s="1"/>
  <c r="M2092" i="13" s="1"/>
  <c r="L2093" i="13" s="1"/>
  <c r="M2093" i="13" s="1"/>
  <c r="L2094" i="13" s="1"/>
  <c r="M2094" i="13" s="1"/>
  <c r="L2095" i="13" s="1"/>
  <c r="M2095" i="13" s="1"/>
  <c r="L2096" i="13" s="1"/>
  <c r="M2096" i="13" s="1"/>
  <c r="L2097" i="13" s="1"/>
  <c r="M2097" i="13" s="1"/>
  <c r="L2098" i="13" s="1"/>
  <c r="M2098" i="13" s="1"/>
  <c r="L2099" i="13" s="1"/>
  <c r="M2099" i="13" s="1"/>
  <c r="L2100" i="13" s="1"/>
  <c r="M2100" i="13" s="1"/>
  <c r="L2101" i="13" s="1"/>
  <c r="M2101" i="13" s="1"/>
  <c r="L2102" i="13" s="1"/>
  <c r="M2102" i="13" s="1"/>
  <c r="L2103" i="13" s="1"/>
  <c r="M2103" i="13" s="1"/>
  <c r="L2104" i="13" s="1"/>
  <c r="M2104" i="13" s="1"/>
  <c r="L2105" i="13" s="1"/>
  <c r="M2105" i="13" s="1"/>
  <c r="L2106" i="13" s="1"/>
  <c r="M2106" i="13" s="1"/>
  <c r="L2107" i="13" s="1"/>
  <c r="M2107" i="13" s="1"/>
  <c r="L2108" i="13" s="1"/>
  <c r="M2108" i="13" s="1"/>
  <c r="L2109" i="13" s="1"/>
  <c r="M2109" i="13" s="1"/>
  <c r="L2110" i="13" s="1"/>
  <c r="M2110" i="13" s="1"/>
  <c r="L2111" i="13" s="1"/>
  <c r="M2111" i="13" s="1"/>
  <c r="L2112" i="13" s="1"/>
  <c r="M2112" i="13" s="1"/>
  <c r="L2113" i="13" s="1"/>
  <c r="M2113" i="13" s="1"/>
  <c r="L2114" i="13" s="1"/>
  <c r="M2114" i="13" s="1"/>
  <c r="L2115" i="13" s="1"/>
  <c r="M2115" i="13" s="1"/>
  <c r="L2116" i="13" s="1"/>
  <c r="M2116" i="13" s="1"/>
  <c r="L2117" i="13" s="1"/>
  <c r="M2117" i="13" s="1"/>
  <c r="L2118" i="13" s="1"/>
  <c r="M2118" i="13" s="1"/>
  <c r="L2119" i="13" s="1"/>
  <c r="M2119" i="13" s="1"/>
  <c r="L2120" i="13" s="1"/>
  <c r="M2120" i="13" s="1"/>
  <c r="L2121" i="13" s="1"/>
  <c r="M2121" i="13" s="1"/>
  <c r="I54" i="14" s="1"/>
  <c r="N54" i="14" s="1"/>
  <c r="M1202" i="13"/>
  <c r="L1203" i="13" s="1"/>
  <c r="M1203" i="13" s="1"/>
  <c r="L1204" i="13" s="1"/>
  <c r="M1204" i="13" s="1"/>
  <c r="L1205" i="13" s="1"/>
  <c r="M1205" i="13" s="1"/>
  <c r="L1206" i="13" s="1"/>
  <c r="M1206" i="13" s="1"/>
  <c r="L1207" i="13" s="1"/>
  <c r="M1207" i="13" s="1"/>
  <c r="L1208" i="13" s="1"/>
  <c r="M1208" i="13" s="1"/>
  <c r="L1209" i="13" s="1"/>
  <c r="M1209" i="13" s="1"/>
  <c r="L1210" i="13" s="1"/>
  <c r="M1210" i="13" s="1"/>
  <c r="L1211" i="13" s="1"/>
  <c r="M1211" i="13" s="1"/>
  <c r="L1212" i="13" s="1"/>
  <c r="M1212" i="13" s="1"/>
  <c r="L1213" i="13" s="1"/>
  <c r="M1213" i="13" s="1"/>
  <c r="L1214" i="13" s="1"/>
  <c r="M1214" i="13" s="1"/>
  <c r="L1215" i="13" s="1"/>
  <c r="M1215" i="13" s="1"/>
  <c r="L1216" i="13" s="1"/>
  <c r="M1216" i="13" s="1"/>
  <c r="L1217" i="13" s="1"/>
  <c r="M1217" i="13" s="1"/>
  <c r="L1218" i="13" s="1"/>
  <c r="M1218" i="13" s="1"/>
  <c r="L1219" i="13" s="1"/>
  <c r="M1219" i="13" s="1"/>
  <c r="L1220" i="13" s="1"/>
  <c r="M1220" i="13" s="1"/>
  <c r="L1221" i="13" s="1"/>
  <c r="M1221" i="13" s="1"/>
  <c r="L1222" i="13" s="1"/>
  <c r="M1222" i="13" s="1"/>
  <c r="L1223" i="13" s="1"/>
  <c r="M1223" i="13" s="1"/>
  <c r="L1224" i="13" s="1"/>
  <c r="M1224" i="13" s="1"/>
  <c r="L1225" i="13" s="1"/>
  <c r="M1225" i="13" s="1"/>
  <c r="L1226" i="13" s="1"/>
  <c r="M1226" i="13" s="1"/>
  <c r="L1227" i="13" s="1"/>
  <c r="M1227" i="13" s="1"/>
  <c r="L1228" i="13" s="1"/>
  <c r="M1228" i="13" s="1"/>
  <c r="L1229" i="13" s="1"/>
  <c r="M1229" i="13" s="1"/>
  <c r="L1230" i="13" s="1"/>
  <c r="M1230" i="13" s="1"/>
  <c r="L1231" i="13" s="1"/>
  <c r="M1231" i="13" s="1"/>
  <c r="L1232" i="13" s="1"/>
  <c r="M1232" i="13" s="1"/>
  <c r="L1233" i="13" s="1"/>
  <c r="M1233" i="13" s="1"/>
  <c r="L1234" i="13" s="1"/>
  <c r="M1234" i="13" s="1"/>
  <c r="L1235" i="13" s="1"/>
  <c r="M1235" i="13" s="1"/>
  <c r="L1236" i="13" s="1"/>
  <c r="M1236" i="13" s="1"/>
  <c r="L1237" i="13" s="1"/>
  <c r="M1237" i="13" s="1"/>
  <c r="L1238" i="13" s="1"/>
  <c r="M1238" i="13" s="1"/>
  <c r="L1239" i="13" s="1"/>
  <c r="M1239" i="13" s="1"/>
  <c r="L1240" i="13" s="1"/>
  <c r="M1240" i="13" s="1"/>
  <c r="L1241" i="13" s="1"/>
  <c r="M1241" i="13" s="1"/>
  <c r="I32" i="14" s="1"/>
  <c r="N32" i="14" s="1"/>
  <c r="M1362" i="13"/>
  <c r="L1363" i="13" s="1"/>
  <c r="M1363" i="13" s="1"/>
  <c r="L1364" i="13" s="1"/>
  <c r="M1364" i="13" s="1"/>
  <c r="L1365" i="13" s="1"/>
  <c r="M1365" i="13" s="1"/>
  <c r="L1366" i="13" s="1"/>
  <c r="M1366" i="13" s="1"/>
  <c r="L1367" i="13" s="1"/>
  <c r="M1367" i="13" s="1"/>
  <c r="L1368" i="13" s="1"/>
  <c r="M1368" i="13" s="1"/>
  <c r="L1369" i="13" s="1"/>
  <c r="M1369" i="13" s="1"/>
  <c r="L1370" i="13" s="1"/>
  <c r="M1370" i="13" s="1"/>
  <c r="L1371" i="13" s="1"/>
  <c r="M1371" i="13" s="1"/>
  <c r="L1372" i="13" s="1"/>
  <c r="M1372" i="13" s="1"/>
  <c r="L1373" i="13" s="1"/>
  <c r="M1373" i="13" s="1"/>
  <c r="L1374" i="13" s="1"/>
  <c r="M1374" i="13" s="1"/>
  <c r="L1375" i="13" s="1"/>
  <c r="M1375" i="13" s="1"/>
  <c r="L1376" i="13" s="1"/>
  <c r="M1376" i="13" s="1"/>
  <c r="L1377" i="13" s="1"/>
  <c r="M1377" i="13" s="1"/>
  <c r="L1378" i="13" s="1"/>
  <c r="M1378" i="13" s="1"/>
  <c r="L1379" i="13" s="1"/>
  <c r="M1379" i="13" s="1"/>
  <c r="L1380" i="13" s="1"/>
  <c r="M1380" i="13" s="1"/>
  <c r="L1381" i="13" s="1"/>
  <c r="M1381" i="13" s="1"/>
  <c r="L1382" i="13" s="1"/>
  <c r="M1382" i="13" s="1"/>
  <c r="L1383" i="13" s="1"/>
  <c r="M1383" i="13" s="1"/>
  <c r="L1384" i="13" s="1"/>
  <c r="M1384" i="13" s="1"/>
  <c r="L1385" i="13" s="1"/>
  <c r="M1385" i="13" s="1"/>
  <c r="L1386" i="13" s="1"/>
  <c r="M1386" i="13" s="1"/>
  <c r="L1387" i="13" s="1"/>
  <c r="M1387" i="13" s="1"/>
  <c r="L1388" i="13" s="1"/>
  <c r="M1388" i="13" s="1"/>
  <c r="L1389" i="13" s="1"/>
  <c r="M1389" i="13" s="1"/>
  <c r="L1390" i="13" s="1"/>
  <c r="M1390" i="13" s="1"/>
  <c r="L1391" i="13" s="1"/>
  <c r="M1391" i="13" s="1"/>
  <c r="L1392" i="13" s="1"/>
  <c r="M1392" i="13" s="1"/>
  <c r="L1393" i="13" s="1"/>
  <c r="M1393" i="13" s="1"/>
  <c r="L1394" i="13" s="1"/>
  <c r="M1394" i="13" s="1"/>
  <c r="L1395" i="13" s="1"/>
  <c r="M1395" i="13" s="1"/>
  <c r="L1396" i="13" s="1"/>
  <c r="M1396" i="13" s="1"/>
  <c r="L1397" i="13" s="1"/>
  <c r="M1397" i="13" s="1"/>
  <c r="L1398" i="13" s="1"/>
  <c r="M1398" i="13" s="1"/>
  <c r="L1399" i="13" s="1"/>
  <c r="M1399" i="13" s="1"/>
  <c r="L1400" i="13" s="1"/>
  <c r="M1400" i="13" s="1"/>
  <c r="L1401" i="13" s="1"/>
  <c r="M1401" i="13" s="1"/>
  <c r="I36" i="14" s="1"/>
  <c r="L36" i="14" s="1"/>
  <c r="M802" i="13"/>
  <c r="L803" i="13" s="1"/>
  <c r="M803" i="13" s="1"/>
  <c r="L804" i="13" s="1"/>
  <c r="M804" i="13" s="1"/>
  <c r="L805" i="13" s="1"/>
  <c r="M805" i="13" s="1"/>
  <c r="L806" i="13" s="1"/>
  <c r="M806" i="13" s="1"/>
  <c r="L807" i="13" s="1"/>
  <c r="M807" i="13" s="1"/>
  <c r="L808" i="13" s="1"/>
  <c r="M808" i="13" s="1"/>
  <c r="L809" i="13" s="1"/>
  <c r="M809" i="13" s="1"/>
  <c r="L810" i="13" s="1"/>
  <c r="M810" i="13" s="1"/>
  <c r="L811" i="13" s="1"/>
  <c r="M811" i="13" s="1"/>
  <c r="L812" i="13" s="1"/>
  <c r="M812" i="13" s="1"/>
  <c r="L813" i="13" s="1"/>
  <c r="M813" i="13" s="1"/>
  <c r="L814" i="13" s="1"/>
  <c r="M814" i="13" s="1"/>
  <c r="L815" i="13" s="1"/>
  <c r="M815" i="13" s="1"/>
  <c r="L816" i="13" s="1"/>
  <c r="M816" i="13" s="1"/>
  <c r="L817" i="13" s="1"/>
  <c r="M817" i="13" s="1"/>
  <c r="L818" i="13" s="1"/>
  <c r="M818" i="13" s="1"/>
  <c r="L819" i="13" s="1"/>
  <c r="M819" i="13" s="1"/>
  <c r="L820" i="13" s="1"/>
  <c r="M820" i="13" s="1"/>
  <c r="L821" i="13" s="1"/>
  <c r="M821" i="13" s="1"/>
  <c r="L822" i="13" s="1"/>
  <c r="M822" i="13" s="1"/>
  <c r="L823" i="13" s="1"/>
  <c r="M823" i="13" s="1"/>
  <c r="L824" i="13" s="1"/>
  <c r="M824" i="13" s="1"/>
  <c r="L825" i="13" s="1"/>
  <c r="M825" i="13" s="1"/>
  <c r="L826" i="13" s="1"/>
  <c r="M826" i="13" s="1"/>
  <c r="L827" i="13" s="1"/>
  <c r="M827" i="13" s="1"/>
  <c r="L828" i="13" s="1"/>
  <c r="M828" i="13" s="1"/>
  <c r="L829" i="13" s="1"/>
  <c r="M829" i="13" s="1"/>
  <c r="L830" i="13" s="1"/>
  <c r="M830" i="13" s="1"/>
  <c r="L831" i="13" s="1"/>
  <c r="M831" i="13" s="1"/>
  <c r="L832" i="13" s="1"/>
  <c r="M832" i="13" s="1"/>
  <c r="L833" i="13" s="1"/>
  <c r="M833" i="13" s="1"/>
  <c r="L834" i="13" s="1"/>
  <c r="M834" i="13" s="1"/>
  <c r="L835" i="13" s="1"/>
  <c r="M835" i="13" s="1"/>
  <c r="L836" i="13" s="1"/>
  <c r="M836" i="13" s="1"/>
  <c r="L837" i="13" s="1"/>
  <c r="M837" i="13" s="1"/>
  <c r="L838" i="13" s="1"/>
  <c r="M838" i="13" s="1"/>
  <c r="L839" i="13" s="1"/>
  <c r="M839" i="13" s="1"/>
  <c r="L840" i="13" s="1"/>
  <c r="M840" i="13" s="1"/>
  <c r="L841" i="13" s="1"/>
  <c r="M841" i="13" s="1"/>
  <c r="I22" i="14" s="1"/>
  <c r="N22" i="14" s="1"/>
  <c r="M1563" i="13"/>
  <c r="L1564" i="13" s="1"/>
  <c r="M1564" i="13" s="1"/>
  <c r="L1565" i="13" s="1"/>
  <c r="M1565" i="13" s="1"/>
  <c r="L1566" i="13" s="1"/>
  <c r="M1566" i="13" s="1"/>
  <c r="L1567" i="13" s="1"/>
  <c r="M1567" i="13" s="1"/>
  <c r="L1568" i="13" s="1"/>
  <c r="M1568" i="13" s="1"/>
  <c r="L1569" i="13" s="1"/>
  <c r="M1569" i="13" s="1"/>
  <c r="L1570" i="13" s="1"/>
  <c r="M1570" i="13" s="1"/>
  <c r="L1571" i="13" s="1"/>
  <c r="M1571" i="13" s="1"/>
  <c r="L1572" i="13" s="1"/>
  <c r="M1572" i="13" s="1"/>
  <c r="L1573" i="13" s="1"/>
  <c r="M1573" i="13" s="1"/>
  <c r="L1574" i="13" s="1"/>
  <c r="M1574" i="13" s="1"/>
  <c r="L1575" i="13" s="1"/>
  <c r="M1575" i="13" s="1"/>
  <c r="L1576" i="13" s="1"/>
  <c r="M1576" i="13" s="1"/>
  <c r="L1577" i="13" s="1"/>
  <c r="M1577" i="13" s="1"/>
  <c r="L1578" i="13" s="1"/>
  <c r="M1578" i="13" s="1"/>
  <c r="L1579" i="13" s="1"/>
  <c r="M1579" i="13" s="1"/>
  <c r="L1580" i="13" s="1"/>
  <c r="M1580" i="13" s="1"/>
  <c r="L1581" i="13" s="1"/>
  <c r="M1581" i="13" s="1"/>
  <c r="L1582" i="13" s="1"/>
  <c r="M1582" i="13" s="1"/>
  <c r="L1583" i="13" s="1"/>
  <c r="M1583" i="13" s="1"/>
  <c r="L1584" i="13" s="1"/>
  <c r="M1584" i="13" s="1"/>
  <c r="L1585" i="13" s="1"/>
  <c r="M1585" i="13" s="1"/>
  <c r="L1586" i="13" s="1"/>
  <c r="M1586" i="13" s="1"/>
  <c r="L1587" i="13" s="1"/>
  <c r="M1587" i="13" s="1"/>
  <c r="L1588" i="13" s="1"/>
  <c r="M1588" i="13" s="1"/>
  <c r="L1589" i="13" s="1"/>
  <c r="M1589" i="13" s="1"/>
  <c r="L1590" i="13" s="1"/>
  <c r="M1590" i="13" s="1"/>
  <c r="L1591" i="13" s="1"/>
  <c r="M1591" i="13" s="1"/>
  <c r="L1592" i="13" s="1"/>
  <c r="M1592" i="13" s="1"/>
  <c r="L1593" i="13" s="1"/>
  <c r="M1593" i="13" s="1"/>
  <c r="L1594" i="13" s="1"/>
  <c r="M1594" i="13" s="1"/>
  <c r="L1595" i="13" s="1"/>
  <c r="M1595" i="13" s="1"/>
  <c r="L1596" i="13" s="1"/>
  <c r="M1596" i="13" s="1"/>
  <c r="L1597" i="13" s="1"/>
  <c r="M1597" i="13" s="1"/>
  <c r="L1598" i="13" s="1"/>
  <c r="M1598" i="13" s="1"/>
  <c r="L1599" i="13" s="1"/>
  <c r="M1599" i="13" s="1"/>
  <c r="L1600" i="13" s="1"/>
  <c r="M1600" i="13" s="1"/>
  <c r="L1601" i="13" s="1"/>
  <c r="M1601" i="13" s="1"/>
  <c r="I41" i="14" s="1"/>
  <c r="N41" i="14" s="1"/>
  <c r="M2122" i="13"/>
  <c r="L2123" i="13" s="1"/>
  <c r="M2123" i="13" s="1"/>
  <c r="L2124" i="13" s="1"/>
  <c r="M2124" i="13" s="1"/>
  <c r="L2125" i="13" s="1"/>
  <c r="M2125" i="13" s="1"/>
  <c r="L2126" i="13" s="1"/>
  <c r="M2126" i="13" s="1"/>
  <c r="L2127" i="13" s="1"/>
  <c r="M2127" i="13" s="1"/>
  <c r="L2128" i="13" s="1"/>
  <c r="M2128" i="13" s="1"/>
  <c r="L2129" i="13" s="1"/>
  <c r="M2129" i="13" s="1"/>
  <c r="L2130" i="13" s="1"/>
  <c r="M2130" i="13" s="1"/>
  <c r="L2131" i="13" s="1"/>
  <c r="M2131" i="13" s="1"/>
  <c r="L2132" i="13" s="1"/>
  <c r="M2132" i="13" s="1"/>
  <c r="L2133" i="13" s="1"/>
  <c r="M2133" i="13" s="1"/>
  <c r="L2134" i="13" s="1"/>
  <c r="M2134" i="13" s="1"/>
  <c r="L2135" i="13" s="1"/>
  <c r="M2135" i="13" s="1"/>
  <c r="L2136" i="13" s="1"/>
  <c r="M2136" i="13" s="1"/>
  <c r="L2137" i="13" s="1"/>
  <c r="M2137" i="13" s="1"/>
  <c r="L2138" i="13" s="1"/>
  <c r="M2138" i="13" s="1"/>
  <c r="L2139" i="13" s="1"/>
  <c r="M2139" i="13" s="1"/>
  <c r="L2140" i="13" s="1"/>
  <c r="M2140" i="13" s="1"/>
  <c r="L2141" i="13" s="1"/>
  <c r="M2141" i="13" s="1"/>
  <c r="L2142" i="13" s="1"/>
  <c r="M2142" i="13" s="1"/>
  <c r="L2143" i="13" s="1"/>
  <c r="M2143" i="13" s="1"/>
  <c r="L2144" i="13" s="1"/>
  <c r="M2144" i="13" s="1"/>
  <c r="L2145" i="13" s="1"/>
  <c r="M2145" i="13" s="1"/>
  <c r="L2146" i="13" s="1"/>
  <c r="M2146" i="13" s="1"/>
  <c r="L2147" i="13" s="1"/>
  <c r="M2147" i="13" s="1"/>
  <c r="L2148" i="13" s="1"/>
  <c r="M2148" i="13" s="1"/>
  <c r="L2149" i="13" s="1"/>
  <c r="M2149" i="13" s="1"/>
  <c r="L2150" i="13" s="1"/>
  <c r="M2150" i="13" s="1"/>
  <c r="L2151" i="13" s="1"/>
  <c r="M2151" i="13" s="1"/>
  <c r="L2152" i="13" s="1"/>
  <c r="M2152" i="13" s="1"/>
  <c r="L2153" i="13" s="1"/>
  <c r="M2153" i="13" s="1"/>
  <c r="L2154" i="13" s="1"/>
  <c r="M2154" i="13" s="1"/>
  <c r="L2155" i="13" s="1"/>
  <c r="M2155" i="13" s="1"/>
  <c r="L2156" i="13" s="1"/>
  <c r="M2156" i="13" s="1"/>
  <c r="L2157" i="13" s="1"/>
  <c r="M2157" i="13" s="1"/>
  <c r="L2158" i="13" s="1"/>
  <c r="M2158" i="13" s="1"/>
  <c r="L2159" i="13" s="1"/>
  <c r="M2159" i="13" s="1"/>
  <c r="L2160" i="13" s="1"/>
  <c r="M2160" i="13" s="1"/>
  <c r="L2161" i="13" s="1"/>
  <c r="M2161" i="13" s="1"/>
  <c r="I55" i="14" s="1"/>
  <c r="N55" i="14" s="1"/>
  <c r="M2162" i="13"/>
  <c r="L2163" i="13" s="1"/>
  <c r="M2163" i="13" s="1"/>
  <c r="L2164" i="13" s="1"/>
  <c r="M2164" i="13" s="1"/>
  <c r="L2165" i="13" s="1"/>
  <c r="M2165" i="13" s="1"/>
  <c r="L2166" i="13" s="1"/>
  <c r="M2166" i="13" s="1"/>
  <c r="L2167" i="13" s="1"/>
  <c r="M2167" i="13" s="1"/>
  <c r="L2168" i="13" s="1"/>
  <c r="M2168" i="13" s="1"/>
  <c r="L2169" i="13" s="1"/>
  <c r="M2169" i="13" s="1"/>
  <c r="L2170" i="13" s="1"/>
  <c r="M2170" i="13" s="1"/>
  <c r="L2171" i="13" s="1"/>
  <c r="M2171" i="13" s="1"/>
  <c r="L2172" i="13" s="1"/>
  <c r="M2172" i="13" s="1"/>
  <c r="L2173" i="13" s="1"/>
  <c r="M2173" i="13" s="1"/>
  <c r="L2174" i="13" s="1"/>
  <c r="M2174" i="13" s="1"/>
  <c r="L2175" i="13" s="1"/>
  <c r="M2175" i="13" s="1"/>
  <c r="L2176" i="13" s="1"/>
  <c r="M2176" i="13" s="1"/>
  <c r="L2177" i="13" s="1"/>
  <c r="M2177" i="13" s="1"/>
  <c r="L2178" i="13" s="1"/>
  <c r="M2178" i="13" s="1"/>
  <c r="L2179" i="13" s="1"/>
  <c r="M2179" i="13" s="1"/>
  <c r="L2180" i="13" s="1"/>
  <c r="M2180" i="13" s="1"/>
  <c r="L2181" i="13" s="1"/>
  <c r="M2181" i="13" s="1"/>
  <c r="L2182" i="13" s="1"/>
  <c r="M2182" i="13" s="1"/>
  <c r="L2183" i="13" s="1"/>
  <c r="M2183" i="13" s="1"/>
  <c r="L2184" i="13" s="1"/>
  <c r="M2184" i="13" s="1"/>
  <c r="L2185" i="13" s="1"/>
  <c r="M2185" i="13" s="1"/>
  <c r="L2186" i="13" s="1"/>
  <c r="M2186" i="13" s="1"/>
  <c r="L2187" i="13" s="1"/>
  <c r="M2187" i="13" s="1"/>
  <c r="L2188" i="13" s="1"/>
  <c r="M2188" i="13" s="1"/>
  <c r="L2189" i="13" s="1"/>
  <c r="M2189" i="13" s="1"/>
  <c r="L2190" i="13" s="1"/>
  <c r="M2190" i="13" s="1"/>
  <c r="L2191" i="13" s="1"/>
  <c r="M2191" i="13" s="1"/>
  <c r="L2192" i="13" s="1"/>
  <c r="M2192" i="13" s="1"/>
  <c r="L2193" i="13" s="1"/>
  <c r="M2193" i="13" s="1"/>
  <c r="L2194" i="13" s="1"/>
  <c r="M2194" i="13" s="1"/>
  <c r="L2195" i="13" s="1"/>
  <c r="M2195" i="13" s="1"/>
  <c r="L2196" i="13" s="1"/>
  <c r="M2196" i="13" s="1"/>
  <c r="L2197" i="13" s="1"/>
  <c r="M2197" i="13" s="1"/>
  <c r="L2198" i="13" s="1"/>
  <c r="M2198" i="13" s="1"/>
  <c r="L2199" i="13" s="1"/>
  <c r="M2199" i="13" s="1"/>
  <c r="L2200" i="13" s="1"/>
  <c r="M2200" i="13" s="1"/>
  <c r="L2201" i="13" s="1"/>
  <c r="M2201" i="13" s="1"/>
  <c r="I56" i="14" s="1"/>
  <c r="N56" i="14" s="1"/>
  <c r="M2242" i="13"/>
  <c r="L2243" i="13" s="1"/>
  <c r="M2243" i="13" s="1"/>
  <c r="L2244" i="13" s="1"/>
  <c r="M2244" i="13" s="1"/>
  <c r="L2245" i="13" s="1"/>
  <c r="M2245" i="13" s="1"/>
  <c r="L2246" i="13" s="1"/>
  <c r="M2246" i="13" s="1"/>
  <c r="L2247" i="13" s="1"/>
  <c r="M2247" i="13" s="1"/>
  <c r="L2248" i="13" s="1"/>
  <c r="M2248" i="13" s="1"/>
  <c r="L2249" i="13" s="1"/>
  <c r="M2249" i="13" s="1"/>
  <c r="L2250" i="13" s="1"/>
  <c r="M2250" i="13" s="1"/>
  <c r="L2251" i="13" s="1"/>
  <c r="M2251" i="13" s="1"/>
  <c r="L2252" i="13" s="1"/>
  <c r="M2252" i="13" s="1"/>
  <c r="L2253" i="13" s="1"/>
  <c r="M2253" i="13" s="1"/>
  <c r="L2254" i="13" s="1"/>
  <c r="M2254" i="13" s="1"/>
  <c r="L2255" i="13" s="1"/>
  <c r="M2255" i="13" s="1"/>
  <c r="L2256" i="13" s="1"/>
  <c r="M2256" i="13" s="1"/>
  <c r="L2257" i="13" s="1"/>
  <c r="M2257" i="13" s="1"/>
  <c r="L2258" i="13" s="1"/>
  <c r="M2258" i="13" s="1"/>
  <c r="L2259" i="13" s="1"/>
  <c r="M2259" i="13" s="1"/>
  <c r="L2260" i="13" s="1"/>
  <c r="M2260" i="13" s="1"/>
  <c r="L2261" i="13" s="1"/>
  <c r="M2261" i="13" s="1"/>
  <c r="L2262" i="13" s="1"/>
  <c r="M2262" i="13" s="1"/>
  <c r="L2263" i="13" s="1"/>
  <c r="M2263" i="13" s="1"/>
  <c r="L2264" i="13" s="1"/>
  <c r="M2264" i="13" s="1"/>
  <c r="L2265" i="13" s="1"/>
  <c r="M2265" i="13" s="1"/>
  <c r="L2266" i="13" s="1"/>
  <c r="M2266" i="13" s="1"/>
  <c r="L2267" i="13" s="1"/>
  <c r="M2267" i="13" s="1"/>
  <c r="L2268" i="13" s="1"/>
  <c r="M2268" i="13" s="1"/>
  <c r="L2269" i="13" s="1"/>
  <c r="M2269" i="13" s="1"/>
  <c r="L2270" i="13" s="1"/>
  <c r="M2270" i="13" s="1"/>
  <c r="L2271" i="13" s="1"/>
  <c r="M2271" i="13" s="1"/>
  <c r="L2272" i="13" s="1"/>
  <c r="M2272" i="13" s="1"/>
  <c r="L2273" i="13" s="1"/>
  <c r="M2273" i="13" s="1"/>
  <c r="L2274" i="13" s="1"/>
  <c r="M2274" i="13" s="1"/>
  <c r="L2275" i="13" s="1"/>
  <c r="M2275" i="13" s="1"/>
  <c r="L2276" i="13" s="1"/>
  <c r="M2276" i="13" s="1"/>
  <c r="L2277" i="13" s="1"/>
  <c r="M2277" i="13" s="1"/>
  <c r="L2278" i="13" s="1"/>
  <c r="M2278" i="13" s="1"/>
  <c r="L2279" i="13" s="1"/>
  <c r="M2279" i="13" s="1"/>
  <c r="L2280" i="13" s="1"/>
  <c r="M2280" i="13" s="1"/>
  <c r="L2281" i="13" s="1"/>
  <c r="M2281" i="13" s="1"/>
  <c r="I58" i="14" s="1"/>
  <c r="N58" i="14" s="1"/>
  <c r="M2442" i="13"/>
  <c r="L2443" i="13" s="1"/>
  <c r="M2443" i="13" s="1"/>
  <c r="L2444" i="13" s="1"/>
  <c r="M2444" i="13" s="1"/>
  <c r="L2445" i="13" s="1"/>
  <c r="M2445" i="13" s="1"/>
  <c r="L2446" i="13" s="1"/>
  <c r="M2446" i="13" s="1"/>
  <c r="L2447" i="13" s="1"/>
  <c r="M2447" i="13" s="1"/>
  <c r="L2448" i="13" s="1"/>
  <c r="M2448" i="13" s="1"/>
  <c r="L2449" i="13" s="1"/>
  <c r="M2449" i="13" s="1"/>
  <c r="L2450" i="13" s="1"/>
  <c r="M2450" i="13" s="1"/>
  <c r="L2451" i="13" s="1"/>
  <c r="M2451" i="13" s="1"/>
  <c r="L2452" i="13" s="1"/>
  <c r="M2452" i="13" s="1"/>
  <c r="L2453" i="13" s="1"/>
  <c r="M2453" i="13" s="1"/>
  <c r="L2454" i="13" s="1"/>
  <c r="M2454" i="13" s="1"/>
  <c r="L2455" i="13" s="1"/>
  <c r="M2455" i="13" s="1"/>
  <c r="L2456" i="13" s="1"/>
  <c r="M2456" i="13" s="1"/>
  <c r="L2457" i="13" s="1"/>
  <c r="M2457" i="13" s="1"/>
  <c r="L2458" i="13" s="1"/>
  <c r="M2458" i="13" s="1"/>
  <c r="L2459" i="13" s="1"/>
  <c r="M2459" i="13" s="1"/>
  <c r="L2460" i="13" s="1"/>
  <c r="M2460" i="13" s="1"/>
  <c r="L2461" i="13" s="1"/>
  <c r="M2461" i="13" s="1"/>
  <c r="L2462" i="13" s="1"/>
  <c r="M2462" i="13" s="1"/>
  <c r="L2463" i="13" s="1"/>
  <c r="M2463" i="13" s="1"/>
  <c r="L2464" i="13" s="1"/>
  <c r="M2464" i="13" s="1"/>
  <c r="L2465" i="13" s="1"/>
  <c r="M2465" i="13" s="1"/>
  <c r="L2466" i="13" s="1"/>
  <c r="M2466" i="13" s="1"/>
  <c r="L2467" i="13" s="1"/>
  <c r="M2467" i="13" s="1"/>
  <c r="L2468" i="13" s="1"/>
  <c r="M2468" i="13" s="1"/>
  <c r="L2469" i="13" s="1"/>
  <c r="M2469" i="13" s="1"/>
  <c r="L2470" i="13" s="1"/>
  <c r="M2470" i="13" s="1"/>
  <c r="L2471" i="13" s="1"/>
  <c r="M2471" i="13" s="1"/>
  <c r="L2472" i="13" s="1"/>
  <c r="M2472" i="13" s="1"/>
  <c r="L2473" i="13" s="1"/>
  <c r="M2473" i="13" s="1"/>
  <c r="L2474" i="13" s="1"/>
  <c r="M2474" i="13" s="1"/>
  <c r="L2475" i="13" s="1"/>
  <c r="M2475" i="13" s="1"/>
  <c r="L2476" i="13" s="1"/>
  <c r="M2476" i="13" s="1"/>
  <c r="L2477" i="13" s="1"/>
  <c r="M2477" i="13" s="1"/>
  <c r="L2478" i="13" s="1"/>
  <c r="M2478" i="13" s="1"/>
  <c r="L2479" i="13" s="1"/>
  <c r="M2479" i="13" s="1"/>
  <c r="L2480" i="13" s="1"/>
  <c r="M2480" i="13" s="1"/>
  <c r="L2481" i="13" s="1"/>
  <c r="M2481" i="13" s="1"/>
  <c r="I63" i="14" s="1"/>
  <c r="N63" i="14" s="1"/>
  <c r="M2643" i="13"/>
  <c r="L2644" i="13" s="1"/>
  <c r="M2644" i="13" s="1"/>
  <c r="L2645" i="13" s="1"/>
  <c r="M2645" i="13" s="1"/>
  <c r="L2646" i="13" s="1"/>
  <c r="M2646" i="13" s="1"/>
  <c r="L2647" i="13" s="1"/>
  <c r="M2647" i="13" s="1"/>
  <c r="L2648" i="13" s="1"/>
  <c r="M2648" i="13" s="1"/>
  <c r="L2649" i="13" s="1"/>
  <c r="M2649" i="13" s="1"/>
  <c r="L2650" i="13" s="1"/>
  <c r="M2650" i="13" s="1"/>
  <c r="L2651" i="13" s="1"/>
  <c r="M2651" i="13" s="1"/>
  <c r="L2652" i="13" s="1"/>
  <c r="M2652" i="13" s="1"/>
  <c r="L2653" i="13" s="1"/>
  <c r="M2653" i="13" s="1"/>
  <c r="L2654" i="13" s="1"/>
  <c r="M2654" i="13" s="1"/>
  <c r="L2655" i="13" s="1"/>
  <c r="M2655" i="13" s="1"/>
  <c r="L2656" i="13" s="1"/>
  <c r="M2656" i="13" s="1"/>
  <c r="L2657" i="13" s="1"/>
  <c r="M2657" i="13" s="1"/>
  <c r="L2658" i="13" s="1"/>
  <c r="M2658" i="13" s="1"/>
  <c r="L2659" i="13" s="1"/>
  <c r="M2659" i="13" s="1"/>
  <c r="L2660" i="13" s="1"/>
  <c r="M2660" i="13" s="1"/>
  <c r="L2661" i="13" s="1"/>
  <c r="M2661" i="13" s="1"/>
  <c r="L2662" i="13" s="1"/>
  <c r="M2662" i="13" s="1"/>
  <c r="L2663" i="13" s="1"/>
  <c r="M2663" i="13" s="1"/>
  <c r="L2664" i="13" s="1"/>
  <c r="M2664" i="13" s="1"/>
  <c r="L2665" i="13" s="1"/>
  <c r="M2665" i="13" s="1"/>
  <c r="L2666" i="13" s="1"/>
  <c r="M2666" i="13" s="1"/>
  <c r="L2667" i="13" s="1"/>
  <c r="M2667" i="13" s="1"/>
  <c r="L2668" i="13" s="1"/>
  <c r="M2668" i="13" s="1"/>
  <c r="L2669" i="13" s="1"/>
  <c r="M2669" i="13" s="1"/>
  <c r="L2670" i="13" s="1"/>
  <c r="M2670" i="13" s="1"/>
  <c r="L2671" i="13" s="1"/>
  <c r="M2671" i="13" s="1"/>
  <c r="L2672" i="13" s="1"/>
  <c r="M2672" i="13" s="1"/>
  <c r="L2673" i="13" s="1"/>
  <c r="M2673" i="13" s="1"/>
  <c r="L2674" i="13" s="1"/>
  <c r="M2674" i="13" s="1"/>
  <c r="L2675" i="13" s="1"/>
  <c r="M2675" i="13" s="1"/>
  <c r="L2676" i="13" s="1"/>
  <c r="M2676" i="13" s="1"/>
  <c r="L2677" i="13" s="1"/>
  <c r="M2677" i="13" s="1"/>
  <c r="L2678" i="13" s="1"/>
  <c r="M2678" i="13" s="1"/>
  <c r="L2679" i="13" s="1"/>
  <c r="M2679" i="13" s="1"/>
  <c r="L2680" i="13" s="1"/>
  <c r="M2680" i="13" s="1"/>
  <c r="L2681" i="13" s="1"/>
  <c r="M2681" i="13" s="1"/>
  <c r="I68" i="14" s="1"/>
  <c r="N68" i="14" s="1"/>
  <c r="M2850" i="13"/>
  <c r="L2851" i="13" s="1"/>
  <c r="M2851" i="13" s="1"/>
  <c r="L2852" i="13" s="1"/>
  <c r="M2852" i="13" s="1"/>
  <c r="L2853" i="13" s="1"/>
  <c r="M2853" i="13" s="1"/>
  <c r="L2854" i="13" s="1"/>
  <c r="M2854" i="13" s="1"/>
  <c r="L2855" i="13" s="1"/>
  <c r="M2855" i="13" s="1"/>
  <c r="L2856" i="13" s="1"/>
  <c r="M2856" i="13" s="1"/>
  <c r="L2857" i="13" s="1"/>
  <c r="M2857" i="13" s="1"/>
  <c r="L2858" i="13" s="1"/>
  <c r="M2858" i="13" s="1"/>
  <c r="L2859" i="13" s="1"/>
  <c r="M2859" i="13" s="1"/>
  <c r="L2860" i="13" s="1"/>
  <c r="M2860" i="13" s="1"/>
  <c r="L2861" i="13" s="1"/>
  <c r="M2861" i="13" s="1"/>
  <c r="L2862" i="13" s="1"/>
  <c r="M2862" i="13" s="1"/>
  <c r="L2863" i="13" s="1"/>
  <c r="M2863" i="13" s="1"/>
  <c r="L2864" i="13" s="1"/>
  <c r="M2864" i="13" s="1"/>
  <c r="L2865" i="13" s="1"/>
  <c r="M2865" i="13" s="1"/>
  <c r="L2866" i="13" s="1"/>
  <c r="M2866" i="13" s="1"/>
  <c r="L2867" i="13" s="1"/>
  <c r="M2867" i="13" s="1"/>
  <c r="L2868" i="13" s="1"/>
  <c r="M2868" i="13" s="1"/>
  <c r="L2869" i="13" s="1"/>
  <c r="M2869" i="13" s="1"/>
  <c r="L2870" i="13" s="1"/>
  <c r="M2870" i="13" s="1"/>
  <c r="L2871" i="13" s="1"/>
  <c r="M2871" i="13" s="1"/>
  <c r="L2872" i="13" s="1"/>
  <c r="M2872" i="13" s="1"/>
  <c r="L2873" i="13" s="1"/>
  <c r="M2873" i="13" s="1"/>
  <c r="L2874" i="13" s="1"/>
  <c r="M2874" i="13" s="1"/>
  <c r="L2875" i="13" s="1"/>
  <c r="M2875" i="13" s="1"/>
  <c r="L2876" i="13" s="1"/>
  <c r="M2876" i="13" s="1"/>
  <c r="L2877" i="13" s="1"/>
  <c r="M2877" i="13" s="1"/>
  <c r="L2878" i="13" s="1"/>
  <c r="M2878" i="13" s="1"/>
  <c r="L2879" i="13" s="1"/>
  <c r="M2879" i="13" s="1"/>
  <c r="L2880" i="13" s="1"/>
  <c r="M2880" i="13" s="1"/>
  <c r="L2881" i="13" s="1"/>
  <c r="M2881" i="13" s="1"/>
  <c r="I73" i="14" s="1"/>
  <c r="N73" i="14" s="1"/>
  <c r="M2202" i="13"/>
  <c r="L2203" i="13" s="1"/>
  <c r="M2203" i="13" s="1"/>
  <c r="L2204" i="13" s="1"/>
  <c r="M2204" i="13" s="1"/>
  <c r="L2205" i="13" s="1"/>
  <c r="M2205" i="13" s="1"/>
  <c r="L2206" i="13" s="1"/>
  <c r="M2206" i="13" s="1"/>
  <c r="L2207" i="13" s="1"/>
  <c r="M2207" i="13" s="1"/>
  <c r="L2208" i="13" s="1"/>
  <c r="M2208" i="13" s="1"/>
  <c r="L2209" i="13" s="1"/>
  <c r="M2209" i="13" s="1"/>
  <c r="L2210" i="13" s="1"/>
  <c r="M2210" i="13" s="1"/>
  <c r="L2211" i="13" s="1"/>
  <c r="M2211" i="13" s="1"/>
  <c r="L2212" i="13" s="1"/>
  <c r="M2212" i="13" s="1"/>
  <c r="L2213" i="13" s="1"/>
  <c r="M2213" i="13" s="1"/>
  <c r="L2214" i="13" s="1"/>
  <c r="M2214" i="13" s="1"/>
  <c r="L2215" i="13" s="1"/>
  <c r="M2215" i="13" s="1"/>
  <c r="L2216" i="13" s="1"/>
  <c r="M2216" i="13" s="1"/>
  <c r="L2217" i="13" s="1"/>
  <c r="M2217" i="13" s="1"/>
  <c r="L2218" i="13" s="1"/>
  <c r="M2218" i="13" s="1"/>
  <c r="L2219" i="13" s="1"/>
  <c r="M2219" i="13" s="1"/>
  <c r="L2220" i="13" s="1"/>
  <c r="M2220" i="13" s="1"/>
  <c r="L2221" i="13" s="1"/>
  <c r="M2221" i="13" s="1"/>
  <c r="L2222" i="13" s="1"/>
  <c r="M2222" i="13" s="1"/>
  <c r="L2223" i="13" s="1"/>
  <c r="M2223" i="13" s="1"/>
  <c r="L2224" i="13" s="1"/>
  <c r="M2224" i="13" s="1"/>
  <c r="L2225" i="13" s="1"/>
  <c r="M2225" i="13" s="1"/>
  <c r="L2226" i="13" s="1"/>
  <c r="M2226" i="13" s="1"/>
  <c r="L2227" i="13" s="1"/>
  <c r="M2227" i="13" s="1"/>
  <c r="L2228" i="13" s="1"/>
  <c r="M2228" i="13" s="1"/>
  <c r="L2229" i="13" s="1"/>
  <c r="M2229" i="13" s="1"/>
  <c r="L2230" i="13" s="1"/>
  <c r="M2230" i="13" s="1"/>
  <c r="L2231" i="13" s="1"/>
  <c r="M2231" i="13" s="1"/>
  <c r="L2232" i="13" s="1"/>
  <c r="M2232" i="13" s="1"/>
  <c r="L2233" i="13" s="1"/>
  <c r="M2233" i="13" s="1"/>
  <c r="L2234" i="13" s="1"/>
  <c r="M2234" i="13" s="1"/>
  <c r="L2235" i="13" s="1"/>
  <c r="M2235" i="13" s="1"/>
  <c r="L2236" i="13" s="1"/>
  <c r="M2236" i="13" s="1"/>
  <c r="L2237" i="13" s="1"/>
  <c r="M2237" i="13" s="1"/>
  <c r="L2238" i="13" s="1"/>
  <c r="M2238" i="13" s="1"/>
  <c r="L2239" i="13" s="1"/>
  <c r="M2239" i="13" s="1"/>
  <c r="L2240" i="13" s="1"/>
  <c r="M2240" i="13" s="1"/>
  <c r="L2241" i="13" s="1"/>
  <c r="M2241" i="13" s="1"/>
  <c r="I57" i="14" s="1"/>
  <c r="N57" i="14" s="1"/>
  <c r="M2407" i="13"/>
  <c r="L2408" i="13" s="1"/>
  <c r="M2408" i="13" s="1"/>
  <c r="L2409" i="13" s="1"/>
  <c r="M2409" i="13" s="1"/>
  <c r="L2410" i="13" s="1"/>
  <c r="M2410" i="13" s="1"/>
  <c r="L2411" i="13" s="1"/>
  <c r="M2411" i="13" s="1"/>
  <c r="L2412" i="13" s="1"/>
  <c r="M2412" i="13" s="1"/>
  <c r="L2413" i="13" s="1"/>
  <c r="M2413" i="13" s="1"/>
  <c r="L2414" i="13" s="1"/>
  <c r="M2414" i="13" s="1"/>
  <c r="L2415" i="13" s="1"/>
  <c r="M2415" i="13" s="1"/>
  <c r="L2416" i="13" s="1"/>
  <c r="M2416" i="13" s="1"/>
  <c r="L2417" i="13" s="1"/>
  <c r="M2417" i="13" s="1"/>
  <c r="L2418" i="13" s="1"/>
  <c r="M2418" i="13" s="1"/>
  <c r="L2419" i="13" s="1"/>
  <c r="M2419" i="13" s="1"/>
  <c r="L2420" i="13" s="1"/>
  <c r="M2420" i="13" s="1"/>
  <c r="L2421" i="13" s="1"/>
  <c r="M2421" i="13" s="1"/>
  <c r="L2422" i="13" s="1"/>
  <c r="M2422" i="13" s="1"/>
  <c r="L2423" i="13" s="1"/>
  <c r="M2423" i="13" s="1"/>
  <c r="L2424" i="13" s="1"/>
  <c r="M2424" i="13" s="1"/>
  <c r="L2425" i="13" s="1"/>
  <c r="M2425" i="13" s="1"/>
  <c r="L2426" i="13" s="1"/>
  <c r="M2426" i="13" s="1"/>
  <c r="L2427" i="13" s="1"/>
  <c r="M2427" i="13" s="1"/>
  <c r="L2428" i="13" s="1"/>
  <c r="M2428" i="13" s="1"/>
  <c r="L2429" i="13" s="1"/>
  <c r="M2429" i="13" s="1"/>
  <c r="L2430" i="13" s="1"/>
  <c r="M2430" i="13" s="1"/>
  <c r="L2431" i="13" s="1"/>
  <c r="M2431" i="13" s="1"/>
  <c r="L2432" i="13" s="1"/>
  <c r="M2432" i="13" s="1"/>
  <c r="L2433" i="13" s="1"/>
  <c r="M2433" i="13" s="1"/>
  <c r="L2434" i="13" s="1"/>
  <c r="M2434" i="13" s="1"/>
  <c r="L2435" i="13" s="1"/>
  <c r="M2435" i="13" s="1"/>
  <c r="L2436" i="13" s="1"/>
  <c r="M2436" i="13" s="1"/>
  <c r="L2437" i="13" s="1"/>
  <c r="M2437" i="13" s="1"/>
  <c r="L2438" i="13" s="1"/>
  <c r="M2438" i="13" s="1"/>
  <c r="L2439" i="13" s="1"/>
  <c r="M2439" i="13" s="1"/>
  <c r="L2440" i="13" s="1"/>
  <c r="M2440" i="13" s="1"/>
  <c r="L2441" i="13" s="1"/>
  <c r="M2441" i="13" s="1"/>
  <c r="I62" i="14" s="1"/>
  <c r="M2602" i="13"/>
  <c r="L2603" i="13" s="1"/>
  <c r="M2603" i="13" s="1"/>
  <c r="L2604" i="13" s="1"/>
  <c r="M2604" i="13" s="1"/>
  <c r="L2605" i="13" s="1"/>
  <c r="M2605" i="13" s="1"/>
  <c r="L2606" i="13" s="1"/>
  <c r="M2606" i="13" s="1"/>
  <c r="L2607" i="13" s="1"/>
  <c r="M2607" i="13" s="1"/>
  <c r="L2608" i="13" s="1"/>
  <c r="M2608" i="13" s="1"/>
  <c r="L2609" i="13" s="1"/>
  <c r="M2609" i="13" s="1"/>
  <c r="L2610" i="13" s="1"/>
  <c r="M2610" i="13" s="1"/>
  <c r="L2611" i="13" s="1"/>
  <c r="M2611" i="13" s="1"/>
  <c r="L2612" i="13" s="1"/>
  <c r="M2612" i="13" s="1"/>
  <c r="L2613" i="13" s="1"/>
  <c r="M2613" i="13" s="1"/>
  <c r="L2614" i="13" s="1"/>
  <c r="M2614" i="13" s="1"/>
  <c r="L2615" i="13" s="1"/>
  <c r="M2615" i="13" s="1"/>
  <c r="L2616" i="13" s="1"/>
  <c r="M2616" i="13" s="1"/>
  <c r="L2617" i="13" s="1"/>
  <c r="M2617" i="13" s="1"/>
  <c r="L2618" i="13" s="1"/>
  <c r="M2618" i="13" s="1"/>
  <c r="L2619" i="13" s="1"/>
  <c r="M2619" i="13" s="1"/>
  <c r="L2620" i="13" s="1"/>
  <c r="M2620" i="13" s="1"/>
  <c r="L2621" i="13" s="1"/>
  <c r="M2621" i="13" s="1"/>
  <c r="L2622" i="13" s="1"/>
  <c r="M2622" i="13" s="1"/>
  <c r="L2623" i="13" s="1"/>
  <c r="M2623" i="13" s="1"/>
  <c r="L2624" i="13" s="1"/>
  <c r="M2624" i="13" s="1"/>
  <c r="L2625" i="13" s="1"/>
  <c r="M2625" i="13" s="1"/>
  <c r="L2626" i="13" s="1"/>
  <c r="M2626" i="13" s="1"/>
  <c r="L2627" i="13" s="1"/>
  <c r="M2627" i="13" s="1"/>
  <c r="L2628" i="13" s="1"/>
  <c r="M2628" i="13" s="1"/>
  <c r="L2629" i="13" s="1"/>
  <c r="M2629" i="13" s="1"/>
  <c r="L2630" i="13" s="1"/>
  <c r="M2630" i="13" s="1"/>
  <c r="L2631" i="13" s="1"/>
  <c r="M2631" i="13" s="1"/>
  <c r="L2632" i="13" s="1"/>
  <c r="M2632" i="13" s="1"/>
  <c r="L2633" i="13" s="1"/>
  <c r="M2633" i="13" s="1"/>
  <c r="L2634" i="13" s="1"/>
  <c r="M2634" i="13" s="1"/>
  <c r="L2635" i="13" s="1"/>
  <c r="M2635" i="13" s="1"/>
  <c r="L2636" i="13" s="1"/>
  <c r="M2636" i="13" s="1"/>
  <c r="L2637" i="13" s="1"/>
  <c r="M2637" i="13" s="1"/>
  <c r="L2638" i="13" s="1"/>
  <c r="M2638" i="13" s="1"/>
  <c r="L2639" i="13" s="1"/>
  <c r="M2639" i="13" s="1"/>
  <c r="L2640" i="13" s="1"/>
  <c r="M2640" i="13" s="1"/>
  <c r="L2641" i="13" s="1"/>
  <c r="M2641" i="13" s="1"/>
  <c r="I67" i="14" s="1"/>
  <c r="N67" i="14" s="1"/>
  <c r="M2802" i="13"/>
  <c r="L2803" i="13" s="1"/>
  <c r="M2803" i="13" s="1"/>
  <c r="L2804" i="13" s="1"/>
  <c r="M2804" i="13" s="1"/>
  <c r="L2805" i="13" s="1"/>
  <c r="M2805" i="13" s="1"/>
  <c r="L2806" i="13" s="1"/>
  <c r="M2806" i="13" s="1"/>
  <c r="L2807" i="13" s="1"/>
  <c r="M2807" i="13" s="1"/>
  <c r="L2808" i="13" s="1"/>
  <c r="M2808" i="13" s="1"/>
  <c r="L2809" i="13" s="1"/>
  <c r="M2809" i="13" s="1"/>
  <c r="L2810" i="13" s="1"/>
  <c r="M2810" i="13" s="1"/>
  <c r="L2811" i="13" s="1"/>
  <c r="M2811" i="13" s="1"/>
  <c r="L2812" i="13" s="1"/>
  <c r="M2812" i="13" s="1"/>
  <c r="L2813" i="13" s="1"/>
  <c r="M2813" i="13" s="1"/>
  <c r="L2814" i="13" s="1"/>
  <c r="M2814" i="13" s="1"/>
  <c r="L2815" i="13" s="1"/>
  <c r="M2815" i="13" s="1"/>
  <c r="L2816" i="13" s="1"/>
  <c r="M2816" i="13" s="1"/>
  <c r="L2817" i="13" s="1"/>
  <c r="M2817" i="13" s="1"/>
  <c r="L2818" i="13" s="1"/>
  <c r="M2818" i="13" s="1"/>
  <c r="L2819" i="13" s="1"/>
  <c r="M2819" i="13" s="1"/>
  <c r="L2820" i="13" s="1"/>
  <c r="M2820" i="13" s="1"/>
  <c r="L2821" i="13" s="1"/>
  <c r="M2821" i="13" s="1"/>
  <c r="L2822" i="13" s="1"/>
  <c r="M2822" i="13" s="1"/>
  <c r="L2823" i="13" s="1"/>
  <c r="M2823" i="13" s="1"/>
  <c r="L2824" i="13" s="1"/>
  <c r="M2824" i="13" s="1"/>
  <c r="L2825" i="13" s="1"/>
  <c r="M2825" i="13" s="1"/>
  <c r="L2826" i="13" s="1"/>
  <c r="M2826" i="13" s="1"/>
  <c r="L2827" i="13" s="1"/>
  <c r="M2827" i="13" s="1"/>
  <c r="L2828" i="13" s="1"/>
  <c r="M2828" i="13" s="1"/>
  <c r="L2829" i="13" s="1"/>
  <c r="M2829" i="13" s="1"/>
  <c r="L2830" i="13" s="1"/>
  <c r="M2830" i="13" s="1"/>
  <c r="L2831" i="13" s="1"/>
  <c r="M2831" i="13" s="1"/>
  <c r="L2832" i="13" s="1"/>
  <c r="M2832" i="13" s="1"/>
  <c r="L2833" i="13" s="1"/>
  <c r="M2833" i="13" s="1"/>
  <c r="L2834" i="13" s="1"/>
  <c r="M2834" i="13" s="1"/>
  <c r="L2835" i="13" s="1"/>
  <c r="M2835" i="13" s="1"/>
  <c r="L2836" i="13" s="1"/>
  <c r="M2836" i="13" s="1"/>
  <c r="L2837" i="13" s="1"/>
  <c r="M2837" i="13" s="1"/>
  <c r="L2838" i="13" s="1"/>
  <c r="M2838" i="13" s="1"/>
  <c r="L2839" i="13" s="1"/>
  <c r="M2839" i="13" s="1"/>
  <c r="L2840" i="13" s="1"/>
  <c r="M2840" i="13" s="1"/>
  <c r="L2841" i="13" s="1"/>
  <c r="M2841" i="13" s="1"/>
  <c r="I72" i="14" s="1"/>
  <c r="N72" i="14" s="1"/>
  <c r="M2365" i="13"/>
  <c r="L2366" i="13" s="1"/>
  <c r="M2366" i="13" s="1"/>
  <c r="L2367" i="13" s="1"/>
  <c r="M2367" i="13" s="1"/>
  <c r="L2368" i="13" s="1"/>
  <c r="M2368" i="13" s="1"/>
  <c r="L2369" i="13" s="1"/>
  <c r="M2369" i="13" s="1"/>
  <c r="L2370" i="13" s="1"/>
  <c r="M2370" i="13" s="1"/>
  <c r="L2371" i="13" s="1"/>
  <c r="M2371" i="13" s="1"/>
  <c r="L2372" i="13" s="1"/>
  <c r="M2372" i="13" s="1"/>
  <c r="L2373" i="13" s="1"/>
  <c r="M2373" i="13" s="1"/>
  <c r="L2374" i="13" s="1"/>
  <c r="M2374" i="13" s="1"/>
  <c r="L2375" i="13" s="1"/>
  <c r="M2375" i="13" s="1"/>
  <c r="L2376" i="13" s="1"/>
  <c r="M2376" i="13" s="1"/>
  <c r="L2377" i="13" s="1"/>
  <c r="M2377" i="13" s="1"/>
  <c r="L2378" i="13" s="1"/>
  <c r="M2378" i="13" s="1"/>
  <c r="L2379" i="13" s="1"/>
  <c r="M2379" i="13" s="1"/>
  <c r="L2380" i="13" s="1"/>
  <c r="M2380" i="13" s="1"/>
  <c r="L2381" i="13" s="1"/>
  <c r="M2381" i="13" s="1"/>
  <c r="L2382" i="13" s="1"/>
  <c r="M2382" i="13" s="1"/>
  <c r="L2383" i="13" s="1"/>
  <c r="M2383" i="13" s="1"/>
  <c r="L2384" i="13" s="1"/>
  <c r="M2384" i="13" s="1"/>
  <c r="L2385" i="13" s="1"/>
  <c r="M2385" i="13" s="1"/>
  <c r="L2386" i="13" s="1"/>
  <c r="M2386" i="13" s="1"/>
  <c r="L2387" i="13" s="1"/>
  <c r="M2387" i="13" s="1"/>
  <c r="L2388" i="13" s="1"/>
  <c r="M2388" i="13" s="1"/>
  <c r="L2389" i="13" s="1"/>
  <c r="M2389" i="13" s="1"/>
  <c r="L2390" i="13" s="1"/>
  <c r="M2390" i="13" s="1"/>
  <c r="L2391" i="13" s="1"/>
  <c r="M2391" i="13" s="1"/>
  <c r="L2392" i="13" s="1"/>
  <c r="M2392" i="13" s="1"/>
  <c r="L2393" i="13" s="1"/>
  <c r="M2393" i="13" s="1"/>
  <c r="L2394" i="13" s="1"/>
  <c r="M2394" i="13" s="1"/>
  <c r="L2395" i="13" s="1"/>
  <c r="M2395" i="13" s="1"/>
  <c r="L2396" i="13" s="1"/>
  <c r="M2396" i="13" s="1"/>
  <c r="L2397" i="13" s="1"/>
  <c r="M2397" i="13" s="1"/>
  <c r="L2398" i="13" s="1"/>
  <c r="M2398" i="13" s="1"/>
  <c r="L2399" i="13" s="1"/>
  <c r="M2399" i="13" s="1"/>
  <c r="L2400" i="13" s="1"/>
  <c r="M2400" i="13" s="1"/>
  <c r="L2401" i="13" s="1"/>
  <c r="M2401" i="13" s="1"/>
  <c r="I61" i="14" s="1"/>
  <c r="N61" i="14" s="1"/>
  <c r="M2562" i="13"/>
  <c r="L2563" i="13" s="1"/>
  <c r="M2563" i="13" s="1"/>
  <c r="L2564" i="13" s="1"/>
  <c r="M2564" i="13" s="1"/>
  <c r="L2565" i="13" s="1"/>
  <c r="M2565" i="13" s="1"/>
  <c r="L2566" i="13" s="1"/>
  <c r="M2566" i="13" s="1"/>
  <c r="L2567" i="13" s="1"/>
  <c r="M2567" i="13" s="1"/>
  <c r="L2568" i="13" s="1"/>
  <c r="M2568" i="13" s="1"/>
  <c r="L2569" i="13" s="1"/>
  <c r="M2569" i="13" s="1"/>
  <c r="L2570" i="13" s="1"/>
  <c r="M2570" i="13" s="1"/>
  <c r="L2571" i="13" s="1"/>
  <c r="M2571" i="13" s="1"/>
  <c r="L2572" i="13" s="1"/>
  <c r="M2572" i="13" s="1"/>
  <c r="L2573" i="13" s="1"/>
  <c r="M2573" i="13" s="1"/>
  <c r="L2574" i="13" s="1"/>
  <c r="M2574" i="13" s="1"/>
  <c r="L2575" i="13" s="1"/>
  <c r="M2575" i="13" s="1"/>
  <c r="L2576" i="13" s="1"/>
  <c r="M2576" i="13" s="1"/>
  <c r="L2577" i="13" s="1"/>
  <c r="M2577" i="13" s="1"/>
  <c r="L2578" i="13" s="1"/>
  <c r="M2578" i="13" s="1"/>
  <c r="L2579" i="13" s="1"/>
  <c r="M2579" i="13" s="1"/>
  <c r="L2580" i="13" s="1"/>
  <c r="M2580" i="13" s="1"/>
  <c r="L2581" i="13" s="1"/>
  <c r="M2581" i="13" s="1"/>
  <c r="L2582" i="13" s="1"/>
  <c r="M2582" i="13" s="1"/>
  <c r="L2583" i="13" s="1"/>
  <c r="M2583" i="13" s="1"/>
  <c r="L2584" i="13" s="1"/>
  <c r="M2584" i="13" s="1"/>
  <c r="L2585" i="13" s="1"/>
  <c r="M2585" i="13" s="1"/>
  <c r="L2586" i="13" s="1"/>
  <c r="M2586" i="13" s="1"/>
  <c r="L2587" i="13" s="1"/>
  <c r="M2587" i="13" s="1"/>
  <c r="L2588" i="13" s="1"/>
  <c r="M2588" i="13" s="1"/>
  <c r="L2589" i="13" s="1"/>
  <c r="M2589" i="13" s="1"/>
  <c r="L2590" i="13" s="1"/>
  <c r="M2590" i="13" s="1"/>
  <c r="L2591" i="13" s="1"/>
  <c r="M2591" i="13" s="1"/>
  <c r="L2592" i="13" s="1"/>
  <c r="M2592" i="13" s="1"/>
  <c r="L2593" i="13" s="1"/>
  <c r="M2593" i="13" s="1"/>
  <c r="L2594" i="13" s="1"/>
  <c r="M2594" i="13" s="1"/>
  <c r="L2595" i="13" s="1"/>
  <c r="M2595" i="13" s="1"/>
  <c r="L2596" i="13" s="1"/>
  <c r="M2596" i="13" s="1"/>
  <c r="L2597" i="13" s="1"/>
  <c r="M2597" i="13" s="1"/>
  <c r="L2598" i="13" s="1"/>
  <c r="M2598" i="13" s="1"/>
  <c r="L2599" i="13" s="1"/>
  <c r="M2599" i="13" s="1"/>
  <c r="L2600" i="13" s="1"/>
  <c r="M2600" i="13" s="1"/>
  <c r="L2601" i="13" s="1"/>
  <c r="M2601" i="13" s="1"/>
  <c r="I66" i="14" s="1"/>
  <c r="N66" i="14" s="1"/>
  <c r="M2762" i="13"/>
  <c r="L2763" i="13" s="1"/>
  <c r="M2763" i="13" s="1"/>
  <c r="L2764" i="13" s="1"/>
  <c r="M2764" i="13" s="1"/>
  <c r="L2765" i="13" s="1"/>
  <c r="M2765" i="13" s="1"/>
  <c r="L2766" i="13" s="1"/>
  <c r="M2766" i="13" s="1"/>
  <c r="L2767" i="13" s="1"/>
  <c r="M2767" i="13" s="1"/>
  <c r="L2768" i="13" s="1"/>
  <c r="M2768" i="13" s="1"/>
  <c r="L2769" i="13" s="1"/>
  <c r="M2769" i="13" s="1"/>
  <c r="L2770" i="13" s="1"/>
  <c r="M2770" i="13" s="1"/>
  <c r="L2771" i="13" s="1"/>
  <c r="M2771" i="13" s="1"/>
  <c r="L2772" i="13" s="1"/>
  <c r="M2772" i="13" s="1"/>
  <c r="L2773" i="13" s="1"/>
  <c r="M2773" i="13" s="1"/>
  <c r="L2774" i="13" s="1"/>
  <c r="M2774" i="13" s="1"/>
  <c r="L2775" i="13" s="1"/>
  <c r="M2775" i="13" s="1"/>
  <c r="L2776" i="13" s="1"/>
  <c r="M2776" i="13" s="1"/>
  <c r="L2777" i="13" s="1"/>
  <c r="M2777" i="13" s="1"/>
  <c r="L2778" i="13" s="1"/>
  <c r="M2778" i="13" s="1"/>
  <c r="L2779" i="13" s="1"/>
  <c r="M2779" i="13" s="1"/>
  <c r="L2780" i="13" s="1"/>
  <c r="M2780" i="13" s="1"/>
  <c r="L2781" i="13" s="1"/>
  <c r="M2781" i="13" s="1"/>
  <c r="L2782" i="13" s="1"/>
  <c r="M2782" i="13" s="1"/>
  <c r="L2783" i="13" s="1"/>
  <c r="M2783" i="13" s="1"/>
  <c r="L2784" i="13" s="1"/>
  <c r="M2784" i="13" s="1"/>
  <c r="L2785" i="13" s="1"/>
  <c r="M2785" i="13" s="1"/>
  <c r="L2786" i="13" s="1"/>
  <c r="M2786" i="13" s="1"/>
  <c r="L2787" i="13" s="1"/>
  <c r="M2787" i="13" s="1"/>
  <c r="L2788" i="13" s="1"/>
  <c r="M2788" i="13" s="1"/>
  <c r="L2789" i="13" s="1"/>
  <c r="M2789" i="13" s="1"/>
  <c r="L2790" i="13" s="1"/>
  <c r="M2790" i="13" s="1"/>
  <c r="L2791" i="13" s="1"/>
  <c r="M2791" i="13" s="1"/>
  <c r="L2792" i="13" s="1"/>
  <c r="M2792" i="13" s="1"/>
  <c r="L2793" i="13" s="1"/>
  <c r="M2793" i="13" s="1"/>
  <c r="L2794" i="13" s="1"/>
  <c r="M2794" i="13" s="1"/>
  <c r="L2795" i="13" s="1"/>
  <c r="M2795" i="13" s="1"/>
  <c r="L2796" i="13" s="1"/>
  <c r="M2796" i="13" s="1"/>
  <c r="L2797" i="13" s="1"/>
  <c r="M2797" i="13" s="1"/>
  <c r="L2798" i="13" s="1"/>
  <c r="M2798" i="13" s="1"/>
  <c r="L2799" i="13" s="1"/>
  <c r="M2799" i="13" s="1"/>
  <c r="L2800" i="13" s="1"/>
  <c r="M2800" i="13" s="1"/>
  <c r="L2801" i="13" s="1"/>
  <c r="M2801" i="13" s="1"/>
  <c r="I71" i="14" s="1"/>
  <c r="N71" i="14" s="1"/>
  <c r="M2323" i="13"/>
  <c r="L2324" i="13" s="1"/>
  <c r="M2324" i="13" s="1"/>
  <c r="L2325" i="13" s="1"/>
  <c r="M2325" i="13" s="1"/>
  <c r="L2326" i="13" s="1"/>
  <c r="M2326" i="13" s="1"/>
  <c r="L2327" i="13" s="1"/>
  <c r="M2327" i="13" s="1"/>
  <c r="L2328" i="13" s="1"/>
  <c r="M2328" i="13" s="1"/>
  <c r="L2329" i="13" s="1"/>
  <c r="M2329" i="13" s="1"/>
  <c r="L2330" i="13" s="1"/>
  <c r="M2330" i="13" s="1"/>
  <c r="L2331" i="13" s="1"/>
  <c r="M2331" i="13" s="1"/>
  <c r="L2332" i="13" s="1"/>
  <c r="M2332" i="13" s="1"/>
  <c r="L2333" i="13" s="1"/>
  <c r="M2333" i="13" s="1"/>
  <c r="L2334" i="13" s="1"/>
  <c r="M2334" i="13" s="1"/>
  <c r="L2335" i="13" s="1"/>
  <c r="M2335" i="13" s="1"/>
  <c r="L2336" i="13" s="1"/>
  <c r="M2336" i="13" s="1"/>
  <c r="L2337" i="13" s="1"/>
  <c r="M2337" i="13" s="1"/>
  <c r="L2338" i="13" s="1"/>
  <c r="M2338" i="13" s="1"/>
  <c r="L2339" i="13" s="1"/>
  <c r="M2339" i="13" s="1"/>
  <c r="L2340" i="13" s="1"/>
  <c r="M2340" i="13" s="1"/>
  <c r="L2341" i="13" s="1"/>
  <c r="M2341" i="13" s="1"/>
  <c r="L2342" i="13" s="1"/>
  <c r="M2342" i="13" s="1"/>
  <c r="L2343" i="13" s="1"/>
  <c r="M2343" i="13" s="1"/>
  <c r="L2344" i="13" s="1"/>
  <c r="M2344" i="13" s="1"/>
  <c r="L2345" i="13" s="1"/>
  <c r="M2345" i="13" s="1"/>
  <c r="L2346" i="13" s="1"/>
  <c r="M2346" i="13" s="1"/>
  <c r="L2347" i="13" s="1"/>
  <c r="M2347" i="13" s="1"/>
  <c r="L2348" i="13" s="1"/>
  <c r="M2348" i="13" s="1"/>
  <c r="L2349" i="13" s="1"/>
  <c r="M2349" i="13" s="1"/>
  <c r="L2350" i="13" s="1"/>
  <c r="M2350" i="13" s="1"/>
  <c r="L2351" i="13" s="1"/>
  <c r="M2351" i="13" s="1"/>
  <c r="L2352" i="13" s="1"/>
  <c r="M2352" i="13" s="1"/>
  <c r="L2353" i="13" s="1"/>
  <c r="M2353" i="13" s="1"/>
  <c r="L2354" i="13" s="1"/>
  <c r="M2354" i="13" s="1"/>
  <c r="L2355" i="13" s="1"/>
  <c r="M2355" i="13" s="1"/>
  <c r="L2356" i="13" s="1"/>
  <c r="M2356" i="13" s="1"/>
  <c r="L2357" i="13" s="1"/>
  <c r="M2357" i="13" s="1"/>
  <c r="L2358" i="13" s="1"/>
  <c r="M2358" i="13" s="1"/>
  <c r="L2359" i="13" s="1"/>
  <c r="M2359" i="13" s="1"/>
  <c r="L2360" i="13" s="1"/>
  <c r="M2360" i="13" s="1"/>
  <c r="L2361" i="13" s="1"/>
  <c r="M2361" i="13" s="1"/>
  <c r="I60" i="14" s="1"/>
  <c r="N60" i="14" s="1"/>
  <c r="M2924" i="13"/>
  <c r="L2925" i="13" s="1"/>
  <c r="M2925" i="13" s="1"/>
  <c r="L2926" i="13" s="1"/>
  <c r="M2926" i="13" s="1"/>
  <c r="L2927" i="13" s="1"/>
  <c r="M2927" i="13" s="1"/>
  <c r="L2928" i="13" s="1"/>
  <c r="M2928" i="13" s="1"/>
  <c r="L2929" i="13" s="1"/>
  <c r="M2929" i="13" s="1"/>
  <c r="L2930" i="13" s="1"/>
  <c r="M2930" i="13" s="1"/>
  <c r="L2931" i="13" s="1"/>
  <c r="M2931" i="13" s="1"/>
  <c r="L2932" i="13" s="1"/>
  <c r="M2932" i="13" s="1"/>
  <c r="L2933" i="13" s="1"/>
  <c r="M2933" i="13" s="1"/>
  <c r="L2934" i="13" s="1"/>
  <c r="M2934" i="13" s="1"/>
  <c r="L2935" i="13" s="1"/>
  <c r="M2935" i="13" s="1"/>
  <c r="L2936" i="13" s="1"/>
  <c r="M2936" i="13" s="1"/>
  <c r="L2937" i="13" s="1"/>
  <c r="M2937" i="13" s="1"/>
  <c r="L2938" i="13" s="1"/>
  <c r="M2938" i="13" s="1"/>
  <c r="L2939" i="13" s="1"/>
  <c r="M2939" i="13" s="1"/>
  <c r="L2940" i="13" s="1"/>
  <c r="M2940" i="13" s="1"/>
  <c r="L2941" i="13" s="1"/>
  <c r="M2941" i="13" s="1"/>
  <c r="L2942" i="13" s="1"/>
  <c r="M2942" i="13" s="1"/>
  <c r="L2943" i="13" s="1"/>
  <c r="M2943" i="13" s="1"/>
  <c r="L2944" i="13" s="1"/>
  <c r="M2944" i="13" s="1"/>
  <c r="L2945" i="13" s="1"/>
  <c r="M2945" i="13" s="1"/>
  <c r="L2946" i="13" s="1"/>
  <c r="M2946" i="13" s="1"/>
  <c r="L2947" i="13" s="1"/>
  <c r="M2947" i="13" s="1"/>
  <c r="L2948" i="13" s="1"/>
  <c r="M2948" i="13" s="1"/>
  <c r="L2949" i="13" s="1"/>
  <c r="M2949" i="13" s="1"/>
  <c r="L2950" i="13" s="1"/>
  <c r="M2950" i="13" s="1"/>
  <c r="L2951" i="13" s="1"/>
  <c r="M2951" i="13" s="1"/>
  <c r="L2952" i="13" s="1"/>
  <c r="M2952" i="13" s="1"/>
  <c r="L2953" i="13" s="1"/>
  <c r="M2953" i="13" s="1"/>
  <c r="L2954" i="13" s="1"/>
  <c r="M2954" i="13" s="1"/>
  <c r="L2955" i="13" s="1"/>
  <c r="M2955" i="13" s="1"/>
  <c r="L2956" i="13" s="1"/>
  <c r="M2956" i="13" s="1"/>
  <c r="L2957" i="13" s="1"/>
  <c r="M2957" i="13" s="1"/>
  <c r="L2958" i="13" s="1"/>
  <c r="M2958" i="13" s="1"/>
  <c r="L2959" i="13" s="1"/>
  <c r="M2959" i="13" s="1"/>
  <c r="L2960" i="13" s="1"/>
  <c r="M2960" i="13" s="1"/>
  <c r="L2961" i="13" s="1"/>
  <c r="M2961" i="13" s="1"/>
  <c r="I75" i="14" s="1"/>
  <c r="N75" i="14" s="1"/>
  <c r="M2522" i="13"/>
  <c r="L2523" i="13" s="1"/>
  <c r="M2523" i="13" s="1"/>
  <c r="L2524" i="13" s="1"/>
  <c r="M2524" i="13" s="1"/>
  <c r="L2525" i="13" s="1"/>
  <c r="M2525" i="13" s="1"/>
  <c r="L2526" i="13" s="1"/>
  <c r="M2526" i="13" s="1"/>
  <c r="L2527" i="13" s="1"/>
  <c r="M2527" i="13" s="1"/>
  <c r="L2528" i="13" s="1"/>
  <c r="M2528" i="13" s="1"/>
  <c r="L2529" i="13" s="1"/>
  <c r="M2529" i="13" s="1"/>
  <c r="L2530" i="13" s="1"/>
  <c r="M2530" i="13" s="1"/>
  <c r="L2531" i="13" s="1"/>
  <c r="M2531" i="13" s="1"/>
  <c r="L2532" i="13" s="1"/>
  <c r="M2532" i="13" s="1"/>
  <c r="L2533" i="13" s="1"/>
  <c r="M2533" i="13" s="1"/>
  <c r="L2534" i="13" s="1"/>
  <c r="M2534" i="13" s="1"/>
  <c r="L2535" i="13" s="1"/>
  <c r="M2535" i="13" s="1"/>
  <c r="L2536" i="13" s="1"/>
  <c r="M2536" i="13" s="1"/>
  <c r="L2537" i="13" s="1"/>
  <c r="M2537" i="13" s="1"/>
  <c r="L2538" i="13" s="1"/>
  <c r="M2538" i="13" s="1"/>
  <c r="L2539" i="13" s="1"/>
  <c r="M2539" i="13" s="1"/>
  <c r="L2540" i="13" s="1"/>
  <c r="M2540" i="13" s="1"/>
  <c r="L2541" i="13" s="1"/>
  <c r="M2541" i="13" s="1"/>
  <c r="L2542" i="13" s="1"/>
  <c r="M2542" i="13" s="1"/>
  <c r="L2543" i="13" s="1"/>
  <c r="M2543" i="13" s="1"/>
  <c r="L2544" i="13" s="1"/>
  <c r="M2544" i="13" s="1"/>
  <c r="L2545" i="13" s="1"/>
  <c r="M2545" i="13" s="1"/>
  <c r="L2546" i="13" s="1"/>
  <c r="M2546" i="13" s="1"/>
  <c r="L2547" i="13" s="1"/>
  <c r="M2547" i="13" s="1"/>
  <c r="L2548" i="13" s="1"/>
  <c r="M2548" i="13" s="1"/>
  <c r="L2549" i="13" s="1"/>
  <c r="M2549" i="13" s="1"/>
  <c r="L2550" i="13" s="1"/>
  <c r="M2550" i="13" s="1"/>
  <c r="L2551" i="13" s="1"/>
  <c r="M2551" i="13" s="1"/>
  <c r="L2552" i="13" s="1"/>
  <c r="M2552" i="13" s="1"/>
  <c r="L2553" i="13" s="1"/>
  <c r="M2553" i="13" s="1"/>
  <c r="L2554" i="13" s="1"/>
  <c r="M2554" i="13" s="1"/>
  <c r="L2555" i="13" s="1"/>
  <c r="M2555" i="13" s="1"/>
  <c r="L2556" i="13" s="1"/>
  <c r="M2556" i="13" s="1"/>
  <c r="L2557" i="13" s="1"/>
  <c r="M2557" i="13" s="1"/>
  <c r="L2558" i="13" s="1"/>
  <c r="M2558" i="13" s="1"/>
  <c r="L2559" i="13" s="1"/>
  <c r="M2559" i="13" s="1"/>
  <c r="L2560" i="13" s="1"/>
  <c r="M2560" i="13" s="1"/>
  <c r="L2561" i="13" s="1"/>
  <c r="M2561" i="13" s="1"/>
  <c r="I65" i="14" s="1"/>
  <c r="K65" i="14" s="1"/>
  <c r="M2745" i="13"/>
  <c r="L2746" i="13" s="1"/>
  <c r="M2746" i="13" s="1"/>
  <c r="L2747" i="13" s="1"/>
  <c r="M2747" i="13" s="1"/>
  <c r="L2748" i="13" s="1"/>
  <c r="M2748" i="13" s="1"/>
  <c r="L2749" i="13" s="1"/>
  <c r="M2749" i="13" s="1"/>
  <c r="L2750" i="13" s="1"/>
  <c r="M2750" i="13" s="1"/>
  <c r="L2751" i="13" s="1"/>
  <c r="M2751" i="13" s="1"/>
  <c r="L2752" i="13" s="1"/>
  <c r="M2752" i="13" s="1"/>
  <c r="L2753" i="13" s="1"/>
  <c r="M2753" i="13" s="1"/>
  <c r="L2754" i="13" s="1"/>
  <c r="M2754" i="13" s="1"/>
  <c r="L2755" i="13" s="1"/>
  <c r="M2755" i="13" s="1"/>
  <c r="L2756" i="13" s="1"/>
  <c r="M2756" i="13" s="1"/>
  <c r="L2757" i="13" s="1"/>
  <c r="M2757" i="13" s="1"/>
  <c r="L2758" i="13" s="1"/>
  <c r="M2758" i="13" s="1"/>
  <c r="L2759" i="13" s="1"/>
  <c r="M2759" i="13" s="1"/>
  <c r="L2760" i="13" s="1"/>
  <c r="M2760" i="13" s="1"/>
  <c r="L2761" i="13" s="1"/>
  <c r="M2761" i="13" s="1"/>
  <c r="I70" i="14" s="1"/>
  <c r="N70" i="14" s="1"/>
  <c r="M2282" i="13"/>
  <c r="L2283" i="13" s="1"/>
  <c r="M2283" i="13" s="1"/>
  <c r="L2284" i="13" s="1"/>
  <c r="M2284" i="13" s="1"/>
  <c r="L2285" i="13" s="1"/>
  <c r="M2285" i="13" s="1"/>
  <c r="L2286" i="13" s="1"/>
  <c r="M2286" i="13" s="1"/>
  <c r="L2287" i="13" s="1"/>
  <c r="M2287" i="13" s="1"/>
  <c r="L2288" i="13" s="1"/>
  <c r="M2288" i="13" s="1"/>
  <c r="L2289" i="13" s="1"/>
  <c r="M2289" i="13" s="1"/>
  <c r="L2290" i="13" s="1"/>
  <c r="M2290" i="13" s="1"/>
  <c r="L2291" i="13" s="1"/>
  <c r="M2291" i="13" s="1"/>
  <c r="L2292" i="13" s="1"/>
  <c r="M2292" i="13" s="1"/>
  <c r="L2293" i="13" s="1"/>
  <c r="M2293" i="13" s="1"/>
  <c r="L2294" i="13" s="1"/>
  <c r="M2294" i="13" s="1"/>
  <c r="L2295" i="13" s="1"/>
  <c r="M2295" i="13" s="1"/>
  <c r="L2296" i="13" s="1"/>
  <c r="M2296" i="13" s="1"/>
  <c r="L2297" i="13" s="1"/>
  <c r="M2297" i="13" s="1"/>
  <c r="L2298" i="13" s="1"/>
  <c r="M2298" i="13" s="1"/>
  <c r="L2299" i="13" s="1"/>
  <c r="M2299" i="13" s="1"/>
  <c r="L2300" i="13" s="1"/>
  <c r="M2300" i="13" s="1"/>
  <c r="L2301" i="13" s="1"/>
  <c r="M2301" i="13" s="1"/>
  <c r="L2302" i="13" s="1"/>
  <c r="M2302" i="13" s="1"/>
  <c r="L2303" i="13" s="1"/>
  <c r="M2303" i="13" s="1"/>
  <c r="L2304" i="13" s="1"/>
  <c r="M2304" i="13" s="1"/>
  <c r="L2305" i="13" s="1"/>
  <c r="M2305" i="13" s="1"/>
  <c r="L2306" i="13" s="1"/>
  <c r="M2306" i="13" s="1"/>
  <c r="L2307" i="13" s="1"/>
  <c r="M2307" i="13" s="1"/>
  <c r="L2308" i="13" s="1"/>
  <c r="M2308" i="13" s="1"/>
  <c r="L2309" i="13" s="1"/>
  <c r="M2309" i="13" s="1"/>
  <c r="L2310" i="13" s="1"/>
  <c r="M2310" i="13" s="1"/>
  <c r="L2311" i="13" s="1"/>
  <c r="M2311" i="13" s="1"/>
  <c r="L2312" i="13" s="1"/>
  <c r="M2312" i="13" s="1"/>
  <c r="L2313" i="13" s="1"/>
  <c r="M2313" i="13" s="1"/>
  <c r="L2314" i="13" s="1"/>
  <c r="M2314" i="13" s="1"/>
  <c r="L2315" i="13" s="1"/>
  <c r="M2315" i="13" s="1"/>
  <c r="L2316" i="13" s="1"/>
  <c r="M2316" i="13" s="1"/>
  <c r="L2317" i="13" s="1"/>
  <c r="M2317" i="13" s="1"/>
  <c r="L2318" i="13" s="1"/>
  <c r="M2318" i="13" s="1"/>
  <c r="L2319" i="13" s="1"/>
  <c r="M2319" i="13" s="1"/>
  <c r="L2320" i="13" s="1"/>
  <c r="M2320" i="13" s="1"/>
  <c r="L2321" i="13" s="1"/>
  <c r="M2321" i="13" s="1"/>
  <c r="I59" i="14" s="1"/>
  <c r="N59" i="14" s="1"/>
  <c r="M2482" i="13"/>
  <c r="L2483" i="13" s="1"/>
  <c r="M2483" i="13" s="1"/>
  <c r="L2484" i="13" s="1"/>
  <c r="M2484" i="13" s="1"/>
  <c r="L2485" i="13" s="1"/>
  <c r="M2485" i="13" s="1"/>
  <c r="L2486" i="13" s="1"/>
  <c r="M2486" i="13" s="1"/>
  <c r="L2487" i="13" s="1"/>
  <c r="M2487" i="13" s="1"/>
  <c r="L2488" i="13" s="1"/>
  <c r="M2488" i="13" s="1"/>
  <c r="L2489" i="13" s="1"/>
  <c r="M2489" i="13" s="1"/>
  <c r="L2490" i="13" s="1"/>
  <c r="M2490" i="13" s="1"/>
  <c r="L2491" i="13" s="1"/>
  <c r="M2491" i="13" s="1"/>
  <c r="L2492" i="13" s="1"/>
  <c r="M2492" i="13" s="1"/>
  <c r="L2493" i="13" s="1"/>
  <c r="M2493" i="13" s="1"/>
  <c r="L2494" i="13" s="1"/>
  <c r="M2494" i="13" s="1"/>
  <c r="L2495" i="13" s="1"/>
  <c r="M2495" i="13" s="1"/>
  <c r="L2496" i="13" s="1"/>
  <c r="M2496" i="13" s="1"/>
  <c r="L2497" i="13" s="1"/>
  <c r="M2497" i="13" s="1"/>
  <c r="L2498" i="13" s="1"/>
  <c r="M2498" i="13" s="1"/>
  <c r="L2499" i="13" s="1"/>
  <c r="M2499" i="13" s="1"/>
  <c r="L2500" i="13" s="1"/>
  <c r="M2500" i="13" s="1"/>
  <c r="L2501" i="13" s="1"/>
  <c r="M2501" i="13" s="1"/>
  <c r="L2502" i="13" s="1"/>
  <c r="M2502" i="13" s="1"/>
  <c r="L2503" i="13" s="1"/>
  <c r="M2503" i="13" s="1"/>
  <c r="L2504" i="13" s="1"/>
  <c r="M2504" i="13" s="1"/>
  <c r="L2505" i="13" s="1"/>
  <c r="M2505" i="13" s="1"/>
  <c r="L2506" i="13" s="1"/>
  <c r="M2506" i="13" s="1"/>
  <c r="L2507" i="13" s="1"/>
  <c r="M2507" i="13" s="1"/>
  <c r="L2508" i="13" s="1"/>
  <c r="M2508" i="13" s="1"/>
  <c r="L2509" i="13" s="1"/>
  <c r="M2509" i="13" s="1"/>
  <c r="L2510" i="13" s="1"/>
  <c r="M2510" i="13" s="1"/>
  <c r="L2511" i="13" s="1"/>
  <c r="M2511" i="13" s="1"/>
  <c r="L2512" i="13" s="1"/>
  <c r="M2512" i="13" s="1"/>
  <c r="L2513" i="13" s="1"/>
  <c r="M2513" i="13" s="1"/>
  <c r="L2514" i="13" s="1"/>
  <c r="M2514" i="13" s="1"/>
  <c r="L2515" i="13" s="1"/>
  <c r="M2515" i="13" s="1"/>
  <c r="L2516" i="13" s="1"/>
  <c r="M2516" i="13" s="1"/>
  <c r="L2517" i="13" s="1"/>
  <c r="M2517" i="13" s="1"/>
  <c r="L2518" i="13" s="1"/>
  <c r="M2518" i="13" s="1"/>
  <c r="L2519" i="13" s="1"/>
  <c r="M2519" i="13" s="1"/>
  <c r="L2520" i="13" s="1"/>
  <c r="M2520" i="13" s="1"/>
  <c r="L2521" i="13" s="1"/>
  <c r="M2521" i="13" s="1"/>
  <c r="I64" i="14" s="1"/>
  <c r="N64" i="14" s="1"/>
  <c r="M2962" i="13"/>
  <c r="L2963" i="13" s="1"/>
  <c r="M2963" i="13" s="1"/>
  <c r="L2964" i="13" s="1"/>
  <c r="M2964" i="13" s="1"/>
  <c r="L2965" i="13" s="1"/>
  <c r="M2965" i="13" s="1"/>
  <c r="L2966" i="13" s="1"/>
  <c r="M2966" i="13" s="1"/>
  <c r="L2967" i="13" s="1"/>
  <c r="M2967" i="13" s="1"/>
  <c r="L2968" i="13" s="1"/>
  <c r="M2968" i="13" s="1"/>
  <c r="L2969" i="13" s="1"/>
  <c r="M2969" i="13" s="1"/>
  <c r="L2970" i="13" s="1"/>
  <c r="M2970" i="13" s="1"/>
  <c r="L2971" i="13" s="1"/>
  <c r="M2971" i="13" s="1"/>
  <c r="L2972" i="13" s="1"/>
  <c r="M2972" i="13" s="1"/>
  <c r="L2973" i="13" s="1"/>
  <c r="M2973" i="13" s="1"/>
  <c r="L2974" i="13" s="1"/>
  <c r="M2974" i="13" s="1"/>
  <c r="L2975" i="13" s="1"/>
  <c r="M2975" i="13" s="1"/>
  <c r="L2976" i="13" s="1"/>
  <c r="M2976" i="13" s="1"/>
  <c r="L2977" i="13" s="1"/>
  <c r="M2977" i="13" s="1"/>
  <c r="L2978" i="13" s="1"/>
  <c r="M2978" i="13" s="1"/>
  <c r="L2979" i="13" s="1"/>
  <c r="M2979" i="13" s="1"/>
  <c r="L2980" i="13" s="1"/>
  <c r="M2980" i="13" s="1"/>
  <c r="L2981" i="13" s="1"/>
  <c r="M2981" i="13" s="1"/>
  <c r="L2982" i="13" s="1"/>
  <c r="M2982" i="13" s="1"/>
  <c r="L2983" i="13" s="1"/>
  <c r="M2983" i="13" s="1"/>
  <c r="L2984" i="13" s="1"/>
  <c r="M2984" i="13" s="1"/>
  <c r="L2985" i="13" s="1"/>
  <c r="M2985" i="13" s="1"/>
  <c r="L2986" i="13" s="1"/>
  <c r="M2986" i="13" s="1"/>
  <c r="L2987" i="13" s="1"/>
  <c r="M2987" i="13" s="1"/>
  <c r="L2988" i="13" s="1"/>
  <c r="M2988" i="13" s="1"/>
  <c r="L2989" i="13" s="1"/>
  <c r="M2989" i="13" s="1"/>
  <c r="L2990" i="13" s="1"/>
  <c r="M2990" i="13" s="1"/>
  <c r="L2991" i="13" s="1"/>
  <c r="M2991" i="13" s="1"/>
  <c r="L2992" i="13" s="1"/>
  <c r="M2992" i="13" s="1"/>
  <c r="L2993" i="13" s="1"/>
  <c r="M2993" i="13" s="1"/>
  <c r="L2994" i="13" s="1"/>
  <c r="M2994" i="13" s="1"/>
  <c r="L2995" i="13" s="1"/>
  <c r="M2995" i="13" s="1"/>
  <c r="L2996" i="13" s="1"/>
  <c r="M2996" i="13" s="1"/>
  <c r="L2997" i="13" s="1"/>
  <c r="M2997" i="13" s="1"/>
  <c r="L2998" i="13" s="1"/>
  <c r="M2998" i="13" s="1"/>
  <c r="L2999" i="13" s="1"/>
  <c r="M2999" i="13" s="1"/>
  <c r="L3000" i="13" s="1"/>
  <c r="M3000" i="13" s="1"/>
  <c r="L3001" i="13" s="1"/>
  <c r="M3001" i="13" s="1"/>
  <c r="I76" i="14" s="1"/>
  <c r="N76" i="14" s="1"/>
  <c r="M3042" i="13"/>
  <c r="L3043" i="13" s="1"/>
  <c r="M3043" i="13" s="1"/>
  <c r="L3044" i="13" s="1"/>
  <c r="M3044" i="13" s="1"/>
  <c r="L3045" i="13" s="1"/>
  <c r="M3045" i="13" s="1"/>
  <c r="L3046" i="13" s="1"/>
  <c r="M3046" i="13" s="1"/>
  <c r="L3047" i="13" s="1"/>
  <c r="M3047" i="13" s="1"/>
  <c r="L3048" i="13" s="1"/>
  <c r="M3048" i="13" s="1"/>
  <c r="L3049" i="13" s="1"/>
  <c r="M3049" i="13" s="1"/>
  <c r="L3050" i="13" s="1"/>
  <c r="M3050" i="13" s="1"/>
  <c r="L3051" i="13" s="1"/>
  <c r="M3051" i="13" s="1"/>
  <c r="L3052" i="13" s="1"/>
  <c r="M3052" i="13" s="1"/>
  <c r="L3053" i="13" s="1"/>
  <c r="M3053" i="13" s="1"/>
  <c r="L3054" i="13" s="1"/>
  <c r="M3054" i="13" s="1"/>
  <c r="L3055" i="13" s="1"/>
  <c r="M3055" i="13" s="1"/>
  <c r="L3056" i="13" s="1"/>
  <c r="M3056" i="13" s="1"/>
  <c r="L3057" i="13" s="1"/>
  <c r="M3057" i="13" s="1"/>
  <c r="L3058" i="13" s="1"/>
  <c r="M3058" i="13" s="1"/>
  <c r="L3059" i="13" s="1"/>
  <c r="M3059" i="13" s="1"/>
  <c r="L3060" i="13" s="1"/>
  <c r="M3060" i="13" s="1"/>
  <c r="L3061" i="13" s="1"/>
  <c r="M3061" i="13" s="1"/>
  <c r="L3062" i="13" s="1"/>
  <c r="M3062" i="13" s="1"/>
  <c r="L3063" i="13" s="1"/>
  <c r="M3063" i="13" s="1"/>
  <c r="L3064" i="13" s="1"/>
  <c r="M3064" i="13" s="1"/>
  <c r="L3065" i="13" s="1"/>
  <c r="M3065" i="13" s="1"/>
  <c r="L3066" i="13" s="1"/>
  <c r="M3066" i="13" s="1"/>
  <c r="L3067" i="13" s="1"/>
  <c r="M3067" i="13" s="1"/>
  <c r="L3068" i="13" s="1"/>
  <c r="M3068" i="13" s="1"/>
  <c r="L3069" i="13" s="1"/>
  <c r="M3069" i="13" s="1"/>
  <c r="L3070" i="13" s="1"/>
  <c r="M3070" i="13" s="1"/>
  <c r="L3071" i="13" s="1"/>
  <c r="M3071" i="13" s="1"/>
  <c r="L3072" i="13" s="1"/>
  <c r="M3072" i="13" s="1"/>
  <c r="L3073" i="13" s="1"/>
  <c r="M3073" i="13" s="1"/>
  <c r="L3074" i="13" s="1"/>
  <c r="M3074" i="13" s="1"/>
  <c r="L3075" i="13" s="1"/>
  <c r="M3075" i="13" s="1"/>
  <c r="L3076" i="13" s="1"/>
  <c r="M3076" i="13" s="1"/>
  <c r="L3077" i="13" s="1"/>
  <c r="M3077" i="13" s="1"/>
  <c r="L3078" i="13" s="1"/>
  <c r="M3078" i="13" s="1"/>
  <c r="L3079" i="13" s="1"/>
  <c r="M3079" i="13" s="1"/>
  <c r="L3080" i="13" s="1"/>
  <c r="M3080" i="13" s="1"/>
  <c r="L3081" i="13" s="1"/>
  <c r="M3081" i="13" s="1"/>
  <c r="I78" i="14" s="1"/>
  <c r="N78" i="14" s="1"/>
  <c r="M3162" i="13"/>
  <c r="L3163" i="13" s="1"/>
  <c r="M3163" i="13" s="1"/>
  <c r="L3164" i="13" s="1"/>
  <c r="M3164" i="13" s="1"/>
  <c r="L3165" i="13" s="1"/>
  <c r="M3165" i="13" s="1"/>
  <c r="L3166" i="13" s="1"/>
  <c r="M3166" i="13" s="1"/>
  <c r="L3167" i="13" s="1"/>
  <c r="M3167" i="13" s="1"/>
  <c r="L3168" i="13" s="1"/>
  <c r="M3168" i="13" s="1"/>
  <c r="L3169" i="13" s="1"/>
  <c r="M3169" i="13" s="1"/>
  <c r="L3170" i="13" s="1"/>
  <c r="M3170" i="13" s="1"/>
  <c r="L3171" i="13" s="1"/>
  <c r="M3171" i="13" s="1"/>
  <c r="L3172" i="13" s="1"/>
  <c r="M3172" i="13" s="1"/>
  <c r="L3173" i="13" s="1"/>
  <c r="M3173" i="13" s="1"/>
  <c r="L3174" i="13" s="1"/>
  <c r="M3174" i="13" s="1"/>
  <c r="L3175" i="13" s="1"/>
  <c r="M3175" i="13" s="1"/>
  <c r="L3176" i="13" s="1"/>
  <c r="M3176" i="13" s="1"/>
  <c r="L3177" i="13" s="1"/>
  <c r="M3177" i="13" s="1"/>
  <c r="L3178" i="13" s="1"/>
  <c r="M3178" i="13" s="1"/>
  <c r="L3179" i="13" s="1"/>
  <c r="M3179" i="13" s="1"/>
  <c r="L3180" i="13" s="1"/>
  <c r="M3180" i="13" s="1"/>
  <c r="L3181" i="13" s="1"/>
  <c r="M3181" i="13" s="1"/>
  <c r="L3182" i="13" s="1"/>
  <c r="M3182" i="13" s="1"/>
  <c r="L3183" i="13" s="1"/>
  <c r="M3183" i="13" s="1"/>
  <c r="L3184" i="13" s="1"/>
  <c r="M3184" i="13" s="1"/>
  <c r="L3185" i="13" s="1"/>
  <c r="M3185" i="13" s="1"/>
  <c r="L3186" i="13" s="1"/>
  <c r="M3186" i="13" s="1"/>
  <c r="L3187" i="13" s="1"/>
  <c r="M3187" i="13" s="1"/>
  <c r="L3188" i="13" s="1"/>
  <c r="M3188" i="13" s="1"/>
  <c r="L3189" i="13" s="1"/>
  <c r="M3189" i="13" s="1"/>
  <c r="L3190" i="13" s="1"/>
  <c r="M3190" i="13" s="1"/>
  <c r="L3191" i="13" s="1"/>
  <c r="M3191" i="13" s="1"/>
  <c r="L3192" i="13" s="1"/>
  <c r="M3192" i="13" s="1"/>
  <c r="L3193" i="13" s="1"/>
  <c r="M3193" i="13" s="1"/>
  <c r="L3194" i="13" s="1"/>
  <c r="M3194" i="13" s="1"/>
  <c r="L3195" i="13" s="1"/>
  <c r="M3195" i="13" s="1"/>
  <c r="L3196" i="13" s="1"/>
  <c r="M3196" i="13" s="1"/>
  <c r="L3197" i="13" s="1"/>
  <c r="M3197" i="13" s="1"/>
  <c r="L3198" i="13" s="1"/>
  <c r="M3198" i="13" s="1"/>
  <c r="L3199" i="13" s="1"/>
  <c r="M3199" i="13" s="1"/>
  <c r="L3200" i="13" s="1"/>
  <c r="M3200" i="13" s="1"/>
  <c r="L3201" i="13" s="1"/>
  <c r="M3201" i="13" s="1"/>
  <c r="I81" i="14" s="1"/>
  <c r="N81" i="14" s="1"/>
  <c r="M3975" i="13"/>
  <c r="L3976" i="13" s="1"/>
  <c r="M3976" i="13" s="1"/>
  <c r="L3977" i="13" s="1"/>
  <c r="M3977" i="13" s="1"/>
  <c r="L3978" i="13" s="1"/>
  <c r="M3978" i="13" s="1"/>
  <c r="L3979" i="13" s="1"/>
  <c r="M3979" i="13" s="1"/>
  <c r="L3980" i="13" s="1"/>
  <c r="M3980" i="13" s="1"/>
  <c r="L3981" i="13" s="1"/>
  <c r="M3981" i="13" s="1"/>
  <c r="L3982" i="13" s="1"/>
  <c r="M3982" i="13" s="1"/>
  <c r="L3983" i="13" s="1"/>
  <c r="M3983" i="13" s="1"/>
  <c r="L3984" i="13" s="1"/>
  <c r="M3984" i="13" s="1"/>
  <c r="L3985" i="13" s="1"/>
  <c r="M3985" i="13" s="1"/>
  <c r="L3986" i="13" s="1"/>
  <c r="M3986" i="13" s="1"/>
  <c r="L3987" i="13" s="1"/>
  <c r="M3987" i="13" s="1"/>
  <c r="L3988" i="13" s="1"/>
  <c r="M3988" i="13" s="1"/>
  <c r="L3989" i="13" s="1"/>
  <c r="M3989" i="13" s="1"/>
  <c r="L3990" i="13" s="1"/>
  <c r="M3990" i="13" s="1"/>
  <c r="L3991" i="13" s="1"/>
  <c r="M3991" i="13" s="1"/>
  <c r="L3992" i="13" s="1"/>
  <c r="M3992" i="13" s="1"/>
  <c r="L3993" i="13" s="1"/>
  <c r="M3993" i="13" s="1"/>
  <c r="L3994" i="13" s="1"/>
  <c r="M3994" i="13" s="1"/>
  <c r="L3995" i="13" s="1"/>
  <c r="M3995" i="13" s="1"/>
  <c r="L3996" i="13" s="1"/>
  <c r="M3996" i="13" s="1"/>
  <c r="L3997" i="13" s="1"/>
  <c r="M3997" i="13" s="1"/>
  <c r="L3998" i="13" s="1"/>
  <c r="M3998" i="13" s="1"/>
  <c r="L3999" i="13" s="1"/>
  <c r="M3999" i="13" s="1"/>
  <c r="L4000" i="13" s="1"/>
  <c r="M4000" i="13" s="1"/>
  <c r="L4001" i="13" s="1"/>
  <c r="M4001" i="13" s="1"/>
  <c r="I101" i="14" s="1"/>
  <c r="N101" i="14" s="1"/>
  <c r="M3443" i="13"/>
  <c r="L3444" i="13" s="1"/>
  <c r="M3444" i="13" s="1"/>
  <c r="L3445" i="13" s="1"/>
  <c r="M3445" i="13" s="1"/>
  <c r="L3446" i="13" s="1"/>
  <c r="M3446" i="13" s="1"/>
  <c r="L3447" i="13" s="1"/>
  <c r="M3447" i="13" s="1"/>
  <c r="L3448" i="13" s="1"/>
  <c r="M3448" i="13" s="1"/>
  <c r="L3449" i="13" s="1"/>
  <c r="M3449" i="13" s="1"/>
  <c r="L3450" i="13" s="1"/>
  <c r="M3450" i="13" s="1"/>
  <c r="L3451" i="13" s="1"/>
  <c r="M3451" i="13" s="1"/>
  <c r="L3452" i="13" s="1"/>
  <c r="M3452" i="13" s="1"/>
  <c r="L3453" i="13" s="1"/>
  <c r="M3453" i="13" s="1"/>
  <c r="L3454" i="13" s="1"/>
  <c r="M3454" i="13" s="1"/>
  <c r="L3455" i="13" s="1"/>
  <c r="M3455" i="13" s="1"/>
  <c r="L3456" i="13" s="1"/>
  <c r="M3456" i="13" s="1"/>
  <c r="L3457" i="13" s="1"/>
  <c r="M3457" i="13" s="1"/>
  <c r="L3458" i="13" s="1"/>
  <c r="M3458" i="13" s="1"/>
  <c r="L3459" i="13" s="1"/>
  <c r="M3459" i="13" s="1"/>
  <c r="L3460" i="13" s="1"/>
  <c r="M3460" i="13" s="1"/>
  <c r="L3461" i="13" s="1"/>
  <c r="M3461" i="13" s="1"/>
  <c r="L3462" i="13" s="1"/>
  <c r="M3462" i="13" s="1"/>
  <c r="L3463" i="13" s="1"/>
  <c r="M3463" i="13" s="1"/>
  <c r="L3464" i="13" s="1"/>
  <c r="M3464" i="13" s="1"/>
  <c r="L3465" i="13" s="1"/>
  <c r="M3465" i="13" s="1"/>
  <c r="L3466" i="13" s="1"/>
  <c r="M3466" i="13" s="1"/>
  <c r="L3467" i="13" s="1"/>
  <c r="M3467" i="13" s="1"/>
  <c r="L3468" i="13" s="1"/>
  <c r="M3468" i="13" s="1"/>
  <c r="L3469" i="13" s="1"/>
  <c r="M3469" i="13" s="1"/>
  <c r="L3470" i="13" s="1"/>
  <c r="M3470" i="13" s="1"/>
  <c r="L3471" i="13" s="1"/>
  <c r="M3471" i="13" s="1"/>
  <c r="L3472" i="13" s="1"/>
  <c r="M3472" i="13" s="1"/>
  <c r="L3473" i="13" s="1"/>
  <c r="M3473" i="13" s="1"/>
  <c r="L3474" i="13" s="1"/>
  <c r="M3474" i="13" s="1"/>
  <c r="L3475" i="13" s="1"/>
  <c r="M3475" i="13" s="1"/>
  <c r="L3476" i="13" s="1"/>
  <c r="M3476" i="13" s="1"/>
  <c r="L3477" i="13" s="1"/>
  <c r="M3477" i="13" s="1"/>
  <c r="L3478" i="13" s="1"/>
  <c r="M3478" i="13" s="1"/>
  <c r="L3479" i="13" s="1"/>
  <c r="M3479" i="13" s="1"/>
  <c r="L3480" i="13" s="1"/>
  <c r="M3480" i="13" s="1"/>
  <c r="L3481" i="13" s="1"/>
  <c r="M3481" i="13" s="1"/>
  <c r="I88" i="14" s="1"/>
  <c r="N88" i="14" s="1"/>
  <c r="M3362" i="13"/>
  <c r="L3363" i="13" s="1"/>
  <c r="M3363" i="13" s="1"/>
  <c r="L3364" i="13" s="1"/>
  <c r="M3364" i="13" s="1"/>
  <c r="L3365" i="13" s="1"/>
  <c r="M3365" i="13" s="1"/>
  <c r="L3366" i="13" s="1"/>
  <c r="M3366" i="13" s="1"/>
  <c r="L3367" i="13" s="1"/>
  <c r="M3367" i="13" s="1"/>
  <c r="L3368" i="13" s="1"/>
  <c r="M3368" i="13" s="1"/>
  <c r="L3369" i="13" s="1"/>
  <c r="M3369" i="13" s="1"/>
  <c r="L3370" i="13" s="1"/>
  <c r="M3370" i="13" s="1"/>
  <c r="L3371" i="13" s="1"/>
  <c r="M3371" i="13" s="1"/>
  <c r="L3372" i="13" s="1"/>
  <c r="M3372" i="13" s="1"/>
  <c r="L3373" i="13" s="1"/>
  <c r="M3373" i="13" s="1"/>
  <c r="L3374" i="13" s="1"/>
  <c r="M3374" i="13" s="1"/>
  <c r="L3375" i="13" s="1"/>
  <c r="M3375" i="13" s="1"/>
  <c r="L3376" i="13" s="1"/>
  <c r="M3376" i="13" s="1"/>
  <c r="L3377" i="13" s="1"/>
  <c r="M3377" i="13" s="1"/>
  <c r="L3378" i="13" s="1"/>
  <c r="M3378" i="13" s="1"/>
  <c r="L3379" i="13" s="1"/>
  <c r="M3379" i="13" s="1"/>
  <c r="L3380" i="13" s="1"/>
  <c r="M3380" i="13" s="1"/>
  <c r="L3381" i="13" s="1"/>
  <c r="M3381" i="13" s="1"/>
  <c r="L3382" i="13" s="1"/>
  <c r="M3382" i="13" s="1"/>
  <c r="L3383" i="13" s="1"/>
  <c r="M3383" i="13" s="1"/>
  <c r="L3384" i="13" s="1"/>
  <c r="M3384" i="13" s="1"/>
  <c r="L3385" i="13" s="1"/>
  <c r="M3385" i="13" s="1"/>
  <c r="L3386" i="13" s="1"/>
  <c r="M3386" i="13" s="1"/>
  <c r="L3387" i="13" s="1"/>
  <c r="M3387" i="13" s="1"/>
  <c r="L3388" i="13" s="1"/>
  <c r="M3388" i="13" s="1"/>
  <c r="L3389" i="13" s="1"/>
  <c r="M3389" i="13" s="1"/>
  <c r="L3390" i="13" s="1"/>
  <c r="M3390" i="13" s="1"/>
  <c r="L3391" i="13" s="1"/>
  <c r="M3391" i="13" s="1"/>
  <c r="L3392" i="13" s="1"/>
  <c r="M3392" i="13" s="1"/>
  <c r="L3393" i="13" s="1"/>
  <c r="M3393" i="13" s="1"/>
  <c r="L3394" i="13" s="1"/>
  <c r="M3394" i="13" s="1"/>
  <c r="L3395" i="13" s="1"/>
  <c r="M3395" i="13" s="1"/>
  <c r="L3396" i="13" s="1"/>
  <c r="M3396" i="13" s="1"/>
  <c r="L3397" i="13" s="1"/>
  <c r="M3397" i="13" s="1"/>
  <c r="L3398" i="13" s="1"/>
  <c r="M3398" i="13" s="1"/>
  <c r="L3399" i="13" s="1"/>
  <c r="M3399" i="13" s="1"/>
  <c r="L3400" i="13" s="1"/>
  <c r="M3400" i="13" s="1"/>
  <c r="L3401" i="13" s="1"/>
  <c r="M3401" i="13" s="1"/>
  <c r="I86" i="14" s="1"/>
  <c r="N86" i="14" s="1"/>
  <c r="M3002" i="13"/>
  <c r="L3003" i="13" s="1"/>
  <c r="M3003" i="13" s="1"/>
  <c r="L3004" i="13" s="1"/>
  <c r="M3004" i="13" s="1"/>
  <c r="L3005" i="13" s="1"/>
  <c r="M3005" i="13" s="1"/>
  <c r="L3006" i="13" s="1"/>
  <c r="M3006" i="13" s="1"/>
  <c r="L3007" i="13" s="1"/>
  <c r="M3007" i="13" s="1"/>
  <c r="L3008" i="13" s="1"/>
  <c r="M3008" i="13" s="1"/>
  <c r="L3009" i="13" s="1"/>
  <c r="M3009" i="13" s="1"/>
  <c r="L3010" i="13" s="1"/>
  <c r="M3010" i="13" s="1"/>
  <c r="L3011" i="13" s="1"/>
  <c r="M3011" i="13" s="1"/>
  <c r="L3012" i="13" s="1"/>
  <c r="M3012" i="13" s="1"/>
  <c r="L3013" i="13" s="1"/>
  <c r="M3013" i="13" s="1"/>
  <c r="L3014" i="13" s="1"/>
  <c r="M3014" i="13" s="1"/>
  <c r="L3015" i="13" s="1"/>
  <c r="M3015" i="13" s="1"/>
  <c r="L3016" i="13" s="1"/>
  <c r="M3016" i="13" s="1"/>
  <c r="L3017" i="13" s="1"/>
  <c r="M3017" i="13" s="1"/>
  <c r="L3018" i="13" s="1"/>
  <c r="M3018" i="13" s="1"/>
  <c r="L3019" i="13" s="1"/>
  <c r="M3019" i="13" s="1"/>
  <c r="L3020" i="13" s="1"/>
  <c r="M3020" i="13" s="1"/>
  <c r="L3021" i="13" s="1"/>
  <c r="M3021" i="13" s="1"/>
  <c r="L3022" i="13" s="1"/>
  <c r="M3022" i="13" s="1"/>
  <c r="L3023" i="13" s="1"/>
  <c r="M3023" i="13" s="1"/>
  <c r="L3024" i="13" s="1"/>
  <c r="M3024" i="13" s="1"/>
  <c r="L3025" i="13" s="1"/>
  <c r="M3025" i="13" s="1"/>
  <c r="L3026" i="13" s="1"/>
  <c r="M3026" i="13" s="1"/>
  <c r="L3027" i="13" s="1"/>
  <c r="M3027" i="13" s="1"/>
  <c r="L3028" i="13" s="1"/>
  <c r="M3028" i="13" s="1"/>
  <c r="L3029" i="13" s="1"/>
  <c r="M3029" i="13" s="1"/>
  <c r="L3030" i="13" s="1"/>
  <c r="M3030" i="13" s="1"/>
  <c r="L3031" i="13" s="1"/>
  <c r="M3031" i="13" s="1"/>
  <c r="L3032" i="13" s="1"/>
  <c r="M3032" i="13" s="1"/>
  <c r="L3033" i="13" s="1"/>
  <c r="M3033" i="13" s="1"/>
  <c r="L3034" i="13" s="1"/>
  <c r="M3034" i="13" s="1"/>
  <c r="L3035" i="13" s="1"/>
  <c r="M3035" i="13" s="1"/>
  <c r="L3036" i="13" s="1"/>
  <c r="M3036" i="13" s="1"/>
  <c r="L3037" i="13" s="1"/>
  <c r="M3037" i="13" s="1"/>
  <c r="L3038" i="13" s="1"/>
  <c r="M3038" i="13" s="1"/>
  <c r="L3039" i="13" s="1"/>
  <c r="M3039" i="13" s="1"/>
  <c r="L3040" i="13" s="1"/>
  <c r="M3040" i="13" s="1"/>
  <c r="L3041" i="13" s="1"/>
  <c r="M3041" i="13" s="1"/>
  <c r="I77" i="14" s="1"/>
  <c r="N77" i="14" s="1"/>
  <c r="M3082" i="13"/>
  <c r="L3083" i="13" s="1"/>
  <c r="M3083" i="13" s="1"/>
  <c r="L3084" i="13" s="1"/>
  <c r="M3084" i="13" s="1"/>
  <c r="L3085" i="13" s="1"/>
  <c r="M3085" i="13" s="1"/>
  <c r="L3086" i="13" s="1"/>
  <c r="M3086" i="13" s="1"/>
  <c r="L3087" i="13" s="1"/>
  <c r="M3087" i="13" s="1"/>
  <c r="L3088" i="13" s="1"/>
  <c r="M3088" i="13" s="1"/>
  <c r="L3089" i="13" s="1"/>
  <c r="M3089" i="13" s="1"/>
  <c r="L3090" i="13" s="1"/>
  <c r="M3090" i="13" s="1"/>
  <c r="L3091" i="13" s="1"/>
  <c r="M3091" i="13" s="1"/>
  <c r="L3092" i="13" s="1"/>
  <c r="M3092" i="13" s="1"/>
  <c r="L3093" i="13" s="1"/>
  <c r="M3093" i="13" s="1"/>
  <c r="L3094" i="13" s="1"/>
  <c r="M3094" i="13" s="1"/>
  <c r="L3095" i="13" s="1"/>
  <c r="M3095" i="13" s="1"/>
  <c r="L3096" i="13" s="1"/>
  <c r="M3096" i="13" s="1"/>
  <c r="L3097" i="13" s="1"/>
  <c r="M3097" i="13" s="1"/>
  <c r="L3098" i="13" s="1"/>
  <c r="M3098" i="13" s="1"/>
  <c r="L3099" i="13" s="1"/>
  <c r="M3099" i="13" s="1"/>
  <c r="L3100" i="13" s="1"/>
  <c r="M3100" i="13" s="1"/>
  <c r="L3101" i="13" s="1"/>
  <c r="M3101" i="13" s="1"/>
  <c r="L3102" i="13" s="1"/>
  <c r="M3102" i="13" s="1"/>
  <c r="L3103" i="13" s="1"/>
  <c r="M3103" i="13" s="1"/>
  <c r="L3104" i="13" s="1"/>
  <c r="M3104" i="13" s="1"/>
  <c r="L3105" i="13" s="1"/>
  <c r="M3105" i="13" s="1"/>
  <c r="L3106" i="13" s="1"/>
  <c r="M3106" i="13" s="1"/>
  <c r="L3107" i="13" s="1"/>
  <c r="M3107" i="13" s="1"/>
  <c r="L3108" i="13" s="1"/>
  <c r="M3108" i="13" s="1"/>
  <c r="L3109" i="13" s="1"/>
  <c r="M3109" i="13" s="1"/>
  <c r="L3110" i="13" s="1"/>
  <c r="M3110" i="13" s="1"/>
  <c r="L3111" i="13" s="1"/>
  <c r="M3111" i="13" s="1"/>
  <c r="L3112" i="13" s="1"/>
  <c r="M3112" i="13" s="1"/>
  <c r="L3113" i="13" s="1"/>
  <c r="M3113" i="13" s="1"/>
  <c r="L3114" i="13" s="1"/>
  <c r="M3114" i="13" s="1"/>
  <c r="L3115" i="13" s="1"/>
  <c r="M3115" i="13" s="1"/>
  <c r="L3116" i="13" s="1"/>
  <c r="M3116" i="13" s="1"/>
  <c r="L3117" i="13" s="1"/>
  <c r="M3117" i="13" s="1"/>
  <c r="L3118" i="13" s="1"/>
  <c r="M3118" i="13" s="1"/>
  <c r="L3119" i="13" s="1"/>
  <c r="M3119" i="13" s="1"/>
  <c r="L3120" i="13" s="1"/>
  <c r="M3120" i="13" s="1"/>
  <c r="L3121" i="13" s="1"/>
  <c r="M3121" i="13" s="1"/>
  <c r="I79" i="14" s="1"/>
  <c r="N79" i="14" s="1"/>
  <c r="M3814" i="13"/>
  <c r="L3815" i="13" s="1"/>
  <c r="M3815" i="13" s="1"/>
  <c r="L3816" i="13" s="1"/>
  <c r="M3816" i="13" s="1"/>
  <c r="L3817" i="13" s="1"/>
  <c r="M3817" i="13" s="1"/>
  <c r="L3818" i="13" s="1"/>
  <c r="M3818" i="13" s="1"/>
  <c r="L3819" i="13" s="1"/>
  <c r="M3819" i="13" s="1"/>
  <c r="L3820" i="13" s="1"/>
  <c r="M3820" i="13" s="1"/>
  <c r="L3821" i="13" s="1"/>
  <c r="M3821" i="13" s="1"/>
  <c r="L3822" i="13" s="1"/>
  <c r="M3822" i="13" s="1"/>
  <c r="L3823" i="13" s="1"/>
  <c r="M3823" i="13" s="1"/>
  <c r="L3824" i="13" s="1"/>
  <c r="M3824" i="13" s="1"/>
  <c r="L3825" i="13" s="1"/>
  <c r="M3825" i="13" s="1"/>
  <c r="L3826" i="13" s="1"/>
  <c r="M3826" i="13" s="1"/>
  <c r="L3827" i="13" s="1"/>
  <c r="M3827" i="13" s="1"/>
  <c r="L3828" i="13" s="1"/>
  <c r="M3828" i="13" s="1"/>
  <c r="L3829" i="13" s="1"/>
  <c r="M3829" i="13" s="1"/>
  <c r="L3830" i="13" s="1"/>
  <c r="M3830" i="13" s="1"/>
  <c r="L3831" i="13" s="1"/>
  <c r="M3831" i="13" s="1"/>
  <c r="L3832" i="13" s="1"/>
  <c r="M3832" i="13" s="1"/>
  <c r="L3833" i="13" s="1"/>
  <c r="M3833" i="13" s="1"/>
  <c r="L3834" i="13" s="1"/>
  <c r="M3834" i="13" s="1"/>
  <c r="L3835" i="13" s="1"/>
  <c r="M3835" i="13" s="1"/>
  <c r="L3836" i="13" s="1"/>
  <c r="M3836" i="13" s="1"/>
  <c r="L3837" i="13" s="1"/>
  <c r="M3837" i="13" s="1"/>
  <c r="L3838" i="13" s="1"/>
  <c r="M3838" i="13" s="1"/>
  <c r="L3839" i="13" s="1"/>
  <c r="M3839" i="13" s="1"/>
  <c r="L3840" i="13" s="1"/>
  <c r="M3840" i="13" s="1"/>
  <c r="L3841" i="13" s="1"/>
  <c r="M3841" i="13" s="1"/>
  <c r="I97" i="14" s="1"/>
  <c r="N97" i="14" s="1"/>
  <c r="M3122" i="13"/>
  <c r="L3123" i="13" s="1"/>
  <c r="M3123" i="13" s="1"/>
  <c r="L3124" i="13" s="1"/>
  <c r="M3124" i="13" s="1"/>
  <c r="L3125" i="13" s="1"/>
  <c r="M3125" i="13" s="1"/>
  <c r="L3126" i="13" s="1"/>
  <c r="M3126" i="13" s="1"/>
  <c r="L3127" i="13" s="1"/>
  <c r="M3127" i="13" s="1"/>
  <c r="L3128" i="13" s="1"/>
  <c r="M3128" i="13" s="1"/>
  <c r="L3129" i="13" s="1"/>
  <c r="M3129" i="13" s="1"/>
  <c r="L3130" i="13" s="1"/>
  <c r="M3130" i="13" s="1"/>
  <c r="L3131" i="13" s="1"/>
  <c r="M3131" i="13" s="1"/>
  <c r="L3132" i="13" s="1"/>
  <c r="M3132" i="13" s="1"/>
  <c r="L3133" i="13" s="1"/>
  <c r="M3133" i="13" s="1"/>
  <c r="L3134" i="13" s="1"/>
  <c r="M3134" i="13" s="1"/>
  <c r="L3135" i="13" s="1"/>
  <c r="M3135" i="13" s="1"/>
  <c r="L3136" i="13" s="1"/>
  <c r="M3136" i="13" s="1"/>
  <c r="L3137" i="13" s="1"/>
  <c r="M3137" i="13" s="1"/>
  <c r="L3138" i="13" s="1"/>
  <c r="M3138" i="13" s="1"/>
  <c r="L3139" i="13" s="1"/>
  <c r="M3139" i="13" s="1"/>
  <c r="L3140" i="13" s="1"/>
  <c r="M3140" i="13" s="1"/>
  <c r="L3141" i="13" s="1"/>
  <c r="M3141" i="13" s="1"/>
  <c r="L3142" i="13" s="1"/>
  <c r="M3142" i="13" s="1"/>
  <c r="L3143" i="13" s="1"/>
  <c r="M3143" i="13" s="1"/>
  <c r="L3144" i="13" s="1"/>
  <c r="M3144" i="13" s="1"/>
  <c r="L3145" i="13" s="1"/>
  <c r="M3145" i="13" s="1"/>
  <c r="L3146" i="13" s="1"/>
  <c r="M3146" i="13" s="1"/>
  <c r="L3147" i="13" s="1"/>
  <c r="M3147" i="13" s="1"/>
  <c r="L3148" i="13" s="1"/>
  <c r="M3148" i="13" s="1"/>
  <c r="L3149" i="13" s="1"/>
  <c r="M3149" i="13" s="1"/>
  <c r="L3150" i="13" s="1"/>
  <c r="M3150" i="13" s="1"/>
  <c r="L3151" i="13" s="1"/>
  <c r="M3151" i="13" s="1"/>
  <c r="L3152" i="13" s="1"/>
  <c r="M3152" i="13" s="1"/>
  <c r="L3153" i="13" s="1"/>
  <c r="M3153" i="13" s="1"/>
  <c r="L3154" i="13" s="1"/>
  <c r="M3154" i="13" s="1"/>
  <c r="L3155" i="13" s="1"/>
  <c r="M3155" i="13" s="1"/>
  <c r="L3156" i="13" s="1"/>
  <c r="M3156" i="13" s="1"/>
  <c r="L3157" i="13" s="1"/>
  <c r="M3157" i="13" s="1"/>
  <c r="L3158" i="13" s="1"/>
  <c r="M3158" i="13" s="1"/>
  <c r="L3159" i="13" s="1"/>
  <c r="M3159" i="13" s="1"/>
  <c r="L3160" i="13" s="1"/>
  <c r="M3160" i="13" s="1"/>
  <c r="L3161" i="13" s="1"/>
  <c r="M3161" i="13" s="1"/>
  <c r="I80" i="14" s="1"/>
  <c r="N80" i="14" s="1"/>
  <c r="M3283" i="13"/>
  <c r="L3284" i="13" s="1"/>
  <c r="M3284" i="13" s="1"/>
  <c r="L3285" i="13" s="1"/>
  <c r="M3285" i="13" s="1"/>
  <c r="L3286" i="13" s="1"/>
  <c r="M3286" i="13" s="1"/>
  <c r="L3287" i="13" s="1"/>
  <c r="M3287" i="13" s="1"/>
  <c r="L3288" i="13" s="1"/>
  <c r="M3288" i="13" s="1"/>
  <c r="L3289" i="13" s="1"/>
  <c r="M3289" i="13" s="1"/>
  <c r="L3290" i="13" s="1"/>
  <c r="M3290" i="13" s="1"/>
  <c r="L3291" i="13" s="1"/>
  <c r="M3291" i="13" s="1"/>
  <c r="L3292" i="13" s="1"/>
  <c r="M3292" i="13" s="1"/>
  <c r="L3293" i="13" s="1"/>
  <c r="M3293" i="13" s="1"/>
  <c r="L3294" i="13" s="1"/>
  <c r="M3294" i="13" s="1"/>
  <c r="L3295" i="13" s="1"/>
  <c r="M3295" i="13" s="1"/>
  <c r="L3296" i="13" s="1"/>
  <c r="M3296" i="13" s="1"/>
  <c r="L3297" i="13" s="1"/>
  <c r="M3297" i="13" s="1"/>
  <c r="L3298" i="13" s="1"/>
  <c r="M3298" i="13" s="1"/>
  <c r="L3299" i="13" s="1"/>
  <c r="M3299" i="13" s="1"/>
  <c r="L3300" i="13" s="1"/>
  <c r="M3300" i="13" s="1"/>
  <c r="L3301" i="13" s="1"/>
  <c r="M3301" i="13" s="1"/>
  <c r="L3302" i="13" s="1"/>
  <c r="M3302" i="13" s="1"/>
  <c r="L3303" i="13" s="1"/>
  <c r="M3303" i="13" s="1"/>
  <c r="L3304" i="13" s="1"/>
  <c r="M3304" i="13" s="1"/>
  <c r="L3305" i="13" s="1"/>
  <c r="M3305" i="13" s="1"/>
  <c r="L3306" i="13" s="1"/>
  <c r="M3306" i="13" s="1"/>
  <c r="L3307" i="13" s="1"/>
  <c r="M3307" i="13" s="1"/>
  <c r="L3308" i="13" s="1"/>
  <c r="M3308" i="13" s="1"/>
  <c r="L3309" i="13" s="1"/>
  <c r="M3309" i="13" s="1"/>
  <c r="L3310" i="13" s="1"/>
  <c r="M3310" i="13" s="1"/>
  <c r="L3311" i="13" s="1"/>
  <c r="M3311" i="13" s="1"/>
  <c r="L3312" i="13" s="1"/>
  <c r="M3312" i="13" s="1"/>
  <c r="L3313" i="13" s="1"/>
  <c r="M3313" i="13" s="1"/>
  <c r="L3314" i="13" s="1"/>
  <c r="M3314" i="13" s="1"/>
  <c r="L3315" i="13" s="1"/>
  <c r="M3315" i="13" s="1"/>
  <c r="L3316" i="13" s="1"/>
  <c r="M3316" i="13" s="1"/>
  <c r="L3317" i="13" s="1"/>
  <c r="M3317" i="13" s="1"/>
  <c r="L3318" i="13" s="1"/>
  <c r="M3318" i="13" s="1"/>
  <c r="L3319" i="13" s="1"/>
  <c r="M3319" i="13" s="1"/>
  <c r="L3320" i="13" s="1"/>
  <c r="M3320" i="13" s="1"/>
  <c r="L3321" i="13" s="1"/>
  <c r="M3321" i="13" s="1"/>
  <c r="I84" i="14" s="1"/>
  <c r="N84" i="14" s="1"/>
  <c r="M3482" i="13"/>
  <c r="L3483" i="13" s="1"/>
  <c r="M3483" i="13" s="1"/>
  <c r="L3484" i="13" s="1"/>
  <c r="M3484" i="13" s="1"/>
  <c r="L3485" i="13" s="1"/>
  <c r="M3485" i="13" s="1"/>
  <c r="L3486" i="13" s="1"/>
  <c r="M3486" i="13" s="1"/>
  <c r="L3487" i="13" s="1"/>
  <c r="M3487" i="13" s="1"/>
  <c r="L3488" i="13" s="1"/>
  <c r="M3488" i="13" s="1"/>
  <c r="L3489" i="13" s="1"/>
  <c r="M3489" i="13" s="1"/>
  <c r="L3490" i="13" s="1"/>
  <c r="M3490" i="13" s="1"/>
  <c r="L3491" i="13" s="1"/>
  <c r="M3491" i="13" s="1"/>
  <c r="L3492" i="13" s="1"/>
  <c r="M3492" i="13" s="1"/>
  <c r="L3493" i="13" s="1"/>
  <c r="M3493" i="13" s="1"/>
  <c r="L3494" i="13" s="1"/>
  <c r="M3494" i="13" s="1"/>
  <c r="L3495" i="13" s="1"/>
  <c r="M3495" i="13" s="1"/>
  <c r="L3496" i="13" s="1"/>
  <c r="M3496" i="13" s="1"/>
  <c r="L3497" i="13" s="1"/>
  <c r="M3497" i="13" s="1"/>
  <c r="L3498" i="13" s="1"/>
  <c r="M3498" i="13" s="1"/>
  <c r="L3499" i="13" s="1"/>
  <c r="M3499" i="13" s="1"/>
  <c r="L3500" i="13" s="1"/>
  <c r="M3500" i="13" s="1"/>
  <c r="L3501" i="13" s="1"/>
  <c r="M3501" i="13" s="1"/>
  <c r="L3502" i="13" s="1"/>
  <c r="M3502" i="13" s="1"/>
  <c r="L3503" i="13" s="1"/>
  <c r="M3503" i="13" s="1"/>
  <c r="L3504" i="13" s="1"/>
  <c r="M3504" i="13" s="1"/>
  <c r="L3505" i="13" s="1"/>
  <c r="M3505" i="13" s="1"/>
  <c r="L3506" i="13" s="1"/>
  <c r="M3506" i="13" s="1"/>
  <c r="L3507" i="13" s="1"/>
  <c r="M3507" i="13" s="1"/>
  <c r="L3508" i="13" s="1"/>
  <c r="M3508" i="13" s="1"/>
  <c r="L3509" i="13" s="1"/>
  <c r="M3509" i="13" s="1"/>
  <c r="L3510" i="13" s="1"/>
  <c r="M3510" i="13" s="1"/>
  <c r="L3511" i="13" s="1"/>
  <c r="M3511" i="13" s="1"/>
  <c r="L3512" i="13" s="1"/>
  <c r="M3512" i="13" s="1"/>
  <c r="L3513" i="13" s="1"/>
  <c r="M3513" i="13" s="1"/>
  <c r="L3514" i="13" s="1"/>
  <c r="M3514" i="13" s="1"/>
  <c r="L3515" i="13" s="1"/>
  <c r="M3515" i="13" s="1"/>
  <c r="L3516" i="13" s="1"/>
  <c r="M3516" i="13" s="1"/>
  <c r="L3517" i="13" s="1"/>
  <c r="M3517" i="13" s="1"/>
  <c r="L3518" i="13" s="1"/>
  <c r="M3518" i="13" s="1"/>
  <c r="L3519" i="13" s="1"/>
  <c r="M3519" i="13" s="1"/>
  <c r="L3520" i="13" s="1"/>
  <c r="M3520" i="13" s="1"/>
  <c r="L3521" i="13" s="1"/>
  <c r="M3521" i="13" s="1"/>
  <c r="I89" i="14" s="1"/>
  <c r="N89" i="14" s="1"/>
  <c r="M3843" i="13"/>
  <c r="L3844" i="13" s="1"/>
  <c r="M3844" i="13" s="1"/>
  <c r="L3845" i="13" s="1"/>
  <c r="M3845" i="13" s="1"/>
  <c r="L3846" i="13" s="1"/>
  <c r="M3846" i="13" s="1"/>
  <c r="L3847" i="13" s="1"/>
  <c r="M3847" i="13" s="1"/>
  <c r="L3848" i="13" s="1"/>
  <c r="M3848" i="13" s="1"/>
  <c r="L3849" i="13" s="1"/>
  <c r="M3849" i="13" s="1"/>
  <c r="L3850" i="13" s="1"/>
  <c r="M3850" i="13" s="1"/>
  <c r="L3851" i="13" s="1"/>
  <c r="M3851" i="13" s="1"/>
  <c r="L3852" i="13" s="1"/>
  <c r="M3852" i="13" s="1"/>
  <c r="L3853" i="13" s="1"/>
  <c r="M3853" i="13" s="1"/>
  <c r="L3854" i="13" s="1"/>
  <c r="M3854" i="13" s="1"/>
  <c r="L3855" i="13" s="1"/>
  <c r="M3855" i="13" s="1"/>
  <c r="L3856" i="13" s="1"/>
  <c r="M3856" i="13" s="1"/>
  <c r="L3857" i="13" s="1"/>
  <c r="M3857" i="13" s="1"/>
  <c r="L3858" i="13" s="1"/>
  <c r="M3858" i="13" s="1"/>
  <c r="L3859" i="13" s="1"/>
  <c r="M3859" i="13" s="1"/>
  <c r="L3860" i="13" s="1"/>
  <c r="M3860" i="13" s="1"/>
  <c r="L3861" i="13" s="1"/>
  <c r="M3861" i="13" s="1"/>
  <c r="L3862" i="13" s="1"/>
  <c r="M3862" i="13" s="1"/>
  <c r="L3863" i="13" s="1"/>
  <c r="M3863" i="13" s="1"/>
  <c r="L3864" i="13" s="1"/>
  <c r="M3864" i="13" s="1"/>
  <c r="L3865" i="13" s="1"/>
  <c r="M3865" i="13" s="1"/>
  <c r="L3866" i="13" s="1"/>
  <c r="M3866" i="13" s="1"/>
  <c r="L3867" i="13" s="1"/>
  <c r="M3867" i="13" s="1"/>
  <c r="L3868" i="13" s="1"/>
  <c r="M3868" i="13" s="1"/>
  <c r="L3869" i="13" s="1"/>
  <c r="M3869" i="13" s="1"/>
  <c r="L3870" i="13" s="1"/>
  <c r="M3870" i="13" s="1"/>
  <c r="L3871" i="13" s="1"/>
  <c r="M3871" i="13" s="1"/>
  <c r="L3872" i="13" s="1"/>
  <c r="M3872" i="13" s="1"/>
  <c r="L3873" i="13" s="1"/>
  <c r="M3873" i="13" s="1"/>
  <c r="L3874" i="13" s="1"/>
  <c r="M3874" i="13" s="1"/>
  <c r="L3875" i="13" s="1"/>
  <c r="M3875" i="13" s="1"/>
  <c r="L3876" i="13" s="1"/>
  <c r="M3876" i="13" s="1"/>
  <c r="L3877" i="13" s="1"/>
  <c r="M3877" i="13" s="1"/>
  <c r="L3878" i="13" s="1"/>
  <c r="M3878" i="13" s="1"/>
  <c r="L3879" i="13" s="1"/>
  <c r="M3879" i="13" s="1"/>
  <c r="L3880" i="13" s="1"/>
  <c r="M3880" i="13" s="1"/>
  <c r="L3881" i="13" s="1"/>
  <c r="M3881" i="13" s="1"/>
  <c r="I98" i="14" s="1"/>
  <c r="N98" i="14" s="1"/>
  <c r="M3883" i="13"/>
  <c r="L3884" i="13" s="1"/>
  <c r="M3884" i="13" s="1"/>
  <c r="L3885" i="13" s="1"/>
  <c r="M3885" i="13" s="1"/>
  <c r="L3886" i="13" s="1"/>
  <c r="M3886" i="13" s="1"/>
  <c r="L3887" i="13" s="1"/>
  <c r="M3887" i="13" s="1"/>
  <c r="L3888" i="13" s="1"/>
  <c r="M3888" i="13" s="1"/>
  <c r="L3889" i="13" s="1"/>
  <c r="M3889" i="13" s="1"/>
  <c r="L3890" i="13" s="1"/>
  <c r="M3890" i="13" s="1"/>
  <c r="L3891" i="13" s="1"/>
  <c r="M3891" i="13" s="1"/>
  <c r="L3892" i="13" s="1"/>
  <c r="M3892" i="13" s="1"/>
  <c r="L3893" i="13" s="1"/>
  <c r="M3893" i="13" s="1"/>
  <c r="L3894" i="13" s="1"/>
  <c r="M3894" i="13" s="1"/>
  <c r="L3895" i="13" s="1"/>
  <c r="M3895" i="13" s="1"/>
  <c r="L3896" i="13" s="1"/>
  <c r="M3896" i="13" s="1"/>
  <c r="L3897" i="13" s="1"/>
  <c r="M3897" i="13" s="1"/>
  <c r="L3898" i="13" s="1"/>
  <c r="M3898" i="13" s="1"/>
  <c r="L3899" i="13" s="1"/>
  <c r="M3899" i="13" s="1"/>
  <c r="L3900" i="13" s="1"/>
  <c r="M3900" i="13" s="1"/>
  <c r="L3901" i="13" s="1"/>
  <c r="M3901" i="13" s="1"/>
  <c r="L3902" i="13" s="1"/>
  <c r="M3902" i="13" s="1"/>
  <c r="L3903" i="13" s="1"/>
  <c r="M3903" i="13" s="1"/>
  <c r="L3904" i="13" s="1"/>
  <c r="M3904" i="13" s="1"/>
  <c r="L3905" i="13" s="1"/>
  <c r="M3905" i="13" s="1"/>
  <c r="L3906" i="13" s="1"/>
  <c r="M3906" i="13" s="1"/>
  <c r="L3907" i="13" s="1"/>
  <c r="M3907" i="13" s="1"/>
  <c r="L3908" i="13" s="1"/>
  <c r="M3908" i="13" s="1"/>
  <c r="L3909" i="13" s="1"/>
  <c r="M3909" i="13" s="1"/>
  <c r="L3910" i="13" s="1"/>
  <c r="M3910" i="13" s="1"/>
  <c r="L3911" i="13" s="1"/>
  <c r="M3911" i="13" s="1"/>
  <c r="L3912" i="13" s="1"/>
  <c r="M3912" i="13" s="1"/>
  <c r="L3913" i="13" s="1"/>
  <c r="M3913" i="13" s="1"/>
  <c r="L3914" i="13" s="1"/>
  <c r="M3914" i="13" s="1"/>
  <c r="L3915" i="13" s="1"/>
  <c r="M3915" i="13" s="1"/>
  <c r="L3916" i="13" s="1"/>
  <c r="M3916" i="13" s="1"/>
  <c r="L3917" i="13" s="1"/>
  <c r="M3917" i="13" s="1"/>
  <c r="L3918" i="13" s="1"/>
  <c r="M3918" i="13" s="1"/>
  <c r="L3919" i="13" s="1"/>
  <c r="M3919" i="13" s="1"/>
  <c r="L3920" i="13" s="1"/>
  <c r="M3920" i="13" s="1"/>
  <c r="L3921" i="13" s="1"/>
  <c r="M3921" i="13" s="1"/>
  <c r="I99" i="14" s="1"/>
  <c r="N99" i="14" s="1"/>
  <c r="M3403" i="13"/>
  <c r="L3404" i="13" s="1"/>
  <c r="M3404" i="13" s="1"/>
  <c r="L3405" i="13" s="1"/>
  <c r="M3405" i="13" s="1"/>
  <c r="L3406" i="13" s="1"/>
  <c r="M3406" i="13" s="1"/>
  <c r="L3407" i="13" s="1"/>
  <c r="M3407" i="13" s="1"/>
  <c r="L3408" i="13" s="1"/>
  <c r="M3408" i="13" s="1"/>
  <c r="L3409" i="13" s="1"/>
  <c r="M3409" i="13" s="1"/>
  <c r="L3410" i="13" s="1"/>
  <c r="M3410" i="13" s="1"/>
  <c r="L3411" i="13" s="1"/>
  <c r="M3411" i="13" s="1"/>
  <c r="L3412" i="13" s="1"/>
  <c r="M3412" i="13" s="1"/>
  <c r="L3413" i="13" s="1"/>
  <c r="M3413" i="13" s="1"/>
  <c r="L3414" i="13" s="1"/>
  <c r="M3414" i="13" s="1"/>
  <c r="L3415" i="13" s="1"/>
  <c r="M3415" i="13" s="1"/>
  <c r="L3416" i="13" s="1"/>
  <c r="M3416" i="13" s="1"/>
  <c r="L3417" i="13" s="1"/>
  <c r="M3417" i="13" s="1"/>
  <c r="L3418" i="13" s="1"/>
  <c r="M3418" i="13" s="1"/>
  <c r="L3419" i="13" s="1"/>
  <c r="M3419" i="13" s="1"/>
  <c r="L3420" i="13" s="1"/>
  <c r="M3420" i="13" s="1"/>
  <c r="L3421" i="13" s="1"/>
  <c r="M3421" i="13" s="1"/>
  <c r="L3422" i="13" s="1"/>
  <c r="M3422" i="13" s="1"/>
  <c r="L3423" i="13" s="1"/>
  <c r="M3423" i="13" s="1"/>
  <c r="L3424" i="13" s="1"/>
  <c r="M3424" i="13" s="1"/>
  <c r="L3425" i="13" s="1"/>
  <c r="M3425" i="13" s="1"/>
  <c r="L3426" i="13" s="1"/>
  <c r="M3426" i="13" s="1"/>
  <c r="L3427" i="13" s="1"/>
  <c r="M3427" i="13" s="1"/>
  <c r="L3428" i="13" s="1"/>
  <c r="M3428" i="13" s="1"/>
  <c r="L3429" i="13" s="1"/>
  <c r="M3429" i="13" s="1"/>
  <c r="L3430" i="13" s="1"/>
  <c r="M3430" i="13" s="1"/>
  <c r="L3431" i="13" s="1"/>
  <c r="M3431" i="13" s="1"/>
  <c r="L3432" i="13" s="1"/>
  <c r="M3432" i="13" s="1"/>
  <c r="L3433" i="13" s="1"/>
  <c r="M3433" i="13" s="1"/>
  <c r="L3434" i="13" s="1"/>
  <c r="M3434" i="13" s="1"/>
  <c r="L3435" i="13" s="1"/>
  <c r="M3435" i="13" s="1"/>
  <c r="L3436" i="13" s="1"/>
  <c r="M3436" i="13" s="1"/>
  <c r="L3437" i="13" s="1"/>
  <c r="M3437" i="13" s="1"/>
  <c r="L3438" i="13" s="1"/>
  <c r="M3438" i="13" s="1"/>
  <c r="L3439" i="13" s="1"/>
  <c r="M3439" i="13" s="1"/>
  <c r="L3440" i="13" s="1"/>
  <c r="M3440" i="13" s="1"/>
  <c r="L3441" i="13" s="1"/>
  <c r="M3441" i="13" s="1"/>
  <c r="I87" i="14" s="1"/>
  <c r="N87" i="14" s="1"/>
  <c r="M4021" i="13"/>
  <c r="L4022" i="13" s="1"/>
  <c r="M4022" i="13" s="1"/>
  <c r="L4023" i="13" s="1"/>
  <c r="M4023" i="13" s="1"/>
  <c r="L4024" i="13" s="1"/>
  <c r="M4024" i="13" s="1"/>
  <c r="L4025" i="13" s="1"/>
  <c r="M4025" i="13" s="1"/>
  <c r="L4026" i="13" s="1"/>
  <c r="M4026" i="13" s="1"/>
  <c r="L4027" i="13" s="1"/>
  <c r="M4027" i="13" s="1"/>
  <c r="L4028" i="13" s="1"/>
  <c r="M4028" i="13" s="1"/>
  <c r="L4029" i="13" s="1"/>
  <c r="M4029" i="13" s="1"/>
  <c r="L4030" i="13" s="1"/>
  <c r="M4030" i="13" s="1"/>
  <c r="L4031" i="13" s="1"/>
  <c r="M4031" i="13" s="1"/>
  <c r="L4032" i="13" s="1"/>
  <c r="M4032" i="13" s="1"/>
  <c r="L4033" i="13" s="1"/>
  <c r="M4033" i="13" s="1"/>
  <c r="L4034" i="13" s="1"/>
  <c r="M4034" i="13" s="1"/>
  <c r="L4035" i="13" s="1"/>
  <c r="M4035" i="13" s="1"/>
  <c r="L4036" i="13" s="1"/>
  <c r="M4036" i="13" s="1"/>
  <c r="L4037" i="13" s="1"/>
  <c r="M4037" i="13" s="1"/>
  <c r="L4038" i="13" s="1"/>
  <c r="M4038" i="13" s="1"/>
  <c r="L4039" i="13" s="1"/>
  <c r="M4039" i="13" s="1"/>
  <c r="L4040" i="13" s="1"/>
  <c r="M4040" i="13" s="1"/>
  <c r="L4041" i="13" s="1"/>
  <c r="M4041" i="13" s="1"/>
  <c r="I102" i="14" s="1"/>
  <c r="N102" i="14" s="1"/>
  <c r="M4056" i="13"/>
  <c r="L4057" i="13" s="1"/>
  <c r="M4057" i="13" s="1"/>
  <c r="L4058" i="13" s="1"/>
  <c r="M4058" i="13" s="1"/>
  <c r="L4059" i="13" s="1"/>
  <c r="M4059" i="13" s="1"/>
  <c r="L4060" i="13" s="1"/>
  <c r="M4060" i="13" s="1"/>
  <c r="L4061" i="13" s="1"/>
  <c r="M4061" i="13" s="1"/>
  <c r="L4062" i="13" s="1"/>
  <c r="M4062" i="13" s="1"/>
  <c r="L4063" i="13" s="1"/>
  <c r="M4063" i="13" s="1"/>
  <c r="L4064" i="13" s="1"/>
  <c r="M4064" i="13" s="1"/>
  <c r="L4065" i="13" s="1"/>
  <c r="M4065" i="13" s="1"/>
  <c r="L4066" i="13" s="1"/>
  <c r="M4066" i="13" s="1"/>
  <c r="L4067" i="13" s="1"/>
  <c r="M4067" i="13" s="1"/>
  <c r="L4068" i="13" s="1"/>
  <c r="M4068" i="13" s="1"/>
  <c r="L4069" i="13" s="1"/>
  <c r="M4069" i="13" s="1"/>
  <c r="L4070" i="13" s="1"/>
  <c r="M4070" i="13" s="1"/>
  <c r="L4071" i="13" s="1"/>
  <c r="M4071" i="13" s="1"/>
  <c r="L4072" i="13" s="1"/>
  <c r="M4072" i="13" s="1"/>
  <c r="L4073" i="13" s="1"/>
  <c r="M4073" i="13" s="1"/>
  <c r="L4074" i="13" s="1"/>
  <c r="M4074" i="13" s="1"/>
  <c r="L4075" i="13" s="1"/>
  <c r="M4075" i="13" s="1"/>
  <c r="L4076" i="13" s="1"/>
  <c r="M4076" i="13" s="1"/>
  <c r="L4077" i="13" s="1"/>
  <c r="M4077" i="13" s="1"/>
  <c r="L4078" i="13" s="1"/>
  <c r="M4078" i="13" s="1"/>
  <c r="L4079" i="13" s="1"/>
  <c r="M4079" i="13" s="1"/>
  <c r="L4080" i="13" s="1"/>
  <c r="M4080" i="13" s="1"/>
  <c r="L4081" i="13" s="1"/>
  <c r="M4081" i="13" s="1"/>
  <c r="I103" i="14" s="1"/>
  <c r="N103" i="14" s="1"/>
  <c r="M3762" i="13"/>
  <c r="L3763" i="13" s="1"/>
  <c r="M3763" i="13" s="1"/>
  <c r="L3764" i="13" s="1"/>
  <c r="M3764" i="13" s="1"/>
  <c r="L3765" i="13" s="1"/>
  <c r="M3765" i="13" s="1"/>
  <c r="L3766" i="13" s="1"/>
  <c r="M3766" i="13" s="1"/>
  <c r="L3767" i="13" s="1"/>
  <c r="M3767" i="13" s="1"/>
  <c r="L3768" i="13" s="1"/>
  <c r="M3768" i="13" s="1"/>
  <c r="L3769" i="13" s="1"/>
  <c r="M3769" i="13" s="1"/>
  <c r="L3770" i="13" s="1"/>
  <c r="M3770" i="13" s="1"/>
  <c r="L3771" i="13" s="1"/>
  <c r="M3771" i="13" s="1"/>
  <c r="L3772" i="13" s="1"/>
  <c r="M3772" i="13" s="1"/>
  <c r="L3773" i="13" s="1"/>
  <c r="M3773" i="13" s="1"/>
  <c r="L3774" i="13" s="1"/>
  <c r="M3774" i="13" s="1"/>
  <c r="L3775" i="13" s="1"/>
  <c r="M3775" i="13" s="1"/>
  <c r="L3776" i="13" s="1"/>
  <c r="M3776" i="13" s="1"/>
  <c r="L3777" i="13" s="1"/>
  <c r="M3777" i="13" s="1"/>
  <c r="L3778" i="13" s="1"/>
  <c r="M3778" i="13" s="1"/>
  <c r="L3779" i="13" s="1"/>
  <c r="M3779" i="13" s="1"/>
  <c r="L3780" i="13" s="1"/>
  <c r="M3780" i="13" s="1"/>
  <c r="L3781" i="13" s="1"/>
  <c r="M3781" i="13" s="1"/>
  <c r="L3782" i="13" s="1"/>
  <c r="M3782" i="13" s="1"/>
  <c r="L3783" i="13" s="1"/>
  <c r="M3783" i="13" s="1"/>
  <c r="L3784" i="13" s="1"/>
  <c r="M3784" i="13" s="1"/>
  <c r="L3785" i="13" s="1"/>
  <c r="M3785" i="13" s="1"/>
  <c r="L3786" i="13" s="1"/>
  <c r="M3786" i="13" s="1"/>
  <c r="L3787" i="13" s="1"/>
  <c r="M3787" i="13" s="1"/>
  <c r="L3788" i="13" s="1"/>
  <c r="M3788" i="13" s="1"/>
  <c r="L3789" i="13" s="1"/>
  <c r="M3789" i="13" s="1"/>
  <c r="L3790" i="13" s="1"/>
  <c r="M3790" i="13" s="1"/>
  <c r="L3791" i="13" s="1"/>
  <c r="M3791" i="13" s="1"/>
  <c r="L3792" i="13" s="1"/>
  <c r="M3792" i="13" s="1"/>
  <c r="L3793" i="13" s="1"/>
  <c r="M3793" i="13" s="1"/>
  <c r="L3794" i="13" s="1"/>
  <c r="M3794" i="13" s="1"/>
  <c r="L3795" i="13" s="1"/>
  <c r="M3795" i="13" s="1"/>
  <c r="L3796" i="13" s="1"/>
  <c r="M3796" i="13" s="1"/>
  <c r="L3797" i="13" s="1"/>
  <c r="M3797" i="13" s="1"/>
  <c r="L3798" i="13" s="1"/>
  <c r="M3798" i="13" s="1"/>
  <c r="L3799" i="13" s="1"/>
  <c r="M3799" i="13" s="1"/>
  <c r="L3800" i="13" s="1"/>
  <c r="M3800" i="13" s="1"/>
  <c r="L3801" i="13" s="1"/>
  <c r="M3801" i="13" s="1"/>
  <c r="I96" i="14" s="1"/>
  <c r="N96" i="14" s="1"/>
  <c r="M3522" i="13"/>
  <c r="L3523" i="13" s="1"/>
  <c r="M3523" i="13" s="1"/>
  <c r="L3524" i="13" s="1"/>
  <c r="M3524" i="13" s="1"/>
  <c r="L3525" i="13" s="1"/>
  <c r="M3525" i="13" s="1"/>
  <c r="L3526" i="13" s="1"/>
  <c r="M3526" i="13" s="1"/>
  <c r="L3527" i="13" s="1"/>
  <c r="M3527" i="13" s="1"/>
  <c r="L3528" i="13" s="1"/>
  <c r="M3528" i="13" s="1"/>
  <c r="L3529" i="13" s="1"/>
  <c r="M3529" i="13" s="1"/>
  <c r="L3530" i="13" s="1"/>
  <c r="M3530" i="13" s="1"/>
  <c r="L3531" i="13" s="1"/>
  <c r="M3531" i="13" s="1"/>
  <c r="L3532" i="13" s="1"/>
  <c r="M3532" i="13" s="1"/>
  <c r="L3533" i="13" s="1"/>
  <c r="M3533" i="13" s="1"/>
  <c r="L3534" i="13" s="1"/>
  <c r="M3534" i="13" s="1"/>
  <c r="L3535" i="13" s="1"/>
  <c r="M3535" i="13" s="1"/>
  <c r="L3536" i="13" s="1"/>
  <c r="M3536" i="13" s="1"/>
  <c r="L3537" i="13" s="1"/>
  <c r="M3537" i="13" s="1"/>
  <c r="L3538" i="13" s="1"/>
  <c r="M3538" i="13" s="1"/>
  <c r="L3539" i="13" s="1"/>
  <c r="M3539" i="13" s="1"/>
  <c r="L3540" i="13" s="1"/>
  <c r="M3540" i="13" s="1"/>
  <c r="L3541" i="13" s="1"/>
  <c r="M3541" i="13" s="1"/>
  <c r="L3542" i="13" s="1"/>
  <c r="M3542" i="13" s="1"/>
  <c r="L3543" i="13" s="1"/>
  <c r="M3543" i="13" s="1"/>
  <c r="L3544" i="13" s="1"/>
  <c r="M3544" i="13" s="1"/>
  <c r="L3545" i="13" s="1"/>
  <c r="M3545" i="13" s="1"/>
  <c r="L3546" i="13" s="1"/>
  <c r="M3546" i="13" s="1"/>
  <c r="L3547" i="13" s="1"/>
  <c r="M3547" i="13" s="1"/>
  <c r="L3548" i="13" s="1"/>
  <c r="M3548" i="13" s="1"/>
  <c r="L3549" i="13" s="1"/>
  <c r="M3549" i="13" s="1"/>
  <c r="L3550" i="13" s="1"/>
  <c r="M3550" i="13" s="1"/>
  <c r="L3551" i="13" s="1"/>
  <c r="M3551" i="13" s="1"/>
  <c r="L3552" i="13" s="1"/>
  <c r="M3552" i="13" s="1"/>
  <c r="L3553" i="13" s="1"/>
  <c r="M3553" i="13" s="1"/>
  <c r="L3554" i="13" s="1"/>
  <c r="M3554" i="13" s="1"/>
  <c r="L3555" i="13" s="1"/>
  <c r="M3555" i="13" s="1"/>
  <c r="L3556" i="13" s="1"/>
  <c r="M3556" i="13" s="1"/>
  <c r="L3557" i="13" s="1"/>
  <c r="M3557" i="13" s="1"/>
  <c r="L3558" i="13" s="1"/>
  <c r="M3558" i="13" s="1"/>
  <c r="L3559" i="13" s="1"/>
  <c r="M3559" i="13" s="1"/>
  <c r="L3560" i="13" s="1"/>
  <c r="M3560" i="13" s="1"/>
  <c r="L3561" i="13" s="1"/>
  <c r="M3561" i="13" s="1"/>
  <c r="I90" i="14" s="1"/>
  <c r="N90" i="14" s="1"/>
  <c r="M3562" i="13"/>
  <c r="L3563" i="13" s="1"/>
  <c r="M3563" i="13" s="1"/>
  <c r="L3564" i="13" s="1"/>
  <c r="M3564" i="13" s="1"/>
  <c r="L3565" i="13" s="1"/>
  <c r="M3565" i="13" s="1"/>
  <c r="L3566" i="13" s="1"/>
  <c r="M3566" i="13" s="1"/>
  <c r="L3567" i="13" s="1"/>
  <c r="M3567" i="13" s="1"/>
  <c r="L3568" i="13" s="1"/>
  <c r="M3568" i="13" s="1"/>
  <c r="L3569" i="13" s="1"/>
  <c r="M3569" i="13" s="1"/>
  <c r="L3570" i="13" s="1"/>
  <c r="M3570" i="13" s="1"/>
  <c r="L3571" i="13" s="1"/>
  <c r="M3571" i="13" s="1"/>
  <c r="L3572" i="13" s="1"/>
  <c r="M3572" i="13" s="1"/>
  <c r="L3573" i="13" s="1"/>
  <c r="M3573" i="13" s="1"/>
  <c r="L3574" i="13" s="1"/>
  <c r="M3574" i="13" s="1"/>
  <c r="L3575" i="13" s="1"/>
  <c r="M3575" i="13" s="1"/>
  <c r="L3576" i="13" s="1"/>
  <c r="M3576" i="13" s="1"/>
  <c r="L3577" i="13" s="1"/>
  <c r="M3577" i="13" s="1"/>
  <c r="L3578" i="13" s="1"/>
  <c r="M3578" i="13" s="1"/>
  <c r="L3579" i="13" s="1"/>
  <c r="M3579" i="13" s="1"/>
  <c r="L3580" i="13" s="1"/>
  <c r="M3580" i="13" s="1"/>
  <c r="L3581" i="13" s="1"/>
  <c r="M3581" i="13" s="1"/>
  <c r="L3582" i="13" s="1"/>
  <c r="M3582" i="13" s="1"/>
  <c r="L3583" i="13" s="1"/>
  <c r="M3583" i="13" s="1"/>
  <c r="L3584" i="13" s="1"/>
  <c r="M3584" i="13" s="1"/>
  <c r="L3585" i="13" s="1"/>
  <c r="M3585" i="13" s="1"/>
  <c r="L3586" i="13" s="1"/>
  <c r="M3586" i="13" s="1"/>
  <c r="L3587" i="13" s="1"/>
  <c r="M3587" i="13" s="1"/>
  <c r="L3588" i="13" s="1"/>
  <c r="M3588" i="13" s="1"/>
  <c r="L3589" i="13" s="1"/>
  <c r="M3589" i="13" s="1"/>
  <c r="L3590" i="13" s="1"/>
  <c r="M3590" i="13" s="1"/>
  <c r="L3591" i="13" s="1"/>
  <c r="M3591" i="13" s="1"/>
  <c r="L3592" i="13" s="1"/>
  <c r="M3592" i="13" s="1"/>
  <c r="L3593" i="13" s="1"/>
  <c r="M3593" i="13" s="1"/>
  <c r="L3594" i="13" s="1"/>
  <c r="M3594" i="13" s="1"/>
  <c r="L3595" i="13" s="1"/>
  <c r="M3595" i="13" s="1"/>
  <c r="L3596" i="13" s="1"/>
  <c r="M3596" i="13" s="1"/>
  <c r="L3597" i="13" s="1"/>
  <c r="M3597" i="13" s="1"/>
  <c r="L3598" i="13" s="1"/>
  <c r="M3598" i="13" s="1"/>
  <c r="L3599" i="13" s="1"/>
  <c r="M3599" i="13" s="1"/>
  <c r="L3600" i="13" s="1"/>
  <c r="M3600" i="13" s="1"/>
  <c r="L3601" i="13" s="1"/>
  <c r="M3601" i="13" s="1"/>
  <c r="I91" i="14" s="1"/>
  <c r="N91" i="14" s="1"/>
  <c r="M3642" i="13"/>
  <c r="L3643" i="13" s="1"/>
  <c r="M3643" i="13" s="1"/>
  <c r="L3644" i="13" s="1"/>
  <c r="M3644" i="13" s="1"/>
  <c r="L3645" i="13" s="1"/>
  <c r="M3645" i="13" s="1"/>
  <c r="L3646" i="13" s="1"/>
  <c r="M3646" i="13" s="1"/>
  <c r="L3647" i="13" s="1"/>
  <c r="M3647" i="13" s="1"/>
  <c r="L3648" i="13" s="1"/>
  <c r="M3648" i="13" s="1"/>
  <c r="L3649" i="13" s="1"/>
  <c r="M3649" i="13" s="1"/>
  <c r="L3650" i="13" s="1"/>
  <c r="M3650" i="13" s="1"/>
  <c r="L3651" i="13" s="1"/>
  <c r="M3651" i="13" s="1"/>
  <c r="L3652" i="13" s="1"/>
  <c r="M3652" i="13" s="1"/>
  <c r="L3653" i="13" s="1"/>
  <c r="M3653" i="13" s="1"/>
  <c r="L3654" i="13" s="1"/>
  <c r="M3654" i="13" s="1"/>
  <c r="L3655" i="13" s="1"/>
  <c r="M3655" i="13" s="1"/>
  <c r="L3656" i="13" s="1"/>
  <c r="M3656" i="13" s="1"/>
  <c r="L3657" i="13" s="1"/>
  <c r="M3657" i="13" s="1"/>
  <c r="L3658" i="13" s="1"/>
  <c r="M3658" i="13" s="1"/>
  <c r="L3659" i="13" s="1"/>
  <c r="M3659" i="13" s="1"/>
  <c r="L3660" i="13" s="1"/>
  <c r="M3660" i="13" s="1"/>
  <c r="L3661" i="13" s="1"/>
  <c r="M3661" i="13" s="1"/>
  <c r="L3662" i="13" s="1"/>
  <c r="M3662" i="13" s="1"/>
  <c r="L3663" i="13" s="1"/>
  <c r="M3663" i="13" s="1"/>
  <c r="L3664" i="13" s="1"/>
  <c r="M3664" i="13" s="1"/>
  <c r="L3665" i="13" s="1"/>
  <c r="M3665" i="13" s="1"/>
  <c r="L3666" i="13" s="1"/>
  <c r="M3666" i="13" s="1"/>
  <c r="L3667" i="13" s="1"/>
  <c r="M3667" i="13" s="1"/>
  <c r="L3668" i="13" s="1"/>
  <c r="M3668" i="13" s="1"/>
  <c r="L3669" i="13" s="1"/>
  <c r="M3669" i="13" s="1"/>
  <c r="L3670" i="13" s="1"/>
  <c r="M3670" i="13" s="1"/>
  <c r="L3671" i="13" s="1"/>
  <c r="M3671" i="13" s="1"/>
  <c r="L3672" i="13" s="1"/>
  <c r="M3672" i="13" s="1"/>
  <c r="L3673" i="13" s="1"/>
  <c r="M3673" i="13" s="1"/>
  <c r="L3674" i="13" s="1"/>
  <c r="M3674" i="13" s="1"/>
  <c r="L3675" i="13" s="1"/>
  <c r="M3675" i="13" s="1"/>
  <c r="L3676" i="13" s="1"/>
  <c r="M3676" i="13" s="1"/>
  <c r="L3677" i="13" s="1"/>
  <c r="M3677" i="13" s="1"/>
  <c r="L3678" i="13" s="1"/>
  <c r="M3678" i="13" s="1"/>
  <c r="L3679" i="13" s="1"/>
  <c r="M3679" i="13" s="1"/>
  <c r="L3680" i="13" s="1"/>
  <c r="M3680" i="13" s="1"/>
  <c r="L3681" i="13" s="1"/>
  <c r="M3681" i="13" s="1"/>
  <c r="I93" i="14" s="1"/>
  <c r="N93" i="14" s="1"/>
  <c r="M3722" i="13"/>
  <c r="L3723" i="13" s="1"/>
  <c r="M3723" i="13" s="1"/>
  <c r="L3724" i="13" s="1"/>
  <c r="M3724" i="13" s="1"/>
  <c r="L3725" i="13" s="1"/>
  <c r="M3725" i="13" s="1"/>
  <c r="L3726" i="13" s="1"/>
  <c r="M3726" i="13" s="1"/>
  <c r="L3727" i="13" s="1"/>
  <c r="M3727" i="13" s="1"/>
  <c r="L3728" i="13" s="1"/>
  <c r="M3728" i="13" s="1"/>
  <c r="L3729" i="13" s="1"/>
  <c r="M3729" i="13" s="1"/>
  <c r="L3730" i="13" s="1"/>
  <c r="M3730" i="13" s="1"/>
  <c r="L3731" i="13" s="1"/>
  <c r="M3731" i="13" s="1"/>
  <c r="L3732" i="13" s="1"/>
  <c r="M3732" i="13" s="1"/>
  <c r="L3733" i="13" s="1"/>
  <c r="M3733" i="13" s="1"/>
  <c r="L3734" i="13" s="1"/>
  <c r="M3734" i="13" s="1"/>
  <c r="L3735" i="13" s="1"/>
  <c r="M3735" i="13" s="1"/>
  <c r="L3736" i="13" s="1"/>
  <c r="M3736" i="13" s="1"/>
  <c r="L3737" i="13" s="1"/>
  <c r="M3737" i="13" s="1"/>
  <c r="L3738" i="13" s="1"/>
  <c r="M3738" i="13" s="1"/>
  <c r="L3739" i="13" s="1"/>
  <c r="M3739" i="13" s="1"/>
  <c r="L3740" i="13" s="1"/>
  <c r="M3740" i="13" s="1"/>
  <c r="L3741" i="13" s="1"/>
  <c r="M3741" i="13" s="1"/>
  <c r="L3742" i="13" s="1"/>
  <c r="M3742" i="13" s="1"/>
  <c r="L3743" i="13" s="1"/>
  <c r="M3743" i="13" s="1"/>
  <c r="L3744" i="13" s="1"/>
  <c r="M3744" i="13" s="1"/>
  <c r="L3745" i="13" s="1"/>
  <c r="M3745" i="13" s="1"/>
  <c r="L3746" i="13" s="1"/>
  <c r="M3746" i="13" s="1"/>
  <c r="L3747" i="13" s="1"/>
  <c r="M3747" i="13" s="1"/>
  <c r="L3748" i="13" s="1"/>
  <c r="M3748" i="13" s="1"/>
  <c r="L3749" i="13" s="1"/>
  <c r="M3749" i="13" s="1"/>
  <c r="L3750" i="13" s="1"/>
  <c r="M3750" i="13" s="1"/>
  <c r="L3751" i="13" s="1"/>
  <c r="M3751" i="13" s="1"/>
  <c r="L3752" i="13" s="1"/>
  <c r="M3752" i="13" s="1"/>
  <c r="L3753" i="13" s="1"/>
  <c r="M3753" i="13" s="1"/>
  <c r="L3754" i="13" s="1"/>
  <c r="M3754" i="13" s="1"/>
  <c r="L3755" i="13" s="1"/>
  <c r="M3755" i="13" s="1"/>
  <c r="L3756" i="13" s="1"/>
  <c r="M3756" i="13" s="1"/>
  <c r="L3757" i="13" s="1"/>
  <c r="M3757" i="13" s="1"/>
  <c r="L3758" i="13" s="1"/>
  <c r="M3758" i="13" s="1"/>
  <c r="L3759" i="13" s="1"/>
  <c r="M3759" i="13" s="1"/>
  <c r="L3760" i="13" s="1"/>
  <c r="M3760" i="13" s="1"/>
  <c r="L3761" i="13" s="1"/>
  <c r="M3761" i="13" s="1"/>
  <c r="I95" i="14" s="1"/>
  <c r="N95" i="14" s="1"/>
  <c r="M4403" i="13"/>
  <c r="L4404" i="13" s="1"/>
  <c r="M4404" i="13" s="1"/>
  <c r="L4405" i="13" s="1"/>
  <c r="M4405" i="13" s="1"/>
  <c r="L4406" i="13" s="1"/>
  <c r="M4406" i="13" s="1"/>
  <c r="L4407" i="13" s="1"/>
  <c r="M4407" i="13" s="1"/>
  <c r="L4408" i="13" s="1"/>
  <c r="M4408" i="13" s="1"/>
  <c r="L4409" i="13" s="1"/>
  <c r="M4409" i="13" s="1"/>
  <c r="L4410" i="13" s="1"/>
  <c r="M4410" i="13" s="1"/>
  <c r="L4411" i="13" s="1"/>
  <c r="M4411" i="13" s="1"/>
  <c r="L4412" i="13" s="1"/>
  <c r="M4412" i="13" s="1"/>
  <c r="L4413" i="13" s="1"/>
  <c r="M4413" i="13" s="1"/>
  <c r="L4414" i="13" s="1"/>
  <c r="M4414" i="13" s="1"/>
  <c r="L4415" i="13" s="1"/>
  <c r="M4415" i="13" s="1"/>
  <c r="L4416" i="13" s="1"/>
  <c r="M4416" i="13" s="1"/>
  <c r="L4417" i="13" s="1"/>
  <c r="M4417" i="13" s="1"/>
  <c r="L4418" i="13" s="1"/>
  <c r="M4418" i="13" s="1"/>
  <c r="L4419" i="13" s="1"/>
  <c r="M4419" i="13" s="1"/>
  <c r="L4420" i="13" s="1"/>
  <c r="M4420" i="13" s="1"/>
  <c r="L4421" i="13" s="1"/>
  <c r="M4421" i="13" s="1"/>
  <c r="L4422" i="13" s="1"/>
  <c r="M4422" i="13" s="1"/>
  <c r="L4423" i="13" s="1"/>
  <c r="M4423" i="13" s="1"/>
  <c r="L4424" i="13" s="1"/>
  <c r="M4424" i="13" s="1"/>
  <c r="L4425" i="13" s="1"/>
  <c r="M4425" i="13" s="1"/>
  <c r="L4426" i="13" s="1"/>
  <c r="M4426" i="13" s="1"/>
  <c r="L4427" i="13" s="1"/>
  <c r="M4427" i="13" s="1"/>
  <c r="L4428" i="13" s="1"/>
  <c r="M4428" i="13" s="1"/>
  <c r="L4429" i="13" s="1"/>
  <c r="M4429" i="13" s="1"/>
  <c r="L4430" i="13" s="1"/>
  <c r="M4430" i="13" s="1"/>
  <c r="L4431" i="13" s="1"/>
  <c r="M4431" i="13" s="1"/>
  <c r="L4432" i="13" s="1"/>
  <c r="M4432" i="13" s="1"/>
  <c r="L4433" i="13" s="1"/>
  <c r="M4433" i="13" s="1"/>
  <c r="L4434" i="13" s="1"/>
  <c r="M4434" i="13" s="1"/>
  <c r="L4435" i="13" s="1"/>
  <c r="M4435" i="13" s="1"/>
  <c r="L4436" i="13" s="1"/>
  <c r="M4436" i="13" s="1"/>
  <c r="L4437" i="13" s="1"/>
  <c r="M4437" i="13" s="1"/>
  <c r="L4438" i="13" s="1"/>
  <c r="M4438" i="13" s="1"/>
  <c r="L4439" i="13" s="1"/>
  <c r="M4439" i="13" s="1"/>
  <c r="L4440" i="13" s="1"/>
  <c r="M4440" i="13" s="1"/>
  <c r="L4441" i="13" s="1"/>
  <c r="M4441" i="13" s="1"/>
  <c r="I112" i="14" s="1"/>
  <c r="N112" i="14" s="1"/>
  <c r="M4844" i="13"/>
  <c r="L4845" i="13" s="1"/>
  <c r="M4845" i="13" s="1"/>
  <c r="L4846" i="13" s="1"/>
  <c r="M4846" i="13" s="1"/>
  <c r="L4847" i="13" s="1"/>
  <c r="M4847" i="13" s="1"/>
  <c r="L4848" i="13" s="1"/>
  <c r="M4848" i="13" s="1"/>
  <c r="L4849" i="13" s="1"/>
  <c r="M4849" i="13" s="1"/>
  <c r="L4850" i="13" s="1"/>
  <c r="M4850" i="13" s="1"/>
  <c r="L4851" i="13" s="1"/>
  <c r="M4851" i="13" s="1"/>
  <c r="L4852" i="13" s="1"/>
  <c r="M4852" i="13" s="1"/>
  <c r="L4853" i="13" s="1"/>
  <c r="M4853" i="13" s="1"/>
  <c r="L4854" i="13" s="1"/>
  <c r="M4854" i="13" s="1"/>
  <c r="L4855" i="13" s="1"/>
  <c r="M4855" i="13" s="1"/>
  <c r="L4856" i="13" s="1"/>
  <c r="M4856" i="13" s="1"/>
  <c r="L4857" i="13" s="1"/>
  <c r="M4857" i="13" s="1"/>
  <c r="L4858" i="13" s="1"/>
  <c r="M4858" i="13" s="1"/>
  <c r="L4859" i="13" s="1"/>
  <c r="M4859" i="13" s="1"/>
  <c r="L4860" i="13" s="1"/>
  <c r="M4860" i="13" s="1"/>
  <c r="L4861" i="13" s="1"/>
  <c r="M4861" i="13" s="1"/>
  <c r="L4862" i="13" s="1"/>
  <c r="M4862" i="13" s="1"/>
  <c r="L4863" i="13" s="1"/>
  <c r="M4863" i="13" s="1"/>
  <c r="L4864" i="13" s="1"/>
  <c r="M4864" i="13" s="1"/>
  <c r="L4865" i="13" s="1"/>
  <c r="M4865" i="13" s="1"/>
  <c r="L4866" i="13" s="1"/>
  <c r="M4866" i="13" s="1"/>
  <c r="L4867" i="13" s="1"/>
  <c r="M4867" i="13" s="1"/>
  <c r="L4868" i="13" s="1"/>
  <c r="M4868" i="13" s="1"/>
  <c r="L4869" i="13" s="1"/>
  <c r="M4869" i="13" s="1"/>
  <c r="L4870" i="13" s="1"/>
  <c r="M4870" i="13" s="1"/>
  <c r="L4871" i="13" s="1"/>
  <c r="M4871" i="13" s="1"/>
  <c r="L4872" i="13" s="1"/>
  <c r="M4872" i="13" s="1"/>
  <c r="L4873" i="13" s="1"/>
  <c r="M4873" i="13" s="1"/>
  <c r="L4874" i="13" s="1"/>
  <c r="M4874" i="13" s="1"/>
  <c r="L4875" i="13" s="1"/>
  <c r="M4875" i="13" s="1"/>
  <c r="L4876" i="13" s="1"/>
  <c r="M4876" i="13" s="1"/>
  <c r="L4877" i="13" s="1"/>
  <c r="M4877" i="13" s="1"/>
  <c r="L4878" i="13" s="1"/>
  <c r="M4878" i="13" s="1"/>
  <c r="L4879" i="13" s="1"/>
  <c r="M4879" i="13" s="1"/>
  <c r="L4880" i="13" s="1"/>
  <c r="M4880" i="13" s="1"/>
  <c r="L4881" i="13" s="1"/>
  <c r="M4881" i="13" s="1"/>
  <c r="I123" i="14" s="1"/>
  <c r="N123" i="14" s="1"/>
  <c r="M4929" i="13"/>
  <c r="L4930" i="13" s="1"/>
  <c r="M4930" i="13" s="1"/>
  <c r="L4931" i="13" s="1"/>
  <c r="M4931" i="13" s="1"/>
  <c r="L4932" i="13" s="1"/>
  <c r="M4932" i="13" s="1"/>
  <c r="L4933" i="13" s="1"/>
  <c r="M4933" i="13" s="1"/>
  <c r="L4934" i="13" s="1"/>
  <c r="M4934" i="13" s="1"/>
  <c r="L4935" i="13" s="1"/>
  <c r="M4935" i="13" s="1"/>
  <c r="L4936" i="13" s="1"/>
  <c r="M4936" i="13" s="1"/>
  <c r="L4937" i="13" s="1"/>
  <c r="M4937" i="13" s="1"/>
  <c r="L4938" i="13" s="1"/>
  <c r="M4938" i="13" s="1"/>
  <c r="L4939" i="13" s="1"/>
  <c r="M4939" i="13" s="1"/>
  <c r="L4940" i="13" s="1"/>
  <c r="M4940" i="13" s="1"/>
  <c r="L4941" i="13" s="1"/>
  <c r="M4941" i="13" s="1"/>
  <c r="L4942" i="13" s="1"/>
  <c r="M4942" i="13" s="1"/>
  <c r="L4943" i="13" s="1"/>
  <c r="M4943" i="13" s="1"/>
  <c r="L4944" i="13" s="1"/>
  <c r="M4944" i="13" s="1"/>
  <c r="L4945" i="13" s="1"/>
  <c r="M4945" i="13" s="1"/>
  <c r="L4946" i="13" s="1"/>
  <c r="M4946" i="13" s="1"/>
  <c r="L4947" i="13" s="1"/>
  <c r="M4947" i="13" s="1"/>
  <c r="L4948" i="13" s="1"/>
  <c r="M4948" i="13" s="1"/>
  <c r="L4949" i="13" s="1"/>
  <c r="M4949" i="13" s="1"/>
  <c r="L4950" i="13" s="1"/>
  <c r="M4950" i="13" s="1"/>
  <c r="L4951" i="13" s="1"/>
  <c r="M4951" i="13" s="1"/>
  <c r="L4952" i="13" s="1"/>
  <c r="M4952" i="13" s="1"/>
  <c r="L4953" i="13" s="1"/>
  <c r="M4953" i="13" s="1"/>
  <c r="L4954" i="13" s="1"/>
  <c r="M4954" i="13" s="1"/>
  <c r="L4955" i="13" s="1"/>
  <c r="M4955" i="13" s="1"/>
  <c r="L4956" i="13" s="1"/>
  <c r="M4956" i="13" s="1"/>
  <c r="L4957" i="13" s="1"/>
  <c r="M4957" i="13" s="1"/>
  <c r="L4958" i="13" s="1"/>
  <c r="M4958" i="13" s="1"/>
  <c r="L4959" i="13" s="1"/>
  <c r="M4959" i="13" s="1"/>
  <c r="L4960" i="13" s="1"/>
  <c r="M4960" i="13" s="1"/>
  <c r="L4961" i="13" s="1"/>
  <c r="M4961" i="13" s="1"/>
  <c r="I125" i="14" s="1"/>
  <c r="N125" i="14" s="1"/>
  <c r="M4568" i="13"/>
  <c r="L4569" i="13" s="1"/>
  <c r="M4569" i="13" s="1"/>
  <c r="L4570" i="13" s="1"/>
  <c r="M4570" i="13" s="1"/>
  <c r="L4571" i="13" s="1"/>
  <c r="M4571" i="13" s="1"/>
  <c r="L4572" i="13" s="1"/>
  <c r="M4572" i="13" s="1"/>
  <c r="L4573" i="13" s="1"/>
  <c r="M4573" i="13" s="1"/>
  <c r="L4574" i="13" s="1"/>
  <c r="M4574" i="13" s="1"/>
  <c r="L4575" i="13" s="1"/>
  <c r="M4575" i="13" s="1"/>
  <c r="L4576" i="13" s="1"/>
  <c r="M4576" i="13" s="1"/>
  <c r="L4577" i="13" s="1"/>
  <c r="M4577" i="13" s="1"/>
  <c r="L4578" i="13" s="1"/>
  <c r="M4578" i="13" s="1"/>
  <c r="L4579" i="13" s="1"/>
  <c r="M4579" i="13" s="1"/>
  <c r="L4580" i="13" s="1"/>
  <c r="M4580" i="13" s="1"/>
  <c r="L4581" i="13" s="1"/>
  <c r="M4581" i="13" s="1"/>
  <c r="L4582" i="13" s="1"/>
  <c r="M4582" i="13" s="1"/>
  <c r="L4583" i="13" s="1"/>
  <c r="M4583" i="13" s="1"/>
  <c r="L4584" i="13" s="1"/>
  <c r="M4584" i="13" s="1"/>
  <c r="L4585" i="13" s="1"/>
  <c r="M4585" i="13" s="1"/>
  <c r="L4586" i="13" s="1"/>
  <c r="M4586" i="13" s="1"/>
  <c r="L4587" i="13" s="1"/>
  <c r="M4587" i="13" s="1"/>
  <c r="L4588" i="13" s="1"/>
  <c r="M4588" i="13" s="1"/>
  <c r="L4589" i="13" s="1"/>
  <c r="M4589" i="13" s="1"/>
  <c r="L4590" i="13" s="1"/>
  <c r="M4590" i="13" s="1"/>
  <c r="L4591" i="13" s="1"/>
  <c r="M4591" i="13" s="1"/>
  <c r="L4592" i="13" s="1"/>
  <c r="M4592" i="13" s="1"/>
  <c r="L4593" i="13" s="1"/>
  <c r="M4593" i="13" s="1"/>
  <c r="L4594" i="13" s="1"/>
  <c r="M4594" i="13" s="1"/>
  <c r="L4595" i="13" s="1"/>
  <c r="M4595" i="13" s="1"/>
  <c r="L4596" i="13" s="1"/>
  <c r="M4596" i="13" s="1"/>
  <c r="L4597" i="13" s="1"/>
  <c r="M4597" i="13" s="1"/>
  <c r="L4598" i="13" s="1"/>
  <c r="M4598" i="13" s="1"/>
  <c r="L4599" i="13" s="1"/>
  <c r="M4599" i="13" s="1"/>
  <c r="L4600" i="13" s="1"/>
  <c r="M4600" i="13" s="1"/>
  <c r="L4601" i="13" s="1"/>
  <c r="M4601" i="13" s="1"/>
  <c r="I116" i="14" s="1"/>
  <c r="N116" i="14" s="1"/>
  <c r="M4648" i="13"/>
  <c r="L4649" i="13" s="1"/>
  <c r="M4649" i="13" s="1"/>
  <c r="L4650" i="13" s="1"/>
  <c r="M4650" i="13" s="1"/>
  <c r="L4651" i="13" s="1"/>
  <c r="M4651" i="13" s="1"/>
  <c r="L4652" i="13" s="1"/>
  <c r="M4652" i="13" s="1"/>
  <c r="L4653" i="13" s="1"/>
  <c r="M4653" i="13" s="1"/>
  <c r="L4654" i="13" s="1"/>
  <c r="M4654" i="13" s="1"/>
  <c r="L4655" i="13" s="1"/>
  <c r="M4655" i="13" s="1"/>
  <c r="L4656" i="13" s="1"/>
  <c r="M4656" i="13" s="1"/>
  <c r="L4657" i="13" s="1"/>
  <c r="M4657" i="13" s="1"/>
  <c r="L4658" i="13" s="1"/>
  <c r="M4658" i="13" s="1"/>
  <c r="L4659" i="13" s="1"/>
  <c r="M4659" i="13" s="1"/>
  <c r="L4660" i="13" s="1"/>
  <c r="M4660" i="13" s="1"/>
  <c r="L4661" i="13" s="1"/>
  <c r="M4661" i="13" s="1"/>
  <c r="L4662" i="13" s="1"/>
  <c r="M4662" i="13" s="1"/>
  <c r="L4663" i="13" s="1"/>
  <c r="M4663" i="13" s="1"/>
  <c r="L4664" i="13" s="1"/>
  <c r="M4664" i="13" s="1"/>
  <c r="L4665" i="13" s="1"/>
  <c r="M4665" i="13" s="1"/>
  <c r="L4666" i="13" s="1"/>
  <c r="M4666" i="13" s="1"/>
  <c r="L4667" i="13" s="1"/>
  <c r="M4667" i="13" s="1"/>
  <c r="L4668" i="13" s="1"/>
  <c r="M4668" i="13" s="1"/>
  <c r="L4669" i="13" s="1"/>
  <c r="M4669" i="13" s="1"/>
  <c r="L4670" i="13" s="1"/>
  <c r="M4670" i="13" s="1"/>
  <c r="L4671" i="13" s="1"/>
  <c r="M4671" i="13" s="1"/>
  <c r="L4672" i="13" s="1"/>
  <c r="M4672" i="13" s="1"/>
  <c r="L4673" i="13" s="1"/>
  <c r="M4673" i="13" s="1"/>
  <c r="L4674" i="13" s="1"/>
  <c r="M4674" i="13" s="1"/>
  <c r="L4675" i="13" s="1"/>
  <c r="M4675" i="13" s="1"/>
  <c r="L4676" i="13" s="1"/>
  <c r="M4676" i="13" s="1"/>
  <c r="L4677" i="13" s="1"/>
  <c r="M4677" i="13" s="1"/>
  <c r="L4678" i="13" s="1"/>
  <c r="M4678" i="13" s="1"/>
  <c r="L4679" i="13" s="1"/>
  <c r="M4679" i="13" s="1"/>
  <c r="L4680" i="13" s="1"/>
  <c r="M4680" i="13" s="1"/>
  <c r="L4681" i="13" s="1"/>
  <c r="M4681" i="13" s="1"/>
  <c r="I118" i="14" s="1"/>
  <c r="N118" i="14" s="1"/>
  <c r="M4729" i="13"/>
  <c r="L4730" i="13" s="1"/>
  <c r="M4730" i="13" s="1"/>
  <c r="L4731" i="13" s="1"/>
  <c r="M4731" i="13" s="1"/>
  <c r="L4732" i="13" s="1"/>
  <c r="M4732" i="13" s="1"/>
  <c r="L4733" i="13" s="1"/>
  <c r="M4733" i="13" s="1"/>
  <c r="L4734" i="13" s="1"/>
  <c r="M4734" i="13" s="1"/>
  <c r="L4735" i="13" s="1"/>
  <c r="M4735" i="13" s="1"/>
  <c r="L4736" i="13" s="1"/>
  <c r="M4736" i="13" s="1"/>
  <c r="L4737" i="13" s="1"/>
  <c r="M4737" i="13" s="1"/>
  <c r="L4738" i="13" s="1"/>
  <c r="M4738" i="13" s="1"/>
  <c r="L4739" i="13" s="1"/>
  <c r="M4739" i="13" s="1"/>
  <c r="L4740" i="13" s="1"/>
  <c r="M4740" i="13" s="1"/>
  <c r="L4741" i="13" s="1"/>
  <c r="M4741" i="13" s="1"/>
  <c r="L4742" i="13" s="1"/>
  <c r="M4742" i="13" s="1"/>
  <c r="L4743" i="13" s="1"/>
  <c r="M4743" i="13" s="1"/>
  <c r="L4744" i="13" s="1"/>
  <c r="M4744" i="13" s="1"/>
  <c r="L4745" i="13" s="1"/>
  <c r="M4745" i="13" s="1"/>
  <c r="L4746" i="13" s="1"/>
  <c r="M4746" i="13" s="1"/>
  <c r="L4747" i="13" s="1"/>
  <c r="M4747" i="13" s="1"/>
  <c r="L4748" i="13" s="1"/>
  <c r="M4748" i="13" s="1"/>
  <c r="L4749" i="13" s="1"/>
  <c r="M4749" i="13" s="1"/>
  <c r="L4750" i="13" s="1"/>
  <c r="M4750" i="13" s="1"/>
  <c r="L4751" i="13" s="1"/>
  <c r="M4751" i="13" s="1"/>
  <c r="L4752" i="13" s="1"/>
  <c r="M4752" i="13" s="1"/>
  <c r="L4753" i="13" s="1"/>
  <c r="M4753" i="13" s="1"/>
  <c r="L4754" i="13" s="1"/>
  <c r="M4754" i="13" s="1"/>
  <c r="L4755" i="13" s="1"/>
  <c r="M4755" i="13" s="1"/>
  <c r="L4756" i="13" s="1"/>
  <c r="M4756" i="13" s="1"/>
  <c r="L4757" i="13" s="1"/>
  <c r="M4757" i="13" s="1"/>
  <c r="L4758" i="13" s="1"/>
  <c r="M4758" i="13" s="1"/>
  <c r="L4759" i="13" s="1"/>
  <c r="M4759" i="13" s="1"/>
  <c r="L4760" i="13" s="1"/>
  <c r="M4760" i="13" s="1"/>
  <c r="L4761" i="13" s="1"/>
  <c r="M4761" i="13" s="1"/>
  <c r="I120" i="14" s="1"/>
  <c r="N120" i="14" s="1"/>
  <c r="M4324" i="13"/>
  <c r="L4325" i="13" s="1"/>
  <c r="M4325" i="13" s="1"/>
  <c r="L4326" i="13" s="1"/>
  <c r="M4326" i="13" s="1"/>
  <c r="L4327" i="13" s="1"/>
  <c r="M4327" i="13" s="1"/>
  <c r="L4328" i="13" s="1"/>
  <c r="M4328" i="13" s="1"/>
  <c r="L4329" i="13" s="1"/>
  <c r="M4329" i="13" s="1"/>
  <c r="L4330" i="13" s="1"/>
  <c r="M4330" i="13" s="1"/>
  <c r="L4331" i="13" s="1"/>
  <c r="M4331" i="13" s="1"/>
  <c r="L4332" i="13" s="1"/>
  <c r="M4332" i="13" s="1"/>
  <c r="L4333" i="13" s="1"/>
  <c r="M4333" i="13" s="1"/>
  <c r="L4334" i="13" s="1"/>
  <c r="M4334" i="13" s="1"/>
  <c r="L4335" i="13" s="1"/>
  <c r="M4335" i="13" s="1"/>
  <c r="L4336" i="13" s="1"/>
  <c r="M4336" i="13" s="1"/>
  <c r="L4337" i="13" s="1"/>
  <c r="M4337" i="13" s="1"/>
  <c r="L4338" i="13" s="1"/>
  <c r="M4338" i="13" s="1"/>
  <c r="L4339" i="13" s="1"/>
  <c r="M4339" i="13" s="1"/>
  <c r="L4340" i="13" s="1"/>
  <c r="M4340" i="13" s="1"/>
  <c r="L4341" i="13" s="1"/>
  <c r="M4341" i="13" s="1"/>
  <c r="L4342" i="13" s="1"/>
  <c r="M4342" i="13" s="1"/>
  <c r="L4343" i="13" s="1"/>
  <c r="M4343" i="13" s="1"/>
  <c r="L4344" i="13" s="1"/>
  <c r="M4344" i="13" s="1"/>
  <c r="L4345" i="13" s="1"/>
  <c r="M4345" i="13" s="1"/>
  <c r="L4346" i="13" s="1"/>
  <c r="M4346" i="13" s="1"/>
  <c r="L4347" i="13" s="1"/>
  <c r="M4347" i="13" s="1"/>
  <c r="L4348" i="13" s="1"/>
  <c r="M4348" i="13" s="1"/>
  <c r="L4349" i="13" s="1"/>
  <c r="M4349" i="13" s="1"/>
  <c r="L4350" i="13" s="1"/>
  <c r="M4350" i="13" s="1"/>
  <c r="L4351" i="13" s="1"/>
  <c r="M4351" i="13" s="1"/>
  <c r="L4352" i="13" s="1"/>
  <c r="M4352" i="13" s="1"/>
  <c r="L4353" i="13" s="1"/>
  <c r="M4353" i="13" s="1"/>
  <c r="L4354" i="13" s="1"/>
  <c r="M4354" i="13" s="1"/>
  <c r="L4355" i="13" s="1"/>
  <c r="M4355" i="13" s="1"/>
  <c r="L4356" i="13" s="1"/>
  <c r="M4356" i="13" s="1"/>
  <c r="L4357" i="13" s="1"/>
  <c r="M4357" i="13" s="1"/>
  <c r="L4358" i="13" s="1"/>
  <c r="M4358" i="13" s="1"/>
  <c r="L4359" i="13" s="1"/>
  <c r="M4359" i="13" s="1"/>
  <c r="L4360" i="13" s="1"/>
  <c r="M4360" i="13" s="1"/>
  <c r="L4361" i="13" s="1"/>
  <c r="M4361" i="13" s="1"/>
  <c r="I110" i="14" s="1"/>
  <c r="N110" i="14" s="1"/>
  <c r="M4162" i="13"/>
  <c r="L4163" i="13" s="1"/>
  <c r="M4163" i="13" s="1"/>
  <c r="L4164" i="13" s="1"/>
  <c r="M4164" i="13" s="1"/>
  <c r="L4165" i="13" s="1"/>
  <c r="M4165" i="13" s="1"/>
  <c r="L4166" i="13" s="1"/>
  <c r="M4166" i="13" s="1"/>
  <c r="L4167" i="13" s="1"/>
  <c r="M4167" i="13" s="1"/>
  <c r="L4168" i="13" s="1"/>
  <c r="M4168" i="13" s="1"/>
  <c r="L4169" i="13" s="1"/>
  <c r="M4169" i="13" s="1"/>
  <c r="L4170" i="13" s="1"/>
  <c r="M4170" i="13" s="1"/>
  <c r="L4171" i="13" s="1"/>
  <c r="M4171" i="13" s="1"/>
  <c r="L4172" i="13" s="1"/>
  <c r="M4172" i="13" s="1"/>
  <c r="L4173" i="13" s="1"/>
  <c r="M4173" i="13" s="1"/>
  <c r="L4174" i="13" s="1"/>
  <c r="M4174" i="13" s="1"/>
  <c r="L4175" i="13" s="1"/>
  <c r="M4175" i="13" s="1"/>
  <c r="L4176" i="13" s="1"/>
  <c r="M4176" i="13" s="1"/>
  <c r="L4177" i="13" s="1"/>
  <c r="M4177" i="13" s="1"/>
  <c r="L4178" i="13" s="1"/>
  <c r="M4178" i="13" s="1"/>
  <c r="L4179" i="13" s="1"/>
  <c r="M4179" i="13" s="1"/>
  <c r="L4180" i="13" s="1"/>
  <c r="M4180" i="13" s="1"/>
  <c r="L4181" i="13" s="1"/>
  <c r="M4181" i="13" s="1"/>
  <c r="L4182" i="13" s="1"/>
  <c r="M4182" i="13" s="1"/>
  <c r="L4183" i="13" s="1"/>
  <c r="M4183" i="13" s="1"/>
  <c r="L4184" i="13" s="1"/>
  <c r="M4184" i="13" s="1"/>
  <c r="L4185" i="13" s="1"/>
  <c r="M4185" i="13" s="1"/>
  <c r="L4186" i="13" s="1"/>
  <c r="M4186" i="13" s="1"/>
  <c r="L4187" i="13" s="1"/>
  <c r="M4187" i="13" s="1"/>
  <c r="L4188" i="13" s="1"/>
  <c r="M4188" i="13" s="1"/>
  <c r="L4189" i="13" s="1"/>
  <c r="M4189" i="13" s="1"/>
  <c r="L4190" i="13" s="1"/>
  <c r="M4190" i="13" s="1"/>
  <c r="L4191" i="13" s="1"/>
  <c r="M4191" i="13" s="1"/>
  <c r="L4192" i="13" s="1"/>
  <c r="M4192" i="13" s="1"/>
  <c r="L4193" i="13" s="1"/>
  <c r="M4193" i="13" s="1"/>
  <c r="L4194" i="13" s="1"/>
  <c r="M4194" i="13" s="1"/>
  <c r="L4195" i="13" s="1"/>
  <c r="M4195" i="13" s="1"/>
  <c r="L4196" i="13" s="1"/>
  <c r="M4196" i="13" s="1"/>
  <c r="L4197" i="13" s="1"/>
  <c r="M4197" i="13" s="1"/>
  <c r="L4198" i="13" s="1"/>
  <c r="M4198" i="13" s="1"/>
  <c r="L4199" i="13" s="1"/>
  <c r="M4199" i="13" s="1"/>
  <c r="L4200" i="13" s="1"/>
  <c r="M4200" i="13" s="1"/>
  <c r="L4201" i="13" s="1"/>
  <c r="M4201" i="13" s="1"/>
  <c r="I106" i="14" s="1"/>
  <c r="N106" i="14" s="1"/>
  <c r="M4888" i="13"/>
  <c r="L4889" i="13" s="1"/>
  <c r="M4889" i="13" s="1"/>
  <c r="L4890" i="13" s="1"/>
  <c r="M4890" i="13" s="1"/>
  <c r="L4891" i="13" s="1"/>
  <c r="M4891" i="13" s="1"/>
  <c r="L4892" i="13" s="1"/>
  <c r="M4892" i="13" s="1"/>
  <c r="L4893" i="13" s="1"/>
  <c r="M4893" i="13" s="1"/>
  <c r="L4894" i="13" s="1"/>
  <c r="M4894" i="13" s="1"/>
  <c r="L4895" i="13" s="1"/>
  <c r="M4895" i="13" s="1"/>
  <c r="L4896" i="13" s="1"/>
  <c r="M4896" i="13" s="1"/>
  <c r="L4897" i="13" s="1"/>
  <c r="M4897" i="13" s="1"/>
  <c r="L4898" i="13" s="1"/>
  <c r="M4898" i="13" s="1"/>
  <c r="L4899" i="13" s="1"/>
  <c r="M4899" i="13" s="1"/>
  <c r="L4900" i="13" s="1"/>
  <c r="M4900" i="13" s="1"/>
  <c r="L4901" i="13" s="1"/>
  <c r="M4901" i="13" s="1"/>
  <c r="L4902" i="13" s="1"/>
  <c r="M4902" i="13" s="1"/>
  <c r="L4903" i="13" s="1"/>
  <c r="M4903" i="13" s="1"/>
  <c r="L4904" i="13" s="1"/>
  <c r="M4904" i="13" s="1"/>
  <c r="L4905" i="13" s="1"/>
  <c r="M4905" i="13" s="1"/>
  <c r="L4906" i="13" s="1"/>
  <c r="M4906" i="13" s="1"/>
  <c r="L4907" i="13" s="1"/>
  <c r="M4907" i="13" s="1"/>
  <c r="L4908" i="13" s="1"/>
  <c r="M4908" i="13" s="1"/>
  <c r="L4909" i="13" s="1"/>
  <c r="M4909" i="13" s="1"/>
  <c r="L4910" i="13" s="1"/>
  <c r="M4910" i="13" s="1"/>
  <c r="L4911" i="13" s="1"/>
  <c r="M4911" i="13" s="1"/>
  <c r="L4912" i="13" s="1"/>
  <c r="M4912" i="13" s="1"/>
  <c r="L4913" i="13" s="1"/>
  <c r="M4913" i="13" s="1"/>
  <c r="L4914" i="13" s="1"/>
  <c r="M4914" i="13" s="1"/>
  <c r="L4915" i="13" s="1"/>
  <c r="M4915" i="13" s="1"/>
  <c r="L4916" i="13" s="1"/>
  <c r="M4916" i="13" s="1"/>
  <c r="L4917" i="13" s="1"/>
  <c r="M4917" i="13" s="1"/>
  <c r="L4918" i="13" s="1"/>
  <c r="M4918" i="13" s="1"/>
  <c r="L4919" i="13" s="1"/>
  <c r="M4919" i="13" s="1"/>
  <c r="L4920" i="13" s="1"/>
  <c r="M4920" i="13" s="1"/>
  <c r="L4921" i="13" s="1"/>
  <c r="M4921" i="13" s="1"/>
  <c r="I124" i="14" s="1"/>
  <c r="N124" i="14" s="1"/>
  <c r="M4608" i="13"/>
  <c r="L4609" i="13" s="1"/>
  <c r="M4609" i="13" s="1"/>
  <c r="L4610" i="13" s="1"/>
  <c r="M4610" i="13" s="1"/>
  <c r="L4611" i="13" s="1"/>
  <c r="M4611" i="13" s="1"/>
  <c r="L4612" i="13" s="1"/>
  <c r="M4612" i="13" s="1"/>
  <c r="L4613" i="13" s="1"/>
  <c r="M4613" i="13" s="1"/>
  <c r="L4614" i="13" s="1"/>
  <c r="M4614" i="13" s="1"/>
  <c r="L4615" i="13" s="1"/>
  <c r="M4615" i="13" s="1"/>
  <c r="L4616" i="13" s="1"/>
  <c r="M4616" i="13" s="1"/>
  <c r="L4617" i="13" s="1"/>
  <c r="M4617" i="13" s="1"/>
  <c r="L4618" i="13" s="1"/>
  <c r="M4618" i="13" s="1"/>
  <c r="L4619" i="13" s="1"/>
  <c r="M4619" i="13" s="1"/>
  <c r="L4620" i="13" s="1"/>
  <c r="M4620" i="13" s="1"/>
  <c r="L4621" i="13" s="1"/>
  <c r="M4621" i="13" s="1"/>
  <c r="L4622" i="13" s="1"/>
  <c r="M4622" i="13" s="1"/>
  <c r="L4623" i="13" s="1"/>
  <c r="M4623" i="13" s="1"/>
  <c r="L4624" i="13" s="1"/>
  <c r="M4624" i="13" s="1"/>
  <c r="L4625" i="13" s="1"/>
  <c r="M4625" i="13" s="1"/>
  <c r="L4626" i="13" s="1"/>
  <c r="M4626" i="13" s="1"/>
  <c r="L4627" i="13" s="1"/>
  <c r="M4627" i="13" s="1"/>
  <c r="L4628" i="13" s="1"/>
  <c r="M4628" i="13" s="1"/>
  <c r="L4629" i="13" s="1"/>
  <c r="M4629" i="13" s="1"/>
  <c r="L4630" i="13" s="1"/>
  <c r="M4630" i="13" s="1"/>
  <c r="L4631" i="13" s="1"/>
  <c r="M4631" i="13" s="1"/>
  <c r="L4632" i="13" s="1"/>
  <c r="M4632" i="13" s="1"/>
  <c r="L4633" i="13" s="1"/>
  <c r="M4633" i="13" s="1"/>
  <c r="L4634" i="13" s="1"/>
  <c r="M4634" i="13" s="1"/>
  <c r="L4635" i="13" s="1"/>
  <c r="M4635" i="13" s="1"/>
  <c r="L4636" i="13" s="1"/>
  <c r="M4636" i="13" s="1"/>
  <c r="L4637" i="13" s="1"/>
  <c r="M4637" i="13" s="1"/>
  <c r="L4638" i="13" s="1"/>
  <c r="M4638" i="13" s="1"/>
  <c r="L4639" i="13" s="1"/>
  <c r="M4639" i="13" s="1"/>
  <c r="L4640" i="13" s="1"/>
  <c r="M4640" i="13" s="1"/>
  <c r="L4641" i="13" s="1"/>
  <c r="M4641" i="13" s="1"/>
  <c r="I117" i="14" s="1"/>
  <c r="L117" i="14" s="1"/>
  <c r="M4243" i="13"/>
  <c r="L4244" i="13" s="1"/>
  <c r="M4244" i="13" s="1"/>
  <c r="L4245" i="13" s="1"/>
  <c r="M4245" i="13" s="1"/>
  <c r="L4246" i="13" s="1"/>
  <c r="M4246" i="13" s="1"/>
  <c r="L4247" i="13" s="1"/>
  <c r="M4247" i="13" s="1"/>
  <c r="L4248" i="13" s="1"/>
  <c r="M4248" i="13" s="1"/>
  <c r="L4249" i="13" s="1"/>
  <c r="M4249" i="13" s="1"/>
  <c r="L4250" i="13" s="1"/>
  <c r="M4250" i="13" s="1"/>
  <c r="L4251" i="13" s="1"/>
  <c r="M4251" i="13" s="1"/>
  <c r="L4252" i="13" s="1"/>
  <c r="M4252" i="13" s="1"/>
  <c r="L4253" i="13" s="1"/>
  <c r="M4253" i="13" s="1"/>
  <c r="L4254" i="13" s="1"/>
  <c r="M4254" i="13" s="1"/>
  <c r="L4255" i="13" s="1"/>
  <c r="M4255" i="13" s="1"/>
  <c r="L4256" i="13" s="1"/>
  <c r="M4256" i="13" s="1"/>
  <c r="L4257" i="13" s="1"/>
  <c r="M4257" i="13" s="1"/>
  <c r="L4258" i="13" s="1"/>
  <c r="M4258" i="13" s="1"/>
  <c r="L4259" i="13" s="1"/>
  <c r="M4259" i="13" s="1"/>
  <c r="L4260" i="13" s="1"/>
  <c r="M4260" i="13" s="1"/>
  <c r="L4261" i="13" s="1"/>
  <c r="M4261" i="13" s="1"/>
  <c r="L4262" i="13" s="1"/>
  <c r="M4262" i="13" s="1"/>
  <c r="L4263" i="13" s="1"/>
  <c r="M4263" i="13" s="1"/>
  <c r="L4264" i="13" s="1"/>
  <c r="M4264" i="13" s="1"/>
  <c r="L4265" i="13" s="1"/>
  <c r="M4265" i="13" s="1"/>
  <c r="L4266" i="13" s="1"/>
  <c r="M4266" i="13" s="1"/>
  <c r="L4267" i="13" s="1"/>
  <c r="M4267" i="13" s="1"/>
  <c r="L4268" i="13" s="1"/>
  <c r="M4268" i="13" s="1"/>
  <c r="L4269" i="13" s="1"/>
  <c r="M4269" i="13" s="1"/>
  <c r="L4270" i="13" s="1"/>
  <c r="M4270" i="13" s="1"/>
  <c r="L4271" i="13" s="1"/>
  <c r="M4271" i="13" s="1"/>
  <c r="L4272" i="13" s="1"/>
  <c r="M4272" i="13" s="1"/>
  <c r="L4273" i="13" s="1"/>
  <c r="M4273" i="13" s="1"/>
  <c r="L4274" i="13" s="1"/>
  <c r="M4274" i="13" s="1"/>
  <c r="L4275" i="13" s="1"/>
  <c r="M4275" i="13" s="1"/>
  <c r="L4276" i="13" s="1"/>
  <c r="M4276" i="13" s="1"/>
  <c r="L4277" i="13" s="1"/>
  <c r="M4277" i="13" s="1"/>
  <c r="L4278" i="13" s="1"/>
  <c r="M4278" i="13" s="1"/>
  <c r="L4279" i="13" s="1"/>
  <c r="M4279" i="13" s="1"/>
  <c r="L4280" i="13" s="1"/>
  <c r="M4280" i="13" s="1"/>
  <c r="L4281" i="13" s="1"/>
  <c r="M4281" i="13" s="1"/>
  <c r="I108" i="14" s="1"/>
  <c r="N108" i="14" s="1"/>
  <c r="M4965" i="13"/>
  <c r="L4966" i="13" s="1"/>
  <c r="M4966" i="13" s="1"/>
  <c r="L4967" i="13" s="1"/>
  <c r="M4967" i="13" s="1"/>
  <c r="L4968" i="13" s="1"/>
  <c r="M4968" i="13" s="1"/>
  <c r="L4969" i="13" s="1"/>
  <c r="M4969" i="13" s="1"/>
  <c r="L4970" i="13" s="1"/>
  <c r="M4970" i="13" s="1"/>
  <c r="L4971" i="13" s="1"/>
  <c r="M4971" i="13" s="1"/>
  <c r="L4972" i="13" s="1"/>
  <c r="M4972" i="13" s="1"/>
  <c r="L4973" i="13" s="1"/>
  <c r="M4973" i="13" s="1"/>
  <c r="L4974" i="13" s="1"/>
  <c r="M4974" i="13" s="1"/>
  <c r="L4975" i="13" s="1"/>
  <c r="M4975" i="13" s="1"/>
  <c r="L4976" i="13" s="1"/>
  <c r="M4976" i="13" s="1"/>
  <c r="L4977" i="13" s="1"/>
  <c r="M4977" i="13" s="1"/>
  <c r="L4978" i="13" s="1"/>
  <c r="M4978" i="13" s="1"/>
  <c r="L4979" i="13" s="1"/>
  <c r="M4979" i="13" s="1"/>
  <c r="L4980" i="13" s="1"/>
  <c r="M4980" i="13" s="1"/>
  <c r="L4981" i="13" s="1"/>
  <c r="M4981" i="13" s="1"/>
  <c r="L4982" i="13" s="1"/>
  <c r="M4982" i="13" s="1"/>
  <c r="L4983" i="13" s="1"/>
  <c r="M4983" i="13" s="1"/>
  <c r="L4984" i="13" s="1"/>
  <c r="M4984" i="13" s="1"/>
  <c r="L4985" i="13" s="1"/>
  <c r="M4985" i="13" s="1"/>
  <c r="L4986" i="13" s="1"/>
  <c r="M4986" i="13" s="1"/>
  <c r="L4987" i="13" s="1"/>
  <c r="M4987" i="13" s="1"/>
  <c r="L4988" i="13" s="1"/>
  <c r="M4988" i="13" s="1"/>
  <c r="L4989" i="13" s="1"/>
  <c r="M4989" i="13" s="1"/>
  <c r="L4990" i="13" s="1"/>
  <c r="M4990" i="13" s="1"/>
  <c r="L4991" i="13" s="1"/>
  <c r="M4991" i="13" s="1"/>
  <c r="L4992" i="13" s="1"/>
  <c r="M4992" i="13" s="1"/>
  <c r="L4993" i="13" s="1"/>
  <c r="M4993" i="13" s="1"/>
  <c r="L4994" i="13" s="1"/>
  <c r="M4994" i="13" s="1"/>
  <c r="L4995" i="13" s="1"/>
  <c r="M4995" i="13" s="1"/>
  <c r="L4996" i="13" s="1"/>
  <c r="M4996" i="13" s="1"/>
  <c r="L4997" i="13" s="1"/>
  <c r="M4997" i="13" s="1"/>
  <c r="L4998" i="13" s="1"/>
  <c r="M4998" i="13" s="1"/>
  <c r="L4999" i="13" s="1"/>
  <c r="M4999" i="13" s="1"/>
  <c r="L5000" i="13" s="1"/>
  <c r="M5000" i="13" s="1"/>
  <c r="L5001" i="13" s="1"/>
  <c r="M5001" i="13" s="1"/>
  <c r="I126" i="14" s="1"/>
  <c r="N126" i="14" s="1"/>
  <c r="M4448" i="13"/>
  <c r="L4449" i="13" s="1"/>
  <c r="M4449" i="13" s="1"/>
  <c r="L4450" i="13" s="1"/>
  <c r="M4450" i="13" s="1"/>
  <c r="L4451" i="13" s="1"/>
  <c r="M4451" i="13" s="1"/>
  <c r="L4452" i="13" s="1"/>
  <c r="M4452" i="13" s="1"/>
  <c r="L4453" i="13" s="1"/>
  <c r="M4453" i="13" s="1"/>
  <c r="L4454" i="13" s="1"/>
  <c r="M4454" i="13" s="1"/>
  <c r="L4455" i="13" s="1"/>
  <c r="M4455" i="13" s="1"/>
  <c r="L4456" i="13" s="1"/>
  <c r="M4456" i="13" s="1"/>
  <c r="L4457" i="13" s="1"/>
  <c r="M4457" i="13" s="1"/>
  <c r="L4458" i="13" s="1"/>
  <c r="M4458" i="13" s="1"/>
  <c r="L4459" i="13" s="1"/>
  <c r="M4459" i="13" s="1"/>
  <c r="L4460" i="13" s="1"/>
  <c r="M4460" i="13" s="1"/>
  <c r="L4461" i="13" s="1"/>
  <c r="M4461" i="13" s="1"/>
  <c r="L4462" i="13" s="1"/>
  <c r="M4462" i="13" s="1"/>
  <c r="L4463" i="13" s="1"/>
  <c r="M4463" i="13" s="1"/>
  <c r="L4464" i="13" s="1"/>
  <c r="M4464" i="13" s="1"/>
  <c r="L4465" i="13" s="1"/>
  <c r="M4465" i="13" s="1"/>
  <c r="L4466" i="13" s="1"/>
  <c r="M4466" i="13" s="1"/>
  <c r="L4467" i="13" s="1"/>
  <c r="M4467" i="13" s="1"/>
  <c r="L4468" i="13" s="1"/>
  <c r="M4468" i="13" s="1"/>
  <c r="L4469" i="13" s="1"/>
  <c r="M4469" i="13" s="1"/>
  <c r="L4470" i="13" s="1"/>
  <c r="M4470" i="13" s="1"/>
  <c r="L4471" i="13" s="1"/>
  <c r="M4471" i="13" s="1"/>
  <c r="L4472" i="13" s="1"/>
  <c r="M4472" i="13" s="1"/>
  <c r="L4473" i="13" s="1"/>
  <c r="M4473" i="13" s="1"/>
  <c r="L4474" i="13" s="1"/>
  <c r="M4474" i="13" s="1"/>
  <c r="L4475" i="13" s="1"/>
  <c r="M4475" i="13" s="1"/>
  <c r="L4476" i="13" s="1"/>
  <c r="M4476" i="13" s="1"/>
  <c r="L4477" i="13" s="1"/>
  <c r="M4477" i="13" s="1"/>
  <c r="L4478" i="13" s="1"/>
  <c r="M4478" i="13" s="1"/>
  <c r="L4479" i="13" s="1"/>
  <c r="M4479" i="13" s="1"/>
  <c r="L4480" i="13" s="1"/>
  <c r="M4480" i="13" s="1"/>
  <c r="L4481" i="13" s="1"/>
  <c r="M4481" i="13" s="1"/>
  <c r="I113" i="14" s="1"/>
  <c r="N113" i="14" s="1"/>
  <c r="Q26" i="7"/>
  <c r="Q1278" i="7"/>
  <c r="W1278" i="7" s="1"/>
  <c r="Q1284" i="7"/>
  <c r="W1284" i="7" s="1"/>
  <c r="M5002" i="13"/>
  <c r="L5003" i="13" s="1"/>
  <c r="M5003" i="13" s="1"/>
  <c r="L5004" i="13" s="1"/>
  <c r="M5004" i="13" s="1"/>
  <c r="L5005" i="13" s="1"/>
  <c r="M5005" i="13" s="1"/>
  <c r="L5006" i="13" s="1"/>
  <c r="M5006" i="13" s="1"/>
  <c r="L5007" i="13" s="1"/>
  <c r="M5007" i="13" s="1"/>
  <c r="L5008" i="13" s="1"/>
  <c r="M5008" i="13" s="1"/>
  <c r="L5009" i="13" s="1"/>
  <c r="M5009" i="13" s="1"/>
  <c r="L5010" i="13" s="1"/>
  <c r="M5010" i="13" s="1"/>
  <c r="L5011" i="13" s="1"/>
  <c r="M5011" i="13" s="1"/>
  <c r="L5012" i="13" s="1"/>
  <c r="M5012" i="13" s="1"/>
  <c r="L5013" i="13" s="1"/>
  <c r="M5013" i="13" s="1"/>
  <c r="L5014" i="13" s="1"/>
  <c r="M5014" i="13" s="1"/>
  <c r="L5015" i="13" s="1"/>
  <c r="M5015" i="13" s="1"/>
  <c r="L5016" i="13" s="1"/>
  <c r="M5016" i="13" s="1"/>
  <c r="L5017" i="13" s="1"/>
  <c r="M5017" i="13" s="1"/>
  <c r="L5018" i="13" s="1"/>
  <c r="M5018" i="13" s="1"/>
  <c r="L5019" i="13" s="1"/>
  <c r="M5019" i="13" s="1"/>
  <c r="L5020" i="13" s="1"/>
  <c r="M5020" i="13" s="1"/>
  <c r="L5021" i="13" s="1"/>
  <c r="M5021" i="13" s="1"/>
  <c r="L5022" i="13" s="1"/>
  <c r="M5022" i="13" s="1"/>
  <c r="L5023" i="13" s="1"/>
  <c r="M5023" i="13" s="1"/>
  <c r="L5024" i="13" s="1"/>
  <c r="M5024" i="13" s="1"/>
  <c r="L5025" i="13" s="1"/>
  <c r="M5025" i="13" s="1"/>
  <c r="L5026" i="13" s="1"/>
  <c r="M5026" i="13" s="1"/>
  <c r="L5027" i="13" s="1"/>
  <c r="M5027" i="13" s="1"/>
  <c r="L5028" i="13" s="1"/>
  <c r="M5028" i="13" s="1"/>
  <c r="L5029" i="13" s="1"/>
  <c r="M5029" i="13" s="1"/>
  <c r="L5030" i="13" s="1"/>
  <c r="M5030" i="13" s="1"/>
  <c r="L5031" i="13" s="1"/>
  <c r="M5031" i="13" s="1"/>
  <c r="L5032" i="13" s="1"/>
  <c r="M5032" i="13" s="1"/>
  <c r="L5033" i="13" s="1"/>
  <c r="M5033" i="13" s="1"/>
  <c r="L5034" i="13" s="1"/>
  <c r="M5034" i="13" s="1"/>
  <c r="L5035" i="13" s="1"/>
  <c r="M5035" i="13" s="1"/>
  <c r="L5036" i="13" s="1"/>
  <c r="M5036" i="13" s="1"/>
  <c r="L5037" i="13" s="1"/>
  <c r="M5037" i="13" s="1"/>
  <c r="L5038" i="13" s="1"/>
  <c r="M5038" i="13" s="1"/>
  <c r="L5039" i="13" s="1"/>
  <c r="M5039" i="13" s="1"/>
  <c r="L5040" i="13" s="1"/>
  <c r="M5040" i="13" s="1"/>
  <c r="L5041" i="13" s="1"/>
  <c r="M5041" i="13" s="1"/>
  <c r="I127" i="14" s="1"/>
  <c r="N127" i="14" s="1"/>
  <c r="M5085" i="13"/>
  <c r="L5086" i="13" s="1"/>
  <c r="M5086" i="13" s="1"/>
  <c r="L5087" i="13" s="1"/>
  <c r="M5087" i="13" s="1"/>
  <c r="L5088" i="13" s="1"/>
  <c r="M5088" i="13" s="1"/>
  <c r="L5089" i="13" s="1"/>
  <c r="M5089" i="13" s="1"/>
  <c r="L5090" i="13" s="1"/>
  <c r="M5090" i="13" s="1"/>
  <c r="L5091" i="13" s="1"/>
  <c r="M5091" i="13" s="1"/>
  <c r="L5092" i="13" s="1"/>
  <c r="M5092" i="13" s="1"/>
  <c r="L5093" i="13" s="1"/>
  <c r="M5093" i="13" s="1"/>
  <c r="L5094" i="13" s="1"/>
  <c r="M5094" i="13" s="1"/>
  <c r="L5095" i="13" s="1"/>
  <c r="M5095" i="13" s="1"/>
  <c r="L5096" i="13" s="1"/>
  <c r="M5096" i="13" s="1"/>
  <c r="L5097" i="13" s="1"/>
  <c r="M5097" i="13" s="1"/>
  <c r="L5098" i="13" s="1"/>
  <c r="M5098" i="13" s="1"/>
  <c r="L5099" i="13" s="1"/>
  <c r="M5099" i="13" s="1"/>
  <c r="L5100" i="13" s="1"/>
  <c r="M5100" i="13" s="1"/>
  <c r="L5101" i="13" s="1"/>
  <c r="M5101" i="13" s="1"/>
  <c r="L5102" i="13" s="1"/>
  <c r="M5102" i="13" s="1"/>
  <c r="L5103" i="13" s="1"/>
  <c r="M5103" i="13" s="1"/>
  <c r="L5104" i="13" s="1"/>
  <c r="M5104" i="13" s="1"/>
  <c r="L5105" i="13" s="1"/>
  <c r="M5105" i="13" s="1"/>
  <c r="L5106" i="13" s="1"/>
  <c r="M5106" i="13" s="1"/>
  <c r="L5107" i="13" s="1"/>
  <c r="M5107" i="13" s="1"/>
  <c r="L5108" i="13" s="1"/>
  <c r="M5108" i="13" s="1"/>
  <c r="L5109" i="13" s="1"/>
  <c r="M5109" i="13" s="1"/>
  <c r="L5110" i="13" s="1"/>
  <c r="M5110" i="13" s="1"/>
  <c r="L5111" i="13" s="1"/>
  <c r="M5111" i="13" s="1"/>
  <c r="L5112" i="13" s="1"/>
  <c r="M5112" i="13" s="1"/>
  <c r="L5113" i="13" s="1"/>
  <c r="M5113" i="13" s="1"/>
  <c r="L5114" i="13" s="1"/>
  <c r="M5114" i="13" s="1"/>
  <c r="L5115" i="13" s="1"/>
  <c r="M5115" i="13" s="1"/>
  <c r="L5116" i="13" s="1"/>
  <c r="M5116" i="13" s="1"/>
  <c r="L5117" i="13" s="1"/>
  <c r="M5117" i="13" s="1"/>
  <c r="L5118" i="13" s="1"/>
  <c r="M5118" i="13" s="1"/>
  <c r="L5119" i="13" s="1"/>
  <c r="M5119" i="13" s="1"/>
  <c r="L5120" i="13" s="1"/>
  <c r="M5120" i="13" s="1"/>
  <c r="L5121" i="13" s="1"/>
  <c r="M5121" i="13" s="1"/>
  <c r="I129" i="14" s="1"/>
  <c r="N129" i="14" s="1"/>
  <c r="M5613" i="13"/>
  <c r="L5614" i="13" s="1"/>
  <c r="M5614" i="13" s="1"/>
  <c r="L5615" i="13" s="1"/>
  <c r="M5615" i="13" s="1"/>
  <c r="L5616" i="13" s="1"/>
  <c r="M5616" i="13" s="1"/>
  <c r="L5617" i="13" s="1"/>
  <c r="M5617" i="13" s="1"/>
  <c r="L5618" i="13" s="1"/>
  <c r="M5618" i="13" s="1"/>
  <c r="L5619" i="13" s="1"/>
  <c r="M5619" i="13" s="1"/>
  <c r="L5620" i="13" s="1"/>
  <c r="M5620" i="13" s="1"/>
  <c r="L5621" i="13" s="1"/>
  <c r="M5621" i="13" s="1"/>
  <c r="L5622" i="13" s="1"/>
  <c r="M5622" i="13" s="1"/>
  <c r="L5623" i="13" s="1"/>
  <c r="M5623" i="13" s="1"/>
  <c r="L5624" i="13" s="1"/>
  <c r="M5624" i="13" s="1"/>
  <c r="L5625" i="13" s="1"/>
  <c r="M5625" i="13" s="1"/>
  <c r="L5626" i="13" s="1"/>
  <c r="M5626" i="13" s="1"/>
  <c r="L5627" i="13" s="1"/>
  <c r="M5627" i="13" s="1"/>
  <c r="L5628" i="13" s="1"/>
  <c r="M5628" i="13" s="1"/>
  <c r="L5629" i="13" s="1"/>
  <c r="M5629" i="13" s="1"/>
  <c r="L5630" i="13" s="1"/>
  <c r="M5630" i="13" s="1"/>
  <c r="L5631" i="13" s="1"/>
  <c r="M5631" i="13" s="1"/>
  <c r="L5632" i="13" s="1"/>
  <c r="M5632" i="13" s="1"/>
  <c r="L5633" i="13" s="1"/>
  <c r="M5633" i="13" s="1"/>
  <c r="L5634" i="13" s="1"/>
  <c r="M5634" i="13" s="1"/>
  <c r="L5635" i="13" s="1"/>
  <c r="M5635" i="13" s="1"/>
  <c r="L5636" i="13" s="1"/>
  <c r="M5636" i="13" s="1"/>
  <c r="L5637" i="13" s="1"/>
  <c r="M5637" i="13" s="1"/>
  <c r="L5638" i="13" s="1"/>
  <c r="M5638" i="13" s="1"/>
  <c r="L5639" i="13" s="1"/>
  <c r="M5639" i="13" s="1"/>
  <c r="L5640" i="13" s="1"/>
  <c r="M5640" i="13" s="1"/>
  <c r="L5641" i="13" s="1"/>
  <c r="M5641" i="13" s="1"/>
  <c r="I142" i="14" s="1"/>
  <c r="N142" i="14" s="1"/>
  <c r="M5779" i="13"/>
  <c r="L5780" i="13" s="1"/>
  <c r="M5780" i="13" s="1"/>
  <c r="L5781" i="13" s="1"/>
  <c r="M5781" i="13" s="1"/>
  <c r="L5782" i="13" s="1"/>
  <c r="M5782" i="13" s="1"/>
  <c r="L5783" i="13" s="1"/>
  <c r="M5783" i="13" s="1"/>
  <c r="L5784" i="13" s="1"/>
  <c r="M5784" i="13" s="1"/>
  <c r="L5785" i="13" s="1"/>
  <c r="M5785" i="13" s="1"/>
  <c r="L5786" i="13" s="1"/>
  <c r="M5786" i="13" s="1"/>
  <c r="L5787" i="13" s="1"/>
  <c r="M5787" i="13" s="1"/>
  <c r="L5788" i="13" s="1"/>
  <c r="M5788" i="13" s="1"/>
  <c r="L5789" i="13" s="1"/>
  <c r="M5789" i="13" s="1"/>
  <c r="L5790" i="13" s="1"/>
  <c r="M5790" i="13" s="1"/>
  <c r="L5791" i="13" s="1"/>
  <c r="M5791" i="13" s="1"/>
  <c r="L5792" i="13" s="1"/>
  <c r="M5792" i="13" s="1"/>
  <c r="L5793" i="13" s="1"/>
  <c r="M5793" i="13" s="1"/>
  <c r="L5794" i="13" s="1"/>
  <c r="M5794" i="13" s="1"/>
  <c r="L5795" i="13" s="1"/>
  <c r="M5795" i="13" s="1"/>
  <c r="L5796" i="13" s="1"/>
  <c r="M5796" i="13" s="1"/>
  <c r="L5797" i="13" s="1"/>
  <c r="M5797" i="13" s="1"/>
  <c r="L5798" i="13" s="1"/>
  <c r="M5798" i="13" s="1"/>
  <c r="L5799" i="13" s="1"/>
  <c r="M5799" i="13" s="1"/>
  <c r="L5800" i="13" s="1"/>
  <c r="M5800" i="13" s="1"/>
  <c r="L5801" i="13" s="1"/>
  <c r="M5801" i="13" s="1"/>
  <c r="I146" i="14" s="1"/>
  <c r="N146" i="14" s="1"/>
  <c r="M5563" i="13"/>
  <c r="L5564" i="13" s="1"/>
  <c r="M5564" i="13" s="1"/>
  <c r="L5565" i="13" s="1"/>
  <c r="M5565" i="13" s="1"/>
  <c r="L5566" i="13" s="1"/>
  <c r="M5566" i="13" s="1"/>
  <c r="L5567" i="13" s="1"/>
  <c r="M5567" i="13" s="1"/>
  <c r="L5568" i="13" s="1"/>
  <c r="M5568" i="13" s="1"/>
  <c r="L5569" i="13" s="1"/>
  <c r="M5569" i="13" s="1"/>
  <c r="L5570" i="13" s="1"/>
  <c r="M5570" i="13" s="1"/>
  <c r="L5571" i="13" s="1"/>
  <c r="M5571" i="13" s="1"/>
  <c r="L5572" i="13" s="1"/>
  <c r="M5572" i="13" s="1"/>
  <c r="L5573" i="13" s="1"/>
  <c r="M5573" i="13" s="1"/>
  <c r="L5574" i="13" s="1"/>
  <c r="M5574" i="13" s="1"/>
  <c r="L5575" i="13" s="1"/>
  <c r="M5575" i="13" s="1"/>
  <c r="L5576" i="13" s="1"/>
  <c r="M5576" i="13" s="1"/>
  <c r="L5577" i="13" s="1"/>
  <c r="M5577" i="13" s="1"/>
  <c r="L5578" i="13" s="1"/>
  <c r="M5578" i="13" s="1"/>
  <c r="L5579" i="13" s="1"/>
  <c r="M5579" i="13" s="1"/>
  <c r="L5580" i="13" s="1"/>
  <c r="M5580" i="13" s="1"/>
  <c r="L5581" i="13" s="1"/>
  <c r="M5581" i="13" s="1"/>
  <c r="L5582" i="13" s="1"/>
  <c r="M5582" i="13" s="1"/>
  <c r="L5583" i="13" s="1"/>
  <c r="M5583" i="13" s="1"/>
  <c r="L5584" i="13" s="1"/>
  <c r="M5584" i="13" s="1"/>
  <c r="L5585" i="13" s="1"/>
  <c r="M5585" i="13" s="1"/>
  <c r="L5586" i="13" s="1"/>
  <c r="M5586" i="13" s="1"/>
  <c r="L5587" i="13" s="1"/>
  <c r="M5587" i="13" s="1"/>
  <c r="L5588" i="13" s="1"/>
  <c r="M5588" i="13" s="1"/>
  <c r="L5589" i="13" s="1"/>
  <c r="M5589" i="13" s="1"/>
  <c r="L5590" i="13" s="1"/>
  <c r="M5590" i="13" s="1"/>
  <c r="L5591" i="13" s="1"/>
  <c r="M5591" i="13" s="1"/>
  <c r="L5592" i="13" s="1"/>
  <c r="M5592" i="13" s="1"/>
  <c r="L5593" i="13" s="1"/>
  <c r="M5593" i="13" s="1"/>
  <c r="L5594" i="13" s="1"/>
  <c r="M5594" i="13" s="1"/>
  <c r="L5595" i="13" s="1"/>
  <c r="M5595" i="13" s="1"/>
  <c r="L5596" i="13" s="1"/>
  <c r="M5596" i="13" s="1"/>
  <c r="L5597" i="13" s="1"/>
  <c r="M5597" i="13" s="1"/>
  <c r="L5598" i="13" s="1"/>
  <c r="M5598" i="13" s="1"/>
  <c r="L5599" i="13" s="1"/>
  <c r="M5599" i="13" s="1"/>
  <c r="L5600" i="13" s="1"/>
  <c r="M5600" i="13" s="1"/>
  <c r="L5601" i="13" s="1"/>
  <c r="M5601" i="13" s="1"/>
  <c r="I141" i="14" s="1"/>
  <c r="N141" i="14" s="1"/>
  <c r="M5163" i="13"/>
  <c r="L5164" i="13" s="1"/>
  <c r="M5164" i="13" s="1"/>
  <c r="L5165" i="13" s="1"/>
  <c r="M5165" i="13" s="1"/>
  <c r="L5166" i="13" s="1"/>
  <c r="M5166" i="13" s="1"/>
  <c r="L5167" i="13" s="1"/>
  <c r="M5167" i="13" s="1"/>
  <c r="L5168" i="13" s="1"/>
  <c r="M5168" i="13" s="1"/>
  <c r="L5169" i="13" s="1"/>
  <c r="M5169" i="13" s="1"/>
  <c r="L5170" i="13" s="1"/>
  <c r="M5170" i="13" s="1"/>
  <c r="L5171" i="13" s="1"/>
  <c r="M5171" i="13" s="1"/>
  <c r="L5172" i="13" s="1"/>
  <c r="M5172" i="13" s="1"/>
  <c r="L5173" i="13" s="1"/>
  <c r="M5173" i="13" s="1"/>
  <c r="L5174" i="13" s="1"/>
  <c r="M5174" i="13" s="1"/>
  <c r="L5175" i="13" s="1"/>
  <c r="M5175" i="13" s="1"/>
  <c r="L5176" i="13" s="1"/>
  <c r="M5176" i="13" s="1"/>
  <c r="L5177" i="13" s="1"/>
  <c r="M5177" i="13" s="1"/>
  <c r="L5178" i="13" s="1"/>
  <c r="M5178" i="13" s="1"/>
  <c r="L5179" i="13" s="1"/>
  <c r="M5179" i="13" s="1"/>
  <c r="L5180" i="13" s="1"/>
  <c r="M5180" i="13" s="1"/>
  <c r="L5181" i="13" s="1"/>
  <c r="M5181" i="13" s="1"/>
  <c r="L5182" i="13" s="1"/>
  <c r="M5182" i="13" s="1"/>
  <c r="L5183" i="13" s="1"/>
  <c r="M5183" i="13" s="1"/>
  <c r="L5184" i="13" s="1"/>
  <c r="M5184" i="13" s="1"/>
  <c r="L5185" i="13" s="1"/>
  <c r="M5185" i="13" s="1"/>
  <c r="L5186" i="13" s="1"/>
  <c r="M5186" i="13" s="1"/>
  <c r="L5187" i="13" s="1"/>
  <c r="M5187" i="13" s="1"/>
  <c r="L5188" i="13" s="1"/>
  <c r="M5188" i="13" s="1"/>
  <c r="L5189" i="13" s="1"/>
  <c r="M5189" i="13" s="1"/>
  <c r="L5190" i="13" s="1"/>
  <c r="M5190" i="13" s="1"/>
  <c r="L5191" i="13" s="1"/>
  <c r="M5191" i="13" s="1"/>
  <c r="L5192" i="13" s="1"/>
  <c r="M5192" i="13" s="1"/>
  <c r="L5193" i="13" s="1"/>
  <c r="M5193" i="13" s="1"/>
  <c r="L5194" i="13" s="1"/>
  <c r="M5194" i="13" s="1"/>
  <c r="L5195" i="13" s="1"/>
  <c r="M5195" i="13" s="1"/>
  <c r="L5196" i="13" s="1"/>
  <c r="M5196" i="13" s="1"/>
  <c r="L5197" i="13" s="1"/>
  <c r="M5197" i="13" s="1"/>
  <c r="L5198" i="13" s="1"/>
  <c r="M5198" i="13" s="1"/>
  <c r="L5199" i="13" s="1"/>
  <c r="M5199" i="13" s="1"/>
  <c r="L5200" i="13" s="1"/>
  <c r="M5200" i="13" s="1"/>
  <c r="L5201" i="13" s="1"/>
  <c r="M5201" i="13" s="1"/>
  <c r="I131" i="14" s="1"/>
  <c r="N131" i="14" s="1"/>
  <c r="M5403" i="13"/>
  <c r="L5404" i="13" s="1"/>
  <c r="M5404" i="13" s="1"/>
  <c r="L5405" i="13" s="1"/>
  <c r="M5405" i="13" s="1"/>
  <c r="L5406" i="13" s="1"/>
  <c r="M5406" i="13" s="1"/>
  <c r="L5407" i="13" s="1"/>
  <c r="M5407" i="13" s="1"/>
  <c r="L5408" i="13" s="1"/>
  <c r="M5408" i="13" s="1"/>
  <c r="L5409" i="13" s="1"/>
  <c r="M5409" i="13" s="1"/>
  <c r="L5410" i="13" s="1"/>
  <c r="M5410" i="13" s="1"/>
  <c r="L5411" i="13" s="1"/>
  <c r="M5411" i="13" s="1"/>
  <c r="L5412" i="13" s="1"/>
  <c r="M5412" i="13" s="1"/>
  <c r="L5413" i="13" s="1"/>
  <c r="M5413" i="13" s="1"/>
  <c r="L5414" i="13" s="1"/>
  <c r="M5414" i="13" s="1"/>
  <c r="L5415" i="13" s="1"/>
  <c r="M5415" i="13" s="1"/>
  <c r="L5416" i="13" s="1"/>
  <c r="M5416" i="13" s="1"/>
  <c r="L5417" i="13" s="1"/>
  <c r="M5417" i="13" s="1"/>
  <c r="L5418" i="13" s="1"/>
  <c r="M5418" i="13" s="1"/>
  <c r="L5419" i="13" s="1"/>
  <c r="M5419" i="13" s="1"/>
  <c r="L5420" i="13" s="1"/>
  <c r="M5420" i="13" s="1"/>
  <c r="L5421" i="13" s="1"/>
  <c r="M5421" i="13" s="1"/>
  <c r="L5422" i="13" s="1"/>
  <c r="M5422" i="13" s="1"/>
  <c r="L5423" i="13" s="1"/>
  <c r="M5423" i="13" s="1"/>
  <c r="L5424" i="13" s="1"/>
  <c r="M5424" i="13" s="1"/>
  <c r="L5425" i="13" s="1"/>
  <c r="M5425" i="13" s="1"/>
  <c r="L5426" i="13" s="1"/>
  <c r="M5426" i="13" s="1"/>
  <c r="L5427" i="13" s="1"/>
  <c r="M5427" i="13" s="1"/>
  <c r="L5428" i="13" s="1"/>
  <c r="M5428" i="13" s="1"/>
  <c r="L5429" i="13" s="1"/>
  <c r="M5429" i="13" s="1"/>
  <c r="L5430" i="13" s="1"/>
  <c r="M5430" i="13" s="1"/>
  <c r="L5431" i="13" s="1"/>
  <c r="M5431" i="13" s="1"/>
  <c r="L5432" i="13" s="1"/>
  <c r="M5432" i="13" s="1"/>
  <c r="L5433" i="13" s="1"/>
  <c r="M5433" i="13" s="1"/>
  <c r="L5434" i="13" s="1"/>
  <c r="M5434" i="13" s="1"/>
  <c r="L5435" i="13" s="1"/>
  <c r="M5435" i="13" s="1"/>
  <c r="L5436" i="13" s="1"/>
  <c r="M5436" i="13" s="1"/>
  <c r="L5437" i="13" s="1"/>
  <c r="M5437" i="13" s="1"/>
  <c r="L5438" i="13" s="1"/>
  <c r="M5438" i="13" s="1"/>
  <c r="L5439" i="13" s="1"/>
  <c r="M5439" i="13" s="1"/>
  <c r="L5440" i="13" s="1"/>
  <c r="M5440" i="13" s="1"/>
  <c r="L5441" i="13" s="1"/>
  <c r="M5441" i="13" s="1"/>
  <c r="I137" i="14" s="1"/>
  <c r="N137" i="14" s="1"/>
  <c r="M5522" i="13"/>
  <c r="L5523" i="13" s="1"/>
  <c r="M5523" i="13" s="1"/>
  <c r="L5524" i="13" s="1"/>
  <c r="M5524" i="13" s="1"/>
  <c r="L5525" i="13" s="1"/>
  <c r="M5525" i="13" s="1"/>
  <c r="L5526" i="13" s="1"/>
  <c r="M5526" i="13" s="1"/>
  <c r="L5527" i="13" s="1"/>
  <c r="M5527" i="13" s="1"/>
  <c r="L5528" i="13" s="1"/>
  <c r="M5528" i="13" s="1"/>
  <c r="L5529" i="13" s="1"/>
  <c r="M5529" i="13" s="1"/>
  <c r="L5530" i="13" s="1"/>
  <c r="M5530" i="13" s="1"/>
  <c r="L5531" i="13" s="1"/>
  <c r="M5531" i="13" s="1"/>
  <c r="L5532" i="13" s="1"/>
  <c r="M5532" i="13" s="1"/>
  <c r="L5533" i="13" s="1"/>
  <c r="M5533" i="13" s="1"/>
  <c r="L5534" i="13" s="1"/>
  <c r="M5534" i="13" s="1"/>
  <c r="L5535" i="13" s="1"/>
  <c r="M5535" i="13" s="1"/>
  <c r="L5536" i="13" s="1"/>
  <c r="M5536" i="13" s="1"/>
  <c r="L5537" i="13" s="1"/>
  <c r="M5537" i="13" s="1"/>
  <c r="L5538" i="13" s="1"/>
  <c r="M5538" i="13" s="1"/>
  <c r="L5539" i="13" s="1"/>
  <c r="M5539" i="13" s="1"/>
  <c r="L5540" i="13" s="1"/>
  <c r="M5540" i="13" s="1"/>
  <c r="L5541" i="13" s="1"/>
  <c r="M5541" i="13" s="1"/>
  <c r="L5542" i="13" s="1"/>
  <c r="M5542" i="13" s="1"/>
  <c r="L5543" i="13" s="1"/>
  <c r="M5543" i="13" s="1"/>
  <c r="L5544" i="13" s="1"/>
  <c r="M5544" i="13" s="1"/>
  <c r="L5545" i="13" s="1"/>
  <c r="M5545" i="13" s="1"/>
  <c r="L5546" i="13" s="1"/>
  <c r="M5546" i="13" s="1"/>
  <c r="L5547" i="13" s="1"/>
  <c r="M5547" i="13" s="1"/>
  <c r="L5548" i="13" s="1"/>
  <c r="M5548" i="13" s="1"/>
  <c r="L5549" i="13" s="1"/>
  <c r="M5549" i="13" s="1"/>
  <c r="L5550" i="13" s="1"/>
  <c r="M5550" i="13" s="1"/>
  <c r="L5551" i="13" s="1"/>
  <c r="M5551" i="13" s="1"/>
  <c r="L5552" i="13" s="1"/>
  <c r="M5552" i="13" s="1"/>
  <c r="L5553" i="13" s="1"/>
  <c r="M5553" i="13" s="1"/>
  <c r="L5554" i="13" s="1"/>
  <c r="M5554" i="13" s="1"/>
  <c r="L5555" i="13" s="1"/>
  <c r="M5555" i="13" s="1"/>
  <c r="L5556" i="13" s="1"/>
  <c r="M5556" i="13" s="1"/>
  <c r="L5557" i="13" s="1"/>
  <c r="M5557" i="13" s="1"/>
  <c r="L5558" i="13" s="1"/>
  <c r="M5558" i="13" s="1"/>
  <c r="L5559" i="13" s="1"/>
  <c r="M5559" i="13" s="1"/>
  <c r="L5560" i="13" s="1"/>
  <c r="M5560" i="13" s="1"/>
  <c r="L5561" i="13" s="1"/>
  <c r="M5561" i="13" s="1"/>
  <c r="I140" i="14" s="1"/>
  <c r="M5323" i="13"/>
  <c r="L5324" i="13" s="1"/>
  <c r="M5324" i="13" s="1"/>
  <c r="L5325" i="13" s="1"/>
  <c r="M5325" i="13" s="1"/>
  <c r="L5326" i="13" s="1"/>
  <c r="M5326" i="13" s="1"/>
  <c r="L5327" i="13" s="1"/>
  <c r="M5327" i="13" s="1"/>
  <c r="L5328" i="13" s="1"/>
  <c r="M5328" i="13" s="1"/>
  <c r="L5329" i="13" s="1"/>
  <c r="M5329" i="13" s="1"/>
  <c r="L5330" i="13" s="1"/>
  <c r="M5330" i="13" s="1"/>
  <c r="L5331" i="13" s="1"/>
  <c r="M5331" i="13" s="1"/>
  <c r="L5332" i="13" s="1"/>
  <c r="M5332" i="13" s="1"/>
  <c r="L5333" i="13" s="1"/>
  <c r="M5333" i="13" s="1"/>
  <c r="L5334" i="13" s="1"/>
  <c r="M5334" i="13" s="1"/>
  <c r="L5335" i="13" s="1"/>
  <c r="M5335" i="13" s="1"/>
  <c r="L5336" i="13" s="1"/>
  <c r="M5336" i="13" s="1"/>
  <c r="L5337" i="13" s="1"/>
  <c r="M5337" i="13" s="1"/>
  <c r="L5338" i="13" s="1"/>
  <c r="M5338" i="13" s="1"/>
  <c r="L5339" i="13" s="1"/>
  <c r="M5339" i="13" s="1"/>
  <c r="L5340" i="13" s="1"/>
  <c r="M5340" i="13" s="1"/>
  <c r="L5341" i="13" s="1"/>
  <c r="M5341" i="13" s="1"/>
  <c r="L5342" i="13" s="1"/>
  <c r="M5342" i="13" s="1"/>
  <c r="L5343" i="13" s="1"/>
  <c r="M5343" i="13" s="1"/>
  <c r="L5344" i="13" s="1"/>
  <c r="M5344" i="13" s="1"/>
  <c r="L5345" i="13" s="1"/>
  <c r="M5345" i="13" s="1"/>
  <c r="L5346" i="13" s="1"/>
  <c r="M5346" i="13" s="1"/>
  <c r="L5347" i="13" s="1"/>
  <c r="M5347" i="13" s="1"/>
  <c r="L5348" i="13" s="1"/>
  <c r="M5348" i="13" s="1"/>
  <c r="L5349" i="13" s="1"/>
  <c r="M5349" i="13" s="1"/>
  <c r="L5350" i="13" s="1"/>
  <c r="M5350" i="13" s="1"/>
  <c r="L5351" i="13" s="1"/>
  <c r="M5351" i="13" s="1"/>
  <c r="L5352" i="13" s="1"/>
  <c r="M5352" i="13" s="1"/>
  <c r="L5353" i="13" s="1"/>
  <c r="M5353" i="13" s="1"/>
  <c r="L5354" i="13" s="1"/>
  <c r="M5354" i="13" s="1"/>
  <c r="L5355" i="13" s="1"/>
  <c r="M5355" i="13" s="1"/>
  <c r="L5356" i="13" s="1"/>
  <c r="M5356" i="13" s="1"/>
  <c r="L5357" i="13" s="1"/>
  <c r="M5357" i="13" s="1"/>
  <c r="L5358" i="13" s="1"/>
  <c r="M5358" i="13" s="1"/>
  <c r="L5359" i="13" s="1"/>
  <c r="M5359" i="13" s="1"/>
  <c r="L5360" i="13" s="1"/>
  <c r="M5360" i="13" s="1"/>
  <c r="L5361" i="13" s="1"/>
  <c r="M5361" i="13" s="1"/>
  <c r="I135" i="14" s="1"/>
  <c r="N135" i="14" s="1"/>
  <c r="M6683" i="13"/>
  <c r="L6684" i="13" s="1"/>
  <c r="M6684" i="13" s="1"/>
  <c r="L6685" i="13" s="1"/>
  <c r="M6685" i="13" s="1"/>
  <c r="L6686" i="13" s="1"/>
  <c r="M6686" i="13" s="1"/>
  <c r="L6687" i="13" s="1"/>
  <c r="M6687" i="13" s="1"/>
  <c r="L6688" i="13" s="1"/>
  <c r="M6688" i="13" s="1"/>
  <c r="L6689" i="13" s="1"/>
  <c r="M6689" i="13" s="1"/>
  <c r="L6690" i="13" s="1"/>
  <c r="M6690" i="13" s="1"/>
  <c r="L6691" i="13" s="1"/>
  <c r="M6691" i="13" s="1"/>
  <c r="L6692" i="13" s="1"/>
  <c r="M6692" i="13" s="1"/>
  <c r="L6693" i="13" s="1"/>
  <c r="M6693" i="13" s="1"/>
  <c r="L6694" i="13" s="1"/>
  <c r="M6694" i="13" s="1"/>
  <c r="L6695" i="13" s="1"/>
  <c r="M6695" i="13" s="1"/>
  <c r="L6696" i="13" s="1"/>
  <c r="M6696" i="13" s="1"/>
  <c r="L6697" i="13" s="1"/>
  <c r="M6697" i="13" s="1"/>
  <c r="L6698" i="13" s="1"/>
  <c r="M6698" i="13" s="1"/>
  <c r="L6699" i="13" s="1"/>
  <c r="M6699" i="13" s="1"/>
  <c r="L6700" i="13" s="1"/>
  <c r="M6700" i="13" s="1"/>
  <c r="L6701" i="13" s="1"/>
  <c r="M6701" i="13" s="1"/>
  <c r="L6702" i="13" s="1"/>
  <c r="M6702" i="13" s="1"/>
  <c r="L6703" i="13" s="1"/>
  <c r="M6703" i="13" s="1"/>
  <c r="L6704" i="13" s="1"/>
  <c r="M6704" i="13" s="1"/>
  <c r="L6705" i="13" s="1"/>
  <c r="M6705" i="13" s="1"/>
  <c r="L6706" i="13" s="1"/>
  <c r="M6706" i="13" s="1"/>
  <c r="L6707" i="13" s="1"/>
  <c r="M6707" i="13" s="1"/>
  <c r="L6708" i="13" s="1"/>
  <c r="M6708" i="13" s="1"/>
  <c r="L6709" i="13" s="1"/>
  <c r="M6709" i="13" s="1"/>
  <c r="L6710" i="13" s="1"/>
  <c r="M6710" i="13" s="1"/>
  <c r="L6711" i="13" s="1"/>
  <c r="M6711" i="13" s="1"/>
  <c r="L6712" i="13" s="1"/>
  <c r="M6712" i="13" s="1"/>
  <c r="L6713" i="13" s="1"/>
  <c r="M6713" i="13" s="1"/>
  <c r="L6714" i="13" s="1"/>
  <c r="M6714" i="13" s="1"/>
  <c r="L6715" i="13" s="1"/>
  <c r="M6715" i="13" s="1"/>
  <c r="L6716" i="13" s="1"/>
  <c r="M6716" i="13" s="1"/>
  <c r="L6717" i="13" s="1"/>
  <c r="M6717" i="13" s="1"/>
  <c r="L6718" i="13" s="1"/>
  <c r="M6718" i="13" s="1"/>
  <c r="L6719" i="13" s="1"/>
  <c r="M6719" i="13" s="1"/>
  <c r="L6720" i="13" s="1"/>
  <c r="M6720" i="13" s="1"/>
  <c r="L6721" i="13" s="1"/>
  <c r="M6721" i="13" s="1"/>
  <c r="I169" i="14" s="1"/>
  <c r="L169" i="14" s="1"/>
  <c r="M5643" i="13"/>
  <c r="L5644" i="13" s="1"/>
  <c r="M5644" i="13" s="1"/>
  <c r="L5645" i="13" s="1"/>
  <c r="M5645" i="13" s="1"/>
  <c r="L5646" i="13" s="1"/>
  <c r="M5646" i="13" s="1"/>
  <c r="L5647" i="13" s="1"/>
  <c r="M5647" i="13" s="1"/>
  <c r="L5648" i="13" s="1"/>
  <c r="M5648" i="13" s="1"/>
  <c r="L5649" i="13" s="1"/>
  <c r="M5649" i="13" s="1"/>
  <c r="L5650" i="13" s="1"/>
  <c r="M5650" i="13" s="1"/>
  <c r="L5651" i="13" s="1"/>
  <c r="M5651" i="13" s="1"/>
  <c r="L5652" i="13" s="1"/>
  <c r="M5652" i="13" s="1"/>
  <c r="L5653" i="13" s="1"/>
  <c r="M5653" i="13" s="1"/>
  <c r="L5654" i="13" s="1"/>
  <c r="M5654" i="13" s="1"/>
  <c r="L5655" i="13" s="1"/>
  <c r="M5655" i="13" s="1"/>
  <c r="L5656" i="13" s="1"/>
  <c r="M5656" i="13" s="1"/>
  <c r="L5657" i="13" s="1"/>
  <c r="M5657" i="13" s="1"/>
  <c r="L5658" i="13" s="1"/>
  <c r="M5658" i="13" s="1"/>
  <c r="L5659" i="13" s="1"/>
  <c r="M5659" i="13" s="1"/>
  <c r="L5660" i="13" s="1"/>
  <c r="M5660" i="13" s="1"/>
  <c r="L5661" i="13" s="1"/>
  <c r="M5661" i="13" s="1"/>
  <c r="L5662" i="13" s="1"/>
  <c r="M5662" i="13" s="1"/>
  <c r="L5663" i="13" s="1"/>
  <c r="M5663" i="13" s="1"/>
  <c r="L5664" i="13" s="1"/>
  <c r="M5664" i="13" s="1"/>
  <c r="L5665" i="13" s="1"/>
  <c r="M5665" i="13" s="1"/>
  <c r="L5666" i="13" s="1"/>
  <c r="M5666" i="13" s="1"/>
  <c r="L5667" i="13" s="1"/>
  <c r="M5667" i="13" s="1"/>
  <c r="L5668" i="13" s="1"/>
  <c r="M5668" i="13" s="1"/>
  <c r="L5669" i="13" s="1"/>
  <c r="M5669" i="13" s="1"/>
  <c r="L5670" i="13" s="1"/>
  <c r="M5670" i="13" s="1"/>
  <c r="L5671" i="13" s="1"/>
  <c r="M5671" i="13" s="1"/>
  <c r="L5672" i="13" s="1"/>
  <c r="M5672" i="13" s="1"/>
  <c r="L5673" i="13" s="1"/>
  <c r="M5673" i="13" s="1"/>
  <c r="L5674" i="13" s="1"/>
  <c r="M5674" i="13" s="1"/>
  <c r="L5675" i="13" s="1"/>
  <c r="M5675" i="13" s="1"/>
  <c r="L5676" i="13" s="1"/>
  <c r="M5676" i="13" s="1"/>
  <c r="L5677" i="13" s="1"/>
  <c r="M5677" i="13" s="1"/>
  <c r="L5678" i="13" s="1"/>
  <c r="M5678" i="13" s="1"/>
  <c r="L5679" i="13" s="1"/>
  <c r="M5679" i="13" s="1"/>
  <c r="L5680" i="13" s="1"/>
  <c r="M5680" i="13" s="1"/>
  <c r="L5681" i="13" s="1"/>
  <c r="M5681" i="13" s="1"/>
  <c r="I143" i="14" s="1"/>
  <c r="M6045" i="13"/>
  <c r="L6046" i="13" s="1"/>
  <c r="M6046" i="13" s="1"/>
  <c r="L6047" i="13" s="1"/>
  <c r="M6047" i="13" s="1"/>
  <c r="L6048" i="13" s="1"/>
  <c r="M6048" i="13" s="1"/>
  <c r="L6049" i="13" s="1"/>
  <c r="M6049" i="13" s="1"/>
  <c r="L6050" i="13" s="1"/>
  <c r="M6050" i="13" s="1"/>
  <c r="L6051" i="13" s="1"/>
  <c r="M6051" i="13" s="1"/>
  <c r="L6052" i="13" s="1"/>
  <c r="M6052" i="13" s="1"/>
  <c r="L6053" i="13" s="1"/>
  <c r="M6053" i="13" s="1"/>
  <c r="L6054" i="13" s="1"/>
  <c r="M6054" i="13" s="1"/>
  <c r="L6055" i="13" s="1"/>
  <c r="M6055" i="13" s="1"/>
  <c r="L6056" i="13" s="1"/>
  <c r="M6056" i="13" s="1"/>
  <c r="L6057" i="13" s="1"/>
  <c r="M6057" i="13" s="1"/>
  <c r="L6058" i="13" s="1"/>
  <c r="M6058" i="13" s="1"/>
  <c r="L6059" i="13" s="1"/>
  <c r="M6059" i="13" s="1"/>
  <c r="L6060" i="13" s="1"/>
  <c r="M6060" i="13" s="1"/>
  <c r="L6061" i="13" s="1"/>
  <c r="M6061" i="13" s="1"/>
  <c r="L6062" i="13" s="1"/>
  <c r="M6062" i="13" s="1"/>
  <c r="L6063" i="13" s="1"/>
  <c r="M6063" i="13" s="1"/>
  <c r="L6064" i="13" s="1"/>
  <c r="M6064" i="13" s="1"/>
  <c r="L6065" i="13" s="1"/>
  <c r="M6065" i="13" s="1"/>
  <c r="L6066" i="13" s="1"/>
  <c r="M6066" i="13" s="1"/>
  <c r="L6067" i="13" s="1"/>
  <c r="M6067" i="13" s="1"/>
  <c r="L6068" i="13" s="1"/>
  <c r="M6068" i="13" s="1"/>
  <c r="L6069" i="13" s="1"/>
  <c r="M6069" i="13" s="1"/>
  <c r="L6070" i="13" s="1"/>
  <c r="M6070" i="13" s="1"/>
  <c r="L6071" i="13" s="1"/>
  <c r="M6071" i="13" s="1"/>
  <c r="L6072" i="13" s="1"/>
  <c r="M6072" i="13" s="1"/>
  <c r="L6073" i="13" s="1"/>
  <c r="M6073" i="13" s="1"/>
  <c r="L6074" i="13" s="1"/>
  <c r="M6074" i="13" s="1"/>
  <c r="L6075" i="13" s="1"/>
  <c r="M6075" i="13" s="1"/>
  <c r="L6076" i="13" s="1"/>
  <c r="M6076" i="13" s="1"/>
  <c r="L6077" i="13" s="1"/>
  <c r="M6077" i="13" s="1"/>
  <c r="L6078" i="13" s="1"/>
  <c r="M6078" i="13" s="1"/>
  <c r="L6079" i="13" s="1"/>
  <c r="M6079" i="13" s="1"/>
  <c r="L6080" i="13" s="1"/>
  <c r="M6080" i="13" s="1"/>
  <c r="L6081" i="13" s="1"/>
  <c r="M6081" i="13" s="1"/>
  <c r="I153" i="14" s="1"/>
  <c r="N153" i="14" s="1"/>
  <c r="M6405" i="13"/>
  <c r="L6406" i="13" s="1"/>
  <c r="M6406" i="13" s="1"/>
  <c r="L6407" i="13" s="1"/>
  <c r="M6407" i="13" s="1"/>
  <c r="L6408" i="13" s="1"/>
  <c r="M6408" i="13" s="1"/>
  <c r="L6409" i="13" s="1"/>
  <c r="M6409" i="13" s="1"/>
  <c r="L6410" i="13" s="1"/>
  <c r="M6410" i="13" s="1"/>
  <c r="L6411" i="13" s="1"/>
  <c r="M6411" i="13" s="1"/>
  <c r="L6412" i="13" s="1"/>
  <c r="M6412" i="13" s="1"/>
  <c r="L6413" i="13" s="1"/>
  <c r="M6413" i="13" s="1"/>
  <c r="L6414" i="13" s="1"/>
  <c r="M6414" i="13" s="1"/>
  <c r="L6415" i="13" s="1"/>
  <c r="M6415" i="13" s="1"/>
  <c r="L6416" i="13" s="1"/>
  <c r="M6416" i="13" s="1"/>
  <c r="L6417" i="13" s="1"/>
  <c r="M6417" i="13" s="1"/>
  <c r="L6418" i="13" s="1"/>
  <c r="M6418" i="13" s="1"/>
  <c r="L6419" i="13" s="1"/>
  <c r="M6419" i="13" s="1"/>
  <c r="L6420" i="13" s="1"/>
  <c r="M6420" i="13" s="1"/>
  <c r="L6421" i="13" s="1"/>
  <c r="M6421" i="13" s="1"/>
  <c r="L6422" i="13" s="1"/>
  <c r="M6422" i="13" s="1"/>
  <c r="L6423" i="13" s="1"/>
  <c r="M6423" i="13" s="1"/>
  <c r="L6424" i="13" s="1"/>
  <c r="M6424" i="13" s="1"/>
  <c r="L6425" i="13" s="1"/>
  <c r="M6425" i="13" s="1"/>
  <c r="L6426" i="13" s="1"/>
  <c r="M6426" i="13" s="1"/>
  <c r="L6427" i="13" s="1"/>
  <c r="M6427" i="13" s="1"/>
  <c r="L6428" i="13" s="1"/>
  <c r="M6428" i="13" s="1"/>
  <c r="L6429" i="13" s="1"/>
  <c r="M6429" i="13" s="1"/>
  <c r="L6430" i="13" s="1"/>
  <c r="M6430" i="13" s="1"/>
  <c r="L6431" i="13" s="1"/>
  <c r="M6431" i="13" s="1"/>
  <c r="L6432" i="13" s="1"/>
  <c r="M6432" i="13" s="1"/>
  <c r="L6433" i="13" s="1"/>
  <c r="M6433" i="13" s="1"/>
  <c r="L6434" i="13" s="1"/>
  <c r="M6434" i="13" s="1"/>
  <c r="L6435" i="13" s="1"/>
  <c r="M6435" i="13" s="1"/>
  <c r="L6436" i="13" s="1"/>
  <c r="M6436" i="13" s="1"/>
  <c r="L6437" i="13" s="1"/>
  <c r="M6437" i="13" s="1"/>
  <c r="L6438" i="13" s="1"/>
  <c r="M6438" i="13" s="1"/>
  <c r="L6439" i="13" s="1"/>
  <c r="M6439" i="13" s="1"/>
  <c r="L6440" i="13" s="1"/>
  <c r="M6440" i="13" s="1"/>
  <c r="L6441" i="13" s="1"/>
  <c r="M6441" i="13" s="1"/>
  <c r="I162" i="14" s="1"/>
  <c r="N162" i="14" s="1"/>
  <c r="M5123" i="13"/>
  <c r="L5124" i="13" s="1"/>
  <c r="M5124" i="13" s="1"/>
  <c r="L5125" i="13" s="1"/>
  <c r="M5125" i="13" s="1"/>
  <c r="L5126" i="13" s="1"/>
  <c r="M5126" i="13" s="1"/>
  <c r="L5127" i="13" s="1"/>
  <c r="M5127" i="13" s="1"/>
  <c r="L5128" i="13" s="1"/>
  <c r="M5128" i="13" s="1"/>
  <c r="L5129" i="13" s="1"/>
  <c r="M5129" i="13" s="1"/>
  <c r="L5130" i="13" s="1"/>
  <c r="M5130" i="13" s="1"/>
  <c r="L5131" i="13" s="1"/>
  <c r="M5131" i="13" s="1"/>
  <c r="L5132" i="13" s="1"/>
  <c r="M5132" i="13" s="1"/>
  <c r="L5133" i="13" s="1"/>
  <c r="M5133" i="13" s="1"/>
  <c r="L5134" i="13" s="1"/>
  <c r="M5134" i="13" s="1"/>
  <c r="L5135" i="13" s="1"/>
  <c r="M5135" i="13" s="1"/>
  <c r="L5136" i="13" s="1"/>
  <c r="M5136" i="13" s="1"/>
  <c r="L5137" i="13" s="1"/>
  <c r="M5137" i="13" s="1"/>
  <c r="L5138" i="13" s="1"/>
  <c r="M5138" i="13" s="1"/>
  <c r="L5139" i="13" s="1"/>
  <c r="M5139" i="13" s="1"/>
  <c r="L5140" i="13" s="1"/>
  <c r="M5140" i="13" s="1"/>
  <c r="L5141" i="13" s="1"/>
  <c r="M5141" i="13" s="1"/>
  <c r="L5142" i="13" s="1"/>
  <c r="M5142" i="13" s="1"/>
  <c r="L5143" i="13" s="1"/>
  <c r="M5143" i="13" s="1"/>
  <c r="L5144" i="13" s="1"/>
  <c r="M5144" i="13" s="1"/>
  <c r="L5145" i="13" s="1"/>
  <c r="M5145" i="13" s="1"/>
  <c r="L5146" i="13" s="1"/>
  <c r="M5146" i="13" s="1"/>
  <c r="L5147" i="13" s="1"/>
  <c r="M5147" i="13" s="1"/>
  <c r="L5148" i="13" s="1"/>
  <c r="M5148" i="13" s="1"/>
  <c r="L5149" i="13" s="1"/>
  <c r="M5149" i="13" s="1"/>
  <c r="L5150" i="13" s="1"/>
  <c r="M5150" i="13" s="1"/>
  <c r="L5151" i="13" s="1"/>
  <c r="M5151" i="13" s="1"/>
  <c r="L5152" i="13" s="1"/>
  <c r="M5152" i="13" s="1"/>
  <c r="L5153" i="13" s="1"/>
  <c r="M5153" i="13" s="1"/>
  <c r="L5154" i="13" s="1"/>
  <c r="M5154" i="13" s="1"/>
  <c r="L5155" i="13" s="1"/>
  <c r="M5155" i="13" s="1"/>
  <c r="L5156" i="13" s="1"/>
  <c r="M5156" i="13" s="1"/>
  <c r="L5157" i="13" s="1"/>
  <c r="M5157" i="13" s="1"/>
  <c r="L5158" i="13" s="1"/>
  <c r="M5158" i="13" s="1"/>
  <c r="L5159" i="13" s="1"/>
  <c r="M5159" i="13" s="1"/>
  <c r="L5160" i="13" s="1"/>
  <c r="M5160" i="13" s="1"/>
  <c r="L5161" i="13" s="1"/>
  <c r="M5161" i="13" s="1"/>
  <c r="I130" i="14" s="1"/>
  <c r="N130" i="14" s="1"/>
  <c r="M5362" i="13"/>
  <c r="L5363" i="13" s="1"/>
  <c r="M5363" i="13" s="1"/>
  <c r="L5364" i="13" s="1"/>
  <c r="M5364" i="13" s="1"/>
  <c r="L5365" i="13" s="1"/>
  <c r="M5365" i="13" s="1"/>
  <c r="L5366" i="13" s="1"/>
  <c r="M5366" i="13" s="1"/>
  <c r="L5367" i="13" s="1"/>
  <c r="M5367" i="13" s="1"/>
  <c r="L5368" i="13" s="1"/>
  <c r="M5368" i="13" s="1"/>
  <c r="L5369" i="13" s="1"/>
  <c r="M5369" i="13" s="1"/>
  <c r="L5370" i="13" s="1"/>
  <c r="M5370" i="13" s="1"/>
  <c r="L5371" i="13" s="1"/>
  <c r="M5371" i="13" s="1"/>
  <c r="L5372" i="13" s="1"/>
  <c r="M5372" i="13" s="1"/>
  <c r="L5373" i="13" s="1"/>
  <c r="M5373" i="13" s="1"/>
  <c r="L5374" i="13" s="1"/>
  <c r="M5374" i="13" s="1"/>
  <c r="L5375" i="13" s="1"/>
  <c r="M5375" i="13" s="1"/>
  <c r="L5376" i="13" s="1"/>
  <c r="M5376" i="13" s="1"/>
  <c r="L5377" i="13" s="1"/>
  <c r="M5377" i="13" s="1"/>
  <c r="L5378" i="13" s="1"/>
  <c r="M5378" i="13" s="1"/>
  <c r="L5379" i="13" s="1"/>
  <c r="M5379" i="13" s="1"/>
  <c r="L5380" i="13" s="1"/>
  <c r="M5380" i="13" s="1"/>
  <c r="L5381" i="13" s="1"/>
  <c r="M5381" i="13" s="1"/>
  <c r="L5382" i="13" s="1"/>
  <c r="M5382" i="13" s="1"/>
  <c r="L5383" i="13" s="1"/>
  <c r="M5383" i="13" s="1"/>
  <c r="L5384" i="13" s="1"/>
  <c r="M5384" i="13" s="1"/>
  <c r="L5385" i="13" s="1"/>
  <c r="M5385" i="13" s="1"/>
  <c r="L5386" i="13" s="1"/>
  <c r="M5386" i="13" s="1"/>
  <c r="L5387" i="13" s="1"/>
  <c r="M5387" i="13" s="1"/>
  <c r="L5388" i="13" s="1"/>
  <c r="M5388" i="13" s="1"/>
  <c r="L5389" i="13" s="1"/>
  <c r="M5389" i="13" s="1"/>
  <c r="L5390" i="13" s="1"/>
  <c r="M5390" i="13" s="1"/>
  <c r="L5391" i="13" s="1"/>
  <c r="M5391" i="13" s="1"/>
  <c r="L5392" i="13" s="1"/>
  <c r="M5392" i="13" s="1"/>
  <c r="L5393" i="13" s="1"/>
  <c r="M5393" i="13" s="1"/>
  <c r="L5394" i="13" s="1"/>
  <c r="M5394" i="13" s="1"/>
  <c r="L5395" i="13" s="1"/>
  <c r="M5395" i="13" s="1"/>
  <c r="L5396" i="13" s="1"/>
  <c r="M5396" i="13" s="1"/>
  <c r="L5397" i="13" s="1"/>
  <c r="M5397" i="13" s="1"/>
  <c r="L5398" i="13" s="1"/>
  <c r="M5398" i="13" s="1"/>
  <c r="L5399" i="13" s="1"/>
  <c r="M5399" i="13" s="1"/>
  <c r="L5400" i="13" s="1"/>
  <c r="M5400" i="13" s="1"/>
  <c r="L5401" i="13" s="1"/>
  <c r="M5401" i="13" s="1"/>
  <c r="I136" i="14" s="1"/>
  <c r="N136" i="14" s="1"/>
  <c r="M6563" i="13"/>
  <c r="L6564" i="13" s="1"/>
  <c r="M6564" i="13" s="1"/>
  <c r="L6565" i="13" s="1"/>
  <c r="M6565" i="13" s="1"/>
  <c r="L6566" i="13" s="1"/>
  <c r="M6566" i="13" s="1"/>
  <c r="L6567" i="13" s="1"/>
  <c r="M6567" i="13" s="1"/>
  <c r="L6568" i="13" s="1"/>
  <c r="M6568" i="13" s="1"/>
  <c r="L6569" i="13" s="1"/>
  <c r="M6569" i="13" s="1"/>
  <c r="L6570" i="13" s="1"/>
  <c r="M6570" i="13" s="1"/>
  <c r="L6571" i="13" s="1"/>
  <c r="M6571" i="13" s="1"/>
  <c r="L6572" i="13" s="1"/>
  <c r="M6572" i="13" s="1"/>
  <c r="L6573" i="13" s="1"/>
  <c r="M6573" i="13" s="1"/>
  <c r="L6574" i="13" s="1"/>
  <c r="M6574" i="13" s="1"/>
  <c r="L6575" i="13" s="1"/>
  <c r="M6575" i="13" s="1"/>
  <c r="L6576" i="13" s="1"/>
  <c r="M6576" i="13" s="1"/>
  <c r="L6577" i="13" s="1"/>
  <c r="M6577" i="13" s="1"/>
  <c r="L6578" i="13" s="1"/>
  <c r="M6578" i="13" s="1"/>
  <c r="L6579" i="13" s="1"/>
  <c r="M6579" i="13" s="1"/>
  <c r="L6580" i="13" s="1"/>
  <c r="M6580" i="13" s="1"/>
  <c r="L6581" i="13" s="1"/>
  <c r="M6581" i="13" s="1"/>
  <c r="L6582" i="13" s="1"/>
  <c r="M6582" i="13" s="1"/>
  <c r="L6583" i="13" s="1"/>
  <c r="M6583" i="13" s="1"/>
  <c r="L6584" i="13" s="1"/>
  <c r="M6584" i="13" s="1"/>
  <c r="L6585" i="13" s="1"/>
  <c r="M6585" i="13" s="1"/>
  <c r="L6586" i="13" s="1"/>
  <c r="M6586" i="13" s="1"/>
  <c r="L6587" i="13" s="1"/>
  <c r="M6587" i="13" s="1"/>
  <c r="L6588" i="13" s="1"/>
  <c r="M6588" i="13" s="1"/>
  <c r="L6589" i="13" s="1"/>
  <c r="M6589" i="13" s="1"/>
  <c r="L6590" i="13" s="1"/>
  <c r="M6590" i="13" s="1"/>
  <c r="L6591" i="13" s="1"/>
  <c r="M6591" i="13" s="1"/>
  <c r="L6592" i="13" s="1"/>
  <c r="M6592" i="13" s="1"/>
  <c r="L6593" i="13" s="1"/>
  <c r="M6593" i="13" s="1"/>
  <c r="L6594" i="13" s="1"/>
  <c r="M6594" i="13" s="1"/>
  <c r="L6595" i="13" s="1"/>
  <c r="M6595" i="13" s="1"/>
  <c r="L6596" i="13" s="1"/>
  <c r="M6596" i="13" s="1"/>
  <c r="L6597" i="13" s="1"/>
  <c r="M6597" i="13" s="1"/>
  <c r="L6598" i="13" s="1"/>
  <c r="M6598" i="13" s="1"/>
  <c r="L6599" i="13" s="1"/>
  <c r="M6599" i="13" s="1"/>
  <c r="L6600" i="13" s="1"/>
  <c r="M6600" i="13" s="1"/>
  <c r="L6601" i="13" s="1"/>
  <c r="M6601" i="13" s="1"/>
  <c r="I166" i="14" s="1"/>
  <c r="N166" i="14" s="1"/>
  <c r="M5282" i="13"/>
  <c r="L5283" i="13" s="1"/>
  <c r="M5283" i="13" s="1"/>
  <c r="L5284" i="13" s="1"/>
  <c r="M5284" i="13" s="1"/>
  <c r="L5285" i="13" s="1"/>
  <c r="M5285" i="13" s="1"/>
  <c r="L5286" i="13" s="1"/>
  <c r="M5286" i="13" s="1"/>
  <c r="L5287" i="13" s="1"/>
  <c r="M5287" i="13" s="1"/>
  <c r="L5288" i="13" s="1"/>
  <c r="M5288" i="13" s="1"/>
  <c r="L5289" i="13" s="1"/>
  <c r="M5289" i="13" s="1"/>
  <c r="L5290" i="13" s="1"/>
  <c r="M5290" i="13" s="1"/>
  <c r="L5291" i="13" s="1"/>
  <c r="M5291" i="13" s="1"/>
  <c r="L5292" i="13" s="1"/>
  <c r="M5292" i="13" s="1"/>
  <c r="L5293" i="13" s="1"/>
  <c r="M5293" i="13" s="1"/>
  <c r="L5294" i="13" s="1"/>
  <c r="M5294" i="13" s="1"/>
  <c r="L5295" i="13" s="1"/>
  <c r="M5295" i="13" s="1"/>
  <c r="L5296" i="13" s="1"/>
  <c r="M5296" i="13" s="1"/>
  <c r="L5297" i="13" s="1"/>
  <c r="M5297" i="13" s="1"/>
  <c r="L5298" i="13" s="1"/>
  <c r="M5298" i="13" s="1"/>
  <c r="L5299" i="13" s="1"/>
  <c r="M5299" i="13" s="1"/>
  <c r="L5300" i="13" s="1"/>
  <c r="M5300" i="13" s="1"/>
  <c r="L5301" i="13" s="1"/>
  <c r="M5301" i="13" s="1"/>
  <c r="L5302" i="13" s="1"/>
  <c r="M5302" i="13" s="1"/>
  <c r="L5303" i="13" s="1"/>
  <c r="M5303" i="13" s="1"/>
  <c r="L5304" i="13" s="1"/>
  <c r="M5304" i="13" s="1"/>
  <c r="L5305" i="13" s="1"/>
  <c r="M5305" i="13" s="1"/>
  <c r="L5306" i="13" s="1"/>
  <c r="M5306" i="13" s="1"/>
  <c r="L5307" i="13" s="1"/>
  <c r="M5307" i="13" s="1"/>
  <c r="L5308" i="13" s="1"/>
  <c r="M5308" i="13" s="1"/>
  <c r="L5309" i="13" s="1"/>
  <c r="M5309" i="13" s="1"/>
  <c r="L5310" i="13" s="1"/>
  <c r="M5310" i="13" s="1"/>
  <c r="L5311" i="13" s="1"/>
  <c r="M5311" i="13" s="1"/>
  <c r="L5312" i="13" s="1"/>
  <c r="M5312" i="13" s="1"/>
  <c r="L5313" i="13" s="1"/>
  <c r="M5313" i="13" s="1"/>
  <c r="L5314" i="13" s="1"/>
  <c r="M5314" i="13" s="1"/>
  <c r="L5315" i="13" s="1"/>
  <c r="M5315" i="13" s="1"/>
  <c r="L5316" i="13" s="1"/>
  <c r="M5316" i="13" s="1"/>
  <c r="L5317" i="13" s="1"/>
  <c r="M5317" i="13" s="1"/>
  <c r="L5318" i="13" s="1"/>
  <c r="M5318" i="13" s="1"/>
  <c r="L5319" i="13" s="1"/>
  <c r="M5319" i="13" s="1"/>
  <c r="L5320" i="13" s="1"/>
  <c r="M5320" i="13" s="1"/>
  <c r="L5321" i="13" s="1"/>
  <c r="M5321" i="13" s="1"/>
  <c r="I134" i="14" s="1"/>
  <c r="N134" i="14" s="1"/>
  <c r="M5483" i="13"/>
  <c r="L5484" i="13" s="1"/>
  <c r="M5484" i="13" s="1"/>
  <c r="L5485" i="13" s="1"/>
  <c r="M5485" i="13" s="1"/>
  <c r="L5486" i="13" s="1"/>
  <c r="M5486" i="13" s="1"/>
  <c r="L5487" i="13" s="1"/>
  <c r="M5487" i="13" s="1"/>
  <c r="L5488" i="13" s="1"/>
  <c r="M5488" i="13" s="1"/>
  <c r="L5489" i="13" s="1"/>
  <c r="M5489" i="13" s="1"/>
  <c r="L5490" i="13" s="1"/>
  <c r="M5490" i="13" s="1"/>
  <c r="L5491" i="13" s="1"/>
  <c r="M5491" i="13" s="1"/>
  <c r="L5492" i="13" s="1"/>
  <c r="M5492" i="13" s="1"/>
  <c r="L5493" i="13" s="1"/>
  <c r="M5493" i="13" s="1"/>
  <c r="L5494" i="13" s="1"/>
  <c r="M5494" i="13" s="1"/>
  <c r="L5495" i="13" s="1"/>
  <c r="M5495" i="13" s="1"/>
  <c r="L5496" i="13" s="1"/>
  <c r="M5496" i="13" s="1"/>
  <c r="L5497" i="13" s="1"/>
  <c r="M5497" i="13" s="1"/>
  <c r="L5498" i="13" s="1"/>
  <c r="M5498" i="13" s="1"/>
  <c r="L5499" i="13" s="1"/>
  <c r="M5499" i="13" s="1"/>
  <c r="L5500" i="13" s="1"/>
  <c r="M5500" i="13" s="1"/>
  <c r="L5501" i="13" s="1"/>
  <c r="M5501" i="13" s="1"/>
  <c r="L5502" i="13" s="1"/>
  <c r="M5502" i="13" s="1"/>
  <c r="L5503" i="13" s="1"/>
  <c r="M5503" i="13" s="1"/>
  <c r="L5504" i="13" s="1"/>
  <c r="M5504" i="13" s="1"/>
  <c r="L5505" i="13" s="1"/>
  <c r="M5505" i="13" s="1"/>
  <c r="L5506" i="13" s="1"/>
  <c r="M5506" i="13" s="1"/>
  <c r="L5507" i="13" s="1"/>
  <c r="M5507" i="13" s="1"/>
  <c r="L5508" i="13" s="1"/>
  <c r="M5508" i="13" s="1"/>
  <c r="L5509" i="13" s="1"/>
  <c r="M5509" i="13" s="1"/>
  <c r="L5510" i="13" s="1"/>
  <c r="M5510" i="13" s="1"/>
  <c r="L5511" i="13" s="1"/>
  <c r="M5511" i="13" s="1"/>
  <c r="L5512" i="13" s="1"/>
  <c r="M5512" i="13" s="1"/>
  <c r="L5513" i="13" s="1"/>
  <c r="M5513" i="13" s="1"/>
  <c r="L5514" i="13" s="1"/>
  <c r="M5514" i="13" s="1"/>
  <c r="L5515" i="13" s="1"/>
  <c r="M5515" i="13" s="1"/>
  <c r="L5516" i="13" s="1"/>
  <c r="M5516" i="13" s="1"/>
  <c r="L5517" i="13" s="1"/>
  <c r="M5517" i="13" s="1"/>
  <c r="L5518" i="13" s="1"/>
  <c r="M5518" i="13" s="1"/>
  <c r="L5519" i="13" s="1"/>
  <c r="M5519" i="13" s="1"/>
  <c r="L5520" i="13" s="1"/>
  <c r="M5520" i="13" s="1"/>
  <c r="L5521" i="13" s="1"/>
  <c r="M5521" i="13" s="1"/>
  <c r="I139" i="14" s="1"/>
  <c r="N139" i="14" s="1"/>
  <c r="M5682" i="13"/>
  <c r="L5683" i="13" s="1"/>
  <c r="M5683" i="13" s="1"/>
  <c r="L5684" i="13" s="1"/>
  <c r="M5684" i="13" s="1"/>
  <c r="L5685" i="13" s="1"/>
  <c r="M5685" i="13" s="1"/>
  <c r="L5686" i="13" s="1"/>
  <c r="M5686" i="13" s="1"/>
  <c r="L5687" i="13" s="1"/>
  <c r="M5687" i="13" s="1"/>
  <c r="L5688" i="13" s="1"/>
  <c r="M5688" i="13" s="1"/>
  <c r="L5689" i="13" s="1"/>
  <c r="M5689" i="13" s="1"/>
  <c r="L5690" i="13" s="1"/>
  <c r="M5690" i="13" s="1"/>
  <c r="L5691" i="13" s="1"/>
  <c r="M5691" i="13" s="1"/>
  <c r="L5692" i="13" s="1"/>
  <c r="M5692" i="13" s="1"/>
  <c r="L5693" i="13" s="1"/>
  <c r="M5693" i="13" s="1"/>
  <c r="L5694" i="13" s="1"/>
  <c r="M5694" i="13" s="1"/>
  <c r="L5695" i="13" s="1"/>
  <c r="M5695" i="13" s="1"/>
  <c r="L5696" i="13" s="1"/>
  <c r="M5696" i="13" s="1"/>
  <c r="L5697" i="13" s="1"/>
  <c r="M5697" i="13" s="1"/>
  <c r="L5698" i="13" s="1"/>
  <c r="M5698" i="13" s="1"/>
  <c r="L5699" i="13" s="1"/>
  <c r="M5699" i="13" s="1"/>
  <c r="L5700" i="13" s="1"/>
  <c r="M5700" i="13" s="1"/>
  <c r="L5701" i="13" s="1"/>
  <c r="M5701" i="13" s="1"/>
  <c r="L5702" i="13" s="1"/>
  <c r="M5702" i="13" s="1"/>
  <c r="L5703" i="13" s="1"/>
  <c r="M5703" i="13" s="1"/>
  <c r="L5704" i="13" s="1"/>
  <c r="M5704" i="13" s="1"/>
  <c r="L5705" i="13" s="1"/>
  <c r="M5705" i="13" s="1"/>
  <c r="L5706" i="13" s="1"/>
  <c r="M5706" i="13" s="1"/>
  <c r="L5707" i="13" s="1"/>
  <c r="M5707" i="13" s="1"/>
  <c r="L5708" i="13" s="1"/>
  <c r="M5708" i="13" s="1"/>
  <c r="L5709" i="13" s="1"/>
  <c r="M5709" i="13" s="1"/>
  <c r="L5710" i="13" s="1"/>
  <c r="M5710" i="13" s="1"/>
  <c r="L5711" i="13" s="1"/>
  <c r="M5711" i="13" s="1"/>
  <c r="L5712" i="13" s="1"/>
  <c r="M5712" i="13" s="1"/>
  <c r="L5713" i="13" s="1"/>
  <c r="M5713" i="13" s="1"/>
  <c r="L5714" i="13" s="1"/>
  <c r="M5714" i="13" s="1"/>
  <c r="L5715" i="13" s="1"/>
  <c r="M5715" i="13" s="1"/>
  <c r="L5716" i="13" s="1"/>
  <c r="M5716" i="13" s="1"/>
  <c r="L5717" i="13" s="1"/>
  <c r="M5717" i="13" s="1"/>
  <c r="L5718" i="13" s="1"/>
  <c r="M5718" i="13" s="1"/>
  <c r="L5719" i="13" s="1"/>
  <c r="M5719" i="13" s="1"/>
  <c r="L5720" i="13" s="1"/>
  <c r="M5720" i="13" s="1"/>
  <c r="L5721" i="13" s="1"/>
  <c r="M5721" i="13" s="1"/>
  <c r="I144" i="14" s="1"/>
  <c r="N144" i="14" s="1"/>
  <c r="M6162" i="13"/>
  <c r="L6163" i="13" s="1"/>
  <c r="M6163" i="13" s="1"/>
  <c r="L6164" i="13" s="1"/>
  <c r="M6164" i="13" s="1"/>
  <c r="L6165" i="13" s="1"/>
  <c r="M6165" i="13" s="1"/>
  <c r="L6166" i="13" s="1"/>
  <c r="M6166" i="13" s="1"/>
  <c r="L6167" i="13" s="1"/>
  <c r="M6167" i="13" s="1"/>
  <c r="L6168" i="13" s="1"/>
  <c r="M6168" i="13" s="1"/>
  <c r="L6169" i="13" s="1"/>
  <c r="M6169" i="13" s="1"/>
  <c r="L6170" i="13" s="1"/>
  <c r="M6170" i="13" s="1"/>
  <c r="L6171" i="13" s="1"/>
  <c r="M6171" i="13" s="1"/>
  <c r="L6172" i="13" s="1"/>
  <c r="M6172" i="13" s="1"/>
  <c r="L6173" i="13" s="1"/>
  <c r="M6173" i="13" s="1"/>
  <c r="L6174" i="13" s="1"/>
  <c r="M6174" i="13" s="1"/>
  <c r="L6175" i="13" s="1"/>
  <c r="M6175" i="13" s="1"/>
  <c r="L6176" i="13" s="1"/>
  <c r="M6176" i="13" s="1"/>
  <c r="L6177" i="13" s="1"/>
  <c r="M6177" i="13" s="1"/>
  <c r="L6178" i="13" s="1"/>
  <c r="M6178" i="13" s="1"/>
  <c r="L6179" i="13" s="1"/>
  <c r="M6179" i="13" s="1"/>
  <c r="L6180" i="13" s="1"/>
  <c r="M6180" i="13" s="1"/>
  <c r="L6181" i="13" s="1"/>
  <c r="M6181" i="13" s="1"/>
  <c r="L6182" i="13" s="1"/>
  <c r="M6182" i="13" s="1"/>
  <c r="L6183" i="13" s="1"/>
  <c r="M6183" i="13" s="1"/>
  <c r="L6184" i="13" s="1"/>
  <c r="M6184" i="13" s="1"/>
  <c r="L6185" i="13" s="1"/>
  <c r="M6185" i="13" s="1"/>
  <c r="L6186" i="13" s="1"/>
  <c r="M6186" i="13" s="1"/>
  <c r="L6187" i="13" s="1"/>
  <c r="M6187" i="13" s="1"/>
  <c r="L6188" i="13" s="1"/>
  <c r="M6188" i="13" s="1"/>
  <c r="L6189" i="13" s="1"/>
  <c r="M6189" i="13" s="1"/>
  <c r="L6190" i="13" s="1"/>
  <c r="M6190" i="13" s="1"/>
  <c r="L6191" i="13" s="1"/>
  <c r="M6191" i="13" s="1"/>
  <c r="L6192" i="13" s="1"/>
  <c r="M6192" i="13" s="1"/>
  <c r="L6193" i="13" s="1"/>
  <c r="M6193" i="13" s="1"/>
  <c r="L6194" i="13" s="1"/>
  <c r="M6194" i="13" s="1"/>
  <c r="L6195" i="13" s="1"/>
  <c r="M6195" i="13" s="1"/>
  <c r="L6196" i="13" s="1"/>
  <c r="M6196" i="13" s="1"/>
  <c r="L6197" i="13" s="1"/>
  <c r="M6197" i="13" s="1"/>
  <c r="L6198" i="13" s="1"/>
  <c r="M6198" i="13" s="1"/>
  <c r="L6199" i="13" s="1"/>
  <c r="M6199" i="13" s="1"/>
  <c r="L6200" i="13" s="1"/>
  <c r="M6200" i="13" s="1"/>
  <c r="L6201" i="13" s="1"/>
  <c r="M6201" i="13" s="1"/>
  <c r="I156" i="14" s="1"/>
  <c r="N156" i="14" s="1"/>
  <c r="M7242" i="13"/>
  <c r="L7243" i="13" s="1"/>
  <c r="M7243" i="13" s="1"/>
  <c r="L7244" i="13" s="1"/>
  <c r="M7244" i="13" s="1"/>
  <c r="L7245" i="13" s="1"/>
  <c r="M7245" i="13" s="1"/>
  <c r="L7246" i="13" s="1"/>
  <c r="M7246" i="13" s="1"/>
  <c r="L7247" i="13" s="1"/>
  <c r="M7247" i="13" s="1"/>
  <c r="L7248" i="13" s="1"/>
  <c r="M7248" i="13" s="1"/>
  <c r="L7249" i="13" s="1"/>
  <c r="M7249" i="13" s="1"/>
  <c r="L7250" i="13" s="1"/>
  <c r="M7250" i="13" s="1"/>
  <c r="L7251" i="13" s="1"/>
  <c r="M7251" i="13" s="1"/>
  <c r="L7252" i="13" s="1"/>
  <c r="M7252" i="13" s="1"/>
  <c r="L7253" i="13" s="1"/>
  <c r="M7253" i="13" s="1"/>
  <c r="L7254" i="13" s="1"/>
  <c r="M7254" i="13" s="1"/>
  <c r="L7255" i="13" s="1"/>
  <c r="M7255" i="13" s="1"/>
  <c r="L7256" i="13" s="1"/>
  <c r="M7256" i="13" s="1"/>
  <c r="L7257" i="13" s="1"/>
  <c r="M7257" i="13" s="1"/>
  <c r="L7258" i="13" s="1"/>
  <c r="M7258" i="13" s="1"/>
  <c r="L7259" i="13" s="1"/>
  <c r="M7259" i="13" s="1"/>
  <c r="L7260" i="13" s="1"/>
  <c r="M7260" i="13" s="1"/>
  <c r="L7261" i="13" s="1"/>
  <c r="M7261" i="13" s="1"/>
  <c r="L7262" i="13" s="1"/>
  <c r="M7262" i="13" s="1"/>
  <c r="L7263" i="13" s="1"/>
  <c r="M7263" i="13" s="1"/>
  <c r="L7264" i="13" s="1"/>
  <c r="M7264" i="13" s="1"/>
  <c r="L7265" i="13" s="1"/>
  <c r="M7265" i="13" s="1"/>
  <c r="L7266" i="13" s="1"/>
  <c r="M7266" i="13" s="1"/>
  <c r="L7267" i="13" s="1"/>
  <c r="M7267" i="13" s="1"/>
  <c r="L7268" i="13" s="1"/>
  <c r="M7268" i="13" s="1"/>
  <c r="L7269" i="13" s="1"/>
  <c r="M7269" i="13" s="1"/>
  <c r="L7270" i="13" s="1"/>
  <c r="M7270" i="13" s="1"/>
  <c r="L7271" i="13" s="1"/>
  <c r="M7271" i="13" s="1"/>
  <c r="L7272" i="13" s="1"/>
  <c r="M7272" i="13" s="1"/>
  <c r="L7273" i="13" s="1"/>
  <c r="M7273" i="13" s="1"/>
  <c r="L7274" i="13" s="1"/>
  <c r="M7274" i="13" s="1"/>
  <c r="L7275" i="13" s="1"/>
  <c r="M7275" i="13" s="1"/>
  <c r="L7276" i="13" s="1"/>
  <c r="M7276" i="13" s="1"/>
  <c r="L7277" i="13" s="1"/>
  <c r="M7277" i="13" s="1"/>
  <c r="L7278" i="13" s="1"/>
  <c r="M7278" i="13" s="1"/>
  <c r="L7279" i="13" s="1"/>
  <c r="M7279" i="13" s="1"/>
  <c r="L7280" i="13" s="1"/>
  <c r="M7280" i="13" s="1"/>
  <c r="L7281" i="13" s="1"/>
  <c r="M7281" i="13" s="1"/>
  <c r="I183" i="14" s="1"/>
  <c r="N183" i="14" s="1"/>
  <c r="M6762" i="13"/>
  <c r="L6763" i="13" s="1"/>
  <c r="M6763" i="13" s="1"/>
  <c r="L6764" i="13" s="1"/>
  <c r="M6764" i="13" s="1"/>
  <c r="L6765" i="13" s="1"/>
  <c r="M6765" i="13" s="1"/>
  <c r="L6766" i="13" s="1"/>
  <c r="M6766" i="13" s="1"/>
  <c r="L6767" i="13" s="1"/>
  <c r="M6767" i="13" s="1"/>
  <c r="L6768" i="13" s="1"/>
  <c r="M6768" i="13" s="1"/>
  <c r="L6769" i="13" s="1"/>
  <c r="M6769" i="13" s="1"/>
  <c r="L6770" i="13" s="1"/>
  <c r="M6770" i="13" s="1"/>
  <c r="L6771" i="13" s="1"/>
  <c r="M6771" i="13" s="1"/>
  <c r="L6772" i="13" s="1"/>
  <c r="M6772" i="13" s="1"/>
  <c r="L6773" i="13" s="1"/>
  <c r="M6773" i="13" s="1"/>
  <c r="L6774" i="13" s="1"/>
  <c r="M6774" i="13" s="1"/>
  <c r="L6775" i="13" s="1"/>
  <c r="M6775" i="13" s="1"/>
  <c r="L6776" i="13" s="1"/>
  <c r="M6776" i="13" s="1"/>
  <c r="L6777" i="13" s="1"/>
  <c r="M6777" i="13" s="1"/>
  <c r="L6778" i="13" s="1"/>
  <c r="M6778" i="13" s="1"/>
  <c r="L6779" i="13" s="1"/>
  <c r="M6779" i="13" s="1"/>
  <c r="L6780" i="13" s="1"/>
  <c r="M6780" i="13" s="1"/>
  <c r="L6781" i="13" s="1"/>
  <c r="M6781" i="13" s="1"/>
  <c r="L6782" i="13" s="1"/>
  <c r="M6782" i="13" s="1"/>
  <c r="L6783" i="13" s="1"/>
  <c r="M6783" i="13" s="1"/>
  <c r="L6784" i="13" s="1"/>
  <c r="M6784" i="13" s="1"/>
  <c r="L6785" i="13" s="1"/>
  <c r="M6785" i="13" s="1"/>
  <c r="L6786" i="13" s="1"/>
  <c r="M6786" i="13" s="1"/>
  <c r="L6787" i="13" s="1"/>
  <c r="M6787" i="13" s="1"/>
  <c r="L6788" i="13" s="1"/>
  <c r="M6788" i="13" s="1"/>
  <c r="L6789" i="13" s="1"/>
  <c r="M6789" i="13" s="1"/>
  <c r="L6790" i="13" s="1"/>
  <c r="M6790" i="13" s="1"/>
  <c r="L6791" i="13" s="1"/>
  <c r="M6791" i="13" s="1"/>
  <c r="L6792" i="13" s="1"/>
  <c r="M6792" i="13" s="1"/>
  <c r="L6793" i="13" s="1"/>
  <c r="M6793" i="13" s="1"/>
  <c r="L6794" i="13" s="1"/>
  <c r="M6794" i="13" s="1"/>
  <c r="L6795" i="13" s="1"/>
  <c r="M6795" i="13" s="1"/>
  <c r="L6796" i="13" s="1"/>
  <c r="M6796" i="13" s="1"/>
  <c r="L6797" i="13" s="1"/>
  <c r="M6797" i="13" s="1"/>
  <c r="L6798" i="13" s="1"/>
  <c r="M6798" i="13" s="1"/>
  <c r="L6799" i="13" s="1"/>
  <c r="M6799" i="13" s="1"/>
  <c r="L6800" i="13" s="1"/>
  <c r="M6800" i="13" s="1"/>
  <c r="L6801" i="13" s="1"/>
  <c r="M6801" i="13" s="1"/>
  <c r="I171" i="14" s="1"/>
  <c r="N171" i="14" s="1"/>
  <c r="M7363" i="13"/>
  <c r="L7364" i="13" s="1"/>
  <c r="M7364" i="13" s="1"/>
  <c r="L7365" i="13" s="1"/>
  <c r="M7365" i="13" s="1"/>
  <c r="L7366" i="13" s="1"/>
  <c r="M7366" i="13" s="1"/>
  <c r="L7367" i="13" s="1"/>
  <c r="M7367" i="13" s="1"/>
  <c r="L7368" i="13" s="1"/>
  <c r="M7368" i="13" s="1"/>
  <c r="L7369" i="13" s="1"/>
  <c r="M7369" i="13" s="1"/>
  <c r="L7370" i="13" s="1"/>
  <c r="M7370" i="13" s="1"/>
  <c r="L7371" i="13" s="1"/>
  <c r="M7371" i="13" s="1"/>
  <c r="L7372" i="13" s="1"/>
  <c r="M7372" i="13" s="1"/>
  <c r="L7373" i="13" s="1"/>
  <c r="M7373" i="13" s="1"/>
  <c r="L7374" i="13" s="1"/>
  <c r="M7374" i="13" s="1"/>
  <c r="L7375" i="13" s="1"/>
  <c r="M7375" i="13" s="1"/>
  <c r="L7376" i="13" s="1"/>
  <c r="M7376" i="13" s="1"/>
  <c r="L7377" i="13" s="1"/>
  <c r="M7377" i="13" s="1"/>
  <c r="L7378" i="13" s="1"/>
  <c r="M7378" i="13" s="1"/>
  <c r="L7379" i="13" s="1"/>
  <c r="M7379" i="13" s="1"/>
  <c r="L7380" i="13" s="1"/>
  <c r="M7380" i="13" s="1"/>
  <c r="L7381" i="13" s="1"/>
  <c r="M7381" i="13" s="1"/>
  <c r="L7382" i="13" s="1"/>
  <c r="M7382" i="13" s="1"/>
  <c r="L7383" i="13" s="1"/>
  <c r="M7383" i="13" s="1"/>
  <c r="L7384" i="13" s="1"/>
  <c r="M7384" i="13" s="1"/>
  <c r="L7385" i="13" s="1"/>
  <c r="M7385" i="13" s="1"/>
  <c r="L7386" i="13" s="1"/>
  <c r="M7386" i="13" s="1"/>
  <c r="L7387" i="13" s="1"/>
  <c r="M7387" i="13" s="1"/>
  <c r="L7388" i="13" s="1"/>
  <c r="M7388" i="13" s="1"/>
  <c r="L7389" i="13" s="1"/>
  <c r="M7389" i="13" s="1"/>
  <c r="L7390" i="13" s="1"/>
  <c r="M7390" i="13" s="1"/>
  <c r="L7391" i="13" s="1"/>
  <c r="M7391" i="13" s="1"/>
  <c r="L7392" i="13" s="1"/>
  <c r="M7392" i="13" s="1"/>
  <c r="L7393" i="13" s="1"/>
  <c r="M7393" i="13" s="1"/>
  <c r="L7394" i="13" s="1"/>
  <c r="M7394" i="13" s="1"/>
  <c r="L7395" i="13" s="1"/>
  <c r="M7395" i="13" s="1"/>
  <c r="L7396" i="13" s="1"/>
  <c r="M7396" i="13" s="1"/>
  <c r="L7397" i="13" s="1"/>
  <c r="M7397" i="13" s="1"/>
  <c r="L7398" i="13" s="1"/>
  <c r="M7398" i="13" s="1"/>
  <c r="L7399" i="13" s="1"/>
  <c r="M7399" i="13" s="1"/>
  <c r="L7400" i="13" s="1"/>
  <c r="M7400" i="13" s="1"/>
  <c r="L7401" i="13" s="1"/>
  <c r="M7401" i="13" s="1"/>
  <c r="I186" i="14" s="1"/>
  <c r="N186" i="14" s="1"/>
  <c r="M6202" i="13"/>
  <c r="L6203" i="13" s="1"/>
  <c r="M6203" i="13" s="1"/>
  <c r="L6204" i="13" s="1"/>
  <c r="M6204" i="13" s="1"/>
  <c r="L6205" i="13" s="1"/>
  <c r="M6205" i="13" s="1"/>
  <c r="L6206" i="13" s="1"/>
  <c r="M6206" i="13" s="1"/>
  <c r="L6207" i="13" s="1"/>
  <c r="M6207" i="13" s="1"/>
  <c r="L6208" i="13" s="1"/>
  <c r="M6208" i="13" s="1"/>
  <c r="L6209" i="13" s="1"/>
  <c r="M6209" i="13" s="1"/>
  <c r="L6210" i="13" s="1"/>
  <c r="M6210" i="13" s="1"/>
  <c r="L6211" i="13" s="1"/>
  <c r="M6211" i="13" s="1"/>
  <c r="L6212" i="13" s="1"/>
  <c r="M6212" i="13" s="1"/>
  <c r="L6213" i="13" s="1"/>
  <c r="M6213" i="13" s="1"/>
  <c r="L6214" i="13" s="1"/>
  <c r="M6214" i="13" s="1"/>
  <c r="L6215" i="13" s="1"/>
  <c r="M6215" i="13" s="1"/>
  <c r="L6216" i="13" s="1"/>
  <c r="M6216" i="13" s="1"/>
  <c r="L6217" i="13" s="1"/>
  <c r="M6217" i="13" s="1"/>
  <c r="L6218" i="13" s="1"/>
  <c r="M6218" i="13" s="1"/>
  <c r="L6219" i="13" s="1"/>
  <c r="M6219" i="13" s="1"/>
  <c r="L6220" i="13" s="1"/>
  <c r="M6220" i="13" s="1"/>
  <c r="L6221" i="13" s="1"/>
  <c r="M6221" i="13" s="1"/>
  <c r="L6222" i="13" s="1"/>
  <c r="M6222" i="13" s="1"/>
  <c r="L6223" i="13" s="1"/>
  <c r="M6223" i="13" s="1"/>
  <c r="L6224" i="13" s="1"/>
  <c r="M6224" i="13" s="1"/>
  <c r="L6225" i="13" s="1"/>
  <c r="M6225" i="13" s="1"/>
  <c r="L6226" i="13" s="1"/>
  <c r="M6226" i="13" s="1"/>
  <c r="L6227" i="13" s="1"/>
  <c r="M6227" i="13" s="1"/>
  <c r="L6228" i="13" s="1"/>
  <c r="M6228" i="13" s="1"/>
  <c r="L6229" i="13" s="1"/>
  <c r="M6229" i="13" s="1"/>
  <c r="L6230" i="13" s="1"/>
  <c r="M6230" i="13" s="1"/>
  <c r="L6231" i="13" s="1"/>
  <c r="M6231" i="13" s="1"/>
  <c r="L6232" i="13" s="1"/>
  <c r="M6232" i="13" s="1"/>
  <c r="L6233" i="13" s="1"/>
  <c r="M6233" i="13" s="1"/>
  <c r="L6234" i="13" s="1"/>
  <c r="M6234" i="13" s="1"/>
  <c r="L6235" i="13" s="1"/>
  <c r="M6235" i="13" s="1"/>
  <c r="L6236" i="13" s="1"/>
  <c r="M6236" i="13" s="1"/>
  <c r="L6237" i="13" s="1"/>
  <c r="M6237" i="13" s="1"/>
  <c r="L6238" i="13" s="1"/>
  <c r="M6238" i="13" s="1"/>
  <c r="L6239" i="13" s="1"/>
  <c r="M6239" i="13" s="1"/>
  <c r="L6240" i="13" s="1"/>
  <c r="M6240" i="13" s="1"/>
  <c r="L6241" i="13" s="1"/>
  <c r="M6241" i="13" s="1"/>
  <c r="I157" i="14" s="1"/>
  <c r="N157" i="14" s="1"/>
  <c r="M7163" i="13"/>
  <c r="L7164" i="13" s="1"/>
  <c r="M7164" i="13" s="1"/>
  <c r="L7165" i="13" s="1"/>
  <c r="M7165" i="13" s="1"/>
  <c r="L7166" i="13" s="1"/>
  <c r="M7166" i="13" s="1"/>
  <c r="L7167" i="13" s="1"/>
  <c r="M7167" i="13" s="1"/>
  <c r="L7168" i="13" s="1"/>
  <c r="M7168" i="13" s="1"/>
  <c r="L7169" i="13" s="1"/>
  <c r="M7169" i="13" s="1"/>
  <c r="L7170" i="13" s="1"/>
  <c r="M7170" i="13" s="1"/>
  <c r="L7171" i="13" s="1"/>
  <c r="M7171" i="13" s="1"/>
  <c r="L7172" i="13" s="1"/>
  <c r="M7172" i="13" s="1"/>
  <c r="L7173" i="13" s="1"/>
  <c r="M7173" i="13" s="1"/>
  <c r="L7174" i="13" s="1"/>
  <c r="M7174" i="13" s="1"/>
  <c r="L7175" i="13" s="1"/>
  <c r="M7175" i="13" s="1"/>
  <c r="L7176" i="13" s="1"/>
  <c r="M7176" i="13" s="1"/>
  <c r="L7177" i="13" s="1"/>
  <c r="M7177" i="13" s="1"/>
  <c r="L7178" i="13" s="1"/>
  <c r="M7178" i="13" s="1"/>
  <c r="L7179" i="13" s="1"/>
  <c r="M7179" i="13" s="1"/>
  <c r="L7180" i="13" s="1"/>
  <c r="M7180" i="13" s="1"/>
  <c r="L7181" i="13" s="1"/>
  <c r="M7181" i="13" s="1"/>
  <c r="L7182" i="13" s="1"/>
  <c r="M7182" i="13" s="1"/>
  <c r="L7183" i="13" s="1"/>
  <c r="M7183" i="13" s="1"/>
  <c r="L7184" i="13" s="1"/>
  <c r="M7184" i="13" s="1"/>
  <c r="L7185" i="13" s="1"/>
  <c r="M7185" i="13" s="1"/>
  <c r="L7186" i="13" s="1"/>
  <c r="M7186" i="13" s="1"/>
  <c r="L7187" i="13" s="1"/>
  <c r="M7187" i="13" s="1"/>
  <c r="L7188" i="13" s="1"/>
  <c r="M7188" i="13" s="1"/>
  <c r="L7189" i="13" s="1"/>
  <c r="M7189" i="13" s="1"/>
  <c r="L7190" i="13" s="1"/>
  <c r="M7190" i="13" s="1"/>
  <c r="L7191" i="13" s="1"/>
  <c r="M7191" i="13" s="1"/>
  <c r="L7192" i="13" s="1"/>
  <c r="M7192" i="13" s="1"/>
  <c r="L7193" i="13" s="1"/>
  <c r="M7193" i="13" s="1"/>
  <c r="L7194" i="13" s="1"/>
  <c r="M7194" i="13" s="1"/>
  <c r="L7195" i="13" s="1"/>
  <c r="M7195" i="13" s="1"/>
  <c r="L7196" i="13" s="1"/>
  <c r="M7196" i="13" s="1"/>
  <c r="L7197" i="13" s="1"/>
  <c r="M7197" i="13" s="1"/>
  <c r="L7198" i="13" s="1"/>
  <c r="M7198" i="13" s="1"/>
  <c r="L7199" i="13" s="1"/>
  <c r="M7199" i="13" s="1"/>
  <c r="L7200" i="13" s="1"/>
  <c r="M7200" i="13" s="1"/>
  <c r="L7201" i="13" s="1"/>
  <c r="M7201" i="13" s="1"/>
  <c r="I181" i="14" s="1"/>
  <c r="N181" i="14" s="1"/>
  <c r="M7449" i="13"/>
  <c r="L7450" i="13" s="1"/>
  <c r="M7450" i="13" s="1"/>
  <c r="L7451" i="13" s="1"/>
  <c r="M7451" i="13" s="1"/>
  <c r="L7452" i="13" s="1"/>
  <c r="M7452" i="13" s="1"/>
  <c r="L7453" i="13" s="1"/>
  <c r="M7453" i="13" s="1"/>
  <c r="L7454" i="13" s="1"/>
  <c r="M7454" i="13" s="1"/>
  <c r="L7455" i="13" s="1"/>
  <c r="M7455" i="13" s="1"/>
  <c r="L7456" i="13" s="1"/>
  <c r="M7456" i="13" s="1"/>
  <c r="L7457" i="13" s="1"/>
  <c r="M7457" i="13" s="1"/>
  <c r="L7458" i="13" s="1"/>
  <c r="M7458" i="13" s="1"/>
  <c r="L7459" i="13" s="1"/>
  <c r="M7459" i="13" s="1"/>
  <c r="L7460" i="13" s="1"/>
  <c r="M7460" i="13" s="1"/>
  <c r="L7461" i="13" s="1"/>
  <c r="M7461" i="13" s="1"/>
  <c r="L7462" i="13" s="1"/>
  <c r="M7462" i="13" s="1"/>
  <c r="L7463" i="13" s="1"/>
  <c r="M7463" i="13" s="1"/>
  <c r="L7464" i="13" s="1"/>
  <c r="M7464" i="13" s="1"/>
  <c r="L7465" i="13" s="1"/>
  <c r="M7465" i="13" s="1"/>
  <c r="L7466" i="13" s="1"/>
  <c r="M7466" i="13" s="1"/>
  <c r="L7467" i="13" s="1"/>
  <c r="M7467" i="13" s="1"/>
  <c r="L7468" i="13" s="1"/>
  <c r="M7468" i="13" s="1"/>
  <c r="L7469" i="13" s="1"/>
  <c r="M7469" i="13" s="1"/>
  <c r="L7470" i="13" s="1"/>
  <c r="M7470" i="13" s="1"/>
  <c r="L7471" i="13" s="1"/>
  <c r="M7471" i="13" s="1"/>
  <c r="L7472" i="13" s="1"/>
  <c r="M7472" i="13" s="1"/>
  <c r="L7473" i="13" s="1"/>
  <c r="M7473" i="13" s="1"/>
  <c r="L7474" i="13" s="1"/>
  <c r="M7474" i="13" s="1"/>
  <c r="L7475" i="13" s="1"/>
  <c r="M7475" i="13" s="1"/>
  <c r="L7476" i="13" s="1"/>
  <c r="M7476" i="13" s="1"/>
  <c r="L7477" i="13" s="1"/>
  <c r="M7477" i="13" s="1"/>
  <c r="L7478" i="13" s="1"/>
  <c r="M7478" i="13" s="1"/>
  <c r="L7479" i="13" s="1"/>
  <c r="M7479" i="13" s="1"/>
  <c r="L7480" i="13" s="1"/>
  <c r="M7480" i="13" s="1"/>
  <c r="L7481" i="13" s="1"/>
  <c r="M7481" i="13" s="1"/>
  <c r="I188" i="14" s="1"/>
  <c r="N188" i="14" s="1"/>
  <c r="M6482" i="13"/>
  <c r="L6483" i="13" s="1"/>
  <c r="M6483" i="13" s="1"/>
  <c r="L6484" i="13" s="1"/>
  <c r="M6484" i="13" s="1"/>
  <c r="L6485" i="13" s="1"/>
  <c r="M6485" i="13" s="1"/>
  <c r="L6486" i="13" s="1"/>
  <c r="M6486" i="13" s="1"/>
  <c r="L6487" i="13" s="1"/>
  <c r="M6487" i="13" s="1"/>
  <c r="L6488" i="13" s="1"/>
  <c r="M6488" i="13" s="1"/>
  <c r="L6489" i="13" s="1"/>
  <c r="M6489" i="13" s="1"/>
  <c r="L6490" i="13" s="1"/>
  <c r="M6490" i="13" s="1"/>
  <c r="L6491" i="13" s="1"/>
  <c r="M6491" i="13" s="1"/>
  <c r="L6492" i="13" s="1"/>
  <c r="M6492" i="13" s="1"/>
  <c r="L6493" i="13" s="1"/>
  <c r="M6493" i="13" s="1"/>
  <c r="L6494" i="13" s="1"/>
  <c r="M6494" i="13" s="1"/>
  <c r="L6495" i="13" s="1"/>
  <c r="M6495" i="13" s="1"/>
  <c r="L6496" i="13" s="1"/>
  <c r="M6496" i="13" s="1"/>
  <c r="L6497" i="13" s="1"/>
  <c r="M6497" i="13" s="1"/>
  <c r="L6498" i="13" s="1"/>
  <c r="M6498" i="13" s="1"/>
  <c r="L6499" i="13" s="1"/>
  <c r="M6499" i="13" s="1"/>
  <c r="L6500" i="13" s="1"/>
  <c r="M6500" i="13" s="1"/>
  <c r="L6501" i="13" s="1"/>
  <c r="M6501" i="13" s="1"/>
  <c r="L6502" i="13" s="1"/>
  <c r="M6502" i="13" s="1"/>
  <c r="L6503" i="13" s="1"/>
  <c r="M6503" i="13" s="1"/>
  <c r="L6504" i="13" s="1"/>
  <c r="M6504" i="13" s="1"/>
  <c r="L6505" i="13" s="1"/>
  <c r="M6505" i="13" s="1"/>
  <c r="L6506" i="13" s="1"/>
  <c r="M6506" i="13" s="1"/>
  <c r="L6507" i="13" s="1"/>
  <c r="M6507" i="13" s="1"/>
  <c r="L6508" i="13" s="1"/>
  <c r="M6508" i="13" s="1"/>
  <c r="L6509" i="13" s="1"/>
  <c r="M6509" i="13" s="1"/>
  <c r="L6510" i="13" s="1"/>
  <c r="M6510" i="13" s="1"/>
  <c r="L6511" i="13" s="1"/>
  <c r="M6511" i="13" s="1"/>
  <c r="L6512" i="13" s="1"/>
  <c r="M6512" i="13" s="1"/>
  <c r="L6513" i="13" s="1"/>
  <c r="M6513" i="13" s="1"/>
  <c r="L6514" i="13" s="1"/>
  <c r="M6514" i="13" s="1"/>
  <c r="L6515" i="13" s="1"/>
  <c r="M6515" i="13" s="1"/>
  <c r="L6516" i="13" s="1"/>
  <c r="M6516" i="13" s="1"/>
  <c r="L6517" i="13" s="1"/>
  <c r="M6517" i="13" s="1"/>
  <c r="L6518" i="13" s="1"/>
  <c r="M6518" i="13" s="1"/>
  <c r="L6519" i="13" s="1"/>
  <c r="M6519" i="13" s="1"/>
  <c r="L6520" i="13" s="1"/>
  <c r="M6520" i="13" s="1"/>
  <c r="L6521" i="13" s="1"/>
  <c r="M6521" i="13" s="1"/>
  <c r="I164" i="14" s="1"/>
  <c r="N164" i="14" s="1"/>
  <c r="M6322" i="13"/>
  <c r="L6323" i="13" s="1"/>
  <c r="M6323" i="13" s="1"/>
  <c r="L6324" i="13" s="1"/>
  <c r="M6324" i="13" s="1"/>
  <c r="L6325" i="13" s="1"/>
  <c r="M6325" i="13" s="1"/>
  <c r="L6326" i="13" s="1"/>
  <c r="M6326" i="13" s="1"/>
  <c r="L6327" i="13" s="1"/>
  <c r="M6327" i="13" s="1"/>
  <c r="L6328" i="13" s="1"/>
  <c r="M6328" i="13" s="1"/>
  <c r="L6329" i="13" s="1"/>
  <c r="M6329" i="13" s="1"/>
  <c r="L6330" i="13" s="1"/>
  <c r="M6330" i="13" s="1"/>
  <c r="L6331" i="13" s="1"/>
  <c r="M6331" i="13" s="1"/>
  <c r="L6332" i="13" s="1"/>
  <c r="M6332" i="13" s="1"/>
  <c r="L6333" i="13" s="1"/>
  <c r="M6333" i="13" s="1"/>
  <c r="L6334" i="13" s="1"/>
  <c r="M6334" i="13" s="1"/>
  <c r="L6335" i="13" s="1"/>
  <c r="M6335" i="13" s="1"/>
  <c r="L6336" i="13" s="1"/>
  <c r="M6336" i="13" s="1"/>
  <c r="L6337" i="13" s="1"/>
  <c r="M6337" i="13" s="1"/>
  <c r="L6338" i="13" s="1"/>
  <c r="M6338" i="13" s="1"/>
  <c r="L6339" i="13" s="1"/>
  <c r="M6339" i="13" s="1"/>
  <c r="L6340" i="13" s="1"/>
  <c r="M6340" i="13" s="1"/>
  <c r="L6341" i="13" s="1"/>
  <c r="M6341" i="13" s="1"/>
  <c r="L6342" i="13" s="1"/>
  <c r="M6342" i="13" s="1"/>
  <c r="L6343" i="13" s="1"/>
  <c r="M6343" i="13" s="1"/>
  <c r="L6344" i="13" s="1"/>
  <c r="M6344" i="13" s="1"/>
  <c r="L6345" i="13" s="1"/>
  <c r="M6345" i="13" s="1"/>
  <c r="L6346" i="13" s="1"/>
  <c r="M6346" i="13" s="1"/>
  <c r="L6347" i="13" s="1"/>
  <c r="M6347" i="13" s="1"/>
  <c r="L6348" i="13" s="1"/>
  <c r="M6348" i="13" s="1"/>
  <c r="L6349" i="13" s="1"/>
  <c r="M6349" i="13" s="1"/>
  <c r="L6350" i="13" s="1"/>
  <c r="M6350" i="13" s="1"/>
  <c r="L6351" i="13" s="1"/>
  <c r="M6351" i="13" s="1"/>
  <c r="L6352" i="13" s="1"/>
  <c r="M6352" i="13" s="1"/>
  <c r="L6353" i="13" s="1"/>
  <c r="M6353" i="13" s="1"/>
  <c r="L6354" i="13" s="1"/>
  <c r="M6354" i="13" s="1"/>
  <c r="L6355" i="13" s="1"/>
  <c r="M6355" i="13" s="1"/>
  <c r="L6356" i="13" s="1"/>
  <c r="M6356" i="13" s="1"/>
  <c r="L6357" i="13" s="1"/>
  <c r="M6357" i="13" s="1"/>
  <c r="L6358" i="13" s="1"/>
  <c r="M6358" i="13" s="1"/>
  <c r="L6359" i="13" s="1"/>
  <c r="M6359" i="13" s="1"/>
  <c r="L6360" i="13" s="1"/>
  <c r="M6360" i="13" s="1"/>
  <c r="L6361" i="13" s="1"/>
  <c r="M6361" i="13" s="1"/>
  <c r="I160" i="14" s="1"/>
  <c r="N160" i="14" s="1"/>
  <c r="M6122" i="13"/>
  <c r="L6123" i="13" s="1"/>
  <c r="M6123" i="13" s="1"/>
  <c r="L6124" i="13" s="1"/>
  <c r="M6124" i="13" s="1"/>
  <c r="L6125" i="13" s="1"/>
  <c r="M6125" i="13" s="1"/>
  <c r="L6126" i="13" s="1"/>
  <c r="M6126" i="13" s="1"/>
  <c r="L6127" i="13" s="1"/>
  <c r="M6127" i="13" s="1"/>
  <c r="L6128" i="13" s="1"/>
  <c r="M6128" i="13" s="1"/>
  <c r="L6129" i="13" s="1"/>
  <c r="M6129" i="13" s="1"/>
  <c r="L6130" i="13" s="1"/>
  <c r="M6130" i="13" s="1"/>
  <c r="L6131" i="13" s="1"/>
  <c r="M6131" i="13" s="1"/>
  <c r="L6132" i="13" s="1"/>
  <c r="M6132" i="13" s="1"/>
  <c r="L6133" i="13" s="1"/>
  <c r="M6133" i="13" s="1"/>
  <c r="L6134" i="13" s="1"/>
  <c r="M6134" i="13" s="1"/>
  <c r="L6135" i="13" s="1"/>
  <c r="M6135" i="13" s="1"/>
  <c r="L6136" i="13" s="1"/>
  <c r="M6136" i="13" s="1"/>
  <c r="L6137" i="13" s="1"/>
  <c r="M6137" i="13" s="1"/>
  <c r="L6138" i="13" s="1"/>
  <c r="M6138" i="13" s="1"/>
  <c r="L6139" i="13" s="1"/>
  <c r="M6139" i="13" s="1"/>
  <c r="L6140" i="13" s="1"/>
  <c r="M6140" i="13" s="1"/>
  <c r="L6141" i="13" s="1"/>
  <c r="M6141" i="13" s="1"/>
  <c r="L6142" i="13" s="1"/>
  <c r="M6142" i="13" s="1"/>
  <c r="L6143" i="13" s="1"/>
  <c r="M6143" i="13" s="1"/>
  <c r="L6144" i="13" s="1"/>
  <c r="M6144" i="13" s="1"/>
  <c r="L6145" i="13" s="1"/>
  <c r="M6145" i="13" s="1"/>
  <c r="L6146" i="13" s="1"/>
  <c r="M6146" i="13" s="1"/>
  <c r="L6147" i="13" s="1"/>
  <c r="M6147" i="13" s="1"/>
  <c r="L6148" i="13" s="1"/>
  <c r="M6148" i="13" s="1"/>
  <c r="L6149" i="13" s="1"/>
  <c r="M6149" i="13" s="1"/>
  <c r="L6150" i="13" s="1"/>
  <c r="M6150" i="13" s="1"/>
  <c r="L6151" i="13" s="1"/>
  <c r="M6151" i="13" s="1"/>
  <c r="L6152" i="13" s="1"/>
  <c r="M6152" i="13" s="1"/>
  <c r="L6153" i="13" s="1"/>
  <c r="M6153" i="13" s="1"/>
  <c r="L6154" i="13" s="1"/>
  <c r="M6154" i="13" s="1"/>
  <c r="L6155" i="13" s="1"/>
  <c r="M6155" i="13" s="1"/>
  <c r="L6156" i="13" s="1"/>
  <c r="M6156" i="13" s="1"/>
  <c r="L6157" i="13" s="1"/>
  <c r="M6157" i="13" s="1"/>
  <c r="L6158" i="13" s="1"/>
  <c r="M6158" i="13" s="1"/>
  <c r="L6159" i="13" s="1"/>
  <c r="M6159" i="13" s="1"/>
  <c r="L6160" i="13" s="1"/>
  <c r="M6160" i="13" s="1"/>
  <c r="L6161" i="13" s="1"/>
  <c r="M6161" i="13" s="1"/>
  <c r="I155" i="14" s="1"/>
  <c r="N155" i="14" s="1"/>
  <c r="M6242" i="13"/>
  <c r="L6243" i="13" s="1"/>
  <c r="M6243" i="13" s="1"/>
  <c r="L6244" i="13" s="1"/>
  <c r="M6244" i="13" s="1"/>
  <c r="L6245" i="13" s="1"/>
  <c r="M6245" i="13" s="1"/>
  <c r="L6246" i="13" s="1"/>
  <c r="M6246" i="13" s="1"/>
  <c r="L6247" i="13" s="1"/>
  <c r="M6247" i="13" s="1"/>
  <c r="L6248" i="13" s="1"/>
  <c r="M6248" i="13" s="1"/>
  <c r="L6249" i="13" s="1"/>
  <c r="M6249" i="13" s="1"/>
  <c r="L6250" i="13" s="1"/>
  <c r="M6250" i="13" s="1"/>
  <c r="L6251" i="13" s="1"/>
  <c r="M6251" i="13" s="1"/>
  <c r="L6252" i="13" s="1"/>
  <c r="M6252" i="13" s="1"/>
  <c r="L6253" i="13" s="1"/>
  <c r="M6253" i="13" s="1"/>
  <c r="L6254" i="13" s="1"/>
  <c r="M6254" i="13" s="1"/>
  <c r="L6255" i="13" s="1"/>
  <c r="M6255" i="13" s="1"/>
  <c r="L6256" i="13" s="1"/>
  <c r="M6256" i="13" s="1"/>
  <c r="L6257" i="13" s="1"/>
  <c r="M6257" i="13" s="1"/>
  <c r="L6258" i="13" s="1"/>
  <c r="M6258" i="13" s="1"/>
  <c r="L6259" i="13" s="1"/>
  <c r="M6259" i="13" s="1"/>
  <c r="L6260" i="13" s="1"/>
  <c r="M6260" i="13" s="1"/>
  <c r="L6261" i="13" s="1"/>
  <c r="M6261" i="13" s="1"/>
  <c r="L6262" i="13" s="1"/>
  <c r="M6262" i="13" s="1"/>
  <c r="L6263" i="13" s="1"/>
  <c r="M6263" i="13" s="1"/>
  <c r="L6264" i="13" s="1"/>
  <c r="M6264" i="13" s="1"/>
  <c r="L6265" i="13" s="1"/>
  <c r="M6265" i="13" s="1"/>
  <c r="L6266" i="13" s="1"/>
  <c r="M6266" i="13" s="1"/>
  <c r="L6267" i="13" s="1"/>
  <c r="M6267" i="13" s="1"/>
  <c r="L6268" i="13" s="1"/>
  <c r="M6268" i="13" s="1"/>
  <c r="L6269" i="13" s="1"/>
  <c r="M6269" i="13" s="1"/>
  <c r="L6270" i="13" s="1"/>
  <c r="M6270" i="13" s="1"/>
  <c r="L6271" i="13" s="1"/>
  <c r="M6271" i="13" s="1"/>
  <c r="L6272" i="13" s="1"/>
  <c r="M6272" i="13" s="1"/>
  <c r="L6273" i="13" s="1"/>
  <c r="M6273" i="13" s="1"/>
  <c r="L6274" i="13" s="1"/>
  <c r="M6274" i="13" s="1"/>
  <c r="L6275" i="13" s="1"/>
  <c r="M6275" i="13" s="1"/>
  <c r="L6276" i="13" s="1"/>
  <c r="M6276" i="13" s="1"/>
  <c r="L6277" i="13" s="1"/>
  <c r="M6277" i="13" s="1"/>
  <c r="L6278" i="13" s="1"/>
  <c r="M6278" i="13" s="1"/>
  <c r="L6279" i="13" s="1"/>
  <c r="M6279" i="13" s="1"/>
  <c r="L6280" i="13" s="1"/>
  <c r="M6280" i="13" s="1"/>
  <c r="L6281" i="13" s="1"/>
  <c r="M6281" i="13" s="1"/>
  <c r="I158" i="14" s="1"/>
  <c r="N158" i="14" s="1"/>
  <c r="M8022" i="13"/>
  <c r="L8023" i="13" s="1"/>
  <c r="M8023" i="13" s="1"/>
  <c r="L8024" i="13" s="1"/>
  <c r="M8024" i="13" s="1"/>
  <c r="L8025" i="13" s="1"/>
  <c r="M8025" i="13" s="1"/>
  <c r="L8026" i="13" s="1"/>
  <c r="M8026" i="13" s="1"/>
  <c r="L8027" i="13" s="1"/>
  <c r="M8027" i="13" s="1"/>
  <c r="L8028" i="13" s="1"/>
  <c r="M8028" i="13" s="1"/>
  <c r="L8029" i="13" s="1"/>
  <c r="M8029" i="13" s="1"/>
  <c r="L8030" i="13" s="1"/>
  <c r="M8030" i="13" s="1"/>
  <c r="L8031" i="13" s="1"/>
  <c r="M8031" i="13" s="1"/>
  <c r="L8032" i="13" s="1"/>
  <c r="M8032" i="13" s="1"/>
  <c r="L8033" i="13" s="1"/>
  <c r="M8033" i="13" s="1"/>
  <c r="L8034" i="13" s="1"/>
  <c r="M8034" i="13" s="1"/>
  <c r="L8035" i="13" s="1"/>
  <c r="M8035" i="13" s="1"/>
  <c r="L8036" i="13" s="1"/>
  <c r="M8036" i="13" s="1"/>
  <c r="L8037" i="13" s="1"/>
  <c r="M8037" i="13" s="1"/>
  <c r="L8038" i="13" s="1"/>
  <c r="M8038" i="13" s="1"/>
  <c r="L8039" i="13" s="1"/>
  <c r="M8039" i="13" s="1"/>
  <c r="L8040" i="13" s="1"/>
  <c r="M8040" i="13" s="1"/>
  <c r="L8041" i="13" s="1"/>
  <c r="M8041" i="13" s="1"/>
  <c r="I202" i="14" s="1"/>
  <c r="N202" i="14" s="1"/>
  <c r="M6803" i="13"/>
  <c r="L6804" i="13" s="1"/>
  <c r="M6804" i="13" s="1"/>
  <c r="L6805" i="13" s="1"/>
  <c r="M6805" i="13" s="1"/>
  <c r="L6806" i="13" s="1"/>
  <c r="M6806" i="13" s="1"/>
  <c r="L6807" i="13" s="1"/>
  <c r="M6807" i="13" s="1"/>
  <c r="L6808" i="13" s="1"/>
  <c r="M6808" i="13" s="1"/>
  <c r="L6809" i="13" s="1"/>
  <c r="M6809" i="13" s="1"/>
  <c r="L6810" i="13" s="1"/>
  <c r="M6810" i="13" s="1"/>
  <c r="L6811" i="13" s="1"/>
  <c r="M6811" i="13" s="1"/>
  <c r="L6812" i="13" s="1"/>
  <c r="M6812" i="13" s="1"/>
  <c r="L6813" i="13" s="1"/>
  <c r="M6813" i="13" s="1"/>
  <c r="L6814" i="13" s="1"/>
  <c r="M6814" i="13" s="1"/>
  <c r="L6815" i="13" s="1"/>
  <c r="M6815" i="13" s="1"/>
  <c r="L6816" i="13" s="1"/>
  <c r="M6816" i="13" s="1"/>
  <c r="L6817" i="13" s="1"/>
  <c r="M6817" i="13" s="1"/>
  <c r="L6818" i="13" s="1"/>
  <c r="M6818" i="13" s="1"/>
  <c r="L6819" i="13" s="1"/>
  <c r="M6819" i="13" s="1"/>
  <c r="L6820" i="13" s="1"/>
  <c r="M6820" i="13" s="1"/>
  <c r="L6821" i="13" s="1"/>
  <c r="M6821" i="13" s="1"/>
  <c r="L6822" i="13" s="1"/>
  <c r="M6822" i="13" s="1"/>
  <c r="L6823" i="13" s="1"/>
  <c r="M6823" i="13" s="1"/>
  <c r="L6824" i="13" s="1"/>
  <c r="M6824" i="13" s="1"/>
  <c r="L6825" i="13" s="1"/>
  <c r="M6825" i="13" s="1"/>
  <c r="L6826" i="13" s="1"/>
  <c r="M6826" i="13" s="1"/>
  <c r="L6827" i="13" s="1"/>
  <c r="M6827" i="13" s="1"/>
  <c r="L6828" i="13" s="1"/>
  <c r="M6828" i="13" s="1"/>
  <c r="L6829" i="13" s="1"/>
  <c r="M6829" i="13" s="1"/>
  <c r="L6830" i="13" s="1"/>
  <c r="M6830" i="13" s="1"/>
  <c r="L6831" i="13" s="1"/>
  <c r="M6831" i="13" s="1"/>
  <c r="L6832" i="13" s="1"/>
  <c r="M6832" i="13" s="1"/>
  <c r="L6833" i="13" s="1"/>
  <c r="M6833" i="13" s="1"/>
  <c r="L6834" i="13" s="1"/>
  <c r="M6834" i="13" s="1"/>
  <c r="L6835" i="13" s="1"/>
  <c r="M6835" i="13" s="1"/>
  <c r="L6836" i="13" s="1"/>
  <c r="M6836" i="13" s="1"/>
  <c r="L6837" i="13" s="1"/>
  <c r="M6837" i="13" s="1"/>
  <c r="L6838" i="13" s="1"/>
  <c r="M6838" i="13" s="1"/>
  <c r="L6839" i="13" s="1"/>
  <c r="M6839" i="13" s="1"/>
  <c r="L6840" i="13" s="1"/>
  <c r="M6840" i="13" s="1"/>
  <c r="L6841" i="13" s="1"/>
  <c r="M6841" i="13" s="1"/>
  <c r="I172" i="14" s="1"/>
  <c r="N172" i="14" s="1"/>
  <c r="M6923" i="13"/>
  <c r="L6924" i="13" s="1"/>
  <c r="M6924" i="13" s="1"/>
  <c r="L6925" i="13" s="1"/>
  <c r="M6925" i="13" s="1"/>
  <c r="L6926" i="13" s="1"/>
  <c r="M6926" i="13" s="1"/>
  <c r="L6927" i="13" s="1"/>
  <c r="M6927" i="13" s="1"/>
  <c r="L6928" i="13" s="1"/>
  <c r="M6928" i="13" s="1"/>
  <c r="L6929" i="13" s="1"/>
  <c r="M6929" i="13" s="1"/>
  <c r="L6930" i="13" s="1"/>
  <c r="M6930" i="13" s="1"/>
  <c r="L6931" i="13" s="1"/>
  <c r="M6931" i="13" s="1"/>
  <c r="L6932" i="13" s="1"/>
  <c r="M6932" i="13" s="1"/>
  <c r="L6933" i="13" s="1"/>
  <c r="M6933" i="13" s="1"/>
  <c r="L6934" i="13" s="1"/>
  <c r="M6934" i="13" s="1"/>
  <c r="L6935" i="13" s="1"/>
  <c r="M6935" i="13" s="1"/>
  <c r="L6936" i="13" s="1"/>
  <c r="M6936" i="13" s="1"/>
  <c r="L6937" i="13" s="1"/>
  <c r="M6937" i="13" s="1"/>
  <c r="L6938" i="13" s="1"/>
  <c r="M6938" i="13" s="1"/>
  <c r="L6939" i="13" s="1"/>
  <c r="M6939" i="13" s="1"/>
  <c r="L6940" i="13" s="1"/>
  <c r="M6940" i="13" s="1"/>
  <c r="L6941" i="13" s="1"/>
  <c r="M6941" i="13" s="1"/>
  <c r="L6942" i="13" s="1"/>
  <c r="M6942" i="13" s="1"/>
  <c r="L6943" i="13" s="1"/>
  <c r="M6943" i="13" s="1"/>
  <c r="L6944" i="13" s="1"/>
  <c r="M6944" i="13" s="1"/>
  <c r="L6945" i="13" s="1"/>
  <c r="M6945" i="13" s="1"/>
  <c r="L6946" i="13" s="1"/>
  <c r="M6946" i="13" s="1"/>
  <c r="L6947" i="13" s="1"/>
  <c r="M6947" i="13" s="1"/>
  <c r="L6948" i="13" s="1"/>
  <c r="M6948" i="13" s="1"/>
  <c r="L6949" i="13" s="1"/>
  <c r="M6949" i="13" s="1"/>
  <c r="L6950" i="13" s="1"/>
  <c r="M6950" i="13" s="1"/>
  <c r="L6951" i="13" s="1"/>
  <c r="M6951" i="13" s="1"/>
  <c r="L6952" i="13" s="1"/>
  <c r="M6952" i="13" s="1"/>
  <c r="L6953" i="13" s="1"/>
  <c r="M6953" i="13" s="1"/>
  <c r="L6954" i="13" s="1"/>
  <c r="M6954" i="13" s="1"/>
  <c r="L6955" i="13" s="1"/>
  <c r="M6955" i="13" s="1"/>
  <c r="L6956" i="13" s="1"/>
  <c r="M6956" i="13" s="1"/>
  <c r="L6957" i="13" s="1"/>
  <c r="M6957" i="13" s="1"/>
  <c r="L6958" i="13" s="1"/>
  <c r="M6958" i="13" s="1"/>
  <c r="L6959" i="13" s="1"/>
  <c r="M6959" i="13" s="1"/>
  <c r="L6960" i="13" s="1"/>
  <c r="M6960" i="13" s="1"/>
  <c r="L6961" i="13" s="1"/>
  <c r="M6961" i="13" s="1"/>
  <c r="I175" i="14" s="1"/>
  <c r="N175" i="14" s="1"/>
  <c r="M6883" i="13"/>
  <c r="L6884" i="13" s="1"/>
  <c r="M6884" i="13" s="1"/>
  <c r="L6885" i="13" s="1"/>
  <c r="M6885" i="13" s="1"/>
  <c r="L6886" i="13" s="1"/>
  <c r="M6886" i="13" s="1"/>
  <c r="L6887" i="13" s="1"/>
  <c r="M6887" i="13" s="1"/>
  <c r="L6888" i="13" s="1"/>
  <c r="M6888" i="13" s="1"/>
  <c r="L6889" i="13" s="1"/>
  <c r="M6889" i="13" s="1"/>
  <c r="L6890" i="13" s="1"/>
  <c r="M6890" i="13" s="1"/>
  <c r="L6891" i="13" s="1"/>
  <c r="M6891" i="13" s="1"/>
  <c r="L6892" i="13" s="1"/>
  <c r="M6892" i="13" s="1"/>
  <c r="L6893" i="13" s="1"/>
  <c r="M6893" i="13" s="1"/>
  <c r="L6894" i="13" s="1"/>
  <c r="M6894" i="13" s="1"/>
  <c r="L6895" i="13" s="1"/>
  <c r="M6895" i="13" s="1"/>
  <c r="L6896" i="13" s="1"/>
  <c r="M6896" i="13" s="1"/>
  <c r="L6897" i="13" s="1"/>
  <c r="M6897" i="13" s="1"/>
  <c r="L6898" i="13" s="1"/>
  <c r="M6898" i="13" s="1"/>
  <c r="L6899" i="13" s="1"/>
  <c r="M6899" i="13" s="1"/>
  <c r="L6900" i="13" s="1"/>
  <c r="M6900" i="13" s="1"/>
  <c r="L6901" i="13" s="1"/>
  <c r="M6901" i="13" s="1"/>
  <c r="L6902" i="13" s="1"/>
  <c r="M6902" i="13" s="1"/>
  <c r="L6903" i="13" s="1"/>
  <c r="M6903" i="13" s="1"/>
  <c r="L6904" i="13" s="1"/>
  <c r="M6904" i="13" s="1"/>
  <c r="L6905" i="13" s="1"/>
  <c r="M6905" i="13" s="1"/>
  <c r="L6906" i="13" s="1"/>
  <c r="M6906" i="13" s="1"/>
  <c r="L6907" i="13" s="1"/>
  <c r="M6907" i="13" s="1"/>
  <c r="L6908" i="13" s="1"/>
  <c r="M6908" i="13" s="1"/>
  <c r="L6909" i="13" s="1"/>
  <c r="M6909" i="13" s="1"/>
  <c r="L6910" i="13" s="1"/>
  <c r="M6910" i="13" s="1"/>
  <c r="L6911" i="13" s="1"/>
  <c r="M6911" i="13" s="1"/>
  <c r="L6912" i="13" s="1"/>
  <c r="M6912" i="13" s="1"/>
  <c r="L6913" i="13" s="1"/>
  <c r="M6913" i="13" s="1"/>
  <c r="L6914" i="13" s="1"/>
  <c r="M6914" i="13" s="1"/>
  <c r="L6915" i="13" s="1"/>
  <c r="M6915" i="13" s="1"/>
  <c r="L6916" i="13" s="1"/>
  <c r="M6916" i="13" s="1"/>
  <c r="L6917" i="13" s="1"/>
  <c r="M6917" i="13" s="1"/>
  <c r="L6918" i="13" s="1"/>
  <c r="M6918" i="13" s="1"/>
  <c r="L6919" i="13" s="1"/>
  <c r="M6919" i="13" s="1"/>
  <c r="L6920" i="13" s="1"/>
  <c r="M6920" i="13" s="1"/>
  <c r="L6921" i="13" s="1"/>
  <c r="M6921" i="13" s="1"/>
  <c r="I174" i="14" s="1"/>
  <c r="N174" i="14" s="1"/>
  <c r="M6282" i="13"/>
  <c r="L6283" i="13" s="1"/>
  <c r="M6283" i="13" s="1"/>
  <c r="L6284" i="13" s="1"/>
  <c r="M6284" i="13" s="1"/>
  <c r="L6285" i="13" s="1"/>
  <c r="M6285" i="13" s="1"/>
  <c r="L6286" i="13" s="1"/>
  <c r="M6286" i="13" s="1"/>
  <c r="L6287" i="13" s="1"/>
  <c r="M6287" i="13" s="1"/>
  <c r="L6288" i="13" s="1"/>
  <c r="M6288" i="13" s="1"/>
  <c r="L6289" i="13" s="1"/>
  <c r="M6289" i="13" s="1"/>
  <c r="L6290" i="13" s="1"/>
  <c r="M6290" i="13" s="1"/>
  <c r="L6291" i="13" s="1"/>
  <c r="M6291" i="13" s="1"/>
  <c r="L6292" i="13" s="1"/>
  <c r="M6292" i="13" s="1"/>
  <c r="L6293" i="13" s="1"/>
  <c r="M6293" i="13" s="1"/>
  <c r="L6294" i="13" s="1"/>
  <c r="M6294" i="13" s="1"/>
  <c r="L6295" i="13" s="1"/>
  <c r="M6295" i="13" s="1"/>
  <c r="L6296" i="13" s="1"/>
  <c r="M6296" i="13" s="1"/>
  <c r="L6297" i="13" s="1"/>
  <c r="M6297" i="13" s="1"/>
  <c r="L6298" i="13" s="1"/>
  <c r="M6298" i="13" s="1"/>
  <c r="L6299" i="13" s="1"/>
  <c r="M6299" i="13" s="1"/>
  <c r="L6300" i="13" s="1"/>
  <c r="M6300" i="13" s="1"/>
  <c r="L6301" i="13" s="1"/>
  <c r="M6301" i="13" s="1"/>
  <c r="L6302" i="13" s="1"/>
  <c r="M6302" i="13" s="1"/>
  <c r="L6303" i="13" s="1"/>
  <c r="M6303" i="13" s="1"/>
  <c r="L6304" i="13" s="1"/>
  <c r="M6304" i="13" s="1"/>
  <c r="L6305" i="13" s="1"/>
  <c r="M6305" i="13" s="1"/>
  <c r="L6306" i="13" s="1"/>
  <c r="M6306" i="13" s="1"/>
  <c r="L6307" i="13" s="1"/>
  <c r="M6307" i="13" s="1"/>
  <c r="L6308" i="13" s="1"/>
  <c r="M6308" i="13" s="1"/>
  <c r="L6309" i="13" s="1"/>
  <c r="M6309" i="13" s="1"/>
  <c r="L6310" i="13" s="1"/>
  <c r="M6310" i="13" s="1"/>
  <c r="L6311" i="13" s="1"/>
  <c r="M6311" i="13" s="1"/>
  <c r="L6312" i="13" s="1"/>
  <c r="M6312" i="13" s="1"/>
  <c r="L6313" i="13" s="1"/>
  <c r="M6313" i="13" s="1"/>
  <c r="L6314" i="13" s="1"/>
  <c r="M6314" i="13" s="1"/>
  <c r="L6315" i="13" s="1"/>
  <c r="M6315" i="13" s="1"/>
  <c r="L6316" i="13" s="1"/>
  <c r="M6316" i="13" s="1"/>
  <c r="L6317" i="13" s="1"/>
  <c r="M6317" i="13" s="1"/>
  <c r="L6318" i="13" s="1"/>
  <c r="M6318" i="13" s="1"/>
  <c r="L6319" i="13" s="1"/>
  <c r="M6319" i="13" s="1"/>
  <c r="L6320" i="13" s="1"/>
  <c r="M6320" i="13" s="1"/>
  <c r="L6321" i="13" s="1"/>
  <c r="M6321" i="13" s="1"/>
  <c r="I159" i="14" s="1"/>
  <c r="N159" i="14" s="1"/>
  <c r="M7323" i="13"/>
  <c r="L7324" i="13" s="1"/>
  <c r="M7324" i="13" s="1"/>
  <c r="L7325" i="13" s="1"/>
  <c r="M7325" i="13" s="1"/>
  <c r="L7326" i="13" s="1"/>
  <c r="M7326" i="13" s="1"/>
  <c r="L7327" i="13" s="1"/>
  <c r="M7327" i="13" s="1"/>
  <c r="L7328" i="13" s="1"/>
  <c r="M7328" i="13" s="1"/>
  <c r="L7329" i="13" s="1"/>
  <c r="M7329" i="13" s="1"/>
  <c r="L7330" i="13" s="1"/>
  <c r="M7330" i="13" s="1"/>
  <c r="L7331" i="13" s="1"/>
  <c r="M7331" i="13" s="1"/>
  <c r="L7332" i="13" s="1"/>
  <c r="M7332" i="13" s="1"/>
  <c r="L7333" i="13" s="1"/>
  <c r="M7333" i="13" s="1"/>
  <c r="L7334" i="13" s="1"/>
  <c r="M7334" i="13" s="1"/>
  <c r="L7335" i="13" s="1"/>
  <c r="M7335" i="13" s="1"/>
  <c r="L7336" i="13" s="1"/>
  <c r="M7336" i="13" s="1"/>
  <c r="L7337" i="13" s="1"/>
  <c r="M7337" i="13" s="1"/>
  <c r="L7338" i="13" s="1"/>
  <c r="M7338" i="13" s="1"/>
  <c r="L7339" i="13" s="1"/>
  <c r="M7339" i="13" s="1"/>
  <c r="L7340" i="13" s="1"/>
  <c r="M7340" i="13" s="1"/>
  <c r="L7341" i="13" s="1"/>
  <c r="M7341" i="13" s="1"/>
  <c r="L7342" i="13" s="1"/>
  <c r="M7342" i="13" s="1"/>
  <c r="L7343" i="13" s="1"/>
  <c r="M7343" i="13" s="1"/>
  <c r="L7344" i="13" s="1"/>
  <c r="M7344" i="13" s="1"/>
  <c r="L7345" i="13" s="1"/>
  <c r="M7345" i="13" s="1"/>
  <c r="L7346" i="13" s="1"/>
  <c r="M7346" i="13" s="1"/>
  <c r="L7347" i="13" s="1"/>
  <c r="M7347" i="13" s="1"/>
  <c r="L7348" i="13" s="1"/>
  <c r="M7348" i="13" s="1"/>
  <c r="L7349" i="13" s="1"/>
  <c r="M7349" i="13" s="1"/>
  <c r="L7350" i="13" s="1"/>
  <c r="M7350" i="13" s="1"/>
  <c r="L7351" i="13" s="1"/>
  <c r="M7351" i="13" s="1"/>
  <c r="L7352" i="13" s="1"/>
  <c r="M7352" i="13" s="1"/>
  <c r="L7353" i="13" s="1"/>
  <c r="M7353" i="13" s="1"/>
  <c r="L7354" i="13" s="1"/>
  <c r="M7354" i="13" s="1"/>
  <c r="L7355" i="13" s="1"/>
  <c r="M7355" i="13" s="1"/>
  <c r="L7356" i="13" s="1"/>
  <c r="M7356" i="13" s="1"/>
  <c r="L7357" i="13" s="1"/>
  <c r="M7357" i="13" s="1"/>
  <c r="L7358" i="13" s="1"/>
  <c r="M7358" i="13" s="1"/>
  <c r="L7359" i="13" s="1"/>
  <c r="M7359" i="13" s="1"/>
  <c r="L7360" i="13" s="1"/>
  <c r="M7360" i="13" s="1"/>
  <c r="L7361" i="13" s="1"/>
  <c r="M7361" i="13" s="1"/>
  <c r="I185" i="14" s="1"/>
  <c r="N185" i="14" s="1"/>
  <c r="M6722" i="13"/>
  <c r="L6723" i="13" s="1"/>
  <c r="M6723" i="13" s="1"/>
  <c r="L6724" i="13" s="1"/>
  <c r="M6724" i="13" s="1"/>
  <c r="L6725" i="13" s="1"/>
  <c r="M6725" i="13" s="1"/>
  <c r="L6726" i="13" s="1"/>
  <c r="M6726" i="13" s="1"/>
  <c r="L6727" i="13" s="1"/>
  <c r="M6727" i="13" s="1"/>
  <c r="L6728" i="13" s="1"/>
  <c r="M6728" i="13" s="1"/>
  <c r="L6729" i="13" s="1"/>
  <c r="M6729" i="13" s="1"/>
  <c r="L6730" i="13" s="1"/>
  <c r="M6730" i="13" s="1"/>
  <c r="L6731" i="13" s="1"/>
  <c r="M6731" i="13" s="1"/>
  <c r="L6732" i="13" s="1"/>
  <c r="M6732" i="13" s="1"/>
  <c r="L6733" i="13" s="1"/>
  <c r="M6733" i="13" s="1"/>
  <c r="L6734" i="13" s="1"/>
  <c r="M6734" i="13" s="1"/>
  <c r="L6735" i="13" s="1"/>
  <c r="M6735" i="13" s="1"/>
  <c r="L6736" i="13" s="1"/>
  <c r="M6736" i="13" s="1"/>
  <c r="L6737" i="13" s="1"/>
  <c r="M6737" i="13" s="1"/>
  <c r="L6738" i="13" s="1"/>
  <c r="M6738" i="13" s="1"/>
  <c r="L6739" i="13" s="1"/>
  <c r="M6739" i="13" s="1"/>
  <c r="L6740" i="13" s="1"/>
  <c r="M6740" i="13" s="1"/>
  <c r="L6741" i="13" s="1"/>
  <c r="M6741" i="13" s="1"/>
  <c r="L6742" i="13" s="1"/>
  <c r="M6742" i="13" s="1"/>
  <c r="L6743" i="13" s="1"/>
  <c r="M6743" i="13" s="1"/>
  <c r="L6744" i="13" s="1"/>
  <c r="M6744" i="13" s="1"/>
  <c r="L6745" i="13" s="1"/>
  <c r="M6745" i="13" s="1"/>
  <c r="L6746" i="13" s="1"/>
  <c r="M6746" i="13" s="1"/>
  <c r="L6747" i="13" s="1"/>
  <c r="M6747" i="13" s="1"/>
  <c r="L6748" i="13" s="1"/>
  <c r="M6748" i="13" s="1"/>
  <c r="L6749" i="13" s="1"/>
  <c r="M6749" i="13" s="1"/>
  <c r="L6750" i="13" s="1"/>
  <c r="M6750" i="13" s="1"/>
  <c r="L6751" i="13" s="1"/>
  <c r="M6751" i="13" s="1"/>
  <c r="L6752" i="13" s="1"/>
  <c r="M6752" i="13" s="1"/>
  <c r="L6753" i="13" s="1"/>
  <c r="M6753" i="13" s="1"/>
  <c r="L6754" i="13" s="1"/>
  <c r="M6754" i="13" s="1"/>
  <c r="L6755" i="13" s="1"/>
  <c r="M6755" i="13" s="1"/>
  <c r="L6756" i="13" s="1"/>
  <c r="M6756" i="13" s="1"/>
  <c r="L6757" i="13" s="1"/>
  <c r="M6757" i="13" s="1"/>
  <c r="L6758" i="13" s="1"/>
  <c r="M6758" i="13" s="1"/>
  <c r="L6759" i="13" s="1"/>
  <c r="M6759" i="13" s="1"/>
  <c r="L6760" i="13" s="1"/>
  <c r="M6760" i="13" s="1"/>
  <c r="L6761" i="13" s="1"/>
  <c r="M6761" i="13" s="1"/>
  <c r="I170" i="14" s="1"/>
  <c r="N170" i="14" s="1"/>
  <c r="M7894" i="13"/>
  <c r="L7895" i="13" s="1"/>
  <c r="M7895" i="13" s="1"/>
  <c r="L7896" i="13" s="1"/>
  <c r="M7896" i="13" s="1"/>
  <c r="L7897" i="13" s="1"/>
  <c r="M7897" i="13" s="1"/>
  <c r="L7898" i="13" s="1"/>
  <c r="M7898" i="13" s="1"/>
  <c r="L7899" i="13" s="1"/>
  <c r="M7899" i="13" s="1"/>
  <c r="L7900" i="13" s="1"/>
  <c r="M7900" i="13" s="1"/>
  <c r="L7901" i="13" s="1"/>
  <c r="M7901" i="13" s="1"/>
  <c r="L7902" i="13" s="1"/>
  <c r="M7902" i="13" s="1"/>
  <c r="L7903" i="13" s="1"/>
  <c r="M7903" i="13" s="1"/>
  <c r="L7904" i="13" s="1"/>
  <c r="M7904" i="13" s="1"/>
  <c r="L7905" i="13" s="1"/>
  <c r="M7905" i="13" s="1"/>
  <c r="L7906" i="13" s="1"/>
  <c r="M7906" i="13" s="1"/>
  <c r="L7907" i="13" s="1"/>
  <c r="M7907" i="13" s="1"/>
  <c r="L7908" i="13" s="1"/>
  <c r="M7908" i="13" s="1"/>
  <c r="L7909" i="13" s="1"/>
  <c r="M7909" i="13" s="1"/>
  <c r="L7910" i="13" s="1"/>
  <c r="M7910" i="13" s="1"/>
  <c r="L7911" i="13" s="1"/>
  <c r="M7911" i="13" s="1"/>
  <c r="L7912" i="13" s="1"/>
  <c r="M7912" i="13" s="1"/>
  <c r="L7913" i="13" s="1"/>
  <c r="M7913" i="13" s="1"/>
  <c r="L7914" i="13" s="1"/>
  <c r="M7914" i="13" s="1"/>
  <c r="L7915" i="13" s="1"/>
  <c r="M7915" i="13" s="1"/>
  <c r="L7916" i="13" s="1"/>
  <c r="M7916" i="13" s="1"/>
  <c r="L7917" i="13" s="1"/>
  <c r="M7917" i="13" s="1"/>
  <c r="L7918" i="13" s="1"/>
  <c r="M7918" i="13" s="1"/>
  <c r="L7919" i="13" s="1"/>
  <c r="M7919" i="13" s="1"/>
  <c r="L7920" i="13" s="1"/>
  <c r="M7920" i="13" s="1"/>
  <c r="L7921" i="13" s="1"/>
  <c r="M7921" i="13" s="1"/>
  <c r="I199" i="14" s="1"/>
  <c r="N199" i="14" s="1"/>
  <c r="M6602" i="13"/>
  <c r="L6603" i="13" s="1"/>
  <c r="M6603" i="13" s="1"/>
  <c r="L6604" i="13" s="1"/>
  <c r="M6604" i="13" s="1"/>
  <c r="L6605" i="13" s="1"/>
  <c r="M6605" i="13" s="1"/>
  <c r="L6606" i="13" s="1"/>
  <c r="M6606" i="13" s="1"/>
  <c r="L6607" i="13" s="1"/>
  <c r="M6607" i="13" s="1"/>
  <c r="L6608" i="13" s="1"/>
  <c r="M6608" i="13" s="1"/>
  <c r="L6609" i="13" s="1"/>
  <c r="M6609" i="13" s="1"/>
  <c r="L6610" i="13" s="1"/>
  <c r="M6610" i="13" s="1"/>
  <c r="L6611" i="13" s="1"/>
  <c r="M6611" i="13" s="1"/>
  <c r="L6612" i="13" s="1"/>
  <c r="M6612" i="13" s="1"/>
  <c r="L6613" i="13" s="1"/>
  <c r="M6613" i="13" s="1"/>
  <c r="L6614" i="13" s="1"/>
  <c r="M6614" i="13" s="1"/>
  <c r="L6615" i="13" s="1"/>
  <c r="M6615" i="13" s="1"/>
  <c r="L6616" i="13" s="1"/>
  <c r="M6616" i="13" s="1"/>
  <c r="L6617" i="13" s="1"/>
  <c r="M6617" i="13" s="1"/>
  <c r="L6618" i="13" s="1"/>
  <c r="M6618" i="13" s="1"/>
  <c r="L6619" i="13" s="1"/>
  <c r="M6619" i="13" s="1"/>
  <c r="L6620" i="13" s="1"/>
  <c r="M6620" i="13" s="1"/>
  <c r="L6621" i="13" s="1"/>
  <c r="M6621" i="13" s="1"/>
  <c r="L6622" i="13" s="1"/>
  <c r="M6622" i="13" s="1"/>
  <c r="L6623" i="13" s="1"/>
  <c r="M6623" i="13" s="1"/>
  <c r="L6624" i="13" s="1"/>
  <c r="M6624" i="13" s="1"/>
  <c r="L6625" i="13" s="1"/>
  <c r="M6625" i="13" s="1"/>
  <c r="L6626" i="13" s="1"/>
  <c r="M6626" i="13" s="1"/>
  <c r="L6627" i="13" s="1"/>
  <c r="M6627" i="13" s="1"/>
  <c r="L6628" i="13" s="1"/>
  <c r="M6628" i="13" s="1"/>
  <c r="L6629" i="13" s="1"/>
  <c r="M6629" i="13" s="1"/>
  <c r="L6630" i="13" s="1"/>
  <c r="M6630" i="13" s="1"/>
  <c r="L6631" i="13" s="1"/>
  <c r="M6631" i="13" s="1"/>
  <c r="L6632" i="13" s="1"/>
  <c r="M6632" i="13" s="1"/>
  <c r="L6633" i="13" s="1"/>
  <c r="M6633" i="13" s="1"/>
  <c r="L6634" i="13" s="1"/>
  <c r="M6634" i="13" s="1"/>
  <c r="L6635" i="13" s="1"/>
  <c r="M6635" i="13" s="1"/>
  <c r="L6636" i="13" s="1"/>
  <c r="M6636" i="13" s="1"/>
  <c r="L6637" i="13" s="1"/>
  <c r="M6637" i="13" s="1"/>
  <c r="L6638" i="13" s="1"/>
  <c r="M6638" i="13" s="1"/>
  <c r="L6639" i="13" s="1"/>
  <c r="M6639" i="13" s="1"/>
  <c r="L6640" i="13" s="1"/>
  <c r="M6640" i="13" s="1"/>
  <c r="L6641" i="13" s="1"/>
  <c r="M6641" i="13" s="1"/>
  <c r="I167" i="14" s="1"/>
  <c r="N167" i="14" s="1"/>
  <c r="M7282" i="13"/>
  <c r="L7283" i="13" s="1"/>
  <c r="M7283" i="13" s="1"/>
  <c r="L7284" i="13" s="1"/>
  <c r="M7284" i="13" s="1"/>
  <c r="L7285" i="13" s="1"/>
  <c r="M7285" i="13" s="1"/>
  <c r="L7286" i="13" s="1"/>
  <c r="M7286" i="13" s="1"/>
  <c r="L7287" i="13" s="1"/>
  <c r="M7287" i="13" s="1"/>
  <c r="L7288" i="13" s="1"/>
  <c r="M7288" i="13" s="1"/>
  <c r="L7289" i="13" s="1"/>
  <c r="M7289" i="13" s="1"/>
  <c r="L7290" i="13" s="1"/>
  <c r="M7290" i="13" s="1"/>
  <c r="L7291" i="13" s="1"/>
  <c r="M7291" i="13" s="1"/>
  <c r="L7292" i="13" s="1"/>
  <c r="M7292" i="13" s="1"/>
  <c r="L7293" i="13" s="1"/>
  <c r="M7293" i="13" s="1"/>
  <c r="L7294" i="13" s="1"/>
  <c r="M7294" i="13" s="1"/>
  <c r="L7295" i="13" s="1"/>
  <c r="M7295" i="13" s="1"/>
  <c r="L7296" i="13" s="1"/>
  <c r="M7296" i="13" s="1"/>
  <c r="L7297" i="13" s="1"/>
  <c r="M7297" i="13" s="1"/>
  <c r="L7298" i="13" s="1"/>
  <c r="M7298" i="13" s="1"/>
  <c r="L7299" i="13" s="1"/>
  <c r="M7299" i="13" s="1"/>
  <c r="L7300" i="13" s="1"/>
  <c r="M7300" i="13" s="1"/>
  <c r="L7301" i="13" s="1"/>
  <c r="M7301" i="13" s="1"/>
  <c r="L7302" i="13" s="1"/>
  <c r="M7302" i="13" s="1"/>
  <c r="L7303" i="13" s="1"/>
  <c r="M7303" i="13" s="1"/>
  <c r="L7304" i="13" s="1"/>
  <c r="M7304" i="13" s="1"/>
  <c r="L7305" i="13" s="1"/>
  <c r="M7305" i="13" s="1"/>
  <c r="L7306" i="13" s="1"/>
  <c r="M7306" i="13" s="1"/>
  <c r="L7307" i="13" s="1"/>
  <c r="M7307" i="13" s="1"/>
  <c r="L7308" i="13" s="1"/>
  <c r="M7308" i="13" s="1"/>
  <c r="L7309" i="13" s="1"/>
  <c r="M7309" i="13" s="1"/>
  <c r="L7310" i="13" s="1"/>
  <c r="M7310" i="13" s="1"/>
  <c r="L7311" i="13" s="1"/>
  <c r="M7311" i="13" s="1"/>
  <c r="L7312" i="13" s="1"/>
  <c r="M7312" i="13" s="1"/>
  <c r="L7313" i="13" s="1"/>
  <c r="M7313" i="13" s="1"/>
  <c r="L7314" i="13" s="1"/>
  <c r="M7314" i="13" s="1"/>
  <c r="L7315" i="13" s="1"/>
  <c r="M7315" i="13" s="1"/>
  <c r="L7316" i="13" s="1"/>
  <c r="M7316" i="13" s="1"/>
  <c r="L7317" i="13" s="1"/>
  <c r="M7317" i="13" s="1"/>
  <c r="L7318" i="13" s="1"/>
  <c r="M7318" i="13" s="1"/>
  <c r="L7319" i="13" s="1"/>
  <c r="M7319" i="13" s="1"/>
  <c r="L7320" i="13" s="1"/>
  <c r="M7320" i="13" s="1"/>
  <c r="L7321" i="13" s="1"/>
  <c r="M7321" i="13" s="1"/>
  <c r="I184" i="14" s="1"/>
  <c r="N184" i="14" s="1"/>
  <c r="M8210" i="13"/>
  <c r="L8211" i="13" s="1"/>
  <c r="M8211" i="13" s="1"/>
  <c r="L8212" i="13" s="1"/>
  <c r="M8212" i="13" s="1"/>
  <c r="L8213" i="13" s="1"/>
  <c r="M8213" i="13" s="1"/>
  <c r="L8214" i="13" s="1"/>
  <c r="M8214" i="13" s="1"/>
  <c r="L8215" i="13" s="1"/>
  <c r="M8215" i="13" s="1"/>
  <c r="L8216" i="13" s="1"/>
  <c r="M8216" i="13" s="1"/>
  <c r="L8217" i="13" s="1"/>
  <c r="M8217" i="13" s="1"/>
  <c r="L8218" i="13" s="1"/>
  <c r="M8218" i="13" s="1"/>
  <c r="L8219" i="13" s="1"/>
  <c r="M8219" i="13" s="1"/>
  <c r="L8220" i="13" s="1"/>
  <c r="M8220" i="13" s="1"/>
  <c r="L8221" i="13" s="1"/>
  <c r="M8221" i="13" s="1"/>
  <c r="L8222" i="13" s="1"/>
  <c r="M8222" i="13" s="1"/>
  <c r="L8223" i="13" s="1"/>
  <c r="M8223" i="13" s="1"/>
  <c r="L8224" i="13" s="1"/>
  <c r="M8224" i="13" s="1"/>
  <c r="L8225" i="13" s="1"/>
  <c r="M8225" i="13" s="1"/>
  <c r="L8226" i="13" s="1"/>
  <c r="M8226" i="13" s="1"/>
  <c r="L8227" i="13" s="1"/>
  <c r="M8227" i="13" s="1"/>
  <c r="L8228" i="13" s="1"/>
  <c r="M8228" i="13" s="1"/>
  <c r="L8229" i="13" s="1"/>
  <c r="M8229" i="13" s="1"/>
  <c r="L8230" i="13" s="1"/>
  <c r="M8230" i="13" s="1"/>
  <c r="L8231" i="13" s="1"/>
  <c r="M8231" i="13" s="1"/>
  <c r="L8232" i="13" s="1"/>
  <c r="M8232" i="13" s="1"/>
  <c r="L8233" i="13" s="1"/>
  <c r="M8233" i="13" s="1"/>
  <c r="L8234" i="13" s="1"/>
  <c r="M8234" i="13" s="1"/>
  <c r="L8235" i="13" s="1"/>
  <c r="M8235" i="13" s="1"/>
  <c r="L8236" i="13" s="1"/>
  <c r="M8236" i="13" s="1"/>
  <c r="L8237" i="13" s="1"/>
  <c r="M8237" i="13" s="1"/>
  <c r="L8238" i="13" s="1"/>
  <c r="M8238" i="13" s="1"/>
  <c r="L8239" i="13" s="1"/>
  <c r="M8239" i="13" s="1"/>
  <c r="L8240" i="13" s="1"/>
  <c r="M8240" i="13" s="1"/>
  <c r="L8241" i="13" s="1"/>
  <c r="M8241" i="13" s="1"/>
  <c r="I207" i="14" s="1"/>
  <c r="N207" i="14" s="1"/>
  <c r="M6522" i="13"/>
  <c r="L6523" i="13" s="1"/>
  <c r="M6523" i="13" s="1"/>
  <c r="L6524" i="13" s="1"/>
  <c r="M6524" i="13" s="1"/>
  <c r="L6525" i="13" s="1"/>
  <c r="M6525" i="13" s="1"/>
  <c r="L6526" i="13" s="1"/>
  <c r="M6526" i="13" s="1"/>
  <c r="L6527" i="13" s="1"/>
  <c r="M6527" i="13" s="1"/>
  <c r="L6528" i="13" s="1"/>
  <c r="M6528" i="13" s="1"/>
  <c r="L6529" i="13" s="1"/>
  <c r="M6529" i="13" s="1"/>
  <c r="L6530" i="13" s="1"/>
  <c r="M6530" i="13" s="1"/>
  <c r="L6531" i="13" s="1"/>
  <c r="M6531" i="13" s="1"/>
  <c r="L6532" i="13" s="1"/>
  <c r="M6532" i="13" s="1"/>
  <c r="L6533" i="13" s="1"/>
  <c r="M6533" i="13" s="1"/>
  <c r="L6534" i="13" s="1"/>
  <c r="M6534" i="13" s="1"/>
  <c r="L6535" i="13" s="1"/>
  <c r="M6535" i="13" s="1"/>
  <c r="L6536" i="13" s="1"/>
  <c r="M6536" i="13" s="1"/>
  <c r="L6537" i="13" s="1"/>
  <c r="M6537" i="13" s="1"/>
  <c r="L6538" i="13" s="1"/>
  <c r="M6538" i="13" s="1"/>
  <c r="L6539" i="13" s="1"/>
  <c r="M6539" i="13" s="1"/>
  <c r="L6540" i="13" s="1"/>
  <c r="M6540" i="13" s="1"/>
  <c r="L6541" i="13" s="1"/>
  <c r="M6541" i="13" s="1"/>
  <c r="L6542" i="13" s="1"/>
  <c r="M6542" i="13" s="1"/>
  <c r="L6543" i="13" s="1"/>
  <c r="M6543" i="13" s="1"/>
  <c r="L6544" i="13" s="1"/>
  <c r="M6544" i="13" s="1"/>
  <c r="L6545" i="13" s="1"/>
  <c r="M6545" i="13" s="1"/>
  <c r="L6546" i="13" s="1"/>
  <c r="M6546" i="13" s="1"/>
  <c r="L6547" i="13" s="1"/>
  <c r="M6547" i="13" s="1"/>
  <c r="L6548" i="13" s="1"/>
  <c r="M6548" i="13" s="1"/>
  <c r="L6549" i="13" s="1"/>
  <c r="M6549" i="13" s="1"/>
  <c r="L6550" i="13" s="1"/>
  <c r="M6550" i="13" s="1"/>
  <c r="L6551" i="13" s="1"/>
  <c r="M6551" i="13" s="1"/>
  <c r="L6552" i="13" s="1"/>
  <c r="M6552" i="13" s="1"/>
  <c r="L6553" i="13" s="1"/>
  <c r="M6553" i="13" s="1"/>
  <c r="L6554" i="13" s="1"/>
  <c r="M6554" i="13" s="1"/>
  <c r="L6555" i="13" s="1"/>
  <c r="M6555" i="13" s="1"/>
  <c r="L6556" i="13" s="1"/>
  <c r="M6556" i="13" s="1"/>
  <c r="L6557" i="13" s="1"/>
  <c r="M6557" i="13" s="1"/>
  <c r="L6558" i="13" s="1"/>
  <c r="M6558" i="13" s="1"/>
  <c r="L6559" i="13" s="1"/>
  <c r="M6559" i="13" s="1"/>
  <c r="L6560" i="13" s="1"/>
  <c r="M6560" i="13" s="1"/>
  <c r="L6561" i="13" s="1"/>
  <c r="M6561" i="13" s="1"/>
  <c r="I165" i="14" s="1"/>
  <c r="N165" i="14" s="1"/>
  <c r="M7542" i="13"/>
  <c r="L7543" i="13" s="1"/>
  <c r="M7543" i="13" s="1"/>
  <c r="L7544" i="13" s="1"/>
  <c r="M7544" i="13" s="1"/>
  <c r="L7545" i="13" s="1"/>
  <c r="M7545" i="13" s="1"/>
  <c r="L7546" i="13" s="1"/>
  <c r="M7546" i="13" s="1"/>
  <c r="L7547" i="13" s="1"/>
  <c r="M7547" i="13" s="1"/>
  <c r="L7548" i="13" s="1"/>
  <c r="M7548" i="13" s="1"/>
  <c r="L7549" i="13" s="1"/>
  <c r="M7549" i="13" s="1"/>
  <c r="L7550" i="13" s="1"/>
  <c r="M7550" i="13" s="1"/>
  <c r="L7551" i="13" s="1"/>
  <c r="M7551" i="13" s="1"/>
  <c r="L7552" i="13" s="1"/>
  <c r="M7552" i="13" s="1"/>
  <c r="L7553" i="13" s="1"/>
  <c r="M7553" i="13" s="1"/>
  <c r="L7554" i="13" s="1"/>
  <c r="M7554" i="13" s="1"/>
  <c r="L7555" i="13" s="1"/>
  <c r="M7555" i="13" s="1"/>
  <c r="L7556" i="13" s="1"/>
  <c r="M7556" i="13" s="1"/>
  <c r="L7557" i="13" s="1"/>
  <c r="M7557" i="13" s="1"/>
  <c r="L7558" i="13" s="1"/>
  <c r="M7558" i="13" s="1"/>
  <c r="L7559" i="13" s="1"/>
  <c r="M7559" i="13" s="1"/>
  <c r="L7560" i="13" s="1"/>
  <c r="M7560" i="13" s="1"/>
  <c r="L7561" i="13" s="1"/>
  <c r="M7561" i="13" s="1"/>
  <c r="I190" i="14" s="1"/>
  <c r="N190" i="14" s="1"/>
  <c r="M7002" i="13"/>
  <c r="L7003" i="13" s="1"/>
  <c r="M7003" i="13" s="1"/>
  <c r="L7004" i="13" s="1"/>
  <c r="M7004" i="13" s="1"/>
  <c r="L7005" i="13" s="1"/>
  <c r="M7005" i="13" s="1"/>
  <c r="L7006" i="13" s="1"/>
  <c r="M7006" i="13" s="1"/>
  <c r="L7007" i="13" s="1"/>
  <c r="M7007" i="13" s="1"/>
  <c r="L7008" i="13" s="1"/>
  <c r="M7008" i="13" s="1"/>
  <c r="L7009" i="13" s="1"/>
  <c r="M7009" i="13" s="1"/>
  <c r="L7010" i="13" s="1"/>
  <c r="M7010" i="13" s="1"/>
  <c r="L7011" i="13" s="1"/>
  <c r="M7011" i="13" s="1"/>
  <c r="L7012" i="13" s="1"/>
  <c r="M7012" i="13" s="1"/>
  <c r="L7013" i="13" s="1"/>
  <c r="M7013" i="13" s="1"/>
  <c r="L7014" i="13" s="1"/>
  <c r="M7014" i="13" s="1"/>
  <c r="L7015" i="13" s="1"/>
  <c r="M7015" i="13" s="1"/>
  <c r="L7016" i="13" s="1"/>
  <c r="M7016" i="13" s="1"/>
  <c r="L7017" i="13" s="1"/>
  <c r="M7017" i="13" s="1"/>
  <c r="L7018" i="13" s="1"/>
  <c r="M7018" i="13" s="1"/>
  <c r="L7019" i="13" s="1"/>
  <c r="M7019" i="13" s="1"/>
  <c r="L7020" i="13" s="1"/>
  <c r="M7020" i="13" s="1"/>
  <c r="L7021" i="13" s="1"/>
  <c r="M7021" i="13" s="1"/>
  <c r="L7022" i="13" s="1"/>
  <c r="M7022" i="13" s="1"/>
  <c r="L7023" i="13" s="1"/>
  <c r="M7023" i="13" s="1"/>
  <c r="L7024" i="13" s="1"/>
  <c r="M7024" i="13" s="1"/>
  <c r="L7025" i="13" s="1"/>
  <c r="M7025" i="13" s="1"/>
  <c r="L7026" i="13" s="1"/>
  <c r="M7026" i="13" s="1"/>
  <c r="L7027" i="13" s="1"/>
  <c r="M7027" i="13" s="1"/>
  <c r="L7028" i="13" s="1"/>
  <c r="M7028" i="13" s="1"/>
  <c r="L7029" i="13" s="1"/>
  <c r="M7029" i="13" s="1"/>
  <c r="L7030" i="13" s="1"/>
  <c r="M7030" i="13" s="1"/>
  <c r="L7031" i="13" s="1"/>
  <c r="M7031" i="13" s="1"/>
  <c r="L7032" i="13" s="1"/>
  <c r="M7032" i="13" s="1"/>
  <c r="L7033" i="13" s="1"/>
  <c r="M7033" i="13" s="1"/>
  <c r="L7034" i="13" s="1"/>
  <c r="M7034" i="13" s="1"/>
  <c r="L7035" i="13" s="1"/>
  <c r="M7035" i="13" s="1"/>
  <c r="L7036" i="13" s="1"/>
  <c r="M7036" i="13" s="1"/>
  <c r="L7037" i="13" s="1"/>
  <c r="M7037" i="13" s="1"/>
  <c r="L7038" i="13" s="1"/>
  <c r="M7038" i="13" s="1"/>
  <c r="L7039" i="13" s="1"/>
  <c r="M7039" i="13" s="1"/>
  <c r="L7040" i="13" s="1"/>
  <c r="M7040" i="13" s="1"/>
  <c r="L7041" i="13" s="1"/>
  <c r="M7041" i="13" s="1"/>
  <c r="I177" i="14" s="1"/>
  <c r="N177" i="14" s="1"/>
  <c r="M7043" i="13"/>
  <c r="L7044" i="13" s="1"/>
  <c r="M7044" i="13" s="1"/>
  <c r="L7045" i="13" s="1"/>
  <c r="M7045" i="13" s="1"/>
  <c r="L7046" i="13" s="1"/>
  <c r="M7046" i="13" s="1"/>
  <c r="L7047" i="13" s="1"/>
  <c r="M7047" i="13" s="1"/>
  <c r="L7048" i="13" s="1"/>
  <c r="M7048" i="13" s="1"/>
  <c r="L7049" i="13" s="1"/>
  <c r="M7049" i="13" s="1"/>
  <c r="L7050" i="13" s="1"/>
  <c r="M7050" i="13" s="1"/>
  <c r="L7051" i="13" s="1"/>
  <c r="M7051" i="13" s="1"/>
  <c r="L7052" i="13" s="1"/>
  <c r="M7052" i="13" s="1"/>
  <c r="L7053" i="13" s="1"/>
  <c r="M7053" i="13" s="1"/>
  <c r="L7054" i="13" s="1"/>
  <c r="M7054" i="13" s="1"/>
  <c r="L7055" i="13" s="1"/>
  <c r="M7055" i="13" s="1"/>
  <c r="L7056" i="13" s="1"/>
  <c r="M7056" i="13" s="1"/>
  <c r="L7057" i="13" s="1"/>
  <c r="M7057" i="13" s="1"/>
  <c r="L7058" i="13" s="1"/>
  <c r="M7058" i="13" s="1"/>
  <c r="L7059" i="13" s="1"/>
  <c r="M7059" i="13" s="1"/>
  <c r="L7060" i="13" s="1"/>
  <c r="M7060" i="13" s="1"/>
  <c r="L7061" i="13" s="1"/>
  <c r="M7061" i="13" s="1"/>
  <c r="L7062" i="13" s="1"/>
  <c r="M7062" i="13" s="1"/>
  <c r="L7063" i="13" s="1"/>
  <c r="M7063" i="13" s="1"/>
  <c r="L7064" i="13" s="1"/>
  <c r="M7064" i="13" s="1"/>
  <c r="L7065" i="13" s="1"/>
  <c r="M7065" i="13" s="1"/>
  <c r="L7066" i="13" s="1"/>
  <c r="M7066" i="13" s="1"/>
  <c r="L7067" i="13" s="1"/>
  <c r="M7067" i="13" s="1"/>
  <c r="L7068" i="13" s="1"/>
  <c r="M7068" i="13" s="1"/>
  <c r="L7069" i="13" s="1"/>
  <c r="M7069" i="13" s="1"/>
  <c r="L7070" i="13" s="1"/>
  <c r="M7070" i="13" s="1"/>
  <c r="L7071" i="13" s="1"/>
  <c r="M7071" i="13" s="1"/>
  <c r="L7072" i="13" s="1"/>
  <c r="M7072" i="13" s="1"/>
  <c r="L7073" i="13" s="1"/>
  <c r="M7073" i="13" s="1"/>
  <c r="L7074" i="13" s="1"/>
  <c r="M7074" i="13" s="1"/>
  <c r="L7075" i="13" s="1"/>
  <c r="M7075" i="13" s="1"/>
  <c r="L7076" i="13" s="1"/>
  <c r="M7076" i="13" s="1"/>
  <c r="L7077" i="13" s="1"/>
  <c r="M7077" i="13" s="1"/>
  <c r="L7078" i="13" s="1"/>
  <c r="M7078" i="13" s="1"/>
  <c r="L7079" i="13" s="1"/>
  <c r="M7079" i="13" s="1"/>
  <c r="L7080" i="13" s="1"/>
  <c r="M7080" i="13" s="1"/>
  <c r="L7081" i="13" s="1"/>
  <c r="M7081" i="13" s="1"/>
  <c r="I178" i="14" s="1"/>
  <c r="N178" i="14" s="1"/>
  <c r="M7122" i="13"/>
  <c r="L7123" i="13" s="1"/>
  <c r="M7123" i="13" s="1"/>
  <c r="L7124" i="13" s="1"/>
  <c r="M7124" i="13" s="1"/>
  <c r="L7125" i="13" s="1"/>
  <c r="M7125" i="13" s="1"/>
  <c r="L7126" i="13" s="1"/>
  <c r="M7126" i="13" s="1"/>
  <c r="L7127" i="13" s="1"/>
  <c r="M7127" i="13" s="1"/>
  <c r="L7128" i="13" s="1"/>
  <c r="M7128" i="13" s="1"/>
  <c r="L7129" i="13" s="1"/>
  <c r="M7129" i="13" s="1"/>
  <c r="L7130" i="13" s="1"/>
  <c r="M7130" i="13" s="1"/>
  <c r="L7131" i="13" s="1"/>
  <c r="M7131" i="13" s="1"/>
  <c r="L7132" i="13" s="1"/>
  <c r="M7132" i="13" s="1"/>
  <c r="L7133" i="13" s="1"/>
  <c r="M7133" i="13" s="1"/>
  <c r="L7134" i="13" s="1"/>
  <c r="M7134" i="13" s="1"/>
  <c r="L7135" i="13" s="1"/>
  <c r="M7135" i="13" s="1"/>
  <c r="L7136" i="13" s="1"/>
  <c r="M7136" i="13" s="1"/>
  <c r="L7137" i="13" s="1"/>
  <c r="M7137" i="13" s="1"/>
  <c r="L7138" i="13" s="1"/>
  <c r="M7138" i="13" s="1"/>
  <c r="L7139" i="13" s="1"/>
  <c r="M7139" i="13" s="1"/>
  <c r="L7140" i="13" s="1"/>
  <c r="M7140" i="13" s="1"/>
  <c r="L7141" i="13" s="1"/>
  <c r="M7141" i="13" s="1"/>
  <c r="L7142" i="13" s="1"/>
  <c r="M7142" i="13" s="1"/>
  <c r="L7143" i="13" s="1"/>
  <c r="M7143" i="13" s="1"/>
  <c r="L7144" i="13" s="1"/>
  <c r="M7144" i="13" s="1"/>
  <c r="L7145" i="13" s="1"/>
  <c r="M7145" i="13" s="1"/>
  <c r="L7146" i="13" s="1"/>
  <c r="M7146" i="13" s="1"/>
  <c r="L7147" i="13" s="1"/>
  <c r="M7147" i="13" s="1"/>
  <c r="L7148" i="13" s="1"/>
  <c r="M7148" i="13" s="1"/>
  <c r="L7149" i="13" s="1"/>
  <c r="M7149" i="13" s="1"/>
  <c r="L7150" i="13" s="1"/>
  <c r="M7150" i="13" s="1"/>
  <c r="L7151" i="13" s="1"/>
  <c r="M7151" i="13" s="1"/>
  <c r="L7152" i="13" s="1"/>
  <c r="M7152" i="13" s="1"/>
  <c r="L7153" i="13" s="1"/>
  <c r="M7153" i="13" s="1"/>
  <c r="L7154" i="13" s="1"/>
  <c r="M7154" i="13" s="1"/>
  <c r="L7155" i="13" s="1"/>
  <c r="M7155" i="13" s="1"/>
  <c r="L7156" i="13" s="1"/>
  <c r="M7156" i="13" s="1"/>
  <c r="L7157" i="13" s="1"/>
  <c r="M7157" i="13" s="1"/>
  <c r="L7158" i="13" s="1"/>
  <c r="M7158" i="13" s="1"/>
  <c r="L7159" i="13" s="1"/>
  <c r="M7159" i="13" s="1"/>
  <c r="L7160" i="13" s="1"/>
  <c r="M7160" i="13" s="1"/>
  <c r="L7161" i="13" s="1"/>
  <c r="M7161" i="13" s="1"/>
  <c r="I180" i="14" s="1"/>
  <c r="N180" i="14" s="1"/>
  <c r="M7606" i="13"/>
  <c r="L7607" i="13" s="1"/>
  <c r="M7607" i="13" s="1"/>
  <c r="L7608" i="13" s="1"/>
  <c r="M7608" i="13" s="1"/>
  <c r="L7609" i="13" s="1"/>
  <c r="M7609" i="13" s="1"/>
  <c r="L7610" i="13" s="1"/>
  <c r="M7610" i="13" s="1"/>
  <c r="L7611" i="13" s="1"/>
  <c r="M7611" i="13" s="1"/>
  <c r="L7612" i="13" s="1"/>
  <c r="M7612" i="13" s="1"/>
  <c r="L7613" i="13" s="1"/>
  <c r="M7613" i="13" s="1"/>
  <c r="L7614" i="13" s="1"/>
  <c r="M7614" i="13" s="1"/>
  <c r="L7615" i="13" s="1"/>
  <c r="M7615" i="13" s="1"/>
  <c r="L7616" i="13" s="1"/>
  <c r="M7616" i="13" s="1"/>
  <c r="L7617" i="13" s="1"/>
  <c r="M7617" i="13" s="1"/>
  <c r="L7618" i="13" s="1"/>
  <c r="M7618" i="13" s="1"/>
  <c r="L7619" i="13" s="1"/>
  <c r="M7619" i="13" s="1"/>
  <c r="L7620" i="13" s="1"/>
  <c r="M7620" i="13" s="1"/>
  <c r="L7621" i="13" s="1"/>
  <c r="M7621" i="13" s="1"/>
  <c r="L7622" i="13" s="1"/>
  <c r="M7622" i="13" s="1"/>
  <c r="L7623" i="13" s="1"/>
  <c r="M7623" i="13" s="1"/>
  <c r="L7624" i="13" s="1"/>
  <c r="M7624" i="13" s="1"/>
  <c r="L7625" i="13" s="1"/>
  <c r="M7625" i="13" s="1"/>
  <c r="L7626" i="13" s="1"/>
  <c r="M7626" i="13" s="1"/>
  <c r="L7627" i="13" s="1"/>
  <c r="M7627" i="13" s="1"/>
  <c r="L7628" i="13" s="1"/>
  <c r="M7628" i="13" s="1"/>
  <c r="L7629" i="13" s="1"/>
  <c r="M7629" i="13" s="1"/>
  <c r="L7630" i="13" s="1"/>
  <c r="M7630" i="13" s="1"/>
  <c r="L7631" i="13" s="1"/>
  <c r="M7631" i="13" s="1"/>
  <c r="L7632" i="13" s="1"/>
  <c r="M7632" i="13" s="1"/>
  <c r="L7633" i="13" s="1"/>
  <c r="M7633" i="13" s="1"/>
  <c r="L7634" i="13" s="1"/>
  <c r="M7634" i="13" s="1"/>
  <c r="L7635" i="13" s="1"/>
  <c r="M7635" i="13" s="1"/>
  <c r="L7636" i="13" s="1"/>
  <c r="M7636" i="13" s="1"/>
  <c r="L7637" i="13" s="1"/>
  <c r="M7637" i="13" s="1"/>
  <c r="L7638" i="13" s="1"/>
  <c r="M7638" i="13" s="1"/>
  <c r="L7639" i="13" s="1"/>
  <c r="M7639" i="13" s="1"/>
  <c r="L7640" i="13" s="1"/>
  <c r="M7640" i="13" s="1"/>
  <c r="L7641" i="13" s="1"/>
  <c r="M7641" i="13" s="1"/>
  <c r="I192" i="14" s="1"/>
  <c r="N192" i="14" s="1"/>
  <c r="M6962" i="13"/>
  <c r="L6963" i="13" s="1"/>
  <c r="M6963" i="13" s="1"/>
  <c r="L6964" i="13" s="1"/>
  <c r="M6964" i="13" s="1"/>
  <c r="L6965" i="13" s="1"/>
  <c r="M6965" i="13" s="1"/>
  <c r="L6966" i="13" s="1"/>
  <c r="M6966" i="13" s="1"/>
  <c r="L6967" i="13" s="1"/>
  <c r="M6967" i="13" s="1"/>
  <c r="L6968" i="13" s="1"/>
  <c r="M6968" i="13" s="1"/>
  <c r="L6969" i="13" s="1"/>
  <c r="M6969" i="13" s="1"/>
  <c r="L6970" i="13" s="1"/>
  <c r="M6970" i="13" s="1"/>
  <c r="L6971" i="13" s="1"/>
  <c r="M6971" i="13" s="1"/>
  <c r="L6972" i="13" s="1"/>
  <c r="M6972" i="13" s="1"/>
  <c r="L6973" i="13" s="1"/>
  <c r="M6973" i="13" s="1"/>
  <c r="L6974" i="13" s="1"/>
  <c r="M6974" i="13" s="1"/>
  <c r="L6975" i="13" s="1"/>
  <c r="M6975" i="13" s="1"/>
  <c r="L6976" i="13" s="1"/>
  <c r="M6976" i="13" s="1"/>
  <c r="L6977" i="13" s="1"/>
  <c r="M6977" i="13" s="1"/>
  <c r="L6978" i="13" s="1"/>
  <c r="M6978" i="13" s="1"/>
  <c r="L6979" i="13" s="1"/>
  <c r="M6979" i="13" s="1"/>
  <c r="L6980" i="13" s="1"/>
  <c r="M6980" i="13" s="1"/>
  <c r="L6981" i="13" s="1"/>
  <c r="M6981" i="13" s="1"/>
  <c r="L6982" i="13" s="1"/>
  <c r="M6982" i="13" s="1"/>
  <c r="L6983" i="13" s="1"/>
  <c r="M6983" i="13" s="1"/>
  <c r="L6984" i="13" s="1"/>
  <c r="M6984" i="13" s="1"/>
  <c r="L6985" i="13" s="1"/>
  <c r="M6985" i="13" s="1"/>
  <c r="L6986" i="13" s="1"/>
  <c r="M6986" i="13" s="1"/>
  <c r="L6987" i="13" s="1"/>
  <c r="M6987" i="13" s="1"/>
  <c r="L6988" i="13" s="1"/>
  <c r="M6988" i="13" s="1"/>
  <c r="L6989" i="13" s="1"/>
  <c r="M6989" i="13" s="1"/>
  <c r="L6990" i="13" s="1"/>
  <c r="M6990" i="13" s="1"/>
  <c r="L6991" i="13" s="1"/>
  <c r="M6991" i="13" s="1"/>
  <c r="L6992" i="13" s="1"/>
  <c r="M6992" i="13" s="1"/>
  <c r="L6993" i="13" s="1"/>
  <c r="M6993" i="13" s="1"/>
  <c r="L6994" i="13" s="1"/>
  <c r="M6994" i="13" s="1"/>
  <c r="L6995" i="13" s="1"/>
  <c r="M6995" i="13" s="1"/>
  <c r="L6996" i="13" s="1"/>
  <c r="M6996" i="13" s="1"/>
  <c r="L6997" i="13" s="1"/>
  <c r="M6997" i="13" s="1"/>
  <c r="L6998" i="13" s="1"/>
  <c r="M6998" i="13" s="1"/>
  <c r="L6999" i="13" s="1"/>
  <c r="M6999" i="13" s="1"/>
  <c r="L7000" i="13" s="1"/>
  <c r="M7000" i="13" s="1"/>
  <c r="L7001" i="13" s="1"/>
  <c r="M7001" i="13" s="1"/>
  <c r="I176" i="14" s="1"/>
  <c r="N176" i="14" s="1"/>
  <c r="M7689" i="13"/>
  <c r="L7690" i="13" s="1"/>
  <c r="M7690" i="13" s="1"/>
  <c r="L7691" i="13" s="1"/>
  <c r="M7691" i="13" s="1"/>
  <c r="L7692" i="13" s="1"/>
  <c r="M7692" i="13" s="1"/>
  <c r="L7693" i="13" s="1"/>
  <c r="M7693" i="13" s="1"/>
  <c r="L7694" i="13" s="1"/>
  <c r="M7694" i="13" s="1"/>
  <c r="L7695" i="13" s="1"/>
  <c r="M7695" i="13" s="1"/>
  <c r="L7696" i="13" s="1"/>
  <c r="M7696" i="13" s="1"/>
  <c r="L7697" i="13" s="1"/>
  <c r="M7697" i="13" s="1"/>
  <c r="L7698" i="13" s="1"/>
  <c r="M7698" i="13" s="1"/>
  <c r="L7699" i="13" s="1"/>
  <c r="M7699" i="13" s="1"/>
  <c r="L7700" i="13" s="1"/>
  <c r="M7700" i="13" s="1"/>
  <c r="L7701" i="13" s="1"/>
  <c r="M7701" i="13" s="1"/>
  <c r="L7702" i="13" s="1"/>
  <c r="M7702" i="13" s="1"/>
  <c r="L7703" i="13" s="1"/>
  <c r="M7703" i="13" s="1"/>
  <c r="L7704" i="13" s="1"/>
  <c r="M7704" i="13" s="1"/>
  <c r="L7705" i="13" s="1"/>
  <c r="M7705" i="13" s="1"/>
  <c r="L7706" i="13" s="1"/>
  <c r="M7706" i="13" s="1"/>
  <c r="L7707" i="13" s="1"/>
  <c r="M7707" i="13" s="1"/>
  <c r="L7708" i="13" s="1"/>
  <c r="M7708" i="13" s="1"/>
  <c r="L7709" i="13" s="1"/>
  <c r="M7709" i="13" s="1"/>
  <c r="L7710" i="13" s="1"/>
  <c r="M7710" i="13" s="1"/>
  <c r="L7711" i="13" s="1"/>
  <c r="M7711" i="13" s="1"/>
  <c r="L7712" i="13" s="1"/>
  <c r="M7712" i="13" s="1"/>
  <c r="L7713" i="13" s="1"/>
  <c r="M7713" i="13" s="1"/>
  <c r="L7714" i="13" s="1"/>
  <c r="M7714" i="13" s="1"/>
  <c r="L7715" i="13" s="1"/>
  <c r="M7715" i="13" s="1"/>
  <c r="L7716" i="13" s="1"/>
  <c r="M7716" i="13" s="1"/>
  <c r="L7717" i="13" s="1"/>
  <c r="M7717" i="13" s="1"/>
  <c r="L7718" i="13" s="1"/>
  <c r="M7718" i="13" s="1"/>
  <c r="L7719" i="13" s="1"/>
  <c r="M7719" i="13" s="1"/>
  <c r="L7720" i="13" s="1"/>
  <c r="M7720" i="13" s="1"/>
  <c r="L7721" i="13" s="1"/>
  <c r="M7721" i="13" s="1"/>
  <c r="I194" i="14" s="1"/>
  <c r="N194" i="14" s="1"/>
  <c r="M8042" i="13"/>
  <c r="L8043" i="13" s="1"/>
  <c r="M8043" i="13" s="1"/>
  <c r="L8044" i="13" s="1"/>
  <c r="M8044" i="13" s="1"/>
  <c r="L8045" i="13" s="1"/>
  <c r="M8045" i="13" s="1"/>
  <c r="L8046" i="13" s="1"/>
  <c r="M8046" i="13" s="1"/>
  <c r="L8047" i="13" s="1"/>
  <c r="M8047" i="13" s="1"/>
  <c r="L8048" i="13" s="1"/>
  <c r="M8048" i="13" s="1"/>
  <c r="L8049" i="13" s="1"/>
  <c r="M8049" i="13" s="1"/>
  <c r="L8050" i="13" s="1"/>
  <c r="M8050" i="13" s="1"/>
  <c r="L8051" i="13" s="1"/>
  <c r="M8051" i="13" s="1"/>
  <c r="L8052" i="13" s="1"/>
  <c r="M8052" i="13" s="1"/>
  <c r="L8053" i="13" s="1"/>
  <c r="M8053" i="13" s="1"/>
  <c r="L8054" i="13" s="1"/>
  <c r="M8054" i="13" s="1"/>
  <c r="L8055" i="13" s="1"/>
  <c r="M8055" i="13" s="1"/>
  <c r="L8056" i="13" s="1"/>
  <c r="M8056" i="13" s="1"/>
  <c r="L8057" i="13" s="1"/>
  <c r="M8057" i="13" s="1"/>
  <c r="L8058" i="13" s="1"/>
  <c r="M8058" i="13" s="1"/>
  <c r="L8059" i="13" s="1"/>
  <c r="M8059" i="13" s="1"/>
  <c r="L8060" i="13" s="1"/>
  <c r="M8060" i="13" s="1"/>
  <c r="L8061" i="13" s="1"/>
  <c r="M8061" i="13" s="1"/>
  <c r="L8062" i="13" s="1"/>
  <c r="M8062" i="13" s="1"/>
  <c r="L8063" i="13" s="1"/>
  <c r="M8063" i="13" s="1"/>
  <c r="L8064" i="13" s="1"/>
  <c r="M8064" i="13" s="1"/>
  <c r="L8065" i="13" s="1"/>
  <c r="M8065" i="13" s="1"/>
  <c r="L8066" i="13" s="1"/>
  <c r="M8066" i="13" s="1"/>
  <c r="L8067" i="13" s="1"/>
  <c r="M8067" i="13" s="1"/>
  <c r="L8068" i="13" s="1"/>
  <c r="M8068" i="13" s="1"/>
  <c r="L8069" i="13" s="1"/>
  <c r="M8069" i="13" s="1"/>
  <c r="L8070" i="13" s="1"/>
  <c r="M8070" i="13" s="1"/>
  <c r="L8071" i="13" s="1"/>
  <c r="M8071" i="13" s="1"/>
  <c r="L8072" i="13" s="1"/>
  <c r="M8072" i="13" s="1"/>
  <c r="L8073" i="13" s="1"/>
  <c r="M8073" i="13" s="1"/>
  <c r="L8074" i="13" s="1"/>
  <c r="M8074" i="13" s="1"/>
  <c r="L8075" i="13" s="1"/>
  <c r="M8075" i="13" s="1"/>
  <c r="L8076" i="13" s="1"/>
  <c r="M8076" i="13" s="1"/>
  <c r="L8077" i="13" s="1"/>
  <c r="M8077" i="13" s="1"/>
  <c r="L8078" i="13" s="1"/>
  <c r="M8078" i="13" s="1"/>
  <c r="L8079" i="13" s="1"/>
  <c r="M8079" i="13" s="1"/>
  <c r="L8080" i="13" s="1"/>
  <c r="M8080" i="13" s="1"/>
  <c r="L8081" i="13" s="1"/>
  <c r="M8081" i="13" s="1"/>
  <c r="I203" i="14" s="1"/>
  <c r="N203" i="14" s="1"/>
  <c r="M8282" i="13"/>
  <c r="L8283" i="13" s="1"/>
  <c r="M8283" i="13" s="1"/>
  <c r="L8284" i="13" s="1"/>
  <c r="M8284" i="13" s="1"/>
  <c r="L8285" i="13" s="1"/>
  <c r="M8285" i="13" s="1"/>
  <c r="L8286" i="13" s="1"/>
  <c r="M8286" i="13" s="1"/>
  <c r="L8287" i="13" s="1"/>
  <c r="M8287" i="13" s="1"/>
  <c r="L8288" i="13" s="1"/>
  <c r="M8288" i="13" s="1"/>
  <c r="L8289" i="13" s="1"/>
  <c r="M8289" i="13" s="1"/>
  <c r="L8290" i="13" s="1"/>
  <c r="M8290" i="13" s="1"/>
  <c r="L8291" i="13" s="1"/>
  <c r="M8291" i="13" s="1"/>
  <c r="L8292" i="13" s="1"/>
  <c r="M8292" i="13" s="1"/>
  <c r="L8293" i="13" s="1"/>
  <c r="M8293" i="13" s="1"/>
  <c r="L8294" i="13" s="1"/>
  <c r="M8294" i="13" s="1"/>
  <c r="L8295" i="13" s="1"/>
  <c r="M8295" i="13" s="1"/>
  <c r="L8296" i="13" s="1"/>
  <c r="M8296" i="13" s="1"/>
  <c r="L8297" i="13" s="1"/>
  <c r="M8297" i="13" s="1"/>
  <c r="L8298" i="13" s="1"/>
  <c r="M8298" i="13" s="1"/>
  <c r="L8299" i="13" s="1"/>
  <c r="M8299" i="13" s="1"/>
  <c r="L8300" i="13" s="1"/>
  <c r="M8300" i="13" s="1"/>
  <c r="L8301" i="13" s="1"/>
  <c r="M8301" i="13" s="1"/>
  <c r="L8302" i="13" s="1"/>
  <c r="M8302" i="13" s="1"/>
  <c r="L8303" i="13" s="1"/>
  <c r="M8303" i="13" s="1"/>
  <c r="L8304" i="13" s="1"/>
  <c r="M8304" i="13" s="1"/>
  <c r="L8305" i="13" s="1"/>
  <c r="M8305" i="13" s="1"/>
  <c r="L8306" i="13" s="1"/>
  <c r="M8306" i="13" s="1"/>
  <c r="L8307" i="13" s="1"/>
  <c r="M8307" i="13" s="1"/>
  <c r="L8308" i="13" s="1"/>
  <c r="M8308" i="13" s="1"/>
  <c r="L8309" i="13" s="1"/>
  <c r="M8309" i="13" s="1"/>
  <c r="L8310" i="13" s="1"/>
  <c r="M8310" i="13" s="1"/>
  <c r="L8311" i="13" s="1"/>
  <c r="M8311" i="13" s="1"/>
  <c r="L8312" i="13" s="1"/>
  <c r="M8312" i="13" s="1"/>
  <c r="L8313" i="13" s="1"/>
  <c r="M8313" i="13" s="1"/>
  <c r="L8314" i="13" s="1"/>
  <c r="M8314" i="13" s="1"/>
  <c r="L8315" i="13" s="1"/>
  <c r="M8315" i="13" s="1"/>
  <c r="L8316" i="13" s="1"/>
  <c r="M8316" i="13" s="1"/>
  <c r="L8317" i="13" s="1"/>
  <c r="M8317" i="13" s="1"/>
  <c r="L8318" i="13" s="1"/>
  <c r="M8318" i="13" s="1"/>
  <c r="L8319" i="13" s="1"/>
  <c r="M8319" i="13" s="1"/>
  <c r="L8320" i="13" s="1"/>
  <c r="M8320" i="13" s="1"/>
  <c r="L8321" i="13" s="1"/>
  <c r="M8321" i="13" s="1"/>
  <c r="I209" i="14" s="1"/>
  <c r="N209" i="14" s="1"/>
  <c r="M8322" i="13"/>
  <c r="L8323" i="13" s="1"/>
  <c r="M8323" i="13" s="1"/>
  <c r="L8324" i="13" s="1"/>
  <c r="M8324" i="13" s="1"/>
  <c r="L8325" i="13" s="1"/>
  <c r="M8325" i="13" s="1"/>
  <c r="L8326" i="13" s="1"/>
  <c r="M8326" i="13" s="1"/>
  <c r="L8327" i="13" s="1"/>
  <c r="M8327" i="13" s="1"/>
  <c r="L8328" i="13" s="1"/>
  <c r="M8328" i="13" s="1"/>
  <c r="L8329" i="13" s="1"/>
  <c r="M8329" i="13" s="1"/>
  <c r="L8330" i="13" s="1"/>
  <c r="M8330" i="13" s="1"/>
  <c r="L8331" i="13" s="1"/>
  <c r="M8331" i="13" s="1"/>
  <c r="L8332" i="13" s="1"/>
  <c r="M8332" i="13" s="1"/>
  <c r="L8333" i="13" s="1"/>
  <c r="M8333" i="13" s="1"/>
  <c r="L8334" i="13" s="1"/>
  <c r="M8334" i="13" s="1"/>
  <c r="L8335" i="13" s="1"/>
  <c r="M8335" i="13" s="1"/>
  <c r="L8336" i="13" s="1"/>
  <c r="M8336" i="13" s="1"/>
  <c r="L8337" i="13" s="1"/>
  <c r="M8337" i="13" s="1"/>
  <c r="L8338" i="13" s="1"/>
  <c r="M8338" i="13" s="1"/>
  <c r="L8339" i="13" s="1"/>
  <c r="M8339" i="13" s="1"/>
  <c r="L8340" i="13" s="1"/>
  <c r="M8340" i="13" s="1"/>
  <c r="L8341" i="13" s="1"/>
  <c r="M8341" i="13" s="1"/>
  <c r="L8342" i="13" s="1"/>
  <c r="M8342" i="13" s="1"/>
  <c r="L8343" i="13" s="1"/>
  <c r="M8343" i="13" s="1"/>
  <c r="L8344" i="13" s="1"/>
  <c r="M8344" i="13" s="1"/>
  <c r="L8345" i="13" s="1"/>
  <c r="M8345" i="13" s="1"/>
  <c r="L8346" i="13" s="1"/>
  <c r="M8346" i="13" s="1"/>
  <c r="L8347" i="13" s="1"/>
  <c r="M8347" i="13" s="1"/>
  <c r="L8348" i="13" s="1"/>
  <c r="M8348" i="13" s="1"/>
  <c r="L8349" i="13" s="1"/>
  <c r="M8349" i="13" s="1"/>
  <c r="L8350" i="13" s="1"/>
  <c r="M8350" i="13" s="1"/>
  <c r="L8351" i="13" s="1"/>
  <c r="M8351" i="13" s="1"/>
  <c r="L8352" i="13" s="1"/>
  <c r="M8352" i="13" s="1"/>
  <c r="L8353" i="13" s="1"/>
  <c r="M8353" i="13" s="1"/>
  <c r="L8354" i="13" s="1"/>
  <c r="M8354" i="13" s="1"/>
  <c r="L8355" i="13" s="1"/>
  <c r="M8355" i="13" s="1"/>
  <c r="L8356" i="13" s="1"/>
  <c r="M8356" i="13" s="1"/>
  <c r="L8357" i="13" s="1"/>
  <c r="M8357" i="13" s="1"/>
  <c r="L8358" i="13" s="1"/>
  <c r="M8358" i="13" s="1"/>
  <c r="L8359" i="13" s="1"/>
  <c r="M8359" i="13" s="1"/>
  <c r="L8360" i="13" s="1"/>
  <c r="M8360" i="13" s="1"/>
  <c r="L8361" i="13" s="1"/>
  <c r="M8361" i="13" s="1"/>
  <c r="I210" i="14" s="1"/>
  <c r="N210" i="14" s="1"/>
  <c r="M8529" i="13"/>
  <c r="L8530" i="13" s="1"/>
  <c r="M8530" i="13" s="1"/>
  <c r="L8531" i="13" s="1"/>
  <c r="M8531" i="13" s="1"/>
  <c r="L8532" i="13" s="1"/>
  <c r="M8532" i="13" s="1"/>
  <c r="L8533" i="13" s="1"/>
  <c r="M8533" i="13" s="1"/>
  <c r="L8534" i="13" s="1"/>
  <c r="M8534" i="13" s="1"/>
  <c r="L8535" i="13" s="1"/>
  <c r="M8535" i="13" s="1"/>
  <c r="L8536" i="13" s="1"/>
  <c r="M8536" i="13" s="1"/>
  <c r="L8537" i="13" s="1"/>
  <c r="M8537" i="13" s="1"/>
  <c r="L8538" i="13" s="1"/>
  <c r="M8538" i="13" s="1"/>
  <c r="L8539" i="13" s="1"/>
  <c r="M8539" i="13" s="1"/>
  <c r="L8540" i="13" s="1"/>
  <c r="M8540" i="13" s="1"/>
  <c r="L8541" i="13" s="1"/>
  <c r="M8541" i="13" s="1"/>
  <c r="L8542" i="13" s="1"/>
  <c r="M8542" i="13" s="1"/>
  <c r="L8543" i="13" s="1"/>
  <c r="M8543" i="13" s="1"/>
  <c r="L8544" i="13" s="1"/>
  <c r="M8544" i="13" s="1"/>
  <c r="L8545" i="13" s="1"/>
  <c r="M8545" i="13" s="1"/>
  <c r="L8546" i="13" s="1"/>
  <c r="M8546" i="13" s="1"/>
  <c r="L8547" i="13" s="1"/>
  <c r="M8547" i="13" s="1"/>
  <c r="L8548" i="13" s="1"/>
  <c r="M8548" i="13" s="1"/>
  <c r="L8549" i="13" s="1"/>
  <c r="M8549" i="13" s="1"/>
  <c r="L8550" i="13" s="1"/>
  <c r="M8550" i="13" s="1"/>
  <c r="L8551" i="13" s="1"/>
  <c r="M8551" i="13" s="1"/>
  <c r="L8552" i="13" s="1"/>
  <c r="M8552" i="13" s="1"/>
  <c r="L8553" i="13" s="1"/>
  <c r="M8553" i="13" s="1"/>
  <c r="L8554" i="13" s="1"/>
  <c r="M8554" i="13" s="1"/>
  <c r="L8555" i="13" s="1"/>
  <c r="M8555" i="13" s="1"/>
  <c r="L8556" i="13" s="1"/>
  <c r="M8556" i="13" s="1"/>
  <c r="L8557" i="13" s="1"/>
  <c r="M8557" i="13" s="1"/>
  <c r="L8558" i="13" s="1"/>
  <c r="M8558" i="13" s="1"/>
  <c r="L8559" i="13" s="1"/>
  <c r="M8559" i="13" s="1"/>
  <c r="L8560" i="13" s="1"/>
  <c r="M8560" i="13" s="1"/>
  <c r="L8561" i="13" s="1"/>
  <c r="M8561" i="13" s="1"/>
  <c r="I215" i="14" s="1"/>
  <c r="N215" i="14" s="1"/>
  <c r="M7483" i="13"/>
  <c r="L7484" i="13" s="1"/>
  <c r="M7484" i="13" s="1"/>
  <c r="L7485" i="13" s="1"/>
  <c r="M7485" i="13" s="1"/>
  <c r="L7486" i="13" s="1"/>
  <c r="M7486" i="13" s="1"/>
  <c r="L7487" i="13" s="1"/>
  <c r="M7487" i="13" s="1"/>
  <c r="L7488" i="13" s="1"/>
  <c r="M7488" i="13" s="1"/>
  <c r="L7489" i="13" s="1"/>
  <c r="M7489" i="13" s="1"/>
  <c r="L7490" i="13" s="1"/>
  <c r="M7490" i="13" s="1"/>
  <c r="L7491" i="13" s="1"/>
  <c r="M7491" i="13" s="1"/>
  <c r="L7492" i="13" s="1"/>
  <c r="M7492" i="13" s="1"/>
  <c r="L7493" i="13" s="1"/>
  <c r="M7493" i="13" s="1"/>
  <c r="L7494" i="13" s="1"/>
  <c r="M7494" i="13" s="1"/>
  <c r="L7495" i="13" s="1"/>
  <c r="M7495" i="13" s="1"/>
  <c r="L7496" i="13" s="1"/>
  <c r="M7496" i="13" s="1"/>
  <c r="L7497" i="13" s="1"/>
  <c r="M7497" i="13" s="1"/>
  <c r="L7498" i="13" s="1"/>
  <c r="M7498" i="13" s="1"/>
  <c r="L7499" i="13" s="1"/>
  <c r="M7499" i="13" s="1"/>
  <c r="L7500" i="13" s="1"/>
  <c r="M7500" i="13" s="1"/>
  <c r="L7501" i="13" s="1"/>
  <c r="M7501" i="13" s="1"/>
  <c r="L7502" i="13" s="1"/>
  <c r="M7502" i="13" s="1"/>
  <c r="L7503" i="13" s="1"/>
  <c r="M7503" i="13" s="1"/>
  <c r="L7504" i="13" s="1"/>
  <c r="M7504" i="13" s="1"/>
  <c r="L7505" i="13" s="1"/>
  <c r="M7505" i="13" s="1"/>
  <c r="L7506" i="13" s="1"/>
  <c r="M7506" i="13" s="1"/>
  <c r="L7507" i="13" s="1"/>
  <c r="M7507" i="13" s="1"/>
  <c r="L7508" i="13" s="1"/>
  <c r="M7508" i="13" s="1"/>
  <c r="L7509" i="13" s="1"/>
  <c r="M7509" i="13" s="1"/>
  <c r="L7510" i="13" s="1"/>
  <c r="M7510" i="13" s="1"/>
  <c r="L7511" i="13" s="1"/>
  <c r="M7511" i="13" s="1"/>
  <c r="L7512" i="13" s="1"/>
  <c r="M7512" i="13" s="1"/>
  <c r="L7513" i="13" s="1"/>
  <c r="M7513" i="13" s="1"/>
  <c r="L7514" i="13" s="1"/>
  <c r="M7514" i="13" s="1"/>
  <c r="L7515" i="13" s="1"/>
  <c r="M7515" i="13" s="1"/>
  <c r="L7516" i="13" s="1"/>
  <c r="M7516" i="13" s="1"/>
  <c r="L7517" i="13" s="1"/>
  <c r="M7517" i="13" s="1"/>
  <c r="L7518" i="13" s="1"/>
  <c r="M7518" i="13" s="1"/>
  <c r="L7519" i="13" s="1"/>
  <c r="M7519" i="13" s="1"/>
  <c r="L7520" i="13" s="1"/>
  <c r="M7520" i="13" s="1"/>
  <c r="L7521" i="13" s="1"/>
  <c r="M7521" i="13" s="1"/>
  <c r="I189" i="14" s="1"/>
  <c r="N189" i="14" s="1"/>
  <c r="M7643" i="13"/>
  <c r="L7644" i="13" s="1"/>
  <c r="M7644" i="13" s="1"/>
  <c r="L7645" i="13" s="1"/>
  <c r="M7645" i="13" s="1"/>
  <c r="L7646" i="13" s="1"/>
  <c r="M7646" i="13" s="1"/>
  <c r="L7647" i="13" s="1"/>
  <c r="M7647" i="13" s="1"/>
  <c r="L7648" i="13" s="1"/>
  <c r="M7648" i="13" s="1"/>
  <c r="L7649" i="13" s="1"/>
  <c r="M7649" i="13" s="1"/>
  <c r="L7650" i="13" s="1"/>
  <c r="M7650" i="13" s="1"/>
  <c r="L7651" i="13" s="1"/>
  <c r="M7651" i="13" s="1"/>
  <c r="L7652" i="13" s="1"/>
  <c r="M7652" i="13" s="1"/>
  <c r="L7653" i="13" s="1"/>
  <c r="M7653" i="13" s="1"/>
  <c r="L7654" i="13" s="1"/>
  <c r="M7654" i="13" s="1"/>
  <c r="L7655" i="13" s="1"/>
  <c r="M7655" i="13" s="1"/>
  <c r="L7656" i="13" s="1"/>
  <c r="M7656" i="13" s="1"/>
  <c r="L7657" i="13" s="1"/>
  <c r="M7657" i="13" s="1"/>
  <c r="L7658" i="13" s="1"/>
  <c r="M7658" i="13" s="1"/>
  <c r="L7659" i="13" s="1"/>
  <c r="M7659" i="13" s="1"/>
  <c r="L7660" i="13" s="1"/>
  <c r="M7660" i="13" s="1"/>
  <c r="L7661" i="13" s="1"/>
  <c r="M7661" i="13" s="1"/>
  <c r="L7662" i="13" s="1"/>
  <c r="M7662" i="13" s="1"/>
  <c r="L7663" i="13" s="1"/>
  <c r="M7663" i="13" s="1"/>
  <c r="L7664" i="13" s="1"/>
  <c r="M7664" i="13" s="1"/>
  <c r="L7665" i="13" s="1"/>
  <c r="M7665" i="13" s="1"/>
  <c r="L7666" i="13" s="1"/>
  <c r="M7666" i="13" s="1"/>
  <c r="L7667" i="13" s="1"/>
  <c r="M7667" i="13" s="1"/>
  <c r="L7668" i="13" s="1"/>
  <c r="M7668" i="13" s="1"/>
  <c r="L7669" i="13" s="1"/>
  <c r="M7669" i="13" s="1"/>
  <c r="L7670" i="13" s="1"/>
  <c r="M7670" i="13" s="1"/>
  <c r="L7671" i="13" s="1"/>
  <c r="M7671" i="13" s="1"/>
  <c r="L7672" i="13" s="1"/>
  <c r="M7672" i="13" s="1"/>
  <c r="L7673" i="13" s="1"/>
  <c r="M7673" i="13" s="1"/>
  <c r="L7674" i="13" s="1"/>
  <c r="M7674" i="13" s="1"/>
  <c r="L7675" i="13" s="1"/>
  <c r="M7675" i="13" s="1"/>
  <c r="L7676" i="13" s="1"/>
  <c r="M7676" i="13" s="1"/>
  <c r="L7677" i="13" s="1"/>
  <c r="M7677" i="13" s="1"/>
  <c r="L7678" i="13" s="1"/>
  <c r="M7678" i="13" s="1"/>
  <c r="L7679" i="13" s="1"/>
  <c r="M7679" i="13" s="1"/>
  <c r="L7680" i="13" s="1"/>
  <c r="M7680" i="13" s="1"/>
  <c r="L7681" i="13" s="1"/>
  <c r="M7681" i="13" s="1"/>
  <c r="I193" i="14" s="1"/>
  <c r="N193" i="14" s="1"/>
  <c r="M7803" i="13"/>
  <c r="L7804" i="13" s="1"/>
  <c r="M7804" i="13" s="1"/>
  <c r="L7805" i="13" s="1"/>
  <c r="M7805" i="13" s="1"/>
  <c r="L7806" i="13" s="1"/>
  <c r="M7806" i="13" s="1"/>
  <c r="L7807" i="13" s="1"/>
  <c r="M7807" i="13" s="1"/>
  <c r="L7808" i="13" s="1"/>
  <c r="M7808" i="13" s="1"/>
  <c r="L7809" i="13" s="1"/>
  <c r="M7809" i="13" s="1"/>
  <c r="L7810" i="13" s="1"/>
  <c r="M7810" i="13" s="1"/>
  <c r="L7811" i="13" s="1"/>
  <c r="M7811" i="13" s="1"/>
  <c r="L7812" i="13" s="1"/>
  <c r="M7812" i="13" s="1"/>
  <c r="L7813" i="13" s="1"/>
  <c r="M7813" i="13" s="1"/>
  <c r="L7814" i="13" s="1"/>
  <c r="M7814" i="13" s="1"/>
  <c r="L7815" i="13" s="1"/>
  <c r="M7815" i="13" s="1"/>
  <c r="L7816" i="13" s="1"/>
  <c r="M7816" i="13" s="1"/>
  <c r="L7817" i="13" s="1"/>
  <c r="M7817" i="13" s="1"/>
  <c r="L7818" i="13" s="1"/>
  <c r="M7818" i="13" s="1"/>
  <c r="L7819" i="13" s="1"/>
  <c r="M7819" i="13" s="1"/>
  <c r="L7820" i="13" s="1"/>
  <c r="M7820" i="13" s="1"/>
  <c r="L7821" i="13" s="1"/>
  <c r="M7821" i="13" s="1"/>
  <c r="L7822" i="13" s="1"/>
  <c r="M7822" i="13" s="1"/>
  <c r="L7823" i="13" s="1"/>
  <c r="M7823" i="13" s="1"/>
  <c r="L7824" i="13" s="1"/>
  <c r="M7824" i="13" s="1"/>
  <c r="L7825" i="13" s="1"/>
  <c r="M7825" i="13" s="1"/>
  <c r="L7826" i="13" s="1"/>
  <c r="M7826" i="13" s="1"/>
  <c r="L7827" i="13" s="1"/>
  <c r="M7827" i="13" s="1"/>
  <c r="L7828" i="13" s="1"/>
  <c r="M7828" i="13" s="1"/>
  <c r="L7829" i="13" s="1"/>
  <c r="M7829" i="13" s="1"/>
  <c r="L7830" i="13" s="1"/>
  <c r="M7830" i="13" s="1"/>
  <c r="L7831" i="13" s="1"/>
  <c r="M7831" i="13" s="1"/>
  <c r="L7832" i="13" s="1"/>
  <c r="M7832" i="13" s="1"/>
  <c r="L7833" i="13" s="1"/>
  <c r="M7833" i="13" s="1"/>
  <c r="L7834" i="13" s="1"/>
  <c r="M7834" i="13" s="1"/>
  <c r="L7835" i="13" s="1"/>
  <c r="M7835" i="13" s="1"/>
  <c r="L7836" i="13" s="1"/>
  <c r="M7836" i="13" s="1"/>
  <c r="L7837" i="13" s="1"/>
  <c r="M7837" i="13" s="1"/>
  <c r="L7838" i="13" s="1"/>
  <c r="M7838" i="13" s="1"/>
  <c r="L7839" i="13" s="1"/>
  <c r="M7839" i="13" s="1"/>
  <c r="L7840" i="13" s="1"/>
  <c r="M7840" i="13" s="1"/>
  <c r="L7841" i="13" s="1"/>
  <c r="M7841" i="13" s="1"/>
  <c r="I197" i="14" s="1"/>
  <c r="N197" i="14" s="1"/>
  <c r="M8643" i="13"/>
  <c r="L8644" i="13" s="1"/>
  <c r="M8644" i="13" s="1"/>
  <c r="L8645" i="13" s="1"/>
  <c r="M8645" i="13" s="1"/>
  <c r="L8646" i="13" s="1"/>
  <c r="M8646" i="13" s="1"/>
  <c r="L8647" i="13" s="1"/>
  <c r="M8647" i="13" s="1"/>
  <c r="L8648" i="13" s="1"/>
  <c r="M8648" i="13" s="1"/>
  <c r="L8649" i="13" s="1"/>
  <c r="M8649" i="13" s="1"/>
  <c r="L8650" i="13" s="1"/>
  <c r="M8650" i="13" s="1"/>
  <c r="L8651" i="13" s="1"/>
  <c r="M8651" i="13" s="1"/>
  <c r="L8652" i="13" s="1"/>
  <c r="M8652" i="13" s="1"/>
  <c r="L8653" i="13" s="1"/>
  <c r="M8653" i="13" s="1"/>
  <c r="L8654" i="13" s="1"/>
  <c r="M8654" i="13" s="1"/>
  <c r="L8655" i="13" s="1"/>
  <c r="M8655" i="13" s="1"/>
  <c r="L8656" i="13" s="1"/>
  <c r="M8656" i="13" s="1"/>
  <c r="L8657" i="13" s="1"/>
  <c r="M8657" i="13" s="1"/>
  <c r="L8658" i="13" s="1"/>
  <c r="M8658" i="13" s="1"/>
  <c r="L8659" i="13" s="1"/>
  <c r="M8659" i="13" s="1"/>
  <c r="L8660" i="13" s="1"/>
  <c r="M8660" i="13" s="1"/>
  <c r="L8661" i="13" s="1"/>
  <c r="M8661" i="13" s="1"/>
  <c r="L8662" i="13" s="1"/>
  <c r="M8662" i="13" s="1"/>
  <c r="L8663" i="13" s="1"/>
  <c r="M8663" i="13" s="1"/>
  <c r="L8664" i="13" s="1"/>
  <c r="M8664" i="13" s="1"/>
  <c r="L8665" i="13" s="1"/>
  <c r="M8665" i="13" s="1"/>
  <c r="L8666" i="13" s="1"/>
  <c r="M8666" i="13" s="1"/>
  <c r="L8667" i="13" s="1"/>
  <c r="M8667" i="13" s="1"/>
  <c r="L8668" i="13" s="1"/>
  <c r="M8668" i="13" s="1"/>
  <c r="L8669" i="13" s="1"/>
  <c r="M8669" i="13" s="1"/>
  <c r="L8670" i="13" s="1"/>
  <c r="M8670" i="13" s="1"/>
  <c r="L8671" i="13" s="1"/>
  <c r="M8671" i="13" s="1"/>
  <c r="L8672" i="13" s="1"/>
  <c r="M8672" i="13" s="1"/>
  <c r="L8673" i="13" s="1"/>
  <c r="M8673" i="13" s="1"/>
  <c r="L8674" i="13" s="1"/>
  <c r="M8674" i="13" s="1"/>
  <c r="L8675" i="13" s="1"/>
  <c r="M8675" i="13" s="1"/>
  <c r="L8676" i="13" s="1"/>
  <c r="M8676" i="13" s="1"/>
  <c r="L8677" i="13" s="1"/>
  <c r="M8677" i="13" s="1"/>
  <c r="L8678" i="13" s="1"/>
  <c r="M8678" i="13" s="1"/>
  <c r="L8679" i="13" s="1"/>
  <c r="M8679" i="13" s="1"/>
  <c r="L8680" i="13" s="1"/>
  <c r="M8680" i="13" s="1"/>
  <c r="L8681" i="13" s="1"/>
  <c r="M8681" i="13" s="1"/>
  <c r="I218" i="14" s="1"/>
  <c r="N218" i="14" s="1"/>
  <c r="M8082" i="13"/>
  <c r="L8083" i="13" s="1"/>
  <c r="M8083" i="13" s="1"/>
  <c r="L8084" i="13" s="1"/>
  <c r="M8084" i="13" s="1"/>
  <c r="L8085" i="13" s="1"/>
  <c r="M8085" i="13" s="1"/>
  <c r="L8086" i="13" s="1"/>
  <c r="M8086" i="13" s="1"/>
  <c r="L8087" i="13" s="1"/>
  <c r="M8087" i="13" s="1"/>
  <c r="L8088" i="13" s="1"/>
  <c r="M8088" i="13" s="1"/>
  <c r="L8089" i="13" s="1"/>
  <c r="M8089" i="13" s="1"/>
  <c r="L8090" i="13" s="1"/>
  <c r="M8090" i="13" s="1"/>
  <c r="L8091" i="13" s="1"/>
  <c r="M8091" i="13" s="1"/>
  <c r="L8092" i="13" s="1"/>
  <c r="M8092" i="13" s="1"/>
  <c r="L8093" i="13" s="1"/>
  <c r="M8093" i="13" s="1"/>
  <c r="L8094" i="13" s="1"/>
  <c r="M8094" i="13" s="1"/>
  <c r="L8095" i="13" s="1"/>
  <c r="M8095" i="13" s="1"/>
  <c r="L8096" i="13" s="1"/>
  <c r="M8096" i="13" s="1"/>
  <c r="L8097" i="13" s="1"/>
  <c r="M8097" i="13" s="1"/>
  <c r="L8098" i="13" s="1"/>
  <c r="M8098" i="13" s="1"/>
  <c r="L8099" i="13" s="1"/>
  <c r="M8099" i="13" s="1"/>
  <c r="L8100" i="13" s="1"/>
  <c r="M8100" i="13" s="1"/>
  <c r="L8101" i="13" s="1"/>
  <c r="M8101" i="13" s="1"/>
  <c r="L8102" i="13" s="1"/>
  <c r="M8102" i="13" s="1"/>
  <c r="L8103" i="13" s="1"/>
  <c r="M8103" i="13" s="1"/>
  <c r="L8104" i="13" s="1"/>
  <c r="M8104" i="13" s="1"/>
  <c r="L8105" i="13" s="1"/>
  <c r="M8105" i="13" s="1"/>
  <c r="L8106" i="13" s="1"/>
  <c r="M8106" i="13" s="1"/>
  <c r="L8107" i="13" s="1"/>
  <c r="M8107" i="13" s="1"/>
  <c r="L8108" i="13" s="1"/>
  <c r="M8108" i="13" s="1"/>
  <c r="L8109" i="13" s="1"/>
  <c r="M8109" i="13" s="1"/>
  <c r="L8110" i="13" s="1"/>
  <c r="M8110" i="13" s="1"/>
  <c r="L8111" i="13" s="1"/>
  <c r="M8111" i="13" s="1"/>
  <c r="L8112" i="13" s="1"/>
  <c r="M8112" i="13" s="1"/>
  <c r="L8113" i="13" s="1"/>
  <c r="M8113" i="13" s="1"/>
  <c r="L8114" i="13" s="1"/>
  <c r="M8114" i="13" s="1"/>
  <c r="L8115" i="13" s="1"/>
  <c r="M8115" i="13" s="1"/>
  <c r="L8116" i="13" s="1"/>
  <c r="M8116" i="13" s="1"/>
  <c r="L8117" i="13" s="1"/>
  <c r="M8117" i="13" s="1"/>
  <c r="L8118" i="13" s="1"/>
  <c r="M8118" i="13" s="1"/>
  <c r="L8119" i="13" s="1"/>
  <c r="M8119" i="13" s="1"/>
  <c r="L8120" i="13" s="1"/>
  <c r="M8120" i="13" s="1"/>
  <c r="L8121" i="13" s="1"/>
  <c r="M8121" i="13" s="1"/>
  <c r="I204" i="14" s="1"/>
  <c r="N204" i="14" s="1"/>
  <c r="M8242" i="13"/>
  <c r="L8243" i="13" s="1"/>
  <c r="M8243" i="13" s="1"/>
  <c r="L8244" i="13" s="1"/>
  <c r="M8244" i="13" s="1"/>
  <c r="L8245" i="13" s="1"/>
  <c r="M8245" i="13" s="1"/>
  <c r="L8246" i="13" s="1"/>
  <c r="M8246" i="13" s="1"/>
  <c r="L8247" i="13" s="1"/>
  <c r="M8247" i="13" s="1"/>
  <c r="L8248" i="13" s="1"/>
  <c r="M8248" i="13" s="1"/>
  <c r="L8249" i="13" s="1"/>
  <c r="M8249" i="13" s="1"/>
  <c r="L8250" i="13" s="1"/>
  <c r="M8250" i="13" s="1"/>
  <c r="L8251" i="13" s="1"/>
  <c r="M8251" i="13" s="1"/>
  <c r="L8252" i="13" s="1"/>
  <c r="M8252" i="13" s="1"/>
  <c r="L8253" i="13" s="1"/>
  <c r="M8253" i="13" s="1"/>
  <c r="L8254" i="13" s="1"/>
  <c r="M8254" i="13" s="1"/>
  <c r="L8255" i="13" s="1"/>
  <c r="M8255" i="13" s="1"/>
  <c r="L8256" i="13" s="1"/>
  <c r="M8256" i="13" s="1"/>
  <c r="L8257" i="13" s="1"/>
  <c r="M8257" i="13" s="1"/>
  <c r="L8258" i="13" s="1"/>
  <c r="M8258" i="13" s="1"/>
  <c r="L8259" i="13" s="1"/>
  <c r="M8259" i="13" s="1"/>
  <c r="L8260" i="13" s="1"/>
  <c r="M8260" i="13" s="1"/>
  <c r="L8261" i="13" s="1"/>
  <c r="M8261" i="13" s="1"/>
  <c r="L8262" i="13" s="1"/>
  <c r="M8262" i="13" s="1"/>
  <c r="L8263" i="13" s="1"/>
  <c r="M8263" i="13" s="1"/>
  <c r="L8264" i="13" s="1"/>
  <c r="M8264" i="13" s="1"/>
  <c r="L8265" i="13" s="1"/>
  <c r="M8265" i="13" s="1"/>
  <c r="L8266" i="13" s="1"/>
  <c r="M8266" i="13" s="1"/>
  <c r="L8267" i="13" s="1"/>
  <c r="M8267" i="13" s="1"/>
  <c r="L8268" i="13" s="1"/>
  <c r="M8268" i="13" s="1"/>
  <c r="L8269" i="13" s="1"/>
  <c r="M8269" i="13" s="1"/>
  <c r="L8270" i="13" s="1"/>
  <c r="M8270" i="13" s="1"/>
  <c r="L8271" i="13" s="1"/>
  <c r="M8271" i="13" s="1"/>
  <c r="L8272" i="13" s="1"/>
  <c r="M8272" i="13" s="1"/>
  <c r="L8273" i="13" s="1"/>
  <c r="M8273" i="13" s="1"/>
  <c r="L8274" i="13" s="1"/>
  <c r="M8274" i="13" s="1"/>
  <c r="L8275" i="13" s="1"/>
  <c r="M8275" i="13" s="1"/>
  <c r="L8276" i="13" s="1"/>
  <c r="M8276" i="13" s="1"/>
  <c r="L8277" i="13" s="1"/>
  <c r="M8277" i="13" s="1"/>
  <c r="L8278" i="13" s="1"/>
  <c r="M8278" i="13" s="1"/>
  <c r="L8279" i="13" s="1"/>
  <c r="M8279" i="13" s="1"/>
  <c r="L8280" i="13" s="1"/>
  <c r="M8280" i="13" s="1"/>
  <c r="L8281" i="13" s="1"/>
  <c r="M8281" i="13" s="1"/>
  <c r="I208" i="14" s="1"/>
  <c r="N208" i="14" s="1"/>
  <c r="M8402" i="13"/>
  <c r="L8403" i="13" s="1"/>
  <c r="M8403" i="13" s="1"/>
  <c r="L8404" i="13" s="1"/>
  <c r="M8404" i="13" s="1"/>
  <c r="L8405" i="13" s="1"/>
  <c r="M8405" i="13" s="1"/>
  <c r="L8406" i="13" s="1"/>
  <c r="M8406" i="13" s="1"/>
  <c r="L8407" i="13" s="1"/>
  <c r="M8407" i="13" s="1"/>
  <c r="L8408" i="13" s="1"/>
  <c r="M8408" i="13" s="1"/>
  <c r="L8409" i="13" s="1"/>
  <c r="M8409" i="13" s="1"/>
  <c r="L8410" i="13" s="1"/>
  <c r="M8410" i="13" s="1"/>
  <c r="L8411" i="13" s="1"/>
  <c r="M8411" i="13" s="1"/>
  <c r="L8412" i="13" s="1"/>
  <c r="M8412" i="13" s="1"/>
  <c r="L8413" i="13" s="1"/>
  <c r="M8413" i="13" s="1"/>
  <c r="L8414" i="13" s="1"/>
  <c r="M8414" i="13" s="1"/>
  <c r="L8415" i="13" s="1"/>
  <c r="M8415" i="13" s="1"/>
  <c r="L8416" i="13" s="1"/>
  <c r="M8416" i="13" s="1"/>
  <c r="L8417" i="13" s="1"/>
  <c r="M8417" i="13" s="1"/>
  <c r="L8418" i="13" s="1"/>
  <c r="M8418" i="13" s="1"/>
  <c r="L8419" i="13" s="1"/>
  <c r="M8419" i="13" s="1"/>
  <c r="L8420" i="13" s="1"/>
  <c r="M8420" i="13" s="1"/>
  <c r="L8421" i="13" s="1"/>
  <c r="M8421" i="13" s="1"/>
  <c r="L8422" i="13" s="1"/>
  <c r="M8422" i="13" s="1"/>
  <c r="L8423" i="13" s="1"/>
  <c r="M8423" i="13" s="1"/>
  <c r="L8424" i="13" s="1"/>
  <c r="M8424" i="13" s="1"/>
  <c r="L8425" i="13" s="1"/>
  <c r="M8425" i="13" s="1"/>
  <c r="L8426" i="13" s="1"/>
  <c r="M8426" i="13" s="1"/>
  <c r="L8427" i="13" s="1"/>
  <c r="M8427" i="13" s="1"/>
  <c r="L8428" i="13" s="1"/>
  <c r="M8428" i="13" s="1"/>
  <c r="L8429" i="13" s="1"/>
  <c r="M8429" i="13" s="1"/>
  <c r="L8430" i="13" s="1"/>
  <c r="M8430" i="13" s="1"/>
  <c r="L8431" i="13" s="1"/>
  <c r="M8431" i="13" s="1"/>
  <c r="L8432" i="13" s="1"/>
  <c r="M8432" i="13" s="1"/>
  <c r="L8433" i="13" s="1"/>
  <c r="M8433" i="13" s="1"/>
  <c r="L8434" i="13" s="1"/>
  <c r="M8434" i="13" s="1"/>
  <c r="L8435" i="13" s="1"/>
  <c r="M8435" i="13" s="1"/>
  <c r="L8436" i="13" s="1"/>
  <c r="M8436" i="13" s="1"/>
  <c r="L8437" i="13" s="1"/>
  <c r="M8437" i="13" s="1"/>
  <c r="L8438" i="13" s="1"/>
  <c r="M8438" i="13" s="1"/>
  <c r="L8439" i="13" s="1"/>
  <c r="M8439" i="13" s="1"/>
  <c r="L8440" i="13" s="1"/>
  <c r="M8440" i="13" s="1"/>
  <c r="L8441" i="13" s="1"/>
  <c r="M8441" i="13" s="1"/>
  <c r="I212" i="14" s="1"/>
  <c r="N212" i="14" s="1"/>
  <c r="M8882" i="13"/>
  <c r="L8883" i="13" s="1"/>
  <c r="M8883" i="13" s="1"/>
  <c r="L8884" i="13" s="1"/>
  <c r="M8884" i="13" s="1"/>
  <c r="L8885" i="13" s="1"/>
  <c r="M8885" i="13" s="1"/>
  <c r="L8886" i="13" s="1"/>
  <c r="M8886" i="13" s="1"/>
  <c r="L8887" i="13" s="1"/>
  <c r="M8887" i="13" s="1"/>
  <c r="L8888" i="13" s="1"/>
  <c r="M8888" i="13" s="1"/>
  <c r="L8889" i="13" s="1"/>
  <c r="M8889" i="13" s="1"/>
  <c r="L8890" i="13" s="1"/>
  <c r="M8890" i="13" s="1"/>
  <c r="L8891" i="13" s="1"/>
  <c r="M8891" i="13" s="1"/>
  <c r="L8892" i="13" s="1"/>
  <c r="M8892" i="13" s="1"/>
  <c r="L8893" i="13" s="1"/>
  <c r="M8893" i="13" s="1"/>
  <c r="L8894" i="13" s="1"/>
  <c r="M8894" i="13" s="1"/>
  <c r="L8895" i="13" s="1"/>
  <c r="M8895" i="13" s="1"/>
  <c r="L8896" i="13" s="1"/>
  <c r="M8896" i="13" s="1"/>
  <c r="L8897" i="13" s="1"/>
  <c r="M8897" i="13" s="1"/>
  <c r="L8898" i="13" s="1"/>
  <c r="M8898" i="13" s="1"/>
  <c r="L8899" i="13" s="1"/>
  <c r="M8899" i="13" s="1"/>
  <c r="L8900" i="13" s="1"/>
  <c r="M8900" i="13" s="1"/>
  <c r="L8901" i="13" s="1"/>
  <c r="M8901" i="13" s="1"/>
  <c r="L8902" i="13" s="1"/>
  <c r="M8902" i="13" s="1"/>
  <c r="L8903" i="13" s="1"/>
  <c r="M8903" i="13" s="1"/>
  <c r="L8904" i="13" s="1"/>
  <c r="M8904" i="13" s="1"/>
  <c r="L8905" i="13" s="1"/>
  <c r="M8905" i="13" s="1"/>
  <c r="L8906" i="13" s="1"/>
  <c r="M8906" i="13" s="1"/>
  <c r="L8907" i="13" s="1"/>
  <c r="M8907" i="13" s="1"/>
  <c r="L8908" i="13" s="1"/>
  <c r="M8908" i="13" s="1"/>
  <c r="L8909" i="13" s="1"/>
  <c r="M8909" i="13" s="1"/>
  <c r="L8910" i="13" s="1"/>
  <c r="M8910" i="13" s="1"/>
  <c r="L8911" i="13" s="1"/>
  <c r="M8911" i="13" s="1"/>
  <c r="L8912" i="13" s="1"/>
  <c r="M8912" i="13" s="1"/>
  <c r="L8913" i="13" s="1"/>
  <c r="M8913" i="13" s="1"/>
  <c r="L8914" i="13" s="1"/>
  <c r="M8914" i="13" s="1"/>
  <c r="L8915" i="13" s="1"/>
  <c r="M8915" i="13" s="1"/>
  <c r="L8916" i="13" s="1"/>
  <c r="M8916" i="13" s="1"/>
  <c r="L8917" i="13" s="1"/>
  <c r="M8917" i="13" s="1"/>
  <c r="L8918" i="13" s="1"/>
  <c r="M8918" i="13" s="1"/>
  <c r="L8919" i="13" s="1"/>
  <c r="M8919" i="13" s="1"/>
  <c r="L8920" i="13" s="1"/>
  <c r="M8920" i="13" s="1"/>
  <c r="L8921" i="13" s="1"/>
  <c r="M8921" i="13" s="1"/>
  <c r="I224" i="14" s="1"/>
  <c r="N224" i="14" s="1"/>
  <c r="M9202" i="13"/>
  <c r="L9203" i="13" s="1"/>
  <c r="M9203" i="13" s="1"/>
  <c r="L9204" i="13" s="1"/>
  <c r="M9204" i="13" s="1"/>
  <c r="L9205" i="13" s="1"/>
  <c r="M9205" i="13" s="1"/>
  <c r="L9206" i="13" s="1"/>
  <c r="M9206" i="13" s="1"/>
  <c r="L9207" i="13" s="1"/>
  <c r="M9207" i="13" s="1"/>
  <c r="L9208" i="13" s="1"/>
  <c r="M9208" i="13" s="1"/>
  <c r="L9209" i="13" s="1"/>
  <c r="M9209" i="13" s="1"/>
  <c r="L9210" i="13" s="1"/>
  <c r="M9210" i="13" s="1"/>
  <c r="L9211" i="13" s="1"/>
  <c r="M9211" i="13" s="1"/>
  <c r="L9212" i="13" s="1"/>
  <c r="M9212" i="13" s="1"/>
  <c r="L9213" i="13" s="1"/>
  <c r="M9213" i="13" s="1"/>
  <c r="L9214" i="13" s="1"/>
  <c r="M9214" i="13" s="1"/>
  <c r="L9215" i="13" s="1"/>
  <c r="M9215" i="13" s="1"/>
  <c r="L9216" i="13" s="1"/>
  <c r="M9216" i="13" s="1"/>
  <c r="L9217" i="13" s="1"/>
  <c r="M9217" i="13" s="1"/>
  <c r="L9218" i="13" s="1"/>
  <c r="M9218" i="13" s="1"/>
  <c r="L9219" i="13" s="1"/>
  <c r="M9219" i="13" s="1"/>
  <c r="L9220" i="13" s="1"/>
  <c r="M9220" i="13" s="1"/>
  <c r="L9221" i="13" s="1"/>
  <c r="M9221" i="13" s="1"/>
  <c r="L9222" i="13" s="1"/>
  <c r="M9222" i="13" s="1"/>
  <c r="L9223" i="13" s="1"/>
  <c r="M9223" i="13" s="1"/>
  <c r="L9224" i="13" s="1"/>
  <c r="M9224" i="13" s="1"/>
  <c r="L9225" i="13" s="1"/>
  <c r="M9225" i="13" s="1"/>
  <c r="L9226" i="13" s="1"/>
  <c r="M9226" i="13" s="1"/>
  <c r="L9227" i="13" s="1"/>
  <c r="M9227" i="13" s="1"/>
  <c r="L9228" i="13" s="1"/>
  <c r="M9228" i="13" s="1"/>
  <c r="L9229" i="13" s="1"/>
  <c r="M9229" i="13" s="1"/>
  <c r="L9230" i="13" s="1"/>
  <c r="M9230" i="13" s="1"/>
  <c r="L9231" i="13" s="1"/>
  <c r="M9231" i="13" s="1"/>
  <c r="L9232" i="13" s="1"/>
  <c r="M9232" i="13" s="1"/>
  <c r="L9233" i="13" s="1"/>
  <c r="M9233" i="13" s="1"/>
  <c r="L9234" i="13" s="1"/>
  <c r="M9234" i="13" s="1"/>
  <c r="L9235" i="13" s="1"/>
  <c r="M9235" i="13" s="1"/>
  <c r="L9236" i="13" s="1"/>
  <c r="M9236" i="13" s="1"/>
  <c r="L9237" i="13" s="1"/>
  <c r="M9237" i="13" s="1"/>
  <c r="L9238" i="13" s="1"/>
  <c r="M9238" i="13" s="1"/>
  <c r="L9239" i="13" s="1"/>
  <c r="M9239" i="13" s="1"/>
  <c r="L9240" i="13" s="1"/>
  <c r="M9240" i="13" s="1"/>
  <c r="L9241" i="13" s="1"/>
  <c r="M9241" i="13" s="1"/>
  <c r="I232" i="14" s="1"/>
  <c r="N232" i="14" s="1"/>
  <c r="M9084" i="13"/>
  <c r="L9085" i="13" s="1"/>
  <c r="M9085" i="13" s="1"/>
  <c r="L9086" i="13" s="1"/>
  <c r="M9086" i="13" s="1"/>
  <c r="L9087" i="13" s="1"/>
  <c r="M9087" i="13" s="1"/>
  <c r="L9088" i="13" s="1"/>
  <c r="M9088" i="13" s="1"/>
  <c r="L9089" i="13" s="1"/>
  <c r="M9089" i="13" s="1"/>
  <c r="L9090" i="13" s="1"/>
  <c r="M9090" i="13" s="1"/>
  <c r="L9091" i="13" s="1"/>
  <c r="M9091" i="13" s="1"/>
  <c r="L9092" i="13" s="1"/>
  <c r="M9092" i="13" s="1"/>
  <c r="L9093" i="13" s="1"/>
  <c r="M9093" i="13" s="1"/>
  <c r="L9094" i="13" s="1"/>
  <c r="M9094" i="13" s="1"/>
  <c r="L9095" i="13" s="1"/>
  <c r="M9095" i="13" s="1"/>
  <c r="L9096" i="13" s="1"/>
  <c r="M9096" i="13" s="1"/>
  <c r="L9097" i="13" s="1"/>
  <c r="M9097" i="13" s="1"/>
  <c r="L9098" i="13" s="1"/>
  <c r="M9098" i="13" s="1"/>
  <c r="L9099" i="13" s="1"/>
  <c r="M9099" i="13" s="1"/>
  <c r="L9100" i="13" s="1"/>
  <c r="M9100" i="13" s="1"/>
  <c r="L9101" i="13" s="1"/>
  <c r="M9101" i="13" s="1"/>
  <c r="L9102" i="13" s="1"/>
  <c r="M9102" i="13" s="1"/>
  <c r="L9103" i="13" s="1"/>
  <c r="M9103" i="13" s="1"/>
  <c r="L9104" i="13" s="1"/>
  <c r="M9104" i="13" s="1"/>
  <c r="L9105" i="13" s="1"/>
  <c r="M9105" i="13" s="1"/>
  <c r="L9106" i="13" s="1"/>
  <c r="M9106" i="13" s="1"/>
  <c r="L9107" i="13" s="1"/>
  <c r="M9107" i="13" s="1"/>
  <c r="L9108" i="13" s="1"/>
  <c r="M9108" i="13" s="1"/>
  <c r="L9109" i="13" s="1"/>
  <c r="M9109" i="13" s="1"/>
  <c r="L9110" i="13" s="1"/>
  <c r="M9110" i="13" s="1"/>
  <c r="L9111" i="13" s="1"/>
  <c r="M9111" i="13" s="1"/>
  <c r="L9112" i="13" s="1"/>
  <c r="M9112" i="13" s="1"/>
  <c r="L9113" i="13" s="1"/>
  <c r="M9113" i="13" s="1"/>
  <c r="L9114" i="13" s="1"/>
  <c r="M9114" i="13" s="1"/>
  <c r="L9115" i="13" s="1"/>
  <c r="M9115" i="13" s="1"/>
  <c r="L9116" i="13" s="1"/>
  <c r="M9116" i="13" s="1"/>
  <c r="L9117" i="13" s="1"/>
  <c r="M9117" i="13" s="1"/>
  <c r="L9118" i="13" s="1"/>
  <c r="M9118" i="13" s="1"/>
  <c r="L9119" i="13" s="1"/>
  <c r="M9119" i="13" s="1"/>
  <c r="L9120" i="13" s="1"/>
  <c r="M9120" i="13" s="1"/>
  <c r="L9121" i="13" s="1"/>
  <c r="M9121" i="13" s="1"/>
  <c r="I229" i="14" s="1"/>
  <c r="N229" i="14" s="1"/>
  <c r="M8362" i="13"/>
  <c r="L8363" i="13" s="1"/>
  <c r="M8363" i="13" s="1"/>
  <c r="L8364" i="13" s="1"/>
  <c r="M8364" i="13" s="1"/>
  <c r="L8365" i="13" s="1"/>
  <c r="M8365" i="13" s="1"/>
  <c r="L8366" i="13" s="1"/>
  <c r="M8366" i="13" s="1"/>
  <c r="L8367" i="13" s="1"/>
  <c r="M8367" i="13" s="1"/>
  <c r="L8368" i="13" s="1"/>
  <c r="M8368" i="13" s="1"/>
  <c r="L8369" i="13" s="1"/>
  <c r="M8369" i="13" s="1"/>
  <c r="L8370" i="13" s="1"/>
  <c r="M8370" i="13" s="1"/>
  <c r="L8371" i="13" s="1"/>
  <c r="M8371" i="13" s="1"/>
  <c r="L8372" i="13" s="1"/>
  <c r="M8372" i="13" s="1"/>
  <c r="L8373" i="13" s="1"/>
  <c r="M8373" i="13" s="1"/>
  <c r="L8374" i="13" s="1"/>
  <c r="M8374" i="13" s="1"/>
  <c r="L8375" i="13" s="1"/>
  <c r="M8375" i="13" s="1"/>
  <c r="L8376" i="13" s="1"/>
  <c r="M8376" i="13" s="1"/>
  <c r="L8377" i="13" s="1"/>
  <c r="M8377" i="13" s="1"/>
  <c r="L8378" i="13" s="1"/>
  <c r="M8378" i="13" s="1"/>
  <c r="L8379" i="13" s="1"/>
  <c r="M8379" i="13" s="1"/>
  <c r="L8380" i="13" s="1"/>
  <c r="M8380" i="13" s="1"/>
  <c r="L8381" i="13" s="1"/>
  <c r="M8381" i="13" s="1"/>
  <c r="L8382" i="13" s="1"/>
  <c r="M8382" i="13" s="1"/>
  <c r="L8383" i="13" s="1"/>
  <c r="M8383" i="13" s="1"/>
  <c r="L8384" i="13" s="1"/>
  <c r="M8384" i="13" s="1"/>
  <c r="L8385" i="13" s="1"/>
  <c r="M8385" i="13" s="1"/>
  <c r="L8386" i="13" s="1"/>
  <c r="M8386" i="13" s="1"/>
  <c r="L8387" i="13" s="1"/>
  <c r="M8387" i="13" s="1"/>
  <c r="L8388" i="13" s="1"/>
  <c r="M8388" i="13" s="1"/>
  <c r="L8389" i="13" s="1"/>
  <c r="M8389" i="13" s="1"/>
  <c r="L8390" i="13" s="1"/>
  <c r="M8390" i="13" s="1"/>
  <c r="L8391" i="13" s="1"/>
  <c r="M8391" i="13" s="1"/>
  <c r="L8392" i="13" s="1"/>
  <c r="M8392" i="13" s="1"/>
  <c r="L8393" i="13" s="1"/>
  <c r="M8393" i="13" s="1"/>
  <c r="L8394" i="13" s="1"/>
  <c r="M8394" i="13" s="1"/>
  <c r="L8395" i="13" s="1"/>
  <c r="M8395" i="13" s="1"/>
  <c r="L8396" i="13" s="1"/>
  <c r="M8396" i="13" s="1"/>
  <c r="L8397" i="13" s="1"/>
  <c r="M8397" i="13" s="1"/>
  <c r="L8398" i="13" s="1"/>
  <c r="M8398" i="13" s="1"/>
  <c r="L8399" i="13" s="1"/>
  <c r="M8399" i="13" s="1"/>
  <c r="L8400" i="13" s="1"/>
  <c r="M8400" i="13" s="1"/>
  <c r="L8401" i="13" s="1"/>
  <c r="M8401" i="13" s="1"/>
  <c r="I211" i="14" s="1"/>
  <c r="N211" i="14" s="1"/>
  <c r="M8602" i="13"/>
  <c r="L8603" i="13" s="1"/>
  <c r="M8603" i="13" s="1"/>
  <c r="L8604" i="13" s="1"/>
  <c r="M8604" i="13" s="1"/>
  <c r="L8605" i="13" s="1"/>
  <c r="M8605" i="13" s="1"/>
  <c r="L8606" i="13" s="1"/>
  <c r="M8606" i="13" s="1"/>
  <c r="L8607" i="13" s="1"/>
  <c r="M8607" i="13" s="1"/>
  <c r="L8608" i="13" s="1"/>
  <c r="M8608" i="13" s="1"/>
  <c r="L8609" i="13" s="1"/>
  <c r="M8609" i="13" s="1"/>
  <c r="L8610" i="13" s="1"/>
  <c r="M8610" i="13" s="1"/>
  <c r="L8611" i="13" s="1"/>
  <c r="M8611" i="13" s="1"/>
  <c r="L8612" i="13" s="1"/>
  <c r="M8612" i="13" s="1"/>
  <c r="L8613" i="13" s="1"/>
  <c r="M8613" i="13" s="1"/>
  <c r="L8614" i="13" s="1"/>
  <c r="M8614" i="13" s="1"/>
  <c r="L8615" i="13" s="1"/>
  <c r="M8615" i="13" s="1"/>
  <c r="L8616" i="13" s="1"/>
  <c r="M8616" i="13" s="1"/>
  <c r="L8617" i="13" s="1"/>
  <c r="M8617" i="13" s="1"/>
  <c r="L8618" i="13" s="1"/>
  <c r="M8618" i="13" s="1"/>
  <c r="L8619" i="13" s="1"/>
  <c r="M8619" i="13" s="1"/>
  <c r="L8620" i="13" s="1"/>
  <c r="M8620" i="13" s="1"/>
  <c r="L8621" i="13" s="1"/>
  <c r="M8621" i="13" s="1"/>
  <c r="L8622" i="13" s="1"/>
  <c r="M8622" i="13" s="1"/>
  <c r="L8623" i="13" s="1"/>
  <c r="M8623" i="13" s="1"/>
  <c r="L8624" i="13" s="1"/>
  <c r="M8624" i="13" s="1"/>
  <c r="L8625" i="13" s="1"/>
  <c r="M8625" i="13" s="1"/>
  <c r="L8626" i="13" s="1"/>
  <c r="M8626" i="13" s="1"/>
  <c r="L8627" i="13" s="1"/>
  <c r="M8627" i="13" s="1"/>
  <c r="L8628" i="13" s="1"/>
  <c r="M8628" i="13" s="1"/>
  <c r="L8629" i="13" s="1"/>
  <c r="M8629" i="13" s="1"/>
  <c r="L8630" i="13" s="1"/>
  <c r="M8630" i="13" s="1"/>
  <c r="L8631" i="13" s="1"/>
  <c r="M8631" i="13" s="1"/>
  <c r="L8632" i="13" s="1"/>
  <c r="M8632" i="13" s="1"/>
  <c r="L8633" i="13" s="1"/>
  <c r="M8633" i="13" s="1"/>
  <c r="L8634" i="13" s="1"/>
  <c r="M8634" i="13" s="1"/>
  <c r="L8635" i="13" s="1"/>
  <c r="M8635" i="13" s="1"/>
  <c r="L8636" i="13" s="1"/>
  <c r="M8636" i="13" s="1"/>
  <c r="L8637" i="13" s="1"/>
  <c r="M8637" i="13" s="1"/>
  <c r="L8638" i="13" s="1"/>
  <c r="M8638" i="13" s="1"/>
  <c r="L8639" i="13" s="1"/>
  <c r="M8639" i="13" s="1"/>
  <c r="L8640" i="13" s="1"/>
  <c r="M8640" i="13" s="1"/>
  <c r="L8641" i="13" s="1"/>
  <c r="M8641" i="13" s="1"/>
  <c r="I217" i="14" s="1"/>
  <c r="N217" i="14" s="1"/>
  <c r="M8162" i="13"/>
  <c r="L8163" i="13" s="1"/>
  <c r="M8163" i="13" s="1"/>
  <c r="L8164" i="13" s="1"/>
  <c r="M8164" i="13" s="1"/>
  <c r="L8165" i="13" s="1"/>
  <c r="M8165" i="13" s="1"/>
  <c r="L8166" i="13" s="1"/>
  <c r="M8166" i="13" s="1"/>
  <c r="L8167" i="13" s="1"/>
  <c r="M8167" i="13" s="1"/>
  <c r="L8168" i="13" s="1"/>
  <c r="M8168" i="13" s="1"/>
  <c r="L8169" i="13" s="1"/>
  <c r="M8169" i="13" s="1"/>
  <c r="L8170" i="13" s="1"/>
  <c r="M8170" i="13" s="1"/>
  <c r="L8171" i="13" s="1"/>
  <c r="M8171" i="13" s="1"/>
  <c r="L8172" i="13" s="1"/>
  <c r="M8172" i="13" s="1"/>
  <c r="L8173" i="13" s="1"/>
  <c r="M8173" i="13" s="1"/>
  <c r="L8174" i="13" s="1"/>
  <c r="M8174" i="13" s="1"/>
  <c r="L8175" i="13" s="1"/>
  <c r="M8175" i="13" s="1"/>
  <c r="L8176" i="13" s="1"/>
  <c r="M8176" i="13" s="1"/>
  <c r="L8177" i="13" s="1"/>
  <c r="M8177" i="13" s="1"/>
  <c r="L8178" i="13" s="1"/>
  <c r="M8178" i="13" s="1"/>
  <c r="L8179" i="13" s="1"/>
  <c r="M8179" i="13" s="1"/>
  <c r="L8180" i="13" s="1"/>
  <c r="M8180" i="13" s="1"/>
  <c r="L8181" i="13" s="1"/>
  <c r="M8181" i="13" s="1"/>
  <c r="L8182" i="13" s="1"/>
  <c r="M8182" i="13" s="1"/>
  <c r="L8183" i="13" s="1"/>
  <c r="M8183" i="13" s="1"/>
  <c r="L8184" i="13" s="1"/>
  <c r="M8184" i="13" s="1"/>
  <c r="L8185" i="13" s="1"/>
  <c r="M8185" i="13" s="1"/>
  <c r="L8186" i="13" s="1"/>
  <c r="M8186" i="13" s="1"/>
  <c r="L8187" i="13" s="1"/>
  <c r="M8187" i="13" s="1"/>
  <c r="L8188" i="13" s="1"/>
  <c r="M8188" i="13" s="1"/>
  <c r="L8189" i="13" s="1"/>
  <c r="M8189" i="13" s="1"/>
  <c r="L8190" i="13" s="1"/>
  <c r="M8190" i="13" s="1"/>
  <c r="L8191" i="13" s="1"/>
  <c r="M8191" i="13" s="1"/>
  <c r="L8192" i="13" s="1"/>
  <c r="M8192" i="13" s="1"/>
  <c r="L8193" i="13" s="1"/>
  <c r="M8193" i="13" s="1"/>
  <c r="L8194" i="13" s="1"/>
  <c r="M8194" i="13" s="1"/>
  <c r="L8195" i="13" s="1"/>
  <c r="M8195" i="13" s="1"/>
  <c r="L8196" i="13" s="1"/>
  <c r="M8196" i="13" s="1"/>
  <c r="L8197" i="13" s="1"/>
  <c r="M8197" i="13" s="1"/>
  <c r="L8198" i="13" s="1"/>
  <c r="M8198" i="13" s="1"/>
  <c r="L8199" i="13" s="1"/>
  <c r="M8199" i="13" s="1"/>
  <c r="L8200" i="13" s="1"/>
  <c r="M8200" i="13" s="1"/>
  <c r="L8201" i="13" s="1"/>
  <c r="M8201" i="13" s="1"/>
  <c r="I206" i="14" s="1"/>
  <c r="N206" i="14" s="1"/>
  <c r="M8442" i="13"/>
  <c r="L8443" i="13" s="1"/>
  <c r="M8443" i="13" s="1"/>
  <c r="L8444" i="13" s="1"/>
  <c r="M8444" i="13" s="1"/>
  <c r="L8445" i="13" s="1"/>
  <c r="M8445" i="13" s="1"/>
  <c r="L8446" i="13" s="1"/>
  <c r="M8446" i="13" s="1"/>
  <c r="L8447" i="13" s="1"/>
  <c r="M8447" i="13" s="1"/>
  <c r="L8448" i="13" s="1"/>
  <c r="M8448" i="13" s="1"/>
  <c r="L8449" i="13" s="1"/>
  <c r="M8449" i="13" s="1"/>
  <c r="L8450" i="13" s="1"/>
  <c r="M8450" i="13" s="1"/>
  <c r="L8451" i="13" s="1"/>
  <c r="M8451" i="13" s="1"/>
  <c r="L8452" i="13" s="1"/>
  <c r="M8452" i="13" s="1"/>
  <c r="L8453" i="13" s="1"/>
  <c r="M8453" i="13" s="1"/>
  <c r="L8454" i="13" s="1"/>
  <c r="M8454" i="13" s="1"/>
  <c r="L8455" i="13" s="1"/>
  <c r="M8455" i="13" s="1"/>
  <c r="L8456" i="13" s="1"/>
  <c r="M8456" i="13" s="1"/>
  <c r="L8457" i="13" s="1"/>
  <c r="M8457" i="13" s="1"/>
  <c r="L8458" i="13" s="1"/>
  <c r="M8458" i="13" s="1"/>
  <c r="L8459" i="13" s="1"/>
  <c r="M8459" i="13" s="1"/>
  <c r="L8460" i="13" s="1"/>
  <c r="M8460" i="13" s="1"/>
  <c r="L8461" i="13" s="1"/>
  <c r="M8461" i="13" s="1"/>
  <c r="L8462" i="13" s="1"/>
  <c r="M8462" i="13" s="1"/>
  <c r="L8463" i="13" s="1"/>
  <c r="M8463" i="13" s="1"/>
  <c r="L8464" i="13" s="1"/>
  <c r="M8464" i="13" s="1"/>
  <c r="L8465" i="13" s="1"/>
  <c r="M8465" i="13" s="1"/>
  <c r="L8466" i="13" s="1"/>
  <c r="M8466" i="13" s="1"/>
  <c r="L8467" i="13" s="1"/>
  <c r="M8467" i="13" s="1"/>
  <c r="L8468" i="13" s="1"/>
  <c r="M8468" i="13" s="1"/>
  <c r="L8469" i="13" s="1"/>
  <c r="M8469" i="13" s="1"/>
  <c r="L8470" i="13" s="1"/>
  <c r="M8470" i="13" s="1"/>
  <c r="L8471" i="13" s="1"/>
  <c r="M8471" i="13" s="1"/>
  <c r="L8472" i="13" s="1"/>
  <c r="M8472" i="13" s="1"/>
  <c r="L8473" i="13" s="1"/>
  <c r="M8473" i="13" s="1"/>
  <c r="L8474" i="13" s="1"/>
  <c r="M8474" i="13" s="1"/>
  <c r="L8475" i="13" s="1"/>
  <c r="M8475" i="13" s="1"/>
  <c r="L8476" i="13" s="1"/>
  <c r="M8476" i="13" s="1"/>
  <c r="L8477" i="13" s="1"/>
  <c r="M8477" i="13" s="1"/>
  <c r="L8478" i="13" s="1"/>
  <c r="M8478" i="13" s="1"/>
  <c r="L8479" i="13" s="1"/>
  <c r="M8479" i="13" s="1"/>
  <c r="L8480" i="13" s="1"/>
  <c r="M8480" i="13" s="1"/>
  <c r="L8481" i="13" s="1"/>
  <c r="M8481" i="13" s="1"/>
  <c r="I213" i="14" s="1"/>
  <c r="N213" i="14" s="1"/>
  <c r="M8762" i="13"/>
  <c r="L8763" i="13" s="1"/>
  <c r="M8763" i="13" s="1"/>
  <c r="L8764" i="13" s="1"/>
  <c r="M8764" i="13" s="1"/>
  <c r="L8765" i="13" s="1"/>
  <c r="M8765" i="13" s="1"/>
  <c r="L8766" i="13" s="1"/>
  <c r="M8766" i="13" s="1"/>
  <c r="L8767" i="13" s="1"/>
  <c r="M8767" i="13" s="1"/>
  <c r="L8768" i="13" s="1"/>
  <c r="M8768" i="13" s="1"/>
  <c r="L8769" i="13" s="1"/>
  <c r="M8769" i="13" s="1"/>
  <c r="L8770" i="13" s="1"/>
  <c r="M8770" i="13" s="1"/>
  <c r="L8771" i="13" s="1"/>
  <c r="M8771" i="13" s="1"/>
  <c r="L8772" i="13" s="1"/>
  <c r="M8772" i="13" s="1"/>
  <c r="L8773" i="13" s="1"/>
  <c r="M8773" i="13" s="1"/>
  <c r="L8774" i="13" s="1"/>
  <c r="M8774" i="13" s="1"/>
  <c r="L8775" i="13" s="1"/>
  <c r="M8775" i="13" s="1"/>
  <c r="L8776" i="13" s="1"/>
  <c r="M8776" i="13" s="1"/>
  <c r="L8777" i="13" s="1"/>
  <c r="M8777" i="13" s="1"/>
  <c r="L8778" i="13" s="1"/>
  <c r="M8778" i="13" s="1"/>
  <c r="L8779" i="13" s="1"/>
  <c r="M8779" i="13" s="1"/>
  <c r="L8780" i="13" s="1"/>
  <c r="M8780" i="13" s="1"/>
  <c r="L8781" i="13" s="1"/>
  <c r="M8781" i="13" s="1"/>
  <c r="L8782" i="13" s="1"/>
  <c r="M8782" i="13" s="1"/>
  <c r="L8783" i="13" s="1"/>
  <c r="M8783" i="13" s="1"/>
  <c r="L8784" i="13" s="1"/>
  <c r="M8784" i="13" s="1"/>
  <c r="L8785" i="13" s="1"/>
  <c r="M8785" i="13" s="1"/>
  <c r="L8786" i="13" s="1"/>
  <c r="M8786" i="13" s="1"/>
  <c r="L8787" i="13" s="1"/>
  <c r="M8787" i="13" s="1"/>
  <c r="L8788" i="13" s="1"/>
  <c r="M8788" i="13" s="1"/>
  <c r="L8789" i="13" s="1"/>
  <c r="M8789" i="13" s="1"/>
  <c r="L8790" i="13" s="1"/>
  <c r="M8790" i="13" s="1"/>
  <c r="L8791" i="13" s="1"/>
  <c r="M8791" i="13" s="1"/>
  <c r="L8792" i="13" s="1"/>
  <c r="M8792" i="13" s="1"/>
  <c r="L8793" i="13" s="1"/>
  <c r="M8793" i="13" s="1"/>
  <c r="L8794" i="13" s="1"/>
  <c r="M8794" i="13" s="1"/>
  <c r="L8795" i="13" s="1"/>
  <c r="M8795" i="13" s="1"/>
  <c r="L8796" i="13" s="1"/>
  <c r="M8796" i="13" s="1"/>
  <c r="L8797" i="13" s="1"/>
  <c r="M8797" i="13" s="1"/>
  <c r="L8798" i="13" s="1"/>
  <c r="M8798" i="13" s="1"/>
  <c r="L8799" i="13" s="1"/>
  <c r="M8799" i="13" s="1"/>
  <c r="L8800" i="13" s="1"/>
  <c r="M8800" i="13" s="1"/>
  <c r="L8801" i="13" s="1"/>
  <c r="M8801" i="13" s="1"/>
  <c r="I221" i="14" s="1"/>
  <c r="N221" i="14" s="1"/>
  <c r="M9042" i="13"/>
  <c r="L9043" i="13" s="1"/>
  <c r="M9043" i="13" s="1"/>
  <c r="L9044" i="13" s="1"/>
  <c r="M9044" i="13" s="1"/>
  <c r="L9045" i="13" s="1"/>
  <c r="M9045" i="13" s="1"/>
  <c r="L9046" i="13" s="1"/>
  <c r="M9046" i="13" s="1"/>
  <c r="L9047" i="13" s="1"/>
  <c r="M9047" i="13" s="1"/>
  <c r="L9048" i="13" s="1"/>
  <c r="M9048" i="13" s="1"/>
  <c r="L9049" i="13" s="1"/>
  <c r="M9049" i="13" s="1"/>
  <c r="L9050" i="13" s="1"/>
  <c r="M9050" i="13" s="1"/>
  <c r="L9051" i="13" s="1"/>
  <c r="M9051" i="13" s="1"/>
  <c r="L9052" i="13" s="1"/>
  <c r="M9052" i="13" s="1"/>
  <c r="L9053" i="13" s="1"/>
  <c r="M9053" i="13" s="1"/>
  <c r="L9054" i="13" s="1"/>
  <c r="M9054" i="13" s="1"/>
  <c r="L9055" i="13" s="1"/>
  <c r="M9055" i="13" s="1"/>
  <c r="L9056" i="13" s="1"/>
  <c r="M9056" i="13" s="1"/>
  <c r="L9057" i="13" s="1"/>
  <c r="M9057" i="13" s="1"/>
  <c r="L9058" i="13" s="1"/>
  <c r="M9058" i="13" s="1"/>
  <c r="L9059" i="13" s="1"/>
  <c r="M9059" i="13" s="1"/>
  <c r="L9060" i="13" s="1"/>
  <c r="M9060" i="13" s="1"/>
  <c r="L9061" i="13" s="1"/>
  <c r="M9061" i="13" s="1"/>
  <c r="L9062" i="13" s="1"/>
  <c r="M9062" i="13" s="1"/>
  <c r="L9063" i="13" s="1"/>
  <c r="M9063" i="13" s="1"/>
  <c r="L9064" i="13" s="1"/>
  <c r="M9064" i="13" s="1"/>
  <c r="L9065" i="13" s="1"/>
  <c r="M9065" i="13" s="1"/>
  <c r="L9066" i="13" s="1"/>
  <c r="M9066" i="13" s="1"/>
  <c r="L9067" i="13" s="1"/>
  <c r="M9067" i="13" s="1"/>
  <c r="L9068" i="13" s="1"/>
  <c r="M9068" i="13" s="1"/>
  <c r="L9069" i="13" s="1"/>
  <c r="M9069" i="13" s="1"/>
  <c r="L9070" i="13" s="1"/>
  <c r="M9070" i="13" s="1"/>
  <c r="L9071" i="13" s="1"/>
  <c r="M9071" i="13" s="1"/>
  <c r="L9072" i="13" s="1"/>
  <c r="M9072" i="13" s="1"/>
  <c r="L9073" i="13" s="1"/>
  <c r="M9073" i="13" s="1"/>
  <c r="L9074" i="13" s="1"/>
  <c r="M9074" i="13" s="1"/>
  <c r="L9075" i="13" s="1"/>
  <c r="M9075" i="13" s="1"/>
  <c r="L9076" i="13" s="1"/>
  <c r="M9076" i="13" s="1"/>
  <c r="L9077" i="13" s="1"/>
  <c r="M9077" i="13" s="1"/>
  <c r="L9078" i="13" s="1"/>
  <c r="M9078" i="13" s="1"/>
  <c r="L9079" i="13" s="1"/>
  <c r="M9079" i="13" s="1"/>
  <c r="L9080" i="13" s="1"/>
  <c r="M9080" i="13" s="1"/>
  <c r="L9081" i="13" s="1"/>
  <c r="M9081" i="13" s="1"/>
  <c r="I228" i="14" s="1"/>
  <c r="N228" i="14" s="1"/>
  <c r="M9162" i="13"/>
  <c r="L9163" i="13" s="1"/>
  <c r="M9163" i="13" s="1"/>
  <c r="L9164" i="13" s="1"/>
  <c r="M9164" i="13" s="1"/>
  <c r="L9165" i="13" s="1"/>
  <c r="M9165" i="13" s="1"/>
  <c r="L9166" i="13" s="1"/>
  <c r="M9166" i="13" s="1"/>
  <c r="L9167" i="13" s="1"/>
  <c r="M9167" i="13" s="1"/>
  <c r="L9168" i="13" s="1"/>
  <c r="M9168" i="13" s="1"/>
  <c r="L9169" i="13" s="1"/>
  <c r="M9169" i="13" s="1"/>
  <c r="L9170" i="13" s="1"/>
  <c r="M9170" i="13" s="1"/>
  <c r="L9171" i="13" s="1"/>
  <c r="M9171" i="13" s="1"/>
  <c r="L9172" i="13" s="1"/>
  <c r="M9172" i="13" s="1"/>
  <c r="L9173" i="13" s="1"/>
  <c r="M9173" i="13" s="1"/>
  <c r="L9174" i="13" s="1"/>
  <c r="M9174" i="13" s="1"/>
  <c r="L9175" i="13" s="1"/>
  <c r="M9175" i="13" s="1"/>
  <c r="L9176" i="13" s="1"/>
  <c r="M9176" i="13" s="1"/>
  <c r="L9177" i="13" s="1"/>
  <c r="M9177" i="13" s="1"/>
  <c r="L9178" i="13" s="1"/>
  <c r="M9178" i="13" s="1"/>
  <c r="L9179" i="13" s="1"/>
  <c r="M9179" i="13" s="1"/>
  <c r="L9180" i="13" s="1"/>
  <c r="M9180" i="13" s="1"/>
  <c r="L9181" i="13" s="1"/>
  <c r="M9181" i="13" s="1"/>
  <c r="L9182" i="13" s="1"/>
  <c r="M9182" i="13" s="1"/>
  <c r="L9183" i="13" s="1"/>
  <c r="M9183" i="13" s="1"/>
  <c r="L9184" i="13" s="1"/>
  <c r="M9184" i="13" s="1"/>
  <c r="L9185" i="13" s="1"/>
  <c r="M9185" i="13" s="1"/>
  <c r="L9186" i="13" s="1"/>
  <c r="M9186" i="13" s="1"/>
  <c r="L9187" i="13" s="1"/>
  <c r="M9187" i="13" s="1"/>
  <c r="L9188" i="13" s="1"/>
  <c r="M9188" i="13" s="1"/>
  <c r="L9189" i="13" s="1"/>
  <c r="M9189" i="13" s="1"/>
  <c r="L9190" i="13" s="1"/>
  <c r="M9190" i="13" s="1"/>
  <c r="L9191" i="13" s="1"/>
  <c r="M9191" i="13" s="1"/>
  <c r="L9192" i="13" s="1"/>
  <c r="M9192" i="13" s="1"/>
  <c r="L9193" i="13" s="1"/>
  <c r="M9193" i="13" s="1"/>
  <c r="L9194" i="13" s="1"/>
  <c r="M9194" i="13" s="1"/>
  <c r="L9195" i="13" s="1"/>
  <c r="M9195" i="13" s="1"/>
  <c r="L9196" i="13" s="1"/>
  <c r="M9196" i="13" s="1"/>
  <c r="L9197" i="13" s="1"/>
  <c r="M9197" i="13" s="1"/>
  <c r="L9198" i="13" s="1"/>
  <c r="M9198" i="13" s="1"/>
  <c r="L9199" i="13" s="1"/>
  <c r="M9199" i="13" s="1"/>
  <c r="L9200" i="13" s="1"/>
  <c r="M9200" i="13" s="1"/>
  <c r="L9201" i="13" s="1"/>
  <c r="M9201" i="13" s="1"/>
  <c r="I231" i="14" s="1"/>
  <c r="N231" i="14" s="1"/>
  <c r="M9562" i="13"/>
  <c r="L9563" i="13" s="1"/>
  <c r="M9563" i="13" s="1"/>
  <c r="L9564" i="13" s="1"/>
  <c r="M9564" i="13" s="1"/>
  <c r="L9565" i="13" s="1"/>
  <c r="M9565" i="13" s="1"/>
  <c r="L9566" i="13" s="1"/>
  <c r="M9566" i="13" s="1"/>
  <c r="L9567" i="13" s="1"/>
  <c r="M9567" i="13" s="1"/>
  <c r="L9568" i="13" s="1"/>
  <c r="M9568" i="13" s="1"/>
  <c r="L9569" i="13" s="1"/>
  <c r="M9569" i="13" s="1"/>
  <c r="L9570" i="13" s="1"/>
  <c r="M9570" i="13" s="1"/>
  <c r="L9571" i="13" s="1"/>
  <c r="M9571" i="13" s="1"/>
  <c r="L9572" i="13" s="1"/>
  <c r="M9572" i="13" s="1"/>
  <c r="L9573" i="13" s="1"/>
  <c r="M9573" i="13" s="1"/>
  <c r="L9574" i="13" s="1"/>
  <c r="M9574" i="13" s="1"/>
  <c r="L9575" i="13" s="1"/>
  <c r="M9575" i="13" s="1"/>
  <c r="L9576" i="13" s="1"/>
  <c r="M9576" i="13" s="1"/>
  <c r="L9577" i="13" s="1"/>
  <c r="M9577" i="13" s="1"/>
  <c r="L9578" i="13" s="1"/>
  <c r="M9578" i="13" s="1"/>
  <c r="L9579" i="13" s="1"/>
  <c r="M9579" i="13" s="1"/>
  <c r="L9580" i="13" s="1"/>
  <c r="M9580" i="13" s="1"/>
  <c r="L9581" i="13" s="1"/>
  <c r="M9581" i="13" s="1"/>
  <c r="L9582" i="13" s="1"/>
  <c r="M9582" i="13" s="1"/>
  <c r="L9583" i="13" s="1"/>
  <c r="M9583" i="13" s="1"/>
  <c r="L9584" i="13" s="1"/>
  <c r="M9584" i="13" s="1"/>
  <c r="L9585" i="13" s="1"/>
  <c r="M9585" i="13" s="1"/>
  <c r="L9586" i="13" s="1"/>
  <c r="M9586" i="13" s="1"/>
  <c r="L9587" i="13" s="1"/>
  <c r="M9587" i="13" s="1"/>
  <c r="L9588" i="13" s="1"/>
  <c r="M9588" i="13" s="1"/>
  <c r="L9589" i="13" s="1"/>
  <c r="M9589" i="13" s="1"/>
  <c r="L9590" i="13" s="1"/>
  <c r="M9590" i="13" s="1"/>
  <c r="L9591" i="13" s="1"/>
  <c r="M9591" i="13" s="1"/>
  <c r="L9592" i="13" s="1"/>
  <c r="M9592" i="13" s="1"/>
  <c r="L9593" i="13" s="1"/>
  <c r="M9593" i="13" s="1"/>
  <c r="L9594" i="13" s="1"/>
  <c r="M9594" i="13" s="1"/>
  <c r="L9595" i="13" s="1"/>
  <c r="M9595" i="13" s="1"/>
  <c r="L9596" i="13" s="1"/>
  <c r="M9596" i="13" s="1"/>
  <c r="L9597" i="13" s="1"/>
  <c r="M9597" i="13" s="1"/>
  <c r="L9598" i="13" s="1"/>
  <c r="M9598" i="13" s="1"/>
  <c r="L9599" i="13" s="1"/>
  <c r="M9599" i="13" s="1"/>
  <c r="L9600" i="13" s="1"/>
  <c r="M9600" i="13" s="1"/>
  <c r="L9601" i="13" s="1"/>
  <c r="M9601" i="13" s="1"/>
  <c r="I241" i="14" s="1"/>
  <c r="Q11" i="7"/>
  <c r="Q18" i="7"/>
  <c r="M8842" i="13"/>
  <c r="L8843" i="13" s="1"/>
  <c r="M8843" i="13" s="1"/>
  <c r="L8844" i="13" s="1"/>
  <c r="M8844" i="13" s="1"/>
  <c r="L8845" i="13" s="1"/>
  <c r="M8845" i="13" s="1"/>
  <c r="L8846" i="13" s="1"/>
  <c r="M8846" i="13" s="1"/>
  <c r="L8847" i="13" s="1"/>
  <c r="M8847" i="13" s="1"/>
  <c r="L8848" i="13" s="1"/>
  <c r="M8848" i="13" s="1"/>
  <c r="L8849" i="13" s="1"/>
  <c r="M8849" i="13" s="1"/>
  <c r="L8850" i="13" s="1"/>
  <c r="M8850" i="13" s="1"/>
  <c r="L8851" i="13" s="1"/>
  <c r="M8851" i="13" s="1"/>
  <c r="L8852" i="13" s="1"/>
  <c r="M8852" i="13" s="1"/>
  <c r="L8853" i="13" s="1"/>
  <c r="M8853" i="13" s="1"/>
  <c r="L8854" i="13" s="1"/>
  <c r="M8854" i="13" s="1"/>
  <c r="L8855" i="13" s="1"/>
  <c r="M8855" i="13" s="1"/>
  <c r="L8856" i="13" s="1"/>
  <c r="M8856" i="13" s="1"/>
  <c r="L8857" i="13" s="1"/>
  <c r="M8857" i="13" s="1"/>
  <c r="L8858" i="13" s="1"/>
  <c r="M8858" i="13" s="1"/>
  <c r="L8859" i="13" s="1"/>
  <c r="M8859" i="13" s="1"/>
  <c r="L8860" i="13" s="1"/>
  <c r="M8860" i="13" s="1"/>
  <c r="L8861" i="13" s="1"/>
  <c r="M8861" i="13" s="1"/>
  <c r="L8862" i="13" s="1"/>
  <c r="M8862" i="13" s="1"/>
  <c r="L8863" i="13" s="1"/>
  <c r="M8863" i="13" s="1"/>
  <c r="L8864" i="13" s="1"/>
  <c r="M8864" i="13" s="1"/>
  <c r="L8865" i="13" s="1"/>
  <c r="M8865" i="13" s="1"/>
  <c r="L8866" i="13" s="1"/>
  <c r="M8866" i="13" s="1"/>
  <c r="L8867" i="13" s="1"/>
  <c r="M8867" i="13" s="1"/>
  <c r="L8868" i="13" s="1"/>
  <c r="M8868" i="13" s="1"/>
  <c r="L8869" i="13" s="1"/>
  <c r="M8869" i="13" s="1"/>
  <c r="L8870" i="13" s="1"/>
  <c r="M8870" i="13" s="1"/>
  <c r="L8871" i="13" s="1"/>
  <c r="M8871" i="13" s="1"/>
  <c r="L8872" i="13" s="1"/>
  <c r="M8872" i="13" s="1"/>
  <c r="L8873" i="13" s="1"/>
  <c r="M8873" i="13" s="1"/>
  <c r="L8874" i="13" s="1"/>
  <c r="M8874" i="13" s="1"/>
  <c r="L8875" i="13" s="1"/>
  <c r="M8875" i="13" s="1"/>
  <c r="L8876" i="13" s="1"/>
  <c r="M8876" i="13" s="1"/>
  <c r="L8877" i="13" s="1"/>
  <c r="M8877" i="13" s="1"/>
  <c r="L8878" i="13" s="1"/>
  <c r="M8878" i="13" s="1"/>
  <c r="L8879" i="13" s="1"/>
  <c r="M8879" i="13" s="1"/>
  <c r="L8880" i="13" s="1"/>
  <c r="M8880" i="13" s="1"/>
  <c r="L8881" i="13" s="1"/>
  <c r="M8881" i="13" s="1"/>
  <c r="I223" i="14" s="1"/>
  <c r="N223" i="14" s="1"/>
  <c r="M8962" i="13"/>
  <c r="L8963" i="13" s="1"/>
  <c r="M8963" i="13" s="1"/>
  <c r="L8964" i="13" s="1"/>
  <c r="M8964" i="13" s="1"/>
  <c r="L8965" i="13" s="1"/>
  <c r="M8965" i="13" s="1"/>
  <c r="L8966" i="13" s="1"/>
  <c r="M8966" i="13" s="1"/>
  <c r="L8967" i="13" s="1"/>
  <c r="M8967" i="13" s="1"/>
  <c r="L8968" i="13" s="1"/>
  <c r="M8968" i="13" s="1"/>
  <c r="L8969" i="13" s="1"/>
  <c r="M8969" i="13" s="1"/>
  <c r="L8970" i="13" s="1"/>
  <c r="M8970" i="13" s="1"/>
  <c r="L8971" i="13" s="1"/>
  <c r="M8971" i="13" s="1"/>
  <c r="L8972" i="13" s="1"/>
  <c r="M8972" i="13" s="1"/>
  <c r="L8973" i="13" s="1"/>
  <c r="M8973" i="13" s="1"/>
  <c r="L8974" i="13" s="1"/>
  <c r="M8974" i="13" s="1"/>
  <c r="L8975" i="13" s="1"/>
  <c r="M8975" i="13" s="1"/>
  <c r="L8976" i="13" s="1"/>
  <c r="M8976" i="13" s="1"/>
  <c r="L8977" i="13" s="1"/>
  <c r="M8977" i="13" s="1"/>
  <c r="L8978" i="13" s="1"/>
  <c r="M8978" i="13" s="1"/>
  <c r="L8979" i="13" s="1"/>
  <c r="M8979" i="13" s="1"/>
  <c r="L8980" i="13" s="1"/>
  <c r="M8980" i="13" s="1"/>
  <c r="L8981" i="13" s="1"/>
  <c r="M8981" i="13" s="1"/>
  <c r="L8982" i="13" s="1"/>
  <c r="M8982" i="13" s="1"/>
  <c r="L8983" i="13" s="1"/>
  <c r="M8983" i="13" s="1"/>
  <c r="L8984" i="13" s="1"/>
  <c r="M8984" i="13" s="1"/>
  <c r="L8985" i="13" s="1"/>
  <c r="M8985" i="13" s="1"/>
  <c r="L8986" i="13" s="1"/>
  <c r="M8986" i="13" s="1"/>
  <c r="L8987" i="13" s="1"/>
  <c r="M8987" i="13" s="1"/>
  <c r="L8988" i="13" s="1"/>
  <c r="M8988" i="13" s="1"/>
  <c r="L8989" i="13" s="1"/>
  <c r="M8989" i="13" s="1"/>
  <c r="L8990" i="13" s="1"/>
  <c r="M8990" i="13" s="1"/>
  <c r="L8991" i="13" s="1"/>
  <c r="M8991" i="13" s="1"/>
  <c r="L8992" i="13" s="1"/>
  <c r="M8992" i="13" s="1"/>
  <c r="L8993" i="13" s="1"/>
  <c r="M8993" i="13" s="1"/>
  <c r="L8994" i="13" s="1"/>
  <c r="M8994" i="13" s="1"/>
  <c r="L8995" i="13" s="1"/>
  <c r="M8995" i="13" s="1"/>
  <c r="L8996" i="13" s="1"/>
  <c r="M8996" i="13" s="1"/>
  <c r="L8997" i="13" s="1"/>
  <c r="M8997" i="13" s="1"/>
  <c r="L8998" i="13" s="1"/>
  <c r="M8998" i="13" s="1"/>
  <c r="L8999" i="13" s="1"/>
  <c r="M8999" i="13" s="1"/>
  <c r="L9000" i="13" s="1"/>
  <c r="M9000" i="13" s="1"/>
  <c r="L9001" i="13" s="1"/>
  <c r="M9001" i="13" s="1"/>
  <c r="I226" i="14" s="1"/>
  <c r="N226" i="14" s="1"/>
  <c r="M8802" i="13"/>
  <c r="L8803" i="13" s="1"/>
  <c r="M8803" i="13" s="1"/>
  <c r="L8804" i="13" s="1"/>
  <c r="M8804" i="13" s="1"/>
  <c r="L8805" i="13" s="1"/>
  <c r="M8805" i="13" s="1"/>
  <c r="L8806" i="13" s="1"/>
  <c r="M8806" i="13" s="1"/>
  <c r="L8807" i="13" s="1"/>
  <c r="M8807" i="13" s="1"/>
  <c r="L8808" i="13" s="1"/>
  <c r="M8808" i="13" s="1"/>
  <c r="L8809" i="13" s="1"/>
  <c r="M8809" i="13" s="1"/>
  <c r="L8810" i="13" s="1"/>
  <c r="M8810" i="13" s="1"/>
  <c r="L8811" i="13" s="1"/>
  <c r="M8811" i="13" s="1"/>
  <c r="L8812" i="13" s="1"/>
  <c r="M8812" i="13" s="1"/>
  <c r="L8813" i="13" s="1"/>
  <c r="M8813" i="13" s="1"/>
  <c r="L8814" i="13" s="1"/>
  <c r="M8814" i="13" s="1"/>
  <c r="L8815" i="13" s="1"/>
  <c r="M8815" i="13" s="1"/>
  <c r="L8816" i="13" s="1"/>
  <c r="M8816" i="13" s="1"/>
  <c r="L8817" i="13" s="1"/>
  <c r="M8817" i="13" s="1"/>
  <c r="L8818" i="13" s="1"/>
  <c r="M8818" i="13" s="1"/>
  <c r="L8819" i="13" s="1"/>
  <c r="M8819" i="13" s="1"/>
  <c r="L8820" i="13" s="1"/>
  <c r="M8820" i="13" s="1"/>
  <c r="L8821" i="13" s="1"/>
  <c r="M8821" i="13" s="1"/>
  <c r="L8822" i="13" s="1"/>
  <c r="M8822" i="13" s="1"/>
  <c r="L8823" i="13" s="1"/>
  <c r="M8823" i="13" s="1"/>
  <c r="L8824" i="13" s="1"/>
  <c r="M8824" i="13" s="1"/>
  <c r="L8825" i="13" s="1"/>
  <c r="M8825" i="13" s="1"/>
  <c r="L8826" i="13" s="1"/>
  <c r="M8826" i="13" s="1"/>
  <c r="L8827" i="13" s="1"/>
  <c r="M8827" i="13" s="1"/>
  <c r="L8828" i="13" s="1"/>
  <c r="M8828" i="13" s="1"/>
  <c r="L8829" i="13" s="1"/>
  <c r="M8829" i="13" s="1"/>
  <c r="L8830" i="13" s="1"/>
  <c r="M8830" i="13" s="1"/>
  <c r="L8831" i="13" s="1"/>
  <c r="M8831" i="13" s="1"/>
  <c r="L8832" i="13" s="1"/>
  <c r="M8832" i="13" s="1"/>
  <c r="L8833" i="13" s="1"/>
  <c r="M8833" i="13" s="1"/>
  <c r="L8834" i="13" s="1"/>
  <c r="M8834" i="13" s="1"/>
  <c r="L8835" i="13" s="1"/>
  <c r="M8835" i="13" s="1"/>
  <c r="L8836" i="13" s="1"/>
  <c r="M8836" i="13" s="1"/>
  <c r="L8837" i="13" s="1"/>
  <c r="M8837" i="13" s="1"/>
  <c r="L8838" i="13" s="1"/>
  <c r="M8838" i="13" s="1"/>
  <c r="L8839" i="13" s="1"/>
  <c r="M8839" i="13" s="1"/>
  <c r="L8840" i="13" s="1"/>
  <c r="M8840" i="13" s="1"/>
  <c r="L8841" i="13" s="1"/>
  <c r="M8841" i="13" s="1"/>
  <c r="I222" i="14" s="1"/>
  <c r="N222" i="14" s="1"/>
  <c r="M9002" i="13"/>
  <c r="L9003" i="13" s="1"/>
  <c r="M9003" i="13" s="1"/>
  <c r="L9004" i="13" s="1"/>
  <c r="M9004" i="13" s="1"/>
  <c r="L9005" i="13" s="1"/>
  <c r="M9005" i="13" s="1"/>
  <c r="L9006" i="13" s="1"/>
  <c r="M9006" i="13" s="1"/>
  <c r="L9007" i="13" s="1"/>
  <c r="M9007" i="13" s="1"/>
  <c r="L9008" i="13" s="1"/>
  <c r="M9008" i="13" s="1"/>
  <c r="L9009" i="13" s="1"/>
  <c r="M9009" i="13" s="1"/>
  <c r="L9010" i="13" s="1"/>
  <c r="M9010" i="13" s="1"/>
  <c r="L9011" i="13" s="1"/>
  <c r="M9011" i="13" s="1"/>
  <c r="L9012" i="13" s="1"/>
  <c r="M9012" i="13" s="1"/>
  <c r="L9013" i="13" s="1"/>
  <c r="M9013" i="13" s="1"/>
  <c r="L9014" i="13" s="1"/>
  <c r="M9014" i="13" s="1"/>
  <c r="L9015" i="13" s="1"/>
  <c r="M9015" i="13" s="1"/>
  <c r="L9016" i="13" s="1"/>
  <c r="M9016" i="13" s="1"/>
  <c r="L9017" i="13" s="1"/>
  <c r="M9017" i="13" s="1"/>
  <c r="L9018" i="13" s="1"/>
  <c r="M9018" i="13" s="1"/>
  <c r="L9019" i="13" s="1"/>
  <c r="M9019" i="13" s="1"/>
  <c r="L9020" i="13" s="1"/>
  <c r="M9020" i="13" s="1"/>
  <c r="L9021" i="13" s="1"/>
  <c r="M9021" i="13" s="1"/>
  <c r="L9022" i="13" s="1"/>
  <c r="M9022" i="13" s="1"/>
  <c r="L9023" i="13" s="1"/>
  <c r="M9023" i="13" s="1"/>
  <c r="L9024" i="13" s="1"/>
  <c r="M9024" i="13" s="1"/>
  <c r="L9025" i="13" s="1"/>
  <c r="M9025" i="13" s="1"/>
  <c r="L9026" i="13" s="1"/>
  <c r="M9026" i="13" s="1"/>
  <c r="L9027" i="13" s="1"/>
  <c r="M9027" i="13" s="1"/>
  <c r="L9028" i="13" s="1"/>
  <c r="M9028" i="13" s="1"/>
  <c r="L9029" i="13" s="1"/>
  <c r="M9029" i="13" s="1"/>
  <c r="L9030" i="13" s="1"/>
  <c r="M9030" i="13" s="1"/>
  <c r="L9031" i="13" s="1"/>
  <c r="M9031" i="13" s="1"/>
  <c r="L9032" i="13" s="1"/>
  <c r="M9032" i="13" s="1"/>
  <c r="L9033" i="13" s="1"/>
  <c r="M9033" i="13" s="1"/>
  <c r="L9034" i="13" s="1"/>
  <c r="M9034" i="13" s="1"/>
  <c r="L9035" i="13" s="1"/>
  <c r="M9035" i="13" s="1"/>
  <c r="L9036" i="13" s="1"/>
  <c r="M9036" i="13" s="1"/>
  <c r="L9037" i="13" s="1"/>
  <c r="M9037" i="13" s="1"/>
  <c r="L9038" i="13" s="1"/>
  <c r="M9038" i="13" s="1"/>
  <c r="L9039" i="13" s="1"/>
  <c r="M9039" i="13" s="1"/>
  <c r="L9040" i="13" s="1"/>
  <c r="M9040" i="13" s="1"/>
  <c r="L9041" i="13" s="1"/>
  <c r="M9041" i="13" s="1"/>
  <c r="I227" i="14" s="1"/>
  <c r="N227" i="14" s="1"/>
  <c r="M8482" i="13"/>
  <c r="L8483" i="13" s="1"/>
  <c r="M8483" i="13" s="1"/>
  <c r="L8484" i="13" s="1"/>
  <c r="M8484" i="13" s="1"/>
  <c r="L8485" i="13" s="1"/>
  <c r="M8485" i="13" s="1"/>
  <c r="L8486" i="13" s="1"/>
  <c r="M8486" i="13" s="1"/>
  <c r="L8487" i="13" s="1"/>
  <c r="M8487" i="13" s="1"/>
  <c r="L8488" i="13" s="1"/>
  <c r="M8488" i="13" s="1"/>
  <c r="L8489" i="13" s="1"/>
  <c r="M8489" i="13" s="1"/>
  <c r="L8490" i="13" s="1"/>
  <c r="M8490" i="13" s="1"/>
  <c r="L8491" i="13" s="1"/>
  <c r="M8491" i="13" s="1"/>
  <c r="L8492" i="13" s="1"/>
  <c r="M8492" i="13" s="1"/>
  <c r="L8493" i="13" s="1"/>
  <c r="M8493" i="13" s="1"/>
  <c r="L8494" i="13" s="1"/>
  <c r="M8494" i="13" s="1"/>
  <c r="L8495" i="13" s="1"/>
  <c r="M8495" i="13" s="1"/>
  <c r="L8496" i="13" s="1"/>
  <c r="M8496" i="13" s="1"/>
  <c r="L8497" i="13" s="1"/>
  <c r="M8497" i="13" s="1"/>
  <c r="L8498" i="13" s="1"/>
  <c r="M8498" i="13" s="1"/>
  <c r="L8499" i="13" s="1"/>
  <c r="M8499" i="13" s="1"/>
  <c r="L8500" i="13" s="1"/>
  <c r="M8500" i="13" s="1"/>
  <c r="L8501" i="13" s="1"/>
  <c r="M8501" i="13" s="1"/>
  <c r="L8502" i="13" s="1"/>
  <c r="M8502" i="13" s="1"/>
  <c r="L8503" i="13" s="1"/>
  <c r="M8503" i="13" s="1"/>
  <c r="L8504" i="13" s="1"/>
  <c r="M8504" i="13" s="1"/>
  <c r="L8505" i="13" s="1"/>
  <c r="M8505" i="13" s="1"/>
  <c r="L8506" i="13" s="1"/>
  <c r="M8506" i="13" s="1"/>
  <c r="L8507" i="13" s="1"/>
  <c r="M8507" i="13" s="1"/>
  <c r="L8508" i="13" s="1"/>
  <c r="M8508" i="13" s="1"/>
  <c r="L8509" i="13" s="1"/>
  <c r="M8509" i="13" s="1"/>
  <c r="L8510" i="13" s="1"/>
  <c r="M8510" i="13" s="1"/>
  <c r="L8511" i="13" s="1"/>
  <c r="M8511" i="13" s="1"/>
  <c r="L8512" i="13" s="1"/>
  <c r="M8512" i="13" s="1"/>
  <c r="L8513" i="13" s="1"/>
  <c r="M8513" i="13" s="1"/>
  <c r="L8514" i="13" s="1"/>
  <c r="M8514" i="13" s="1"/>
  <c r="L8515" i="13" s="1"/>
  <c r="M8515" i="13" s="1"/>
  <c r="L8516" i="13" s="1"/>
  <c r="M8516" i="13" s="1"/>
  <c r="L8517" i="13" s="1"/>
  <c r="M8517" i="13" s="1"/>
  <c r="L8518" i="13" s="1"/>
  <c r="M8518" i="13" s="1"/>
  <c r="L8519" i="13" s="1"/>
  <c r="M8519" i="13" s="1"/>
  <c r="L8520" i="13" s="1"/>
  <c r="M8520" i="13" s="1"/>
  <c r="L8521" i="13" s="1"/>
  <c r="M8521" i="13" s="1"/>
  <c r="I214" i="14" s="1"/>
  <c r="N214" i="14" s="1"/>
  <c r="M8562" i="13"/>
  <c r="L8563" i="13" s="1"/>
  <c r="M8563" i="13" s="1"/>
  <c r="L8564" i="13" s="1"/>
  <c r="M8564" i="13" s="1"/>
  <c r="L8565" i="13" s="1"/>
  <c r="M8565" i="13" s="1"/>
  <c r="L8566" i="13" s="1"/>
  <c r="M8566" i="13" s="1"/>
  <c r="L8567" i="13" s="1"/>
  <c r="M8567" i="13" s="1"/>
  <c r="L8568" i="13" s="1"/>
  <c r="M8568" i="13" s="1"/>
  <c r="L8569" i="13" s="1"/>
  <c r="M8569" i="13" s="1"/>
  <c r="L8570" i="13" s="1"/>
  <c r="M8570" i="13" s="1"/>
  <c r="L8571" i="13" s="1"/>
  <c r="M8571" i="13" s="1"/>
  <c r="L8572" i="13" s="1"/>
  <c r="M8572" i="13" s="1"/>
  <c r="L8573" i="13" s="1"/>
  <c r="M8573" i="13" s="1"/>
  <c r="L8574" i="13" s="1"/>
  <c r="M8574" i="13" s="1"/>
  <c r="L8575" i="13" s="1"/>
  <c r="M8575" i="13" s="1"/>
  <c r="L8576" i="13" s="1"/>
  <c r="M8576" i="13" s="1"/>
  <c r="L8577" i="13" s="1"/>
  <c r="M8577" i="13" s="1"/>
  <c r="L8578" i="13" s="1"/>
  <c r="M8578" i="13" s="1"/>
  <c r="L8579" i="13" s="1"/>
  <c r="M8579" i="13" s="1"/>
  <c r="L8580" i="13" s="1"/>
  <c r="M8580" i="13" s="1"/>
  <c r="L8581" i="13" s="1"/>
  <c r="M8581" i="13" s="1"/>
  <c r="L8582" i="13" s="1"/>
  <c r="M8582" i="13" s="1"/>
  <c r="L8583" i="13" s="1"/>
  <c r="M8583" i="13" s="1"/>
  <c r="L8584" i="13" s="1"/>
  <c r="M8584" i="13" s="1"/>
  <c r="L8585" i="13" s="1"/>
  <c r="M8585" i="13" s="1"/>
  <c r="L8586" i="13" s="1"/>
  <c r="M8586" i="13" s="1"/>
  <c r="L8587" i="13" s="1"/>
  <c r="M8587" i="13" s="1"/>
  <c r="L8588" i="13" s="1"/>
  <c r="M8588" i="13" s="1"/>
  <c r="L8589" i="13" s="1"/>
  <c r="M8589" i="13" s="1"/>
  <c r="L8590" i="13" s="1"/>
  <c r="M8590" i="13" s="1"/>
  <c r="L8591" i="13" s="1"/>
  <c r="M8591" i="13" s="1"/>
  <c r="L8592" i="13" s="1"/>
  <c r="M8592" i="13" s="1"/>
  <c r="L8593" i="13" s="1"/>
  <c r="M8593" i="13" s="1"/>
  <c r="L8594" i="13" s="1"/>
  <c r="M8594" i="13" s="1"/>
  <c r="L8595" i="13" s="1"/>
  <c r="M8595" i="13" s="1"/>
  <c r="L8596" i="13" s="1"/>
  <c r="M8596" i="13" s="1"/>
  <c r="L8597" i="13" s="1"/>
  <c r="M8597" i="13" s="1"/>
  <c r="L8598" i="13" s="1"/>
  <c r="M8598" i="13" s="1"/>
  <c r="L8599" i="13" s="1"/>
  <c r="M8599" i="13" s="1"/>
  <c r="L8600" i="13" s="1"/>
  <c r="M8600" i="13" s="1"/>
  <c r="L8601" i="13" s="1"/>
  <c r="M8601" i="13" s="1"/>
  <c r="I216" i="14" s="1"/>
  <c r="N216" i="14" s="1"/>
  <c r="M8682" i="13"/>
  <c r="L8683" i="13" s="1"/>
  <c r="M8683" i="13" s="1"/>
  <c r="L8684" i="13" s="1"/>
  <c r="M8684" i="13" s="1"/>
  <c r="L8685" i="13" s="1"/>
  <c r="M8685" i="13" s="1"/>
  <c r="L8686" i="13" s="1"/>
  <c r="M8686" i="13" s="1"/>
  <c r="L8687" i="13" s="1"/>
  <c r="M8687" i="13" s="1"/>
  <c r="L8688" i="13" s="1"/>
  <c r="M8688" i="13" s="1"/>
  <c r="L8689" i="13" s="1"/>
  <c r="M8689" i="13" s="1"/>
  <c r="L8690" i="13" s="1"/>
  <c r="M8690" i="13" s="1"/>
  <c r="L8691" i="13" s="1"/>
  <c r="M8691" i="13" s="1"/>
  <c r="L8692" i="13" s="1"/>
  <c r="M8692" i="13" s="1"/>
  <c r="L8693" i="13" s="1"/>
  <c r="M8693" i="13" s="1"/>
  <c r="L8694" i="13" s="1"/>
  <c r="M8694" i="13" s="1"/>
  <c r="L8695" i="13" s="1"/>
  <c r="M8695" i="13" s="1"/>
  <c r="L8696" i="13" s="1"/>
  <c r="M8696" i="13" s="1"/>
  <c r="L8697" i="13" s="1"/>
  <c r="M8697" i="13" s="1"/>
  <c r="L8698" i="13" s="1"/>
  <c r="M8698" i="13" s="1"/>
  <c r="L8699" i="13" s="1"/>
  <c r="M8699" i="13" s="1"/>
  <c r="L8700" i="13" s="1"/>
  <c r="M8700" i="13" s="1"/>
  <c r="L8701" i="13" s="1"/>
  <c r="M8701" i="13" s="1"/>
  <c r="L8702" i="13" s="1"/>
  <c r="M8702" i="13" s="1"/>
  <c r="L8703" i="13" s="1"/>
  <c r="M8703" i="13" s="1"/>
  <c r="L8704" i="13" s="1"/>
  <c r="M8704" i="13" s="1"/>
  <c r="L8705" i="13" s="1"/>
  <c r="M8705" i="13" s="1"/>
  <c r="L8706" i="13" s="1"/>
  <c r="M8706" i="13" s="1"/>
  <c r="L8707" i="13" s="1"/>
  <c r="M8707" i="13" s="1"/>
  <c r="L8708" i="13" s="1"/>
  <c r="M8708" i="13" s="1"/>
  <c r="L8709" i="13" s="1"/>
  <c r="M8709" i="13" s="1"/>
  <c r="L8710" i="13" s="1"/>
  <c r="M8710" i="13" s="1"/>
  <c r="L8711" i="13" s="1"/>
  <c r="M8711" i="13" s="1"/>
  <c r="L8712" i="13" s="1"/>
  <c r="M8712" i="13" s="1"/>
  <c r="L8713" i="13" s="1"/>
  <c r="M8713" i="13" s="1"/>
  <c r="L8714" i="13" s="1"/>
  <c r="M8714" i="13" s="1"/>
  <c r="L8715" i="13" s="1"/>
  <c r="M8715" i="13" s="1"/>
  <c r="L8716" i="13" s="1"/>
  <c r="M8716" i="13" s="1"/>
  <c r="L8717" i="13" s="1"/>
  <c r="M8717" i="13" s="1"/>
  <c r="L8718" i="13" s="1"/>
  <c r="M8718" i="13" s="1"/>
  <c r="L8719" i="13" s="1"/>
  <c r="M8719" i="13" s="1"/>
  <c r="L8720" i="13" s="1"/>
  <c r="M8720" i="13" s="1"/>
  <c r="L8721" i="13" s="1"/>
  <c r="M8721" i="13" s="1"/>
  <c r="I219" i="14" s="1"/>
  <c r="N219" i="14" s="1"/>
  <c r="M8722" i="13"/>
  <c r="L8723" i="13" s="1"/>
  <c r="M8723" i="13" s="1"/>
  <c r="L8724" i="13" s="1"/>
  <c r="M8724" i="13" s="1"/>
  <c r="L8725" i="13" s="1"/>
  <c r="M8725" i="13" s="1"/>
  <c r="L8726" i="13" s="1"/>
  <c r="M8726" i="13" s="1"/>
  <c r="L8727" i="13" s="1"/>
  <c r="M8727" i="13" s="1"/>
  <c r="L8728" i="13" s="1"/>
  <c r="M8728" i="13" s="1"/>
  <c r="L8729" i="13" s="1"/>
  <c r="M8729" i="13" s="1"/>
  <c r="L8730" i="13" s="1"/>
  <c r="M8730" i="13" s="1"/>
  <c r="L8731" i="13" s="1"/>
  <c r="M8731" i="13" s="1"/>
  <c r="L8732" i="13" s="1"/>
  <c r="M8732" i="13" s="1"/>
  <c r="L8733" i="13" s="1"/>
  <c r="M8733" i="13" s="1"/>
  <c r="L8734" i="13" s="1"/>
  <c r="M8734" i="13" s="1"/>
  <c r="L8735" i="13" s="1"/>
  <c r="M8735" i="13" s="1"/>
  <c r="L8736" i="13" s="1"/>
  <c r="M8736" i="13" s="1"/>
  <c r="L8737" i="13" s="1"/>
  <c r="M8737" i="13" s="1"/>
  <c r="L8738" i="13" s="1"/>
  <c r="M8738" i="13" s="1"/>
  <c r="L8739" i="13" s="1"/>
  <c r="M8739" i="13" s="1"/>
  <c r="L8740" i="13" s="1"/>
  <c r="M8740" i="13" s="1"/>
  <c r="L8741" i="13" s="1"/>
  <c r="M8741" i="13" s="1"/>
  <c r="L8742" i="13" s="1"/>
  <c r="M8742" i="13" s="1"/>
  <c r="L8743" i="13" s="1"/>
  <c r="M8743" i="13" s="1"/>
  <c r="L8744" i="13" s="1"/>
  <c r="M8744" i="13" s="1"/>
  <c r="L8745" i="13" s="1"/>
  <c r="M8745" i="13" s="1"/>
  <c r="L8746" i="13" s="1"/>
  <c r="M8746" i="13" s="1"/>
  <c r="L8747" i="13" s="1"/>
  <c r="M8747" i="13" s="1"/>
  <c r="L8748" i="13" s="1"/>
  <c r="M8748" i="13" s="1"/>
  <c r="L8749" i="13" s="1"/>
  <c r="M8749" i="13" s="1"/>
  <c r="L8750" i="13" s="1"/>
  <c r="M8750" i="13" s="1"/>
  <c r="L8751" i="13" s="1"/>
  <c r="M8751" i="13" s="1"/>
  <c r="L8752" i="13" s="1"/>
  <c r="M8752" i="13" s="1"/>
  <c r="L8753" i="13" s="1"/>
  <c r="M8753" i="13" s="1"/>
  <c r="L8754" i="13" s="1"/>
  <c r="M8754" i="13" s="1"/>
  <c r="L8755" i="13" s="1"/>
  <c r="M8755" i="13" s="1"/>
  <c r="L8756" i="13" s="1"/>
  <c r="M8756" i="13" s="1"/>
  <c r="L8757" i="13" s="1"/>
  <c r="M8757" i="13" s="1"/>
  <c r="L8758" i="13" s="1"/>
  <c r="M8758" i="13" s="1"/>
  <c r="L8759" i="13" s="1"/>
  <c r="M8759" i="13" s="1"/>
  <c r="L8760" i="13" s="1"/>
  <c r="M8760" i="13" s="1"/>
  <c r="L8761" i="13" s="1"/>
  <c r="M8761" i="13" s="1"/>
  <c r="I220" i="14" s="1"/>
  <c r="N220" i="14" s="1"/>
  <c r="P21" i="7"/>
  <c r="Q21" i="7" s="1"/>
  <c r="O21" i="7"/>
  <c r="M9482" i="13"/>
  <c r="L9483" i="13" s="1"/>
  <c r="M9483" i="13" s="1"/>
  <c r="L9484" i="13" s="1"/>
  <c r="M9484" i="13" s="1"/>
  <c r="L9485" i="13" s="1"/>
  <c r="M9485" i="13" s="1"/>
  <c r="L9486" i="13" s="1"/>
  <c r="M9486" i="13" s="1"/>
  <c r="L9487" i="13" s="1"/>
  <c r="M9487" i="13" s="1"/>
  <c r="L9488" i="13" s="1"/>
  <c r="M9488" i="13" s="1"/>
  <c r="L9489" i="13" s="1"/>
  <c r="M9489" i="13" s="1"/>
  <c r="L9490" i="13" s="1"/>
  <c r="M9490" i="13" s="1"/>
  <c r="L9491" i="13" s="1"/>
  <c r="M9491" i="13" s="1"/>
  <c r="L9492" i="13" s="1"/>
  <c r="M9492" i="13" s="1"/>
  <c r="L9493" i="13" s="1"/>
  <c r="M9493" i="13" s="1"/>
  <c r="L9494" i="13" s="1"/>
  <c r="M9494" i="13" s="1"/>
  <c r="L9495" i="13" s="1"/>
  <c r="M9495" i="13" s="1"/>
  <c r="L9496" i="13" s="1"/>
  <c r="M9496" i="13" s="1"/>
  <c r="L9497" i="13" s="1"/>
  <c r="M9497" i="13" s="1"/>
  <c r="L9498" i="13" s="1"/>
  <c r="M9498" i="13" s="1"/>
  <c r="L9499" i="13" s="1"/>
  <c r="M9499" i="13" s="1"/>
  <c r="L9500" i="13" s="1"/>
  <c r="M9500" i="13" s="1"/>
  <c r="L9501" i="13" s="1"/>
  <c r="M9501" i="13" s="1"/>
  <c r="L9502" i="13" s="1"/>
  <c r="M9502" i="13" s="1"/>
  <c r="L9503" i="13" s="1"/>
  <c r="M9503" i="13" s="1"/>
  <c r="L9504" i="13" s="1"/>
  <c r="M9504" i="13" s="1"/>
  <c r="L9505" i="13" s="1"/>
  <c r="M9505" i="13" s="1"/>
  <c r="L9506" i="13" s="1"/>
  <c r="M9506" i="13" s="1"/>
  <c r="L9507" i="13" s="1"/>
  <c r="M9507" i="13" s="1"/>
  <c r="L9508" i="13" s="1"/>
  <c r="M9508" i="13" s="1"/>
  <c r="L9509" i="13" s="1"/>
  <c r="M9509" i="13" s="1"/>
  <c r="L9510" i="13" s="1"/>
  <c r="M9510" i="13" s="1"/>
  <c r="L9511" i="13" s="1"/>
  <c r="M9511" i="13" s="1"/>
  <c r="L9512" i="13" s="1"/>
  <c r="M9512" i="13" s="1"/>
  <c r="L9513" i="13" s="1"/>
  <c r="M9513" i="13" s="1"/>
  <c r="L9514" i="13" s="1"/>
  <c r="M9514" i="13" s="1"/>
  <c r="L9515" i="13" s="1"/>
  <c r="M9515" i="13" s="1"/>
  <c r="L9516" i="13" s="1"/>
  <c r="M9516" i="13" s="1"/>
  <c r="L9517" i="13" s="1"/>
  <c r="M9517" i="13" s="1"/>
  <c r="L9518" i="13" s="1"/>
  <c r="M9518" i="13" s="1"/>
  <c r="L9519" i="13" s="1"/>
  <c r="M9519" i="13" s="1"/>
  <c r="L9520" i="13" s="1"/>
  <c r="M9520" i="13" s="1"/>
  <c r="L9521" i="13" s="1"/>
  <c r="M9521" i="13" s="1"/>
  <c r="I239" i="14" s="1"/>
  <c r="M9444" i="13"/>
  <c r="L9445" i="13" s="1"/>
  <c r="M9445" i="13" s="1"/>
  <c r="L9446" i="13" s="1"/>
  <c r="M9446" i="13" s="1"/>
  <c r="L9447" i="13" s="1"/>
  <c r="M9447" i="13" s="1"/>
  <c r="L9448" i="13" s="1"/>
  <c r="M9448" i="13" s="1"/>
  <c r="L9449" i="13" s="1"/>
  <c r="M9449" i="13" s="1"/>
  <c r="L9450" i="13" s="1"/>
  <c r="M9450" i="13" s="1"/>
  <c r="L9451" i="13" s="1"/>
  <c r="M9451" i="13" s="1"/>
  <c r="L9452" i="13" s="1"/>
  <c r="M9452" i="13" s="1"/>
  <c r="L9453" i="13" s="1"/>
  <c r="M9453" i="13" s="1"/>
  <c r="L9454" i="13" s="1"/>
  <c r="M9454" i="13" s="1"/>
  <c r="L9455" i="13" s="1"/>
  <c r="M9455" i="13" s="1"/>
  <c r="L9456" i="13" s="1"/>
  <c r="M9456" i="13" s="1"/>
  <c r="L9457" i="13" s="1"/>
  <c r="M9457" i="13" s="1"/>
  <c r="L9458" i="13" s="1"/>
  <c r="M9458" i="13" s="1"/>
  <c r="L9459" i="13" s="1"/>
  <c r="M9459" i="13" s="1"/>
  <c r="L9460" i="13" s="1"/>
  <c r="M9460" i="13" s="1"/>
  <c r="L9461" i="13" s="1"/>
  <c r="M9461" i="13" s="1"/>
  <c r="L9462" i="13" s="1"/>
  <c r="M9462" i="13" s="1"/>
  <c r="L9463" i="13" s="1"/>
  <c r="M9463" i="13" s="1"/>
  <c r="L9464" i="13" s="1"/>
  <c r="M9464" i="13" s="1"/>
  <c r="L9465" i="13" s="1"/>
  <c r="M9465" i="13" s="1"/>
  <c r="L9466" i="13" s="1"/>
  <c r="M9466" i="13" s="1"/>
  <c r="L9467" i="13" s="1"/>
  <c r="M9467" i="13" s="1"/>
  <c r="L9468" i="13" s="1"/>
  <c r="M9468" i="13" s="1"/>
  <c r="L9469" i="13" s="1"/>
  <c r="M9469" i="13" s="1"/>
  <c r="L9470" i="13" s="1"/>
  <c r="M9470" i="13" s="1"/>
  <c r="L9471" i="13" s="1"/>
  <c r="M9471" i="13" s="1"/>
  <c r="L9472" i="13" s="1"/>
  <c r="M9472" i="13" s="1"/>
  <c r="L9473" i="13" s="1"/>
  <c r="M9473" i="13" s="1"/>
  <c r="L9474" i="13" s="1"/>
  <c r="M9474" i="13" s="1"/>
  <c r="L9475" i="13" s="1"/>
  <c r="M9475" i="13" s="1"/>
  <c r="L9476" i="13" s="1"/>
  <c r="M9476" i="13" s="1"/>
  <c r="L9477" i="13" s="1"/>
  <c r="M9477" i="13" s="1"/>
  <c r="L9478" i="13" s="1"/>
  <c r="M9478" i="13" s="1"/>
  <c r="L9479" i="13" s="1"/>
  <c r="M9479" i="13" s="1"/>
  <c r="L9480" i="13" s="1"/>
  <c r="M9480" i="13" s="1"/>
  <c r="L9481" i="13" s="1"/>
  <c r="M9481" i="13" s="1"/>
  <c r="I238" i="14" s="1"/>
  <c r="M10045" i="13"/>
  <c r="L10046" i="13" s="1"/>
  <c r="M10046" i="13" s="1"/>
  <c r="L10047" i="13" s="1"/>
  <c r="M10047" i="13" s="1"/>
  <c r="L10048" i="13" s="1"/>
  <c r="M10048" i="13" s="1"/>
  <c r="L10049" i="13" s="1"/>
  <c r="M10049" i="13" s="1"/>
  <c r="L10050" i="13" s="1"/>
  <c r="M10050" i="13" s="1"/>
  <c r="L10051" i="13" s="1"/>
  <c r="M10051" i="13" s="1"/>
  <c r="L10052" i="13" s="1"/>
  <c r="M10052" i="13" s="1"/>
  <c r="L10053" i="13" s="1"/>
  <c r="M10053" i="13" s="1"/>
  <c r="L10054" i="13" s="1"/>
  <c r="M10054" i="13" s="1"/>
  <c r="L10055" i="13" s="1"/>
  <c r="M10055" i="13" s="1"/>
  <c r="L10056" i="13" s="1"/>
  <c r="M10056" i="13" s="1"/>
  <c r="L10057" i="13" s="1"/>
  <c r="M10057" i="13" s="1"/>
  <c r="L10058" i="13" s="1"/>
  <c r="M10058" i="13" s="1"/>
  <c r="L10059" i="13" s="1"/>
  <c r="M10059" i="13" s="1"/>
  <c r="L10060" i="13" s="1"/>
  <c r="M10060" i="13" s="1"/>
  <c r="L10061" i="13" s="1"/>
  <c r="M10061" i="13" s="1"/>
  <c r="L10062" i="13" s="1"/>
  <c r="M10062" i="13" s="1"/>
  <c r="L10063" i="13" s="1"/>
  <c r="M10063" i="13" s="1"/>
  <c r="L10064" i="13" s="1"/>
  <c r="M10064" i="13" s="1"/>
  <c r="L10065" i="13" s="1"/>
  <c r="M10065" i="13" s="1"/>
  <c r="L10066" i="13" s="1"/>
  <c r="M10066" i="13" s="1"/>
  <c r="L10067" i="13" s="1"/>
  <c r="M10067" i="13" s="1"/>
  <c r="L10068" i="13" s="1"/>
  <c r="M10068" i="13" s="1"/>
  <c r="L10069" i="13" s="1"/>
  <c r="M10069" i="13" s="1"/>
  <c r="L10070" i="13" s="1"/>
  <c r="M10070" i="13" s="1"/>
  <c r="L10071" i="13" s="1"/>
  <c r="M10071" i="13" s="1"/>
  <c r="L10072" i="13" s="1"/>
  <c r="M10072" i="13" s="1"/>
  <c r="L10073" i="13" s="1"/>
  <c r="M10073" i="13" s="1"/>
  <c r="L10074" i="13" s="1"/>
  <c r="M10074" i="13" s="1"/>
  <c r="L10075" i="13" s="1"/>
  <c r="M10075" i="13" s="1"/>
  <c r="L10076" i="13" s="1"/>
  <c r="M10076" i="13" s="1"/>
  <c r="L10077" i="13" s="1"/>
  <c r="M10077" i="13" s="1"/>
  <c r="L10078" i="13" s="1"/>
  <c r="M10078" i="13" s="1"/>
  <c r="L10079" i="13" s="1"/>
  <c r="M10079" i="13" s="1"/>
  <c r="L10080" i="13" s="1"/>
  <c r="M10080" i="13" s="1"/>
  <c r="L10081" i="13" s="1"/>
  <c r="M10081" i="13" s="1"/>
  <c r="I253" i="14" s="1"/>
  <c r="M9882" i="13"/>
  <c r="L9883" i="13" s="1"/>
  <c r="M9883" i="13" s="1"/>
  <c r="L9884" i="13" s="1"/>
  <c r="M9884" i="13" s="1"/>
  <c r="L9885" i="13" s="1"/>
  <c r="M9885" i="13" s="1"/>
  <c r="L9886" i="13" s="1"/>
  <c r="M9886" i="13" s="1"/>
  <c r="L9887" i="13" s="1"/>
  <c r="M9887" i="13" s="1"/>
  <c r="L9888" i="13" s="1"/>
  <c r="M9888" i="13" s="1"/>
  <c r="L9889" i="13" s="1"/>
  <c r="M9889" i="13" s="1"/>
  <c r="L9890" i="13" s="1"/>
  <c r="M9890" i="13" s="1"/>
  <c r="L9891" i="13" s="1"/>
  <c r="M9891" i="13" s="1"/>
  <c r="L9892" i="13" s="1"/>
  <c r="M9892" i="13" s="1"/>
  <c r="L9893" i="13" s="1"/>
  <c r="M9893" i="13" s="1"/>
  <c r="L9894" i="13" s="1"/>
  <c r="M9894" i="13" s="1"/>
  <c r="L9895" i="13" s="1"/>
  <c r="M9895" i="13" s="1"/>
  <c r="L9896" i="13" s="1"/>
  <c r="M9896" i="13" s="1"/>
  <c r="L9897" i="13" s="1"/>
  <c r="M9897" i="13" s="1"/>
  <c r="L9898" i="13" s="1"/>
  <c r="M9898" i="13" s="1"/>
  <c r="L9899" i="13" s="1"/>
  <c r="M9899" i="13" s="1"/>
  <c r="L9900" i="13" s="1"/>
  <c r="M9900" i="13" s="1"/>
  <c r="L9901" i="13" s="1"/>
  <c r="M9901" i="13" s="1"/>
  <c r="L9902" i="13" s="1"/>
  <c r="M9902" i="13" s="1"/>
  <c r="L9903" i="13" s="1"/>
  <c r="M9903" i="13" s="1"/>
  <c r="L9904" i="13" s="1"/>
  <c r="M9904" i="13" s="1"/>
  <c r="L9905" i="13" s="1"/>
  <c r="M9905" i="13" s="1"/>
  <c r="L9906" i="13" s="1"/>
  <c r="M9906" i="13" s="1"/>
  <c r="L9907" i="13" s="1"/>
  <c r="M9907" i="13" s="1"/>
  <c r="L9908" i="13" s="1"/>
  <c r="M9908" i="13" s="1"/>
  <c r="L9909" i="13" s="1"/>
  <c r="M9909" i="13" s="1"/>
  <c r="L9910" i="13" s="1"/>
  <c r="M9910" i="13" s="1"/>
  <c r="L9911" i="13" s="1"/>
  <c r="M9911" i="13" s="1"/>
  <c r="L9912" i="13" s="1"/>
  <c r="M9912" i="13" s="1"/>
  <c r="L9913" i="13" s="1"/>
  <c r="M9913" i="13" s="1"/>
  <c r="L9914" i="13" s="1"/>
  <c r="M9914" i="13" s="1"/>
  <c r="L9915" i="13" s="1"/>
  <c r="M9915" i="13" s="1"/>
  <c r="L9916" i="13" s="1"/>
  <c r="M9916" i="13" s="1"/>
  <c r="L9917" i="13" s="1"/>
  <c r="M9917" i="13" s="1"/>
  <c r="L9918" i="13" s="1"/>
  <c r="M9918" i="13" s="1"/>
  <c r="L9919" i="13" s="1"/>
  <c r="M9919" i="13" s="1"/>
  <c r="L9920" i="13" s="1"/>
  <c r="M9920" i="13" s="1"/>
  <c r="L9921" i="13" s="1"/>
  <c r="M9921" i="13" s="1"/>
  <c r="I249" i="14" s="1"/>
  <c r="Q12" i="7"/>
  <c r="Q30" i="7"/>
  <c r="W30" i="7" s="1"/>
  <c r="M9122" i="13"/>
  <c r="L9123" i="13" s="1"/>
  <c r="M9123" i="13" s="1"/>
  <c r="L9124" i="13" s="1"/>
  <c r="M9124" i="13" s="1"/>
  <c r="L9125" i="13" s="1"/>
  <c r="M9125" i="13" s="1"/>
  <c r="L9126" i="13" s="1"/>
  <c r="M9126" i="13" s="1"/>
  <c r="L9127" i="13" s="1"/>
  <c r="M9127" i="13" s="1"/>
  <c r="L9128" i="13" s="1"/>
  <c r="M9128" i="13" s="1"/>
  <c r="L9129" i="13" s="1"/>
  <c r="M9129" i="13" s="1"/>
  <c r="L9130" i="13" s="1"/>
  <c r="M9130" i="13" s="1"/>
  <c r="L9131" i="13" s="1"/>
  <c r="M9131" i="13" s="1"/>
  <c r="L9132" i="13" s="1"/>
  <c r="M9132" i="13" s="1"/>
  <c r="L9133" i="13" s="1"/>
  <c r="M9133" i="13" s="1"/>
  <c r="L9134" i="13" s="1"/>
  <c r="M9134" i="13" s="1"/>
  <c r="L9135" i="13" s="1"/>
  <c r="M9135" i="13" s="1"/>
  <c r="L9136" i="13" s="1"/>
  <c r="M9136" i="13" s="1"/>
  <c r="L9137" i="13" s="1"/>
  <c r="M9137" i="13" s="1"/>
  <c r="L9138" i="13" s="1"/>
  <c r="M9138" i="13" s="1"/>
  <c r="L9139" i="13" s="1"/>
  <c r="M9139" i="13" s="1"/>
  <c r="L9140" i="13" s="1"/>
  <c r="M9140" i="13" s="1"/>
  <c r="L9141" i="13" s="1"/>
  <c r="M9141" i="13" s="1"/>
  <c r="L9142" i="13" s="1"/>
  <c r="M9142" i="13" s="1"/>
  <c r="L9143" i="13" s="1"/>
  <c r="M9143" i="13" s="1"/>
  <c r="L9144" i="13" s="1"/>
  <c r="M9144" i="13" s="1"/>
  <c r="L9145" i="13" s="1"/>
  <c r="M9145" i="13" s="1"/>
  <c r="L9146" i="13" s="1"/>
  <c r="M9146" i="13" s="1"/>
  <c r="L9147" i="13" s="1"/>
  <c r="M9147" i="13" s="1"/>
  <c r="L9148" i="13" s="1"/>
  <c r="M9148" i="13" s="1"/>
  <c r="L9149" i="13" s="1"/>
  <c r="M9149" i="13" s="1"/>
  <c r="L9150" i="13" s="1"/>
  <c r="M9150" i="13" s="1"/>
  <c r="L9151" i="13" s="1"/>
  <c r="M9151" i="13" s="1"/>
  <c r="L9152" i="13" s="1"/>
  <c r="M9152" i="13" s="1"/>
  <c r="L9153" i="13" s="1"/>
  <c r="M9153" i="13" s="1"/>
  <c r="L9154" i="13" s="1"/>
  <c r="M9154" i="13" s="1"/>
  <c r="L9155" i="13" s="1"/>
  <c r="M9155" i="13" s="1"/>
  <c r="L9156" i="13" s="1"/>
  <c r="M9156" i="13" s="1"/>
  <c r="L9157" i="13" s="1"/>
  <c r="M9157" i="13" s="1"/>
  <c r="L9158" i="13" s="1"/>
  <c r="M9158" i="13" s="1"/>
  <c r="L9159" i="13" s="1"/>
  <c r="M9159" i="13" s="1"/>
  <c r="L9160" i="13" s="1"/>
  <c r="M9160" i="13" s="1"/>
  <c r="L9161" i="13" s="1"/>
  <c r="M9161" i="13" s="1"/>
  <c r="I230" i="14" s="1"/>
  <c r="N230" i="14" s="1"/>
  <c r="M9722" i="13"/>
  <c r="L9723" i="13" s="1"/>
  <c r="M9723" i="13" s="1"/>
  <c r="L9724" i="13" s="1"/>
  <c r="M9724" i="13" s="1"/>
  <c r="L9725" i="13" s="1"/>
  <c r="M9725" i="13" s="1"/>
  <c r="L9726" i="13" s="1"/>
  <c r="M9726" i="13" s="1"/>
  <c r="L9727" i="13" s="1"/>
  <c r="M9727" i="13" s="1"/>
  <c r="L9728" i="13" s="1"/>
  <c r="M9728" i="13" s="1"/>
  <c r="L9729" i="13" s="1"/>
  <c r="M9729" i="13" s="1"/>
  <c r="L9730" i="13" s="1"/>
  <c r="M9730" i="13" s="1"/>
  <c r="L9731" i="13" s="1"/>
  <c r="M9731" i="13" s="1"/>
  <c r="L9732" i="13" s="1"/>
  <c r="M9732" i="13" s="1"/>
  <c r="L9733" i="13" s="1"/>
  <c r="M9733" i="13" s="1"/>
  <c r="L9734" i="13" s="1"/>
  <c r="M9734" i="13" s="1"/>
  <c r="L9735" i="13" s="1"/>
  <c r="M9735" i="13" s="1"/>
  <c r="L9736" i="13" s="1"/>
  <c r="M9736" i="13" s="1"/>
  <c r="L9737" i="13" s="1"/>
  <c r="M9737" i="13" s="1"/>
  <c r="L9738" i="13" s="1"/>
  <c r="M9738" i="13" s="1"/>
  <c r="L9739" i="13" s="1"/>
  <c r="M9739" i="13" s="1"/>
  <c r="L9740" i="13" s="1"/>
  <c r="M9740" i="13" s="1"/>
  <c r="L9741" i="13" s="1"/>
  <c r="M9741" i="13" s="1"/>
  <c r="L9742" i="13" s="1"/>
  <c r="M9742" i="13" s="1"/>
  <c r="L9743" i="13" s="1"/>
  <c r="M9743" i="13" s="1"/>
  <c r="L9744" i="13" s="1"/>
  <c r="M9744" i="13" s="1"/>
  <c r="L9745" i="13" s="1"/>
  <c r="M9745" i="13" s="1"/>
  <c r="L9746" i="13" s="1"/>
  <c r="M9746" i="13" s="1"/>
  <c r="L9747" i="13" s="1"/>
  <c r="M9747" i="13" s="1"/>
  <c r="L9748" i="13" s="1"/>
  <c r="M9748" i="13" s="1"/>
  <c r="L9749" i="13" s="1"/>
  <c r="M9749" i="13" s="1"/>
  <c r="L9750" i="13" s="1"/>
  <c r="M9750" i="13" s="1"/>
  <c r="L9751" i="13" s="1"/>
  <c r="M9751" i="13" s="1"/>
  <c r="L9752" i="13" s="1"/>
  <c r="M9752" i="13" s="1"/>
  <c r="L9753" i="13" s="1"/>
  <c r="M9753" i="13" s="1"/>
  <c r="L9754" i="13" s="1"/>
  <c r="M9754" i="13" s="1"/>
  <c r="L9755" i="13" s="1"/>
  <c r="M9755" i="13" s="1"/>
  <c r="L9756" i="13" s="1"/>
  <c r="M9756" i="13" s="1"/>
  <c r="L9757" i="13" s="1"/>
  <c r="M9757" i="13" s="1"/>
  <c r="L9758" i="13" s="1"/>
  <c r="M9758" i="13" s="1"/>
  <c r="L9759" i="13" s="1"/>
  <c r="M9759" i="13" s="1"/>
  <c r="L9760" i="13" s="1"/>
  <c r="M9760" i="13" s="1"/>
  <c r="L9761" i="13" s="1"/>
  <c r="M9761" i="13" s="1"/>
  <c r="I245" i="14" s="1"/>
  <c r="M10365" i="13"/>
  <c r="L10366" i="13" s="1"/>
  <c r="M10366" i="13" s="1"/>
  <c r="L10367" i="13" s="1"/>
  <c r="M10367" i="13" s="1"/>
  <c r="L10368" i="13" s="1"/>
  <c r="M10368" i="13" s="1"/>
  <c r="L10369" i="13" s="1"/>
  <c r="M10369" i="13" s="1"/>
  <c r="L10370" i="13" s="1"/>
  <c r="M10370" i="13" s="1"/>
  <c r="L10371" i="13" s="1"/>
  <c r="M10371" i="13" s="1"/>
  <c r="L10372" i="13" s="1"/>
  <c r="M10372" i="13" s="1"/>
  <c r="L10373" i="13" s="1"/>
  <c r="M10373" i="13" s="1"/>
  <c r="L10374" i="13" s="1"/>
  <c r="M10374" i="13" s="1"/>
  <c r="L10375" i="13" s="1"/>
  <c r="M10375" i="13" s="1"/>
  <c r="L10376" i="13" s="1"/>
  <c r="M10376" i="13" s="1"/>
  <c r="L10377" i="13" s="1"/>
  <c r="M10377" i="13" s="1"/>
  <c r="L10378" i="13" s="1"/>
  <c r="M10378" i="13" s="1"/>
  <c r="L10379" i="13" s="1"/>
  <c r="M10379" i="13" s="1"/>
  <c r="L10380" i="13" s="1"/>
  <c r="M10380" i="13" s="1"/>
  <c r="L10381" i="13" s="1"/>
  <c r="M10381" i="13" s="1"/>
  <c r="L10382" i="13" s="1"/>
  <c r="M10382" i="13" s="1"/>
  <c r="L10383" i="13" s="1"/>
  <c r="M10383" i="13" s="1"/>
  <c r="L10384" i="13" s="1"/>
  <c r="M10384" i="13" s="1"/>
  <c r="L10385" i="13" s="1"/>
  <c r="M10385" i="13" s="1"/>
  <c r="L10386" i="13" s="1"/>
  <c r="M10386" i="13" s="1"/>
  <c r="L10387" i="13" s="1"/>
  <c r="M10387" i="13" s="1"/>
  <c r="L10388" i="13" s="1"/>
  <c r="M10388" i="13" s="1"/>
  <c r="L10389" i="13" s="1"/>
  <c r="M10389" i="13" s="1"/>
  <c r="L10390" i="13" s="1"/>
  <c r="M10390" i="13" s="1"/>
  <c r="L10391" i="13" s="1"/>
  <c r="M10391" i="13" s="1"/>
  <c r="L10392" i="13" s="1"/>
  <c r="M10392" i="13" s="1"/>
  <c r="L10393" i="13" s="1"/>
  <c r="M10393" i="13" s="1"/>
  <c r="L10394" i="13" s="1"/>
  <c r="M10394" i="13" s="1"/>
  <c r="L10395" i="13" s="1"/>
  <c r="M10395" i="13" s="1"/>
  <c r="L10396" i="13" s="1"/>
  <c r="M10396" i="13" s="1"/>
  <c r="L10397" i="13" s="1"/>
  <c r="M10397" i="13" s="1"/>
  <c r="L10398" i="13" s="1"/>
  <c r="M10398" i="13" s="1"/>
  <c r="L10399" i="13" s="1"/>
  <c r="M10399" i="13" s="1"/>
  <c r="L10400" i="13" s="1"/>
  <c r="M10400" i="13" s="1"/>
  <c r="L10401" i="13" s="1"/>
  <c r="M10401" i="13" s="1"/>
  <c r="I261" i="14" s="1"/>
  <c r="M9282" i="13"/>
  <c r="L9283" i="13" s="1"/>
  <c r="M9283" i="13" s="1"/>
  <c r="L9284" i="13" s="1"/>
  <c r="M9284" i="13" s="1"/>
  <c r="L9285" i="13" s="1"/>
  <c r="M9285" i="13" s="1"/>
  <c r="L9286" i="13" s="1"/>
  <c r="M9286" i="13" s="1"/>
  <c r="L9287" i="13" s="1"/>
  <c r="M9287" i="13" s="1"/>
  <c r="L9288" i="13" s="1"/>
  <c r="M9288" i="13" s="1"/>
  <c r="L9289" i="13" s="1"/>
  <c r="M9289" i="13" s="1"/>
  <c r="L9290" i="13" s="1"/>
  <c r="M9290" i="13" s="1"/>
  <c r="L9291" i="13" s="1"/>
  <c r="M9291" i="13" s="1"/>
  <c r="L9292" i="13" s="1"/>
  <c r="M9292" i="13" s="1"/>
  <c r="L9293" i="13" s="1"/>
  <c r="M9293" i="13" s="1"/>
  <c r="L9294" i="13" s="1"/>
  <c r="M9294" i="13" s="1"/>
  <c r="L9295" i="13" s="1"/>
  <c r="M9295" i="13" s="1"/>
  <c r="L9296" i="13" s="1"/>
  <c r="M9296" i="13" s="1"/>
  <c r="L9297" i="13" s="1"/>
  <c r="M9297" i="13" s="1"/>
  <c r="L9298" i="13" s="1"/>
  <c r="M9298" i="13" s="1"/>
  <c r="L9299" i="13" s="1"/>
  <c r="M9299" i="13" s="1"/>
  <c r="L9300" i="13" s="1"/>
  <c r="M9300" i="13" s="1"/>
  <c r="L9301" i="13" s="1"/>
  <c r="M9301" i="13" s="1"/>
  <c r="L9302" i="13" s="1"/>
  <c r="M9302" i="13" s="1"/>
  <c r="L9303" i="13" s="1"/>
  <c r="M9303" i="13" s="1"/>
  <c r="L9304" i="13" s="1"/>
  <c r="M9304" i="13" s="1"/>
  <c r="L9305" i="13" s="1"/>
  <c r="M9305" i="13" s="1"/>
  <c r="L9306" i="13" s="1"/>
  <c r="M9306" i="13" s="1"/>
  <c r="L9307" i="13" s="1"/>
  <c r="M9307" i="13" s="1"/>
  <c r="L9308" i="13" s="1"/>
  <c r="M9308" i="13" s="1"/>
  <c r="L9309" i="13" s="1"/>
  <c r="M9309" i="13" s="1"/>
  <c r="L9310" i="13" s="1"/>
  <c r="M9310" i="13" s="1"/>
  <c r="L9311" i="13" s="1"/>
  <c r="M9311" i="13" s="1"/>
  <c r="L9312" i="13" s="1"/>
  <c r="M9312" i="13" s="1"/>
  <c r="L9313" i="13" s="1"/>
  <c r="M9313" i="13" s="1"/>
  <c r="L9314" i="13" s="1"/>
  <c r="M9314" i="13" s="1"/>
  <c r="L9315" i="13" s="1"/>
  <c r="M9315" i="13" s="1"/>
  <c r="L9316" i="13" s="1"/>
  <c r="M9316" i="13" s="1"/>
  <c r="L9317" i="13" s="1"/>
  <c r="M9317" i="13" s="1"/>
  <c r="L9318" i="13" s="1"/>
  <c r="M9318" i="13" s="1"/>
  <c r="L9319" i="13" s="1"/>
  <c r="M9319" i="13" s="1"/>
  <c r="L9320" i="13" s="1"/>
  <c r="M9320" i="13" s="1"/>
  <c r="L9321" i="13" s="1"/>
  <c r="M9321" i="13" s="1"/>
  <c r="I234" i="14" s="1"/>
  <c r="N234" i="14" s="1"/>
  <c r="M9362" i="13"/>
  <c r="L9363" i="13" s="1"/>
  <c r="M9363" i="13" s="1"/>
  <c r="L9364" i="13" s="1"/>
  <c r="M9364" i="13" s="1"/>
  <c r="L9365" i="13" s="1"/>
  <c r="M9365" i="13" s="1"/>
  <c r="L9366" i="13" s="1"/>
  <c r="M9366" i="13" s="1"/>
  <c r="L9367" i="13" s="1"/>
  <c r="M9367" i="13" s="1"/>
  <c r="L9368" i="13" s="1"/>
  <c r="M9368" i="13" s="1"/>
  <c r="L9369" i="13" s="1"/>
  <c r="M9369" i="13" s="1"/>
  <c r="L9370" i="13" s="1"/>
  <c r="M9370" i="13" s="1"/>
  <c r="L9371" i="13" s="1"/>
  <c r="M9371" i="13" s="1"/>
  <c r="L9372" i="13" s="1"/>
  <c r="M9372" i="13" s="1"/>
  <c r="L9373" i="13" s="1"/>
  <c r="M9373" i="13" s="1"/>
  <c r="L9374" i="13" s="1"/>
  <c r="M9374" i="13" s="1"/>
  <c r="L9375" i="13" s="1"/>
  <c r="M9375" i="13" s="1"/>
  <c r="L9376" i="13" s="1"/>
  <c r="M9376" i="13" s="1"/>
  <c r="L9377" i="13" s="1"/>
  <c r="M9377" i="13" s="1"/>
  <c r="L9378" i="13" s="1"/>
  <c r="M9378" i="13" s="1"/>
  <c r="L9379" i="13" s="1"/>
  <c r="M9379" i="13" s="1"/>
  <c r="L9380" i="13" s="1"/>
  <c r="M9380" i="13" s="1"/>
  <c r="L9381" i="13" s="1"/>
  <c r="M9381" i="13" s="1"/>
  <c r="L9382" i="13" s="1"/>
  <c r="M9382" i="13" s="1"/>
  <c r="L9383" i="13" s="1"/>
  <c r="M9383" i="13" s="1"/>
  <c r="L9384" i="13" s="1"/>
  <c r="M9384" i="13" s="1"/>
  <c r="L9385" i="13" s="1"/>
  <c r="M9385" i="13" s="1"/>
  <c r="L9386" i="13" s="1"/>
  <c r="M9386" i="13" s="1"/>
  <c r="L9387" i="13" s="1"/>
  <c r="M9387" i="13" s="1"/>
  <c r="L9388" i="13" s="1"/>
  <c r="M9388" i="13" s="1"/>
  <c r="L9389" i="13" s="1"/>
  <c r="M9389" i="13" s="1"/>
  <c r="L9390" i="13" s="1"/>
  <c r="M9390" i="13" s="1"/>
  <c r="L9391" i="13" s="1"/>
  <c r="M9391" i="13" s="1"/>
  <c r="L9392" i="13" s="1"/>
  <c r="M9392" i="13" s="1"/>
  <c r="L9393" i="13" s="1"/>
  <c r="M9393" i="13" s="1"/>
  <c r="L9394" i="13" s="1"/>
  <c r="M9394" i="13" s="1"/>
  <c r="L9395" i="13" s="1"/>
  <c r="M9395" i="13" s="1"/>
  <c r="L9396" i="13" s="1"/>
  <c r="M9396" i="13" s="1"/>
  <c r="L9397" i="13" s="1"/>
  <c r="M9397" i="13" s="1"/>
  <c r="L9398" i="13" s="1"/>
  <c r="M9398" i="13" s="1"/>
  <c r="L9399" i="13" s="1"/>
  <c r="M9399" i="13" s="1"/>
  <c r="L9400" i="13" s="1"/>
  <c r="M9400" i="13" s="1"/>
  <c r="L9401" i="13" s="1"/>
  <c r="M9401" i="13" s="1"/>
  <c r="I236" i="14" s="1"/>
  <c r="M10323" i="13"/>
  <c r="L10324" i="13" s="1"/>
  <c r="M10324" i="13" s="1"/>
  <c r="L10325" i="13" s="1"/>
  <c r="M10325" i="13" s="1"/>
  <c r="L10326" i="13" s="1"/>
  <c r="M10326" i="13" s="1"/>
  <c r="L10327" i="13" s="1"/>
  <c r="M10327" i="13" s="1"/>
  <c r="L10328" i="13" s="1"/>
  <c r="M10328" i="13" s="1"/>
  <c r="L10329" i="13" s="1"/>
  <c r="M10329" i="13" s="1"/>
  <c r="L10330" i="13" s="1"/>
  <c r="M10330" i="13" s="1"/>
  <c r="L10331" i="13" s="1"/>
  <c r="M10331" i="13" s="1"/>
  <c r="L10332" i="13" s="1"/>
  <c r="M10332" i="13" s="1"/>
  <c r="L10333" i="13" s="1"/>
  <c r="M10333" i="13" s="1"/>
  <c r="L10334" i="13" s="1"/>
  <c r="M10334" i="13" s="1"/>
  <c r="L10335" i="13" s="1"/>
  <c r="M10335" i="13" s="1"/>
  <c r="L10336" i="13" s="1"/>
  <c r="M10336" i="13" s="1"/>
  <c r="L10337" i="13" s="1"/>
  <c r="M10337" i="13" s="1"/>
  <c r="L10338" i="13" s="1"/>
  <c r="M10338" i="13" s="1"/>
  <c r="L10339" i="13" s="1"/>
  <c r="M10339" i="13" s="1"/>
  <c r="L10340" i="13" s="1"/>
  <c r="M10340" i="13" s="1"/>
  <c r="L10341" i="13" s="1"/>
  <c r="M10341" i="13" s="1"/>
  <c r="L10342" i="13" s="1"/>
  <c r="M10342" i="13" s="1"/>
  <c r="L10343" i="13" s="1"/>
  <c r="M10343" i="13" s="1"/>
  <c r="L10344" i="13" s="1"/>
  <c r="M10344" i="13" s="1"/>
  <c r="L10345" i="13" s="1"/>
  <c r="M10345" i="13" s="1"/>
  <c r="L10346" i="13" s="1"/>
  <c r="M10346" i="13" s="1"/>
  <c r="L10347" i="13" s="1"/>
  <c r="M10347" i="13" s="1"/>
  <c r="L10348" i="13" s="1"/>
  <c r="M10348" i="13" s="1"/>
  <c r="L10349" i="13" s="1"/>
  <c r="M10349" i="13" s="1"/>
  <c r="L10350" i="13" s="1"/>
  <c r="M10350" i="13" s="1"/>
  <c r="L10351" i="13" s="1"/>
  <c r="M10351" i="13" s="1"/>
  <c r="L10352" i="13" s="1"/>
  <c r="M10352" i="13" s="1"/>
  <c r="L10353" i="13" s="1"/>
  <c r="M10353" i="13" s="1"/>
  <c r="L10354" i="13" s="1"/>
  <c r="M10354" i="13" s="1"/>
  <c r="L10355" i="13" s="1"/>
  <c r="M10355" i="13" s="1"/>
  <c r="L10356" i="13" s="1"/>
  <c r="M10356" i="13" s="1"/>
  <c r="L10357" i="13" s="1"/>
  <c r="M10357" i="13" s="1"/>
  <c r="L10358" i="13" s="1"/>
  <c r="M10358" i="13" s="1"/>
  <c r="L10359" i="13" s="1"/>
  <c r="M10359" i="13" s="1"/>
  <c r="L10360" i="13" s="1"/>
  <c r="M10360" i="13" s="1"/>
  <c r="L10361" i="13" s="1"/>
  <c r="M10361" i="13" s="1"/>
  <c r="I260" i="14" s="1"/>
  <c r="Q107" i="7"/>
  <c r="W107" i="7" s="1"/>
  <c r="Q132" i="7"/>
  <c r="M9602" i="13"/>
  <c r="L9603" i="13" s="1"/>
  <c r="M9603" i="13" s="1"/>
  <c r="L9604" i="13" s="1"/>
  <c r="M9604" i="13" s="1"/>
  <c r="L9605" i="13" s="1"/>
  <c r="M9605" i="13" s="1"/>
  <c r="L9606" i="13" s="1"/>
  <c r="M9606" i="13" s="1"/>
  <c r="L9607" i="13" s="1"/>
  <c r="M9607" i="13" s="1"/>
  <c r="L9608" i="13" s="1"/>
  <c r="M9608" i="13" s="1"/>
  <c r="L9609" i="13" s="1"/>
  <c r="M9609" i="13" s="1"/>
  <c r="L9610" i="13" s="1"/>
  <c r="M9610" i="13" s="1"/>
  <c r="L9611" i="13" s="1"/>
  <c r="M9611" i="13" s="1"/>
  <c r="L9612" i="13" s="1"/>
  <c r="M9612" i="13" s="1"/>
  <c r="L9613" i="13" s="1"/>
  <c r="M9613" i="13" s="1"/>
  <c r="L9614" i="13" s="1"/>
  <c r="M9614" i="13" s="1"/>
  <c r="L9615" i="13" s="1"/>
  <c r="M9615" i="13" s="1"/>
  <c r="L9616" i="13" s="1"/>
  <c r="M9616" i="13" s="1"/>
  <c r="L9617" i="13" s="1"/>
  <c r="M9617" i="13" s="1"/>
  <c r="L9618" i="13" s="1"/>
  <c r="M9618" i="13" s="1"/>
  <c r="L9619" i="13" s="1"/>
  <c r="M9619" i="13" s="1"/>
  <c r="L9620" i="13" s="1"/>
  <c r="M9620" i="13" s="1"/>
  <c r="L9621" i="13" s="1"/>
  <c r="M9621" i="13" s="1"/>
  <c r="L9622" i="13" s="1"/>
  <c r="M9622" i="13" s="1"/>
  <c r="L9623" i="13" s="1"/>
  <c r="M9623" i="13" s="1"/>
  <c r="L9624" i="13" s="1"/>
  <c r="M9624" i="13" s="1"/>
  <c r="L9625" i="13" s="1"/>
  <c r="M9625" i="13" s="1"/>
  <c r="L9626" i="13" s="1"/>
  <c r="M9626" i="13" s="1"/>
  <c r="L9627" i="13" s="1"/>
  <c r="M9627" i="13" s="1"/>
  <c r="L9628" i="13" s="1"/>
  <c r="M9628" i="13" s="1"/>
  <c r="L9629" i="13" s="1"/>
  <c r="M9629" i="13" s="1"/>
  <c r="L9630" i="13" s="1"/>
  <c r="M9630" i="13" s="1"/>
  <c r="L9631" i="13" s="1"/>
  <c r="M9631" i="13" s="1"/>
  <c r="L9632" i="13" s="1"/>
  <c r="M9632" i="13" s="1"/>
  <c r="L9633" i="13" s="1"/>
  <c r="M9633" i="13" s="1"/>
  <c r="L9634" i="13" s="1"/>
  <c r="M9634" i="13" s="1"/>
  <c r="L9635" i="13" s="1"/>
  <c r="M9635" i="13" s="1"/>
  <c r="L9636" i="13" s="1"/>
  <c r="M9636" i="13" s="1"/>
  <c r="L9637" i="13" s="1"/>
  <c r="M9637" i="13" s="1"/>
  <c r="L9638" i="13" s="1"/>
  <c r="M9638" i="13" s="1"/>
  <c r="L9639" i="13" s="1"/>
  <c r="M9639" i="13" s="1"/>
  <c r="L9640" i="13" s="1"/>
  <c r="M9640" i="13" s="1"/>
  <c r="L9641" i="13" s="1"/>
  <c r="M9641" i="13" s="1"/>
  <c r="I242" i="14" s="1"/>
  <c r="M9522" i="13"/>
  <c r="L9523" i="13" s="1"/>
  <c r="M9523" i="13" s="1"/>
  <c r="L9524" i="13" s="1"/>
  <c r="M9524" i="13" s="1"/>
  <c r="L9525" i="13" s="1"/>
  <c r="M9525" i="13" s="1"/>
  <c r="L9526" i="13" s="1"/>
  <c r="M9526" i="13" s="1"/>
  <c r="L9527" i="13" s="1"/>
  <c r="M9527" i="13" s="1"/>
  <c r="L9528" i="13" s="1"/>
  <c r="M9528" i="13" s="1"/>
  <c r="L9529" i="13" s="1"/>
  <c r="M9529" i="13" s="1"/>
  <c r="L9530" i="13" s="1"/>
  <c r="M9530" i="13" s="1"/>
  <c r="L9531" i="13" s="1"/>
  <c r="M9531" i="13" s="1"/>
  <c r="L9532" i="13" s="1"/>
  <c r="M9532" i="13" s="1"/>
  <c r="L9533" i="13" s="1"/>
  <c r="M9533" i="13" s="1"/>
  <c r="L9534" i="13" s="1"/>
  <c r="M9534" i="13" s="1"/>
  <c r="L9535" i="13" s="1"/>
  <c r="M9535" i="13" s="1"/>
  <c r="L9536" i="13" s="1"/>
  <c r="M9536" i="13" s="1"/>
  <c r="L9537" i="13" s="1"/>
  <c r="M9537" i="13" s="1"/>
  <c r="L9538" i="13" s="1"/>
  <c r="M9538" i="13" s="1"/>
  <c r="L9539" i="13" s="1"/>
  <c r="M9539" i="13" s="1"/>
  <c r="L9540" i="13" s="1"/>
  <c r="M9540" i="13" s="1"/>
  <c r="L9541" i="13" s="1"/>
  <c r="M9541" i="13" s="1"/>
  <c r="L9542" i="13" s="1"/>
  <c r="M9542" i="13" s="1"/>
  <c r="L9543" i="13" s="1"/>
  <c r="M9543" i="13" s="1"/>
  <c r="L9544" i="13" s="1"/>
  <c r="M9544" i="13" s="1"/>
  <c r="L9545" i="13" s="1"/>
  <c r="M9545" i="13" s="1"/>
  <c r="L9546" i="13" s="1"/>
  <c r="M9546" i="13" s="1"/>
  <c r="L9547" i="13" s="1"/>
  <c r="M9547" i="13" s="1"/>
  <c r="L9548" i="13" s="1"/>
  <c r="M9548" i="13" s="1"/>
  <c r="L9549" i="13" s="1"/>
  <c r="M9549" i="13" s="1"/>
  <c r="L9550" i="13" s="1"/>
  <c r="M9550" i="13" s="1"/>
  <c r="L9551" i="13" s="1"/>
  <c r="M9551" i="13" s="1"/>
  <c r="L9552" i="13" s="1"/>
  <c r="M9552" i="13" s="1"/>
  <c r="L9553" i="13" s="1"/>
  <c r="M9553" i="13" s="1"/>
  <c r="L9554" i="13" s="1"/>
  <c r="M9554" i="13" s="1"/>
  <c r="L9555" i="13" s="1"/>
  <c r="M9555" i="13" s="1"/>
  <c r="L9556" i="13" s="1"/>
  <c r="M9556" i="13" s="1"/>
  <c r="L9557" i="13" s="1"/>
  <c r="M9557" i="13" s="1"/>
  <c r="L9558" i="13" s="1"/>
  <c r="M9558" i="13" s="1"/>
  <c r="L9559" i="13" s="1"/>
  <c r="M9559" i="13" s="1"/>
  <c r="L9560" i="13" s="1"/>
  <c r="M9560" i="13" s="1"/>
  <c r="L9561" i="13" s="1"/>
  <c r="M9561" i="13" s="1"/>
  <c r="I240" i="14" s="1"/>
  <c r="M9642" i="13"/>
  <c r="L9643" i="13" s="1"/>
  <c r="M9643" i="13" s="1"/>
  <c r="L9644" i="13" s="1"/>
  <c r="M9644" i="13" s="1"/>
  <c r="L9645" i="13" s="1"/>
  <c r="M9645" i="13" s="1"/>
  <c r="L9646" i="13" s="1"/>
  <c r="M9646" i="13" s="1"/>
  <c r="L9647" i="13" s="1"/>
  <c r="M9647" i="13" s="1"/>
  <c r="L9648" i="13" s="1"/>
  <c r="M9648" i="13" s="1"/>
  <c r="L9649" i="13" s="1"/>
  <c r="M9649" i="13" s="1"/>
  <c r="L9650" i="13" s="1"/>
  <c r="M9650" i="13" s="1"/>
  <c r="L9651" i="13" s="1"/>
  <c r="M9651" i="13" s="1"/>
  <c r="L9652" i="13" s="1"/>
  <c r="M9652" i="13" s="1"/>
  <c r="L9653" i="13" s="1"/>
  <c r="M9653" i="13" s="1"/>
  <c r="L9654" i="13" s="1"/>
  <c r="M9654" i="13" s="1"/>
  <c r="L9655" i="13" s="1"/>
  <c r="M9655" i="13" s="1"/>
  <c r="L9656" i="13" s="1"/>
  <c r="M9656" i="13" s="1"/>
  <c r="L9657" i="13" s="1"/>
  <c r="M9657" i="13" s="1"/>
  <c r="L9658" i="13" s="1"/>
  <c r="M9658" i="13" s="1"/>
  <c r="L9659" i="13" s="1"/>
  <c r="M9659" i="13" s="1"/>
  <c r="L9660" i="13" s="1"/>
  <c r="M9660" i="13" s="1"/>
  <c r="L9661" i="13" s="1"/>
  <c r="M9661" i="13" s="1"/>
  <c r="L9662" i="13" s="1"/>
  <c r="M9662" i="13" s="1"/>
  <c r="L9663" i="13" s="1"/>
  <c r="M9663" i="13" s="1"/>
  <c r="L9664" i="13" s="1"/>
  <c r="M9664" i="13" s="1"/>
  <c r="L9665" i="13" s="1"/>
  <c r="M9665" i="13" s="1"/>
  <c r="L9666" i="13" s="1"/>
  <c r="M9666" i="13" s="1"/>
  <c r="L9667" i="13" s="1"/>
  <c r="M9667" i="13" s="1"/>
  <c r="L9668" i="13" s="1"/>
  <c r="M9668" i="13" s="1"/>
  <c r="L9669" i="13" s="1"/>
  <c r="M9669" i="13" s="1"/>
  <c r="L9670" i="13" s="1"/>
  <c r="M9670" i="13" s="1"/>
  <c r="L9671" i="13" s="1"/>
  <c r="M9671" i="13" s="1"/>
  <c r="L9672" i="13" s="1"/>
  <c r="M9672" i="13" s="1"/>
  <c r="L9673" i="13" s="1"/>
  <c r="M9673" i="13" s="1"/>
  <c r="L9674" i="13" s="1"/>
  <c r="M9674" i="13" s="1"/>
  <c r="L9675" i="13" s="1"/>
  <c r="M9675" i="13" s="1"/>
  <c r="L9676" i="13" s="1"/>
  <c r="M9676" i="13" s="1"/>
  <c r="L9677" i="13" s="1"/>
  <c r="M9677" i="13" s="1"/>
  <c r="L9678" i="13" s="1"/>
  <c r="M9678" i="13" s="1"/>
  <c r="L9679" i="13" s="1"/>
  <c r="M9679" i="13" s="1"/>
  <c r="L9680" i="13" s="1"/>
  <c r="M9680" i="13" s="1"/>
  <c r="L9681" i="13" s="1"/>
  <c r="M9681" i="13" s="1"/>
  <c r="I243" i="14" s="1"/>
  <c r="M10282" i="13"/>
  <c r="L10283" i="13" s="1"/>
  <c r="M10283" i="13" s="1"/>
  <c r="L10284" i="13" s="1"/>
  <c r="M10284" i="13" s="1"/>
  <c r="L10285" i="13" s="1"/>
  <c r="M10285" i="13" s="1"/>
  <c r="L10286" i="13" s="1"/>
  <c r="M10286" i="13" s="1"/>
  <c r="L10287" i="13" s="1"/>
  <c r="M10287" i="13" s="1"/>
  <c r="L10288" i="13" s="1"/>
  <c r="M10288" i="13" s="1"/>
  <c r="L10289" i="13" s="1"/>
  <c r="M10289" i="13" s="1"/>
  <c r="L10290" i="13" s="1"/>
  <c r="M10290" i="13" s="1"/>
  <c r="L10291" i="13" s="1"/>
  <c r="M10291" i="13" s="1"/>
  <c r="L10292" i="13" s="1"/>
  <c r="M10292" i="13" s="1"/>
  <c r="L10293" i="13" s="1"/>
  <c r="M10293" i="13" s="1"/>
  <c r="L10294" i="13" s="1"/>
  <c r="M10294" i="13" s="1"/>
  <c r="L10295" i="13" s="1"/>
  <c r="M10295" i="13" s="1"/>
  <c r="L10296" i="13" s="1"/>
  <c r="M10296" i="13" s="1"/>
  <c r="L10297" i="13" s="1"/>
  <c r="M10297" i="13" s="1"/>
  <c r="L10298" i="13" s="1"/>
  <c r="M10298" i="13" s="1"/>
  <c r="L10299" i="13" s="1"/>
  <c r="M10299" i="13" s="1"/>
  <c r="L10300" i="13" s="1"/>
  <c r="M10300" i="13" s="1"/>
  <c r="L10301" i="13" s="1"/>
  <c r="M10301" i="13" s="1"/>
  <c r="L10302" i="13" s="1"/>
  <c r="M10302" i="13" s="1"/>
  <c r="L10303" i="13" s="1"/>
  <c r="M10303" i="13" s="1"/>
  <c r="L10304" i="13" s="1"/>
  <c r="M10304" i="13" s="1"/>
  <c r="L10305" i="13" s="1"/>
  <c r="M10305" i="13" s="1"/>
  <c r="L10306" i="13" s="1"/>
  <c r="M10306" i="13" s="1"/>
  <c r="L10307" i="13" s="1"/>
  <c r="M10307" i="13" s="1"/>
  <c r="L10308" i="13" s="1"/>
  <c r="M10308" i="13" s="1"/>
  <c r="L10309" i="13" s="1"/>
  <c r="M10309" i="13" s="1"/>
  <c r="L10310" i="13" s="1"/>
  <c r="M10310" i="13" s="1"/>
  <c r="L10311" i="13" s="1"/>
  <c r="M10311" i="13" s="1"/>
  <c r="L10312" i="13" s="1"/>
  <c r="M10312" i="13" s="1"/>
  <c r="L10313" i="13" s="1"/>
  <c r="M10313" i="13" s="1"/>
  <c r="L10314" i="13" s="1"/>
  <c r="M10314" i="13" s="1"/>
  <c r="L10315" i="13" s="1"/>
  <c r="M10315" i="13" s="1"/>
  <c r="L10316" i="13" s="1"/>
  <c r="M10316" i="13" s="1"/>
  <c r="L10317" i="13" s="1"/>
  <c r="M10317" i="13" s="1"/>
  <c r="L10318" i="13" s="1"/>
  <c r="M10318" i="13" s="1"/>
  <c r="L10319" i="13" s="1"/>
  <c r="M10319" i="13" s="1"/>
  <c r="L10320" i="13" s="1"/>
  <c r="M10320" i="13" s="1"/>
  <c r="L10321" i="13" s="1"/>
  <c r="M10321" i="13" s="1"/>
  <c r="I259" i="14" s="1"/>
  <c r="C10" i="16"/>
  <c r="D10" i="16" s="1"/>
  <c r="Q40" i="7"/>
  <c r="W40" i="7" s="1"/>
  <c r="M9242" i="13"/>
  <c r="L9243" i="13" s="1"/>
  <c r="M9243" i="13" s="1"/>
  <c r="L9244" i="13" s="1"/>
  <c r="M9244" i="13" s="1"/>
  <c r="L9245" i="13" s="1"/>
  <c r="M9245" i="13" s="1"/>
  <c r="L9246" i="13" s="1"/>
  <c r="M9246" i="13" s="1"/>
  <c r="L9247" i="13" s="1"/>
  <c r="M9247" i="13" s="1"/>
  <c r="L9248" i="13" s="1"/>
  <c r="M9248" i="13" s="1"/>
  <c r="L9249" i="13" s="1"/>
  <c r="M9249" i="13" s="1"/>
  <c r="L9250" i="13" s="1"/>
  <c r="M9250" i="13" s="1"/>
  <c r="L9251" i="13" s="1"/>
  <c r="M9251" i="13" s="1"/>
  <c r="L9252" i="13" s="1"/>
  <c r="M9252" i="13" s="1"/>
  <c r="L9253" i="13" s="1"/>
  <c r="M9253" i="13" s="1"/>
  <c r="L9254" i="13" s="1"/>
  <c r="M9254" i="13" s="1"/>
  <c r="L9255" i="13" s="1"/>
  <c r="M9255" i="13" s="1"/>
  <c r="L9256" i="13" s="1"/>
  <c r="M9256" i="13" s="1"/>
  <c r="L9257" i="13" s="1"/>
  <c r="M9257" i="13" s="1"/>
  <c r="L9258" i="13" s="1"/>
  <c r="M9258" i="13" s="1"/>
  <c r="L9259" i="13" s="1"/>
  <c r="M9259" i="13" s="1"/>
  <c r="L9260" i="13" s="1"/>
  <c r="M9260" i="13" s="1"/>
  <c r="L9261" i="13" s="1"/>
  <c r="M9261" i="13" s="1"/>
  <c r="L9262" i="13" s="1"/>
  <c r="M9262" i="13" s="1"/>
  <c r="L9263" i="13" s="1"/>
  <c r="M9263" i="13" s="1"/>
  <c r="L9264" i="13" s="1"/>
  <c r="M9264" i="13" s="1"/>
  <c r="L9265" i="13" s="1"/>
  <c r="M9265" i="13" s="1"/>
  <c r="L9266" i="13" s="1"/>
  <c r="M9266" i="13" s="1"/>
  <c r="L9267" i="13" s="1"/>
  <c r="M9267" i="13" s="1"/>
  <c r="L9268" i="13" s="1"/>
  <c r="M9268" i="13" s="1"/>
  <c r="L9269" i="13" s="1"/>
  <c r="M9269" i="13" s="1"/>
  <c r="L9270" i="13" s="1"/>
  <c r="M9270" i="13" s="1"/>
  <c r="L9271" i="13" s="1"/>
  <c r="M9271" i="13" s="1"/>
  <c r="L9272" i="13" s="1"/>
  <c r="M9272" i="13" s="1"/>
  <c r="L9273" i="13" s="1"/>
  <c r="M9273" i="13" s="1"/>
  <c r="L9274" i="13" s="1"/>
  <c r="M9274" i="13" s="1"/>
  <c r="L9275" i="13" s="1"/>
  <c r="M9275" i="13" s="1"/>
  <c r="L9276" i="13" s="1"/>
  <c r="M9276" i="13" s="1"/>
  <c r="L9277" i="13" s="1"/>
  <c r="M9277" i="13" s="1"/>
  <c r="L9278" i="13" s="1"/>
  <c r="M9278" i="13" s="1"/>
  <c r="L9279" i="13" s="1"/>
  <c r="M9279" i="13" s="1"/>
  <c r="L9280" i="13" s="1"/>
  <c r="M9280" i="13" s="1"/>
  <c r="L9281" i="13" s="1"/>
  <c r="M9281" i="13" s="1"/>
  <c r="I233" i="14" s="1"/>
  <c r="N233" i="14" s="1"/>
  <c r="M9322" i="13"/>
  <c r="L9323" i="13" s="1"/>
  <c r="M9323" i="13" s="1"/>
  <c r="L9324" i="13" s="1"/>
  <c r="M9324" i="13" s="1"/>
  <c r="L9325" i="13" s="1"/>
  <c r="M9325" i="13" s="1"/>
  <c r="L9326" i="13" s="1"/>
  <c r="M9326" i="13" s="1"/>
  <c r="L9327" i="13" s="1"/>
  <c r="M9327" i="13" s="1"/>
  <c r="L9328" i="13" s="1"/>
  <c r="M9328" i="13" s="1"/>
  <c r="L9329" i="13" s="1"/>
  <c r="M9329" i="13" s="1"/>
  <c r="L9330" i="13" s="1"/>
  <c r="M9330" i="13" s="1"/>
  <c r="L9331" i="13" s="1"/>
  <c r="M9331" i="13" s="1"/>
  <c r="L9332" i="13" s="1"/>
  <c r="M9332" i="13" s="1"/>
  <c r="L9333" i="13" s="1"/>
  <c r="M9333" i="13" s="1"/>
  <c r="L9334" i="13" s="1"/>
  <c r="M9334" i="13" s="1"/>
  <c r="L9335" i="13" s="1"/>
  <c r="M9335" i="13" s="1"/>
  <c r="L9336" i="13" s="1"/>
  <c r="M9336" i="13" s="1"/>
  <c r="L9337" i="13" s="1"/>
  <c r="M9337" i="13" s="1"/>
  <c r="L9338" i="13" s="1"/>
  <c r="M9338" i="13" s="1"/>
  <c r="L9339" i="13" s="1"/>
  <c r="M9339" i="13" s="1"/>
  <c r="L9340" i="13" s="1"/>
  <c r="M9340" i="13" s="1"/>
  <c r="L9341" i="13" s="1"/>
  <c r="M9341" i="13" s="1"/>
  <c r="L9342" i="13" s="1"/>
  <c r="M9342" i="13" s="1"/>
  <c r="L9343" i="13" s="1"/>
  <c r="M9343" i="13" s="1"/>
  <c r="L9344" i="13" s="1"/>
  <c r="M9344" i="13" s="1"/>
  <c r="L9345" i="13" s="1"/>
  <c r="M9345" i="13" s="1"/>
  <c r="L9346" i="13" s="1"/>
  <c r="M9346" i="13" s="1"/>
  <c r="L9347" i="13" s="1"/>
  <c r="M9347" i="13" s="1"/>
  <c r="L9348" i="13" s="1"/>
  <c r="M9348" i="13" s="1"/>
  <c r="L9349" i="13" s="1"/>
  <c r="M9349" i="13" s="1"/>
  <c r="L9350" i="13" s="1"/>
  <c r="M9350" i="13" s="1"/>
  <c r="L9351" i="13" s="1"/>
  <c r="M9351" i="13" s="1"/>
  <c r="L9352" i="13" s="1"/>
  <c r="M9352" i="13" s="1"/>
  <c r="L9353" i="13" s="1"/>
  <c r="M9353" i="13" s="1"/>
  <c r="L9354" i="13" s="1"/>
  <c r="M9354" i="13" s="1"/>
  <c r="L9355" i="13" s="1"/>
  <c r="M9355" i="13" s="1"/>
  <c r="L9356" i="13" s="1"/>
  <c r="M9356" i="13" s="1"/>
  <c r="L9357" i="13" s="1"/>
  <c r="M9357" i="13" s="1"/>
  <c r="L9358" i="13" s="1"/>
  <c r="M9358" i="13" s="1"/>
  <c r="L9359" i="13" s="1"/>
  <c r="M9359" i="13" s="1"/>
  <c r="L9360" i="13" s="1"/>
  <c r="M9360" i="13" s="1"/>
  <c r="L9361" i="13" s="1"/>
  <c r="M9361" i="13" s="1"/>
  <c r="I235" i="14" s="1"/>
  <c r="N235" i="14" s="1"/>
  <c r="M9402" i="13"/>
  <c r="L9403" i="13" s="1"/>
  <c r="M9403" i="13" s="1"/>
  <c r="L9404" i="13" s="1"/>
  <c r="M9404" i="13" s="1"/>
  <c r="L9405" i="13" s="1"/>
  <c r="M9405" i="13" s="1"/>
  <c r="L9406" i="13" s="1"/>
  <c r="M9406" i="13" s="1"/>
  <c r="L9407" i="13" s="1"/>
  <c r="M9407" i="13" s="1"/>
  <c r="L9408" i="13" s="1"/>
  <c r="M9408" i="13" s="1"/>
  <c r="L9409" i="13" s="1"/>
  <c r="M9409" i="13" s="1"/>
  <c r="L9410" i="13" s="1"/>
  <c r="M9410" i="13" s="1"/>
  <c r="L9411" i="13" s="1"/>
  <c r="M9411" i="13" s="1"/>
  <c r="L9412" i="13" s="1"/>
  <c r="M9412" i="13" s="1"/>
  <c r="L9413" i="13" s="1"/>
  <c r="M9413" i="13" s="1"/>
  <c r="L9414" i="13" s="1"/>
  <c r="M9414" i="13" s="1"/>
  <c r="L9415" i="13" s="1"/>
  <c r="M9415" i="13" s="1"/>
  <c r="L9416" i="13" s="1"/>
  <c r="M9416" i="13" s="1"/>
  <c r="L9417" i="13" s="1"/>
  <c r="M9417" i="13" s="1"/>
  <c r="L9418" i="13" s="1"/>
  <c r="M9418" i="13" s="1"/>
  <c r="L9419" i="13" s="1"/>
  <c r="M9419" i="13" s="1"/>
  <c r="L9420" i="13" s="1"/>
  <c r="M9420" i="13" s="1"/>
  <c r="L9421" i="13" s="1"/>
  <c r="M9421" i="13" s="1"/>
  <c r="L9422" i="13" s="1"/>
  <c r="M9422" i="13" s="1"/>
  <c r="L9423" i="13" s="1"/>
  <c r="M9423" i="13" s="1"/>
  <c r="L9424" i="13" s="1"/>
  <c r="M9424" i="13" s="1"/>
  <c r="L9425" i="13" s="1"/>
  <c r="M9425" i="13" s="1"/>
  <c r="L9426" i="13" s="1"/>
  <c r="M9426" i="13" s="1"/>
  <c r="L9427" i="13" s="1"/>
  <c r="M9427" i="13" s="1"/>
  <c r="L9428" i="13" s="1"/>
  <c r="M9428" i="13" s="1"/>
  <c r="L9429" i="13" s="1"/>
  <c r="M9429" i="13" s="1"/>
  <c r="L9430" i="13" s="1"/>
  <c r="M9430" i="13" s="1"/>
  <c r="L9431" i="13" s="1"/>
  <c r="M9431" i="13" s="1"/>
  <c r="L9432" i="13" s="1"/>
  <c r="M9432" i="13" s="1"/>
  <c r="L9433" i="13" s="1"/>
  <c r="M9433" i="13" s="1"/>
  <c r="L9434" i="13" s="1"/>
  <c r="M9434" i="13" s="1"/>
  <c r="L9435" i="13" s="1"/>
  <c r="M9435" i="13" s="1"/>
  <c r="L9436" i="13" s="1"/>
  <c r="M9436" i="13" s="1"/>
  <c r="L9437" i="13" s="1"/>
  <c r="M9437" i="13" s="1"/>
  <c r="L9438" i="13" s="1"/>
  <c r="M9438" i="13" s="1"/>
  <c r="L9439" i="13" s="1"/>
  <c r="M9439" i="13" s="1"/>
  <c r="L9440" i="13" s="1"/>
  <c r="M9440" i="13" s="1"/>
  <c r="L9441" i="13" s="1"/>
  <c r="M9441" i="13" s="1"/>
  <c r="I237" i="14" s="1"/>
  <c r="M9762" i="13"/>
  <c r="L9763" i="13" s="1"/>
  <c r="M9763" i="13" s="1"/>
  <c r="L9764" i="13" s="1"/>
  <c r="M9764" i="13" s="1"/>
  <c r="L9765" i="13" s="1"/>
  <c r="M9765" i="13" s="1"/>
  <c r="L9766" i="13" s="1"/>
  <c r="M9766" i="13" s="1"/>
  <c r="L9767" i="13" s="1"/>
  <c r="M9767" i="13" s="1"/>
  <c r="L9768" i="13" s="1"/>
  <c r="M9768" i="13" s="1"/>
  <c r="L9769" i="13" s="1"/>
  <c r="M9769" i="13" s="1"/>
  <c r="L9770" i="13" s="1"/>
  <c r="M9770" i="13" s="1"/>
  <c r="L9771" i="13" s="1"/>
  <c r="M9771" i="13" s="1"/>
  <c r="L9772" i="13" s="1"/>
  <c r="M9772" i="13" s="1"/>
  <c r="L9773" i="13" s="1"/>
  <c r="M9773" i="13" s="1"/>
  <c r="L9774" i="13" s="1"/>
  <c r="M9774" i="13" s="1"/>
  <c r="L9775" i="13" s="1"/>
  <c r="M9775" i="13" s="1"/>
  <c r="L9776" i="13" s="1"/>
  <c r="M9776" i="13" s="1"/>
  <c r="L9777" i="13" s="1"/>
  <c r="M9777" i="13" s="1"/>
  <c r="L9778" i="13" s="1"/>
  <c r="M9778" i="13" s="1"/>
  <c r="L9779" i="13" s="1"/>
  <c r="M9779" i="13" s="1"/>
  <c r="L9780" i="13" s="1"/>
  <c r="M9780" i="13" s="1"/>
  <c r="L9781" i="13" s="1"/>
  <c r="M9781" i="13" s="1"/>
  <c r="L9782" i="13" s="1"/>
  <c r="M9782" i="13" s="1"/>
  <c r="L9783" i="13" s="1"/>
  <c r="M9783" i="13" s="1"/>
  <c r="L9784" i="13" s="1"/>
  <c r="M9784" i="13" s="1"/>
  <c r="L9785" i="13" s="1"/>
  <c r="M9785" i="13" s="1"/>
  <c r="L9786" i="13" s="1"/>
  <c r="M9786" i="13" s="1"/>
  <c r="L9787" i="13" s="1"/>
  <c r="M9787" i="13" s="1"/>
  <c r="L9788" i="13" s="1"/>
  <c r="M9788" i="13" s="1"/>
  <c r="L9789" i="13" s="1"/>
  <c r="M9789" i="13" s="1"/>
  <c r="L9790" i="13" s="1"/>
  <c r="M9790" i="13" s="1"/>
  <c r="L9791" i="13" s="1"/>
  <c r="M9791" i="13" s="1"/>
  <c r="L9792" i="13" s="1"/>
  <c r="M9792" i="13" s="1"/>
  <c r="L9793" i="13" s="1"/>
  <c r="M9793" i="13" s="1"/>
  <c r="L9794" i="13" s="1"/>
  <c r="M9794" i="13" s="1"/>
  <c r="L9795" i="13" s="1"/>
  <c r="M9795" i="13" s="1"/>
  <c r="L9796" i="13" s="1"/>
  <c r="M9796" i="13" s="1"/>
  <c r="L9797" i="13" s="1"/>
  <c r="M9797" i="13" s="1"/>
  <c r="L9798" i="13" s="1"/>
  <c r="M9798" i="13" s="1"/>
  <c r="L9799" i="13" s="1"/>
  <c r="M9799" i="13" s="1"/>
  <c r="L9800" i="13" s="1"/>
  <c r="M9800" i="13" s="1"/>
  <c r="L9801" i="13" s="1"/>
  <c r="M9801" i="13" s="1"/>
  <c r="I246" i="14" s="1"/>
  <c r="M10209" i="13"/>
  <c r="L10210" i="13" s="1"/>
  <c r="M10210" i="13" s="1"/>
  <c r="L10211" i="13" s="1"/>
  <c r="M10211" i="13" s="1"/>
  <c r="L10212" i="13" s="1"/>
  <c r="M10212" i="13" s="1"/>
  <c r="L10213" i="13" s="1"/>
  <c r="M10213" i="13" s="1"/>
  <c r="L10214" i="13" s="1"/>
  <c r="M10214" i="13" s="1"/>
  <c r="L10215" i="13" s="1"/>
  <c r="M10215" i="13" s="1"/>
  <c r="L10216" i="13" s="1"/>
  <c r="M10216" i="13" s="1"/>
  <c r="L10217" i="13" s="1"/>
  <c r="M10217" i="13" s="1"/>
  <c r="L10218" i="13" s="1"/>
  <c r="M10218" i="13" s="1"/>
  <c r="L10219" i="13" s="1"/>
  <c r="M10219" i="13" s="1"/>
  <c r="L10220" i="13" s="1"/>
  <c r="M10220" i="13" s="1"/>
  <c r="L10221" i="13" s="1"/>
  <c r="M10221" i="13" s="1"/>
  <c r="L10222" i="13" s="1"/>
  <c r="M10222" i="13" s="1"/>
  <c r="L10223" i="13" s="1"/>
  <c r="M10223" i="13" s="1"/>
  <c r="L10224" i="13" s="1"/>
  <c r="M10224" i="13" s="1"/>
  <c r="L10225" i="13" s="1"/>
  <c r="M10225" i="13" s="1"/>
  <c r="L10226" i="13" s="1"/>
  <c r="M10226" i="13" s="1"/>
  <c r="L10227" i="13" s="1"/>
  <c r="M10227" i="13" s="1"/>
  <c r="L10228" i="13" s="1"/>
  <c r="M10228" i="13" s="1"/>
  <c r="L10229" i="13" s="1"/>
  <c r="M10229" i="13" s="1"/>
  <c r="L10230" i="13" s="1"/>
  <c r="M10230" i="13" s="1"/>
  <c r="L10231" i="13" s="1"/>
  <c r="M10231" i="13" s="1"/>
  <c r="L10232" i="13" s="1"/>
  <c r="M10232" i="13" s="1"/>
  <c r="L10233" i="13" s="1"/>
  <c r="M10233" i="13" s="1"/>
  <c r="L10234" i="13" s="1"/>
  <c r="M10234" i="13" s="1"/>
  <c r="L10235" i="13" s="1"/>
  <c r="M10235" i="13" s="1"/>
  <c r="L10236" i="13" s="1"/>
  <c r="M10236" i="13" s="1"/>
  <c r="L10237" i="13" s="1"/>
  <c r="M10237" i="13" s="1"/>
  <c r="L10238" i="13" s="1"/>
  <c r="M10238" i="13" s="1"/>
  <c r="L10239" i="13" s="1"/>
  <c r="M10239" i="13" s="1"/>
  <c r="L10240" i="13" s="1"/>
  <c r="M10240" i="13" s="1"/>
  <c r="L10241" i="13" s="1"/>
  <c r="M10241" i="13" s="1"/>
  <c r="I257" i="14" s="1"/>
  <c r="Q4" i="7"/>
  <c r="M10243" i="13"/>
  <c r="L10244" i="13" s="1"/>
  <c r="M10244" i="13" s="1"/>
  <c r="L10245" i="13" s="1"/>
  <c r="M10245" i="13" s="1"/>
  <c r="L10246" i="13" s="1"/>
  <c r="M10246" i="13" s="1"/>
  <c r="L10247" i="13" s="1"/>
  <c r="M10247" i="13" s="1"/>
  <c r="L10248" i="13" s="1"/>
  <c r="M10248" i="13" s="1"/>
  <c r="L10249" i="13" s="1"/>
  <c r="M10249" i="13" s="1"/>
  <c r="L10250" i="13" s="1"/>
  <c r="M10250" i="13" s="1"/>
  <c r="L10251" i="13" s="1"/>
  <c r="M10251" i="13" s="1"/>
  <c r="L10252" i="13" s="1"/>
  <c r="M10252" i="13" s="1"/>
  <c r="L10253" i="13" s="1"/>
  <c r="M10253" i="13" s="1"/>
  <c r="L10254" i="13" s="1"/>
  <c r="M10254" i="13" s="1"/>
  <c r="L10255" i="13" s="1"/>
  <c r="M10255" i="13" s="1"/>
  <c r="L10256" i="13" s="1"/>
  <c r="M10256" i="13" s="1"/>
  <c r="L10257" i="13" s="1"/>
  <c r="M10257" i="13" s="1"/>
  <c r="L10258" i="13" s="1"/>
  <c r="M10258" i="13" s="1"/>
  <c r="L10259" i="13" s="1"/>
  <c r="M10259" i="13" s="1"/>
  <c r="L10260" i="13" s="1"/>
  <c r="M10260" i="13" s="1"/>
  <c r="L10261" i="13" s="1"/>
  <c r="M10261" i="13" s="1"/>
  <c r="L10262" i="13" s="1"/>
  <c r="M10262" i="13" s="1"/>
  <c r="L10263" i="13" s="1"/>
  <c r="M10263" i="13" s="1"/>
  <c r="L10264" i="13" s="1"/>
  <c r="M10264" i="13" s="1"/>
  <c r="L10265" i="13" s="1"/>
  <c r="M10265" i="13" s="1"/>
  <c r="L10266" i="13" s="1"/>
  <c r="M10266" i="13" s="1"/>
  <c r="L10267" i="13" s="1"/>
  <c r="M10267" i="13" s="1"/>
  <c r="L10268" i="13" s="1"/>
  <c r="M10268" i="13" s="1"/>
  <c r="L10269" i="13" s="1"/>
  <c r="M10269" i="13" s="1"/>
  <c r="L10270" i="13" s="1"/>
  <c r="M10270" i="13" s="1"/>
  <c r="L10271" i="13" s="1"/>
  <c r="M10271" i="13" s="1"/>
  <c r="L10272" i="13" s="1"/>
  <c r="M10272" i="13" s="1"/>
  <c r="L10273" i="13" s="1"/>
  <c r="M10273" i="13" s="1"/>
  <c r="L10274" i="13" s="1"/>
  <c r="M10274" i="13" s="1"/>
  <c r="L10275" i="13" s="1"/>
  <c r="M10275" i="13" s="1"/>
  <c r="L10276" i="13" s="1"/>
  <c r="M10276" i="13" s="1"/>
  <c r="L10277" i="13" s="1"/>
  <c r="M10277" i="13" s="1"/>
  <c r="L10278" i="13" s="1"/>
  <c r="M10278" i="13" s="1"/>
  <c r="L10279" i="13" s="1"/>
  <c r="M10279" i="13" s="1"/>
  <c r="L10280" i="13" s="1"/>
  <c r="M10280" i="13" s="1"/>
  <c r="L10281" i="13" s="1"/>
  <c r="M10281" i="13" s="1"/>
  <c r="I258" i="14" s="1"/>
  <c r="M10002" i="13"/>
  <c r="L10003" i="13" s="1"/>
  <c r="M10003" i="13" s="1"/>
  <c r="L10004" i="13" s="1"/>
  <c r="M10004" i="13" s="1"/>
  <c r="L10005" i="13" s="1"/>
  <c r="M10005" i="13" s="1"/>
  <c r="L10006" i="13" s="1"/>
  <c r="M10006" i="13" s="1"/>
  <c r="L10007" i="13" s="1"/>
  <c r="M10007" i="13" s="1"/>
  <c r="L10008" i="13" s="1"/>
  <c r="M10008" i="13" s="1"/>
  <c r="L10009" i="13" s="1"/>
  <c r="M10009" i="13" s="1"/>
  <c r="L10010" i="13" s="1"/>
  <c r="M10010" i="13" s="1"/>
  <c r="L10011" i="13" s="1"/>
  <c r="M10011" i="13" s="1"/>
  <c r="L10012" i="13" s="1"/>
  <c r="M10012" i="13" s="1"/>
  <c r="L10013" i="13" s="1"/>
  <c r="M10013" i="13" s="1"/>
  <c r="L10014" i="13" s="1"/>
  <c r="M10014" i="13" s="1"/>
  <c r="L10015" i="13" s="1"/>
  <c r="M10015" i="13" s="1"/>
  <c r="L10016" i="13" s="1"/>
  <c r="M10016" i="13" s="1"/>
  <c r="L10017" i="13" s="1"/>
  <c r="M10017" i="13" s="1"/>
  <c r="L10018" i="13" s="1"/>
  <c r="M10018" i="13" s="1"/>
  <c r="L10019" i="13" s="1"/>
  <c r="M10019" i="13" s="1"/>
  <c r="L10020" i="13" s="1"/>
  <c r="M10020" i="13" s="1"/>
  <c r="L10021" i="13" s="1"/>
  <c r="M10021" i="13" s="1"/>
  <c r="L10022" i="13" s="1"/>
  <c r="M10022" i="13" s="1"/>
  <c r="L10023" i="13" s="1"/>
  <c r="M10023" i="13" s="1"/>
  <c r="L10024" i="13" s="1"/>
  <c r="M10024" i="13" s="1"/>
  <c r="L10025" i="13" s="1"/>
  <c r="M10025" i="13" s="1"/>
  <c r="L10026" i="13" s="1"/>
  <c r="M10026" i="13" s="1"/>
  <c r="L10027" i="13" s="1"/>
  <c r="M10027" i="13" s="1"/>
  <c r="L10028" i="13" s="1"/>
  <c r="M10028" i="13" s="1"/>
  <c r="L10029" i="13" s="1"/>
  <c r="M10029" i="13" s="1"/>
  <c r="L10030" i="13" s="1"/>
  <c r="M10030" i="13" s="1"/>
  <c r="L10031" i="13" s="1"/>
  <c r="M10031" i="13" s="1"/>
  <c r="L10032" i="13" s="1"/>
  <c r="M10032" i="13" s="1"/>
  <c r="L10033" i="13" s="1"/>
  <c r="M10033" i="13" s="1"/>
  <c r="L10034" i="13" s="1"/>
  <c r="M10034" i="13" s="1"/>
  <c r="L10035" i="13" s="1"/>
  <c r="M10035" i="13" s="1"/>
  <c r="L10036" i="13" s="1"/>
  <c r="M10036" i="13" s="1"/>
  <c r="L10037" i="13" s="1"/>
  <c r="M10037" i="13" s="1"/>
  <c r="L10038" i="13" s="1"/>
  <c r="M10038" i="13" s="1"/>
  <c r="L10039" i="13" s="1"/>
  <c r="M10039" i="13" s="1"/>
  <c r="L10040" i="13" s="1"/>
  <c r="M10040" i="13" s="1"/>
  <c r="L10041" i="13" s="1"/>
  <c r="M10041" i="13" s="1"/>
  <c r="I252" i="14" s="1"/>
  <c r="M10123" i="13"/>
  <c r="L10124" i="13" s="1"/>
  <c r="M10124" i="13" s="1"/>
  <c r="L10125" i="13" s="1"/>
  <c r="M10125" i="13" s="1"/>
  <c r="L10126" i="13" s="1"/>
  <c r="M10126" i="13" s="1"/>
  <c r="L10127" i="13" s="1"/>
  <c r="M10127" i="13" s="1"/>
  <c r="L10128" i="13" s="1"/>
  <c r="M10128" i="13" s="1"/>
  <c r="L10129" i="13" s="1"/>
  <c r="M10129" i="13" s="1"/>
  <c r="L10130" i="13" s="1"/>
  <c r="M10130" i="13" s="1"/>
  <c r="L10131" i="13" s="1"/>
  <c r="M10131" i="13" s="1"/>
  <c r="L10132" i="13" s="1"/>
  <c r="M10132" i="13" s="1"/>
  <c r="L10133" i="13" s="1"/>
  <c r="M10133" i="13" s="1"/>
  <c r="L10134" i="13" s="1"/>
  <c r="M10134" i="13" s="1"/>
  <c r="L10135" i="13" s="1"/>
  <c r="M10135" i="13" s="1"/>
  <c r="L10136" i="13" s="1"/>
  <c r="M10136" i="13" s="1"/>
  <c r="L10137" i="13" s="1"/>
  <c r="M10137" i="13" s="1"/>
  <c r="L10138" i="13" s="1"/>
  <c r="M10138" i="13" s="1"/>
  <c r="L10139" i="13" s="1"/>
  <c r="M10139" i="13" s="1"/>
  <c r="L10140" i="13" s="1"/>
  <c r="M10140" i="13" s="1"/>
  <c r="L10141" i="13" s="1"/>
  <c r="M10141" i="13" s="1"/>
  <c r="L10142" i="13" s="1"/>
  <c r="M10142" i="13" s="1"/>
  <c r="L10143" i="13" s="1"/>
  <c r="M10143" i="13" s="1"/>
  <c r="L10144" i="13" s="1"/>
  <c r="M10144" i="13" s="1"/>
  <c r="L10145" i="13" s="1"/>
  <c r="M10145" i="13" s="1"/>
  <c r="L10146" i="13" s="1"/>
  <c r="M10146" i="13" s="1"/>
  <c r="L10147" i="13" s="1"/>
  <c r="M10147" i="13" s="1"/>
  <c r="L10148" i="13" s="1"/>
  <c r="M10148" i="13" s="1"/>
  <c r="L10149" i="13" s="1"/>
  <c r="M10149" i="13" s="1"/>
  <c r="L10150" i="13" s="1"/>
  <c r="M10150" i="13" s="1"/>
  <c r="L10151" i="13" s="1"/>
  <c r="M10151" i="13" s="1"/>
  <c r="L10152" i="13" s="1"/>
  <c r="M10152" i="13" s="1"/>
  <c r="L10153" i="13" s="1"/>
  <c r="M10153" i="13" s="1"/>
  <c r="L10154" i="13" s="1"/>
  <c r="M10154" i="13" s="1"/>
  <c r="L10155" i="13" s="1"/>
  <c r="M10155" i="13" s="1"/>
  <c r="L10156" i="13" s="1"/>
  <c r="M10156" i="13" s="1"/>
  <c r="L10157" i="13" s="1"/>
  <c r="M10157" i="13" s="1"/>
  <c r="L10158" i="13" s="1"/>
  <c r="M10158" i="13" s="1"/>
  <c r="L10159" i="13" s="1"/>
  <c r="M10159" i="13" s="1"/>
  <c r="L10160" i="13" s="1"/>
  <c r="M10160" i="13" s="1"/>
  <c r="L10161" i="13" s="1"/>
  <c r="M10161" i="13" s="1"/>
  <c r="I255" i="14" s="1"/>
  <c r="M10082" i="13"/>
  <c r="L10083" i="13" s="1"/>
  <c r="M10083" i="13" s="1"/>
  <c r="L10084" i="13" s="1"/>
  <c r="M10084" i="13" s="1"/>
  <c r="L10085" i="13" s="1"/>
  <c r="M10085" i="13" s="1"/>
  <c r="L10086" i="13" s="1"/>
  <c r="M10086" i="13" s="1"/>
  <c r="L10087" i="13" s="1"/>
  <c r="M10087" i="13" s="1"/>
  <c r="L10088" i="13" s="1"/>
  <c r="M10088" i="13" s="1"/>
  <c r="L10089" i="13" s="1"/>
  <c r="M10089" i="13" s="1"/>
  <c r="L10090" i="13" s="1"/>
  <c r="M10090" i="13" s="1"/>
  <c r="L10091" i="13" s="1"/>
  <c r="M10091" i="13" s="1"/>
  <c r="L10092" i="13" s="1"/>
  <c r="M10092" i="13" s="1"/>
  <c r="L10093" i="13" s="1"/>
  <c r="M10093" i="13" s="1"/>
  <c r="L10094" i="13" s="1"/>
  <c r="M10094" i="13" s="1"/>
  <c r="L10095" i="13" s="1"/>
  <c r="M10095" i="13" s="1"/>
  <c r="L10096" i="13" s="1"/>
  <c r="M10096" i="13" s="1"/>
  <c r="L10097" i="13" s="1"/>
  <c r="M10097" i="13" s="1"/>
  <c r="L10098" i="13" s="1"/>
  <c r="M10098" i="13" s="1"/>
  <c r="L10099" i="13" s="1"/>
  <c r="M10099" i="13" s="1"/>
  <c r="L10100" i="13" s="1"/>
  <c r="M10100" i="13" s="1"/>
  <c r="L10101" i="13" s="1"/>
  <c r="M10101" i="13" s="1"/>
  <c r="L10102" i="13" s="1"/>
  <c r="M10102" i="13" s="1"/>
  <c r="L10103" i="13" s="1"/>
  <c r="M10103" i="13" s="1"/>
  <c r="L10104" i="13" s="1"/>
  <c r="M10104" i="13" s="1"/>
  <c r="L10105" i="13" s="1"/>
  <c r="M10105" i="13" s="1"/>
  <c r="L10106" i="13" s="1"/>
  <c r="M10106" i="13" s="1"/>
  <c r="L10107" i="13" s="1"/>
  <c r="M10107" i="13" s="1"/>
  <c r="L10108" i="13" s="1"/>
  <c r="M10108" i="13" s="1"/>
  <c r="L10109" i="13" s="1"/>
  <c r="M10109" i="13" s="1"/>
  <c r="L10110" i="13" s="1"/>
  <c r="M10110" i="13" s="1"/>
  <c r="L10111" i="13" s="1"/>
  <c r="M10111" i="13" s="1"/>
  <c r="L10112" i="13" s="1"/>
  <c r="M10112" i="13" s="1"/>
  <c r="L10113" i="13" s="1"/>
  <c r="M10113" i="13" s="1"/>
  <c r="L10114" i="13" s="1"/>
  <c r="M10114" i="13" s="1"/>
  <c r="L10115" i="13" s="1"/>
  <c r="M10115" i="13" s="1"/>
  <c r="L10116" i="13" s="1"/>
  <c r="M10116" i="13" s="1"/>
  <c r="L10117" i="13" s="1"/>
  <c r="M10117" i="13" s="1"/>
  <c r="L10118" i="13" s="1"/>
  <c r="M10118" i="13" s="1"/>
  <c r="L10119" i="13" s="1"/>
  <c r="M10119" i="13" s="1"/>
  <c r="L10120" i="13" s="1"/>
  <c r="M10120" i="13" s="1"/>
  <c r="L10121" i="13" s="1"/>
  <c r="M10121" i="13" s="1"/>
  <c r="I254" i="14" s="1"/>
  <c r="Q159" i="7"/>
  <c r="W159" i="7" s="1"/>
  <c r="Q28" i="7"/>
  <c r="W28" i="7" s="1"/>
  <c r="Q116" i="7"/>
  <c r="W116" i="7" s="1"/>
  <c r="M9922" i="13"/>
  <c r="L9923" i="13" s="1"/>
  <c r="M9923" i="13" s="1"/>
  <c r="L9924" i="13" s="1"/>
  <c r="M9924" i="13" s="1"/>
  <c r="L9925" i="13" s="1"/>
  <c r="M9925" i="13" s="1"/>
  <c r="L9926" i="13" s="1"/>
  <c r="M9926" i="13" s="1"/>
  <c r="L9927" i="13" s="1"/>
  <c r="M9927" i="13" s="1"/>
  <c r="L9928" i="13" s="1"/>
  <c r="M9928" i="13" s="1"/>
  <c r="L9929" i="13" s="1"/>
  <c r="M9929" i="13" s="1"/>
  <c r="L9930" i="13" s="1"/>
  <c r="M9930" i="13" s="1"/>
  <c r="L9931" i="13" s="1"/>
  <c r="M9931" i="13" s="1"/>
  <c r="L9932" i="13" s="1"/>
  <c r="M9932" i="13" s="1"/>
  <c r="L9933" i="13" s="1"/>
  <c r="M9933" i="13" s="1"/>
  <c r="L9934" i="13" s="1"/>
  <c r="M9934" i="13" s="1"/>
  <c r="L9935" i="13" s="1"/>
  <c r="M9935" i="13" s="1"/>
  <c r="L9936" i="13" s="1"/>
  <c r="M9936" i="13" s="1"/>
  <c r="L9937" i="13" s="1"/>
  <c r="M9937" i="13" s="1"/>
  <c r="L9938" i="13" s="1"/>
  <c r="M9938" i="13" s="1"/>
  <c r="L9939" i="13" s="1"/>
  <c r="M9939" i="13" s="1"/>
  <c r="L9940" i="13" s="1"/>
  <c r="M9940" i="13" s="1"/>
  <c r="L9941" i="13" s="1"/>
  <c r="M9941" i="13" s="1"/>
  <c r="L9942" i="13" s="1"/>
  <c r="M9942" i="13" s="1"/>
  <c r="L9943" i="13" s="1"/>
  <c r="M9943" i="13" s="1"/>
  <c r="L9944" i="13" s="1"/>
  <c r="M9944" i="13" s="1"/>
  <c r="L9945" i="13" s="1"/>
  <c r="M9945" i="13" s="1"/>
  <c r="L9946" i="13" s="1"/>
  <c r="M9946" i="13" s="1"/>
  <c r="L9947" i="13" s="1"/>
  <c r="M9947" i="13" s="1"/>
  <c r="L9948" i="13" s="1"/>
  <c r="M9948" i="13" s="1"/>
  <c r="L9949" i="13" s="1"/>
  <c r="M9949" i="13" s="1"/>
  <c r="L9950" i="13" s="1"/>
  <c r="M9950" i="13" s="1"/>
  <c r="L9951" i="13" s="1"/>
  <c r="M9951" i="13" s="1"/>
  <c r="L9952" i="13" s="1"/>
  <c r="M9952" i="13" s="1"/>
  <c r="L9953" i="13" s="1"/>
  <c r="M9953" i="13" s="1"/>
  <c r="L9954" i="13" s="1"/>
  <c r="M9954" i="13" s="1"/>
  <c r="L9955" i="13" s="1"/>
  <c r="M9955" i="13" s="1"/>
  <c r="L9956" i="13" s="1"/>
  <c r="M9956" i="13" s="1"/>
  <c r="L9957" i="13" s="1"/>
  <c r="M9957" i="13" s="1"/>
  <c r="L9958" i="13" s="1"/>
  <c r="M9958" i="13" s="1"/>
  <c r="L9959" i="13" s="1"/>
  <c r="M9959" i="13" s="1"/>
  <c r="L9960" i="13" s="1"/>
  <c r="M9960" i="13" s="1"/>
  <c r="L9961" i="13" s="1"/>
  <c r="M9961" i="13" s="1"/>
  <c r="I250" i="14" s="1"/>
  <c r="Q97" i="7"/>
  <c r="W97" i="7" s="1"/>
  <c r="Q45" i="7"/>
  <c r="W45" i="7" s="1"/>
  <c r="Q196" i="7"/>
  <c r="W196" i="7" s="1"/>
  <c r="Q42" i="7"/>
  <c r="W42" i="7" s="1"/>
  <c r="Q34" i="7"/>
  <c r="W34" i="7" s="1"/>
  <c r="Q167" i="7"/>
  <c r="W167" i="7" s="1"/>
  <c r="Q180" i="7"/>
  <c r="W180" i="7" s="1"/>
  <c r="Q204" i="7"/>
  <c r="W204" i="7" s="1"/>
  <c r="M9962" i="13"/>
  <c r="L9963" i="13" s="1"/>
  <c r="M9963" i="13" s="1"/>
  <c r="L9964" i="13" s="1"/>
  <c r="M9964" i="13" s="1"/>
  <c r="L9965" i="13" s="1"/>
  <c r="M9965" i="13" s="1"/>
  <c r="L9966" i="13" s="1"/>
  <c r="M9966" i="13" s="1"/>
  <c r="L9967" i="13" s="1"/>
  <c r="M9967" i="13" s="1"/>
  <c r="L9968" i="13" s="1"/>
  <c r="M9968" i="13" s="1"/>
  <c r="L9969" i="13" s="1"/>
  <c r="M9969" i="13" s="1"/>
  <c r="L9970" i="13" s="1"/>
  <c r="M9970" i="13" s="1"/>
  <c r="L9971" i="13" s="1"/>
  <c r="M9971" i="13" s="1"/>
  <c r="L9972" i="13" s="1"/>
  <c r="M9972" i="13" s="1"/>
  <c r="L9973" i="13" s="1"/>
  <c r="M9973" i="13" s="1"/>
  <c r="L9974" i="13" s="1"/>
  <c r="M9974" i="13" s="1"/>
  <c r="L9975" i="13" s="1"/>
  <c r="M9975" i="13" s="1"/>
  <c r="L9976" i="13" s="1"/>
  <c r="M9976" i="13" s="1"/>
  <c r="L9977" i="13" s="1"/>
  <c r="M9977" i="13" s="1"/>
  <c r="L9978" i="13" s="1"/>
  <c r="M9978" i="13" s="1"/>
  <c r="L9979" i="13" s="1"/>
  <c r="M9979" i="13" s="1"/>
  <c r="L9980" i="13" s="1"/>
  <c r="M9980" i="13" s="1"/>
  <c r="L9981" i="13" s="1"/>
  <c r="M9981" i="13" s="1"/>
  <c r="L9982" i="13" s="1"/>
  <c r="M9982" i="13" s="1"/>
  <c r="L9983" i="13" s="1"/>
  <c r="M9983" i="13" s="1"/>
  <c r="L9984" i="13" s="1"/>
  <c r="M9984" i="13" s="1"/>
  <c r="L9985" i="13" s="1"/>
  <c r="M9985" i="13" s="1"/>
  <c r="L9986" i="13" s="1"/>
  <c r="M9986" i="13" s="1"/>
  <c r="L9987" i="13" s="1"/>
  <c r="M9987" i="13" s="1"/>
  <c r="L9988" i="13" s="1"/>
  <c r="M9988" i="13" s="1"/>
  <c r="L9989" i="13" s="1"/>
  <c r="M9989" i="13" s="1"/>
  <c r="L9990" i="13" s="1"/>
  <c r="M9990" i="13" s="1"/>
  <c r="L9991" i="13" s="1"/>
  <c r="M9991" i="13" s="1"/>
  <c r="L9992" i="13" s="1"/>
  <c r="M9992" i="13" s="1"/>
  <c r="L9993" i="13" s="1"/>
  <c r="M9993" i="13" s="1"/>
  <c r="L9994" i="13" s="1"/>
  <c r="M9994" i="13" s="1"/>
  <c r="L9995" i="13" s="1"/>
  <c r="M9995" i="13" s="1"/>
  <c r="L9996" i="13" s="1"/>
  <c r="M9996" i="13" s="1"/>
  <c r="L9997" i="13" s="1"/>
  <c r="M9997" i="13" s="1"/>
  <c r="L9998" i="13" s="1"/>
  <c r="M9998" i="13" s="1"/>
  <c r="L9999" i="13" s="1"/>
  <c r="M9999" i="13" s="1"/>
  <c r="L10000" i="13" s="1"/>
  <c r="M10000" i="13" s="1"/>
  <c r="L10001" i="13" s="1"/>
  <c r="M10001" i="13" s="1"/>
  <c r="I251" i="14" s="1"/>
  <c r="O7" i="7"/>
  <c r="P7" i="7"/>
  <c r="Q7" i="7" s="1"/>
  <c r="P37" i="7"/>
  <c r="Q37" i="7" s="1"/>
  <c r="W37" i="7" s="1"/>
  <c r="O37" i="7"/>
  <c r="M9842" i="13"/>
  <c r="L9843" i="13" s="1"/>
  <c r="M9843" i="13" s="1"/>
  <c r="L9844" i="13" s="1"/>
  <c r="M9844" i="13" s="1"/>
  <c r="L9845" i="13" s="1"/>
  <c r="M9845" i="13" s="1"/>
  <c r="L9846" i="13" s="1"/>
  <c r="M9846" i="13" s="1"/>
  <c r="L9847" i="13" s="1"/>
  <c r="M9847" i="13" s="1"/>
  <c r="L9848" i="13" s="1"/>
  <c r="M9848" i="13" s="1"/>
  <c r="L9849" i="13" s="1"/>
  <c r="M9849" i="13" s="1"/>
  <c r="L9850" i="13" s="1"/>
  <c r="M9850" i="13" s="1"/>
  <c r="L9851" i="13" s="1"/>
  <c r="M9851" i="13" s="1"/>
  <c r="L9852" i="13" s="1"/>
  <c r="M9852" i="13" s="1"/>
  <c r="L9853" i="13" s="1"/>
  <c r="M9853" i="13" s="1"/>
  <c r="L9854" i="13" s="1"/>
  <c r="M9854" i="13" s="1"/>
  <c r="L9855" i="13" s="1"/>
  <c r="M9855" i="13" s="1"/>
  <c r="L9856" i="13" s="1"/>
  <c r="M9856" i="13" s="1"/>
  <c r="L9857" i="13" s="1"/>
  <c r="M9857" i="13" s="1"/>
  <c r="L9858" i="13" s="1"/>
  <c r="M9858" i="13" s="1"/>
  <c r="L9859" i="13" s="1"/>
  <c r="M9859" i="13" s="1"/>
  <c r="L9860" i="13" s="1"/>
  <c r="M9860" i="13" s="1"/>
  <c r="L9861" i="13" s="1"/>
  <c r="M9861" i="13" s="1"/>
  <c r="L9862" i="13" s="1"/>
  <c r="M9862" i="13" s="1"/>
  <c r="L9863" i="13" s="1"/>
  <c r="M9863" i="13" s="1"/>
  <c r="L9864" i="13" s="1"/>
  <c r="M9864" i="13" s="1"/>
  <c r="L9865" i="13" s="1"/>
  <c r="M9865" i="13" s="1"/>
  <c r="L9866" i="13" s="1"/>
  <c r="M9866" i="13" s="1"/>
  <c r="L9867" i="13" s="1"/>
  <c r="M9867" i="13" s="1"/>
  <c r="L9868" i="13" s="1"/>
  <c r="M9868" i="13" s="1"/>
  <c r="L9869" i="13" s="1"/>
  <c r="M9869" i="13" s="1"/>
  <c r="L9870" i="13" s="1"/>
  <c r="M9870" i="13" s="1"/>
  <c r="L9871" i="13" s="1"/>
  <c r="M9871" i="13" s="1"/>
  <c r="L9872" i="13" s="1"/>
  <c r="M9872" i="13" s="1"/>
  <c r="L9873" i="13" s="1"/>
  <c r="M9873" i="13" s="1"/>
  <c r="L9874" i="13" s="1"/>
  <c r="M9874" i="13" s="1"/>
  <c r="L9875" i="13" s="1"/>
  <c r="M9875" i="13" s="1"/>
  <c r="L9876" i="13" s="1"/>
  <c r="M9876" i="13" s="1"/>
  <c r="L9877" i="13" s="1"/>
  <c r="M9877" i="13" s="1"/>
  <c r="L9878" i="13" s="1"/>
  <c r="M9878" i="13" s="1"/>
  <c r="L9879" i="13" s="1"/>
  <c r="M9879" i="13" s="1"/>
  <c r="L9880" i="13" s="1"/>
  <c r="M9880" i="13" s="1"/>
  <c r="L9881" i="13" s="1"/>
  <c r="M9881" i="13" s="1"/>
  <c r="I248" i="14" s="1"/>
  <c r="Q33" i="7"/>
  <c r="W33" i="7" s="1"/>
  <c r="Q84" i="7"/>
  <c r="W84" i="7" s="1"/>
  <c r="Q27" i="7"/>
  <c r="Q129" i="7"/>
  <c r="W129" i="7" s="1"/>
  <c r="M10163" i="13"/>
  <c r="L10164" i="13" s="1"/>
  <c r="M10164" i="13" s="1"/>
  <c r="L10165" i="13" s="1"/>
  <c r="M10165" i="13" s="1"/>
  <c r="L10166" i="13" s="1"/>
  <c r="M10166" i="13" s="1"/>
  <c r="L10167" i="13" s="1"/>
  <c r="M10167" i="13" s="1"/>
  <c r="L10168" i="13" s="1"/>
  <c r="M10168" i="13" s="1"/>
  <c r="L10169" i="13" s="1"/>
  <c r="M10169" i="13" s="1"/>
  <c r="L10170" i="13" s="1"/>
  <c r="M10170" i="13" s="1"/>
  <c r="L10171" i="13" s="1"/>
  <c r="M10171" i="13" s="1"/>
  <c r="L10172" i="13" s="1"/>
  <c r="M10172" i="13" s="1"/>
  <c r="L10173" i="13" s="1"/>
  <c r="M10173" i="13" s="1"/>
  <c r="L10174" i="13" s="1"/>
  <c r="M10174" i="13" s="1"/>
  <c r="L10175" i="13" s="1"/>
  <c r="M10175" i="13" s="1"/>
  <c r="L10176" i="13" s="1"/>
  <c r="M10176" i="13" s="1"/>
  <c r="L10177" i="13" s="1"/>
  <c r="M10177" i="13" s="1"/>
  <c r="L10178" i="13" s="1"/>
  <c r="M10178" i="13" s="1"/>
  <c r="L10179" i="13" s="1"/>
  <c r="M10179" i="13" s="1"/>
  <c r="L10180" i="13" s="1"/>
  <c r="M10180" i="13" s="1"/>
  <c r="L10181" i="13" s="1"/>
  <c r="M10181" i="13" s="1"/>
  <c r="L10182" i="13" s="1"/>
  <c r="M10182" i="13" s="1"/>
  <c r="L10183" i="13" s="1"/>
  <c r="M10183" i="13" s="1"/>
  <c r="L10184" i="13" s="1"/>
  <c r="M10184" i="13" s="1"/>
  <c r="L10185" i="13" s="1"/>
  <c r="M10185" i="13" s="1"/>
  <c r="L10186" i="13" s="1"/>
  <c r="M10186" i="13" s="1"/>
  <c r="L10187" i="13" s="1"/>
  <c r="M10187" i="13" s="1"/>
  <c r="L10188" i="13" s="1"/>
  <c r="M10188" i="13" s="1"/>
  <c r="L10189" i="13" s="1"/>
  <c r="M10189" i="13" s="1"/>
  <c r="L10190" i="13" s="1"/>
  <c r="M10190" i="13" s="1"/>
  <c r="L10191" i="13" s="1"/>
  <c r="M10191" i="13" s="1"/>
  <c r="L10192" i="13" s="1"/>
  <c r="M10192" i="13" s="1"/>
  <c r="L10193" i="13" s="1"/>
  <c r="M10193" i="13" s="1"/>
  <c r="L10194" i="13" s="1"/>
  <c r="M10194" i="13" s="1"/>
  <c r="L10195" i="13" s="1"/>
  <c r="M10195" i="13" s="1"/>
  <c r="L10196" i="13" s="1"/>
  <c r="M10196" i="13" s="1"/>
  <c r="L10197" i="13" s="1"/>
  <c r="M10197" i="13" s="1"/>
  <c r="L10198" i="13" s="1"/>
  <c r="M10198" i="13" s="1"/>
  <c r="L10199" i="13" s="1"/>
  <c r="M10199" i="13" s="1"/>
  <c r="L10200" i="13" s="1"/>
  <c r="M10200" i="13" s="1"/>
  <c r="L10201" i="13" s="1"/>
  <c r="M10201" i="13" s="1"/>
  <c r="I256" i="14" s="1"/>
  <c r="P5" i="7"/>
  <c r="O5" i="7"/>
  <c r="Q10" i="7"/>
  <c r="Q17" i="7"/>
  <c r="Q9" i="7"/>
  <c r="P44" i="7"/>
  <c r="Q44" i="7" s="1"/>
  <c r="W44" i="7" s="1"/>
  <c r="O44" i="7"/>
  <c r="Q8" i="7"/>
  <c r="Q29" i="7"/>
  <c r="W29" i="7" s="1"/>
  <c r="Q52" i="7"/>
  <c r="W52" i="7" s="1"/>
  <c r="Q96" i="7"/>
  <c r="W96" i="7" s="1"/>
  <c r="P158" i="7"/>
  <c r="Q158" i="7" s="1"/>
  <c r="W158" i="7" s="1"/>
  <c r="O158" i="7"/>
  <c r="Q25" i="7"/>
  <c r="Q32" i="7"/>
  <c r="W32" i="7" s="1"/>
  <c r="O47" i="7"/>
  <c r="P47" i="7"/>
  <c r="P133" i="7"/>
  <c r="Q133" i="7" s="1"/>
  <c r="O133" i="7"/>
  <c r="Q24" i="7"/>
  <c r="Q70" i="7"/>
  <c r="Q179" i="7"/>
  <c r="W179" i="7" s="1"/>
  <c r="Q31" i="7"/>
  <c r="W31" i="7" s="1"/>
  <c r="Q39" i="7"/>
  <c r="W39" i="7" s="1"/>
  <c r="Q164" i="7"/>
  <c r="W164" i="7" s="1"/>
  <c r="Q19" i="7"/>
  <c r="Q43" i="7"/>
  <c r="W43" i="7" s="1"/>
  <c r="Q23" i="7"/>
  <c r="Q76" i="7"/>
  <c r="Q148" i="7"/>
  <c r="Q86" i="7"/>
  <c r="W86" i="7" s="1"/>
  <c r="Q106" i="7"/>
  <c r="W106" i="7" s="1"/>
  <c r="Q150" i="7"/>
  <c r="Q154" i="7"/>
  <c r="Q188" i="7"/>
  <c r="W188" i="7" s="1"/>
  <c r="Q201" i="7"/>
  <c r="W201" i="7" s="1"/>
  <c r="Q303" i="7"/>
  <c r="W303" i="7" s="1"/>
  <c r="Q376" i="7"/>
  <c r="Q60" i="7"/>
  <c r="Q90" i="7"/>
  <c r="W90" i="7" s="1"/>
  <c r="P101" i="7"/>
  <c r="Q101" i="7" s="1"/>
  <c r="W101" i="7" s="1"/>
  <c r="O101" i="7"/>
  <c r="Q137" i="7"/>
  <c r="Q171" i="7"/>
  <c r="W171" i="7" s="1"/>
  <c r="P275" i="7"/>
  <c r="Q275" i="7" s="1"/>
  <c r="W275" i="7" s="1"/>
  <c r="O275" i="7"/>
  <c r="Q287" i="7"/>
  <c r="W287" i="7" s="1"/>
  <c r="O16" i="7"/>
  <c r="P53" i="7"/>
  <c r="Q74" i="7"/>
  <c r="Q81" i="7"/>
  <c r="W81" i="7" s="1"/>
  <c r="Q91" i="7"/>
  <c r="W91" i="7" s="1"/>
  <c r="Q162" i="7"/>
  <c r="W162" i="7" s="1"/>
  <c r="Q170" i="7"/>
  <c r="W170" i="7" s="1"/>
  <c r="Q176" i="7"/>
  <c r="W176" i="7" s="1"/>
  <c r="Q51" i="7"/>
  <c r="W51" i="7" s="1"/>
  <c r="Q58" i="7"/>
  <c r="Q75" i="7"/>
  <c r="P85" i="7"/>
  <c r="O85" i="7"/>
  <c r="P149" i="7"/>
  <c r="Q149" i="7" s="1"/>
  <c r="O149" i="7"/>
  <c r="Q166" i="7"/>
  <c r="W166" i="7" s="1"/>
  <c r="P174" i="7"/>
  <c r="Q174" i="7" s="1"/>
  <c r="W174" i="7" s="1"/>
  <c r="O174" i="7"/>
  <c r="Q183" i="7"/>
  <c r="W183" i="7" s="1"/>
  <c r="Q195" i="7"/>
  <c r="W195" i="7" s="1"/>
  <c r="Q213" i="7"/>
  <c r="W213" i="7" s="1"/>
  <c r="Q59" i="7"/>
  <c r="P69" i="7"/>
  <c r="O69" i="7"/>
  <c r="P105" i="7"/>
  <c r="O105" i="7"/>
  <c r="P110" i="7"/>
  <c r="O110" i="7"/>
  <c r="Q120" i="7"/>
  <c r="W120" i="7" s="1"/>
  <c r="Q175" i="7"/>
  <c r="W175" i="7" s="1"/>
  <c r="Q187" i="7"/>
  <c r="W187" i="7" s="1"/>
  <c r="Q200" i="7"/>
  <c r="W200" i="7" s="1"/>
  <c r="Q271" i="7"/>
  <c r="W271" i="7" s="1"/>
  <c r="Q80" i="7"/>
  <c r="W80" i="7" s="1"/>
  <c r="Q111" i="7"/>
  <c r="W111" i="7" s="1"/>
  <c r="Q153" i="7"/>
  <c r="Q178" i="7"/>
  <c r="W178" i="7" s="1"/>
  <c r="Q186" i="7"/>
  <c r="W186" i="7" s="1"/>
  <c r="Q192" i="7"/>
  <c r="W192" i="7" s="1"/>
  <c r="Q207" i="7"/>
  <c r="W207" i="7" s="1"/>
  <c r="Q247" i="7"/>
  <c r="W247" i="7" s="1"/>
  <c r="P259" i="7"/>
  <c r="Q259" i="7" s="1"/>
  <c r="W259" i="7" s="1"/>
  <c r="O259" i="7"/>
  <c r="Q281" i="7"/>
  <c r="W281" i="7" s="1"/>
  <c r="O12" i="7"/>
  <c r="O28" i="7"/>
  <c r="Q64" i="7"/>
  <c r="P89" i="7"/>
  <c r="Q89" i="7" s="1"/>
  <c r="W89" i="7" s="1"/>
  <c r="O89" i="7"/>
  <c r="P94" i="7"/>
  <c r="O94" i="7"/>
  <c r="Q114" i="7"/>
  <c r="W114" i="7" s="1"/>
  <c r="Q115" i="7"/>
  <c r="W115" i="7" s="1"/>
  <c r="Q119" i="7"/>
  <c r="W119" i="7" s="1"/>
  <c r="Q145" i="7"/>
  <c r="Q182" i="7"/>
  <c r="W182" i="7" s="1"/>
  <c r="P190" i="7"/>
  <c r="Q190" i="7" s="1"/>
  <c r="W190" i="7" s="1"/>
  <c r="O190" i="7"/>
  <c r="P73" i="7"/>
  <c r="Q73" i="7" s="1"/>
  <c r="O73" i="7"/>
  <c r="P78" i="7"/>
  <c r="O78" i="7"/>
  <c r="Q95" i="7"/>
  <c r="W95" i="7" s="1"/>
  <c r="Q123" i="7"/>
  <c r="W123" i="7" s="1"/>
  <c r="Q128" i="7"/>
  <c r="W128" i="7" s="1"/>
  <c r="Q136" i="7"/>
  <c r="P165" i="7"/>
  <c r="Q165" i="7" s="1"/>
  <c r="W165" i="7" s="1"/>
  <c r="O165" i="7"/>
  <c r="Q212" i="7"/>
  <c r="W212" i="7" s="1"/>
  <c r="P243" i="7"/>
  <c r="Q243" i="7" s="1"/>
  <c r="W243" i="7" s="1"/>
  <c r="O243" i="7"/>
  <c r="Q283" i="7"/>
  <c r="W283" i="7" s="1"/>
  <c r="P57" i="7"/>
  <c r="Q57" i="7" s="1"/>
  <c r="O57" i="7"/>
  <c r="P62" i="7"/>
  <c r="O62" i="7"/>
  <c r="Q79" i="7"/>
  <c r="Q122" i="7"/>
  <c r="W122" i="7" s="1"/>
  <c r="Q169" i="7"/>
  <c r="W169" i="7" s="1"/>
  <c r="Q194" i="7"/>
  <c r="W194" i="7" s="1"/>
  <c r="Q203" i="7"/>
  <c r="W203" i="7" s="1"/>
  <c r="Q215" i="7"/>
  <c r="W215" i="7" s="1"/>
  <c r="O17" i="7"/>
  <c r="O33" i="7"/>
  <c r="Q63" i="7"/>
  <c r="Q98" i="7"/>
  <c r="W98" i="7" s="1"/>
  <c r="Q118" i="7"/>
  <c r="W118" i="7" s="1"/>
  <c r="Q131" i="7"/>
  <c r="W131" i="7" s="1"/>
  <c r="Q135" i="7"/>
  <c r="Q202" i="7"/>
  <c r="W202" i="7" s="1"/>
  <c r="Q265" i="7"/>
  <c r="W265" i="7" s="1"/>
  <c r="P48" i="7"/>
  <c r="Q48" i="7" s="1"/>
  <c r="W48" i="7" s="1"/>
  <c r="Q99" i="7"/>
  <c r="W99" i="7" s="1"/>
  <c r="Q103" i="7"/>
  <c r="W103" i="7" s="1"/>
  <c r="P126" i="7"/>
  <c r="O126" i="7"/>
  <c r="Q127" i="7"/>
  <c r="W127" i="7" s="1"/>
  <c r="Q130" i="7"/>
  <c r="W130" i="7" s="1"/>
  <c r="Q139" i="7"/>
  <c r="Q144" i="7"/>
  <c r="Q152" i="7"/>
  <c r="P181" i="7"/>
  <c r="Q181" i="7" s="1"/>
  <c r="W181" i="7" s="1"/>
  <c r="O181" i="7"/>
  <c r="Q113" i="7"/>
  <c r="W113" i="7" s="1"/>
  <c r="Q138" i="7"/>
  <c r="Q177" i="7"/>
  <c r="W177" i="7" s="1"/>
  <c r="Q185" i="7"/>
  <c r="W185" i="7" s="1"/>
  <c r="Q267" i="7"/>
  <c r="W267" i="7" s="1"/>
  <c r="Q292" i="7"/>
  <c r="W292" i="7" s="1"/>
  <c r="Q320" i="7"/>
  <c r="W320" i="7" s="1"/>
  <c r="Q83" i="7"/>
  <c r="W83" i="7" s="1"/>
  <c r="Q87" i="7"/>
  <c r="W87" i="7" s="1"/>
  <c r="Q134" i="7"/>
  <c r="Q151" i="7"/>
  <c r="Q332" i="7"/>
  <c r="W332" i="7" s="1"/>
  <c r="Q458" i="7"/>
  <c r="Q67" i="7"/>
  <c r="Q71" i="7"/>
  <c r="Q102" i="7"/>
  <c r="W102" i="7" s="1"/>
  <c r="P117" i="7"/>
  <c r="Q117" i="7" s="1"/>
  <c r="W117" i="7" s="1"/>
  <c r="O117" i="7"/>
  <c r="P142" i="7"/>
  <c r="Q142" i="7" s="1"/>
  <c r="O142" i="7"/>
  <c r="Q143" i="7"/>
  <c r="Q163" i="7"/>
  <c r="W163" i="7" s="1"/>
  <c r="P197" i="7"/>
  <c r="Q197" i="7" s="1"/>
  <c r="W197" i="7" s="1"/>
  <c r="O197" i="7"/>
  <c r="Q217" i="7"/>
  <c r="W217" i="7" s="1"/>
  <c r="Q304" i="7"/>
  <c r="W304" i="7" s="1"/>
  <c r="Q357" i="7"/>
  <c r="W357" i="7" s="1"/>
  <c r="Q49" i="7"/>
  <c r="W49" i="7" s="1"/>
  <c r="Q55" i="7"/>
  <c r="Q112" i="7"/>
  <c r="W112" i="7" s="1"/>
  <c r="Q121" i="7"/>
  <c r="W121" i="7" s="1"/>
  <c r="Q155" i="7"/>
  <c r="Q160" i="7"/>
  <c r="W160" i="7" s="1"/>
  <c r="Q193" i="7"/>
  <c r="W193" i="7" s="1"/>
  <c r="Q249" i="7"/>
  <c r="W249" i="7" s="1"/>
  <c r="P291" i="7"/>
  <c r="O291" i="7"/>
  <c r="Q255" i="7"/>
  <c r="W255" i="7" s="1"/>
  <c r="Q272" i="7"/>
  <c r="W272" i="7" s="1"/>
  <c r="Q288" i="7"/>
  <c r="W288" i="7" s="1"/>
  <c r="Q300" i="7"/>
  <c r="W300" i="7" s="1"/>
  <c r="Q328" i="7"/>
  <c r="W328" i="7" s="1"/>
  <c r="Q333" i="7"/>
  <c r="W333" i="7" s="1"/>
  <c r="Q344" i="7"/>
  <c r="W344" i="7" s="1"/>
  <c r="Q348" i="7"/>
  <c r="W348" i="7" s="1"/>
  <c r="Q472" i="7"/>
  <c r="O121" i="7"/>
  <c r="O137" i="7"/>
  <c r="O153" i="7"/>
  <c r="O169" i="7"/>
  <c r="O185" i="7"/>
  <c r="O201" i="7"/>
  <c r="Q220" i="7"/>
  <c r="W220" i="7" s="1"/>
  <c r="P234" i="7"/>
  <c r="Q234" i="7" s="1"/>
  <c r="W234" i="7" s="1"/>
  <c r="O234" i="7"/>
  <c r="Q279" i="7"/>
  <c r="W279" i="7" s="1"/>
  <c r="Q295" i="7"/>
  <c r="W295" i="7" s="1"/>
  <c r="Q299" i="7"/>
  <c r="W299" i="7" s="1"/>
  <c r="Q319" i="7"/>
  <c r="W319" i="7" s="1"/>
  <c r="Q336" i="7"/>
  <c r="W336" i="7" s="1"/>
  <c r="Q356" i="7"/>
  <c r="W356" i="7" s="1"/>
  <c r="P402" i="7"/>
  <c r="Q402" i="7" s="1"/>
  <c r="W402" i="7" s="1"/>
  <c r="O402" i="7"/>
  <c r="Q419" i="7"/>
  <c r="W419" i="7" s="1"/>
  <c r="Q432" i="7"/>
  <c r="W432" i="7" s="1"/>
  <c r="P528" i="7"/>
  <c r="O528" i="7"/>
  <c r="Q603" i="7"/>
  <c r="W603" i="7" s="1"/>
  <c r="O96" i="7"/>
  <c r="O112" i="7"/>
  <c r="Q230" i="7"/>
  <c r="W230" i="7" s="1"/>
  <c r="P307" i="7"/>
  <c r="Q307" i="7" s="1"/>
  <c r="W307" i="7" s="1"/>
  <c r="O307" i="7"/>
  <c r="Q311" i="7"/>
  <c r="W311" i="7" s="1"/>
  <c r="Q315" i="7"/>
  <c r="W315" i="7" s="1"/>
  <c r="Q335" i="7"/>
  <c r="W335" i="7" s="1"/>
  <c r="Q347" i="7"/>
  <c r="W347" i="7" s="1"/>
  <c r="Q351" i="7"/>
  <c r="W351" i="7" s="1"/>
  <c r="Q467" i="7"/>
  <c r="O55" i="7"/>
  <c r="O71" i="7"/>
  <c r="O87" i="7"/>
  <c r="O103" i="7"/>
  <c r="O119" i="7"/>
  <c r="O135" i="7"/>
  <c r="O151" i="7"/>
  <c r="O167" i="7"/>
  <c r="O183" i="7"/>
  <c r="O199" i="7"/>
  <c r="P218" i="7"/>
  <c r="Q218" i="7" s="1"/>
  <c r="W218" i="7" s="1"/>
  <c r="O218" i="7"/>
  <c r="Q327" i="7"/>
  <c r="W327" i="7" s="1"/>
  <c r="Q331" i="7"/>
  <c r="W331" i="7" s="1"/>
  <c r="Q359" i="7"/>
  <c r="W359" i="7" s="1"/>
  <c r="Q363" i="7"/>
  <c r="W363" i="7" s="1"/>
  <c r="Q378" i="7"/>
  <c r="P395" i="7"/>
  <c r="Q395" i="7" s="1"/>
  <c r="W395" i="7" s="1"/>
  <c r="O395" i="7"/>
  <c r="Q518" i="7"/>
  <c r="P250" i="7"/>
  <c r="Q250" i="7" s="1"/>
  <c r="W250" i="7" s="1"/>
  <c r="O250" i="7"/>
  <c r="P266" i="7"/>
  <c r="Q266" i="7" s="1"/>
  <c r="W266" i="7" s="1"/>
  <c r="O266" i="7"/>
  <c r="P282" i="7"/>
  <c r="Q282" i="7" s="1"/>
  <c r="W282" i="7" s="1"/>
  <c r="O282" i="7"/>
  <c r="P323" i="7"/>
  <c r="Q323" i="7" s="1"/>
  <c r="W323" i="7" s="1"/>
  <c r="O323" i="7"/>
  <c r="P339" i="7"/>
  <c r="Q339" i="7" s="1"/>
  <c r="W339" i="7" s="1"/>
  <c r="O339" i="7"/>
  <c r="Q340" i="7"/>
  <c r="W340" i="7" s="1"/>
  <c r="P355" i="7"/>
  <c r="Q355" i="7" s="1"/>
  <c r="W355" i="7" s="1"/>
  <c r="O355" i="7"/>
  <c r="Q364" i="7"/>
  <c r="W364" i="7" s="1"/>
  <c r="P367" i="7"/>
  <c r="Q367" i="7" s="1"/>
  <c r="O367" i="7"/>
  <c r="Q488" i="7"/>
  <c r="P211" i="7"/>
  <c r="Q211" i="7" s="1"/>
  <c r="W211" i="7" s="1"/>
  <c r="Q246" i="7"/>
  <c r="W246" i="7" s="1"/>
  <c r="Q270" i="7"/>
  <c r="W270" i="7" s="1"/>
  <c r="Q286" i="7"/>
  <c r="W286" i="7" s="1"/>
  <c r="P298" i="7"/>
  <c r="Q298" i="7" s="1"/>
  <c r="W298" i="7" s="1"/>
  <c r="O298" i="7"/>
  <c r="Q385" i="7"/>
  <c r="Q477" i="7"/>
  <c r="O204" i="7"/>
  <c r="P216" i="7"/>
  <c r="Q216" i="7" s="1"/>
  <c r="W216" i="7" s="1"/>
  <c r="O217" i="7"/>
  <c r="O220" i="7"/>
  <c r="Q262" i="7"/>
  <c r="W262" i="7" s="1"/>
  <c r="Q278" i="7"/>
  <c r="W278" i="7" s="1"/>
  <c r="Q294" i="7"/>
  <c r="W294" i="7" s="1"/>
  <c r="P314" i="7"/>
  <c r="Q314" i="7" s="1"/>
  <c r="W314" i="7" s="1"/>
  <c r="O314" i="7"/>
  <c r="P346" i="7"/>
  <c r="O346" i="7"/>
  <c r="Q392" i="7"/>
  <c r="W392" i="7" s="1"/>
  <c r="O207" i="7"/>
  <c r="Q310" i="7"/>
  <c r="W310" i="7" s="1"/>
  <c r="Q318" i="7"/>
  <c r="W318" i="7" s="1"/>
  <c r="P330" i="7"/>
  <c r="Q330" i="7" s="1"/>
  <c r="W330" i="7" s="1"/>
  <c r="O330" i="7"/>
  <c r="Q408" i="7"/>
  <c r="W408" i="7" s="1"/>
  <c r="O58" i="7"/>
  <c r="O74" i="7"/>
  <c r="O90" i="7"/>
  <c r="O106" i="7"/>
  <c r="O122" i="7"/>
  <c r="O138" i="7"/>
  <c r="O154" i="7"/>
  <c r="O170" i="7"/>
  <c r="O186" i="7"/>
  <c r="O202" i="7"/>
  <c r="Q237" i="7"/>
  <c r="W237" i="7" s="1"/>
  <c r="Q334" i="7"/>
  <c r="W334" i="7" s="1"/>
  <c r="Q358" i="7"/>
  <c r="W358" i="7" s="1"/>
  <c r="Q504" i="7"/>
  <c r="O113" i="7"/>
  <c r="O129" i="7"/>
  <c r="O177" i="7"/>
  <c r="O193" i="7"/>
  <c r="Q224" i="7"/>
  <c r="W224" i="7" s="1"/>
  <c r="Q229" i="7"/>
  <c r="W229" i="7" s="1"/>
  <c r="Q257" i="7"/>
  <c r="W257" i="7" s="1"/>
  <c r="R262" i="7"/>
  <c r="Q326" i="7"/>
  <c r="W326" i="7" s="1"/>
  <c r="Q342" i="7"/>
  <c r="W342" i="7" s="1"/>
  <c r="P362" i="7"/>
  <c r="O362" i="7"/>
  <c r="Q424" i="7"/>
  <c r="W424" i="7" s="1"/>
  <c r="Q503" i="7"/>
  <c r="O56" i="7"/>
  <c r="O72" i="7"/>
  <c r="O88" i="7"/>
  <c r="O104" i="7"/>
  <c r="O120" i="7"/>
  <c r="O136" i="7"/>
  <c r="O168" i="7"/>
  <c r="O184" i="7"/>
  <c r="Q208" i="7"/>
  <c r="W208" i="7" s="1"/>
  <c r="P223" i="7"/>
  <c r="Q223" i="7" s="1"/>
  <c r="W223" i="7" s="1"/>
  <c r="O223" i="7"/>
  <c r="Q253" i="7"/>
  <c r="W253" i="7" s="1"/>
  <c r="Q630" i="7"/>
  <c r="W630" i="7" s="1"/>
  <c r="Q248" i="7"/>
  <c r="W248" i="7" s="1"/>
  <c r="Q269" i="7"/>
  <c r="W269" i="7" s="1"/>
  <c r="Q285" i="7"/>
  <c r="W285" i="7" s="1"/>
  <c r="Q305" i="7"/>
  <c r="W305" i="7" s="1"/>
  <c r="P413" i="7"/>
  <c r="Q413" i="7" s="1"/>
  <c r="W413" i="7" s="1"/>
  <c r="O413" i="7"/>
  <c r="Q423" i="7"/>
  <c r="W423" i="7" s="1"/>
  <c r="Q499" i="7"/>
  <c r="P227" i="7"/>
  <c r="Q227" i="7" s="1"/>
  <c r="W227" i="7" s="1"/>
  <c r="O227" i="7"/>
  <c r="Q240" i="7"/>
  <c r="W240" i="7" s="1"/>
  <c r="Q244" i="7"/>
  <c r="W244" i="7" s="1"/>
  <c r="Q245" i="7"/>
  <c r="W245" i="7" s="1"/>
  <c r="Q252" i="7"/>
  <c r="W252" i="7" s="1"/>
  <c r="Q264" i="7"/>
  <c r="W264" i="7" s="1"/>
  <c r="Q268" i="7"/>
  <c r="W268" i="7" s="1"/>
  <c r="R277" i="7"/>
  <c r="Q296" i="7"/>
  <c r="W296" i="7" s="1"/>
  <c r="Q301" i="7"/>
  <c r="W301" i="7" s="1"/>
  <c r="Q321" i="7"/>
  <c r="W321" i="7" s="1"/>
  <c r="Q337" i="7"/>
  <c r="W337" i="7" s="1"/>
  <c r="Q349" i="7"/>
  <c r="W349" i="7" s="1"/>
  <c r="Q390" i="7"/>
  <c r="Q513" i="7"/>
  <c r="O205" i="7"/>
  <c r="Q231" i="7"/>
  <c r="W231" i="7" s="1"/>
  <c r="Q235" i="7"/>
  <c r="W235" i="7" s="1"/>
  <c r="Q239" i="7"/>
  <c r="W239" i="7" s="1"/>
  <c r="Q256" i="7"/>
  <c r="W256" i="7" s="1"/>
  <c r="Q260" i="7"/>
  <c r="W260" i="7" s="1"/>
  <c r="Q261" i="7"/>
  <c r="W261" i="7" s="1"/>
  <c r="Q276" i="7"/>
  <c r="W276" i="7" s="1"/>
  <c r="Q277" i="7"/>
  <c r="W277" i="7" s="1"/>
  <c r="Q284" i="7"/>
  <c r="W284" i="7" s="1"/>
  <c r="Q293" i="7"/>
  <c r="W293" i="7" s="1"/>
  <c r="Q312" i="7"/>
  <c r="W312" i="7" s="1"/>
  <c r="Q341" i="7"/>
  <c r="W341" i="7" s="1"/>
  <c r="P274" i="7"/>
  <c r="Q274" i="7" s="1"/>
  <c r="W274" i="7" s="1"/>
  <c r="P290" i="7"/>
  <c r="Q372" i="7"/>
  <c r="P397" i="7"/>
  <c r="Q397" i="7" s="1"/>
  <c r="W397" i="7" s="1"/>
  <c r="O397" i="7"/>
  <c r="P418" i="7"/>
  <c r="O418" i="7"/>
  <c r="Q437" i="7"/>
  <c r="W437" i="7" s="1"/>
  <c r="Q460" i="7"/>
  <c r="Q469" i="7"/>
  <c r="Q490" i="7"/>
  <c r="Q517" i="7"/>
  <c r="R619" i="7"/>
  <c r="P745" i="7"/>
  <c r="Q745" i="7" s="1"/>
  <c r="O745" i="7"/>
  <c r="O254" i="7"/>
  <c r="O270" i="7"/>
  <c r="O286" i="7"/>
  <c r="O302" i="7"/>
  <c r="O318" i="7"/>
  <c r="O334" i="7"/>
  <c r="P366" i="7"/>
  <c r="Q375" i="7"/>
  <c r="Q383" i="7"/>
  <c r="Q403" i="7"/>
  <c r="W403" i="7" s="1"/>
  <c r="Q407" i="7"/>
  <c r="W407" i="7" s="1"/>
  <c r="Q463" i="7"/>
  <c r="O309" i="7"/>
  <c r="O325" i="7"/>
  <c r="O341" i="7"/>
  <c r="O358" i="7"/>
  <c r="Q427" i="7"/>
  <c r="W427" i="7" s="1"/>
  <c r="Q462" i="7"/>
  <c r="Q475" i="7"/>
  <c r="P489" i="7"/>
  <c r="O489" i="7"/>
  <c r="P498" i="7"/>
  <c r="O498" i="7"/>
  <c r="Q507" i="7"/>
  <c r="P615" i="7"/>
  <c r="Q615" i="7" s="1"/>
  <c r="W615" i="7" s="1"/>
  <c r="O615" i="7"/>
  <c r="O236" i="7"/>
  <c r="O252" i="7"/>
  <c r="O284" i="7"/>
  <c r="O300" i="7"/>
  <c r="O316" i="7"/>
  <c r="O332" i="7"/>
  <c r="O348" i="7"/>
  <c r="P381" i="7"/>
  <c r="Q381" i="7" s="1"/>
  <c r="O381" i="7"/>
  <c r="Q411" i="7"/>
  <c r="W411" i="7" s="1"/>
  <c r="P466" i="7"/>
  <c r="O466" i="7"/>
  <c r="Q374" i="7"/>
  <c r="Q389" i="7"/>
  <c r="Q406" i="7"/>
  <c r="W406" i="7" s="1"/>
  <c r="Q422" i="7"/>
  <c r="W422" i="7" s="1"/>
  <c r="Q435" i="7"/>
  <c r="W435" i="7" s="1"/>
  <c r="Q439" i="7"/>
  <c r="W439" i="7" s="1"/>
  <c r="P457" i="7"/>
  <c r="Q457" i="7" s="1"/>
  <c r="O457" i="7"/>
  <c r="Q476" i="7"/>
  <c r="Q508" i="7"/>
  <c r="Q792" i="7"/>
  <c r="W792" i="7" s="1"/>
  <c r="Q815" i="7"/>
  <c r="W815" i="7" s="1"/>
  <c r="Q824" i="7"/>
  <c r="W824" i="7" s="1"/>
  <c r="P379" i="7"/>
  <c r="Q379" i="7" s="1"/>
  <c r="O379" i="7"/>
  <c r="P393" i="7"/>
  <c r="Q393" i="7" s="1"/>
  <c r="W393" i="7" s="1"/>
  <c r="O393" i="7"/>
  <c r="Q426" i="7"/>
  <c r="W426" i="7" s="1"/>
  <c r="Q431" i="7"/>
  <c r="W431" i="7" s="1"/>
  <c r="Q436" i="7"/>
  <c r="W436" i="7" s="1"/>
  <c r="Q443" i="7"/>
  <c r="W443" i="7" s="1"/>
  <c r="Q485" i="7"/>
  <c r="Q641" i="7"/>
  <c r="W641" i="7" s="1"/>
  <c r="P386" i="7"/>
  <c r="Q386" i="7" s="1"/>
  <c r="O386" i="7"/>
  <c r="Q410" i="7"/>
  <c r="W410" i="7" s="1"/>
  <c r="Q430" i="7"/>
  <c r="W430" i="7" s="1"/>
  <c r="Q448" i="7"/>
  <c r="Q474" i="7"/>
  <c r="Q506" i="7"/>
  <c r="O232" i="7"/>
  <c r="O248" i="7"/>
  <c r="O264" i="7"/>
  <c r="O280" i="7"/>
  <c r="O296" i="7"/>
  <c r="O312" i="7"/>
  <c r="O328" i="7"/>
  <c r="O344" i="7"/>
  <c r="Q416" i="7"/>
  <c r="W416" i="7" s="1"/>
  <c r="P434" i="7"/>
  <c r="Q434" i="7" s="1"/>
  <c r="W434" i="7" s="1"/>
  <c r="O434" i="7"/>
  <c r="Q444" i="7"/>
  <c r="Q483" i="7"/>
  <c r="Q519" i="7"/>
  <c r="Q553" i="7"/>
  <c r="W553" i="7" s="1"/>
  <c r="Q699" i="7"/>
  <c r="W699" i="7" s="1"/>
  <c r="O239" i="7"/>
  <c r="O255" i="7"/>
  <c r="O271" i="7"/>
  <c r="O287" i="7"/>
  <c r="O303" i="7"/>
  <c r="O319" i="7"/>
  <c r="O335" i="7"/>
  <c r="O351" i="7"/>
  <c r="Q400" i="7"/>
  <c r="W400" i="7" s="1"/>
  <c r="Q421" i="7"/>
  <c r="W421" i="7" s="1"/>
  <c r="Q453" i="7"/>
  <c r="Q479" i="7"/>
  <c r="Q487" i="7"/>
  <c r="Q527" i="7"/>
  <c r="W527" i="7" s="1"/>
  <c r="P624" i="7"/>
  <c r="Q624" i="7" s="1"/>
  <c r="W624" i="7" s="1"/>
  <c r="O624" i="7"/>
  <c r="O326" i="7"/>
  <c r="O342" i="7"/>
  <c r="Q370" i="7"/>
  <c r="Q373" i="7"/>
  <c r="Q387" i="7"/>
  <c r="Q388" i="7"/>
  <c r="Q405" i="7"/>
  <c r="W405" i="7" s="1"/>
  <c r="P425" i="7"/>
  <c r="Q425" i="7" s="1"/>
  <c r="W425" i="7" s="1"/>
  <c r="O425" i="7"/>
  <c r="Q438" i="7"/>
  <c r="W438" i="7" s="1"/>
  <c r="Q550" i="7"/>
  <c r="W550" i="7" s="1"/>
  <c r="Q663" i="7"/>
  <c r="Q666" i="7"/>
  <c r="O221" i="7"/>
  <c r="O237" i="7"/>
  <c r="O253" i="7"/>
  <c r="O269" i="7"/>
  <c r="O285" i="7"/>
  <c r="O301" i="7"/>
  <c r="O317" i="7"/>
  <c r="O333" i="7"/>
  <c r="Q368" i="7"/>
  <c r="P377" i="7"/>
  <c r="Q377" i="7" s="1"/>
  <c r="O377" i="7"/>
  <c r="P409" i="7"/>
  <c r="Q409" i="7" s="1"/>
  <c r="W409" i="7" s="1"/>
  <c r="O409" i="7"/>
  <c r="Q414" i="7"/>
  <c r="W414" i="7" s="1"/>
  <c r="P473" i="7"/>
  <c r="Q473" i="7" s="1"/>
  <c r="O473" i="7"/>
  <c r="P482" i="7"/>
  <c r="Q482" i="7" s="1"/>
  <c r="O482" i="7"/>
  <c r="Q491" i="7"/>
  <c r="P505" i="7"/>
  <c r="Q505" i="7" s="1"/>
  <c r="O505" i="7"/>
  <c r="O228" i="7"/>
  <c r="O244" i="7"/>
  <c r="O260" i="7"/>
  <c r="O276" i="7"/>
  <c r="O356" i="7"/>
  <c r="Q398" i="7"/>
  <c r="W398" i="7" s="1"/>
  <c r="Q447" i="7"/>
  <c r="Q452" i="7"/>
  <c r="Q496" i="7"/>
  <c r="P529" i="7"/>
  <c r="Q529" i="7" s="1"/>
  <c r="W529" i="7" s="1"/>
  <c r="O529" i="7"/>
  <c r="Q532" i="7"/>
  <c r="W532" i="7" s="1"/>
  <c r="Q566" i="7"/>
  <c r="W566" i="7" s="1"/>
  <c r="Q582" i="7"/>
  <c r="W582" i="7" s="1"/>
  <c r="O219" i="7"/>
  <c r="O251" i="7"/>
  <c r="O267" i="7"/>
  <c r="R267" i="7" s="1"/>
  <c r="O347" i="7"/>
  <c r="Q391" i="7"/>
  <c r="Q399" i="7"/>
  <c r="W399" i="7" s="1"/>
  <c r="Q459" i="7"/>
  <c r="Q492" i="7"/>
  <c r="Q501" i="7"/>
  <c r="P535" i="7"/>
  <c r="Q535" i="7" s="1"/>
  <c r="W535" i="7" s="1"/>
  <c r="O535" i="7"/>
  <c r="Q598" i="7"/>
  <c r="W598" i="7" s="1"/>
  <c r="P361" i="7"/>
  <c r="Q361" i="7" s="1"/>
  <c r="W361" i="7" s="1"/>
  <c r="O361" i="7"/>
  <c r="Q371" i="7"/>
  <c r="Q384" i="7"/>
  <c r="P441" i="7"/>
  <c r="Q441" i="7" s="1"/>
  <c r="W441" i="7" s="1"/>
  <c r="O441" i="7"/>
  <c r="P450" i="7"/>
  <c r="Q450" i="7" s="1"/>
  <c r="O450" i="7"/>
  <c r="Q581" i="7"/>
  <c r="W581" i="7" s="1"/>
  <c r="Q688" i="7"/>
  <c r="W688" i="7" s="1"/>
  <c r="Q554" i="7"/>
  <c r="W554" i="7" s="1"/>
  <c r="Q569" i="7"/>
  <c r="W569" i="7" s="1"/>
  <c r="Q595" i="7"/>
  <c r="W595" i="7" s="1"/>
  <c r="Q636" i="7"/>
  <c r="W636" i="7" s="1"/>
  <c r="Q637" i="7"/>
  <c r="W637" i="7" s="1"/>
  <c r="Q649" i="7"/>
  <c r="W649" i="7" s="1"/>
  <c r="Q662" i="7"/>
  <c r="Q716" i="7"/>
  <c r="W716" i="7" s="1"/>
  <c r="Q736" i="7"/>
  <c r="Q788" i="7"/>
  <c r="W788" i="7" s="1"/>
  <c r="Q791" i="7"/>
  <c r="W791" i="7" s="1"/>
  <c r="Q808" i="7"/>
  <c r="W808" i="7" s="1"/>
  <c r="O429" i="7"/>
  <c r="Q563" i="7"/>
  <c r="W563" i="7" s="1"/>
  <c r="Q611" i="7"/>
  <c r="W611" i="7" s="1"/>
  <c r="Q644" i="7"/>
  <c r="W644" i="7" s="1"/>
  <c r="Q652" i="7"/>
  <c r="Q725" i="7"/>
  <c r="W725" i="7" s="1"/>
  <c r="P512" i="7"/>
  <c r="Q512" i="7" s="1"/>
  <c r="Q547" i="7"/>
  <c r="W547" i="7" s="1"/>
  <c r="Q572" i="7"/>
  <c r="W572" i="7" s="1"/>
  <c r="Q573" i="7"/>
  <c r="W573" i="7" s="1"/>
  <c r="P631" i="7"/>
  <c r="O631" i="7"/>
  <c r="P640" i="7"/>
  <c r="O640" i="7"/>
  <c r="Q657" i="7"/>
  <c r="Q676" i="7"/>
  <c r="P761" i="7"/>
  <c r="Q761" i="7" s="1"/>
  <c r="W761" i="7" s="1"/>
  <c r="O761" i="7"/>
  <c r="Q774" i="7"/>
  <c r="W774" i="7" s="1"/>
  <c r="Q814" i="7"/>
  <c r="W814" i="7" s="1"/>
  <c r="O411" i="7"/>
  <c r="O427" i="7"/>
  <c r="O443" i="7"/>
  <c r="O459" i="7"/>
  <c r="O475" i="7"/>
  <c r="O491" i="7"/>
  <c r="O507" i="7"/>
  <c r="P521" i="7"/>
  <c r="Q521" i="7" s="1"/>
  <c r="O521" i="7"/>
  <c r="P567" i="7"/>
  <c r="Q567" i="7" s="1"/>
  <c r="W567" i="7" s="1"/>
  <c r="O567" i="7"/>
  <c r="Q597" i="7"/>
  <c r="W597" i="7" s="1"/>
  <c r="Q602" i="7"/>
  <c r="W602" i="7" s="1"/>
  <c r="Q619" i="7"/>
  <c r="W619" i="7" s="1"/>
  <c r="P533" i="7"/>
  <c r="Q533" i="7" s="1"/>
  <c r="W533" i="7" s="1"/>
  <c r="O533" i="7"/>
  <c r="P551" i="7"/>
  <c r="Q551" i="7" s="1"/>
  <c r="W551" i="7" s="1"/>
  <c r="O551" i="7"/>
  <c r="Q556" i="7"/>
  <c r="W556" i="7" s="1"/>
  <c r="Q562" i="7"/>
  <c r="W562" i="7" s="1"/>
  <c r="Q610" i="7"/>
  <c r="W610" i="7" s="1"/>
  <c r="Q627" i="7"/>
  <c r="W627" i="7" s="1"/>
  <c r="O664" i="7"/>
  <c r="P664" i="7"/>
  <c r="Q741" i="7"/>
  <c r="P522" i="7"/>
  <c r="Q522" i="7" s="1"/>
  <c r="W522" i="7" s="1"/>
  <c r="O522" i="7"/>
  <c r="Q524" i="7"/>
  <c r="W524" i="7" s="1"/>
  <c r="Q540" i="7"/>
  <c r="W540" i="7" s="1"/>
  <c r="Q546" i="7"/>
  <c r="W546" i="7" s="1"/>
  <c r="Q557" i="7"/>
  <c r="W557" i="7" s="1"/>
  <c r="Q580" i="7"/>
  <c r="W580" i="7" s="1"/>
  <c r="Q588" i="7"/>
  <c r="W588" i="7" s="1"/>
  <c r="Q589" i="7"/>
  <c r="W589" i="7" s="1"/>
  <c r="Q601" i="7"/>
  <c r="W601" i="7" s="1"/>
  <c r="P647" i="7"/>
  <c r="O647" i="7"/>
  <c r="Q656" i="7"/>
  <c r="Q541" i="7"/>
  <c r="W541" i="7" s="1"/>
  <c r="P576" i="7"/>
  <c r="Q576" i="7" s="1"/>
  <c r="W576" i="7" s="1"/>
  <c r="O576" i="7"/>
  <c r="Q618" i="7"/>
  <c r="W618" i="7" s="1"/>
  <c r="Q635" i="7"/>
  <c r="W635" i="7" s="1"/>
  <c r="Q714" i="7"/>
  <c r="W714" i="7" s="1"/>
  <c r="Q840" i="7"/>
  <c r="W840" i="7" s="1"/>
  <c r="O375" i="7"/>
  <c r="O391" i="7"/>
  <c r="O407" i="7"/>
  <c r="O423" i="7"/>
  <c r="O439" i="7"/>
  <c r="O455" i="7"/>
  <c r="O471" i="7"/>
  <c r="Q514" i="7"/>
  <c r="Q626" i="7"/>
  <c r="W626" i="7" s="1"/>
  <c r="Q643" i="7"/>
  <c r="W643" i="7" s="1"/>
  <c r="Q675" i="7"/>
  <c r="Q744" i="7"/>
  <c r="O382" i="7"/>
  <c r="O398" i="7"/>
  <c r="O414" i="7"/>
  <c r="O430" i="7"/>
  <c r="O462" i="7"/>
  <c r="P565" i="7"/>
  <c r="O565" i="7"/>
  <c r="Q596" i="7"/>
  <c r="W596" i="7" s="1"/>
  <c r="Q605" i="7"/>
  <c r="W605" i="7" s="1"/>
  <c r="Q617" i="7"/>
  <c r="W617" i="7" s="1"/>
  <c r="Q687" i="7"/>
  <c r="W687" i="7" s="1"/>
  <c r="P770" i="7"/>
  <c r="Q770" i="7" s="1"/>
  <c r="W770" i="7" s="1"/>
  <c r="O770" i="7"/>
  <c r="O373" i="7"/>
  <c r="O389" i="7"/>
  <c r="O405" i="7"/>
  <c r="P549" i="7"/>
  <c r="O549" i="7"/>
  <c r="Q561" i="7"/>
  <c r="W561" i="7" s="1"/>
  <c r="P583" i="7"/>
  <c r="Q583" i="7" s="1"/>
  <c r="W583" i="7" s="1"/>
  <c r="O583" i="7"/>
  <c r="P592" i="7"/>
  <c r="Q592" i="7" s="1"/>
  <c r="W592" i="7" s="1"/>
  <c r="O592" i="7"/>
  <c r="Q609" i="7"/>
  <c r="W609" i="7" s="1"/>
  <c r="Q629" i="7"/>
  <c r="W629" i="7" s="1"/>
  <c r="Q634" i="7"/>
  <c r="W634" i="7" s="1"/>
  <c r="Q651" i="7"/>
  <c r="W651" i="7" s="1"/>
  <c r="Q678" i="7"/>
  <c r="W678" i="7" s="1"/>
  <c r="Q686" i="7"/>
  <c r="W686" i="7" s="1"/>
  <c r="Q515" i="7"/>
  <c r="Q523" i="7"/>
  <c r="W523" i="7" s="1"/>
  <c r="Q545" i="7"/>
  <c r="W545" i="7" s="1"/>
  <c r="Q571" i="7"/>
  <c r="W571" i="7" s="1"/>
  <c r="R621" i="7"/>
  <c r="Q642" i="7"/>
  <c r="W642" i="7" s="1"/>
  <c r="Q696" i="7"/>
  <c r="W696" i="7" s="1"/>
  <c r="Q760" i="7"/>
  <c r="W760" i="7" s="1"/>
  <c r="Q776" i="7"/>
  <c r="W776" i="7" s="1"/>
  <c r="Q867" i="7"/>
  <c r="W867" i="7" s="1"/>
  <c r="O499" i="7"/>
  <c r="Q579" i="7"/>
  <c r="W579" i="7" s="1"/>
  <c r="Q621" i="7"/>
  <c r="W621" i="7" s="1"/>
  <c r="Q633" i="7"/>
  <c r="W633" i="7" s="1"/>
  <c r="Q692" i="7"/>
  <c r="W692" i="7" s="1"/>
  <c r="Q767" i="7"/>
  <c r="W767" i="7" s="1"/>
  <c r="O442" i="7"/>
  <c r="O458" i="7"/>
  <c r="O474" i="7"/>
  <c r="O490" i="7"/>
  <c r="O506" i="7"/>
  <c r="O514" i="7"/>
  <c r="Q530" i="7"/>
  <c r="W530" i="7" s="1"/>
  <c r="Q531" i="7"/>
  <c r="W531" i="7" s="1"/>
  <c r="Q538" i="7"/>
  <c r="W538" i="7" s="1"/>
  <c r="P560" i="7"/>
  <c r="Q560" i="7" s="1"/>
  <c r="W560" i="7" s="1"/>
  <c r="O560" i="7"/>
  <c r="Q570" i="7"/>
  <c r="W570" i="7" s="1"/>
  <c r="P599" i="7"/>
  <c r="Q599" i="7" s="1"/>
  <c r="W599" i="7" s="1"/>
  <c r="O599" i="7"/>
  <c r="P608" i="7"/>
  <c r="Q608" i="7" s="1"/>
  <c r="W608" i="7" s="1"/>
  <c r="O608" i="7"/>
  <c r="R608" i="7" s="1"/>
  <c r="Q625" i="7"/>
  <c r="W625" i="7" s="1"/>
  <c r="Q645" i="7"/>
  <c r="W645" i="7" s="1"/>
  <c r="Q650" i="7"/>
  <c r="W650" i="7" s="1"/>
  <c r="P729" i="7"/>
  <c r="Q729" i="7" s="1"/>
  <c r="W729" i="7" s="1"/>
  <c r="O729" i="7"/>
  <c r="P537" i="7"/>
  <c r="Q537" i="7" s="1"/>
  <c r="W537" i="7" s="1"/>
  <c r="O537" i="7"/>
  <c r="P544" i="7"/>
  <c r="O544" i="7"/>
  <c r="Q587" i="7"/>
  <c r="W587" i="7" s="1"/>
  <c r="R703" i="7"/>
  <c r="Q766" i="7"/>
  <c r="W766" i="7" s="1"/>
  <c r="Q769" i="7"/>
  <c r="W769" i="7" s="1"/>
  <c r="Q857" i="7"/>
  <c r="W857" i="7" s="1"/>
  <c r="R687" i="7"/>
  <c r="Q698" i="7"/>
  <c r="W698" i="7" s="1"/>
  <c r="R699" i="7"/>
  <c r="Q709" i="7"/>
  <c r="W709" i="7" s="1"/>
  <c r="P713" i="7"/>
  <c r="Q713" i="7" s="1"/>
  <c r="W713" i="7" s="1"/>
  <c r="O713" i="7"/>
  <c r="Q762" i="7"/>
  <c r="W762" i="7" s="1"/>
  <c r="Q763" i="7"/>
  <c r="W763" i="7" s="1"/>
  <c r="P809" i="7"/>
  <c r="Q809" i="7" s="1"/>
  <c r="W809" i="7" s="1"/>
  <c r="O809" i="7"/>
  <c r="Q810" i="7"/>
  <c r="W810" i="7" s="1"/>
  <c r="Q811" i="7"/>
  <c r="W811" i="7" s="1"/>
  <c r="Q819" i="7"/>
  <c r="W819" i="7" s="1"/>
  <c r="Q829" i="7"/>
  <c r="W829" i="7" s="1"/>
  <c r="Q858" i="7"/>
  <c r="W858" i="7" s="1"/>
  <c r="Q896" i="7"/>
  <c r="W896" i="7" s="1"/>
  <c r="Q691" i="7"/>
  <c r="W691" i="7" s="1"/>
  <c r="Q702" i="7"/>
  <c r="W702" i="7" s="1"/>
  <c r="Q703" i="7"/>
  <c r="W703" i="7" s="1"/>
  <c r="Q708" i="7"/>
  <c r="W708" i="7" s="1"/>
  <c r="Q732" i="7"/>
  <c r="Q748" i="7"/>
  <c r="Q780" i="7"/>
  <c r="W780" i="7" s="1"/>
  <c r="Q800" i="7"/>
  <c r="W800" i="7" s="1"/>
  <c r="P818" i="7"/>
  <c r="Q818" i="7" s="1"/>
  <c r="W818" i="7" s="1"/>
  <c r="O818" i="7"/>
  <c r="Q822" i="7"/>
  <c r="W822" i="7" s="1"/>
  <c r="Q882" i="7"/>
  <c r="W882" i="7" s="1"/>
  <c r="Q899" i="7"/>
  <c r="W899" i="7" s="1"/>
  <c r="Q922" i="7"/>
  <c r="W922" i="7" s="1"/>
  <c r="Q730" i="7"/>
  <c r="Q746" i="7"/>
  <c r="Q797" i="7"/>
  <c r="W797" i="7" s="1"/>
  <c r="Q828" i="7"/>
  <c r="W828" i="7" s="1"/>
  <c r="Q847" i="7"/>
  <c r="W847" i="7" s="1"/>
  <c r="O553" i="7"/>
  <c r="O569" i="7"/>
  <c r="O585" i="7"/>
  <c r="O601" i="7"/>
  <c r="O617" i="7"/>
  <c r="O633" i="7"/>
  <c r="O649" i="7"/>
  <c r="O656" i="7"/>
  <c r="Q667" i="7"/>
  <c r="P690" i="7"/>
  <c r="Q690" i="7" s="1"/>
  <c r="W690" i="7" s="1"/>
  <c r="O690" i="7"/>
  <c r="R692" i="7"/>
  <c r="Q707" i="7"/>
  <c r="W707" i="7" s="1"/>
  <c r="Q718" i="7"/>
  <c r="W718" i="7" s="1"/>
  <c r="Q719" i="7"/>
  <c r="W719" i="7" s="1"/>
  <c r="Q724" i="7"/>
  <c r="W724" i="7" s="1"/>
  <c r="Q731" i="7"/>
  <c r="Q747" i="7"/>
  <c r="P777" i="7"/>
  <c r="Q777" i="7" s="1"/>
  <c r="W777" i="7" s="1"/>
  <c r="O777" i="7"/>
  <c r="Q778" i="7"/>
  <c r="W778" i="7" s="1"/>
  <c r="Q779" i="7"/>
  <c r="W779" i="7" s="1"/>
  <c r="Q787" i="7"/>
  <c r="W787" i="7" s="1"/>
  <c r="Q805" i="7"/>
  <c r="W805" i="7" s="1"/>
  <c r="Q846" i="7"/>
  <c r="W846" i="7" s="1"/>
  <c r="Q879" i="7"/>
  <c r="W879" i="7" s="1"/>
  <c r="Q740" i="7"/>
  <c r="Q756" i="7"/>
  <c r="W756" i="7" s="1"/>
  <c r="Q783" i="7"/>
  <c r="W783" i="7" s="1"/>
  <c r="Q804" i="7"/>
  <c r="W804" i="7" s="1"/>
  <c r="P825" i="7"/>
  <c r="Q825" i="7" s="1"/>
  <c r="W825" i="7" s="1"/>
  <c r="O825" i="7"/>
  <c r="Q826" i="7"/>
  <c r="W826" i="7" s="1"/>
  <c r="Q827" i="7"/>
  <c r="W827" i="7" s="1"/>
  <c r="Q835" i="7"/>
  <c r="W835" i="7" s="1"/>
  <c r="Q842" i="7"/>
  <c r="W842" i="7" s="1"/>
  <c r="Q878" i="7"/>
  <c r="W878" i="7" s="1"/>
  <c r="Q915" i="7"/>
  <c r="W915" i="7" s="1"/>
  <c r="Q918" i="7"/>
  <c r="W918" i="7" s="1"/>
  <c r="Q983" i="7"/>
  <c r="W983" i="7" s="1"/>
  <c r="Q668" i="7"/>
  <c r="R691" i="7"/>
  <c r="Q695" i="7"/>
  <c r="W695" i="7" s="1"/>
  <c r="P706" i="7"/>
  <c r="O706" i="7"/>
  <c r="Q723" i="7"/>
  <c r="W723" i="7" s="1"/>
  <c r="Q735" i="7"/>
  <c r="Q750" i="7"/>
  <c r="Q751" i="7"/>
  <c r="Q782" i="7"/>
  <c r="W782" i="7" s="1"/>
  <c r="Q790" i="7"/>
  <c r="W790" i="7" s="1"/>
  <c r="Q831" i="7"/>
  <c r="W831" i="7" s="1"/>
  <c r="Q838" i="7"/>
  <c r="W838" i="7" s="1"/>
  <c r="P852" i="7"/>
  <c r="Q852" i="7" s="1"/>
  <c r="W852" i="7" s="1"/>
  <c r="O852" i="7"/>
  <c r="O689" i="7"/>
  <c r="P689" i="7"/>
  <c r="Q689" i="7" s="1"/>
  <c r="W689" i="7" s="1"/>
  <c r="Q739" i="7"/>
  <c r="Q755" i="7"/>
  <c r="Q773" i="7"/>
  <c r="W773" i="7" s="1"/>
  <c r="P786" i="7"/>
  <c r="Q786" i="7" s="1"/>
  <c r="W786" i="7" s="1"/>
  <c r="O786" i="7"/>
  <c r="Q807" i="7"/>
  <c r="W807" i="7" s="1"/>
  <c r="Q891" i="7"/>
  <c r="W891" i="7" s="1"/>
  <c r="O581" i="7"/>
  <c r="O597" i="7"/>
  <c r="O613" i="7"/>
  <c r="O629" i="7"/>
  <c r="O645" i="7"/>
  <c r="P677" i="7"/>
  <c r="Q677" i="7" s="1"/>
  <c r="O677" i="7"/>
  <c r="P681" i="7"/>
  <c r="Q681" i="7" s="1"/>
  <c r="W681" i="7" s="1"/>
  <c r="O681" i="7"/>
  <c r="Q685" i="7"/>
  <c r="W685" i="7" s="1"/>
  <c r="Q711" i="7"/>
  <c r="W711" i="7" s="1"/>
  <c r="P722" i="7"/>
  <c r="Q722" i="7" s="1"/>
  <c r="W722" i="7" s="1"/>
  <c r="O722" i="7"/>
  <c r="Q768" i="7"/>
  <c r="W768" i="7" s="1"/>
  <c r="Q816" i="7"/>
  <c r="W816" i="7" s="1"/>
  <c r="P834" i="7"/>
  <c r="Q834" i="7" s="1"/>
  <c r="W834" i="7" s="1"/>
  <c r="O834" i="7"/>
  <c r="Q865" i="7"/>
  <c r="W865" i="7" s="1"/>
  <c r="O705" i="7"/>
  <c r="P705" i="7"/>
  <c r="Q705" i="7" s="1"/>
  <c r="W705" i="7" s="1"/>
  <c r="P738" i="7"/>
  <c r="Q738" i="7" s="1"/>
  <c r="O738" i="7"/>
  <c r="P754" i="7"/>
  <c r="Q754" i="7" s="1"/>
  <c r="O754" i="7"/>
  <c r="Q765" i="7"/>
  <c r="W765" i="7" s="1"/>
  <c r="P793" i="7"/>
  <c r="Q793" i="7" s="1"/>
  <c r="W793" i="7" s="1"/>
  <c r="O793" i="7"/>
  <c r="Q794" i="7"/>
  <c r="W794" i="7" s="1"/>
  <c r="Q795" i="7"/>
  <c r="W795" i="7" s="1"/>
  <c r="Q803" i="7"/>
  <c r="W803" i="7" s="1"/>
  <c r="Q813" i="7"/>
  <c r="W813" i="7" s="1"/>
  <c r="P845" i="7"/>
  <c r="Q845" i="7" s="1"/>
  <c r="W845" i="7" s="1"/>
  <c r="O845" i="7"/>
  <c r="O515" i="7"/>
  <c r="O531" i="7"/>
  <c r="O547" i="7"/>
  <c r="O563" i="7"/>
  <c r="O579" i="7"/>
  <c r="O595" i="7"/>
  <c r="O611" i="7"/>
  <c r="O627" i="7"/>
  <c r="O643" i="7"/>
  <c r="O657" i="7"/>
  <c r="O662" i="7"/>
  <c r="O678" i="7"/>
  <c r="R678" i="7" s="1"/>
  <c r="R694" i="7"/>
  <c r="Q701" i="7"/>
  <c r="W701" i="7" s="1"/>
  <c r="Q727" i="7"/>
  <c r="W727" i="7" s="1"/>
  <c r="Q759" i="7"/>
  <c r="W759" i="7" s="1"/>
  <c r="Q772" i="7"/>
  <c r="W772" i="7" s="1"/>
  <c r="Q799" i="7"/>
  <c r="W799" i="7" s="1"/>
  <c r="O538" i="7"/>
  <c r="O554" i="7"/>
  <c r="O570" i="7"/>
  <c r="O586" i="7"/>
  <c r="O602" i="7"/>
  <c r="O618" i="7"/>
  <c r="O634" i="7"/>
  <c r="O650" i="7"/>
  <c r="P665" i="7"/>
  <c r="Q665" i="7" s="1"/>
  <c r="P679" i="7"/>
  <c r="Q679" i="7" s="1"/>
  <c r="W679" i="7" s="1"/>
  <c r="Q684" i="7"/>
  <c r="W684" i="7" s="1"/>
  <c r="O721" i="7"/>
  <c r="P721" i="7"/>
  <c r="Q726" i="7"/>
  <c r="W726" i="7" s="1"/>
  <c r="Q758" i="7"/>
  <c r="W758" i="7" s="1"/>
  <c r="Q798" i="7"/>
  <c r="W798" i="7" s="1"/>
  <c r="Q820" i="7"/>
  <c r="W820" i="7" s="1"/>
  <c r="P861" i="7"/>
  <c r="Q861" i="7" s="1"/>
  <c r="W861" i="7" s="1"/>
  <c r="O861" i="7"/>
  <c r="O545" i="7"/>
  <c r="O561" i="7"/>
  <c r="O577" i="7"/>
  <c r="O593" i="7"/>
  <c r="O609" i="7"/>
  <c r="R609" i="7" s="1"/>
  <c r="O625" i="7"/>
  <c r="R625" i="7" s="1"/>
  <c r="O641" i="7"/>
  <c r="Q671" i="7"/>
  <c r="O674" i="7"/>
  <c r="O676" i="7"/>
  <c r="Q682" i="7"/>
  <c r="W682" i="7" s="1"/>
  <c r="R683" i="7"/>
  <c r="R688" i="7"/>
  <c r="O737" i="7"/>
  <c r="P737" i="7"/>
  <c r="Q737" i="7" s="1"/>
  <c r="O753" i="7"/>
  <c r="P753" i="7"/>
  <c r="Q753" i="7" s="1"/>
  <c r="P802" i="7"/>
  <c r="Q802" i="7" s="1"/>
  <c r="W802" i="7" s="1"/>
  <c r="O802" i="7"/>
  <c r="Q806" i="7"/>
  <c r="W806" i="7" s="1"/>
  <c r="Q837" i="7"/>
  <c r="W837" i="7" s="1"/>
  <c r="O673" i="7"/>
  <c r="Q683" i="7"/>
  <c r="W683" i="7" s="1"/>
  <c r="Q693" i="7"/>
  <c r="W693" i="7" s="1"/>
  <c r="P697" i="7"/>
  <c r="O697" i="7"/>
  <c r="Q764" i="7"/>
  <c r="W764" i="7" s="1"/>
  <c r="Q784" i="7"/>
  <c r="W784" i="7" s="1"/>
  <c r="Q823" i="7"/>
  <c r="W823" i="7" s="1"/>
  <c r="Q700" i="7"/>
  <c r="W700" i="7" s="1"/>
  <c r="Q733" i="7"/>
  <c r="Q749" i="7"/>
  <c r="Q771" i="7"/>
  <c r="W771" i="7" s="1"/>
  <c r="Q781" i="7"/>
  <c r="W781" i="7" s="1"/>
  <c r="Q832" i="7"/>
  <c r="W832" i="7" s="1"/>
  <c r="Q851" i="7"/>
  <c r="W851" i="7" s="1"/>
  <c r="Q854" i="7"/>
  <c r="W854" i="7" s="1"/>
  <c r="Q917" i="7"/>
  <c r="W917" i="7" s="1"/>
  <c r="Q919" i="7"/>
  <c r="W919" i="7" s="1"/>
  <c r="Q870" i="7"/>
  <c r="W870" i="7" s="1"/>
  <c r="O925" i="7"/>
  <c r="P925" i="7"/>
  <c r="Q925" i="7" s="1"/>
  <c r="W925" i="7" s="1"/>
  <c r="O740" i="7"/>
  <c r="O756" i="7"/>
  <c r="O788" i="7"/>
  <c r="O804" i="7"/>
  <c r="O820" i="7"/>
  <c r="Q874" i="7"/>
  <c r="W874" i="7" s="1"/>
  <c r="P877" i="7"/>
  <c r="Q877" i="7" s="1"/>
  <c r="W877" i="7" s="1"/>
  <c r="O877" i="7"/>
  <c r="Q913" i="7"/>
  <c r="W913" i="7" s="1"/>
  <c r="P916" i="7"/>
  <c r="Q916" i="7" s="1"/>
  <c r="W916" i="7" s="1"/>
  <c r="O916" i="7"/>
  <c r="P868" i="7"/>
  <c r="Q868" i="7" s="1"/>
  <c r="W868" i="7" s="1"/>
  <c r="O868" i="7"/>
  <c r="Q873" i="7"/>
  <c r="W873" i="7" s="1"/>
  <c r="Q885" i="7"/>
  <c r="W885" i="7" s="1"/>
  <c r="P935" i="7"/>
  <c r="Q935" i="7" s="1"/>
  <c r="W935" i="7" s="1"/>
  <c r="O935" i="7"/>
  <c r="Q887" i="7"/>
  <c r="W887" i="7" s="1"/>
  <c r="Q907" i="7"/>
  <c r="W907" i="7" s="1"/>
  <c r="Q912" i="7"/>
  <c r="W912" i="7" s="1"/>
  <c r="Q932" i="7"/>
  <c r="W932" i="7" s="1"/>
  <c r="Q949" i="7"/>
  <c r="W949" i="7" s="1"/>
  <c r="Q976" i="7"/>
  <c r="W976" i="7" s="1"/>
  <c r="Q1075" i="7"/>
  <c r="W1075" i="7" s="1"/>
  <c r="Q850" i="7"/>
  <c r="W850" i="7" s="1"/>
  <c r="Q898" i="7"/>
  <c r="W898" i="7" s="1"/>
  <c r="O736" i="7"/>
  <c r="O752" i="7"/>
  <c r="O768" i="7"/>
  <c r="O784" i="7"/>
  <c r="O800" i="7"/>
  <c r="O816" i="7"/>
  <c r="O832" i="7"/>
  <c r="O838" i="7"/>
  <c r="Q864" i="7"/>
  <c r="W864" i="7" s="1"/>
  <c r="Q886" i="7"/>
  <c r="W886" i="7" s="1"/>
  <c r="Q895" i="7"/>
  <c r="W895" i="7" s="1"/>
  <c r="Q920" i="7"/>
  <c r="W920" i="7" s="1"/>
  <c r="Q955" i="7"/>
  <c r="W955" i="7" s="1"/>
  <c r="Q1000" i="7"/>
  <c r="W1000" i="7" s="1"/>
  <c r="O775" i="7"/>
  <c r="O791" i="7"/>
  <c r="O807" i="7"/>
  <c r="O823" i="7"/>
  <c r="Q839" i="7"/>
  <c r="W839" i="7" s="1"/>
  <c r="Q881" i="7"/>
  <c r="W881" i="7" s="1"/>
  <c r="P884" i="7"/>
  <c r="Q884" i="7" s="1"/>
  <c r="W884" i="7" s="1"/>
  <c r="O884" i="7"/>
  <c r="Q890" i="7"/>
  <c r="W890" i="7" s="1"/>
  <c r="P893" i="7"/>
  <c r="Q893" i="7" s="1"/>
  <c r="W893" i="7" s="1"/>
  <c r="O893" i="7"/>
  <c r="O766" i="7"/>
  <c r="O782" i="7"/>
  <c r="O798" i="7"/>
  <c r="O814" i="7"/>
  <c r="O830" i="7"/>
  <c r="P841" i="7"/>
  <c r="Q841" i="7" s="1"/>
  <c r="W841" i="7" s="1"/>
  <c r="Q889" i="7"/>
  <c r="W889" i="7" s="1"/>
  <c r="Q894" i="7"/>
  <c r="W894" i="7" s="1"/>
  <c r="O693" i="7"/>
  <c r="O709" i="7"/>
  <c r="O725" i="7"/>
  <c r="O741" i="7"/>
  <c r="O757" i="7"/>
  <c r="O773" i="7"/>
  <c r="O789" i="7"/>
  <c r="Q849" i="7"/>
  <c r="W849" i="7" s="1"/>
  <c r="Q880" i="7"/>
  <c r="W880" i="7" s="1"/>
  <c r="Q903" i="7"/>
  <c r="W903" i="7" s="1"/>
  <c r="P843" i="7"/>
  <c r="Q843" i="7" s="1"/>
  <c r="W843" i="7" s="1"/>
  <c r="O843" i="7"/>
  <c r="Q875" i="7"/>
  <c r="W875" i="7" s="1"/>
  <c r="Q993" i="7"/>
  <c r="W993" i="7" s="1"/>
  <c r="Q853" i="7"/>
  <c r="W853" i="7" s="1"/>
  <c r="Q866" i="7"/>
  <c r="W866" i="7" s="1"/>
  <c r="Q902" i="7"/>
  <c r="W902" i="7" s="1"/>
  <c r="Q941" i="7"/>
  <c r="W941" i="7" s="1"/>
  <c r="Q836" i="7"/>
  <c r="W836" i="7" s="1"/>
  <c r="Q855" i="7"/>
  <c r="W855" i="7" s="1"/>
  <c r="Q906" i="7"/>
  <c r="W906" i="7" s="1"/>
  <c r="P909" i="7"/>
  <c r="Q909" i="7" s="1"/>
  <c r="W909" i="7" s="1"/>
  <c r="O909" i="7"/>
  <c r="Q897" i="7"/>
  <c r="W897" i="7" s="1"/>
  <c r="P900" i="7"/>
  <c r="Q900" i="7" s="1"/>
  <c r="W900" i="7" s="1"/>
  <c r="O900" i="7"/>
  <c r="Q905" i="7"/>
  <c r="W905" i="7" s="1"/>
  <c r="Q910" i="7"/>
  <c r="W910" i="7" s="1"/>
  <c r="P860" i="7"/>
  <c r="Q860" i="7" s="1"/>
  <c r="W860" i="7" s="1"/>
  <c r="P876" i="7"/>
  <c r="Q876" i="7" s="1"/>
  <c r="W876" i="7" s="1"/>
  <c r="P892" i="7"/>
  <c r="Q892" i="7" s="1"/>
  <c r="W892" i="7" s="1"/>
  <c r="P908" i="7"/>
  <c r="Q908" i="7" s="1"/>
  <c r="W908" i="7" s="1"/>
  <c r="Q990" i="7"/>
  <c r="W990" i="7" s="1"/>
  <c r="P936" i="7"/>
  <c r="Q936" i="7" s="1"/>
  <c r="W936" i="7" s="1"/>
  <c r="O936" i="7"/>
  <c r="Q937" i="7"/>
  <c r="W937" i="7" s="1"/>
  <c r="Q986" i="7"/>
  <c r="W986" i="7" s="1"/>
  <c r="Q1038" i="7"/>
  <c r="W1038" i="7" s="1"/>
  <c r="Q1087" i="7"/>
  <c r="W1087" i="7" s="1"/>
  <c r="Q939" i="7"/>
  <c r="W939" i="7" s="1"/>
  <c r="Q951" i="7"/>
  <c r="W951" i="7" s="1"/>
  <c r="Q961" i="7"/>
  <c r="W961" i="7" s="1"/>
  <c r="Q965" i="7"/>
  <c r="W965" i="7" s="1"/>
  <c r="Q996" i="7"/>
  <c r="W996" i="7" s="1"/>
  <c r="Q1021" i="7"/>
  <c r="W1021" i="7" s="1"/>
  <c r="Q923" i="7"/>
  <c r="W923" i="7" s="1"/>
  <c r="P943" i="7"/>
  <c r="Q943" i="7" s="1"/>
  <c r="W943" i="7" s="1"/>
  <c r="O943" i="7"/>
  <c r="Q968" i="7"/>
  <c r="W968" i="7" s="1"/>
  <c r="Q975" i="7"/>
  <c r="W975" i="7" s="1"/>
  <c r="Q982" i="7"/>
  <c r="W982" i="7" s="1"/>
  <c r="Q985" i="7"/>
  <c r="W985" i="7" s="1"/>
  <c r="P989" i="7"/>
  <c r="Q989" i="7" s="1"/>
  <c r="W989" i="7" s="1"/>
  <c r="O989" i="7"/>
  <c r="Q1003" i="7"/>
  <c r="W1003" i="7" s="1"/>
  <c r="Q1148" i="7"/>
  <c r="W1148" i="7" s="1"/>
  <c r="Q938" i="7"/>
  <c r="W938" i="7" s="1"/>
  <c r="Q946" i="7"/>
  <c r="W946" i="7" s="1"/>
  <c r="Q947" i="7"/>
  <c r="W947" i="7" s="1"/>
  <c r="Q954" i="7"/>
  <c r="W954" i="7" s="1"/>
  <c r="Q979" i="7"/>
  <c r="W979" i="7" s="1"/>
  <c r="Q1006" i="7"/>
  <c r="W1006" i="7" s="1"/>
  <c r="R1010" i="7"/>
  <c r="P942" i="7"/>
  <c r="Q942" i="7" s="1"/>
  <c r="W942" i="7" s="1"/>
  <c r="Q945" i="7"/>
  <c r="W945" i="7" s="1"/>
  <c r="Q992" i="7"/>
  <c r="W992" i="7" s="1"/>
  <c r="Q999" i="7"/>
  <c r="W999" i="7" s="1"/>
  <c r="Q1020" i="7"/>
  <c r="W1020" i="7" s="1"/>
  <c r="Q1054" i="7"/>
  <c r="W1054" i="7" s="1"/>
  <c r="Q1105" i="7"/>
  <c r="W1105" i="7" s="1"/>
  <c r="O859" i="7"/>
  <c r="O875" i="7"/>
  <c r="O891" i="7"/>
  <c r="O907" i="7"/>
  <c r="Q953" i="7"/>
  <c r="W953" i="7" s="1"/>
  <c r="P957" i="7"/>
  <c r="Q957" i="7" s="1"/>
  <c r="W957" i="7" s="1"/>
  <c r="O957" i="7"/>
  <c r="Q1009" i="7"/>
  <c r="W1009" i="7" s="1"/>
  <c r="O850" i="7"/>
  <c r="O866" i="7"/>
  <c r="O882" i="7"/>
  <c r="O898" i="7"/>
  <c r="O914" i="7"/>
  <c r="P926" i="7"/>
  <c r="Q926" i="7" s="1"/>
  <c r="W926" i="7" s="1"/>
  <c r="Q1002" i="7"/>
  <c r="W1002" i="7" s="1"/>
  <c r="Q1079" i="7"/>
  <c r="W1079" i="7" s="1"/>
  <c r="O857" i="7"/>
  <c r="O873" i="7"/>
  <c r="O889" i="7"/>
  <c r="O905" i="7"/>
  <c r="O921" i="7"/>
  <c r="Q960" i="7"/>
  <c r="W960" i="7" s="1"/>
  <c r="Q974" i="7"/>
  <c r="W974" i="7" s="1"/>
  <c r="Q981" i="7"/>
  <c r="W981" i="7" s="1"/>
  <c r="O848" i="7"/>
  <c r="O864" i="7"/>
  <c r="O880" i="7"/>
  <c r="O896" i="7"/>
  <c r="O912" i="7"/>
  <c r="Q928" i="7"/>
  <c r="W928" i="7" s="1"/>
  <c r="Q967" i="7"/>
  <c r="W967" i="7" s="1"/>
  <c r="Q984" i="7"/>
  <c r="W984" i="7" s="1"/>
  <c r="Q998" i="7"/>
  <c r="W998" i="7" s="1"/>
  <c r="Q1001" i="7"/>
  <c r="W1001" i="7" s="1"/>
  <c r="P1005" i="7"/>
  <c r="Q1005" i="7" s="1"/>
  <c r="W1005" i="7" s="1"/>
  <c r="O1005" i="7"/>
  <c r="Q929" i="7"/>
  <c r="W929" i="7" s="1"/>
  <c r="Q994" i="7"/>
  <c r="W994" i="7" s="1"/>
  <c r="Q995" i="7"/>
  <c r="W995" i="7" s="1"/>
  <c r="Q1066" i="7"/>
  <c r="W1066" i="7" s="1"/>
  <c r="Q927" i="7"/>
  <c r="W927" i="7" s="1"/>
  <c r="P934" i="7"/>
  <c r="Q934" i="7" s="1"/>
  <c r="W934" i="7" s="1"/>
  <c r="O934" i="7"/>
  <c r="Q970" i="7"/>
  <c r="W970" i="7" s="1"/>
  <c r="Q1043" i="7"/>
  <c r="W1043" i="7" s="1"/>
  <c r="Q1065" i="7"/>
  <c r="W1065" i="7" s="1"/>
  <c r="O837" i="7"/>
  <c r="O869" i="7"/>
  <c r="O901" i="7"/>
  <c r="O917" i="7"/>
  <c r="O933" i="7"/>
  <c r="Q980" i="7"/>
  <c r="W980" i="7" s="1"/>
  <c r="Q1019" i="7"/>
  <c r="W1019" i="7" s="1"/>
  <c r="Q962" i="7"/>
  <c r="W962" i="7" s="1"/>
  <c r="Q963" i="7"/>
  <c r="W963" i="7" s="1"/>
  <c r="Q966" i="7"/>
  <c r="W966" i="7" s="1"/>
  <c r="Q969" i="7"/>
  <c r="W969" i="7" s="1"/>
  <c r="P973" i="7"/>
  <c r="Q973" i="7" s="1"/>
  <c r="W973" i="7" s="1"/>
  <c r="O973" i="7"/>
  <c r="Q987" i="7"/>
  <c r="W987" i="7" s="1"/>
  <c r="R994" i="7"/>
  <c r="Q1106" i="7"/>
  <c r="W1106" i="7" s="1"/>
  <c r="Q1007" i="7"/>
  <c r="W1007" i="7" s="1"/>
  <c r="Q1070" i="7"/>
  <c r="W1070" i="7" s="1"/>
  <c r="O952" i="7"/>
  <c r="O968" i="7"/>
  <c r="O984" i="7"/>
  <c r="O1000" i="7"/>
  <c r="Q1024" i="7"/>
  <c r="W1024" i="7" s="1"/>
  <c r="Q1074" i="7"/>
  <c r="W1074" i="7" s="1"/>
  <c r="Q1078" i="7"/>
  <c r="W1078" i="7" s="1"/>
  <c r="Q1094" i="7"/>
  <c r="W1094" i="7" s="1"/>
  <c r="Q1098" i="7"/>
  <c r="W1098" i="7" s="1"/>
  <c r="Q1119" i="7"/>
  <c r="W1119" i="7" s="1"/>
  <c r="Q1129" i="7"/>
  <c r="W1129" i="7" s="1"/>
  <c r="O959" i="7"/>
  <c r="O975" i="7"/>
  <c r="O991" i="7"/>
  <c r="P1028" i="7"/>
  <c r="Q1028" i="7" s="1"/>
  <c r="W1028" i="7" s="1"/>
  <c r="O1028" i="7"/>
  <c r="P1039" i="7"/>
  <c r="Q1039" i="7" s="1"/>
  <c r="W1039" i="7" s="1"/>
  <c r="O1039" i="7"/>
  <c r="Q1040" i="7"/>
  <c r="W1040" i="7" s="1"/>
  <c r="P1055" i="7"/>
  <c r="Q1055" i="7" s="1"/>
  <c r="W1055" i="7" s="1"/>
  <c r="O1055" i="7"/>
  <c r="Q1056" i="7"/>
  <c r="W1056" i="7" s="1"/>
  <c r="Q1061" i="7"/>
  <c r="W1061" i="7" s="1"/>
  <c r="Q1073" i="7"/>
  <c r="W1073" i="7" s="1"/>
  <c r="Q1091" i="7"/>
  <c r="W1091" i="7" s="1"/>
  <c r="Q1097" i="7"/>
  <c r="W1097" i="7" s="1"/>
  <c r="P1101" i="7"/>
  <c r="Q1101" i="7" s="1"/>
  <c r="W1101" i="7" s="1"/>
  <c r="O1101" i="7"/>
  <c r="O950" i="7"/>
  <c r="O966" i="7"/>
  <c r="O982" i="7"/>
  <c r="O998" i="7"/>
  <c r="R998" i="7" s="1"/>
  <c r="Q1008" i="7"/>
  <c r="W1008" i="7" s="1"/>
  <c r="Q1029" i="7"/>
  <c r="W1029" i="7" s="1"/>
  <c r="P1044" i="7"/>
  <c r="O1044" i="7"/>
  <c r="Q1045" i="7"/>
  <c r="W1045" i="7" s="1"/>
  <c r="P1060" i="7"/>
  <c r="Q1060" i="7" s="1"/>
  <c r="W1060" i="7" s="1"/>
  <c r="O1060" i="7"/>
  <c r="P1069" i="7"/>
  <c r="Q1069" i="7" s="1"/>
  <c r="W1069" i="7" s="1"/>
  <c r="O1069" i="7"/>
  <c r="Q1108" i="7"/>
  <c r="W1108" i="7" s="1"/>
  <c r="Q1135" i="7"/>
  <c r="W1135" i="7" s="1"/>
  <c r="Q1212" i="7"/>
  <c r="W1212" i="7" s="1"/>
  <c r="Q1033" i="7"/>
  <c r="W1033" i="7" s="1"/>
  <c r="Q1049" i="7"/>
  <c r="W1049" i="7" s="1"/>
  <c r="Q1050" i="7"/>
  <c r="W1050" i="7" s="1"/>
  <c r="Q1082" i="7"/>
  <c r="W1082" i="7" s="1"/>
  <c r="Q1086" i="7"/>
  <c r="W1086" i="7" s="1"/>
  <c r="Q1121" i="7"/>
  <c r="W1121" i="7" s="1"/>
  <c r="Q1090" i="7"/>
  <c r="W1090" i="7" s="1"/>
  <c r="Q1180" i="7"/>
  <c r="W1180" i="7" s="1"/>
  <c r="Q1010" i="7"/>
  <c r="W1010" i="7" s="1"/>
  <c r="P1014" i="7"/>
  <c r="Q1014" i="7" s="1"/>
  <c r="W1014" i="7" s="1"/>
  <c r="O1014" i="7"/>
  <c r="Q1089" i="7"/>
  <c r="W1089" i="7" s="1"/>
  <c r="Q1128" i="7"/>
  <c r="W1128" i="7" s="1"/>
  <c r="Q1077" i="7"/>
  <c r="W1077" i="7" s="1"/>
  <c r="Q1104" i="7"/>
  <c r="W1104" i="7" s="1"/>
  <c r="Q1137" i="7"/>
  <c r="W1137" i="7" s="1"/>
  <c r="O937" i="7"/>
  <c r="O953" i="7"/>
  <c r="O969" i="7"/>
  <c r="O985" i="7"/>
  <c r="O1001" i="7"/>
  <c r="P1037" i="7"/>
  <c r="Q1037" i="7" s="1"/>
  <c r="W1037" i="7" s="1"/>
  <c r="O1037" i="7"/>
  <c r="P1053" i="7"/>
  <c r="Q1053" i="7" s="1"/>
  <c r="W1053" i="7" s="1"/>
  <c r="O1053" i="7"/>
  <c r="P1076" i="7"/>
  <c r="Q1076" i="7" s="1"/>
  <c r="W1076" i="7" s="1"/>
  <c r="O1076" i="7"/>
  <c r="P1085" i="7"/>
  <c r="Q1085" i="7" s="1"/>
  <c r="W1085" i="7" s="1"/>
  <c r="O1085" i="7"/>
  <c r="Q1093" i="7"/>
  <c r="W1093" i="7" s="1"/>
  <c r="O928" i="7"/>
  <c r="O944" i="7"/>
  <c r="O960" i="7"/>
  <c r="O976" i="7"/>
  <c r="O992" i="7"/>
  <c r="P1015" i="7"/>
  <c r="Q1015" i="7" s="1"/>
  <c r="W1015" i="7" s="1"/>
  <c r="O1015" i="7"/>
  <c r="O1020" i="7"/>
  <c r="Q1120" i="7"/>
  <c r="W1120" i="7" s="1"/>
  <c r="O951" i="7"/>
  <c r="O967" i="7"/>
  <c r="O983" i="7"/>
  <c r="O999" i="7"/>
  <c r="O1006" i="7"/>
  <c r="Q1017" i="7"/>
  <c r="W1017" i="7" s="1"/>
  <c r="Q1025" i="7"/>
  <c r="W1025" i="7" s="1"/>
  <c r="Q1063" i="7"/>
  <c r="W1063" i="7" s="1"/>
  <c r="Q1092" i="7"/>
  <c r="W1092" i="7" s="1"/>
  <c r="Q1096" i="7"/>
  <c r="W1096" i="7" s="1"/>
  <c r="Q1110" i="7"/>
  <c r="W1110" i="7" s="1"/>
  <c r="Q1164" i="7"/>
  <c r="W1164" i="7" s="1"/>
  <c r="O958" i="7"/>
  <c r="O974" i="7"/>
  <c r="O990" i="7"/>
  <c r="R990" i="7" s="1"/>
  <c r="P1022" i="7"/>
  <c r="O1022" i="7"/>
  <c r="Q1026" i="7"/>
  <c r="W1026" i="7" s="1"/>
  <c r="Q1041" i="7"/>
  <c r="W1041" i="7" s="1"/>
  <c r="Q1048" i="7"/>
  <c r="W1048" i="7" s="1"/>
  <c r="Q1057" i="7"/>
  <c r="W1057" i="7" s="1"/>
  <c r="Q1071" i="7"/>
  <c r="W1071" i="7" s="1"/>
  <c r="Q1107" i="7"/>
  <c r="W1107" i="7" s="1"/>
  <c r="O949" i="7"/>
  <c r="O965" i="7"/>
  <c r="O981" i="7"/>
  <c r="O997" i="7"/>
  <c r="Q1018" i="7"/>
  <c r="W1018" i="7" s="1"/>
  <c r="P1023" i="7"/>
  <c r="Q1023" i="7" s="1"/>
  <c r="W1023" i="7" s="1"/>
  <c r="O1023" i="7"/>
  <c r="Q1031" i="7"/>
  <c r="W1031" i="7" s="1"/>
  <c r="Q1042" i="7"/>
  <c r="W1042" i="7" s="1"/>
  <c r="Q1047" i="7"/>
  <c r="W1047" i="7" s="1"/>
  <c r="Q1058" i="7"/>
  <c r="W1058" i="7" s="1"/>
  <c r="Q1062" i="7"/>
  <c r="W1062" i="7" s="1"/>
  <c r="Q1080" i="7"/>
  <c r="W1080" i="7" s="1"/>
  <c r="Q1136" i="7"/>
  <c r="W1136" i="7" s="1"/>
  <c r="Q1143" i="7"/>
  <c r="W1143" i="7" s="1"/>
  <c r="Q1030" i="7"/>
  <c r="W1030" i="7" s="1"/>
  <c r="Q1046" i="7"/>
  <c r="W1046" i="7" s="1"/>
  <c r="Q1095" i="7"/>
  <c r="W1095" i="7" s="1"/>
  <c r="Q1102" i="7"/>
  <c r="W1102" i="7" s="1"/>
  <c r="P1140" i="7"/>
  <c r="Q1140" i="7" s="1"/>
  <c r="W1140" i="7" s="1"/>
  <c r="O1140" i="7"/>
  <c r="Q1141" i="7"/>
  <c r="W1141" i="7" s="1"/>
  <c r="Q1188" i="7"/>
  <c r="W1188" i="7" s="1"/>
  <c r="P1200" i="7"/>
  <c r="Q1200" i="7" s="1"/>
  <c r="W1200" i="7" s="1"/>
  <c r="O1200" i="7"/>
  <c r="P1115" i="7"/>
  <c r="Q1115" i="7" s="1"/>
  <c r="W1115" i="7" s="1"/>
  <c r="O1115" i="7"/>
  <c r="P1122" i="7"/>
  <c r="Q1122" i="7" s="1"/>
  <c r="W1122" i="7" s="1"/>
  <c r="O1122" i="7"/>
  <c r="Q1196" i="7"/>
  <c r="W1196" i="7" s="1"/>
  <c r="Q1118" i="7"/>
  <c r="W1118" i="7" s="1"/>
  <c r="O1121" i="7"/>
  <c r="Q1142" i="7"/>
  <c r="W1142" i="7" s="1"/>
  <c r="Q1274" i="7"/>
  <c r="W1274" i="7" s="1"/>
  <c r="Q1280" i="7"/>
  <c r="W1280" i="7" s="1"/>
  <c r="O1071" i="7"/>
  <c r="O1087" i="7"/>
  <c r="O1103" i="7"/>
  <c r="P1114" i="7"/>
  <c r="Q1114" i="7" s="1"/>
  <c r="W1114" i="7" s="1"/>
  <c r="Q1116" i="7"/>
  <c r="W1116" i="7" s="1"/>
  <c r="Q1117" i="7"/>
  <c r="W1117" i="7" s="1"/>
  <c r="Q1155" i="7"/>
  <c r="W1155" i="7" s="1"/>
  <c r="Q1160" i="7"/>
  <c r="W1160" i="7" s="1"/>
  <c r="Q1171" i="7"/>
  <c r="W1171" i="7" s="1"/>
  <c r="Q1176" i="7"/>
  <c r="W1176" i="7" s="1"/>
  <c r="Q1205" i="7"/>
  <c r="W1205" i="7" s="1"/>
  <c r="O1030" i="7"/>
  <c r="O1046" i="7"/>
  <c r="O1062" i="7"/>
  <c r="O1078" i="7"/>
  <c r="O1094" i="7"/>
  <c r="O1110" i="7"/>
  <c r="Q1147" i="7"/>
  <c r="W1147" i="7" s="1"/>
  <c r="Q1163" i="7"/>
  <c r="W1163" i="7" s="1"/>
  <c r="Q1179" i="7"/>
  <c r="W1179" i="7" s="1"/>
  <c r="Q1192" i="7"/>
  <c r="W1192" i="7" s="1"/>
  <c r="Q1204" i="7"/>
  <c r="W1204" i="7" s="1"/>
  <c r="P1123" i="7"/>
  <c r="Q1123" i="7" s="1"/>
  <c r="W1123" i="7" s="1"/>
  <c r="O1123" i="7"/>
  <c r="Q1166" i="7"/>
  <c r="W1166" i="7" s="1"/>
  <c r="Q1175" i="7"/>
  <c r="W1175" i="7" s="1"/>
  <c r="Q1195" i="7"/>
  <c r="W1195" i="7" s="1"/>
  <c r="Q1240" i="7"/>
  <c r="W1240" i="7" s="1"/>
  <c r="O1092" i="7"/>
  <c r="O1108" i="7"/>
  <c r="P1154" i="7"/>
  <c r="Q1154" i="7" s="1"/>
  <c r="W1154" i="7" s="1"/>
  <c r="O1154" i="7"/>
  <c r="P1170" i="7"/>
  <c r="Q1170" i="7" s="1"/>
  <c r="W1170" i="7" s="1"/>
  <c r="O1170" i="7"/>
  <c r="Q1191" i="7"/>
  <c r="W1191" i="7" s="1"/>
  <c r="Q1198" i="7"/>
  <c r="W1198" i="7" s="1"/>
  <c r="Q1217" i="7"/>
  <c r="W1217" i="7" s="1"/>
  <c r="Q1237" i="7"/>
  <c r="W1237" i="7" s="1"/>
  <c r="P1124" i="7"/>
  <c r="Q1124" i="7" s="1"/>
  <c r="W1124" i="7" s="1"/>
  <c r="O1124" i="7"/>
  <c r="Q1125" i="7"/>
  <c r="W1125" i="7" s="1"/>
  <c r="P1186" i="7"/>
  <c r="Q1186" i="7" s="1"/>
  <c r="W1186" i="7" s="1"/>
  <c r="O1186" i="7"/>
  <c r="Q1127" i="7"/>
  <c r="W1127" i="7" s="1"/>
  <c r="Q1146" i="7"/>
  <c r="W1146" i="7" s="1"/>
  <c r="Q1233" i="7"/>
  <c r="W1233" i="7" s="1"/>
  <c r="P1131" i="7"/>
  <c r="Q1131" i="7" s="1"/>
  <c r="W1131" i="7" s="1"/>
  <c r="O1131" i="7"/>
  <c r="O1136" i="7"/>
  <c r="P1138" i="7"/>
  <c r="O1138" i="7"/>
  <c r="Q1162" i="7"/>
  <c r="W1162" i="7" s="1"/>
  <c r="Q1174" i="7"/>
  <c r="W1174" i="7" s="1"/>
  <c r="Q1178" i="7"/>
  <c r="W1178" i="7" s="1"/>
  <c r="O1111" i="7"/>
  <c r="Q1126" i="7"/>
  <c r="W1126" i="7" s="1"/>
  <c r="Q1134" i="7"/>
  <c r="W1134" i="7" s="1"/>
  <c r="O1137" i="7"/>
  <c r="P1145" i="7"/>
  <c r="Q1145" i="7" s="1"/>
  <c r="W1145" i="7" s="1"/>
  <c r="O1145" i="7"/>
  <c r="Q1149" i="7"/>
  <c r="W1149" i="7" s="1"/>
  <c r="Q1157" i="7"/>
  <c r="W1157" i="7" s="1"/>
  <c r="Q1165" i="7"/>
  <c r="W1165" i="7" s="1"/>
  <c r="Q1173" i="7"/>
  <c r="W1173" i="7" s="1"/>
  <c r="Q1181" i="7"/>
  <c r="W1181" i="7" s="1"/>
  <c r="Q1190" i="7"/>
  <c r="W1190" i="7" s="1"/>
  <c r="Q1194" i="7"/>
  <c r="W1194" i="7" s="1"/>
  <c r="Q1203" i="7"/>
  <c r="W1203" i="7" s="1"/>
  <c r="Q1232" i="7"/>
  <c r="W1232" i="7" s="1"/>
  <c r="O1031" i="7"/>
  <c r="O1047" i="7"/>
  <c r="O1063" i="7"/>
  <c r="O1079" i="7"/>
  <c r="O1095" i="7"/>
  <c r="P1130" i="7"/>
  <c r="Q1130" i="7" s="1"/>
  <c r="W1130" i="7" s="1"/>
  <c r="Q1189" i="7"/>
  <c r="W1189" i="7" s="1"/>
  <c r="Q1197" i="7"/>
  <c r="W1197" i="7" s="1"/>
  <c r="O1038" i="7"/>
  <c r="O1054" i="7"/>
  <c r="O1070" i="7"/>
  <c r="O1086" i="7"/>
  <c r="O1102" i="7"/>
  <c r="Q1161" i="7"/>
  <c r="W1161" i="7" s="1"/>
  <c r="Q1177" i="7"/>
  <c r="W1177" i="7" s="1"/>
  <c r="Q1206" i="7"/>
  <c r="W1206" i="7" s="1"/>
  <c r="P1139" i="7"/>
  <c r="Q1139" i="7" s="1"/>
  <c r="W1139" i="7" s="1"/>
  <c r="O1139" i="7"/>
  <c r="Q1193" i="7"/>
  <c r="W1193" i="7" s="1"/>
  <c r="Q1251" i="7"/>
  <c r="W1251" i="7" s="1"/>
  <c r="P1152" i="7"/>
  <c r="Q1152" i="7" s="1"/>
  <c r="W1152" i="7" s="1"/>
  <c r="O1152" i="7"/>
  <c r="Q1156" i="7"/>
  <c r="W1156" i="7" s="1"/>
  <c r="P1168" i="7"/>
  <c r="O1168" i="7"/>
  <c r="P1184" i="7"/>
  <c r="Q1184" i="7" s="1"/>
  <c r="W1184" i="7" s="1"/>
  <c r="O1184" i="7"/>
  <c r="Q1202" i="7"/>
  <c r="W1202" i="7" s="1"/>
  <c r="P1153" i="7"/>
  <c r="Q1153" i="7" s="1"/>
  <c r="W1153" i="7" s="1"/>
  <c r="P1169" i="7"/>
  <c r="Q1169" i="7" s="1"/>
  <c r="W1169" i="7" s="1"/>
  <c r="P1247" i="7"/>
  <c r="Q1247" i="7" s="1"/>
  <c r="W1247" i="7" s="1"/>
  <c r="O1247" i="7"/>
  <c r="Q1261" i="7"/>
  <c r="W1261" i="7" s="1"/>
  <c r="Q1269" i="7"/>
  <c r="W1269" i="7" s="1"/>
  <c r="Q1299" i="7"/>
  <c r="W1299" i="7" s="1"/>
  <c r="Q1222" i="7"/>
  <c r="W1222" i="7" s="1"/>
  <c r="Q1225" i="7"/>
  <c r="W1225" i="7" s="1"/>
  <c r="Q1275" i="7"/>
  <c r="W1275" i="7" s="1"/>
  <c r="O1156" i="7"/>
  <c r="O1172" i="7"/>
  <c r="O1188" i="7"/>
  <c r="Q1228" i="7"/>
  <c r="W1228" i="7" s="1"/>
  <c r="Q1254" i="7"/>
  <c r="W1254" i="7" s="1"/>
  <c r="Q1257" i="7"/>
  <c r="W1257" i="7" s="1"/>
  <c r="Q1271" i="7"/>
  <c r="W1271" i="7" s="1"/>
  <c r="Q1277" i="7"/>
  <c r="W1277" i="7" s="1"/>
  <c r="O1147" i="7"/>
  <c r="O1163" i="7"/>
  <c r="O1179" i="7"/>
  <c r="O1195" i="7"/>
  <c r="P1207" i="7"/>
  <c r="Q1207" i="7" s="1"/>
  <c r="W1207" i="7" s="1"/>
  <c r="O1207" i="7"/>
  <c r="Q1210" i="7"/>
  <c r="W1210" i="7" s="1"/>
  <c r="Q1260" i="7"/>
  <c r="W1260" i="7" s="1"/>
  <c r="Q1295" i="7"/>
  <c r="W1295" i="7" s="1"/>
  <c r="O1206" i="7"/>
  <c r="Q1221" i="7"/>
  <c r="W1221" i="7" s="1"/>
  <c r="P1231" i="7"/>
  <c r="Q1231" i="7" s="1"/>
  <c r="W1231" i="7" s="1"/>
  <c r="O1231" i="7"/>
  <c r="Q1239" i="7"/>
  <c r="W1239" i="7" s="1"/>
  <c r="Q1249" i="7"/>
  <c r="W1249" i="7" s="1"/>
  <c r="O1161" i="7"/>
  <c r="O1177" i="7"/>
  <c r="O1193" i="7"/>
  <c r="P1208" i="7"/>
  <c r="Q1208" i="7" s="1"/>
  <c r="W1208" i="7" s="1"/>
  <c r="O1208" i="7"/>
  <c r="P1263" i="7"/>
  <c r="Q1263" i="7" s="1"/>
  <c r="W1263" i="7" s="1"/>
  <c r="O1263" i="7"/>
  <c r="Q1216" i="7"/>
  <c r="W1216" i="7" s="1"/>
  <c r="Q1256" i="7"/>
  <c r="W1256" i="7" s="1"/>
  <c r="Q1267" i="7"/>
  <c r="W1267" i="7" s="1"/>
  <c r="Q1289" i="7"/>
  <c r="W1289" i="7" s="1"/>
  <c r="Q1235" i="7"/>
  <c r="W1235" i="7" s="1"/>
  <c r="Q1245" i="7"/>
  <c r="W1245" i="7" s="1"/>
  <c r="Q1253" i="7"/>
  <c r="W1253" i="7" s="1"/>
  <c r="Q1273" i="7"/>
  <c r="W1273" i="7" s="1"/>
  <c r="Q1288" i="7"/>
  <c r="W1288" i="7" s="1"/>
  <c r="Q1276" i="7"/>
  <c r="W1276" i="7" s="1"/>
  <c r="O1125" i="7"/>
  <c r="O1141" i="7"/>
  <c r="O1157" i="7"/>
  <c r="O1173" i="7"/>
  <c r="O1189" i="7"/>
  <c r="O1204" i="7"/>
  <c r="P1215" i="7"/>
  <c r="Q1215" i="7" s="1"/>
  <c r="W1215" i="7" s="1"/>
  <c r="O1215" i="7"/>
  <c r="Q1223" i="7"/>
  <c r="W1223" i="7" s="1"/>
  <c r="Q1248" i="7"/>
  <c r="W1248" i="7" s="1"/>
  <c r="Q1270" i="7"/>
  <c r="W1270" i="7" s="1"/>
  <c r="O1116" i="7"/>
  <c r="O1132" i="7"/>
  <c r="O1148" i="7"/>
  <c r="O1164" i="7"/>
  <c r="O1180" i="7"/>
  <c r="O1196" i="7"/>
  <c r="Q1209" i="7"/>
  <c r="W1209" i="7" s="1"/>
  <c r="O1155" i="7"/>
  <c r="O1171" i="7"/>
  <c r="O1187" i="7"/>
  <c r="Q1226" i="7"/>
  <c r="W1226" i="7" s="1"/>
  <c r="Q1238" i="7"/>
  <c r="W1238" i="7" s="1"/>
  <c r="Q1241" i="7"/>
  <c r="W1241" i="7" s="1"/>
  <c r="Q1255" i="7"/>
  <c r="W1255" i="7" s="1"/>
  <c r="Q1259" i="7"/>
  <c r="W1259" i="7" s="1"/>
  <c r="Q1265" i="7"/>
  <c r="W1265" i="7" s="1"/>
  <c r="O1146" i="7"/>
  <c r="O1162" i="7"/>
  <c r="O1178" i="7"/>
  <c r="O1194" i="7"/>
  <c r="Q1244" i="7"/>
  <c r="W1244" i="7" s="1"/>
  <c r="Q1258" i="7"/>
  <c r="W1258" i="7" s="1"/>
  <c r="Q1287" i="7"/>
  <c r="W1287" i="7" s="1"/>
  <c r="Q1291" i="7"/>
  <c r="W1291" i="7" s="1"/>
  <c r="P1213" i="7"/>
  <c r="Q1213" i="7" s="1"/>
  <c r="W1213" i="7" s="1"/>
  <c r="O1213" i="7"/>
  <c r="Q1219" i="7"/>
  <c r="W1219" i="7" s="1"/>
  <c r="Q1229" i="7"/>
  <c r="W1229" i="7" s="1"/>
  <c r="Q1272" i="7"/>
  <c r="W1272" i="7" s="1"/>
  <c r="R1330" i="7"/>
  <c r="Q1311" i="7"/>
  <c r="W1311" i="7" s="1"/>
  <c r="P1322" i="7"/>
  <c r="O1322" i="7"/>
  <c r="Q1343" i="7"/>
  <c r="W1343" i="7" s="1"/>
  <c r="Q1369" i="7"/>
  <c r="W1369" i="7" s="1"/>
  <c r="O1249" i="7"/>
  <c r="O1265" i="7"/>
  <c r="O1281" i="7"/>
  <c r="P1296" i="7"/>
  <c r="Q1307" i="7"/>
  <c r="W1307" i="7" s="1"/>
  <c r="Q1363" i="7"/>
  <c r="W1363" i="7" s="1"/>
  <c r="O1224" i="7"/>
  <c r="O1240" i="7"/>
  <c r="O1256" i="7"/>
  <c r="O1272" i="7"/>
  <c r="Q1336" i="7"/>
  <c r="W1336" i="7" s="1"/>
  <c r="Q1350" i="7"/>
  <c r="W1350" i="7" s="1"/>
  <c r="O1279" i="7"/>
  <c r="P1294" i="7"/>
  <c r="Q1325" i="7"/>
  <c r="W1325" i="7" s="1"/>
  <c r="R1343" i="7"/>
  <c r="Q1360" i="7"/>
  <c r="W1360" i="7" s="1"/>
  <c r="O1290" i="7"/>
  <c r="Q1302" i="7"/>
  <c r="W1302" i="7" s="1"/>
  <c r="Q1318" i="7"/>
  <c r="W1318" i="7" s="1"/>
  <c r="R1328" i="7"/>
  <c r="Q1335" i="7"/>
  <c r="W1335" i="7" s="1"/>
  <c r="Q1356" i="7"/>
  <c r="W1356" i="7" s="1"/>
  <c r="O1229" i="7"/>
  <c r="O1245" i="7"/>
  <c r="O1261" i="7"/>
  <c r="O1277" i="7"/>
  <c r="Q1285" i="7"/>
  <c r="W1285" i="7" s="1"/>
  <c r="P1306" i="7"/>
  <c r="O1306" i="7"/>
  <c r="Q1349" i="7"/>
  <c r="W1349" i="7" s="1"/>
  <c r="R1352" i="7"/>
  <c r="Q1310" i="7"/>
  <c r="W1310" i="7" s="1"/>
  <c r="Q1317" i="7"/>
  <c r="W1317" i="7" s="1"/>
  <c r="Q1368" i="7"/>
  <c r="W1368" i="7" s="1"/>
  <c r="Q1324" i="7"/>
  <c r="W1324" i="7" s="1"/>
  <c r="Q1328" i="7"/>
  <c r="W1328" i="7" s="1"/>
  <c r="Q1331" i="7"/>
  <c r="W1331" i="7" s="1"/>
  <c r="Q1374" i="7"/>
  <c r="W1374" i="7" s="1"/>
  <c r="P1292" i="7"/>
  <c r="Q1292" i="7" s="1"/>
  <c r="W1292" i="7" s="1"/>
  <c r="O1292" i="7"/>
  <c r="Q1327" i="7"/>
  <c r="W1327" i="7" s="1"/>
  <c r="P1338" i="7"/>
  <c r="Q1338" i="7" s="1"/>
  <c r="W1338" i="7" s="1"/>
  <c r="O1338" i="7"/>
  <c r="Q1352" i="7"/>
  <c r="W1352" i="7" s="1"/>
  <c r="O1241" i="7"/>
  <c r="O1257" i="7"/>
  <c r="O1273" i="7"/>
  <c r="Q1355" i="7"/>
  <c r="W1355" i="7" s="1"/>
  <c r="O1216" i="7"/>
  <c r="O1232" i="7"/>
  <c r="O1248" i="7"/>
  <c r="O1264" i="7"/>
  <c r="O1280" i="7"/>
  <c r="O1285" i="7"/>
  <c r="Q1320" i="7"/>
  <c r="W1320" i="7" s="1"/>
  <c r="Q1351" i="7"/>
  <c r="W1351" i="7" s="1"/>
  <c r="Q1358" i="7"/>
  <c r="W1358" i="7" s="1"/>
  <c r="Q1371" i="7"/>
  <c r="W1371" i="7" s="1"/>
  <c r="O1223" i="7"/>
  <c r="O1239" i="7"/>
  <c r="O1255" i="7"/>
  <c r="O1271" i="7"/>
  <c r="O1298" i="7"/>
  <c r="P1298" i="7"/>
  <c r="Q1298" i="7" s="1"/>
  <c r="W1298" i="7" s="1"/>
  <c r="P1300" i="7"/>
  <c r="Q1300" i="7" s="1"/>
  <c r="W1300" i="7" s="1"/>
  <c r="Q1309" i="7"/>
  <c r="W1309" i="7" s="1"/>
  <c r="Q1323" i="7"/>
  <c r="W1323" i="7" s="1"/>
  <c r="Q1341" i="7"/>
  <c r="W1341" i="7" s="1"/>
  <c r="Q1348" i="7"/>
  <c r="W1348" i="7" s="1"/>
  <c r="Q1319" i="7"/>
  <c r="W1319" i="7" s="1"/>
  <c r="Q1334" i="7"/>
  <c r="W1334" i="7" s="1"/>
  <c r="R1344" i="7"/>
  <c r="Q1380" i="7"/>
  <c r="W1380" i="7" s="1"/>
  <c r="R1351" i="7"/>
  <c r="O1276" i="7"/>
  <c r="Q1286" i="7"/>
  <c r="W1286" i="7" s="1"/>
  <c r="Q1304" i="7"/>
  <c r="W1304" i="7" s="1"/>
  <c r="Q1316" i="7"/>
  <c r="W1316" i="7" s="1"/>
  <c r="Q1326" i="7"/>
  <c r="W1326" i="7" s="1"/>
  <c r="Q1333" i="7"/>
  <c r="W1333" i="7" s="1"/>
  <c r="R1341" i="7"/>
  <c r="P1354" i="7"/>
  <c r="Q1354" i="7" s="1"/>
  <c r="W1354" i="7" s="1"/>
  <c r="O1354" i="7"/>
  <c r="Q1308" i="7"/>
  <c r="W1308" i="7" s="1"/>
  <c r="Q1315" i="7"/>
  <c r="W1315" i="7" s="1"/>
  <c r="R1336" i="7"/>
  <c r="Q1344" i="7"/>
  <c r="W1344" i="7" s="1"/>
  <c r="Q1347" i="7"/>
  <c r="W1347" i="7" s="1"/>
  <c r="R1350" i="7"/>
  <c r="P1314" i="7"/>
  <c r="Q1314" i="7" s="1"/>
  <c r="W1314" i="7" s="1"/>
  <c r="P1330" i="7"/>
  <c r="P1346" i="7"/>
  <c r="Q1346" i="7" s="1"/>
  <c r="W1346" i="7" s="1"/>
  <c r="P1362" i="7"/>
  <c r="Q1362" i="7" s="1"/>
  <c r="W1362" i="7" s="1"/>
  <c r="O1368" i="7"/>
  <c r="Q1430" i="7"/>
  <c r="W1430" i="7" s="1"/>
  <c r="Q1436" i="7"/>
  <c r="W1436" i="7" s="1"/>
  <c r="Q1420" i="7"/>
  <c r="W1420" i="7" s="1"/>
  <c r="Q1445" i="7"/>
  <c r="W1445" i="7" s="1"/>
  <c r="Q1398" i="7"/>
  <c r="W1398" i="7" s="1"/>
  <c r="Q1429" i="7"/>
  <c r="W1429" i="7" s="1"/>
  <c r="O1310" i="7"/>
  <c r="O1326" i="7"/>
  <c r="O1342" i="7"/>
  <c r="O1358" i="7"/>
  <c r="O1365" i="7"/>
  <c r="O1369" i="7"/>
  <c r="Q1385" i="7"/>
  <c r="W1385" i="7" s="1"/>
  <c r="Q1413" i="7"/>
  <c r="W1413" i="7" s="1"/>
  <c r="O1349" i="7"/>
  <c r="O1374" i="7"/>
  <c r="Q1397" i="7"/>
  <c r="W1397" i="7" s="1"/>
  <c r="Q1416" i="7"/>
  <c r="W1416" i="7" s="1"/>
  <c r="Q1442" i="7"/>
  <c r="W1442" i="7" s="1"/>
  <c r="Q1454" i="7"/>
  <c r="W1454" i="7" s="1"/>
  <c r="O1308" i="7"/>
  <c r="O1324" i="7"/>
  <c r="O1340" i="7"/>
  <c r="O1356" i="7"/>
  <c r="P1376" i="7"/>
  <c r="O1376" i="7"/>
  <c r="Q1377" i="7"/>
  <c r="W1377" i="7" s="1"/>
  <c r="Q1386" i="7"/>
  <c r="W1386" i="7" s="1"/>
  <c r="Q1393" i="7"/>
  <c r="W1393" i="7" s="1"/>
  <c r="Q1400" i="7"/>
  <c r="W1400" i="7" s="1"/>
  <c r="Q1426" i="7"/>
  <c r="W1426" i="7" s="1"/>
  <c r="Q1438" i="7"/>
  <c r="W1438" i="7" s="1"/>
  <c r="Q1441" i="7"/>
  <c r="W1441" i="7" s="1"/>
  <c r="O1299" i="7"/>
  <c r="O1315" i="7"/>
  <c r="O1331" i="7"/>
  <c r="O1347" i="7"/>
  <c r="R1347" i="7" s="1"/>
  <c r="O1363" i="7"/>
  <c r="P1381" i="7"/>
  <c r="O1381" i="7"/>
  <c r="Q1394" i="7"/>
  <c r="W1394" i="7" s="1"/>
  <c r="Q1410" i="7"/>
  <c r="W1410" i="7" s="1"/>
  <c r="Q1422" i="7"/>
  <c r="W1422" i="7" s="1"/>
  <c r="Q1425" i="7"/>
  <c r="W1425" i="7" s="1"/>
  <c r="Q1406" i="7"/>
  <c r="W1406" i="7" s="1"/>
  <c r="Q1409" i="7"/>
  <c r="W1409" i="7" s="1"/>
  <c r="Q1444" i="7"/>
  <c r="W1444" i="7" s="1"/>
  <c r="Q1384" i="7"/>
  <c r="W1384" i="7" s="1"/>
  <c r="P1392" i="7"/>
  <c r="Q1392" i="7" s="1"/>
  <c r="W1392" i="7" s="1"/>
  <c r="O1392" i="7"/>
  <c r="Q1428" i="7"/>
  <c r="W1428" i="7" s="1"/>
  <c r="Q1366" i="7"/>
  <c r="W1366" i="7" s="1"/>
  <c r="Q1412" i="7"/>
  <c r="W1412" i="7" s="1"/>
  <c r="Q1453" i="7"/>
  <c r="W1453" i="7" s="1"/>
  <c r="R1409" i="7"/>
  <c r="Q1437" i="7"/>
  <c r="W1437" i="7" s="1"/>
  <c r="Q1447" i="7"/>
  <c r="W1447" i="7" s="1"/>
  <c r="Q1456" i="7"/>
  <c r="W1456" i="7" s="1"/>
  <c r="P1390" i="7"/>
  <c r="Q1390" i="7" s="1"/>
  <c r="W1390" i="7" s="1"/>
  <c r="O1390" i="7"/>
  <c r="Q1440" i="7"/>
  <c r="W1440" i="7" s="1"/>
  <c r="Q1450" i="7"/>
  <c r="W1450" i="7" s="1"/>
  <c r="Q1396" i="7"/>
  <c r="W1396" i="7" s="1"/>
  <c r="Q1405" i="7"/>
  <c r="W1405" i="7" s="1"/>
  <c r="R1418" i="7"/>
  <c r="Q1424" i="7"/>
  <c r="W1424" i="7" s="1"/>
  <c r="Q1434" i="7"/>
  <c r="W1434" i="7" s="1"/>
  <c r="Q1449" i="7"/>
  <c r="W1449" i="7" s="1"/>
  <c r="O1348" i="7"/>
  <c r="O1364" i="7"/>
  <c r="P1372" i="7"/>
  <c r="Q1372" i="7" s="1"/>
  <c r="W1372" i="7" s="1"/>
  <c r="O1372" i="7"/>
  <c r="Q1382" i="7"/>
  <c r="W1382" i="7" s="1"/>
  <c r="Q1383" i="7"/>
  <c r="W1383" i="7" s="1"/>
  <c r="P1388" i="7"/>
  <c r="O1388" i="7"/>
  <c r="Q1399" i="7"/>
  <c r="W1399" i="7" s="1"/>
  <c r="Q1408" i="7"/>
  <c r="W1408" i="7" s="1"/>
  <c r="Q1418" i="7"/>
  <c r="W1418" i="7" s="1"/>
  <c r="Q1433" i="7"/>
  <c r="W1433" i="7" s="1"/>
  <c r="O1355" i="7"/>
  <c r="Q1402" i="7"/>
  <c r="W1402" i="7" s="1"/>
  <c r="Q1417" i="7"/>
  <c r="W1417" i="7" s="1"/>
  <c r="Q1446" i="7"/>
  <c r="W1446" i="7" s="1"/>
  <c r="Q1452" i="7"/>
  <c r="W1452" i="7" s="1"/>
  <c r="G36" i="12"/>
  <c r="O1408" i="7"/>
  <c r="R1408" i="7" s="1"/>
  <c r="O1424" i="7"/>
  <c r="R1424" i="7" s="1"/>
  <c r="O1440" i="7"/>
  <c r="O1456" i="7"/>
  <c r="O1406" i="7"/>
  <c r="O1422" i="7"/>
  <c r="O1438" i="7"/>
  <c r="O1454" i="7"/>
  <c r="O1397" i="7"/>
  <c r="O1413" i="7"/>
  <c r="O1429" i="7"/>
  <c r="O1445" i="7"/>
  <c r="O1404" i="7"/>
  <c r="O1420" i="7"/>
  <c r="O1436" i="7"/>
  <c r="O1452" i="7"/>
  <c r="O1384" i="7"/>
  <c r="O1400" i="7"/>
  <c r="O1416" i="7"/>
  <c r="O1432" i="7"/>
  <c r="O1448" i="7"/>
  <c r="O1412" i="7"/>
  <c r="O1428" i="7"/>
  <c r="O1444" i="7"/>
  <c r="AB31" i="11"/>
  <c r="AB65" i="11"/>
  <c r="V7" i="11"/>
  <c r="AB7" i="11"/>
  <c r="Q28" i="11"/>
  <c r="P28" i="11"/>
  <c r="R28" i="11" s="1"/>
  <c r="W28" i="11" s="1"/>
  <c r="M28" i="11"/>
  <c r="Q70" i="11"/>
  <c r="P70" i="11"/>
  <c r="R70" i="11" s="1"/>
  <c r="W70" i="11" s="1"/>
  <c r="M70" i="11"/>
  <c r="Q66" i="11"/>
  <c r="P66" i="11"/>
  <c r="R66" i="11" s="1"/>
  <c r="W66" i="11" s="1"/>
  <c r="M66" i="11"/>
  <c r="V74" i="11"/>
  <c r="AB74" i="11"/>
  <c r="Q94" i="11"/>
  <c r="P94" i="11"/>
  <c r="R94" i="11" s="1"/>
  <c r="W94" i="11" s="1"/>
  <c r="M94" i="11"/>
  <c r="AB9" i="11"/>
  <c r="V9" i="11"/>
  <c r="AA12" i="11"/>
  <c r="K37" i="12" s="1"/>
  <c r="AB24" i="11"/>
  <c r="M34" i="11"/>
  <c r="P34" i="11"/>
  <c r="R34" i="11" s="1"/>
  <c r="W34" i="11" s="1"/>
  <c r="Q61" i="11"/>
  <c r="P61" i="11"/>
  <c r="R61" i="11" s="1"/>
  <c r="W61" i="11" s="1"/>
  <c r="M61" i="11"/>
  <c r="Q102" i="11"/>
  <c r="M102" i="11"/>
  <c r="P102" i="11"/>
  <c r="R102" i="11" s="1"/>
  <c r="W102" i="11" s="1"/>
  <c r="Q13" i="11"/>
  <c r="V13" i="11" s="1"/>
  <c r="P13" i="11"/>
  <c r="R13" i="11" s="1"/>
  <c r="W13" i="11" s="1"/>
  <c r="M13" i="11"/>
  <c r="AB14" i="11"/>
  <c r="Q52" i="11"/>
  <c r="V52" i="11" s="1"/>
  <c r="P52" i="11"/>
  <c r="R52" i="11" s="1"/>
  <c r="W52" i="11" s="1"/>
  <c r="M52" i="11"/>
  <c r="M117" i="11"/>
  <c r="Q117" i="11"/>
  <c r="V117" i="11" s="1"/>
  <c r="P117" i="11"/>
  <c r="R117" i="11" s="1"/>
  <c r="W117" i="11" s="1"/>
  <c r="Q144" i="11"/>
  <c r="M144" i="11"/>
  <c r="P144" i="11"/>
  <c r="R144" i="11" s="1"/>
  <c r="W144" i="11" s="1"/>
  <c r="Q2" i="11"/>
  <c r="V2" i="11" s="1"/>
  <c r="P2" i="11"/>
  <c r="R2" i="11" s="1"/>
  <c r="W2" i="11" s="1"/>
  <c r="M2" i="11"/>
  <c r="M15" i="11"/>
  <c r="P15" i="11"/>
  <c r="R15" i="11" s="1"/>
  <c r="W15" i="11" s="1"/>
  <c r="Q19" i="11"/>
  <c r="V19" i="11" s="1"/>
  <c r="P19" i="11"/>
  <c r="R19" i="11" s="1"/>
  <c r="W19" i="11" s="1"/>
  <c r="M19" i="11"/>
  <c r="Q25" i="11"/>
  <c r="P25" i="11"/>
  <c r="R25" i="11" s="1"/>
  <c r="W25" i="11" s="1"/>
  <c r="M25" i="11"/>
  <c r="AB55" i="11"/>
  <c r="M115" i="11"/>
  <c r="Q115" i="11"/>
  <c r="V115" i="11" s="1"/>
  <c r="P115" i="11"/>
  <c r="R115" i="11" s="1"/>
  <c r="W115" i="11" s="1"/>
  <c r="P4" i="11"/>
  <c r="R4" i="11" s="1"/>
  <c r="W4" i="11" s="1"/>
  <c r="M4" i="11"/>
  <c r="Q4" i="11"/>
  <c r="V11" i="11"/>
  <c r="AB11" i="11"/>
  <c r="L17" i="11"/>
  <c r="K2" i="12"/>
  <c r="AB39" i="11"/>
  <c r="AB57" i="11"/>
  <c r="AA57" i="11"/>
  <c r="Q111" i="11"/>
  <c r="P111" i="11"/>
  <c r="R111" i="11" s="1"/>
  <c r="W111" i="11" s="1"/>
  <c r="M111" i="11"/>
  <c r="X19" i="11"/>
  <c r="AB30" i="11"/>
  <c r="AA30" i="11"/>
  <c r="K5" i="12" s="1"/>
  <c r="Q34" i="11"/>
  <c r="Q40" i="11"/>
  <c r="V40" i="11" s="1"/>
  <c r="P40" i="11"/>
  <c r="R40" i="11" s="1"/>
  <c r="W40" i="11" s="1"/>
  <c r="M40" i="11"/>
  <c r="P42" i="11"/>
  <c r="R42" i="11" s="1"/>
  <c r="W42" i="11" s="1"/>
  <c r="M42" i="11"/>
  <c r="Q42" i="11"/>
  <c r="M44" i="11"/>
  <c r="Q44" i="11"/>
  <c r="AB45" i="11"/>
  <c r="Q6" i="11"/>
  <c r="P6" i="11"/>
  <c r="R6" i="11" s="1"/>
  <c r="W6" i="11" s="1"/>
  <c r="M6" i="11"/>
  <c r="M27" i="11"/>
  <c r="Q27" i="11"/>
  <c r="V27" i="11" s="1"/>
  <c r="Q31" i="11"/>
  <c r="V31" i="11" s="1"/>
  <c r="P31" i="11"/>
  <c r="R31" i="11" s="1"/>
  <c r="W31" i="11" s="1"/>
  <c r="M31" i="11"/>
  <c r="V38" i="11"/>
  <c r="AB38" i="11"/>
  <c r="Q58" i="11"/>
  <c r="P58" i="11"/>
  <c r="R58" i="11" s="1"/>
  <c r="W58" i="11" s="1"/>
  <c r="M58" i="11"/>
  <c r="Q67" i="11"/>
  <c r="P67" i="11"/>
  <c r="R67" i="11" s="1"/>
  <c r="W67" i="11" s="1"/>
  <c r="M67" i="11"/>
  <c r="Q77" i="11"/>
  <c r="P77" i="11"/>
  <c r="R77" i="11" s="1"/>
  <c r="W77" i="11" s="1"/>
  <c r="M77" i="11"/>
  <c r="M79" i="11"/>
  <c r="Q79" i="11"/>
  <c r="P79" i="11"/>
  <c r="R79" i="11" s="1"/>
  <c r="W79" i="11" s="1"/>
  <c r="M85" i="11"/>
  <c r="Q85" i="11"/>
  <c r="P85" i="11"/>
  <c r="R85" i="11" s="1"/>
  <c r="W85" i="11" s="1"/>
  <c r="Q15" i="11"/>
  <c r="V15" i="11" s="1"/>
  <c r="Y19" i="11"/>
  <c r="Q29" i="11"/>
  <c r="P29" i="11"/>
  <c r="R29" i="11" s="1"/>
  <c r="W29" i="11" s="1"/>
  <c r="M29" i="11"/>
  <c r="M69" i="11"/>
  <c r="Q69" i="11"/>
  <c r="P69" i="11"/>
  <c r="R69" i="11" s="1"/>
  <c r="W69" i="11" s="1"/>
  <c r="Q60" i="11"/>
  <c r="P60" i="11"/>
  <c r="R60" i="11" s="1"/>
  <c r="W60" i="11" s="1"/>
  <c r="M60" i="11"/>
  <c r="AB19" i="11"/>
  <c r="P44" i="11"/>
  <c r="R44" i="11" s="1"/>
  <c r="W44" i="11" s="1"/>
  <c r="M53" i="11"/>
  <c r="Q53" i="11"/>
  <c r="P53" i="11"/>
  <c r="R53" i="11" s="1"/>
  <c r="W53" i="11" s="1"/>
  <c r="Q93" i="11"/>
  <c r="P93" i="11"/>
  <c r="R93" i="11" s="1"/>
  <c r="W93" i="11" s="1"/>
  <c r="M93" i="11"/>
  <c r="Q97" i="11"/>
  <c r="V97" i="11" s="1"/>
  <c r="P97" i="11"/>
  <c r="R97" i="11" s="1"/>
  <c r="W97" i="11" s="1"/>
  <c r="M97" i="11"/>
  <c r="AB2" i="11"/>
  <c r="M10" i="11"/>
  <c r="Q10" i="11"/>
  <c r="V10" i="11" s="1"/>
  <c r="AB23" i="11"/>
  <c r="AA23" i="11"/>
  <c r="P27" i="11"/>
  <c r="R27" i="11" s="1"/>
  <c r="W27" i="11" s="1"/>
  <c r="AA40" i="11"/>
  <c r="K3" i="12" s="1"/>
  <c r="Y40" i="11"/>
  <c r="G5" i="12" s="1"/>
  <c r="X40" i="11"/>
  <c r="M62" i="11"/>
  <c r="Q62" i="11"/>
  <c r="P62" i="11"/>
  <c r="R62" i="11" s="1"/>
  <c r="W62" i="11" s="1"/>
  <c r="Q89" i="11"/>
  <c r="M89" i="11"/>
  <c r="P89" i="11"/>
  <c r="R89" i="11" s="1"/>
  <c r="W89" i="11" s="1"/>
  <c r="M99" i="11"/>
  <c r="Q99" i="11"/>
  <c r="P99" i="11"/>
  <c r="R99" i="11" s="1"/>
  <c r="W99" i="11" s="1"/>
  <c r="Q14" i="11"/>
  <c r="V14" i="11" s="1"/>
  <c r="P14" i="11"/>
  <c r="R14" i="11" s="1"/>
  <c r="W14" i="11" s="1"/>
  <c r="M14" i="11"/>
  <c r="AB15" i="11"/>
  <c r="Q18" i="11"/>
  <c r="V18" i="11" s="1"/>
  <c r="P18" i="11"/>
  <c r="R18" i="11" s="1"/>
  <c r="W18" i="11" s="1"/>
  <c r="M18" i="11"/>
  <c r="P20" i="11"/>
  <c r="R20" i="11" s="1"/>
  <c r="W20" i="11" s="1"/>
  <c r="M20" i="11"/>
  <c r="Q20" i="11"/>
  <c r="Q24" i="11"/>
  <c r="V24" i="11" s="1"/>
  <c r="P24" i="11"/>
  <c r="R24" i="11" s="1"/>
  <c r="W24" i="11" s="1"/>
  <c r="M24" i="11"/>
  <c r="Q124" i="11"/>
  <c r="M124" i="11"/>
  <c r="P124" i="11"/>
  <c r="R124" i="11" s="1"/>
  <c r="W124" i="11" s="1"/>
  <c r="Q3" i="11"/>
  <c r="V3" i="11" s="1"/>
  <c r="P3" i="11"/>
  <c r="R3" i="11" s="1"/>
  <c r="W3" i="11" s="1"/>
  <c r="M3" i="11"/>
  <c r="Q12" i="11"/>
  <c r="V12" i="11" s="1"/>
  <c r="P12" i="11"/>
  <c r="R12" i="11" s="1"/>
  <c r="W12" i="11" s="1"/>
  <c r="M12" i="11"/>
  <c r="M37" i="11"/>
  <c r="Q37" i="11"/>
  <c r="P37" i="11"/>
  <c r="R37" i="11" s="1"/>
  <c r="W37" i="11" s="1"/>
  <c r="AB56" i="11"/>
  <c r="AA56" i="11"/>
  <c r="K9" i="12" s="1"/>
  <c r="L9" i="12" s="1"/>
  <c r="V8" i="11"/>
  <c r="Q16" i="11"/>
  <c r="P16" i="11"/>
  <c r="R16" i="11" s="1"/>
  <c r="W16" i="11" s="1"/>
  <c r="M16" i="11"/>
  <c r="Q22" i="11"/>
  <c r="P22" i="11"/>
  <c r="R22" i="11" s="1"/>
  <c r="W22" i="11" s="1"/>
  <c r="M22" i="11"/>
  <c r="AB26" i="11"/>
  <c r="V26" i="11"/>
  <c r="M43" i="11"/>
  <c r="Q43" i="11"/>
  <c r="V43" i="11" s="1"/>
  <c r="P45" i="11"/>
  <c r="R45" i="11" s="1"/>
  <c r="W45" i="11" s="1"/>
  <c r="M45" i="11"/>
  <c r="Q76" i="11"/>
  <c r="P76" i="11"/>
  <c r="R76" i="11" s="1"/>
  <c r="W76" i="11" s="1"/>
  <c r="P135" i="11"/>
  <c r="R135" i="11" s="1"/>
  <c r="W135" i="11" s="1"/>
  <c r="Q135" i="11"/>
  <c r="M135" i="11"/>
  <c r="P5" i="11"/>
  <c r="R5" i="11" s="1"/>
  <c r="W5" i="11" s="1"/>
  <c r="P21" i="11"/>
  <c r="R21" i="11" s="1"/>
  <c r="W21" i="11" s="1"/>
  <c r="Y33" i="11"/>
  <c r="P35" i="11"/>
  <c r="R35" i="11" s="1"/>
  <c r="W35" i="11" s="1"/>
  <c r="Y49" i="11"/>
  <c r="AB59" i="11"/>
  <c r="AA59" i="11"/>
  <c r="K8" i="12" s="1"/>
  <c r="L8" i="12" s="1"/>
  <c r="Q68" i="11"/>
  <c r="V68" i="11" s="1"/>
  <c r="P68" i="11"/>
  <c r="R68" i="11" s="1"/>
  <c r="W68" i="11" s="1"/>
  <c r="L82" i="11"/>
  <c r="Q104" i="11"/>
  <c r="P104" i="11"/>
  <c r="R104" i="11" s="1"/>
  <c r="W104" i="11" s="1"/>
  <c r="Q113" i="11"/>
  <c r="V113" i="11" s="1"/>
  <c r="P113" i="11"/>
  <c r="R113" i="11" s="1"/>
  <c r="W113" i="11" s="1"/>
  <c r="M113" i="11"/>
  <c r="Q133" i="11"/>
  <c r="P133" i="11"/>
  <c r="R133" i="11" s="1"/>
  <c r="W133" i="11" s="1"/>
  <c r="M133" i="11"/>
  <c r="X8" i="11"/>
  <c r="Y42" i="11"/>
  <c r="M104" i="11"/>
  <c r="Q119" i="11"/>
  <c r="P119" i="11"/>
  <c r="R119" i="11" s="1"/>
  <c r="W119" i="11" s="1"/>
  <c r="M119" i="11"/>
  <c r="AB153" i="11"/>
  <c r="V153" i="11"/>
  <c r="M65" i="11"/>
  <c r="P71" i="11"/>
  <c r="R71" i="11" s="1"/>
  <c r="W71" i="11" s="1"/>
  <c r="AB73" i="11"/>
  <c r="Q146" i="11"/>
  <c r="P146" i="11"/>
  <c r="R146" i="11" s="1"/>
  <c r="W146" i="11" s="1"/>
  <c r="M146" i="11"/>
  <c r="M7" i="11"/>
  <c r="AA13" i="11"/>
  <c r="M23" i="11"/>
  <c r="M30" i="11"/>
  <c r="AA31" i="11"/>
  <c r="M38" i="11"/>
  <c r="AA39" i="11"/>
  <c r="V46" i="11"/>
  <c r="M55" i="11"/>
  <c r="M56" i="11"/>
  <c r="M63" i="11"/>
  <c r="M75" i="11"/>
  <c r="Q78" i="11"/>
  <c r="V78" i="11" s="1"/>
  <c r="P78" i="11"/>
  <c r="R78" i="11" s="1"/>
  <c r="W78" i="11" s="1"/>
  <c r="M78" i="11"/>
  <c r="AB83" i="11"/>
  <c r="AA83" i="11"/>
  <c r="M106" i="11"/>
  <c r="Q106" i="11"/>
  <c r="P106" i="11"/>
  <c r="R106" i="11" s="1"/>
  <c r="W106" i="11" s="1"/>
  <c r="AB32" i="11"/>
  <c r="M57" i="11"/>
  <c r="V71" i="11"/>
  <c r="AB95" i="11"/>
  <c r="X4" i="11"/>
  <c r="Y9" i="11"/>
  <c r="G37" i="12" s="1"/>
  <c r="X20" i="11"/>
  <c r="Y26" i="11"/>
  <c r="X42" i="11"/>
  <c r="X46" i="11"/>
  <c r="P64" i="11"/>
  <c r="R64" i="11" s="1"/>
  <c r="W64" i="11" s="1"/>
  <c r="P65" i="11"/>
  <c r="R65" i="11" s="1"/>
  <c r="W65" i="11" s="1"/>
  <c r="AB72" i="11"/>
  <c r="M90" i="11"/>
  <c r="P90" i="11"/>
  <c r="R90" i="11" s="1"/>
  <c r="W90" i="11" s="1"/>
  <c r="Q103" i="11"/>
  <c r="P103" i="11"/>
  <c r="R103" i="11" s="1"/>
  <c r="W103" i="11" s="1"/>
  <c r="G17" i="12"/>
  <c r="AB113" i="11"/>
  <c r="P125" i="11"/>
  <c r="R125" i="11" s="1"/>
  <c r="W125" i="11" s="1"/>
  <c r="Q125" i="11"/>
  <c r="L136" i="11"/>
  <c r="V5" i="11"/>
  <c r="P7" i="11"/>
  <c r="R7" i="11" s="1"/>
  <c r="W7" i="11" s="1"/>
  <c r="M8" i="11"/>
  <c r="AA14" i="11"/>
  <c r="V21" i="11"/>
  <c r="P23" i="11"/>
  <c r="R23" i="11" s="1"/>
  <c r="W23" i="11" s="1"/>
  <c r="P30" i="11"/>
  <c r="R30" i="11" s="1"/>
  <c r="W30" i="11" s="1"/>
  <c r="AA33" i="11"/>
  <c r="P38" i="11"/>
  <c r="R38" i="11" s="1"/>
  <c r="W38" i="11" s="1"/>
  <c r="M39" i="11"/>
  <c r="AA41" i="11"/>
  <c r="V49" i="11"/>
  <c r="P55" i="11"/>
  <c r="R55" i="11" s="1"/>
  <c r="W55" i="11" s="1"/>
  <c r="P56" i="11"/>
  <c r="R56" i="11" s="1"/>
  <c r="W56" i="11" s="1"/>
  <c r="Q63" i="11"/>
  <c r="Q64" i="11"/>
  <c r="V64" i="11" s="1"/>
  <c r="X69" i="11"/>
  <c r="G8" i="12" s="1"/>
  <c r="AA72" i="11"/>
  <c r="M74" i="11"/>
  <c r="P75" i="11"/>
  <c r="R75" i="11" s="1"/>
  <c r="W75" i="11" s="1"/>
  <c r="AB81" i="11"/>
  <c r="V81" i="11"/>
  <c r="P84" i="11"/>
  <c r="R84" i="11" s="1"/>
  <c r="W84" i="11" s="1"/>
  <c r="Q84" i="11"/>
  <c r="Q87" i="11"/>
  <c r="V87" i="11" s="1"/>
  <c r="M87" i="11"/>
  <c r="Q108" i="11"/>
  <c r="P108" i="11"/>
  <c r="R108" i="11" s="1"/>
  <c r="W108" i="11" s="1"/>
  <c r="M108" i="11"/>
  <c r="M32" i="11"/>
  <c r="V36" i="11"/>
  <c r="L41" i="11"/>
  <c r="P57" i="11"/>
  <c r="R57" i="11" s="1"/>
  <c r="W57" i="11" s="1"/>
  <c r="G7" i="12" s="1"/>
  <c r="Q73" i="11"/>
  <c r="V73" i="11" s="1"/>
  <c r="M73" i="11"/>
  <c r="X88" i="11"/>
  <c r="AA99" i="11"/>
  <c r="X99" i="11"/>
  <c r="M103" i="11"/>
  <c r="AA43" i="11"/>
  <c r="Q114" i="11"/>
  <c r="V114" i="11" s="1"/>
  <c r="P114" i="11"/>
  <c r="R114" i="11" s="1"/>
  <c r="W114" i="11" s="1"/>
  <c r="M114" i="11"/>
  <c r="Q132" i="11"/>
  <c r="P132" i="11"/>
  <c r="R132" i="11" s="1"/>
  <c r="W132" i="11" s="1"/>
  <c r="M132" i="11"/>
  <c r="AB181" i="11"/>
  <c r="V181" i="11"/>
  <c r="P8" i="11"/>
  <c r="R8" i="11" s="1"/>
  <c r="W8" i="11" s="1"/>
  <c r="M9" i="11"/>
  <c r="AA15" i="11"/>
  <c r="M26" i="11"/>
  <c r="AA27" i="11"/>
  <c r="M33" i="11"/>
  <c r="P39" i="11"/>
  <c r="R39" i="11" s="1"/>
  <c r="W39" i="11" s="1"/>
  <c r="Q72" i="11"/>
  <c r="V72" i="11" s="1"/>
  <c r="P72" i="11"/>
  <c r="R72" i="11" s="1"/>
  <c r="W72" i="11" s="1"/>
  <c r="P74" i="11"/>
  <c r="R74" i="11" s="1"/>
  <c r="W74" i="11" s="1"/>
  <c r="V88" i="11"/>
  <c r="Q90" i="11"/>
  <c r="V90" i="11" s="1"/>
  <c r="AB91" i="11"/>
  <c r="P95" i="11"/>
  <c r="R95" i="11" s="1"/>
  <c r="W95" i="11" s="1"/>
  <c r="M95" i="11"/>
  <c r="P100" i="11"/>
  <c r="R100" i="11" s="1"/>
  <c r="W100" i="11" s="1"/>
  <c r="M100" i="11"/>
  <c r="Q100" i="11"/>
  <c r="Q118" i="11"/>
  <c r="M118" i="11"/>
  <c r="AA10" i="11"/>
  <c r="K35" i="12" s="1"/>
  <c r="P32" i="11"/>
  <c r="R32" i="11" s="1"/>
  <c r="W32" i="11" s="1"/>
  <c r="AA35" i="11"/>
  <c r="AA48" i="11"/>
  <c r="AA50" i="11"/>
  <c r="P81" i="11"/>
  <c r="R81" i="11" s="1"/>
  <c r="W81" i="11" s="1"/>
  <c r="P87" i="11"/>
  <c r="R87" i="11" s="1"/>
  <c r="W87" i="11" s="1"/>
  <c r="AB88" i="11"/>
  <c r="Q120" i="11"/>
  <c r="V120" i="11" s="1"/>
  <c r="M120" i="11"/>
  <c r="M122" i="11"/>
  <c r="Q122" i="11"/>
  <c r="P122" i="11"/>
  <c r="R122" i="11" s="1"/>
  <c r="W122" i="11" s="1"/>
  <c r="Q149" i="11"/>
  <c r="P149" i="11"/>
  <c r="R149" i="11" s="1"/>
  <c r="W149" i="11" s="1"/>
  <c r="M149" i="11"/>
  <c r="AA51" i="11"/>
  <c r="AA52" i="11"/>
  <c r="M72" i="11"/>
  <c r="P73" i="11"/>
  <c r="R73" i="11" s="1"/>
  <c r="W73" i="11" s="1"/>
  <c r="AA75" i="11"/>
  <c r="AB75" i="11"/>
  <c r="Q86" i="11"/>
  <c r="P86" i="11"/>
  <c r="R86" i="11" s="1"/>
  <c r="W86" i="11" s="1"/>
  <c r="M86" i="11"/>
  <c r="AA130" i="11"/>
  <c r="Y130" i="11"/>
  <c r="L48" i="11"/>
  <c r="X74" i="11"/>
  <c r="Q92" i="11"/>
  <c r="P92" i="11"/>
  <c r="R92" i="11" s="1"/>
  <c r="W92" i="11" s="1"/>
  <c r="P118" i="11"/>
  <c r="R118" i="11" s="1"/>
  <c r="W118" i="11" s="1"/>
  <c r="AB123" i="11"/>
  <c r="AB142" i="11"/>
  <c r="V142" i="11"/>
  <c r="X44" i="11"/>
  <c r="G4" i="12" s="1"/>
  <c r="AB64" i="11"/>
  <c r="AB68" i="11"/>
  <c r="Y74" i="11"/>
  <c r="G9" i="12" s="1"/>
  <c r="AB78" i="11"/>
  <c r="X80" i="11"/>
  <c r="Q83" i="11"/>
  <c r="V83" i="11" s="1"/>
  <c r="M83" i="11"/>
  <c r="M92" i="11"/>
  <c r="Q95" i="11"/>
  <c r="V95" i="11" s="1"/>
  <c r="Q107" i="11"/>
  <c r="P107" i="11"/>
  <c r="R107" i="11" s="1"/>
  <c r="W107" i="11" s="1"/>
  <c r="P120" i="11"/>
  <c r="R120" i="11" s="1"/>
  <c r="W120" i="11" s="1"/>
  <c r="AB174" i="11"/>
  <c r="L105" i="11"/>
  <c r="L110" i="11"/>
  <c r="M116" i="11"/>
  <c r="AB130" i="11"/>
  <c r="P134" i="11"/>
  <c r="R134" i="11" s="1"/>
  <c r="W134" i="11" s="1"/>
  <c r="AB141" i="11"/>
  <c r="V141" i="11"/>
  <c r="AB148" i="11"/>
  <c r="AB155" i="11"/>
  <c r="V155" i="11"/>
  <c r="AA167" i="11"/>
  <c r="Q175" i="11"/>
  <c r="V175" i="11" s="1"/>
  <c r="P175" i="11"/>
  <c r="R175" i="11" s="1"/>
  <c r="W175" i="11" s="1"/>
  <c r="M175" i="11"/>
  <c r="AB180" i="11"/>
  <c r="V180" i="11"/>
  <c r="P187" i="11"/>
  <c r="R187" i="11" s="1"/>
  <c r="W187" i="11" s="1"/>
  <c r="Q187" i="11"/>
  <c r="V187" i="11" s="1"/>
  <c r="M187" i="11"/>
  <c r="M164" i="11"/>
  <c r="P164" i="11"/>
  <c r="R164" i="11" s="1"/>
  <c r="W164" i="11" s="1"/>
  <c r="Q164" i="11"/>
  <c r="V164" i="11" s="1"/>
  <c r="Q168" i="11"/>
  <c r="V168" i="11" s="1"/>
  <c r="M168" i="11"/>
  <c r="P168" i="11"/>
  <c r="R168" i="11" s="1"/>
  <c r="W168" i="11" s="1"/>
  <c r="AA192" i="11"/>
  <c r="K29" i="12" s="1"/>
  <c r="L29" i="12" s="1"/>
  <c r="X192" i="11"/>
  <c r="M230" i="11"/>
  <c r="Q230" i="11"/>
  <c r="V230" i="11" s="1"/>
  <c r="P230" i="11"/>
  <c r="R230" i="11" s="1"/>
  <c r="W230" i="11" s="1"/>
  <c r="P91" i="11"/>
  <c r="R91" i="11" s="1"/>
  <c r="W91" i="11" s="1"/>
  <c r="Q116" i="11"/>
  <c r="AA129" i="11"/>
  <c r="AB129" i="11"/>
  <c r="M139" i="11"/>
  <c r="Q139" i="11"/>
  <c r="P139" i="11"/>
  <c r="R139" i="11" s="1"/>
  <c r="W139" i="11" s="1"/>
  <c r="Q152" i="11"/>
  <c r="V152" i="11" s="1"/>
  <c r="P203" i="11"/>
  <c r="R203" i="11" s="1"/>
  <c r="W203" i="11" s="1"/>
  <c r="Q203" i="11"/>
  <c r="V203" i="11" s="1"/>
  <c r="M203" i="11"/>
  <c r="AA95" i="11"/>
  <c r="AB134" i="11"/>
  <c r="AB150" i="11"/>
  <c r="AA150" i="11"/>
  <c r="AA155" i="11"/>
  <c r="M161" i="11"/>
  <c r="Q161" i="11"/>
  <c r="AB173" i="11"/>
  <c r="V173" i="11"/>
  <c r="P179" i="11"/>
  <c r="R179" i="11" s="1"/>
  <c r="W179" i="11" s="1"/>
  <c r="Q179" i="11"/>
  <c r="V179" i="11" s="1"/>
  <c r="M179" i="11"/>
  <c r="P211" i="11"/>
  <c r="R211" i="11" s="1"/>
  <c r="W211" i="11" s="1"/>
  <c r="M211" i="11"/>
  <c r="Q211" i="11"/>
  <c r="AB96" i="11"/>
  <c r="AA96" i="11"/>
  <c r="AA97" i="11"/>
  <c r="Q109" i="11"/>
  <c r="P112" i="11"/>
  <c r="R112" i="11" s="1"/>
  <c r="W112" i="11" s="1"/>
  <c r="Y140" i="11"/>
  <c r="Q143" i="11"/>
  <c r="V143" i="11" s="1"/>
  <c r="M143" i="11"/>
  <c r="P219" i="11"/>
  <c r="R219" i="11" s="1"/>
  <c r="W219" i="11" s="1"/>
  <c r="Q219" i="11"/>
  <c r="V219" i="11" s="1"/>
  <c r="M219" i="11"/>
  <c r="AA73" i="11"/>
  <c r="AB152" i="11"/>
  <c r="M156" i="11"/>
  <c r="Q156" i="11"/>
  <c r="V156" i="11" s="1"/>
  <c r="P156" i="11"/>
  <c r="R156" i="11" s="1"/>
  <c r="W156" i="11" s="1"/>
  <c r="Q198" i="11"/>
  <c r="V198" i="11" s="1"/>
  <c r="P198" i="11"/>
  <c r="R198" i="11" s="1"/>
  <c r="W198" i="11" s="1"/>
  <c r="M198" i="11"/>
  <c r="AA68" i="11"/>
  <c r="L80" i="11"/>
  <c r="AA80" i="11"/>
  <c r="AA88" i="11"/>
  <c r="AA98" i="11"/>
  <c r="X106" i="11"/>
  <c r="G16" i="12" s="1"/>
  <c r="AA126" i="11"/>
  <c r="V140" i="11"/>
  <c r="Y143" i="11"/>
  <c r="AA147" i="11"/>
  <c r="K20" i="12" s="1"/>
  <c r="L20" i="12" s="1"/>
  <c r="P151" i="11"/>
  <c r="R151" i="11" s="1"/>
  <c r="W151" i="11" s="1"/>
  <c r="Q151" i="11"/>
  <c r="V151" i="11" s="1"/>
  <c r="M151" i="11"/>
  <c r="P163" i="11"/>
  <c r="R163" i="11" s="1"/>
  <c r="W163" i="11" s="1"/>
  <c r="Q163" i="11"/>
  <c r="M163" i="11"/>
  <c r="Y166" i="11"/>
  <c r="M188" i="11"/>
  <c r="Q188" i="11"/>
  <c r="P188" i="11"/>
  <c r="R188" i="11" s="1"/>
  <c r="W188" i="11" s="1"/>
  <c r="L200" i="11"/>
  <c r="AB224" i="11"/>
  <c r="AA224" i="11"/>
  <c r="M96" i="11"/>
  <c r="P138" i="11"/>
  <c r="R138" i="11" s="1"/>
  <c r="W138" i="11" s="1"/>
  <c r="Q138" i="11"/>
  <c r="V138" i="11" s="1"/>
  <c r="M138" i="11"/>
  <c r="AB166" i="11"/>
  <c r="AA166" i="11"/>
  <c r="K24" i="12" s="1"/>
  <c r="Q127" i="11"/>
  <c r="P127" i="11"/>
  <c r="R127" i="11" s="1"/>
  <c r="W127" i="11" s="1"/>
  <c r="Q165" i="11"/>
  <c r="P165" i="11"/>
  <c r="R165" i="11" s="1"/>
  <c r="W165" i="11" s="1"/>
  <c r="M165" i="11"/>
  <c r="Q176" i="11"/>
  <c r="P176" i="11"/>
  <c r="R176" i="11" s="1"/>
  <c r="W176" i="11" s="1"/>
  <c r="AA177" i="11"/>
  <c r="P186" i="11"/>
  <c r="R186" i="11" s="1"/>
  <c r="W186" i="11" s="1"/>
  <c r="Q186" i="11"/>
  <c r="M186" i="11"/>
  <c r="AB117" i="11"/>
  <c r="AB121" i="11"/>
  <c r="AA121" i="11"/>
  <c r="V130" i="11"/>
  <c r="G20" i="12"/>
  <c r="X143" i="11"/>
  <c r="Q148" i="11"/>
  <c r="V148" i="11" s="1"/>
  <c r="P148" i="11"/>
  <c r="R148" i="11" s="1"/>
  <c r="W148" i="11" s="1"/>
  <c r="M148" i="11"/>
  <c r="Q178" i="11"/>
  <c r="V178" i="11" s="1"/>
  <c r="P178" i="11"/>
  <c r="R178" i="11" s="1"/>
  <c r="W178" i="11" s="1"/>
  <c r="M178" i="11"/>
  <c r="Q208" i="11"/>
  <c r="P208" i="11"/>
  <c r="R208" i="11" s="1"/>
  <c r="W208" i="11" s="1"/>
  <c r="M208" i="11"/>
  <c r="K18" i="12"/>
  <c r="M220" i="11"/>
  <c r="Q220" i="11"/>
  <c r="P220" i="11"/>
  <c r="R220" i="11" s="1"/>
  <c r="W220" i="11" s="1"/>
  <c r="L101" i="11"/>
  <c r="AA116" i="11"/>
  <c r="Q126" i="11"/>
  <c r="M126" i="11"/>
  <c r="P129" i="11"/>
  <c r="R129" i="11" s="1"/>
  <c r="W129" i="11" s="1"/>
  <c r="P142" i="11"/>
  <c r="R142" i="11" s="1"/>
  <c r="W142" i="11" s="1"/>
  <c r="P155" i="11"/>
  <c r="R155" i="11" s="1"/>
  <c r="W155" i="11" s="1"/>
  <c r="M155" i="11"/>
  <c r="AA91" i="11"/>
  <c r="AB112" i="11"/>
  <c r="AA112" i="11"/>
  <c r="K14" i="12" s="1"/>
  <c r="Q121" i="11"/>
  <c r="V121" i="11" s="1"/>
  <c r="P121" i="11"/>
  <c r="R121" i="11" s="1"/>
  <c r="W121" i="11" s="1"/>
  <c r="Q128" i="11"/>
  <c r="Q129" i="11"/>
  <c r="V129" i="11" s="1"/>
  <c r="M134" i="11"/>
  <c r="Q137" i="11"/>
  <c r="P137" i="11"/>
  <c r="R137" i="11" s="1"/>
  <c r="W137" i="11" s="1"/>
  <c r="L147" i="11"/>
  <c r="X155" i="11"/>
  <c r="P160" i="11"/>
  <c r="R160" i="11" s="1"/>
  <c r="W160" i="11" s="1"/>
  <c r="Y165" i="11"/>
  <c r="G25" i="12" s="1"/>
  <c r="M172" i="11"/>
  <c r="P172" i="11"/>
  <c r="R172" i="11" s="1"/>
  <c r="W172" i="11" s="1"/>
  <c r="Q206" i="11"/>
  <c r="Q218" i="11"/>
  <c r="V218" i="11" s="1"/>
  <c r="P218" i="11"/>
  <c r="R218" i="11" s="1"/>
  <c r="W218" i="11" s="1"/>
  <c r="M218" i="11"/>
  <c r="AB185" i="11"/>
  <c r="AA185" i="11"/>
  <c r="K27" i="12" s="1"/>
  <c r="P190" i="11"/>
  <c r="R190" i="11" s="1"/>
  <c r="W190" i="11" s="1"/>
  <c r="M190" i="11"/>
  <c r="Q197" i="11"/>
  <c r="P197" i="11"/>
  <c r="R197" i="11" s="1"/>
  <c r="W197" i="11" s="1"/>
  <c r="AB204" i="11"/>
  <c r="P213" i="11"/>
  <c r="R213" i="11" s="1"/>
  <c r="W213" i="11" s="1"/>
  <c r="M213" i="11"/>
  <c r="Q213" i="11"/>
  <c r="Q222" i="11"/>
  <c r="V222" i="11" s="1"/>
  <c r="P222" i="11"/>
  <c r="R222" i="11" s="1"/>
  <c r="W222" i="11" s="1"/>
  <c r="M222" i="11"/>
  <c r="AA226" i="11"/>
  <c r="AB226" i="11"/>
  <c r="M197" i="11"/>
  <c r="Q172" i="11"/>
  <c r="AB198" i="11"/>
  <c r="Q205" i="11"/>
  <c r="M205" i="11"/>
  <c r="AB158" i="11"/>
  <c r="V158" i="11"/>
  <c r="P167" i="11"/>
  <c r="R167" i="11" s="1"/>
  <c r="W167" i="11" s="1"/>
  <c r="M167" i="11"/>
  <c r="G28" i="12"/>
  <c r="Q190" i="11"/>
  <c r="V190" i="11" s="1"/>
  <c r="AB194" i="11"/>
  <c r="V194" i="11"/>
  <c r="Q199" i="11"/>
  <c r="V199" i="11" s="1"/>
  <c r="P199" i="11"/>
  <c r="R199" i="11" s="1"/>
  <c r="W199" i="11" s="1"/>
  <c r="M199" i="11"/>
  <c r="Q217" i="11"/>
  <c r="V217" i="11" s="1"/>
  <c r="P217" i="11"/>
  <c r="R217" i="11" s="1"/>
  <c r="W217" i="11" s="1"/>
  <c r="AA223" i="11"/>
  <c r="Y148" i="11"/>
  <c r="G21" i="12" s="1"/>
  <c r="M158" i="11"/>
  <c r="V160" i="11"/>
  <c r="M217" i="11"/>
  <c r="AA218" i="11"/>
  <c r="AB218" i="11"/>
  <c r="AB156" i="11"/>
  <c r="AB169" i="11"/>
  <c r="AA169" i="11"/>
  <c r="P171" i="11"/>
  <c r="R171" i="11" s="1"/>
  <c r="W171" i="11" s="1"/>
  <c r="Q171" i="11"/>
  <c r="M171" i="11"/>
  <c r="P183" i="11"/>
  <c r="R183" i="11" s="1"/>
  <c r="W183" i="11" s="1"/>
  <c r="Q189" i="11"/>
  <c r="P189" i="11"/>
  <c r="R189" i="11" s="1"/>
  <c r="W189" i="11" s="1"/>
  <c r="M189" i="11"/>
  <c r="P205" i="11"/>
  <c r="R205" i="11" s="1"/>
  <c r="W205" i="11" s="1"/>
  <c r="M214" i="11"/>
  <c r="Q214" i="11"/>
  <c r="P214" i="11"/>
  <c r="R214" i="11" s="1"/>
  <c r="W214" i="11" s="1"/>
  <c r="P229" i="11"/>
  <c r="R229" i="11" s="1"/>
  <c r="W229" i="11" s="1"/>
  <c r="Q229" i="11"/>
  <c r="M229" i="11"/>
  <c r="AA230" i="11"/>
  <c r="AA154" i="11"/>
  <c r="Q177" i="11"/>
  <c r="V177" i="11" s="1"/>
  <c r="P177" i="11"/>
  <c r="R177" i="11" s="1"/>
  <c r="W177" i="11" s="1"/>
  <c r="M177" i="11"/>
  <c r="P182" i="11"/>
  <c r="R182" i="11" s="1"/>
  <c r="W182" i="11" s="1"/>
  <c r="M182" i="11"/>
  <c r="Q183" i="11"/>
  <c r="V183" i="11" s="1"/>
  <c r="Q201" i="11"/>
  <c r="V201" i="11" s="1"/>
  <c r="P201" i="11"/>
  <c r="R201" i="11" s="1"/>
  <c r="W201" i="11" s="1"/>
  <c r="M201" i="11"/>
  <c r="V202" i="11"/>
  <c r="X205" i="11"/>
  <c r="M210" i="11"/>
  <c r="Q210" i="11"/>
  <c r="AA225" i="11"/>
  <c r="P233" i="11"/>
  <c r="R233" i="11" s="1"/>
  <c r="W233" i="11" s="1"/>
  <c r="M233" i="11"/>
  <c r="M140" i="11"/>
  <c r="AA142" i="11"/>
  <c r="K19" i="12" s="1"/>
  <c r="AB154" i="11"/>
  <c r="P157" i="11"/>
  <c r="R157" i="11" s="1"/>
  <c r="W157" i="11" s="1"/>
  <c r="M157" i="11"/>
  <c r="P158" i="11"/>
  <c r="R158" i="11" s="1"/>
  <c r="W158" i="11" s="1"/>
  <c r="Q167" i="11"/>
  <c r="V167" i="11" s="1"/>
  <c r="M174" i="11"/>
  <c r="AB179" i="11"/>
  <c r="Y205" i="11"/>
  <c r="Q221" i="11"/>
  <c r="P221" i="11"/>
  <c r="R221" i="11" s="1"/>
  <c r="W221" i="11" s="1"/>
  <c r="M221" i="11"/>
  <c r="Q166" i="11"/>
  <c r="V166" i="11" s="1"/>
  <c r="P166" i="11"/>
  <c r="R166" i="11" s="1"/>
  <c r="W166" i="11" s="1"/>
  <c r="M166" i="11"/>
  <c r="Q192" i="11"/>
  <c r="P192" i="11"/>
  <c r="R192" i="11" s="1"/>
  <c r="W192" i="11" s="1"/>
  <c r="M192" i="11"/>
  <c r="V193" i="11"/>
  <c r="AB196" i="11"/>
  <c r="V196" i="11"/>
  <c r="M204" i="11"/>
  <c r="Q204" i="11"/>
  <c r="V204" i="11" s="1"/>
  <c r="P204" i="11"/>
  <c r="R204" i="11" s="1"/>
  <c r="W204" i="11" s="1"/>
  <c r="M141" i="11"/>
  <c r="Y157" i="11"/>
  <c r="X171" i="11"/>
  <c r="G24" i="12" s="1"/>
  <c r="AA175" i="11"/>
  <c r="M180" i="11"/>
  <c r="P180" i="11"/>
  <c r="R180" i="11" s="1"/>
  <c r="W180" i="11" s="1"/>
  <c r="Q182" i="11"/>
  <c r="X193" i="11"/>
  <c r="P195" i="11"/>
  <c r="R195" i="11" s="1"/>
  <c r="W195" i="11" s="1"/>
  <c r="M195" i="11"/>
  <c r="P210" i="11"/>
  <c r="R210" i="11" s="1"/>
  <c r="W210" i="11" s="1"/>
  <c r="P212" i="11"/>
  <c r="R212" i="11" s="1"/>
  <c r="W212" i="11" s="1"/>
  <c r="Q216" i="11"/>
  <c r="P216" i="11"/>
  <c r="R216" i="11" s="1"/>
  <c r="W216" i="11" s="1"/>
  <c r="AA222" i="11"/>
  <c r="W226" i="11"/>
  <c r="Q233" i="11"/>
  <c r="Q235" i="11"/>
  <c r="P235" i="11"/>
  <c r="R235" i="11" s="1"/>
  <c r="W235" i="11" s="1"/>
  <c r="M235" i="11"/>
  <c r="L131" i="11"/>
  <c r="AA131" i="11"/>
  <c r="P140" i="11"/>
  <c r="R140" i="11" s="1"/>
  <c r="W140" i="11" s="1"/>
  <c r="AB151" i="11"/>
  <c r="Q157" i="11"/>
  <c r="AB164" i="11"/>
  <c r="AB168" i="11"/>
  <c r="Q174" i="11"/>
  <c r="V174" i="11" s="1"/>
  <c r="X181" i="11"/>
  <c r="AA190" i="11"/>
  <c r="Y193" i="11"/>
  <c r="Q212" i="11"/>
  <c r="M216" i="11"/>
  <c r="Q169" i="11"/>
  <c r="V169" i="11" s="1"/>
  <c r="P169" i="11"/>
  <c r="R169" i="11" s="1"/>
  <c r="W169" i="11" s="1"/>
  <c r="M169" i="11"/>
  <c r="Y192" i="11"/>
  <c r="G29" i="12" s="1"/>
  <c r="AB217" i="11"/>
  <c r="M228" i="11"/>
  <c r="Q228" i="11"/>
  <c r="P228" i="11"/>
  <c r="R228" i="11" s="1"/>
  <c r="W228" i="11" s="1"/>
  <c r="AA149" i="11"/>
  <c r="M160" i="11"/>
  <c r="AB195" i="11"/>
  <c r="V195" i="11"/>
  <c r="AB219" i="11"/>
  <c r="AA219" i="11"/>
  <c r="V226" i="11"/>
  <c r="AA202" i="11"/>
  <c r="AB191" i="11"/>
  <c r="AB202" i="11"/>
  <c r="AA203" i="11"/>
  <c r="Y208" i="11"/>
  <c r="L227" i="11"/>
  <c r="L223" i="11"/>
  <c r="L225" i="11"/>
  <c r="AA204" i="11"/>
  <c r="AA170" i="11"/>
  <c r="AA193" i="11"/>
  <c r="M202" i="11"/>
  <c r="M224" i="11"/>
  <c r="M226" i="11"/>
  <c r="AB170" i="11"/>
  <c r="M191" i="11"/>
  <c r="AA194" i="11"/>
  <c r="X219" i="11"/>
  <c r="G32" i="12" s="1"/>
  <c r="L159" i="11"/>
  <c r="AA183" i="11"/>
  <c r="AA207" i="11"/>
  <c r="AA210" i="11"/>
  <c r="P224" i="11"/>
  <c r="R224" i="11" s="1"/>
  <c r="W224" i="11" s="1"/>
  <c r="Q234" i="11"/>
  <c r="P234" i="11"/>
  <c r="R234" i="11" s="1"/>
  <c r="W234" i="11" s="1"/>
  <c r="X179" i="11"/>
  <c r="M194" i="11"/>
  <c r="L207" i="11"/>
  <c r="L209" i="11"/>
  <c r="M234" i="11"/>
  <c r="Y226" i="11"/>
  <c r="G33" i="12" s="1"/>
  <c r="AB199" i="11"/>
  <c r="L215" i="11"/>
  <c r="Q232" i="11"/>
  <c r="M232" i="11"/>
  <c r="L231" i="11"/>
  <c r="K282" i="7" l="1"/>
  <c r="K272" i="7"/>
  <c r="R272" i="7" s="1"/>
  <c r="K426" i="7"/>
  <c r="R426" i="7" s="1"/>
  <c r="K1152" i="7"/>
  <c r="K355" i="7"/>
  <c r="K1090" i="7"/>
  <c r="R1090" i="7" s="1"/>
  <c r="K34" i="7"/>
  <c r="R34" i="7" s="1"/>
  <c r="S34" i="7" s="1"/>
  <c r="Y34" i="7" s="1"/>
  <c r="K504" i="7"/>
  <c r="R504" i="7" s="1"/>
  <c r="K1245" i="7"/>
  <c r="K1226" i="7"/>
  <c r="R1226" i="7" s="1"/>
  <c r="X1226" i="7" s="1"/>
  <c r="K586" i="7"/>
  <c r="K1315" i="7"/>
  <c r="K622" i="7"/>
  <c r="R622" i="7" s="1"/>
  <c r="K612" i="7"/>
  <c r="R612" i="7" s="1"/>
  <c r="K1332" i="7"/>
  <c r="R1332" i="7" s="1"/>
  <c r="K1281" i="7"/>
  <c r="K155" i="7"/>
  <c r="R155" i="7" s="1"/>
  <c r="K871" i="7"/>
  <c r="R871" i="7" s="1"/>
  <c r="K251" i="7"/>
  <c r="K971" i="7"/>
  <c r="R971" i="7" s="1"/>
  <c r="K977" i="7"/>
  <c r="R977" i="7" s="1"/>
  <c r="K539" i="7"/>
  <c r="R539" i="7" s="1"/>
  <c r="R355" i="7"/>
  <c r="X355" i="7" s="1"/>
  <c r="K14" i="7"/>
  <c r="R14" i="7" s="1"/>
  <c r="R934" i="7"/>
  <c r="X934" i="7" s="1"/>
  <c r="Q362" i="7"/>
  <c r="W362" i="7" s="1"/>
  <c r="K1142" i="7"/>
  <c r="R1142" i="7" s="1"/>
  <c r="K611" i="7"/>
  <c r="R611" i="7" s="1"/>
  <c r="K1346" i="7"/>
  <c r="R1346" i="7" s="1"/>
  <c r="Q1330" i="7"/>
  <c r="W1330" i="7" s="1"/>
  <c r="R618" i="7"/>
  <c r="Q620" i="7"/>
  <c r="W620" i="7" s="1"/>
  <c r="Q290" i="7"/>
  <c r="W290" i="7" s="1"/>
  <c r="Q528" i="7"/>
  <c r="W528" i="7" s="1"/>
  <c r="K1422" i="7"/>
  <c r="R1422" i="7" s="1"/>
  <c r="K1428" i="7"/>
  <c r="R1428" i="7" s="1"/>
  <c r="K1015" i="7"/>
  <c r="K602" i="7"/>
  <c r="K1331" i="7"/>
  <c r="R1331" i="7" s="1"/>
  <c r="K12" i="7"/>
  <c r="K25" i="7"/>
  <c r="R25" i="7" s="1"/>
  <c r="Q1457" i="7"/>
  <c r="W1457" i="7" s="1"/>
  <c r="R545" i="7"/>
  <c r="X545" i="7" s="1"/>
  <c r="R602" i="7"/>
  <c r="Q544" i="7"/>
  <c r="W544" i="7" s="1"/>
  <c r="Q539" i="7"/>
  <c r="W539" i="7" s="1"/>
  <c r="R62" i="7"/>
  <c r="Q78" i="7"/>
  <c r="K686" i="7"/>
  <c r="R686" i="7" s="1"/>
  <c r="K1413" i="7"/>
  <c r="K1002" i="7"/>
  <c r="R1002" i="7" s="1"/>
  <c r="K363" i="7"/>
  <c r="R363" i="7" s="1"/>
  <c r="K1086" i="7"/>
  <c r="K250" i="7"/>
  <c r="K256" i="7"/>
  <c r="R256" i="7" s="1"/>
  <c r="X256" i="7" s="1"/>
  <c r="K976" i="7"/>
  <c r="R976" i="7" s="1"/>
  <c r="K1200" i="7"/>
  <c r="K334" i="7"/>
  <c r="K393" i="7"/>
  <c r="K408" i="7"/>
  <c r="R408" i="7" s="1"/>
  <c r="K1145" i="7"/>
  <c r="K67" i="7"/>
  <c r="R67" i="7" s="1"/>
  <c r="K618" i="7"/>
  <c r="R1413" i="7"/>
  <c r="K418" i="7"/>
  <c r="K1240" i="7"/>
  <c r="R1240" i="7" s="1"/>
  <c r="Q1296" i="7"/>
  <c r="W1296" i="7" s="1"/>
  <c r="R1086" i="7"/>
  <c r="X1086" i="7" s="1"/>
  <c r="R12" i="7"/>
  <c r="Q47" i="7"/>
  <c r="W47" i="7" s="1"/>
  <c r="K702" i="7"/>
  <c r="R702" i="7" s="1"/>
  <c r="K1429" i="7"/>
  <c r="K1410" i="7"/>
  <c r="R1410" i="7" s="1"/>
  <c r="K99" i="7"/>
  <c r="R99" i="7" s="1"/>
  <c r="K826" i="7"/>
  <c r="R826" i="7" s="1"/>
  <c r="K1447" i="7"/>
  <c r="R1447" i="7" s="1"/>
  <c r="K1437" i="7"/>
  <c r="R1437" i="7" s="1"/>
  <c r="S1437" i="7" s="1"/>
  <c r="Y1437" i="7" s="1"/>
  <c r="K247" i="7"/>
  <c r="R247" i="7" s="1"/>
  <c r="K967" i="7"/>
  <c r="K485" i="7"/>
  <c r="R485" i="7" s="1"/>
  <c r="D147" i="8" s="1"/>
  <c r="K1198" i="7"/>
  <c r="R1198" i="7" s="1"/>
  <c r="K323" i="7"/>
  <c r="R323" i="7" s="1"/>
  <c r="K1042" i="7"/>
  <c r="R1042" i="7" s="1"/>
  <c r="K409" i="7"/>
  <c r="K406" i="7"/>
  <c r="R406" i="7" s="1"/>
  <c r="K1120" i="7"/>
  <c r="R1120" i="7" s="1"/>
  <c r="K797" i="7"/>
  <c r="R797" i="7" s="1"/>
  <c r="K610" i="7"/>
  <c r="R610" i="7" s="1"/>
  <c r="K1338" i="7"/>
  <c r="R334" i="7"/>
  <c r="Q263" i="7"/>
  <c r="W263" i="7" s="1"/>
  <c r="R1121" i="7"/>
  <c r="X1121" i="7" s="1"/>
  <c r="R1015" i="7"/>
  <c r="Q1044" i="7"/>
  <c r="W1044" i="7" s="1"/>
  <c r="R284" i="7"/>
  <c r="Q343" i="7"/>
  <c r="W343" i="7" s="1"/>
  <c r="R47" i="7"/>
  <c r="Q41" i="7"/>
  <c r="W41" i="7" s="1"/>
  <c r="K693" i="7"/>
  <c r="R693" i="7" s="1"/>
  <c r="K1420" i="7"/>
  <c r="K1426" i="7"/>
  <c r="R1426" i="7" s="1"/>
  <c r="K269" i="7"/>
  <c r="R269" i="7" s="1"/>
  <c r="K1009" i="7"/>
  <c r="R1009" i="7" s="1"/>
  <c r="K993" i="7"/>
  <c r="R993" i="7" s="1"/>
  <c r="X993" i="7" s="1"/>
  <c r="K423" i="7"/>
  <c r="K1156" i="7"/>
  <c r="R1156" i="7" s="1"/>
  <c r="K342" i="7"/>
  <c r="R342" i="7" s="1"/>
  <c r="K1071" i="7"/>
  <c r="K1093" i="7"/>
  <c r="R1093" i="7" s="1"/>
  <c r="K763" i="7"/>
  <c r="R763" i="7" s="1"/>
  <c r="K1221" i="7"/>
  <c r="R1221" i="7" s="1"/>
  <c r="K1141" i="7"/>
  <c r="K459" i="7"/>
  <c r="K460" i="7"/>
  <c r="R460" i="7" s="1"/>
  <c r="K1195" i="7"/>
  <c r="K1192" i="7"/>
  <c r="R1192" i="7" s="1"/>
  <c r="K106" i="7"/>
  <c r="K847" i="7"/>
  <c r="R847" i="7" s="1"/>
  <c r="K839" i="7"/>
  <c r="R839" i="7" s="1"/>
  <c r="R286" i="7"/>
  <c r="X286" i="7" s="1"/>
  <c r="Q1388" i="7"/>
  <c r="W1388" i="7" s="1"/>
  <c r="Q1421" i="7"/>
  <c r="W1421" i="7" s="1"/>
  <c r="R1054" i="7"/>
  <c r="Q291" i="7"/>
  <c r="W291" i="7" s="1"/>
  <c r="Q85" i="7"/>
  <c r="W85" i="7" s="1"/>
  <c r="K684" i="7"/>
  <c r="R684" i="7" s="1"/>
  <c r="K1417" i="7"/>
  <c r="R1417" i="7" s="1"/>
  <c r="K284" i="7"/>
  <c r="K285" i="7"/>
  <c r="R285" i="7" s="1"/>
  <c r="K996" i="7"/>
  <c r="R996" i="7" s="1"/>
  <c r="K1154" i="7"/>
  <c r="R1154" i="7" s="1"/>
  <c r="K349" i="7"/>
  <c r="R349" i="7" s="1"/>
  <c r="X349" i="7" s="1"/>
  <c r="K1080" i="7"/>
  <c r="R1080" i="7" s="1"/>
  <c r="K521" i="7"/>
  <c r="R521" i="7" s="1"/>
  <c r="K1239" i="7"/>
  <c r="R1239" i="7" s="1"/>
  <c r="K829" i="7"/>
  <c r="R829" i="7" s="1"/>
  <c r="K213" i="7"/>
  <c r="R213" i="7" s="1"/>
  <c r="K675" i="7"/>
  <c r="R675" i="7" s="1"/>
  <c r="K17" i="7"/>
  <c r="K739" i="7"/>
  <c r="R739" i="7" s="1"/>
  <c r="K746" i="7"/>
  <c r="R746" i="7" s="1"/>
  <c r="K122" i="7"/>
  <c r="R122" i="7" s="1"/>
  <c r="K855" i="7"/>
  <c r="R855" i="7" s="1"/>
  <c r="R1429" i="7"/>
  <c r="K498" i="7"/>
  <c r="R1338" i="7"/>
  <c r="S1338" i="7" s="1"/>
  <c r="Y1338" i="7" s="1"/>
  <c r="R1141" i="7"/>
  <c r="R1138" i="7"/>
  <c r="R697" i="7"/>
  <c r="Q353" i="7"/>
  <c r="W353" i="7" s="1"/>
  <c r="Q346" i="7"/>
  <c r="W346" i="7" s="1"/>
  <c r="R282" i="7"/>
  <c r="Q110" i="7"/>
  <c r="W110" i="7" s="1"/>
  <c r="K700" i="7"/>
  <c r="R700" i="7" s="1"/>
  <c r="K268" i="7"/>
  <c r="R268" i="7" s="1"/>
  <c r="K276" i="7"/>
  <c r="R276" i="7" s="1"/>
  <c r="K1003" i="7"/>
  <c r="R1003" i="7" s="1"/>
  <c r="K430" i="7"/>
  <c r="K385" i="7"/>
  <c r="R385" i="7" s="1"/>
  <c r="K1104" i="7"/>
  <c r="R1104" i="7" s="1"/>
  <c r="S1104" i="7" s="1"/>
  <c r="Y1104" i="7" s="1"/>
  <c r="K1193" i="7"/>
  <c r="K1261" i="7"/>
  <c r="K1251" i="7"/>
  <c r="R1251" i="7" s="1"/>
  <c r="X1251" i="7" s="1"/>
  <c r="Q1168" i="7"/>
  <c r="W1168" i="7" s="1"/>
  <c r="R999" i="7"/>
  <c r="Q1064" i="7"/>
  <c r="W1064" i="7" s="1"/>
  <c r="Q697" i="7"/>
  <c r="W697" i="7" s="1"/>
  <c r="Q694" i="7"/>
  <c r="W694" i="7" s="1"/>
  <c r="Q664" i="7"/>
  <c r="R393" i="7"/>
  <c r="K679" i="7"/>
  <c r="R679" i="7" s="1"/>
  <c r="K1013" i="7"/>
  <c r="R1013" i="7" s="1"/>
  <c r="K421" i="7"/>
  <c r="R421" i="7" s="1"/>
  <c r="K1162" i="7"/>
  <c r="K255" i="7"/>
  <c r="R255" i="7" s="1"/>
  <c r="K966" i="7"/>
  <c r="R966" i="7" s="1"/>
  <c r="K981" i="7"/>
  <c r="R981" i="7" s="1"/>
  <c r="K650" i="7"/>
  <c r="R650" i="7" s="1"/>
  <c r="K953" i="7"/>
  <c r="R953" i="7" s="1"/>
  <c r="K294" i="7"/>
  <c r="R294" i="7" s="1"/>
  <c r="K1031" i="7"/>
  <c r="R1031" i="7" s="1"/>
  <c r="K186" i="7"/>
  <c r="R186" i="7" s="1"/>
  <c r="K383" i="7"/>
  <c r="R383" i="7" s="1"/>
  <c r="K458" i="7"/>
  <c r="K1190" i="7"/>
  <c r="R1190" i="7" s="1"/>
  <c r="K522" i="7"/>
  <c r="R522" i="7" s="1"/>
  <c r="K129" i="7"/>
  <c r="K837" i="7"/>
  <c r="Q1306" i="7"/>
  <c r="W1306" i="7" s="1"/>
  <c r="R1193" i="7"/>
  <c r="R1195" i="7"/>
  <c r="S1195" i="7" s="1"/>
  <c r="Y1195" i="7" s="1"/>
  <c r="R1200" i="7"/>
  <c r="Q706" i="7"/>
  <c r="W706" i="7" s="1"/>
  <c r="Q565" i="7"/>
  <c r="W565" i="7" s="1"/>
  <c r="Q640" i="7"/>
  <c r="W640" i="7" s="1"/>
  <c r="R106" i="7"/>
  <c r="Q105" i="7"/>
  <c r="W105" i="7" s="1"/>
  <c r="Q251" i="7"/>
  <c r="W251" i="7" s="1"/>
  <c r="Q5" i="7"/>
  <c r="Q14" i="7"/>
  <c r="K698" i="7"/>
  <c r="R698" i="7" s="1"/>
  <c r="K1001" i="7"/>
  <c r="K491" i="7"/>
  <c r="K626" i="7"/>
  <c r="R626" i="7" s="1"/>
  <c r="K234" i="7"/>
  <c r="R234" i="7" s="1"/>
  <c r="K1390" i="7"/>
  <c r="R1390" i="7" s="1"/>
  <c r="K749" i="7"/>
  <c r="R749" i="7" s="1"/>
  <c r="K744" i="7"/>
  <c r="R744" i="7" s="1"/>
  <c r="K202" i="7"/>
  <c r="R202" i="7" s="1"/>
  <c r="K934" i="7"/>
  <c r="Q1301" i="7"/>
  <c r="W1301" i="7" s="1"/>
  <c r="Q1294" i="7"/>
  <c r="W1294" i="7" s="1"/>
  <c r="R1162" i="7"/>
  <c r="R1152" i="7"/>
  <c r="R967" i="7"/>
  <c r="R991" i="7"/>
  <c r="R423" i="7"/>
  <c r="R142" i="7"/>
  <c r="K681" i="7"/>
  <c r="R681" i="7" s="1"/>
  <c r="K689" i="7"/>
  <c r="R689" i="7" s="1"/>
  <c r="K1425" i="7"/>
  <c r="R1425" i="7" s="1"/>
  <c r="K286" i="7"/>
  <c r="K992" i="7"/>
  <c r="R992" i="7" s="1"/>
  <c r="K361" i="7"/>
  <c r="R361" i="7" s="1"/>
  <c r="K49" i="7"/>
  <c r="R49" i="7" s="1"/>
  <c r="K708" i="7"/>
  <c r="R708" i="7" s="1"/>
  <c r="K725" i="7"/>
  <c r="R725" i="7" s="1"/>
  <c r="K1433" i="7"/>
  <c r="R1433" i="7" s="1"/>
  <c r="K237" i="7"/>
  <c r="R237" i="7" s="1"/>
  <c r="K973" i="7"/>
  <c r="R973" i="7" s="1"/>
  <c r="K477" i="7"/>
  <c r="R477" i="7" s="1"/>
  <c r="K1208" i="7"/>
  <c r="R1208" i="7" s="1"/>
  <c r="K405" i="7"/>
  <c r="K1121" i="7"/>
  <c r="K588" i="7"/>
  <c r="R588" i="7" s="1"/>
  <c r="S588" i="7" s="1"/>
  <c r="Y588" i="7" s="1"/>
  <c r="K1310" i="7"/>
  <c r="R1310" i="7" s="1"/>
  <c r="K1307" i="7"/>
  <c r="R1307" i="7" s="1"/>
  <c r="K571" i="7"/>
  <c r="R571" i="7" s="1"/>
  <c r="X571" i="7" s="1"/>
  <c r="K142" i="7"/>
  <c r="K873" i="7"/>
  <c r="K1366" i="7"/>
  <c r="R1366" i="7" s="1"/>
  <c r="R837" i="7"/>
  <c r="R459" i="7"/>
  <c r="R1001" i="7"/>
  <c r="Q345" i="7"/>
  <c r="W345" i="7" s="1"/>
  <c r="R1420" i="7"/>
  <c r="Q1414" i="7"/>
  <c r="W1414" i="7" s="1"/>
  <c r="Q1322" i="7"/>
  <c r="W1322" i="7" s="1"/>
  <c r="R1145" i="7"/>
  <c r="R873" i="7"/>
  <c r="S873" i="7" s="1"/>
  <c r="Y873" i="7" s="1"/>
  <c r="R458" i="7"/>
  <c r="Q647" i="7"/>
  <c r="W647" i="7" s="1"/>
  <c r="Q631" i="7"/>
  <c r="W631" i="7" s="1"/>
  <c r="R409" i="7"/>
  <c r="R129" i="7"/>
  <c r="Q69" i="7"/>
  <c r="K696" i="7"/>
  <c r="R696" i="7" s="1"/>
  <c r="K1416" i="7"/>
  <c r="R1416" i="7" s="1"/>
  <c r="K275" i="7"/>
  <c r="R275" i="7" s="1"/>
  <c r="K265" i="7"/>
  <c r="R265" i="7" s="1"/>
  <c r="K999" i="7"/>
  <c r="K436" i="7"/>
  <c r="R436" i="7" s="1"/>
  <c r="K341" i="7"/>
  <c r="R341" i="7" s="1"/>
  <c r="K1073" i="7"/>
  <c r="R1073" i="7" s="1"/>
  <c r="K777" i="7"/>
  <c r="R777" i="7" s="1"/>
  <c r="K86" i="7"/>
  <c r="R86" i="7" s="1"/>
  <c r="X86" i="7" s="1"/>
  <c r="K832" i="7"/>
  <c r="R832" i="7" s="1"/>
  <c r="K822" i="7"/>
  <c r="R822" i="7" s="1"/>
  <c r="X822" i="7" s="1"/>
  <c r="K716" i="7"/>
  <c r="R716" i="7" s="1"/>
  <c r="K253" i="7"/>
  <c r="R253" i="7" s="1"/>
  <c r="K989" i="7"/>
  <c r="R989" i="7" s="1"/>
  <c r="K979" i="7"/>
  <c r="R979" i="7" s="1"/>
  <c r="K319" i="7"/>
  <c r="R319" i="7" s="1"/>
  <c r="K1055" i="7"/>
  <c r="R1055" i="7" s="1"/>
  <c r="K1054" i="7"/>
  <c r="K377" i="7"/>
  <c r="K1103" i="7"/>
  <c r="K466" i="7"/>
  <c r="K456" i="7"/>
  <c r="R456" i="7" s="1"/>
  <c r="D118" i="8" s="1"/>
  <c r="K1182" i="7"/>
  <c r="R1182" i="7" s="1"/>
  <c r="X1182" i="7" s="1"/>
  <c r="K530" i="7"/>
  <c r="R530" i="7" s="1"/>
  <c r="X530" i="7" s="1"/>
  <c r="K545" i="7"/>
  <c r="K1275" i="7"/>
  <c r="R1275" i="7" s="1"/>
  <c r="K1256" i="7"/>
  <c r="R1256" i="7" s="1"/>
  <c r="R1261" i="7"/>
  <c r="R250" i="7"/>
  <c r="R1245" i="7"/>
  <c r="R1348" i="7"/>
  <c r="R1071" i="7"/>
  <c r="R789" i="7"/>
  <c r="R405" i="7"/>
  <c r="R430" i="7"/>
  <c r="R491" i="7"/>
  <c r="Q366" i="7"/>
  <c r="C80" i="8" s="1"/>
  <c r="Q126" i="7"/>
  <c r="W126" i="7" s="1"/>
  <c r="R17" i="7"/>
  <c r="Q100" i="7"/>
  <c r="W100" i="7" s="1"/>
  <c r="K281" i="7"/>
  <c r="R281" i="7" s="1"/>
  <c r="K1161" i="7"/>
  <c r="R1161" i="7" s="1"/>
  <c r="K1074" i="7"/>
  <c r="R1074" i="7" s="1"/>
  <c r="K1089" i="7"/>
  <c r="R1089" i="7" s="1"/>
  <c r="K714" i="7"/>
  <c r="R714" i="7" s="1"/>
  <c r="S714" i="7" s="1"/>
  <c r="Y714" i="7" s="1"/>
  <c r="K1124" i="7"/>
  <c r="R1124" i="7" s="1"/>
  <c r="K635" i="7"/>
  <c r="R635" i="7" s="1"/>
  <c r="K232" i="7"/>
  <c r="K944" i="7"/>
  <c r="K958" i="7"/>
  <c r="K660" i="7"/>
  <c r="R660" i="7" s="1"/>
  <c r="K653" i="7"/>
  <c r="R653" i="7" s="1"/>
  <c r="K1381" i="7"/>
  <c r="R1381" i="7" s="1"/>
  <c r="K308" i="7"/>
  <c r="R308" i="7" s="1"/>
  <c r="K1022" i="7"/>
  <c r="K4" i="7"/>
  <c r="R4" i="7" s="1"/>
  <c r="X4" i="7" s="1"/>
  <c r="K13" i="7"/>
  <c r="R13" i="7" s="1"/>
  <c r="K745" i="7"/>
  <c r="R745" i="7" s="1"/>
  <c r="K742" i="7"/>
  <c r="R742" i="7" s="1"/>
  <c r="X742" i="7" s="1"/>
  <c r="K184" i="7"/>
  <c r="K937" i="7"/>
  <c r="K930" i="7"/>
  <c r="R930" i="7" s="1"/>
  <c r="X715" i="7"/>
  <c r="S1457" i="7"/>
  <c r="Y1457" i="7" s="1"/>
  <c r="X1457" i="7"/>
  <c r="X971" i="7"/>
  <c r="X977" i="7"/>
  <c r="D157" i="8"/>
  <c r="X495" i="7"/>
  <c r="X1064" i="7"/>
  <c r="S1064" i="7"/>
  <c r="Y1064" i="7" s="1"/>
  <c r="X415" i="7"/>
  <c r="S1135" i="7"/>
  <c r="Y1135" i="7" s="1"/>
  <c r="X1135" i="7"/>
  <c r="X100" i="7"/>
  <c r="X821" i="7"/>
  <c r="X1431" i="7"/>
  <c r="X1421" i="7"/>
  <c r="X424" i="7"/>
  <c r="S424" i="7"/>
  <c r="Y424" i="7" s="1"/>
  <c r="X1150" i="7"/>
  <c r="S353" i="7"/>
  <c r="Y353" i="7" s="1"/>
  <c r="X353" i="7"/>
  <c r="X343" i="7"/>
  <c r="S343" i="7"/>
  <c r="Y343" i="7" s="1"/>
  <c r="X1088" i="7"/>
  <c r="X35" i="7"/>
  <c r="X53" i="7"/>
  <c r="L24" i="12"/>
  <c r="L5" i="12"/>
  <c r="L37" i="12"/>
  <c r="X635" i="7"/>
  <c r="S635" i="7"/>
  <c r="Y635" i="7" s="1"/>
  <c r="X660" i="7"/>
  <c r="X308" i="7"/>
  <c r="S4" i="7"/>
  <c r="X930" i="7"/>
  <c r="X622" i="7"/>
  <c r="X612" i="7"/>
  <c r="X1332" i="7"/>
  <c r="X871" i="7"/>
  <c r="J95" i="14"/>
  <c r="J43" i="14"/>
  <c r="N251" i="14"/>
  <c r="J69" i="14"/>
  <c r="J251" i="14"/>
  <c r="J225" i="14"/>
  <c r="J17" i="14"/>
  <c r="J199" i="14"/>
  <c r="J173" i="14"/>
  <c r="J147" i="14"/>
  <c r="J121" i="14"/>
  <c r="J236" i="14"/>
  <c r="J28" i="14"/>
  <c r="J2" i="14"/>
  <c r="J210" i="14"/>
  <c r="J184" i="14"/>
  <c r="J158" i="14"/>
  <c r="J132" i="14"/>
  <c r="J106" i="14"/>
  <c r="J54" i="14"/>
  <c r="J80" i="14"/>
  <c r="N236" i="14"/>
  <c r="J239" i="14"/>
  <c r="J31" i="14"/>
  <c r="J5" i="14"/>
  <c r="J187" i="14"/>
  <c r="J213" i="14"/>
  <c r="J161" i="14"/>
  <c r="J135" i="14"/>
  <c r="J109" i="14"/>
  <c r="J83" i="14"/>
  <c r="N239" i="14"/>
  <c r="J57" i="14"/>
  <c r="L140" i="14"/>
  <c r="N140" i="14"/>
  <c r="X701" i="7"/>
  <c r="S701" i="7"/>
  <c r="Y701" i="7" s="1"/>
  <c r="X1414" i="7"/>
  <c r="S1414" i="7"/>
  <c r="Y1414" i="7" s="1"/>
  <c r="Q273" i="7"/>
  <c r="W273" i="7" s="1"/>
  <c r="K273" i="7"/>
  <c r="R273" i="7" s="1"/>
  <c r="K1014" i="7"/>
  <c r="R1014" i="7" s="1"/>
  <c r="K420" i="7"/>
  <c r="R420" i="7" s="1"/>
  <c r="K442" i="7"/>
  <c r="K1168" i="7"/>
  <c r="K1158" i="7"/>
  <c r="R1158" i="7" s="1"/>
  <c r="K362" i="7"/>
  <c r="K1081" i="7"/>
  <c r="R1081" i="7" s="1"/>
  <c r="X41" i="7"/>
  <c r="S41" i="7"/>
  <c r="Y41" i="7" s="1"/>
  <c r="K775" i="7"/>
  <c r="Q500" i="7"/>
  <c r="K500" i="7"/>
  <c r="R500" i="7" s="1"/>
  <c r="K515" i="7"/>
  <c r="Q1236" i="7"/>
  <c r="W1236" i="7" s="1"/>
  <c r="K1236" i="7"/>
  <c r="R1236" i="7" s="1"/>
  <c r="K1242" i="7"/>
  <c r="R1242" i="7" s="1"/>
  <c r="K89" i="7"/>
  <c r="R89" i="7" s="1"/>
  <c r="K93" i="7"/>
  <c r="R93" i="7" s="1"/>
  <c r="Q93" i="7"/>
  <c r="W93" i="7" s="1"/>
  <c r="K814" i="7"/>
  <c r="R814" i="7" s="1"/>
  <c r="K724" i="7"/>
  <c r="R724" i="7" s="1"/>
  <c r="X714" i="7"/>
  <c r="K1450" i="7"/>
  <c r="R1450" i="7" s="1"/>
  <c r="K1440" i="7"/>
  <c r="K245" i="7"/>
  <c r="R245" i="7" s="1"/>
  <c r="K244" i="7"/>
  <c r="Q964" i="7"/>
  <c r="W964" i="7" s="1"/>
  <c r="K964" i="7"/>
  <c r="R964" i="7" s="1"/>
  <c r="K970" i="7"/>
  <c r="R970" i="7" s="1"/>
  <c r="K482" i="7"/>
  <c r="K488" i="7"/>
  <c r="R488" i="7" s="1"/>
  <c r="K1213" i="7"/>
  <c r="K335" i="7"/>
  <c r="K1057" i="7"/>
  <c r="R1057" i="7" s="1"/>
  <c r="K1045" i="7"/>
  <c r="R1045" i="7" s="1"/>
  <c r="K395" i="7"/>
  <c r="K412" i="7"/>
  <c r="R412" i="7" s="1"/>
  <c r="Q412" i="7"/>
  <c r="W412" i="7" s="1"/>
  <c r="K1128" i="7"/>
  <c r="R1128" i="7" s="1"/>
  <c r="K57" i="7"/>
  <c r="K70" i="7"/>
  <c r="R70" i="7" s="1"/>
  <c r="K782" i="7"/>
  <c r="K579" i="7"/>
  <c r="K1326" i="7"/>
  <c r="K1323" i="7"/>
  <c r="R1323" i="7" s="1"/>
  <c r="K615" i="7"/>
  <c r="K605" i="7"/>
  <c r="R605" i="7" s="1"/>
  <c r="K560" i="7"/>
  <c r="R560" i="7" s="1"/>
  <c r="K573" i="7"/>
  <c r="R573" i="7" s="1"/>
  <c r="K1283" i="7"/>
  <c r="R1283" i="7" s="1"/>
  <c r="K133" i="7"/>
  <c r="K148" i="7"/>
  <c r="R148" i="7" s="1"/>
  <c r="K864" i="7"/>
  <c r="R864" i="7" s="1"/>
  <c r="K642" i="7"/>
  <c r="R642" i="7" s="1"/>
  <c r="K632" i="7"/>
  <c r="R632" i="7" s="1"/>
  <c r="Q632" i="7"/>
  <c r="W632" i="7" s="1"/>
  <c r="S1366" i="7"/>
  <c r="Y1366" i="7" s="1"/>
  <c r="X1366" i="7"/>
  <c r="K1373" i="7"/>
  <c r="R1373" i="7" s="1"/>
  <c r="Q1373" i="7"/>
  <c r="W1373" i="7" s="1"/>
  <c r="Q225" i="7"/>
  <c r="W225" i="7" s="1"/>
  <c r="K225" i="7"/>
  <c r="R225" i="7" s="1"/>
  <c r="K938" i="7"/>
  <c r="R938" i="7" s="1"/>
  <c r="K951" i="7"/>
  <c r="R951" i="7" s="1"/>
  <c r="K658" i="7"/>
  <c r="R658" i="7" s="1"/>
  <c r="Q658" i="7"/>
  <c r="K1383" i="7"/>
  <c r="R1383" i="7" s="1"/>
  <c r="K1380" i="7"/>
  <c r="R1380" i="7" s="1"/>
  <c r="K301" i="7"/>
  <c r="K1025" i="7"/>
  <c r="R1025" i="7" s="1"/>
  <c r="K1029" i="7"/>
  <c r="R1029" i="7" s="1"/>
  <c r="K3" i="7"/>
  <c r="R3" i="7" s="1"/>
  <c r="K6" i="7"/>
  <c r="R6" i="7" s="1"/>
  <c r="Q6" i="7"/>
  <c r="K738" i="7"/>
  <c r="K735" i="7"/>
  <c r="R735" i="7" s="1"/>
  <c r="K193" i="7"/>
  <c r="R193" i="7" s="1"/>
  <c r="K935" i="7"/>
  <c r="K925" i="7"/>
  <c r="K370" i="7"/>
  <c r="R370" i="7" s="1"/>
  <c r="K374" i="7"/>
  <c r="R374" i="7" s="1"/>
  <c r="K1102" i="7"/>
  <c r="K461" i="7"/>
  <c r="R461" i="7" s="1"/>
  <c r="Q461" i="7"/>
  <c r="K449" i="7"/>
  <c r="R449" i="7" s="1"/>
  <c r="Q449" i="7"/>
  <c r="K1175" i="7"/>
  <c r="R1175" i="7" s="1"/>
  <c r="K537" i="7"/>
  <c r="K538" i="7"/>
  <c r="Q1268" i="7"/>
  <c r="W1268" i="7" s="1"/>
  <c r="K1268" i="7"/>
  <c r="R1268" i="7" s="1"/>
  <c r="K1258" i="7"/>
  <c r="R1258" i="7" s="1"/>
  <c r="K112" i="7"/>
  <c r="R112" i="7" s="1"/>
  <c r="K120" i="7"/>
  <c r="K838" i="7"/>
  <c r="K851" i="7"/>
  <c r="R851" i="7" s="1"/>
  <c r="K181" i="7"/>
  <c r="K162" i="7"/>
  <c r="R162" i="7" s="1"/>
  <c r="K896" i="7"/>
  <c r="V106" i="11"/>
  <c r="AB106" i="11"/>
  <c r="V66" i="11"/>
  <c r="AB66" i="11"/>
  <c r="X1301" i="7"/>
  <c r="X1080" i="7"/>
  <c r="S1080" i="7"/>
  <c r="Y1080" i="7" s="1"/>
  <c r="S994" i="7"/>
  <c r="Y994" i="7" s="1"/>
  <c r="X994" i="7"/>
  <c r="C154" i="8"/>
  <c r="W492" i="7"/>
  <c r="X653" i="7"/>
  <c r="C145" i="8"/>
  <c r="W483" i="7"/>
  <c r="X268" i="7"/>
  <c r="S268" i="7"/>
  <c r="Y268" i="7" s="1"/>
  <c r="W135" i="7"/>
  <c r="C43" i="8"/>
  <c r="W69" i="7"/>
  <c r="W148" i="7"/>
  <c r="C17" i="8"/>
  <c r="W17" i="7"/>
  <c r="C4" i="8"/>
  <c r="W4" i="7"/>
  <c r="K21" i="12"/>
  <c r="L21" i="12" s="1"/>
  <c r="Q110" i="11"/>
  <c r="M110" i="11"/>
  <c r="P110" i="11"/>
  <c r="R110" i="11" s="1"/>
  <c r="W110" i="11" s="1"/>
  <c r="V119" i="11"/>
  <c r="AB119" i="11"/>
  <c r="AB85" i="11"/>
  <c r="V85" i="11"/>
  <c r="X1138" i="7"/>
  <c r="S1003" i="7"/>
  <c r="Y1003" i="7" s="1"/>
  <c r="X1003" i="7"/>
  <c r="X678" i="7"/>
  <c r="S678" i="7"/>
  <c r="Y678" i="7" s="1"/>
  <c r="X692" i="7"/>
  <c r="S692" i="7"/>
  <c r="Y692" i="7" s="1"/>
  <c r="C207" i="8"/>
  <c r="W675" i="7"/>
  <c r="D121" i="8"/>
  <c r="X459" i="7"/>
  <c r="S459" i="7"/>
  <c r="S620" i="7"/>
  <c r="Y620" i="7" s="1"/>
  <c r="X620" i="7"/>
  <c r="C112" i="8"/>
  <c r="W450" i="7"/>
  <c r="C126" i="8"/>
  <c r="W464" i="7"/>
  <c r="W506" i="7"/>
  <c r="X436" i="7"/>
  <c r="S436" i="7"/>
  <c r="Y436" i="7" s="1"/>
  <c r="W745" i="7"/>
  <c r="C86" i="8"/>
  <c r="W372" i="7"/>
  <c r="S282" i="7"/>
  <c r="Y282" i="7" s="1"/>
  <c r="X282" i="7"/>
  <c r="C129" i="8"/>
  <c r="W467" i="7"/>
  <c r="W155" i="7"/>
  <c r="X155" i="7"/>
  <c r="S155" i="7"/>
  <c r="W138" i="7"/>
  <c r="C33" i="8"/>
  <c r="W59" i="7"/>
  <c r="C50" i="8"/>
  <c r="W76" i="7"/>
  <c r="W10" i="7"/>
  <c r="J172" i="14"/>
  <c r="J146" i="14"/>
  <c r="J120" i="14"/>
  <c r="J94" i="14"/>
  <c r="N250" i="14"/>
  <c r="J68" i="14"/>
  <c r="J250" i="14"/>
  <c r="J42" i="14"/>
  <c r="J224" i="14"/>
  <c r="J16" i="14"/>
  <c r="J198" i="14"/>
  <c r="AB183" i="11"/>
  <c r="Q105" i="11"/>
  <c r="P105" i="11"/>
  <c r="R105" i="11" s="1"/>
  <c r="W105" i="11" s="1"/>
  <c r="M105" i="11"/>
  <c r="Q17" i="11"/>
  <c r="P17" i="11"/>
  <c r="R17" i="11" s="1"/>
  <c r="W17" i="11" s="1"/>
  <c r="M17" i="11"/>
  <c r="AB18" i="11"/>
  <c r="X1348" i="7"/>
  <c r="S1348" i="7"/>
  <c r="Y1348" i="7" s="1"/>
  <c r="X1433" i="7"/>
  <c r="S1433" i="7"/>
  <c r="Y1433" i="7" s="1"/>
  <c r="X1328" i="7"/>
  <c r="S1328" i="7"/>
  <c r="Y1328" i="7" s="1"/>
  <c r="X1141" i="7"/>
  <c r="S1141" i="7"/>
  <c r="Y1141" i="7" s="1"/>
  <c r="Q1138" i="7"/>
  <c r="W1138" i="7" s="1"/>
  <c r="S1121" i="7"/>
  <c r="Y1121" i="7" s="1"/>
  <c r="S1042" i="7"/>
  <c r="Y1042" i="7" s="1"/>
  <c r="X1042" i="7"/>
  <c r="Q930" i="7"/>
  <c r="W930" i="7" s="1"/>
  <c r="R896" i="7"/>
  <c r="Q944" i="7"/>
  <c r="W944" i="7" s="1"/>
  <c r="X763" i="7"/>
  <c r="S763" i="7"/>
  <c r="Y763" i="7" s="1"/>
  <c r="X618" i="7"/>
  <c r="S618" i="7"/>
  <c r="Y618" i="7" s="1"/>
  <c r="S679" i="7"/>
  <c r="Y679" i="7" s="1"/>
  <c r="X679" i="7"/>
  <c r="Q612" i="7"/>
  <c r="W612" i="7" s="1"/>
  <c r="C177" i="8"/>
  <c r="W515" i="7"/>
  <c r="Q549" i="7"/>
  <c r="W549" i="7" s="1"/>
  <c r="C196" i="8"/>
  <c r="W664" i="7"/>
  <c r="C121" i="8"/>
  <c r="W459" i="7"/>
  <c r="W496" i="7"/>
  <c r="R377" i="7"/>
  <c r="R335" i="7"/>
  <c r="C136" i="8"/>
  <c r="W474" i="7"/>
  <c r="S393" i="7"/>
  <c r="Y393" i="7" s="1"/>
  <c r="X393" i="7"/>
  <c r="C133" i="8"/>
  <c r="W471" i="7"/>
  <c r="X619" i="7"/>
  <c r="S619" i="7"/>
  <c r="Y619" i="7" s="1"/>
  <c r="X345" i="7"/>
  <c r="S345" i="7"/>
  <c r="Y345" i="7" s="1"/>
  <c r="W503" i="7"/>
  <c r="Q495" i="7"/>
  <c r="S495" i="7" s="1"/>
  <c r="W146" i="7"/>
  <c r="C53" i="8"/>
  <c r="W79" i="7"/>
  <c r="S12" i="7"/>
  <c r="X12" i="7"/>
  <c r="C49" i="8"/>
  <c r="W75" i="7"/>
  <c r="C48" i="8"/>
  <c r="W74" i="7"/>
  <c r="J127" i="14"/>
  <c r="J101" i="14"/>
  <c r="N257" i="14"/>
  <c r="J75" i="14"/>
  <c r="J49" i="14"/>
  <c r="J257" i="14"/>
  <c r="J231" i="14"/>
  <c r="J23" i="14"/>
  <c r="J205" i="14"/>
  <c r="J179" i="14"/>
  <c r="J153" i="14"/>
  <c r="K690" i="7"/>
  <c r="R690" i="7" s="1"/>
  <c r="K1415" i="7"/>
  <c r="R1415" i="7" s="1"/>
  <c r="K1430" i="7"/>
  <c r="R1430" i="7" s="1"/>
  <c r="K264" i="7"/>
  <c r="K279" i="7"/>
  <c r="R279" i="7" s="1"/>
  <c r="K997" i="7"/>
  <c r="K429" i="7"/>
  <c r="K433" i="7"/>
  <c r="R433" i="7" s="1"/>
  <c r="Q433" i="7"/>
  <c r="W433" i="7" s="1"/>
  <c r="K1159" i="7"/>
  <c r="R1159" i="7" s="1"/>
  <c r="K346" i="7"/>
  <c r="K352" i="7"/>
  <c r="R352" i="7" s="1"/>
  <c r="K1072" i="7"/>
  <c r="R1072" i="7" s="1"/>
  <c r="K28" i="7"/>
  <c r="R28" i="7" s="1"/>
  <c r="K50" i="7"/>
  <c r="R50" i="7" s="1"/>
  <c r="K766" i="7"/>
  <c r="R766" i="7" s="1"/>
  <c r="K509" i="7"/>
  <c r="R509" i="7" s="1"/>
  <c r="K502" i="7"/>
  <c r="R502" i="7" s="1"/>
  <c r="Q502" i="7"/>
  <c r="K1227" i="7"/>
  <c r="R1227" i="7" s="1"/>
  <c r="K1224" i="7"/>
  <c r="K105" i="7"/>
  <c r="K84" i="7"/>
  <c r="R84" i="7" s="1"/>
  <c r="K830" i="7"/>
  <c r="R830" i="7" s="1"/>
  <c r="K91" i="14"/>
  <c r="K723" i="7"/>
  <c r="R723" i="7" s="1"/>
  <c r="K705" i="7"/>
  <c r="K1441" i="7"/>
  <c r="R1441" i="7" s="1"/>
  <c r="K1456" i="7"/>
  <c r="R1456" i="7" s="1"/>
  <c r="K261" i="7"/>
  <c r="R261" i="7" s="1"/>
  <c r="K260" i="7"/>
  <c r="K980" i="7"/>
  <c r="R980" i="7" s="1"/>
  <c r="K986" i="7"/>
  <c r="R986" i="7" s="1"/>
  <c r="K473" i="7"/>
  <c r="K479" i="7"/>
  <c r="R479" i="7" s="1"/>
  <c r="K1204" i="7"/>
  <c r="R1204" i="7" s="1"/>
  <c r="K326" i="7"/>
  <c r="K1048" i="7"/>
  <c r="R1048" i="7" s="1"/>
  <c r="K1061" i="7"/>
  <c r="R1061" i="7" s="1"/>
  <c r="K411" i="7"/>
  <c r="R411" i="7" s="1"/>
  <c r="D99" i="8" s="1"/>
  <c r="K403" i="7"/>
  <c r="R403" i="7" s="1"/>
  <c r="K1131" i="7"/>
  <c r="R1131" i="7" s="1"/>
  <c r="K1144" i="7"/>
  <c r="R1144" i="7" s="1"/>
  <c r="Q1144" i="7"/>
  <c r="W1144" i="7" s="1"/>
  <c r="K73" i="7"/>
  <c r="K61" i="7"/>
  <c r="R61" i="7" s="1"/>
  <c r="Q61" i="7"/>
  <c r="K798" i="7"/>
  <c r="R798" i="7" s="1"/>
  <c r="K595" i="7"/>
  <c r="R595" i="7" s="1"/>
  <c r="K1317" i="7"/>
  <c r="R1317" i="7" s="1"/>
  <c r="K1314" i="7"/>
  <c r="R1314" i="7" s="1"/>
  <c r="Q606" i="7"/>
  <c r="W606" i="7" s="1"/>
  <c r="K606" i="7"/>
  <c r="R606" i="7" s="1"/>
  <c r="Q558" i="7"/>
  <c r="W558" i="7" s="1"/>
  <c r="K558" i="7"/>
  <c r="R558" i="7" s="1"/>
  <c r="K548" i="7"/>
  <c r="R548" i="7" s="1"/>
  <c r="Q548" i="7"/>
  <c r="W548" i="7" s="1"/>
  <c r="K1287" i="7"/>
  <c r="R1287" i="7" s="1"/>
  <c r="K149" i="7"/>
  <c r="K139" i="7"/>
  <c r="R139" i="7" s="1"/>
  <c r="K880" i="7"/>
  <c r="K633" i="7"/>
  <c r="K648" i="7"/>
  <c r="R648" i="7" s="1"/>
  <c r="Q648" i="7"/>
  <c r="W648" i="7" s="1"/>
  <c r="Q1370" i="7"/>
  <c r="W1370" i="7" s="1"/>
  <c r="K1370" i="7"/>
  <c r="R1370" i="7" s="1"/>
  <c r="K1369" i="7"/>
  <c r="K216" i="7"/>
  <c r="R216" i="7" s="1"/>
  <c r="K943" i="7"/>
  <c r="K942" i="7"/>
  <c r="R942" i="7" s="1"/>
  <c r="K666" i="7"/>
  <c r="R666" i="7" s="1"/>
  <c r="K1399" i="7"/>
  <c r="R1399" i="7" s="1"/>
  <c r="K1396" i="7"/>
  <c r="R1396" i="7" s="1"/>
  <c r="K292" i="7"/>
  <c r="R292" i="7" s="1"/>
  <c r="Q1016" i="7"/>
  <c r="W1016" i="7" s="1"/>
  <c r="K1016" i="7"/>
  <c r="R1016" i="7" s="1"/>
  <c r="K1020" i="7"/>
  <c r="K7" i="7"/>
  <c r="Q22" i="7"/>
  <c r="K22" i="7"/>
  <c r="R22" i="7" s="1"/>
  <c r="K754" i="7"/>
  <c r="R754" i="7" s="1"/>
  <c r="K751" i="7"/>
  <c r="R751" i="7" s="1"/>
  <c r="K208" i="7"/>
  <c r="R208" i="7" s="1"/>
  <c r="K916" i="7"/>
  <c r="R916" i="7" s="1"/>
  <c r="K932" i="7"/>
  <c r="R932" i="7" s="1"/>
  <c r="K386" i="7"/>
  <c r="K390" i="7"/>
  <c r="R390" i="7" s="1"/>
  <c r="K1109" i="7"/>
  <c r="R1109" i="7" s="1"/>
  <c r="Q1109" i="7"/>
  <c r="W1109" i="7" s="1"/>
  <c r="K450" i="7"/>
  <c r="R450" i="7" s="1"/>
  <c r="K465" i="7"/>
  <c r="R465" i="7" s="1"/>
  <c r="Q465" i="7"/>
  <c r="K1191" i="7"/>
  <c r="R1191" i="7" s="1"/>
  <c r="K535" i="7"/>
  <c r="K529" i="7"/>
  <c r="K1259" i="7"/>
  <c r="R1259" i="7" s="1"/>
  <c r="K1274" i="7"/>
  <c r="R1274" i="7" s="1"/>
  <c r="K128" i="7"/>
  <c r="R128" i="7" s="1"/>
  <c r="K111" i="7"/>
  <c r="R111" i="7" s="1"/>
  <c r="K835" i="7"/>
  <c r="R835" i="7" s="1"/>
  <c r="K842" i="7"/>
  <c r="R842" i="7" s="1"/>
  <c r="K172" i="7"/>
  <c r="R172" i="7" s="1"/>
  <c r="K178" i="7"/>
  <c r="R178" i="7" s="1"/>
  <c r="K887" i="7"/>
  <c r="R887" i="7" s="1"/>
  <c r="L39" i="14"/>
  <c r="K119" i="7"/>
  <c r="K127" i="7"/>
  <c r="R127" i="7" s="1"/>
  <c r="K854" i="7"/>
  <c r="R854" i="7" s="1"/>
  <c r="K858" i="7"/>
  <c r="R858" i="7" s="1"/>
  <c r="K163" i="7"/>
  <c r="R163" i="7" s="1"/>
  <c r="K886" i="7"/>
  <c r="R886" i="7" s="1"/>
  <c r="K903" i="7"/>
  <c r="R903" i="7" s="1"/>
  <c r="K549" i="7"/>
  <c r="R549" i="7" s="1"/>
  <c r="K1376" i="7"/>
  <c r="K1036" i="7"/>
  <c r="R1036" i="7" s="1"/>
  <c r="Q1036" i="7"/>
  <c r="W1036" i="7" s="1"/>
  <c r="K1100" i="7"/>
  <c r="R1100" i="7" s="1"/>
  <c r="Q1100" i="7"/>
  <c r="W1100" i="7" s="1"/>
  <c r="M209" i="11"/>
  <c r="Q209" i="11"/>
  <c r="P209" i="11"/>
  <c r="R209" i="11" s="1"/>
  <c r="W209" i="11" s="1"/>
  <c r="Q131" i="11"/>
  <c r="P131" i="11"/>
  <c r="R131" i="11" s="1"/>
  <c r="W131" i="11" s="1"/>
  <c r="M131" i="11"/>
  <c r="AB143" i="11"/>
  <c r="V22" i="11"/>
  <c r="AB22" i="11"/>
  <c r="AB13" i="11"/>
  <c r="AB79" i="11"/>
  <c r="V79" i="11"/>
  <c r="V34" i="11"/>
  <c r="AB34" i="11"/>
  <c r="AB12" i="11"/>
  <c r="V70" i="11"/>
  <c r="AB70" i="11"/>
  <c r="X1424" i="7"/>
  <c r="S1424" i="7"/>
  <c r="Y1424" i="7" s="1"/>
  <c r="X1410" i="7"/>
  <c r="S1410" i="7"/>
  <c r="Y1410" i="7" s="1"/>
  <c r="S1352" i="7"/>
  <c r="Y1352" i="7" s="1"/>
  <c r="X1352" i="7"/>
  <c r="Q1243" i="7"/>
  <c r="W1243" i="7" s="1"/>
  <c r="S1074" i="7"/>
  <c r="Y1074" i="7" s="1"/>
  <c r="X1074" i="7"/>
  <c r="Q971" i="7"/>
  <c r="W971" i="7" s="1"/>
  <c r="X855" i="7"/>
  <c r="S855" i="7"/>
  <c r="Y855" i="7" s="1"/>
  <c r="W749" i="7"/>
  <c r="S688" i="7"/>
  <c r="Y688" i="7" s="1"/>
  <c r="X688" i="7"/>
  <c r="R586" i="7"/>
  <c r="X691" i="7"/>
  <c r="S691" i="7"/>
  <c r="Y691" i="7" s="1"/>
  <c r="C199" i="8"/>
  <c r="W667" i="7"/>
  <c r="W746" i="7"/>
  <c r="S405" i="7"/>
  <c r="Y405" i="7" s="1"/>
  <c r="X405" i="7"/>
  <c r="Q622" i="7"/>
  <c r="W622" i="7" s="1"/>
  <c r="C193" i="8"/>
  <c r="W661" i="7"/>
  <c r="C117" i="8"/>
  <c r="W455" i="7"/>
  <c r="C153" i="8"/>
  <c r="W491" i="7"/>
  <c r="W368" i="7"/>
  <c r="C155" i="8"/>
  <c r="W493" i="7"/>
  <c r="C110" i="8"/>
  <c r="W448" i="7"/>
  <c r="R498" i="7"/>
  <c r="W517" i="7"/>
  <c r="X272" i="7"/>
  <c r="S272" i="7"/>
  <c r="Y272" i="7" s="1"/>
  <c r="R362" i="7"/>
  <c r="C116" i="8"/>
  <c r="W454" i="7"/>
  <c r="X142" i="7"/>
  <c r="S142" i="7"/>
  <c r="C73" i="8"/>
  <c r="W151" i="7"/>
  <c r="Q62" i="7"/>
  <c r="C58" i="8"/>
  <c r="W136" i="7"/>
  <c r="C67" i="8"/>
  <c r="W145" i="7"/>
  <c r="Q53" i="7"/>
  <c r="W53" i="7" s="1"/>
  <c r="W376" i="7"/>
  <c r="Q35" i="7"/>
  <c r="W35" i="7" s="1"/>
  <c r="J159" i="14"/>
  <c r="J107" i="14"/>
  <c r="J133" i="14"/>
  <c r="J81" i="14"/>
  <c r="N237" i="14"/>
  <c r="J55" i="14"/>
  <c r="J237" i="14"/>
  <c r="J29" i="14"/>
  <c r="J211" i="14"/>
  <c r="J3" i="14"/>
  <c r="J185" i="14"/>
  <c r="N261" i="14"/>
  <c r="J79" i="14"/>
  <c r="J27" i="14"/>
  <c r="J261" i="14"/>
  <c r="J53" i="14"/>
  <c r="J235" i="14"/>
  <c r="J209" i="14"/>
  <c r="J183" i="14"/>
  <c r="J157" i="14"/>
  <c r="J131" i="14"/>
  <c r="J105" i="14"/>
  <c r="Q13" i="7"/>
  <c r="K1406" i="7"/>
  <c r="R1406" i="7" s="1"/>
  <c r="K1412" i="7"/>
  <c r="K271" i="7"/>
  <c r="R271" i="7" s="1"/>
  <c r="K1000" i="7"/>
  <c r="R1000" i="7" s="1"/>
  <c r="K995" i="7"/>
  <c r="R995" i="7" s="1"/>
  <c r="K434" i="7"/>
  <c r="R434" i="7" s="1"/>
  <c r="K440" i="7"/>
  <c r="R440" i="7" s="1"/>
  <c r="Q440" i="7"/>
  <c r="W440" i="7" s="1"/>
  <c r="K1166" i="7"/>
  <c r="R1166" i="7" s="1"/>
  <c r="K344" i="7"/>
  <c r="K357" i="7"/>
  <c r="R357" i="7" s="1"/>
  <c r="K1079" i="7"/>
  <c r="K42" i="7"/>
  <c r="R42" i="7" s="1"/>
  <c r="K51" i="7"/>
  <c r="R51" i="7" s="1"/>
  <c r="K773" i="7"/>
  <c r="R773" i="7" s="1"/>
  <c r="K505" i="7"/>
  <c r="R505" i="7" s="1"/>
  <c r="K519" i="7"/>
  <c r="R519" i="7" s="1"/>
  <c r="Q1234" i="7"/>
  <c r="W1234" i="7" s="1"/>
  <c r="K1234" i="7"/>
  <c r="R1234" i="7" s="1"/>
  <c r="K85" i="7"/>
  <c r="R85" i="7" s="1"/>
  <c r="K82" i="7"/>
  <c r="R82" i="7" s="1"/>
  <c r="K812" i="7"/>
  <c r="R812" i="7" s="1"/>
  <c r="K717" i="7"/>
  <c r="R717" i="7" s="1"/>
  <c r="K712" i="7"/>
  <c r="R712" i="7" s="1"/>
  <c r="D192" i="8" s="1"/>
  <c r="Q712" i="7"/>
  <c r="W712" i="7" s="1"/>
  <c r="K1432" i="7"/>
  <c r="R1432" i="7" s="1"/>
  <c r="K238" i="7"/>
  <c r="R238" i="7" s="1"/>
  <c r="Q238" i="7"/>
  <c r="W238" i="7" s="1"/>
  <c r="K242" i="7"/>
  <c r="R242" i="7" s="1"/>
  <c r="Q242" i="7"/>
  <c r="W242" i="7" s="1"/>
  <c r="K987" i="7"/>
  <c r="R987" i="7" s="1"/>
  <c r="K480" i="7"/>
  <c r="R480" i="7" s="1"/>
  <c r="K470" i="7"/>
  <c r="R470" i="7" s="1"/>
  <c r="K1211" i="7"/>
  <c r="R1211" i="7" s="1"/>
  <c r="Q1211" i="7"/>
  <c r="W1211" i="7" s="1"/>
  <c r="K325" i="7"/>
  <c r="R325" i="7" s="1"/>
  <c r="K333" i="7"/>
  <c r="K1053" i="7"/>
  <c r="K1043" i="7"/>
  <c r="R1043" i="7" s="1"/>
  <c r="K399" i="7"/>
  <c r="R399" i="7" s="1"/>
  <c r="K410" i="7"/>
  <c r="R410" i="7" s="1"/>
  <c r="K1132" i="7"/>
  <c r="K78" i="7"/>
  <c r="K68" i="7"/>
  <c r="R68" i="7" s="1"/>
  <c r="K805" i="7"/>
  <c r="R805" i="7" s="1"/>
  <c r="K578" i="7"/>
  <c r="R578" i="7" s="1"/>
  <c r="K577" i="7"/>
  <c r="K1306" i="7"/>
  <c r="K1321" i="7"/>
  <c r="R1321" i="7" s="1"/>
  <c r="Q1321" i="7"/>
  <c r="W1321" i="7" s="1"/>
  <c r="K613" i="7"/>
  <c r="K1340" i="7"/>
  <c r="R1340" i="7" s="1"/>
  <c r="K565" i="7"/>
  <c r="K1279" i="7"/>
  <c r="K1293" i="7"/>
  <c r="R1293" i="7" s="1"/>
  <c r="K156" i="7"/>
  <c r="R156" i="7" s="1"/>
  <c r="K146" i="7"/>
  <c r="R146" i="7" s="1"/>
  <c r="K862" i="7"/>
  <c r="R862" i="7" s="1"/>
  <c r="K651" i="7"/>
  <c r="R651" i="7" s="1"/>
  <c r="K630" i="7"/>
  <c r="R630" i="7" s="1"/>
  <c r="Q1359" i="7"/>
  <c r="W1359" i="7" s="1"/>
  <c r="K1359" i="7"/>
  <c r="R1359" i="7" s="1"/>
  <c r="K223" i="7"/>
  <c r="K945" i="7"/>
  <c r="R945" i="7" s="1"/>
  <c r="K949" i="7"/>
  <c r="R949" i="7" s="1"/>
  <c r="K656" i="7"/>
  <c r="R656" i="7" s="1"/>
  <c r="K663" i="7"/>
  <c r="R663" i="7" s="1"/>
  <c r="K1397" i="7"/>
  <c r="R1397" i="7" s="1"/>
  <c r="K1403" i="7"/>
  <c r="R1403" i="7" s="1"/>
  <c r="Q1403" i="7"/>
  <c r="W1403" i="7" s="1"/>
  <c r="K293" i="7"/>
  <c r="R293" i="7" s="1"/>
  <c r="K299" i="7"/>
  <c r="R299" i="7" s="1"/>
  <c r="K1041" i="7"/>
  <c r="R1041" i="7" s="1"/>
  <c r="K1027" i="7"/>
  <c r="R1027" i="7" s="1"/>
  <c r="Q1027" i="7"/>
  <c r="W1027" i="7" s="1"/>
  <c r="K23" i="7"/>
  <c r="R23" i="7" s="1"/>
  <c r="K20" i="7"/>
  <c r="R20" i="7" s="1"/>
  <c r="Q20" i="7"/>
  <c r="K736" i="7"/>
  <c r="R736" i="7" s="1"/>
  <c r="K192" i="7"/>
  <c r="R192" i="7" s="1"/>
  <c r="K200" i="7"/>
  <c r="R200" i="7" s="1"/>
  <c r="K936" i="7"/>
  <c r="R936" i="7" s="1"/>
  <c r="K926" i="7"/>
  <c r="R926" i="7" s="1"/>
  <c r="K384" i="7"/>
  <c r="R384" i="7" s="1"/>
  <c r="K1096" i="7"/>
  <c r="R1096" i="7" s="1"/>
  <c r="K1107" i="7"/>
  <c r="R1107" i="7" s="1"/>
  <c r="K457" i="7"/>
  <c r="K447" i="7"/>
  <c r="R447" i="7" s="1"/>
  <c r="K1173" i="7"/>
  <c r="K546" i="7"/>
  <c r="R546" i="7" s="1"/>
  <c r="K536" i="7"/>
  <c r="R536" i="7" s="1"/>
  <c r="Q536" i="7"/>
  <c r="W536" i="7" s="1"/>
  <c r="Q1250" i="7"/>
  <c r="W1250" i="7" s="1"/>
  <c r="K1250" i="7"/>
  <c r="R1250" i="7" s="1"/>
  <c r="K1272" i="7"/>
  <c r="R1272" i="7" s="1"/>
  <c r="K107" i="7"/>
  <c r="R107" i="7" s="1"/>
  <c r="K118" i="7"/>
  <c r="R118" i="7" s="1"/>
  <c r="K843" i="7"/>
  <c r="K849" i="7"/>
  <c r="R849" i="7" s="1"/>
  <c r="K179" i="7"/>
  <c r="R179" i="7" s="1"/>
  <c r="K895" i="7"/>
  <c r="R895" i="7" s="1"/>
  <c r="K894" i="7"/>
  <c r="R894" i="7" s="1"/>
  <c r="J204" i="14"/>
  <c r="J178" i="14"/>
  <c r="J152" i="14"/>
  <c r="J126" i="14"/>
  <c r="J100" i="14"/>
  <c r="N256" i="14"/>
  <c r="J74" i="14"/>
  <c r="J22" i="14"/>
  <c r="J256" i="14"/>
  <c r="J48" i="14"/>
  <c r="J230" i="14"/>
  <c r="N245" i="14"/>
  <c r="J63" i="14"/>
  <c r="J219" i="14"/>
  <c r="J245" i="14"/>
  <c r="J37" i="14"/>
  <c r="J11" i="14"/>
  <c r="J193" i="14"/>
  <c r="J167" i="14"/>
  <c r="J141" i="14"/>
  <c r="J115" i="14"/>
  <c r="J89" i="14"/>
  <c r="N36" i="14"/>
  <c r="K36" i="14"/>
  <c r="K695" i="7"/>
  <c r="R695" i="7" s="1"/>
  <c r="K287" i="7"/>
  <c r="K425" i="7"/>
  <c r="R425" i="7" s="1"/>
  <c r="K431" i="7"/>
  <c r="R431" i="7" s="1"/>
  <c r="K1157" i="7"/>
  <c r="R1157" i="7" s="1"/>
  <c r="K359" i="7"/>
  <c r="R359" i="7" s="1"/>
  <c r="K358" i="7"/>
  <c r="K1070" i="7"/>
  <c r="K33" i="7"/>
  <c r="K52" i="7"/>
  <c r="R52" i="7" s="1"/>
  <c r="K764" i="7"/>
  <c r="R764" i="7" s="1"/>
  <c r="K496" i="7"/>
  <c r="R496" i="7" s="1"/>
  <c r="K512" i="7"/>
  <c r="R512" i="7" s="1"/>
  <c r="K1225" i="7"/>
  <c r="R1225" i="7" s="1"/>
  <c r="K101" i="7"/>
  <c r="K98" i="7"/>
  <c r="R98" i="7" s="1"/>
  <c r="K828" i="7"/>
  <c r="R828" i="7" s="1"/>
  <c r="K706" i="7"/>
  <c r="R706" i="7" s="1"/>
  <c r="K728" i="7"/>
  <c r="R728" i="7" s="1"/>
  <c r="K1448" i="7"/>
  <c r="R1448" i="7" s="1"/>
  <c r="K254" i="7"/>
  <c r="K258" i="7"/>
  <c r="R258" i="7" s="1"/>
  <c r="Q258" i="7"/>
  <c r="W258" i="7" s="1"/>
  <c r="K978" i="7"/>
  <c r="R978" i="7" s="1"/>
  <c r="K471" i="7"/>
  <c r="K486" i="7"/>
  <c r="R486" i="7" s="1"/>
  <c r="Q1218" i="7"/>
  <c r="W1218" i="7" s="1"/>
  <c r="K1218" i="7"/>
  <c r="R1218" i="7" s="1"/>
  <c r="K316" i="7"/>
  <c r="K324" i="7"/>
  <c r="R324" i="7" s="1"/>
  <c r="K1044" i="7"/>
  <c r="K1059" i="7"/>
  <c r="R1059" i="7" s="1"/>
  <c r="K404" i="7"/>
  <c r="R404" i="7" s="1"/>
  <c r="K401" i="7"/>
  <c r="R401" i="7" s="1"/>
  <c r="Q401" i="7"/>
  <c r="W401" i="7" s="1"/>
  <c r="K1133" i="7"/>
  <c r="R1133" i="7" s="1"/>
  <c r="K69" i="7"/>
  <c r="R69" i="7" s="1"/>
  <c r="K66" i="7"/>
  <c r="R66" i="7" s="1"/>
  <c r="K796" i="7"/>
  <c r="R796" i="7" s="1"/>
  <c r="K594" i="7"/>
  <c r="R594" i="7" s="1"/>
  <c r="K593" i="7"/>
  <c r="K1322" i="7"/>
  <c r="K1312" i="7"/>
  <c r="R1312" i="7" s="1"/>
  <c r="K604" i="7"/>
  <c r="R604" i="7" s="1"/>
  <c r="K1342" i="7"/>
  <c r="R1342" i="7" s="1"/>
  <c r="K1339" i="7"/>
  <c r="R1339" i="7" s="1"/>
  <c r="K556" i="7"/>
  <c r="R556" i="7" s="1"/>
  <c r="K1294" i="7"/>
  <c r="R1294" i="7" s="1"/>
  <c r="K1296" i="7"/>
  <c r="R1296" i="7" s="1"/>
  <c r="K147" i="7"/>
  <c r="R147" i="7" s="1"/>
  <c r="K863" i="7"/>
  <c r="R863" i="7" s="1"/>
  <c r="K878" i="7"/>
  <c r="R878" i="7" s="1"/>
  <c r="K640" i="7"/>
  <c r="K646" i="7"/>
  <c r="R646" i="7" s="1"/>
  <c r="K1378" i="7"/>
  <c r="R1378" i="7" s="1"/>
  <c r="K230" i="7"/>
  <c r="R230" i="7" s="1"/>
  <c r="K959" i="7"/>
  <c r="K940" i="7"/>
  <c r="R940" i="7" s="1"/>
  <c r="K667" i="7"/>
  <c r="R667" i="7" s="1"/>
  <c r="K659" i="7"/>
  <c r="R659" i="7" s="1"/>
  <c r="Q659" i="7"/>
  <c r="K1388" i="7"/>
  <c r="K1385" i="7"/>
  <c r="R1385" i="7" s="1"/>
  <c r="K309" i="7"/>
  <c r="K290" i="7"/>
  <c r="R290" i="7" s="1"/>
  <c r="K1032" i="7"/>
  <c r="R1032" i="7" s="1"/>
  <c r="K1018" i="7"/>
  <c r="R1018" i="7" s="1"/>
  <c r="K16" i="7"/>
  <c r="R16" i="7" s="1"/>
  <c r="K11" i="7"/>
  <c r="R11" i="7" s="1"/>
  <c r="K752" i="7"/>
  <c r="R752" i="7" s="1"/>
  <c r="K199" i="7"/>
  <c r="R199" i="7" s="1"/>
  <c r="K191" i="7"/>
  <c r="R191" i="7" s="1"/>
  <c r="K914" i="7"/>
  <c r="K933" i="7"/>
  <c r="K375" i="7"/>
  <c r="K1094" i="7"/>
  <c r="K1098" i="7"/>
  <c r="R1098" i="7" s="1"/>
  <c r="K448" i="7"/>
  <c r="R448" i="7" s="1"/>
  <c r="K463" i="7"/>
  <c r="R463" i="7" s="1"/>
  <c r="K1189" i="7"/>
  <c r="K523" i="7"/>
  <c r="R523" i="7" s="1"/>
  <c r="K527" i="7"/>
  <c r="R527" i="7" s="1"/>
  <c r="Q1266" i="7"/>
  <c r="W1266" i="7" s="1"/>
  <c r="K1266" i="7"/>
  <c r="R1266" i="7" s="1"/>
  <c r="K121" i="7"/>
  <c r="R121" i="7" s="1"/>
  <c r="K109" i="7"/>
  <c r="R109" i="7" s="1"/>
  <c r="Q109" i="7"/>
  <c r="W109" i="7" s="1"/>
  <c r="K840" i="7"/>
  <c r="R840" i="7" s="1"/>
  <c r="K170" i="7"/>
  <c r="R170" i="7" s="1"/>
  <c r="K902" i="7"/>
  <c r="R902" i="7" s="1"/>
  <c r="K910" i="7"/>
  <c r="R910" i="7" s="1"/>
  <c r="N65" i="14"/>
  <c r="L65" i="14"/>
  <c r="K757" i="7"/>
  <c r="K77" i="7"/>
  <c r="R77" i="7" s="1"/>
  <c r="Q77" i="7"/>
  <c r="K1305" i="7"/>
  <c r="R1305" i="7" s="1"/>
  <c r="Q1305" i="7"/>
  <c r="W1305" i="7" s="1"/>
  <c r="K1387" i="7"/>
  <c r="R1387" i="7" s="1"/>
  <c r="Q1387" i="7"/>
  <c r="W1387" i="7" s="1"/>
  <c r="V197" i="11"/>
  <c r="AB197" i="11"/>
  <c r="AB10" i="11"/>
  <c r="R1132" i="7"/>
  <c r="X979" i="7"/>
  <c r="S979" i="7"/>
  <c r="Y979" i="7" s="1"/>
  <c r="R757" i="7"/>
  <c r="W748" i="7"/>
  <c r="Q236" i="7"/>
  <c r="W236" i="7" s="1"/>
  <c r="C166" i="8"/>
  <c r="W504" i="7"/>
  <c r="W142" i="7"/>
  <c r="C37" i="8"/>
  <c r="W63" i="7"/>
  <c r="C24" i="8"/>
  <c r="W24" i="7"/>
  <c r="AB187" i="11"/>
  <c r="AB167" i="11"/>
  <c r="V107" i="11"/>
  <c r="AB107" i="11"/>
  <c r="AB114" i="11"/>
  <c r="AB27" i="11"/>
  <c r="Q41" i="11"/>
  <c r="P41" i="11"/>
  <c r="R41" i="11" s="1"/>
  <c r="W41" i="11" s="1"/>
  <c r="M41" i="11"/>
  <c r="AB99" i="11"/>
  <c r="V99" i="11"/>
  <c r="G35" i="12"/>
  <c r="R1022" i="7"/>
  <c r="W733" i="7"/>
  <c r="C210" i="8"/>
  <c r="W730" i="7"/>
  <c r="S703" i="7"/>
  <c r="Y703" i="7" s="1"/>
  <c r="X703" i="7"/>
  <c r="C98" i="8"/>
  <c r="W384" i="7"/>
  <c r="W391" i="7"/>
  <c r="C109" i="8"/>
  <c r="W447" i="7"/>
  <c r="C144" i="8"/>
  <c r="W482" i="7"/>
  <c r="R333" i="7"/>
  <c r="C149" i="8"/>
  <c r="W487" i="7"/>
  <c r="R489" i="7"/>
  <c r="C152" i="8"/>
  <c r="W490" i="7"/>
  <c r="Q456" i="7"/>
  <c r="R223" i="7"/>
  <c r="X408" i="7"/>
  <c r="S408" i="7"/>
  <c r="Y408" i="7" s="1"/>
  <c r="C81" i="8"/>
  <c r="W367" i="7"/>
  <c r="X263" i="7"/>
  <c r="S263" i="7"/>
  <c r="Y263" i="7" s="1"/>
  <c r="C29" i="8"/>
  <c r="W55" i="7"/>
  <c r="R33" i="7"/>
  <c r="W57" i="7"/>
  <c r="K1419" i="7"/>
  <c r="R1419" i="7" s="1"/>
  <c r="Q1419" i="7"/>
  <c r="W1419" i="7" s="1"/>
  <c r="K1008" i="7"/>
  <c r="R1008" i="7" s="1"/>
  <c r="K441" i="7"/>
  <c r="R441" i="7" s="1"/>
  <c r="K422" i="7"/>
  <c r="R422" i="7" s="1"/>
  <c r="K1148" i="7"/>
  <c r="R1148" i="7" s="1"/>
  <c r="K1087" i="7"/>
  <c r="R1087" i="7" s="1"/>
  <c r="K45" i="7"/>
  <c r="R45" i="7" s="1"/>
  <c r="K779" i="7"/>
  <c r="R779" i="7" s="1"/>
  <c r="K780" i="7"/>
  <c r="R780" i="7" s="1"/>
  <c r="K503" i="7"/>
  <c r="R503" i="7" s="1"/>
  <c r="K517" i="7"/>
  <c r="R517" i="7" s="1"/>
  <c r="K1241" i="7"/>
  <c r="Q92" i="7"/>
  <c r="W92" i="7" s="1"/>
  <c r="K92" i="7"/>
  <c r="R92" i="7" s="1"/>
  <c r="K827" i="7"/>
  <c r="R827" i="7" s="1"/>
  <c r="K819" i="7"/>
  <c r="R819" i="7" s="1"/>
  <c r="K722" i="7"/>
  <c r="K719" i="7"/>
  <c r="R719" i="7" s="1"/>
  <c r="Q1439" i="7"/>
  <c r="W1439" i="7" s="1"/>
  <c r="K1439" i="7"/>
  <c r="R1439" i="7" s="1"/>
  <c r="K243" i="7"/>
  <c r="K249" i="7"/>
  <c r="R249" i="7" s="1"/>
  <c r="K969" i="7"/>
  <c r="K487" i="7"/>
  <c r="R487" i="7" s="1"/>
  <c r="K1202" i="7"/>
  <c r="R1202" i="7" s="1"/>
  <c r="K1209" i="7"/>
  <c r="R1209" i="7" s="1"/>
  <c r="K332" i="7"/>
  <c r="R332" i="7" s="1"/>
  <c r="K315" i="7"/>
  <c r="R315" i="7" s="1"/>
  <c r="K1060" i="7"/>
  <c r="R1060" i="7" s="1"/>
  <c r="K1050" i="7"/>
  <c r="R1050" i="7" s="1"/>
  <c r="K413" i="7"/>
  <c r="R413" i="7" s="1"/>
  <c r="K417" i="7"/>
  <c r="R417" i="7" s="1"/>
  <c r="Q417" i="7"/>
  <c r="W417" i="7" s="1"/>
  <c r="K60" i="7"/>
  <c r="R60" i="7" s="1"/>
  <c r="K788" i="7"/>
  <c r="K787" i="7"/>
  <c r="R787" i="7" s="1"/>
  <c r="K585" i="7"/>
  <c r="K584" i="7"/>
  <c r="R584" i="7" s="1"/>
  <c r="Q584" i="7"/>
  <c r="W584" i="7" s="1"/>
  <c r="Q1313" i="7"/>
  <c r="W1313" i="7" s="1"/>
  <c r="K1313" i="7"/>
  <c r="R1313" i="7" s="1"/>
  <c r="K1303" i="7"/>
  <c r="R1303" i="7" s="1"/>
  <c r="K1333" i="7"/>
  <c r="R1333" i="7" s="1"/>
  <c r="K572" i="7"/>
  <c r="R572" i="7" s="1"/>
  <c r="K1290" i="7"/>
  <c r="K138" i="7"/>
  <c r="R138" i="7" s="1"/>
  <c r="K879" i="7"/>
  <c r="R879" i="7" s="1"/>
  <c r="K869" i="7"/>
  <c r="R869" i="7" s="1"/>
  <c r="K631" i="7"/>
  <c r="K637" i="7"/>
  <c r="R637" i="7" s="1"/>
  <c r="K1357" i="7"/>
  <c r="R1357" i="7" s="1"/>
  <c r="K221" i="7"/>
  <c r="K952" i="7"/>
  <c r="R952" i="7" s="1"/>
  <c r="K956" i="7"/>
  <c r="R956" i="7" s="1"/>
  <c r="Q956" i="7"/>
  <c r="W956" i="7" s="1"/>
  <c r="K661" i="7"/>
  <c r="R661" i="7" s="1"/>
  <c r="K669" i="7"/>
  <c r="R669" i="7" s="1"/>
  <c r="K1404" i="7"/>
  <c r="K1401" i="7"/>
  <c r="R1401" i="7" s="1"/>
  <c r="K302" i="7"/>
  <c r="K306" i="7"/>
  <c r="R306" i="7" s="1"/>
  <c r="Q306" i="7"/>
  <c r="W306" i="7" s="1"/>
  <c r="K1021" i="7"/>
  <c r="R1021" i="7" s="1"/>
  <c r="K1034" i="7"/>
  <c r="R1034" i="7" s="1"/>
  <c r="K27" i="7"/>
  <c r="R27" i="7" s="1"/>
  <c r="K743" i="7"/>
  <c r="R743" i="7" s="1"/>
  <c r="K206" i="7"/>
  <c r="R206" i="7" s="1"/>
  <c r="K198" i="7"/>
  <c r="R198" i="7" s="1"/>
  <c r="K921" i="7"/>
  <c r="K924" i="7"/>
  <c r="R924" i="7" s="1"/>
  <c r="Q924" i="7"/>
  <c r="W924" i="7" s="1"/>
  <c r="K391" i="7"/>
  <c r="K1110" i="7"/>
  <c r="K1105" i="7"/>
  <c r="R1105" i="7" s="1"/>
  <c r="K464" i="7"/>
  <c r="R464" i="7" s="1"/>
  <c r="K454" i="7"/>
  <c r="R454" i="7" s="1"/>
  <c r="K1180" i="7"/>
  <c r="R1180" i="7" s="1"/>
  <c r="K543" i="7"/>
  <c r="R543" i="7" s="1"/>
  <c r="Q543" i="7"/>
  <c r="W543" i="7" s="1"/>
  <c r="K1257" i="7"/>
  <c r="K110" i="7"/>
  <c r="K125" i="7"/>
  <c r="R125" i="7" s="1"/>
  <c r="Q125" i="7"/>
  <c r="W125" i="7" s="1"/>
  <c r="K856" i="7"/>
  <c r="R856" i="7" s="1"/>
  <c r="Q856" i="7"/>
  <c r="W856" i="7" s="1"/>
  <c r="K161" i="7"/>
  <c r="R161" i="7" s="1"/>
  <c r="Q911" i="7"/>
  <c r="W911" i="7" s="1"/>
  <c r="K911" i="7"/>
  <c r="R911" i="7" s="1"/>
  <c r="K901" i="7"/>
  <c r="K300" i="7"/>
  <c r="V189" i="11"/>
  <c r="AB189" i="11"/>
  <c r="V186" i="11"/>
  <c r="AB186" i="11"/>
  <c r="X837" i="7"/>
  <c r="S837" i="7"/>
  <c r="Y837" i="7" s="1"/>
  <c r="S1010" i="7"/>
  <c r="Y1010" i="7" s="1"/>
  <c r="X1010" i="7"/>
  <c r="W668" i="7"/>
  <c r="Q660" i="7"/>
  <c r="R429" i="7"/>
  <c r="C114" i="8"/>
  <c r="W452" i="7"/>
  <c r="R287" i="7"/>
  <c r="C93" i="8"/>
  <c r="W379" i="7"/>
  <c r="Q498" i="7"/>
  <c r="W134" i="7"/>
  <c r="R57" i="7"/>
  <c r="C32" i="8"/>
  <c r="W58" i="7"/>
  <c r="K28" i="12"/>
  <c r="L28" i="12" s="1"/>
  <c r="K22" i="12"/>
  <c r="K6" i="12"/>
  <c r="AB124" i="11"/>
  <c r="V124" i="11"/>
  <c r="V60" i="11"/>
  <c r="AB60" i="11"/>
  <c r="X1344" i="7"/>
  <c r="S1344" i="7"/>
  <c r="Y1344" i="7" s="1"/>
  <c r="S1090" i="7"/>
  <c r="Y1090" i="7" s="1"/>
  <c r="X1090" i="7"/>
  <c r="R935" i="7"/>
  <c r="Q871" i="7"/>
  <c r="W871" i="7" s="1"/>
  <c r="W732" i="7"/>
  <c r="W512" i="7"/>
  <c r="V235" i="11"/>
  <c r="AB235" i="11"/>
  <c r="AB175" i="11"/>
  <c r="K26" i="12"/>
  <c r="AB205" i="11"/>
  <c r="V205" i="11"/>
  <c r="K25" i="12"/>
  <c r="L25" i="12" s="1"/>
  <c r="M136" i="11"/>
  <c r="Q136" i="11"/>
  <c r="P136" i="11"/>
  <c r="R136" i="11" s="1"/>
  <c r="W136" i="11" s="1"/>
  <c r="G19" i="12" s="1"/>
  <c r="V133" i="11"/>
  <c r="AB133" i="11"/>
  <c r="AB16" i="11"/>
  <c r="V16" i="11"/>
  <c r="AB40" i="11"/>
  <c r="AB3" i="11"/>
  <c r="AB28" i="11"/>
  <c r="V28" i="11"/>
  <c r="R1306" i="7"/>
  <c r="S1343" i="7"/>
  <c r="Y1343" i="7" s="1"/>
  <c r="X1343" i="7"/>
  <c r="R1168" i="7"/>
  <c r="X1142" i="7"/>
  <c r="S1142" i="7"/>
  <c r="Y1142" i="7" s="1"/>
  <c r="Q1022" i="7"/>
  <c r="W1022" i="7" s="1"/>
  <c r="R914" i="7"/>
  <c r="R538" i="7"/>
  <c r="W740" i="7"/>
  <c r="R633" i="7"/>
  <c r="Q715" i="7"/>
  <c r="W715" i="7" s="1"/>
  <c r="X539" i="7"/>
  <c r="S539" i="7"/>
  <c r="Y539" i="7" s="1"/>
  <c r="W752" i="7"/>
  <c r="R473" i="7"/>
  <c r="R317" i="7"/>
  <c r="C141" i="8"/>
  <c r="W479" i="7"/>
  <c r="W389" i="7"/>
  <c r="C95" i="8"/>
  <c r="W381" i="7"/>
  <c r="Q489" i="7"/>
  <c r="C97" i="8"/>
  <c r="W383" i="7"/>
  <c r="C131" i="8"/>
  <c r="W469" i="7"/>
  <c r="Q280" i="7"/>
  <c r="W280" i="7" s="1"/>
  <c r="Q308" i="7"/>
  <c r="W308" i="7" s="1"/>
  <c r="R185" i="7"/>
  <c r="R181" i="7"/>
  <c r="S17" i="7"/>
  <c r="X17" i="7"/>
  <c r="X49" i="7"/>
  <c r="S49" i="7"/>
  <c r="Y49" i="7" s="1"/>
  <c r="R133" i="7"/>
  <c r="W68" i="7"/>
  <c r="K278" i="7"/>
  <c r="R278" i="7" s="1"/>
  <c r="K1005" i="7"/>
  <c r="R1005" i="7" s="1"/>
  <c r="K1007" i="7"/>
  <c r="R1007" i="7" s="1"/>
  <c r="K432" i="7"/>
  <c r="R432" i="7" s="1"/>
  <c r="K438" i="7"/>
  <c r="R438" i="7" s="1"/>
  <c r="K1164" i="7"/>
  <c r="K351" i="7"/>
  <c r="R351" i="7" s="1"/>
  <c r="K1078" i="7"/>
  <c r="K1077" i="7"/>
  <c r="R1077" i="7" s="1"/>
  <c r="K40" i="7"/>
  <c r="R40" i="7" s="1"/>
  <c r="K756" i="7"/>
  <c r="R756" i="7" s="1"/>
  <c r="K771" i="7"/>
  <c r="R771" i="7" s="1"/>
  <c r="K513" i="7"/>
  <c r="R513" i="7" s="1"/>
  <c r="Q520" i="7"/>
  <c r="K520" i="7"/>
  <c r="R520" i="7" s="1"/>
  <c r="K1232" i="7"/>
  <c r="R1232" i="7" s="1"/>
  <c r="K83" i="7"/>
  <c r="R83" i="7" s="1"/>
  <c r="K811" i="7"/>
  <c r="R811" i="7" s="1"/>
  <c r="K810" i="7"/>
  <c r="R810" i="7" s="1"/>
  <c r="K713" i="7"/>
  <c r="K710" i="7"/>
  <c r="R710" i="7" s="1"/>
  <c r="Q1455" i="7"/>
  <c r="W1455" i="7" s="1"/>
  <c r="K1455" i="7"/>
  <c r="R1455" i="7" s="1"/>
  <c r="K259" i="7"/>
  <c r="R259" i="7" s="1"/>
  <c r="K240" i="7"/>
  <c r="R240" i="7" s="1"/>
  <c r="K985" i="7"/>
  <c r="R985" i="7" s="1"/>
  <c r="Q478" i="7"/>
  <c r="K478" i="7"/>
  <c r="R478" i="7" s="1"/>
  <c r="K1217" i="7"/>
  <c r="R1217" i="7" s="1"/>
  <c r="K1216" i="7"/>
  <c r="R1216" i="7" s="1"/>
  <c r="K318" i="7"/>
  <c r="K331" i="7"/>
  <c r="R331" i="7" s="1"/>
  <c r="Q1051" i="7"/>
  <c r="W1051" i="7" s="1"/>
  <c r="K1051" i="7"/>
  <c r="R1051" i="7" s="1"/>
  <c r="K1066" i="7"/>
  <c r="R1066" i="7" s="1"/>
  <c r="K402" i="7"/>
  <c r="R402" i="7" s="1"/>
  <c r="K392" i="7"/>
  <c r="R392" i="7" s="1"/>
  <c r="K1129" i="7"/>
  <c r="R1129" i="7" s="1"/>
  <c r="K76" i="7"/>
  <c r="R76" i="7" s="1"/>
  <c r="K795" i="7"/>
  <c r="R795" i="7" s="1"/>
  <c r="K803" i="7"/>
  <c r="R803" i="7" s="1"/>
  <c r="K587" i="7"/>
  <c r="R587" i="7" s="1"/>
  <c r="K575" i="7"/>
  <c r="R575" i="7" s="1"/>
  <c r="Q575" i="7"/>
  <c r="W575" i="7" s="1"/>
  <c r="K1304" i="7"/>
  <c r="R1304" i="7" s="1"/>
  <c r="K1319" i="7"/>
  <c r="R1319" i="7" s="1"/>
  <c r="K1349" i="7"/>
  <c r="K563" i="7"/>
  <c r="K1277" i="7"/>
  <c r="K1299" i="7"/>
  <c r="K154" i="7"/>
  <c r="R154" i="7" s="1"/>
  <c r="K870" i="7"/>
  <c r="R870" i="7" s="1"/>
  <c r="K885" i="7"/>
  <c r="R885" i="7" s="1"/>
  <c r="K647" i="7"/>
  <c r="K628" i="7"/>
  <c r="R628" i="7" s="1"/>
  <c r="K1364" i="7"/>
  <c r="R1364" i="7" s="1"/>
  <c r="K214" i="7"/>
  <c r="R214" i="7" s="1"/>
  <c r="K228" i="7"/>
  <c r="R228" i="7" s="1"/>
  <c r="K950" i="7"/>
  <c r="R950" i="7" s="1"/>
  <c r="K947" i="7"/>
  <c r="R947" i="7" s="1"/>
  <c r="K664" i="7"/>
  <c r="R664" i="7" s="1"/>
  <c r="K674" i="7"/>
  <c r="R674" i="7" s="1"/>
  <c r="Q1395" i="7"/>
  <c r="W1395" i="7" s="1"/>
  <c r="K1395" i="7"/>
  <c r="R1395" i="7" s="1"/>
  <c r="K291" i="7"/>
  <c r="K297" i="7"/>
  <c r="R297" i="7" s="1"/>
  <c r="Q297" i="7"/>
  <c r="W297" i="7" s="1"/>
  <c r="K1037" i="7"/>
  <c r="K5" i="7"/>
  <c r="R5" i="7" s="1"/>
  <c r="K2" i="7"/>
  <c r="R2" i="7" s="1"/>
  <c r="K734" i="7"/>
  <c r="R734" i="7" s="1"/>
  <c r="K185" i="7"/>
  <c r="K189" i="7"/>
  <c r="R189" i="7" s="1"/>
  <c r="Q189" i="7"/>
  <c r="W189" i="7" s="1"/>
  <c r="K912" i="7"/>
  <c r="R912" i="7" s="1"/>
  <c r="K931" i="7"/>
  <c r="R931" i="7" s="1"/>
  <c r="K366" i="7"/>
  <c r="R366" i="7" s="1"/>
  <c r="K1101" i="7"/>
  <c r="R1101" i="7" s="1"/>
  <c r="K1113" i="7"/>
  <c r="R1113" i="7" s="1"/>
  <c r="K455" i="7"/>
  <c r="R455" i="7" s="1"/>
  <c r="K1188" i="7"/>
  <c r="K1196" i="7"/>
  <c r="R1196" i="7" s="1"/>
  <c r="K528" i="7"/>
  <c r="R528" i="7" s="1"/>
  <c r="K534" i="7"/>
  <c r="R534" i="7" s="1"/>
  <c r="Q534" i="7"/>
  <c r="W534" i="7" s="1"/>
  <c r="K1273" i="7"/>
  <c r="K126" i="7"/>
  <c r="R126" i="7" s="1"/>
  <c r="K116" i="7"/>
  <c r="R116" i="7" s="1"/>
  <c r="K852" i="7"/>
  <c r="R852" i="7" s="1"/>
  <c r="K177" i="7"/>
  <c r="R177" i="7" s="1"/>
  <c r="K888" i="7"/>
  <c r="R888" i="7" s="1"/>
  <c r="Q888" i="7"/>
  <c r="W888" i="7" s="1"/>
  <c r="K892" i="7"/>
  <c r="R892" i="7" s="1"/>
  <c r="X13" i="7"/>
  <c r="S13" i="7"/>
  <c r="J124" i="14"/>
  <c r="J98" i="14"/>
  <c r="N254" i="14"/>
  <c r="J72" i="14"/>
  <c r="J254" i="14"/>
  <c r="J46" i="14"/>
  <c r="J228" i="14"/>
  <c r="J20" i="14"/>
  <c r="J202" i="14"/>
  <c r="J150" i="14"/>
  <c r="J176" i="14"/>
  <c r="X1009" i="7"/>
  <c r="S1009" i="7"/>
  <c r="Y1009" i="7" s="1"/>
  <c r="K1155" i="7"/>
  <c r="R1155" i="7" s="1"/>
  <c r="K48" i="7"/>
  <c r="R48" i="7" s="1"/>
  <c r="K762" i="7"/>
  <c r="R762" i="7" s="1"/>
  <c r="Q510" i="7"/>
  <c r="K510" i="7"/>
  <c r="R510" i="7" s="1"/>
  <c r="K511" i="7"/>
  <c r="R511" i="7" s="1"/>
  <c r="Q511" i="7"/>
  <c r="K1248" i="7"/>
  <c r="R1248" i="7" s="1"/>
  <c r="S99" i="7"/>
  <c r="Y99" i="7" s="1"/>
  <c r="X99" i="7"/>
  <c r="K820" i="7"/>
  <c r="R820" i="7" s="1"/>
  <c r="X826" i="7"/>
  <c r="S826" i="7"/>
  <c r="Y826" i="7" s="1"/>
  <c r="K729" i="7"/>
  <c r="R729" i="7" s="1"/>
  <c r="K726" i="7"/>
  <c r="R726" i="7" s="1"/>
  <c r="K1446" i="7"/>
  <c r="R1446" i="7" s="1"/>
  <c r="Q494" i="7"/>
  <c r="K494" i="7"/>
  <c r="R494" i="7" s="1"/>
  <c r="K1223" i="7"/>
  <c r="K322" i="7"/>
  <c r="R322" i="7" s="1"/>
  <c r="Q322" i="7"/>
  <c r="W322" i="7" s="1"/>
  <c r="Q1067" i="7"/>
  <c r="W1067" i="7" s="1"/>
  <c r="K1067" i="7"/>
  <c r="R1067" i="7" s="1"/>
  <c r="K804" i="7"/>
  <c r="R804" i="7" s="1"/>
  <c r="K794" i="7"/>
  <c r="R794" i="7" s="1"/>
  <c r="K576" i="7"/>
  <c r="R576" i="7" s="1"/>
  <c r="K591" i="7"/>
  <c r="R591" i="7" s="1"/>
  <c r="Q591" i="7"/>
  <c r="W591" i="7" s="1"/>
  <c r="K1320" i="7"/>
  <c r="R1320" i="7" s="1"/>
  <c r="K1337" i="7"/>
  <c r="R1337" i="7" s="1"/>
  <c r="Q1337" i="7"/>
  <c r="W1337" i="7" s="1"/>
  <c r="K554" i="7"/>
  <c r="R554" i="7" s="1"/>
  <c r="K1284" i="7"/>
  <c r="R1284" i="7" s="1"/>
  <c r="K1297" i="7"/>
  <c r="R1297" i="7" s="1"/>
  <c r="Q1297" i="7"/>
  <c r="W1297" i="7" s="1"/>
  <c r="K145" i="7"/>
  <c r="R145" i="7" s="1"/>
  <c r="K872" i="7"/>
  <c r="R872" i="7" s="1"/>
  <c r="Q872" i="7"/>
  <c r="W872" i="7" s="1"/>
  <c r="K860" i="7"/>
  <c r="R860" i="7" s="1"/>
  <c r="Q638" i="7"/>
  <c r="W638" i="7" s="1"/>
  <c r="K638" i="7"/>
  <c r="R638" i="7" s="1"/>
  <c r="K644" i="7"/>
  <c r="R644" i="7" s="1"/>
  <c r="Q1367" i="7"/>
  <c r="W1367" i="7" s="1"/>
  <c r="K1367" i="7"/>
  <c r="R1367" i="7" s="1"/>
  <c r="K222" i="7"/>
  <c r="R222" i="7" s="1"/>
  <c r="Q222" i="7"/>
  <c r="W222" i="7" s="1"/>
  <c r="K219" i="7"/>
  <c r="R219" i="7" s="1"/>
  <c r="Q219" i="7"/>
  <c r="W219" i="7" s="1"/>
  <c r="K941" i="7"/>
  <c r="R941" i="7" s="1"/>
  <c r="K963" i="7"/>
  <c r="R963" i="7" s="1"/>
  <c r="Q654" i="7"/>
  <c r="K654" i="7"/>
  <c r="R654" i="7" s="1"/>
  <c r="Q670" i="7"/>
  <c r="K670" i="7"/>
  <c r="R670" i="7" s="1"/>
  <c r="K1386" i="7"/>
  <c r="R1386" i="7" s="1"/>
  <c r="K307" i="7"/>
  <c r="R307" i="7" s="1"/>
  <c r="K313" i="7"/>
  <c r="R313" i="7" s="1"/>
  <c r="Q313" i="7"/>
  <c r="W313" i="7" s="1"/>
  <c r="K1028" i="7"/>
  <c r="R1028" i="7" s="1"/>
  <c r="K21" i="7"/>
  <c r="R21" i="7" s="1"/>
  <c r="K18" i="7"/>
  <c r="R18" i="7" s="1"/>
  <c r="K750" i="7"/>
  <c r="R750" i="7" s="1"/>
  <c r="K201" i="7"/>
  <c r="R201" i="7" s="1"/>
  <c r="K205" i="7"/>
  <c r="Q205" i="7"/>
  <c r="W205" i="7" s="1"/>
  <c r="K919" i="7"/>
  <c r="R919" i="7" s="1"/>
  <c r="K382" i="7"/>
  <c r="K1108" i="7"/>
  <c r="K1111" i="7"/>
  <c r="K446" i="7"/>
  <c r="R446" i="7" s="1"/>
  <c r="K1172" i="7"/>
  <c r="K1187" i="7"/>
  <c r="R1187" i="7" s="1"/>
  <c r="K544" i="7"/>
  <c r="K525" i="7"/>
  <c r="R525" i="7" s="1"/>
  <c r="K1264" i="7"/>
  <c r="R1264" i="7" s="1"/>
  <c r="K117" i="7"/>
  <c r="R117" i="7" s="1"/>
  <c r="K123" i="7"/>
  <c r="R123" i="7" s="1"/>
  <c r="K859" i="7"/>
  <c r="R859" i="7" s="1"/>
  <c r="K168" i="7"/>
  <c r="R168" i="7" s="1"/>
  <c r="D64" i="8" s="1"/>
  <c r="K904" i="7"/>
  <c r="R904" i="7" s="1"/>
  <c r="Q904" i="7"/>
  <c r="W904" i="7" s="1"/>
  <c r="K908" i="7"/>
  <c r="R908" i="7" s="1"/>
  <c r="P227" i="11"/>
  <c r="R227" i="11" s="1"/>
  <c r="W227" i="11" s="1"/>
  <c r="Q227" i="11"/>
  <c r="M227" i="11"/>
  <c r="AB157" i="11"/>
  <c r="V157" i="11"/>
  <c r="X1221" i="7"/>
  <c r="S1221" i="7"/>
  <c r="Y1221" i="7" s="1"/>
  <c r="R933" i="7"/>
  <c r="S697" i="7"/>
  <c r="Y697" i="7" s="1"/>
  <c r="X697" i="7"/>
  <c r="X694" i="7"/>
  <c r="S694" i="7"/>
  <c r="Y694" i="7" s="1"/>
  <c r="R722" i="7"/>
  <c r="X708" i="7"/>
  <c r="S708" i="7"/>
  <c r="Y708" i="7" s="1"/>
  <c r="S687" i="7"/>
  <c r="Y687" i="7" s="1"/>
  <c r="X687" i="7"/>
  <c r="X696" i="7"/>
  <c r="S696" i="7"/>
  <c r="Y696" i="7" s="1"/>
  <c r="W741" i="7"/>
  <c r="AB182" i="11"/>
  <c r="V182" i="11"/>
  <c r="X1426" i="7"/>
  <c r="S1426" i="7"/>
  <c r="Y1426" i="7" s="1"/>
  <c r="S1145" i="7"/>
  <c r="Y1145" i="7" s="1"/>
  <c r="X1145" i="7"/>
  <c r="R1053" i="7"/>
  <c r="X789" i="7"/>
  <c r="R782" i="7"/>
  <c r="R705" i="7"/>
  <c r="D185" i="8" s="1"/>
  <c r="C167" i="8"/>
  <c r="W505" i="7"/>
  <c r="C106" i="8"/>
  <c r="W444" i="7"/>
  <c r="W507" i="7"/>
  <c r="C125" i="8"/>
  <c r="W463" i="7"/>
  <c r="C161" i="8"/>
  <c r="W499" i="7"/>
  <c r="C65" i="8"/>
  <c r="W143" i="7"/>
  <c r="X62" i="7"/>
  <c r="S62" i="7"/>
  <c r="W509" i="7"/>
  <c r="C39" i="8"/>
  <c r="W65" i="7"/>
  <c r="C34" i="8"/>
  <c r="W60" i="7"/>
  <c r="C23" i="8"/>
  <c r="W23" i="7"/>
  <c r="C44" i="8"/>
  <c r="W70" i="7"/>
  <c r="C5" i="8"/>
  <c r="W5" i="7"/>
  <c r="C21" i="8"/>
  <c r="W21" i="7"/>
  <c r="AB192" i="11"/>
  <c r="V192" i="11"/>
  <c r="X1015" i="7"/>
  <c r="S1015" i="7"/>
  <c r="Y1015" i="7" s="1"/>
  <c r="AB212" i="11"/>
  <c r="V212" i="11"/>
  <c r="AB137" i="11"/>
  <c r="V137" i="11"/>
  <c r="K7" i="12"/>
  <c r="L7" i="12" s="1"/>
  <c r="V135" i="11"/>
  <c r="AB135" i="11"/>
  <c r="X1341" i="7"/>
  <c r="S1341" i="7"/>
  <c r="Y1341" i="7" s="1"/>
  <c r="R1103" i="7"/>
  <c r="S934" i="7"/>
  <c r="Y934" i="7" s="1"/>
  <c r="R788" i="7"/>
  <c r="S686" i="7"/>
  <c r="Y686" i="7" s="1"/>
  <c r="X686" i="7"/>
  <c r="R471" i="7"/>
  <c r="R251" i="7"/>
  <c r="C102" i="8"/>
  <c r="W388" i="7"/>
  <c r="C100" i="8"/>
  <c r="W386" i="7"/>
  <c r="Q586" i="7"/>
  <c r="W586" i="7" s="1"/>
  <c r="C124" i="8"/>
  <c r="W462" i="7"/>
  <c r="C108" i="8"/>
  <c r="W446" i="7"/>
  <c r="R184" i="7"/>
  <c r="C139" i="8"/>
  <c r="W477" i="7"/>
  <c r="S67" i="7"/>
  <c r="X67" i="7"/>
  <c r="X213" i="7"/>
  <c r="S213" i="7"/>
  <c r="Y213" i="7" s="1"/>
  <c r="W154" i="7"/>
  <c r="C19" i="8"/>
  <c r="W19" i="7"/>
  <c r="C14" i="8"/>
  <c r="W14" i="7"/>
  <c r="X684" i="7"/>
  <c r="S684" i="7"/>
  <c r="Y684" i="7" s="1"/>
  <c r="Q1411" i="7"/>
  <c r="W1411" i="7" s="1"/>
  <c r="K1411" i="7"/>
  <c r="R1411" i="7" s="1"/>
  <c r="K1012" i="7"/>
  <c r="R1012" i="7" s="1"/>
  <c r="Q1012" i="7"/>
  <c r="W1012" i="7" s="1"/>
  <c r="K439" i="7"/>
  <c r="K1171" i="7"/>
  <c r="R1171" i="7" s="1"/>
  <c r="K1068" i="7"/>
  <c r="R1068" i="7" s="1"/>
  <c r="Q1068" i="7"/>
  <c r="W1068" i="7" s="1"/>
  <c r="K31" i="7"/>
  <c r="R31" i="7" s="1"/>
  <c r="K772" i="7"/>
  <c r="R772" i="7" s="1"/>
  <c r="K778" i="7"/>
  <c r="R778" i="7" s="1"/>
  <c r="K518" i="7"/>
  <c r="R518" i="7" s="1"/>
  <c r="K88" i="14"/>
  <c r="K90" i="7"/>
  <c r="R90" i="7" s="1"/>
  <c r="K813" i="7"/>
  <c r="R813" i="7" s="1"/>
  <c r="K817" i="7"/>
  <c r="R817" i="7" s="1"/>
  <c r="Q817" i="7"/>
  <c r="W817" i="7" s="1"/>
  <c r="K704" i="7"/>
  <c r="R704" i="7" s="1"/>
  <c r="Q704" i="7"/>
  <c r="W704" i="7" s="1"/>
  <c r="Q241" i="7"/>
  <c r="W241" i="7" s="1"/>
  <c r="K241" i="7"/>
  <c r="R241" i="7" s="1"/>
  <c r="C12" i="16"/>
  <c r="D12" i="16" s="1"/>
  <c r="K1214" i="7"/>
  <c r="R1214" i="7" s="1"/>
  <c r="Q1214" i="7"/>
  <c r="W1214" i="7" s="1"/>
  <c r="K338" i="7"/>
  <c r="R338" i="7" s="1"/>
  <c r="Q338" i="7"/>
  <c r="W338" i="7" s="1"/>
  <c r="K58" i="7"/>
  <c r="X797" i="7"/>
  <c r="S797" i="7"/>
  <c r="Y797" i="7" s="1"/>
  <c r="K785" i="7"/>
  <c r="R785" i="7" s="1"/>
  <c r="Q785" i="7"/>
  <c r="W785" i="7" s="1"/>
  <c r="K592" i="7"/>
  <c r="R592" i="7" s="1"/>
  <c r="K582" i="7"/>
  <c r="R582" i="7" s="1"/>
  <c r="K1311" i="7"/>
  <c r="R1311" i="7" s="1"/>
  <c r="N10" i="14"/>
  <c r="L10" i="14"/>
  <c r="K10" i="14"/>
  <c r="K1353" i="7"/>
  <c r="R1353" i="7" s="1"/>
  <c r="Q1353" i="7"/>
  <c r="W1353" i="7" s="1"/>
  <c r="K570" i="7"/>
  <c r="R570" i="7" s="1"/>
  <c r="Q1282" i="7"/>
  <c r="W1282" i="7" s="1"/>
  <c r="K1282" i="7"/>
  <c r="R1282" i="7" s="1"/>
  <c r="K1288" i="7"/>
  <c r="R1288" i="7" s="1"/>
  <c r="K136" i="7"/>
  <c r="K861" i="7"/>
  <c r="R861" i="7" s="1"/>
  <c r="K876" i="7"/>
  <c r="R876" i="7" s="1"/>
  <c r="K629" i="7"/>
  <c r="R629" i="7" s="1"/>
  <c r="K1356" i="7"/>
  <c r="K1355" i="7"/>
  <c r="R1355" i="7" s="1"/>
  <c r="K220" i="7"/>
  <c r="R220" i="7" s="1"/>
  <c r="K235" i="7"/>
  <c r="R235" i="7" s="1"/>
  <c r="K957" i="7"/>
  <c r="K954" i="7"/>
  <c r="R954" i="7" s="1"/>
  <c r="K652" i="7"/>
  <c r="R652" i="7" s="1"/>
  <c r="K677" i="7"/>
  <c r="K1402" i="7"/>
  <c r="R1402" i="7" s="1"/>
  <c r="K298" i="7"/>
  <c r="K288" i="7"/>
  <c r="R288" i="7" s="1"/>
  <c r="K1019" i="7"/>
  <c r="R1019" i="7" s="1"/>
  <c r="D25" i="8"/>
  <c r="X25" i="7"/>
  <c r="S25" i="7"/>
  <c r="K741" i="7"/>
  <c r="R741" i="7" s="1"/>
  <c r="K190" i="7"/>
  <c r="R190" i="7" s="1"/>
  <c r="K209" i="7"/>
  <c r="R209" i="7" s="1"/>
  <c r="Q209" i="7"/>
  <c r="W209" i="7" s="1"/>
  <c r="K927" i="7"/>
  <c r="R927" i="7" s="1"/>
  <c r="K367" i="7"/>
  <c r="R367" i="7" s="1"/>
  <c r="K373" i="7"/>
  <c r="R373" i="7" s="1"/>
  <c r="K1115" i="7"/>
  <c r="K1118" i="7"/>
  <c r="R1118" i="7" s="1"/>
  <c r="K462" i="7"/>
  <c r="K1186" i="7"/>
  <c r="R1186" i="7" s="1"/>
  <c r="K1178" i="7"/>
  <c r="R1178" i="7" s="1"/>
  <c r="Q526" i="7"/>
  <c r="W526" i="7" s="1"/>
  <c r="K526" i="7"/>
  <c r="R526" i="7" s="1"/>
  <c r="K541" i="7"/>
  <c r="R541" i="7" s="1"/>
  <c r="K1255" i="7"/>
  <c r="R1255" i="7" s="1"/>
  <c r="Q108" i="7"/>
  <c r="W108" i="7" s="1"/>
  <c r="K108" i="7"/>
  <c r="R108" i="7" s="1"/>
  <c r="K114" i="7"/>
  <c r="R114" i="7" s="1"/>
  <c r="K850" i="7"/>
  <c r="K167" i="7"/>
  <c r="R167" i="7" s="1"/>
  <c r="K159" i="7"/>
  <c r="R159" i="7" s="1"/>
  <c r="K893" i="7"/>
  <c r="R893" i="7" s="1"/>
  <c r="K899" i="7"/>
  <c r="R899" i="7" s="1"/>
  <c r="X1243" i="7"/>
  <c r="AB208" i="11"/>
  <c r="V208" i="11"/>
  <c r="R1224" i="7"/>
  <c r="R482" i="7"/>
  <c r="Q200" i="11"/>
  <c r="P200" i="11"/>
  <c r="R200" i="11" s="1"/>
  <c r="W200" i="11" s="1"/>
  <c r="G27" i="12" s="1"/>
  <c r="M200" i="11"/>
  <c r="X1420" i="7"/>
  <c r="S1420" i="7"/>
  <c r="Y1420" i="7" s="1"/>
  <c r="R1102" i="7"/>
  <c r="Q821" i="7"/>
  <c r="W821" i="7" s="1"/>
  <c r="R677" i="7"/>
  <c r="X608" i="7"/>
  <c r="S608" i="7"/>
  <c r="Y608" i="7" s="1"/>
  <c r="C176" i="8"/>
  <c r="W514" i="7"/>
  <c r="C85" i="8"/>
  <c r="W371" i="7"/>
  <c r="C135" i="8"/>
  <c r="W473" i="7"/>
  <c r="R344" i="7"/>
  <c r="W375" i="7"/>
  <c r="X383" i="7"/>
  <c r="S383" i="7"/>
  <c r="X277" i="7"/>
  <c r="S277" i="7"/>
  <c r="Y277" i="7" s="1"/>
  <c r="Q394" i="7"/>
  <c r="W394" i="7" s="1"/>
  <c r="C27" i="8"/>
  <c r="W27" i="7"/>
  <c r="AB176" i="11"/>
  <c r="V176" i="11"/>
  <c r="K36" i="12"/>
  <c r="L36" i="12" s="1"/>
  <c r="R1404" i="7"/>
  <c r="R1349" i="7"/>
  <c r="X1162" i="7"/>
  <c r="S1162" i="7"/>
  <c r="Y1162" i="7" s="1"/>
  <c r="R1111" i="7"/>
  <c r="X990" i="7"/>
  <c r="S990" i="7"/>
  <c r="Y990" i="7" s="1"/>
  <c r="C16" i="8"/>
  <c r="W16" i="7"/>
  <c r="AB188" i="11"/>
  <c r="V188" i="11"/>
  <c r="K11" i="12"/>
  <c r="K13" i="12"/>
  <c r="L13" i="12" s="1"/>
  <c r="K12" i="12"/>
  <c r="L12" i="12" s="1"/>
  <c r="K10" i="12"/>
  <c r="AB52" i="11"/>
  <c r="V100" i="11"/>
  <c r="AB100" i="11"/>
  <c r="AB43" i="11"/>
  <c r="AB115" i="11"/>
  <c r="K34" i="12"/>
  <c r="V89" i="11"/>
  <c r="AB89" i="11"/>
  <c r="V111" i="11"/>
  <c r="AB111" i="11"/>
  <c r="AB102" i="11"/>
  <c r="V102" i="11"/>
  <c r="V94" i="11"/>
  <c r="AB94" i="11"/>
  <c r="AB120" i="11"/>
  <c r="R1376" i="7"/>
  <c r="R1257" i="7"/>
  <c r="X1330" i="7"/>
  <c r="S1330" i="7"/>
  <c r="Y1330" i="7" s="1"/>
  <c r="S1152" i="7"/>
  <c r="Y1152" i="7" s="1"/>
  <c r="X1152" i="7"/>
  <c r="R1070" i="7"/>
  <c r="R1094" i="7"/>
  <c r="S1120" i="7"/>
  <c r="Y1120" i="7" s="1"/>
  <c r="X1120" i="7"/>
  <c r="X999" i="7"/>
  <c r="S999" i="7"/>
  <c r="Y999" i="7" s="1"/>
  <c r="R944" i="7"/>
  <c r="R969" i="7"/>
  <c r="R1044" i="7"/>
  <c r="C203" i="8"/>
  <c r="W671" i="7"/>
  <c r="C206" i="8"/>
  <c r="W674" i="7"/>
  <c r="W755" i="7"/>
  <c r="S702" i="7"/>
  <c r="Y702" i="7" s="1"/>
  <c r="X702" i="7"/>
  <c r="X744" i="7"/>
  <c r="S744" i="7"/>
  <c r="R585" i="7"/>
  <c r="S430" i="7"/>
  <c r="Y430" i="7" s="1"/>
  <c r="X430" i="7"/>
  <c r="C189" i="8"/>
  <c r="W657" i="7"/>
  <c r="C101" i="8"/>
  <c r="W387" i="7"/>
  <c r="R316" i="7"/>
  <c r="X334" i="7"/>
  <c r="S334" i="7"/>
  <c r="Y334" i="7" s="1"/>
  <c r="R346" i="7"/>
  <c r="C99" i="8"/>
  <c r="W385" i="7"/>
  <c r="W518" i="7"/>
  <c r="R291" i="7"/>
  <c r="C40" i="8"/>
  <c r="W66" i="7"/>
  <c r="W152" i="7"/>
  <c r="R243" i="7"/>
  <c r="R78" i="7"/>
  <c r="R110" i="7"/>
  <c r="Q184" i="7"/>
  <c r="W184" i="7" s="1"/>
  <c r="W150" i="7"/>
  <c r="X47" i="7"/>
  <c r="S47" i="7"/>
  <c r="Y47" i="7" s="1"/>
  <c r="J255" i="14"/>
  <c r="J47" i="14"/>
  <c r="J229" i="14"/>
  <c r="J21" i="14"/>
  <c r="J203" i="14"/>
  <c r="J177" i="14"/>
  <c r="J151" i="14"/>
  <c r="J125" i="14"/>
  <c r="J99" i="14"/>
  <c r="N255" i="14"/>
  <c r="J73" i="14"/>
  <c r="J207" i="14"/>
  <c r="J181" i="14"/>
  <c r="J155" i="14"/>
  <c r="J129" i="14"/>
  <c r="J103" i="14"/>
  <c r="N259" i="14"/>
  <c r="J77" i="14"/>
  <c r="J259" i="14"/>
  <c r="J51" i="14"/>
  <c r="J233" i="14"/>
  <c r="J25" i="14"/>
  <c r="W12" i="7"/>
  <c r="X700" i="7"/>
  <c r="S700" i="7"/>
  <c r="Y700" i="7" s="1"/>
  <c r="Q1427" i="7"/>
  <c r="W1427" i="7" s="1"/>
  <c r="K1427" i="7"/>
  <c r="R1427" i="7" s="1"/>
  <c r="K1170" i="7"/>
  <c r="R1170" i="7" s="1"/>
  <c r="K1146" i="7"/>
  <c r="R1146" i="7" s="1"/>
  <c r="K364" i="7"/>
  <c r="R364" i="7" s="1"/>
  <c r="K1069" i="7"/>
  <c r="R1069" i="7" s="1"/>
  <c r="K1084" i="7"/>
  <c r="R1084" i="7" s="1"/>
  <c r="Q1084" i="7"/>
  <c r="W1084" i="7" s="1"/>
  <c r="Q38" i="7"/>
  <c r="W38" i="7" s="1"/>
  <c r="K38" i="7"/>
  <c r="R38" i="7" s="1"/>
  <c r="D12" i="8" s="1"/>
  <c r="K765" i="7"/>
  <c r="R765" i="7" s="1"/>
  <c r="K769" i="7"/>
  <c r="R769" i="7" s="1"/>
  <c r="K501" i="7"/>
  <c r="R501" i="7" s="1"/>
  <c r="K1249" i="7"/>
  <c r="R1249" i="7" s="1"/>
  <c r="K1230" i="7"/>
  <c r="R1230" i="7" s="1"/>
  <c r="Q1230" i="7"/>
  <c r="W1230" i="7" s="1"/>
  <c r="K81" i="7"/>
  <c r="R81" i="7" s="1"/>
  <c r="K833" i="7"/>
  <c r="R833" i="7" s="1"/>
  <c r="Q833" i="7"/>
  <c r="W833" i="7" s="1"/>
  <c r="K720" i="7"/>
  <c r="R720" i="7" s="1"/>
  <c r="Q720" i="7"/>
  <c r="W720" i="7" s="1"/>
  <c r="K1438" i="7"/>
  <c r="K1453" i="7"/>
  <c r="R1453" i="7" s="1"/>
  <c r="K257" i="7"/>
  <c r="R257" i="7" s="1"/>
  <c r="K975" i="7"/>
  <c r="R975" i="7" s="1"/>
  <c r="K983" i="7"/>
  <c r="K476" i="7"/>
  <c r="R476" i="7" s="1"/>
  <c r="K1207" i="7"/>
  <c r="K339" i="7"/>
  <c r="R339" i="7" s="1"/>
  <c r="K329" i="7"/>
  <c r="R329" i="7" s="1"/>
  <c r="Q329" i="7"/>
  <c r="W329" i="7" s="1"/>
  <c r="K1058" i="7"/>
  <c r="R1058" i="7" s="1"/>
  <c r="K400" i="7"/>
  <c r="R400" i="7" s="1"/>
  <c r="K1136" i="7"/>
  <c r="K74" i="7"/>
  <c r="R74" i="7" s="1"/>
  <c r="K786" i="7"/>
  <c r="R786" i="7" s="1"/>
  <c r="K801" i="7"/>
  <c r="R801" i="7" s="1"/>
  <c r="Q801" i="7"/>
  <c r="W801" i="7" s="1"/>
  <c r="L244" i="14"/>
  <c r="K244" i="14"/>
  <c r="K583" i="7"/>
  <c r="K598" i="7"/>
  <c r="R598" i="7" s="1"/>
  <c r="K1327" i="7"/>
  <c r="R1327" i="7" s="1"/>
  <c r="K569" i="7"/>
  <c r="K561" i="7"/>
  <c r="R561" i="7" s="1"/>
  <c r="K1280" i="7"/>
  <c r="R1280" i="7" s="1"/>
  <c r="K1295" i="7"/>
  <c r="R1295" i="7" s="1"/>
  <c r="K152" i="7"/>
  <c r="R152" i="7" s="1"/>
  <c r="K877" i="7"/>
  <c r="R877" i="7" s="1"/>
  <c r="K867" i="7"/>
  <c r="R867" i="7" s="1"/>
  <c r="N13" i="14"/>
  <c r="L13" i="14"/>
  <c r="K645" i="7"/>
  <c r="R645" i="7" s="1"/>
  <c r="K1358" i="7"/>
  <c r="R1358" i="7" s="1"/>
  <c r="K1371" i="7"/>
  <c r="R1371" i="7" s="1"/>
  <c r="K218" i="7"/>
  <c r="R218" i="7" s="1"/>
  <c r="Q210" i="7"/>
  <c r="W210" i="7" s="1"/>
  <c r="K210" i="7"/>
  <c r="R210" i="7" s="1"/>
  <c r="Q948" i="7"/>
  <c r="W948" i="7" s="1"/>
  <c r="K948" i="7"/>
  <c r="R948" i="7" s="1"/>
  <c r="K961" i="7"/>
  <c r="R961" i="7" s="1"/>
  <c r="K657" i="7"/>
  <c r="R657" i="7" s="1"/>
  <c r="K668" i="7"/>
  <c r="R668" i="7" s="1"/>
  <c r="K1393" i="7"/>
  <c r="R1393" i="7" s="1"/>
  <c r="Q289" i="7"/>
  <c r="W289" i="7" s="1"/>
  <c r="K289" i="7"/>
  <c r="R289" i="7" s="1"/>
  <c r="K304" i="7"/>
  <c r="R304" i="7" s="1"/>
  <c r="Q1035" i="7"/>
  <c r="W1035" i="7" s="1"/>
  <c r="K1035" i="7"/>
  <c r="R1035" i="7" s="1"/>
  <c r="K19" i="7"/>
  <c r="R19" i="7" s="1"/>
  <c r="K731" i="7"/>
  <c r="R731" i="7" s="1"/>
  <c r="K732" i="7"/>
  <c r="R732" i="7" s="1"/>
  <c r="K197" i="7"/>
  <c r="K196" i="7"/>
  <c r="R196" i="7" s="1"/>
  <c r="K917" i="7"/>
  <c r="R917" i="7" s="1"/>
  <c r="K381" i="7"/>
  <c r="R381" i="7" s="1"/>
  <c r="K389" i="7"/>
  <c r="Q1099" i="7"/>
  <c r="W1099" i="7" s="1"/>
  <c r="K1099" i="7"/>
  <c r="R1099" i="7" s="1"/>
  <c r="K1114" i="7"/>
  <c r="R1114" i="7" s="1"/>
  <c r="K453" i="7"/>
  <c r="R453" i="7" s="1"/>
  <c r="K1181" i="7"/>
  <c r="R1181" i="7" s="1"/>
  <c r="K1194" i="7"/>
  <c r="R1194" i="7" s="1"/>
  <c r="Q542" i="7"/>
  <c r="W542" i="7" s="1"/>
  <c r="K542" i="7"/>
  <c r="R542" i="7" s="1"/>
  <c r="K532" i="7"/>
  <c r="R532" i="7" s="1"/>
  <c r="K1271" i="7"/>
  <c r="R1271" i="7" s="1"/>
  <c r="Q124" i="7"/>
  <c r="W124" i="7" s="1"/>
  <c r="K124" i="7"/>
  <c r="R124" i="7" s="1"/>
  <c r="K130" i="7"/>
  <c r="R130" i="7" s="1"/>
  <c r="K841" i="7"/>
  <c r="R841" i="7" s="1"/>
  <c r="K183" i="7"/>
  <c r="R183" i="7" s="1"/>
  <c r="K175" i="7"/>
  <c r="R175" i="7" s="1"/>
  <c r="K909" i="7"/>
  <c r="R909" i="7" s="1"/>
  <c r="K890" i="7"/>
  <c r="R890" i="7" s="1"/>
  <c r="L91" i="14"/>
  <c r="J220" i="14"/>
  <c r="J194" i="14"/>
  <c r="J168" i="14"/>
  <c r="J142" i="14"/>
  <c r="J116" i="14"/>
  <c r="J90" i="14"/>
  <c r="N246" i="14"/>
  <c r="J38" i="14"/>
  <c r="J64" i="14"/>
  <c r="J246" i="14"/>
  <c r="J12" i="14"/>
  <c r="S1275" i="7"/>
  <c r="Y1275" i="7" s="1"/>
  <c r="X1275" i="7"/>
  <c r="Q207" i="11"/>
  <c r="P207" i="11"/>
  <c r="R207" i="11" s="1"/>
  <c r="W207" i="11" s="1"/>
  <c r="M207" i="11"/>
  <c r="X1195" i="7"/>
  <c r="V233" i="11"/>
  <c r="AB233" i="11"/>
  <c r="AB126" i="11"/>
  <c r="V126" i="11"/>
  <c r="V63" i="11"/>
  <c r="AB63" i="11"/>
  <c r="S1418" i="7"/>
  <c r="Y1418" i="7" s="1"/>
  <c r="X1418" i="7"/>
  <c r="R997" i="7"/>
  <c r="S1001" i="7"/>
  <c r="Y1001" i="7" s="1"/>
  <c r="X1001" i="7"/>
  <c r="J191" i="14"/>
  <c r="J165" i="14"/>
  <c r="J139" i="14"/>
  <c r="J113" i="14"/>
  <c r="J87" i="14"/>
  <c r="N243" i="14"/>
  <c r="J61" i="14"/>
  <c r="J243" i="14"/>
  <c r="J35" i="14"/>
  <c r="J217" i="14"/>
  <c r="J9" i="14"/>
  <c r="J223" i="14"/>
  <c r="J15" i="14"/>
  <c r="J171" i="14"/>
  <c r="J197" i="14"/>
  <c r="J145" i="14"/>
  <c r="J119" i="14"/>
  <c r="J93" i="14"/>
  <c r="N249" i="14"/>
  <c r="J67" i="14"/>
  <c r="J249" i="14"/>
  <c r="J41" i="14"/>
  <c r="N62" i="14"/>
  <c r="L62" i="14"/>
  <c r="K62" i="14"/>
  <c r="X682" i="7"/>
  <c r="S682" i="7"/>
  <c r="Y682" i="7" s="1"/>
  <c r="S421" i="7"/>
  <c r="Y421" i="7" s="1"/>
  <c r="X421" i="7"/>
  <c r="K1149" i="7"/>
  <c r="R1149" i="7" s="1"/>
  <c r="K340" i="7"/>
  <c r="R340" i="7" s="1"/>
  <c r="K1085" i="7"/>
  <c r="K1075" i="7"/>
  <c r="R1075" i="7" s="1"/>
  <c r="K29" i="7"/>
  <c r="R29" i="7" s="1"/>
  <c r="K781" i="7"/>
  <c r="R781" i="7" s="1"/>
  <c r="K760" i="7"/>
  <c r="R760" i="7" s="1"/>
  <c r="K508" i="7"/>
  <c r="R508" i="7" s="1"/>
  <c r="K1233" i="7"/>
  <c r="R1233" i="7" s="1"/>
  <c r="K1246" i="7"/>
  <c r="R1246" i="7" s="1"/>
  <c r="Q1246" i="7"/>
  <c r="W1246" i="7" s="1"/>
  <c r="K97" i="7"/>
  <c r="R97" i="7" s="1"/>
  <c r="K818" i="7"/>
  <c r="R818" i="7" s="1"/>
  <c r="K808" i="7"/>
  <c r="R808" i="7" s="1"/>
  <c r="K711" i="7"/>
  <c r="R711" i="7" s="1"/>
  <c r="K1454" i="7"/>
  <c r="K1444" i="7"/>
  <c r="K248" i="7"/>
  <c r="K968" i="7"/>
  <c r="R968" i="7" s="1"/>
  <c r="K974" i="7"/>
  <c r="R974" i="7" s="1"/>
  <c r="K492" i="7"/>
  <c r="R492" i="7" s="1"/>
  <c r="K1201" i="7"/>
  <c r="R1201" i="7" s="1"/>
  <c r="Q1201" i="7"/>
  <c r="W1201" i="7" s="1"/>
  <c r="K1212" i="7"/>
  <c r="R1212" i="7" s="1"/>
  <c r="K314" i="7"/>
  <c r="K320" i="7"/>
  <c r="R320" i="7" s="1"/>
  <c r="K1049" i="7"/>
  <c r="R1049" i="7" s="1"/>
  <c r="K416" i="7"/>
  <c r="R416" i="7" s="1"/>
  <c r="K1139" i="7"/>
  <c r="R1139" i="7" s="1"/>
  <c r="K1127" i="7"/>
  <c r="R1127" i="7" s="1"/>
  <c r="K65" i="7"/>
  <c r="R65" i="7" s="1"/>
  <c r="K802" i="7"/>
  <c r="R802" i="7" s="1"/>
  <c r="K792" i="7"/>
  <c r="R792" i="7" s="1"/>
  <c r="K39" i="14"/>
  <c r="K599" i="7"/>
  <c r="R599" i="7" s="1"/>
  <c r="K589" i="7"/>
  <c r="R589" i="7" s="1"/>
  <c r="K1302" i="7"/>
  <c r="R1302" i="7" s="1"/>
  <c r="K601" i="7"/>
  <c r="R601" i="7" s="1"/>
  <c r="Q1329" i="7"/>
  <c r="W1329" i="7" s="1"/>
  <c r="K1329" i="7"/>
  <c r="R1329" i="7" s="1"/>
  <c r="K553" i="7"/>
  <c r="R553" i="7" s="1"/>
  <c r="K552" i="7"/>
  <c r="R552" i="7" s="1"/>
  <c r="Q552" i="7"/>
  <c r="W552" i="7" s="1"/>
  <c r="K1285" i="7"/>
  <c r="R1285" i="7" s="1"/>
  <c r="K1291" i="7"/>
  <c r="R1291" i="7" s="1"/>
  <c r="K144" i="7"/>
  <c r="R144" i="7" s="1"/>
  <c r="K143" i="7"/>
  <c r="R143" i="7" s="1"/>
  <c r="K868" i="7"/>
  <c r="K883" i="7"/>
  <c r="R883" i="7" s="1"/>
  <c r="Q883" i="7"/>
  <c r="W883" i="7" s="1"/>
  <c r="L221" i="14"/>
  <c r="K221" i="14"/>
  <c r="K636" i="7"/>
  <c r="R636" i="7" s="1"/>
  <c r="K1365" i="7"/>
  <c r="R1365" i="7" s="1"/>
  <c r="Q1365" i="7"/>
  <c r="W1365" i="7" s="1"/>
  <c r="K1362" i="7"/>
  <c r="R1362" i="7" s="1"/>
  <c r="K229" i="7"/>
  <c r="R229" i="7" s="1"/>
  <c r="K226" i="7"/>
  <c r="R226" i="7" s="1"/>
  <c r="Q226" i="7"/>
  <c r="W226" i="7" s="1"/>
  <c r="K939" i="7"/>
  <c r="R939" i="7" s="1"/>
  <c r="K662" i="7"/>
  <c r="R662" i="7" s="1"/>
  <c r="K673" i="7"/>
  <c r="R673" i="7" s="1"/>
  <c r="Q673" i="7"/>
  <c r="K1384" i="7"/>
  <c r="R1384" i="7" s="1"/>
  <c r="K305" i="7"/>
  <c r="R305" i="7" s="1"/>
  <c r="K295" i="7"/>
  <c r="R295" i="7" s="1"/>
  <c r="K1026" i="7"/>
  <c r="R1026" i="7" s="1"/>
  <c r="K10" i="7"/>
  <c r="R10" i="7" s="1"/>
  <c r="K747" i="7"/>
  <c r="R747" i="7" s="1"/>
  <c r="K748" i="7"/>
  <c r="R748" i="7" s="1"/>
  <c r="K188" i="7"/>
  <c r="R188" i="7" s="1"/>
  <c r="K187" i="7"/>
  <c r="R187" i="7" s="1"/>
  <c r="K915" i="7"/>
  <c r="R915" i="7" s="1"/>
  <c r="K388" i="7"/>
  <c r="R388" i="7" s="1"/>
  <c r="K380" i="7"/>
  <c r="R380" i="7" s="1"/>
  <c r="Q380" i="7"/>
  <c r="K1106" i="7"/>
  <c r="R1106" i="7" s="1"/>
  <c r="K1112" i="7"/>
  <c r="R1112" i="7" s="1"/>
  <c r="Q1112" i="7"/>
  <c r="W1112" i="7" s="1"/>
  <c r="K469" i="7"/>
  <c r="R469" i="7" s="1"/>
  <c r="K1197" i="7"/>
  <c r="R1197" i="7" s="1"/>
  <c r="K1185" i="7"/>
  <c r="R1185" i="7" s="1"/>
  <c r="Q1185" i="7"/>
  <c r="W1185" i="7" s="1"/>
  <c r="K533" i="7"/>
  <c r="R533" i="7" s="1"/>
  <c r="K1265" i="7"/>
  <c r="R1265" i="7" s="1"/>
  <c r="K1262" i="7"/>
  <c r="R1262" i="7" s="1"/>
  <c r="Q1262" i="7"/>
  <c r="W1262" i="7" s="1"/>
  <c r="K115" i="7"/>
  <c r="R115" i="7" s="1"/>
  <c r="Q844" i="7"/>
  <c r="W844" i="7" s="1"/>
  <c r="K844" i="7"/>
  <c r="R844" i="7" s="1"/>
  <c r="K857" i="7"/>
  <c r="K160" i="7"/>
  <c r="R160" i="7" s="1"/>
  <c r="K166" i="7"/>
  <c r="R166" i="7" s="1"/>
  <c r="K900" i="7"/>
  <c r="K906" i="7"/>
  <c r="R906" i="7" s="1"/>
  <c r="K140" i="14"/>
  <c r="K564" i="7"/>
  <c r="R564" i="7" s="1"/>
  <c r="Q564" i="7"/>
  <c r="W564" i="7" s="1"/>
  <c r="Q140" i="7"/>
  <c r="K140" i="7"/>
  <c r="R140" i="7" s="1"/>
  <c r="Q147" i="11"/>
  <c r="P147" i="11"/>
  <c r="R147" i="11" s="1"/>
  <c r="W147" i="11" s="1"/>
  <c r="M147" i="11"/>
  <c r="V146" i="11"/>
  <c r="AB146" i="11"/>
  <c r="AB4" i="11"/>
  <c r="V4" i="11"/>
  <c r="X1408" i="7"/>
  <c r="S1408" i="7"/>
  <c r="Y1408" i="7" s="1"/>
  <c r="R1290" i="7"/>
  <c r="Q1182" i="7"/>
  <c r="W1182" i="7" s="1"/>
  <c r="R1037" i="7"/>
  <c r="R959" i="7"/>
  <c r="X683" i="7"/>
  <c r="S683" i="7"/>
  <c r="Y683" i="7" s="1"/>
  <c r="K23" i="12"/>
  <c r="AB138" i="11"/>
  <c r="AB92" i="11"/>
  <c r="V92" i="11"/>
  <c r="AB125" i="11"/>
  <c r="V125" i="11"/>
  <c r="AB77" i="11"/>
  <c r="V77" i="11"/>
  <c r="S1409" i="7"/>
  <c r="Y1409" i="7" s="1"/>
  <c r="X1409" i="7"/>
  <c r="R1223" i="7"/>
  <c r="X1346" i="7"/>
  <c r="S1346" i="7"/>
  <c r="Y1346" i="7" s="1"/>
  <c r="R1122" i="7"/>
  <c r="Q742" i="7"/>
  <c r="S742" i="7" s="1"/>
  <c r="R579" i="7"/>
  <c r="D120" i="8"/>
  <c r="X458" i="7"/>
  <c r="S458" i="7"/>
  <c r="X267" i="7"/>
  <c r="S267" i="7"/>
  <c r="Y267" i="7" s="1"/>
  <c r="Q415" i="7"/>
  <c r="W415" i="7" s="1"/>
  <c r="R301" i="7"/>
  <c r="R386" i="7"/>
  <c r="C88" i="8"/>
  <c r="W374" i="7"/>
  <c r="C137" i="8"/>
  <c r="W475" i="7"/>
  <c r="C122" i="8"/>
  <c r="W460" i="7"/>
  <c r="X106" i="7"/>
  <c r="S106" i="7"/>
  <c r="Y106" i="7" s="1"/>
  <c r="S250" i="7"/>
  <c r="Y250" i="7" s="1"/>
  <c r="X250" i="7"/>
  <c r="W133" i="7"/>
  <c r="C8" i="8"/>
  <c r="W8" i="7"/>
  <c r="AB234" i="11"/>
  <c r="V234" i="11"/>
  <c r="AB172" i="11"/>
  <c r="V172" i="11"/>
  <c r="AB90" i="11"/>
  <c r="V149" i="11"/>
  <c r="AB149" i="11"/>
  <c r="AB118" i="11"/>
  <c r="V118" i="11"/>
  <c r="AB69" i="11"/>
  <c r="V69" i="11"/>
  <c r="V6" i="11"/>
  <c r="AB6" i="11"/>
  <c r="R1273" i="7"/>
  <c r="Q1150" i="7"/>
  <c r="W1150" i="7" s="1"/>
  <c r="R1110" i="7"/>
  <c r="Q1088" i="7"/>
  <c r="W1088" i="7" s="1"/>
  <c r="X739" i="7"/>
  <c r="S739" i="7"/>
  <c r="R563" i="7"/>
  <c r="C209" i="8"/>
  <c r="W677" i="7"/>
  <c r="W747" i="7"/>
  <c r="R442" i="7"/>
  <c r="R462" i="7"/>
  <c r="C208" i="8"/>
  <c r="W676" i="7"/>
  <c r="C216" i="8"/>
  <c r="W736" i="7"/>
  <c r="C115" i="8"/>
  <c r="W453" i="7"/>
  <c r="P231" i="11"/>
  <c r="R231" i="11" s="1"/>
  <c r="W231" i="11" s="1"/>
  <c r="M231" i="11"/>
  <c r="Q231" i="11"/>
  <c r="AB190" i="11"/>
  <c r="AB222" i="11"/>
  <c r="V221" i="11"/>
  <c r="AB221" i="11"/>
  <c r="AB230" i="11"/>
  <c r="AB128" i="11"/>
  <c r="V128" i="11"/>
  <c r="M101" i="11"/>
  <c r="P101" i="11"/>
  <c r="R101" i="11" s="1"/>
  <c r="W101" i="11" s="1"/>
  <c r="Q101" i="11"/>
  <c r="Q80" i="11"/>
  <c r="P80" i="11"/>
  <c r="R80" i="11" s="1"/>
  <c r="W80" i="11" s="1"/>
  <c r="M80" i="11"/>
  <c r="V161" i="11"/>
  <c r="AB161" i="11"/>
  <c r="V139" i="11"/>
  <c r="AB139" i="11"/>
  <c r="M48" i="11"/>
  <c r="Q48" i="11"/>
  <c r="P48" i="11"/>
  <c r="R48" i="11" s="1"/>
  <c r="W48" i="11" s="1"/>
  <c r="G3" i="12" s="1"/>
  <c r="AB122" i="11"/>
  <c r="V122" i="11"/>
  <c r="K16" i="12"/>
  <c r="L16" i="12" s="1"/>
  <c r="V108" i="11"/>
  <c r="AB108" i="11"/>
  <c r="V76" i="11"/>
  <c r="AB76" i="11"/>
  <c r="AB20" i="11"/>
  <c r="V20" i="11"/>
  <c r="V67" i="11"/>
  <c r="AB67" i="11"/>
  <c r="AB144" i="11"/>
  <c r="V144" i="11"/>
  <c r="AB87" i="11"/>
  <c r="X1429" i="7"/>
  <c r="S1429" i="7"/>
  <c r="Y1429" i="7" s="1"/>
  <c r="R1388" i="7"/>
  <c r="Q1381" i="7"/>
  <c r="W1381" i="7" s="1"/>
  <c r="Q1376" i="7"/>
  <c r="W1376" i="7" s="1"/>
  <c r="S1350" i="7"/>
  <c r="Y1350" i="7" s="1"/>
  <c r="X1350" i="7"/>
  <c r="R1241" i="7"/>
  <c r="R1277" i="7"/>
  <c r="X1054" i="7"/>
  <c r="S1054" i="7"/>
  <c r="Y1054" i="7" s="1"/>
  <c r="S1198" i="7"/>
  <c r="Y1198" i="7" s="1"/>
  <c r="X1198" i="7"/>
  <c r="R1078" i="7"/>
  <c r="X1071" i="7"/>
  <c r="S1071" i="7"/>
  <c r="Y1071" i="7" s="1"/>
  <c r="R1115" i="7"/>
  <c r="R958" i="7"/>
  <c r="R983" i="7"/>
  <c r="Q991" i="7"/>
  <c r="W991" i="7" s="1"/>
  <c r="R921" i="7"/>
  <c r="R850" i="7"/>
  <c r="R943" i="7"/>
  <c r="R868" i="7"/>
  <c r="Q721" i="7"/>
  <c r="W721" i="7" s="1"/>
  <c r="W751" i="7"/>
  <c r="W731" i="7"/>
  <c r="R569" i="7"/>
  <c r="R713" i="7"/>
  <c r="R544" i="7"/>
  <c r="R439" i="7"/>
  <c r="R640" i="7"/>
  <c r="Q653" i="7"/>
  <c r="S653" i="7" s="1"/>
  <c r="C194" i="8"/>
  <c r="W662" i="7"/>
  <c r="C113" i="8"/>
  <c r="W451" i="7"/>
  <c r="C87" i="8"/>
  <c r="W373" i="7"/>
  <c r="W519" i="7"/>
  <c r="C147" i="8"/>
  <c r="W485" i="7"/>
  <c r="W508" i="7"/>
  <c r="C142" i="8"/>
  <c r="W480" i="7"/>
  <c r="R300" i="7"/>
  <c r="R358" i="7"/>
  <c r="R318" i="7"/>
  <c r="R136" i="7"/>
  <c r="X281" i="7"/>
  <c r="S281" i="7"/>
  <c r="Y281" i="7" s="1"/>
  <c r="R58" i="7"/>
  <c r="R395" i="7"/>
  <c r="R119" i="7"/>
  <c r="C45" i="8"/>
  <c r="W71" i="7"/>
  <c r="W144" i="7"/>
  <c r="W78" i="7"/>
  <c r="R94" i="7"/>
  <c r="R149" i="7"/>
  <c r="K31" i="12"/>
  <c r="K30" i="12"/>
  <c r="K32" i="12"/>
  <c r="L32" i="12" s="1"/>
  <c r="K33" i="12"/>
  <c r="L33" i="12" s="1"/>
  <c r="AB178" i="11"/>
  <c r="AB210" i="11"/>
  <c r="V210" i="11"/>
  <c r="AB171" i="11"/>
  <c r="V171" i="11"/>
  <c r="V165" i="11"/>
  <c r="AB165" i="11"/>
  <c r="G12" i="12"/>
  <c r="K17" i="12"/>
  <c r="L17" i="12" s="1"/>
  <c r="AB97" i="11"/>
  <c r="V104" i="11"/>
  <c r="AB104" i="11"/>
  <c r="V37" i="11"/>
  <c r="AB37" i="11"/>
  <c r="V62" i="11"/>
  <c r="AB62" i="11"/>
  <c r="AB44" i="11"/>
  <c r="V44" i="11"/>
  <c r="X1413" i="7"/>
  <c r="S1413" i="7"/>
  <c r="Y1413" i="7" s="1"/>
  <c r="S1425" i="7"/>
  <c r="Y1425" i="7" s="1"/>
  <c r="X1425" i="7"/>
  <c r="R1356" i="7"/>
  <c r="S1261" i="7"/>
  <c r="Y1261" i="7" s="1"/>
  <c r="X1261" i="7"/>
  <c r="Q1281" i="7"/>
  <c r="W1281" i="7" s="1"/>
  <c r="X1190" i="7"/>
  <c r="S1190" i="7"/>
  <c r="Y1190" i="7" s="1"/>
  <c r="X967" i="7"/>
  <c r="S967" i="7"/>
  <c r="Y967" i="7" s="1"/>
  <c r="R937" i="7"/>
  <c r="S1013" i="7"/>
  <c r="Y1013" i="7" s="1"/>
  <c r="X1013" i="7"/>
  <c r="R843" i="7"/>
  <c r="Q789" i="7"/>
  <c r="W789" i="7" s="1"/>
  <c r="X625" i="7"/>
  <c r="S625" i="7"/>
  <c r="Y625" i="7" s="1"/>
  <c r="R721" i="7"/>
  <c r="W743" i="7"/>
  <c r="R515" i="7"/>
  <c r="W754" i="7"/>
  <c r="W739" i="7"/>
  <c r="W750" i="7"/>
  <c r="R583" i="7"/>
  <c r="X610" i="7"/>
  <c r="S610" i="7"/>
  <c r="Y610" i="7" s="1"/>
  <c r="S423" i="7"/>
  <c r="Y423" i="7" s="1"/>
  <c r="X423" i="7"/>
  <c r="C184" i="8"/>
  <c r="W652" i="7"/>
  <c r="W370" i="7"/>
  <c r="X406" i="7"/>
  <c r="S406" i="7"/>
  <c r="Y406" i="7" s="1"/>
  <c r="R280" i="7"/>
  <c r="X284" i="7"/>
  <c r="S284" i="7"/>
  <c r="Y284" i="7" s="1"/>
  <c r="R302" i="7"/>
  <c r="R418" i="7"/>
  <c r="Q317" i="7"/>
  <c r="W317" i="7" s="1"/>
  <c r="R205" i="7"/>
  <c r="S256" i="7"/>
  <c r="Y256" i="7" s="1"/>
  <c r="R120" i="7"/>
  <c r="S262" i="7"/>
  <c r="Y262" i="7" s="1"/>
  <c r="X262" i="7"/>
  <c r="X504" i="7"/>
  <c r="S504" i="7"/>
  <c r="R298" i="7"/>
  <c r="R197" i="7"/>
  <c r="C41" i="8"/>
  <c r="W67" i="7"/>
  <c r="C78" i="8"/>
  <c r="W156" i="7"/>
  <c r="R73" i="7"/>
  <c r="Q94" i="7"/>
  <c r="W94" i="7" s="1"/>
  <c r="R105" i="7"/>
  <c r="C71" i="8"/>
  <c r="W149" i="7"/>
  <c r="D14" i="8"/>
  <c r="X14" i="7"/>
  <c r="S14" i="7"/>
  <c r="J92" i="14"/>
  <c r="N248" i="14"/>
  <c r="J66" i="14"/>
  <c r="J248" i="14"/>
  <c r="J40" i="14"/>
  <c r="J222" i="14"/>
  <c r="J14" i="14"/>
  <c r="J196" i="14"/>
  <c r="J170" i="14"/>
  <c r="J144" i="14"/>
  <c r="J118" i="14"/>
  <c r="J188" i="14"/>
  <c r="J162" i="14"/>
  <c r="J136" i="14"/>
  <c r="J110" i="14"/>
  <c r="J84" i="14"/>
  <c r="N240" i="14"/>
  <c r="J58" i="14"/>
  <c r="J6" i="14"/>
  <c r="J240" i="14"/>
  <c r="J32" i="14"/>
  <c r="J214" i="14"/>
  <c r="C18" i="8"/>
  <c r="W18" i="7"/>
  <c r="C26" i="8"/>
  <c r="W26" i="7"/>
  <c r="K680" i="7"/>
  <c r="R680" i="7" s="1"/>
  <c r="Q680" i="7"/>
  <c r="W680" i="7" s="1"/>
  <c r="X698" i="7"/>
  <c r="S698" i="7"/>
  <c r="Y698" i="7" s="1"/>
  <c r="K270" i="7"/>
  <c r="K283" i="7"/>
  <c r="R283" i="7" s="1"/>
  <c r="K1011" i="7"/>
  <c r="R1011" i="7" s="1"/>
  <c r="Q1011" i="7"/>
  <c r="W1011" i="7" s="1"/>
  <c r="K437" i="7"/>
  <c r="R437" i="7" s="1"/>
  <c r="K1165" i="7"/>
  <c r="R1165" i="7" s="1"/>
  <c r="K1153" i="7"/>
  <c r="R1153" i="7" s="1"/>
  <c r="K348" i="7"/>
  <c r="R348" i="7" s="1"/>
  <c r="K356" i="7"/>
  <c r="R356" i="7" s="1"/>
  <c r="K1076" i="7"/>
  <c r="R1076" i="7" s="1"/>
  <c r="K1091" i="7"/>
  <c r="R1091" i="7" s="1"/>
  <c r="K39" i="7"/>
  <c r="R39" i="7" s="1"/>
  <c r="D13" i="8" s="1"/>
  <c r="K36" i="7"/>
  <c r="R36" i="7" s="1"/>
  <c r="Q36" i="7"/>
  <c r="W36" i="7" s="1"/>
  <c r="K770" i="7"/>
  <c r="R770" i="7" s="1"/>
  <c r="K776" i="7"/>
  <c r="R776" i="7" s="1"/>
  <c r="K499" i="7"/>
  <c r="R499" i="7" s="1"/>
  <c r="K1231" i="7"/>
  <c r="R1231" i="7" s="1"/>
  <c r="K1237" i="7"/>
  <c r="R1237" i="7" s="1"/>
  <c r="K96" i="7"/>
  <c r="K88" i="7"/>
  <c r="Q88" i="7"/>
  <c r="W88" i="7" s="1"/>
  <c r="K809" i="7"/>
  <c r="R809" i="7" s="1"/>
  <c r="K824" i="7"/>
  <c r="R824" i="7" s="1"/>
  <c r="K727" i="7"/>
  <c r="R727" i="7" s="1"/>
  <c r="K1445" i="7"/>
  <c r="R1445" i="7" s="1"/>
  <c r="K1435" i="7"/>
  <c r="R1435" i="7" s="1"/>
  <c r="Q1435" i="7"/>
  <c r="W1435" i="7" s="1"/>
  <c r="K239" i="7"/>
  <c r="R239" i="7" s="1"/>
  <c r="K984" i="7"/>
  <c r="R984" i="7" s="1"/>
  <c r="K965" i="7"/>
  <c r="R965" i="7" s="1"/>
  <c r="K475" i="7"/>
  <c r="R475" i="7" s="1"/>
  <c r="K483" i="7"/>
  <c r="R483" i="7" s="1"/>
  <c r="K1215" i="7"/>
  <c r="R1215" i="7" s="1"/>
  <c r="K1203" i="7"/>
  <c r="R1203" i="7" s="1"/>
  <c r="K330" i="7"/>
  <c r="R330" i="7" s="1"/>
  <c r="K336" i="7"/>
  <c r="R336" i="7" s="1"/>
  <c r="K1065" i="7"/>
  <c r="R1065" i="7" s="1"/>
  <c r="K407" i="7"/>
  <c r="K1140" i="7"/>
  <c r="R1140" i="7" s="1"/>
  <c r="K1143" i="7"/>
  <c r="R1143" i="7" s="1"/>
  <c r="K55" i="7"/>
  <c r="K56" i="7"/>
  <c r="R56" i="7" s="1"/>
  <c r="Q56" i="7"/>
  <c r="K793" i="7"/>
  <c r="R793" i="7" s="1"/>
  <c r="K783" i="7"/>
  <c r="R783" i="7" s="1"/>
  <c r="Q574" i="7"/>
  <c r="W574" i="7" s="1"/>
  <c r="K574" i="7"/>
  <c r="R574" i="7" s="1"/>
  <c r="K580" i="7"/>
  <c r="R580" i="7" s="1"/>
  <c r="K1318" i="7"/>
  <c r="R1318" i="7" s="1"/>
  <c r="K617" i="7"/>
  <c r="R617" i="7" s="1"/>
  <c r="K600" i="7"/>
  <c r="R600" i="7" s="1"/>
  <c r="Q600" i="7"/>
  <c r="W600" i="7" s="1"/>
  <c r="Q1345" i="7"/>
  <c r="W1345" i="7" s="1"/>
  <c r="K1345" i="7"/>
  <c r="R1345" i="7" s="1"/>
  <c r="K1335" i="7"/>
  <c r="R1335" i="7" s="1"/>
  <c r="K567" i="7"/>
  <c r="R567" i="7" s="1"/>
  <c r="K568" i="7"/>
  <c r="R568" i="7" s="1"/>
  <c r="Q568" i="7"/>
  <c r="W568" i="7" s="1"/>
  <c r="K1300" i="7"/>
  <c r="R1300" i="7" s="1"/>
  <c r="K1298" i="7"/>
  <c r="R1298" i="7" s="1"/>
  <c r="K135" i="7"/>
  <c r="R135" i="7" s="1"/>
  <c r="K134" i="7"/>
  <c r="R134" i="7" s="1"/>
  <c r="K884" i="7"/>
  <c r="R884" i="7" s="1"/>
  <c r="K874" i="7"/>
  <c r="R874" i="7" s="1"/>
  <c r="K192" i="14"/>
  <c r="K627" i="7"/>
  <c r="R627" i="7" s="1"/>
  <c r="K1374" i="7"/>
  <c r="R1374" i="7" s="1"/>
  <c r="K1368" i="7"/>
  <c r="R1368" i="7" s="1"/>
  <c r="K212" i="7"/>
  <c r="R212" i="7" s="1"/>
  <c r="K217" i="7"/>
  <c r="R217" i="7" s="1"/>
  <c r="K955" i="7"/>
  <c r="R955" i="7" s="1"/>
  <c r="K665" i="7"/>
  <c r="R665" i="7" s="1"/>
  <c r="K671" i="7"/>
  <c r="R671" i="7" s="1"/>
  <c r="K1400" i="7"/>
  <c r="R1400" i="7" s="1"/>
  <c r="K296" i="7"/>
  <c r="R296" i="7" s="1"/>
  <c r="K311" i="7"/>
  <c r="R311" i="7" s="1"/>
  <c r="K1033" i="7"/>
  <c r="R1033" i="7" s="1"/>
  <c r="K26" i="7"/>
  <c r="R26" i="7" s="1"/>
  <c r="K740" i="7"/>
  <c r="R740" i="7" s="1"/>
  <c r="K730" i="7"/>
  <c r="R730" i="7" s="1"/>
  <c r="K204" i="7"/>
  <c r="R204" i="7" s="1"/>
  <c r="K203" i="7"/>
  <c r="R203" i="7" s="1"/>
  <c r="K928" i="7"/>
  <c r="R928" i="7" s="1"/>
  <c r="K166" i="14"/>
  <c r="K368" i="7"/>
  <c r="R368" i="7" s="1"/>
  <c r="K371" i="7"/>
  <c r="R371" i="7" s="1"/>
  <c r="K1116" i="7"/>
  <c r="R1116" i="7" s="1"/>
  <c r="K1119" i="7"/>
  <c r="R1119" i="7" s="1"/>
  <c r="K444" i="7"/>
  <c r="R444" i="7" s="1"/>
  <c r="K1179" i="7"/>
  <c r="R1179" i="7" s="1"/>
  <c r="K1176" i="7"/>
  <c r="R1176" i="7" s="1"/>
  <c r="K524" i="7"/>
  <c r="R524" i="7" s="1"/>
  <c r="K1263" i="7"/>
  <c r="R1263" i="7" s="1"/>
  <c r="K1253" i="7"/>
  <c r="R1253" i="7" s="1"/>
  <c r="K131" i="7"/>
  <c r="R131" i="7" s="1"/>
  <c r="K836" i="7"/>
  <c r="R836" i="7" s="1"/>
  <c r="K848" i="7"/>
  <c r="R848" i="7" s="1"/>
  <c r="Q848" i="7"/>
  <c r="W848" i="7" s="1"/>
  <c r="K176" i="7"/>
  <c r="R176" i="7" s="1"/>
  <c r="K182" i="7"/>
  <c r="R182" i="7" s="1"/>
  <c r="K891" i="7"/>
  <c r="R891" i="7" s="1"/>
  <c r="K897" i="7"/>
  <c r="R897" i="7" s="1"/>
  <c r="L88" i="14"/>
  <c r="K1004" i="7"/>
  <c r="R1004" i="7" s="1"/>
  <c r="Q1004" i="7"/>
  <c r="W1004" i="7" s="1"/>
  <c r="K516" i="7"/>
  <c r="R516" i="7" s="1"/>
  <c r="Q516" i="7"/>
  <c r="X394" i="7"/>
  <c r="S394" i="7"/>
  <c r="Y394" i="7" s="1"/>
  <c r="C15" i="16"/>
  <c r="D15" i="16" s="1"/>
  <c r="V216" i="11"/>
  <c r="AB216" i="11"/>
  <c r="V229" i="11"/>
  <c r="AB229" i="11"/>
  <c r="V220" i="11"/>
  <c r="AB220" i="11"/>
  <c r="K15" i="12"/>
  <c r="L15" i="12" s="1"/>
  <c r="V103" i="11"/>
  <c r="AB103" i="11"/>
  <c r="M82" i="11"/>
  <c r="Q82" i="11"/>
  <c r="P82" i="11"/>
  <c r="R82" i="11" s="1"/>
  <c r="W82" i="11" s="1"/>
  <c r="V93" i="11"/>
  <c r="AB93" i="11"/>
  <c r="V29" i="11"/>
  <c r="AB29" i="11"/>
  <c r="V61" i="11"/>
  <c r="AB61" i="11"/>
  <c r="X1347" i="7"/>
  <c r="S1347" i="7"/>
  <c r="Y1347" i="7" s="1"/>
  <c r="S1245" i="7"/>
  <c r="Y1245" i="7" s="1"/>
  <c r="X1245" i="7"/>
  <c r="R1279" i="7"/>
  <c r="S1193" i="7"/>
  <c r="Y1193" i="7" s="1"/>
  <c r="X1193" i="7"/>
  <c r="S1200" i="7"/>
  <c r="Y1200" i="7" s="1"/>
  <c r="X1200" i="7"/>
  <c r="Q1103" i="7"/>
  <c r="W1103" i="7" s="1"/>
  <c r="R900" i="7"/>
  <c r="X839" i="7"/>
  <c r="S839" i="7"/>
  <c r="Y839" i="7" s="1"/>
  <c r="R925" i="7"/>
  <c r="X609" i="7"/>
  <c r="S609" i="7"/>
  <c r="Y609" i="7" s="1"/>
  <c r="R613" i="7"/>
  <c r="W735" i="7"/>
  <c r="R537" i="7"/>
  <c r="X621" i="7"/>
  <c r="S621" i="7"/>
  <c r="Y621" i="7" s="1"/>
  <c r="R382" i="7"/>
  <c r="R407" i="7"/>
  <c r="C201" i="8"/>
  <c r="W669" i="7"/>
  <c r="C183" i="8"/>
  <c r="W521" i="7"/>
  <c r="R631" i="7"/>
  <c r="C148" i="8"/>
  <c r="W486" i="7"/>
  <c r="R535" i="7"/>
  <c r="R221" i="7"/>
  <c r="R264" i="7"/>
  <c r="C138" i="8"/>
  <c r="W476" i="7"/>
  <c r="R466" i="7"/>
  <c r="Q418" i="7"/>
  <c r="W418" i="7" s="1"/>
  <c r="W513" i="7"/>
  <c r="C92" i="8"/>
  <c r="W378" i="7"/>
  <c r="C134" i="8"/>
  <c r="W472" i="7"/>
  <c r="C61" i="8"/>
  <c r="W139" i="7"/>
  <c r="C47" i="8"/>
  <c r="W73" i="7"/>
  <c r="W153" i="7"/>
  <c r="W137" i="7"/>
  <c r="C25" i="8"/>
  <c r="W25" i="7"/>
  <c r="C9" i="8"/>
  <c r="W9" i="7"/>
  <c r="J252" i="14"/>
  <c r="J226" i="14"/>
  <c r="J18" i="14"/>
  <c r="J200" i="14"/>
  <c r="J174" i="14"/>
  <c r="J148" i="14"/>
  <c r="J122" i="14"/>
  <c r="J70" i="14"/>
  <c r="J96" i="14"/>
  <c r="N252" i="14"/>
  <c r="J44" i="14"/>
  <c r="J60" i="14"/>
  <c r="J242" i="14"/>
  <c r="J34" i="14"/>
  <c r="J8" i="14"/>
  <c r="J216" i="14"/>
  <c r="J190" i="14"/>
  <c r="J164" i="14"/>
  <c r="J138" i="14"/>
  <c r="J86" i="14"/>
  <c r="J112" i="14"/>
  <c r="N242" i="14"/>
  <c r="C11" i="8"/>
  <c r="W11" i="7"/>
  <c r="K274" i="7"/>
  <c r="R274" i="7" s="1"/>
  <c r="Q428" i="7"/>
  <c r="W428" i="7" s="1"/>
  <c r="K428" i="7"/>
  <c r="R428" i="7" s="1"/>
  <c r="K1147" i="7"/>
  <c r="R1147" i="7" s="1"/>
  <c r="K1169" i="7"/>
  <c r="R1169" i="7" s="1"/>
  <c r="K347" i="7"/>
  <c r="R347" i="7" s="1"/>
  <c r="K1092" i="7"/>
  <c r="K1082" i="7"/>
  <c r="R1082" i="7" s="1"/>
  <c r="K32" i="7"/>
  <c r="R32" i="7" s="1"/>
  <c r="K761" i="7"/>
  <c r="R761" i="7" s="1"/>
  <c r="K767" i="7"/>
  <c r="R767" i="7" s="1"/>
  <c r="K506" i="7"/>
  <c r="R506" i="7" s="1"/>
  <c r="K1247" i="7"/>
  <c r="R1247" i="7" s="1"/>
  <c r="K1228" i="7"/>
  <c r="R1228" i="7" s="1"/>
  <c r="K80" i="7"/>
  <c r="R80" i="7" s="1"/>
  <c r="K104" i="7"/>
  <c r="R104" i="7" s="1"/>
  <c r="Q104" i="7"/>
  <c r="W104" i="7" s="1"/>
  <c r="K825" i="7"/>
  <c r="R825" i="7" s="1"/>
  <c r="K815" i="7"/>
  <c r="R815" i="7" s="1"/>
  <c r="K718" i="7"/>
  <c r="R718" i="7" s="1"/>
  <c r="K1436" i="7"/>
  <c r="R1436" i="7" s="1"/>
  <c r="K1451" i="7"/>
  <c r="R1451" i="7" s="1"/>
  <c r="Q1451" i="7"/>
  <c r="W1451" i="7" s="1"/>
  <c r="Q484" i="7"/>
  <c r="K484" i="7"/>
  <c r="R484" i="7" s="1"/>
  <c r="K474" i="7"/>
  <c r="R474" i="7" s="1"/>
  <c r="K1205" i="7"/>
  <c r="R1205" i="7" s="1"/>
  <c r="K1219" i="7"/>
  <c r="R1219" i="7" s="1"/>
  <c r="K321" i="7"/>
  <c r="R321" i="7" s="1"/>
  <c r="K327" i="7"/>
  <c r="R327" i="7" s="1"/>
  <c r="K1056" i="7"/>
  <c r="R1056" i="7" s="1"/>
  <c r="K398" i="7"/>
  <c r="R398" i="7" s="1"/>
  <c r="K1122" i="7"/>
  <c r="K1134" i="7"/>
  <c r="R1134" i="7" s="1"/>
  <c r="K59" i="7"/>
  <c r="R59" i="7" s="1"/>
  <c r="K72" i="7"/>
  <c r="Q72" i="7"/>
  <c r="K784" i="7"/>
  <c r="R784" i="7" s="1"/>
  <c r="K799" i="7"/>
  <c r="R799" i="7" s="1"/>
  <c r="Q590" i="7"/>
  <c r="W590" i="7" s="1"/>
  <c r="K590" i="7"/>
  <c r="R590" i="7" s="1"/>
  <c r="K596" i="7"/>
  <c r="R596" i="7" s="1"/>
  <c r="K1309" i="7"/>
  <c r="R1309" i="7" s="1"/>
  <c r="K603" i="7"/>
  <c r="R603" i="7" s="1"/>
  <c r="K616" i="7"/>
  <c r="R616" i="7" s="1"/>
  <c r="Q616" i="7"/>
  <c r="W616" i="7" s="1"/>
  <c r="K551" i="7"/>
  <c r="R551" i="7" s="1"/>
  <c r="K559" i="7"/>
  <c r="R559" i="7" s="1"/>
  <c r="Q559" i="7"/>
  <c r="W559" i="7" s="1"/>
  <c r="K1278" i="7"/>
  <c r="R1278" i="7" s="1"/>
  <c r="K1289" i="7"/>
  <c r="R1289" i="7" s="1"/>
  <c r="K151" i="7"/>
  <c r="R151" i="7" s="1"/>
  <c r="K150" i="7"/>
  <c r="R150" i="7" s="1"/>
  <c r="K875" i="7"/>
  <c r="R875" i="7" s="1"/>
  <c r="K865" i="7"/>
  <c r="R865" i="7" s="1"/>
  <c r="K643" i="7"/>
  <c r="R643" i="7" s="1"/>
  <c r="K1363" i="7"/>
  <c r="R1363" i="7" s="1"/>
  <c r="K1360" i="7"/>
  <c r="R1360" i="7" s="1"/>
  <c r="K233" i="7"/>
  <c r="R233" i="7" s="1"/>
  <c r="Q233" i="7"/>
  <c r="W233" i="7" s="1"/>
  <c r="K946" i="7"/>
  <c r="R946" i="7" s="1"/>
  <c r="K1394" i="7"/>
  <c r="R1394" i="7" s="1"/>
  <c r="K1391" i="7"/>
  <c r="R1391" i="7" s="1"/>
  <c r="Q1391" i="7"/>
  <c r="W1391" i="7" s="1"/>
  <c r="K312" i="7"/>
  <c r="R312" i="7" s="1"/>
  <c r="K1030" i="7"/>
  <c r="K1024" i="7"/>
  <c r="R1024" i="7" s="1"/>
  <c r="X746" i="7"/>
  <c r="S746" i="7"/>
  <c r="K195" i="7"/>
  <c r="R195" i="7" s="1"/>
  <c r="K194" i="7"/>
  <c r="R194" i="7" s="1"/>
  <c r="K922" i="7"/>
  <c r="R922" i="7" s="1"/>
  <c r="K379" i="7"/>
  <c r="R379" i="7" s="1"/>
  <c r="K387" i="7"/>
  <c r="R387" i="7" s="1"/>
  <c r="K1117" i="7"/>
  <c r="R1117" i="7" s="1"/>
  <c r="X1192" i="7"/>
  <c r="S1192" i="7"/>
  <c r="Y1192" i="7" s="1"/>
  <c r="K540" i="7"/>
  <c r="R540" i="7" s="1"/>
  <c r="K1254" i="7"/>
  <c r="R1254" i="7" s="1"/>
  <c r="K1269" i="7"/>
  <c r="R1269" i="7" s="1"/>
  <c r="K169" i="7"/>
  <c r="R169" i="7" s="1"/>
  <c r="K173" i="7"/>
  <c r="R173" i="7" s="1"/>
  <c r="Q173" i="7"/>
  <c r="W173" i="7" s="1"/>
  <c r="K907" i="7"/>
  <c r="R907" i="7" s="1"/>
  <c r="K1220" i="7"/>
  <c r="R1220" i="7" s="1"/>
  <c r="K1052" i="7"/>
  <c r="R1052" i="7" s="1"/>
  <c r="Q1052" i="7"/>
  <c r="W1052" i="7" s="1"/>
  <c r="K639" i="7"/>
  <c r="R639" i="7" s="1"/>
  <c r="Q639" i="7"/>
  <c r="W639" i="7" s="1"/>
  <c r="V132" i="11"/>
  <c r="AB132" i="11"/>
  <c r="AB127" i="11"/>
  <c r="V127" i="11"/>
  <c r="V163" i="11"/>
  <c r="AB163" i="11"/>
  <c r="K4" i="12"/>
  <c r="L4" i="12" s="1"/>
  <c r="R1444" i="7"/>
  <c r="R1454" i="7"/>
  <c r="X1447" i="7"/>
  <c r="S1447" i="7"/>
  <c r="Y1447" i="7" s="1"/>
  <c r="X1417" i="7"/>
  <c r="S1417" i="7"/>
  <c r="Y1417" i="7" s="1"/>
  <c r="R1213" i="7"/>
  <c r="R1108" i="7"/>
  <c r="R1030" i="7"/>
  <c r="Q977" i="7"/>
  <c r="W977" i="7" s="1"/>
  <c r="X1002" i="7"/>
  <c r="S1002" i="7"/>
  <c r="Y1002" i="7" s="1"/>
  <c r="S996" i="7"/>
  <c r="Y996" i="7" s="1"/>
  <c r="X996" i="7"/>
  <c r="X1093" i="7"/>
  <c r="S1093" i="7"/>
  <c r="Y1093" i="7" s="1"/>
  <c r="Q958" i="7"/>
  <c r="W958" i="7" s="1"/>
  <c r="R838" i="7"/>
  <c r="C233" i="8"/>
  <c r="W753" i="7"/>
  <c r="R593" i="7"/>
  <c r="R738" i="7"/>
  <c r="W734" i="7"/>
  <c r="X699" i="7"/>
  <c r="S699" i="7"/>
  <c r="Y699" i="7" s="1"/>
  <c r="Q757" i="7"/>
  <c r="W757" i="7" s="1"/>
  <c r="R391" i="7"/>
  <c r="C188" i="8"/>
  <c r="W656" i="7"/>
  <c r="R260" i="7"/>
  <c r="C198" i="8"/>
  <c r="W666" i="7"/>
  <c r="R326" i="7"/>
  <c r="R248" i="7"/>
  <c r="R457" i="7"/>
  <c r="Q466" i="7"/>
  <c r="R236" i="7"/>
  <c r="R309" i="7"/>
  <c r="R270" i="7"/>
  <c r="R88" i="7"/>
  <c r="R314" i="7"/>
  <c r="R96" i="7"/>
  <c r="C120" i="8"/>
  <c r="W458" i="7"/>
  <c r="W147" i="7"/>
  <c r="R101" i="7"/>
  <c r="C3" i="8"/>
  <c r="W3" i="7"/>
  <c r="J258" i="14"/>
  <c r="J50" i="14"/>
  <c r="J232" i="14"/>
  <c r="J24" i="14"/>
  <c r="J206" i="14"/>
  <c r="J180" i="14"/>
  <c r="J154" i="14"/>
  <c r="J128" i="14"/>
  <c r="J102" i="14"/>
  <c r="N258" i="14"/>
  <c r="J76" i="14"/>
  <c r="C54" i="8"/>
  <c r="W132" i="7"/>
  <c r="J111" i="14"/>
  <c r="J85" i="14"/>
  <c r="N241" i="14"/>
  <c r="J59" i="14"/>
  <c r="J241" i="14"/>
  <c r="J33" i="14"/>
  <c r="J7" i="14"/>
  <c r="J215" i="14"/>
  <c r="J189" i="14"/>
  <c r="J163" i="14"/>
  <c r="J137" i="14"/>
  <c r="K143" i="14"/>
  <c r="N143" i="14"/>
  <c r="L143" i="14"/>
  <c r="K419" i="7"/>
  <c r="R419" i="7" s="1"/>
  <c r="K1163" i="7"/>
  <c r="R1163" i="7" s="1"/>
  <c r="K1160" i="7"/>
  <c r="R1160" i="7" s="1"/>
  <c r="K354" i="7"/>
  <c r="R354" i="7" s="1"/>
  <c r="Q354" i="7"/>
  <c r="W354" i="7" s="1"/>
  <c r="Q1083" i="7"/>
  <c r="W1083" i="7" s="1"/>
  <c r="K1083" i="7"/>
  <c r="R1083" i="7" s="1"/>
  <c r="K30" i="7"/>
  <c r="R30" i="7" s="1"/>
  <c r="K43" i="7"/>
  <c r="R43" i="7" s="1"/>
  <c r="K758" i="7"/>
  <c r="R758" i="7" s="1"/>
  <c r="K514" i="7"/>
  <c r="R514" i="7" s="1"/>
  <c r="K1238" i="7"/>
  <c r="R1238" i="7" s="1"/>
  <c r="K1244" i="7"/>
  <c r="R1244" i="7" s="1"/>
  <c r="K103" i="7"/>
  <c r="R103" i="7" s="1"/>
  <c r="K95" i="7"/>
  <c r="R95" i="7" s="1"/>
  <c r="K816" i="7"/>
  <c r="R816" i="7" s="1"/>
  <c r="K831" i="7"/>
  <c r="R831" i="7" s="1"/>
  <c r="K709" i="7"/>
  <c r="R709" i="7" s="1"/>
  <c r="K1452" i="7"/>
  <c r="R1452" i="7" s="1"/>
  <c r="K1442" i="7"/>
  <c r="R1442" i="7" s="1"/>
  <c r="K246" i="7"/>
  <c r="R246" i="7" s="1"/>
  <c r="K982" i="7"/>
  <c r="R982" i="7" s="1"/>
  <c r="K972" i="7"/>
  <c r="R972" i="7" s="1"/>
  <c r="Q972" i="7"/>
  <c r="W972" i="7" s="1"/>
  <c r="K490" i="7"/>
  <c r="R490" i="7" s="1"/>
  <c r="K1199" i="7"/>
  <c r="R1199" i="7" s="1"/>
  <c r="Q1199" i="7"/>
  <c r="W1199" i="7" s="1"/>
  <c r="K1210" i="7"/>
  <c r="R1210" i="7" s="1"/>
  <c r="K337" i="7"/>
  <c r="R337" i="7" s="1"/>
  <c r="K1046" i="7"/>
  <c r="R1046" i="7" s="1"/>
  <c r="K1047" i="7"/>
  <c r="R1047" i="7" s="1"/>
  <c r="K414" i="7"/>
  <c r="R414" i="7" s="1"/>
  <c r="K1126" i="7"/>
  <c r="R1126" i="7" s="1"/>
  <c r="K1130" i="7"/>
  <c r="R1130" i="7" s="1"/>
  <c r="K71" i="7"/>
  <c r="R71" i="7" s="1"/>
  <c r="K63" i="7"/>
  <c r="R63" i="7" s="1"/>
  <c r="K800" i="7"/>
  <c r="R800" i="7" s="1"/>
  <c r="K790" i="7"/>
  <c r="R790" i="7" s="1"/>
  <c r="K581" i="7"/>
  <c r="K1308" i="7"/>
  <c r="R1308" i="7" s="1"/>
  <c r="K1325" i="7"/>
  <c r="R1325" i="7" s="1"/>
  <c r="K607" i="7"/>
  <c r="R607" i="7" s="1"/>
  <c r="Q607" i="7"/>
  <c r="W607" i="7" s="1"/>
  <c r="K562" i="7"/>
  <c r="R562" i="7" s="1"/>
  <c r="K550" i="7"/>
  <c r="R550" i="7" s="1"/>
  <c r="K1292" i="7"/>
  <c r="R1292" i="7" s="1"/>
  <c r="K137" i="7"/>
  <c r="R137" i="7" s="1"/>
  <c r="K141" i="7"/>
  <c r="R141" i="7" s="1"/>
  <c r="Q141" i="7"/>
  <c r="K866" i="7"/>
  <c r="R866" i="7" s="1"/>
  <c r="K881" i="7"/>
  <c r="R881" i="7" s="1"/>
  <c r="K634" i="7"/>
  <c r="R634" i="7" s="1"/>
  <c r="K1354" i="7"/>
  <c r="R1354" i="7" s="1"/>
  <c r="K1372" i="7"/>
  <c r="R1372" i="7" s="1"/>
  <c r="K211" i="7"/>
  <c r="R211" i="7" s="1"/>
  <c r="K224" i="7"/>
  <c r="R224" i="7" s="1"/>
  <c r="K962" i="7"/>
  <c r="R962" i="7" s="1"/>
  <c r="K676" i="7"/>
  <c r="R676" i="7" s="1"/>
  <c r="K1382" i="7"/>
  <c r="R1382" i="7" s="1"/>
  <c r="K1398" i="7"/>
  <c r="R1398" i="7" s="1"/>
  <c r="K303" i="7"/>
  <c r="R303" i="7" s="1"/>
  <c r="K1023" i="7"/>
  <c r="R1023" i="7" s="1"/>
  <c r="K1040" i="7"/>
  <c r="R1040" i="7" s="1"/>
  <c r="K8" i="7"/>
  <c r="R8" i="7" s="1"/>
  <c r="K755" i="7"/>
  <c r="R755" i="7" s="1"/>
  <c r="K737" i="7"/>
  <c r="R737" i="7" s="1"/>
  <c r="K207" i="7"/>
  <c r="R207" i="7" s="1"/>
  <c r="K923" i="7"/>
  <c r="R923" i="7" s="1"/>
  <c r="K929" i="7"/>
  <c r="R929" i="7" s="1"/>
  <c r="K372" i="7"/>
  <c r="R372" i="7" s="1"/>
  <c r="K378" i="7"/>
  <c r="R378" i="7" s="1"/>
  <c r="K1097" i="7"/>
  <c r="R1097" i="7" s="1"/>
  <c r="K452" i="7"/>
  <c r="R452" i="7" s="1"/>
  <c r="K451" i="7"/>
  <c r="R451" i="7" s="1"/>
  <c r="K1177" i="7"/>
  <c r="R1177" i="7" s="1"/>
  <c r="K1183" i="7"/>
  <c r="R1183" i="7" s="1"/>
  <c r="Q1183" i="7"/>
  <c r="W1183" i="7" s="1"/>
  <c r="K531" i="7"/>
  <c r="R531" i="7" s="1"/>
  <c r="K1270" i="7"/>
  <c r="R1270" i="7" s="1"/>
  <c r="K1260" i="7"/>
  <c r="R1260" i="7" s="1"/>
  <c r="K834" i="7"/>
  <c r="R834" i="7" s="1"/>
  <c r="K158" i="7"/>
  <c r="R158" i="7" s="1"/>
  <c r="K164" i="7"/>
  <c r="R164" i="7" s="1"/>
  <c r="K898" i="7"/>
  <c r="R898" i="7" s="1"/>
  <c r="L192" i="14"/>
  <c r="P159" i="11"/>
  <c r="R159" i="11" s="1"/>
  <c r="W159" i="11" s="1"/>
  <c r="G23" i="12" s="1"/>
  <c r="M159" i="11"/>
  <c r="Q159" i="11"/>
  <c r="V228" i="11"/>
  <c r="AB228" i="11"/>
  <c r="V214" i="11"/>
  <c r="AB214" i="11"/>
  <c r="AB213" i="11"/>
  <c r="V213" i="11"/>
  <c r="AB86" i="11"/>
  <c r="V86" i="11"/>
  <c r="R1412" i="7"/>
  <c r="R1299" i="7"/>
  <c r="R1173" i="7"/>
  <c r="R1172" i="7"/>
  <c r="R957" i="7"/>
  <c r="W737" i="7"/>
  <c r="R7" i="7"/>
  <c r="V211" i="11"/>
  <c r="AB211" i="11"/>
  <c r="R1440" i="7"/>
  <c r="R1326" i="7"/>
  <c r="X1351" i="7"/>
  <c r="S1351" i="7"/>
  <c r="Y1351" i="7" s="1"/>
  <c r="R1164" i="7"/>
  <c r="R1207" i="7"/>
  <c r="R1079" i="7"/>
  <c r="R1136" i="7"/>
  <c r="R1020" i="7"/>
  <c r="X991" i="7"/>
  <c r="R901" i="7"/>
  <c r="R880" i="7"/>
  <c r="R775" i="7"/>
  <c r="S847" i="7"/>
  <c r="Y847" i="7" s="1"/>
  <c r="X847" i="7"/>
  <c r="X602" i="7"/>
  <c r="S602" i="7"/>
  <c r="Y602" i="7" s="1"/>
  <c r="R565" i="7"/>
  <c r="C91" i="8"/>
  <c r="W377" i="7"/>
  <c r="C132" i="8"/>
  <c r="W470" i="7"/>
  <c r="S129" i="7"/>
  <c r="Y129" i="7" s="1"/>
  <c r="X129" i="7"/>
  <c r="C150" i="8"/>
  <c r="W488" i="7"/>
  <c r="X247" i="7"/>
  <c r="S247" i="7"/>
  <c r="Y247" i="7" s="1"/>
  <c r="C2" i="8"/>
  <c r="W2" i="7"/>
  <c r="R1322" i="7"/>
  <c r="R389" i="7"/>
  <c r="V232" i="11"/>
  <c r="AB232" i="11"/>
  <c r="Q225" i="11"/>
  <c r="P225" i="11"/>
  <c r="R225" i="11" s="1"/>
  <c r="W225" i="11" s="1"/>
  <c r="G31" i="12" s="1"/>
  <c r="M225" i="11"/>
  <c r="AB203" i="11"/>
  <c r="AB206" i="11"/>
  <c r="V206" i="11"/>
  <c r="V58" i="11"/>
  <c r="G6" i="12" s="1"/>
  <c r="AB58" i="11"/>
  <c r="AB42" i="11"/>
  <c r="V42" i="11"/>
  <c r="Q215" i="11"/>
  <c r="P215" i="11"/>
  <c r="R215" i="11" s="1"/>
  <c r="W215" i="11" s="1"/>
  <c r="M215" i="11"/>
  <c r="Q223" i="11"/>
  <c r="P223" i="11"/>
  <c r="R223" i="11" s="1"/>
  <c r="W223" i="11" s="1"/>
  <c r="M223" i="11"/>
  <c r="AB201" i="11"/>
  <c r="AB177" i="11"/>
  <c r="V109" i="11"/>
  <c r="AB109" i="11"/>
  <c r="AB116" i="11"/>
  <c r="V116" i="11"/>
  <c r="V84" i="11"/>
  <c r="AB84" i="11"/>
  <c r="G15" i="12"/>
  <c r="AB53" i="11"/>
  <c r="V53" i="11"/>
  <c r="AB25" i="11"/>
  <c r="V25" i="11"/>
  <c r="R1438" i="7"/>
  <c r="Q1431" i="7"/>
  <c r="W1431" i="7" s="1"/>
  <c r="R1315" i="7"/>
  <c r="R1369" i="7"/>
  <c r="S1336" i="7"/>
  <c r="Y1336" i="7" s="1"/>
  <c r="X1336" i="7"/>
  <c r="Q1332" i="7"/>
  <c r="W1332" i="7" s="1"/>
  <c r="R1281" i="7"/>
  <c r="R1189" i="7"/>
  <c r="R1188" i="7"/>
  <c r="S1226" i="7"/>
  <c r="Y1226" i="7" s="1"/>
  <c r="R1092" i="7"/>
  <c r="X1089" i="7"/>
  <c r="S1089" i="7"/>
  <c r="Y1089" i="7" s="1"/>
  <c r="R1085" i="7"/>
  <c r="X998" i="7"/>
  <c r="S998" i="7"/>
  <c r="Y998" i="7" s="1"/>
  <c r="R857" i="7"/>
  <c r="R577" i="7"/>
  <c r="C197" i="8"/>
  <c r="W665" i="7"/>
  <c r="W738" i="7"/>
  <c r="R581" i="7"/>
  <c r="X626" i="7"/>
  <c r="S626" i="7"/>
  <c r="Y626" i="7" s="1"/>
  <c r="C224" i="8"/>
  <c r="W744" i="7"/>
  <c r="R375" i="7"/>
  <c r="R647" i="7"/>
  <c r="D153" i="8"/>
  <c r="X491" i="7"/>
  <c r="S491" i="7"/>
  <c r="D122" i="8"/>
  <c r="X460" i="7"/>
  <c r="S460" i="7"/>
  <c r="C163" i="8"/>
  <c r="W501" i="7"/>
  <c r="R529" i="7"/>
  <c r="R244" i="7"/>
  <c r="S409" i="7"/>
  <c r="Y409" i="7" s="1"/>
  <c r="X409" i="7"/>
  <c r="C195" i="8"/>
  <c r="W663" i="7"/>
  <c r="R232" i="7"/>
  <c r="C119" i="8"/>
  <c r="W457" i="7"/>
  <c r="R615" i="7"/>
  <c r="R254" i="7"/>
  <c r="C104" i="8"/>
  <c r="W390" i="7"/>
  <c r="R72" i="7"/>
  <c r="Q232" i="7"/>
  <c r="W232" i="7" s="1"/>
  <c r="R55" i="7"/>
  <c r="C96" i="8"/>
  <c r="W382" i="7"/>
  <c r="C38" i="8"/>
  <c r="W64" i="7"/>
  <c r="C7" i="8"/>
  <c r="W7" i="7"/>
  <c r="J175" i="14"/>
  <c r="J123" i="14"/>
  <c r="J149" i="14"/>
  <c r="J97" i="14"/>
  <c r="N253" i="14"/>
  <c r="J71" i="14"/>
  <c r="J253" i="14"/>
  <c r="J45" i="14"/>
  <c r="J227" i="14"/>
  <c r="J19" i="14"/>
  <c r="J201" i="14"/>
  <c r="N169" i="14"/>
  <c r="K169" i="14"/>
  <c r="Q1407" i="7"/>
  <c r="W1407" i="7" s="1"/>
  <c r="K1407" i="7"/>
  <c r="R1407" i="7" s="1"/>
  <c r="K266" i="7"/>
  <c r="R266" i="7" s="1"/>
  <c r="K1006" i="7"/>
  <c r="R1006" i="7" s="1"/>
  <c r="K427" i="7"/>
  <c r="R427" i="7" s="1"/>
  <c r="K435" i="7"/>
  <c r="R435" i="7" s="1"/>
  <c r="K1151" i="7"/>
  <c r="R1151" i="7" s="1"/>
  <c r="Q1151" i="7"/>
  <c r="W1151" i="7" s="1"/>
  <c r="K350" i="7"/>
  <c r="R350" i="7" s="1"/>
  <c r="Q350" i="7"/>
  <c r="W350" i="7" s="1"/>
  <c r="K360" i="7"/>
  <c r="R360" i="7" s="1"/>
  <c r="Q360" i="7"/>
  <c r="W360" i="7" s="1"/>
  <c r="K37" i="7"/>
  <c r="R37" i="7" s="1"/>
  <c r="K46" i="7"/>
  <c r="R46" i="7" s="1"/>
  <c r="Q46" i="7"/>
  <c r="W46" i="7" s="1"/>
  <c r="K768" i="7"/>
  <c r="R768" i="7" s="1"/>
  <c r="K774" i="7"/>
  <c r="R774" i="7" s="1"/>
  <c r="K497" i="7"/>
  <c r="R497" i="7" s="1"/>
  <c r="Q497" i="7"/>
  <c r="K1229" i="7"/>
  <c r="R1229" i="7" s="1"/>
  <c r="K1235" i="7"/>
  <c r="R1235" i="7" s="1"/>
  <c r="K87" i="7"/>
  <c r="R87" i="7" s="1"/>
  <c r="Q1443" i="7"/>
  <c r="W1443" i="7" s="1"/>
  <c r="K1443" i="7"/>
  <c r="R1443" i="7" s="1"/>
  <c r="K988" i="7"/>
  <c r="R988" i="7" s="1"/>
  <c r="Q988" i="7"/>
  <c r="W988" i="7" s="1"/>
  <c r="D139" i="8"/>
  <c r="X477" i="7"/>
  <c r="S477" i="7"/>
  <c r="K481" i="7"/>
  <c r="R481" i="7" s="1"/>
  <c r="Q481" i="7"/>
  <c r="K1206" i="7"/>
  <c r="R1206" i="7" s="1"/>
  <c r="K328" i="7"/>
  <c r="R328" i="7" s="1"/>
  <c r="K1062" i="7"/>
  <c r="R1062" i="7" s="1"/>
  <c r="K1063" i="7"/>
  <c r="R1063" i="7" s="1"/>
  <c r="K1123" i="7"/>
  <c r="R1123" i="7" s="1"/>
  <c r="K75" i="7"/>
  <c r="R75" i="7" s="1"/>
  <c r="K79" i="7"/>
  <c r="R79" i="7" s="1"/>
  <c r="K791" i="7"/>
  <c r="R791" i="7" s="1"/>
  <c r="K806" i="7"/>
  <c r="R806" i="7" s="1"/>
  <c r="K597" i="7"/>
  <c r="R597" i="7" s="1"/>
  <c r="K1324" i="7"/>
  <c r="R1324" i="7" s="1"/>
  <c r="K1316" i="7"/>
  <c r="R1316" i="7" s="1"/>
  <c r="K623" i="7"/>
  <c r="R623" i="7" s="1"/>
  <c r="Q623" i="7"/>
  <c r="W623" i="7" s="1"/>
  <c r="L218" i="14"/>
  <c r="K218" i="14"/>
  <c r="K555" i="7"/>
  <c r="R555" i="7" s="1"/>
  <c r="K566" i="7"/>
  <c r="R566" i="7" s="1"/>
  <c r="K1276" i="7"/>
  <c r="R1276" i="7" s="1"/>
  <c r="K153" i="7"/>
  <c r="R153" i="7" s="1"/>
  <c r="K157" i="7"/>
  <c r="R157" i="7" s="1"/>
  <c r="Q157" i="7"/>
  <c r="K882" i="7"/>
  <c r="R882" i="7" s="1"/>
  <c r="K649" i="7"/>
  <c r="R649" i="7" s="1"/>
  <c r="K1375" i="7"/>
  <c r="R1375" i="7" s="1"/>
  <c r="Q1375" i="7"/>
  <c r="W1375" i="7" s="1"/>
  <c r="K1379" i="7"/>
  <c r="R1379" i="7" s="1"/>
  <c r="Q1379" i="7"/>
  <c r="W1379" i="7" s="1"/>
  <c r="K227" i="7"/>
  <c r="R227" i="7" s="1"/>
  <c r="K215" i="7"/>
  <c r="R215" i="7" s="1"/>
  <c r="Q672" i="7"/>
  <c r="K672" i="7"/>
  <c r="R672" i="7" s="1"/>
  <c r="K1392" i="7"/>
  <c r="R1392" i="7" s="1"/>
  <c r="K1389" i="7"/>
  <c r="R1389" i="7" s="1"/>
  <c r="Q1389" i="7"/>
  <c r="W1389" i="7" s="1"/>
  <c r="S294" i="7"/>
  <c r="Y294" i="7" s="1"/>
  <c r="X294" i="7"/>
  <c r="K1039" i="7"/>
  <c r="R1039" i="7" s="1"/>
  <c r="K24" i="7"/>
  <c r="R24" i="7" s="1"/>
  <c r="K733" i="7"/>
  <c r="R733" i="7" s="1"/>
  <c r="K753" i="7"/>
  <c r="R753" i="7" s="1"/>
  <c r="K918" i="7"/>
  <c r="R918" i="7" s="1"/>
  <c r="K913" i="7"/>
  <c r="R913" i="7" s="1"/>
  <c r="K369" i="7"/>
  <c r="R369" i="7" s="1"/>
  <c r="Q369" i="7"/>
  <c r="X385" i="7"/>
  <c r="S385" i="7"/>
  <c r="Q468" i="7"/>
  <c r="K468" i="7"/>
  <c r="R468" i="7" s="1"/>
  <c r="K467" i="7"/>
  <c r="R467" i="7" s="1"/>
  <c r="K1174" i="7"/>
  <c r="R1174" i="7" s="1"/>
  <c r="K547" i="7"/>
  <c r="R547" i="7" s="1"/>
  <c r="K113" i="7"/>
  <c r="R113" i="7" s="1"/>
  <c r="K845" i="7"/>
  <c r="R845" i="7" s="1"/>
  <c r="K846" i="7"/>
  <c r="R846" i="7" s="1"/>
  <c r="K174" i="7"/>
  <c r="R174" i="7" s="1"/>
  <c r="K180" i="7"/>
  <c r="R180" i="7" s="1"/>
  <c r="K889" i="7"/>
  <c r="R889" i="7" s="1"/>
  <c r="L166" i="14"/>
  <c r="J156" i="14"/>
  <c r="J130" i="14"/>
  <c r="J104" i="14"/>
  <c r="N260" i="14"/>
  <c r="J78" i="14"/>
  <c r="J260" i="14"/>
  <c r="J52" i="14"/>
  <c r="J234" i="14"/>
  <c r="J26" i="14"/>
  <c r="J208" i="14"/>
  <c r="J182" i="14"/>
  <c r="J108" i="14"/>
  <c r="J82" i="14"/>
  <c r="N238" i="14"/>
  <c r="J56" i="14"/>
  <c r="J238" i="14"/>
  <c r="J30" i="14"/>
  <c r="J212" i="14"/>
  <c r="J4" i="14"/>
  <c r="J186" i="14"/>
  <c r="J134" i="14"/>
  <c r="J160" i="14"/>
  <c r="N117" i="14"/>
  <c r="C19" i="16" s="1"/>
  <c r="D19" i="16" s="1"/>
  <c r="K117" i="14"/>
  <c r="X685" i="7"/>
  <c r="S685" i="7"/>
  <c r="Y685" i="7" s="1"/>
  <c r="Q1423" i="7"/>
  <c r="W1423" i="7" s="1"/>
  <c r="K1423" i="7"/>
  <c r="R1423" i="7" s="1"/>
  <c r="K443" i="7"/>
  <c r="R443" i="7" s="1"/>
  <c r="X426" i="7"/>
  <c r="S426" i="7"/>
  <c r="Y426" i="7" s="1"/>
  <c r="K1167" i="7"/>
  <c r="R1167" i="7" s="1"/>
  <c r="Q1167" i="7"/>
  <c r="W1167" i="7" s="1"/>
  <c r="K365" i="7"/>
  <c r="R365" i="7" s="1"/>
  <c r="Q365" i="7"/>
  <c r="W365" i="7" s="1"/>
  <c r="K44" i="7"/>
  <c r="R44" i="7" s="1"/>
  <c r="K759" i="7"/>
  <c r="R759" i="7" s="1"/>
  <c r="K507" i="7"/>
  <c r="R507" i="7" s="1"/>
  <c r="K91" i="7"/>
  <c r="R91" i="7" s="1"/>
  <c r="K102" i="7"/>
  <c r="R102" i="7" s="1"/>
  <c r="K823" i="7"/>
  <c r="R823" i="7" s="1"/>
  <c r="K707" i="7"/>
  <c r="R707" i="7" s="1"/>
  <c r="X716" i="7"/>
  <c r="S716" i="7"/>
  <c r="Y716" i="7" s="1"/>
  <c r="K1434" i="7"/>
  <c r="R1434" i="7" s="1"/>
  <c r="K1449" i="7"/>
  <c r="R1449" i="7" s="1"/>
  <c r="K252" i="7"/>
  <c r="R252" i="7" s="1"/>
  <c r="K493" i="7"/>
  <c r="R493" i="7" s="1"/>
  <c r="K472" i="7"/>
  <c r="R472" i="7" s="1"/>
  <c r="K1222" i="7"/>
  <c r="R1222" i="7" s="1"/>
  <c r="K397" i="7"/>
  <c r="R397" i="7" s="1"/>
  <c r="K396" i="7"/>
  <c r="R396" i="7" s="1"/>
  <c r="Q396" i="7"/>
  <c r="W396" i="7" s="1"/>
  <c r="K1125" i="7"/>
  <c r="R1125" i="7" s="1"/>
  <c r="K1137" i="7"/>
  <c r="R1137" i="7" s="1"/>
  <c r="K64" i="7"/>
  <c r="R64" i="7" s="1"/>
  <c r="Q54" i="7"/>
  <c r="K54" i="7"/>
  <c r="R54" i="7" s="1"/>
  <c r="K807" i="7"/>
  <c r="R807" i="7" s="1"/>
  <c r="K624" i="7"/>
  <c r="R624" i="7" s="1"/>
  <c r="K614" i="7"/>
  <c r="R614" i="7" s="1"/>
  <c r="Q614" i="7"/>
  <c r="W614" i="7" s="1"/>
  <c r="K1334" i="7"/>
  <c r="R1334" i="7" s="1"/>
  <c r="K557" i="7"/>
  <c r="R557" i="7" s="1"/>
  <c r="K1286" i="7"/>
  <c r="R1286" i="7" s="1"/>
  <c r="K132" i="7"/>
  <c r="R132" i="7" s="1"/>
  <c r="K641" i="7"/>
  <c r="R641" i="7" s="1"/>
  <c r="Q1361" i="7"/>
  <c r="W1361" i="7" s="1"/>
  <c r="K1361" i="7"/>
  <c r="R1361" i="7" s="1"/>
  <c r="K1377" i="7"/>
  <c r="R1377" i="7" s="1"/>
  <c r="K231" i="7"/>
  <c r="R231" i="7" s="1"/>
  <c r="K960" i="7"/>
  <c r="R960" i="7" s="1"/>
  <c r="K655" i="7"/>
  <c r="R655" i="7" s="1"/>
  <c r="Q655" i="7"/>
  <c r="K1405" i="7"/>
  <c r="R1405" i="7" s="1"/>
  <c r="K310" i="7"/>
  <c r="R310" i="7" s="1"/>
  <c r="K1017" i="7"/>
  <c r="R1017" i="7" s="1"/>
  <c r="K1038" i="7"/>
  <c r="R1038" i="7" s="1"/>
  <c r="K9" i="7"/>
  <c r="R9" i="7" s="1"/>
  <c r="Q15" i="7"/>
  <c r="K15" i="7"/>
  <c r="R15" i="7" s="1"/>
  <c r="X749" i="7"/>
  <c r="S749" i="7"/>
  <c r="K920" i="7"/>
  <c r="R920" i="7" s="1"/>
  <c r="K376" i="7"/>
  <c r="R376" i="7" s="1"/>
  <c r="K1095" i="7"/>
  <c r="R1095" i="7" s="1"/>
  <c r="K445" i="7"/>
  <c r="R445" i="7" s="1"/>
  <c r="Q445" i="7"/>
  <c r="K1184" i="7"/>
  <c r="R1184" i="7" s="1"/>
  <c r="Q1252" i="7"/>
  <c r="W1252" i="7" s="1"/>
  <c r="K1252" i="7"/>
  <c r="R1252" i="7" s="1"/>
  <c r="K1267" i="7"/>
  <c r="R1267" i="7" s="1"/>
  <c r="K853" i="7"/>
  <c r="R853" i="7" s="1"/>
  <c r="K165" i="7"/>
  <c r="R165" i="7" s="1"/>
  <c r="K171" i="7"/>
  <c r="R171" i="7" s="1"/>
  <c r="K905" i="7"/>
  <c r="R905" i="7" s="1"/>
  <c r="S234" i="7" l="1"/>
  <c r="Y234" i="7" s="1"/>
  <c r="X234" i="7"/>
  <c r="X361" i="7"/>
  <c r="S361" i="7"/>
  <c r="Y361" i="7" s="1"/>
  <c r="X966" i="7"/>
  <c r="S966" i="7"/>
  <c r="Y966" i="7" s="1"/>
  <c r="X1124" i="7"/>
  <c r="S1124" i="7"/>
  <c r="Y1124" i="7" s="1"/>
  <c r="X989" i="7"/>
  <c r="S989" i="7"/>
  <c r="Y989" i="7" s="1"/>
  <c r="S992" i="7"/>
  <c r="Y992" i="7" s="1"/>
  <c r="X992" i="7"/>
  <c r="S255" i="7"/>
  <c r="Y255" i="7" s="1"/>
  <c r="X255" i="7"/>
  <c r="S253" i="7"/>
  <c r="Y253" i="7" s="1"/>
  <c r="X253" i="7"/>
  <c r="X1390" i="7"/>
  <c r="S1390" i="7"/>
  <c r="Y1390" i="7" s="1"/>
  <c r="S122" i="7"/>
  <c r="Y122" i="7" s="1"/>
  <c r="X122" i="7"/>
  <c r="S1256" i="7"/>
  <c r="Y1256" i="7" s="1"/>
  <c r="X1256" i="7"/>
  <c r="X1310" i="7"/>
  <c r="S1310" i="7"/>
  <c r="Y1310" i="7" s="1"/>
  <c r="S689" i="7"/>
  <c r="Y689" i="7" s="1"/>
  <c r="X689" i="7"/>
  <c r="S276" i="7"/>
  <c r="Y276" i="7" s="1"/>
  <c r="X276" i="7"/>
  <c r="S611" i="7"/>
  <c r="Y611" i="7" s="1"/>
  <c r="X611" i="7"/>
  <c r="S745" i="7"/>
  <c r="X745" i="7"/>
  <c r="S1161" i="7"/>
  <c r="Y1161" i="7" s="1"/>
  <c r="X1161" i="7"/>
  <c r="S832" i="7"/>
  <c r="Y832" i="7" s="1"/>
  <c r="X832" i="7"/>
  <c r="S681" i="7"/>
  <c r="Y681" i="7" s="1"/>
  <c r="X681" i="7"/>
  <c r="S342" i="7"/>
  <c r="Y342" i="7" s="1"/>
  <c r="X342" i="7"/>
  <c r="X522" i="7"/>
  <c r="S522" i="7"/>
  <c r="Y522" i="7" s="1"/>
  <c r="S675" i="7"/>
  <c r="Y675" i="7" s="1"/>
  <c r="X675" i="7"/>
  <c r="X1156" i="7"/>
  <c r="S1156" i="7"/>
  <c r="Y1156" i="7" s="1"/>
  <c r="S777" i="7"/>
  <c r="Y777" i="7" s="1"/>
  <c r="X777" i="7"/>
  <c r="X1073" i="7"/>
  <c r="S1073" i="7"/>
  <c r="Y1073" i="7" s="1"/>
  <c r="X1208" i="7"/>
  <c r="S1208" i="7"/>
  <c r="Y1208" i="7" s="1"/>
  <c r="X829" i="7"/>
  <c r="S829" i="7"/>
  <c r="Y829" i="7" s="1"/>
  <c r="S976" i="7"/>
  <c r="Y976" i="7" s="1"/>
  <c r="X976" i="7"/>
  <c r="X1307" i="7"/>
  <c r="S1307" i="7"/>
  <c r="Y1307" i="7" s="1"/>
  <c r="X341" i="7"/>
  <c r="S341" i="7"/>
  <c r="Y341" i="7" s="1"/>
  <c r="X1239" i="7"/>
  <c r="S1239" i="7"/>
  <c r="Y1239" i="7" s="1"/>
  <c r="X1331" i="7"/>
  <c r="S1331" i="7"/>
  <c r="Y1331" i="7" s="1"/>
  <c r="S973" i="7"/>
  <c r="Y973" i="7" s="1"/>
  <c r="X973" i="7"/>
  <c r="S186" i="7"/>
  <c r="Y186" i="7" s="1"/>
  <c r="X186" i="7"/>
  <c r="X521" i="7"/>
  <c r="S521" i="7"/>
  <c r="X269" i="7"/>
  <c r="S269" i="7"/>
  <c r="Y269" i="7" s="1"/>
  <c r="X237" i="7"/>
  <c r="S237" i="7"/>
  <c r="Y237" i="7" s="1"/>
  <c r="X1031" i="7"/>
  <c r="S1031" i="7"/>
  <c r="Y1031" i="7" s="1"/>
  <c r="X265" i="7"/>
  <c r="S265" i="7"/>
  <c r="Y265" i="7" s="1"/>
  <c r="S363" i="7"/>
  <c r="Y363" i="7" s="1"/>
  <c r="X363" i="7"/>
  <c r="S1428" i="7"/>
  <c r="Y1428" i="7" s="1"/>
  <c r="X1428" i="7"/>
  <c r="X275" i="7"/>
  <c r="S275" i="7"/>
  <c r="Y275" i="7" s="1"/>
  <c r="S725" i="7"/>
  <c r="Y725" i="7" s="1"/>
  <c r="X725" i="7"/>
  <c r="S953" i="7"/>
  <c r="Y953" i="7" s="1"/>
  <c r="X953" i="7"/>
  <c r="S1154" i="7"/>
  <c r="Y1154" i="7" s="1"/>
  <c r="X1154" i="7"/>
  <c r="S693" i="7"/>
  <c r="Y693" i="7" s="1"/>
  <c r="X693" i="7"/>
  <c r="X1422" i="7"/>
  <c r="S1422" i="7"/>
  <c r="Y1422" i="7" s="1"/>
  <c r="X1055" i="7"/>
  <c r="S1055" i="7"/>
  <c r="Y1055" i="7" s="1"/>
  <c r="S1416" i="7"/>
  <c r="Y1416" i="7" s="1"/>
  <c r="X1416" i="7"/>
  <c r="X650" i="7"/>
  <c r="S650" i="7"/>
  <c r="Y650" i="7" s="1"/>
  <c r="X323" i="7"/>
  <c r="S323" i="7"/>
  <c r="Y323" i="7" s="1"/>
  <c r="S319" i="7"/>
  <c r="Y319" i="7" s="1"/>
  <c r="X319" i="7"/>
  <c r="S202" i="7"/>
  <c r="Y202" i="7" s="1"/>
  <c r="X202" i="7"/>
  <c r="X981" i="7"/>
  <c r="S981" i="7"/>
  <c r="Y981" i="7" s="1"/>
  <c r="X285" i="7"/>
  <c r="S285" i="7"/>
  <c r="Y285" i="7" s="1"/>
  <c r="W366" i="7"/>
  <c r="C31" i="8"/>
  <c r="S1251" i="7"/>
  <c r="Y1251" i="7" s="1"/>
  <c r="X1437" i="7"/>
  <c r="S822" i="7"/>
  <c r="Y822" i="7" s="1"/>
  <c r="C218" i="8"/>
  <c r="X34" i="7"/>
  <c r="X1104" i="7"/>
  <c r="D207" i="8"/>
  <c r="S545" i="7"/>
  <c r="Y545" i="7" s="1"/>
  <c r="S1301" i="7"/>
  <c r="Y1301" i="7" s="1"/>
  <c r="S530" i="7"/>
  <c r="Y530" i="7" s="1"/>
  <c r="C69" i="8"/>
  <c r="S86" i="7"/>
  <c r="Y86" i="7" s="1"/>
  <c r="C175" i="8"/>
  <c r="C180" i="8"/>
  <c r="S1243" i="7"/>
  <c r="Y1243" i="7" s="1"/>
  <c r="S993" i="7"/>
  <c r="Y993" i="7" s="1"/>
  <c r="S1421" i="7"/>
  <c r="Y1421" i="7" s="1"/>
  <c r="X1338" i="7"/>
  <c r="S349" i="7"/>
  <c r="Y349" i="7" s="1"/>
  <c r="C59" i="8"/>
  <c r="S286" i="7"/>
  <c r="Y286" i="7" s="1"/>
  <c r="C66" i="8"/>
  <c r="S1086" i="7"/>
  <c r="Y1086" i="7" s="1"/>
  <c r="S355" i="7"/>
  <c r="Y355" i="7" s="1"/>
  <c r="X456" i="7"/>
  <c r="C232" i="8"/>
  <c r="S571" i="7"/>
  <c r="Y571" i="7" s="1"/>
  <c r="X588" i="7"/>
  <c r="X873" i="7"/>
  <c r="C75" i="8"/>
  <c r="C227" i="8"/>
  <c r="S100" i="7"/>
  <c r="Y100" i="7" s="1"/>
  <c r="S991" i="7"/>
  <c r="Y991" i="7" s="1"/>
  <c r="X485" i="7"/>
  <c r="C55" i="8"/>
  <c r="C72" i="8"/>
  <c r="C56" i="8"/>
  <c r="S456" i="7"/>
  <c r="D4" i="8"/>
  <c r="S485" i="7"/>
  <c r="C217" i="8"/>
  <c r="S866" i="7"/>
  <c r="Y866" i="7" s="1"/>
  <c r="X866" i="7"/>
  <c r="S891" i="7"/>
  <c r="Y891" i="7" s="1"/>
  <c r="X891" i="7"/>
  <c r="D194" i="8"/>
  <c r="S662" i="7"/>
  <c r="X662" i="7"/>
  <c r="X1139" i="7"/>
  <c r="S1139" i="7"/>
  <c r="Y1139" i="7" s="1"/>
  <c r="X818" i="7"/>
  <c r="S818" i="7"/>
  <c r="Y818" i="7" s="1"/>
  <c r="S1271" i="7"/>
  <c r="Y1271" i="7" s="1"/>
  <c r="X1271" i="7"/>
  <c r="X893" i="7"/>
  <c r="S893" i="7"/>
  <c r="Y893" i="7" s="1"/>
  <c r="D87" i="8"/>
  <c r="S373" i="7"/>
  <c r="X373" i="7"/>
  <c r="S528" i="7"/>
  <c r="Y528" i="7" s="1"/>
  <c r="X528" i="7"/>
  <c r="D76" i="8"/>
  <c r="S154" i="7"/>
  <c r="X154" i="7"/>
  <c r="S1432" i="7"/>
  <c r="Y1432" i="7" s="1"/>
  <c r="X1432" i="7"/>
  <c r="D112" i="8"/>
  <c r="X450" i="7"/>
  <c r="S450" i="7"/>
  <c r="X1131" i="7"/>
  <c r="S1131" i="7"/>
  <c r="Y1131" i="7" s="1"/>
  <c r="E157" i="8"/>
  <c r="Y495" i="7"/>
  <c r="F157" i="8" s="1"/>
  <c r="X252" i="7"/>
  <c r="S252" i="7"/>
  <c r="Y252" i="7" s="1"/>
  <c r="D176" i="8"/>
  <c r="X514" i="7"/>
  <c r="S514" i="7"/>
  <c r="S825" i="7"/>
  <c r="Y825" i="7" s="1"/>
  <c r="X825" i="7"/>
  <c r="S1368" i="7"/>
  <c r="Y1368" i="7" s="1"/>
  <c r="X1368" i="7"/>
  <c r="L3" i="12"/>
  <c r="X1285" i="7"/>
  <c r="S1285" i="7"/>
  <c r="Y1285" i="7" s="1"/>
  <c r="X1358" i="7"/>
  <c r="S1358" i="7"/>
  <c r="Y1358" i="7" s="1"/>
  <c r="X1069" i="7"/>
  <c r="S1069" i="7"/>
  <c r="Y1069" i="7" s="1"/>
  <c r="D81" i="8"/>
  <c r="X367" i="7"/>
  <c r="S367" i="7"/>
  <c r="X1171" i="7"/>
  <c r="S1171" i="7"/>
  <c r="Y1171" i="7" s="1"/>
  <c r="X1196" i="7"/>
  <c r="S1196" i="7"/>
  <c r="Y1196" i="7" s="1"/>
  <c r="X1005" i="7"/>
  <c r="S1005" i="7"/>
  <c r="Y1005" i="7" s="1"/>
  <c r="S441" i="7"/>
  <c r="Y441" i="7" s="1"/>
  <c r="X441" i="7"/>
  <c r="X158" i="7"/>
  <c r="S158" i="7"/>
  <c r="Y158" i="7" s="1"/>
  <c r="X169" i="7"/>
  <c r="S169" i="7"/>
  <c r="Y169" i="7" s="1"/>
  <c r="S645" i="7"/>
  <c r="Y645" i="7" s="1"/>
  <c r="X645" i="7"/>
  <c r="X167" i="7"/>
  <c r="S167" i="7"/>
  <c r="Y167" i="7" s="1"/>
  <c r="S830" i="7"/>
  <c r="Y830" i="7" s="1"/>
  <c r="X830" i="7"/>
  <c r="X561" i="7"/>
  <c r="S561" i="7"/>
  <c r="Y561" i="7" s="1"/>
  <c r="S547" i="7"/>
  <c r="Y547" i="7" s="1"/>
  <c r="X547" i="7"/>
  <c r="D183" i="8"/>
  <c r="S960" i="7"/>
  <c r="Y960" i="7" s="1"/>
  <c r="X960" i="7"/>
  <c r="X1374" i="7"/>
  <c r="S1374" i="7"/>
  <c r="Y1374" i="7" s="1"/>
  <c r="G34" i="12"/>
  <c r="X1095" i="7"/>
  <c r="S1095" i="7"/>
  <c r="Y1095" i="7" s="1"/>
  <c r="X1125" i="7"/>
  <c r="S1125" i="7"/>
  <c r="Y1125" i="7" s="1"/>
  <c r="D169" i="8"/>
  <c r="X507" i="7"/>
  <c r="S507" i="7"/>
  <c r="S328" i="7"/>
  <c r="Y328" i="7" s="1"/>
  <c r="X328" i="7"/>
  <c r="S266" i="7"/>
  <c r="Y266" i="7" s="1"/>
  <c r="X266" i="7"/>
  <c r="D152" i="8"/>
  <c r="X490" i="7"/>
  <c r="S490" i="7"/>
  <c r="X398" i="7"/>
  <c r="S398" i="7"/>
  <c r="Y398" i="7" s="1"/>
  <c r="X104" i="7"/>
  <c r="S104" i="7"/>
  <c r="Y104" i="7" s="1"/>
  <c r="S627" i="7"/>
  <c r="Y627" i="7" s="1"/>
  <c r="X627" i="7"/>
  <c r="X617" i="7"/>
  <c r="S617" i="7"/>
  <c r="Y617" i="7" s="1"/>
  <c r="X786" i="7"/>
  <c r="S786" i="7"/>
  <c r="Y786" i="7" s="1"/>
  <c r="X1146" i="7"/>
  <c r="S1146" i="7"/>
  <c r="Y1146" i="7" s="1"/>
  <c r="X220" i="7"/>
  <c r="S220" i="7"/>
  <c r="Y220" i="7" s="1"/>
  <c r="D117" i="8"/>
  <c r="S455" i="7"/>
  <c r="X455" i="7"/>
  <c r="E118" i="8"/>
  <c r="Y456" i="7"/>
  <c r="F118" i="8" s="1"/>
  <c r="S170" i="7"/>
  <c r="Y170" i="7" s="1"/>
  <c r="X170" i="7"/>
  <c r="D93" i="8"/>
  <c r="S379" i="7"/>
  <c r="X379" i="7"/>
  <c r="S113" i="7"/>
  <c r="Y113" i="7" s="1"/>
  <c r="X113" i="7"/>
  <c r="S823" i="7"/>
  <c r="Y823" i="7" s="1"/>
  <c r="X823" i="7"/>
  <c r="S87" i="7"/>
  <c r="Y87" i="7" s="1"/>
  <c r="X87" i="7"/>
  <c r="X1063" i="7"/>
  <c r="S1063" i="7"/>
  <c r="Y1063" i="7" s="1"/>
  <c r="S1177" i="7"/>
  <c r="Y1177" i="7" s="1"/>
  <c r="X1177" i="7"/>
  <c r="S1137" i="7"/>
  <c r="Y1137" i="7" s="1"/>
  <c r="X1137" i="7"/>
  <c r="X1062" i="7"/>
  <c r="S1062" i="7"/>
  <c r="Y1062" i="7" s="1"/>
  <c r="S312" i="7"/>
  <c r="Y312" i="7" s="1"/>
  <c r="X312" i="7"/>
  <c r="S551" i="7"/>
  <c r="Y551" i="7" s="1"/>
  <c r="X551" i="7"/>
  <c r="S848" i="7"/>
  <c r="Y848" i="7" s="1"/>
  <c r="X848" i="7"/>
  <c r="S204" i="7"/>
  <c r="Y204" i="7" s="1"/>
  <c r="X204" i="7"/>
  <c r="X1215" i="7"/>
  <c r="S1215" i="7"/>
  <c r="Y1215" i="7" s="1"/>
  <c r="X1231" i="7"/>
  <c r="S1231" i="7"/>
  <c r="Y1231" i="7" s="1"/>
  <c r="X1194" i="7"/>
  <c r="S1194" i="7"/>
  <c r="Y1194" i="7" s="1"/>
  <c r="D48" i="8"/>
  <c r="X74" i="7"/>
  <c r="S74" i="7"/>
  <c r="X1355" i="7"/>
  <c r="S1355" i="7"/>
  <c r="Y1355" i="7" s="1"/>
  <c r="X869" i="7"/>
  <c r="S869" i="7"/>
  <c r="Y869" i="7" s="1"/>
  <c r="X434" i="7"/>
  <c r="S434" i="7"/>
  <c r="Y434" i="7" s="1"/>
  <c r="S1184" i="7"/>
  <c r="Y1184" i="7" s="1"/>
  <c r="X1184" i="7"/>
  <c r="X1123" i="7"/>
  <c r="S1123" i="7"/>
  <c r="Y1123" i="7" s="1"/>
  <c r="D75" i="8"/>
  <c r="X153" i="7"/>
  <c r="S153" i="7"/>
  <c r="X427" i="7"/>
  <c r="S427" i="7"/>
  <c r="Y427" i="7" s="1"/>
  <c r="X1276" i="7"/>
  <c r="S1276" i="7"/>
  <c r="Y1276" i="7" s="1"/>
  <c r="X1006" i="7"/>
  <c r="S1006" i="7"/>
  <c r="Y1006" i="7" s="1"/>
  <c r="D208" i="8"/>
  <c r="S676" i="7"/>
  <c r="X676" i="7"/>
  <c r="X928" i="7"/>
  <c r="S928" i="7"/>
  <c r="Y928" i="7" s="1"/>
  <c r="S330" i="7"/>
  <c r="Y330" i="7" s="1"/>
  <c r="X330" i="7"/>
  <c r="X1392" i="7"/>
  <c r="S1392" i="7"/>
  <c r="Y1392" i="7" s="1"/>
  <c r="X1206" i="7"/>
  <c r="S1206" i="7"/>
  <c r="Y1206" i="7" s="1"/>
  <c r="X1308" i="7"/>
  <c r="S1308" i="7"/>
  <c r="Y1308" i="7" s="1"/>
  <c r="X44" i="7"/>
  <c r="S44" i="7"/>
  <c r="Y44" i="7" s="1"/>
  <c r="D161" i="8"/>
  <c r="X499" i="7"/>
  <c r="S499" i="7"/>
  <c r="X190" i="7"/>
  <c r="S190" i="7"/>
  <c r="Y190" i="7" s="1"/>
  <c r="X1216" i="7"/>
  <c r="S1216" i="7"/>
  <c r="Y1216" i="7" s="1"/>
  <c r="S1229" i="7"/>
  <c r="Y1229" i="7" s="1"/>
  <c r="X1229" i="7"/>
  <c r="X641" i="7"/>
  <c r="S641" i="7"/>
  <c r="Y641" i="7" s="1"/>
  <c r="X982" i="7"/>
  <c r="S982" i="7"/>
  <c r="Y982" i="7" s="1"/>
  <c r="X1247" i="7"/>
  <c r="S1247" i="7"/>
  <c r="Y1247" i="7" s="1"/>
  <c r="D220" i="8"/>
  <c r="X740" i="7"/>
  <c r="S740" i="7"/>
  <c r="S884" i="7"/>
  <c r="Y884" i="7" s="1"/>
  <c r="X884" i="7"/>
  <c r="X877" i="7"/>
  <c r="S877" i="7"/>
  <c r="Y877" i="7" s="1"/>
  <c r="X1155" i="7"/>
  <c r="S1155" i="7"/>
  <c r="Y1155" i="7" s="1"/>
  <c r="D60" i="8"/>
  <c r="S138" i="7"/>
  <c r="X138" i="7"/>
  <c r="D232" i="8"/>
  <c r="S752" i="7"/>
  <c r="X752" i="7"/>
  <c r="S1354" i="7"/>
  <c r="Y1354" i="7" s="1"/>
  <c r="X1354" i="7"/>
  <c r="S800" i="7"/>
  <c r="Y800" i="7" s="1"/>
  <c r="X800" i="7"/>
  <c r="D168" i="8"/>
  <c r="X506" i="7"/>
  <c r="S506" i="7"/>
  <c r="X965" i="7"/>
  <c r="S965" i="7"/>
  <c r="Y965" i="7" s="1"/>
  <c r="X770" i="7"/>
  <c r="S770" i="7"/>
  <c r="Y770" i="7" s="1"/>
  <c r="D224" i="8"/>
  <c r="X1365" i="7"/>
  <c r="S1365" i="7"/>
  <c r="Y1365" i="7" s="1"/>
  <c r="L27" i="12"/>
  <c r="S1255" i="7"/>
  <c r="Y1255" i="7" s="1"/>
  <c r="X1255" i="7"/>
  <c r="X90" i="7"/>
  <c r="S90" i="7"/>
  <c r="Y90" i="7" s="1"/>
  <c r="X554" i="7"/>
  <c r="S554" i="7"/>
  <c r="Y554" i="7" s="1"/>
  <c r="D225" i="8"/>
  <c r="X1180" i="7"/>
  <c r="S1180" i="7"/>
  <c r="Y1180" i="7" s="1"/>
  <c r="S1060" i="7"/>
  <c r="Y1060" i="7" s="1"/>
  <c r="X1060" i="7"/>
  <c r="X121" i="7"/>
  <c r="S121" i="7"/>
  <c r="Y121" i="7" s="1"/>
  <c r="D43" i="8"/>
  <c r="S69" i="7"/>
  <c r="X69" i="7"/>
  <c r="S1157" i="7"/>
  <c r="Y1157" i="7" s="1"/>
  <c r="X1157" i="7"/>
  <c r="S271" i="7"/>
  <c r="Y271" i="7" s="1"/>
  <c r="X271" i="7"/>
  <c r="S709" i="7"/>
  <c r="Y709" i="7" s="1"/>
  <c r="X709" i="7"/>
  <c r="X227" i="7"/>
  <c r="S227" i="7"/>
  <c r="Y227" i="7" s="1"/>
  <c r="S898" i="7"/>
  <c r="Y898" i="7" s="1"/>
  <c r="X898" i="7"/>
  <c r="X634" i="7"/>
  <c r="S634" i="7"/>
  <c r="Y634" i="7" s="1"/>
  <c r="D166" i="8"/>
  <c r="X1263" i="7"/>
  <c r="S1263" i="7"/>
  <c r="Y1263" i="7" s="1"/>
  <c r="D57" i="8"/>
  <c r="X135" i="7"/>
  <c r="S135" i="7"/>
  <c r="X1265" i="7"/>
  <c r="S1265" i="7"/>
  <c r="Y1265" i="7" s="1"/>
  <c r="X861" i="7"/>
  <c r="S861" i="7"/>
  <c r="Y861" i="7" s="1"/>
  <c r="X201" i="7"/>
  <c r="S201" i="7"/>
  <c r="Y201" i="7" s="1"/>
  <c r="X219" i="7"/>
  <c r="S219" i="7"/>
  <c r="Y219" i="7" s="1"/>
  <c r="S912" i="7"/>
  <c r="Y912" i="7" s="1"/>
  <c r="X912" i="7"/>
  <c r="X950" i="7"/>
  <c r="S950" i="7"/>
  <c r="Y950" i="7" s="1"/>
  <c r="X756" i="7"/>
  <c r="S756" i="7"/>
  <c r="Y756" i="7" s="1"/>
  <c r="X936" i="7"/>
  <c r="S936" i="7"/>
  <c r="Y936" i="7" s="1"/>
  <c r="S905" i="7"/>
  <c r="Y905" i="7" s="1"/>
  <c r="X905" i="7"/>
  <c r="D229" i="8"/>
  <c r="X37" i="7"/>
  <c r="S37" i="7"/>
  <c r="Y37" i="7" s="1"/>
  <c r="X207" i="7"/>
  <c r="S207" i="7"/>
  <c r="Y207" i="7" s="1"/>
  <c r="D45" i="8"/>
  <c r="S71" i="7"/>
  <c r="X71" i="7"/>
  <c r="X1452" i="7"/>
  <c r="S1452" i="7"/>
  <c r="Y1452" i="7" s="1"/>
  <c r="D136" i="8"/>
  <c r="X474" i="7"/>
  <c r="S474" i="7"/>
  <c r="S761" i="7"/>
  <c r="Y761" i="7" s="1"/>
  <c r="X761" i="7"/>
  <c r="S1298" i="7"/>
  <c r="Y1298" i="7" s="1"/>
  <c r="X1298" i="7"/>
  <c r="S793" i="7"/>
  <c r="Y793" i="7" s="1"/>
  <c r="X793" i="7"/>
  <c r="S239" i="7"/>
  <c r="Y239" i="7" s="1"/>
  <c r="X239" i="7"/>
  <c r="Y742" i="7"/>
  <c r="S533" i="7"/>
  <c r="Y533" i="7" s="1"/>
  <c r="X533" i="7"/>
  <c r="X909" i="7"/>
  <c r="S909" i="7"/>
  <c r="Y909" i="7" s="1"/>
  <c r="D189" i="8"/>
  <c r="S657" i="7"/>
  <c r="X657" i="7"/>
  <c r="S1280" i="7"/>
  <c r="Y1280" i="7" s="1"/>
  <c r="X1280" i="7"/>
  <c r="X1249" i="7"/>
  <c r="S1249" i="7"/>
  <c r="Y1249" i="7" s="1"/>
  <c r="X228" i="7"/>
  <c r="S228" i="7"/>
  <c r="Y228" i="7" s="1"/>
  <c r="S425" i="7"/>
  <c r="Y425" i="7" s="1"/>
  <c r="X425" i="7"/>
  <c r="X1406" i="7"/>
  <c r="S1406" i="7"/>
  <c r="Y1406" i="7" s="1"/>
  <c r="S549" i="7"/>
  <c r="Y549" i="7" s="1"/>
  <c r="X549" i="7"/>
  <c r="S595" i="7"/>
  <c r="Y595" i="7" s="1"/>
  <c r="X595" i="7"/>
  <c r="X690" i="7"/>
  <c r="S690" i="7"/>
  <c r="Y690" i="7" s="1"/>
  <c r="X706" i="7"/>
  <c r="S706" i="7"/>
  <c r="Y706" i="7" s="1"/>
  <c r="D167" i="8"/>
  <c r="S505" i="7"/>
  <c r="X505" i="7"/>
  <c r="S798" i="7"/>
  <c r="Y798" i="7" s="1"/>
  <c r="X798" i="7"/>
  <c r="D226" i="8"/>
  <c r="S165" i="7"/>
  <c r="Y165" i="7" s="1"/>
  <c r="X165" i="7"/>
  <c r="X1038" i="7"/>
  <c r="S1038" i="7"/>
  <c r="Y1038" i="7" s="1"/>
  <c r="S597" i="7"/>
  <c r="Y597" i="7" s="1"/>
  <c r="X597" i="7"/>
  <c r="X834" i="7"/>
  <c r="S834" i="7"/>
  <c r="Y834" i="7" s="1"/>
  <c r="S643" i="7"/>
  <c r="Y643" i="7" s="1"/>
  <c r="X643" i="7"/>
  <c r="X1179" i="7"/>
  <c r="S1179" i="7"/>
  <c r="Y1179" i="7" s="1"/>
  <c r="S1400" i="7"/>
  <c r="Y1400" i="7" s="1"/>
  <c r="X1400" i="7"/>
  <c r="D30" i="8"/>
  <c r="X56" i="7"/>
  <c r="S56" i="7"/>
  <c r="X183" i="7"/>
  <c r="S183" i="7"/>
  <c r="Y183" i="7" s="1"/>
  <c r="D95" i="8"/>
  <c r="X381" i="7"/>
  <c r="S381" i="7"/>
  <c r="X1178" i="7"/>
  <c r="S1178" i="7"/>
  <c r="Y1178" i="7" s="1"/>
  <c r="S117" i="7"/>
  <c r="Y117" i="7" s="1"/>
  <c r="X117" i="7"/>
  <c r="D21" i="8"/>
  <c r="X21" i="7"/>
  <c r="S21" i="7"/>
  <c r="X1364" i="7"/>
  <c r="S1364" i="7"/>
  <c r="Y1364" i="7" s="1"/>
  <c r="X1272" i="7"/>
  <c r="S1272" i="7"/>
  <c r="Y1272" i="7" s="1"/>
  <c r="S773" i="7"/>
  <c r="Y773" i="7" s="1"/>
  <c r="X773" i="7"/>
  <c r="S889" i="7"/>
  <c r="Y889" i="7" s="1"/>
  <c r="X889" i="7"/>
  <c r="D217" i="8"/>
  <c r="X737" i="7"/>
  <c r="S737" i="7"/>
  <c r="X1163" i="7"/>
  <c r="S1163" i="7"/>
  <c r="Y1163" i="7" s="1"/>
  <c r="S296" i="7"/>
  <c r="Y296" i="7" s="1"/>
  <c r="X296" i="7"/>
  <c r="S599" i="7"/>
  <c r="Y599" i="7" s="1"/>
  <c r="X599" i="7"/>
  <c r="S852" i="7"/>
  <c r="Y852" i="7" s="1"/>
  <c r="X852" i="7"/>
  <c r="X443" i="7"/>
  <c r="S443" i="7"/>
  <c r="Y443" i="7" s="1"/>
  <c r="X174" i="7"/>
  <c r="S174" i="7"/>
  <c r="Y174" i="7" s="1"/>
  <c r="D233" i="8"/>
  <c r="X753" i="7"/>
  <c r="S753" i="7"/>
  <c r="S816" i="7"/>
  <c r="Y816" i="7" s="1"/>
  <c r="X816" i="7"/>
  <c r="X1445" i="7"/>
  <c r="S1445" i="7"/>
  <c r="Y1445" i="7" s="1"/>
  <c r="S1076" i="7"/>
  <c r="Y1076" i="7" s="1"/>
  <c r="X1076" i="7"/>
  <c r="X917" i="7"/>
  <c r="S917" i="7"/>
  <c r="Y917" i="7" s="1"/>
  <c r="X1186" i="7"/>
  <c r="S1186" i="7"/>
  <c r="Y1186" i="7" s="1"/>
  <c r="X1264" i="7"/>
  <c r="S1264" i="7"/>
  <c r="Y1264" i="7" s="1"/>
  <c r="S1028" i="7"/>
  <c r="Y1028" i="7" s="1"/>
  <c r="X1028" i="7"/>
  <c r="X820" i="7"/>
  <c r="S820" i="7"/>
  <c r="Y820" i="7" s="1"/>
  <c r="X126" i="7"/>
  <c r="S126" i="7"/>
  <c r="Y126" i="7" s="1"/>
  <c r="S351" i="7"/>
  <c r="Y351" i="7" s="1"/>
  <c r="X351" i="7"/>
  <c r="S28" i="7"/>
  <c r="Y28" i="7" s="1"/>
  <c r="X28" i="7"/>
  <c r="X356" i="7"/>
  <c r="S356" i="7"/>
  <c r="Y356" i="7" s="1"/>
  <c r="S1384" i="7"/>
  <c r="Y1384" i="7" s="1"/>
  <c r="X1384" i="7"/>
  <c r="X802" i="7"/>
  <c r="S802" i="7"/>
  <c r="Y802" i="7" s="1"/>
  <c r="X576" i="7"/>
  <c r="S576" i="7"/>
  <c r="Y576" i="7" s="1"/>
  <c r="X1456" i="7"/>
  <c r="S1456" i="7"/>
  <c r="Y1456" i="7" s="1"/>
  <c r="X624" i="7"/>
  <c r="S624" i="7"/>
  <c r="Y624" i="7" s="1"/>
  <c r="X649" i="7"/>
  <c r="S649" i="7"/>
  <c r="Y649" i="7" s="1"/>
  <c r="S791" i="7"/>
  <c r="Y791" i="7" s="1"/>
  <c r="X791" i="7"/>
  <c r="D219" i="8"/>
  <c r="X1047" i="7"/>
  <c r="S1047" i="7"/>
  <c r="Y1047" i="7" s="1"/>
  <c r="S875" i="7"/>
  <c r="Y875" i="7" s="1"/>
  <c r="X875" i="7"/>
  <c r="S784" i="7"/>
  <c r="Y784" i="7" s="1"/>
  <c r="X784" i="7"/>
  <c r="X347" i="7"/>
  <c r="S347" i="7"/>
  <c r="Y347" i="7" s="1"/>
  <c r="S567" i="7"/>
  <c r="Y567" i="7" s="1"/>
  <c r="X567" i="7"/>
  <c r="S807" i="7"/>
  <c r="Y807" i="7" s="1"/>
  <c r="X807" i="7"/>
  <c r="X845" i="7"/>
  <c r="S845" i="7"/>
  <c r="Y845" i="7" s="1"/>
  <c r="S882" i="7"/>
  <c r="Y882" i="7" s="1"/>
  <c r="X882" i="7"/>
  <c r="X531" i="7"/>
  <c r="S531" i="7"/>
  <c r="Y531" i="7" s="1"/>
  <c r="S1292" i="7"/>
  <c r="Y1292" i="7" s="1"/>
  <c r="X1292" i="7"/>
  <c r="X1046" i="7"/>
  <c r="S1046" i="7"/>
  <c r="Y1046" i="7" s="1"/>
  <c r="S103" i="7"/>
  <c r="Y103" i="7" s="1"/>
  <c r="X103" i="7"/>
  <c r="X1436" i="7"/>
  <c r="S1436" i="7"/>
  <c r="Y1436" i="7" s="1"/>
  <c r="X1116" i="7"/>
  <c r="S1116" i="7"/>
  <c r="Y1116" i="7" s="1"/>
  <c r="X1140" i="7"/>
  <c r="S1140" i="7"/>
  <c r="Y1140" i="7" s="1"/>
  <c r="X348" i="7"/>
  <c r="S348" i="7"/>
  <c r="Y348" i="7" s="1"/>
  <c r="X975" i="7"/>
  <c r="S975" i="7"/>
  <c r="Y975" i="7" s="1"/>
  <c r="D5" i="8"/>
  <c r="S5" i="7"/>
  <c r="X5" i="7"/>
  <c r="X1087" i="7"/>
  <c r="S1087" i="7"/>
  <c r="Y1087" i="7" s="1"/>
  <c r="X1039" i="7"/>
  <c r="S1039" i="7"/>
  <c r="Y1039" i="7" s="1"/>
  <c r="S303" i="7"/>
  <c r="Y303" i="7" s="1"/>
  <c r="X303" i="7"/>
  <c r="S907" i="7"/>
  <c r="Y907" i="7" s="1"/>
  <c r="X907" i="7"/>
  <c r="D73" i="8"/>
  <c r="X151" i="7"/>
  <c r="S151" i="7"/>
  <c r="X1147" i="7"/>
  <c r="S1147" i="7"/>
  <c r="Y1147" i="7" s="1"/>
  <c r="X217" i="7"/>
  <c r="S217" i="7"/>
  <c r="Y217" i="7" s="1"/>
  <c r="S809" i="7"/>
  <c r="Y809" i="7" s="1"/>
  <c r="X809" i="7"/>
  <c r="D205" i="8"/>
  <c r="X673" i="7"/>
  <c r="S673" i="7"/>
  <c r="X218" i="7"/>
  <c r="S218" i="7"/>
  <c r="Y218" i="7" s="1"/>
  <c r="X1187" i="7"/>
  <c r="S1187" i="7"/>
  <c r="Y1187" i="7" s="1"/>
  <c r="X307" i="7"/>
  <c r="S307" i="7"/>
  <c r="Y307" i="7" s="1"/>
  <c r="X804" i="7"/>
  <c r="S804" i="7"/>
  <c r="Y804" i="7" s="1"/>
  <c r="X1248" i="7"/>
  <c r="S1248" i="7"/>
  <c r="Y1248" i="7" s="1"/>
  <c r="X402" i="7"/>
  <c r="S402" i="7"/>
  <c r="Y402" i="7" s="1"/>
  <c r="L19" i="12"/>
  <c r="X952" i="7"/>
  <c r="S952" i="7"/>
  <c r="Y952" i="7" s="1"/>
  <c r="X1148" i="7"/>
  <c r="S1148" i="7"/>
  <c r="Y1148" i="7" s="1"/>
  <c r="X360" i="7"/>
  <c r="S360" i="7"/>
  <c r="Y360" i="7" s="1"/>
  <c r="K41" i="14"/>
  <c r="L41" i="14"/>
  <c r="L229" i="14"/>
  <c r="K229" i="14"/>
  <c r="D59" i="8"/>
  <c r="X137" i="7"/>
  <c r="S137" i="7"/>
  <c r="X974" i="7"/>
  <c r="S974" i="7"/>
  <c r="Y974" i="7" s="1"/>
  <c r="X1381" i="7"/>
  <c r="S1381" i="7"/>
  <c r="Y1381" i="7" s="1"/>
  <c r="X1102" i="7"/>
  <c r="S1102" i="7"/>
  <c r="Y1102" i="7" s="1"/>
  <c r="X954" i="7"/>
  <c r="S954" i="7"/>
  <c r="Y954" i="7" s="1"/>
  <c r="X1068" i="7"/>
  <c r="S1068" i="7"/>
  <c r="Y1068" i="7" s="1"/>
  <c r="S768" i="7"/>
  <c r="Y768" i="7" s="1"/>
  <c r="X768" i="7"/>
  <c r="X644" i="7"/>
  <c r="S644" i="7"/>
  <c r="Y644" i="7" s="1"/>
  <c r="L202" i="14"/>
  <c r="K202" i="14"/>
  <c r="X575" i="7"/>
  <c r="S575" i="7"/>
  <c r="Y575" i="7" s="1"/>
  <c r="C140" i="8"/>
  <c r="W478" i="7"/>
  <c r="S1306" i="7"/>
  <c r="Y1306" i="7" s="1"/>
  <c r="X1306" i="7"/>
  <c r="C160" i="8"/>
  <c r="W498" i="7"/>
  <c r="X570" i="7"/>
  <c r="S570" i="7"/>
  <c r="Y570" i="7" s="1"/>
  <c r="S161" i="7"/>
  <c r="Y161" i="7" s="1"/>
  <c r="X161" i="7"/>
  <c r="S924" i="7"/>
  <c r="Y924" i="7" s="1"/>
  <c r="X924" i="7"/>
  <c r="X956" i="7"/>
  <c r="S956" i="7"/>
  <c r="Y956" i="7" s="1"/>
  <c r="X584" i="7"/>
  <c r="S584" i="7"/>
  <c r="Y584" i="7" s="1"/>
  <c r="X249" i="7"/>
  <c r="S249" i="7"/>
  <c r="Y249" i="7" s="1"/>
  <c r="X333" i="7"/>
  <c r="S333" i="7"/>
  <c r="Y333" i="7" s="1"/>
  <c r="V41" i="11"/>
  <c r="AB41" i="11"/>
  <c r="D11" i="8"/>
  <c r="X11" i="7"/>
  <c r="S11" i="7"/>
  <c r="K63" i="14"/>
  <c r="L63" i="14"/>
  <c r="X849" i="7"/>
  <c r="S849" i="7"/>
  <c r="Y849" i="7" s="1"/>
  <c r="X926" i="7"/>
  <c r="S926" i="7"/>
  <c r="Y926" i="7" s="1"/>
  <c r="D195" i="8"/>
  <c r="X663" i="7"/>
  <c r="S663" i="7"/>
  <c r="S1234" i="7"/>
  <c r="Y1234" i="7" s="1"/>
  <c r="X1234" i="7"/>
  <c r="L3" i="14"/>
  <c r="K3" i="14"/>
  <c r="X586" i="7"/>
  <c r="S586" i="7"/>
  <c r="Y586" i="7" s="1"/>
  <c r="X1232" i="7"/>
  <c r="S1232" i="7"/>
  <c r="Y1232" i="7" s="1"/>
  <c r="X1036" i="7"/>
  <c r="S1036" i="7"/>
  <c r="Y1036" i="7" s="1"/>
  <c r="X111" i="7"/>
  <c r="S111" i="7"/>
  <c r="Y111" i="7" s="1"/>
  <c r="S208" i="7"/>
  <c r="Y208" i="7" s="1"/>
  <c r="X208" i="7"/>
  <c r="X1314" i="7"/>
  <c r="S1314" i="7"/>
  <c r="Y1314" i="7" s="1"/>
  <c r="D141" i="8"/>
  <c r="X479" i="7"/>
  <c r="S479" i="7"/>
  <c r="C164" i="8"/>
  <c r="W502" i="7"/>
  <c r="X1430" i="7"/>
  <c r="S1430" i="7"/>
  <c r="Y1430" i="7" s="1"/>
  <c r="S177" i="7"/>
  <c r="Y177" i="7" s="1"/>
  <c r="X177" i="7"/>
  <c r="S193" i="7"/>
  <c r="Y193" i="7" s="1"/>
  <c r="X193" i="7"/>
  <c r="S1448" i="7"/>
  <c r="Y1448" i="7" s="1"/>
  <c r="X1448" i="7"/>
  <c r="S85" i="7"/>
  <c r="Y85" i="7" s="1"/>
  <c r="X85" i="7"/>
  <c r="Y653" i="7"/>
  <c r="X1258" i="7"/>
  <c r="S1258" i="7"/>
  <c r="Y1258" i="7" s="1"/>
  <c r="D215" i="8"/>
  <c r="S735" i="7"/>
  <c r="X735" i="7"/>
  <c r="S964" i="7"/>
  <c r="Y964" i="7" s="1"/>
  <c r="X964" i="7"/>
  <c r="L225" i="14"/>
  <c r="K225" i="14"/>
  <c r="X1222" i="7"/>
  <c r="S1222" i="7"/>
  <c r="Y1222" i="7" s="1"/>
  <c r="X1219" i="7"/>
  <c r="S1219" i="7"/>
  <c r="Y1219" i="7" s="1"/>
  <c r="K82" i="14"/>
  <c r="L82" i="14"/>
  <c r="X1375" i="7"/>
  <c r="S1375" i="7"/>
  <c r="Y1375" i="7" s="1"/>
  <c r="X806" i="7"/>
  <c r="S806" i="7"/>
  <c r="Y806" i="7" s="1"/>
  <c r="S1443" i="7"/>
  <c r="Y1443" i="7" s="1"/>
  <c r="X1443" i="7"/>
  <c r="L253" i="14"/>
  <c r="K253" i="14"/>
  <c r="D46" i="8"/>
  <c r="X72" i="7"/>
  <c r="S72" i="7"/>
  <c r="S1020" i="7"/>
  <c r="Y1020" i="7" s="1"/>
  <c r="X1020" i="7"/>
  <c r="D92" i="8"/>
  <c r="X378" i="7"/>
  <c r="S378" i="7"/>
  <c r="X211" i="7"/>
  <c r="S211" i="7"/>
  <c r="Y211" i="7" s="1"/>
  <c r="X1325" i="7"/>
  <c r="S1325" i="7"/>
  <c r="Y1325" i="7" s="1"/>
  <c r="X43" i="7"/>
  <c r="S43" i="7"/>
  <c r="Y43" i="7" s="1"/>
  <c r="L7" i="14"/>
  <c r="K7" i="14"/>
  <c r="L180" i="14"/>
  <c r="K180" i="14"/>
  <c r="D105" i="8"/>
  <c r="S391" i="7"/>
  <c r="X391" i="7"/>
  <c r="X922" i="7"/>
  <c r="S922" i="7"/>
  <c r="Y922" i="7" s="1"/>
  <c r="X1309" i="7"/>
  <c r="S1309" i="7"/>
  <c r="Y1309" i="7" s="1"/>
  <c r="X1205" i="7"/>
  <c r="S1205" i="7"/>
  <c r="Y1205" i="7" s="1"/>
  <c r="X767" i="7"/>
  <c r="S767" i="7"/>
  <c r="Y767" i="7" s="1"/>
  <c r="L138" i="14"/>
  <c r="K138" i="14"/>
  <c r="K18" i="14"/>
  <c r="L18" i="14"/>
  <c r="S925" i="7"/>
  <c r="Y925" i="7" s="1"/>
  <c r="X925" i="7"/>
  <c r="X897" i="7"/>
  <c r="S897" i="7"/>
  <c r="Y897" i="7" s="1"/>
  <c r="D85" i="8"/>
  <c r="X371" i="7"/>
  <c r="S371" i="7"/>
  <c r="S1345" i="7"/>
  <c r="Y1345" i="7" s="1"/>
  <c r="X1345" i="7"/>
  <c r="X1153" i="7"/>
  <c r="S1153" i="7"/>
  <c r="Y1153" i="7" s="1"/>
  <c r="L32" i="14"/>
  <c r="K32" i="14"/>
  <c r="L40" i="14"/>
  <c r="K40" i="14"/>
  <c r="X418" i="7"/>
  <c r="S418" i="7"/>
  <c r="Y418" i="7" s="1"/>
  <c r="C219" i="8"/>
  <c r="C170" i="8"/>
  <c r="S439" i="7"/>
  <c r="Y439" i="7" s="1"/>
  <c r="X439" i="7"/>
  <c r="X943" i="7"/>
  <c r="S943" i="7"/>
  <c r="Y943" i="7" s="1"/>
  <c r="X1262" i="7"/>
  <c r="S1262" i="7"/>
  <c r="Y1262" i="7" s="1"/>
  <c r="D228" i="8"/>
  <c r="X748" i="7"/>
  <c r="S748" i="7"/>
  <c r="X1201" i="7"/>
  <c r="S1201" i="7"/>
  <c r="Y1201" i="7" s="1"/>
  <c r="D170" i="8"/>
  <c r="X508" i="7"/>
  <c r="S508" i="7"/>
  <c r="L249" i="14"/>
  <c r="K249" i="14"/>
  <c r="L87" i="14"/>
  <c r="K87" i="14"/>
  <c r="L90" i="14"/>
  <c r="K90" i="14"/>
  <c r="X532" i="7"/>
  <c r="S532" i="7"/>
  <c r="Y532" i="7" s="1"/>
  <c r="D19" i="8"/>
  <c r="S19" i="7"/>
  <c r="X19" i="7"/>
  <c r="S257" i="7"/>
  <c r="Y257" i="7" s="1"/>
  <c r="X257" i="7"/>
  <c r="L77" i="14"/>
  <c r="K77" i="14"/>
  <c r="L47" i="14"/>
  <c r="K47" i="14"/>
  <c r="S344" i="7"/>
  <c r="Y344" i="7" s="1"/>
  <c r="X344" i="7"/>
  <c r="X159" i="7"/>
  <c r="S159" i="7"/>
  <c r="Y159" i="7" s="1"/>
  <c r="S782" i="7"/>
  <c r="Y782" i="7" s="1"/>
  <c r="X782" i="7"/>
  <c r="X313" i="7"/>
  <c r="S313" i="7"/>
  <c r="Y313" i="7" s="1"/>
  <c r="S638" i="7"/>
  <c r="Y638" i="7" s="1"/>
  <c r="X638" i="7"/>
  <c r="X794" i="7"/>
  <c r="S794" i="7"/>
  <c r="Y794" i="7" s="1"/>
  <c r="L20" i="14"/>
  <c r="K20" i="14"/>
  <c r="X116" i="7"/>
  <c r="S116" i="7"/>
  <c r="Y116" i="7" s="1"/>
  <c r="X587" i="7"/>
  <c r="S587" i="7"/>
  <c r="Y587" i="7" s="1"/>
  <c r="S40" i="7"/>
  <c r="Y40" i="7" s="1"/>
  <c r="X40" i="7"/>
  <c r="Y17" i="7"/>
  <c r="C151" i="8"/>
  <c r="W489" i="7"/>
  <c r="X935" i="7"/>
  <c r="S935" i="7"/>
  <c r="Y935" i="7" s="1"/>
  <c r="S1266" i="7"/>
  <c r="Y1266" i="7" s="1"/>
  <c r="X1266" i="7"/>
  <c r="X878" i="7"/>
  <c r="S878" i="7"/>
  <c r="Y878" i="7" s="1"/>
  <c r="X1133" i="7"/>
  <c r="S1133" i="7"/>
  <c r="Y1133" i="7" s="1"/>
  <c r="X431" i="7"/>
  <c r="S431" i="7"/>
  <c r="Y431" i="7" s="1"/>
  <c r="S1211" i="7"/>
  <c r="Y1211" i="7" s="1"/>
  <c r="X1211" i="7"/>
  <c r="L211" i="14"/>
  <c r="K211" i="14"/>
  <c r="X128" i="7"/>
  <c r="S128" i="7"/>
  <c r="Y128" i="7" s="1"/>
  <c r="D231" i="8"/>
  <c r="S751" i="7"/>
  <c r="X751" i="7"/>
  <c r="S1370" i="7"/>
  <c r="Y1370" i="7" s="1"/>
  <c r="X1370" i="7"/>
  <c r="X1317" i="7"/>
  <c r="S1317" i="7"/>
  <c r="Y1317" i="7" s="1"/>
  <c r="D164" i="8"/>
  <c r="X502" i="7"/>
  <c r="S502" i="7"/>
  <c r="X1415" i="7"/>
  <c r="S1415" i="7"/>
  <c r="Y1415" i="7" s="1"/>
  <c r="C158" i="8"/>
  <c r="L198" i="14"/>
  <c r="K198" i="14"/>
  <c r="E121" i="8"/>
  <c r="Y459" i="7"/>
  <c r="F121" i="8" s="1"/>
  <c r="S1138" i="7"/>
  <c r="Y1138" i="7" s="1"/>
  <c r="X1268" i="7"/>
  <c r="S1268" i="7"/>
  <c r="Y1268" i="7" s="1"/>
  <c r="X1373" i="7"/>
  <c r="S1373" i="7"/>
  <c r="Y1373" i="7" s="1"/>
  <c r="D162" i="8"/>
  <c r="X500" i="7"/>
  <c r="S500" i="7"/>
  <c r="L80" i="14"/>
  <c r="K80" i="14"/>
  <c r="L251" i="14"/>
  <c r="K251" i="14"/>
  <c r="S415" i="7"/>
  <c r="Y415" i="7" s="1"/>
  <c r="L154" i="14"/>
  <c r="K154" i="14"/>
  <c r="X639" i="7"/>
  <c r="S639" i="7"/>
  <c r="Y639" i="7" s="1"/>
  <c r="X603" i="7"/>
  <c r="S603" i="7"/>
  <c r="Y603" i="7" s="1"/>
  <c r="X1335" i="7"/>
  <c r="S1335" i="7"/>
  <c r="Y1335" i="7" s="1"/>
  <c r="X824" i="7"/>
  <c r="S824" i="7"/>
  <c r="Y824" i="7" s="1"/>
  <c r="D211" i="8"/>
  <c r="X731" i="7"/>
  <c r="S731" i="7"/>
  <c r="X1267" i="7"/>
  <c r="S1267" i="7"/>
  <c r="Y1267" i="7" s="1"/>
  <c r="L240" i="14"/>
  <c r="K240" i="14"/>
  <c r="D227" i="8"/>
  <c r="X747" i="7"/>
  <c r="S747" i="7"/>
  <c r="S636" i="7"/>
  <c r="Y636" i="7" s="1"/>
  <c r="X636" i="7"/>
  <c r="S1302" i="7"/>
  <c r="Y1302" i="7" s="1"/>
  <c r="X1302" i="7"/>
  <c r="D154" i="8"/>
  <c r="X492" i="7"/>
  <c r="S492" i="7"/>
  <c r="X760" i="7"/>
  <c r="S760" i="7"/>
  <c r="Y760" i="7" s="1"/>
  <c r="L67" i="14"/>
  <c r="K67" i="14"/>
  <c r="L113" i="14"/>
  <c r="K113" i="14"/>
  <c r="L116" i="14"/>
  <c r="K116" i="14"/>
  <c r="S542" i="7"/>
  <c r="Y542" i="7" s="1"/>
  <c r="X542" i="7"/>
  <c r="S1035" i="7"/>
  <c r="Y1035" i="7" s="1"/>
  <c r="X1035" i="7"/>
  <c r="X801" i="7"/>
  <c r="S801" i="7"/>
  <c r="Y801" i="7" s="1"/>
  <c r="X1453" i="7"/>
  <c r="S1453" i="7"/>
  <c r="Y1453" i="7" s="1"/>
  <c r="X1084" i="7"/>
  <c r="S1084" i="7"/>
  <c r="Y1084" i="7" s="1"/>
  <c r="K255" i="14"/>
  <c r="L255" i="14"/>
  <c r="C235" i="8"/>
  <c r="X927" i="7"/>
  <c r="S927" i="7"/>
  <c r="Y927" i="7" s="1"/>
  <c r="X235" i="7"/>
  <c r="S235" i="7"/>
  <c r="Y235" i="7" s="1"/>
  <c r="S241" i="7"/>
  <c r="Y241" i="7" s="1"/>
  <c r="X241" i="7"/>
  <c r="D206" i="8"/>
  <c r="S674" i="7"/>
  <c r="X674" i="7"/>
  <c r="X722" i="7"/>
  <c r="S722" i="7"/>
  <c r="Y722" i="7" s="1"/>
  <c r="L228" i="14"/>
  <c r="K228" i="14"/>
  <c r="X189" i="7"/>
  <c r="S189" i="7"/>
  <c r="Y189" i="7" s="1"/>
  <c r="X214" i="7"/>
  <c r="S214" i="7"/>
  <c r="Y214" i="7" s="1"/>
  <c r="X803" i="7"/>
  <c r="S803" i="7"/>
  <c r="Y803" i="7" s="1"/>
  <c r="X240" i="7"/>
  <c r="S240" i="7"/>
  <c r="Y240" i="7" s="1"/>
  <c r="X1077" i="7"/>
  <c r="S1077" i="7"/>
  <c r="Y1077" i="7" s="1"/>
  <c r="D17" i="8"/>
  <c r="S859" i="7"/>
  <c r="Y859" i="7" s="1"/>
  <c r="X859" i="7"/>
  <c r="D221" i="8"/>
  <c r="S741" i="7"/>
  <c r="X741" i="7"/>
  <c r="X856" i="7"/>
  <c r="S856" i="7"/>
  <c r="Y856" i="7" s="1"/>
  <c r="X198" i="7"/>
  <c r="S198" i="7"/>
  <c r="Y198" i="7" s="1"/>
  <c r="X787" i="7"/>
  <c r="S787" i="7"/>
  <c r="Y787" i="7" s="1"/>
  <c r="S1439" i="7"/>
  <c r="Y1439" i="7" s="1"/>
  <c r="X1439" i="7"/>
  <c r="X422" i="7"/>
  <c r="S422" i="7"/>
  <c r="Y422" i="7" s="1"/>
  <c r="S1387" i="7"/>
  <c r="Y1387" i="7" s="1"/>
  <c r="X1387" i="7"/>
  <c r="S1018" i="7"/>
  <c r="Y1018" i="7" s="1"/>
  <c r="X1018" i="7"/>
  <c r="X863" i="7"/>
  <c r="S863" i="7"/>
  <c r="Y863" i="7" s="1"/>
  <c r="X728" i="7"/>
  <c r="S728" i="7"/>
  <c r="Y728" i="7" s="1"/>
  <c r="L230" i="14"/>
  <c r="K230" i="14"/>
  <c r="X118" i="7"/>
  <c r="S118" i="7"/>
  <c r="Y118" i="7" s="1"/>
  <c r="X200" i="7"/>
  <c r="S200" i="7"/>
  <c r="Y200" i="7" s="1"/>
  <c r="X1321" i="7"/>
  <c r="S1321" i="7"/>
  <c r="Y1321" i="7" s="1"/>
  <c r="D132" i="8"/>
  <c r="X470" i="7"/>
  <c r="S470" i="7"/>
  <c r="D181" i="8"/>
  <c r="S519" i="7"/>
  <c r="X519" i="7"/>
  <c r="L29" i="14"/>
  <c r="K29" i="14"/>
  <c r="C36" i="8"/>
  <c r="W62" i="7"/>
  <c r="S411" i="7"/>
  <c r="Y411" i="7" s="1"/>
  <c r="X411" i="7"/>
  <c r="X1101" i="7"/>
  <c r="S1101" i="7"/>
  <c r="Y1101" i="7" s="1"/>
  <c r="X1274" i="7"/>
  <c r="S1274" i="7"/>
  <c r="Y1274" i="7" s="1"/>
  <c r="X986" i="7"/>
  <c r="S986" i="7"/>
  <c r="Y986" i="7" s="1"/>
  <c r="D171" i="8"/>
  <c r="X509" i="7"/>
  <c r="S509" i="7"/>
  <c r="C165" i="8"/>
  <c r="X1342" i="7"/>
  <c r="S1342" i="7"/>
  <c r="Y1342" i="7" s="1"/>
  <c r="L16" i="14"/>
  <c r="K16" i="14"/>
  <c r="C6" i="8"/>
  <c r="W6" i="7"/>
  <c r="C162" i="8"/>
  <c r="W500" i="7"/>
  <c r="L54" i="14"/>
  <c r="K54" i="14"/>
  <c r="L69" i="14"/>
  <c r="K69" i="14"/>
  <c r="D222" i="8"/>
  <c r="L212" i="14"/>
  <c r="K212" i="14"/>
  <c r="X1449" i="7"/>
  <c r="S1449" i="7"/>
  <c r="Y1449" i="7" s="1"/>
  <c r="X180" i="7"/>
  <c r="S180" i="7"/>
  <c r="Y180" i="7" s="1"/>
  <c r="X988" i="7"/>
  <c r="S988" i="7"/>
  <c r="Y988" i="7" s="1"/>
  <c r="X529" i="7"/>
  <c r="S529" i="7"/>
  <c r="Y529" i="7" s="1"/>
  <c r="X224" i="7"/>
  <c r="S224" i="7"/>
  <c r="Y224" i="7" s="1"/>
  <c r="X758" i="7"/>
  <c r="S758" i="7"/>
  <c r="Y758" i="7" s="1"/>
  <c r="X1324" i="7"/>
  <c r="S1324" i="7"/>
  <c r="Y1324" i="7" s="1"/>
  <c r="C222" i="8"/>
  <c r="W742" i="7"/>
  <c r="X846" i="7"/>
  <c r="S846" i="7"/>
  <c r="Y846" i="7" s="1"/>
  <c r="L226" i="14"/>
  <c r="K226" i="14"/>
  <c r="D82" i="8"/>
  <c r="S368" i="7"/>
  <c r="X368" i="7"/>
  <c r="S1065" i="7"/>
  <c r="Y1065" i="7" s="1"/>
  <c r="X1065" i="7"/>
  <c r="X1165" i="7"/>
  <c r="S1165" i="7"/>
  <c r="Y1165" i="7" s="1"/>
  <c r="S197" i="7"/>
  <c r="Y197" i="7" s="1"/>
  <c r="X197" i="7"/>
  <c r="X302" i="7"/>
  <c r="S302" i="7"/>
  <c r="Y302" i="7" s="1"/>
  <c r="S629" i="7"/>
  <c r="Y629" i="7" s="1"/>
  <c r="X629" i="7"/>
  <c r="S850" i="7"/>
  <c r="Y850" i="7" s="1"/>
  <c r="X850" i="7"/>
  <c r="V147" i="11"/>
  <c r="AB147" i="11"/>
  <c r="D53" i="8"/>
  <c r="X79" i="7"/>
  <c r="S79" i="7"/>
  <c r="E122" i="8"/>
  <c r="Y460" i="7"/>
  <c r="F122" i="8" s="1"/>
  <c r="V225" i="11"/>
  <c r="AB225" i="11"/>
  <c r="X1079" i="7"/>
  <c r="S1079" i="7"/>
  <c r="Y1079" i="7" s="1"/>
  <c r="X968" i="7"/>
  <c r="S968" i="7"/>
  <c r="Y968" i="7" s="1"/>
  <c r="X929" i="7"/>
  <c r="S929" i="7"/>
  <c r="Y929" i="7" s="1"/>
  <c r="X972" i="7"/>
  <c r="S972" i="7"/>
  <c r="Y972" i="7" s="1"/>
  <c r="S1083" i="7"/>
  <c r="Y1083" i="7" s="1"/>
  <c r="X1083" i="7"/>
  <c r="L241" i="14"/>
  <c r="K241" i="14"/>
  <c r="L24" i="14"/>
  <c r="K24" i="14"/>
  <c r="X88" i="7"/>
  <c r="S88" i="7"/>
  <c r="Y88" i="7" s="1"/>
  <c r="X1220" i="7"/>
  <c r="S1220" i="7"/>
  <c r="Y1220" i="7" s="1"/>
  <c r="S195" i="7"/>
  <c r="Y195" i="7" s="1"/>
  <c r="X195" i="7"/>
  <c r="S590" i="7"/>
  <c r="Y590" i="7" s="1"/>
  <c r="X590" i="7"/>
  <c r="D146" i="8"/>
  <c r="X484" i="7"/>
  <c r="S484" i="7"/>
  <c r="X32" i="7"/>
  <c r="S32" i="7"/>
  <c r="Y32" i="7" s="1"/>
  <c r="K190" i="14"/>
  <c r="L190" i="14"/>
  <c r="L252" i="14"/>
  <c r="K252" i="14"/>
  <c r="S264" i="7"/>
  <c r="Y264" i="7" s="1"/>
  <c r="X264" i="7"/>
  <c r="X1340" i="7"/>
  <c r="S1340" i="7"/>
  <c r="Y1340" i="7" s="1"/>
  <c r="X182" i="7"/>
  <c r="S182" i="7"/>
  <c r="Y182" i="7" s="1"/>
  <c r="X336" i="7"/>
  <c r="S336" i="7"/>
  <c r="Y336" i="7" s="1"/>
  <c r="S437" i="7"/>
  <c r="Y437" i="7" s="1"/>
  <c r="X437" i="7"/>
  <c r="L6" i="14"/>
  <c r="K6" i="14"/>
  <c r="L66" i="14"/>
  <c r="K66" i="14"/>
  <c r="X937" i="7"/>
  <c r="S937" i="7"/>
  <c r="Y937" i="7" s="1"/>
  <c r="X544" i="7"/>
  <c r="S544" i="7"/>
  <c r="Y544" i="7" s="1"/>
  <c r="S921" i="7"/>
  <c r="Y921" i="7" s="1"/>
  <c r="X921" i="7"/>
  <c r="V231" i="11"/>
  <c r="AB231" i="11"/>
  <c r="S563" i="7"/>
  <c r="Y563" i="7" s="1"/>
  <c r="X563" i="7"/>
  <c r="X959" i="7"/>
  <c r="S959" i="7"/>
  <c r="Y959" i="7" s="1"/>
  <c r="D62" i="8"/>
  <c r="S140" i="7"/>
  <c r="X140" i="7"/>
  <c r="D10" i="8"/>
  <c r="S10" i="7"/>
  <c r="X10" i="7"/>
  <c r="X589" i="7"/>
  <c r="S589" i="7"/>
  <c r="Y589" i="7" s="1"/>
  <c r="X781" i="7"/>
  <c r="S781" i="7"/>
  <c r="Y781" i="7" s="1"/>
  <c r="L139" i="14"/>
  <c r="K139" i="14"/>
  <c r="L142" i="14"/>
  <c r="K142" i="14"/>
  <c r="L103" i="14"/>
  <c r="K103" i="14"/>
  <c r="S1311" i="7"/>
  <c r="Y1311" i="7" s="1"/>
  <c r="X1311" i="7"/>
  <c r="C76" i="8"/>
  <c r="X788" i="7"/>
  <c r="S788" i="7"/>
  <c r="Y788" i="7" s="1"/>
  <c r="S789" i="7"/>
  <c r="Y789" i="7" s="1"/>
  <c r="S1386" i="7"/>
  <c r="Y1386" i="7" s="1"/>
  <c r="X1386" i="7"/>
  <c r="X860" i="7"/>
  <c r="S860" i="7"/>
  <c r="Y860" i="7" s="1"/>
  <c r="S1067" i="7"/>
  <c r="Y1067" i="7" s="1"/>
  <c r="X1067" i="7"/>
  <c r="C173" i="8"/>
  <c r="W511" i="7"/>
  <c r="K46" i="14"/>
  <c r="L46" i="14"/>
  <c r="X795" i="7"/>
  <c r="S795" i="7"/>
  <c r="Y795" i="7" s="1"/>
  <c r="S181" i="7"/>
  <c r="Y181" i="7" s="1"/>
  <c r="X181" i="7"/>
  <c r="S914" i="7"/>
  <c r="Y914" i="7" s="1"/>
  <c r="X914" i="7"/>
  <c r="S287" i="7"/>
  <c r="Y287" i="7" s="1"/>
  <c r="X287" i="7"/>
  <c r="X206" i="7"/>
  <c r="S206" i="7"/>
  <c r="Y206" i="7" s="1"/>
  <c r="X1357" i="7"/>
  <c r="S1357" i="7"/>
  <c r="Y1357" i="7" s="1"/>
  <c r="C213" i="8"/>
  <c r="S527" i="7"/>
  <c r="Y527" i="7" s="1"/>
  <c r="X527" i="7"/>
  <c r="X1032" i="7"/>
  <c r="S1032" i="7"/>
  <c r="Y1032" i="7" s="1"/>
  <c r="D69" i="8"/>
  <c r="S147" i="7"/>
  <c r="X147" i="7"/>
  <c r="X401" i="7"/>
  <c r="S401" i="7"/>
  <c r="Y401" i="7" s="1"/>
  <c r="L48" i="14"/>
  <c r="K48" i="14"/>
  <c r="X107" i="7"/>
  <c r="S107" i="7"/>
  <c r="Y107" i="7" s="1"/>
  <c r="X192" i="7"/>
  <c r="S192" i="7"/>
  <c r="Y192" i="7" s="1"/>
  <c r="X945" i="7"/>
  <c r="S945" i="7"/>
  <c r="Y945" i="7" s="1"/>
  <c r="D142" i="8"/>
  <c r="S480" i="7"/>
  <c r="X480" i="7"/>
  <c r="C13" i="8"/>
  <c r="W13" i="7"/>
  <c r="L237" i="14"/>
  <c r="K237" i="14"/>
  <c r="C179" i="8"/>
  <c r="X903" i="7"/>
  <c r="S903" i="7"/>
  <c r="Y903" i="7" s="1"/>
  <c r="S1259" i="7"/>
  <c r="Y1259" i="7" s="1"/>
  <c r="X1259" i="7"/>
  <c r="D22" i="8"/>
  <c r="X22" i="7"/>
  <c r="S22" i="7"/>
  <c r="S980" i="7"/>
  <c r="Y980" i="7" s="1"/>
  <c r="X980" i="7"/>
  <c r="L224" i="14"/>
  <c r="K224" i="14"/>
  <c r="D6" i="8"/>
  <c r="X6" i="7"/>
  <c r="S6" i="7"/>
  <c r="D44" i="8"/>
  <c r="X70" i="7"/>
  <c r="S70" i="7"/>
  <c r="X245" i="7"/>
  <c r="S245" i="7"/>
  <c r="Y245" i="7" s="1"/>
  <c r="L106" i="14"/>
  <c r="K106" i="14"/>
  <c r="Y4" i="7"/>
  <c r="L45" i="14"/>
  <c r="K45" i="14"/>
  <c r="X1085" i="7"/>
  <c r="S1085" i="7"/>
  <c r="Y1085" i="7" s="1"/>
  <c r="X1315" i="7"/>
  <c r="S1315" i="7"/>
  <c r="Y1315" i="7" s="1"/>
  <c r="V159" i="11"/>
  <c r="G22" i="12" s="1"/>
  <c r="AB159" i="11"/>
  <c r="X607" i="7"/>
  <c r="S607" i="7"/>
  <c r="Y607" i="7" s="1"/>
  <c r="X1110" i="7"/>
  <c r="S1110" i="7"/>
  <c r="Y1110" i="7" s="1"/>
  <c r="X614" i="7"/>
  <c r="S614" i="7"/>
  <c r="Y614" i="7" s="1"/>
  <c r="S1423" i="7"/>
  <c r="Y1423" i="7" s="1"/>
  <c r="X1423" i="7"/>
  <c r="X957" i="7"/>
  <c r="S957" i="7"/>
  <c r="Y957" i="7" s="1"/>
  <c r="L208" i="14"/>
  <c r="K208" i="14"/>
  <c r="C79" i="8"/>
  <c r="W157" i="7"/>
  <c r="D49" i="8"/>
  <c r="X75" i="7"/>
  <c r="S75" i="7"/>
  <c r="X1151" i="7"/>
  <c r="S1151" i="7"/>
  <c r="Y1151" i="7" s="1"/>
  <c r="L97" i="14"/>
  <c r="K97" i="14"/>
  <c r="X397" i="7"/>
  <c r="S397" i="7"/>
  <c r="Y397" i="7" s="1"/>
  <c r="S1207" i="7"/>
  <c r="Y1207" i="7" s="1"/>
  <c r="X1207" i="7"/>
  <c r="X1172" i="7"/>
  <c r="S1172" i="7"/>
  <c r="Y1172" i="7" s="1"/>
  <c r="S923" i="7"/>
  <c r="Y923" i="7" s="1"/>
  <c r="X923" i="7"/>
  <c r="X790" i="7"/>
  <c r="S790" i="7"/>
  <c r="Y790" i="7" s="1"/>
  <c r="L59" i="14"/>
  <c r="K59" i="14"/>
  <c r="L232" i="14"/>
  <c r="K232" i="14"/>
  <c r="X270" i="7"/>
  <c r="S270" i="7"/>
  <c r="Y270" i="7" s="1"/>
  <c r="Y746" i="7"/>
  <c r="C146" i="8"/>
  <c r="W484" i="7"/>
  <c r="X1082" i="7"/>
  <c r="S1082" i="7"/>
  <c r="Y1082" i="7" s="1"/>
  <c r="L216" i="14"/>
  <c r="K216" i="14"/>
  <c r="X112" i="7"/>
  <c r="S112" i="7"/>
  <c r="Y112" i="7" s="1"/>
  <c r="S407" i="7"/>
  <c r="Y407" i="7" s="1"/>
  <c r="X407" i="7"/>
  <c r="S900" i="7"/>
  <c r="Y900" i="7" s="1"/>
  <c r="X900" i="7"/>
  <c r="X176" i="7"/>
  <c r="S176" i="7"/>
  <c r="Y176" i="7" s="1"/>
  <c r="X600" i="7"/>
  <c r="S600" i="7"/>
  <c r="Y600" i="7" s="1"/>
  <c r="L58" i="14"/>
  <c r="K58" i="14"/>
  <c r="S298" i="7"/>
  <c r="Y298" i="7" s="1"/>
  <c r="X298" i="7"/>
  <c r="Y521" i="7"/>
  <c r="C234" i="8"/>
  <c r="X119" i="7"/>
  <c r="S119" i="7"/>
  <c r="Y119" i="7" s="1"/>
  <c r="S713" i="7"/>
  <c r="Y713" i="7" s="1"/>
  <c r="X713" i="7"/>
  <c r="Y739" i="7"/>
  <c r="S1273" i="7"/>
  <c r="Y1273" i="7" s="1"/>
  <c r="X1273" i="7"/>
  <c r="C62" i="8"/>
  <c r="W140" i="7"/>
  <c r="S1026" i="7"/>
  <c r="Y1026" i="7" s="1"/>
  <c r="X1026" i="7"/>
  <c r="X29" i="7"/>
  <c r="S29" i="7"/>
  <c r="Y29" i="7" s="1"/>
  <c r="L93" i="14"/>
  <c r="K93" i="14"/>
  <c r="L165" i="14"/>
  <c r="K165" i="14"/>
  <c r="L168" i="14"/>
  <c r="K168" i="14"/>
  <c r="X304" i="7"/>
  <c r="S304" i="7"/>
  <c r="Y304" i="7" s="1"/>
  <c r="S364" i="7"/>
  <c r="Y364" i="7" s="1"/>
  <c r="X364" i="7"/>
  <c r="L129" i="14"/>
  <c r="K129" i="14"/>
  <c r="X114" i="7"/>
  <c r="S114" i="7"/>
  <c r="Y114" i="7" s="1"/>
  <c r="S209" i="7"/>
  <c r="Y209" i="7" s="1"/>
  <c r="X209" i="7"/>
  <c r="X582" i="7"/>
  <c r="S582" i="7"/>
  <c r="Y582" i="7" s="1"/>
  <c r="V227" i="11"/>
  <c r="AB227" i="11"/>
  <c r="D108" i="8"/>
  <c r="S446" i="7"/>
  <c r="X446" i="7"/>
  <c r="D202" i="8"/>
  <c r="S670" i="7"/>
  <c r="X670" i="7"/>
  <c r="D173" i="8"/>
  <c r="S511" i="7"/>
  <c r="X511" i="7"/>
  <c r="L254" i="14"/>
  <c r="K254" i="14"/>
  <c r="D214" i="8"/>
  <c r="S734" i="7"/>
  <c r="X734" i="7"/>
  <c r="X628" i="7"/>
  <c r="S628" i="7"/>
  <c r="Y628" i="7" s="1"/>
  <c r="D50" i="8"/>
  <c r="S76" i="7"/>
  <c r="X76" i="7"/>
  <c r="S1455" i="7"/>
  <c r="Y1455" i="7" s="1"/>
  <c r="X1455" i="7"/>
  <c r="G2" i="12"/>
  <c r="X125" i="7"/>
  <c r="S125" i="7"/>
  <c r="Y125" i="7" s="1"/>
  <c r="D223" i="8"/>
  <c r="S743" i="7"/>
  <c r="X743" i="7"/>
  <c r="X637" i="7"/>
  <c r="S637" i="7"/>
  <c r="Y637" i="7" s="1"/>
  <c r="D34" i="8"/>
  <c r="S60" i="7"/>
  <c r="X60" i="7"/>
  <c r="S719" i="7"/>
  <c r="Y719" i="7" s="1"/>
  <c r="X719" i="7"/>
  <c r="X1008" i="7"/>
  <c r="S1008" i="7"/>
  <c r="Y1008" i="7" s="1"/>
  <c r="X1305" i="7"/>
  <c r="S1305" i="7"/>
  <c r="Y1305" i="7" s="1"/>
  <c r="X523" i="7"/>
  <c r="S523" i="7"/>
  <c r="Y523" i="7" s="1"/>
  <c r="X290" i="7"/>
  <c r="S290" i="7"/>
  <c r="Y290" i="7" s="1"/>
  <c r="S1296" i="7"/>
  <c r="Y1296" i="7" s="1"/>
  <c r="X1296" i="7"/>
  <c r="X404" i="7"/>
  <c r="S404" i="7"/>
  <c r="Y404" i="7" s="1"/>
  <c r="X828" i="7"/>
  <c r="S828" i="7"/>
  <c r="Y828" i="7" s="1"/>
  <c r="S695" i="7"/>
  <c r="Y695" i="7" s="1"/>
  <c r="X695" i="7"/>
  <c r="L256" i="14"/>
  <c r="K256" i="14"/>
  <c r="S987" i="7"/>
  <c r="Y987" i="7" s="1"/>
  <c r="X987" i="7"/>
  <c r="K105" i="14"/>
  <c r="L105" i="14"/>
  <c r="L55" i="14"/>
  <c r="K55" i="14"/>
  <c r="D160" i="8"/>
  <c r="X498" i="7"/>
  <c r="S498" i="7"/>
  <c r="X886" i="7"/>
  <c r="S886" i="7"/>
  <c r="Y886" i="7" s="1"/>
  <c r="C22" i="8"/>
  <c r="W22" i="7"/>
  <c r="X648" i="7"/>
  <c r="S648" i="7"/>
  <c r="Y648" i="7" s="1"/>
  <c r="C35" i="8"/>
  <c r="W61" i="7"/>
  <c r="X50" i="7"/>
  <c r="S50" i="7"/>
  <c r="Y50" i="7" s="1"/>
  <c r="K153" i="14"/>
  <c r="L153" i="14"/>
  <c r="L42" i="14"/>
  <c r="K42" i="14"/>
  <c r="D3" i="8"/>
  <c r="X3" i="7"/>
  <c r="S3" i="7"/>
  <c r="L132" i="14"/>
  <c r="K132" i="14"/>
  <c r="L43" i="14"/>
  <c r="K43" i="14"/>
  <c r="S1150" i="7"/>
  <c r="Y1150" i="7" s="1"/>
  <c r="L214" i="14"/>
  <c r="K214" i="14"/>
  <c r="X640" i="7"/>
  <c r="S640" i="7"/>
  <c r="Y640" i="7" s="1"/>
  <c r="V48" i="11"/>
  <c r="AB48" i="11"/>
  <c r="L206" i="14"/>
  <c r="K206" i="14"/>
  <c r="X1122" i="7"/>
  <c r="S1122" i="7"/>
  <c r="Y1122" i="7" s="1"/>
  <c r="X1405" i="7"/>
  <c r="S1405" i="7"/>
  <c r="Y1405" i="7" s="1"/>
  <c r="D24" i="8"/>
  <c r="S24" i="7"/>
  <c r="X24" i="7"/>
  <c r="S1092" i="7"/>
  <c r="Y1092" i="7" s="1"/>
  <c r="X1092" i="7"/>
  <c r="D28" i="8"/>
  <c r="X54" i="7"/>
  <c r="S54" i="7"/>
  <c r="X1164" i="7"/>
  <c r="S1164" i="7"/>
  <c r="Y1164" i="7" s="1"/>
  <c r="S1173" i="7"/>
  <c r="Y1173" i="7" s="1"/>
  <c r="X1173" i="7"/>
  <c r="X164" i="7"/>
  <c r="S164" i="7"/>
  <c r="Y164" i="7" s="1"/>
  <c r="S246" i="7"/>
  <c r="Y246" i="7" s="1"/>
  <c r="X246" i="7"/>
  <c r="K50" i="14"/>
  <c r="L50" i="14"/>
  <c r="X309" i="7"/>
  <c r="S309" i="7"/>
  <c r="Y309" i="7" s="1"/>
  <c r="X1454" i="7"/>
  <c r="S1454" i="7"/>
  <c r="Y1454" i="7" s="1"/>
  <c r="X865" i="7"/>
  <c r="S865" i="7"/>
  <c r="Y865" i="7" s="1"/>
  <c r="X799" i="7"/>
  <c r="S799" i="7"/>
  <c r="Y799" i="7" s="1"/>
  <c r="L8" i="14"/>
  <c r="K8" i="14"/>
  <c r="D96" i="8"/>
  <c r="X382" i="7"/>
  <c r="S382" i="7"/>
  <c r="X203" i="7"/>
  <c r="S203" i="7"/>
  <c r="Y203" i="7" s="1"/>
  <c r="S1203" i="7"/>
  <c r="Y1203" i="7" s="1"/>
  <c r="X1203" i="7"/>
  <c r="X1237" i="7"/>
  <c r="S1237" i="7"/>
  <c r="Y1237" i="7" s="1"/>
  <c r="S1011" i="7"/>
  <c r="Y1011" i="7" s="1"/>
  <c r="X1011" i="7"/>
  <c r="L92" i="14"/>
  <c r="K92" i="14"/>
  <c r="Y504" i="7"/>
  <c r="D177" i="8"/>
  <c r="X515" i="7"/>
  <c r="S515" i="7"/>
  <c r="S395" i="7"/>
  <c r="Y395" i="7" s="1"/>
  <c r="X395" i="7"/>
  <c r="X569" i="7"/>
  <c r="S569" i="7"/>
  <c r="Y569" i="7" s="1"/>
  <c r="D100" i="8"/>
  <c r="X386" i="7"/>
  <c r="S386" i="7"/>
  <c r="S1223" i="7"/>
  <c r="Y1223" i="7" s="1"/>
  <c r="X1223" i="7"/>
  <c r="X1185" i="7"/>
  <c r="S1185" i="7"/>
  <c r="Y1185" i="7" s="1"/>
  <c r="X295" i="7"/>
  <c r="S295" i="7"/>
  <c r="Y295" i="7" s="1"/>
  <c r="X1075" i="7"/>
  <c r="S1075" i="7"/>
  <c r="Y1075" i="7" s="1"/>
  <c r="L119" i="14"/>
  <c r="K119" i="14"/>
  <c r="K191" i="14"/>
  <c r="L191" i="14"/>
  <c r="L194" i="14"/>
  <c r="K194" i="14"/>
  <c r="X1181" i="7"/>
  <c r="S1181" i="7"/>
  <c r="Y1181" i="7" s="1"/>
  <c r="S289" i="7"/>
  <c r="Y289" i="7" s="1"/>
  <c r="X289" i="7"/>
  <c r="X867" i="7"/>
  <c r="S867" i="7"/>
  <c r="Y867" i="7" s="1"/>
  <c r="S720" i="7"/>
  <c r="Y720" i="7" s="1"/>
  <c r="X720" i="7"/>
  <c r="L155" i="14"/>
  <c r="K155" i="14"/>
  <c r="X1094" i="7"/>
  <c r="S1094" i="7"/>
  <c r="Y1094" i="7" s="1"/>
  <c r="S108" i="7"/>
  <c r="Y108" i="7" s="1"/>
  <c r="X108" i="7"/>
  <c r="S704" i="7"/>
  <c r="Y704" i="7" s="1"/>
  <c r="X704" i="7"/>
  <c r="X332" i="7"/>
  <c r="S332" i="7"/>
  <c r="Y332" i="7" s="1"/>
  <c r="C202" i="8"/>
  <c r="W670" i="7"/>
  <c r="X872" i="7"/>
  <c r="S872" i="7"/>
  <c r="Y872" i="7" s="1"/>
  <c r="D172" i="8"/>
  <c r="S510" i="7"/>
  <c r="X510" i="7"/>
  <c r="L72" i="14"/>
  <c r="K72" i="14"/>
  <c r="X534" i="7"/>
  <c r="S534" i="7"/>
  <c r="Y534" i="7" s="1"/>
  <c r="D2" i="8"/>
  <c r="X2" i="7"/>
  <c r="S2" i="7"/>
  <c r="S1129" i="7"/>
  <c r="Y1129" i="7" s="1"/>
  <c r="X1129" i="7"/>
  <c r="X185" i="7"/>
  <c r="S185" i="7"/>
  <c r="Y185" i="7" s="1"/>
  <c r="C103" i="8"/>
  <c r="D27" i="8"/>
  <c r="X27" i="7"/>
  <c r="S27" i="7"/>
  <c r="C228" i="8"/>
  <c r="C51" i="8"/>
  <c r="W77" i="7"/>
  <c r="S1294" i="7"/>
  <c r="Y1294" i="7" s="1"/>
  <c r="X1294" i="7"/>
  <c r="X1059" i="7"/>
  <c r="S1059" i="7"/>
  <c r="Y1059" i="7" s="1"/>
  <c r="X98" i="7"/>
  <c r="S98" i="7"/>
  <c r="Y98" i="7" s="1"/>
  <c r="L22" i="14"/>
  <c r="K22" i="14"/>
  <c r="S1250" i="7"/>
  <c r="Y1250" i="7" s="1"/>
  <c r="X1250" i="7"/>
  <c r="C20" i="8"/>
  <c r="W20" i="7"/>
  <c r="S1359" i="7"/>
  <c r="Y1359" i="7" s="1"/>
  <c r="X1359" i="7"/>
  <c r="X578" i="7"/>
  <c r="S578" i="7"/>
  <c r="Y578" i="7" s="1"/>
  <c r="S51" i="7"/>
  <c r="Y51" i="7" s="1"/>
  <c r="X51" i="7"/>
  <c r="L131" i="14"/>
  <c r="K131" i="14"/>
  <c r="Y142" i="7"/>
  <c r="C229" i="8"/>
  <c r="S163" i="7"/>
  <c r="Y163" i="7" s="1"/>
  <c r="X163" i="7"/>
  <c r="D35" i="8"/>
  <c r="X61" i="7"/>
  <c r="S61" i="7"/>
  <c r="X261" i="7"/>
  <c r="S261" i="7"/>
  <c r="Y261" i="7" s="1"/>
  <c r="L179" i="14"/>
  <c r="K179" i="14"/>
  <c r="Y12" i="7"/>
  <c r="L250" i="14"/>
  <c r="K250" i="14"/>
  <c r="C225" i="8"/>
  <c r="S814" i="7"/>
  <c r="Y814" i="7" s="1"/>
  <c r="X814" i="7"/>
  <c r="C57" i="8"/>
  <c r="S1175" i="7"/>
  <c r="Y1175" i="7" s="1"/>
  <c r="X1175" i="7"/>
  <c r="X1029" i="7"/>
  <c r="S1029" i="7"/>
  <c r="Y1029" i="7" s="1"/>
  <c r="X632" i="7"/>
  <c r="S632" i="7"/>
  <c r="Y632" i="7" s="1"/>
  <c r="S1128" i="7"/>
  <c r="Y1128" i="7" s="1"/>
  <c r="X1128" i="7"/>
  <c r="S1450" i="7"/>
  <c r="Y1450" i="7" s="1"/>
  <c r="X1450" i="7"/>
  <c r="K57" i="14"/>
  <c r="L57" i="14"/>
  <c r="K158" i="14"/>
  <c r="L158" i="14"/>
  <c r="K95" i="14"/>
  <c r="L95" i="14"/>
  <c r="S1182" i="7"/>
  <c r="Y1182" i="7" s="1"/>
  <c r="S365" i="7"/>
  <c r="Y365" i="7" s="1"/>
  <c r="X365" i="7"/>
  <c r="X918" i="7"/>
  <c r="S918" i="7"/>
  <c r="Y918" i="7" s="1"/>
  <c r="S1097" i="7"/>
  <c r="Y1097" i="7" s="1"/>
  <c r="X1097" i="7"/>
  <c r="X1199" i="7"/>
  <c r="S1199" i="7"/>
  <c r="Y1199" i="7" s="1"/>
  <c r="L33" i="14"/>
  <c r="K33" i="14"/>
  <c r="S314" i="7"/>
  <c r="Y314" i="7" s="1"/>
  <c r="X314" i="7"/>
  <c r="X1052" i="7"/>
  <c r="S1052" i="7"/>
  <c r="Y1052" i="7" s="1"/>
  <c r="C107" i="8"/>
  <c r="W445" i="7"/>
  <c r="L234" i="14"/>
  <c r="K234" i="14"/>
  <c r="X1174" i="7"/>
  <c r="S1174" i="7"/>
  <c r="Y1174" i="7" s="1"/>
  <c r="X1235" i="7"/>
  <c r="S1235" i="7"/>
  <c r="Y1235" i="7" s="1"/>
  <c r="L123" i="14"/>
  <c r="K123" i="14"/>
  <c r="S615" i="7"/>
  <c r="Y615" i="7" s="1"/>
  <c r="X615" i="7"/>
  <c r="E153" i="8"/>
  <c r="Y491" i="7"/>
  <c r="F153" i="8" s="1"/>
  <c r="X577" i="7"/>
  <c r="S577" i="7"/>
  <c r="Y577" i="7" s="1"/>
  <c r="X1188" i="7"/>
  <c r="S1188" i="7"/>
  <c r="Y1188" i="7" s="1"/>
  <c r="V223" i="11"/>
  <c r="AB223" i="11"/>
  <c r="D103" i="8"/>
  <c r="S389" i="7"/>
  <c r="X389" i="7"/>
  <c r="X1299" i="7"/>
  <c r="S1299" i="7"/>
  <c r="Y1299" i="7" s="1"/>
  <c r="D37" i="8"/>
  <c r="X63" i="7"/>
  <c r="S63" i="7"/>
  <c r="X1442" i="7"/>
  <c r="S1442" i="7"/>
  <c r="Y1442" i="7" s="1"/>
  <c r="X354" i="7"/>
  <c r="S354" i="7"/>
  <c r="Y354" i="7" s="1"/>
  <c r="L85" i="14"/>
  <c r="K85" i="14"/>
  <c r="L258" i="14"/>
  <c r="K258" i="14"/>
  <c r="X236" i="7"/>
  <c r="S236" i="7"/>
  <c r="Y236" i="7" s="1"/>
  <c r="C214" i="8"/>
  <c r="X1444" i="7"/>
  <c r="S1444" i="7"/>
  <c r="Y1444" i="7" s="1"/>
  <c r="X1451" i="7"/>
  <c r="S1451" i="7"/>
  <c r="Y1451" i="7" s="1"/>
  <c r="L34" i="14"/>
  <c r="K34" i="14"/>
  <c r="X221" i="7"/>
  <c r="S221" i="7"/>
  <c r="Y221" i="7" s="1"/>
  <c r="X1397" i="7"/>
  <c r="S1397" i="7"/>
  <c r="Y1397" i="7" s="1"/>
  <c r="S1318" i="7"/>
  <c r="Y1318" i="7" s="1"/>
  <c r="X1318" i="7"/>
  <c r="X283" i="7"/>
  <c r="S283" i="7"/>
  <c r="Y283" i="7" s="1"/>
  <c r="L84" i="14"/>
  <c r="K84" i="14"/>
  <c r="E14" i="8"/>
  <c r="Y14" i="7"/>
  <c r="F14" i="8" s="1"/>
  <c r="X339" i="7"/>
  <c r="S339" i="7"/>
  <c r="Y339" i="7" s="1"/>
  <c r="C181" i="8"/>
  <c r="S1037" i="7"/>
  <c r="Y1037" i="7" s="1"/>
  <c r="X1037" i="7"/>
  <c r="X564" i="7"/>
  <c r="S564" i="7"/>
  <c r="Y564" i="7" s="1"/>
  <c r="X1197" i="7"/>
  <c r="S1197" i="7"/>
  <c r="Y1197" i="7" s="1"/>
  <c r="S305" i="7"/>
  <c r="Y305" i="7" s="1"/>
  <c r="X305" i="7"/>
  <c r="X883" i="7"/>
  <c r="S883" i="7"/>
  <c r="Y883" i="7" s="1"/>
  <c r="X792" i="7"/>
  <c r="S792" i="7"/>
  <c r="Y792" i="7" s="1"/>
  <c r="L145" i="14"/>
  <c r="K145" i="14"/>
  <c r="L220" i="14"/>
  <c r="K220" i="14"/>
  <c r="D115" i="8"/>
  <c r="S453" i="7"/>
  <c r="X453" i="7"/>
  <c r="S400" i="7"/>
  <c r="Y400" i="7" s="1"/>
  <c r="X400" i="7"/>
  <c r="L181" i="14"/>
  <c r="K181" i="14"/>
  <c r="S346" i="7"/>
  <c r="Y346" i="7" s="1"/>
  <c r="X346" i="7"/>
  <c r="C169" i="8"/>
  <c r="X908" i="7"/>
  <c r="S908" i="7"/>
  <c r="Y908" i="7" s="1"/>
  <c r="D186" i="8"/>
  <c r="S654" i="7"/>
  <c r="X654" i="7"/>
  <c r="D67" i="8"/>
  <c r="S145" i="7"/>
  <c r="X145" i="7"/>
  <c r="X322" i="7"/>
  <c r="S322" i="7"/>
  <c r="Y322" i="7" s="1"/>
  <c r="C172" i="8"/>
  <c r="W510" i="7"/>
  <c r="X885" i="7"/>
  <c r="S885" i="7"/>
  <c r="Y885" i="7" s="1"/>
  <c r="X392" i="7"/>
  <c r="S392" i="7"/>
  <c r="Y392" i="7" s="1"/>
  <c r="X710" i="7"/>
  <c r="S710" i="7"/>
  <c r="Y710" i="7" s="1"/>
  <c r="X438" i="7"/>
  <c r="S438" i="7"/>
  <c r="Y438" i="7" s="1"/>
  <c r="L6" i="12"/>
  <c r="X429" i="7"/>
  <c r="S429" i="7"/>
  <c r="Y429" i="7" s="1"/>
  <c r="X1034" i="7"/>
  <c r="S1034" i="7"/>
  <c r="Y1034" i="7" s="1"/>
  <c r="X417" i="7"/>
  <c r="S417" i="7"/>
  <c r="Y417" i="7" s="1"/>
  <c r="X819" i="7"/>
  <c r="S819" i="7"/>
  <c r="Y819" i="7" s="1"/>
  <c r="X1419" i="7"/>
  <c r="S1419" i="7"/>
  <c r="Y1419" i="7" s="1"/>
  <c r="S223" i="7"/>
  <c r="Y223" i="7" s="1"/>
  <c r="X223" i="7"/>
  <c r="C105" i="8"/>
  <c r="X1022" i="7"/>
  <c r="S1022" i="7"/>
  <c r="Y1022" i="7" s="1"/>
  <c r="D188" i="8"/>
  <c r="X656" i="7"/>
  <c r="S656" i="7"/>
  <c r="D51" i="8"/>
  <c r="X77" i="7"/>
  <c r="S77" i="7"/>
  <c r="D125" i="8"/>
  <c r="X463" i="7"/>
  <c r="S463" i="7"/>
  <c r="X1385" i="7"/>
  <c r="S1385" i="7"/>
  <c r="Y1385" i="7" s="1"/>
  <c r="S556" i="7"/>
  <c r="Y556" i="7" s="1"/>
  <c r="X556" i="7"/>
  <c r="L74" i="14"/>
  <c r="K74" i="14"/>
  <c r="D20" i="8"/>
  <c r="X20" i="7"/>
  <c r="S20" i="7"/>
  <c r="S805" i="7"/>
  <c r="Y805" i="7" s="1"/>
  <c r="X805" i="7"/>
  <c r="X242" i="7"/>
  <c r="S242" i="7"/>
  <c r="Y242" i="7" s="1"/>
  <c r="S42" i="7"/>
  <c r="Y42" i="7" s="1"/>
  <c r="X42" i="7"/>
  <c r="L157" i="14"/>
  <c r="K157" i="14"/>
  <c r="L81" i="14"/>
  <c r="K81" i="14"/>
  <c r="X858" i="7"/>
  <c r="S858" i="7"/>
  <c r="Y858" i="7" s="1"/>
  <c r="S1191" i="7"/>
  <c r="Y1191" i="7" s="1"/>
  <c r="X1191" i="7"/>
  <c r="S1072" i="7"/>
  <c r="Y1072" i="7" s="1"/>
  <c r="X1072" i="7"/>
  <c r="L205" i="14"/>
  <c r="K205" i="14"/>
  <c r="L68" i="14"/>
  <c r="K68" i="14"/>
  <c r="C60" i="8"/>
  <c r="C111" i="8"/>
  <c r="W449" i="7"/>
  <c r="X1025" i="7"/>
  <c r="S1025" i="7"/>
  <c r="Y1025" i="7" s="1"/>
  <c r="X642" i="7"/>
  <c r="S642" i="7"/>
  <c r="Y642" i="7" s="1"/>
  <c r="S1081" i="7"/>
  <c r="Y1081" i="7" s="1"/>
  <c r="X1081" i="7"/>
  <c r="L184" i="14"/>
  <c r="K184" i="14"/>
  <c r="S871" i="7"/>
  <c r="Y871" i="7" s="1"/>
  <c r="S308" i="7"/>
  <c r="Y308" i="7" s="1"/>
  <c r="L215" i="14"/>
  <c r="K215" i="14"/>
  <c r="X1360" i="7"/>
  <c r="S1360" i="7"/>
  <c r="Y1360" i="7" s="1"/>
  <c r="L108" i="14"/>
  <c r="K108" i="14"/>
  <c r="L164" i="14"/>
  <c r="K164" i="14"/>
  <c r="X1014" i="7"/>
  <c r="S1014" i="7"/>
  <c r="Y1014" i="7" s="1"/>
  <c r="L26" i="14"/>
  <c r="K26" i="14"/>
  <c r="D79" i="8"/>
  <c r="X157" i="7"/>
  <c r="S157" i="7"/>
  <c r="X435" i="7"/>
  <c r="S435" i="7"/>
  <c r="Y435" i="7" s="1"/>
  <c r="X254" i="7"/>
  <c r="S254" i="7"/>
  <c r="Y254" i="7" s="1"/>
  <c r="X102" i="7"/>
  <c r="S102" i="7"/>
  <c r="Y102" i="7" s="1"/>
  <c r="D129" i="8"/>
  <c r="X467" i="7"/>
  <c r="S467" i="7"/>
  <c r="K175" i="14"/>
  <c r="L175" i="14"/>
  <c r="X1023" i="7"/>
  <c r="S1023" i="7"/>
  <c r="Y1023" i="7" s="1"/>
  <c r="S565" i="7"/>
  <c r="Y565" i="7" s="1"/>
  <c r="X565" i="7"/>
  <c r="X1412" i="7"/>
  <c r="S1412" i="7"/>
  <c r="Y1412" i="7" s="1"/>
  <c r="D235" i="8"/>
  <c r="X755" i="7"/>
  <c r="S755" i="7"/>
  <c r="X881" i="7"/>
  <c r="S881" i="7"/>
  <c r="Y881" i="7" s="1"/>
  <c r="X1160" i="7"/>
  <c r="S1160" i="7"/>
  <c r="Y1160" i="7" s="1"/>
  <c r="K111" i="14"/>
  <c r="L111" i="14"/>
  <c r="C128" i="8"/>
  <c r="W466" i="7"/>
  <c r="X1000" i="7"/>
  <c r="S1000" i="7"/>
  <c r="Y1000" i="7" s="1"/>
  <c r="X173" i="7"/>
  <c r="S173" i="7"/>
  <c r="Y173" i="7" s="1"/>
  <c r="X1024" i="7"/>
  <c r="S1024" i="7"/>
  <c r="Y1024" i="7" s="1"/>
  <c r="D72" i="8"/>
  <c r="X150" i="7"/>
  <c r="S150" i="7"/>
  <c r="C46" i="8"/>
  <c r="W72" i="7"/>
  <c r="X1169" i="7"/>
  <c r="S1169" i="7"/>
  <c r="Y1169" i="7" s="1"/>
  <c r="L242" i="14"/>
  <c r="K242" i="14"/>
  <c r="X951" i="7"/>
  <c r="S951" i="7"/>
  <c r="Y951" i="7" s="1"/>
  <c r="X836" i="7"/>
  <c r="S836" i="7"/>
  <c r="Y836" i="7" s="1"/>
  <c r="D210" i="8"/>
  <c r="X730" i="7"/>
  <c r="S730" i="7"/>
  <c r="X874" i="7"/>
  <c r="S874" i="7"/>
  <c r="Y874" i="7" s="1"/>
  <c r="X580" i="7"/>
  <c r="S580" i="7"/>
  <c r="Y580" i="7" s="1"/>
  <c r="D145" i="8"/>
  <c r="X483" i="7"/>
  <c r="S483" i="7"/>
  <c r="K110" i="14"/>
  <c r="L110" i="14"/>
  <c r="C223" i="8"/>
  <c r="D32" i="8"/>
  <c r="X58" i="7"/>
  <c r="S58" i="7"/>
  <c r="C211" i="8"/>
  <c r="X1277" i="7"/>
  <c r="S1277" i="7"/>
  <c r="Y1277" i="7" s="1"/>
  <c r="G11" i="12"/>
  <c r="L11" i="12" s="1"/>
  <c r="X301" i="7"/>
  <c r="S301" i="7"/>
  <c r="Y301" i="7" s="1"/>
  <c r="D131" i="8"/>
  <c r="S469" i="7"/>
  <c r="X469" i="7"/>
  <c r="X340" i="7"/>
  <c r="S340" i="7"/>
  <c r="Y340" i="7" s="1"/>
  <c r="L197" i="14"/>
  <c r="K197" i="14"/>
  <c r="X1114" i="7"/>
  <c r="S1114" i="7"/>
  <c r="Y1114" i="7" s="1"/>
  <c r="X1393" i="7"/>
  <c r="S1393" i="7"/>
  <c r="Y1393" i="7" s="1"/>
  <c r="D74" i="8"/>
  <c r="X152" i="7"/>
  <c r="S152" i="7"/>
  <c r="S1058" i="7"/>
  <c r="Y1058" i="7" s="1"/>
  <c r="X1058" i="7"/>
  <c r="X833" i="7"/>
  <c r="S833" i="7"/>
  <c r="Y833" i="7" s="1"/>
  <c r="S1427" i="7"/>
  <c r="Y1427" i="7" s="1"/>
  <c r="X1427" i="7"/>
  <c r="K207" i="14"/>
  <c r="L207" i="14"/>
  <c r="X1170" i="7"/>
  <c r="S1170" i="7"/>
  <c r="Y1170" i="7" s="1"/>
  <c r="V200" i="11"/>
  <c r="G26" i="12" s="1"/>
  <c r="AB200" i="11"/>
  <c r="Y25" i="7"/>
  <c r="X876" i="7"/>
  <c r="S876" i="7"/>
  <c r="Y876" i="7" s="1"/>
  <c r="X785" i="7"/>
  <c r="S785" i="7"/>
  <c r="Y785" i="7" s="1"/>
  <c r="X817" i="7"/>
  <c r="S817" i="7"/>
  <c r="Y817" i="7" s="1"/>
  <c r="Y67" i="7"/>
  <c r="X1103" i="7"/>
  <c r="S1103" i="7"/>
  <c r="Y1103" i="7" s="1"/>
  <c r="C186" i="8"/>
  <c r="W654" i="7"/>
  <c r="X762" i="7"/>
  <c r="S762" i="7"/>
  <c r="Y762" i="7" s="1"/>
  <c r="L98" i="14"/>
  <c r="K98" i="14"/>
  <c r="X870" i="7"/>
  <c r="S870" i="7"/>
  <c r="Y870" i="7" s="1"/>
  <c r="S432" i="7"/>
  <c r="Y432" i="7" s="1"/>
  <c r="X432" i="7"/>
  <c r="L22" i="12"/>
  <c r="C192" i="8"/>
  <c r="W660" i="7"/>
  <c r="X1021" i="7"/>
  <c r="S1021" i="7"/>
  <c r="Y1021" i="7" s="1"/>
  <c r="X879" i="7"/>
  <c r="S879" i="7"/>
  <c r="Y879" i="7" s="1"/>
  <c r="X827" i="7"/>
  <c r="S827" i="7"/>
  <c r="Y827" i="7" s="1"/>
  <c r="D16" i="8"/>
  <c r="X16" i="7"/>
  <c r="S16" i="7"/>
  <c r="C118" i="8"/>
  <c r="W456" i="7"/>
  <c r="D110" i="8"/>
  <c r="S448" i="7"/>
  <c r="X448" i="7"/>
  <c r="X1339" i="7"/>
  <c r="S1339" i="7"/>
  <c r="Y1339" i="7" s="1"/>
  <c r="X324" i="7"/>
  <c r="S324" i="7"/>
  <c r="Y324" i="7" s="1"/>
  <c r="S1225" i="7"/>
  <c r="Y1225" i="7" s="1"/>
  <c r="X1225" i="7"/>
  <c r="K89" i="14"/>
  <c r="L89" i="14"/>
  <c r="D23" i="8"/>
  <c r="X23" i="7"/>
  <c r="S23" i="7"/>
  <c r="X630" i="7"/>
  <c r="S630" i="7"/>
  <c r="Y630" i="7" s="1"/>
  <c r="D42" i="8"/>
  <c r="X68" i="7"/>
  <c r="S68" i="7"/>
  <c r="L183" i="14"/>
  <c r="K183" i="14"/>
  <c r="L133" i="14"/>
  <c r="K133" i="14"/>
  <c r="S766" i="7"/>
  <c r="Y766" i="7" s="1"/>
  <c r="X766" i="7"/>
  <c r="X854" i="7"/>
  <c r="S854" i="7"/>
  <c r="Y854" i="7" s="1"/>
  <c r="C127" i="8"/>
  <c r="W465" i="7"/>
  <c r="X1016" i="7"/>
  <c r="S1016" i="7"/>
  <c r="Y1016" i="7" s="1"/>
  <c r="D61" i="8"/>
  <c r="X139" i="7"/>
  <c r="S139" i="7"/>
  <c r="S1441" i="7"/>
  <c r="Y1441" i="7" s="1"/>
  <c r="X1441" i="7"/>
  <c r="X352" i="7"/>
  <c r="S352" i="7"/>
  <c r="Y352" i="7" s="1"/>
  <c r="L23" i="14"/>
  <c r="K23" i="14"/>
  <c r="Y155" i="7"/>
  <c r="V110" i="11"/>
  <c r="G14" i="12" s="1"/>
  <c r="AB110" i="11"/>
  <c r="D111" i="8"/>
  <c r="X449" i="7"/>
  <c r="S449" i="7"/>
  <c r="X412" i="7"/>
  <c r="S412" i="7"/>
  <c r="Y412" i="7" s="1"/>
  <c r="L83" i="14"/>
  <c r="K83" i="14"/>
  <c r="L210" i="14"/>
  <c r="K210" i="14"/>
  <c r="L86" i="14"/>
  <c r="K86" i="14"/>
  <c r="D128" i="8"/>
  <c r="X466" i="7"/>
  <c r="S466" i="7"/>
  <c r="L71" i="14"/>
  <c r="K71" i="14"/>
  <c r="X212" i="7"/>
  <c r="S212" i="7"/>
  <c r="Y212" i="7" s="1"/>
  <c r="L149" i="14"/>
  <c r="K149" i="14"/>
  <c r="D107" i="8"/>
  <c r="X445" i="7"/>
  <c r="S445" i="7"/>
  <c r="D38" i="8"/>
  <c r="X64" i="7"/>
  <c r="S64" i="7"/>
  <c r="X231" i="7"/>
  <c r="S231" i="7"/>
  <c r="Y231" i="7" s="1"/>
  <c r="X91" i="7"/>
  <c r="S91" i="7"/>
  <c r="Y91" i="7" s="1"/>
  <c r="D90" i="8"/>
  <c r="X376" i="7"/>
  <c r="S376" i="7"/>
  <c r="X1389" i="7"/>
  <c r="S1389" i="7"/>
  <c r="Y1389" i="7" s="1"/>
  <c r="S916" i="7"/>
  <c r="Y916" i="7" s="1"/>
  <c r="X916" i="7"/>
  <c r="S1322" i="7"/>
  <c r="Y1322" i="7" s="1"/>
  <c r="X1322" i="7"/>
  <c r="X1326" i="7"/>
  <c r="S1326" i="7"/>
  <c r="Y1326" i="7" s="1"/>
  <c r="X1260" i="7"/>
  <c r="S1260" i="7"/>
  <c r="Y1260" i="7" s="1"/>
  <c r="D8" i="8"/>
  <c r="X8" i="7"/>
  <c r="S8" i="7"/>
  <c r="X1130" i="7"/>
  <c r="S1130" i="7"/>
  <c r="Y1130" i="7" s="1"/>
  <c r="D119" i="8"/>
  <c r="S457" i="7"/>
  <c r="X457" i="7"/>
  <c r="D218" i="8"/>
  <c r="X738" i="7"/>
  <c r="S738" i="7"/>
  <c r="X1030" i="7"/>
  <c r="S1030" i="7"/>
  <c r="Y1030" i="7" s="1"/>
  <c r="S718" i="7"/>
  <c r="Y718" i="7" s="1"/>
  <c r="X718" i="7"/>
  <c r="L60" i="14"/>
  <c r="K60" i="14"/>
  <c r="X560" i="7"/>
  <c r="S560" i="7"/>
  <c r="Y560" i="7" s="1"/>
  <c r="S131" i="7"/>
  <c r="Y131" i="7" s="1"/>
  <c r="X131" i="7"/>
  <c r="S574" i="7"/>
  <c r="Y574" i="7" s="1"/>
  <c r="X574" i="7"/>
  <c r="X776" i="7"/>
  <c r="S776" i="7"/>
  <c r="Y776" i="7" s="1"/>
  <c r="L136" i="14"/>
  <c r="K136" i="14"/>
  <c r="E147" i="8"/>
  <c r="Y485" i="7"/>
  <c r="F147" i="8" s="1"/>
  <c r="X721" i="7"/>
  <c r="S721" i="7"/>
  <c r="Y721" i="7" s="1"/>
  <c r="X983" i="7"/>
  <c r="S983" i="7"/>
  <c r="Y983" i="7" s="1"/>
  <c r="S1241" i="7"/>
  <c r="Y1241" i="7" s="1"/>
  <c r="X1241" i="7"/>
  <c r="V80" i="11"/>
  <c r="AB80" i="11"/>
  <c r="X906" i="7"/>
  <c r="S906" i="7"/>
  <c r="Y906" i="7" s="1"/>
  <c r="C205" i="8"/>
  <c r="W673" i="7"/>
  <c r="D65" i="8"/>
  <c r="X143" i="7"/>
  <c r="S143" i="7"/>
  <c r="D39" i="8"/>
  <c r="S65" i="7"/>
  <c r="X65" i="7"/>
  <c r="X1149" i="7"/>
  <c r="S1149" i="7"/>
  <c r="Y1149" i="7" s="1"/>
  <c r="L171" i="14"/>
  <c r="K171" i="14"/>
  <c r="X890" i="7"/>
  <c r="S890" i="7"/>
  <c r="Y890" i="7" s="1"/>
  <c r="S1099" i="7"/>
  <c r="Y1099" i="7" s="1"/>
  <c r="X1099" i="7"/>
  <c r="D200" i="8"/>
  <c r="S668" i="7"/>
  <c r="X668" i="7"/>
  <c r="X1295" i="7"/>
  <c r="S1295" i="7"/>
  <c r="Y1295" i="7" s="1"/>
  <c r="S81" i="7"/>
  <c r="Y81" i="7" s="1"/>
  <c r="X81" i="7"/>
  <c r="K73" i="14"/>
  <c r="L73" i="14"/>
  <c r="X110" i="7"/>
  <c r="S110" i="7"/>
  <c r="Y110" i="7" s="1"/>
  <c r="X168" i="7"/>
  <c r="S168" i="7"/>
  <c r="Y168" i="7" s="1"/>
  <c r="X1070" i="7"/>
  <c r="S1070" i="7"/>
  <c r="Y1070" i="7" s="1"/>
  <c r="D144" i="8"/>
  <c r="X482" i="7"/>
  <c r="S482" i="7"/>
  <c r="X541" i="7"/>
  <c r="S541" i="7"/>
  <c r="Y541" i="7" s="1"/>
  <c r="X813" i="7"/>
  <c r="S813" i="7"/>
  <c r="Y813" i="7" s="1"/>
  <c r="S1012" i="7"/>
  <c r="Y1012" i="7" s="1"/>
  <c r="X1012" i="7"/>
  <c r="D41" i="8"/>
  <c r="S1053" i="7"/>
  <c r="Y1053" i="7" s="1"/>
  <c r="X1053" i="7"/>
  <c r="X904" i="7"/>
  <c r="S904" i="7"/>
  <c r="Y904" i="7" s="1"/>
  <c r="X919" i="7"/>
  <c r="S919" i="7"/>
  <c r="Y919" i="7" s="1"/>
  <c r="X963" i="7"/>
  <c r="S963" i="7"/>
  <c r="Y963" i="7" s="1"/>
  <c r="S1297" i="7"/>
  <c r="Y1297" i="7" s="1"/>
  <c r="X1297" i="7"/>
  <c r="D156" i="8"/>
  <c r="S494" i="7"/>
  <c r="X494" i="7"/>
  <c r="X48" i="7"/>
  <c r="S48" i="7"/>
  <c r="Y48" i="7" s="1"/>
  <c r="L124" i="14"/>
  <c r="K124" i="14"/>
  <c r="X1066" i="7"/>
  <c r="S1066" i="7"/>
  <c r="Y1066" i="7" s="1"/>
  <c r="X810" i="7"/>
  <c r="S810" i="7"/>
  <c r="Y810" i="7" s="1"/>
  <c r="X1007" i="7"/>
  <c r="S1007" i="7"/>
  <c r="Y1007" i="7" s="1"/>
  <c r="X633" i="7"/>
  <c r="S633" i="7"/>
  <c r="Y633" i="7" s="1"/>
  <c r="X543" i="7"/>
  <c r="S543" i="7"/>
  <c r="Y543" i="7" s="1"/>
  <c r="X1050" i="7"/>
  <c r="S1050" i="7"/>
  <c r="Y1050" i="7" s="1"/>
  <c r="S92" i="7"/>
  <c r="Y92" i="7" s="1"/>
  <c r="X92" i="7"/>
  <c r="D216" i="8"/>
  <c r="S736" i="7"/>
  <c r="X736" i="7"/>
  <c r="X1098" i="7"/>
  <c r="S1098" i="7"/>
  <c r="Y1098" i="7" s="1"/>
  <c r="C191" i="8"/>
  <c r="W659" i="7"/>
  <c r="D174" i="8"/>
  <c r="X512" i="7"/>
  <c r="S512" i="7"/>
  <c r="L115" i="14"/>
  <c r="K115" i="14"/>
  <c r="L100" i="14"/>
  <c r="K100" i="14"/>
  <c r="X536" i="7"/>
  <c r="S536" i="7"/>
  <c r="Y536" i="7" s="1"/>
  <c r="X651" i="7"/>
  <c r="S651" i="7"/>
  <c r="Y651" i="7" s="1"/>
  <c r="X238" i="7"/>
  <c r="S238" i="7"/>
  <c r="Y238" i="7" s="1"/>
  <c r="S357" i="7"/>
  <c r="Y357" i="7" s="1"/>
  <c r="X357" i="7"/>
  <c r="L209" i="14"/>
  <c r="K209" i="14"/>
  <c r="L107" i="14"/>
  <c r="K107" i="14"/>
  <c r="X127" i="7"/>
  <c r="S127" i="7"/>
  <c r="Y127" i="7" s="1"/>
  <c r="D127" i="8"/>
  <c r="X465" i="7"/>
  <c r="S465" i="7"/>
  <c r="X1144" i="7"/>
  <c r="S1144" i="7"/>
  <c r="Y1144" i="7" s="1"/>
  <c r="L231" i="14"/>
  <c r="K231" i="14"/>
  <c r="L94" i="14"/>
  <c r="K94" i="14"/>
  <c r="C123" i="8"/>
  <c r="W461" i="7"/>
  <c r="X1380" i="7"/>
  <c r="S1380" i="7"/>
  <c r="Y1380" i="7" s="1"/>
  <c r="D70" i="8"/>
  <c r="X148" i="7"/>
  <c r="S148" i="7"/>
  <c r="X724" i="7"/>
  <c r="S724" i="7"/>
  <c r="Y724" i="7" s="1"/>
  <c r="X1158" i="7"/>
  <c r="S1158" i="7"/>
  <c r="Y1158" i="7" s="1"/>
  <c r="L109" i="14"/>
  <c r="K109" i="14"/>
  <c r="K2" i="14"/>
  <c r="L2" i="14"/>
  <c r="S1332" i="7"/>
  <c r="Y1332" i="7" s="1"/>
  <c r="S660" i="7"/>
  <c r="S977" i="7"/>
  <c r="Y977" i="7" s="1"/>
  <c r="L200" i="14"/>
  <c r="K200" i="14"/>
  <c r="S955" i="7"/>
  <c r="Y955" i="7" s="1"/>
  <c r="X955" i="7"/>
  <c r="X1363" i="7"/>
  <c r="S1363" i="7"/>
  <c r="Y1363" i="7" s="1"/>
  <c r="S188" i="7"/>
  <c r="Y188" i="7" s="1"/>
  <c r="X188" i="7"/>
  <c r="S1371" i="7"/>
  <c r="Y1371" i="7" s="1"/>
  <c r="X1371" i="7"/>
  <c r="S1017" i="7"/>
  <c r="Y1017" i="7" s="1"/>
  <c r="X1017" i="7"/>
  <c r="S310" i="7"/>
  <c r="Y310" i="7" s="1"/>
  <c r="X310" i="7"/>
  <c r="X350" i="7"/>
  <c r="S350" i="7"/>
  <c r="Y350" i="7" s="1"/>
  <c r="L248" i="14"/>
  <c r="K248" i="14"/>
  <c r="L52" i="14"/>
  <c r="K52" i="14"/>
  <c r="X1377" i="7"/>
  <c r="S1377" i="7"/>
  <c r="Y1377" i="7" s="1"/>
  <c r="L134" i="14"/>
  <c r="K134" i="14"/>
  <c r="C130" i="8"/>
  <c r="W468" i="7"/>
  <c r="X555" i="7"/>
  <c r="S555" i="7"/>
  <c r="Y555" i="7" s="1"/>
  <c r="D159" i="8"/>
  <c r="X497" i="7"/>
  <c r="S497" i="7"/>
  <c r="S1407" i="7"/>
  <c r="Y1407" i="7" s="1"/>
  <c r="X1407" i="7"/>
  <c r="S1189" i="7"/>
  <c r="Y1189" i="7" s="1"/>
  <c r="X1189" i="7"/>
  <c r="X1270" i="7"/>
  <c r="S1270" i="7"/>
  <c r="Y1270" i="7" s="1"/>
  <c r="X831" i="7"/>
  <c r="S831" i="7"/>
  <c r="Y831" i="7" s="1"/>
  <c r="X593" i="7"/>
  <c r="S593" i="7"/>
  <c r="Y593" i="7" s="1"/>
  <c r="D33" i="8"/>
  <c r="X59" i="7"/>
  <c r="S59" i="7"/>
  <c r="X815" i="7"/>
  <c r="S815" i="7"/>
  <c r="Y815" i="7" s="1"/>
  <c r="L44" i="14"/>
  <c r="K44" i="14"/>
  <c r="S535" i="7"/>
  <c r="Y535" i="7" s="1"/>
  <c r="X535" i="7"/>
  <c r="X537" i="7"/>
  <c r="S537" i="7"/>
  <c r="Y537" i="7" s="1"/>
  <c r="X1253" i="7"/>
  <c r="S1253" i="7"/>
  <c r="Y1253" i="7" s="1"/>
  <c r="D26" i="8"/>
  <c r="S26" i="7"/>
  <c r="X26" i="7"/>
  <c r="D56" i="8"/>
  <c r="X134" i="7"/>
  <c r="S134" i="7"/>
  <c r="L162" i="14"/>
  <c r="K162" i="14"/>
  <c r="C231" i="8"/>
  <c r="X958" i="7"/>
  <c r="S958" i="7"/>
  <c r="Y958" i="7" s="1"/>
  <c r="V101" i="11"/>
  <c r="AB101" i="11"/>
  <c r="S1290" i="7"/>
  <c r="Y1290" i="7" s="1"/>
  <c r="X1290" i="7"/>
  <c r="S1112" i="7"/>
  <c r="Y1112" i="7" s="1"/>
  <c r="X1112" i="7"/>
  <c r="D66" i="8"/>
  <c r="X144" i="7"/>
  <c r="S144" i="7"/>
  <c r="S1127" i="7"/>
  <c r="Y1127" i="7" s="1"/>
  <c r="X1127" i="7"/>
  <c r="L15" i="14"/>
  <c r="K15" i="14"/>
  <c r="X997" i="7"/>
  <c r="S997" i="7"/>
  <c r="Y997" i="7" s="1"/>
  <c r="V207" i="11"/>
  <c r="AB207" i="11"/>
  <c r="X329" i="7"/>
  <c r="S329" i="7"/>
  <c r="Y329" i="7" s="1"/>
  <c r="D52" i="8"/>
  <c r="X78" i="7"/>
  <c r="S78" i="7"/>
  <c r="X592" i="7"/>
  <c r="S592" i="7"/>
  <c r="Y592" i="7" s="1"/>
  <c r="S526" i="7"/>
  <c r="Y526" i="7" s="1"/>
  <c r="X526" i="7"/>
  <c r="S1411" i="7"/>
  <c r="Y1411" i="7" s="1"/>
  <c r="X1411" i="7"/>
  <c r="C171" i="8"/>
  <c r="X933" i="7"/>
  <c r="S933" i="7"/>
  <c r="Y933" i="7" s="1"/>
  <c r="S941" i="7"/>
  <c r="Y941" i="7" s="1"/>
  <c r="X941" i="7"/>
  <c r="X1284" i="7"/>
  <c r="S1284" i="7"/>
  <c r="Y1284" i="7" s="1"/>
  <c r="C156" i="8"/>
  <c r="W494" i="7"/>
  <c r="Y13" i="7"/>
  <c r="F13" i="8" s="1"/>
  <c r="X297" i="7"/>
  <c r="S297" i="7"/>
  <c r="Y297" i="7" s="1"/>
  <c r="S1051" i="7"/>
  <c r="Y1051" i="7" s="1"/>
  <c r="X1051" i="7"/>
  <c r="X811" i="7"/>
  <c r="S811" i="7"/>
  <c r="Y811" i="7" s="1"/>
  <c r="S1168" i="7"/>
  <c r="Y1168" i="7" s="1"/>
  <c r="X1168" i="7"/>
  <c r="C174" i="8"/>
  <c r="X306" i="7"/>
  <c r="S306" i="7"/>
  <c r="Y306" i="7" s="1"/>
  <c r="X259" i="7"/>
  <c r="S259" i="7"/>
  <c r="Y259" i="7" s="1"/>
  <c r="S757" i="7"/>
  <c r="Y757" i="7" s="1"/>
  <c r="X757" i="7"/>
  <c r="D191" i="8"/>
  <c r="X659" i="7"/>
  <c r="S659" i="7"/>
  <c r="S604" i="7"/>
  <c r="Y604" i="7" s="1"/>
  <c r="X604" i="7"/>
  <c r="S1218" i="7"/>
  <c r="Y1218" i="7" s="1"/>
  <c r="X1218" i="7"/>
  <c r="D158" i="8"/>
  <c r="S496" i="7"/>
  <c r="X496" i="7"/>
  <c r="L141" i="14"/>
  <c r="K141" i="14"/>
  <c r="K126" i="14"/>
  <c r="L126" i="14"/>
  <c r="X546" i="7"/>
  <c r="S546" i="7"/>
  <c r="Y546" i="7" s="1"/>
  <c r="X1027" i="7"/>
  <c r="S1027" i="7"/>
  <c r="Y1027" i="7" s="1"/>
  <c r="X862" i="7"/>
  <c r="S862" i="7"/>
  <c r="Y862" i="7" s="1"/>
  <c r="L235" i="14"/>
  <c r="K235" i="14"/>
  <c r="K159" i="14"/>
  <c r="L159" i="14"/>
  <c r="V131" i="11"/>
  <c r="AB131" i="11"/>
  <c r="X292" i="7"/>
  <c r="S292" i="7"/>
  <c r="Y292" i="7" s="1"/>
  <c r="X1287" i="7"/>
  <c r="S1287" i="7"/>
  <c r="Y1287" i="7" s="1"/>
  <c r="X723" i="7"/>
  <c r="S723" i="7"/>
  <c r="Y723" i="7" s="1"/>
  <c r="S1159" i="7"/>
  <c r="Y1159" i="7" s="1"/>
  <c r="X1159" i="7"/>
  <c r="L257" i="14"/>
  <c r="K257" i="14"/>
  <c r="L120" i="14"/>
  <c r="K120" i="14"/>
  <c r="D77" i="8"/>
  <c r="C168" i="8"/>
  <c r="D123" i="8"/>
  <c r="X461" i="7"/>
  <c r="S461" i="7"/>
  <c r="S1383" i="7"/>
  <c r="Y1383" i="7" s="1"/>
  <c r="X1383" i="7"/>
  <c r="X1045" i="7"/>
  <c r="S1045" i="7"/>
  <c r="Y1045" i="7" s="1"/>
  <c r="L135" i="14"/>
  <c r="K135" i="14"/>
  <c r="L28" i="14"/>
  <c r="K28" i="14"/>
  <c r="S1431" i="7"/>
  <c r="Y1431" i="7" s="1"/>
  <c r="D54" i="8"/>
  <c r="X132" i="7"/>
  <c r="S132" i="7"/>
  <c r="X853" i="7"/>
  <c r="S853" i="7"/>
  <c r="Y853" i="7" s="1"/>
  <c r="S581" i="7"/>
  <c r="Y581" i="7" s="1"/>
  <c r="X581" i="7"/>
  <c r="L259" i="14"/>
  <c r="K259" i="14"/>
  <c r="D213" i="8"/>
  <c r="X733" i="7"/>
  <c r="S733" i="7"/>
  <c r="X30" i="7"/>
  <c r="S30" i="7"/>
  <c r="Y30" i="7" s="1"/>
  <c r="X596" i="7"/>
  <c r="S596" i="7"/>
  <c r="Y596" i="7" s="1"/>
  <c r="L182" i="14"/>
  <c r="K182" i="14"/>
  <c r="X707" i="7"/>
  <c r="S707" i="7"/>
  <c r="Y707" i="7" s="1"/>
  <c r="D187" i="8"/>
  <c r="X655" i="7"/>
  <c r="S655" i="7"/>
  <c r="L260" i="14"/>
  <c r="K260" i="14"/>
  <c r="X566" i="7"/>
  <c r="S566" i="7"/>
  <c r="Y566" i="7" s="1"/>
  <c r="S759" i="7"/>
  <c r="Y759" i="7" s="1"/>
  <c r="X759" i="7"/>
  <c r="L78" i="14"/>
  <c r="K78" i="14"/>
  <c r="S232" i="7"/>
  <c r="Y232" i="7" s="1"/>
  <c r="X232" i="7"/>
  <c r="S647" i="7"/>
  <c r="Y647" i="7" s="1"/>
  <c r="X647" i="7"/>
  <c r="V215" i="11"/>
  <c r="G30" i="12" s="1"/>
  <c r="AB215" i="11"/>
  <c r="X1440" i="7"/>
  <c r="S1440" i="7"/>
  <c r="Y1440" i="7" s="1"/>
  <c r="X1040" i="7"/>
  <c r="S1040" i="7"/>
  <c r="Y1040" i="7" s="1"/>
  <c r="C63" i="8"/>
  <c r="W141" i="7"/>
  <c r="X1126" i="7"/>
  <c r="S1126" i="7"/>
  <c r="Y1126" i="7" s="1"/>
  <c r="X419" i="7"/>
  <c r="S419" i="7"/>
  <c r="Y419" i="7" s="1"/>
  <c r="S101" i="7"/>
  <c r="Y101" i="7" s="1"/>
  <c r="X101" i="7"/>
  <c r="S248" i="7"/>
  <c r="Y248" i="7" s="1"/>
  <c r="X248" i="7"/>
  <c r="S1108" i="7"/>
  <c r="Y1108" i="7" s="1"/>
  <c r="X1108" i="7"/>
  <c r="X1269" i="7"/>
  <c r="S1269" i="7"/>
  <c r="Y1269" i="7" s="1"/>
  <c r="X1289" i="7"/>
  <c r="S1289" i="7"/>
  <c r="Y1289" i="7" s="1"/>
  <c r="X428" i="7"/>
  <c r="S428" i="7"/>
  <c r="Y428" i="7" s="1"/>
  <c r="Y749" i="7"/>
  <c r="X396" i="7"/>
  <c r="S396" i="7"/>
  <c r="Y396" i="7" s="1"/>
  <c r="L186" i="14"/>
  <c r="K186" i="14"/>
  <c r="E99" i="8"/>
  <c r="Y385" i="7"/>
  <c r="F99" i="8" s="1"/>
  <c r="D204" i="8"/>
  <c r="S672" i="7"/>
  <c r="X672" i="7"/>
  <c r="C143" i="8"/>
  <c r="W481" i="7"/>
  <c r="X774" i="7"/>
  <c r="S774" i="7"/>
  <c r="Y774" i="7" s="1"/>
  <c r="D89" i="8"/>
  <c r="S375" i="7"/>
  <c r="X375" i="7"/>
  <c r="X1281" i="7"/>
  <c r="S1281" i="7"/>
  <c r="Y1281" i="7" s="1"/>
  <c r="D63" i="8"/>
  <c r="X141" i="7"/>
  <c r="S141" i="7"/>
  <c r="S326" i="7"/>
  <c r="Y326" i="7" s="1"/>
  <c r="X326" i="7"/>
  <c r="X1254" i="7"/>
  <c r="S1254" i="7"/>
  <c r="Y1254" i="7" s="1"/>
  <c r="X1278" i="7"/>
  <c r="S1278" i="7"/>
  <c r="Y1278" i="7" s="1"/>
  <c r="S1134" i="7"/>
  <c r="Y1134" i="7" s="1"/>
  <c r="X1134" i="7"/>
  <c r="S1033" i="7"/>
  <c r="Y1033" i="7" s="1"/>
  <c r="X1033" i="7"/>
  <c r="X783" i="7"/>
  <c r="S783" i="7"/>
  <c r="Y783" i="7" s="1"/>
  <c r="L188" i="14"/>
  <c r="K188" i="14"/>
  <c r="S280" i="7"/>
  <c r="Y280" i="7" s="1"/>
  <c r="X280" i="7"/>
  <c r="L31" i="12"/>
  <c r="D58" i="8"/>
  <c r="X136" i="7"/>
  <c r="S136" i="7"/>
  <c r="X949" i="7"/>
  <c r="S949" i="7"/>
  <c r="Y949" i="7" s="1"/>
  <c r="X166" i="7"/>
  <c r="S166" i="7"/>
  <c r="Y166" i="7" s="1"/>
  <c r="S1106" i="7"/>
  <c r="Y1106" i="7" s="1"/>
  <c r="X1106" i="7"/>
  <c r="S1291" i="7"/>
  <c r="Y1291" i="7" s="1"/>
  <c r="X1291" i="7"/>
  <c r="S711" i="7"/>
  <c r="Y711" i="7" s="1"/>
  <c r="X711" i="7"/>
  <c r="K223" i="14"/>
  <c r="L223" i="14"/>
  <c r="X175" i="7"/>
  <c r="S175" i="7"/>
  <c r="Y175" i="7" s="1"/>
  <c r="X961" i="7"/>
  <c r="S961" i="7"/>
  <c r="Y961" i="7" s="1"/>
  <c r="X1230" i="7"/>
  <c r="S1230" i="7"/>
  <c r="Y1230" i="7" s="1"/>
  <c r="L99" i="14"/>
  <c r="K99" i="14"/>
  <c r="X243" i="7"/>
  <c r="S243" i="7"/>
  <c r="Y243" i="7" s="1"/>
  <c r="X1224" i="7"/>
  <c r="S1224" i="7"/>
  <c r="Y1224" i="7" s="1"/>
  <c r="S1019" i="7"/>
  <c r="Y1019" i="7" s="1"/>
  <c r="X1019" i="7"/>
  <c r="S1288" i="7"/>
  <c r="Y1288" i="7" s="1"/>
  <c r="X1288" i="7"/>
  <c r="E36" i="8"/>
  <c r="Y62" i="7"/>
  <c r="F36" i="8" s="1"/>
  <c r="C221" i="8"/>
  <c r="X1446" i="7"/>
  <c r="S1446" i="7"/>
  <c r="Y1446" i="7" s="1"/>
  <c r="S83" i="7"/>
  <c r="Y83" i="7" s="1"/>
  <c r="X83" i="7"/>
  <c r="S278" i="7"/>
  <c r="Y278" i="7" s="1"/>
  <c r="X278" i="7"/>
  <c r="C220" i="8"/>
  <c r="D116" i="8"/>
  <c r="X454" i="7"/>
  <c r="S454" i="7"/>
  <c r="S572" i="7"/>
  <c r="Y572" i="7" s="1"/>
  <c r="X572" i="7"/>
  <c r="X315" i="7"/>
  <c r="S315" i="7"/>
  <c r="Y315" i="7" s="1"/>
  <c r="S33" i="7"/>
  <c r="Y33" i="7" s="1"/>
  <c r="X33" i="7"/>
  <c r="D151" i="8"/>
  <c r="S489" i="7"/>
  <c r="X489" i="7"/>
  <c r="X910" i="7"/>
  <c r="S910" i="7"/>
  <c r="Y910" i="7" s="1"/>
  <c r="D199" i="8"/>
  <c r="X667" i="7"/>
  <c r="S667" i="7"/>
  <c r="X1312" i="7"/>
  <c r="S1312" i="7"/>
  <c r="Y1312" i="7" s="1"/>
  <c r="X764" i="7"/>
  <c r="S764" i="7"/>
  <c r="Y764" i="7" s="1"/>
  <c r="L167" i="14"/>
  <c r="K167" i="14"/>
  <c r="L152" i="14"/>
  <c r="K152" i="14"/>
  <c r="X1041" i="7"/>
  <c r="S1041" i="7"/>
  <c r="Y1041" i="7" s="1"/>
  <c r="D68" i="8"/>
  <c r="X146" i="7"/>
  <c r="S146" i="7"/>
  <c r="X410" i="7"/>
  <c r="S410" i="7"/>
  <c r="Y410" i="7" s="1"/>
  <c r="S1166" i="7"/>
  <c r="Y1166" i="7" s="1"/>
  <c r="X1166" i="7"/>
  <c r="L53" i="14"/>
  <c r="K53" i="14"/>
  <c r="C226" i="8"/>
  <c r="X1396" i="7"/>
  <c r="S1396" i="7"/>
  <c r="Y1396" i="7" s="1"/>
  <c r="X403" i="7"/>
  <c r="S403" i="7"/>
  <c r="Y403" i="7" s="1"/>
  <c r="L49" i="14"/>
  <c r="K49" i="14"/>
  <c r="C68" i="8"/>
  <c r="L146" i="14"/>
  <c r="K146" i="14"/>
  <c r="X162" i="7"/>
  <c r="S162" i="7"/>
  <c r="Y162" i="7" s="1"/>
  <c r="C190" i="8"/>
  <c r="W658" i="7"/>
  <c r="X1283" i="7"/>
  <c r="S1283" i="7"/>
  <c r="Y1283" i="7" s="1"/>
  <c r="X1057" i="7"/>
  <c r="S1057" i="7"/>
  <c r="Y1057" i="7" s="1"/>
  <c r="L161" i="14"/>
  <c r="K161" i="14"/>
  <c r="L236" i="14"/>
  <c r="K236" i="14"/>
  <c r="S612" i="7"/>
  <c r="Y612" i="7" s="1"/>
  <c r="S53" i="7"/>
  <c r="Y53" i="7" s="1"/>
  <c r="L222" i="14"/>
  <c r="K222" i="14"/>
  <c r="S868" i="7"/>
  <c r="Y868" i="7" s="1"/>
  <c r="X868" i="7"/>
  <c r="X1233" i="7"/>
  <c r="S1233" i="7"/>
  <c r="Y1233" i="7" s="1"/>
  <c r="S1434" i="7"/>
  <c r="Y1434" i="7" s="1"/>
  <c r="X1434" i="7"/>
  <c r="X1252" i="7"/>
  <c r="S1252" i="7"/>
  <c r="Y1252" i="7" s="1"/>
  <c r="S1372" i="7"/>
  <c r="Y1372" i="7" s="1"/>
  <c r="X1372" i="7"/>
  <c r="S1136" i="7"/>
  <c r="Y1136" i="7" s="1"/>
  <c r="X1136" i="7"/>
  <c r="D86" i="8"/>
  <c r="X372" i="7"/>
  <c r="S372" i="7"/>
  <c r="X194" i="7"/>
  <c r="S194" i="7"/>
  <c r="Y194" i="7" s="1"/>
  <c r="X414" i="7"/>
  <c r="S414" i="7"/>
  <c r="Y414" i="7" s="1"/>
  <c r="X1438" i="7"/>
  <c r="S1438" i="7"/>
  <c r="Y1438" i="7" s="1"/>
  <c r="C187" i="8"/>
  <c r="W655" i="7"/>
  <c r="C28" i="8"/>
  <c r="W54" i="7"/>
  <c r="L160" i="14"/>
  <c r="K160" i="14"/>
  <c r="D130" i="8"/>
  <c r="X468" i="7"/>
  <c r="S468" i="7"/>
  <c r="C159" i="8"/>
  <c r="W497" i="7"/>
  <c r="X920" i="7"/>
  <c r="S920" i="7"/>
  <c r="Y920" i="7" s="1"/>
  <c r="S1361" i="7"/>
  <c r="Y1361" i="7" s="1"/>
  <c r="X1361" i="7"/>
  <c r="L4" i="14"/>
  <c r="K4" i="14"/>
  <c r="L104" i="14"/>
  <c r="K104" i="14"/>
  <c r="C204" i="8"/>
  <c r="W672" i="7"/>
  <c r="D143" i="8"/>
  <c r="X481" i="7"/>
  <c r="S481" i="7"/>
  <c r="S857" i="7"/>
  <c r="Y857" i="7" s="1"/>
  <c r="X857" i="7"/>
  <c r="X95" i="7"/>
  <c r="S95" i="7"/>
  <c r="Y95" i="7" s="1"/>
  <c r="S1204" i="7"/>
  <c r="Y1204" i="7" s="1"/>
  <c r="X1204" i="7"/>
  <c r="S540" i="7"/>
  <c r="Y540" i="7" s="1"/>
  <c r="X540" i="7"/>
  <c r="X1391" i="7"/>
  <c r="S1391" i="7"/>
  <c r="Y1391" i="7" s="1"/>
  <c r="X274" i="7"/>
  <c r="S274" i="7"/>
  <c r="Y274" i="7" s="1"/>
  <c r="L96" i="14"/>
  <c r="K96" i="14"/>
  <c r="C215" i="8"/>
  <c r="S524" i="7"/>
  <c r="Y524" i="7" s="1"/>
  <c r="X524" i="7"/>
  <c r="X311" i="7"/>
  <c r="S311" i="7"/>
  <c r="Y311" i="7" s="1"/>
  <c r="X36" i="7"/>
  <c r="S36" i="7"/>
  <c r="Y36" i="7" s="1"/>
  <c r="X680" i="7"/>
  <c r="S680" i="7"/>
  <c r="Y680" i="7" s="1"/>
  <c r="L118" i="14"/>
  <c r="K118" i="14"/>
  <c r="X105" i="7"/>
  <c r="S105" i="7"/>
  <c r="Y105" i="7" s="1"/>
  <c r="D71" i="8"/>
  <c r="S149" i="7"/>
  <c r="X149" i="7"/>
  <c r="X318" i="7"/>
  <c r="S318" i="7"/>
  <c r="Y318" i="7" s="1"/>
  <c r="D234" i="8"/>
  <c r="X754" i="7"/>
  <c r="S754" i="7"/>
  <c r="X1115" i="7"/>
  <c r="S1115" i="7"/>
  <c r="Y1115" i="7" s="1"/>
  <c r="S985" i="7"/>
  <c r="Y985" i="7" s="1"/>
  <c r="X985" i="7"/>
  <c r="E120" i="8"/>
  <c r="Y458" i="7"/>
  <c r="F120" i="8" s="1"/>
  <c r="X160" i="7"/>
  <c r="S160" i="7"/>
  <c r="Y160" i="7" s="1"/>
  <c r="C94" i="8"/>
  <c r="W380" i="7"/>
  <c r="S939" i="7"/>
  <c r="Y939" i="7" s="1"/>
  <c r="X939" i="7"/>
  <c r="S416" i="7"/>
  <c r="Y416" i="7" s="1"/>
  <c r="X416" i="7"/>
  <c r="X808" i="7"/>
  <c r="S808" i="7"/>
  <c r="Y808" i="7" s="1"/>
  <c r="K9" i="14"/>
  <c r="L9" i="14"/>
  <c r="S948" i="7"/>
  <c r="Y948" i="7" s="1"/>
  <c r="X948" i="7"/>
  <c r="L125" i="14"/>
  <c r="K125" i="14"/>
  <c r="X316" i="7"/>
  <c r="S316" i="7"/>
  <c r="Y316" i="7" s="1"/>
  <c r="X585" i="7"/>
  <c r="S585" i="7"/>
  <c r="Y585" i="7" s="1"/>
  <c r="S1044" i="7"/>
  <c r="Y1044" i="7" s="1"/>
  <c r="X1044" i="7"/>
  <c r="S1111" i="7"/>
  <c r="Y1111" i="7" s="1"/>
  <c r="X1111" i="7"/>
  <c r="E97" i="8"/>
  <c r="Y383" i="7"/>
  <c r="F97" i="8" s="1"/>
  <c r="X288" i="7"/>
  <c r="S288" i="7"/>
  <c r="Y288" i="7" s="1"/>
  <c r="S1282" i="7"/>
  <c r="Y1282" i="7" s="1"/>
  <c r="X1282" i="7"/>
  <c r="D180" i="8"/>
  <c r="X518" i="7"/>
  <c r="S518" i="7"/>
  <c r="X123" i="7"/>
  <c r="S123" i="7"/>
  <c r="Y123" i="7" s="1"/>
  <c r="X726" i="7"/>
  <c r="S726" i="7"/>
  <c r="Y726" i="7" s="1"/>
  <c r="S1395" i="7"/>
  <c r="Y1395" i="7" s="1"/>
  <c r="X1395" i="7"/>
  <c r="X331" i="7"/>
  <c r="S331" i="7"/>
  <c r="Y331" i="7" s="1"/>
  <c r="X413" i="7"/>
  <c r="S413" i="7"/>
  <c r="Y413" i="7" s="1"/>
  <c r="C212" i="8"/>
  <c r="D31" i="8"/>
  <c r="X57" i="7"/>
  <c r="S57" i="7"/>
  <c r="D126" i="8"/>
  <c r="S464" i="7"/>
  <c r="X464" i="7"/>
  <c r="X1401" i="7"/>
  <c r="S1401" i="7"/>
  <c r="Y1401" i="7" s="1"/>
  <c r="X1333" i="7"/>
  <c r="S1333" i="7"/>
  <c r="Y1333" i="7" s="1"/>
  <c r="D179" i="8"/>
  <c r="S517" i="7"/>
  <c r="X517" i="7"/>
  <c r="X902" i="7"/>
  <c r="S902" i="7"/>
  <c r="Y902" i="7" s="1"/>
  <c r="S940" i="7"/>
  <c r="Y940" i="7" s="1"/>
  <c r="X940" i="7"/>
  <c r="D148" i="8"/>
  <c r="X486" i="7"/>
  <c r="S486" i="7"/>
  <c r="X52" i="7"/>
  <c r="S52" i="7"/>
  <c r="Y52" i="7" s="1"/>
  <c r="L193" i="14"/>
  <c r="K193" i="14"/>
  <c r="L178" i="14"/>
  <c r="K178" i="14"/>
  <c r="D109" i="8"/>
  <c r="X447" i="7"/>
  <c r="S447" i="7"/>
  <c r="X299" i="7"/>
  <c r="S299" i="7"/>
  <c r="Y299" i="7" s="1"/>
  <c r="D78" i="8"/>
  <c r="S156" i="7"/>
  <c r="X156" i="7"/>
  <c r="X399" i="7"/>
  <c r="S399" i="7"/>
  <c r="Y399" i="7" s="1"/>
  <c r="X712" i="7"/>
  <c r="S712" i="7"/>
  <c r="Y712" i="7" s="1"/>
  <c r="L261" i="14"/>
  <c r="K261" i="14"/>
  <c r="V209" i="11"/>
  <c r="AB209" i="11"/>
  <c r="X887" i="7"/>
  <c r="S887" i="7"/>
  <c r="Y887" i="7" s="1"/>
  <c r="X1109" i="7"/>
  <c r="S1109" i="7"/>
  <c r="Y1109" i="7" s="1"/>
  <c r="X1399" i="7"/>
  <c r="S1399" i="7"/>
  <c r="Y1399" i="7" s="1"/>
  <c r="X548" i="7"/>
  <c r="S548" i="7"/>
  <c r="Y548" i="7" s="1"/>
  <c r="X433" i="7"/>
  <c r="S433" i="7"/>
  <c r="Y433" i="7" s="1"/>
  <c r="L75" i="14"/>
  <c r="K75" i="14"/>
  <c r="S896" i="7"/>
  <c r="Y896" i="7" s="1"/>
  <c r="X896" i="7"/>
  <c r="V17" i="11"/>
  <c r="AB17" i="11"/>
  <c r="L172" i="14"/>
  <c r="K172" i="14"/>
  <c r="C77" i="8"/>
  <c r="D88" i="8"/>
  <c r="X374" i="7"/>
  <c r="S374" i="7"/>
  <c r="D190" i="8"/>
  <c r="X658" i="7"/>
  <c r="S658" i="7"/>
  <c r="X573" i="7"/>
  <c r="S573" i="7"/>
  <c r="Y573" i="7" s="1"/>
  <c r="X93" i="7"/>
  <c r="S93" i="7"/>
  <c r="Y93" i="7" s="1"/>
  <c r="X420" i="7"/>
  <c r="S420" i="7"/>
  <c r="Y420" i="7" s="1"/>
  <c r="L213" i="14"/>
  <c r="K213" i="14"/>
  <c r="K121" i="14"/>
  <c r="L121" i="14"/>
  <c r="S971" i="7"/>
  <c r="Y971" i="7" s="1"/>
  <c r="L144" i="14"/>
  <c r="K144" i="14"/>
  <c r="X120" i="7"/>
  <c r="S120" i="7"/>
  <c r="Y120" i="7" s="1"/>
  <c r="S583" i="7"/>
  <c r="Y583" i="7" s="1"/>
  <c r="X583" i="7"/>
  <c r="X843" i="7"/>
  <c r="S843" i="7"/>
  <c r="Y843" i="7" s="1"/>
  <c r="X94" i="7"/>
  <c r="S94" i="7"/>
  <c r="Y94" i="7" s="1"/>
  <c r="X358" i="7"/>
  <c r="S358" i="7"/>
  <c r="Y358" i="7" s="1"/>
  <c r="D124" i="8"/>
  <c r="S462" i="7"/>
  <c r="X462" i="7"/>
  <c r="D94" i="8"/>
  <c r="X380" i="7"/>
  <c r="S380" i="7"/>
  <c r="S1049" i="7"/>
  <c r="Y1049" i="7" s="1"/>
  <c r="X1049" i="7"/>
  <c r="L217" i="14"/>
  <c r="K217" i="14"/>
  <c r="L12" i="14"/>
  <c r="K12" i="14"/>
  <c r="S841" i="7"/>
  <c r="Y841" i="7" s="1"/>
  <c r="X841" i="7"/>
  <c r="S1327" i="7"/>
  <c r="Y1327" i="7" s="1"/>
  <c r="X1327" i="7"/>
  <c r="D138" i="8"/>
  <c r="X476" i="7"/>
  <c r="S476" i="7"/>
  <c r="D163" i="8"/>
  <c r="S501" i="7"/>
  <c r="X501" i="7"/>
  <c r="C12" i="8"/>
  <c r="L151" i="14"/>
  <c r="K151" i="14"/>
  <c r="C74" i="8"/>
  <c r="Y744" i="7"/>
  <c r="S969" i="7"/>
  <c r="Y969" i="7" s="1"/>
  <c r="X969" i="7"/>
  <c r="X338" i="7"/>
  <c r="S338" i="7"/>
  <c r="Y338" i="7" s="1"/>
  <c r="X778" i="7"/>
  <c r="S778" i="7"/>
  <c r="Y778" i="7" s="1"/>
  <c r="D36" i="8"/>
  <c r="D196" i="8"/>
  <c r="X664" i="7"/>
  <c r="S664" i="7"/>
  <c r="D230" i="8"/>
  <c r="S750" i="7"/>
  <c r="X750" i="7"/>
  <c r="X1337" i="7"/>
  <c r="S1337" i="7"/>
  <c r="Y1337" i="7" s="1"/>
  <c r="X892" i="7"/>
  <c r="S892" i="7"/>
  <c r="Y892" i="7" s="1"/>
  <c r="S1113" i="7"/>
  <c r="Y1113" i="7" s="1"/>
  <c r="X1113" i="7"/>
  <c r="D182" i="8"/>
  <c r="X520" i="7"/>
  <c r="S520" i="7"/>
  <c r="C42" i="8"/>
  <c r="X317" i="7"/>
  <c r="S317" i="7"/>
  <c r="Y317" i="7" s="1"/>
  <c r="X1105" i="7"/>
  <c r="S1105" i="7"/>
  <c r="Y1105" i="7" s="1"/>
  <c r="X1303" i="7"/>
  <c r="S1303" i="7"/>
  <c r="Y1303" i="7" s="1"/>
  <c r="S1209" i="7"/>
  <c r="Y1209" i="7" s="1"/>
  <c r="X1209" i="7"/>
  <c r="D165" i="8"/>
  <c r="S503" i="7"/>
  <c r="X503" i="7"/>
  <c r="X1132" i="7"/>
  <c r="S1132" i="7"/>
  <c r="Y1132" i="7" s="1"/>
  <c r="L11" i="14"/>
  <c r="K11" i="14"/>
  <c r="L204" i="14"/>
  <c r="K204" i="14"/>
  <c r="X293" i="7"/>
  <c r="S293" i="7"/>
  <c r="Y293" i="7" s="1"/>
  <c r="X1293" i="7"/>
  <c r="S1293" i="7"/>
  <c r="Y1293" i="7" s="1"/>
  <c r="X1043" i="7"/>
  <c r="S1043" i="7"/>
  <c r="Y1043" i="7" s="1"/>
  <c r="X717" i="7"/>
  <c r="S717" i="7"/>
  <c r="Y717" i="7" s="1"/>
  <c r="X440" i="7"/>
  <c r="S440" i="7"/>
  <c r="Y440" i="7" s="1"/>
  <c r="L27" i="14"/>
  <c r="K27" i="14"/>
  <c r="C90" i="8"/>
  <c r="X178" i="7"/>
  <c r="S178" i="7"/>
  <c r="Y178" i="7" s="1"/>
  <c r="D104" i="8"/>
  <c r="X390" i="7"/>
  <c r="S390" i="7"/>
  <c r="D198" i="8"/>
  <c r="X666" i="7"/>
  <c r="S666" i="7"/>
  <c r="S558" i="7"/>
  <c r="Y558" i="7" s="1"/>
  <c r="X558" i="7"/>
  <c r="X1061" i="7"/>
  <c r="S1061" i="7"/>
  <c r="Y1061" i="7" s="1"/>
  <c r="X84" i="7"/>
  <c r="S84" i="7"/>
  <c r="Y84" i="7" s="1"/>
  <c r="Y745" i="7"/>
  <c r="X851" i="7"/>
  <c r="S851" i="7"/>
  <c r="Y851" i="7" s="1"/>
  <c r="D84" i="8"/>
  <c r="X370" i="7"/>
  <c r="S370" i="7"/>
  <c r="L187" i="14"/>
  <c r="K187" i="14"/>
  <c r="L147" i="14"/>
  <c r="K147" i="14"/>
  <c r="S35" i="7"/>
  <c r="Y35" i="7" s="1"/>
  <c r="S821" i="7"/>
  <c r="Y821" i="7" s="1"/>
  <c r="L76" i="14"/>
  <c r="K76" i="14"/>
  <c r="X838" i="7"/>
  <c r="S838" i="7"/>
  <c r="Y838" i="7" s="1"/>
  <c r="L70" i="14"/>
  <c r="K70" i="14"/>
  <c r="S631" i="7"/>
  <c r="Y631" i="7" s="1"/>
  <c r="X631" i="7"/>
  <c r="S613" i="7"/>
  <c r="Y613" i="7" s="1"/>
  <c r="X613" i="7"/>
  <c r="C178" i="8"/>
  <c r="W516" i="7"/>
  <c r="X1176" i="7"/>
  <c r="S1176" i="7"/>
  <c r="Y1176" i="7" s="1"/>
  <c r="X1300" i="7"/>
  <c r="S1300" i="7"/>
  <c r="Y1300" i="7" s="1"/>
  <c r="C30" i="8"/>
  <c r="W56" i="7"/>
  <c r="X39" i="7"/>
  <c r="S39" i="7"/>
  <c r="Y39" i="7" s="1"/>
  <c r="D15" i="8"/>
  <c r="X15" i="7"/>
  <c r="S15" i="7"/>
  <c r="X1286" i="7"/>
  <c r="S1286" i="7"/>
  <c r="Y1286" i="7" s="1"/>
  <c r="D134" i="8"/>
  <c r="X472" i="7"/>
  <c r="S472" i="7"/>
  <c r="K30" i="14"/>
  <c r="L30" i="14"/>
  <c r="L156" i="14"/>
  <c r="K156" i="14"/>
  <c r="C83" i="8"/>
  <c r="W369" i="7"/>
  <c r="X623" i="7"/>
  <c r="S623" i="7"/>
  <c r="Y623" i="7" s="1"/>
  <c r="X46" i="7"/>
  <c r="S46" i="7"/>
  <c r="Y46" i="7" s="1"/>
  <c r="L201" i="14"/>
  <c r="K201" i="14"/>
  <c r="S880" i="7"/>
  <c r="Y880" i="7" s="1"/>
  <c r="X880" i="7"/>
  <c r="D137" i="8"/>
  <c r="X475" i="7"/>
  <c r="S475" i="7"/>
  <c r="X1382" i="7"/>
  <c r="S1382" i="7"/>
  <c r="Y1382" i="7" s="1"/>
  <c r="X550" i="7"/>
  <c r="S550" i="7"/>
  <c r="Y550" i="7" s="1"/>
  <c r="S337" i="7"/>
  <c r="Y337" i="7" s="1"/>
  <c r="X337" i="7"/>
  <c r="X1244" i="7"/>
  <c r="S1244" i="7"/>
  <c r="Y1244" i="7" s="1"/>
  <c r="K137" i="14"/>
  <c r="L137" i="14"/>
  <c r="X260" i="7"/>
  <c r="S260" i="7"/>
  <c r="Y260" i="7" s="1"/>
  <c r="S946" i="7"/>
  <c r="Y946" i="7" s="1"/>
  <c r="X946" i="7"/>
  <c r="X1056" i="7"/>
  <c r="S1056" i="7"/>
  <c r="Y1056" i="7" s="1"/>
  <c r="X80" i="7"/>
  <c r="S80" i="7"/>
  <c r="Y80" i="7" s="1"/>
  <c r="L122" i="14"/>
  <c r="K122" i="14"/>
  <c r="X89" i="7"/>
  <c r="S89" i="7"/>
  <c r="Y89" i="7" s="1"/>
  <c r="D178" i="8"/>
  <c r="X516" i="7"/>
  <c r="S516" i="7"/>
  <c r="X1435" i="7"/>
  <c r="S1435" i="7"/>
  <c r="Y1435" i="7" s="1"/>
  <c r="X1091" i="7"/>
  <c r="S1091" i="7"/>
  <c r="Y1091" i="7" s="1"/>
  <c r="L170" i="14"/>
  <c r="K170" i="14"/>
  <c r="D47" i="8"/>
  <c r="X73" i="7"/>
  <c r="S73" i="7"/>
  <c r="X553" i="7"/>
  <c r="S553" i="7"/>
  <c r="Y553" i="7" s="1"/>
  <c r="X300" i="7"/>
  <c r="S300" i="7"/>
  <c r="Y300" i="7" s="1"/>
  <c r="S1388" i="7"/>
  <c r="Y1388" i="7" s="1"/>
  <c r="X1388" i="7"/>
  <c r="X442" i="7"/>
  <c r="S442" i="7"/>
  <c r="Y442" i="7" s="1"/>
  <c r="X844" i="7"/>
  <c r="S844" i="7"/>
  <c r="Y844" i="7" s="1"/>
  <c r="D102" i="8"/>
  <c r="X388" i="7"/>
  <c r="S388" i="7"/>
  <c r="X226" i="7"/>
  <c r="S226" i="7"/>
  <c r="Y226" i="7" s="1"/>
  <c r="X552" i="7"/>
  <c r="S552" i="7"/>
  <c r="Y552" i="7" s="1"/>
  <c r="X320" i="7"/>
  <c r="S320" i="7"/>
  <c r="Y320" i="7" s="1"/>
  <c r="S97" i="7"/>
  <c r="Y97" i="7" s="1"/>
  <c r="X97" i="7"/>
  <c r="L35" i="14"/>
  <c r="K35" i="14"/>
  <c r="L246" i="14"/>
  <c r="K246" i="14"/>
  <c r="X130" i="7"/>
  <c r="S130" i="7"/>
  <c r="Y130" i="7" s="1"/>
  <c r="X196" i="7"/>
  <c r="S196" i="7"/>
  <c r="Y196" i="7" s="1"/>
  <c r="S210" i="7"/>
  <c r="Y210" i="7" s="1"/>
  <c r="X210" i="7"/>
  <c r="X598" i="7"/>
  <c r="S598" i="7"/>
  <c r="Y598" i="7" s="1"/>
  <c r="X769" i="7"/>
  <c r="S769" i="7"/>
  <c r="Y769" i="7" s="1"/>
  <c r="K25" i="14"/>
  <c r="L25" i="14"/>
  <c r="L177" i="14"/>
  <c r="K177" i="14"/>
  <c r="X944" i="7"/>
  <c r="S944" i="7"/>
  <c r="Y944" i="7" s="1"/>
  <c r="D97" i="8"/>
  <c r="D209" i="8"/>
  <c r="S677" i="7"/>
  <c r="X677" i="7"/>
  <c r="S1402" i="7"/>
  <c r="Y1402" i="7" s="1"/>
  <c r="X1402" i="7"/>
  <c r="X772" i="7"/>
  <c r="S772" i="7"/>
  <c r="Y772" i="7" s="1"/>
  <c r="X705" i="7"/>
  <c r="S705" i="7"/>
  <c r="Y705" i="7" s="1"/>
  <c r="D18" i="8"/>
  <c r="X18" i="7"/>
  <c r="S18" i="7"/>
  <c r="X222" i="7"/>
  <c r="S222" i="7"/>
  <c r="Y222" i="7" s="1"/>
  <c r="S1320" i="7"/>
  <c r="Y1320" i="7" s="1"/>
  <c r="X1320" i="7"/>
  <c r="X1319" i="7"/>
  <c r="S1319" i="7"/>
  <c r="Y1319" i="7" s="1"/>
  <c r="C182" i="8"/>
  <c r="W520" i="7"/>
  <c r="D55" i="8"/>
  <c r="S133" i="7"/>
  <c r="X133" i="7"/>
  <c r="D135" i="8"/>
  <c r="S473" i="7"/>
  <c r="X473" i="7"/>
  <c r="X538" i="7"/>
  <c r="S538" i="7"/>
  <c r="Y538" i="7" s="1"/>
  <c r="C200" i="8"/>
  <c r="D201" i="8"/>
  <c r="S669" i="7"/>
  <c r="X669" i="7"/>
  <c r="S1313" i="7"/>
  <c r="Y1313" i="7" s="1"/>
  <c r="X1313" i="7"/>
  <c r="S1202" i="7"/>
  <c r="Y1202" i="7" s="1"/>
  <c r="X1202" i="7"/>
  <c r="X780" i="7"/>
  <c r="S780" i="7"/>
  <c r="Y780" i="7" s="1"/>
  <c r="C64" i="8"/>
  <c r="S840" i="7"/>
  <c r="Y840" i="7" s="1"/>
  <c r="X840" i="7"/>
  <c r="X191" i="7"/>
  <c r="S191" i="7"/>
  <c r="Y191" i="7" s="1"/>
  <c r="S230" i="7"/>
  <c r="Y230" i="7" s="1"/>
  <c r="X230" i="7"/>
  <c r="X594" i="7"/>
  <c r="S594" i="7"/>
  <c r="Y594" i="7" s="1"/>
  <c r="S978" i="7"/>
  <c r="Y978" i="7" s="1"/>
  <c r="X978" i="7"/>
  <c r="L37" i="14"/>
  <c r="K37" i="14"/>
  <c r="X894" i="7"/>
  <c r="S894" i="7"/>
  <c r="Y894" i="7" s="1"/>
  <c r="X1107" i="7"/>
  <c r="S1107" i="7"/>
  <c r="Y1107" i="7" s="1"/>
  <c r="X812" i="7"/>
  <c r="S812" i="7"/>
  <c r="Y812" i="7" s="1"/>
  <c r="L79" i="14"/>
  <c r="K79" i="14"/>
  <c r="C82" i="8"/>
  <c r="S864" i="7"/>
  <c r="Y864" i="7" s="1"/>
  <c r="X864" i="7"/>
  <c r="X1240" i="7"/>
  <c r="S1240" i="7"/>
  <c r="Y1240" i="7" s="1"/>
  <c r="S172" i="7"/>
  <c r="Y172" i="7" s="1"/>
  <c r="X172" i="7"/>
  <c r="X942" i="7"/>
  <c r="S942" i="7"/>
  <c r="Y942" i="7" s="1"/>
  <c r="X1048" i="7"/>
  <c r="S1048" i="7"/>
  <c r="Y1048" i="7" s="1"/>
  <c r="L101" i="14"/>
  <c r="K101" i="14"/>
  <c r="C157" i="8"/>
  <c r="W495" i="7"/>
  <c r="S335" i="7"/>
  <c r="Y335" i="7" s="1"/>
  <c r="X335" i="7"/>
  <c r="C10" i="8"/>
  <c r="X938" i="7"/>
  <c r="S938" i="7"/>
  <c r="Y938" i="7" s="1"/>
  <c r="X605" i="7"/>
  <c r="S605" i="7"/>
  <c r="Y605" i="7" s="1"/>
  <c r="D150" i="8"/>
  <c r="X488" i="7"/>
  <c r="S488" i="7"/>
  <c r="X1242" i="7"/>
  <c r="S1242" i="7"/>
  <c r="Y1242" i="7" s="1"/>
  <c r="S273" i="7"/>
  <c r="Y273" i="7" s="1"/>
  <c r="X273" i="7"/>
  <c r="L5" i="14"/>
  <c r="K5" i="14"/>
  <c r="L173" i="14"/>
  <c r="K173" i="14"/>
  <c r="S622" i="7"/>
  <c r="Y622" i="7" s="1"/>
  <c r="S775" i="7"/>
  <c r="Y775" i="7" s="1"/>
  <c r="X775" i="7"/>
  <c r="D7" i="8"/>
  <c r="X7" i="7"/>
  <c r="S7" i="7"/>
  <c r="X1183" i="7"/>
  <c r="S1183" i="7"/>
  <c r="Y1183" i="7" s="1"/>
  <c r="X1398" i="7"/>
  <c r="S1398" i="7"/>
  <c r="Y1398" i="7" s="1"/>
  <c r="L238" i="14"/>
  <c r="K238" i="14"/>
  <c r="D83" i="8"/>
  <c r="X369" i="7"/>
  <c r="S369" i="7"/>
  <c r="X1316" i="7"/>
  <c r="S1316" i="7"/>
  <c r="Y1316" i="7" s="1"/>
  <c r="L19" i="14"/>
  <c r="K19" i="14"/>
  <c r="X1369" i="7"/>
  <c r="S1369" i="7"/>
  <c r="Y1369" i="7" s="1"/>
  <c r="X901" i="7"/>
  <c r="S901" i="7"/>
  <c r="Y901" i="7" s="1"/>
  <c r="D113" i="8"/>
  <c r="X451" i="7"/>
  <c r="S451" i="7"/>
  <c r="X562" i="7"/>
  <c r="S562" i="7"/>
  <c r="Y562" i="7" s="1"/>
  <c r="S1210" i="7"/>
  <c r="Y1210" i="7" s="1"/>
  <c r="X1210" i="7"/>
  <c r="X1238" i="7"/>
  <c r="S1238" i="7"/>
  <c r="Y1238" i="7" s="1"/>
  <c r="L163" i="14"/>
  <c r="K163" i="14"/>
  <c r="L102" i="14"/>
  <c r="K102" i="14"/>
  <c r="X96" i="7"/>
  <c r="S96" i="7"/>
  <c r="Y96" i="7" s="1"/>
  <c r="X1117" i="7"/>
  <c r="S1117" i="7"/>
  <c r="Y1117" i="7" s="1"/>
  <c r="X327" i="7"/>
  <c r="S327" i="7"/>
  <c r="Y327" i="7" s="1"/>
  <c r="X1228" i="7"/>
  <c r="S1228" i="7"/>
  <c r="Y1228" i="7" s="1"/>
  <c r="L148" i="14"/>
  <c r="K148" i="14"/>
  <c r="X325" i="7"/>
  <c r="S325" i="7"/>
  <c r="Y325" i="7" s="1"/>
  <c r="X1279" i="7"/>
  <c r="S1279" i="7"/>
  <c r="Y1279" i="7" s="1"/>
  <c r="V82" i="11"/>
  <c r="AB82" i="11"/>
  <c r="D106" i="8"/>
  <c r="X444" i="7"/>
  <c r="S444" i="7"/>
  <c r="D203" i="8"/>
  <c r="S671" i="7"/>
  <c r="X671" i="7"/>
  <c r="X568" i="7"/>
  <c r="S568" i="7"/>
  <c r="Y568" i="7" s="1"/>
  <c r="L196" i="14"/>
  <c r="K196" i="14"/>
  <c r="C84" i="8"/>
  <c r="C52" i="8"/>
  <c r="X1078" i="7"/>
  <c r="S1078" i="7"/>
  <c r="Y1078" i="7" s="1"/>
  <c r="X601" i="7"/>
  <c r="S601" i="7"/>
  <c r="Y601" i="7" s="1"/>
  <c r="X915" i="7"/>
  <c r="S915" i="7"/>
  <c r="Y915" i="7" s="1"/>
  <c r="X229" i="7"/>
  <c r="S229" i="7"/>
  <c r="Y229" i="7" s="1"/>
  <c r="L243" i="14"/>
  <c r="K243" i="14"/>
  <c r="L64" i="14"/>
  <c r="K64" i="14"/>
  <c r="S124" i="7"/>
  <c r="Y124" i="7" s="1"/>
  <c r="X124" i="7"/>
  <c r="X765" i="7"/>
  <c r="S765" i="7"/>
  <c r="Y765" i="7" s="1"/>
  <c r="L233" i="14"/>
  <c r="K233" i="14"/>
  <c r="L203" i="14"/>
  <c r="K203" i="14"/>
  <c r="S1257" i="7"/>
  <c r="Y1257" i="7" s="1"/>
  <c r="X1257" i="7"/>
  <c r="X1349" i="7"/>
  <c r="S1349" i="7"/>
  <c r="Y1349" i="7" s="1"/>
  <c r="S1118" i="7"/>
  <c r="Y1118" i="7" s="1"/>
  <c r="X1118" i="7"/>
  <c r="X1214" i="7"/>
  <c r="S1214" i="7"/>
  <c r="Y1214" i="7" s="1"/>
  <c r="X31" i="7"/>
  <c r="S31" i="7"/>
  <c r="Y31" i="7" s="1"/>
  <c r="X184" i="7"/>
  <c r="S184" i="7"/>
  <c r="Y184" i="7" s="1"/>
  <c r="X251" i="7"/>
  <c r="S251" i="7"/>
  <c r="Y251" i="7" s="1"/>
  <c r="X525" i="7"/>
  <c r="S525" i="7"/>
  <c r="Y525" i="7" s="1"/>
  <c r="S1367" i="7"/>
  <c r="Y1367" i="7" s="1"/>
  <c r="X1367" i="7"/>
  <c r="L176" i="14"/>
  <c r="K176" i="14"/>
  <c r="X888" i="7"/>
  <c r="S888" i="7"/>
  <c r="Y888" i="7" s="1"/>
  <c r="D80" i="8"/>
  <c r="X366" i="7"/>
  <c r="S366" i="7"/>
  <c r="S1304" i="7"/>
  <c r="Y1304" i="7" s="1"/>
  <c r="X1304" i="7"/>
  <c r="X1217" i="7"/>
  <c r="S1217" i="7"/>
  <c r="Y1217" i="7" s="1"/>
  <c r="D175" i="8"/>
  <c r="X513" i="7"/>
  <c r="S513" i="7"/>
  <c r="V136" i="11"/>
  <c r="G18" i="12" s="1"/>
  <c r="AB136" i="11"/>
  <c r="X911" i="7"/>
  <c r="S911" i="7"/>
  <c r="Y911" i="7" s="1"/>
  <c r="D193" i="8"/>
  <c r="X661" i="7"/>
  <c r="S661" i="7"/>
  <c r="D149" i="8"/>
  <c r="S487" i="7"/>
  <c r="X487" i="7"/>
  <c r="X779" i="7"/>
  <c r="S779" i="7"/>
  <c r="Y779" i="7" s="1"/>
  <c r="X199" i="7"/>
  <c r="S199" i="7"/>
  <c r="Y199" i="7" s="1"/>
  <c r="S1378" i="7"/>
  <c r="Y1378" i="7" s="1"/>
  <c r="X1378" i="7"/>
  <c r="X796" i="7"/>
  <c r="S796" i="7"/>
  <c r="Y796" i="7" s="1"/>
  <c r="L245" i="14"/>
  <c r="K245" i="14"/>
  <c r="X895" i="7"/>
  <c r="S895" i="7"/>
  <c r="Y895" i="7" s="1"/>
  <c r="X1096" i="7"/>
  <c r="S1096" i="7"/>
  <c r="Y1096" i="7" s="1"/>
  <c r="X1403" i="7"/>
  <c r="S1403" i="7"/>
  <c r="Y1403" i="7" s="1"/>
  <c r="X82" i="7"/>
  <c r="S82" i="7"/>
  <c r="Y82" i="7" s="1"/>
  <c r="X995" i="7"/>
  <c r="S995" i="7"/>
  <c r="Y995" i="7" s="1"/>
  <c r="X1100" i="7"/>
  <c r="S1100" i="7"/>
  <c r="Y1100" i="7" s="1"/>
  <c r="X842" i="7"/>
  <c r="S842" i="7"/>
  <c r="Y842" i="7" s="1"/>
  <c r="S932" i="7"/>
  <c r="Y932" i="7" s="1"/>
  <c r="X932" i="7"/>
  <c r="S606" i="7"/>
  <c r="Y606" i="7" s="1"/>
  <c r="X606" i="7"/>
  <c r="X279" i="7"/>
  <c r="S279" i="7"/>
  <c r="Y279" i="7" s="1"/>
  <c r="K127" i="14"/>
  <c r="L127" i="14"/>
  <c r="D91" i="8"/>
  <c r="S377" i="7"/>
  <c r="X377" i="7"/>
  <c r="V105" i="11"/>
  <c r="AB105" i="11"/>
  <c r="S225" i="7"/>
  <c r="Y225" i="7" s="1"/>
  <c r="X225" i="7"/>
  <c r="X1236" i="7"/>
  <c r="S1236" i="7"/>
  <c r="Y1236" i="7" s="1"/>
  <c r="K31" i="14"/>
  <c r="L31" i="14"/>
  <c r="L199" i="14"/>
  <c r="K199" i="14"/>
  <c r="S1088" i="7"/>
  <c r="Y1088" i="7" s="1"/>
  <c r="S715" i="7"/>
  <c r="Y715" i="7" s="1"/>
  <c r="L130" i="14"/>
  <c r="K130" i="14"/>
  <c r="S215" i="7"/>
  <c r="Y215" i="7" s="1"/>
  <c r="X215" i="7"/>
  <c r="E139" i="8"/>
  <c r="Y477" i="7"/>
  <c r="F139" i="8" s="1"/>
  <c r="X984" i="7"/>
  <c r="S984" i="7"/>
  <c r="Y984" i="7" s="1"/>
  <c r="S1213" i="7"/>
  <c r="Y1213" i="7" s="1"/>
  <c r="X1213" i="7"/>
  <c r="X1394" i="7"/>
  <c r="S1394" i="7"/>
  <c r="Y1394" i="7" s="1"/>
  <c r="X559" i="7"/>
  <c r="S559" i="7"/>
  <c r="Y559" i="7" s="1"/>
  <c r="X171" i="7"/>
  <c r="S171" i="7"/>
  <c r="Y171" i="7" s="1"/>
  <c r="C15" i="8"/>
  <c r="W15" i="7"/>
  <c r="X557" i="7"/>
  <c r="S557" i="7"/>
  <c r="Y557" i="7" s="1"/>
  <c r="D155" i="8"/>
  <c r="X493" i="7"/>
  <c r="S493" i="7"/>
  <c r="X1167" i="7"/>
  <c r="S1167" i="7"/>
  <c r="Y1167" i="7" s="1"/>
  <c r="D9" i="8"/>
  <c r="X9" i="7"/>
  <c r="S9" i="7"/>
  <c r="S1334" i="7"/>
  <c r="Y1334" i="7" s="1"/>
  <c r="X1334" i="7"/>
  <c r="L56" i="14"/>
  <c r="K56" i="14"/>
  <c r="X913" i="7"/>
  <c r="S913" i="7"/>
  <c r="Y913" i="7" s="1"/>
  <c r="S1379" i="7"/>
  <c r="Y1379" i="7" s="1"/>
  <c r="X1379" i="7"/>
  <c r="L227" i="14"/>
  <c r="K227" i="14"/>
  <c r="D29" i="8"/>
  <c r="S55" i="7"/>
  <c r="X55" i="7"/>
  <c r="X244" i="7"/>
  <c r="S244" i="7"/>
  <c r="Y244" i="7" s="1"/>
  <c r="S729" i="7"/>
  <c r="Y729" i="7" s="1"/>
  <c r="X729" i="7"/>
  <c r="D114" i="8"/>
  <c r="X452" i="7"/>
  <c r="S452" i="7"/>
  <c r="S962" i="7"/>
  <c r="Y962" i="7" s="1"/>
  <c r="X962" i="7"/>
  <c r="L189" i="14"/>
  <c r="K189" i="14"/>
  <c r="L128" i="14"/>
  <c r="K128" i="14"/>
  <c r="D101" i="8"/>
  <c r="X387" i="7"/>
  <c r="S387" i="7"/>
  <c r="X233" i="7"/>
  <c r="S233" i="7"/>
  <c r="Y233" i="7" s="1"/>
  <c r="X616" i="7"/>
  <c r="S616" i="7"/>
  <c r="Y616" i="7" s="1"/>
  <c r="S321" i="7"/>
  <c r="Y321" i="7" s="1"/>
  <c r="X321" i="7"/>
  <c r="L112" i="14"/>
  <c r="K112" i="14"/>
  <c r="K174" i="14"/>
  <c r="L174" i="14"/>
  <c r="X1004" i="7"/>
  <c r="S1004" i="7"/>
  <c r="Y1004" i="7" s="1"/>
  <c r="S1119" i="7"/>
  <c r="Y1119" i="7" s="1"/>
  <c r="X1119" i="7"/>
  <c r="D197" i="8"/>
  <c r="X665" i="7"/>
  <c r="S665" i="7"/>
  <c r="S1143" i="7"/>
  <c r="Y1143" i="7" s="1"/>
  <c r="X1143" i="7"/>
  <c r="S727" i="7"/>
  <c r="Y727" i="7" s="1"/>
  <c r="X727" i="7"/>
  <c r="L14" i="14"/>
  <c r="K14" i="14"/>
  <c r="X205" i="7"/>
  <c r="S205" i="7"/>
  <c r="Y205" i="7" s="1"/>
  <c r="C230" i="8"/>
  <c r="X1356" i="7"/>
  <c r="S1356" i="7"/>
  <c r="Y1356" i="7" s="1"/>
  <c r="C185" i="8"/>
  <c r="W653" i="7"/>
  <c r="S579" i="7"/>
  <c r="Y579" i="7" s="1"/>
  <c r="X579" i="7"/>
  <c r="L23" i="12"/>
  <c r="S115" i="7"/>
  <c r="Y115" i="7" s="1"/>
  <c r="X115" i="7"/>
  <c r="X187" i="7"/>
  <c r="S187" i="7"/>
  <c r="Y187" i="7" s="1"/>
  <c r="X1362" i="7"/>
  <c r="S1362" i="7"/>
  <c r="Y1362" i="7" s="1"/>
  <c r="S1329" i="7"/>
  <c r="Y1329" i="7" s="1"/>
  <c r="X1329" i="7"/>
  <c r="X1212" i="7"/>
  <c r="S1212" i="7"/>
  <c r="Y1212" i="7" s="1"/>
  <c r="X1246" i="7"/>
  <c r="S1246" i="7"/>
  <c r="Y1246" i="7" s="1"/>
  <c r="L61" i="14"/>
  <c r="K61" i="14"/>
  <c r="L38" i="14"/>
  <c r="K38" i="14"/>
  <c r="D212" i="8"/>
  <c r="X732" i="7"/>
  <c r="S732" i="7"/>
  <c r="X38" i="7"/>
  <c r="S38" i="7"/>
  <c r="Y38" i="7" s="1"/>
  <c r="L51" i="14"/>
  <c r="K51" i="14"/>
  <c r="L21" i="14"/>
  <c r="K21" i="14"/>
  <c r="X291" i="7"/>
  <c r="S291" i="7"/>
  <c r="Y291" i="7" s="1"/>
  <c r="X1376" i="7"/>
  <c r="S1376" i="7"/>
  <c r="Y1376" i="7" s="1"/>
  <c r="X1404" i="7"/>
  <c r="S1404" i="7"/>
  <c r="Y1404" i="7" s="1"/>
  <c r="C89" i="8"/>
  <c r="X899" i="7"/>
  <c r="S899" i="7"/>
  <c r="Y899" i="7" s="1"/>
  <c r="D184" i="8"/>
  <c r="S652" i="7"/>
  <c r="X652" i="7"/>
  <c r="X1353" i="7"/>
  <c r="S1353" i="7"/>
  <c r="Y1353" i="7" s="1"/>
  <c r="D133" i="8"/>
  <c r="S471" i="7"/>
  <c r="X471" i="7"/>
  <c r="X591" i="7"/>
  <c r="S591" i="7"/>
  <c r="Y591" i="7" s="1"/>
  <c r="L150" i="14"/>
  <c r="K150" i="14"/>
  <c r="S931" i="7"/>
  <c r="Y931" i="7" s="1"/>
  <c r="X931" i="7"/>
  <c r="X947" i="7"/>
  <c r="S947" i="7"/>
  <c r="Y947" i="7" s="1"/>
  <c r="D140" i="8"/>
  <c r="S478" i="7"/>
  <c r="X478" i="7"/>
  <c r="X771" i="7"/>
  <c r="S771" i="7"/>
  <c r="Y771" i="7" s="1"/>
  <c r="S45" i="7"/>
  <c r="Y45" i="7" s="1"/>
  <c r="X45" i="7"/>
  <c r="X109" i="7"/>
  <c r="S109" i="7"/>
  <c r="Y109" i="7" s="1"/>
  <c r="X646" i="7"/>
  <c r="S646" i="7"/>
  <c r="Y646" i="7" s="1"/>
  <c r="D40" i="8"/>
  <c r="X66" i="7"/>
  <c r="S66" i="7"/>
  <c r="X258" i="7"/>
  <c r="S258" i="7"/>
  <c r="Y258" i="7" s="1"/>
  <c r="S359" i="7"/>
  <c r="Y359" i="7" s="1"/>
  <c r="X359" i="7"/>
  <c r="L219" i="14"/>
  <c r="K219" i="14"/>
  <c r="S179" i="7"/>
  <c r="Y179" i="7" s="1"/>
  <c r="X179" i="7"/>
  <c r="D98" i="8"/>
  <c r="S384" i="7"/>
  <c r="X384" i="7"/>
  <c r="L185" i="14"/>
  <c r="K185" i="14"/>
  <c r="X362" i="7"/>
  <c r="S362" i="7"/>
  <c r="Y362" i="7" s="1"/>
  <c r="X835" i="7"/>
  <c r="S835" i="7"/>
  <c r="Y835" i="7" s="1"/>
  <c r="S216" i="7"/>
  <c r="Y216" i="7" s="1"/>
  <c r="X216" i="7"/>
  <c r="S1227" i="7"/>
  <c r="Y1227" i="7" s="1"/>
  <c r="X1227" i="7"/>
  <c r="C70" i="8"/>
  <c r="X1323" i="7"/>
  <c r="S1323" i="7"/>
  <c r="Y1323" i="7" s="1"/>
  <c r="X970" i="7"/>
  <c r="S970" i="7"/>
  <c r="Y970" i="7" s="1"/>
  <c r="K239" i="14"/>
  <c r="L239" i="14"/>
  <c r="L17" i="14"/>
  <c r="K17" i="14"/>
  <c r="S930" i="7"/>
  <c r="Y930" i="7" s="1"/>
  <c r="L35" i="12"/>
  <c r="F17" i="8" l="1"/>
  <c r="E17" i="8"/>
  <c r="E12" i="8"/>
  <c r="L26" i="12"/>
  <c r="L30" i="12"/>
  <c r="L14" i="12"/>
  <c r="L18" i="12"/>
  <c r="E128" i="8"/>
  <c r="Y466" i="7"/>
  <c r="F128" i="8" s="1"/>
  <c r="E133" i="8"/>
  <c r="Y471" i="7"/>
  <c r="F133" i="8" s="1"/>
  <c r="F229" i="8"/>
  <c r="E56" i="8"/>
  <c r="Y134" i="7"/>
  <c r="F56" i="8" s="1"/>
  <c r="E33" i="8"/>
  <c r="Y59" i="7"/>
  <c r="F33" i="8" s="1"/>
  <c r="F77" i="8"/>
  <c r="E177" i="8"/>
  <c r="Y515" i="7"/>
  <c r="F177" i="8" s="1"/>
  <c r="E160" i="8"/>
  <c r="Y498" i="7"/>
  <c r="F160" i="8" s="1"/>
  <c r="E10" i="8"/>
  <c r="Y10" i="7"/>
  <c r="F10" i="8" s="1"/>
  <c r="E73" i="8"/>
  <c r="Y151" i="7"/>
  <c r="F73" i="8" s="1"/>
  <c r="E77" i="8"/>
  <c r="E214" i="8"/>
  <c r="Y734" i="7"/>
  <c r="F214" i="8" s="1"/>
  <c r="E6" i="8"/>
  <c r="Y6" i="7"/>
  <c r="F6" i="8" s="1"/>
  <c r="E11" i="8"/>
  <c r="Y11" i="7"/>
  <c r="F11" i="8" s="1"/>
  <c r="E21" i="8"/>
  <c r="Y21" i="7"/>
  <c r="F21" i="8" s="1"/>
  <c r="E168" i="8"/>
  <c r="Y506" i="7"/>
  <c r="F168" i="8" s="1"/>
  <c r="E117" i="8"/>
  <c r="Y455" i="7"/>
  <c r="F117" i="8" s="1"/>
  <c r="E152" i="8"/>
  <c r="Y490" i="7"/>
  <c r="F152" i="8" s="1"/>
  <c r="E89" i="8"/>
  <c r="Y375" i="7"/>
  <c r="F89" i="8" s="1"/>
  <c r="E216" i="8"/>
  <c r="Y736" i="7"/>
  <c r="F216" i="8" s="1"/>
  <c r="E18" i="8"/>
  <c r="Y18" i="7"/>
  <c r="F18" i="8" s="1"/>
  <c r="E182" i="8"/>
  <c r="Y520" i="7"/>
  <c r="F182" i="8" s="1"/>
  <c r="E124" i="8"/>
  <c r="Y462" i="7"/>
  <c r="F124" i="8" s="1"/>
  <c r="E234" i="8"/>
  <c r="Y754" i="7"/>
  <c r="F234" i="8" s="1"/>
  <c r="E68" i="8"/>
  <c r="Y146" i="7"/>
  <c r="F68" i="8" s="1"/>
  <c r="E13" i="8"/>
  <c r="E69" i="8"/>
  <c r="Y147" i="7"/>
  <c r="F69" i="8" s="1"/>
  <c r="E53" i="8"/>
  <c r="Y79" i="7"/>
  <c r="F53" i="8" s="1"/>
  <c r="E227" i="8"/>
  <c r="Y747" i="7"/>
  <c r="F227" i="8" s="1"/>
  <c r="E231" i="8"/>
  <c r="Y751" i="7"/>
  <c r="F231" i="8" s="1"/>
  <c r="E167" i="8"/>
  <c r="Y505" i="7"/>
  <c r="F167" i="8" s="1"/>
  <c r="F225" i="8"/>
  <c r="E179" i="8"/>
  <c r="Y517" i="7"/>
  <c r="F179" i="8" s="1"/>
  <c r="E86" i="8"/>
  <c r="Y372" i="7"/>
  <c r="F86" i="8" s="1"/>
  <c r="E38" i="8"/>
  <c r="Y64" i="7"/>
  <c r="F38" i="8" s="1"/>
  <c r="E103" i="8"/>
  <c r="Y389" i="7"/>
  <c r="F103" i="8" s="1"/>
  <c r="E27" i="8"/>
  <c r="Y27" i="7"/>
  <c r="F27" i="8" s="1"/>
  <c r="E172" i="8"/>
  <c r="Y510" i="7"/>
  <c r="F172" i="8" s="1"/>
  <c r="F166" i="8"/>
  <c r="E223" i="8"/>
  <c r="Y743" i="7"/>
  <c r="F223" i="8" s="1"/>
  <c r="F183" i="8"/>
  <c r="E62" i="8"/>
  <c r="Y140" i="7"/>
  <c r="F62" i="8" s="1"/>
  <c r="E228" i="8"/>
  <c r="Y748" i="7"/>
  <c r="F228" i="8" s="1"/>
  <c r="E215" i="8"/>
  <c r="Y735" i="7"/>
  <c r="F215" i="8" s="1"/>
  <c r="E112" i="8"/>
  <c r="Y450" i="7"/>
  <c r="F112" i="8" s="1"/>
  <c r="E199" i="8"/>
  <c r="Y667" i="7"/>
  <c r="F199" i="8" s="1"/>
  <c r="E178" i="8"/>
  <c r="Y516" i="7"/>
  <c r="F178" i="8" s="1"/>
  <c r="E15" i="8"/>
  <c r="Y15" i="7"/>
  <c r="F15" i="8" s="1"/>
  <c r="E229" i="8"/>
  <c r="E213" i="8"/>
  <c r="Y733" i="7"/>
  <c r="F213" i="8" s="1"/>
  <c r="E66" i="8"/>
  <c r="Y144" i="7"/>
  <c r="F66" i="8" s="1"/>
  <c r="E130" i="8"/>
  <c r="Y468" i="7"/>
  <c r="F130" i="8" s="1"/>
  <c r="E52" i="8"/>
  <c r="Y78" i="7"/>
  <c r="F52" i="8" s="1"/>
  <c r="E26" i="8"/>
  <c r="Y26" i="7"/>
  <c r="F26" i="8" s="1"/>
  <c r="E127" i="8"/>
  <c r="Y465" i="7"/>
  <c r="F127" i="8" s="1"/>
  <c r="E39" i="8"/>
  <c r="Y65" i="7"/>
  <c r="F39" i="8" s="1"/>
  <c r="F41" i="8"/>
  <c r="E145" i="8"/>
  <c r="Y483" i="7"/>
  <c r="F145" i="8" s="1"/>
  <c r="E129" i="8"/>
  <c r="Y467" i="7"/>
  <c r="F129" i="8" s="1"/>
  <c r="E35" i="8"/>
  <c r="Y61" i="7"/>
  <c r="F35" i="8" s="1"/>
  <c r="E166" i="8"/>
  <c r="E183" i="8"/>
  <c r="E82" i="8"/>
  <c r="Y368" i="7"/>
  <c r="F82" i="8" s="1"/>
  <c r="E19" i="8"/>
  <c r="Y19" i="7"/>
  <c r="F19" i="8" s="1"/>
  <c r="E220" i="8"/>
  <c r="Y740" i="7"/>
  <c r="F220" i="8" s="1"/>
  <c r="E8" i="8"/>
  <c r="Y8" i="7"/>
  <c r="F8" i="8" s="1"/>
  <c r="E96" i="8"/>
  <c r="Y382" i="7"/>
  <c r="F96" i="8" s="1"/>
  <c r="E114" i="8"/>
  <c r="Y452" i="7"/>
  <c r="F114" i="8" s="1"/>
  <c r="E149" i="8"/>
  <c r="Y487" i="7"/>
  <c r="F149" i="8" s="1"/>
  <c r="E80" i="8"/>
  <c r="Y366" i="7"/>
  <c r="F80" i="8" s="1"/>
  <c r="E225" i="8"/>
  <c r="E140" i="8"/>
  <c r="Y478" i="7"/>
  <c r="F140" i="8" s="1"/>
  <c r="E184" i="8"/>
  <c r="Y652" i="7"/>
  <c r="F184" i="8" s="1"/>
  <c r="E135" i="8"/>
  <c r="Y473" i="7"/>
  <c r="F135" i="8" s="1"/>
  <c r="L34" i="12"/>
  <c r="E143" i="8"/>
  <c r="Y481" i="7"/>
  <c r="F143" i="8" s="1"/>
  <c r="E151" i="8"/>
  <c r="Y489" i="7"/>
  <c r="F151" i="8" s="1"/>
  <c r="E41" i="8"/>
  <c r="E142" i="8"/>
  <c r="Y480" i="7"/>
  <c r="F142" i="8" s="1"/>
  <c r="E146" i="8"/>
  <c r="Y484" i="7"/>
  <c r="F146" i="8" s="1"/>
  <c r="E141" i="8"/>
  <c r="Y479" i="7"/>
  <c r="F141" i="8" s="1"/>
  <c r="E161" i="8"/>
  <c r="Y499" i="7"/>
  <c r="F161" i="8" s="1"/>
  <c r="E208" i="8"/>
  <c r="Y676" i="7"/>
  <c r="F208" i="8" s="1"/>
  <c r="E201" i="8"/>
  <c r="Y669" i="7"/>
  <c r="F201" i="8" s="1"/>
  <c r="E83" i="8"/>
  <c r="Y369" i="7"/>
  <c r="F83" i="8" s="1"/>
  <c r="E193" i="8"/>
  <c r="Y661" i="7"/>
  <c r="F193" i="8" s="1"/>
  <c r="E58" i="8"/>
  <c r="Y136" i="7"/>
  <c r="F58" i="8" s="1"/>
  <c r="E187" i="8"/>
  <c r="Y655" i="7"/>
  <c r="F187" i="8" s="1"/>
  <c r="E123" i="8"/>
  <c r="Y461" i="7"/>
  <c r="F123" i="8" s="1"/>
  <c r="E156" i="8"/>
  <c r="Y494" i="7"/>
  <c r="F156" i="8" s="1"/>
  <c r="E65" i="8"/>
  <c r="Y143" i="7"/>
  <c r="F65" i="8" s="1"/>
  <c r="E107" i="8"/>
  <c r="Y445" i="7"/>
  <c r="F107" i="8" s="1"/>
  <c r="E131" i="8"/>
  <c r="Y469" i="7"/>
  <c r="F131" i="8" s="1"/>
  <c r="E125" i="8"/>
  <c r="Y463" i="7"/>
  <c r="F125" i="8" s="1"/>
  <c r="E28" i="8"/>
  <c r="Y54" i="7"/>
  <c r="F28" i="8" s="1"/>
  <c r="E173" i="8"/>
  <c r="Y511" i="7"/>
  <c r="F173" i="8" s="1"/>
  <c r="E217" i="8"/>
  <c r="Y737" i="7"/>
  <c r="F217" i="8" s="1"/>
  <c r="E57" i="8"/>
  <c r="Y135" i="7"/>
  <c r="F57" i="8" s="1"/>
  <c r="E138" i="8"/>
  <c r="Y476" i="7"/>
  <c r="F138" i="8" s="1"/>
  <c r="E109" i="8"/>
  <c r="Y447" i="7"/>
  <c r="F109" i="8" s="1"/>
  <c r="E212" i="8"/>
  <c r="Y732" i="7"/>
  <c r="F212" i="8" s="1"/>
  <c r="E165" i="8"/>
  <c r="Y503" i="7"/>
  <c r="F165" i="8" s="1"/>
  <c r="E70" i="8"/>
  <c r="Y148" i="7"/>
  <c r="F70" i="8" s="1"/>
  <c r="E218" i="8"/>
  <c r="Y738" i="7"/>
  <c r="F218" i="8" s="1"/>
  <c r="E42" i="8"/>
  <c r="Y68" i="7"/>
  <c r="F42" i="8" s="1"/>
  <c r="F185" i="8"/>
  <c r="E205" i="8"/>
  <c r="Y673" i="7"/>
  <c r="F205" i="8" s="1"/>
  <c r="E233" i="8"/>
  <c r="Y753" i="7"/>
  <c r="F233" i="8" s="1"/>
  <c r="E189" i="8"/>
  <c r="Y657" i="7"/>
  <c r="F189" i="8" s="1"/>
  <c r="E136" i="8"/>
  <c r="Y474" i="7"/>
  <c r="F136" i="8" s="1"/>
  <c r="E91" i="8"/>
  <c r="Y377" i="7"/>
  <c r="F91" i="8" s="1"/>
  <c r="F224" i="8"/>
  <c r="E71" i="8"/>
  <c r="Y149" i="7"/>
  <c r="F71" i="8" s="1"/>
  <c r="E204" i="8"/>
  <c r="Y672" i="7"/>
  <c r="F204" i="8" s="1"/>
  <c r="E158" i="8"/>
  <c r="Y496" i="7"/>
  <c r="F158" i="8" s="1"/>
  <c r="E61" i="8"/>
  <c r="Y139" i="7"/>
  <c r="F61" i="8" s="1"/>
  <c r="E110" i="8"/>
  <c r="Y448" i="7"/>
  <c r="F110" i="8" s="1"/>
  <c r="E72" i="8"/>
  <c r="Y150" i="7"/>
  <c r="F72" i="8" s="1"/>
  <c r="L2" i="12"/>
  <c r="F4" i="8"/>
  <c r="E22" i="8"/>
  <c r="Y22" i="7"/>
  <c r="F22" i="8" s="1"/>
  <c r="E85" i="8"/>
  <c r="Y371" i="7"/>
  <c r="F85" i="8" s="1"/>
  <c r="E92" i="8"/>
  <c r="Y378" i="7"/>
  <c r="F92" i="8" s="1"/>
  <c r="E185" i="8"/>
  <c r="E195" i="8"/>
  <c r="Y663" i="7"/>
  <c r="F195" i="8" s="1"/>
  <c r="E95" i="8"/>
  <c r="Y381" i="7"/>
  <c r="F95" i="8" s="1"/>
  <c r="E169" i="8"/>
  <c r="Y507" i="7"/>
  <c r="F169" i="8" s="1"/>
  <c r="E9" i="8"/>
  <c r="Y9" i="7"/>
  <c r="F9" i="8" s="1"/>
  <c r="E203" i="8"/>
  <c r="Y671" i="7"/>
  <c r="F203" i="8" s="1"/>
  <c r="E113" i="8"/>
  <c r="Y451" i="7"/>
  <c r="F113" i="8" s="1"/>
  <c r="E55" i="8"/>
  <c r="Y133" i="7"/>
  <c r="F55" i="8" s="1"/>
  <c r="E47" i="8"/>
  <c r="Y73" i="7"/>
  <c r="F47" i="8" s="1"/>
  <c r="E40" i="8"/>
  <c r="Y66" i="7"/>
  <c r="F40" i="8" s="1"/>
  <c r="E224" i="8"/>
  <c r="E174" i="8"/>
  <c r="Y512" i="7"/>
  <c r="F174" i="8" s="1"/>
  <c r="E144" i="8"/>
  <c r="Y482" i="7"/>
  <c r="F144" i="8" s="1"/>
  <c r="E200" i="8"/>
  <c r="Y668" i="7"/>
  <c r="F200" i="8" s="1"/>
  <c r="E235" i="8"/>
  <c r="Y755" i="7"/>
  <c r="F235" i="8" s="1"/>
  <c r="E51" i="8"/>
  <c r="Y77" i="7"/>
  <c r="F51" i="8" s="1"/>
  <c r="E100" i="8"/>
  <c r="Y386" i="7"/>
  <c r="F100" i="8" s="1"/>
  <c r="E202" i="8"/>
  <c r="Y670" i="7"/>
  <c r="F202" i="8" s="1"/>
  <c r="F226" i="8"/>
  <c r="E4" i="8"/>
  <c r="E211" i="8"/>
  <c r="Y731" i="7"/>
  <c r="F211" i="8" s="1"/>
  <c r="E43" i="8"/>
  <c r="Y69" i="7"/>
  <c r="F43" i="8" s="1"/>
  <c r="E232" i="8"/>
  <c r="Y752" i="7"/>
  <c r="F232" i="8" s="1"/>
  <c r="E76" i="8"/>
  <c r="Y154" i="7"/>
  <c r="F76" i="8" s="1"/>
  <c r="E194" i="8"/>
  <c r="Y662" i="7"/>
  <c r="F194" i="8" s="1"/>
  <c r="E106" i="8"/>
  <c r="Y444" i="7"/>
  <c r="F106" i="8" s="1"/>
  <c r="E150" i="8"/>
  <c r="Y488" i="7"/>
  <c r="F150" i="8" s="1"/>
  <c r="E137" i="8"/>
  <c r="Y475" i="7"/>
  <c r="F137" i="8" s="1"/>
  <c r="E148" i="8"/>
  <c r="Y486" i="7"/>
  <c r="F148" i="8" s="1"/>
  <c r="E126" i="8"/>
  <c r="Y464" i="7"/>
  <c r="F126" i="8" s="1"/>
  <c r="E180" i="8"/>
  <c r="Y518" i="7"/>
  <c r="F180" i="8" s="1"/>
  <c r="E63" i="8"/>
  <c r="Y141" i="7"/>
  <c r="F63" i="8" s="1"/>
  <c r="E54" i="8"/>
  <c r="Y132" i="7"/>
  <c r="F54" i="8" s="1"/>
  <c r="E111" i="8"/>
  <c r="Y449" i="7"/>
  <c r="F111" i="8" s="1"/>
  <c r="E74" i="8"/>
  <c r="Y152" i="7"/>
  <c r="F74" i="8" s="1"/>
  <c r="F64" i="8"/>
  <c r="E226" i="8"/>
  <c r="E171" i="8"/>
  <c r="Y509" i="7"/>
  <c r="F171" i="8" s="1"/>
  <c r="E181" i="8"/>
  <c r="Y519" i="7"/>
  <c r="F181" i="8" s="1"/>
  <c r="E221" i="8"/>
  <c r="Y741" i="7"/>
  <c r="F221" i="8" s="1"/>
  <c r="E164" i="8"/>
  <c r="Y502" i="7"/>
  <c r="F164" i="8" s="1"/>
  <c r="E48" i="8"/>
  <c r="Y74" i="7"/>
  <c r="F48" i="8" s="1"/>
  <c r="E93" i="8"/>
  <c r="Y379" i="7"/>
  <c r="F93" i="8" s="1"/>
  <c r="E176" i="8"/>
  <c r="Y514" i="7"/>
  <c r="F176" i="8" s="1"/>
  <c r="E98" i="8"/>
  <c r="Y384" i="7"/>
  <c r="F98" i="8" s="1"/>
  <c r="E49" i="8"/>
  <c r="Y75" i="7"/>
  <c r="F49" i="8" s="1"/>
  <c r="E197" i="8"/>
  <c r="Y665" i="7"/>
  <c r="F197" i="8" s="1"/>
  <c r="E101" i="8"/>
  <c r="Y387" i="7"/>
  <c r="F101" i="8" s="1"/>
  <c r="E102" i="8"/>
  <c r="Y388" i="7"/>
  <c r="F102" i="8" s="1"/>
  <c r="E198" i="8"/>
  <c r="Y666" i="7"/>
  <c r="F198" i="8" s="1"/>
  <c r="E190" i="8"/>
  <c r="Y658" i="7"/>
  <c r="F190" i="8" s="1"/>
  <c r="E119" i="8"/>
  <c r="Y457" i="7"/>
  <c r="F119" i="8" s="1"/>
  <c r="E210" i="8"/>
  <c r="Y730" i="7"/>
  <c r="F210" i="8" s="1"/>
  <c r="E115" i="8"/>
  <c r="Y453" i="7"/>
  <c r="F115" i="8" s="1"/>
  <c r="E64" i="8"/>
  <c r="E2" i="8"/>
  <c r="Y2" i="7"/>
  <c r="F2" i="8" s="1"/>
  <c r="F219" i="8"/>
  <c r="E154" i="8"/>
  <c r="Y492" i="7"/>
  <c r="F154" i="8" s="1"/>
  <c r="E162" i="8"/>
  <c r="Y500" i="7"/>
  <c r="F162" i="8" s="1"/>
  <c r="E81" i="8"/>
  <c r="Y367" i="7"/>
  <c r="F81" i="8" s="1"/>
  <c r="E29" i="8"/>
  <c r="Y55" i="7"/>
  <c r="F29" i="8" s="1"/>
  <c r="E7" i="8"/>
  <c r="Y7" i="7"/>
  <c r="F7" i="8" s="1"/>
  <c r="E209" i="8"/>
  <c r="Y677" i="7"/>
  <c r="F209" i="8" s="1"/>
  <c r="E134" i="8"/>
  <c r="Y472" i="7"/>
  <c r="F134" i="8" s="1"/>
  <c r="E230" i="8"/>
  <c r="Y750" i="7"/>
  <c r="F230" i="8" s="1"/>
  <c r="E31" i="8"/>
  <c r="Y57" i="7"/>
  <c r="F31" i="8" s="1"/>
  <c r="F207" i="8"/>
  <c r="E90" i="8"/>
  <c r="Y376" i="7"/>
  <c r="F90" i="8" s="1"/>
  <c r="E23" i="8"/>
  <c r="Y23" i="7"/>
  <c r="F23" i="8" s="1"/>
  <c r="E16" i="8"/>
  <c r="Y16" i="7"/>
  <c r="F16" i="8" s="1"/>
  <c r="F25" i="8"/>
  <c r="E188" i="8"/>
  <c r="Y656" i="7"/>
  <c r="F188" i="8" s="1"/>
  <c r="E67" i="8"/>
  <c r="Y145" i="7"/>
  <c r="F67" i="8" s="1"/>
  <c r="E24" i="8"/>
  <c r="Y24" i="7"/>
  <c r="F24" i="8" s="1"/>
  <c r="E50" i="8"/>
  <c r="Y76" i="7"/>
  <c r="F50" i="8" s="1"/>
  <c r="E108" i="8"/>
  <c r="Y446" i="7"/>
  <c r="F108" i="8" s="1"/>
  <c r="E219" i="8"/>
  <c r="E132" i="8"/>
  <c r="Y470" i="7"/>
  <c r="F132" i="8" s="1"/>
  <c r="E105" i="8"/>
  <c r="Y391" i="7"/>
  <c r="F105" i="8" s="1"/>
  <c r="E59" i="8"/>
  <c r="Y137" i="7"/>
  <c r="F59" i="8" s="1"/>
  <c r="E5" i="8"/>
  <c r="Y5" i="7"/>
  <c r="F5" i="8" s="1"/>
  <c r="E60" i="8"/>
  <c r="Y138" i="7"/>
  <c r="F60" i="8" s="1"/>
  <c r="E163" i="8"/>
  <c r="Y501" i="7"/>
  <c r="F163" i="8" s="1"/>
  <c r="E186" i="8"/>
  <c r="Y654" i="7"/>
  <c r="F186" i="8" s="1"/>
  <c r="E3" i="8"/>
  <c r="Y3" i="7"/>
  <c r="F3" i="8" s="1"/>
  <c r="E78" i="8"/>
  <c r="Y156" i="7"/>
  <c r="F78" i="8" s="1"/>
  <c r="E116" i="8"/>
  <c r="Y454" i="7"/>
  <c r="F116" i="8" s="1"/>
  <c r="E207" i="8"/>
  <c r="E159" i="8"/>
  <c r="Y497" i="7"/>
  <c r="F159" i="8" s="1"/>
  <c r="E192" i="8"/>
  <c r="Y660" i="7"/>
  <c r="F192" i="8" s="1"/>
  <c r="E25" i="8"/>
  <c r="E79" i="8"/>
  <c r="Y157" i="7"/>
  <c r="F79" i="8" s="1"/>
  <c r="E20" i="8"/>
  <c r="Y20" i="7"/>
  <c r="F20" i="8" s="1"/>
  <c r="E37" i="8"/>
  <c r="Y63" i="7"/>
  <c r="F37" i="8" s="1"/>
  <c r="C9" i="16"/>
  <c r="D9" i="16" s="1"/>
  <c r="E46" i="8"/>
  <c r="Y72" i="7"/>
  <c r="F46" i="8" s="1"/>
  <c r="E30" i="8"/>
  <c r="Y56" i="7"/>
  <c r="F30" i="8" s="1"/>
  <c r="F222" i="8"/>
  <c r="E45" i="8"/>
  <c r="Y71" i="7"/>
  <c r="F45" i="8" s="1"/>
  <c r="E75" i="8"/>
  <c r="Y153" i="7"/>
  <c r="F75" i="8" s="1"/>
  <c r="E155" i="8"/>
  <c r="Y493" i="7"/>
  <c r="F155" i="8" s="1"/>
  <c r="E175" i="8"/>
  <c r="Y513" i="7"/>
  <c r="F175" i="8" s="1"/>
  <c r="E84" i="8"/>
  <c r="Y370" i="7"/>
  <c r="F84" i="8" s="1"/>
  <c r="E104" i="8"/>
  <c r="Y390" i="7"/>
  <c r="F104" i="8" s="1"/>
  <c r="E196" i="8"/>
  <c r="Y664" i="7"/>
  <c r="F196" i="8" s="1"/>
  <c r="E94" i="8"/>
  <c r="Y380" i="7"/>
  <c r="F94" i="8" s="1"/>
  <c r="E88" i="8"/>
  <c r="Y374" i="7"/>
  <c r="F88" i="8" s="1"/>
  <c r="E191" i="8"/>
  <c r="Y659" i="7"/>
  <c r="F191" i="8" s="1"/>
  <c r="G10" i="12"/>
  <c r="E32" i="8"/>
  <c r="Y58" i="7"/>
  <c r="F32" i="8" s="1"/>
  <c r="F12" i="8"/>
  <c r="E34" i="8"/>
  <c r="Y60" i="7"/>
  <c r="F34" i="8" s="1"/>
  <c r="E44" i="8"/>
  <c r="Y70" i="7"/>
  <c r="F44" i="8" s="1"/>
  <c r="E206" i="8"/>
  <c r="Y674" i="7"/>
  <c r="F206" i="8" s="1"/>
  <c r="E170" i="8"/>
  <c r="Y508" i="7"/>
  <c r="F170" i="8" s="1"/>
  <c r="E222" i="8"/>
  <c r="E87" i="8"/>
  <c r="Y373" i="7"/>
  <c r="F87" i="8" s="1"/>
  <c r="F9" i="9" l="1"/>
  <c r="H131" i="8"/>
  <c r="H123" i="8"/>
  <c r="H115" i="8"/>
  <c r="H107" i="8"/>
  <c r="H128" i="8"/>
  <c r="H120" i="8"/>
  <c r="H112" i="8"/>
  <c r="H125" i="8"/>
  <c r="H117" i="8"/>
  <c r="H109" i="8"/>
  <c r="H130" i="8"/>
  <c r="H122" i="8"/>
  <c r="H114" i="8"/>
  <c r="H106" i="8"/>
  <c r="H127" i="8"/>
  <c r="H119" i="8"/>
  <c r="H111" i="8"/>
  <c r="H124" i="8"/>
  <c r="H116" i="8"/>
  <c r="H108" i="8"/>
  <c r="H129" i="8"/>
  <c r="H121" i="8"/>
  <c r="H113" i="8"/>
  <c r="H126" i="8"/>
  <c r="H118" i="8"/>
  <c r="H110" i="8"/>
  <c r="E8" i="9"/>
  <c r="G182" i="8"/>
  <c r="G174" i="8"/>
  <c r="G166" i="8"/>
  <c r="G158" i="8"/>
  <c r="G179" i="8"/>
  <c r="G171" i="8"/>
  <c r="G163" i="8"/>
  <c r="G176" i="8"/>
  <c r="G168" i="8"/>
  <c r="G160" i="8"/>
  <c r="G181" i="8"/>
  <c r="G173" i="8"/>
  <c r="G165" i="8"/>
  <c r="G178" i="8"/>
  <c r="G170" i="8"/>
  <c r="G162" i="8"/>
  <c r="G183" i="8"/>
  <c r="G175" i="8"/>
  <c r="G167" i="8"/>
  <c r="G159" i="8"/>
  <c r="G180" i="8"/>
  <c r="G172" i="8"/>
  <c r="G164" i="8"/>
  <c r="G177" i="8"/>
  <c r="G169" i="8"/>
  <c r="G161" i="8"/>
  <c r="G204" i="8"/>
  <c r="G196" i="8"/>
  <c r="G188" i="8"/>
  <c r="E4" i="9"/>
  <c r="G200" i="8"/>
  <c r="G203" i="8"/>
  <c r="G193" i="8"/>
  <c r="G190" i="8"/>
  <c r="G206" i="8"/>
  <c r="G187" i="8"/>
  <c r="G209" i="8"/>
  <c r="G184" i="8"/>
  <c r="G199" i="8"/>
  <c r="G202" i="8"/>
  <c r="G192" i="8"/>
  <c r="G189" i="8"/>
  <c r="G205" i="8"/>
  <c r="G195" i="8"/>
  <c r="G186" i="8"/>
  <c r="G208" i="8"/>
  <c r="G198" i="8"/>
  <c r="G201" i="8"/>
  <c r="G191" i="8"/>
  <c r="G207" i="8"/>
  <c r="G194" i="8"/>
  <c r="G185" i="8"/>
  <c r="G197" i="8"/>
  <c r="E9" i="9"/>
  <c r="G126" i="8"/>
  <c r="G118" i="8"/>
  <c r="G110" i="8"/>
  <c r="G131" i="8"/>
  <c r="G123" i="8"/>
  <c r="G115" i="8"/>
  <c r="G107" i="8"/>
  <c r="G128" i="8"/>
  <c r="G120" i="8"/>
  <c r="G112" i="8"/>
  <c r="G125" i="8"/>
  <c r="G117" i="8"/>
  <c r="G109" i="8"/>
  <c r="G130" i="8"/>
  <c r="G122" i="8"/>
  <c r="G114" i="8"/>
  <c r="G106" i="8"/>
  <c r="G127" i="8"/>
  <c r="G119" i="8"/>
  <c r="G111" i="8"/>
  <c r="G124" i="8"/>
  <c r="G116" i="8"/>
  <c r="G108" i="8"/>
  <c r="G129" i="8"/>
  <c r="G121" i="8"/>
  <c r="G113" i="8"/>
  <c r="F6" i="9"/>
  <c r="H75" i="8"/>
  <c r="H67" i="8"/>
  <c r="H59" i="8"/>
  <c r="H72" i="8"/>
  <c r="H64" i="8"/>
  <c r="H56" i="8"/>
  <c r="H77" i="8"/>
  <c r="H74" i="8"/>
  <c r="H66" i="8"/>
  <c r="H58" i="8"/>
  <c r="H79" i="8"/>
  <c r="H71" i="8"/>
  <c r="H63" i="8"/>
  <c r="H55" i="8"/>
  <c r="H76" i="8"/>
  <c r="H68" i="8"/>
  <c r="H60" i="8"/>
  <c r="H73" i="8"/>
  <c r="H65" i="8"/>
  <c r="H78" i="8"/>
  <c r="H70" i="8"/>
  <c r="H62" i="8"/>
  <c r="H54" i="8"/>
  <c r="H69" i="8"/>
  <c r="H61" i="8"/>
  <c r="H57" i="8"/>
  <c r="E6" i="9"/>
  <c r="G78" i="8"/>
  <c r="G70" i="8"/>
  <c r="G62" i="8"/>
  <c r="G54" i="8"/>
  <c r="G75" i="8"/>
  <c r="G67" i="8"/>
  <c r="G59" i="8"/>
  <c r="G72" i="8"/>
  <c r="G64" i="8"/>
  <c r="G56" i="8"/>
  <c r="G77" i="8"/>
  <c r="G69" i="8"/>
  <c r="G61" i="8"/>
  <c r="G74" i="8"/>
  <c r="G66" i="8"/>
  <c r="G58" i="8"/>
  <c r="G79" i="8"/>
  <c r="G71" i="8"/>
  <c r="G63" i="8"/>
  <c r="G55" i="8"/>
  <c r="G76" i="8"/>
  <c r="G68" i="8"/>
  <c r="G60" i="8"/>
  <c r="G73" i="8"/>
  <c r="G65" i="8"/>
  <c r="G57" i="8"/>
  <c r="F5" i="9"/>
  <c r="H99" i="8"/>
  <c r="H91" i="8"/>
  <c r="H83" i="8"/>
  <c r="H104" i="8"/>
  <c r="H96" i="8"/>
  <c r="H88" i="8"/>
  <c r="H80" i="8"/>
  <c r="H101" i="8"/>
  <c r="H93" i="8"/>
  <c r="H85" i="8"/>
  <c r="H98" i="8"/>
  <c r="H90" i="8"/>
  <c r="H82" i="8"/>
  <c r="H103" i="8"/>
  <c r="H95" i="8"/>
  <c r="H87" i="8"/>
  <c r="H100" i="8"/>
  <c r="H92" i="8"/>
  <c r="H84" i="8"/>
  <c r="H105" i="8"/>
  <c r="H97" i="8"/>
  <c r="H89" i="8"/>
  <c r="H81" i="8"/>
  <c r="H102" i="8"/>
  <c r="H94" i="8"/>
  <c r="H86" i="8"/>
  <c r="L10" i="12"/>
  <c r="F7" i="9"/>
  <c r="H48" i="8"/>
  <c r="H40" i="8"/>
  <c r="H32" i="8"/>
  <c r="H50" i="8"/>
  <c r="H42" i="8"/>
  <c r="H34" i="8"/>
  <c r="H47" i="8"/>
  <c r="H39" i="8"/>
  <c r="H31" i="8"/>
  <c r="H52" i="8"/>
  <c r="H44" i="8"/>
  <c r="H36" i="8"/>
  <c r="H28" i="8"/>
  <c r="H46" i="8"/>
  <c r="H38" i="8"/>
  <c r="H30" i="8"/>
  <c r="H51" i="8"/>
  <c r="H29" i="8"/>
  <c r="H49" i="8"/>
  <c r="H37" i="8"/>
  <c r="H35" i="8"/>
  <c r="H45" i="8"/>
  <c r="H33" i="8"/>
  <c r="H43" i="8"/>
  <c r="H53" i="8"/>
  <c r="H41" i="8"/>
  <c r="E5" i="9"/>
  <c r="G102" i="8"/>
  <c r="G94" i="8"/>
  <c r="G86" i="8"/>
  <c r="G99" i="8"/>
  <c r="G91" i="8"/>
  <c r="G83" i="8"/>
  <c r="G104" i="8"/>
  <c r="G96" i="8"/>
  <c r="G88" i="8"/>
  <c r="G80" i="8"/>
  <c r="G101" i="8"/>
  <c r="G93" i="8"/>
  <c r="G85" i="8"/>
  <c r="G98" i="8"/>
  <c r="G90" i="8"/>
  <c r="G82" i="8"/>
  <c r="G103" i="8"/>
  <c r="G95" i="8"/>
  <c r="G87" i="8"/>
  <c r="G100" i="8"/>
  <c r="G92" i="8"/>
  <c r="G84" i="8"/>
  <c r="G105" i="8"/>
  <c r="G97" i="8"/>
  <c r="G89" i="8"/>
  <c r="G81" i="8"/>
  <c r="F3" i="9"/>
  <c r="H24" i="8"/>
  <c r="H16" i="8"/>
  <c r="H8" i="8"/>
  <c r="H26" i="8"/>
  <c r="H18" i="8"/>
  <c r="H10" i="8"/>
  <c r="H23" i="8"/>
  <c r="H15" i="8"/>
  <c r="H7" i="8"/>
  <c r="H20" i="8"/>
  <c r="H22" i="8"/>
  <c r="H14" i="8"/>
  <c r="H19" i="8"/>
  <c r="H6" i="8"/>
  <c r="H2" i="8"/>
  <c r="H17" i="8"/>
  <c r="H27" i="8"/>
  <c r="H5" i="8"/>
  <c r="H9" i="8"/>
  <c r="H25" i="8"/>
  <c r="H4" i="8"/>
  <c r="H13" i="8"/>
  <c r="H3" i="8"/>
  <c r="H21" i="8"/>
  <c r="H12" i="8"/>
  <c r="H11" i="8"/>
  <c r="E7" i="9"/>
  <c r="G46" i="8"/>
  <c r="G38" i="8"/>
  <c r="G30" i="8"/>
  <c r="G51" i="8"/>
  <c r="G43" i="8"/>
  <c r="G35" i="8"/>
  <c r="G48" i="8"/>
  <c r="G40" i="8"/>
  <c r="G32" i="8"/>
  <c r="G50" i="8"/>
  <c r="G42" i="8"/>
  <c r="G34" i="8"/>
  <c r="G47" i="8"/>
  <c r="G39" i="8"/>
  <c r="G31" i="8"/>
  <c r="G52" i="8"/>
  <c r="G44" i="8"/>
  <c r="G36" i="8"/>
  <c r="G28" i="8"/>
  <c r="G49" i="8"/>
  <c r="G41" i="8"/>
  <c r="G33" i="8"/>
  <c r="G29" i="8"/>
  <c r="G37" i="8"/>
  <c r="G45" i="8"/>
  <c r="G53" i="8"/>
  <c r="H207" i="8"/>
  <c r="H199" i="8"/>
  <c r="H204" i="8"/>
  <c r="H196" i="8"/>
  <c r="F4" i="9"/>
  <c r="H203" i="8"/>
  <c r="H193" i="8"/>
  <c r="H190" i="8"/>
  <c r="H206" i="8"/>
  <c r="H187" i="8"/>
  <c r="H209" i="8"/>
  <c r="H184" i="8"/>
  <c r="H202" i="8"/>
  <c r="H192" i="8"/>
  <c r="H189" i="8"/>
  <c r="H205" i="8"/>
  <c r="H195" i="8"/>
  <c r="H186" i="8"/>
  <c r="H208" i="8"/>
  <c r="H198" i="8"/>
  <c r="H201" i="8"/>
  <c r="H191" i="8"/>
  <c r="H188" i="8"/>
  <c r="H194" i="8"/>
  <c r="H185" i="8"/>
  <c r="H197" i="8"/>
  <c r="H200" i="8"/>
  <c r="H36" i="12"/>
  <c r="H24" i="12"/>
  <c r="H8" i="12"/>
  <c r="H26" i="12"/>
  <c r="H10" i="12"/>
  <c r="I10" i="12" s="1"/>
  <c r="H35" i="12"/>
  <c r="H19" i="12"/>
  <c r="H3" i="12"/>
  <c r="H28" i="12"/>
  <c r="H12" i="12"/>
  <c r="H37" i="12"/>
  <c r="H21" i="12"/>
  <c r="H30" i="12"/>
  <c r="H14" i="12"/>
  <c r="H23" i="12"/>
  <c r="H7" i="12"/>
  <c r="H32" i="12"/>
  <c r="H16" i="12"/>
  <c r="H25" i="12"/>
  <c r="H34" i="12"/>
  <c r="H18" i="12"/>
  <c r="H2" i="12"/>
  <c r="H27" i="12"/>
  <c r="H11" i="12"/>
  <c r="H6" i="12"/>
  <c r="H20" i="12"/>
  <c r="H15" i="12"/>
  <c r="H5" i="12"/>
  <c r="H9" i="12"/>
  <c r="H4" i="12"/>
  <c r="H13" i="12"/>
  <c r="H33" i="12"/>
  <c r="H31" i="12"/>
  <c r="H17" i="12"/>
  <c r="H29" i="12"/>
  <c r="H22" i="12"/>
  <c r="E3" i="9"/>
  <c r="G22" i="8"/>
  <c r="G14" i="8"/>
  <c r="G6" i="8"/>
  <c r="G27" i="8"/>
  <c r="G19" i="8"/>
  <c r="G11" i="8"/>
  <c r="G3" i="8"/>
  <c r="G24" i="8"/>
  <c r="G16" i="8"/>
  <c r="G26" i="8"/>
  <c r="G18" i="8"/>
  <c r="G10" i="8"/>
  <c r="G2" i="8"/>
  <c r="G23" i="8"/>
  <c r="G20" i="8"/>
  <c r="G12" i="8"/>
  <c r="G25" i="8"/>
  <c r="G17" i="8"/>
  <c r="G5" i="8"/>
  <c r="G9" i="8"/>
  <c r="G15" i="8"/>
  <c r="G4" i="8"/>
  <c r="G8" i="8"/>
  <c r="G13" i="8"/>
  <c r="G7" i="8"/>
  <c r="G21" i="8"/>
  <c r="H179" i="8"/>
  <c r="H171" i="8"/>
  <c r="H163" i="8"/>
  <c r="H176" i="8"/>
  <c r="H168" i="8"/>
  <c r="H160" i="8"/>
  <c r="H181" i="8"/>
  <c r="H173" i="8"/>
  <c r="H165" i="8"/>
  <c r="H178" i="8"/>
  <c r="H170" i="8"/>
  <c r="H162" i="8"/>
  <c r="H183" i="8"/>
  <c r="H175" i="8"/>
  <c r="H167" i="8"/>
  <c r="H159" i="8"/>
  <c r="H180" i="8"/>
  <c r="H172" i="8"/>
  <c r="H164" i="8"/>
  <c r="F8" i="9"/>
  <c r="H177" i="8"/>
  <c r="H169" i="8"/>
  <c r="H161" i="8"/>
  <c r="H182" i="8"/>
  <c r="H174" i="8"/>
  <c r="H166" i="8"/>
  <c r="H158" i="8"/>
  <c r="E10" i="9"/>
  <c r="G150" i="8"/>
  <c r="G142" i="8"/>
  <c r="G134" i="8"/>
  <c r="G155" i="8"/>
  <c r="G147" i="8"/>
  <c r="G139" i="8"/>
  <c r="G152" i="8"/>
  <c r="G144" i="8"/>
  <c r="G136" i="8"/>
  <c r="G157" i="8"/>
  <c r="G149" i="8"/>
  <c r="G141" i="8"/>
  <c r="G133" i="8"/>
  <c r="G154" i="8"/>
  <c r="G146" i="8"/>
  <c r="G138" i="8"/>
  <c r="G151" i="8"/>
  <c r="G143" i="8"/>
  <c r="G135" i="8"/>
  <c r="G156" i="8"/>
  <c r="G148" i="8"/>
  <c r="G140" i="8"/>
  <c r="G132" i="8"/>
  <c r="G153" i="8"/>
  <c r="G145" i="8"/>
  <c r="G137" i="8"/>
  <c r="H229" i="8"/>
  <c r="H221" i="8"/>
  <c r="H234" i="8"/>
  <c r="H231" i="8"/>
  <c r="H223" i="8"/>
  <c r="H215" i="8"/>
  <c r="H228" i="8"/>
  <c r="H220" i="8"/>
  <c r="H212" i="8"/>
  <c r="F2" i="9"/>
  <c r="H233" i="8"/>
  <c r="H225" i="8"/>
  <c r="H217" i="8"/>
  <c r="H230" i="8"/>
  <c r="H222" i="8"/>
  <c r="H235" i="8"/>
  <c r="H227" i="8"/>
  <c r="H232" i="8"/>
  <c r="H219" i="8"/>
  <c r="H213" i="8"/>
  <c r="H218" i="8"/>
  <c r="H226" i="8"/>
  <c r="H216" i="8"/>
  <c r="H211" i="8"/>
  <c r="H224" i="8"/>
  <c r="H214" i="8"/>
  <c r="H210" i="8"/>
  <c r="G229" i="8"/>
  <c r="G221" i="8"/>
  <c r="G234" i="8"/>
  <c r="G226" i="8"/>
  <c r="G218" i="8"/>
  <c r="G231" i="8"/>
  <c r="G228" i="8"/>
  <c r="G220" i="8"/>
  <c r="G212" i="8"/>
  <c r="E2" i="9"/>
  <c r="G233" i="8"/>
  <c r="G225" i="8"/>
  <c r="G217" i="8"/>
  <c r="G230" i="8"/>
  <c r="G222" i="8"/>
  <c r="G235" i="8"/>
  <c r="G227" i="8"/>
  <c r="G219" i="8"/>
  <c r="G210" i="8"/>
  <c r="G232" i="8"/>
  <c r="G213" i="8"/>
  <c r="G216" i="8"/>
  <c r="G211" i="8"/>
  <c r="G224" i="8"/>
  <c r="G215" i="8"/>
  <c r="G223" i="8"/>
  <c r="G214" i="8"/>
  <c r="F10" i="9"/>
  <c r="H155" i="8"/>
  <c r="H147" i="8"/>
  <c r="H139" i="8"/>
  <c r="H152" i="8"/>
  <c r="H144" i="8"/>
  <c r="H136" i="8"/>
  <c r="H157" i="8"/>
  <c r="H149" i="8"/>
  <c r="H141" i="8"/>
  <c r="H133" i="8"/>
  <c r="H154" i="8"/>
  <c r="H146" i="8"/>
  <c r="H138" i="8"/>
  <c r="H151" i="8"/>
  <c r="H143" i="8"/>
  <c r="H135" i="8"/>
  <c r="H156" i="8"/>
  <c r="H148" i="8"/>
  <c r="H140" i="8"/>
  <c r="H132" i="8"/>
  <c r="H153" i="8"/>
  <c r="H145" i="8"/>
  <c r="H137" i="8"/>
  <c r="H150" i="8"/>
  <c r="H142" i="8"/>
  <c r="H134" i="8"/>
  <c r="J20" i="12" l="1"/>
  <c r="M20" i="12" s="1"/>
  <c r="I20" i="12"/>
  <c r="J12" i="12"/>
  <c r="M12" i="12"/>
  <c r="I12" i="12"/>
  <c r="I4" i="9"/>
  <c r="H4" i="9"/>
  <c r="G4" i="9"/>
  <c r="I7" i="9"/>
  <c r="H7" i="9"/>
  <c r="G7" i="9"/>
  <c r="M6" i="12"/>
  <c r="J6" i="12"/>
  <c r="I6" i="12"/>
  <c r="J28" i="12"/>
  <c r="M28" i="12" s="1"/>
  <c r="I28" i="12"/>
  <c r="M11" i="12"/>
  <c r="J11" i="12"/>
  <c r="I11" i="12"/>
  <c r="J3" i="12"/>
  <c r="M3" i="12" s="1"/>
  <c r="I3" i="12"/>
  <c r="J27" i="12"/>
  <c r="M27" i="12" s="1"/>
  <c r="I27" i="12"/>
  <c r="J19" i="12"/>
  <c r="M19" i="12" s="1"/>
  <c r="I19" i="12"/>
  <c r="I6" i="9"/>
  <c r="H6" i="9"/>
  <c r="G6" i="9"/>
  <c r="J2" i="12"/>
  <c r="M2" i="12"/>
  <c r="I2" i="12"/>
  <c r="J35" i="12"/>
  <c r="M35" i="12" s="1"/>
  <c r="I35" i="12"/>
  <c r="J18" i="12"/>
  <c r="M18" i="12" s="1"/>
  <c r="I18" i="12"/>
  <c r="J10" i="12"/>
  <c r="M10" i="12" s="1"/>
  <c r="M22" i="12"/>
  <c r="J22" i="12"/>
  <c r="I22" i="12"/>
  <c r="J34" i="12"/>
  <c r="M34" i="12" s="1"/>
  <c r="I34" i="12"/>
  <c r="J26" i="12"/>
  <c r="M26" i="12" s="1"/>
  <c r="I26" i="12"/>
  <c r="J29" i="12"/>
  <c r="M29" i="12" s="1"/>
  <c r="I29" i="12"/>
  <c r="J25" i="12"/>
  <c r="M25" i="12" s="1"/>
  <c r="I25" i="12"/>
  <c r="J8" i="12"/>
  <c r="M8" i="12" s="1"/>
  <c r="I8" i="12"/>
  <c r="I8" i="9"/>
  <c r="H8" i="9"/>
  <c r="G8" i="9"/>
  <c r="J17" i="12"/>
  <c r="M17" i="12" s="1"/>
  <c r="I17" i="12"/>
  <c r="J16" i="12"/>
  <c r="M16" i="12" s="1"/>
  <c r="I16" i="12"/>
  <c r="M24" i="12"/>
  <c r="J24" i="12"/>
  <c r="I24" i="12"/>
  <c r="M31" i="12"/>
  <c r="J31" i="12"/>
  <c r="I31" i="12"/>
  <c r="J32" i="12"/>
  <c r="M32" i="12" s="1"/>
  <c r="I32" i="12"/>
  <c r="M36" i="12"/>
  <c r="J36" i="12"/>
  <c r="I36" i="12"/>
  <c r="J33" i="12"/>
  <c r="M33" i="12" s="1"/>
  <c r="I33" i="12"/>
  <c r="J7" i="12"/>
  <c r="M7" i="12" s="1"/>
  <c r="I7" i="12"/>
  <c r="I3" i="9"/>
  <c r="G3" i="9"/>
  <c r="H3" i="9"/>
  <c r="C13" i="16"/>
  <c r="D13" i="16" s="1"/>
  <c r="I2" i="9"/>
  <c r="G2" i="9"/>
  <c r="C14" i="16" s="1"/>
  <c r="D14" i="16" s="1"/>
  <c r="H2" i="9"/>
  <c r="J13" i="12"/>
  <c r="M13" i="12" s="1"/>
  <c r="I13" i="12"/>
  <c r="J23" i="12"/>
  <c r="M23" i="12" s="1"/>
  <c r="I23" i="12"/>
  <c r="J4" i="12"/>
  <c r="M4" i="12" s="1"/>
  <c r="I4" i="12"/>
  <c r="J14" i="12"/>
  <c r="M14" i="12"/>
  <c r="I14" i="12"/>
  <c r="J9" i="12"/>
  <c r="M9" i="12" s="1"/>
  <c r="I9" i="12"/>
  <c r="J30" i="12"/>
  <c r="M30" i="12" s="1"/>
  <c r="I30" i="12"/>
  <c r="I5" i="9"/>
  <c r="H5" i="9"/>
  <c r="G5" i="9"/>
  <c r="I10" i="9"/>
  <c r="G10" i="9"/>
  <c r="H10" i="9"/>
  <c r="J5" i="12"/>
  <c r="M5" i="12" s="1"/>
  <c r="I5" i="12"/>
  <c r="J21" i="12"/>
  <c r="M21" i="12" s="1"/>
  <c r="I21" i="12"/>
  <c r="J15" i="12"/>
  <c r="M15" i="12" s="1"/>
  <c r="I15" i="12"/>
  <c r="J37" i="12"/>
  <c r="M37" i="12" s="1"/>
  <c r="I37" i="12"/>
  <c r="I9" i="9"/>
  <c r="H9" i="9"/>
  <c r="G9" i="9"/>
  <c r="C11" i="16" l="1"/>
  <c r="D11" i="16" s="1"/>
</calcChain>
</file>

<file path=xl/sharedStrings.xml><?xml version="1.0" encoding="utf-8"?>
<sst xmlns="http://schemas.openxmlformats.org/spreadsheetml/2006/main" count="73029" uniqueCount="667">
  <si>
    <t>parameter_id</t>
  </si>
  <si>
    <t>value</t>
  </si>
  <si>
    <t>unit</t>
  </si>
  <si>
    <t>role</t>
  </si>
  <si>
    <t>description</t>
  </si>
  <si>
    <t>source</t>
  </si>
  <si>
    <t>analysis_start_year</t>
  </si>
  <si>
    <t>analysis_end_year</t>
  </si>
  <si>
    <t>baseline_scenario_id</t>
  </si>
  <si>
    <t>cost_discount_rate</t>
  </si>
  <si>
    <t>cost_price_year</t>
  </si>
  <si>
    <t>currency</t>
  </si>
  <si>
    <t>economic_perspective</t>
  </si>
  <si>
    <t>scale_up_shape</t>
  </si>
  <si>
    <t>downstream_cost_offsets</t>
  </si>
  <si>
    <t>formula_tolerance</t>
  </si>
  <si>
    <t>stock_flow_residual_limit</t>
  </si>
  <si>
    <t>trace_precision</t>
  </si>
  <si>
    <t>r_stock_flow_max_residual</t>
  </si>
  <si>
    <t>r_background_distinct_count</t>
  </si>
  <si>
    <t>r_negative_state_count</t>
  </si>
  <si>
    <t>r_deaths_averted_anchor</t>
  </si>
  <si>
    <t>r_disc_incremental_cost_anchor</t>
  </si>
  <si>
    <t>r_cost_per_death_anchor</t>
  </si>
  <si>
    <t>qa_anchor_scenario</t>
  </si>
  <si>
    <t>bca_base_year</t>
  </si>
  <si>
    <t>bca_discount_rate_primary</t>
  </si>
  <si>
    <t>bca_discount_rate_sensitivity_3pct</t>
  </si>
  <si>
    <t>bca_discount_rate_sensitivity_2x_gdp_pc_growth</t>
  </si>
  <si>
    <t>vsl_us_gni_ratio</t>
  </si>
  <si>
    <t>vsl_income_elasticity_preferred</t>
  </si>
  <si>
    <t>vsl_floor_gni_multiple</t>
  </si>
  <si>
    <t>vsl_sensitivity_gni_multiple_100</t>
  </si>
  <si>
    <t>vsl_sensitivity_gni_multiple_160</t>
  </si>
  <si>
    <t>vsly_adult_min_age</t>
  </si>
  <si>
    <t>vsly_adult_max_age</t>
  </si>
  <si>
    <t>bca_currency_basis</t>
  </si>
  <si>
    <t>bca_price_year</t>
  </si>
  <si>
    <t>cost_to_bca_currency_factor</t>
  </si>
  <si>
    <t>bca_standing</t>
  </si>
  <si>
    <t>bca_scope</t>
  </si>
  <si>
    <t>bca_discount_rate_sensitivity_2x_gdp_pc_growth_computed</t>
  </si>
  <si>
    <t>year</t>
  </si>
  <si>
    <t>formula control</t>
  </si>
  <si>
    <t>First model and discount year</t>
  </si>
  <si>
    <t>indonesia_model_inputs.xlsx / Model 09</t>
  </si>
  <si>
    <t>Last model year</t>
  </si>
  <si>
    <t>scenario id</t>
  </si>
  <si>
    <t>Comparator used for health and cost calculations</t>
  </si>
  <si>
    <t>Model 04 / Model 09</t>
  </si>
  <si>
    <t>proportion/year</t>
  </si>
  <si>
    <t>Annual discount rate applied to costs only</t>
  </si>
  <si>
    <t>USD year</t>
  </si>
  <si>
    <t>metadata</t>
  </si>
  <si>
    <t>Reporting price year</t>
  </si>
  <si>
    <t>indonesia_model_inputs.xlsx</t>
  </si>
  <si>
    <t>Workbook reporting currency</t>
  </si>
  <si>
    <t>text</t>
  </si>
  <si>
    <t>Economic evaluation perspective</t>
  </si>
  <si>
    <t>Coverage increases linearly from start to target year</t>
  </si>
  <si>
    <t>0/1 flag</t>
  </si>
  <si>
    <t>scope</t>
  </si>
  <si>
    <t>Downstream disease-cost offsets excluded at this stage</t>
  </si>
  <si>
    <t>USD/count</t>
  </si>
  <si>
    <t>QA control</t>
  </si>
  <si>
    <t>Absolute reconciliation tolerance (internal Excel checks)</t>
  </si>
  <si>
    <t>Workbook QA rule</t>
  </si>
  <si>
    <t>persons</t>
  </si>
  <si>
    <t>Review threshold used by the R stock/flow check</t>
  </si>
  <si>
    <t>Model 09</t>
  </si>
  <si>
    <t>decimal places</t>
  </si>
  <si>
    <t>audit note</t>
  </si>
  <si>
    <t>Exported model traces are rounded; R quantity helpers keep full precision</t>
  </si>
  <si>
    <t>Model 09 export rule</t>
  </si>
  <si>
    <t>R QA source</t>
  </si>
  <si>
    <t>Maximum stock/flow residual computed in R before export</t>
  </si>
  <si>
    <t>Model 09 current run</t>
  </si>
  <si>
    <t>count</t>
  </si>
  <si>
    <t>Max distinct all-cause mortality values across causes (R)</t>
  </si>
  <si>
    <t>Count of impossible negative state/flow values (R)</t>
  </si>
  <si>
    <t>deaths</t>
  </si>
  <si>
    <t>R reconciliation source</t>
  </si>
  <si>
    <t>R engine deaths averted for the anchor scenario</t>
  </si>
  <si>
    <t>Model 09 current run (R CEA)</t>
  </si>
  <si>
    <t>USD</t>
  </si>
  <si>
    <t>R engine discounted incremental cost for the anchor scenario</t>
  </si>
  <si>
    <t>USD/death</t>
  </si>
  <si>
    <t>R engine USD per death averted for the anchor scenario</t>
  </si>
  <si>
    <t>Scenario used for the Excel-vs-R reconciliation checks</t>
  </si>
  <si>
    <t>BCA control</t>
  </si>
  <si>
    <t>BCA base year (benefits and costs discounted to this year)</t>
  </si>
  <si>
    <t>Robinson et al. 2019 Reference Case Guidelines (via input workbook / Model 08)</t>
  </si>
  <si>
    <t>Primary real discount rate for BOTH benefits and costs</t>
  </si>
  <si>
    <t>Standardized sensitivity discount rate (3%)</t>
  </si>
  <si>
    <t>Standardized sensitivity: 2x near-term real GDP-pc growth (workbook default)</t>
  </si>
  <si>
    <t>ratio (VSL/GNIpc)</t>
  </si>
  <si>
    <t>US reference VSL-to-GNI-per-capita ratio</t>
  </si>
  <si>
    <t>elasticity</t>
  </si>
  <si>
    <t>Income elasticity of VSL (preferred)</t>
  </si>
  <si>
    <t>Floor: VSL not below this multiple of GNI per capita</t>
  </si>
  <si>
    <t>Sensitivity: VSL = 100x GNI per capita</t>
  </si>
  <si>
    <t>Sensitivity: VSL = 160x GNI per capita</t>
  </si>
  <si>
    <t>age (years)</t>
  </si>
  <si>
    <t>Working-age lower bound (VSLY avg-adult-age)</t>
  </si>
  <si>
    <t>Working-age upper bound (VSLY avg-adult-age)</t>
  </si>
  <si>
    <t>Common monetary basis for benefits and costs</t>
  </si>
  <si>
    <t>Real price year for benefits and costs</t>
  </si>
  <si>
    <t>int$ per market US$</t>
  </si>
  <si>
    <t>Market-USD cost -&gt; PPP int$ multiplier</t>
  </si>
  <si>
    <t>BCA standing / perspective</t>
  </si>
  <si>
    <t>BCA scope (partial mortality-benefit vs full societal)</t>
  </si>
  <si>
    <t>2x near-term real GDP-pc growth recomputed from SSP2 by Model 08</t>
  </si>
  <si>
    <t>baseline</t>
  </si>
  <si>
    <t>health_system</t>
  </si>
  <si>
    <t>linear</t>
  </si>
  <si>
    <t>all</t>
  </si>
  <si>
    <t>PPP_international_dollars</t>
  </si>
  <si>
    <t>societal</t>
  </si>
  <si>
    <t>partial_mortality_benefit</t>
  </si>
  <si>
    <t>Indonesia NCD FAIR Choices - cost &amp; value workbook (formula edition)</t>
  </si>
  <si>
    <t>section</t>
  </si>
  <si>
    <t>detail</t>
  </si>
  <si>
    <t>Purpose</t>
  </si>
  <si>
    <t>Costing, budget impact and mortality-based cost-effectiveness for the FAIR Choices CVD interventions selected in indonesia_model_inputs.xlsx.</t>
  </si>
  <si>
    <t>How to read</t>
  </si>
  <si>
    <t>Grey cells are R-generated source values; light-blue cells are LIVE Excel formulas; pale-yellow cells on Calculation_Assumptions are editable controls. Change a yellow control and the blue results recompute. Calculation_Map lists every dependency.</t>
  </si>
  <si>
    <t>Scenarios</t>
  </si>
  <si>
    <t>Baseline + one scenario per selected valid intervention + a combined 'all' scenario. Membership derives only from the workbook selections (Model 04).</t>
  </si>
  <si>
    <t>Baseline pairing</t>
  </si>
  <si>
    <t>Deaths averted = baseline deaths - scenario deaths, matched at location x year x age x sex x cause (aggregated to year x cause here).</t>
  </si>
  <si>
    <t>CVD 40q30</t>
  </si>
  <si>
    <t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</si>
  <si>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>Model aggregates</t>
  </si>
  <si>
    <t>Annual_Mortality carries the R health aggregates (cases, deaths, baseline); Annual_Cost carries the full-precision R population quantity before the PIN fraction. The 157k-row state trace stays in the companion R workbook.</t>
  </si>
  <si>
    <t>Costing</t>
  </si>
  <si>
    <t>annual_cost = population_in_need x coverage(t) x frequency x unit_cost. PIN measure maps 'all'-&gt;eligible population, 'prevalence'-&gt;sick stock, 'incidence'-&gt;new cases.</t>
  </si>
  <si>
    <t>Shared costs</t>
  </si>
  <si>
    <t>Components flagged 'shared-count-once' (cost_join_key ...__C_SHARED) are counted once at intervention level, never once per affected cause (see Annual_Cost shared_duplicate_count and QA).</t>
  </si>
  <si>
    <t>Budget impact</t>
  </si>
  <si>
    <t>Budget impact reports UNDISCOUNTED baseline, scenario, incremental and cumulative incremental cost. Discounted costs are separate columns.</t>
  </si>
  <si>
    <t>Cost-effectiveness</t>
  </si>
  <si>
    <t>USD per death averted = cumulative discounted incremental cost / cumulative (undiscounted) deaths averted over the horizon. Not a DALY-based ICER.</t>
  </si>
  <si>
    <t>Economic value</t>
  </si>
  <si>
    <t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</si>
  <si>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>QA &amp; reconciliation</t>
  </si>
  <si>
    <t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</si>
  <si>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>Colour legend</t>
  </si>
  <si>
    <t>Header dark-blue; formula-derived light-blue; R source/helper grey; editable controls pale-yellow; PASS green; FAIL/REVIEW red/orange.</t>
  </si>
  <si>
    <t>Companion workbook</t>
  </si>
  <si>
    <t>The full R-value workbook (indonesia_model_cost_value.xlsx) keeps the detailed Model_State_Trace and Background_Mortality tables for independent review.</t>
  </si>
  <si>
    <t>Deferred</t>
  </si>
  <si>
    <t>Health outcomes (deaths averted, YLL/YLD/DALY averted, life-years gained) now come from Model 07 (Health_Outcomes); life-expectancy and disability-weight sources are documented via Model 07.</t>
  </si>
  <si>
    <t>item</t>
  </si>
  <si>
    <t>Workbook title</t>
  </si>
  <si>
    <t>Indonesia NCD FAIR Choices - cost &amp; value</t>
  </si>
  <si>
    <t>Run date</t>
  </si>
  <si>
    <t>2026-08-28</t>
  </si>
  <si>
    <t>Model / pipeline</t>
  </si>
  <si>
    <t>CVD FAIR Choices (Models 00-06 -&gt; 09)</t>
  </si>
  <si>
    <t>Input workbook</t>
  </si>
  <si>
    <t>C:/Users/wrgar/OneDrive - UW/02Work/WorldBank-Indonesia/uw-wb-indonesia-ncd/data/indonesia_model_inputs.xlsx</t>
  </si>
  <si>
    <t>Model output source</t>
  </si>
  <si>
    <t>output/out_model/model_output_*.rds (Model 06)</t>
  </si>
  <si>
    <t>Location</t>
  </si>
  <si>
    <t>Indonesia</t>
  </si>
  <si>
    <t>Analysis years</t>
  </si>
  <si>
    <t>Baseline scenario</t>
  </si>
  <si>
    <t>Scenarios costed</t>
  </si>
  <si>
    <t>I_CVD_PRIMARY, I_HF_ACUTE, I_HF_CHRONIC, I_IHD_SECONDARY, I_RHD_SECONDARY, I_RHD_SURGERY, I_STROKE_SECONDARY, I_T2D_TREATMENT, all</t>
  </si>
  <si>
    <t>Cost discount rate</t>
  </si>
  <si>
    <t>Cost price year</t>
  </si>
  <si>
    <t>Currency</t>
  </si>
  <si>
    <t>Economic perspective</t>
  </si>
  <si>
    <t>Coverage scale-up shape</t>
  </si>
  <si>
    <t>Downstream cost offsets</t>
  </si>
  <si>
    <t>0</t>
  </si>
  <si>
    <t>Health outcomes (DALYs/YLL/YLD)</t>
  </si>
  <si>
    <t>Out of scope in this stage (deferred)</t>
  </si>
  <si>
    <t>R version</t>
  </si>
  <si>
    <t>R version 4.5.1 (2025-06-13 ucrt)</t>
  </si>
  <si>
    <t>openxlsx / data.table</t>
  </si>
  <si>
    <t>4.2.8 / 1.17.8</t>
  </si>
  <si>
    <t>intervention_id</t>
  </si>
  <si>
    <t>intervention_cause_key</t>
  </si>
  <si>
    <t>intervention_name</t>
  </si>
  <si>
    <t>cause_id</t>
  </si>
  <si>
    <t>cause_code</t>
  </si>
  <si>
    <t>model_name</t>
  </si>
  <si>
    <t>transition_from</t>
  </si>
  <si>
    <t>transition_to</t>
  </si>
  <si>
    <t>model_transition</t>
  </si>
  <si>
    <t>effect_value</t>
  </si>
  <si>
    <t>affected_fraction</t>
  </si>
  <si>
    <t>baseline_coverage</t>
  </si>
  <si>
    <t>target_coverage</t>
  </si>
  <si>
    <t>start_year</t>
  </si>
  <si>
    <t>target_year</t>
  </si>
  <si>
    <t>adjusted_effect_at_target</t>
  </si>
  <si>
    <t>cost_join_key</t>
  </si>
  <si>
    <t>cost_scope</t>
  </si>
  <si>
    <t>effect_review</t>
  </si>
  <si>
    <t>coverage_review</t>
  </si>
  <si>
    <t>key_count</t>
  </si>
  <si>
    <t>formula_status</t>
  </si>
  <si>
    <t>I_CVD_PRIMARY</t>
  </si>
  <si>
    <t>I_CVD_PRIMARY__C_HHD</t>
  </si>
  <si>
    <t>Primary prevention of CVD</t>
  </si>
  <si>
    <t>C_HHD</t>
  </si>
  <si>
    <t>hhd</t>
  </si>
  <si>
    <t>Hypertensive heart disease</t>
  </si>
  <si>
    <t>well</t>
  </si>
  <si>
    <t>sick</t>
  </si>
  <si>
    <t>incidence</t>
  </si>
  <si>
    <t>I_CVD_PRIMARY__C_SHARED</t>
  </si>
  <si>
    <t>shared-count-once</t>
  </si>
  <si>
    <t>Provisional</t>
  </si>
  <si>
    <t>I_CVD_PRIMARY__C_ICH</t>
  </si>
  <si>
    <t>C_ICH</t>
  </si>
  <si>
    <t>hstroke</t>
  </si>
  <si>
    <t>Intracerebral hemorrhage</t>
  </si>
  <si>
    <t>I_CVD_PRIMARY__C_IHD</t>
  </si>
  <si>
    <t>C_IHD</t>
  </si>
  <si>
    <t>ihd</t>
  </si>
  <si>
    <t>Ischemic heart disease</t>
  </si>
  <si>
    <t>I_CVD_PRIMARY__C_IS</t>
  </si>
  <si>
    <t>C_IS</t>
  </si>
  <si>
    <t>istroke</t>
  </si>
  <si>
    <t>Ischemic stroke</t>
  </si>
  <si>
    <t>I_HF_ACUTE</t>
  </si>
  <si>
    <t>I_HF_ACUTE__C_CMP</t>
  </si>
  <si>
    <t>Acute heart-failure management</t>
  </si>
  <si>
    <t>C_CMP</t>
  </si>
  <si>
    <t>cmd</t>
  </si>
  <si>
    <t>Cardiomyopathy and myocarditis</t>
  </si>
  <si>
    <t>sick_hf</t>
  </si>
  <si>
    <t>dead_cmp</t>
  </si>
  <si>
    <t>case_fatality</t>
  </si>
  <si>
    <t>cause-specific</t>
  </si>
  <si>
    <t>I_HF_ACUTE__C_HHD</t>
  </si>
  <si>
    <t>dead_hhd</t>
  </si>
  <si>
    <t>I_HF_ACUTE__C_IHD</t>
  </si>
  <si>
    <t>dead_ihd</t>
  </si>
  <si>
    <t>I_HF_CHRONIC</t>
  </si>
  <si>
    <t>I_HF_CHRONIC__C_CMP</t>
  </si>
  <si>
    <t>Chronic heart-failure management</t>
  </si>
  <si>
    <t>I_HF_CHRONIC__C_HHD</t>
  </si>
  <si>
    <t>I_HF_CHRONIC__C_IHD</t>
  </si>
  <si>
    <t>I_IHD_SECONDARY</t>
  </si>
  <si>
    <t>I_IHD_SECONDARY__C_IHD</t>
  </si>
  <si>
    <t>Secondary prevention of ischemic heart disease</t>
  </si>
  <si>
    <t>I_RHD_SECONDARY</t>
  </si>
  <si>
    <t>I_RHD_SECONDARY__C_RHD</t>
  </si>
  <si>
    <t>RHD secondary prevention</t>
  </si>
  <si>
    <t>C_RHD</t>
  </si>
  <si>
    <t>rhd</t>
  </si>
  <si>
    <t>Rheumatic heart disease</t>
  </si>
  <si>
    <t>dead_rhd</t>
  </si>
  <si>
    <t>I_RHD_SURGERY</t>
  </si>
  <si>
    <t>I_RHD_SURGERY__C_RHD</t>
  </si>
  <si>
    <t>RHD cardiac surgery</t>
  </si>
  <si>
    <t>sick_severe</t>
  </si>
  <si>
    <t>Review</t>
  </si>
  <si>
    <t>I_STROKE_SECONDARY</t>
  </si>
  <si>
    <t>I_STROKE_SECONDARY__C_ICH</t>
  </si>
  <si>
    <t>Secondary prevention of stroke</t>
  </si>
  <si>
    <t>dead_ich</t>
  </si>
  <si>
    <t>I_STROKE_SECONDARY__C_IS</t>
  </si>
  <si>
    <t>dead_is</t>
  </si>
  <si>
    <t>I_T2D_TREATMENT</t>
  </si>
  <si>
    <t>I_T2D_TREATMENT__C_T2D</t>
  </si>
  <si>
    <t>Longitudinal treatment of type 2 diabetes</t>
  </si>
  <si>
    <t>C_T2D</t>
  </si>
  <si>
    <t>dm2</t>
  </si>
  <si>
    <t>Type 2 diabetes</t>
  </si>
  <si>
    <t>dead_t2d</t>
  </si>
  <si>
    <t>I_T2D_TREATMENT__C_IHD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</si>
  <si>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</si>
  <si>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</si>
  <si>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</si>
  <si>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</si>
  <si>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</si>
  <si>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</si>
  <si>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frequency_per_year</t>
  </si>
  <si>
    <t>c_age_start</t>
  </si>
  <si>
    <t>c_age_stop</t>
  </si>
  <si>
    <t>c_sex</t>
  </si>
  <si>
    <t>unit_cost_usd</t>
  </si>
  <si>
    <t>price_year</t>
  </si>
  <si>
    <t>indonesia_adjusted_flag</t>
  </si>
  <si>
    <t>cov_baseline</t>
  </si>
  <si>
    <t>cov_target</t>
  </si>
  <si>
    <t>cov_start_year</t>
  </si>
  <si>
    <t>cov_target_year</t>
  </si>
  <si>
    <t>cost_review</t>
  </si>
  <si>
    <t>cost_ready</t>
  </si>
  <si>
    <t>COST_PRIMARY_TX_B</t>
  </si>
  <si>
    <t>CC_PRIMARY_HTN_STATIN</t>
  </si>
  <si>
    <t>Option B</t>
  </si>
  <si>
    <t>C_SHARED</t>
  </si>
  <si>
    <t>Antihypertensives and statins for absolute CVD risk &gt;20%</t>
  </si>
  <si>
    <t>Both</t>
  </si>
  <si>
    <t>Alternative</t>
  </si>
  <si>
    <t>COST_PRIMARY_SCREEN_B</t>
  </si>
  <si>
    <t>CC_PRIMARY_SCREENING</t>
  </si>
  <si>
    <t>CVD targeted screening</t>
  </si>
  <si>
    <t>COST_HF_ACUTE_C_CMP</t>
  </si>
  <si>
    <t>CC_HF_ACUTE_C_CMP</t>
  </si>
  <si>
    <t>Base</t>
  </si>
  <si>
    <t>Acute heart-failure management package</t>
  </si>
  <si>
    <t>prevalence</t>
  </si>
  <si>
    <t>COST_HF_ACUTE_C_HHD</t>
  </si>
  <si>
    <t>CC_HF_ACUTE_C_HHD</t>
  </si>
  <si>
    <t>COST_HF_ACUTE_C_IHD</t>
  </si>
  <si>
    <t>CC_HF_ACUTE_C_IHD</t>
  </si>
  <si>
    <t>COST_HF_CHRONIC_CMP_ECHO</t>
  </si>
  <si>
    <t>CC_HF_CHRONIC_CMP_ECHO</t>
  </si>
  <si>
    <t>One cardiac echo per year</t>
  </si>
  <si>
    <t>COST_HF_CHRONIC_CMP_LAB_B</t>
  </si>
  <si>
    <t>CC_HF_CHRONIC_CMP_FOLLOWUP</t>
  </si>
  <si>
    <t>Lab tests and follow-up visits</t>
  </si>
  <si>
    <t>COST_HF_CHRONIC_CMP_TX</t>
  </si>
  <si>
    <t>CC_HF_CHRONIC_CMP_TREATMENT</t>
  </si>
  <si>
    <t>Treatment of heart failure</t>
  </si>
  <si>
    <t>COST_HF_CHRONIC_HHD_ECHO</t>
  </si>
  <si>
    <t>CC_HF_CHRONIC_HHD_ECHO</t>
  </si>
  <si>
    <t>COST_HF_CHRONIC_HHD_LAB_B</t>
  </si>
  <si>
    <t>CC_HF_CHRONIC_HHD_FOLLOWUP</t>
  </si>
  <si>
    <t>COST_HF_CHRONIC_HHD_TX</t>
  </si>
  <si>
    <t>CC_HF_CHRONIC_HHD_TREATMENT</t>
  </si>
  <si>
    <t>COST_HF_CHRONIC_IHD_ECHO</t>
  </si>
  <si>
    <t>CC_HF_CHRONIC_IHD_ECHO</t>
  </si>
  <si>
    <t>COST_HF_CHRONIC_IHD_LAB</t>
  </si>
  <si>
    <t>CC_HF_CHRONIC_IHD_FOLLOWUP</t>
  </si>
  <si>
    <t>Missing</t>
  </si>
  <si>
    <t>Missing input</t>
  </si>
  <si>
    <t>COST_HF_CHRONIC_IHD_TX</t>
  </si>
  <si>
    <t>CC_HF_CHRONIC_IHD_TREATMENT</t>
  </si>
  <si>
    <t>COST_IHD_SEC_CF_B</t>
  </si>
  <si>
    <t>CC_IHD_SECONDARY_CASE_FINDING</t>
  </si>
  <si>
    <t>Case finding and diagnosis</t>
  </si>
  <si>
    <t>COST_IHD_SEC_FU</t>
  </si>
  <si>
    <t>CC_IHD_SECONDARY_FOLLOWUP</t>
  </si>
  <si>
    <t>Lab tests and follow-up visits for IHD patients</t>
  </si>
  <si>
    <t>COST_IHD_SEC_TX</t>
  </si>
  <si>
    <t>CC_IHD_SECONDARY_TREATMENT</t>
  </si>
  <si>
    <t>Treatment cost for IHD patients</t>
  </si>
  <si>
    <t>COST_RHD_SEC_01</t>
  </si>
  <si>
    <t>CC_RHD_SECONDARY_PENICILLIN</t>
  </si>
  <si>
    <t>Secondary prophylaxis with penicillin</t>
  </si>
  <si>
    <t>COST_RHD_SURG_01</t>
  </si>
  <si>
    <t>CC_RHD_SURGERY</t>
  </si>
  <si>
    <t>Rheumatic heart disease cardiac surgery</t>
  </si>
  <si>
    <t>COST_STROKE_ICH_CF_B</t>
  </si>
  <si>
    <t>CC_STROKE_ICH_CASE_FINDING</t>
  </si>
  <si>
    <t>COST_STROKE_ICH_LAB_B</t>
  </si>
  <si>
    <t>CC_STROKE_ICH_FOLLOWUP</t>
  </si>
  <si>
    <t>COST_STROKE_ICH_TX</t>
  </si>
  <si>
    <t>CC_STROKE_ICH_TREATMENT</t>
  </si>
  <si>
    <t>Treatment cost for stroke patients</t>
  </si>
  <si>
    <t>COST_STROKE_IS_CF</t>
  </si>
  <si>
    <t>CC_STROKE_IS_CASE_FINDING</t>
  </si>
  <si>
    <t>COST_STROKE_IS_LAB_B</t>
  </si>
  <si>
    <t>CC_STROKE_IS_FOLLOWUP</t>
  </si>
  <si>
    <t>COST_STROKE_IS_TX</t>
  </si>
  <si>
    <t>CC_STROKE_IS_TREATMENT</t>
  </si>
  <si>
    <t>COST_T2D_INSULIN</t>
  </si>
  <si>
    <t>CC_T2D_INSULIN</t>
  </si>
  <si>
    <t>Diabetes management, insulin dependent</t>
  </si>
  <si>
    <t>COST_T2D_NON_INSULIN</t>
  </si>
  <si>
    <t>CC_T2D_NON_INSULIN</t>
  </si>
  <si>
    <t>Diabetes management, non-insulin dependent</t>
  </si>
  <si>
    <t>COST_T2D_SCREENING</t>
  </si>
  <si>
    <t>CC_T2D_SCREENING</t>
  </si>
  <si>
    <t>Diabetes opportunistic screening</t>
  </si>
  <si>
    <t>scenario</t>
  </si>
  <si>
    <t>scenario_label</t>
  </si>
  <si>
    <t>cause</t>
  </si>
  <si>
    <t>cases</t>
  </si>
  <si>
    <t>cause_deaths</t>
  </si>
  <si>
    <t>base_deaths</t>
  </si>
  <si>
    <t>deaths_averted</t>
  </si>
  <si>
    <t>base_cases</t>
  </si>
  <si>
    <t>cases_averted</t>
  </si>
  <si>
    <t>All selected interventions (combined)</t>
  </si>
  <si>
    <t>Baseline (no new intervention)</t>
  </si>
  <si>
    <t>coverage_scenario</t>
  </si>
  <si>
    <t>coverage_baseline</t>
  </si>
  <si>
    <t>pin_scenario</t>
  </si>
  <si>
    <t>pin_baseline</t>
  </si>
  <si>
    <t>annual_cost_baseline</t>
  </si>
  <si>
    <t>annual_cost_scenario</t>
  </si>
  <si>
    <t>annual_cost_incremental</t>
  </si>
  <si>
    <t>discount_factor</t>
  </si>
  <si>
    <t>disc_cost_baseline</t>
  </si>
  <si>
    <t>disc_cost_scenario</t>
  </si>
  <si>
    <t>disc_cost_incremental</t>
  </si>
  <si>
    <t>r_quantity_scenario</t>
  </si>
  <si>
    <t>r_quantity_baseline</t>
  </si>
  <si>
    <t>shared_duplicate_count</t>
  </si>
  <si>
    <t>baseline_cost</t>
  </si>
  <si>
    <t>scenario_cost</t>
  </si>
  <si>
    <t>incremental_cost</t>
  </si>
  <si>
    <t>disc_incremental_cost</t>
  </si>
  <si>
    <t>cumulative_incremental_cost</t>
  </si>
  <si>
    <t>cumulative_disc_incremental_cost</t>
  </si>
  <si>
    <t>cost_per_death_averted</t>
  </si>
  <si>
    <t>dominance</t>
  </si>
  <si>
    <t>reconciliation_status</t>
  </si>
  <si>
    <t>modeled_deaths</t>
  </si>
  <si>
    <t>baseline_deaths</t>
  </si>
  <si>
    <t>modeled_cases</t>
  </si>
  <si>
    <t>baseline_cases</t>
  </si>
  <si>
    <t>yll</t>
  </si>
  <si>
    <t>base_yll</t>
  </si>
  <si>
    <t>yll_averted</t>
  </si>
  <si>
    <t>yld</t>
  </si>
  <si>
    <t>base_yld</t>
  </si>
  <si>
    <t>yld_averted</t>
  </si>
  <si>
    <t>daly</t>
  </si>
  <si>
    <t>base_daly</t>
  </si>
  <si>
    <t>dalys_averted</t>
  </si>
  <si>
    <t>life_years_gained</t>
  </si>
  <si>
    <t>gni_pc_idn</t>
  </si>
  <si>
    <t>gni_pc_usa</t>
  </si>
  <si>
    <t>population</t>
  </si>
  <si>
    <t>le_avg_adult</t>
  </si>
  <si>
    <t>vsl_transfer_prefloor</t>
  </si>
  <si>
    <t>vsl_floor</t>
  </si>
  <si>
    <t>vsl_preferred</t>
  </si>
  <si>
    <t>vsl_over_gnipc</t>
  </si>
  <si>
    <t>vsl_gni100</t>
  </si>
  <si>
    <t>vsl_gni160</t>
  </si>
  <si>
    <t>vsly_preferred</t>
  </si>
  <si>
    <t>econ_value_vsl_undisc</t>
  </si>
  <si>
    <t>econ_value_vsly_undisc</t>
  </si>
  <si>
    <t>econ_value_vsl100_undisc</t>
  </si>
  <si>
    <t>econ_value_vsl160_undisc</t>
  </si>
  <si>
    <t>disc_factor</t>
  </si>
  <si>
    <t>pv_vsl_pref</t>
  </si>
  <si>
    <t>pv_vsly_pref</t>
  </si>
  <si>
    <t>pv_vsl100</t>
  </si>
  <si>
    <t>pv_vsl160</t>
  </si>
  <si>
    <t>total_national_gni</t>
  </si>
  <si>
    <t>pv_national_gni</t>
  </si>
  <si>
    <t>annual_benefit_share_gni</t>
  </si>
  <si>
    <t>intervention_family</t>
  </si>
  <si>
    <t>scenario_level</t>
  </si>
  <si>
    <t>valuation_method</t>
  </si>
  <si>
    <t>valuation_case</t>
  </si>
  <si>
    <t>pv_benefits</t>
  </si>
  <si>
    <t>pv_costs</t>
  </si>
  <si>
    <t>pv_net_benefit</t>
  </si>
  <si>
    <t>benefit_cost_ratio</t>
  </si>
  <si>
    <t>benefit_gni_share</t>
  </si>
  <si>
    <t>decision</t>
  </si>
  <si>
    <t>scope_note</t>
  </si>
  <si>
    <t>clinical</t>
  </si>
  <si>
    <t>standalone</t>
  </si>
  <si>
    <t>VSL</t>
  </si>
  <si>
    <t>preferred (elasticity 1.5, 20x floor)</t>
  </si>
  <si>
    <t>VSLY</t>
  </si>
  <si>
    <t>preferred (VSLY from preferred VSL)</t>
  </si>
  <si>
    <t>sensitivity: 100x GNI per capita</t>
  </si>
  <si>
    <t>sensitivity: 160x GNI per capita</t>
  </si>
  <si>
    <t>combined</t>
  </si>
  <si>
    <t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</si>
  <si>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>location</t>
  </si>
  <si>
    <t>htn_target_scenario</t>
  </si>
  <si>
    <t>age</t>
  </si>
  <si>
    <t>cvd_deaths</t>
  </si>
  <si>
    <t>m_x</t>
  </si>
  <si>
    <t>q_x</t>
  </si>
  <si>
    <t>l_x</t>
  </si>
  <si>
    <t>l_x_next</t>
  </si>
  <si>
    <t>htncov2_aspirational</t>
  </si>
  <si>
    <t>scenario_role</t>
  </si>
  <si>
    <t>parent_package_id</t>
  </si>
  <si>
    <t>cvd_40q30</t>
  </si>
  <si>
    <t>baseline_cvd_40q30</t>
  </si>
  <si>
    <t>absolute_reduction_pp</t>
  </si>
  <si>
    <t>percent_reduction</t>
  </si>
  <si>
    <t>cvd_40q30_r</t>
  </si>
  <si>
    <t>recon_status</t>
  </si>
  <si>
    <t>item_key</t>
  </si>
  <si>
    <t>field</t>
  </si>
  <si>
    <t>problem</t>
  </si>
  <si>
    <t>severity</t>
  </si>
  <si>
    <t>check</t>
  </si>
  <si>
    <t>expected</t>
  </si>
  <si>
    <t>actual</t>
  </si>
  <si>
    <t>status</t>
  </si>
  <si>
    <t>note</t>
  </si>
  <si>
    <t>Intervention-cause key uniqueness</t>
  </si>
  <si>
    <t>Each selected link key appears once</t>
  </si>
  <si>
    <t>Workbook FAIL-level issues</t>
  </si>
  <si>
    <t>Blocked links/scenarios excluded (see Selected_Interventions / Input_Diagnostic)</t>
  </si>
  <si>
    <t>Workbook REVIEW-level issues</t>
  </si>
  <si>
    <t>Flagged but usable (e.g. cost not Indonesia-adjusted, missing optional component)</t>
  </si>
  <si>
    <t>Every scenario paired to baseline</t>
  </si>
  <si>
    <t>TRUE</t>
  </si>
  <si>
    <t>Deaths averted = baseline - scenario at matched location/year/cause</t>
  </si>
  <si>
    <t>No impossible negative states</t>
  </si>
  <si>
    <t>well/sick/new_cases/cause_deaths/population &gt;= 0</t>
  </si>
  <si>
    <t>Stock/flow identity pop = well + sick + all-cause deaths</t>
  </si>
  <si>
    <t>&lt;= limit</t>
  </si>
  <si>
    <t>Per cause row; small residual from 95+ pooling / rounding</t>
  </si>
  <si>
    <t>Background mortality constant across cause (not duplicated)</t>
  </si>
  <si>
    <t>1</t>
  </si>
  <si>
    <t>all.mx taken once per stratum in the R Background sheet</t>
  </si>
  <si>
    <t>Cost reconciliation (components -&gt; budget impact)</t>
  </si>
  <si>
    <t>&lt;= tol</t>
  </si>
  <si>
    <t>Excel component rows sum to Excel annual totals within tolerance</t>
  </si>
  <si>
    <t>Shared cost counted once per stratum/year</t>
  </si>
  <si>
    <t>shared-count-once components appear once per scenario-year</t>
  </si>
  <si>
    <t>CEA reconciliation (detail -&gt; summary ratio)</t>
  </si>
  <si>
    <t>consistent</t>
  </si>
  <si>
    <t>Every Cost_Effectiveness row's internal reconciliation is consistent</t>
  </si>
  <si>
    <t>Excel vs R: deaths averted (anchor scenario)</t>
  </si>
  <si>
    <t>match R</t>
  </si>
  <si>
    <t>Excel CEA deaths averted reconciles to the R engine value</t>
  </si>
  <si>
    <t>Excel vs R: discounted incremental cost (anchor scenario)</t>
  </si>
  <si>
    <t>Excel CEA discounted incremental cost reconciles to the R engine value</t>
  </si>
  <si>
    <t>Excel vs R: cost per death averted (anchor scenario)</t>
  </si>
  <si>
    <t>Excel CEA USD per death averted reconciles to the R engine value</t>
  </si>
  <si>
    <t>VSL floor applied (preferred VSL &gt;= 20x GNI floor)</t>
  </si>
  <si>
    <t>No Economic_Value row has preferred VSL below the 20x GNI-per-capita floor</t>
  </si>
  <si>
    <t>Reference-case VSL parameters (elasticity 1.5, US ratio 160, 20x floor)</t>
  </si>
  <si>
    <t>as_specified</t>
  </si>
  <si>
    <t>Reference case = elasticity 1.5 transfer, 160x US ratio, 20x GNI floor (Robinson et al. 2019)</t>
  </si>
  <si>
    <t>Benefit and cost on the same price year (BCA basis)</t>
  </si>
  <si>
    <t>match</t>
  </si>
  <si>
    <t>bca_price_year equals the cost price year, so benefits and costs share a real price basis</t>
  </si>
  <si>
    <t>Benefit_Cost scenarios all present in Health_Outcomes</t>
  </si>
  <si>
    <t>Every scenario x valuation-case row in Benefit_Cost has a matching Health_Outcomes scenario</t>
  </si>
  <si>
    <t>CVD 40q30 Excel vs R (all rows match)</t>
  </si>
  <si>
    <t>CVD_40q30 recon_status has no 'mismatch' (life-table formula reconciles to Model 07)</t>
  </si>
  <si>
    <t>method_id</t>
  </si>
  <si>
    <t>concept</t>
  </si>
  <si>
    <t>formula_or_rule</t>
  </si>
  <si>
    <t>M01</t>
  </si>
  <si>
    <t>Incremental coverage</t>
  </si>
  <si>
    <t>delta_cov(t) = coverage(t) - baseline_coverage</t>
  </si>
  <si>
    <t>FairChoices_Methods sheet + https://fairchoices.w.uib.no/documentation/fairchoices-methods/</t>
  </si>
  <si>
    <t>M02</t>
  </si>
  <si>
    <t>FAIR adjusted effect</t>
  </si>
  <si>
    <t>e_adj(t) = effect_value * delta_cov(t) / (1 - effect_value * baseline_coverage)</t>
  </si>
  <si>
    <t>M03</t>
  </si>
  <si>
    <t>Affected fraction</t>
  </si>
  <si>
    <t>transition_effect(t) = e_adj(t) * affected_fraction</t>
  </si>
  <si>
    <t>M04</t>
  </si>
  <si>
    <t>Adjusted transition</t>
  </si>
  <si>
    <t>p_scenario(t) = p_baseline(t) * (1 - transition_effect(t)); prevention-&gt;incidence (IR/eff_ir), management-&gt;case fatality (CF/eff_cf)</t>
  </si>
  <si>
    <t>M05</t>
  </si>
  <si>
    <t>HF/severe mapping</t>
  </si>
  <si>
    <t>workbook sick_hf / sick_severe collapse onto the single 'sick' state via affected_fraction; NO new Markov states</t>
  </si>
  <si>
    <t>Model 04 translation table (Indonesia Markov adaptation)</t>
  </si>
  <si>
    <t>M06</t>
  </si>
  <si>
    <t>Annual component cost</t>
  </si>
  <si>
    <t>annual_cost = population_in_need * coverage(t) * frequency_per_year * unit_cost_usd</t>
  </si>
  <si>
    <t>FairChoices_Methods sheet / input workbook</t>
  </si>
  <si>
    <t>M07</t>
  </si>
  <si>
    <t>Shared cost</t>
  </si>
  <si>
    <t>shared-count-once components counted once per intervention &amp; eligible stratum, not once per affected cause</t>
  </si>
  <si>
    <t>M08</t>
  </si>
  <si>
    <t>Discounting</t>
  </si>
  <si>
    <t>discount_factor(t) = 1 / (1 + cost_discount_rate)^(t - analysis_start_year); costs discounted, death counts undiscounted</t>
  </si>
  <si>
    <t>M09</t>
  </si>
  <si>
    <t>incremental = scenario_cost - baseline_cost (undiscounted headline; discounted reported separately)</t>
  </si>
  <si>
    <t>M10</t>
  </si>
  <si>
    <t>USD per death averted = cumulative discounted incremental cost / cumulative deaths averted</t>
  </si>
  <si>
    <t>M11</t>
  </si>
  <si>
    <t>FAIR unit-cost markups</t>
  </si>
  <si>
    <t>not re-applied where indonesia_adjusted_flag = 1 (supplied adjusted costs already include them)</t>
  </si>
  <si>
    <t>FairChoices_Methods M08</t>
  </si>
  <si>
    <t>M12</t>
  </si>
  <si>
    <t>Excel formula lineage</t>
  </si>
  <si>
    <t>Formula-derived cells are light blue and depend on visible grey R source/helper cells; Calculation_Map lists the dependency chain.</t>
  </si>
  <si>
    <t>This workbook</t>
  </si>
  <si>
    <t>M13</t>
  </si>
  <si>
    <t>PIN audit quantities</t>
  </si>
  <si>
    <t>r_quantity_scenario/baseline (Annual_Cost AF:AG) retain the full-precision R population quantity used before the PIN fraction.</t>
  </si>
  <si>
    <t>Model 09 and this workbook</t>
  </si>
  <si>
    <t>M14</t>
  </si>
  <si>
    <t>Reference-Case VSL transfer</t>
  </si>
  <si>
    <t>Preferred VSL = MAX(vsl_us_gni_ratio*GNIpc_US*(GNIpc_IDN/GNIpc_US)^income_elasticity, vsl_floor_gni_multiple*GNIpc_IDN); standardized sensitivities VSL = 100x and 160x GNIpc (Economic_Value J:P,N,O).</t>
  </si>
  <si>
    <t>Robinson et al. 2019 Reference Case Guidelines / Model 08</t>
  </si>
  <si>
    <t>M15</t>
  </si>
  <si>
    <t>Constant VSLY</t>
  </si>
  <si>
    <t>VSLY = preferred VSL / undiscounted remaining LE at the average age of the working-age (vsly_adult_min_age..max_age) population; applied to Model 07 age-specific life-years gained (not an algebraic identity with VSL).</t>
  </si>
  <si>
    <t>M16</t>
  </si>
  <si>
    <t>BCA discounting &amp; monetary basis</t>
  </si>
  <si>
    <t>Benefits and costs are discounted to bca_base_year at bca_discount_rate_primary; VSL benefits are PPP international dollars; market-USD costs are converted to that basis via cost_to_bca_currency_factor (never assumed 1).</t>
  </si>
  <si>
    <t>M17</t>
  </si>
  <si>
    <t>Benefit-cost ratio &amp; net benefit</t>
  </si>
  <si>
    <t>BCR = PV benefits / PV costs and net benefit = PV benefits - PV costs, on ONE base year, rate, price year and currency basis (Benefit_Cost). This is a PARTIAL mortality-benefit BCA, not cost-effectiveness (USD per death averted).</t>
  </si>
  <si>
    <t>M18</t>
  </si>
  <si>
    <t>CVD 40q30 (period life table)</t>
  </si>
  <si>
    <t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</si>
  <si>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>Model 07 (07_cvd_40q30.rds) / Model 09</t>
  </si>
  <si>
    <t>output_sheet</t>
  </si>
  <si>
    <t>formula_columns</t>
  </si>
  <si>
    <t>depends_on</t>
  </si>
  <si>
    <t>calculation</t>
  </si>
  <si>
    <t>source_role</t>
  </si>
  <si>
    <t>Selected_Interventions</t>
  </si>
  <si>
    <t>P, U:V</t>
  </si>
  <si>
    <t>selected health links (J:M)</t>
  </si>
  <si>
    <t>Adjusted effect at target; key uniqueness/status</t>
  </si>
  <si>
    <t>Workbook formula</t>
  </si>
  <si>
    <t>Cost_Components</t>
  </si>
  <si>
    <t>S:V, X</t>
  </si>
  <si>
    <t>Coverage link (INDEX/MATCH) and cost-readiness rule</t>
  </si>
  <si>
    <t>Annual_Mortality</t>
  </si>
  <si>
    <t>H, J</t>
  </si>
  <si>
    <t>R aggregates E:G, I</t>
  </si>
  <si>
    <t>Deaths averted and cases averted</t>
  </si>
  <si>
    <t>Health_Outcomes</t>
  </si>
  <si>
    <t>F,I,L,O,R,S</t>
  </si>
  <si>
    <t>Model 07 modeled/baseline health (grey D:E,G:H,J:K,M:N,P:Q)</t>
  </si>
  <si>
    <t>Deaths/cases/YLL/YLD/DALY averted and life-years gained (baseline - intervention)</t>
  </si>
  <si>
    <t>CVD_40q30_Age</t>
  </si>
  <si>
    <t>J:M</t>
  </si>
  <si>
    <t>CVD deaths + de-duplicated population (grey H:I)</t>
  </si>
  <si>
    <t>m_x=deaths/pop, q_x=1-EXP(-m_x), recursive l_x, l_{x+1} (period life table, ages 30-69)</t>
  </si>
  <si>
    <t>CVD_40q30</t>
  </si>
  <si>
    <t>I,J,K,L,N</t>
  </si>
  <si>
    <t>CVD_40q30_Age life table; baseline SUMIFS; R anchor (M)</t>
  </si>
  <si>
    <t>CVD 40q30 = 100*(1-l_70/l_30); baseline-paired absolute (pp) &amp; relative (%) reduction; R reconciliation</t>
  </si>
  <si>
    <t>Annual_Cost</t>
  </si>
  <si>
    <t>J:AE, AH</t>
  </si>
  <si>
    <t>Cost_Components; Calculation_Assumptions; R quantity AF:AG</t>
  </si>
  <si>
    <t>Coverage path, PIN, annual + discounted cost, shared-cost QA</t>
  </si>
  <si>
    <t>AF:AG</t>
  </si>
  <si>
    <t>full-precision Model 06 output</t>
  </si>
  <si>
    <t>Scenario/baseline quantity before the PIN fraction</t>
  </si>
  <si>
    <t>Budget_Impact</t>
  </si>
  <si>
    <t>C:H</t>
  </si>
  <si>
    <t>Annual and cumulative cost by scenario</t>
  </si>
  <si>
    <t>Cost_Effectiveness</t>
  </si>
  <si>
    <t>C:I</t>
  </si>
  <si>
    <t>Annual_Mortality; Budget_Impact; Calculation_Assumptions</t>
  </si>
  <si>
    <t>Cumulative health, cost, cost/death, dominance, reconciliation</t>
  </si>
  <si>
    <t>Economic_Value</t>
  </si>
  <si>
    <t>J:AB</t>
  </si>
  <si>
    <t>Model 08 source (grey D:I); Calculation_Assumptions BCA controls</t>
  </si>
  <si>
    <t>Reference-Case VSL (elast 1.5 + 20x floor) &amp; 100x/160x, VSLY, undisc &amp; PV benefits, GNI shares</t>
  </si>
  <si>
    <t>Benefit_Cost</t>
  </si>
  <si>
    <t>G:M</t>
  </si>
  <si>
    <t>Economic_Value PV benefits; Budget_Impact costs; Calculation_Assumptions</t>
  </si>
  <si>
    <t>PV benefits, PV costs (to PPP int$), net benefit, BCR, benefit/GNI, decision (partial BCA)</t>
  </si>
  <si>
    <t>QA_Checks</t>
  </si>
  <si>
    <t>C:D</t>
  </si>
  <si>
    <t>calculation + diagnostic sheets</t>
  </si>
  <si>
    <t>Invariant recomputation and Excel-vs-R reconciliation status</t>
  </si>
  <si>
    <t>Run_Metadata</t>
  </si>
  <si>
    <t>B8:B16 (subset)</t>
  </si>
  <si>
    <t>Calculation_Assumptions</t>
  </si>
  <si>
    <t>Metadata pulled from the assumptions controls</t>
  </si>
  <si>
    <t>Companion R workbook</t>
  </si>
  <si>
    <t>none</t>
  </si>
  <si>
    <t>Model 06 / Model 09</t>
  </si>
  <si>
    <t>Detailed Model_State_Trace and Background_Mortality</t>
  </si>
  <si>
    <t>R source data</t>
  </si>
  <si>
    <t>intervention_ids</t>
  </si>
  <si>
    <t>n_interventions</t>
  </si>
  <si>
    <t/>
  </si>
  <si>
    <t>I_CVD_PRIMARY; I_HF_ACUTE; I_HF_CHRONIC; I_IHD_SECONDARY; I_RHD_SECONDARY; I_RHD_SURGERY; I_STROKE_SECONDARY; I_T2D_TREATMENT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</si>
</sst>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00"/>
    <numFmt numFmtId="166" formatCode="#,##0.0"/>
    <numFmt numFmtId="167" formatCode="0.0"/>
    <numFmt numFmtId="168" formatCode="0.0000"/>
    <numFmt numFmtId="169" formatCode="0.0000%"/>
    <numFmt numFmtId="170" formatCode="0.000000"/>
  </numFmts>
  <fonts count="3">
    <font>
      <sz val="11"/>
      <color rgb="FF000000"/>
      <name val="Carlito"/>
    </font>
    <font>
      <b/>
      <sz val="11"/>
      <color rgb="FFFFFFFF"/>
      <name val="Carlito"/>
    </font>
    <font>
      <b/>
      <sz val="13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1" fontId="0" fillId="3" borderId="0" xfId="0" applyNumberFormat="1" applyFill="1"/>
    <xf numFmtId="164" fontId="0" fillId="3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6" fontId="0" fillId="4" borderId="0" xfId="0" applyNumberFormat="1" applyFill="1"/>
    <xf numFmtId="1" fontId="0" fillId="4" borderId="0" xfId="0" applyNumberFormat="1" applyFill="1"/>
    <xf numFmtId="3" fontId="0" fillId="4" borderId="0" xfId="0" applyNumberFormat="1" applyFill="1"/>
    <xf numFmtId="4" fontId="0" fillId="4" borderId="0" xfId="0" applyNumberFormat="1" applyFill="1"/>
    <xf numFmtId="167" fontId="0" fillId="3" borderId="0" xfId="0" applyNumberFormat="1" applyFill="1"/>
    <xf numFmtId="2" fontId="0" fillId="3" borderId="0" xfId="0" applyNumberFormat="1" applyFill="1"/>
    <xf numFmtId="0" fontId="0" fillId="0" borderId="0" xfId="0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ill="1"/>
    <xf numFmtId="164" fontId="0" fillId="5" borderId="0" xfId="0" applyNumberFormat="1" applyFill="1"/>
    <xf numFmtId="165" fontId="0" fillId="0" borderId="0" xfId="0" applyNumberFormat="1"/>
    <xf numFmtId="164" fontId="0" fillId="0" borderId="0" xfId="0" applyNumberFormat="1"/>
    <xf numFmtId="1" fontId="0" fillId="0" borderId="0" xfId="0" applyNumberFormat="1"/>
    <xf numFmtId="168" fontId="0" fillId="5" borderId="0" xfId="0" applyNumberFormat="1" applyFill="1"/>
    <xf numFmtId="3" fontId="0" fillId="0" borderId="0" xfId="0" applyNumberFormat="1"/>
    <xf numFmtId="3" fontId="0" fillId="5" borderId="0" xfId="0" applyNumberFormat="1" applyFill="1"/>
    <xf numFmtId="2" fontId="0" fillId="0" borderId="0" xfId="0" applyNumberFormat="1"/>
    <xf numFmtId="4" fontId="0" fillId="0" borderId="0" xfId="0" applyNumberFormat="1"/>
    <xf numFmtId="1" fontId="0" fillId="5" borderId="0" xfId="0" applyNumberFormat="1" applyFill="1"/>
    <xf numFmtId="3" fontId="0" fillId="0" borderId="0" xfId="0" applyNumberFormat="1" applyAlignment="1">
      <alignment vertical="top" wrapText="1"/>
    </xf>
    <xf numFmtId="2" fontId="0" fillId="5" borderId="0" xfId="0" applyNumberFormat="1" applyFill="1"/>
    <xf numFmtId="4" fontId="0" fillId="5" borderId="0" xfId="0" applyNumberFormat="1" applyFill="1"/>
    <xf numFmtId="165" fontId="0" fillId="5" borderId="0" xfId="0" applyNumberFormat="1" applyFill="1"/>
    <xf numFmtId="0" fontId="0" fillId="5" borderId="0" xfId="0" applyFill="1" applyAlignment="1">
      <alignment vertical="top" wrapText="1"/>
    </xf>
    <xf numFmtId="169" fontId="0" fillId="5" borderId="0" xfId="0" applyNumberFormat="1" applyFill="1"/>
    <xf numFmtId="170" fontId="0" fillId="5" borderId="0" xfId="0" applyNumberFormat="1" applyFill="1"/>
    <xf numFmtId="165" fontId="0" fillId="4" borderId="0" xfId="0" applyNumberFormat="1" applyFill="1"/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10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ColWidth="11.19921875" defaultRowHeight="13.8"/>
  <cols>
    <col min="1" max="1" width="22.69921875" customWidth="1"/>
    <col min="2" max="2" width="118.69921875" customWidth="1"/>
  </cols>
  <sheetData>
    <row r="1" spans="1:2" ht="22.05" customHeight="1">
      <c r="A1" s="15" t="s">
        <v>119</v>
      </c>
    </row>
    <row r="3" spans="1:2">
      <c r="A3" s="1" t="s">
        <v>120</v>
      </c>
      <c r="B3" s="1" t="s">
        <v>121</v>
      </c>
    </row>
    <row r="4" spans="1:2">
      <c r="A4" t="s">
        <v>122</v>
      </c>
      <c r="B4" s="14" t="s">
        <v>123</v>
      </c>
    </row>
    <row r="5" spans="1:2" ht="27.6">
      <c r="A5" t="s">
        <v>124</v>
      </c>
      <c r="B5" s="14" t="s">
        <v>125</v>
      </c>
    </row>
    <row r="6" spans="1:2" ht="27.6">
      <c r="A6" t="s">
        <v>126</v>
      </c>
      <c r="B6" s="14" t="s">
        <v>127</v>
      </c>
    </row>
    <row r="7" spans="1:2">
      <c r="A7" t="s">
        <v>128</v>
      </c>
      <c r="B7" s="14" t="s">
        <v>129</v>
      </c>
    </row>
    <row r="8" spans="1:2" ht="55.2">
      <c r="A8" t="s">
        <v>130</v>
      </c>
      <c r="B8" s="14" t="s">
        <v>131</v>
      </c>
    </row>
    <row r="9" spans="1:2" ht="27.6">
      <c r="A9" t="s">
        <v>132</v>
      </c>
      <c r="B9" s="14" t="s">
        <v>133</v>
      </c>
    </row>
    <row r="10" spans="1:2" ht="27.6">
      <c r="A10" t="s">
        <v>134</v>
      </c>
      <c r="B10" s="14" t="s">
        <v>135</v>
      </c>
    </row>
    <row r="11" spans="1:2" ht="27.6">
      <c r="A11" t="s">
        <v>136</v>
      </c>
      <c r="B11" s="14" t="s">
        <v>137</v>
      </c>
    </row>
    <row r="12" spans="1:2" ht="27.6">
      <c r="A12" t="s">
        <v>138</v>
      </c>
      <c r="B12" s="14" t="s">
        <v>139</v>
      </c>
    </row>
    <row r="13" spans="1:2" ht="27.6">
      <c r="A13" t="s">
        <v>140</v>
      </c>
      <c r="B13" s="14" t="s">
        <v>141</v>
      </c>
    </row>
    <row r="14" spans="1:2" ht="69">
      <c r="A14" t="s">
        <v>142</v>
      </c>
      <c r="B14" s="14" t="s">
        <v>143</v>
      </c>
    </row>
    <row r="15" spans="1:2" ht="41.4">
      <c r="A15" t="s">
        <v>144</v>
      </c>
      <c r="B15" s="14" t="s">
        <v>145</v>
      </c>
    </row>
    <row r="16" spans="1:2">
      <c r="A16" t="s">
        <v>146</v>
      </c>
      <c r="B16" s="14" t="s">
        <v>147</v>
      </c>
    </row>
    <row r="17" spans="1:2" ht="27.6">
      <c r="A17" t="s">
        <v>148</v>
      </c>
      <c r="B17" s="14" t="s">
        <v>149</v>
      </c>
    </row>
    <row r="18" spans="1:2" ht="27.6">
      <c r="A18" t="s">
        <v>150</v>
      </c>
      <c r="B18" s="14" t="s">
        <v>151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0.69921875" customWidth="1"/>
    <col min="2" max="2" width="74.69921875" customWidth="1"/>
  </cols>
  <sheetData>
    <row r="1" spans="1:2" ht="28.05" customHeight="1">
      <c r="A1" s="1" t="s">
        <v>152</v>
      </c>
      <c r="B1" s="1" t="s">
        <v>1</v>
      </c>
    </row>
    <row r="2" spans="1:2">
      <c r="A2" t="s">
        <v>153</v>
      </c>
      <c r="B2" t="s">
        <v>154</v>
      </c>
    </row>
    <row r="3" spans="1:2">
      <c r="A3" t="s">
        <v>155</v>
      </c>
      <c r="B3" t="s">
        <v>156</v>
      </c>
    </row>
    <row r="4" spans="1:2">
      <c r="A4" t="s">
        <v>157</v>
      </c>
      <c r="B4" t="s">
        <v>158</v>
      </c>
    </row>
    <row r="5" spans="1:2">
      <c r="A5" t="s">
        <v>159</v>
      </c>
      <c r="B5" t="s">
        <v>160</v>
      </c>
    </row>
    <row r="6" spans="1:2">
      <c r="A6" t="s">
        <v>161</v>
      </c>
      <c r="B6" t="s">
        <v>162</v>
      </c>
    </row>
    <row r="7" spans="1:2">
      <c r="A7" t="s">
        <v>163</v>
      </c>
      <c r="B7" t="s">
        <v>164</v>
      </c>
    </row>
    <row r="8" spans="1:2">
      <c r="A8" t="s">
        <v>165</v>
      </c>
      <c r="B8" s="16" t="str">
        <f>Calculation_Assumptions!B2&amp;"-"&amp;Calculation_Assumptions!B3</f>
        <v>2025-2050</v>
      </c>
    </row>
    <row r="9" spans="1:2">
      <c r="A9" t="s">
        <v>166</v>
      </c>
      <c r="B9" s="16" t="str">
        <f>Calculation_Assumptions!B4</f>
        <v>baseline</v>
      </c>
    </row>
    <row r="10" spans="1:2">
      <c r="A10" t="s">
        <v>167</v>
      </c>
      <c r="B10" t="s">
        <v>168</v>
      </c>
    </row>
    <row r="11" spans="1:2">
      <c r="A11" t="s">
        <v>169</v>
      </c>
      <c r="B11" s="17">
        <f>Calculation_Assumptions!B5</f>
        <v>0.03</v>
      </c>
    </row>
    <row r="12" spans="1:2">
      <c r="A12" t="s">
        <v>170</v>
      </c>
      <c r="B12" s="16">
        <f>Calculation_Assumptions!B6</f>
        <v>2023</v>
      </c>
    </row>
    <row r="13" spans="1:2">
      <c r="A13" t="s">
        <v>171</v>
      </c>
      <c r="B13" s="16" t="str">
        <f>Calculation_Assumptions!B7</f>
        <v>USD</v>
      </c>
    </row>
    <row r="14" spans="1:2">
      <c r="A14" t="s">
        <v>172</v>
      </c>
      <c r="B14" s="16" t="str">
        <f>Calculation_Assumptions!B8</f>
        <v>health_system</v>
      </c>
    </row>
    <row r="15" spans="1:2">
      <c r="A15" t="s">
        <v>173</v>
      </c>
      <c r="B15" s="16" t="str">
        <f>Calculation_Assumptions!B9</f>
        <v>linear</v>
      </c>
    </row>
    <row r="16" spans="1:2">
      <c r="A16" t="s">
        <v>174</v>
      </c>
      <c r="B16" s="16">
        <f>Calculation_Assumptions!B10</f>
        <v>0</v>
      </c>
    </row>
    <row r="17" spans="1:2">
      <c r="A17" t="s">
        <v>176</v>
      </c>
      <c r="B17" t="s">
        <v>177</v>
      </c>
    </row>
    <row r="18" spans="1:2">
      <c r="A18" t="s">
        <v>178</v>
      </c>
      <c r="B18" t="s">
        <v>179</v>
      </c>
    </row>
    <row r="19" spans="1:2">
      <c r="A19" t="s">
        <v>180</v>
      </c>
      <c r="B19" t="s">
        <v>181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3" width="21.69921875" customWidth="1"/>
    <col min="4" max="4" width="16.69921875" customWidth="1"/>
    <col min="5" max="5" width="15.69921875" customWidth="1"/>
    <col min="6" max="6" width="19.69921875" customWidth="1"/>
    <col min="7" max="7" width="18.69921875" customWidth="1"/>
    <col min="8" max="8" width="17.69921875" customWidth="1"/>
  </cols>
  <sheetData>
    <row r="1" spans="1:8" ht="28.05" customHeight="1">
      <c r="A1" s="1" t="s">
        <v>374</v>
      </c>
      <c r="B1" s="1" t="s">
        <v>375</v>
      </c>
      <c r="C1" s="1" t="s">
        <v>445</v>
      </c>
      <c r="D1" s="1" t="s">
        <v>446</v>
      </c>
      <c r="E1" s="1" t="s">
        <v>475</v>
      </c>
      <c r="F1" s="1" t="s">
        <v>476</v>
      </c>
      <c r="G1" s="1" t="s">
        <v>663</v>
      </c>
      <c r="H1" s="1" t="s">
        <v>664</v>
      </c>
    </row>
    <row r="2" spans="1:8" ht="27.6">
      <c r="A2" s="3" t="s">
        <v>112</v>
      </c>
      <c r="B2" s="35" t="s">
        <v>384</v>
      </c>
      <c r="C2" s="3" t="s">
        <v>456</v>
      </c>
      <c r="D2" s="3" t="s">
        <v>112</v>
      </c>
      <c r="E2" s="3"/>
      <c r="F2" s="3"/>
      <c r="G2" s="35" t="s">
        <v>665</v>
      </c>
      <c r="H2" s="3">
        <v>0</v>
      </c>
    </row>
    <row r="3" spans="1:8" ht="27.6">
      <c r="A3" s="3" t="s">
        <v>204</v>
      </c>
      <c r="B3" s="35" t="s">
        <v>206</v>
      </c>
      <c r="C3" s="3" t="s">
        <v>456</v>
      </c>
      <c r="D3" s="3" t="s">
        <v>457</v>
      </c>
      <c r="E3" s="3"/>
      <c r="F3" s="3"/>
      <c r="G3" s="35" t="s">
        <v>204</v>
      </c>
      <c r="H3" s="3">
        <v>1</v>
      </c>
    </row>
    <row r="4" spans="1:8" ht="27.6">
      <c r="A4" s="3" t="s">
        <v>228</v>
      </c>
      <c r="B4" s="35" t="s">
        <v>230</v>
      </c>
      <c r="C4" s="3" t="s">
        <v>456</v>
      </c>
      <c r="D4" s="3" t="s">
        <v>457</v>
      </c>
      <c r="E4" s="3"/>
      <c r="F4" s="3"/>
      <c r="G4" s="35" t="s">
        <v>228</v>
      </c>
      <c r="H4" s="3">
        <v>1</v>
      </c>
    </row>
    <row r="5" spans="1:8" ht="27.6">
      <c r="A5" s="3" t="s">
        <v>242</v>
      </c>
      <c r="B5" s="35" t="s">
        <v>244</v>
      </c>
      <c r="C5" s="3" t="s">
        <v>456</v>
      </c>
      <c r="D5" s="3" t="s">
        <v>457</v>
      </c>
      <c r="E5" s="3"/>
      <c r="F5" s="3"/>
      <c r="G5" s="35" t="s">
        <v>242</v>
      </c>
      <c r="H5" s="3">
        <v>1</v>
      </c>
    </row>
    <row r="6" spans="1:8" ht="55.2">
      <c r="A6" s="3" t="s">
        <v>247</v>
      </c>
      <c r="B6" s="35" t="s">
        <v>249</v>
      </c>
      <c r="C6" s="3" t="s">
        <v>456</v>
      </c>
      <c r="D6" s="3" t="s">
        <v>457</v>
      </c>
      <c r="E6" s="3"/>
      <c r="F6" s="3"/>
      <c r="G6" s="35" t="s">
        <v>247</v>
      </c>
      <c r="H6" s="3">
        <v>1</v>
      </c>
    </row>
    <row r="7" spans="1:8" ht="27.6">
      <c r="A7" s="3" t="s">
        <v>250</v>
      </c>
      <c r="B7" s="35" t="s">
        <v>252</v>
      </c>
      <c r="C7" s="3" t="s">
        <v>456</v>
      </c>
      <c r="D7" s="3" t="s">
        <v>457</v>
      </c>
      <c r="E7" s="3"/>
      <c r="F7" s="3"/>
      <c r="G7" s="35" t="s">
        <v>250</v>
      </c>
      <c r="H7" s="3">
        <v>1</v>
      </c>
    </row>
    <row r="8" spans="1:8" ht="27.6">
      <c r="A8" s="3" t="s">
        <v>257</v>
      </c>
      <c r="B8" s="35" t="s">
        <v>259</v>
      </c>
      <c r="C8" s="3" t="s">
        <v>456</v>
      </c>
      <c r="D8" s="3" t="s">
        <v>457</v>
      </c>
      <c r="E8" s="3"/>
      <c r="F8" s="3"/>
      <c r="G8" s="35" t="s">
        <v>257</v>
      </c>
      <c r="H8" s="3">
        <v>1</v>
      </c>
    </row>
    <row r="9" spans="1:8" ht="41.4">
      <c r="A9" s="3" t="s">
        <v>262</v>
      </c>
      <c r="B9" s="35" t="s">
        <v>264</v>
      </c>
      <c r="C9" s="3" t="s">
        <v>456</v>
      </c>
      <c r="D9" s="3" t="s">
        <v>457</v>
      </c>
      <c r="E9" s="3"/>
      <c r="F9" s="3"/>
      <c r="G9" s="35" t="s">
        <v>262</v>
      </c>
      <c r="H9" s="3">
        <v>1</v>
      </c>
    </row>
    <row r="10" spans="1:8" ht="41.4">
      <c r="A10" s="3" t="s">
        <v>268</v>
      </c>
      <c r="B10" s="35" t="s">
        <v>270</v>
      </c>
      <c r="C10" s="3" t="s">
        <v>456</v>
      </c>
      <c r="D10" s="3" t="s">
        <v>457</v>
      </c>
      <c r="E10" s="3"/>
      <c r="F10" s="3"/>
      <c r="G10" s="35" t="s">
        <v>268</v>
      </c>
      <c r="H10" s="3">
        <v>1</v>
      </c>
    </row>
    <row r="11" spans="1:8" ht="124.2">
      <c r="A11" s="3" t="s">
        <v>115</v>
      </c>
      <c r="B11" s="35" t="s">
        <v>383</v>
      </c>
      <c r="C11" s="3" t="s">
        <v>456</v>
      </c>
      <c r="D11" s="3" t="s">
        <v>464</v>
      </c>
      <c r="E11" s="3"/>
      <c r="F11" s="3"/>
      <c r="G11" s="35" t="s">
        <v>666</v>
      </c>
      <c r="H11" s="3">
        <v>8</v>
      </c>
    </row>
  </sheetData>
  <autoFilter ref="A1:H1" xr:uid="{00000000-0009-0000-0000-000002000000}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8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7.69921875" customWidth="1"/>
    <col min="2" max="2" width="24.69921875" customWidth="1"/>
    <col min="3" max="3" width="19.69921875" customWidth="1"/>
    <col min="4" max="4" width="11.69921875" customWidth="1"/>
    <col min="5" max="6" width="12.69921875" customWidth="1"/>
    <col min="7" max="7" width="17.69921875" customWidth="1"/>
    <col min="8" max="8" width="15.69921875" customWidth="1"/>
    <col min="9" max="9" width="18.69921875" customWidth="1"/>
    <col min="10" max="10" width="14.69921875" customWidth="1"/>
    <col min="11" max="12" width="19.69921875" customWidth="1"/>
    <col min="13" max="13" width="17.69921875" customWidth="1"/>
    <col min="14" max="14" width="12.69921875" customWidth="1"/>
    <col min="15" max="15" width="13.69921875" customWidth="1"/>
    <col min="16" max="16" width="27.69921875" customWidth="1"/>
    <col min="17" max="17" width="15.69921875" customWidth="1"/>
    <col min="18" max="18" width="12.69921875" customWidth="1"/>
    <col min="19" max="19" width="15.69921875" customWidth="1"/>
    <col min="20" max="20" width="17.69921875" customWidth="1"/>
    <col min="21" max="21" width="11.69921875" customWidth="1"/>
    <col min="22" max="22" width="16.69921875" customWidth="1"/>
  </cols>
  <sheetData>
    <row r="1" spans="1:22" ht="28.05" customHeight="1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  <c r="I1" s="1" t="s">
        <v>190</v>
      </c>
      <c r="J1" s="1" t="s">
        <v>191</v>
      </c>
      <c r="K1" s="1" t="s">
        <v>192</v>
      </c>
      <c r="L1" s="1" t="s">
        <v>193</v>
      </c>
      <c r="M1" s="1" t="s">
        <v>194</v>
      </c>
      <c r="N1" s="1" t="s">
        <v>195</v>
      </c>
      <c r="O1" s="1" t="s">
        <v>196</v>
      </c>
      <c r="P1" s="1" t="s">
        <v>197</v>
      </c>
      <c r="Q1" s="1" t="s">
        <v>198</v>
      </c>
      <c r="R1" s="1" t="s">
        <v>199</v>
      </c>
      <c r="S1" s="1" t="s">
        <v>200</v>
      </c>
      <c r="T1" s="1" t="s">
        <v>201</v>
      </c>
      <c r="U1" s="1" t="s">
        <v>202</v>
      </c>
      <c r="V1" s="1" t="s">
        <v>203</v>
      </c>
    </row>
    <row r="2" spans="1:22">
      <c r="A2" t="s">
        <v>204</v>
      </c>
      <c r="B2" t="s">
        <v>205</v>
      </c>
      <c r="C2" t="s">
        <v>206</v>
      </c>
      <c r="D2" t="s">
        <v>207</v>
      </c>
      <c r="E2" t="s">
        <v>208</v>
      </c>
      <c r="F2" t="s">
        <v>209</v>
      </c>
      <c r="G2" t="s">
        <v>210</v>
      </c>
      <c r="H2" t="s">
        <v>211</v>
      </c>
      <c r="I2" t="s">
        <v>212</v>
      </c>
      <c r="J2" s="18">
        <v>0.47</v>
      </c>
      <c r="K2" s="18">
        <v>1</v>
      </c>
      <c r="L2" s="19">
        <v>0.31</v>
      </c>
      <c r="M2" s="19">
        <v>0.8</v>
      </c>
      <c r="N2" s="20">
        <v>2025</v>
      </c>
      <c r="O2" s="20">
        <v>2050</v>
      </c>
      <c r="P2" s="21">
        <f t="shared" ref="P2:P18" si="0">IF(OR(J2="",K2="",L2="",M2=""),"",ROUND(K2*(J2*(M2-L2)/(1-J2*L2)),4))</f>
        <v>0.26960000000000001</v>
      </c>
      <c r="Q2" s="22" t="s">
        <v>213</v>
      </c>
      <c r="R2" s="22" t="s">
        <v>214</v>
      </c>
      <c r="S2" t="s">
        <v>215</v>
      </c>
      <c r="T2" s="19" t="s">
        <v>215</v>
      </c>
      <c r="U2" s="23">
        <f t="shared" ref="U2:U18" si="1">COUNTIF($B$2:$B$18,B2)</f>
        <v>1</v>
      </c>
      <c r="V2" s="16" t="str">
        <f t="shared" ref="V2:V18" si="2">IF(U2=1,"OK","DUPLICATE KEY")</f>
        <v>OK</v>
      </c>
    </row>
    <row r="3" spans="1:22">
      <c r="A3" t="s">
        <v>204</v>
      </c>
      <c r="B3" t="s">
        <v>216</v>
      </c>
      <c r="C3" t="s">
        <v>206</v>
      </c>
      <c r="D3" t="s">
        <v>217</v>
      </c>
      <c r="E3" t="s">
        <v>218</v>
      </c>
      <c r="F3" t="s">
        <v>219</v>
      </c>
      <c r="G3" t="s">
        <v>210</v>
      </c>
      <c r="H3" t="s">
        <v>211</v>
      </c>
      <c r="I3" t="s">
        <v>212</v>
      </c>
      <c r="J3" s="18">
        <v>0.49</v>
      </c>
      <c r="K3" s="18">
        <v>0.8</v>
      </c>
      <c r="L3" s="19">
        <v>0.31</v>
      </c>
      <c r="M3" s="19">
        <v>0.8</v>
      </c>
      <c r="N3" s="20">
        <v>2025</v>
      </c>
      <c r="O3" s="20">
        <v>2050</v>
      </c>
      <c r="P3" s="21">
        <f t="shared" si="0"/>
        <v>0.22650000000000001</v>
      </c>
      <c r="Q3" s="22" t="s">
        <v>213</v>
      </c>
      <c r="R3" s="22" t="s">
        <v>214</v>
      </c>
      <c r="S3" t="s">
        <v>215</v>
      </c>
      <c r="T3" s="19" t="s">
        <v>215</v>
      </c>
      <c r="U3" s="23">
        <f t="shared" si="1"/>
        <v>1</v>
      </c>
      <c r="V3" s="16" t="str">
        <f t="shared" si="2"/>
        <v>OK</v>
      </c>
    </row>
    <row r="4" spans="1:22">
      <c r="A4" t="s">
        <v>204</v>
      </c>
      <c r="B4" t="s">
        <v>220</v>
      </c>
      <c r="C4" t="s">
        <v>206</v>
      </c>
      <c r="D4" t="s">
        <v>221</v>
      </c>
      <c r="E4" t="s">
        <v>222</v>
      </c>
      <c r="F4" t="s">
        <v>223</v>
      </c>
      <c r="G4" t="s">
        <v>210</v>
      </c>
      <c r="H4" t="s">
        <v>211</v>
      </c>
      <c r="I4" t="s">
        <v>212</v>
      </c>
      <c r="J4" s="18">
        <v>0.57999999999999996</v>
      </c>
      <c r="K4" s="18">
        <v>0.8</v>
      </c>
      <c r="L4" s="19">
        <v>0.31</v>
      </c>
      <c r="M4" s="19">
        <v>0.8</v>
      </c>
      <c r="N4" s="20">
        <v>2025</v>
      </c>
      <c r="O4" s="20">
        <v>2050</v>
      </c>
      <c r="P4" s="21">
        <f t="shared" si="0"/>
        <v>0.2772</v>
      </c>
      <c r="Q4" s="22" t="s">
        <v>213</v>
      </c>
      <c r="R4" s="22" t="s">
        <v>214</v>
      </c>
      <c r="S4" t="s">
        <v>215</v>
      </c>
      <c r="T4" s="19" t="s">
        <v>215</v>
      </c>
      <c r="U4" s="23">
        <f t="shared" si="1"/>
        <v>1</v>
      </c>
      <c r="V4" s="16" t="str">
        <f t="shared" si="2"/>
        <v>OK</v>
      </c>
    </row>
    <row r="5" spans="1:22">
      <c r="A5" t="s">
        <v>204</v>
      </c>
      <c r="B5" t="s">
        <v>224</v>
      </c>
      <c r="C5" t="s">
        <v>206</v>
      </c>
      <c r="D5" t="s">
        <v>225</v>
      </c>
      <c r="E5" t="s">
        <v>226</v>
      </c>
      <c r="F5" t="s">
        <v>227</v>
      </c>
      <c r="G5" t="s">
        <v>210</v>
      </c>
      <c r="H5" t="s">
        <v>211</v>
      </c>
      <c r="I5" t="s">
        <v>212</v>
      </c>
      <c r="J5" s="18">
        <v>0.54</v>
      </c>
      <c r="K5" s="18">
        <v>0.8</v>
      </c>
      <c r="L5" s="19">
        <v>0.31</v>
      </c>
      <c r="M5" s="19">
        <v>0.8</v>
      </c>
      <c r="N5" s="20">
        <v>2025</v>
      </c>
      <c r="O5" s="20">
        <v>2050</v>
      </c>
      <c r="P5" s="21">
        <f t="shared" si="0"/>
        <v>0.25419999999999998</v>
      </c>
      <c r="Q5" s="22" t="s">
        <v>213</v>
      </c>
      <c r="R5" s="22" t="s">
        <v>214</v>
      </c>
      <c r="S5" t="s">
        <v>215</v>
      </c>
      <c r="T5" s="19" t="s">
        <v>215</v>
      </c>
      <c r="U5" s="23">
        <f t="shared" si="1"/>
        <v>1</v>
      </c>
      <c r="V5" s="16" t="str">
        <f t="shared" si="2"/>
        <v>OK</v>
      </c>
    </row>
    <row r="6" spans="1:22">
      <c r="A6" t="s">
        <v>228</v>
      </c>
      <c r="B6" t="s">
        <v>229</v>
      </c>
      <c r="C6" t="s">
        <v>230</v>
      </c>
      <c r="D6" t="s">
        <v>231</v>
      </c>
      <c r="E6" t="s">
        <v>232</v>
      </c>
      <c r="F6" t="s">
        <v>233</v>
      </c>
      <c r="G6" t="s">
        <v>234</v>
      </c>
      <c r="H6" t="s">
        <v>235</v>
      </c>
      <c r="I6" t="s">
        <v>236</v>
      </c>
      <c r="J6" s="18">
        <v>0.74</v>
      </c>
      <c r="K6" s="18">
        <v>0.2</v>
      </c>
      <c r="L6" s="19">
        <v>0.31</v>
      </c>
      <c r="M6" s="19">
        <v>0.8</v>
      </c>
      <c r="N6" s="20">
        <v>2025</v>
      </c>
      <c r="O6" s="20">
        <v>2050</v>
      </c>
      <c r="P6" s="21">
        <f t="shared" si="0"/>
        <v>9.4100000000000003E-2</v>
      </c>
      <c r="Q6" s="22" t="s">
        <v>229</v>
      </c>
      <c r="R6" s="22" t="s">
        <v>237</v>
      </c>
      <c r="S6" t="s">
        <v>215</v>
      </c>
      <c r="T6" s="19" t="s">
        <v>215</v>
      </c>
      <c r="U6" s="23">
        <f t="shared" si="1"/>
        <v>1</v>
      </c>
      <c r="V6" s="16" t="str">
        <f t="shared" si="2"/>
        <v>OK</v>
      </c>
    </row>
    <row r="7" spans="1:22">
      <c r="A7" t="s">
        <v>228</v>
      </c>
      <c r="B7" t="s">
        <v>238</v>
      </c>
      <c r="C7" t="s">
        <v>230</v>
      </c>
      <c r="D7" t="s">
        <v>207</v>
      </c>
      <c r="E7" t="s">
        <v>208</v>
      </c>
      <c r="F7" t="s">
        <v>209</v>
      </c>
      <c r="G7" t="s">
        <v>234</v>
      </c>
      <c r="H7" t="s">
        <v>239</v>
      </c>
      <c r="I7" t="s">
        <v>236</v>
      </c>
      <c r="J7" s="18">
        <v>0.74</v>
      </c>
      <c r="K7" s="18">
        <v>0.2</v>
      </c>
      <c r="L7" s="19">
        <v>0.31</v>
      </c>
      <c r="M7" s="19">
        <v>0.8</v>
      </c>
      <c r="N7" s="20">
        <v>2025</v>
      </c>
      <c r="O7" s="20">
        <v>2050</v>
      </c>
      <c r="P7" s="21">
        <f t="shared" si="0"/>
        <v>9.4100000000000003E-2</v>
      </c>
      <c r="Q7" s="22" t="s">
        <v>238</v>
      </c>
      <c r="R7" s="22" t="s">
        <v>237</v>
      </c>
      <c r="S7" t="s">
        <v>215</v>
      </c>
      <c r="T7" s="19" t="s">
        <v>215</v>
      </c>
      <c r="U7" s="23">
        <f t="shared" si="1"/>
        <v>1</v>
      </c>
      <c r="V7" s="16" t="str">
        <f t="shared" si="2"/>
        <v>OK</v>
      </c>
    </row>
    <row r="8" spans="1:22">
      <c r="A8" t="s">
        <v>228</v>
      </c>
      <c r="B8" t="s">
        <v>240</v>
      </c>
      <c r="C8" t="s">
        <v>230</v>
      </c>
      <c r="D8" t="s">
        <v>221</v>
      </c>
      <c r="E8" t="s">
        <v>222</v>
      </c>
      <c r="F8" t="s">
        <v>223</v>
      </c>
      <c r="G8" t="s">
        <v>234</v>
      </c>
      <c r="H8" t="s">
        <v>241</v>
      </c>
      <c r="I8" t="s">
        <v>236</v>
      </c>
      <c r="J8" s="18">
        <v>0.18</v>
      </c>
      <c r="K8" s="18">
        <v>0.05</v>
      </c>
      <c r="L8" s="19">
        <v>0.31</v>
      </c>
      <c r="M8" s="19">
        <v>0.8</v>
      </c>
      <c r="N8" s="20">
        <v>2025</v>
      </c>
      <c r="O8" s="20">
        <v>2050</v>
      </c>
      <c r="P8" s="21">
        <f t="shared" si="0"/>
        <v>4.7000000000000002E-3</v>
      </c>
      <c r="Q8" s="22" t="s">
        <v>240</v>
      </c>
      <c r="R8" s="22" t="s">
        <v>237</v>
      </c>
      <c r="S8" t="s">
        <v>215</v>
      </c>
      <c r="T8" s="19" t="s">
        <v>215</v>
      </c>
      <c r="U8" s="23">
        <f t="shared" si="1"/>
        <v>1</v>
      </c>
      <c r="V8" s="16" t="str">
        <f t="shared" si="2"/>
        <v>OK</v>
      </c>
    </row>
    <row r="9" spans="1:22">
      <c r="A9" t="s">
        <v>242</v>
      </c>
      <c r="B9" t="s">
        <v>243</v>
      </c>
      <c r="C9" t="s">
        <v>244</v>
      </c>
      <c r="D9" t="s">
        <v>231</v>
      </c>
      <c r="E9" t="s">
        <v>232</v>
      </c>
      <c r="F9" t="s">
        <v>233</v>
      </c>
      <c r="G9" t="s">
        <v>234</v>
      </c>
      <c r="H9" t="s">
        <v>235</v>
      </c>
      <c r="I9" t="s">
        <v>236</v>
      </c>
      <c r="J9" s="18">
        <v>0.53600000000000003</v>
      </c>
      <c r="K9" s="18">
        <v>0.8</v>
      </c>
      <c r="L9" s="19">
        <v>0.31</v>
      </c>
      <c r="M9" s="19">
        <v>0.8</v>
      </c>
      <c r="N9" s="20">
        <v>2025</v>
      </c>
      <c r="O9" s="20">
        <v>2050</v>
      </c>
      <c r="P9" s="21">
        <f t="shared" si="0"/>
        <v>0.252</v>
      </c>
      <c r="Q9" s="22" t="s">
        <v>243</v>
      </c>
      <c r="R9" s="22" t="s">
        <v>237</v>
      </c>
      <c r="S9" t="s">
        <v>215</v>
      </c>
      <c r="T9" s="19" t="s">
        <v>215</v>
      </c>
      <c r="U9" s="23">
        <f t="shared" si="1"/>
        <v>1</v>
      </c>
      <c r="V9" s="16" t="str">
        <f t="shared" si="2"/>
        <v>OK</v>
      </c>
    </row>
    <row r="10" spans="1:22">
      <c r="A10" t="s">
        <v>242</v>
      </c>
      <c r="B10" t="s">
        <v>245</v>
      </c>
      <c r="C10" t="s">
        <v>244</v>
      </c>
      <c r="D10" t="s">
        <v>207</v>
      </c>
      <c r="E10" t="s">
        <v>208</v>
      </c>
      <c r="F10" t="s">
        <v>209</v>
      </c>
      <c r="G10" t="s">
        <v>234</v>
      </c>
      <c r="H10" t="s">
        <v>239</v>
      </c>
      <c r="I10" t="s">
        <v>236</v>
      </c>
      <c r="J10" s="18">
        <v>0.27500000000000002</v>
      </c>
      <c r="K10" s="18">
        <v>0.8</v>
      </c>
      <c r="L10" s="19">
        <v>0.31</v>
      </c>
      <c r="M10" s="19">
        <v>0.8</v>
      </c>
      <c r="N10" s="20">
        <v>2025</v>
      </c>
      <c r="O10" s="20">
        <v>2050</v>
      </c>
      <c r="P10" s="21">
        <f t="shared" si="0"/>
        <v>0.1178</v>
      </c>
      <c r="Q10" s="22" t="s">
        <v>245</v>
      </c>
      <c r="R10" s="22" t="s">
        <v>237</v>
      </c>
      <c r="S10" t="s">
        <v>215</v>
      </c>
      <c r="T10" s="19" t="s">
        <v>215</v>
      </c>
      <c r="U10" s="23">
        <f t="shared" si="1"/>
        <v>1</v>
      </c>
      <c r="V10" s="16" t="str">
        <f t="shared" si="2"/>
        <v>OK</v>
      </c>
    </row>
    <row r="11" spans="1:22">
      <c r="A11" t="s">
        <v>242</v>
      </c>
      <c r="B11" t="s">
        <v>246</v>
      </c>
      <c r="C11" t="s">
        <v>244</v>
      </c>
      <c r="D11" t="s">
        <v>221</v>
      </c>
      <c r="E11" t="s">
        <v>222</v>
      </c>
      <c r="F11" t="s">
        <v>223</v>
      </c>
      <c r="G11" t="s">
        <v>234</v>
      </c>
      <c r="H11" t="s">
        <v>241</v>
      </c>
      <c r="I11" t="s">
        <v>236</v>
      </c>
      <c r="J11" s="18">
        <v>9.2999999999999999E-2</v>
      </c>
      <c r="K11" s="18">
        <v>0.2</v>
      </c>
      <c r="L11" s="19">
        <v>0.31</v>
      </c>
      <c r="M11" s="19">
        <v>0.8</v>
      </c>
      <c r="N11" s="20">
        <v>2025</v>
      </c>
      <c r="O11" s="20">
        <v>2050</v>
      </c>
      <c r="P11" s="21">
        <f t="shared" si="0"/>
        <v>9.4000000000000004E-3</v>
      </c>
      <c r="Q11" s="22" t="s">
        <v>246</v>
      </c>
      <c r="R11" s="22" t="s">
        <v>237</v>
      </c>
      <c r="S11" t="s">
        <v>215</v>
      </c>
      <c r="T11" s="19" t="s">
        <v>215</v>
      </c>
      <c r="U11" s="23">
        <f t="shared" si="1"/>
        <v>1</v>
      </c>
      <c r="V11" s="16" t="str">
        <f t="shared" si="2"/>
        <v>OK</v>
      </c>
    </row>
    <row r="12" spans="1:22">
      <c r="A12" t="s">
        <v>247</v>
      </c>
      <c r="B12" t="s">
        <v>248</v>
      </c>
      <c r="C12" t="s">
        <v>249</v>
      </c>
      <c r="D12" t="s">
        <v>221</v>
      </c>
      <c r="E12" t="s">
        <v>222</v>
      </c>
      <c r="F12" t="s">
        <v>223</v>
      </c>
      <c r="G12" t="s">
        <v>211</v>
      </c>
      <c r="H12" t="s">
        <v>241</v>
      </c>
      <c r="I12" t="s">
        <v>236</v>
      </c>
      <c r="J12" s="18">
        <v>0.58220000000000005</v>
      </c>
      <c r="K12" s="18">
        <v>0.2</v>
      </c>
      <c r="L12" s="19">
        <v>0.31</v>
      </c>
      <c r="M12" s="19">
        <v>0.8</v>
      </c>
      <c r="N12" s="20">
        <v>2025</v>
      </c>
      <c r="O12" s="20">
        <v>2050</v>
      </c>
      <c r="P12" s="21">
        <f t="shared" si="0"/>
        <v>6.9599999999999995E-2</v>
      </c>
      <c r="Q12" s="22" t="s">
        <v>248</v>
      </c>
      <c r="R12" s="22" t="s">
        <v>237</v>
      </c>
      <c r="S12" t="s">
        <v>215</v>
      </c>
      <c r="T12" s="19" t="s">
        <v>215</v>
      </c>
      <c r="U12" s="23">
        <f t="shared" si="1"/>
        <v>1</v>
      </c>
      <c r="V12" s="16" t="str">
        <f t="shared" si="2"/>
        <v>OK</v>
      </c>
    </row>
    <row r="13" spans="1:22">
      <c r="A13" t="s">
        <v>250</v>
      </c>
      <c r="B13" t="s">
        <v>251</v>
      </c>
      <c r="C13" t="s">
        <v>252</v>
      </c>
      <c r="D13" t="s">
        <v>253</v>
      </c>
      <c r="E13" t="s">
        <v>254</v>
      </c>
      <c r="F13" t="s">
        <v>255</v>
      </c>
      <c r="G13" t="s">
        <v>211</v>
      </c>
      <c r="H13" t="s">
        <v>256</v>
      </c>
      <c r="I13" t="s">
        <v>236</v>
      </c>
      <c r="J13" s="18">
        <v>0.55000000000000004</v>
      </c>
      <c r="K13" s="18">
        <v>1</v>
      </c>
      <c r="L13" s="19">
        <v>0.31</v>
      </c>
      <c r="M13" s="19">
        <v>0.8</v>
      </c>
      <c r="N13" s="20">
        <v>2025</v>
      </c>
      <c r="O13" s="20">
        <v>2050</v>
      </c>
      <c r="P13" s="21">
        <f t="shared" si="0"/>
        <v>0.32490000000000002</v>
      </c>
      <c r="Q13" s="22" t="s">
        <v>251</v>
      </c>
      <c r="R13" s="22" t="s">
        <v>237</v>
      </c>
      <c r="S13" t="s">
        <v>215</v>
      </c>
      <c r="T13" s="19" t="s">
        <v>215</v>
      </c>
      <c r="U13" s="23">
        <f t="shared" si="1"/>
        <v>1</v>
      </c>
      <c r="V13" s="16" t="str">
        <f t="shared" si="2"/>
        <v>OK</v>
      </c>
    </row>
    <row r="14" spans="1:22">
      <c r="A14" t="s">
        <v>257</v>
      </c>
      <c r="B14" t="s">
        <v>258</v>
      </c>
      <c r="C14" t="s">
        <v>259</v>
      </c>
      <c r="D14" t="s">
        <v>253</v>
      </c>
      <c r="E14" t="s">
        <v>254</v>
      </c>
      <c r="F14" t="s">
        <v>255</v>
      </c>
      <c r="G14" t="s">
        <v>260</v>
      </c>
      <c r="H14" t="s">
        <v>256</v>
      </c>
      <c r="I14" t="s">
        <v>236</v>
      </c>
      <c r="J14" s="18">
        <v>0.75</v>
      </c>
      <c r="K14" s="18">
        <v>0.1</v>
      </c>
      <c r="L14" s="19">
        <v>0.1</v>
      </c>
      <c r="M14" s="19">
        <v>0.8</v>
      </c>
      <c r="N14" s="20">
        <v>2025</v>
      </c>
      <c r="O14" s="20">
        <v>2050</v>
      </c>
      <c r="P14" s="21">
        <f t="shared" si="0"/>
        <v>5.6800000000000003E-2</v>
      </c>
      <c r="Q14" s="22" t="s">
        <v>258</v>
      </c>
      <c r="R14" s="22" t="s">
        <v>237</v>
      </c>
      <c r="S14" t="s">
        <v>261</v>
      </c>
      <c r="T14" s="19" t="s">
        <v>215</v>
      </c>
      <c r="U14" s="23">
        <f t="shared" si="1"/>
        <v>1</v>
      </c>
      <c r="V14" s="16" t="str">
        <f t="shared" si="2"/>
        <v>OK</v>
      </c>
    </row>
    <row r="15" spans="1:22">
      <c r="A15" t="s">
        <v>262</v>
      </c>
      <c r="B15" t="s">
        <v>263</v>
      </c>
      <c r="C15" t="s">
        <v>264</v>
      </c>
      <c r="D15" t="s">
        <v>217</v>
      </c>
      <c r="E15" t="s">
        <v>218</v>
      </c>
      <c r="F15" t="s">
        <v>219</v>
      </c>
      <c r="G15" t="s">
        <v>211</v>
      </c>
      <c r="H15" t="s">
        <v>265</v>
      </c>
      <c r="I15" t="s">
        <v>236</v>
      </c>
      <c r="J15" s="18">
        <v>0.08</v>
      </c>
      <c r="K15" s="18">
        <v>0.2</v>
      </c>
      <c r="L15" s="19">
        <v>0.31</v>
      </c>
      <c r="M15" s="19">
        <v>0.8</v>
      </c>
      <c r="N15" s="20">
        <v>2025</v>
      </c>
      <c r="O15" s="20">
        <v>2050</v>
      </c>
      <c r="P15" s="21">
        <f t="shared" si="0"/>
        <v>8.0000000000000002E-3</v>
      </c>
      <c r="Q15" s="22" t="s">
        <v>263</v>
      </c>
      <c r="R15" s="22" t="s">
        <v>237</v>
      </c>
      <c r="S15" t="s">
        <v>215</v>
      </c>
      <c r="T15" s="19" t="s">
        <v>215</v>
      </c>
      <c r="U15" s="23">
        <f t="shared" si="1"/>
        <v>1</v>
      </c>
      <c r="V15" s="16" t="str">
        <f t="shared" si="2"/>
        <v>OK</v>
      </c>
    </row>
    <row r="16" spans="1:22">
      <c r="A16" t="s">
        <v>262</v>
      </c>
      <c r="B16" t="s">
        <v>266</v>
      </c>
      <c r="C16" t="s">
        <v>264</v>
      </c>
      <c r="D16" t="s">
        <v>225</v>
      </c>
      <c r="E16" t="s">
        <v>226</v>
      </c>
      <c r="F16" t="s">
        <v>227</v>
      </c>
      <c r="G16" t="s">
        <v>211</v>
      </c>
      <c r="H16" t="s">
        <v>267</v>
      </c>
      <c r="I16" t="s">
        <v>236</v>
      </c>
      <c r="J16" s="18">
        <v>0.23</v>
      </c>
      <c r="K16" s="18">
        <v>0.2</v>
      </c>
      <c r="L16" s="19">
        <v>0.31</v>
      </c>
      <c r="M16" s="19">
        <v>0.8</v>
      </c>
      <c r="N16" s="20">
        <v>2025</v>
      </c>
      <c r="O16" s="20">
        <v>2050</v>
      </c>
      <c r="P16" s="21">
        <f t="shared" si="0"/>
        <v>2.4299999999999999E-2</v>
      </c>
      <c r="Q16" s="22" t="s">
        <v>266</v>
      </c>
      <c r="R16" s="22" t="s">
        <v>237</v>
      </c>
      <c r="S16" t="s">
        <v>215</v>
      </c>
      <c r="T16" s="19" t="s">
        <v>215</v>
      </c>
      <c r="U16" s="23">
        <f t="shared" si="1"/>
        <v>1</v>
      </c>
      <c r="V16" s="16" t="str">
        <f t="shared" si="2"/>
        <v>OK</v>
      </c>
    </row>
    <row r="17" spans="1:22">
      <c r="A17" t="s">
        <v>268</v>
      </c>
      <c r="B17" t="s">
        <v>269</v>
      </c>
      <c r="C17" t="s">
        <v>270</v>
      </c>
      <c r="D17" t="s">
        <v>271</v>
      </c>
      <c r="E17" t="s">
        <v>272</v>
      </c>
      <c r="F17" t="s">
        <v>273</v>
      </c>
      <c r="G17" t="s">
        <v>211</v>
      </c>
      <c r="H17" t="s">
        <v>274</v>
      </c>
      <c r="I17" t="s">
        <v>236</v>
      </c>
      <c r="J17" s="18">
        <v>0.28000000000000003</v>
      </c>
      <c r="K17" s="18">
        <v>1</v>
      </c>
      <c r="L17" s="19">
        <v>0.16</v>
      </c>
      <c r="M17" s="19">
        <v>0.8</v>
      </c>
      <c r="N17" s="20">
        <v>2025</v>
      </c>
      <c r="O17" s="20">
        <v>2050</v>
      </c>
      <c r="P17" s="21">
        <f t="shared" si="0"/>
        <v>0.18759999999999999</v>
      </c>
      <c r="Q17" s="22" t="s">
        <v>269</v>
      </c>
      <c r="R17" s="22" t="s">
        <v>237</v>
      </c>
      <c r="S17" t="s">
        <v>215</v>
      </c>
      <c r="T17" s="19" t="s">
        <v>215</v>
      </c>
      <c r="U17" s="23">
        <f t="shared" si="1"/>
        <v>1</v>
      </c>
      <c r="V17" s="16" t="str">
        <f t="shared" si="2"/>
        <v>OK</v>
      </c>
    </row>
    <row r="18" spans="1:22">
      <c r="A18" t="s">
        <v>268</v>
      </c>
      <c r="B18" t="s">
        <v>275</v>
      </c>
      <c r="C18" t="s">
        <v>270</v>
      </c>
      <c r="D18" t="s">
        <v>221</v>
      </c>
      <c r="E18" t="s">
        <v>222</v>
      </c>
      <c r="F18" t="s">
        <v>223</v>
      </c>
      <c r="G18" t="s">
        <v>211</v>
      </c>
      <c r="H18" t="s">
        <v>241</v>
      </c>
      <c r="I18" t="s">
        <v>236</v>
      </c>
      <c r="J18" s="18">
        <v>0.15</v>
      </c>
      <c r="K18" s="18">
        <v>0.15</v>
      </c>
      <c r="L18" s="19">
        <v>0.16</v>
      </c>
      <c r="M18" s="19">
        <v>0.8</v>
      </c>
      <c r="N18" s="20">
        <v>2025</v>
      </c>
      <c r="O18" s="20">
        <v>2050</v>
      </c>
      <c r="P18" s="21">
        <f t="shared" si="0"/>
        <v>1.4800000000000001E-2</v>
      </c>
      <c r="Q18" s="22" t="s">
        <v>269</v>
      </c>
      <c r="R18" s="22" t="s">
        <v>214</v>
      </c>
      <c r="S18" t="s">
        <v>261</v>
      </c>
      <c r="T18" s="19" t="s">
        <v>215</v>
      </c>
      <c r="U18" s="23">
        <f t="shared" si="1"/>
        <v>1</v>
      </c>
      <c r="V18" s="16" t="str">
        <f t="shared" si="2"/>
        <v>OK</v>
      </c>
    </row>
  </sheetData>
  <autoFilter ref="A1:V1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6.69921875" customWidth="1"/>
    <col min="2" max="2" width="20.69921875" customWidth="1"/>
    <col min="3" max="3" width="13.69921875" customWidth="1"/>
    <col min="4" max="4" width="17.69921875" customWidth="1"/>
    <col min="5" max="5" width="11.69921875" customWidth="1"/>
    <col min="6" max="6" width="12.69921875" customWidth="1"/>
    <col min="7" max="7" width="15.69921875" customWidth="1"/>
    <col min="8" max="8" width="12.69921875" customWidth="1"/>
    <col min="9" max="9" width="16.69921875" customWidth="1"/>
    <col min="10" max="10" width="28.69921875" customWidth="1"/>
    <col min="11" max="11" width="29.69921875" customWidth="1"/>
    <col min="12" max="12" width="20.69921875" customWidth="1"/>
    <col min="13" max="13" width="13.69921875" customWidth="1"/>
    <col min="14" max="14" width="12.69921875" customWidth="1"/>
    <col min="15" max="15" width="11.69921875" customWidth="1"/>
    <col min="16" max="16" width="15.69921875" customWidth="1"/>
    <col min="17" max="17" width="12.69921875" customWidth="1"/>
    <col min="18" max="18" width="25.69921875" customWidth="1"/>
    <col min="19" max="19" width="14.69921875" customWidth="1"/>
    <col min="20" max="20" width="12.69921875" customWidth="1"/>
    <col min="21" max="21" width="16.69921875" customWidth="1"/>
    <col min="22" max="22" width="17.69921875" customWidth="1"/>
    <col min="23" max="23" width="13.69921875" customWidth="1"/>
    <col min="24" max="24" width="12.69921875" customWidth="1"/>
  </cols>
  <sheetData>
    <row r="1" spans="1:24" ht="28.05" customHeight="1">
      <c r="A1" s="1" t="s">
        <v>276</v>
      </c>
      <c r="B1" s="1" t="s">
        <v>277</v>
      </c>
      <c r="C1" s="1" t="s">
        <v>278</v>
      </c>
      <c r="D1" s="1" t="s">
        <v>182</v>
      </c>
      <c r="E1" s="1" t="s">
        <v>185</v>
      </c>
      <c r="F1" s="1" t="s">
        <v>186</v>
      </c>
      <c r="G1" s="1" t="s">
        <v>198</v>
      </c>
      <c r="H1" s="1" t="s">
        <v>199</v>
      </c>
      <c r="I1" s="1" t="s">
        <v>279</v>
      </c>
      <c r="J1" s="1" t="s">
        <v>280</v>
      </c>
      <c r="K1" s="1" t="s">
        <v>281</v>
      </c>
      <c r="L1" s="1" t="s">
        <v>282</v>
      </c>
      <c r="M1" s="1" t="s">
        <v>283</v>
      </c>
      <c r="N1" s="1" t="s">
        <v>284</v>
      </c>
      <c r="O1" s="1" t="s">
        <v>285</v>
      </c>
      <c r="P1" s="1" t="s">
        <v>286</v>
      </c>
      <c r="Q1" s="1" t="s">
        <v>287</v>
      </c>
      <c r="R1" s="1" t="s">
        <v>288</v>
      </c>
      <c r="S1" s="1" t="s">
        <v>289</v>
      </c>
      <c r="T1" s="1" t="s">
        <v>290</v>
      </c>
      <c r="U1" s="1" t="s">
        <v>291</v>
      </c>
      <c r="V1" s="1" t="s">
        <v>292</v>
      </c>
      <c r="W1" s="1" t="s">
        <v>293</v>
      </c>
      <c r="X1" s="1" t="s">
        <v>294</v>
      </c>
    </row>
    <row r="2" spans="1:24" ht="55.2">
      <c r="A2" s="22" t="s">
        <v>295</v>
      </c>
      <c r="B2" s="22" t="s">
        <v>296</v>
      </c>
      <c r="C2" s="22" t="s">
        <v>297</v>
      </c>
      <c r="D2" t="s">
        <v>204</v>
      </c>
      <c r="E2" t="s">
        <v>298</v>
      </c>
      <c r="G2" s="22" t="s">
        <v>213</v>
      </c>
      <c r="H2" s="22" t="s">
        <v>214</v>
      </c>
      <c r="I2" s="27" t="s">
        <v>299</v>
      </c>
      <c r="J2" s="22" t="s">
        <v>115</v>
      </c>
      <c r="K2" s="19">
        <v>0.3</v>
      </c>
      <c r="L2" s="24">
        <v>1</v>
      </c>
      <c r="M2" s="20">
        <v>30</v>
      </c>
      <c r="N2" s="20">
        <v>95</v>
      </c>
      <c r="O2" t="s">
        <v>300</v>
      </c>
      <c r="P2" s="25">
        <v>40.487718809999997</v>
      </c>
      <c r="Q2" s="20">
        <v>2023</v>
      </c>
      <c r="R2">
        <v>1</v>
      </c>
      <c r="S2" s="17">
        <f>IFERROR(INDEX(Selected_Interventions!$L$2:$L$18,MATCH(G2,Selected_Interventions!$Q$2:$Q$18,0)),"")</f>
        <v>0.31</v>
      </c>
      <c r="T2" s="17">
        <f>IFERROR(INDEX(Selected_Interventions!$M$2:$M$18,MATCH(G2,Selected_Interventions!$Q$2:$Q$18,0)),"")</f>
        <v>0.8</v>
      </c>
      <c r="U2" s="26">
        <f>IFERROR(INDEX(Selected_Interventions!$N$2:$N$18,MATCH(G2,Selected_Interventions!$Q$2:$Q$18,0)),"")</f>
        <v>2025</v>
      </c>
      <c r="V2" s="26">
        <f>IFERROR(INDEX(Selected_Interventions!$O$2:$O$18,MATCH(G2,Selected_Interventions!$Q$2:$Q$18,0)),"")</f>
        <v>2050</v>
      </c>
      <c r="W2" s="22" t="s">
        <v>301</v>
      </c>
      <c r="X2" s="23">
        <f t="shared" ref="X2:X29" si="0">IF(AND(P2&lt;&gt;"",P2&gt;=0,S2&lt;&gt;"",K2&lt;&gt;"",K2&gt;=0,K2&lt;=1,OR(J2="all",J2="prevalence",J2="incidence")),1,0)</f>
        <v>1</v>
      </c>
    </row>
    <row r="3" spans="1:24" ht="27.6">
      <c r="A3" s="22" t="s">
        <v>302</v>
      </c>
      <c r="B3" s="22" t="s">
        <v>303</v>
      </c>
      <c r="C3" s="22" t="s">
        <v>297</v>
      </c>
      <c r="D3" t="s">
        <v>204</v>
      </c>
      <c r="E3" t="s">
        <v>298</v>
      </c>
      <c r="G3" s="22" t="s">
        <v>213</v>
      </c>
      <c r="H3" s="22" t="s">
        <v>214</v>
      </c>
      <c r="I3" s="27" t="s">
        <v>304</v>
      </c>
      <c r="J3" s="22" t="s">
        <v>115</v>
      </c>
      <c r="K3" s="19">
        <v>0.2</v>
      </c>
      <c r="L3" s="24">
        <v>1</v>
      </c>
      <c r="M3" s="20">
        <v>30</v>
      </c>
      <c r="N3" s="20">
        <v>95</v>
      </c>
      <c r="O3" t="s">
        <v>300</v>
      </c>
      <c r="P3" s="25">
        <v>2.7665218579999999</v>
      </c>
      <c r="Q3" s="20">
        <v>2023</v>
      </c>
      <c r="R3">
        <v>1</v>
      </c>
      <c r="S3" s="17">
        <f>IFERROR(INDEX(Selected_Interventions!$L$2:$L$18,MATCH(G3,Selected_Interventions!$Q$2:$Q$18,0)),"")</f>
        <v>0.31</v>
      </c>
      <c r="T3" s="17">
        <f>IFERROR(INDEX(Selected_Interventions!$M$2:$M$18,MATCH(G3,Selected_Interventions!$Q$2:$Q$18,0)),"")</f>
        <v>0.8</v>
      </c>
      <c r="U3" s="26">
        <f>IFERROR(INDEX(Selected_Interventions!$N$2:$N$18,MATCH(G3,Selected_Interventions!$Q$2:$Q$18,0)),"")</f>
        <v>2025</v>
      </c>
      <c r="V3" s="26">
        <f>IFERROR(INDEX(Selected_Interventions!$O$2:$O$18,MATCH(G3,Selected_Interventions!$Q$2:$Q$18,0)),"")</f>
        <v>2050</v>
      </c>
      <c r="W3" s="22" t="s">
        <v>301</v>
      </c>
      <c r="X3" s="23">
        <f t="shared" si="0"/>
        <v>1</v>
      </c>
    </row>
    <row r="4" spans="1:24" ht="41.4">
      <c r="A4" s="22" t="s">
        <v>305</v>
      </c>
      <c r="B4" s="22" t="s">
        <v>306</v>
      </c>
      <c r="C4" s="22" t="s">
        <v>307</v>
      </c>
      <c r="D4" t="s">
        <v>228</v>
      </c>
      <c r="E4" t="s">
        <v>231</v>
      </c>
      <c r="F4" t="s">
        <v>232</v>
      </c>
      <c r="G4" s="22" t="s">
        <v>229</v>
      </c>
      <c r="H4" s="22" t="s">
        <v>237</v>
      </c>
      <c r="I4" s="27" t="s">
        <v>308</v>
      </c>
      <c r="J4" s="22" t="s">
        <v>309</v>
      </c>
      <c r="K4" s="19">
        <v>0.5</v>
      </c>
      <c r="L4" s="24">
        <v>1</v>
      </c>
      <c r="M4" s="20">
        <v>30</v>
      </c>
      <c r="N4" s="20">
        <v>95</v>
      </c>
      <c r="O4" t="s">
        <v>300</v>
      </c>
      <c r="P4" s="25">
        <v>282.51283610000002</v>
      </c>
      <c r="Q4" s="20">
        <v>2023</v>
      </c>
      <c r="R4">
        <v>1</v>
      </c>
      <c r="S4" s="17">
        <f>IFERROR(INDEX(Selected_Interventions!$L$2:$L$18,MATCH(G4,Selected_Interventions!$Q$2:$Q$18,0)),"")</f>
        <v>0.31</v>
      </c>
      <c r="T4" s="17">
        <f>IFERROR(INDEX(Selected_Interventions!$M$2:$M$18,MATCH(G4,Selected_Interventions!$Q$2:$Q$18,0)),"")</f>
        <v>0.8</v>
      </c>
      <c r="U4" s="26">
        <f>IFERROR(INDEX(Selected_Interventions!$N$2:$N$18,MATCH(G4,Selected_Interventions!$Q$2:$Q$18,0)),"")</f>
        <v>2025</v>
      </c>
      <c r="V4" s="26">
        <f>IFERROR(INDEX(Selected_Interventions!$O$2:$O$18,MATCH(G4,Selected_Interventions!$Q$2:$Q$18,0)),"")</f>
        <v>2050</v>
      </c>
      <c r="W4" s="22" t="s">
        <v>215</v>
      </c>
      <c r="X4" s="23">
        <f t="shared" si="0"/>
        <v>1</v>
      </c>
    </row>
    <row r="5" spans="1:24" ht="41.4">
      <c r="A5" s="22" t="s">
        <v>310</v>
      </c>
      <c r="B5" s="22" t="s">
        <v>311</v>
      </c>
      <c r="C5" s="22" t="s">
        <v>307</v>
      </c>
      <c r="D5" t="s">
        <v>228</v>
      </c>
      <c r="E5" t="s">
        <v>207</v>
      </c>
      <c r="F5" t="s">
        <v>208</v>
      </c>
      <c r="G5" s="22" t="s">
        <v>238</v>
      </c>
      <c r="H5" s="22" t="s">
        <v>237</v>
      </c>
      <c r="I5" s="27" t="s">
        <v>308</v>
      </c>
      <c r="J5" s="22" t="s">
        <v>309</v>
      </c>
      <c r="K5" s="19">
        <v>0.5</v>
      </c>
      <c r="L5" s="24">
        <v>1</v>
      </c>
      <c r="M5" s="20">
        <v>30</v>
      </c>
      <c r="N5" s="20">
        <v>95</v>
      </c>
      <c r="O5" t="s">
        <v>300</v>
      </c>
      <c r="P5" s="25">
        <v>282.51283610000002</v>
      </c>
      <c r="Q5" s="20">
        <v>2023</v>
      </c>
      <c r="R5">
        <v>1</v>
      </c>
      <c r="S5" s="17">
        <f>IFERROR(INDEX(Selected_Interventions!$L$2:$L$18,MATCH(G5,Selected_Interventions!$Q$2:$Q$18,0)),"")</f>
        <v>0.31</v>
      </c>
      <c r="T5" s="17">
        <f>IFERROR(INDEX(Selected_Interventions!$M$2:$M$18,MATCH(G5,Selected_Interventions!$Q$2:$Q$18,0)),"")</f>
        <v>0.8</v>
      </c>
      <c r="U5" s="26">
        <f>IFERROR(INDEX(Selected_Interventions!$N$2:$N$18,MATCH(G5,Selected_Interventions!$Q$2:$Q$18,0)),"")</f>
        <v>2025</v>
      </c>
      <c r="V5" s="26">
        <f>IFERROR(INDEX(Selected_Interventions!$O$2:$O$18,MATCH(G5,Selected_Interventions!$Q$2:$Q$18,0)),"")</f>
        <v>2050</v>
      </c>
      <c r="W5" s="22" t="s">
        <v>215</v>
      </c>
      <c r="X5" s="23">
        <f t="shared" si="0"/>
        <v>1</v>
      </c>
    </row>
    <row r="6" spans="1:24" ht="41.4">
      <c r="A6" s="22" t="s">
        <v>312</v>
      </c>
      <c r="B6" s="22" t="s">
        <v>313</v>
      </c>
      <c r="C6" s="22" t="s">
        <v>307</v>
      </c>
      <c r="D6" t="s">
        <v>228</v>
      </c>
      <c r="E6" t="s">
        <v>221</v>
      </c>
      <c r="F6" t="s">
        <v>222</v>
      </c>
      <c r="G6" s="22" t="s">
        <v>240</v>
      </c>
      <c r="H6" s="22" t="s">
        <v>237</v>
      </c>
      <c r="I6" s="27" t="s">
        <v>308</v>
      </c>
      <c r="J6" s="22" t="s">
        <v>309</v>
      </c>
      <c r="K6" s="19">
        <v>0.1</v>
      </c>
      <c r="L6" s="24">
        <v>1</v>
      </c>
      <c r="M6" s="20">
        <v>30</v>
      </c>
      <c r="N6" s="20">
        <v>95</v>
      </c>
      <c r="O6" t="s">
        <v>300</v>
      </c>
      <c r="P6" s="25">
        <v>282.51283610000002</v>
      </c>
      <c r="Q6" s="20">
        <v>2023</v>
      </c>
      <c r="R6">
        <v>1</v>
      </c>
      <c r="S6" s="17">
        <f>IFERROR(INDEX(Selected_Interventions!$L$2:$L$18,MATCH(G6,Selected_Interventions!$Q$2:$Q$18,0)),"")</f>
        <v>0.31</v>
      </c>
      <c r="T6" s="17">
        <f>IFERROR(INDEX(Selected_Interventions!$M$2:$M$18,MATCH(G6,Selected_Interventions!$Q$2:$Q$18,0)),"")</f>
        <v>0.8</v>
      </c>
      <c r="U6" s="26">
        <f>IFERROR(INDEX(Selected_Interventions!$N$2:$N$18,MATCH(G6,Selected_Interventions!$Q$2:$Q$18,0)),"")</f>
        <v>2025</v>
      </c>
      <c r="V6" s="26">
        <f>IFERROR(INDEX(Selected_Interventions!$O$2:$O$18,MATCH(G6,Selected_Interventions!$Q$2:$Q$18,0)),"")</f>
        <v>2050</v>
      </c>
      <c r="W6" s="22" t="s">
        <v>215</v>
      </c>
      <c r="X6" s="23">
        <f t="shared" si="0"/>
        <v>1</v>
      </c>
    </row>
    <row r="7" spans="1:24" ht="27.6">
      <c r="A7" s="22" t="s">
        <v>314</v>
      </c>
      <c r="B7" s="22" t="s">
        <v>315</v>
      </c>
      <c r="C7" s="22" t="s">
        <v>307</v>
      </c>
      <c r="D7" t="s">
        <v>242</v>
      </c>
      <c r="E7" t="s">
        <v>231</v>
      </c>
      <c r="F7" t="s">
        <v>232</v>
      </c>
      <c r="G7" s="22" t="s">
        <v>243</v>
      </c>
      <c r="H7" s="22" t="s">
        <v>237</v>
      </c>
      <c r="I7" s="27" t="s">
        <v>316</v>
      </c>
      <c r="J7" s="22" t="s">
        <v>309</v>
      </c>
      <c r="K7" s="19">
        <v>1</v>
      </c>
      <c r="L7" s="24">
        <v>1</v>
      </c>
      <c r="M7" s="20">
        <v>0</v>
      </c>
      <c r="N7" s="20">
        <v>95</v>
      </c>
      <c r="O7" t="s">
        <v>300</v>
      </c>
      <c r="P7" s="25">
        <v>5.133311162</v>
      </c>
      <c r="Q7" s="20">
        <v>2023</v>
      </c>
      <c r="R7">
        <v>1</v>
      </c>
      <c r="S7" s="17">
        <f>IFERROR(INDEX(Selected_Interventions!$L$2:$L$18,MATCH(G7,Selected_Interventions!$Q$2:$Q$18,0)),"")</f>
        <v>0.31</v>
      </c>
      <c r="T7" s="17">
        <f>IFERROR(INDEX(Selected_Interventions!$M$2:$M$18,MATCH(G7,Selected_Interventions!$Q$2:$Q$18,0)),"")</f>
        <v>0.8</v>
      </c>
      <c r="U7" s="26">
        <f>IFERROR(INDEX(Selected_Interventions!$N$2:$N$18,MATCH(G7,Selected_Interventions!$Q$2:$Q$18,0)),"")</f>
        <v>2025</v>
      </c>
      <c r="V7" s="26">
        <f>IFERROR(INDEX(Selected_Interventions!$O$2:$O$18,MATCH(G7,Selected_Interventions!$Q$2:$Q$18,0)),"")</f>
        <v>2050</v>
      </c>
      <c r="W7" s="22" t="s">
        <v>215</v>
      </c>
      <c r="X7" s="23">
        <f t="shared" si="0"/>
        <v>1</v>
      </c>
    </row>
    <row r="8" spans="1:24" ht="27.6">
      <c r="A8" s="22" t="s">
        <v>317</v>
      </c>
      <c r="B8" s="22" t="s">
        <v>318</v>
      </c>
      <c r="C8" s="22" t="s">
        <v>297</v>
      </c>
      <c r="D8" t="s">
        <v>242</v>
      </c>
      <c r="E8" t="s">
        <v>231</v>
      </c>
      <c r="F8" t="s">
        <v>232</v>
      </c>
      <c r="G8" s="22" t="s">
        <v>243</v>
      </c>
      <c r="H8" s="22" t="s">
        <v>237</v>
      </c>
      <c r="I8" s="27" t="s">
        <v>319</v>
      </c>
      <c r="J8" s="22" t="s">
        <v>309</v>
      </c>
      <c r="K8" s="19">
        <v>1</v>
      </c>
      <c r="L8" s="24">
        <v>1</v>
      </c>
      <c r="M8" s="20">
        <v>0</v>
      </c>
      <c r="N8" s="20">
        <v>95</v>
      </c>
      <c r="O8" t="s">
        <v>300</v>
      </c>
      <c r="P8" s="25">
        <v>64.94344126</v>
      </c>
      <c r="Q8" s="20">
        <v>2023</v>
      </c>
      <c r="R8">
        <v>1</v>
      </c>
      <c r="S8" s="17">
        <f>IFERROR(INDEX(Selected_Interventions!$L$2:$L$18,MATCH(G8,Selected_Interventions!$Q$2:$Q$18,0)),"")</f>
        <v>0.31</v>
      </c>
      <c r="T8" s="17">
        <f>IFERROR(INDEX(Selected_Interventions!$M$2:$M$18,MATCH(G8,Selected_Interventions!$Q$2:$Q$18,0)),"")</f>
        <v>0.8</v>
      </c>
      <c r="U8" s="26">
        <f>IFERROR(INDEX(Selected_Interventions!$N$2:$N$18,MATCH(G8,Selected_Interventions!$Q$2:$Q$18,0)),"")</f>
        <v>2025</v>
      </c>
      <c r="V8" s="26">
        <f>IFERROR(INDEX(Selected_Interventions!$O$2:$O$18,MATCH(G8,Selected_Interventions!$Q$2:$Q$18,0)),"")</f>
        <v>2050</v>
      </c>
      <c r="W8" s="22" t="s">
        <v>301</v>
      </c>
      <c r="X8" s="23">
        <f t="shared" si="0"/>
        <v>1</v>
      </c>
    </row>
    <row r="9" spans="1:24" ht="27.6">
      <c r="A9" s="22" t="s">
        <v>320</v>
      </c>
      <c r="B9" s="22" t="s">
        <v>321</v>
      </c>
      <c r="C9" s="22" t="s">
        <v>307</v>
      </c>
      <c r="D9" t="s">
        <v>242</v>
      </c>
      <c r="E9" t="s">
        <v>231</v>
      </c>
      <c r="F9" t="s">
        <v>232</v>
      </c>
      <c r="G9" s="22" t="s">
        <v>243</v>
      </c>
      <c r="H9" s="22" t="s">
        <v>237</v>
      </c>
      <c r="I9" s="27" t="s">
        <v>322</v>
      </c>
      <c r="J9" s="22" t="s">
        <v>309</v>
      </c>
      <c r="K9" s="19">
        <v>1</v>
      </c>
      <c r="L9" s="24">
        <v>1</v>
      </c>
      <c r="M9" s="20">
        <v>0</v>
      </c>
      <c r="N9" s="20">
        <v>95</v>
      </c>
      <c r="O9" t="s">
        <v>300</v>
      </c>
      <c r="P9" s="25">
        <v>115.1062307</v>
      </c>
      <c r="Q9" s="20">
        <v>2023</v>
      </c>
      <c r="R9">
        <v>1</v>
      </c>
      <c r="S9" s="17">
        <f>IFERROR(INDEX(Selected_Interventions!$L$2:$L$18,MATCH(G9,Selected_Interventions!$Q$2:$Q$18,0)),"")</f>
        <v>0.31</v>
      </c>
      <c r="T9" s="17">
        <f>IFERROR(INDEX(Selected_Interventions!$M$2:$M$18,MATCH(G9,Selected_Interventions!$Q$2:$Q$18,0)),"")</f>
        <v>0.8</v>
      </c>
      <c r="U9" s="26">
        <f>IFERROR(INDEX(Selected_Interventions!$N$2:$N$18,MATCH(G9,Selected_Interventions!$Q$2:$Q$18,0)),"")</f>
        <v>2025</v>
      </c>
      <c r="V9" s="26">
        <f>IFERROR(INDEX(Selected_Interventions!$O$2:$O$18,MATCH(G9,Selected_Interventions!$Q$2:$Q$18,0)),"")</f>
        <v>2050</v>
      </c>
      <c r="W9" s="22" t="s">
        <v>215</v>
      </c>
      <c r="X9" s="23">
        <f t="shared" si="0"/>
        <v>1</v>
      </c>
    </row>
    <row r="10" spans="1:24" ht="27.6">
      <c r="A10" s="22" t="s">
        <v>323</v>
      </c>
      <c r="B10" s="22" t="s">
        <v>324</v>
      </c>
      <c r="C10" s="22" t="s">
        <v>307</v>
      </c>
      <c r="D10" t="s">
        <v>242</v>
      </c>
      <c r="E10" t="s">
        <v>207</v>
      </c>
      <c r="F10" t="s">
        <v>208</v>
      </c>
      <c r="G10" s="22" t="s">
        <v>245</v>
      </c>
      <c r="H10" s="22" t="s">
        <v>237</v>
      </c>
      <c r="I10" s="27" t="s">
        <v>316</v>
      </c>
      <c r="J10" s="22" t="s">
        <v>309</v>
      </c>
      <c r="K10" s="19">
        <v>1</v>
      </c>
      <c r="L10" s="24">
        <v>1</v>
      </c>
      <c r="M10" s="20">
        <v>30</v>
      </c>
      <c r="N10" s="20">
        <v>95</v>
      </c>
      <c r="O10" t="s">
        <v>300</v>
      </c>
      <c r="P10" s="25">
        <v>5.133311162</v>
      </c>
      <c r="Q10" s="20">
        <v>2023</v>
      </c>
      <c r="R10">
        <v>1</v>
      </c>
      <c r="S10" s="17">
        <f>IFERROR(INDEX(Selected_Interventions!$L$2:$L$18,MATCH(G10,Selected_Interventions!$Q$2:$Q$18,0)),"")</f>
        <v>0.31</v>
      </c>
      <c r="T10" s="17">
        <f>IFERROR(INDEX(Selected_Interventions!$M$2:$M$18,MATCH(G10,Selected_Interventions!$Q$2:$Q$18,0)),"")</f>
        <v>0.8</v>
      </c>
      <c r="U10" s="26">
        <f>IFERROR(INDEX(Selected_Interventions!$N$2:$N$18,MATCH(G10,Selected_Interventions!$Q$2:$Q$18,0)),"")</f>
        <v>2025</v>
      </c>
      <c r="V10" s="26">
        <f>IFERROR(INDEX(Selected_Interventions!$O$2:$O$18,MATCH(G10,Selected_Interventions!$Q$2:$Q$18,0)),"")</f>
        <v>2050</v>
      </c>
      <c r="W10" s="22" t="s">
        <v>215</v>
      </c>
      <c r="X10" s="23">
        <f t="shared" si="0"/>
        <v>1</v>
      </c>
    </row>
    <row r="11" spans="1:24" ht="27.6">
      <c r="A11" s="22" t="s">
        <v>325</v>
      </c>
      <c r="B11" s="22" t="s">
        <v>326</v>
      </c>
      <c r="C11" s="22" t="s">
        <v>297</v>
      </c>
      <c r="D11" t="s">
        <v>242</v>
      </c>
      <c r="E11" t="s">
        <v>207</v>
      </c>
      <c r="F11" t="s">
        <v>208</v>
      </c>
      <c r="G11" s="22" t="s">
        <v>245</v>
      </c>
      <c r="H11" s="22" t="s">
        <v>237</v>
      </c>
      <c r="I11" s="27" t="s">
        <v>319</v>
      </c>
      <c r="J11" s="22" t="s">
        <v>309</v>
      </c>
      <c r="K11" s="19">
        <v>1</v>
      </c>
      <c r="L11" s="24">
        <v>1</v>
      </c>
      <c r="M11" s="20">
        <v>30</v>
      </c>
      <c r="N11" s="20">
        <v>95</v>
      </c>
      <c r="O11" t="s">
        <v>300</v>
      </c>
      <c r="P11" s="25">
        <v>64.94344126</v>
      </c>
      <c r="Q11" s="20">
        <v>2023</v>
      </c>
      <c r="R11">
        <v>1</v>
      </c>
      <c r="S11" s="17">
        <f>IFERROR(INDEX(Selected_Interventions!$L$2:$L$18,MATCH(G11,Selected_Interventions!$Q$2:$Q$18,0)),"")</f>
        <v>0.31</v>
      </c>
      <c r="T11" s="17">
        <f>IFERROR(INDEX(Selected_Interventions!$M$2:$M$18,MATCH(G11,Selected_Interventions!$Q$2:$Q$18,0)),"")</f>
        <v>0.8</v>
      </c>
      <c r="U11" s="26">
        <f>IFERROR(INDEX(Selected_Interventions!$N$2:$N$18,MATCH(G11,Selected_Interventions!$Q$2:$Q$18,0)),"")</f>
        <v>2025</v>
      </c>
      <c r="V11" s="26">
        <f>IFERROR(INDEX(Selected_Interventions!$O$2:$O$18,MATCH(G11,Selected_Interventions!$Q$2:$Q$18,0)),"")</f>
        <v>2050</v>
      </c>
      <c r="W11" s="22" t="s">
        <v>301</v>
      </c>
      <c r="X11" s="23">
        <f t="shared" si="0"/>
        <v>1</v>
      </c>
    </row>
    <row r="12" spans="1:24" ht="27.6">
      <c r="A12" s="22" t="s">
        <v>327</v>
      </c>
      <c r="B12" s="22" t="s">
        <v>328</v>
      </c>
      <c r="C12" s="22" t="s">
        <v>307</v>
      </c>
      <c r="D12" t="s">
        <v>242</v>
      </c>
      <c r="E12" t="s">
        <v>207</v>
      </c>
      <c r="F12" t="s">
        <v>208</v>
      </c>
      <c r="G12" s="22" t="s">
        <v>245</v>
      </c>
      <c r="H12" s="22" t="s">
        <v>237</v>
      </c>
      <c r="I12" s="27" t="s">
        <v>322</v>
      </c>
      <c r="J12" s="22" t="s">
        <v>309</v>
      </c>
      <c r="K12" s="19">
        <v>1</v>
      </c>
      <c r="L12" s="24">
        <v>1</v>
      </c>
      <c r="M12" s="20">
        <v>0</v>
      </c>
      <c r="N12" s="20">
        <v>95</v>
      </c>
      <c r="O12" t="s">
        <v>300</v>
      </c>
      <c r="P12" s="25">
        <v>115.1062307</v>
      </c>
      <c r="Q12" s="20">
        <v>2023</v>
      </c>
      <c r="R12">
        <v>1</v>
      </c>
      <c r="S12" s="17">
        <f>IFERROR(INDEX(Selected_Interventions!$L$2:$L$18,MATCH(G12,Selected_Interventions!$Q$2:$Q$18,0)),"")</f>
        <v>0.31</v>
      </c>
      <c r="T12" s="17">
        <f>IFERROR(INDEX(Selected_Interventions!$M$2:$M$18,MATCH(G12,Selected_Interventions!$Q$2:$Q$18,0)),"")</f>
        <v>0.8</v>
      </c>
      <c r="U12" s="26">
        <f>IFERROR(INDEX(Selected_Interventions!$N$2:$N$18,MATCH(G12,Selected_Interventions!$Q$2:$Q$18,0)),"")</f>
        <v>2025</v>
      </c>
      <c r="V12" s="26">
        <f>IFERROR(INDEX(Selected_Interventions!$O$2:$O$18,MATCH(G12,Selected_Interventions!$Q$2:$Q$18,0)),"")</f>
        <v>2050</v>
      </c>
      <c r="W12" s="22" t="s">
        <v>215</v>
      </c>
      <c r="X12" s="23">
        <f t="shared" si="0"/>
        <v>1</v>
      </c>
    </row>
    <row r="13" spans="1:24" ht="27.6">
      <c r="A13" s="22" t="s">
        <v>329</v>
      </c>
      <c r="B13" s="22" t="s">
        <v>330</v>
      </c>
      <c r="C13" s="22" t="s">
        <v>307</v>
      </c>
      <c r="D13" t="s">
        <v>242</v>
      </c>
      <c r="E13" t="s">
        <v>221</v>
      </c>
      <c r="F13" t="s">
        <v>222</v>
      </c>
      <c r="G13" s="22" t="s">
        <v>246</v>
      </c>
      <c r="H13" s="22" t="s">
        <v>237</v>
      </c>
      <c r="I13" s="27" t="s">
        <v>316</v>
      </c>
      <c r="J13" s="22" t="s">
        <v>309</v>
      </c>
      <c r="K13" s="19">
        <v>0.2</v>
      </c>
      <c r="L13" s="24">
        <v>1</v>
      </c>
      <c r="M13" s="20">
        <v>30</v>
      </c>
      <c r="N13" s="20">
        <v>95</v>
      </c>
      <c r="O13" t="s">
        <v>300</v>
      </c>
      <c r="P13" s="25">
        <v>5.133311162</v>
      </c>
      <c r="Q13" s="20">
        <v>2023</v>
      </c>
      <c r="R13">
        <v>1</v>
      </c>
      <c r="S13" s="17">
        <f>IFERROR(INDEX(Selected_Interventions!$L$2:$L$18,MATCH(G13,Selected_Interventions!$Q$2:$Q$18,0)),"")</f>
        <v>0.31</v>
      </c>
      <c r="T13" s="17">
        <f>IFERROR(INDEX(Selected_Interventions!$M$2:$M$18,MATCH(G13,Selected_Interventions!$Q$2:$Q$18,0)),"")</f>
        <v>0.8</v>
      </c>
      <c r="U13" s="26">
        <f>IFERROR(INDEX(Selected_Interventions!$N$2:$N$18,MATCH(G13,Selected_Interventions!$Q$2:$Q$18,0)),"")</f>
        <v>2025</v>
      </c>
      <c r="V13" s="26">
        <f>IFERROR(INDEX(Selected_Interventions!$O$2:$O$18,MATCH(G13,Selected_Interventions!$Q$2:$Q$18,0)),"")</f>
        <v>2050</v>
      </c>
      <c r="W13" s="22" t="s">
        <v>215</v>
      </c>
      <c r="X13" s="23">
        <f t="shared" si="0"/>
        <v>1</v>
      </c>
    </row>
    <row r="14" spans="1:24" ht="27.6">
      <c r="A14" s="22" t="s">
        <v>331</v>
      </c>
      <c r="B14" s="22" t="s">
        <v>332</v>
      </c>
      <c r="C14" s="22" t="s">
        <v>333</v>
      </c>
      <c r="D14" t="s">
        <v>242</v>
      </c>
      <c r="E14" t="s">
        <v>221</v>
      </c>
      <c r="F14" t="s">
        <v>222</v>
      </c>
      <c r="G14" s="22" t="s">
        <v>246</v>
      </c>
      <c r="H14" s="22" t="s">
        <v>237</v>
      </c>
      <c r="I14" s="27" t="s">
        <v>319</v>
      </c>
      <c r="J14" s="22" t="s">
        <v>309</v>
      </c>
      <c r="K14" s="19">
        <v>0.2</v>
      </c>
      <c r="L14" s="24">
        <v>1</v>
      </c>
      <c r="M14" s="20">
        <v>30</v>
      </c>
      <c r="N14" s="20">
        <v>95</v>
      </c>
      <c r="O14" t="s">
        <v>300</v>
      </c>
      <c r="P14" s="25">
        <v>7</v>
      </c>
      <c r="Q14" s="20">
        <v>2023</v>
      </c>
      <c r="R14">
        <v>1</v>
      </c>
      <c r="S14" s="17">
        <f>IFERROR(INDEX(Selected_Interventions!$L$2:$L$18,MATCH(G14,Selected_Interventions!$Q$2:$Q$18,0)),"")</f>
        <v>0.31</v>
      </c>
      <c r="T14" s="17">
        <f>IFERROR(INDEX(Selected_Interventions!$M$2:$M$18,MATCH(G14,Selected_Interventions!$Q$2:$Q$18,0)),"")</f>
        <v>0.8</v>
      </c>
      <c r="U14" s="26">
        <f>IFERROR(INDEX(Selected_Interventions!$N$2:$N$18,MATCH(G14,Selected_Interventions!$Q$2:$Q$18,0)),"")</f>
        <v>2025</v>
      </c>
      <c r="V14" s="26">
        <f>IFERROR(INDEX(Selected_Interventions!$O$2:$O$18,MATCH(G14,Selected_Interventions!$Q$2:$Q$18,0)),"")</f>
        <v>2050</v>
      </c>
      <c r="W14" s="22" t="s">
        <v>334</v>
      </c>
      <c r="X14" s="23">
        <f t="shared" si="0"/>
        <v>1</v>
      </c>
    </row>
    <row r="15" spans="1:24" ht="27.6">
      <c r="A15" s="22" t="s">
        <v>335</v>
      </c>
      <c r="B15" s="22" t="s">
        <v>336</v>
      </c>
      <c r="C15" s="22" t="s">
        <v>307</v>
      </c>
      <c r="D15" t="s">
        <v>242</v>
      </c>
      <c r="E15" t="s">
        <v>221</v>
      </c>
      <c r="F15" t="s">
        <v>222</v>
      </c>
      <c r="G15" s="22" t="s">
        <v>246</v>
      </c>
      <c r="H15" s="22" t="s">
        <v>237</v>
      </c>
      <c r="I15" s="27" t="s">
        <v>322</v>
      </c>
      <c r="J15" s="22" t="s">
        <v>309</v>
      </c>
      <c r="K15" s="19">
        <v>0.2</v>
      </c>
      <c r="L15" s="24">
        <v>1</v>
      </c>
      <c r="M15" s="20">
        <v>30</v>
      </c>
      <c r="N15" s="20">
        <v>95</v>
      </c>
      <c r="O15" t="s">
        <v>300</v>
      </c>
      <c r="P15" s="25">
        <v>29.216219469999999</v>
      </c>
      <c r="Q15" s="20">
        <v>2023</v>
      </c>
      <c r="R15">
        <v>1</v>
      </c>
      <c r="S15" s="17">
        <f>IFERROR(INDEX(Selected_Interventions!$L$2:$L$18,MATCH(G15,Selected_Interventions!$Q$2:$Q$18,0)),"")</f>
        <v>0.31</v>
      </c>
      <c r="T15" s="17">
        <f>IFERROR(INDEX(Selected_Interventions!$M$2:$M$18,MATCH(G15,Selected_Interventions!$Q$2:$Q$18,0)),"")</f>
        <v>0.8</v>
      </c>
      <c r="U15" s="26">
        <f>IFERROR(INDEX(Selected_Interventions!$N$2:$N$18,MATCH(G15,Selected_Interventions!$Q$2:$Q$18,0)),"")</f>
        <v>2025</v>
      </c>
      <c r="V15" s="26">
        <f>IFERROR(INDEX(Selected_Interventions!$O$2:$O$18,MATCH(G15,Selected_Interventions!$Q$2:$Q$18,0)),"")</f>
        <v>2050</v>
      </c>
      <c r="W15" s="22" t="s">
        <v>215</v>
      </c>
      <c r="X15" s="23">
        <f t="shared" si="0"/>
        <v>1</v>
      </c>
    </row>
    <row r="16" spans="1:24" ht="27.6">
      <c r="A16" s="22" t="s">
        <v>337</v>
      </c>
      <c r="B16" s="22" t="s">
        <v>338</v>
      </c>
      <c r="C16" s="22" t="s">
        <v>297</v>
      </c>
      <c r="D16" t="s">
        <v>247</v>
      </c>
      <c r="E16" t="s">
        <v>221</v>
      </c>
      <c r="F16" t="s">
        <v>222</v>
      </c>
      <c r="G16" s="22" t="s">
        <v>248</v>
      </c>
      <c r="H16" s="22" t="s">
        <v>237</v>
      </c>
      <c r="I16" s="27" t="s">
        <v>339</v>
      </c>
      <c r="J16" s="22" t="s">
        <v>212</v>
      </c>
      <c r="K16" s="19">
        <v>0.52</v>
      </c>
      <c r="L16" s="24">
        <v>1</v>
      </c>
      <c r="M16" s="20">
        <v>30</v>
      </c>
      <c r="N16" s="20">
        <v>95</v>
      </c>
      <c r="O16" t="s">
        <v>300</v>
      </c>
      <c r="P16" s="25">
        <v>64.94344126</v>
      </c>
      <c r="Q16" s="20">
        <v>2023</v>
      </c>
      <c r="R16">
        <v>1</v>
      </c>
      <c r="S16" s="17">
        <f>IFERROR(INDEX(Selected_Interventions!$L$2:$L$18,MATCH(G16,Selected_Interventions!$Q$2:$Q$18,0)),"")</f>
        <v>0.31</v>
      </c>
      <c r="T16" s="17">
        <f>IFERROR(INDEX(Selected_Interventions!$M$2:$M$18,MATCH(G16,Selected_Interventions!$Q$2:$Q$18,0)),"")</f>
        <v>0.8</v>
      </c>
      <c r="U16" s="26">
        <f>IFERROR(INDEX(Selected_Interventions!$N$2:$N$18,MATCH(G16,Selected_Interventions!$Q$2:$Q$18,0)),"")</f>
        <v>2025</v>
      </c>
      <c r="V16" s="26">
        <f>IFERROR(INDEX(Selected_Interventions!$O$2:$O$18,MATCH(G16,Selected_Interventions!$Q$2:$Q$18,0)),"")</f>
        <v>2050</v>
      </c>
      <c r="W16" s="22" t="s">
        <v>301</v>
      </c>
      <c r="X16" s="23">
        <f t="shared" si="0"/>
        <v>1</v>
      </c>
    </row>
    <row r="17" spans="1:24" ht="41.4">
      <c r="A17" s="22" t="s">
        <v>340</v>
      </c>
      <c r="B17" s="22" t="s">
        <v>341</v>
      </c>
      <c r="C17" s="22" t="s">
        <v>307</v>
      </c>
      <c r="D17" t="s">
        <v>247</v>
      </c>
      <c r="E17" t="s">
        <v>221</v>
      </c>
      <c r="F17" t="s">
        <v>222</v>
      </c>
      <c r="G17" s="22" t="s">
        <v>248</v>
      </c>
      <c r="H17" s="22" t="s">
        <v>237</v>
      </c>
      <c r="I17" s="27" t="s">
        <v>342</v>
      </c>
      <c r="J17" s="22" t="s">
        <v>309</v>
      </c>
      <c r="K17" s="19">
        <v>1</v>
      </c>
      <c r="L17" s="24">
        <v>1</v>
      </c>
      <c r="M17" s="20">
        <v>30</v>
      </c>
      <c r="N17" s="20">
        <v>95</v>
      </c>
      <c r="O17" t="s">
        <v>300</v>
      </c>
      <c r="P17" s="25">
        <v>119.7214874</v>
      </c>
      <c r="Q17" s="20">
        <v>2023</v>
      </c>
      <c r="R17">
        <v>1</v>
      </c>
      <c r="S17" s="17">
        <f>IFERROR(INDEX(Selected_Interventions!$L$2:$L$18,MATCH(G17,Selected_Interventions!$Q$2:$Q$18,0)),"")</f>
        <v>0.31</v>
      </c>
      <c r="T17" s="17">
        <f>IFERROR(INDEX(Selected_Interventions!$M$2:$M$18,MATCH(G17,Selected_Interventions!$Q$2:$Q$18,0)),"")</f>
        <v>0.8</v>
      </c>
      <c r="U17" s="26">
        <f>IFERROR(INDEX(Selected_Interventions!$N$2:$N$18,MATCH(G17,Selected_Interventions!$Q$2:$Q$18,0)),"")</f>
        <v>2025</v>
      </c>
      <c r="V17" s="26">
        <f>IFERROR(INDEX(Selected_Interventions!$O$2:$O$18,MATCH(G17,Selected_Interventions!$Q$2:$Q$18,0)),"")</f>
        <v>2050</v>
      </c>
      <c r="W17" s="22" t="s">
        <v>215</v>
      </c>
      <c r="X17" s="23">
        <f t="shared" si="0"/>
        <v>1</v>
      </c>
    </row>
    <row r="18" spans="1:24" ht="27.6">
      <c r="A18" s="22" t="s">
        <v>343</v>
      </c>
      <c r="B18" s="22" t="s">
        <v>344</v>
      </c>
      <c r="C18" s="22" t="s">
        <v>307</v>
      </c>
      <c r="D18" t="s">
        <v>247</v>
      </c>
      <c r="E18" t="s">
        <v>221</v>
      </c>
      <c r="F18" t="s">
        <v>222</v>
      </c>
      <c r="G18" s="22" t="s">
        <v>248</v>
      </c>
      <c r="H18" s="22" t="s">
        <v>237</v>
      </c>
      <c r="I18" s="27" t="s">
        <v>345</v>
      </c>
      <c r="J18" s="22" t="s">
        <v>309</v>
      </c>
      <c r="K18" s="19">
        <v>1</v>
      </c>
      <c r="L18" s="24">
        <v>1</v>
      </c>
      <c r="M18" s="20">
        <v>30</v>
      </c>
      <c r="N18" s="20">
        <v>95</v>
      </c>
      <c r="O18" t="s">
        <v>300</v>
      </c>
      <c r="P18" s="25">
        <v>36.463998099999998</v>
      </c>
      <c r="Q18" s="20">
        <v>2023</v>
      </c>
      <c r="R18">
        <v>1</v>
      </c>
      <c r="S18" s="17">
        <f>IFERROR(INDEX(Selected_Interventions!$L$2:$L$18,MATCH(G18,Selected_Interventions!$Q$2:$Q$18,0)),"")</f>
        <v>0.31</v>
      </c>
      <c r="T18" s="17">
        <f>IFERROR(INDEX(Selected_Interventions!$M$2:$M$18,MATCH(G18,Selected_Interventions!$Q$2:$Q$18,0)),"")</f>
        <v>0.8</v>
      </c>
      <c r="U18" s="26">
        <f>IFERROR(INDEX(Selected_Interventions!$N$2:$N$18,MATCH(G18,Selected_Interventions!$Q$2:$Q$18,0)),"")</f>
        <v>2025</v>
      </c>
      <c r="V18" s="26">
        <f>IFERROR(INDEX(Selected_Interventions!$O$2:$O$18,MATCH(G18,Selected_Interventions!$Q$2:$Q$18,0)),"")</f>
        <v>2050</v>
      </c>
      <c r="W18" s="22" t="s">
        <v>215</v>
      </c>
      <c r="X18" s="23">
        <f t="shared" si="0"/>
        <v>1</v>
      </c>
    </row>
    <row r="19" spans="1:24" ht="41.4">
      <c r="A19" s="22" t="s">
        <v>346</v>
      </c>
      <c r="B19" s="22" t="s">
        <v>347</v>
      </c>
      <c r="C19" s="22" t="s">
        <v>307</v>
      </c>
      <c r="D19" t="s">
        <v>250</v>
      </c>
      <c r="E19" t="s">
        <v>253</v>
      </c>
      <c r="F19" t="s">
        <v>254</v>
      </c>
      <c r="G19" s="22" t="s">
        <v>251</v>
      </c>
      <c r="H19" s="22" t="s">
        <v>237</v>
      </c>
      <c r="I19" s="27" t="s">
        <v>348</v>
      </c>
      <c r="J19" s="22" t="s">
        <v>309</v>
      </c>
      <c r="K19" s="19">
        <v>1</v>
      </c>
      <c r="L19" s="24">
        <v>1</v>
      </c>
      <c r="M19" s="20">
        <v>5</v>
      </c>
      <c r="N19" s="20">
        <v>39</v>
      </c>
      <c r="O19" t="s">
        <v>300</v>
      </c>
      <c r="P19" s="25">
        <v>50.857353529999997</v>
      </c>
      <c r="Q19" s="20">
        <v>2023</v>
      </c>
      <c r="R19">
        <v>1</v>
      </c>
      <c r="S19" s="17">
        <f>IFERROR(INDEX(Selected_Interventions!$L$2:$L$18,MATCH(G19,Selected_Interventions!$Q$2:$Q$18,0)),"")</f>
        <v>0.31</v>
      </c>
      <c r="T19" s="17">
        <f>IFERROR(INDEX(Selected_Interventions!$M$2:$M$18,MATCH(G19,Selected_Interventions!$Q$2:$Q$18,0)),"")</f>
        <v>0.8</v>
      </c>
      <c r="U19" s="26">
        <f>IFERROR(INDEX(Selected_Interventions!$N$2:$N$18,MATCH(G19,Selected_Interventions!$Q$2:$Q$18,0)),"")</f>
        <v>2025</v>
      </c>
      <c r="V19" s="26">
        <f>IFERROR(INDEX(Selected_Interventions!$O$2:$O$18,MATCH(G19,Selected_Interventions!$Q$2:$Q$18,0)),"")</f>
        <v>2050</v>
      </c>
      <c r="W19" s="22" t="s">
        <v>215</v>
      </c>
      <c r="X19" s="23">
        <f t="shared" si="0"/>
        <v>1</v>
      </c>
    </row>
    <row r="20" spans="1:24" ht="41.4">
      <c r="A20" s="22" t="s">
        <v>349</v>
      </c>
      <c r="B20" s="22" t="s">
        <v>350</v>
      </c>
      <c r="C20" s="22" t="s">
        <v>307</v>
      </c>
      <c r="D20" t="s">
        <v>257</v>
      </c>
      <c r="E20" t="s">
        <v>253</v>
      </c>
      <c r="F20" t="s">
        <v>254</v>
      </c>
      <c r="G20" s="22" t="s">
        <v>258</v>
      </c>
      <c r="H20" s="22" t="s">
        <v>237</v>
      </c>
      <c r="I20" s="27" t="s">
        <v>351</v>
      </c>
      <c r="J20" s="22" t="s">
        <v>309</v>
      </c>
      <c r="K20" s="19">
        <v>0.1</v>
      </c>
      <c r="L20" s="24">
        <v>1</v>
      </c>
      <c r="M20" s="20">
        <v>5</v>
      </c>
      <c r="N20" s="20">
        <v>40</v>
      </c>
      <c r="O20" t="s">
        <v>300</v>
      </c>
      <c r="P20" s="25">
        <v>12488.38616</v>
      </c>
      <c r="Q20" s="20">
        <v>2023</v>
      </c>
      <c r="R20">
        <v>1</v>
      </c>
      <c r="S20" s="17">
        <f>IFERROR(INDEX(Selected_Interventions!$L$2:$L$18,MATCH(G20,Selected_Interventions!$Q$2:$Q$18,0)),"")</f>
        <v>0.1</v>
      </c>
      <c r="T20" s="17">
        <f>IFERROR(INDEX(Selected_Interventions!$M$2:$M$18,MATCH(G20,Selected_Interventions!$Q$2:$Q$18,0)),"")</f>
        <v>0.8</v>
      </c>
      <c r="U20" s="26">
        <f>IFERROR(INDEX(Selected_Interventions!$N$2:$N$18,MATCH(G20,Selected_Interventions!$Q$2:$Q$18,0)),"")</f>
        <v>2025</v>
      </c>
      <c r="V20" s="26">
        <f>IFERROR(INDEX(Selected_Interventions!$O$2:$O$18,MATCH(G20,Selected_Interventions!$Q$2:$Q$18,0)),"")</f>
        <v>2050</v>
      </c>
      <c r="W20" s="22" t="s">
        <v>261</v>
      </c>
      <c r="X20" s="23">
        <f t="shared" si="0"/>
        <v>1</v>
      </c>
    </row>
    <row r="21" spans="1:24" ht="27.6">
      <c r="A21" s="22" t="s">
        <v>352</v>
      </c>
      <c r="B21" s="22" t="s">
        <v>353</v>
      </c>
      <c r="C21" s="22" t="s">
        <v>297</v>
      </c>
      <c r="D21" t="s">
        <v>262</v>
      </c>
      <c r="E21" t="s">
        <v>217</v>
      </c>
      <c r="F21" t="s">
        <v>218</v>
      </c>
      <c r="G21" s="22" t="s">
        <v>263</v>
      </c>
      <c r="H21" s="22" t="s">
        <v>237</v>
      </c>
      <c r="I21" s="27" t="s">
        <v>339</v>
      </c>
      <c r="J21" s="22" t="s">
        <v>212</v>
      </c>
      <c r="K21" s="19">
        <v>0.52</v>
      </c>
      <c r="L21" s="24">
        <v>1</v>
      </c>
      <c r="M21" s="20">
        <v>30</v>
      </c>
      <c r="N21" s="20">
        <v>95</v>
      </c>
      <c r="O21" t="s">
        <v>300</v>
      </c>
      <c r="P21" s="25">
        <v>900.25859009999999</v>
      </c>
      <c r="Q21" s="20">
        <v>2023</v>
      </c>
      <c r="R21">
        <v>1</v>
      </c>
      <c r="S21" s="17">
        <f>IFERROR(INDEX(Selected_Interventions!$L$2:$L$18,MATCH(G21,Selected_Interventions!$Q$2:$Q$18,0)),"")</f>
        <v>0.31</v>
      </c>
      <c r="T21" s="17">
        <f>IFERROR(INDEX(Selected_Interventions!$M$2:$M$18,MATCH(G21,Selected_Interventions!$Q$2:$Q$18,0)),"")</f>
        <v>0.8</v>
      </c>
      <c r="U21" s="26">
        <f>IFERROR(INDEX(Selected_Interventions!$N$2:$N$18,MATCH(G21,Selected_Interventions!$Q$2:$Q$18,0)),"")</f>
        <v>2025</v>
      </c>
      <c r="V21" s="26">
        <f>IFERROR(INDEX(Selected_Interventions!$O$2:$O$18,MATCH(G21,Selected_Interventions!$Q$2:$Q$18,0)),"")</f>
        <v>2050</v>
      </c>
      <c r="W21" s="22" t="s">
        <v>301</v>
      </c>
      <c r="X21" s="23">
        <f t="shared" si="0"/>
        <v>1</v>
      </c>
    </row>
    <row r="22" spans="1:24" ht="27.6">
      <c r="A22" s="22" t="s">
        <v>354</v>
      </c>
      <c r="B22" s="22" t="s">
        <v>355</v>
      </c>
      <c r="C22" s="22" t="s">
        <v>297</v>
      </c>
      <c r="D22" t="s">
        <v>262</v>
      </c>
      <c r="E22" t="s">
        <v>217</v>
      </c>
      <c r="F22" t="s">
        <v>218</v>
      </c>
      <c r="G22" s="22" t="s">
        <v>263</v>
      </c>
      <c r="H22" s="22" t="s">
        <v>237</v>
      </c>
      <c r="I22" s="27" t="s">
        <v>319</v>
      </c>
      <c r="J22" s="22" t="s">
        <v>309</v>
      </c>
      <c r="K22" s="19">
        <v>0.5</v>
      </c>
      <c r="L22" s="24">
        <v>1</v>
      </c>
      <c r="M22" s="20">
        <v>30</v>
      </c>
      <c r="N22" s="20">
        <v>95</v>
      </c>
      <c r="O22" t="s">
        <v>300</v>
      </c>
      <c r="P22" s="25">
        <v>64.94344126</v>
      </c>
      <c r="Q22" s="20">
        <v>2023</v>
      </c>
      <c r="R22">
        <v>1</v>
      </c>
      <c r="S22" s="17">
        <f>IFERROR(INDEX(Selected_Interventions!$L$2:$L$18,MATCH(G22,Selected_Interventions!$Q$2:$Q$18,0)),"")</f>
        <v>0.31</v>
      </c>
      <c r="T22" s="17">
        <f>IFERROR(INDEX(Selected_Interventions!$M$2:$M$18,MATCH(G22,Selected_Interventions!$Q$2:$Q$18,0)),"")</f>
        <v>0.8</v>
      </c>
      <c r="U22" s="26">
        <f>IFERROR(INDEX(Selected_Interventions!$N$2:$N$18,MATCH(G22,Selected_Interventions!$Q$2:$Q$18,0)),"")</f>
        <v>2025</v>
      </c>
      <c r="V22" s="26">
        <f>IFERROR(INDEX(Selected_Interventions!$O$2:$O$18,MATCH(G22,Selected_Interventions!$Q$2:$Q$18,0)),"")</f>
        <v>2050</v>
      </c>
      <c r="W22" s="22" t="s">
        <v>301</v>
      </c>
      <c r="X22" s="23">
        <f t="shared" si="0"/>
        <v>1</v>
      </c>
    </row>
    <row r="23" spans="1:24" ht="27.6">
      <c r="A23" s="22" t="s">
        <v>356</v>
      </c>
      <c r="B23" s="22" t="s">
        <v>357</v>
      </c>
      <c r="C23" s="22" t="s">
        <v>307</v>
      </c>
      <c r="D23" t="s">
        <v>262</v>
      </c>
      <c r="E23" t="s">
        <v>217</v>
      </c>
      <c r="F23" t="s">
        <v>218</v>
      </c>
      <c r="G23" s="22" t="s">
        <v>263</v>
      </c>
      <c r="H23" s="22" t="s">
        <v>237</v>
      </c>
      <c r="I23" s="27" t="s">
        <v>358</v>
      </c>
      <c r="J23" s="22" t="s">
        <v>309</v>
      </c>
      <c r="K23" s="19">
        <v>0.5</v>
      </c>
      <c r="L23" s="24">
        <v>1</v>
      </c>
      <c r="M23" s="20">
        <v>30</v>
      </c>
      <c r="N23" s="20">
        <v>95</v>
      </c>
      <c r="O23" t="s">
        <v>300</v>
      </c>
      <c r="P23" s="25">
        <v>119.7214874</v>
      </c>
      <c r="Q23" s="20">
        <v>2023</v>
      </c>
      <c r="R23">
        <v>1</v>
      </c>
      <c r="S23" s="17">
        <f>IFERROR(INDEX(Selected_Interventions!$L$2:$L$18,MATCH(G23,Selected_Interventions!$Q$2:$Q$18,0)),"")</f>
        <v>0.31</v>
      </c>
      <c r="T23" s="17">
        <f>IFERROR(INDEX(Selected_Interventions!$M$2:$M$18,MATCH(G23,Selected_Interventions!$Q$2:$Q$18,0)),"")</f>
        <v>0.8</v>
      </c>
      <c r="U23" s="26">
        <f>IFERROR(INDEX(Selected_Interventions!$N$2:$N$18,MATCH(G23,Selected_Interventions!$Q$2:$Q$18,0)),"")</f>
        <v>2025</v>
      </c>
      <c r="V23" s="26">
        <f>IFERROR(INDEX(Selected_Interventions!$O$2:$O$18,MATCH(G23,Selected_Interventions!$Q$2:$Q$18,0)),"")</f>
        <v>2050</v>
      </c>
      <c r="W23" s="22" t="s">
        <v>215</v>
      </c>
      <c r="X23" s="23">
        <f t="shared" si="0"/>
        <v>1</v>
      </c>
    </row>
    <row r="24" spans="1:24" ht="27.6">
      <c r="A24" s="22" t="s">
        <v>359</v>
      </c>
      <c r="B24" s="22" t="s">
        <v>360</v>
      </c>
      <c r="C24" s="22" t="s">
        <v>307</v>
      </c>
      <c r="D24" t="s">
        <v>262</v>
      </c>
      <c r="E24" t="s">
        <v>225</v>
      </c>
      <c r="F24" t="s">
        <v>226</v>
      </c>
      <c r="G24" s="22" t="s">
        <v>266</v>
      </c>
      <c r="H24" s="22" t="s">
        <v>237</v>
      </c>
      <c r="I24" s="27" t="s">
        <v>339</v>
      </c>
      <c r="J24" s="22" t="s">
        <v>212</v>
      </c>
      <c r="K24" s="19">
        <v>0.52</v>
      </c>
      <c r="L24" s="24">
        <v>1</v>
      </c>
      <c r="M24" s="20">
        <v>30</v>
      </c>
      <c r="N24" s="20">
        <v>95</v>
      </c>
      <c r="O24" t="s">
        <v>300</v>
      </c>
      <c r="P24" s="25">
        <v>186.47979240000001</v>
      </c>
      <c r="Q24" s="20">
        <v>2023</v>
      </c>
      <c r="R24">
        <v>1</v>
      </c>
      <c r="S24" s="17">
        <f>IFERROR(INDEX(Selected_Interventions!$L$2:$L$18,MATCH(G24,Selected_Interventions!$Q$2:$Q$18,0)),"")</f>
        <v>0.31</v>
      </c>
      <c r="T24" s="17">
        <f>IFERROR(INDEX(Selected_Interventions!$M$2:$M$18,MATCH(G24,Selected_Interventions!$Q$2:$Q$18,0)),"")</f>
        <v>0.8</v>
      </c>
      <c r="U24" s="26">
        <f>IFERROR(INDEX(Selected_Interventions!$N$2:$N$18,MATCH(G24,Selected_Interventions!$Q$2:$Q$18,0)),"")</f>
        <v>2025</v>
      </c>
      <c r="V24" s="26">
        <f>IFERROR(INDEX(Selected_Interventions!$O$2:$O$18,MATCH(G24,Selected_Interventions!$Q$2:$Q$18,0)),"")</f>
        <v>2050</v>
      </c>
      <c r="W24" s="22" t="s">
        <v>215</v>
      </c>
      <c r="X24" s="23">
        <f t="shared" si="0"/>
        <v>1</v>
      </c>
    </row>
    <row r="25" spans="1:24" ht="27.6">
      <c r="A25" s="22" t="s">
        <v>361</v>
      </c>
      <c r="B25" s="22" t="s">
        <v>362</v>
      </c>
      <c r="C25" s="22" t="s">
        <v>297</v>
      </c>
      <c r="D25" t="s">
        <v>262</v>
      </c>
      <c r="E25" t="s">
        <v>225</v>
      </c>
      <c r="F25" t="s">
        <v>226</v>
      </c>
      <c r="G25" s="22" t="s">
        <v>266</v>
      </c>
      <c r="H25" s="22" t="s">
        <v>237</v>
      </c>
      <c r="I25" s="27" t="s">
        <v>319</v>
      </c>
      <c r="J25" s="22" t="s">
        <v>309</v>
      </c>
      <c r="K25" s="19">
        <v>0.5</v>
      </c>
      <c r="L25" s="24">
        <v>1</v>
      </c>
      <c r="M25" s="20">
        <v>30</v>
      </c>
      <c r="N25" s="20">
        <v>95</v>
      </c>
      <c r="O25" t="s">
        <v>300</v>
      </c>
      <c r="P25" s="25">
        <v>64.94344126</v>
      </c>
      <c r="Q25" s="20">
        <v>2023</v>
      </c>
      <c r="R25">
        <v>1</v>
      </c>
      <c r="S25" s="17">
        <f>IFERROR(INDEX(Selected_Interventions!$L$2:$L$18,MATCH(G25,Selected_Interventions!$Q$2:$Q$18,0)),"")</f>
        <v>0.31</v>
      </c>
      <c r="T25" s="17">
        <f>IFERROR(INDEX(Selected_Interventions!$M$2:$M$18,MATCH(G25,Selected_Interventions!$Q$2:$Q$18,0)),"")</f>
        <v>0.8</v>
      </c>
      <c r="U25" s="26">
        <f>IFERROR(INDEX(Selected_Interventions!$N$2:$N$18,MATCH(G25,Selected_Interventions!$Q$2:$Q$18,0)),"")</f>
        <v>2025</v>
      </c>
      <c r="V25" s="26">
        <f>IFERROR(INDEX(Selected_Interventions!$O$2:$O$18,MATCH(G25,Selected_Interventions!$Q$2:$Q$18,0)),"")</f>
        <v>2050</v>
      </c>
      <c r="W25" s="22" t="s">
        <v>301</v>
      </c>
      <c r="X25" s="23">
        <f t="shared" si="0"/>
        <v>1</v>
      </c>
    </row>
    <row r="26" spans="1:24" ht="27.6">
      <c r="A26" s="22" t="s">
        <v>363</v>
      </c>
      <c r="B26" s="22" t="s">
        <v>364</v>
      </c>
      <c r="C26" s="22" t="s">
        <v>307</v>
      </c>
      <c r="D26" t="s">
        <v>262</v>
      </c>
      <c r="E26" t="s">
        <v>225</v>
      </c>
      <c r="F26" t="s">
        <v>226</v>
      </c>
      <c r="G26" s="22" t="s">
        <v>266</v>
      </c>
      <c r="H26" s="22" t="s">
        <v>237</v>
      </c>
      <c r="I26" s="27" t="s">
        <v>358</v>
      </c>
      <c r="J26" s="22" t="s">
        <v>309</v>
      </c>
      <c r="K26" s="19">
        <v>0.5</v>
      </c>
      <c r="L26" s="24">
        <v>1</v>
      </c>
      <c r="M26" s="20">
        <v>30</v>
      </c>
      <c r="N26" s="20">
        <v>95</v>
      </c>
      <c r="O26" t="s">
        <v>300</v>
      </c>
      <c r="P26" s="25">
        <v>119.7214874</v>
      </c>
      <c r="Q26" s="20">
        <v>2023</v>
      </c>
      <c r="R26">
        <v>1</v>
      </c>
      <c r="S26" s="17">
        <f>IFERROR(INDEX(Selected_Interventions!$L$2:$L$18,MATCH(G26,Selected_Interventions!$Q$2:$Q$18,0)),"")</f>
        <v>0.31</v>
      </c>
      <c r="T26" s="17">
        <f>IFERROR(INDEX(Selected_Interventions!$M$2:$M$18,MATCH(G26,Selected_Interventions!$Q$2:$Q$18,0)),"")</f>
        <v>0.8</v>
      </c>
      <c r="U26" s="26">
        <f>IFERROR(INDEX(Selected_Interventions!$N$2:$N$18,MATCH(G26,Selected_Interventions!$Q$2:$Q$18,0)),"")</f>
        <v>2025</v>
      </c>
      <c r="V26" s="26">
        <f>IFERROR(INDEX(Selected_Interventions!$O$2:$O$18,MATCH(G26,Selected_Interventions!$Q$2:$Q$18,0)),"")</f>
        <v>2050</v>
      </c>
      <c r="W26" s="22" t="s">
        <v>215</v>
      </c>
      <c r="X26" s="23">
        <f t="shared" si="0"/>
        <v>1</v>
      </c>
    </row>
    <row r="27" spans="1:24" ht="41.4">
      <c r="A27" s="22" t="s">
        <v>365</v>
      </c>
      <c r="B27" s="22" t="s">
        <v>366</v>
      </c>
      <c r="C27" s="22" t="s">
        <v>307</v>
      </c>
      <c r="D27" t="s">
        <v>268</v>
      </c>
      <c r="E27" t="s">
        <v>271</v>
      </c>
      <c r="F27" t="s">
        <v>272</v>
      </c>
      <c r="G27" s="22" t="s">
        <v>269</v>
      </c>
      <c r="H27" s="22" t="s">
        <v>237</v>
      </c>
      <c r="I27" s="27" t="s">
        <v>367</v>
      </c>
      <c r="J27" s="22" t="s">
        <v>309</v>
      </c>
      <c r="K27" s="19">
        <v>0.2</v>
      </c>
      <c r="L27" s="24">
        <v>1</v>
      </c>
      <c r="M27" s="20">
        <v>30</v>
      </c>
      <c r="N27" s="20">
        <v>95</v>
      </c>
      <c r="O27" t="s">
        <v>300</v>
      </c>
      <c r="P27" s="25">
        <v>1154.0355216616899</v>
      </c>
      <c r="Q27" s="20">
        <v>2023</v>
      </c>
      <c r="R27">
        <v>1</v>
      </c>
      <c r="S27" s="17">
        <f>IFERROR(INDEX(Selected_Interventions!$L$2:$L$18,MATCH(G27,Selected_Interventions!$Q$2:$Q$18,0)),"")</f>
        <v>0.16</v>
      </c>
      <c r="T27" s="17">
        <f>IFERROR(INDEX(Selected_Interventions!$M$2:$M$18,MATCH(G27,Selected_Interventions!$Q$2:$Q$18,0)),"")</f>
        <v>0.8</v>
      </c>
      <c r="U27" s="26">
        <f>IFERROR(INDEX(Selected_Interventions!$N$2:$N$18,MATCH(G27,Selected_Interventions!$Q$2:$Q$18,0)),"")</f>
        <v>2025</v>
      </c>
      <c r="V27" s="26">
        <f>IFERROR(INDEX(Selected_Interventions!$O$2:$O$18,MATCH(G27,Selected_Interventions!$Q$2:$Q$18,0)),"")</f>
        <v>2050</v>
      </c>
      <c r="W27" s="22" t="s">
        <v>215</v>
      </c>
      <c r="X27" s="23">
        <f t="shared" si="0"/>
        <v>1</v>
      </c>
    </row>
    <row r="28" spans="1:24" ht="41.4">
      <c r="A28" s="22" t="s">
        <v>368</v>
      </c>
      <c r="B28" s="22" t="s">
        <v>369</v>
      </c>
      <c r="C28" s="22" t="s">
        <v>307</v>
      </c>
      <c r="D28" t="s">
        <v>268</v>
      </c>
      <c r="E28" t="s">
        <v>271</v>
      </c>
      <c r="F28" t="s">
        <v>272</v>
      </c>
      <c r="G28" s="22" t="s">
        <v>269</v>
      </c>
      <c r="H28" s="22" t="s">
        <v>237</v>
      </c>
      <c r="I28" s="27" t="s">
        <v>370</v>
      </c>
      <c r="J28" s="22" t="s">
        <v>309</v>
      </c>
      <c r="K28" s="19">
        <v>0.6</v>
      </c>
      <c r="L28" s="24">
        <v>1</v>
      </c>
      <c r="M28" s="20">
        <v>30</v>
      </c>
      <c r="N28" s="20">
        <v>95</v>
      </c>
      <c r="O28" t="s">
        <v>300</v>
      </c>
      <c r="P28" s="25">
        <v>752.57623226071905</v>
      </c>
      <c r="Q28" s="20">
        <v>2023</v>
      </c>
      <c r="R28">
        <v>1</v>
      </c>
      <c r="S28" s="17">
        <f>IFERROR(INDEX(Selected_Interventions!$L$2:$L$18,MATCH(G28,Selected_Interventions!$Q$2:$Q$18,0)),"")</f>
        <v>0.16</v>
      </c>
      <c r="T28" s="17">
        <f>IFERROR(INDEX(Selected_Interventions!$M$2:$M$18,MATCH(G28,Selected_Interventions!$Q$2:$Q$18,0)),"")</f>
        <v>0.8</v>
      </c>
      <c r="U28" s="26">
        <f>IFERROR(INDEX(Selected_Interventions!$N$2:$N$18,MATCH(G28,Selected_Interventions!$Q$2:$Q$18,0)),"")</f>
        <v>2025</v>
      </c>
      <c r="V28" s="26">
        <f>IFERROR(INDEX(Selected_Interventions!$O$2:$O$18,MATCH(G28,Selected_Interventions!$Q$2:$Q$18,0)),"")</f>
        <v>2050</v>
      </c>
      <c r="W28" s="22" t="s">
        <v>215</v>
      </c>
      <c r="X28" s="23">
        <f t="shared" si="0"/>
        <v>1</v>
      </c>
    </row>
    <row r="29" spans="1:24" ht="41.4">
      <c r="A29" s="22" t="s">
        <v>371</v>
      </c>
      <c r="B29" s="22" t="s">
        <v>372</v>
      </c>
      <c r="C29" s="22" t="s">
        <v>307</v>
      </c>
      <c r="D29" t="s">
        <v>268</v>
      </c>
      <c r="E29" t="s">
        <v>271</v>
      </c>
      <c r="F29" t="s">
        <v>272</v>
      </c>
      <c r="G29" s="22" t="s">
        <v>269</v>
      </c>
      <c r="H29" s="22" t="s">
        <v>237</v>
      </c>
      <c r="I29" s="27" t="s">
        <v>373</v>
      </c>
      <c r="J29" s="22" t="s">
        <v>115</v>
      </c>
      <c r="K29" s="19">
        <v>1.0000000000000001E-5</v>
      </c>
      <c r="L29" s="24">
        <v>1</v>
      </c>
      <c r="M29" s="20">
        <v>30</v>
      </c>
      <c r="N29" s="20">
        <v>95</v>
      </c>
      <c r="O29" t="s">
        <v>300</v>
      </c>
      <c r="P29" s="25">
        <v>0.70495847821973801</v>
      </c>
      <c r="Q29" s="20">
        <v>2023</v>
      </c>
      <c r="R29">
        <v>1</v>
      </c>
      <c r="S29" s="17">
        <f>IFERROR(INDEX(Selected_Interventions!$L$2:$L$18,MATCH(G29,Selected_Interventions!$Q$2:$Q$18,0)),"")</f>
        <v>0.16</v>
      </c>
      <c r="T29" s="17">
        <f>IFERROR(INDEX(Selected_Interventions!$M$2:$M$18,MATCH(G29,Selected_Interventions!$Q$2:$Q$18,0)),"")</f>
        <v>0.8</v>
      </c>
      <c r="U29" s="26">
        <f>IFERROR(INDEX(Selected_Interventions!$N$2:$N$18,MATCH(G29,Selected_Interventions!$Q$2:$Q$18,0)),"")</f>
        <v>2025</v>
      </c>
      <c r="V29" s="26">
        <f>IFERROR(INDEX(Selected_Interventions!$O$2:$O$18,MATCH(G29,Selected_Interventions!$Q$2:$Q$18,0)),"")</f>
        <v>2050</v>
      </c>
      <c r="W29" s="22" t="s">
        <v>215</v>
      </c>
      <c r="X29" s="23">
        <f t="shared" si="0"/>
        <v>1</v>
      </c>
    </row>
  </sheetData>
  <autoFilter ref="A1:X1" xr:uid="{00000000-0009-0000-0000-000004000000}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2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5" width="11.69921875" customWidth="1"/>
    <col min="6" max="6" width="14.69921875" customWidth="1"/>
    <col min="7" max="7" width="13.69921875" customWidth="1"/>
    <col min="8" max="8" width="16.69921875" customWidth="1"/>
    <col min="9" max="9" width="12.69921875" customWidth="1"/>
    <col min="10" max="10" width="15.69921875" customWidth="1"/>
  </cols>
  <sheetData>
    <row r="1" spans="1:10" ht="28.05" customHeight="1">
      <c r="A1" s="1" t="s">
        <v>374</v>
      </c>
      <c r="B1" s="1" t="s">
        <v>375</v>
      </c>
      <c r="C1" s="1" t="s">
        <v>42</v>
      </c>
      <c r="D1" s="1" t="s">
        <v>376</v>
      </c>
      <c r="E1" s="1" t="s">
        <v>377</v>
      </c>
      <c r="F1" s="1" t="s">
        <v>378</v>
      </c>
      <c r="G1" s="1" t="s">
        <v>379</v>
      </c>
      <c r="H1" s="1" t="s">
        <v>380</v>
      </c>
      <c r="I1" s="1" t="s">
        <v>381</v>
      </c>
      <c r="J1" s="1" t="s">
        <v>382</v>
      </c>
    </row>
    <row r="2" spans="1:10">
      <c r="A2" t="s">
        <v>204</v>
      </c>
      <c r="B2" t="s">
        <v>206</v>
      </c>
      <c r="C2" s="20">
        <v>2025</v>
      </c>
      <c r="D2" t="s">
        <v>232</v>
      </c>
      <c r="E2" s="22">
        <v>8428.9060305542207</v>
      </c>
      <c r="F2" s="22">
        <v>9668.8228063551105</v>
      </c>
      <c r="G2" s="10">
        <v>9668.8228063551105</v>
      </c>
      <c r="H2" s="23">
        <f t="shared" ref="H2:H65" si="0">G2-F2</f>
        <v>0</v>
      </c>
      <c r="I2" s="10">
        <v>8428.9060305542207</v>
      </c>
      <c r="J2" s="23">
        <f t="shared" ref="J2:J65" si="1">I2-E2</f>
        <v>0</v>
      </c>
    </row>
    <row r="3" spans="1:10">
      <c r="A3" t="s">
        <v>204</v>
      </c>
      <c r="B3" t="s">
        <v>206</v>
      </c>
      <c r="C3" s="20">
        <v>2025</v>
      </c>
      <c r="D3" t="s">
        <v>272</v>
      </c>
      <c r="E3" s="22">
        <v>479897.33372501301</v>
      </c>
      <c r="F3" s="22">
        <v>159105.61174118199</v>
      </c>
      <c r="G3" s="10">
        <v>159105.61174118199</v>
      </c>
      <c r="H3" s="23">
        <f t="shared" si="0"/>
        <v>0</v>
      </c>
      <c r="I3" s="10">
        <v>479897.33372501301</v>
      </c>
      <c r="J3" s="23">
        <f t="shared" si="1"/>
        <v>0</v>
      </c>
    </row>
    <row r="4" spans="1:10">
      <c r="A4" t="s">
        <v>204</v>
      </c>
      <c r="B4" t="s">
        <v>206</v>
      </c>
      <c r="C4" s="20">
        <v>2025</v>
      </c>
      <c r="D4" t="s">
        <v>208</v>
      </c>
      <c r="E4" s="22">
        <v>75698.1303727833</v>
      </c>
      <c r="F4" s="22">
        <v>63094.530810472199</v>
      </c>
      <c r="G4" s="10">
        <v>63094.530810472199</v>
      </c>
      <c r="H4" s="23">
        <f t="shared" si="0"/>
        <v>0</v>
      </c>
      <c r="I4" s="10">
        <v>76355.816778588094</v>
      </c>
      <c r="J4" s="23">
        <f t="shared" si="1"/>
        <v>657.68640580479405</v>
      </c>
    </row>
    <row r="5" spans="1:10">
      <c r="A5" t="s">
        <v>204</v>
      </c>
      <c r="B5" t="s">
        <v>206</v>
      </c>
      <c r="C5" s="20">
        <v>2025</v>
      </c>
      <c r="D5" t="s">
        <v>218</v>
      </c>
      <c r="E5" s="22">
        <v>206349.40835514301</v>
      </c>
      <c r="F5" s="22">
        <v>240064.28701027401</v>
      </c>
      <c r="G5" s="10">
        <v>240064.28701027401</v>
      </c>
      <c r="H5" s="23">
        <f t="shared" si="0"/>
        <v>0</v>
      </c>
      <c r="I5" s="10">
        <v>207904.953216455</v>
      </c>
      <c r="J5" s="23">
        <f t="shared" si="1"/>
        <v>1555.5448613119952</v>
      </c>
    </row>
    <row r="6" spans="1:10">
      <c r="A6" t="s">
        <v>204</v>
      </c>
      <c r="B6" t="s">
        <v>206</v>
      </c>
      <c r="C6" s="20">
        <v>2025</v>
      </c>
      <c r="D6" t="s">
        <v>222</v>
      </c>
      <c r="E6" s="22">
        <v>303573.62519132899</v>
      </c>
      <c r="F6" s="22">
        <v>368786.78785647702</v>
      </c>
      <c r="G6" s="10">
        <v>368786.78785647702</v>
      </c>
      <c r="H6" s="23">
        <f t="shared" si="0"/>
        <v>0</v>
      </c>
      <c r="I6" s="10">
        <v>306292.00908888201</v>
      </c>
      <c r="J6" s="23">
        <f t="shared" si="1"/>
        <v>2718.3838975530234</v>
      </c>
    </row>
    <row r="7" spans="1:10">
      <c r="A7" t="s">
        <v>204</v>
      </c>
      <c r="B7" t="s">
        <v>206</v>
      </c>
      <c r="C7" s="20">
        <v>2025</v>
      </c>
      <c r="D7" t="s">
        <v>226</v>
      </c>
      <c r="E7" s="22">
        <v>195761.606593351</v>
      </c>
      <c r="F7" s="22">
        <v>222132.32720945799</v>
      </c>
      <c r="G7" s="10">
        <v>222132.32720945799</v>
      </c>
      <c r="H7" s="23">
        <f t="shared" si="0"/>
        <v>0</v>
      </c>
      <c r="I7" s="10">
        <v>197300.30955450001</v>
      </c>
      <c r="J7" s="23">
        <f t="shared" si="1"/>
        <v>1538.7029611490143</v>
      </c>
    </row>
    <row r="8" spans="1:10">
      <c r="A8" t="s">
        <v>204</v>
      </c>
      <c r="B8" t="s">
        <v>206</v>
      </c>
      <c r="C8" s="20">
        <v>2025</v>
      </c>
      <c r="D8" t="s">
        <v>254</v>
      </c>
      <c r="E8" s="22">
        <v>34256.1387097634</v>
      </c>
      <c r="F8" s="22">
        <v>4628.4588674042398</v>
      </c>
      <c r="G8" s="10">
        <v>4628.4588674042398</v>
      </c>
      <c r="H8" s="23">
        <f t="shared" si="0"/>
        <v>0</v>
      </c>
      <c r="I8" s="10">
        <v>34256.1387097634</v>
      </c>
      <c r="J8" s="23">
        <f t="shared" si="1"/>
        <v>0</v>
      </c>
    </row>
    <row r="9" spans="1:10">
      <c r="A9" t="s">
        <v>204</v>
      </c>
      <c r="B9" t="s">
        <v>206</v>
      </c>
      <c r="C9" s="20">
        <v>2026</v>
      </c>
      <c r="D9" t="s">
        <v>232</v>
      </c>
      <c r="E9" s="22">
        <v>8487.1724802605004</v>
      </c>
      <c r="F9" s="22">
        <v>8630.3166960235103</v>
      </c>
      <c r="G9" s="10">
        <v>8630.3166960235103</v>
      </c>
      <c r="H9" s="23">
        <f t="shared" si="0"/>
        <v>0</v>
      </c>
      <c r="I9" s="10">
        <v>8487.1724802605004</v>
      </c>
      <c r="J9" s="23">
        <f t="shared" si="1"/>
        <v>0</v>
      </c>
    </row>
    <row r="10" spans="1:10">
      <c r="A10" t="s">
        <v>204</v>
      </c>
      <c r="B10" t="s">
        <v>206</v>
      </c>
      <c r="C10" s="20">
        <v>2026</v>
      </c>
      <c r="D10" t="s">
        <v>272</v>
      </c>
      <c r="E10" s="22">
        <v>487916.81762222701</v>
      </c>
      <c r="F10" s="22">
        <v>159012.29350942801</v>
      </c>
      <c r="G10" s="10">
        <v>159012.29350942801</v>
      </c>
      <c r="H10" s="23">
        <f t="shared" si="0"/>
        <v>0</v>
      </c>
      <c r="I10" s="10">
        <v>487916.81762222701</v>
      </c>
      <c r="J10" s="23">
        <f t="shared" si="1"/>
        <v>0</v>
      </c>
    </row>
    <row r="11" spans="1:10">
      <c r="A11" t="s">
        <v>204</v>
      </c>
      <c r="B11" t="s">
        <v>206</v>
      </c>
      <c r="C11" s="20">
        <v>2026</v>
      </c>
      <c r="D11" t="s">
        <v>208</v>
      </c>
      <c r="E11" s="22">
        <v>76538.135943100002</v>
      </c>
      <c r="F11" s="22">
        <v>59742.427621216702</v>
      </c>
      <c r="G11" s="10">
        <v>59835.222784683501</v>
      </c>
      <c r="H11" s="23">
        <f t="shared" si="0"/>
        <v>92.79516346679884</v>
      </c>
      <c r="I11" s="10">
        <v>77888.093163693993</v>
      </c>
      <c r="J11" s="23">
        <f t="shared" si="1"/>
        <v>1349.9572205939912</v>
      </c>
    </row>
    <row r="12" spans="1:10">
      <c r="A12" t="s">
        <v>204</v>
      </c>
      <c r="B12" t="s">
        <v>206</v>
      </c>
      <c r="C12" s="20">
        <v>2026</v>
      </c>
      <c r="D12" t="s">
        <v>218</v>
      </c>
      <c r="E12" s="22">
        <v>208850.98846488801</v>
      </c>
      <c r="F12" s="22">
        <v>216732.940265841</v>
      </c>
      <c r="G12" s="10">
        <v>217295.447863307</v>
      </c>
      <c r="H12" s="23">
        <f t="shared" si="0"/>
        <v>562.50759746599942</v>
      </c>
      <c r="I12" s="10">
        <v>212035.127483499</v>
      </c>
      <c r="J12" s="23">
        <f t="shared" si="1"/>
        <v>3184.1390186109929</v>
      </c>
    </row>
    <row r="13" spans="1:10">
      <c r="A13" t="s">
        <v>204</v>
      </c>
      <c r="B13" t="s">
        <v>206</v>
      </c>
      <c r="C13" s="20">
        <v>2026</v>
      </c>
      <c r="D13" t="s">
        <v>222</v>
      </c>
      <c r="E13" s="22">
        <v>307614.42568563099</v>
      </c>
      <c r="F13" s="22">
        <v>341790.21467562998</v>
      </c>
      <c r="G13" s="10">
        <v>341949.40121155698</v>
      </c>
      <c r="H13" s="23">
        <f t="shared" si="0"/>
        <v>159.18653592700139</v>
      </c>
      <c r="I13" s="10">
        <v>313184.010457339</v>
      </c>
      <c r="J13" s="23">
        <f t="shared" si="1"/>
        <v>5569.5847717080032</v>
      </c>
    </row>
    <row r="14" spans="1:10">
      <c r="A14" t="s">
        <v>204</v>
      </c>
      <c r="B14" t="s">
        <v>206</v>
      </c>
      <c r="C14" s="20">
        <v>2026</v>
      </c>
      <c r="D14" t="s">
        <v>226</v>
      </c>
      <c r="E14" s="22">
        <v>198470.159678681</v>
      </c>
      <c r="F14" s="22">
        <v>196875.97207159799</v>
      </c>
      <c r="G14" s="10">
        <v>196955.62972686099</v>
      </c>
      <c r="H14" s="23">
        <f t="shared" si="0"/>
        <v>79.657655262999469</v>
      </c>
      <c r="I14" s="10">
        <v>201630.43930838199</v>
      </c>
      <c r="J14" s="23">
        <f t="shared" si="1"/>
        <v>3160.2796297009918</v>
      </c>
    </row>
    <row r="15" spans="1:10">
      <c r="A15" t="s">
        <v>204</v>
      </c>
      <c r="B15" t="s">
        <v>206</v>
      </c>
      <c r="C15" s="20">
        <v>2026</v>
      </c>
      <c r="D15" t="s">
        <v>254</v>
      </c>
      <c r="E15" s="22">
        <v>34358.114801035903</v>
      </c>
      <c r="F15" s="22">
        <v>4585.6944641320697</v>
      </c>
      <c r="G15" s="10">
        <v>4585.6944641320697</v>
      </c>
      <c r="H15" s="23">
        <f t="shared" si="0"/>
        <v>0</v>
      </c>
      <c r="I15" s="10">
        <v>34358.114801035903</v>
      </c>
      <c r="J15" s="23">
        <f t="shared" si="1"/>
        <v>0</v>
      </c>
    </row>
    <row r="16" spans="1:10">
      <c r="A16" t="s">
        <v>204</v>
      </c>
      <c r="B16" t="s">
        <v>206</v>
      </c>
      <c r="C16" s="20">
        <v>2027</v>
      </c>
      <c r="D16" t="s">
        <v>232</v>
      </c>
      <c r="E16" s="22">
        <v>8612.3724227529492</v>
      </c>
      <c r="F16" s="22">
        <v>8063.3102933854098</v>
      </c>
      <c r="G16" s="10">
        <v>8063.3102933854098</v>
      </c>
      <c r="H16" s="23">
        <f t="shared" si="0"/>
        <v>0</v>
      </c>
      <c r="I16" s="10">
        <v>8612.2418480508404</v>
      </c>
      <c r="J16" s="23">
        <f t="shared" si="1"/>
        <v>-0.13057470210878819</v>
      </c>
    </row>
    <row r="17" spans="1:10">
      <c r="A17" t="s">
        <v>204</v>
      </c>
      <c r="B17" t="s">
        <v>206</v>
      </c>
      <c r="C17" s="20">
        <v>2027</v>
      </c>
      <c r="D17" t="s">
        <v>272</v>
      </c>
      <c r="E17" s="22">
        <v>496235.41535121098</v>
      </c>
      <c r="F17" s="22">
        <v>159574.73316954801</v>
      </c>
      <c r="G17" s="10">
        <v>159574.73316954801</v>
      </c>
      <c r="H17" s="23">
        <f t="shared" si="0"/>
        <v>0</v>
      </c>
      <c r="I17" s="10">
        <v>496232.04421184101</v>
      </c>
      <c r="J17" s="23">
        <f t="shared" si="1"/>
        <v>-3.3711393699632026</v>
      </c>
    </row>
    <row r="18" spans="1:10">
      <c r="A18" t="s">
        <v>204</v>
      </c>
      <c r="B18" t="s">
        <v>206</v>
      </c>
      <c r="C18" s="20">
        <v>2027</v>
      </c>
      <c r="D18" t="s">
        <v>208</v>
      </c>
      <c r="E18" s="22">
        <v>77716.798450114293</v>
      </c>
      <c r="F18" s="22">
        <v>57847.586940325898</v>
      </c>
      <c r="G18" s="10">
        <v>58111.193082399397</v>
      </c>
      <c r="H18" s="23">
        <f t="shared" si="0"/>
        <v>263.60614207349863</v>
      </c>
      <c r="I18" s="10">
        <v>79797.470315957704</v>
      </c>
      <c r="J18" s="23">
        <f t="shared" si="1"/>
        <v>2080.6718658434111</v>
      </c>
    </row>
    <row r="19" spans="1:10">
      <c r="A19" t="s">
        <v>204</v>
      </c>
      <c r="B19" t="s">
        <v>206</v>
      </c>
      <c r="C19" s="20">
        <v>2027</v>
      </c>
      <c r="D19" t="s">
        <v>218</v>
      </c>
      <c r="E19" s="22">
        <v>211804.339979451</v>
      </c>
      <c r="F19" s="22">
        <v>211500.924163855</v>
      </c>
      <c r="G19" s="10">
        <v>212909.016184801</v>
      </c>
      <c r="H19" s="23">
        <f t="shared" si="0"/>
        <v>1408.0920209460019</v>
      </c>
      <c r="I19" s="10">
        <v>216695.74168713801</v>
      </c>
      <c r="J19" s="23">
        <f t="shared" si="1"/>
        <v>4891.4017076870077</v>
      </c>
    </row>
    <row r="20" spans="1:10">
      <c r="A20" t="s">
        <v>204</v>
      </c>
      <c r="B20" t="s">
        <v>206</v>
      </c>
      <c r="C20" s="20">
        <v>2027</v>
      </c>
      <c r="D20" t="s">
        <v>222</v>
      </c>
      <c r="E20" s="22">
        <v>312176.17904529098</v>
      </c>
      <c r="F20" s="22">
        <v>323524.789418559</v>
      </c>
      <c r="G20" s="10">
        <v>324000.19164164597</v>
      </c>
      <c r="H20" s="23">
        <f t="shared" si="0"/>
        <v>475.40222308697412</v>
      </c>
      <c r="I20" s="10">
        <v>320735.61575477198</v>
      </c>
      <c r="J20" s="23">
        <f t="shared" si="1"/>
        <v>8559.4367094810004</v>
      </c>
    </row>
    <row r="21" spans="1:10">
      <c r="A21" t="s">
        <v>204</v>
      </c>
      <c r="B21" t="s">
        <v>206</v>
      </c>
      <c r="C21" s="20">
        <v>2027</v>
      </c>
      <c r="D21" t="s">
        <v>226</v>
      </c>
      <c r="E21" s="22">
        <v>201794.992966177</v>
      </c>
      <c r="F21" s="22">
        <v>182128.265356385</v>
      </c>
      <c r="G21" s="10">
        <v>182364.70096652099</v>
      </c>
      <c r="H21" s="23">
        <f t="shared" si="0"/>
        <v>236.4356101359881</v>
      </c>
      <c r="I21" s="10">
        <v>206665.47518705399</v>
      </c>
      <c r="J21" s="23">
        <f t="shared" si="1"/>
        <v>4870.4822208769911</v>
      </c>
    </row>
    <row r="22" spans="1:10">
      <c r="A22" t="s">
        <v>204</v>
      </c>
      <c r="B22" t="s">
        <v>206</v>
      </c>
      <c r="C22" s="20">
        <v>2027</v>
      </c>
      <c r="D22" t="s">
        <v>254</v>
      </c>
      <c r="E22" s="22">
        <v>34415.755834417098</v>
      </c>
      <c r="F22" s="22">
        <v>4539.0707864093602</v>
      </c>
      <c r="G22" s="10">
        <v>4539.0707864093602</v>
      </c>
      <c r="H22" s="23">
        <f t="shared" si="0"/>
        <v>0</v>
      </c>
      <c r="I22" s="10">
        <v>34415.740535177501</v>
      </c>
      <c r="J22" s="23">
        <f t="shared" si="1"/>
        <v>-1.5299239596060943E-2</v>
      </c>
    </row>
    <row r="23" spans="1:10">
      <c r="A23" t="s">
        <v>204</v>
      </c>
      <c r="B23" t="s">
        <v>206</v>
      </c>
      <c r="C23" s="20">
        <v>2028</v>
      </c>
      <c r="D23" t="s">
        <v>232</v>
      </c>
      <c r="E23" s="22">
        <v>8770.5022604070109</v>
      </c>
      <c r="F23" s="22">
        <v>7756.3256940438796</v>
      </c>
      <c r="G23" s="10">
        <v>7756.3022027525403</v>
      </c>
      <c r="H23" s="23">
        <f t="shared" si="0"/>
        <v>-2.3491291339269083E-2</v>
      </c>
      <c r="I23" s="10">
        <v>8770.0285438298397</v>
      </c>
      <c r="J23" s="23">
        <f t="shared" si="1"/>
        <v>-0.47371657717121707</v>
      </c>
    </row>
    <row r="24" spans="1:10">
      <c r="A24" t="s">
        <v>204</v>
      </c>
      <c r="B24" t="s">
        <v>206</v>
      </c>
      <c r="C24" s="20">
        <v>2028</v>
      </c>
      <c r="D24" t="s">
        <v>272</v>
      </c>
      <c r="E24" s="22">
        <v>504653.76549311797</v>
      </c>
      <c r="F24" s="22">
        <v>160846.99865208499</v>
      </c>
      <c r="G24" s="10">
        <v>160846.922730166</v>
      </c>
      <c r="H24" s="23">
        <f t="shared" si="0"/>
        <v>-7.5921918993117288E-2</v>
      </c>
      <c r="I24" s="10">
        <v>504641.50422848598</v>
      </c>
      <c r="J24" s="23">
        <f t="shared" si="1"/>
        <v>-12.261264631990343</v>
      </c>
    </row>
    <row r="25" spans="1:10">
      <c r="A25" t="s">
        <v>204</v>
      </c>
      <c r="B25" t="s">
        <v>206</v>
      </c>
      <c r="C25" s="20">
        <v>2028</v>
      </c>
      <c r="D25" t="s">
        <v>208</v>
      </c>
      <c r="E25" s="22">
        <v>79072.602200281093</v>
      </c>
      <c r="F25" s="22">
        <v>56885.324483887198</v>
      </c>
      <c r="G25" s="10">
        <v>57386.905439017297</v>
      </c>
      <c r="H25" s="23">
        <f t="shared" si="0"/>
        <v>501.58095513009903</v>
      </c>
      <c r="I25" s="10">
        <v>81925.343160144403</v>
      </c>
      <c r="J25" s="23">
        <f t="shared" si="1"/>
        <v>2852.7409598633094</v>
      </c>
    </row>
    <row r="26" spans="1:10">
      <c r="A26" t="s">
        <v>204</v>
      </c>
      <c r="B26" t="s">
        <v>206</v>
      </c>
      <c r="C26" s="20">
        <v>2028</v>
      </c>
      <c r="D26" t="s">
        <v>218</v>
      </c>
      <c r="E26" s="22">
        <v>215037.50387866399</v>
      </c>
      <c r="F26" s="22">
        <v>209512.46159605999</v>
      </c>
      <c r="G26" s="10">
        <v>211969.53183275199</v>
      </c>
      <c r="H26" s="23">
        <f t="shared" si="0"/>
        <v>2457.0702366920013</v>
      </c>
      <c r="I26" s="10">
        <v>221718.887562572</v>
      </c>
      <c r="J26" s="23">
        <f t="shared" si="1"/>
        <v>6681.3836839080031</v>
      </c>
    </row>
    <row r="27" spans="1:10">
      <c r="A27" t="s">
        <v>204</v>
      </c>
      <c r="B27" t="s">
        <v>206</v>
      </c>
      <c r="C27" s="20">
        <v>2028</v>
      </c>
      <c r="D27" t="s">
        <v>222</v>
      </c>
      <c r="E27" s="22">
        <v>316924.28569912602</v>
      </c>
      <c r="F27" s="22">
        <v>310758.65471819998</v>
      </c>
      <c r="G27" s="10">
        <v>311706.009887736</v>
      </c>
      <c r="H27" s="23">
        <f t="shared" si="0"/>
        <v>947.355169536022</v>
      </c>
      <c r="I27" s="10">
        <v>328616.46234242298</v>
      </c>
      <c r="J27" s="23">
        <f t="shared" si="1"/>
        <v>11692.17664329696</v>
      </c>
    </row>
    <row r="28" spans="1:10">
      <c r="A28" t="s">
        <v>204</v>
      </c>
      <c r="B28" t="s">
        <v>206</v>
      </c>
      <c r="C28" s="20">
        <v>2028</v>
      </c>
      <c r="D28" t="s">
        <v>226</v>
      </c>
      <c r="E28" s="22">
        <v>205438.39642263201</v>
      </c>
      <c r="F28" s="22">
        <v>172529.28411742899</v>
      </c>
      <c r="G28" s="10">
        <v>172998.157472433</v>
      </c>
      <c r="H28" s="23">
        <f t="shared" si="0"/>
        <v>468.87335500400513</v>
      </c>
      <c r="I28" s="10">
        <v>212112.340383506</v>
      </c>
      <c r="J28" s="23">
        <f t="shared" si="1"/>
        <v>6673.9439608739922</v>
      </c>
    </row>
    <row r="29" spans="1:10">
      <c r="A29" t="s">
        <v>204</v>
      </c>
      <c r="B29" t="s">
        <v>206</v>
      </c>
      <c r="C29" s="20">
        <v>2028</v>
      </c>
      <c r="D29" t="s">
        <v>254</v>
      </c>
      <c r="E29" s="22">
        <v>34426.707938129599</v>
      </c>
      <c r="F29" s="22">
        <v>4491.2978366828602</v>
      </c>
      <c r="G29" s="10">
        <v>4491.2977178483097</v>
      </c>
      <c r="H29" s="23">
        <f t="shared" si="0"/>
        <v>-1.1883455044880975E-4</v>
      </c>
      <c r="I29" s="10">
        <v>34426.652062892601</v>
      </c>
      <c r="J29" s="23">
        <f t="shared" si="1"/>
        <v>-5.5875236997962929E-2</v>
      </c>
    </row>
    <row r="30" spans="1:10">
      <c r="A30" t="s">
        <v>204</v>
      </c>
      <c r="B30" t="s">
        <v>206</v>
      </c>
      <c r="C30" s="20">
        <v>2029</v>
      </c>
      <c r="D30" t="s">
        <v>232</v>
      </c>
      <c r="E30" s="22">
        <v>8950.9801065884094</v>
      </c>
      <c r="F30" s="22">
        <v>7601.6148593294001</v>
      </c>
      <c r="G30" s="10">
        <v>7601.5128732291096</v>
      </c>
      <c r="H30" s="23">
        <f t="shared" si="0"/>
        <v>-0.10198610029055999</v>
      </c>
      <c r="I30" s="10">
        <v>8949.8720445493509</v>
      </c>
      <c r="J30" s="23">
        <f t="shared" si="1"/>
        <v>-1.1080620390584954</v>
      </c>
    </row>
    <row r="31" spans="1:10">
      <c r="A31" t="s">
        <v>204</v>
      </c>
      <c r="B31" t="s">
        <v>206</v>
      </c>
      <c r="C31" s="20">
        <v>2029</v>
      </c>
      <c r="D31" t="s">
        <v>272</v>
      </c>
      <c r="E31" s="22">
        <v>513083.11546543502</v>
      </c>
      <c r="F31" s="22">
        <v>162723.40973578399</v>
      </c>
      <c r="G31" s="10">
        <v>162723.060175302</v>
      </c>
      <c r="H31" s="23">
        <f t="shared" si="0"/>
        <v>-0.34956048199092038</v>
      </c>
      <c r="I31" s="10">
        <v>513054.70409439103</v>
      </c>
      <c r="J31" s="23">
        <f t="shared" si="1"/>
        <v>-28.411371043999679</v>
      </c>
    </row>
    <row r="32" spans="1:10">
      <c r="A32" t="s">
        <v>204</v>
      </c>
      <c r="B32" t="s">
        <v>206</v>
      </c>
      <c r="C32" s="20">
        <v>2029</v>
      </c>
      <c r="D32" t="s">
        <v>208</v>
      </c>
      <c r="E32" s="22">
        <v>80545.807394263698</v>
      </c>
      <c r="F32" s="22">
        <v>56503.585942046302</v>
      </c>
      <c r="G32" s="10">
        <v>57302.473542253902</v>
      </c>
      <c r="H32" s="23">
        <f t="shared" si="0"/>
        <v>798.88760020759946</v>
      </c>
      <c r="I32" s="10">
        <v>84214.941243806999</v>
      </c>
      <c r="J32" s="23">
        <f t="shared" si="1"/>
        <v>3669.133849543301</v>
      </c>
    </row>
    <row r="33" spans="1:10">
      <c r="A33" t="s">
        <v>204</v>
      </c>
      <c r="B33" t="s">
        <v>206</v>
      </c>
      <c r="C33" s="20">
        <v>2029</v>
      </c>
      <c r="D33" t="s">
        <v>218</v>
      </c>
      <c r="E33" s="22">
        <v>218442.09619882601</v>
      </c>
      <c r="F33" s="22">
        <v>209275.00739655001</v>
      </c>
      <c r="G33" s="10">
        <v>212946.302203706</v>
      </c>
      <c r="H33" s="23">
        <f t="shared" si="0"/>
        <v>3671.2948071559949</v>
      </c>
      <c r="I33" s="10">
        <v>226999.388995758</v>
      </c>
      <c r="J33" s="23">
        <f t="shared" si="1"/>
        <v>8557.2927969319862</v>
      </c>
    </row>
    <row r="34" spans="1:10">
      <c r="A34" t="s">
        <v>204</v>
      </c>
      <c r="B34" t="s">
        <v>206</v>
      </c>
      <c r="C34" s="20">
        <v>2029</v>
      </c>
      <c r="D34" t="s">
        <v>222</v>
      </c>
      <c r="E34" s="22">
        <v>321753.19443535298</v>
      </c>
      <c r="F34" s="22">
        <v>301516.69389477698</v>
      </c>
      <c r="G34" s="10">
        <v>303091.51388963597</v>
      </c>
      <c r="H34" s="23">
        <f t="shared" si="0"/>
        <v>1574.81999485899</v>
      </c>
      <c r="I34" s="10">
        <v>336724.52108083002</v>
      </c>
      <c r="J34" s="23">
        <f t="shared" si="1"/>
        <v>14971.326645477035</v>
      </c>
    </row>
    <row r="35" spans="1:10">
      <c r="A35" t="s">
        <v>204</v>
      </c>
      <c r="B35" t="s">
        <v>206</v>
      </c>
      <c r="C35" s="20">
        <v>2029</v>
      </c>
      <c r="D35" t="s">
        <v>226</v>
      </c>
      <c r="E35" s="22">
        <v>209285.06264844199</v>
      </c>
      <c r="F35" s="22">
        <v>165891.09086347499</v>
      </c>
      <c r="G35" s="10">
        <v>166667.06385395699</v>
      </c>
      <c r="H35" s="23">
        <f t="shared" si="0"/>
        <v>775.97299048199784</v>
      </c>
      <c r="I35" s="10">
        <v>217860.62154228799</v>
      </c>
      <c r="J35" s="23">
        <f t="shared" si="1"/>
        <v>8575.5588938459987</v>
      </c>
    </row>
    <row r="36" spans="1:10">
      <c r="A36" t="s">
        <v>204</v>
      </c>
      <c r="B36" t="s">
        <v>206</v>
      </c>
      <c r="C36" s="20">
        <v>2029</v>
      </c>
      <c r="D36" t="s">
        <v>254</v>
      </c>
      <c r="E36" s="22">
        <v>34407.391202997103</v>
      </c>
      <c r="F36" s="22">
        <v>4446.3493138591903</v>
      </c>
      <c r="G36" s="10">
        <v>4446.3487782668799</v>
      </c>
      <c r="H36" s="23">
        <f t="shared" si="0"/>
        <v>-5.3559231037070276E-4</v>
      </c>
      <c r="I36" s="10">
        <v>34407.261123561402</v>
      </c>
      <c r="J36" s="23">
        <f t="shared" si="1"/>
        <v>-0.13007943570119096</v>
      </c>
    </row>
    <row r="37" spans="1:10">
      <c r="A37" t="s">
        <v>204</v>
      </c>
      <c r="B37" t="s">
        <v>206</v>
      </c>
      <c r="C37" s="20">
        <v>2030</v>
      </c>
      <c r="D37" t="s">
        <v>232</v>
      </c>
      <c r="E37" s="22">
        <v>9150.0045377842907</v>
      </c>
      <c r="F37" s="22">
        <v>7534.4730981264502</v>
      </c>
      <c r="G37" s="10">
        <v>7534.1991427099401</v>
      </c>
      <c r="H37" s="23">
        <f t="shared" si="0"/>
        <v>-0.27395541651003441</v>
      </c>
      <c r="I37" s="10">
        <v>9147.8901189157405</v>
      </c>
      <c r="J37" s="23">
        <f t="shared" si="1"/>
        <v>-2.1144188685502741</v>
      </c>
    </row>
    <row r="38" spans="1:10">
      <c r="A38" t="s">
        <v>204</v>
      </c>
      <c r="B38" t="s">
        <v>206</v>
      </c>
      <c r="C38" s="20">
        <v>2030</v>
      </c>
      <c r="D38" t="s">
        <v>272</v>
      </c>
      <c r="E38" s="22">
        <v>521449.44412775798</v>
      </c>
      <c r="F38" s="22">
        <v>165090.51651252501</v>
      </c>
      <c r="G38" s="10">
        <v>165089.53376645601</v>
      </c>
      <c r="H38" s="23">
        <f t="shared" si="0"/>
        <v>-0.98274606899940409</v>
      </c>
      <c r="I38" s="10">
        <v>521396.110534226</v>
      </c>
      <c r="J38" s="23">
        <f t="shared" si="1"/>
        <v>-53.333593531977385</v>
      </c>
    </row>
    <row r="39" spans="1:10">
      <c r="A39" t="s">
        <v>204</v>
      </c>
      <c r="B39" t="s">
        <v>206</v>
      </c>
      <c r="C39" s="20">
        <v>2030</v>
      </c>
      <c r="D39" t="s">
        <v>208</v>
      </c>
      <c r="E39" s="22">
        <v>82103.899955338595</v>
      </c>
      <c r="F39" s="22">
        <v>56496.327173666803</v>
      </c>
      <c r="G39" s="10">
        <v>57645.526327699503</v>
      </c>
      <c r="H39" s="23">
        <f t="shared" si="0"/>
        <v>1149.1991540326999</v>
      </c>
      <c r="I39" s="10">
        <v>86636.697880774096</v>
      </c>
      <c r="J39" s="23">
        <f t="shared" si="1"/>
        <v>4532.7979254355014</v>
      </c>
    </row>
    <row r="40" spans="1:10">
      <c r="A40" t="s">
        <v>204</v>
      </c>
      <c r="B40" t="s">
        <v>206</v>
      </c>
      <c r="C40" s="20">
        <v>2030</v>
      </c>
      <c r="D40" t="s">
        <v>218</v>
      </c>
      <c r="E40" s="22">
        <v>221953.01553848101</v>
      </c>
      <c r="F40" s="22">
        <v>210072.81635519501</v>
      </c>
      <c r="G40" s="10">
        <v>215101.066136293</v>
      </c>
      <c r="H40" s="23">
        <f t="shared" si="0"/>
        <v>5028.2497810979839</v>
      </c>
      <c r="I40" s="10">
        <v>232474.55718416299</v>
      </c>
      <c r="J40" s="23">
        <f t="shared" si="1"/>
        <v>10521.54164568198</v>
      </c>
    </row>
    <row r="41" spans="1:10">
      <c r="A41" t="s">
        <v>204</v>
      </c>
      <c r="B41" t="s">
        <v>206</v>
      </c>
      <c r="C41" s="20">
        <v>2030</v>
      </c>
      <c r="D41" t="s">
        <v>222</v>
      </c>
      <c r="E41" s="22">
        <v>326602.33712265099</v>
      </c>
      <c r="F41" s="22">
        <v>294510.98672196199</v>
      </c>
      <c r="G41" s="10">
        <v>296867.39898945502</v>
      </c>
      <c r="H41" s="23">
        <f t="shared" si="0"/>
        <v>2356.4122674930259</v>
      </c>
      <c r="I41" s="10">
        <v>345002.66293452698</v>
      </c>
      <c r="J41" s="23">
        <f t="shared" si="1"/>
        <v>18400.325811875984</v>
      </c>
    </row>
    <row r="42" spans="1:10">
      <c r="A42" t="s">
        <v>204</v>
      </c>
      <c r="B42" t="s">
        <v>206</v>
      </c>
      <c r="C42" s="20">
        <v>2030</v>
      </c>
      <c r="D42" t="s">
        <v>226</v>
      </c>
      <c r="E42" s="22">
        <v>213275.69712153499</v>
      </c>
      <c r="F42" s="22">
        <v>161258.979633368</v>
      </c>
      <c r="G42" s="10">
        <v>162416.19889017899</v>
      </c>
      <c r="H42" s="23">
        <f t="shared" si="0"/>
        <v>1157.2192568109895</v>
      </c>
      <c r="I42" s="10">
        <v>223856.01156337</v>
      </c>
      <c r="J42" s="23">
        <f t="shared" si="1"/>
        <v>10580.314441835013</v>
      </c>
    </row>
    <row r="43" spans="1:10">
      <c r="A43" t="s">
        <v>204</v>
      </c>
      <c r="B43" t="s">
        <v>206</v>
      </c>
      <c r="C43" s="20">
        <v>2030</v>
      </c>
      <c r="D43" t="s">
        <v>254</v>
      </c>
      <c r="E43" s="22">
        <v>34357.403877974102</v>
      </c>
      <c r="F43" s="22">
        <v>4399.0527825563804</v>
      </c>
      <c r="G43" s="10">
        <v>4399.0513110961001</v>
      </c>
      <c r="H43" s="23">
        <f t="shared" si="0"/>
        <v>-1.4714602802996524E-3</v>
      </c>
      <c r="I43" s="10">
        <v>34357.158462389802</v>
      </c>
      <c r="J43" s="23">
        <f t="shared" si="1"/>
        <v>-0.2454155843006447</v>
      </c>
    </row>
    <row r="44" spans="1:10">
      <c r="A44" t="s">
        <v>204</v>
      </c>
      <c r="B44" t="s">
        <v>206</v>
      </c>
      <c r="C44" s="20">
        <v>2031</v>
      </c>
      <c r="D44" t="s">
        <v>232</v>
      </c>
      <c r="E44" s="22">
        <v>9365.9852349367193</v>
      </c>
      <c r="F44" s="22">
        <v>7524.1196978080397</v>
      </c>
      <c r="G44" s="10">
        <v>7523.5387936035704</v>
      </c>
      <c r="H44" s="23">
        <f t="shared" si="0"/>
        <v>-0.58090420446933422</v>
      </c>
      <c r="I44" s="10">
        <v>9362.4074228011905</v>
      </c>
      <c r="J44" s="23">
        <f t="shared" si="1"/>
        <v>-3.5778121355288022</v>
      </c>
    </row>
    <row r="45" spans="1:10">
      <c r="A45" t="s">
        <v>204</v>
      </c>
      <c r="B45" t="s">
        <v>206</v>
      </c>
      <c r="C45" s="20">
        <v>2031</v>
      </c>
      <c r="D45" t="s">
        <v>272</v>
      </c>
      <c r="E45" s="22">
        <v>529590.13640335598</v>
      </c>
      <c r="F45" s="22">
        <v>167626.73335164701</v>
      </c>
      <c r="G45" s="10">
        <v>167624.55914584</v>
      </c>
      <c r="H45" s="23">
        <f t="shared" si="0"/>
        <v>-2.1742058070085477</v>
      </c>
      <c r="I45" s="10">
        <v>529501.77046828205</v>
      </c>
      <c r="J45" s="23">
        <f t="shared" si="1"/>
        <v>-88.365935073932633</v>
      </c>
    </row>
    <row r="46" spans="1:10">
      <c r="A46" t="s">
        <v>204</v>
      </c>
      <c r="B46" t="s">
        <v>206</v>
      </c>
      <c r="C46" s="20">
        <v>2031</v>
      </c>
      <c r="D46" t="s">
        <v>208</v>
      </c>
      <c r="E46" s="22">
        <v>83722.867599208897</v>
      </c>
      <c r="F46" s="22">
        <v>56653.842396047599</v>
      </c>
      <c r="G46" s="10">
        <v>58199.843428685599</v>
      </c>
      <c r="H46" s="23">
        <f t="shared" si="0"/>
        <v>1546.0010326379997</v>
      </c>
      <c r="I46" s="10">
        <v>89169.706996492096</v>
      </c>
      <c r="J46" s="23">
        <f t="shared" si="1"/>
        <v>5446.8393972831982</v>
      </c>
    </row>
    <row r="47" spans="1:10">
      <c r="A47" t="s">
        <v>204</v>
      </c>
      <c r="B47" t="s">
        <v>206</v>
      </c>
      <c r="C47" s="20">
        <v>2031</v>
      </c>
      <c r="D47" t="s">
        <v>218</v>
      </c>
      <c r="E47" s="22">
        <v>225524.02364923299</v>
      </c>
      <c r="F47" s="22">
        <v>211333.56716789401</v>
      </c>
      <c r="G47" s="10">
        <v>217838.52712465101</v>
      </c>
      <c r="H47" s="23">
        <f t="shared" si="0"/>
        <v>6504.9599567569967</v>
      </c>
      <c r="I47" s="10">
        <v>238100.557779275</v>
      </c>
      <c r="J47" s="23">
        <f t="shared" si="1"/>
        <v>12576.534130042011</v>
      </c>
    </row>
    <row r="48" spans="1:10">
      <c r="A48" t="s">
        <v>204</v>
      </c>
      <c r="B48" t="s">
        <v>206</v>
      </c>
      <c r="C48" s="20">
        <v>2031</v>
      </c>
      <c r="D48" t="s">
        <v>222</v>
      </c>
      <c r="E48" s="22">
        <v>331406.65065592597</v>
      </c>
      <c r="F48" s="22">
        <v>288788.916998239</v>
      </c>
      <c r="G48" s="10">
        <v>292077.17059703002</v>
      </c>
      <c r="H48" s="23">
        <f t="shared" si="0"/>
        <v>3288.2535987910233</v>
      </c>
      <c r="I48" s="10">
        <v>353389.58689310902</v>
      </c>
      <c r="J48" s="23">
        <f t="shared" si="1"/>
        <v>21982.93623718305</v>
      </c>
    </row>
    <row r="49" spans="1:10">
      <c r="A49" t="s">
        <v>204</v>
      </c>
      <c r="B49" t="s">
        <v>206</v>
      </c>
      <c r="C49" s="20">
        <v>2031</v>
      </c>
      <c r="D49" t="s">
        <v>226</v>
      </c>
      <c r="E49" s="22">
        <v>217363.541084995</v>
      </c>
      <c r="F49" s="22">
        <v>157817.386594084</v>
      </c>
      <c r="G49" s="10">
        <v>159427.93543122901</v>
      </c>
      <c r="H49" s="23">
        <f t="shared" si="0"/>
        <v>1610.5488371450047</v>
      </c>
      <c r="I49" s="10">
        <v>230057.42281729399</v>
      </c>
      <c r="J49" s="23">
        <f t="shared" si="1"/>
        <v>12693.881732298993</v>
      </c>
    </row>
    <row r="50" spans="1:10">
      <c r="A50" t="s">
        <v>204</v>
      </c>
      <c r="B50" t="s">
        <v>206</v>
      </c>
      <c r="C50" s="20">
        <v>2031</v>
      </c>
      <c r="D50" t="s">
        <v>254</v>
      </c>
      <c r="E50" s="22">
        <v>34254.328207398299</v>
      </c>
      <c r="F50" s="22">
        <v>4352.6717876735102</v>
      </c>
      <c r="G50" s="10">
        <v>4352.6686117824102</v>
      </c>
      <c r="H50" s="23">
        <f t="shared" si="0"/>
        <v>-3.175891099999717E-3</v>
      </c>
      <c r="I50" s="10">
        <v>34253.919365265698</v>
      </c>
      <c r="J50" s="23">
        <f t="shared" si="1"/>
        <v>-0.40884213260142133</v>
      </c>
    </row>
    <row r="51" spans="1:10">
      <c r="A51" t="s">
        <v>204</v>
      </c>
      <c r="B51" t="s">
        <v>206</v>
      </c>
      <c r="C51" s="20">
        <v>2032</v>
      </c>
      <c r="D51" t="s">
        <v>232</v>
      </c>
      <c r="E51" s="22">
        <v>9598.84852137907</v>
      </c>
      <c r="F51" s="22">
        <v>7553.1808059513296</v>
      </c>
      <c r="G51" s="10">
        <v>7552.1126249187701</v>
      </c>
      <c r="H51" s="23">
        <f t="shared" si="0"/>
        <v>-1.0681810325595507</v>
      </c>
      <c r="I51" s="10">
        <v>9593.2618594135602</v>
      </c>
      <c r="J51" s="23">
        <f t="shared" si="1"/>
        <v>-5.5866619655098475</v>
      </c>
    </row>
    <row r="52" spans="1:10">
      <c r="A52" t="s">
        <v>204</v>
      </c>
      <c r="B52" t="s">
        <v>206</v>
      </c>
      <c r="C52" s="20">
        <v>2032</v>
      </c>
      <c r="D52" t="s">
        <v>272</v>
      </c>
      <c r="E52" s="22">
        <v>537418.86970415502</v>
      </c>
      <c r="F52" s="22">
        <v>170494.735164957</v>
      </c>
      <c r="G52" s="10">
        <v>170490.57460842101</v>
      </c>
      <c r="H52" s="23">
        <f t="shared" si="0"/>
        <v>-4.160556535993237</v>
      </c>
      <c r="I52" s="10">
        <v>537284.20595619699</v>
      </c>
      <c r="J52" s="23">
        <f t="shared" si="1"/>
        <v>-134.66374795802403</v>
      </c>
    </row>
    <row r="53" spans="1:10">
      <c r="A53" t="s">
        <v>204</v>
      </c>
      <c r="B53" t="s">
        <v>206</v>
      </c>
      <c r="C53" s="20">
        <v>2032</v>
      </c>
      <c r="D53" t="s">
        <v>208</v>
      </c>
      <c r="E53" s="22">
        <v>85399.003735340899</v>
      </c>
      <c r="F53" s="22">
        <v>56996.811360741704</v>
      </c>
      <c r="G53" s="10">
        <v>58983.855811727997</v>
      </c>
      <c r="H53" s="23">
        <f t="shared" si="0"/>
        <v>1987.0444509862937</v>
      </c>
      <c r="I53" s="10">
        <v>91808.470759101503</v>
      </c>
      <c r="J53" s="23">
        <f t="shared" si="1"/>
        <v>6409.4670237606042</v>
      </c>
    </row>
    <row r="54" spans="1:10">
      <c r="A54" t="s">
        <v>204</v>
      </c>
      <c r="B54" t="s">
        <v>206</v>
      </c>
      <c r="C54" s="20">
        <v>2032</v>
      </c>
      <c r="D54" t="s">
        <v>218</v>
      </c>
      <c r="E54" s="22">
        <v>229138.45834515299</v>
      </c>
      <c r="F54" s="22">
        <v>213088.38777197999</v>
      </c>
      <c r="G54" s="10">
        <v>221187.357647614</v>
      </c>
      <c r="H54" s="23">
        <f t="shared" si="0"/>
        <v>8098.9698756340076</v>
      </c>
      <c r="I54" s="10">
        <v>243856.95552281101</v>
      </c>
      <c r="J54" s="23">
        <f t="shared" si="1"/>
        <v>14718.497177658021</v>
      </c>
    </row>
    <row r="55" spans="1:10">
      <c r="A55" t="s">
        <v>204</v>
      </c>
      <c r="B55" t="s">
        <v>206</v>
      </c>
      <c r="C55" s="20">
        <v>2032</v>
      </c>
      <c r="D55" t="s">
        <v>222</v>
      </c>
      <c r="E55" s="22">
        <v>336146.74724408</v>
      </c>
      <c r="F55" s="22">
        <v>284265.11008855799</v>
      </c>
      <c r="G55" s="10">
        <v>288636.13492746197</v>
      </c>
      <c r="H55" s="23">
        <f t="shared" si="0"/>
        <v>4371.0248389039771</v>
      </c>
      <c r="I55" s="10">
        <v>361859.19410351902</v>
      </c>
      <c r="J55" s="23">
        <f t="shared" si="1"/>
        <v>25712.44685943902</v>
      </c>
    </row>
    <row r="56" spans="1:10">
      <c r="A56" t="s">
        <v>204</v>
      </c>
      <c r="B56" t="s">
        <v>206</v>
      </c>
      <c r="C56" s="20">
        <v>2032</v>
      </c>
      <c r="D56" t="s">
        <v>226</v>
      </c>
      <c r="E56" s="22">
        <v>221537.75764434601</v>
      </c>
      <c r="F56" s="22">
        <v>155577.52828525499</v>
      </c>
      <c r="G56" s="10">
        <v>157717.06668730499</v>
      </c>
      <c r="H56" s="23">
        <f t="shared" si="0"/>
        <v>2139.538402050006</v>
      </c>
      <c r="I56" s="10">
        <v>236449.72289225299</v>
      </c>
      <c r="J56" s="23">
        <f t="shared" si="1"/>
        <v>14911.965247906977</v>
      </c>
    </row>
    <row r="57" spans="1:10">
      <c r="A57" t="s">
        <v>204</v>
      </c>
      <c r="B57" t="s">
        <v>206</v>
      </c>
      <c r="C57" s="20">
        <v>2032</v>
      </c>
      <c r="D57" t="s">
        <v>254</v>
      </c>
      <c r="E57" s="22">
        <v>34087.087916076001</v>
      </c>
      <c r="F57" s="22">
        <v>4303.7811032753298</v>
      </c>
      <c r="G57" s="10">
        <v>4303.7751806773804</v>
      </c>
      <c r="H57" s="23">
        <f t="shared" si="0"/>
        <v>-5.9225979493930936E-3</v>
      </c>
      <c r="I57" s="10">
        <v>34086.461280867603</v>
      </c>
      <c r="J57" s="23">
        <f t="shared" si="1"/>
        <v>-0.62663520839851117</v>
      </c>
    </row>
    <row r="58" spans="1:10">
      <c r="A58" t="s">
        <v>204</v>
      </c>
      <c r="B58" t="s">
        <v>206</v>
      </c>
      <c r="C58" s="20">
        <v>2033</v>
      </c>
      <c r="D58" t="s">
        <v>232</v>
      </c>
      <c r="E58" s="22">
        <v>9848.1462555468297</v>
      </c>
      <c r="F58" s="22">
        <v>7604.6180735972603</v>
      </c>
      <c r="G58" s="10">
        <v>7602.8361313503801</v>
      </c>
      <c r="H58" s="23">
        <f t="shared" si="0"/>
        <v>-1.7819422468801349</v>
      </c>
      <c r="I58" s="10">
        <v>9839.9045013670893</v>
      </c>
      <c r="J58" s="23">
        <f t="shared" si="1"/>
        <v>-8.2417541797403828</v>
      </c>
    </row>
    <row r="59" spans="1:10">
      <c r="A59" t="s">
        <v>204</v>
      </c>
      <c r="B59" t="s">
        <v>206</v>
      </c>
      <c r="C59" s="20">
        <v>2033</v>
      </c>
      <c r="D59" t="s">
        <v>272</v>
      </c>
      <c r="E59" s="22">
        <v>544893.70549307496</v>
      </c>
      <c r="F59" s="22">
        <v>173615.0775552</v>
      </c>
      <c r="G59" s="10">
        <v>173607.86723671001</v>
      </c>
      <c r="H59" s="23">
        <f t="shared" si="0"/>
        <v>-7.2103184899897315</v>
      </c>
      <c r="I59" s="10">
        <v>544700.38172210602</v>
      </c>
      <c r="J59" s="23">
        <f t="shared" si="1"/>
        <v>-193.32377096894197</v>
      </c>
    </row>
    <row r="60" spans="1:10">
      <c r="A60" t="s">
        <v>204</v>
      </c>
      <c r="B60" t="s">
        <v>206</v>
      </c>
      <c r="C60" s="20">
        <v>2033</v>
      </c>
      <c r="D60" t="s">
        <v>208</v>
      </c>
      <c r="E60" s="22">
        <v>87127.7001451127</v>
      </c>
      <c r="F60" s="22">
        <v>57474.192573664601</v>
      </c>
      <c r="G60" s="10">
        <v>59943.004150861998</v>
      </c>
      <c r="H60" s="23">
        <f t="shared" si="0"/>
        <v>2468.8115771973971</v>
      </c>
      <c r="I60" s="10">
        <v>94543.439215228296</v>
      </c>
      <c r="J60" s="23">
        <f t="shared" si="1"/>
        <v>7415.7390701155964</v>
      </c>
    </row>
    <row r="61" spans="1:10">
      <c r="A61" t="s">
        <v>204</v>
      </c>
      <c r="B61" t="s">
        <v>206</v>
      </c>
      <c r="C61" s="20">
        <v>2033</v>
      </c>
      <c r="D61" t="s">
        <v>218</v>
      </c>
      <c r="E61" s="22">
        <v>232778.03961250299</v>
      </c>
      <c r="F61" s="22">
        <v>215164.89475945101</v>
      </c>
      <c r="G61" s="10">
        <v>224962.62840764999</v>
      </c>
      <c r="H61" s="23">
        <f t="shared" si="0"/>
        <v>9797.7336481989769</v>
      </c>
      <c r="I61" s="10">
        <v>249717.66641273399</v>
      </c>
      <c r="J61" s="23">
        <f t="shared" si="1"/>
        <v>16939.626800230995</v>
      </c>
    </row>
    <row r="62" spans="1:10">
      <c r="A62" t="s">
        <v>204</v>
      </c>
      <c r="B62" t="s">
        <v>206</v>
      </c>
      <c r="C62" s="20">
        <v>2033</v>
      </c>
      <c r="D62" t="s">
        <v>222</v>
      </c>
      <c r="E62" s="22">
        <v>340812.851546855</v>
      </c>
      <c r="F62" s="22">
        <v>280610.838501241</v>
      </c>
      <c r="G62" s="10">
        <v>286211.94362940302</v>
      </c>
      <c r="H62" s="23">
        <f t="shared" si="0"/>
        <v>5601.1051281620166</v>
      </c>
      <c r="I62" s="10">
        <v>370388.04380476201</v>
      </c>
      <c r="J62" s="23">
        <f t="shared" si="1"/>
        <v>29575.192257907009</v>
      </c>
    </row>
    <row r="63" spans="1:10">
      <c r="A63" t="s">
        <v>204</v>
      </c>
      <c r="B63" t="s">
        <v>206</v>
      </c>
      <c r="C63" s="20">
        <v>2033</v>
      </c>
      <c r="D63" t="s">
        <v>226</v>
      </c>
      <c r="E63" s="22">
        <v>225779.72621133301</v>
      </c>
      <c r="F63" s="22">
        <v>154238.31683006699</v>
      </c>
      <c r="G63" s="10">
        <v>156982.44646113599</v>
      </c>
      <c r="H63" s="23">
        <f t="shared" si="0"/>
        <v>2744.1296310689941</v>
      </c>
      <c r="I63" s="10">
        <v>243003.80859767401</v>
      </c>
      <c r="J63" s="23">
        <f t="shared" si="1"/>
        <v>17224.082386341004</v>
      </c>
    </row>
    <row r="64" spans="1:10">
      <c r="A64" t="s">
        <v>204</v>
      </c>
      <c r="B64" t="s">
        <v>206</v>
      </c>
      <c r="C64" s="20">
        <v>2033</v>
      </c>
      <c r="D64" t="s">
        <v>254</v>
      </c>
      <c r="E64" s="22">
        <v>33870.005073826702</v>
      </c>
      <c r="F64" s="22">
        <v>4252.3072105258398</v>
      </c>
      <c r="G64" s="10">
        <v>4252.29720334171</v>
      </c>
      <c r="H64" s="23">
        <f t="shared" si="0"/>
        <v>-1.0007184129790403E-2</v>
      </c>
      <c r="I64" s="10">
        <v>33869.099866803401</v>
      </c>
      <c r="J64" s="23">
        <f t="shared" si="1"/>
        <v>-0.90520702330104541</v>
      </c>
    </row>
    <row r="65" spans="1:10">
      <c r="A65" t="s">
        <v>204</v>
      </c>
      <c r="B65" t="s">
        <v>206</v>
      </c>
      <c r="C65" s="20">
        <v>2034</v>
      </c>
      <c r="D65" t="s">
        <v>232</v>
      </c>
      <c r="E65" s="22">
        <v>10114.145449084799</v>
      </c>
      <c r="F65" s="22">
        <v>7678.7944048035897</v>
      </c>
      <c r="G65" s="10">
        <v>7676.0245439495702</v>
      </c>
      <c r="H65" s="23">
        <f t="shared" si="0"/>
        <v>-2.7698608540194982</v>
      </c>
      <c r="I65" s="10">
        <v>10102.4944978288</v>
      </c>
      <c r="J65" s="23">
        <f t="shared" si="1"/>
        <v>-11.650951255998734</v>
      </c>
    </row>
    <row r="66" spans="1:10">
      <c r="A66" t="s">
        <v>204</v>
      </c>
      <c r="B66" t="s">
        <v>206</v>
      </c>
      <c r="C66" s="20">
        <v>2034</v>
      </c>
      <c r="D66" t="s">
        <v>272</v>
      </c>
      <c r="E66" s="22">
        <v>552167.39327729004</v>
      </c>
      <c r="F66" s="22">
        <v>176941.05711612999</v>
      </c>
      <c r="G66" s="10">
        <v>176929.43016219899</v>
      </c>
      <c r="H66" s="23">
        <f t="shared" ref="H66:H129" si="2">G66-F66</f>
        <v>-11.626953931001481</v>
      </c>
      <c r="I66" s="10">
        <v>551902.07869554905</v>
      </c>
      <c r="J66" s="23">
        <f t="shared" ref="J66:J129" si="3">I66-E66</f>
        <v>-265.3145817409968</v>
      </c>
    </row>
    <row r="67" spans="1:10">
      <c r="A67" t="s">
        <v>204</v>
      </c>
      <c r="B67" t="s">
        <v>206</v>
      </c>
      <c r="C67" s="20">
        <v>2034</v>
      </c>
      <c r="D67" t="s">
        <v>208</v>
      </c>
      <c r="E67" s="22">
        <v>88901.274829061498</v>
      </c>
      <c r="F67" s="22">
        <v>58053.713413029203</v>
      </c>
      <c r="G67" s="10">
        <v>61042.637335725798</v>
      </c>
      <c r="H67" s="23">
        <f t="shared" si="2"/>
        <v>2988.9239226965947</v>
      </c>
      <c r="I67" s="10">
        <v>97366.541297579504</v>
      </c>
      <c r="J67" s="23">
        <f t="shared" si="3"/>
        <v>8465.2664685180061</v>
      </c>
    </row>
    <row r="68" spans="1:10">
      <c r="A68" t="s">
        <v>204</v>
      </c>
      <c r="B68" t="s">
        <v>206</v>
      </c>
      <c r="C68" s="20">
        <v>2034</v>
      </c>
      <c r="D68" t="s">
        <v>218</v>
      </c>
      <c r="E68" s="22">
        <v>236428.524015881</v>
      </c>
      <c r="F68" s="22">
        <v>217567.563897213</v>
      </c>
      <c r="G68" s="10">
        <v>229161.34435344001</v>
      </c>
      <c r="H68" s="23">
        <f t="shared" si="2"/>
        <v>11593.780456227018</v>
      </c>
      <c r="I68" s="10">
        <v>255666.35650111301</v>
      </c>
      <c r="J68" s="23">
        <f t="shared" si="3"/>
        <v>19237.832485232007</v>
      </c>
    </row>
    <row r="69" spans="1:10">
      <c r="A69" t="s">
        <v>204</v>
      </c>
      <c r="B69" t="s">
        <v>206</v>
      </c>
      <c r="C69" s="20">
        <v>2034</v>
      </c>
      <c r="D69" t="s">
        <v>222</v>
      </c>
      <c r="E69" s="22">
        <v>345427.40392034798</v>
      </c>
      <c r="F69" s="22">
        <v>277784.32655589399</v>
      </c>
      <c r="G69" s="10">
        <v>284761.825731833</v>
      </c>
      <c r="H69" s="23">
        <f t="shared" si="2"/>
        <v>6977.4991759390105</v>
      </c>
      <c r="I69" s="10">
        <v>378994.90901390498</v>
      </c>
      <c r="J69" s="23">
        <f t="shared" si="3"/>
        <v>33567.505093557003</v>
      </c>
    </row>
    <row r="70" spans="1:10">
      <c r="A70" t="s">
        <v>204</v>
      </c>
      <c r="B70" t="s">
        <v>206</v>
      </c>
      <c r="C70" s="20">
        <v>2034</v>
      </c>
      <c r="D70" t="s">
        <v>226</v>
      </c>
      <c r="E70" s="22">
        <v>230099.598370269</v>
      </c>
      <c r="F70" s="22">
        <v>153524.82118498601</v>
      </c>
      <c r="G70" s="10">
        <v>156946.43612800399</v>
      </c>
      <c r="H70" s="23">
        <f t="shared" si="2"/>
        <v>3421.6149430179794</v>
      </c>
      <c r="I70" s="10">
        <v>249728.24511568001</v>
      </c>
      <c r="J70" s="23">
        <f t="shared" si="3"/>
        <v>19628.64674541101</v>
      </c>
    </row>
    <row r="71" spans="1:10">
      <c r="A71" t="s">
        <v>204</v>
      </c>
      <c r="B71" t="s">
        <v>206</v>
      </c>
      <c r="C71" s="20">
        <v>2034</v>
      </c>
      <c r="D71" t="s">
        <v>254</v>
      </c>
      <c r="E71" s="22">
        <v>33651.128671637103</v>
      </c>
      <c r="F71" s="22">
        <v>4205.7076652153301</v>
      </c>
      <c r="G71" s="10">
        <v>4205.6919264368798</v>
      </c>
      <c r="H71" s="23">
        <f t="shared" si="2"/>
        <v>-1.5738778450213431E-2</v>
      </c>
      <c r="I71" s="10">
        <v>33649.877925897097</v>
      </c>
      <c r="J71" s="23">
        <f t="shared" si="3"/>
        <v>-1.2507457400060957</v>
      </c>
    </row>
    <row r="72" spans="1:10">
      <c r="A72" t="s">
        <v>204</v>
      </c>
      <c r="B72" t="s">
        <v>206</v>
      </c>
      <c r="C72" s="20">
        <v>2035</v>
      </c>
      <c r="D72" t="s">
        <v>232</v>
      </c>
      <c r="E72" s="22">
        <v>10398.115207859901</v>
      </c>
      <c r="F72" s="22">
        <v>7770.0414285585503</v>
      </c>
      <c r="G72" s="10">
        <v>7765.9489273753697</v>
      </c>
      <c r="H72" s="23">
        <f t="shared" si="2"/>
        <v>-4.0925011831805023</v>
      </c>
      <c r="I72" s="10">
        <v>10382.1904120895</v>
      </c>
      <c r="J72" s="23">
        <f t="shared" si="3"/>
        <v>-15.924795770401033</v>
      </c>
    </row>
    <row r="73" spans="1:10">
      <c r="A73" t="s">
        <v>204</v>
      </c>
      <c r="B73" t="s">
        <v>206</v>
      </c>
      <c r="C73" s="20">
        <v>2035</v>
      </c>
      <c r="D73" t="s">
        <v>272</v>
      </c>
      <c r="E73" s="22">
        <v>559313.05711263197</v>
      </c>
      <c r="F73" s="22">
        <v>180497.64443943201</v>
      </c>
      <c r="G73" s="10">
        <v>180479.90195607199</v>
      </c>
      <c r="H73" s="23">
        <f t="shared" si="2"/>
        <v>-17.742483360023471</v>
      </c>
      <c r="I73" s="10">
        <v>558961.53146092605</v>
      </c>
      <c r="J73" s="23">
        <f t="shared" si="3"/>
        <v>-351.52565170591697</v>
      </c>
    </row>
    <row r="74" spans="1:10">
      <c r="A74" t="s">
        <v>204</v>
      </c>
      <c r="B74" t="s">
        <v>206</v>
      </c>
      <c r="C74" s="20">
        <v>2035</v>
      </c>
      <c r="D74" t="s">
        <v>208</v>
      </c>
      <c r="E74" s="22">
        <v>90715.288025571004</v>
      </c>
      <c r="F74" s="22">
        <v>58731.2109822641</v>
      </c>
      <c r="G74" s="10">
        <v>62275.638838064799</v>
      </c>
      <c r="H74" s="23">
        <f t="shared" si="2"/>
        <v>3544.427855800699</v>
      </c>
      <c r="I74" s="10">
        <v>100272.951283078</v>
      </c>
      <c r="J74" s="23">
        <f t="shared" si="3"/>
        <v>9557.6632575069962</v>
      </c>
    </row>
    <row r="75" spans="1:10">
      <c r="A75" t="s">
        <v>204</v>
      </c>
      <c r="B75" t="s">
        <v>206</v>
      </c>
      <c r="C75" s="20">
        <v>2035</v>
      </c>
      <c r="D75" t="s">
        <v>218</v>
      </c>
      <c r="E75" s="22">
        <v>240085.563325169</v>
      </c>
      <c r="F75" s="22">
        <v>220166.16182307201</v>
      </c>
      <c r="G75" s="10">
        <v>233645.80989788499</v>
      </c>
      <c r="H75" s="23">
        <f t="shared" si="2"/>
        <v>13479.648074812983</v>
      </c>
      <c r="I75" s="10">
        <v>261696.64466525699</v>
      </c>
      <c r="J75" s="23">
        <f t="shared" si="3"/>
        <v>21611.081340087985</v>
      </c>
    </row>
    <row r="76" spans="1:10">
      <c r="A76" t="s">
        <v>204</v>
      </c>
      <c r="B76" t="s">
        <v>206</v>
      </c>
      <c r="C76" s="20">
        <v>2035</v>
      </c>
      <c r="D76" t="s">
        <v>222</v>
      </c>
      <c r="E76" s="22">
        <v>350011.64920216199</v>
      </c>
      <c r="F76" s="22">
        <v>275684.56497207301</v>
      </c>
      <c r="G76" s="10">
        <v>284179.66413154098</v>
      </c>
      <c r="H76" s="23">
        <f t="shared" si="2"/>
        <v>8495.0991594679654</v>
      </c>
      <c r="I76" s="10">
        <v>387697.164048001</v>
      </c>
      <c r="J76" s="23">
        <f t="shared" si="3"/>
        <v>37685.514845839003</v>
      </c>
    </row>
    <row r="77" spans="1:10">
      <c r="A77" t="s">
        <v>204</v>
      </c>
      <c r="B77" t="s">
        <v>206</v>
      </c>
      <c r="C77" s="20">
        <v>2035</v>
      </c>
      <c r="D77" t="s">
        <v>226</v>
      </c>
      <c r="E77" s="22">
        <v>234502.71400288999</v>
      </c>
      <c r="F77" s="22">
        <v>153396.239849512</v>
      </c>
      <c r="G77" s="10">
        <v>157568.37173569499</v>
      </c>
      <c r="H77" s="23">
        <f t="shared" si="2"/>
        <v>4172.1318861829932</v>
      </c>
      <c r="I77" s="10">
        <v>256626.61255713899</v>
      </c>
      <c r="J77" s="23">
        <f t="shared" si="3"/>
        <v>22123.898554248997</v>
      </c>
    </row>
    <row r="78" spans="1:10">
      <c r="A78" t="s">
        <v>204</v>
      </c>
      <c r="B78" t="s">
        <v>206</v>
      </c>
      <c r="C78" s="20">
        <v>2035</v>
      </c>
      <c r="D78" t="s">
        <v>254</v>
      </c>
      <c r="E78" s="22">
        <v>33448.9480299434</v>
      </c>
      <c r="F78" s="22">
        <v>4160.1115040292698</v>
      </c>
      <c r="G78" s="10">
        <v>4160.0880478735698</v>
      </c>
      <c r="H78" s="23">
        <f t="shared" si="2"/>
        <v>-2.3456155699932424E-2</v>
      </c>
      <c r="I78" s="10">
        <v>33447.278871464798</v>
      </c>
      <c r="J78" s="23">
        <f t="shared" si="3"/>
        <v>-1.6691584786021849</v>
      </c>
    </row>
    <row r="79" spans="1:10">
      <c r="A79" t="s">
        <v>204</v>
      </c>
      <c r="B79" t="s">
        <v>206</v>
      </c>
      <c r="C79" s="20">
        <v>2036</v>
      </c>
      <c r="D79" t="s">
        <v>232</v>
      </c>
      <c r="E79" s="22">
        <v>10699.569249881501</v>
      </c>
      <c r="F79" s="22">
        <v>7881.8963063302199</v>
      </c>
      <c r="G79" s="10">
        <v>7876.0828678223097</v>
      </c>
      <c r="H79" s="23">
        <f t="shared" si="2"/>
        <v>-5.8134385079101776</v>
      </c>
      <c r="I79" s="10">
        <v>10678.3911776571</v>
      </c>
      <c r="J79" s="23">
        <f t="shared" si="3"/>
        <v>-21.178072224400239</v>
      </c>
    </row>
    <row r="80" spans="1:10">
      <c r="A80" t="s">
        <v>204</v>
      </c>
      <c r="B80" t="s">
        <v>206</v>
      </c>
      <c r="C80" s="20">
        <v>2036</v>
      </c>
      <c r="D80" t="s">
        <v>272</v>
      </c>
      <c r="E80" s="22">
        <v>566367.79963174998</v>
      </c>
      <c r="F80" s="22">
        <v>184296.47193943799</v>
      </c>
      <c r="G80" s="10">
        <v>184270.55424889401</v>
      </c>
      <c r="H80" s="23">
        <f t="shared" si="2"/>
        <v>-25.917690543981735</v>
      </c>
      <c r="I80" s="10">
        <v>565915.068561455</v>
      </c>
      <c r="J80" s="23">
        <f t="shared" si="3"/>
        <v>-452.73107029497623</v>
      </c>
    </row>
    <row r="81" spans="1:10">
      <c r="A81" t="s">
        <v>204</v>
      </c>
      <c r="B81" t="s">
        <v>206</v>
      </c>
      <c r="C81" s="20">
        <v>2036</v>
      </c>
      <c r="D81" t="s">
        <v>208</v>
      </c>
      <c r="E81" s="22">
        <v>92562.237324920105</v>
      </c>
      <c r="F81" s="22">
        <v>59518.431651891697</v>
      </c>
      <c r="G81" s="10">
        <v>63653.403077987597</v>
      </c>
      <c r="H81" s="23">
        <f t="shared" si="2"/>
        <v>4134.9714260959008</v>
      </c>
      <c r="I81" s="10">
        <v>103253.81590007601</v>
      </c>
      <c r="J81" s="23">
        <f t="shared" si="3"/>
        <v>10691.578575155901</v>
      </c>
    </row>
    <row r="82" spans="1:10">
      <c r="A82" t="s">
        <v>204</v>
      </c>
      <c r="B82" t="s">
        <v>206</v>
      </c>
      <c r="C82" s="20">
        <v>2036</v>
      </c>
      <c r="D82" t="s">
        <v>218</v>
      </c>
      <c r="E82" s="22">
        <v>243738.566281017</v>
      </c>
      <c r="F82" s="22">
        <v>222955.57175076701</v>
      </c>
      <c r="G82" s="10">
        <v>238410.323156125</v>
      </c>
      <c r="H82" s="23">
        <f t="shared" si="2"/>
        <v>15454.751405357994</v>
      </c>
      <c r="I82" s="10">
        <v>267795.29471138702</v>
      </c>
      <c r="J82" s="23">
        <f t="shared" si="3"/>
        <v>24056.728430370014</v>
      </c>
    </row>
    <row r="83" spans="1:10">
      <c r="A83" t="s">
        <v>204</v>
      </c>
      <c r="B83" t="s">
        <v>206</v>
      </c>
      <c r="C83" s="20">
        <v>2036</v>
      </c>
      <c r="D83" t="s">
        <v>222</v>
      </c>
      <c r="E83" s="22">
        <v>354569.078500011</v>
      </c>
      <c r="F83" s="22">
        <v>274323.31671974203</v>
      </c>
      <c r="G83" s="10">
        <v>284477.185074693</v>
      </c>
      <c r="H83" s="23">
        <f t="shared" si="2"/>
        <v>10153.868354950973</v>
      </c>
      <c r="I83" s="10">
        <v>396494.62961773598</v>
      </c>
      <c r="J83" s="23">
        <f t="shared" si="3"/>
        <v>41925.551117724972</v>
      </c>
    </row>
    <row r="84" spans="1:10">
      <c r="A84" t="s">
        <v>204</v>
      </c>
      <c r="B84" t="s">
        <v>206</v>
      </c>
      <c r="C84" s="20">
        <v>2036</v>
      </c>
      <c r="D84" t="s">
        <v>226</v>
      </c>
      <c r="E84" s="22">
        <v>238979.25806692301</v>
      </c>
      <c r="F84" s="22">
        <v>153834.84354562301</v>
      </c>
      <c r="G84" s="10">
        <v>158831.70822770399</v>
      </c>
      <c r="H84" s="23">
        <f t="shared" si="2"/>
        <v>4996.8646820809809</v>
      </c>
      <c r="I84" s="10">
        <v>263685.61504529801</v>
      </c>
      <c r="J84" s="23">
        <f t="shared" si="3"/>
        <v>24706.356978374999</v>
      </c>
    </row>
    <row r="85" spans="1:10">
      <c r="A85" t="s">
        <v>204</v>
      </c>
      <c r="B85" t="s">
        <v>206</v>
      </c>
      <c r="C85" s="20">
        <v>2036</v>
      </c>
      <c r="D85" t="s">
        <v>254</v>
      </c>
      <c r="E85" s="22">
        <v>33269.990098105198</v>
      </c>
      <c r="F85" s="22">
        <v>4116.1192591164499</v>
      </c>
      <c r="G85" s="10">
        <v>4116.0857587801502</v>
      </c>
      <c r="H85" s="23">
        <f t="shared" si="2"/>
        <v>-3.3500336299766786E-2</v>
      </c>
      <c r="I85" s="10">
        <v>33267.824025098198</v>
      </c>
      <c r="J85" s="23">
        <f t="shared" si="3"/>
        <v>-2.1660730069997953</v>
      </c>
    </row>
    <row r="86" spans="1:10">
      <c r="A86" t="s">
        <v>204</v>
      </c>
      <c r="B86" t="s">
        <v>206</v>
      </c>
      <c r="C86" s="20">
        <v>2037</v>
      </c>
      <c r="D86" t="s">
        <v>232</v>
      </c>
      <c r="E86" s="22">
        <v>11017.9420254996</v>
      </c>
      <c r="F86" s="22">
        <v>8011.7729252798899</v>
      </c>
      <c r="G86" s="10">
        <v>8003.7753545579098</v>
      </c>
      <c r="H86" s="23">
        <f t="shared" si="2"/>
        <v>-7.9975707219800825</v>
      </c>
      <c r="I86" s="10">
        <v>10990.4137947985</v>
      </c>
      <c r="J86" s="23">
        <f t="shared" si="3"/>
        <v>-27.528230701100256</v>
      </c>
    </row>
    <row r="87" spans="1:10">
      <c r="A87" t="s">
        <v>204</v>
      </c>
      <c r="B87" t="s">
        <v>206</v>
      </c>
      <c r="C87" s="20">
        <v>2037</v>
      </c>
      <c r="D87" t="s">
        <v>272</v>
      </c>
      <c r="E87" s="22">
        <v>573332.31183429505</v>
      </c>
      <c r="F87" s="22">
        <v>188237.87650128399</v>
      </c>
      <c r="G87" s="10">
        <v>188201.34338922499</v>
      </c>
      <c r="H87" s="23">
        <f t="shared" si="2"/>
        <v>-36.533112058998086</v>
      </c>
      <c r="I87" s="10">
        <v>572762.65925974504</v>
      </c>
      <c r="J87" s="23">
        <f t="shared" si="3"/>
        <v>-569.6525745500112</v>
      </c>
    </row>
    <row r="88" spans="1:10">
      <c r="A88" t="s">
        <v>204</v>
      </c>
      <c r="B88" t="s">
        <v>206</v>
      </c>
      <c r="C88" s="20">
        <v>2037</v>
      </c>
      <c r="D88" t="s">
        <v>208</v>
      </c>
      <c r="E88" s="22">
        <v>94434.491831179796</v>
      </c>
      <c r="F88" s="22">
        <v>60375.611993637598</v>
      </c>
      <c r="G88" s="10">
        <v>65132.642373226197</v>
      </c>
      <c r="H88" s="23">
        <f t="shared" si="2"/>
        <v>4757.0303795885993</v>
      </c>
      <c r="I88" s="10">
        <v>106298.553139614</v>
      </c>
      <c r="J88" s="23">
        <f t="shared" si="3"/>
        <v>11864.061308434204</v>
      </c>
    </row>
    <row r="89" spans="1:10">
      <c r="A89" t="s">
        <v>204</v>
      </c>
      <c r="B89" t="s">
        <v>206</v>
      </c>
      <c r="C89" s="20">
        <v>2037</v>
      </c>
      <c r="D89" t="s">
        <v>218</v>
      </c>
      <c r="E89" s="22">
        <v>247373.98097405801</v>
      </c>
      <c r="F89" s="22">
        <v>225784.219352304</v>
      </c>
      <c r="G89" s="10">
        <v>243289.27875961</v>
      </c>
      <c r="H89" s="23">
        <f t="shared" si="2"/>
        <v>17505.059407305991</v>
      </c>
      <c r="I89" s="10">
        <v>273943.11553737998</v>
      </c>
      <c r="J89" s="23">
        <f t="shared" si="3"/>
        <v>26569.134563321975</v>
      </c>
    </row>
    <row r="90" spans="1:10">
      <c r="A90" t="s">
        <v>204</v>
      </c>
      <c r="B90" t="s">
        <v>206</v>
      </c>
      <c r="C90" s="20">
        <v>2037</v>
      </c>
      <c r="D90" t="s">
        <v>222</v>
      </c>
      <c r="E90" s="22">
        <v>359096.14878116798</v>
      </c>
      <c r="F90" s="22">
        <v>273520.05157167203</v>
      </c>
      <c r="G90" s="10">
        <v>285466.43506332301</v>
      </c>
      <c r="H90" s="23">
        <f t="shared" si="2"/>
        <v>11946.38349165098</v>
      </c>
      <c r="I90" s="10">
        <v>405372.47130504902</v>
      </c>
      <c r="J90" s="23">
        <f t="shared" si="3"/>
        <v>46276.322523881041</v>
      </c>
    </row>
    <row r="91" spans="1:10">
      <c r="A91" t="s">
        <v>204</v>
      </c>
      <c r="B91" t="s">
        <v>206</v>
      </c>
      <c r="C91" s="20">
        <v>2037</v>
      </c>
      <c r="D91" t="s">
        <v>226</v>
      </c>
      <c r="E91" s="22">
        <v>243516.19386434599</v>
      </c>
      <c r="F91" s="22">
        <v>154688.37709107299</v>
      </c>
      <c r="G91" s="10">
        <v>160581.34070012701</v>
      </c>
      <c r="H91" s="23">
        <f t="shared" si="2"/>
        <v>5892.9636090540153</v>
      </c>
      <c r="I91" s="10">
        <v>270885.35957799701</v>
      </c>
      <c r="J91" s="23">
        <f t="shared" si="3"/>
        <v>27369.165713651018</v>
      </c>
    </row>
    <row r="92" spans="1:10">
      <c r="A92" t="s">
        <v>204</v>
      </c>
      <c r="B92" t="s">
        <v>206</v>
      </c>
      <c r="C92" s="20">
        <v>2037</v>
      </c>
      <c r="D92" t="s">
        <v>254</v>
      </c>
      <c r="E92" s="22">
        <v>33115.692601206298</v>
      </c>
      <c r="F92" s="22">
        <v>4072.5278122136801</v>
      </c>
      <c r="G92" s="10">
        <v>4072.4816205686702</v>
      </c>
      <c r="H92" s="23">
        <f t="shared" si="2"/>
        <v>-4.6191645009912463E-2</v>
      </c>
      <c r="I92" s="10">
        <v>33112.945636635799</v>
      </c>
      <c r="J92" s="23">
        <f t="shared" si="3"/>
        <v>-2.746964570498676</v>
      </c>
    </row>
    <row r="93" spans="1:10">
      <c r="A93" t="s">
        <v>204</v>
      </c>
      <c r="B93" t="s">
        <v>206</v>
      </c>
      <c r="C93" s="20">
        <v>2038</v>
      </c>
      <c r="D93" t="s">
        <v>232</v>
      </c>
      <c r="E93" s="22">
        <v>11352.7672026985</v>
      </c>
      <c r="F93" s="22">
        <v>8159.8063685670504</v>
      </c>
      <c r="G93" s="10">
        <v>8149.1101727823498</v>
      </c>
      <c r="H93" s="23">
        <f t="shared" si="2"/>
        <v>-10.696195784700649</v>
      </c>
      <c r="I93" s="10">
        <v>11317.6785263701</v>
      </c>
      <c r="J93" s="23">
        <f t="shared" si="3"/>
        <v>-35.088676328399742</v>
      </c>
    </row>
    <row r="94" spans="1:10">
      <c r="A94" t="s">
        <v>204</v>
      </c>
      <c r="B94" t="s">
        <v>206</v>
      </c>
      <c r="C94" s="20">
        <v>2038</v>
      </c>
      <c r="D94" t="s">
        <v>272</v>
      </c>
      <c r="E94" s="22">
        <v>580412.00507320103</v>
      </c>
      <c r="F94" s="22">
        <v>192262.928300575</v>
      </c>
      <c r="G94" s="10">
        <v>192212.96510579201</v>
      </c>
      <c r="H94" s="23">
        <f t="shared" si="2"/>
        <v>-49.963194782991195</v>
      </c>
      <c r="I94" s="10">
        <v>579709.15080810699</v>
      </c>
      <c r="J94" s="23">
        <f t="shared" si="3"/>
        <v>-702.85426509403624</v>
      </c>
    </row>
    <row r="95" spans="1:10">
      <c r="A95" t="s">
        <v>204</v>
      </c>
      <c r="B95" t="s">
        <v>206</v>
      </c>
      <c r="C95" s="20">
        <v>2038</v>
      </c>
      <c r="D95" t="s">
        <v>208</v>
      </c>
      <c r="E95" s="22">
        <v>96323.344973866799</v>
      </c>
      <c r="F95" s="22">
        <v>61282.044400151302</v>
      </c>
      <c r="G95" s="10">
        <v>66690.176392691894</v>
      </c>
      <c r="H95" s="23">
        <f t="shared" si="2"/>
        <v>5408.1319925405915</v>
      </c>
      <c r="I95" s="10">
        <v>109397.410233203</v>
      </c>
      <c r="J95" s="23">
        <f t="shared" si="3"/>
        <v>13074.065259336203</v>
      </c>
    </row>
    <row r="96" spans="1:10">
      <c r="A96" t="s">
        <v>204</v>
      </c>
      <c r="B96" t="s">
        <v>206</v>
      </c>
      <c r="C96" s="20">
        <v>2038</v>
      </c>
      <c r="D96" t="s">
        <v>218</v>
      </c>
      <c r="E96" s="22">
        <v>250978.10209761499</v>
      </c>
      <c r="F96" s="22">
        <v>228649.062316411</v>
      </c>
      <c r="G96" s="10">
        <v>248273.44457909101</v>
      </c>
      <c r="H96" s="23">
        <f t="shared" si="2"/>
        <v>19624.38226268001</v>
      </c>
      <c r="I96" s="10">
        <v>280123.02241032303</v>
      </c>
      <c r="J96" s="23">
        <f t="shared" si="3"/>
        <v>29144.92031270804</v>
      </c>
    </row>
    <row r="97" spans="1:10">
      <c r="A97" t="s">
        <v>204</v>
      </c>
      <c r="B97" t="s">
        <v>206</v>
      </c>
      <c r="C97" s="20">
        <v>2038</v>
      </c>
      <c r="D97" t="s">
        <v>222</v>
      </c>
      <c r="E97" s="22">
        <v>363612.38923522597</v>
      </c>
      <c r="F97" s="22">
        <v>273172.20195006003</v>
      </c>
      <c r="G97" s="10">
        <v>287037.68007086799</v>
      </c>
      <c r="H97" s="23">
        <f t="shared" si="2"/>
        <v>13865.478120807966</v>
      </c>
      <c r="I97" s="10">
        <v>414343.96499136701</v>
      </c>
      <c r="J97" s="23">
        <f t="shared" si="3"/>
        <v>50731.575756141043</v>
      </c>
    </row>
    <row r="98" spans="1:10">
      <c r="A98" t="s">
        <v>204</v>
      </c>
      <c r="B98" t="s">
        <v>206</v>
      </c>
      <c r="C98" s="20">
        <v>2038</v>
      </c>
      <c r="D98" t="s">
        <v>226</v>
      </c>
      <c r="E98" s="22">
        <v>248114.497066271</v>
      </c>
      <c r="F98" s="22">
        <v>155834.13815602401</v>
      </c>
      <c r="G98" s="10">
        <v>162691.669499593</v>
      </c>
      <c r="H98" s="23">
        <f t="shared" si="2"/>
        <v>6857.5313435689895</v>
      </c>
      <c r="I98" s="10">
        <v>278223.18557818403</v>
      </c>
      <c r="J98" s="23">
        <f t="shared" si="3"/>
        <v>30108.688511913031</v>
      </c>
    </row>
    <row r="99" spans="1:10">
      <c r="A99" t="s">
        <v>204</v>
      </c>
      <c r="B99" t="s">
        <v>206</v>
      </c>
      <c r="C99" s="20">
        <v>2038</v>
      </c>
      <c r="D99" t="s">
        <v>254</v>
      </c>
      <c r="E99" s="22">
        <v>33045.967491497198</v>
      </c>
      <c r="F99" s="22">
        <v>4031.3825828460599</v>
      </c>
      <c r="G99" s="10">
        <v>4031.3208452899798</v>
      </c>
      <c r="H99" s="23">
        <f t="shared" si="2"/>
        <v>-6.173755608006104E-2</v>
      </c>
      <c r="I99" s="10">
        <v>33042.550959519802</v>
      </c>
      <c r="J99" s="23">
        <f t="shared" si="3"/>
        <v>-3.4165319773965166</v>
      </c>
    </row>
    <row r="100" spans="1:10">
      <c r="A100" t="s">
        <v>204</v>
      </c>
      <c r="B100" t="s">
        <v>206</v>
      </c>
      <c r="C100" s="20">
        <v>2039</v>
      </c>
      <c r="D100" t="s">
        <v>232</v>
      </c>
      <c r="E100" s="22">
        <v>11703.897574578699</v>
      </c>
      <c r="F100" s="22">
        <v>8322.7270375887201</v>
      </c>
      <c r="G100" s="10">
        <v>8308.7564255161706</v>
      </c>
      <c r="H100" s="23">
        <f t="shared" si="2"/>
        <v>-13.970612072549557</v>
      </c>
      <c r="I100" s="10">
        <v>11659.9247232692</v>
      </c>
      <c r="J100" s="23">
        <f t="shared" si="3"/>
        <v>-43.972851309499674</v>
      </c>
    </row>
    <row r="101" spans="1:10">
      <c r="A101" t="s">
        <v>204</v>
      </c>
      <c r="B101" t="s">
        <v>206</v>
      </c>
      <c r="C101" s="20">
        <v>2039</v>
      </c>
      <c r="D101" t="s">
        <v>272</v>
      </c>
      <c r="E101" s="22">
        <v>587438.60818434798</v>
      </c>
      <c r="F101" s="22">
        <v>196466.436331256</v>
      </c>
      <c r="G101" s="10">
        <v>196399.78271442099</v>
      </c>
      <c r="H101" s="23">
        <f t="shared" si="2"/>
        <v>-66.653616835013963</v>
      </c>
      <c r="I101" s="10">
        <v>586585.813471601</v>
      </c>
      <c r="J101" s="23">
        <f t="shared" si="3"/>
        <v>-852.79471274698153</v>
      </c>
    </row>
    <row r="102" spans="1:10">
      <c r="A102" t="s">
        <v>204</v>
      </c>
      <c r="B102" t="s">
        <v>206</v>
      </c>
      <c r="C102" s="20">
        <v>2039</v>
      </c>
      <c r="D102" t="s">
        <v>208</v>
      </c>
      <c r="E102" s="22">
        <v>98220.825643166099</v>
      </c>
      <c r="F102" s="22">
        <v>62261.714606160298</v>
      </c>
      <c r="G102" s="10">
        <v>68351.165586621195</v>
      </c>
      <c r="H102" s="23">
        <f t="shared" si="2"/>
        <v>6089.450980460897</v>
      </c>
      <c r="I102" s="10">
        <v>112540.85014863699</v>
      </c>
      <c r="J102" s="23">
        <f t="shared" si="3"/>
        <v>14320.024505470894</v>
      </c>
    </row>
    <row r="103" spans="1:10">
      <c r="A103" t="s">
        <v>204</v>
      </c>
      <c r="B103" t="s">
        <v>206</v>
      </c>
      <c r="C103" s="20">
        <v>2039</v>
      </c>
      <c r="D103" t="s">
        <v>218</v>
      </c>
      <c r="E103" s="22">
        <v>254541.23487773901</v>
      </c>
      <c r="F103" s="22">
        <v>231607.84358221499</v>
      </c>
      <c r="G103" s="10">
        <v>253425.44356171699</v>
      </c>
      <c r="H103" s="23">
        <f t="shared" si="2"/>
        <v>21817.599979502003</v>
      </c>
      <c r="I103" s="10">
        <v>286321.19240738201</v>
      </c>
      <c r="J103" s="23">
        <f t="shared" si="3"/>
        <v>31779.957529642998</v>
      </c>
    </row>
    <row r="104" spans="1:10">
      <c r="A104" t="s">
        <v>204</v>
      </c>
      <c r="B104" t="s">
        <v>206</v>
      </c>
      <c r="C104" s="20">
        <v>2039</v>
      </c>
      <c r="D104" t="s">
        <v>222</v>
      </c>
      <c r="E104" s="22">
        <v>368091.62707305502</v>
      </c>
      <c r="F104" s="22">
        <v>273354.54482566402</v>
      </c>
      <c r="G104" s="10">
        <v>289267.92952396598</v>
      </c>
      <c r="H104" s="23">
        <f t="shared" si="2"/>
        <v>15913.384698301961</v>
      </c>
      <c r="I104" s="10">
        <v>423374.88237380597</v>
      </c>
      <c r="J104" s="23">
        <f t="shared" si="3"/>
        <v>55283.255300750956</v>
      </c>
    </row>
    <row r="105" spans="1:10">
      <c r="A105" t="s">
        <v>204</v>
      </c>
      <c r="B105" t="s">
        <v>206</v>
      </c>
      <c r="C105" s="20">
        <v>2039</v>
      </c>
      <c r="D105" t="s">
        <v>226</v>
      </c>
      <c r="E105" s="22">
        <v>252747.08991976699</v>
      </c>
      <c r="F105" s="22">
        <v>157321.97487273399</v>
      </c>
      <c r="G105" s="10">
        <v>165214.73790838799</v>
      </c>
      <c r="H105" s="23">
        <f t="shared" si="2"/>
        <v>7892.763035654003</v>
      </c>
      <c r="I105" s="10">
        <v>285667.44245130301</v>
      </c>
      <c r="J105" s="23">
        <f t="shared" si="3"/>
        <v>32920.352531536017</v>
      </c>
    </row>
    <row r="106" spans="1:10">
      <c r="A106" t="s">
        <v>204</v>
      </c>
      <c r="B106" t="s">
        <v>206</v>
      </c>
      <c r="C106" s="20">
        <v>2039</v>
      </c>
      <c r="D106" t="s">
        <v>254</v>
      </c>
      <c r="E106" s="22">
        <v>33001.272477151098</v>
      </c>
      <c r="F106" s="22">
        <v>3990.3069495909499</v>
      </c>
      <c r="G106" s="10">
        <v>3990.2266117600898</v>
      </c>
      <c r="H106" s="23">
        <f t="shared" si="2"/>
        <v>-8.033783086011681E-2</v>
      </c>
      <c r="I106" s="10">
        <v>32997.093274340303</v>
      </c>
      <c r="J106" s="23">
        <f t="shared" si="3"/>
        <v>-4.1792028107956867</v>
      </c>
    </row>
    <row r="107" spans="1:10">
      <c r="A107" t="s">
        <v>204</v>
      </c>
      <c r="B107" t="s">
        <v>206</v>
      </c>
      <c r="C107" s="20">
        <v>2040</v>
      </c>
      <c r="D107" t="s">
        <v>232</v>
      </c>
      <c r="E107" s="22">
        <v>12070.9565592622</v>
      </c>
      <c r="F107" s="22">
        <v>8493.0641521084908</v>
      </c>
      <c r="G107" s="10">
        <v>8475.1947523414601</v>
      </c>
      <c r="H107" s="23">
        <f t="shared" si="2"/>
        <v>-17.8693997670307</v>
      </c>
      <c r="I107" s="10">
        <v>12016.657122104099</v>
      </c>
      <c r="J107" s="23">
        <f t="shared" si="3"/>
        <v>-54.299437158100773</v>
      </c>
    </row>
    <row r="108" spans="1:10">
      <c r="A108" t="s">
        <v>204</v>
      </c>
      <c r="B108" t="s">
        <v>206</v>
      </c>
      <c r="C108" s="20">
        <v>2040</v>
      </c>
      <c r="D108" t="s">
        <v>272</v>
      </c>
      <c r="E108" s="22">
        <v>594379.61150468502</v>
      </c>
      <c r="F108" s="22">
        <v>200660.79990413299</v>
      </c>
      <c r="G108" s="10">
        <v>200573.83188491399</v>
      </c>
      <c r="H108" s="23">
        <f t="shared" si="2"/>
        <v>-86.968019218998961</v>
      </c>
      <c r="I108" s="10">
        <v>593359.68314985395</v>
      </c>
      <c r="J108" s="23">
        <f t="shared" si="3"/>
        <v>-1019.9283548310632</v>
      </c>
    </row>
    <row r="109" spans="1:10">
      <c r="A109" t="s">
        <v>204</v>
      </c>
      <c r="B109" t="s">
        <v>206</v>
      </c>
      <c r="C109" s="20">
        <v>2040</v>
      </c>
      <c r="D109" t="s">
        <v>208</v>
      </c>
      <c r="E109" s="22">
        <v>100118.11837515001</v>
      </c>
      <c r="F109" s="22">
        <v>63256.970025937197</v>
      </c>
      <c r="G109" s="10">
        <v>70051.719234652104</v>
      </c>
      <c r="H109" s="23">
        <f t="shared" si="2"/>
        <v>6794.7492087149076</v>
      </c>
      <c r="I109" s="10">
        <v>115715.91361322301</v>
      </c>
      <c r="J109" s="23">
        <f t="shared" si="3"/>
        <v>15597.795238072998</v>
      </c>
    </row>
    <row r="110" spans="1:10">
      <c r="A110" t="s">
        <v>204</v>
      </c>
      <c r="B110" t="s">
        <v>206</v>
      </c>
      <c r="C110" s="20">
        <v>2040</v>
      </c>
      <c r="D110" t="s">
        <v>218</v>
      </c>
      <c r="E110" s="22">
        <v>258051.839676843</v>
      </c>
      <c r="F110" s="22">
        <v>234397.63144225901</v>
      </c>
      <c r="G110" s="10">
        <v>258453.35589354101</v>
      </c>
      <c r="H110" s="23">
        <f t="shared" si="2"/>
        <v>24055.724451282003</v>
      </c>
      <c r="I110" s="10">
        <v>292519.21784189797</v>
      </c>
      <c r="J110" s="23">
        <f t="shared" si="3"/>
        <v>34467.378165054979</v>
      </c>
    </row>
    <row r="111" spans="1:10">
      <c r="A111" t="s">
        <v>204</v>
      </c>
      <c r="B111" t="s">
        <v>206</v>
      </c>
      <c r="C111" s="20">
        <v>2040</v>
      </c>
      <c r="D111" t="s">
        <v>222</v>
      </c>
      <c r="E111" s="22">
        <v>372528.09755399002</v>
      </c>
      <c r="F111" s="22">
        <v>273781.807066585</v>
      </c>
      <c r="G111" s="10">
        <v>291853.981250607</v>
      </c>
      <c r="H111" s="23">
        <f t="shared" si="2"/>
        <v>18072.174184022006</v>
      </c>
      <c r="I111" s="10">
        <v>432447.36203710001</v>
      </c>
      <c r="J111" s="23">
        <f t="shared" si="3"/>
        <v>59919.26448310999</v>
      </c>
    </row>
    <row r="112" spans="1:10">
      <c r="A112" t="s">
        <v>204</v>
      </c>
      <c r="B112" t="s">
        <v>206</v>
      </c>
      <c r="C112" s="20">
        <v>2040</v>
      </c>
      <c r="D112" t="s">
        <v>226</v>
      </c>
      <c r="E112" s="22">
        <v>257397.311514445</v>
      </c>
      <c r="F112" s="22">
        <v>158991.89523469799</v>
      </c>
      <c r="G112" s="10">
        <v>167983.665373197</v>
      </c>
      <c r="H112" s="23">
        <f t="shared" si="2"/>
        <v>8991.7701384990069</v>
      </c>
      <c r="I112" s="10">
        <v>293192.362737216</v>
      </c>
      <c r="J112" s="23">
        <f t="shared" si="3"/>
        <v>35795.051222770999</v>
      </c>
    </row>
    <row r="113" spans="1:10">
      <c r="A113" t="s">
        <v>204</v>
      </c>
      <c r="B113" t="s">
        <v>206</v>
      </c>
      <c r="C113" s="20">
        <v>2040</v>
      </c>
      <c r="D113" t="s">
        <v>254</v>
      </c>
      <c r="E113" s="22">
        <v>32972.410495986202</v>
      </c>
      <c r="F113" s="22">
        <v>3947.0419656757199</v>
      </c>
      <c r="G113" s="10">
        <v>3946.9398558753301</v>
      </c>
      <c r="H113" s="23">
        <f t="shared" si="2"/>
        <v>-0.10210980038982598</v>
      </c>
      <c r="I113" s="10">
        <v>32967.371003673899</v>
      </c>
      <c r="J113" s="23">
        <f t="shared" si="3"/>
        <v>-5.0394923123021726</v>
      </c>
    </row>
    <row r="114" spans="1:10">
      <c r="A114" t="s">
        <v>204</v>
      </c>
      <c r="B114" t="s">
        <v>206</v>
      </c>
      <c r="C114" s="20">
        <v>2041</v>
      </c>
      <c r="D114" t="s">
        <v>232</v>
      </c>
      <c r="E114" s="22">
        <v>12453.613821024201</v>
      </c>
      <c r="F114" s="22">
        <v>8674.9038199394399</v>
      </c>
      <c r="G114" s="10">
        <v>8652.4418797747203</v>
      </c>
      <c r="H114" s="23">
        <f t="shared" si="2"/>
        <v>-22.461940164719636</v>
      </c>
      <c r="I114" s="10">
        <v>12387.4352203005</v>
      </c>
      <c r="J114" s="23">
        <f t="shared" si="3"/>
        <v>-66.178600723700583</v>
      </c>
    </row>
    <row r="115" spans="1:10">
      <c r="A115" t="s">
        <v>204</v>
      </c>
      <c r="B115" t="s">
        <v>206</v>
      </c>
      <c r="C115" s="20">
        <v>2041</v>
      </c>
      <c r="D115" t="s">
        <v>272</v>
      </c>
      <c r="E115" s="22">
        <v>601187.09039223602</v>
      </c>
      <c r="F115" s="22">
        <v>204879.00334465</v>
      </c>
      <c r="G115" s="10">
        <v>204767.67956458699</v>
      </c>
      <c r="H115" s="23">
        <f t="shared" si="2"/>
        <v>-111.32378006301587</v>
      </c>
      <c r="I115" s="10">
        <v>599982.63945756003</v>
      </c>
      <c r="J115" s="23">
        <f t="shared" si="3"/>
        <v>-1204.4509346759878</v>
      </c>
    </row>
    <row r="116" spans="1:10">
      <c r="A116" t="s">
        <v>204</v>
      </c>
      <c r="B116" t="s">
        <v>206</v>
      </c>
      <c r="C116" s="20">
        <v>2041</v>
      </c>
      <c r="D116" t="s">
        <v>208</v>
      </c>
      <c r="E116" s="22">
        <v>102011.365320642</v>
      </c>
      <c r="F116" s="22">
        <v>64279.338169770599</v>
      </c>
      <c r="G116" s="10">
        <v>71803.797724939097</v>
      </c>
      <c r="H116" s="23">
        <f t="shared" si="2"/>
        <v>7524.4595551684979</v>
      </c>
      <c r="I116" s="10">
        <v>118915.640835661</v>
      </c>
      <c r="J116" s="23">
        <f t="shared" si="3"/>
        <v>16904.275515019006</v>
      </c>
    </row>
    <row r="117" spans="1:10">
      <c r="A117" t="s">
        <v>204</v>
      </c>
      <c r="B117" t="s">
        <v>206</v>
      </c>
      <c r="C117" s="20">
        <v>2041</v>
      </c>
      <c r="D117" t="s">
        <v>218</v>
      </c>
      <c r="E117" s="22">
        <v>261502.460278905</v>
      </c>
      <c r="F117" s="22">
        <v>237167.21279763899</v>
      </c>
      <c r="G117" s="10">
        <v>263516.67264334799</v>
      </c>
      <c r="H117" s="23">
        <f t="shared" si="2"/>
        <v>26349.459845709003</v>
      </c>
      <c r="I117" s="10">
        <v>298705.446631775</v>
      </c>
      <c r="J117" s="23">
        <f t="shared" si="3"/>
        <v>37202.986352870008</v>
      </c>
    </row>
    <row r="118" spans="1:10">
      <c r="A118" t="s">
        <v>204</v>
      </c>
      <c r="B118" t="s">
        <v>206</v>
      </c>
      <c r="C118" s="20">
        <v>2041</v>
      </c>
      <c r="D118" t="s">
        <v>222</v>
      </c>
      <c r="E118" s="22">
        <v>376907.28547598899</v>
      </c>
      <c r="F118" s="22">
        <v>274517.31478332001</v>
      </c>
      <c r="G118" s="10">
        <v>294859.61419276899</v>
      </c>
      <c r="H118" s="23">
        <f t="shared" si="2"/>
        <v>20342.299409448984</v>
      </c>
      <c r="I118" s="10">
        <v>441540.77905094897</v>
      </c>
      <c r="J118" s="23">
        <f t="shared" si="3"/>
        <v>64633.493574959983</v>
      </c>
    </row>
    <row r="119" spans="1:10">
      <c r="A119" t="s">
        <v>204</v>
      </c>
      <c r="B119" t="s">
        <v>206</v>
      </c>
      <c r="C119" s="20">
        <v>2041</v>
      </c>
      <c r="D119" t="s">
        <v>226</v>
      </c>
      <c r="E119" s="22">
        <v>262052.129450718</v>
      </c>
      <c r="F119" s="22">
        <v>160848.789221185</v>
      </c>
      <c r="G119" s="10">
        <v>171003.574399356</v>
      </c>
      <c r="H119" s="23">
        <f t="shared" si="2"/>
        <v>10154.785178171005</v>
      </c>
      <c r="I119" s="10">
        <v>300778.54209626402</v>
      </c>
      <c r="J119" s="23">
        <f t="shared" si="3"/>
        <v>38726.412645546021</v>
      </c>
    </row>
    <row r="120" spans="1:10">
      <c r="A120" t="s">
        <v>204</v>
      </c>
      <c r="B120" t="s">
        <v>206</v>
      </c>
      <c r="C120" s="20">
        <v>2041</v>
      </c>
      <c r="D120" t="s">
        <v>254</v>
      </c>
      <c r="E120" s="22">
        <v>32948.4421340224</v>
      </c>
      <c r="F120" s="22">
        <v>3901.9079741751002</v>
      </c>
      <c r="G120" s="10">
        <v>3901.7808023860898</v>
      </c>
      <c r="H120" s="23">
        <f t="shared" si="2"/>
        <v>-0.12717178901039006</v>
      </c>
      <c r="I120" s="10">
        <v>32942.441314227603</v>
      </c>
      <c r="J120" s="23">
        <f t="shared" si="3"/>
        <v>-6.0008197947972803</v>
      </c>
    </row>
    <row r="121" spans="1:10">
      <c r="A121" t="s">
        <v>204</v>
      </c>
      <c r="B121" t="s">
        <v>206</v>
      </c>
      <c r="C121" s="20">
        <v>2042</v>
      </c>
      <c r="D121" t="s">
        <v>232</v>
      </c>
      <c r="E121" s="22">
        <v>12851.3947374322</v>
      </c>
      <c r="F121" s="22">
        <v>8868.16699878072</v>
      </c>
      <c r="G121" s="10">
        <v>8840.3509314455005</v>
      </c>
      <c r="H121" s="23">
        <f t="shared" si="2"/>
        <v>-27.816067335219486</v>
      </c>
      <c r="I121" s="10">
        <v>12771.673079427101</v>
      </c>
      <c r="J121" s="23">
        <f t="shared" si="3"/>
        <v>-79.721658005099016</v>
      </c>
    </row>
    <row r="122" spans="1:10">
      <c r="A122" t="s">
        <v>204</v>
      </c>
      <c r="B122" t="s">
        <v>206</v>
      </c>
      <c r="C122" s="20">
        <v>2042</v>
      </c>
      <c r="D122" t="s">
        <v>272</v>
      </c>
      <c r="E122" s="22">
        <v>607851.34373486601</v>
      </c>
      <c r="F122" s="22">
        <v>209075.46042310199</v>
      </c>
      <c r="G122" s="10">
        <v>208935.34457270999</v>
      </c>
      <c r="H122" s="23">
        <f t="shared" si="2"/>
        <v>-140.11585039200145</v>
      </c>
      <c r="I122" s="10">
        <v>606444.77442447701</v>
      </c>
      <c r="J122" s="23">
        <f t="shared" si="3"/>
        <v>-1406.5693103889935</v>
      </c>
    </row>
    <row r="123" spans="1:10">
      <c r="A123" t="s">
        <v>204</v>
      </c>
      <c r="B123" t="s">
        <v>206</v>
      </c>
      <c r="C123" s="20">
        <v>2042</v>
      </c>
      <c r="D123" t="s">
        <v>208</v>
      </c>
      <c r="E123" s="22">
        <v>103897.826024946</v>
      </c>
      <c r="F123" s="22">
        <v>65316.230386808398</v>
      </c>
      <c r="G123" s="10">
        <v>73591.295208371695</v>
      </c>
      <c r="H123" s="23">
        <f t="shared" si="2"/>
        <v>8275.0648215632973</v>
      </c>
      <c r="I123" s="10">
        <v>122132.445308682</v>
      </c>
      <c r="J123" s="23">
        <f t="shared" si="3"/>
        <v>18234.619283735999</v>
      </c>
    </row>
    <row r="124" spans="1:10">
      <c r="A124" t="s">
        <v>204</v>
      </c>
      <c r="B124" t="s">
        <v>206</v>
      </c>
      <c r="C124" s="20">
        <v>2042</v>
      </c>
      <c r="D124" t="s">
        <v>218</v>
      </c>
      <c r="E124" s="22">
        <v>264886.196976393</v>
      </c>
      <c r="F124" s="22">
        <v>239890.145939532</v>
      </c>
      <c r="G124" s="10">
        <v>268581.56217470701</v>
      </c>
      <c r="H124" s="23">
        <f t="shared" si="2"/>
        <v>28691.416235175013</v>
      </c>
      <c r="I124" s="10">
        <v>304866.78876579</v>
      </c>
      <c r="J124" s="23">
        <f t="shared" si="3"/>
        <v>39980.591789397004</v>
      </c>
    </row>
    <row r="125" spans="1:10">
      <c r="A125" t="s">
        <v>204</v>
      </c>
      <c r="B125" t="s">
        <v>206</v>
      </c>
      <c r="C125" s="20">
        <v>2042</v>
      </c>
      <c r="D125" t="s">
        <v>222</v>
      </c>
      <c r="E125" s="22">
        <v>381221.82628496201</v>
      </c>
      <c r="F125" s="22">
        <v>275499.15767833701</v>
      </c>
      <c r="G125" s="10">
        <v>298212.92020073603</v>
      </c>
      <c r="H125" s="23">
        <f t="shared" si="2"/>
        <v>22713.762522399018</v>
      </c>
      <c r="I125" s="10">
        <v>450639.13077547197</v>
      </c>
      <c r="J125" s="23">
        <f t="shared" si="3"/>
        <v>69417.304490509967</v>
      </c>
    </row>
    <row r="126" spans="1:10">
      <c r="A126" t="s">
        <v>204</v>
      </c>
      <c r="B126" t="s">
        <v>206</v>
      </c>
      <c r="C126" s="20">
        <v>2042</v>
      </c>
      <c r="D126" t="s">
        <v>226</v>
      </c>
      <c r="E126" s="22">
        <v>266705.43056061899</v>
      </c>
      <c r="F126" s="22">
        <v>162867.441686651</v>
      </c>
      <c r="G126" s="10">
        <v>174243.76765953301</v>
      </c>
      <c r="H126" s="23">
        <f t="shared" si="2"/>
        <v>11376.325972882012</v>
      </c>
      <c r="I126" s="10">
        <v>308409.93121826497</v>
      </c>
      <c r="J126" s="23">
        <f t="shared" si="3"/>
        <v>41704.500657645985</v>
      </c>
    </row>
    <row r="127" spans="1:10">
      <c r="A127" t="s">
        <v>204</v>
      </c>
      <c r="B127" t="s">
        <v>206</v>
      </c>
      <c r="C127" s="20">
        <v>2042</v>
      </c>
      <c r="D127" t="s">
        <v>254</v>
      </c>
      <c r="E127" s="22">
        <v>32930.808412468803</v>
      </c>
      <c r="F127" s="22">
        <v>3854.6536583329498</v>
      </c>
      <c r="G127" s="10">
        <v>3854.4980484920702</v>
      </c>
      <c r="H127" s="23">
        <f t="shared" si="2"/>
        <v>-0.15560984087960605</v>
      </c>
      <c r="I127" s="10">
        <v>32923.7417053026</v>
      </c>
      <c r="J127" s="23">
        <f t="shared" si="3"/>
        <v>-7.066707166202832</v>
      </c>
    </row>
    <row r="128" spans="1:10">
      <c r="A128" t="s">
        <v>204</v>
      </c>
      <c r="B128" t="s">
        <v>206</v>
      </c>
      <c r="C128" s="20">
        <v>2043</v>
      </c>
      <c r="D128" t="s">
        <v>232</v>
      </c>
      <c r="E128" s="22">
        <v>13263.3761692234</v>
      </c>
      <c r="F128" s="22">
        <v>9067.8736097207493</v>
      </c>
      <c r="G128" s="10">
        <v>9033.89057082213</v>
      </c>
      <c r="H128" s="23">
        <f t="shared" si="2"/>
        <v>-33.98303889861927</v>
      </c>
      <c r="I128" s="10">
        <v>13168.339072634901</v>
      </c>
      <c r="J128" s="23">
        <f t="shared" si="3"/>
        <v>-95.03709658849948</v>
      </c>
    </row>
    <row r="129" spans="1:10">
      <c r="A129" t="s">
        <v>204</v>
      </c>
      <c r="B129" t="s">
        <v>206</v>
      </c>
      <c r="C129" s="20">
        <v>2043</v>
      </c>
      <c r="D129" t="s">
        <v>272</v>
      </c>
      <c r="E129" s="22">
        <v>614365.50495572796</v>
      </c>
      <c r="F129" s="22">
        <v>213202.922961034</v>
      </c>
      <c r="G129" s="10">
        <v>213029.19765193301</v>
      </c>
      <c r="H129" s="23">
        <f t="shared" si="2"/>
        <v>-173.72530910099158</v>
      </c>
      <c r="I129" s="10">
        <v>612739.13039442897</v>
      </c>
      <c r="J129" s="23">
        <f t="shared" si="3"/>
        <v>-1626.3745612989878</v>
      </c>
    </row>
    <row r="130" spans="1:10">
      <c r="A130" t="s">
        <v>204</v>
      </c>
      <c r="B130" t="s">
        <v>206</v>
      </c>
      <c r="C130" s="20">
        <v>2043</v>
      </c>
      <c r="D130" t="s">
        <v>208</v>
      </c>
      <c r="E130" s="22">
        <v>105769.679368315</v>
      </c>
      <c r="F130" s="22">
        <v>66353.102984003504</v>
      </c>
      <c r="G130" s="10">
        <v>75396.380272277296</v>
      </c>
      <c r="H130" s="23">
        <f t="shared" ref="H130:H193" si="4">G130-F130</f>
        <v>9043.2772882737918</v>
      </c>
      <c r="I130" s="10">
        <v>125356.860393586</v>
      </c>
      <c r="J130" s="23">
        <f t="shared" ref="J130:J193" si="5">I130-E130</f>
        <v>19587.181025270998</v>
      </c>
    </row>
    <row r="131" spans="1:10">
      <c r="A131" t="s">
        <v>204</v>
      </c>
      <c r="B131" t="s">
        <v>206</v>
      </c>
      <c r="C131" s="20">
        <v>2043</v>
      </c>
      <c r="D131" t="s">
        <v>218</v>
      </c>
      <c r="E131" s="22">
        <v>268190.83256858902</v>
      </c>
      <c r="F131" s="22">
        <v>242534.16190616699</v>
      </c>
      <c r="G131" s="10">
        <v>273603.58671314199</v>
      </c>
      <c r="H131" s="23">
        <f t="shared" si="4"/>
        <v>31069.424806975003</v>
      </c>
      <c r="I131" s="10">
        <v>310987.82959968102</v>
      </c>
      <c r="J131" s="23">
        <f t="shared" si="5"/>
        <v>42796.997031092003</v>
      </c>
    </row>
    <row r="132" spans="1:10">
      <c r="A132" t="s">
        <v>204</v>
      </c>
      <c r="B132" t="s">
        <v>206</v>
      </c>
      <c r="C132" s="20">
        <v>2043</v>
      </c>
      <c r="D132" t="s">
        <v>222</v>
      </c>
      <c r="E132" s="22">
        <v>385458.94993254798</v>
      </c>
      <c r="F132" s="22">
        <v>276666.38271744899</v>
      </c>
      <c r="G132" s="10">
        <v>301843.05848118901</v>
      </c>
      <c r="H132" s="23">
        <f t="shared" si="4"/>
        <v>25176.67576374003</v>
      </c>
      <c r="I132" s="10">
        <v>459724.43279649201</v>
      </c>
      <c r="J132" s="23">
        <f t="shared" si="5"/>
        <v>74265.482863944024</v>
      </c>
    </row>
    <row r="133" spans="1:10">
      <c r="A133" t="s">
        <v>204</v>
      </c>
      <c r="B133" t="s">
        <v>206</v>
      </c>
      <c r="C133" s="20">
        <v>2043</v>
      </c>
      <c r="D133" t="s">
        <v>226</v>
      </c>
      <c r="E133" s="22">
        <v>271340.947453256</v>
      </c>
      <c r="F133" s="22">
        <v>165016.84995455499</v>
      </c>
      <c r="G133" s="10">
        <v>177667.36412351401</v>
      </c>
      <c r="H133" s="23">
        <f t="shared" si="4"/>
        <v>12650.514168959024</v>
      </c>
      <c r="I133" s="10">
        <v>316066.79611552902</v>
      </c>
      <c r="J133" s="23">
        <f t="shared" si="5"/>
        <v>44725.848662273027</v>
      </c>
    </row>
    <row r="134" spans="1:10">
      <c r="A134" t="s">
        <v>204</v>
      </c>
      <c r="B134" t="s">
        <v>206</v>
      </c>
      <c r="C134" s="20">
        <v>2043</v>
      </c>
      <c r="D134" t="s">
        <v>254</v>
      </c>
      <c r="E134" s="22">
        <v>32920.120661332701</v>
      </c>
      <c r="F134" s="22">
        <v>3804.71673499999</v>
      </c>
      <c r="G134" s="10">
        <v>3804.5292924854298</v>
      </c>
      <c r="H134" s="23">
        <f t="shared" si="4"/>
        <v>-0.18744251456018901</v>
      </c>
      <c r="I134" s="10">
        <v>32911.880511168398</v>
      </c>
      <c r="J134" s="23">
        <f t="shared" si="5"/>
        <v>-8.2401501643034862</v>
      </c>
    </row>
    <row r="135" spans="1:10">
      <c r="A135" t="s">
        <v>204</v>
      </c>
      <c r="B135" t="s">
        <v>206</v>
      </c>
      <c r="C135" s="20">
        <v>2044</v>
      </c>
      <c r="D135" t="s">
        <v>232</v>
      </c>
      <c r="E135" s="22">
        <v>13688.2954922505</v>
      </c>
      <c r="F135" s="22">
        <v>9275.8153725987595</v>
      </c>
      <c r="G135" s="10">
        <v>9234.7997579034109</v>
      </c>
      <c r="H135" s="23">
        <f t="shared" si="4"/>
        <v>-41.015614695348631</v>
      </c>
      <c r="I135" s="10">
        <v>13576.069379708</v>
      </c>
      <c r="J135" s="23">
        <f t="shared" si="5"/>
        <v>-112.22611254249932</v>
      </c>
    </row>
    <row r="136" spans="1:10">
      <c r="A136" t="s">
        <v>204</v>
      </c>
      <c r="B136" t="s">
        <v>206</v>
      </c>
      <c r="C136" s="20">
        <v>2044</v>
      </c>
      <c r="D136" t="s">
        <v>272</v>
      </c>
      <c r="E136" s="22">
        <v>620732.01683608</v>
      </c>
      <c r="F136" s="22">
        <v>217271.80044312801</v>
      </c>
      <c r="G136" s="10">
        <v>217059.26370778799</v>
      </c>
      <c r="H136" s="23">
        <f t="shared" si="4"/>
        <v>-212.53673534002155</v>
      </c>
      <c r="I136" s="10">
        <v>618868.16828813695</v>
      </c>
      <c r="J136" s="23">
        <f t="shared" si="5"/>
        <v>-1863.8485479430528</v>
      </c>
    </row>
    <row r="137" spans="1:10">
      <c r="A137" t="s">
        <v>204</v>
      </c>
      <c r="B137" t="s">
        <v>206</v>
      </c>
      <c r="C137" s="20">
        <v>2044</v>
      </c>
      <c r="D137" t="s">
        <v>208</v>
      </c>
      <c r="E137" s="22">
        <v>107616.959445878</v>
      </c>
      <c r="F137" s="22">
        <v>67394.7283216254</v>
      </c>
      <c r="G137" s="10">
        <v>77223.938294864303</v>
      </c>
      <c r="H137" s="23">
        <f t="shared" si="4"/>
        <v>9829.2099732389033</v>
      </c>
      <c r="I137" s="10">
        <v>128575.76187715201</v>
      </c>
      <c r="J137" s="23">
        <f t="shared" si="5"/>
        <v>20958.802431274002</v>
      </c>
    </row>
    <row r="138" spans="1:10">
      <c r="A138" t="s">
        <v>204</v>
      </c>
      <c r="B138" t="s">
        <v>206</v>
      </c>
      <c r="C138" s="20">
        <v>2044</v>
      </c>
      <c r="D138" t="s">
        <v>218</v>
      </c>
      <c r="E138" s="22">
        <v>271408.62076695601</v>
      </c>
      <c r="F138" s="22">
        <v>245126.138038551</v>
      </c>
      <c r="G138" s="10">
        <v>278610.82254443399</v>
      </c>
      <c r="H138" s="23">
        <f t="shared" si="4"/>
        <v>33484.684505882993</v>
      </c>
      <c r="I138" s="10">
        <v>317053.99471248803</v>
      </c>
      <c r="J138" s="23">
        <f t="shared" si="5"/>
        <v>45645.373945532017</v>
      </c>
    </row>
    <row r="139" spans="1:10">
      <c r="A139" t="s">
        <v>204</v>
      </c>
      <c r="B139" t="s">
        <v>206</v>
      </c>
      <c r="C139" s="20">
        <v>2044</v>
      </c>
      <c r="D139" t="s">
        <v>222</v>
      </c>
      <c r="E139" s="22">
        <v>389617.84580111201</v>
      </c>
      <c r="F139" s="22">
        <v>278038.84441351698</v>
      </c>
      <c r="G139" s="10">
        <v>305766.52493817301</v>
      </c>
      <c r="H139" s="23">
        <f t="shared" si="4"/>
        <v>27727.680524656025</v>
      </c>
      <c r="I139" s="10">
        <v>468781.67446116201</v>
      </c>
      <c r="J139" s="23">
        <f t="shared" si="5"/>
        <v>79163.82866005</v>
      </c>
    </row>
    <row r="140" spans="1:10">
      <c r="A140" t="s">
        <v>204</v>
      </c>
      <c r="B140" t="s">
        <v>206</v>
      </c>
      <c r="C140" s="20">
        <v>2044</v>
      </c>
      <c r="D140" t="s">
        <v>226</v>
      </c>
      <c r="E140" s="22">
        <v>275945.68390096701</v>
      </c>
      <c r="F140" s="22">
        <v>167303.880462342</v>
      </c>
      <c r="G140" s="10">
        <v>181281.035990996</v>
      </c>
      <c r="H140" s="23">
        <f t="shared" si="4"/>
        <v>13977.155528653995</v>
      </c>
      <c r="I140" s="10">
        <v>323729.22678773402</v>
      </c>
      <c r="J140" s="23">
        <f t="shared" si="5"/>
        <v>47783.542886767013</v>
      </c>
    </row>
    <row r="141" spans="1:10">
      <c r="A141" t="s">
        <v>204</v>
      </c>
      <c r="B141" t="s">
        <v>206</v>
      </c>
      <c r="C141" s="20">
        <v>2044</v>
      </c>
      <c r="D141" t="s">
        <v>254</v>
      </c>
      <c r="E141" s="22">
        <v>32917.032350559202</v>
      </c>
      <c r="F141" s="22">
        <v>3753.2135243425801</v>
      </c>
      <c r="G141" s="10">
        <v>3752.9909050923202</v>
      </c>
      <c r="H141" s="23">
        <f t="shared" si="4"/>
        <v>-0.22261925025986784</v>
      </c>
      <c r="I141" s="10">
        <v>32907.508695295597</v>
      </c>
      <c r="J141" s="23">
        <f t="shared" si="5"/>
        <v>-9.5236552636051783</v>
      </c>
    </row>
    <row r="142" spans="1:10">
      <c r="A142" t="s">
        <v>204</v>
      </c>
      <c r="B142" t="s">
        <v>206</v>
      </c>
      <c r="C142" s="20">
        <v>2045</v>
      </c>
      <c r="D142" t="s">
        <v>232</v>
      </c>
      <c r="E142" s="22">
        <v>14124.339365010501</v>
      </c>
      <c r="F142" s="22">
        <v>9492.8979784023704</v>
      </c>
      <c r="G142" s="10">
        <v>9443.9169888776105</v>
      </c>
      <c r="H142" s="23">
        <f t="shared" si="4"/>
        <v>-48.980989524759934</v>
      </c>
      <c r="I142" s="10">
        <v>13992.9571695542</v>
      </c>
      <c r="J142" s="23">
        <f t="shared" si="5"/>
        <v>-131.38219545630091</v>
      </c>
    </row>
    <row r="143" spans="1:10">
      <c r="A143" t="s">
        <v>204</v>
      </c>
      <c r="B143" t="s">
        <v>206</v>
      </c>
      <c r="C143" s="20">
        <v>2045</v>
      </c>
      <c r="D143" t="s">
        <v>272</v>
      </c>
      <c r="E143" s="22">
        <v>626954.02226208104</v>
      </c>
      <c r="F143" s="22">
        <v>221354.212474853</v>
      </c>
      <c r="G143" s="10">
        <v>221097.20620145899</v>
      </c>
      <c r="H143" s="23">
        <f t="shared" si="4"/>
        <v>-257.00627339401399</v>
      </c>
      <c r="I143" s="10">
        <v>624835.08271993301</v>
      </c>
      <c r="J143" s="23">
        <f t="shared" si="5"/>
        <v>-2118.9395421480294</v>
      </c>
    </row>
    <row r="144" spans="1:10">
      <c r="A144" t="s">
        <v>204</v>
      </c>
      <c r="B144" t="s">
        <v>206</v>
      </c>
      <c r="C144" s="20">
        <v>2045</v>
      </c>
      <c r="D144" t="s">
        <v>208</v>
      </c>
      <c r="E144" s="22">
        <v>109430.29478687501</v>
      </c>
      <c r="F144" s="22">
        <v>68458.128672661594</v>
      </c>
      <c r="G144" s="10">
        <v>79093.532506875999</v>
      </c>
      <c r="H144" s="23">
        <f t="shared" si="4"/>
        <v>10635.403834214405</v>
      </c>
      <c r="I144" s="10">
        <v>131773.85805938399</v>
      </c>
      <c r="J144" s="23">
        <f t="shared" si="5"/>
        <v>22343.563272508982</v>
      </c>
    </row>
    <row r="145" spans="1:10">
      <c r="A145" t="s">
        <v>204</v>
      </c>
      <c r="B145" t="s">
        <v>206</v>
      </c>
      <c r="C145" s="20">
        <v>2045</v>
      </c>
      <c r="D145" t="s">
        <v>218</v>
      </c>
      <c r="E145" s="22">
        <v>274532.16059986199</v>
      </c>
      <c r="F145" s="22">
        <v>247736.861616029</v>
      </c>
      <c r="G145" s="10">
        <v>283683.10507360101</v>
      </c>
      <c r="H145" s="23">
        <f t="shared" si="4"/>
        <v>35946.243457572011</v>
      </c>
      <c r="I145" s="10">
        <v>323049.27200499299</v>
      </c>
      <c r="J145" s="23">
        <f t="shared" si="5"/>
        <v>48517.111405131</v>
      </c>
    </row>
    <row r="146" spans="1:10">
      <c r="A146" t="s">
        <v>204</v>
      </c>
      <c r="B146" t="s">
        <v>206</v>
      </c>
      <c r="C146" s="20">
        <v>2045</v>
      </c>
      <c r="D146" t="s">
        <v>222</v>
      </c>
      <c r="E146" s="22">
        <v>393694.16234452598</v>
      </c>
      <c r="F146" s="22">
        <v>279679.21925352601</v>
      </c>
      <c r="G146" s="10">
        <v>310050.875761798</v>
      </c>
      <c r="H146" s="23">
        <f t="shared" si="4"/>
        <v>30371.65650827199</v>
      </c>
      <c r="I146" s="10">
        <v>477791.10772408801</v>
      </c>
      <c r="J146" s="23">
        <f t="shared" si="5"/>
        <v>84096.945379562036</v>
      </c>
    </row>
    <row r="147" spans="1:10">
      <c r="A147" t="s">
        <v>204</v>
      </c>
      <c r="B147" t="s">
        <v>206</v>
      </c>
      <c r="C147" s="20">
        <v>2045</v>
      </c>
      <c r="D147" t="s">
        <v>226</v>
      </c>
      <c r="E147" s="22">
        <v>280508.65196249803</v>
      </c>
      <c r="F147" s="22">
        <v>169758.30449491201</v>
      </c>
      <c r="G147" s="10">
        <v>185115.97208092501</v>
      </c>
      <c r="H147" s="23">
        <f t="shared" si="4"/>
        <v>15357.667586013005</v>
      </c>
      <c r="I147" s="10">
        <v>331375.62850434298</v>
      </c>
      <c r="J147" s="23">
        <f t="shared" si="5"/>
        <v>50866.976541844953</v>
      </c>
    </row>
    <row r="148" spans="1:10">
      <c r="A148" t="s">
        <v>204</v>
      </c>
      <c r="B148" t="s">
        <v>206</v>
      </c>
      <c r="C148" s="20">
        <v>2045</v>
      </c>
      <c r="D148" t="s">
        <v>254</v>
      </c>
      <c r="E148" s="22">
        <v>32922.841745624202</v>
      </c>
      <c r="F148" s="22">
        <v>3700.9001820787998</v>
      </c>
      <c r="G148" s="10">
        <v>3700.6391374935802</v>
      </c>
      <c r="H148" s="23">
        <f t="shared" si="4"/>
        <v>-0.26104458521967899</v>
      </c>
      <c r="I148" s="10">
        <v>32911.922085827602</v>
      </c>
      <c r="J148" s="23">
        <f t="shared" si="5"/>
        <v>-10.919659796600172</v>
      </c>
    </row>
    <row r="149" spans="1:10">
      <c r="A149" t="s">
        <v>204</v>
      </c>
      <c r="B149" t="s">
        <v>206</v>
      </c>
      <c r="C149" s="20">
        <v>2046</v>
      </c>
      <c r="D149" t="s">
        <v>232</v>
      </c>
      <c r="E149" s="22">
        <v>14569.494287096901</v>
      </c>
      <c r="F149" s="22">
        <v>9720.5066103571608</v>
      </c>
      <c r="G149" s="10">
        <v>9662.5572252420698</v>
      </c>
      <c r="H149" s="23">
        <f t="shared" si="4"/>
        <v>-57.94938511509099</v>
      </c>
      <c r="I149" s="10">
        <v>14416.9012821335</v>
      </c>
      <c r="J149" s="23">
        <f t="shared" si="5"/>
        <v>-152.59300496340074</v>
      </c>
    </row>
    <row r="150" spans="1:10">
      <c r="A150" t="s">
        <v>204</v>
      </c>
      <c r="B150" t="s">
        <v>206</v>
      </c>
      <c r="C150" s="20">
        <v>2046</v>
      </c>
      <c r="D150" t="s">
        <v>272</v>
      </c>
      <c r="E150" s="22">
        <v>633025.073918232</v>
      </c>
      <c r="F150" s="22">
        <v>225395.00490539</v>
      </c>
      <c r="G150" s="10">
        <v>225087.48463903999</v>
      </c>
      <c r="H150" s="23">
        <f t="shared" si="4"/>
        <v>-307.52026635000948</v>
      </c>
      <c r="I150" s="10">
        <v>630633.45443870698</v>
      </c>
      <c r="J150" s="23">
        <f t="shared" si="5"/>
        <v>-2391.6194795250194</v>
      </c>
    </row>
    <row r="151" spans="1:10">
      <c r="A151" t="s">
        <v>204</v>
      </c>
      <c r="B151" t="s">
        <v>206</v>
      </c>
      <c r="C151" s="20">
        <v>2046</v>
      </c>
      <c r="D151" t="s">
        <v>208</v>
      </c>
      <c r="E151" s="22">
        <v>111200.85445030501</v>
      </c>
      <c r="F151" s="22">
        <v>69529.432620732696</v>
      </c>
      <c r="G151" s="10">
        <v>80987.444769686394</v>
      </c>
      <c r="H151" s="23">
        <f t="shared" si="4"/>
        <v>11458.012148953698</v>
      </c>
      <c r="I151" s="10">
        <v>134937.38236869901</v>
      </c>
      <c r="J151" s="23">
        <f t="shared" si="5"/>
        <v>23736.527918394</v>
      </c>
    </row>
    <row r="152" spans="1:10">
      <c r="A152" t="s">
        <v>204</v>
      </c>
      <c r="B152" t="s">
        <v>206</v>
      </c>
      <c r="C152" s="20">
        <v>2046</v>
      </c>
      <c r="D152" t="s">
        <v>218</v>
      </c>
      <c r="E152" s="22">
        <v>277550.39061552001</v>
      </c>
      <c r="F152" s="22">
        <v>250283.182105374</v>
      </c>
      <c r="G152" s="10">
        <v>288722.00455675402</v>
      </c>
      <c r="H152" s="23">
        <f t="shared" si="4"/>
        <v>38438.822451380023</v>
      </c>
      <c r="I152" s="10">
        <v>328956.45042599202</v>
      </c>
      <c r="J152" s="23">
        <f t="shared" si="5"/>
        <v>51406.059810472012</v>
      </c>
    </row>
    <row r="153" spans="1:10">
      <c r="A153" t="s">
        <v>204</v>
      </c>
      <c r="B153" t="s">
        <v>206</v>
      </c>
      <c r="C153" s="20">
        <v>2046</v>
      </c>
      <c r="D153" t="s">
        <v>222</v>
      </c>
      <c r="E153" s="22">
        <v>397673.90566248901</v>
      </c>
      <c r="F153" s="22">
        <v>281551.461692215</v>
      </c>
      <c r="G153" s="10">
        <v>314651.11694933701</v>
      </c>
      <c r="H153" s="23">
        <f t="shared" si="4"/>
        <v>33099.655257122009</v>
      </c>
      <c r="I153" s="10">
        <v>486729.52198495099</v>
      </c>
      <c r="J153" s="23">
        <f t="shared" si="5"/>
        <v>89055.616322461981</v>
      </c>
    </row>
    <row r="154" spans="1:10">
      <c r="A154" t="s">
        <v>204</v>
      </c>
      <c r="B154" t="s">
        <v>206</v>
      </c>
      <c r="C154" s="20">
        <v>2046</v>
      </c>
      <c r="D154" t="s">
        <v>226</v>
      </c>
      <c r="E154" s="22">
        <v>285014.575727502</v>
      </c>
      <c r="F154" s="22">
        <v>172338.487518879</v>
      </c>
      <c r="G154" s="10">
        <v>189123.71101565199</v>
      </c>
      <c r="H154" s="23">
        <f t="shared" si="4"/>
        <v>16785.223496772989</v>
      </c>
      <c r="I154" s="10">
        <v>338982.68530340499</v>
      </c>
      <c r="J154" s="23">
        <f t="shared" si="5"/>
        <v>53968.109575902985</v>
      </c>
    </row>
    <row r="155" spans="1:10">
      <c r="A155" t="s">
        <v>204</v>
      </c>
      <c r="B155" t="s">
        <v>206</v>
      </c>
      <c r="C155" s="20">
        <v>2046</v>
      </c>
      <c r="D155" t="s">
        <v>254</v>
      </c>
      <c r="E155" s="22">
        <v>32938.140210845697</v>
      </c>
      <c r="F155" s="22">
        <v>3647.2518940280402</v>
      </c>
      <c r="G155" s="10">
        <v>3646.9492853438401</v>
      </c>
      <c r="H155" s="23">
        <f t="shared" si="4"/>
        <v>-0.30260868420009501</v>
      </c>
      <c r="I155" s="10">
        <v>32925.709686976297</v>
      </c>
      <c r="J155" s="23">
        <f t="shared" si="5"/>
        <v>-12.430523869399622</v>
      </c>
    </row>
    <row r="156" spans="1:10">
      <c r="A156" t="s">
        <v>204</v>
      </c>
      <c r="B156" t="s">
        <v>206</v>
      </c>
      <c r="C156" s="20">
        <v>2047</v>
      </c>
      <c r="D156" t="s">
        <v>232</v>
      </c>
      <c r="E156" s="22">
        <v>15021.7381849349</v>
      </c>
      <c r="F156" s="22">
        <v>9952.1814811606091</v>
      </c>
      <c r="G156" s="10">
        <v>9884.2563696177494</v>
      </c>
      <c r="H156" s="23">
        <f t="shared" si="4"/>
        <v>-67.925111542859668</v>
      </c>
      <c r="I156" s="10">
        <v>14845.805578470299</v>
      </c>
      <c r="J156" s="23">
        <f t="shared" si="5"/>
        <v>-175.93260646460112</v>
      </c>
    </row>
    <row r="157" spans="1:10">
      <c r="A157" t="s">
        <v>204</v>
      </c>
      <c r="B157" t="s">
        <v>206</v>
      </c>
      <c r="C157" s="20">
        <v>2047</v>
      </c>
      <c r="D157" t="s">
        <v>272</v>
      </c>
      <c r="E157" s="22">
        <v>638935.34802892595</v>
      </c>
      <c r="F157" s="22">
        <v>229283.52938517599</v>
      </c>
      <c r="G157" s="10">
        <v>228919.32828000799</v>
      </c>
      <c r="H157" s="23">
        <f t="shared" si="4"/>
        <v>-364.20110516800196</v>
      </c>
      <c r="I157" s="10">
        <v>636253.66315163404</v>
      </c>
      <c r="J157" s="23">
        <f t="shared" si="5"/>
        <v>-2681.6848772919038</v>
      </c>
    </row>
    <row r="158" spans="1:10">
      <c r="A158" t="s">
        <v>204</v>
      </c>
      <c r="B158" t="s">
        <v>206</v>
      </c>
      <c r="C158" s="20">
        <v>2047</v>
      </c>
      <c r="D158" t="s">
        <v>208</v>
      </c>
      <c r="E158" s="22">
        <v>112922.514319828</v>
      </c>
      <c r="F158" s="22">
        <v>70571.415526558194</v>
      </c>
      <c r="G158" s="10">
        <v>82863.236389872996</v>
      </c>
      <c r="H158" s="23">
        <f t="shared" si="4"/>
        <v>12291.820863314802</v>
      </c>
      <c r="I158" s="10">
        <v>138055.42772576699</v>
      </c>
      <c r="J158" s="23">
        <f t="shared" si="5"/>
        <v>25132.913405938991</v>
      </c>
    </row>
    <row r="159" spans="1:10">
      <c r="A159" t="s">
        <v>204</v>
      </c>
      <c r="B159" t="s">
        <v>206</v>
      </c>
      <c r="C159" s="20">
        <v>2047</v>
      </c>
      <c r="D159" t="s">
        <v>218</v>
      </c>
      <c r="E159" s="22">
        <v>280454.71137074602</v>
      </c>
      <c r="F159" s="22">
        <v>252645.05650940299</v>
      </c>
      <c r="G159" s="10">
        <v>293585.58082425798</v>
      </c>
      <c r="H159" s="23">
        <f t="shared" si="4"/>
        <v>40940.524314854993</v>
      </c>
      <c r="I159" s="10">
        <v>334760.28919771599</v>
      </c>
      <c r="J159" s="23">
        <f t="shared" si="5"/>
        <v>54305.577826969966</v>
      </c>
    </row>
    <row r="160" spans="1:10">
      <c r="A160" t="s">
        <v>204</v>
      </c>
      <c r="B160" t="s">
        <v>206</v>
      </c>
      <c r="C160" s="20">
        <v>2047</v>
      </c>
      <c r="D160" t="s">
        <v>222</v>
      </c>
      <c r="E160" s="22">
        <v>401541.87343171297</v>
      </c>
      <c r="F160" s="22">
        <v>283503.34127425001</v>
      </c>
      <c r="G160" s="10">
        <v>319399.48409933399</v>
      </c>
      <c r="H160" s="23">
        <f t="shared" si="4"/>
        <v>35896.142825083982</v>
      </c>
      <c r="I160" s="10">
        <v>495569.83465080202</v>
      </c>
      <c r="J160" s="23">
        <f t="shared" si="5"/>
        <v>94027.961219089048</v>
      </c>
    </row>
    <row r="161" spans="1:10">
      <c r="A161" t="s">
        <v>204</v>
      </c>
      <c r="B161" t="s">
        <v>206</v>
      </c>
      <c r="C161" s="20">
        <v>2047</v>
      </c>
      <c r="D161" t="s">
        <v>226</v>
      </c>
      <c r="E161" s="22">
        <v>289447.77539736801</v>
      </c>
      <c r="F161" s="22">
        <v>174947.59988248601</v>
      </c>
      <c r="G161" s="10">
        <v>193198.03276371799</v>
      </c>
      <c r="H161" s="23">
        <f t="shared" si="4"/>
        <v>18250.432881231973</v>
      </c>
      <c r="I161" s="10">
        <v>346526.058989921</v>
      </c>
      <c r="J161" s="23">
        <f t="shared" si="5"/>
        <v>57078.283592552994</v>
      </c>
    </row>
    <row r="162" spans="1:10">
      <c r="A162" t="s">
        <v>204</v>
      </c>
      <c r="B162" t="s">
        <v>206</v>
      </c>
      <c r="C162" s="20">
        <v>2047</v>
      </c>
      <c r="D162" t="s">
        <v>254</v>
      </c>
      <c r="E162" s="22">
        <v>32961.940864001699</v>
      </c>
      <c r="F162" s="22">
        <v>3591.6535230693999</v>
      </c>
      <c r="G162" s="10">
        <v>3591.30660045174</v>
      </c>
      <c r="H162" s="23">
        <f t="shared" si="4"/>
        <v>-0.34692261765985677</v>
      </c>
      <c r="I162" s="10">
        <v>32947.883264015203</v>
      </c>
      <c r="J162" s="23">
        <f t="shared" si="5"/>
        <v>-14.057599986495916</v>
      </c>
    </row>
    <row r="163" spans="1:10">
      <c r="A163" t="s">
        <v>204</v>
      </c>
      <c r="B163" t="s">
        <v>206</v>
      </c>
      <c r="C163" s="20">
        <v>2048</v>
      </c>
      <c r="D163" t="s">
        <v>232</v>
      </c>
      <c r="E163" s="22">
        <v>15480.1281089941</v>
      </c>
      <c r="F163" s="22">
        <v>10185.6976405972</v>
      </c>
      <c r="G163" s="10">
        <v>10106.7472909022</v>
      </c>
      <c r="H163" s="23">
        <f t="shared" si="4"/>
        <v>-78.950349695000114</v>
      </c>
      <c r="I163" s="10">
        <v>15278.663545413299</v>
      </c>
      <c r="J163" s="23">
        <f t="shared" si="5"/>
        <v>-201.46456358080104</v>
      </c>
    </row>
    <row r="164" spans="1:10">
      <c r="A164" t="s">
        <v>204</v>
      </c>
      <c r="B164" t="s">
        <v>206</v>
      </c>
      <c r="C164" s="20">
        <v>2048</v>
      </c>
      <c r="D164" t="s">
        <v>272</v>
      </c>
      <c r="E164" s="22">
        <v>644681.16433149402</v>
      </c>
      <c r="F164" s="22">
        <v>232994.56424117001</v>
      </c>
      <c r="G164" s="10">
        <v>232567.22432602101</v>
      </c>
      <c r="H164" s="23">
        <f t="shared" si="4"/>
        <v>-427.33991514900117</v>
      </c>
      <c r="I164" s="10">
        <v>641692.37951910705</v>
      </c>
      <c r="J164" s="23">
        <f t="shared" si="5"/>
        <v>-2988.7848123869626</v>
      </c>
    </row>
    <row r="165" spans="1:10">
      <c r="A165" t="s">
        <v>204</v>
      </c>
      <c r="B165" t="s">
        <v>206</v>
      </c>
      <c r="C165" s="20">
        <v>2048</v>
      </c>
      <c r="D165" t="s">
        <v>208</v>
      </c>
      <c r="E165" s="22">
        <v>114595.936553504</v>
      </c>
      <c r="F165" s="22">
        <v>71574.414636421701</v>
      </c>
      <c r="G165" s="10">
        <v>84706.021079665297</v>
      </c>
      <c r="H165" s="23">
        <f t="shared" si="4"/>
        <v>13131.606443243596</v>
      </c>
      <c r="I165" s="10">
        <v>141123.50011586599</v>
      </c>
      <c r="J165" s="23">
        <f t="shared" si="5"/>
        <v>26527.563562361989</v>
      </c>
    </row>
    <row r="166" spans="1:10">
      <c r="A166" t="s">
        <v>204</v>
      </c>
      <c r="B166" t="s">
        <v>206</v>
      </c>
      <c r="C166" s="20">
        <v>2048</v>
      </c>
      <c r="D166" t="s">
        <v>218</v>
      </c>
      <c r="E166" s="22">
        <v>283251.73944476002</v>
      </c>
      <c r="F166" s="22">
        <v>254867.81033979199</v>
      </c>
      <c r="G166" s="10">
        <v>298320.63592045702</v>
      </c>
      <c r="H166" s="23">
        <f t="shared" si="4"/>
        <v>43452.825580665027</v>
      </c>
      <c r="I166" s="10">
        <v>340455.12240811501</v>
      </c>
      <c r="J166" s="23">
        <f t="shared" si="5"/>
        <v>57203.38296335499</v>
      </c>
    </row>
    <row r="167" spans="1:10">
      <c r="A167" t="s">
        <v>204</v>
      </c>
      <c r="B167" t="s">
        <v>206</v>
      </c>
      <c r="C167" s="20">
        <v>2048</v>
      </c>
      <c r="D167" t="s">
        <v>222</v>
      </c>
      <c r="E167" s="22">
        <v>405314.57685275999</v>
      </c>
      <c r="F167" s="22">
        <v>285474.204382002</v>
      </c>
      <c r="G167" s="10">
        <v>324217.60933358001</v>
      </c>
      <c r="H167" s="23">
        <f t="shared" si="4"/>
        <v>38743.404951578006</v>
      </c>
      <c r="I167" s="10">
        <v>504299.02934186702</v>
      </c>
      <c r="J167" s="23">
        <f t="shared" si="5"/>
        <v>98984.452489107032</v>
      </c>
    </row>
    <row r="168" spans="1:10">
      <c r="A168" t="s">
        <v>204</v>
      </c>
      <c r="B168" t="s">
        <v>206</v>
      </c>
      <c r="C168" s="20">
        <v>2048</v>
      </c>
      <c r="D168" t="s">
        <v>226</v>
      </c>
      <c r="E168" s="22">
        <v>293810.72001212201</v>
      </c>
      <c r="F168" s="22">
        <v>177565.66806067701</v>
      </c>
      <c r="G168" s="10">
        <v>197309.285532157</v>
      </c>
      <c r="H168" s="23">
        <f t="shared" si="4"/>
        <v>19743.617471479985</v>
      </c>
      <c r="I168" s="10">
        <v>353994.65246496501</v>
      </c>
      <c r="J168" s="23">
        <f t="shared" si="5"/>
        <v>60183.932452843001</v>
      </c>
    </row>
    <row r="169" spans="1:10">
      <c r="A169" t="s">
        <v>204</v>
      </c>
      <c r="B169" t="s">
        <v>206</v>
      </c>
      <c r="C169" s="20">
        <v>2048</v>
      </c>
      <c r="D169" t="s">
        <v>254</v>
      </c>
      <c r="E169" s="22">
        <v>32992.647588647997</v>
      </c>
      <c r="F169" s="22">
        <v>3533.9842502412598</v>
      </c>
      <c r="G169" s="10">
        <v>3533.59051858982</v>
      </c>
      <c r="H169" s="23">
        <f t="shared" si="4"/>
        <v>-0.3937316514397935</v>
      </c>
      <c r="I169" s="10">
        <v>32976.845848930498</v>
      </c>
      <c r="J169" s="23">
        <f t="shared" si="5"/>
        <v>-15.801739717499004</v>
      </c>
    </row>
    <row r="170" spans="1:10">
      <c r="A170" t="s">
        <v>204</v>
      </c>
      <c r="B170" t="s">
        <v>206</v>
      </c>
      <c r="C170" s="20">
        <v>2049</v>
      </c>
      <c r="D170" t="s">
        <v>232</v>
      </c>
      <c r="E170" s="22">
        <v>15943.474334954901</v>
      </c>
      <c r="F170" s="22">
        <v>10425.7548436299</v>
      </c>
      <c r="G170" s="10">
        <v>10334.6577056428</v>
      </c>
      <c r="H170" s="23">
        <f t="shared" si="4"/>
        <v>-91.097137987100723</v>
      </c>
      <c r="I170" s="10">
        <v>15714.231843961201</v>
      </c>
      <c r="J170" s="23">
        <f t="shared" si="5"/>
        <v>-229.2424909936999</v>
      </c>
    </row>
    <row r="171" spans="1:10">
      <c r="A171" t="s">
        <v>204</v>
      </c>
      <c r="B171" t="s">
        <v>206</v>
      </c>
      <c r="C171" s="20">
        <v>2049</v>
      </c>
      <c r="D171" t="s">
        <v>272</v>
      </c>
      <c r="E171" s="22">
        <v>650267.02634025703</v>
      </c>
      <c r="F171" s="22">
        <v>236681.82214090499</v>
      </c>
      <c r="G171" s="10">
        <v>236184.43798160201</v>
      </c>
      <c r="H171" s="23">
        <f t="shared" si="4"/>
        <v>-497.38415930297924</v>
      </c>
      <c r="I171" s="10">
        <v>646954.55035600194</v>
      </c>
      <c r="J171" s="23">
        <f t="shared" si="5"/>
        <v>-3312.4759842550848</v>
      </c>
    </row>
    <row r="172" spans="1:10">
      <c r="A172" t="s">
        <v>204</v>
      </c>
      <c r="B172" t="s">
        <v>206</v>
      </c>
      <c r="C172" s="20">
        <v>2049</v>
      </c>
      <c r="D172" t="s">
        <v>208</v>
      </c>
      <c r="E172" s="22">
        <v>116216.715513699</v>
      </c>
      <c r="F172" s="22">
        <v>72583.492456429798</v>
      </c>
      <c r="G172" s="10">
        <v>86568.0702641526</v>
      </c>
      <c r="H172" s="23">
        <f t="shared" si="4"/>
        <v>13984.577807722802</v>
      </c>
      <c r="I172" s="10">
        <v>144138.45328369801</v>
      </c>
      <c r="J172" s="23">
        <f t="shared" si="5"/>
        <v>27921.737769999003</v>
      </c>
    </row>
    <row r="173" spans="1:10">
      <c r="A173" t="s">
        <v>204</v>
      </c>
      <c r="B173" t="s">
        <v>206</v>
      </c>
      <c r="C173" s="20">
        <v>2049</v>
      </c>
      <c r="D173" t="s">
        <v>218</v>
      </c>
      <c r="E173" s="22">
        <v>285933.83697602298</v>
      </c>
      <c r="F173" s="22">
        <v>257101.05202833001</v>
      </c>
      <c r="G173" s="10">
        <v>303093.15946859901</v>
      </c>
      <c r="H173" s="23">
        <f t="shared" si="4"/>
        <v>45992.107440268999</v>
      </c>
      <c r="I173" s="10">
        <v>346038.41995901999</v>
      </c>
      <c r="J173" s="23">
        <f t="shared" si="5"/>
        <v>60104.582982997003</v>
      </c>
    </row>
    <row r="174" spans="1:10">
      <c r="A174" t="s">
        <v>204</v>
      </c>
      <c r="B174" t="s">
        <v>206</v>
      </c>
      <c r="C174" s="20">
        <v>2049</v>
      </c>
      <c r="D174" t="s">
        <v>222</v>
      </c>
      <c r="E174" s="22">
        <v>408968.242070365</v>
      </c>
      <c r="F174" s="22">
        <v>287599.48120026197</v>
      </c>
      <c r="G174" s="10">
        <v>329256.16241399501</v>
      </c>
      <c r="H174" s="23">
        <f t="shared" si="4"/>
        <v>41656.681213733042</v>
      </c>
      <c r="I174" s="10">
        <v>512908.49533258798</v>
      </c>
      <c r="J174" s="23">
        <f t="shared" si="5"/>
        <v>103940.25326222298</v>
      </c>
    </row>
    <row r="175" spans="1:10">
      <c r="A175" t="s">
        <v>204</v>
      </c>
      <c r="B175" t="s">
        <v>206</v>
      </c>
      <c r="C175" s="20">
        <v>2049</v>
      </c>
      <c r="D175" t="s">
        <v>226</v>
      </c>
      <c r="E175" s="22">
        <v>298084.99606141797</v>
      </c>
      <c r="F175" s="22">
        <v>180291.74921908401</v>
      </c>
      <c r="G175" s="10">
        <v>201565.46253171301</v>
      </c>
      <c r="H175" s="23">
        <f t="shared" si="4"/>
        <v>21273.713312628999</v>
      </c>
      <c r="I175" s="10">
        <v>361374.377334013</v>
      </c>
      <c r="J175" s="23">
        <f t="shared" si="5"/>
        <v>63289.381272595027</v>
      </c>
    </row>
    <row r="176" spans="1:10">
      <c r="A176" t="s">
        <v>204</v>
      </c>
      <c r="B176" t="s">
        <v>206</v>
      </c>
      <c r="C176" s="20">
        <v>2049</v>
      </c>
      <c r="D176" t="s">
        <v>254</v>
      </c>
      <c r="E176" s="22">
        <v>33029.039935755602</v>
      </c>
      <c r="F176" s="22">
        <v>3475.2106503291602</v>
      </c>
      <c r="G176" s="10">
        <v>3474.76789817908</v>
      </c>
      <c r="H176" s="23">
        <f t="shared" si="4"/>
        <v>-0.44275215008019586</v>
      </c>
      <c r="I176" s="10">
        <v>33011.376830813599</v>
      </c>
      <c r="J176" s="23">
        <f t="shared" si="5"/>
        <v>-17.663104942002974</v>
      </c>
    </row>
    <row r="177" spans="1:10">
      <c r="A177" t="s">
        <v>204</v>
      </c>
      <c r="B177" t="s">
        <v>206</v>
      </c>
      <c r="C177" s="20">
        <v>2050</v>
      </c>
      <c r="D177" t="s">
        <v>232</v>
      </c>
      <c r="E177" s="22">
        <v>16410.046895384101</v>
      </c>
      <c r="F177" s="22">
        <v>10669.033213692501</v>
      </c>
      <c r="G177" s="10">
        <v>10564.6551505717</v>
      </c>
      <c r="H177" s="23">
        <f t="shared" si="4"/>
        <v>-104.37806312080102</v>
      </c>
      <c r="I177" s="10">
        <v>16150.7411265873</v>
      </c>
      <c r="J177" s="23">
        <f t="shared" si="5"/>
        <v>-259.3057687968012</v>
      </c>
    </row>
    <row r="178" spans="1:10">
      <c r="A178" t="s">
        <v>204</v>
      </c>
      <c r="B178" t="s">
        <v>206</v>
      </c>
      <c r="C178" s="20">
        <v>2050</v>
      </c>
      <c r="D178" t="s">
        <v>272</v>
      </c>
      <c r="E178" s="22">
        <v>655693.50176687306</v>
      </c>
      <c r="F178" s="22">
        <v>240239.92566698999</v>
      </c>
      <c r="G178" s="10">
        <v>239665.50238283601</v>
      </c>
      <c r="H178" s="23">
        <f t="shared" si="4"/>
        <v>-574.42328415397787</v>
      </c>
      <c r="I178" s="10">
        <v>652041.048852487</v>
      </c>
      <c r="J178" s="23">
        <f t="shared" si="5"/>
        <v>-3652.4529143860564</v>
      </c>
    </row>
    <row r="179" spans="1:10">
      <c r="A179" t="s">
        <v>204</v>
      </c>
      <c r="B179" t="s">
        <v>206</v>
      </c>
      <c r="C179" s="20">
        <v>2050</v>
      </c>
      <c r="D179" t="s">
        <v>208</v>
      </c>
      <c r="E179" s="22">
        <v>117779.85945238201</v>
      </c>
      <c r="F179" s="22">
        <v>73563.812119306502</v>
      </c>
      <c r="G179" s="10">
        <v>88407.352194463994</v>
      </c>
      <c r="H179" s="23">
        <f t="shared" si="4"/>
        <v>14843.540075157493</v>
      </c>
      <c r="I179" s="10">
        <v>147097.95278152401</v>
      </c>
      <c r="J179" s="23">
        <f t="shared" si="5"/>
        <v>29318.093329142008</v>
      </c>
    </row>
    <row r="180" spans="1:10">
      <c r="A180" t="s">
        <v>204</v>
      </c>
      <c r="B180" t="s">
        <v>206</v>
      </c>
      <c r="C180" s="20">
        <v>2050</v>
      </c>
      <c r="D180" t="s">
        <v>218</v>
      </c>
      <c r="E180" s="22">
        <v>288492.95778310101</v>
      </c>
      <c r="F180" s="22">
        <v>259187.00187521</v>
      </c>
      <c r="G180" s="10">
        <v>307720.04114350502</v>
      </c>
      <c r="H180" s="23">
        <f t="shared" si="4"/>
        <v>48533.039268295019</v>
      </c>
      <c r="I180" s="10">
        <v>351504.691612483</v>
      </c>
      <c r="J180" s="23">
        <f t="shared" si="5"/>
        <v>63011.733829381992</v>
      </c>
    </row>
    <row r="181" spans="1:10">
      <c r="A181" t="s">
        <v>204</v>
      </c>
      <c r="B181" t="s">
        <v>206</v>
      </c>
      <c r="C181" s="20">
        <v>2050</v>
      </c>
      <c r="D181" t="s">
        <v>222</v>
      </c>
      <c r="E181" s="22">
        <v>412483.234068916</v>
      </c>
      <c r="F181" s="22">
        <v>289749.687684178</v>
      </c>
      <c r="G181" s="10">
        <v>334363.933966043</v>
      </c>
      <c r="H181" s="23">
        <f t="shared" si="4"/>
        <v>44614.246281864995</v>
      </c>
      <c r="I181" s="10">
        <v>521384.481349535</v>
      </c>
      <c r="J181" s="23">
        <f t="shared" si="5"/>
        <v>108901.24728061899</v>
      </c>
    </row>
    <row r="182" spans="1:10">
      <c r="A182" t="s">
        <v>204</v>
      </c>
      <c r="B182" t="s">
        <v>206</v>
      </c>
      <c r="C182" s="20">
        <v>2050</v>
      </c>
      <c r="D182" t="s">
        <v>226</v>
      </c>
      <c r="E182" s="22">
        <v>302246.48718975001</v>
      </c>
      <c r="F182" s="22">
        <v>183031.697744587</v>
      </c>
      <c r="G182" s="10">
        <v>205861.88336447501</v>
      </c>
      <c r="H182" s="23">
        <f t="shared" si="4"/>
        <v>22830.185619888012</v>
      </c>
      <c r="I182" s="10">
        <v>368643.65517464699</v>
      </c>
      <c r="J182" s="23">
        <f t="shared" si="5"/>
        <v>66397.16798489698</v>
      </c>
    </row>
    <row r="183" spans="1:10">
      <c r="A183" t="s">
        <v>204</v>
      </c>
      <c r="B183" t="s">
        <v>206</v>
      </c>
      <c r="C183" s="20">
        <v>2050</v>
      </c>
      <c r="D183" t="s">
        <v>254</v>
      </c>
      <c r="E183" s="22">
        <v>33069.995925057701</v>
      </c>
      <c r="F183" s="22">
        <v>3414.86670957162</v>
      </c>
      <c r="G183" s="10">
        <v>3414.3731958804301</v>
      </c>
      <c r="H183" s="23">
        <f t="shared" si="4"/>
        <v>-0.49351369118994626</v>
      </c>
      <c r="I183" s="10">
        <v>33050.354105419901</v>
      </c>
      <c r="J183" s="23">
        <f t="shared" si="5"/>
        <v>-19.641819637799927</v>
      </c>
    </row>
    <row r="184" spans="1:10">
      <c r="A184" t="s">
        <v>228</v>
      </c>
      <c r="B184" t="s">
        <v>230</v>
      </c>
      <c r="C184" s="20">
        <v>2025</v>
      </c>
      <c r="D184" t="s">
        <v>232</v>
      </c>
      <c r="E184" s="22">
        <v>8428.9060305542207</v>
      </c>
      <c r="F184" s="22">
        <v>9636.9552776393593</v>
      </c>
      <c r="G184" s="10">
        <v>9668.8228063551105</v>
      </c>
      <c r="H184" s="23">
        <f t="shared" si="4"/>
        <v>31.867528715751178</v>
      </c>
      <c r="I184" s="10">
        <v>8428.9060305542207</v>
      </c>
      <c r="J184" s="23">
        <f t="shared" si="5"/>
        <v>0</v>
      </c>
    </row>
    <row r="185" spans="1:10">
      <c r="A185" t="s">
        <v>228</v>
      </c>
      <c r="B185" t="s">
        <v>230</v>
      </c>
      <c r="C185" s="20">
        <v>2025</v>
      </c>
      <c r="D185" t="s">
        <v>272</v>
      </c>
      <c r="E185" s="22">
        <v>479897.33372501301</v>
      </c>
      <c r="F185" s="22">
        <v>159105.61174118199</v>
      </c>
      <c r="G185" s="10">
        <v>159105.61174118199</v>
      </c>
      <c r="H185" s="23">
        <f t="shared" si="4"/>
        <v>0</v>
      </c>
      <c r="I185" s="10">
        <v>479897.33372501301</v>
      </c>
      <c r="J185" s="23">
        <f t="shared" si="5"/>
        <v>0</v>
      </c>
    </row>
    <row r="186" spans="1:10">
      <c r="A186" t="s">
        <v>228</v>
      </c>
      <c r="B186" t="s">
        <v>230</v>
      </c>
      <c r="C186" s="20">
        <v>2025</v>
      </c>
      <c r="D186" t="s">
        <v>208</v>
      </c>
      <c r="E186" s="22">
        <v>76355.816778588094</v>
      </c>
      <c r="F186" s="22">
        <v>62867.005683835399</v>
      </c>
      <c r="G186" s="10">
        <v>63094.530810472199</v>
      </c>
      <c r="H186" s="23">
        <f t="shared" si="4"/>
        <v>227.52512663679954</v>
      </c>
      <c r="I186" s="10">
        <v>76355.816778588094</v>
      </c>
      <c r="J186" s="23">
        <f t="shared" si="5"/>
        <v>0</v>
      </c>
    </row>
    <row r="187" spans="1:10">
      <c r="A187" t="s">
        <v>228</v>
      </c>
      <c r="B187" t="s">
        <v>230</v>
      </c>
      <c r="C187" s="20">
        <v>2025</v>
      </c>
      <c r="D187" t="s">
        <v>218</v>
      </c>
      <c r="E187" s="22">
        <v>207904.953216455</v>
      </c>
      <c r="F187" s="22">
        <v>240064.28701027401</v>
      </c>
      <c r="G187" s="10">
        <v>240064.28701027401</v>
      </c>
      <c r="H187" s="23">
        <f t="shared" si="4"/>
        <v>0</v>
      </c>
      <c r="I187" s="10">
        <v>207904.953216455</v>
      </c>
      <c r="J187" s="23">
        <f t="shared" si="5"/>
        <v>0</v>
      </c>
    </row>
    <row r="188" spans="1:10">
      <c r="A188" t="s">
        <v>228</v>
      </c>
      <c r="B188" t="s">
        <v>230</v>
      </c>
      <c r="C188" s="20">
        <v>2025</v>
      </c>
      <c r="D188" t="s">
        <v>222</v>
      </c>
      <c r="E188" s="22">
        <v>306292.00908888201</v>
      </c>
      <c r="F188" s="22">
        <v>368721.43227167899</v>
      </c>
      <c r="G188" s="10">
        <v>368786.78785647702</v>
      </c>
      <c r="H188" s="23">
        <f t="shared" si="4"/>
        <v>65.355584798031487</v>
      </c>
      <c r="I188" s="10">
        <v>306292.00908888201</v>
      </c>
      <c r="J188" s="23">
        <f t="shared" si="5"/>
        <v>0</v>
      </c>
    </row>
    <row r="189" spans="1:10">
      <c r="A189" t="s">
        <v>228</v>
      </c>
      <c r="B189" t="s">
        <v>230</v>
      </c>
      <c r="C189" s="20">
        <v>2025</v>
      </c>
      <c r="D189" t="s">
        <v>226</v>
      </c>
      <c r="E189" s="22">
        <v>197300.30955450001</v>
      </c>
      <c r="F189" s="22">
        <v>222132.32720945799</v>
      </c>
      <c r="G189" s="10">
        <v>222132.32720945799</v>
      </c>
      <c r="H189" s="23">
        <f t="shared" si="4"/>
        <v>0</v>
      </c>
      <c r="I189" s="10">
        <v>197300.30955450001</v>
      </c>
      <c r="J189" s="23">
        <f t="shared" si="5"/>
        <v>0</v>
      </c>
    </row>
    <row r="190" spans="1:10">
      <c r="A190" t="s">
        <v>228</v>
      </c>
      <c r="B190" t="s">
        <v>230</v>
      </c>
      <c r="C190" s="20">
        <v>2025</v>
      </c>
      <c r="D190" t="s">
        <v>254</v>
      </c>
      <c r="E190" s="22">
        <v>34256.1387097634</v>
      </c>
      <c r="F190" s="22">
        <v>4628.4588674042398</v>
      </c>
      <c r="G190" s="10">
        <v>4628.4588674042398</v>
      </c>
      <c r="H190" s="23">
        <f t="shared" si="4"/>
        <v>0</v>
      </c>
      <c r="I190" s="10">
        <v>34256.1387097634</v>
      </c>
      <c r="J190" s="23">
        <f t="shared" si="5"/>
        <v>0</v>
      </c>
    </row>
    <row r="191" spans="1:10">
      <c r="A191" t="s">
        <v>228</v>
      </c>
      <c r="B191" t="s">
        <v>230</v>
      </c>
      <c r="C191" s="20">
        <v>2026</v>
      </c>
      <c r="D191" t="s">
        <v>232</v>
      </c>
      <c r="E191" s="22">
        <v>8487.2716023136309</v>
      </c>
      <c r="F191" s="22">
        <v>8580.9069734016302</v>
      </c>
      <c r="G191" s="10">
        <v>8630.3166960235103</v>
      </c>
      <c r="H191" s="23">
        <f t="shared" si="4"/>
        <v>49.409722621880064</v>
      </c>
      <c r="I191" s="10">
        <v>8487.1724802605004</v>
      </c>
      <c r="J191" s="23">
        <f t="shared" si="5"/>
        <v>-9.9122053130486165E-2</v>
      </c>
    </row>
    <row r="192" spans="1:10">
      <c r="A192" t="s">
        <v>228</v>
      </c>
      <c r="B192" t="s">
        <v>230</v>
      </c>
      <c r="C192" s="20">
        <v>2026</v>
      </c>
      <c r="D192" t="s">
        <v>272</v>
      </c>
      <c r="E192" s="22">
        <v>487918.01331346802</v>
      </c>
      <c r="F192" s="22">
        <v>159012.29350942801</v>
      </c>
      <c r="G192" s="10">
        <v>159012.29350942801</v>
      </c>
      <c r="H192" s="23">
        <f t="shared" si="4"/>
        <v>0</v>
      </c>
      <c r="I192" s="10">
        <v>487916.81762222701</v>
      </c>
      <c r="J192" s="23">
        <f t="shared" si="5"/>
        <v>-1.1956912410096265</v>
      </c>
    </row>
    <row r="193" spans="1:10">
      <c r="A193" t="s">
        <v>228</v>
      </c>
      <c r="B193" t="s">
        <v>230</v>
      </c>
      <c r="C193" s="20">
        <v>2026</v>
      </c>
      <c r="D193" t="s">
        <v>208</v>
      </c>
      <c r="E193" s="22">
        <v>77888.298258565803</v>
      </c>
      <c r="F193" s="22">
        <v>59442.436888173797</v>
      </c>
      <c r="G193" s="10">
        <v>59835.222784683501</v>
      </c>
      <c r="H193" s="23">
        <f t="shared" si="4"/>
        <v>392.78589650970389</v>
      </c>
      <c r="I193" s="10">
        <v>77888.093163693993</v>
      </c>
      <c r="J193" s="23">
        <f t="shared" si="5"/>
        <v>-0.20509487180970609</v>
      </c>
    </row>
    <row r="194" spans="1:10">
      <c r="A194" t="s">
        <v>228</v>
      </c>
      <c r="B194" t="s">
        <v>230</v>
      </c>
      <c r="C194" s="20">
        <v>2026</v>
      </c>
      <c r="D194" t="s">
        <v>218</v>
      </c>
      <c r="E194" s="22">
        <v>212036.36254764299</v>
      </c>
      <c r="F194" s="22">
        <v>217295.447863307</v>
      </c>
      <c r="G194" s="10">
        <v>217295.447863307</v>
      </c>
      <c r="H194" s="23">
        <f t="shared" ref="H194:H257" si="6">G194-F194</f>
        <v>0</v>
      </c>
      <c r="I194" s="10">
        <v>212035.127483499</v>
      </c>
      <c r="J194" s="23">
        <f t="shared" ref="J194:J257" si="7">I194-E194</f>
        <v>-1.2350641439843457</v>
      </c>
    </row>
    <row r="195" spans="1:10">
      <c r="A195" t="s">
        <v>228</v>
      </c>
      <c r="B195" t="s">
        <v>230</v>
      </c>
      <c r="C195" s="20">
        <v>2026</v>
      </c>
      <c r="D195" t="s">
        <v>222</v>
      </c>
      <c r="E195" s="22">
        <v>313185.69601517799</v>
      </c>
      <c r="F195" s="22">
        <v>341835.89422010299</v>
      </c>
      <c r="G195" s="10">
        <v>341949.40121155698</v>
      </c>
      <c r="H195" s="23">
        <f t="shared" si="6"/>
        <v>113.50699145399267</v>
      </c>
      <c r="I195" s="10">
        <v>313184.010457339</v>
      </c>
      <c r="J195" s="23">
        <f t="shared" si="7"/>
        <v>-1.6855578389950097</v>
      </c>
    </row>
    <row r="196" spans="1:10">
      <c r="A196" t="s">
        <v>228</v>
      </c>
      <c r="B196" t="s">
        <v>230</v>
      </c>
      <c r="C196" s="20">
        <v>2026</v>
      </c>
      <c r="D196" t="s">
        <v>226</v>
      </c>
      <c r="E196" s="22">
        <v>201632.17654866201</v>
      </c>
      <c r="F196" s="22">
        <v>196955.62972686099</v>
      </c>
      <c r="G196" s="10">
        <v>196955.62972686099</v>
      </c>
      <c r="H196" s="23">
        <f t="shared" si="6"/>
        <v>0</v>
      </c>
      <c r="I196" s="10">
        <v>201630.43930838199</v>
      </c>
      <c r="J196" s="23">
        <f t="shared" si="7"/>
        <v>-1.7372402800247073</v>
      </c>
    </row>
    <row r="197" spans="1:10">
      <c r="A197" t="s">
        <v>228</v>
      </c>
      <c r="B197" t="s">
        <v>230</v>
      </c>
      <c r="C197" s="20">
        <v>2026</v>
      </c>
      <c r="D197" t="s">
        <v>254</v>
      </c>
      <c r="E197" s="22">
        <v>34358.1223208023</v>
      </c>
      <c r="F197" s="22">
        <v>4585.6944641320697</v>
      </c>
      <c r="G197" s="10">
        <v>4585.6944641320697</v>
      </c>
      <c r="H197" s="23">
        <f t="shared" si="6"/>
        <v>0</v>
      </c>
      <c r="I197" s="10">
        <v>34358.114801035903</v>
      </c>
      <c r="J197" s="23">
        <f t="shared" si="7"/>
        <v>-7.5197663973085582E-3</v>
      </c>
    </row>
    <row r="198" spans="1:10">
      <c r="A198" t="s">
        <v>228</v>
      </c>
      <c r="B198" t="s">
        <v>230</v>
      </c>
      <c r="C198" s="20">
        <v>2027</v>
      </c>
      <c r="D198" t="s">
        <v>232</v>
      </c>
      <c r="E198" s="22">
        <v>8612.4818033625106</v>
      </c>
      <c r="F198" s="22">
        <v>8000.6971964992999</v>
      </c>
      <c r="G198" s="10">
        <v>8063.3102933854098</v>
      </c>
      <c r="H198" s="23">
        <f t="shared" si="6"/>
        <v>62.613096886109815</v>
      </c>
      <c r="I198" s="10">
        <v>8612.2418480508404</v>
      </c>
      <c r="J198" s="23">
        <f t="shared" si="7"/>
        <v>-0.2399553116702009</v>
      </c>
    </row>
    <row r="199" spans="1:10">
      <c r="A199" t="s">
        <v>228</v>
      </c>
      <c r="B199" t="s">
        <v>230</v>
      </c>
      <c r="C199" s="20">
        <v>2027</v>
      </c>
      <c r="D199" t="s">
        <v>272</v>
      </c>
      <c r="E199" s="22">
        <v>496235.21032341302</v>
      </c>
      <c r="F199" s="22">
        <v>159574.78467169899</v>
      </c>
      <c r="G199" s="10">
        <v>159574.73316954801</v>
      </c>
      <c r="H199" s="23">
        <f t="shared" si="6"/>
        <v>-5.150215097819455E-2</v>
      </c>
      <c r="I199" s="10">
        <v>496232.04421184101</v>
      </c>
      <c r="J199" s="23">
        <f t="shared" si="7"/>
        <v>-3.1661115720053203</v>
      </c>
    </row>
    <row r="200" spans="1:10">
      <c r="A200" t="s">
        <v>228</v>
      </c>
      <c r="B200" t="s">
        <v>230</v>
      </c>
      <c r="C200" s="20">
        <v>2027</v>
      </c>
      <c r="D200" t="s">
        <v>208</v>
      </c>
      <c r="E200" s="22">
        <v>79797.997898903996</v>
      </c>
      <c r="F200" s="22">
        <v>57580.730081699097</v>
      </c>
      <c r="G200" s="10">
        <v>58111.193082399397</v>
      </c>
      <c r="H200" s="23">
        <f t="shared" si="6"/>
        <v>530.46300070029974</v>
      </c>
      <c r="I200" s="10">
        <v>79797.470315957704</v>
      </c>
      <c r="J200" s="23">
        <f t="shared" si="7"/>
        <v>-0.52758294629165903</v>
      </c>
    </row>
    <row r="201" spans="1:10">
      <c r="A201" t="s">
        <v>228</v>
      </c>
      <c r="B201" t="s">
        <v>230</v>
      </c>
      <c r="C201" s="20">
        <v>2027</v>
      </c>
      <c r="D201" t="s">
        <v>218</v>
      </c>
      <c r="E201" s="22">
        <v>216698.89386867901</v>
      </c>
      <c r="F201" s="22">
        <v>212909.830228723</v>
      </c>
      <c r="G201" s="10">
        <v>212909.016184801</v>
      </c>
      <c r="H201" s="23">
        <f t="shared" si="6"/>
        <v>-0.81404392200056463</v>
      </c>
      <c r="I201" s="10">
        <v>216695.74168713801</v>
      </c>
      <c r="J201" s="23">
        <f t="shared" si="7"/>
        <v>-3.1521815409942064</v>
      </c>
    </row>
    <row r="202" spans="1:10">
      <c r="A202" t="s">
        <v>228</v>
      </c>
      <c r="B202" t="s">
        <v>230</v>
      </c>
      <c r="C202" s="20">
        <v>2027</v>
      </c>
      <c r="D202" t="s">
        <v>222</v>
      </c>
      <c r="E202" s="22">
        <v>320739.81713576301</v>
      </c>
      <c r="F202" s="22">
        <v>323847.03743623203</v>
      </c>
      <c r="G202" s="10">
        <v>324000.19164164597</v>
      </c>
      <c r="H202" s="23">
        <f t="shared" si="6"/>
        <v>153.15420541394269</v>
      </c>
      <c r="I202" s="10">
        <v>320735.61575477198</v>
      </c>
      <c r="J202" s="23">
        <f t="shared" si="7"/>
        <v>-4.2013809910276905</v>
      </c>
    </row>
    <row r="203" spans="1:10">
      <c r="A203" t="s">
        <v>228</v>
      </c>
      <c r="B203" t="s">
        <v>230</v>
      </c>
      <c r="C203" s="20">
        <v>2027</v>
      </c>
      <c r="D203" t="s">
        <v>226</v>
      </c>
      <c r="E203" s="22">
        <v>206669.798898134</v>
      </c>
      <c r="F203" s="22">
        <v>182365.20335728501</v>
      </c>
      <c r="G203" s="10">
        <v>182364.70096652099</v>
      </c>
      <c r="H203" s="23">
        <f t="shared" si="6"/>
        <v>-0.50239076401339844</v>
      </c>
      <c r="I203" s="10">
        <v>206665.47518705399</v>
      </c>
      <c r="J203" s="23">
        <f t="shared" si="7"/>
        <v>-4.3237110800109804</v>
      </c>
    </row>
    <row r="204" spans="1:10">
      <c r="A204" t="s">
        <v>228</v>
      </c>
      <c r="B204" t="s">
        <v>230</v>
      </c>
      <c r="C204" s="20">
        <v>2027</v>
      </c>
      <c r="D204" t="s">
        <v>254</v>
      </c>
      <c r="E204" s="22">
        <v>34415.759593840201</v>
      </c>
      <c r="F204" s="22">
        <v>4539.0709780589796</v>
      </c>
      <c r="G204" s="10">
        <v>4539.0707864093602</v>
      </c>
      <c r="H204" s="23">
        <f t="shared" si="6"/>
        <v>-1.9164961940987268E-4</v>
      </c>
      <c r="I204" s="10">
        <v>34415.740535177501</v>
      </c>
      <c r="J204" s="23">
        <f t="shared" si="7"/>
        <v>-1.9058662699535489E-2</v>
      </c>
    </row>
    <row r="205" spans="1:10">
      <c r="A205" t="s">
        <v>228</v>
      </c>
      <c r="B205" t="s">
        <v>230</v>
      </c>
      <c r="C205" s="20">
        <v>2028</v>
      </c>
      <c r="D205" t="s">
        <v>232</v>
      </c>
      <c r="E205" s="22">
        <v>8770.4351142285705</v>
      </c>
      <c r="F205" s="22">
        <v>7681.8376656356504</v>
      </c>
      <c r="G205" s="10">
        <v>7756.3022027525403</v>
      </c>
      <c r="H205" s="23">
        <f t="shared" si="6"/>
        <v>74.464537116889915</v>
      </c>
      <c r="I205" s="10">
        <v>8770.0285438298397</v>
      </c>
      <c r="J205" s="23">
        <f t="shared" si="7"/>
        <v>-0.40657039873076428</v>
      </c>
    </row>
    <row r="206" spans="1:10">
      <c r="A206" t="s">
        <v>228</v>
      </c>
      <c r="B206" t="s">
        <v>230</v>
      </c>
      <c r="C206" s="20">
        <v>2028</v>
      </c>
      <c r="D206" t="s">
        <v>272</v>
      </c>
      <c r="E206" s="22">
        <v>504647.24500087998</v>
      </c>
      <c r="F206" s="22">
        <v>160847.08673542499</v>
      </c>
      <c r="G206" s="10">
        <v>160846.922730166</v>
      </c>
      <c r="H206" s="23">
        <f t="shared" si="6"/>
        <v>-0.16400525899371132</v>
      </c>
      <c r="I206" s="10">
        <v>504641.50422848598</v>
      </c>
      <c r="J206" s="23">
        <f t="shared" si="7"/>
        <v>-5.7407723939977586</v>
      </c>
    </row>
    <row r="207" spans="1:10">
      <c r="A207" t="s">
        <v>228</v>
      </c>
      <c r="B207" t="s">
        <v>230</v>
      </c>
      <c r="C207" s="20">
        <v>2028</v>
      </c>
      <c r="D207" t="s">
        <v>208</v>
      </c>
      <c r="E207" s="22">
        <v>81926.279812442997</v>
      </c>
      <c r="F207" s="22">
        <v>56730.9189261192</v>
      </c>
      <c r="G207" s="10">
        <v>57386.905439017297</v>
      </c>
      <c r="H207" s="23">
        <f t="shared" si="6"/>
        <v>655.98651289809641</v>
      </c>
      <c r="I207" s="10">
        <v>81925.343160144403</v>
      </c>
      <c r="J207" s="23">
        <f t="shared" si="7"/>
        <v>-0.93665229859470855</v>
      </c>
    </row>
    <row r="208" spans="1:10">
      <c r="A208" t="s">
        <v>228</v>
      </c>
      <c r="B208" t="s">
        <v>230</v>
      </c>
      <c r="C208" s="20">
        <v>2028</v>
      </c>
      <c r="D208" t="s">
        <v>218</v>
      </c>
      <c r="E208" s="22">
        <v>221724.464135174</v>
      </c>
      <c r="F208" s="22">
        <v>211971.69327347999</v>
      </c>
      <c r="G208" s="10">
        <v>211969.53183275199</v>
      </c>
      <c r="H208" s="23">
        <f t="shared" si="6"/>
        <v>-2.1614407279994339</v>
      </c>
      <c r="I208" s="10">
        <v>221718.887562572</v>
      </c>
      <c r="J208" s="23">
        <f t="shared" si="7"/>
        <v>-5.57657260200358</v>
      </c>
    </row>
    <row r="209" spans="1:10">
      <c r="A209" t="s">
        <v>228</v>
      </c>
      <c r="B209" t="s">
        <v>230</v>
      </c>
      <c r="C209" s="20">
        <v>2028</v>
      </c>
      <c r="D209" t="s">
        <v>222</v>
      </c>
      <c r="E209" s="22">
        <v>328623.77070313599</v>
      </c>
      <c r="F209" s="22">
        <v>311518.12669661199</v>
      </c>
      <c r="G209" s="10">
        <v>311706.009887736</v>
      </c>
      <c r="H209" s="23">
        <f t="shared" si="6"/>
        <v>187.88319112401223</v>
      </c>
      <c r="I209" s="10">
        <v>328616.46234242298</v>
      </c>
      <c r="J209" s="23">
        <f t="shared" si="7"/>
        <v>-7.3083607130101882</v>
      </c>
    </row>
    <row r="210" spans="1:10">
      <c r="A210" t="s">
        <v>228</v>
      </c>
      <c r="B210" t="s">
        <v>230</v>
      </c>
      <c r="C210" s="20">
        <v>2028</v>
      </c>
      <c r="D210" t="s">
        <v>226</v>
      </c>
      <c r="E210" s="22">
        <v>212119.84987030801</v>
      </c>
      <c r="F210" s="22">
        <v>172999.49070490099</v>
      </c>
      <c r="G210" s="10">
        <v>172998.157472433</v>
      </c>
      <c r="H210" s="23">
        <f t="shared" si="6"/>
        <v>-1.3332324679940939</v>
      </c>
      <c r="I210" s="10">
        <v>212112.340383506</v>
      </c>
      <c r="J210" s="23">
        <f t="shared" si="7"/>
        <v>-7.5094868020096328</v>
      </c>
    </row>
    <row r="211" spans="1:10">
      <c r="A211" t="s">
        <v>228</v>
      </c>
      <c r="B211" t="s">
        <v>230</v>
      </c>
      <c r="C211" s="20">
        <v>2028</v>
      </c>
      <c r="D211" t="s">
        <v>254</v>
      </c>
      <c r="E211" s="22">
        <v>34426.685571248898</v>
      </c>
      <c r="F211" s="22">
        <v>4491.2982766836703</v>
      </c>
      <c r="G211" s="10">
        <v>4491.2977178483097</v>
      </c>
      <c r="H211" s="23">
        <f t="shared" si="6"/>
        <v>-5.5883536060719052E-4</v>
      </c>
      <c r="I211" s="10">
        <v>34426.652062892601</v>
      </c>
      <c r="J211" s="23">
        <f t="shared" si="7"/>
        <v>-3.3508356296806596E-2</v>
      </c>
    </row>
    <row r="212" spans="1:10">
      <c r="A212" t="s">
        <v>228</v>
      </c>
      <c r="B212" t="s">
        <v>230</v>
      </c>
      <c r="C212" s="20">
        <v>2029</v>
      </c>
      <c r="D212" t="s">
        <v>232</v>
      </c>
      <c r="E212" s="22">
        <v>8950.4691508785309</v>
      </c>
      <c r="F212" s="22">
        <v>7515.57879703238</v>
      </c>
      <c r="G212" s="10">
        <v>7601.5128732291096</v>
      </c>
      <c r="H212" s="23">
        <f t="shared" si="6"/>
        <v>85.93407619672962</v>
      </c>
      <c r="I212" s="10">
        <v>8949.8720445493509</v>
      </c>
      <c r="J212" s="23">
        <f t="shared" si="7"/>
        <v>-0.59710632917995099</v>
      </c>
    </row>
    <row r="213" spans="1:10">
      <c r="A213" t="s">
        <v>228</v>
      </c>
      <c r="B213" t="s">
        <v>230</v>
      </c>
      <c r="C213" s="20">
        <v>2029</v>
      </c>
      <c r="D213" t="s">
        <v>272</v>
      </c>
      <c r="E213" s="22">
        <v>513063.54524584702</v>
      </c>
      <c r="F213" s="22">
        <v>162723.402242235</v>
      </c>
      <c r="G213" s="10">
        <v>162723.060175302</v>
      </c>
      <c r="H213" s="23">
        <f t="shared" si="6"/>
        <v>-0.34206693299347535</v>
      </c>
      <c r="I213" s="10">
        <v>513054.70409439103</v>
      </c>
      <c r="J213" s="23">
        <f t="shared" si="7"/>
        <v>-8.841151455999352</v>
      </c>
    </row>
    <row r="214" spans="1:10">
      <c r="A214" t="s">
        <v>228</v>
      </c>
      <c r="B214" t="s">
        <v>230</v>
      </c>
      <c r="C214" s="20">
        <v>2029</v>
      </c>
      <c r="D214" t="s">
        <v>208</v>
      </c>
      <c r="E214" s="22">
        <v>84216.364905507406</v>
      </c>
      <c r="F214" s="22">
        <v>56526.159949000998</v>
      </c>
      <c r="G214" s="10">
        <v>57302.473542253902</v>
      </c>
      <c r="H214" s="23">
        <f t="shared" si="6"/>
        <v>776.31359325290396</v>
      </c>
      <c r="I214" s="10">
        <v>84214.941243806999</v>
      </c>
      <c r="J214" s="23">
        <f t="shared" si="7"/>
        <v>-1.4236617004062282</v>
      </c>
    </row>
    <row r="215" spans="1:10">
      <c r="A215" t="s">
        <v>228</v>
      </c>
      <c r="B215" t="s">
        <v>230</v>
      </c>
      <c r="C215" s="20">
        <v>2029</v>
      </c>
      <c r="D215" t="s">
        <v>218</v>
      </c>
      <c r="E215" s="22">
        <v>227007.84584145699</v>
      </c>
      <c r="F215" s="22">
        <v>212950.25034370701</v>
      </c>
      <c r="G215" s="10">
        <v>212946.302203706</v>
      </c>
      <c r="H215" s="23">
        <f t="shared" si="6"/>
        <v>-3.9481400010117795</v>
      </c>
      <c r="I215" s="10">
        <v>226999.388995758</v>
      </c>
      <c r="J215" s="23">
        <f t="shared" si="7"/>
        <v>-8.4568456989945844</v>
      </c>
    </row>
    <row r="216" spans="1:10">
      <c r="A216" t="s">
        <v>228</v>
      </c>
      <c r="B216" t="s">
        <v>230</v>
      </c>
      <c r="C216" s="20">
        <v>2029</v>
      </c>
      <c r="D216" t="s">
        <v>222</v>
      </c>
      <c r="E216" s="22">
        <v>336735.48325824802</v>
      </c>
      <c r="F216" s="22">
        <v>302872.20557319198</v>
      </c>
      <c r="G216" s="10">
        <v>303091.51388963597</v>
      </c>
      <c r="H216" s="23">
        <f t="shared" si="6"/>
        <v>219.30831644398859</v>
      </c>
      <c r="I216" s="10">
        <v>336724.52108083002</v>
      </c>
      <c r="J216" s="23">
        <f t="shared" si="7"/>
        <v>-10.962177417997736</v>
      </c>
    </row>
    <row r="217" spans="1:10">
      <c r="A217" t="s">
        <v>228</v>
      </c>
      <c r="B217" t="s">
        <v>230</v>
      </c>
      <c r="C217" s="20">
        <v>2029</v>
      </c>
      <c r="D217" t="s">
        <v>226</v>
      </c>
      <c r="E217" s="22">
        <v>217871.86395034101</v>
      </c>
      <c r="F217" s="22">
        <v>166669.47935894699</v>
      </c>
      <c r="G217" s="10">
        <v>166667.06385395699</v>
      </c>
      <c r="H217" s="23">
        <f t="shared" si="6"/>
        <v>-2.4155049900000449</v>
      </c>
      <c r="I217" s="10">
        <v>217860.62154228799</v>
      </c>
      <c r="J217" s="23">
        <f t="shared" si="7"/>
        <v>-11.242408053018153</v>
      </c>
    </row>
    <row r="218" spans="1:10">
      <c r="A218" t="s">
        <v>228</v>
      </c>
      <c r="B218" t="s">
        <v>230</v>
      </c>
      <c r="C218" s="20">
        <v>2029</v>
      </c>
      <c r="D218" t="s">
        <v>254</v>
      </c>
      <c r="E218" s="22">
        <v>34407.311663902001</v>
      </c>
      <c r="F218" s="22">
        <v>4446.3498459382399</v>
      </c>
      <c r="G218" s="10">
        <v>4446.3487782668799</v>
      </c>
      <c r="H218" s="23">
        <f t="shared" si="6"/>
        <v>-1.0676713600332732E-3</v>
      </c>
      <c r="I218" s="10">
        <v>34407.261123561402</v>
      </c>
      <c r="J218" s="23">
        <f t="shared" si="7"/>
        <v>-5.0540340598672628E-2</v>
      </c>
    </row>
    <row r="219" spans="1:10">
      <c r="A219" t="s">
        <v>228</v>
      </c>
      <c r="B219" t="s">
        <v>230</v>
      </c>
      <c r="C219" s="20">
        <v>2030</v>
      </c>
      <c r="D219" t="s">
        <v>232</v>
      </c>
      <c r="E219" s="22">
        <v>9148.7028554440603</v>
      </c>
      <c r="F219" s="22">
        <v>7436.9111689353203</v>
      </c>
      <c r="G219" s="10">
        <v>7534.1991427099401</v>
      </c>
      <c r="H219" s="23">
        <f t="shared" si="6"/>
        <v>97.287973774619786</v>
      </c>
      <c r="I219" s="10">
        <v>9147.8901189157405</v>
      </c>
      <c r="J219" s="23">
        <f t="shared" si="7"/>
        <v>-0.8127365283198742</v>
      </c>
    </row>
    <row r="220" spans="1:10">
      <c r="A220" t="s">
        <v>228</v>
      </c>
      <c r="B220" t="s">
        <v>230</v>
      </c>
      <c r="C220" s="20">
        <v>2030</v>
      </c>
      <c r="D220" t="s">
        <v>272</v>
      </c>
      <c r="E220" s="22">
        <v>521408.53297129303</v>
      </c>
      <c r="F220" s="22">
        <v>165090.12616360199</v>
      </c>
      <c r="G220" s="10">
        <v>165089.53376645601</v>
      </c>
      <c r="H220" s="23">
        <f t="shared" si="6"/>
        <v>-0.59239714598516002</v>
      </c>
      <c r="I220" s="10">
        <v>521396.110534226</v>
      </c>
      <c r="J220" s="23">
        <f t="shared" si="7"/>
        <v>-12.422437067027204</v>
      </c>
    </row>
    <row r="221" spans="1:10">
      <c r="A221" t="s">
        <v>228</v>
      </c>
      <c r="B221" t="s">
        <v>230</v>
      </c>
      <c r="C221" s="20">
        <v>2030</v>
      </c>
      <c r="D221" t="s">
        <v>208</v>
      </c>
      <c r="E221" s="22">
        <v>86638.685015187206</v>
      </c>
      <c r="F221" s="22">
        <v>56750.366776654701</v>
      </c>
      <c r="G221" s="10">
        <v>57645.526327699503</v>
      </c>
      <c r="H221" s="23">
        <f t="shared" si="6"/>
        <v>895.15955104480236</v>
      </c>
      <c r="I221" s="10">
        <v>86636.697880774096</v>
      </c>
      <c r="J221" s="23">
        <f t="shared" si="7"/>
        <v>-1.987134413109743</v>
      </c>
    </row>
    <row r="222" spans="1:10">
      <c r="A222" t="s">
        <v>228</v>
      </c>
      <c r="B222" t="s">
        <v>230</v>
      </c>
      <c r="C222" s="20">
        <v>2030</v>
      </c>
      <c r="D222" t="s">
        <v>218</v>
      </c>
      <c r="E222" s="22">
        <v>232486.33345598201</v>
      </c>
      <c r="F222" s="22">
        <v>215107.211996806</v>
      </c>
      <c r="G222" s="10">
        <v>215101.066136293</v>
      </c>
      <c r="H222" s="23">
        <f t="shared" si="6"/>
        <v>-6.1458605130028445</v>
      </c>
      <c r="I222" s="10">
        <v>232474.55718416299</v>
      </c>
      <c r="J222" s="23">
        <f t="shared" si="7"/>
        <v>-11.776271819020621</v>
      </c>
    </row>
    <row r="223" spans="1:10">
      <c r="A223" t="s">
        <v>228</v>
      </c>
      <c r="B223" t="s">
        <v>230</v>
      </c>
      <c r="C223" s="20">
        <v>2030</v>
      </c>
      <c r="D223" t="s">
        <v>222</v>
      </c>
      <c r="E223" s="22">
        <v>345017.82674582099</v>
      </c>
      <c r="F223" s="22">
        <v>296619.21130349103</v>
      </c>
      <c r="G223" s="10">
        <v>296867.39898945502</v>
      </c>
      <c r="H223" s="23">
        <f t="shared" si="6"/>
        <v>248.18768596398877</v>
      </c>
      <c r="I223" s="10">
        <v>345002.66293452698</v>
      </c>
      <c r="J223" s="23">
        <f t="shared" si="7"/>
        <v>-15.163811294012703</v>
      </c>
    </row>
    <row r="224" spans="1:10">
      <c r="A224" t="s">
        <v>228</v>
      </c>
      <c r="B224" t="s">
        <v>230</v>
      </c>
      <c r="C224" s="20">
        <v>2030</v>
      </c>
      <c r="D224" t="s">
        <v>226</v>
      </c>
      <c r="E224" s="22">
        <v>223871.52895859699</v>
      </c>
      <c r="F224" s="22">
        <v>162419.94991477</v>
      </c>
      <c r="G224" s="10">
        <v>162416.19889017899</v>
      </c>
      <c r="H224" s="23">
        <f t="shared" si="6"/>
        <v>-3.7510245910088997</v>
      </c>
      <c r="I224" s="10">
        <v>223856.01156337</v>
      </c>
      <c r="J224" s="23">
        <f t="shared" si="7"/>
        <v>-15.517395226983353</v>
      </c>
    </row>
    <row r="225" spans="1:10">
      <c r="A225" t="s">
        <v>228</v>
      </c>
      <c r="B225" t="s">
        <v>230</v>
      </c>
      <c r="C225" s="20">
        <v>2030</v>
      </c>
      <c r="D225" t="s">
        <v>254</v>
      </c>
      <c r="E225" s="22">
        <v>34357.228495379903</v>
      </c>
      <c r="F225" s="22">
        <v>4399.0530128787896</v>
      </c>
      <c r="G225" s="10">
        <v>4399.0513110961001</v>
      </c>
      <c r="H225" s="23">
        <f t="shared" si="6"/>
        <v>-1.7017826894516475E-3</v>
      </c>
      <c r="I225" s="10">
        <v>34357.158462389802</v>
      </c>
      <c r="J225" s="23">
        <f t="shared" si="7"/>
        <v>-7.0032990101026371E-2</v>
      </c>
    </row>
    <row r="226" spans="1:10">
      <c r="A226" t="s">
        <v>228</v>
      </c>
      <c r="B226" t="s">
        <v>230</v>
      </c>
      <c r="C226" s="20">
        <v>2031</v>
      </c>
      <c r="D226" t="s">
        <v>232</v>
      </c>
      <c r="E226" s="22">
        <v>9363.4623410962595</v>
      </c>
      <c r="F226" s="22">
        <v>7414.8938929711903</v>
      </c>
      <c r="G226" s="10">
        <v>7523.5387936035704</v>
      </c>
      <c r="H226" s="23">
        <f t="shared" si="6"/>
        <v>108.64490063238009</v>
      </c>
      <c r="I226" s="10">
        <v>9362.4074228011905</v>
      </c>
      <c r="J226" s="23">
        <f t="shared" si="7"/>
        <v>-1.054918295069001</v>
      </c>
    </row>
    <row r="227" spans="1:10">
      <c r="A227" t="s">
        <v>228</v>
      </c>
      <c r="B227" t="s">
        <v>230</v>
      </c>
      <c r="C227" s="20">
        <v>2031</v>
      </c>
      <c r="D227" t="s">
        <v>272</v>
      </c>
      <c r="E227" s="22">
        <v>529518.22296151996</v>
      </c>
      <c r="F227" s="22">
        <v>167625.48103947699</v>
      </c>
      <c r="G227" s="10">
        <v>167624.55914584</v>
      </c>
      <c r="H227" s="23">
        <f t="shared" si="6"/>
        <v>-0.92189363698707893</v>
      </c>
      <c r="I227" s="10">
        <v>529501.77046828205</v>
      </c>
      <c r="J227" s="23">
        <f t="shared" si="7"/>
        <v>-16.452493237913586</v>
      </c>
    </row>
    <row r="228" spans="1:10">
      <c r="A228" t="s">
        <v>228</v>
      </c>
      <c r="B228" t="s">
        <v>230</v>
      </c>
      <c r="C228" s="20">
        <v>2031</v>
      </c>
      <c r="D228" t="s">
        <v>208</v>
      </c>
      <c r="E228" s="22">
        <v>89172.334739948405</v>
      </c>
      <c r="F228" s="22">
        <v>57186.462161396499</v>
      </c>
      <c r="G228" s="10">
        <v>58199.843428685599</v>
      </c>
      <c r="H228" s="23">
        <f t="shared" si="6"/>
        <v>1013.3812672890999</v>
      </c>
      <c r="I228" s="10">
        <v>89169.706996492096</v>
      </c>
      <c r="J228" s="23">
        <f t="shared" si="7"/>
        <v>-2.6277434563089628</v>
      </c>
    </row>
    <row r="229" spans="1:10">
      <c r="A229" t="s">
        <v>228</v>
      </c>
      <c r="B229" t="s">
        <v>230</v>
      </c>
      <c r="C229" s="20">
        <v>2031</v>
      </c>
      <c r="D229" t="s">
        <v>218</v>
      </c>
      <c r="E229" s="22">
        <v>238116.08625918601</v>
      </c>
      <c r="F229" s="22">
        <v>217847.25866073</v>
      </c>
      <c r="G229" s="10">
        <v>217838.52712465101</v>
      </c>
      <c r="H229" s="23">
        <f t="shared" si="6"/>
        <v>-8.7315360789943952</v>
      </c>
      <c r="I229" s="10">
        <v>238100.557779275</v>
      </c>
      <c r="J229" s="23">
        <f t="shared" si="7"/>
        <v>-15.528479911008617</v>
      </c>
    </row>
    <row r="230" spans="1:10">
      <c r="A230" t="s">
        <v>228</v>
      </c>
      <c r="B230" t="s">
        <v>230</v>
      </c>
      <c r="C230" s="20">
        <v>2031</v>
      </c>
      <c r="D230" t="s">
        <v>222</v>
      </c>
      <c r="E230" s="22">
        <v>353409.50859604101</v>
      </c>
      <c r="F230" s="22">
        <v>291802.40111122001</v>
      </c>
      <c r="G230" s="10">
        <v>292077.17059703002</v>
      </c>
      <c r="H230" s="23">
        <f t="shared" si="6"/>
        <v>274.76948581001488</v>
      </c>
      <c r="I230" s="10">
        <v>353389.58689310902</v>
      </c>
      <c r="J230" s="23">
        <f t="shared" si="7"/>
        <v>-19.921702931984328</v>
      </c>
    </row>
    <row r="231" spans="1:10">
      <c r="A231" t="s">
        <v>228</v>
      </c>
      <c r="B231" t="s">
        <v>230</v>
      </c>
      <c r="C231" s="20">
        <v>2031</v>
      </c>
      <c r="D231" t="s">
        <v>226</v>
      </c>
      <c r="E231" s="22">
        <v>230077.762160432</v>
      </c>
      <c r="F231" s="22">
        <v>159433.28019494499</v>
      </c>
      <c r="G231" s="10">
        <v>159427.93543122901</v>
      </c>
      <c r="H231" s="23">
        <f t="shared" si="6"/>
        <v>-5.3447637159842998</v>
      </c>
      <c r="I231" s="10">
        <v>230057.42281729399</v>
      </c>
      <c r="J231" s="23">
        <f t="shared" si="7"/>
        <v>-20.339343138010008</v>
      </c>
    </row>
    <row r="232" spans="1:10">
      <c r="A232" t="s">
        <v>228</v>
      </c>
      <c r="B232" t="s">
        <v>230</v>
      </c>
      <c r="C232" s="20">
        <v>2031</v>
      </c>
      <c r="D232" t="s">
        <v>254</v>
      </c>
      <c r="E232" s="22">
        <v>34254.011282036998</v>
      </c>
      <c r="F232" s="22">
        <v>4352.6710664295497</v>
      </c>
      <c r="G232" s="10">
        <v>4352.6686117824102</v>
      </c>
      <c r="H232" s="23">
        <f t="shared" si="6"/>
        <v>-2.4546471395296976E-3</v>
      </c>
      <c r="I232" s="10">
        <v>34253.919365265698</v>
      </c>
      <c r="J232" s="23">
        <f t="shared" si="7"/>
        <v>-9.1916771300020628E-2</v>
      </c>
    </row>
    <row r="233" spans="1:10">
      <c r="A233" t="s">
        <v>228</v>
      </c>
      <c r="B233" t="s">
        <v>230</v>
      </c>
      <c r="C233" s="20">
        <v>2032</v>
      </c>
      <c r="D233" t="s">
        <v>232</v>
      </c>
      <c r="E233" s="22">
        <v>9594.5862562778202</v>
      </c>
      <c r="F233" s="22">
        <v>7431.95203946727</v>
      </c>
      <c r="G233" s="10">
        <v>7552.1126249187701</v>
      </c>
      <c r="H233" s="23">
        <f t="shared" si="6"/>
        <v>120.16058545150008</v>
      </c>
      <c r="I233" s="10">
        <v>9593.2618594135602</v>
      </c>
      <c r="J233" s="23">
        <f t="shared" si="7"/>
        <v>-1.3243968642600521</v>
      </c>
    </row>
    <row r="234" spans="1:10">
      <c r="A234" t="s">
        <v>228</v>
      </c>
      <c r="B234" t="s">
        <v>230</v>
      </c>
      <c r="C234" s="20">
        <v>2032</v>
      </c>
      <c r="D234" t="s">
        <v>272</v>
      </c>
      <c r="E234" s="22">
        <v>537305.10787488497</v>
      </c>
      <c r="F234" s="22">
        <v>170491.91367665201</v>
      </c>
      <c r="G234" s="10">
        <v>170490.57460842101</v>
      </c>
      <c r="H234" s="23">
        <f t="shared" si="6"/>
        <v>-1.3390682309982367</v>
      </c>
      <c r="I234" s="10">
        <v>537284.20595619699</v>
      </c>
      <c r="J234" s="23">
        <f t="shared" si="7"/>
        <v>-20.901918687974103</v>
      </c>
    </row>
    <row r="235" spans="1:10">
      <c r="A235" t="s">
        <v>228</v>
      </c>
      <c r="B235" t="s">
        <v>230</v>
      </c>
      <c r="C235" s="20">
        <v>2032</v>
      </c>
      <c r="D235" t="s">
        <v>208</v>
      </c>
      <c r="E235" s="22">
        <v>91811.816108517101</v>
      </c>
      <c r="F235" s="22">
        <v>57849.362532406602</v>
      </c>
      <c r="G235" s="10">
        <v>58983.855811727997</v>
      </c>
      <c r="H235" s="23">
        <f t="shared" si="6"/>
        <v>1134.4932793213957</v>
      </c>
      <c r="I235" s="10">
        <v>91808.470759101503</v>
      </c>
      <c r="J235" s="23">
        <f t="shared" si="7"/>
        <v>-3.3453494155983208</v>
      </c>
    </row>
    <row r="236" spans="1:10">
      <c r="A236" t="s">
        <v>228</v>
      </c>
      <c r="B236" t="s">
        <v>230</v>
      </c>
      <c r="C236" s="20">
        <v>2032</v>
      </c>
      <c r="D236" t="s">
        <v>218</v>
      </c>
      <c r="E236" s="22">
        <v>243876.66011011999</v>
      </c>
      <c r="F236" s="22">
        <v>221199.05866051701</v>
      </c>
      <c r="G236" s="10">
        <v>221187.357647614</v>
      </c>
      <c r="H236" s="23">
        <f t="shared" si="6"/>
        <v>-11.701012903009541</v>
      </c>
      <c r="I236" s="10">
        <v>243856.95552281101</v>
      </c>
      <c r="J236" s="23">
        <f t="shared" si="7"/>
        <v>-19.70458730898099</v>
      </c>
    </row>
    <row r="237" spans="1:10">
      <c r="A237" t="s">
        <v>228</v>
      </c>
      <c r="B237" t="s">
        <v>230</v>
      </c>
      <c r="C237" s="20">
        <v>2032</v>
      </c>
      <c r="D237" t="s">
        <v>222</v>
      </c>
      <c r="E237" s="22">
        <v>361884.43098781299</v>
      </c>
      <c r="F237" s="22">
        <v>288336.32297158602</v>
      </c>
      <c r="G237" s="10">
        <v>288636.13492746197</v>
      </c>
      <c r="H237" s="23">
        <f t="shared" si="6"/>
        <v>299.81195587594993</v>
      </c>
      <c r="I237" s="10">
        <v>361859.19410351902</v>
      </c>
      <c r="J237" s="23">
        <f t="shared" si="7"/>
        <v>-25.236884293961339</v>
      </c>
    </row>
    <row r="238" spans="1:10">
      <c r="A238" t="s">
        <v>228</v>
      </c>
      <c r="B238" t="s">
        <v>230</v>
      </c>
      <c r="C238" s="20">
        <v>2032</v>
      </c>
      <c r="D238" t="s">
        <v>226</v>
      </c>
      <c r="E238" s="22">
        <v>236475.42920911999</v>
      </c>
      <c r="F238" s="22">
        <v>157724.28832797299</v>
      </c>
      <c r="G238" s="10">
        <v>157717.06668730499</v>
      </c>
      <c r="H238" s="23">
        <f t="shared" si="6"/>
        <v>-7.2216406679945067</v>
      </c>
      <c r="I238" s="10">
        <v>236449.72289225299</v>
      </c>
      <c r="J238" s="23">
        <f t="shared" si="7"/>
        <v>-25.706316866999259</v>
      </c>
    </row>
    <row r="239" spans="1:10">
      <c r="A239" t="s">
        <v>228</v>
      </c>
      <c r="B239" t="s">
        <v>230</v>
      </c>
      <c r="C239" s="20">
        <v>2032</v>
      </c>
      <c r="D239" t="s">
        <v>254</v>
      </c>
      <c r="E239" s="22">
        <v>34086.577379243899</v>
      </c>
      <c r="F239" s="22">
        <v>4303.7785071785202</v>
      </c>
      <c r="G239" s="10">
        <v>4303.7751806773804</v>
      </c>
      <c r="H239" s="23">
        <f t="shared" si="6"/>
        <v>-3.3265011397816124E-3</v>
      </c>
      <c r="I239" s="10">
        <v>34086.461280867603</v>
      </c>
      <c r="J239" s="23">
        <f t="shared" si="7"/>
        <v>-0.11609837629657704</v>
      </c>
    </row>
    <row r="240" spans="1:10">
      <c r="A240" t="s">
        <v>228</v>
      </c>
      <c r="B240" t="s">
        <v>230</v>
      </c>
      <c r="C240" s="20">
        <v>2033</v>
      </c>
      <c r="D240" t="s">
        <v>232</v>
      </c>
      <c r="E240" s="22">
        <v>9841.5268464593792</v>
      </c>
      <c r="F240" s="22">
        <v>7470.95813679403</v>
      </c>
      <c r="G240" s="10">
        <v>7602.8361313503801</v>
      </c>
      <c r="H240" s="23">
        <f t="shared" si="6"/>
        <v>131.87799455635013</v>
      </c>
      <c r="I240" s="10">
        <v>9839.9045013670893</v>
      </c>
      <c r="J240" s="23">
        <f t="shared" si="7"/>
        <v>-1.6223450922898337</v>
      </c>
    </row>
    <row r="241" spans="1:10">
      <c r="A241" t="s">
        <v>228</v>
      </c>
      <c r="B241" t="s">
        <v>230</v>
      </c>
      <c r="C241" s="20">
        <v>2033</v>
      </c>
      <c r="D241" t="s">
        <v>272</v>
      </c>
      <c r="E241" s="22">
        <v>544726.13634777197</v>
      </c>
      <c r="F241" s="22">
        <v>173609.71820769101</v>
      </c>
      <c r="G241" s="10">
        <v>173607.86723671001</v>
      </c>
      <c r="H241" s="23">
        <f t="shared" si="6"/>
        <v>-1.8509709810023196</v>
      </c>
      <c r="I241" s="10">
        <v>544700.38172210602</v>
      </c>
      <c r="J241" s="23">
        <f t="shared" si="7"/>
        <v>-25.754625665955245</v>
      </c>
    </row>
    <row r="242" spans="1:10">
      <c r="A242" t="s">
        <v>228</v>
      </c>
      <c r="B242" t="s">
        <v>230</v>
      </c>
      <c r="C242" s="20">
        <v>2033</v>
      </c>
      <c r="D242" t="s">
        <v>208</v>
      </c>
      <c r="E242" s="22">
        <v>94547.580312442107</v>
      </c>
      <c r="F242" s="22">
        <v>58683.1832423425</v>
      </c>
      <c r="G242" s="10">
        <v>59943.004150861998</v>
      </c>
      <c r="H242" s="23">
        <f t="shared" si="6"/>
        <v>1259.8209085194976</v>
      </c>
      <c r="I242" s="10">
        <v>94543.439215228296</v>
      </c>
      <c r="J242" s="23">
        <f t="shared" si="7"/>
        <v>-4.1410972138110083</v>
      </c>
    </row>
    <row r="243" spans="1:10">
      <c r="A243" t="s">
        <v>228</v>
      </c>
      <c r="B243" t="s">
        <v>230</v>
      </c>
      <c r="C243" s="20">
        <v>2033</v>
      </c>
      <c r="D243" t="s">
        <v>218</v>
      </c>
      <c r="E243" s="22">
        <v>249741.973995562</v>
      </c>
      <c r="F243" s="22">
        <v>224977.678567141</v>
      </c>
      <c r="G243" s="10">
        <v>224962.62840764999</v>
      </c>
      <c r="H243" s="23">
        <f t="shared" si="6"/>
        <v>-15.05015949101653</v>
      </c>
      <c r="I243" s="10">
        <v>249717.66641273399</v>
      </c>
      <c r="J243" s="23">
        <f t="shared" si="7"/>
        <v>-24.307582828012528</v>
      </c>
    </row>
    <row r="244" spans="1:10">
      <c r="A244" t="s">
        <v>228</v>
      </c>
      <c r="B244" t="s">
        <v>230</v>
      </c>
      <c r="C244" s="20">
        <v>2033</v>
      </c>
      <c r="D244" t="s">
        <v>222</v>
      </c>
      <c r="E244" s="22">
        <v>370419.165843083</v>
      </c>
      <c r="F244" s="22">
        <v>285888.31223840802</v>
      </c>
      <c r="G244" s="10">
        <v>286211.94362940302</v>
      </c>
      <c r="H244" s="23">
        <f t="shared" si="6"/>
        <v>323.63139099499676</v>
      </c>
      <c r="I244" s="10">
        <v>370388.04380476201</v>
      </c>
      <c r="J244" s="23">
        <f t="shared" si="7"/>
        <v>-31.122038320987485</v>
      </c>
    </row>
    <row r="245" spans="1:10">
      <c r="A245" t="s">
        <v>228</v>
      </c>
      <c r="B245" t="s">
        <v>230</v>
      </c>
      <c r="C245" s="20">
        <v>2033</v>
      </c>
      <c r="D245" t="s">
        <v>226</v>
      </c>
      <c r="E245" s="22">
        <v>243035.43881580001</v>
      </c>
      <c r="F245" s="22">
        <v>156991.8359254</v>
      </c>
      <c r="G245" s="10">
        <v>156982.44646113599</v>
      </c>
      <c r="H245" s="23">
        <f t="shared" si="6"/>
        <v>-9.3894642640079837</v>
      </c>
      <c r="I245" s="10">
        <v>243003.80859767401</v>
      </c>
      <c r="J245" s="23">
        <f t="shared" si="7"/>
        <v>-31.63021812599618</v>
      </c>
    </row>
    <row r="246" spans="1:10">
      <c r="A246" t="s">
        <v>228</v>
      </c>
      <c r="B246" t="s">
        <v>230</v>
      </c>
      <c r="C246" s="20">
        <v>2033</v>
      </c>
      <c r="D246" t="s">
        <v>254</v>
      </c>
      <c r="E246" s="22">
        <v>33869.2424105725</v>
      </c>
      <c r="F246" s="22">
        <v>4252.3015181679202</v>
      </c>
      <c r="G246" s="10">
        <v>4252.29720334171</v>
      </c>
      <c r="H246" s="23">
        <f t="shared" si="6"/>
        <v>-4.314826210247702E-3</v>
      </c>
      <c r="I246" s="10">
        <v>33869.099866803401</v>
      </c>
      <c r="J246" s="23">
        <f t="shared" si="7"/>
        <v>-0.142543769099575</v>
      </c>
    </row>
    <row r="247" spans="1:10">
      <c r="A247" t="s">
        <v>228</v>
      </c>
      <c r="B247" t="s">
        <v>230</v>
      </c>
      <c r="C247" s="20">
        <v>2034</v>
      </c>
      <c r="D247" t="s">
        <v>232</v>
      </c>
      <c r="E247" s="22">
        <v>10104.4446312379</v>
      </c>
      <c r="F247" s="22">
        <v>7532.0268814751598</v>
      </c>
      <c r="G247" s="10">
        <v>7676.0245439495702</v>
      </c>
      <c r="H247" s="23">
        <f t="shared" si="6"/>
        <v>143.99766247441039</v>
      </c>
      <c r="I247" s="10">
        <v>10102.4944978288</v>
      </c>
      <c r="J247" s="23">
        <f t="shared" si="7"/>
        <v>-1.9501334091000899</v>
      </c>
    </row>
    <row r="248" spans="1:10">
      <c r="A248" t="s">
        <v>228</v>
      </c>
      <c r="B248" t="s">
        <v>230</v>
      </c>
      <c r="C248" s="20">
        <v>2034</v>
      </c>
      <c r="D248" t="s">
        <v>272</v>
      </c>
      <c r="E248" s="22">
        <v>551933.07845020597</v>
      </c>
      <c r="F248" s="22">
        <v>176931.89326129699</v>
      </c>
      <c r="G248" s="10">
        <v>176929.43016219899</v>
      </c>
      <c r="H248" s="23">
        <f t="shared" si="6"/>
        <v>-2.4630990980076604</v>
      </c>
      <c r="I248" s="10">
        <v>551902.07869554905</v>
      </c>
      <c r="J248" s="23">
        <f t="shared" si="7"/>
        <v>-30.999754656921141</v>
      </c>
    </row>
    <row r="249" spans="1:10">
      <c r="A249" t="s">
        <v>228</v>
      </c>
      <c r="B249" t="s">
        <v>230</v>
      </c>
      <c r="C249" s="20">
        <v>2034</v>
      </c>
      <c r="D249" t="s">
        <v>208</v>
      </c>
      <c r="E249" s="22">
        <v>97371.557403942599</v>
      </c>
      <c r="F249" s="22">
        <v>59652.062629033899</v>
      </c>
      <c r="G249" s="10">
        <v>61042.637335725798</v>
      </c>
      <c r="H249" s="23">
        <f t="shared" si="6"/>
        <v>1390.5747066918993</v>
      </c>
      <c r="I249" s="10">
        <v>97366.541297579504</v>
      </c>
      <c r="J249" s="23">
        <f t="shared" si="7"/>
        <v>-5.0161063630948775</v>
      </c>
    </row>
    <row r="250" spans="1:10">
      <c r="A250" t="s">
        <v>228</v>
      </c>
      <c r="B250" t="s">
        <v>230</v>
      </c>
      <c r="C250" s="20">
        <v>2034</v>
      </c>
      <c r="D250" t="s">
        <v>218</v>
      </c>
      <c r="E250" s="22">
        <v>255695.70057157299</v>
      </c>
      <c r="F250" s="22">
        <v>229180.11357749</v>
      </c>
      <c r="G250" s="10">
        <v>229161.34435344001</v>
      </c>
      <c r="H250" s="23">
        <f t="shared" si="6"/>
        <v>-18.769224049989134</v>
      </c>
      <c r="I250" s="10">
        <v>255666.35650111301</v>
      </c>
      <c r="J250" s="23">
        <f t="shared" si="7"/>
        <v>-29.344070459977956</v>
      </c>
    </row>
    <row r="251" spans="1:10">
      <c r="A251" t="s">
        <v>228</v>
      </c>
      <c r="B251" t="s">
        <v>230</v>
      </c>
      <c r="C251" s="20">
        <v>2034</v>
      </c>
      <c r="D251" t="s">
        <v>222</v>
      </c>
      <c r="E251" s="22">
        <v>379032.501925488</v>
      </c>
      <c r="F251" s="22">
        <v>284415.045867384</v>
      </c>
      <c r="G251" s="10">
        <v>284761.825731833</v>
      </c>
      <c r="H251" s="23">
        <f t="shared" si="6"/>
        <v>346.7798644489958</v>
      </c>
      <c r="I251" s="10">
        <v>378994.90901390498</v>
      </c>
      <c r="J251" s="23">
        <f t="shared" si="7"/>
        <v>-37.592911583022214</v>
      </c>
    </row>
    <row r="252" spans="1:10">
      <c r="A252" t="s">
        <v>228</v>
      </c>
      <c r="B252" t="s">
        <v>230</v>
      </c>
      <c r="C252" s="20">
        <v>2034</v>
      </c>
      <c r="D252" t="s">
        <v>226</v>
      </c>
      <c r="E252" s="22">
        <v>249766.37296799599</v>
      </c>
      <c r="F252" s="22">
        <v>156958.27112332999</v>
      </c>
      <c r="G252" s="10">
        <v>156946.43612800399</v>
      </c>
      <c r="H252" s="23">
        <f t="shared" si="6"/>
        <v>-11.834995326003991</v>
      </c>
      <c r="I252" s="10">
        <v>249728.24511568001</v>
      </c>
      <c r="J252" s="23">
        <f t="shared" si="7"/>
        <v>-38.127852315985365</v>
      </c>
    </row>
    <row r="253" spans="1:10">
      <c r="A253" t="s">
        <v>228</v>
      </c>
      <c r="B253" t="s">
        <v>230</v>
      </c>
      <c r="C253" s="20">
        <v>2034</v>
      </c>
      <c r="D253" t="s">
        <v>254</v>
      </c>
      <c r="E253" s="22">
        <v>33650.049171828403</v>
      </c>
      <c r="F253" s="22">
        <v>4205.6973329309303</v>
      </c>
      <c r="G253" s="10">
        <v>4205.6919264368798</v>
      </c>
      <c r="H253" s="23">
        <f t="shared" si="6"/>
        <v>-5.4064940504758852E-3</v>
      </c>
      <c r="I253" s="10">
        <v>33649.877925897097</v>
      </c>
      <c r="J253" s="23">
        <f t="shared" si="7"/>
        <v>-0.17124593130574794</v>
      </c>
    </row>
    <row r="254" spans="1:10">
      <c r="A254" t="s">
        <v>228</v>
      </c>
      <c r="B254" t="s">
        <v>230</v>
      </c>
      <c r="C254" s="20">
        <v>2035</v>
      </c>
      <c r="D254" t="s">
        <v>232</v>
      </c>
      <c r="E254" s="22">
        <v>10384.500207511701</v>
      </c>
      <c r="F254" s="22">
        <v>7609.3076048734001</v>
      </c>
      <c r="G254" s="10">
        <v>7765.9489273753697</v>
      </c>
      <c r="H254" s="23">
        <f t="shared" si="6"/>
        <v>156.64132250196963</v>
      </c>
      <c r="I254" s="10">
        <v>10382.1904120895</v>
      </c>
      <c r="J254" s="23">
        <f t="shared" si="7"/>
        <v>-2.3097954222012049</v>
      </c>
    </row>
    <row r="255" spans="1:10">
      <c r="A255" t="s">
        <v>228</v>
      </c>
      <c r="B255" t="s">
        <v>230</v>
      </c>
      <c r="C255" s="20">
        <v>2035</v>
      </c>
      <c r="D255" t="s">
        <v>272</v>
      </c>
      <c r="E255" s="22">
        <v>558998.167961973</v>
      </c>
      <c r="F255" s="22">
        <v>180483.08590497501</v>
      </c>
      <c r="G255" s="10">
        <v>180479.90195607199</v>
      </c>
      <c r="H255" s="23">
        <f t="shared" si="6"/>
        <v>-3.1839489030244295</v>
      </c>
      <c r="I255" s="10">
        <v>558961.53146092605</v>
      </c>
      <c r="J255" s="23">
        <f t="shared" si="7"/>
        <v>-36.636501046945341</v>
      </c>
    </row>
    <row r="256" spans="1:10">
      <c r="A256" t="s">
        <v>228</v>
      </c>
      <c r="B256" t="s">
        <v>230</v>
      </c>
      <c r="C256" s="20">
        <v>2035</v>
      </c>
      <c r="D256" t="s">
        <v>208</v>
      </c>
      <c r="E256" s="22">
        <v>100278.923071015</v>
      </c>
      <c r="F256" s="22">
        <v>60747.643418388201</v>
      </c>
      <c r="G256" s="10">
        <v>62275.638838064799</v>
      </c>
      <c r="H256" s="23">
        <f t="shared" si="6"/>
        <v>1527.9954196765975</v>
      </c>
      <c r="I256" s="10">
        <v>100272.951283078</v>
      </c>
      <c r="J256" s="23">
        <f t="shared" si="7"/>
        <v>-5.9717879370000446</v>
      </c>
    </row>
    <row r="257" spans="1:10">
      <c r="A257" t="s">
        <v>228</v>
      </c>
      <c r="B257" t="s">
        <v>230</v>
      </c>
      <c r="C257" s="20">
        <v>2035</v>
      </c>
      <c r="D257" t="s">
        <v>218</v>
      </c>
      <c r="E257" s="22">
        <v>261731.472224211</v>
      </c>
      <c r="F257" s="22">
        <v>233668.68539786199</v>
      </c>
      <c r="G257" s="10">
        <v>233645.80989788499</v>
      </c>
      <c r="H257" s="23">
        <f t="shared" si="6"/>
        <v>-22.875499977002619</v>
      </c>
      <c r="I257" s="10">
        <v>261696.64466525699</v>
      </c>
      <c r="J257" s="23">
        <f t="shared" si="7"/>
        <v>-34.827558954013512</v>
      </c>
    </row>
    <row r="258" spans="1:10">
      <c r="A258" t="s">
        <v>228</v>
      </c>
      <c r="B258" t="s">
        <v>230</v>
      </c>
      <c r="C258" s="20">
        <v>2035</v>
      </c>
      <c r="D258" t="s">
        <v>222</v>
      </c>
      <c r="E258" s="22">
        <v>387741.839377411</v>
      </c>
      <c r="F258" s="22">
        <v>283810.133747763</v>
      </c>
      <c r="G258" s="10">
        <v>284179.66413154098</v>
      </c>
      <c r="H258" s="23">
        <f t="shared" ref="H258:H321" si="8">G258-F258</f>
        <v>369.5303837779793</v>
      </c>
      <c r="I258" s="10">
        <v>387697.164048001</v>
      </c>
      <c r="J258" s="23">
        <f t="shared" ref="J258:J321" si="9">I258-E258</f>
        <v>-44.675329410005361</v>
      </c>
    </row>
    <row r="259" spans="1:10">
      <c r="A259" t="s">
        <v>228</v>
      </c>
      <c r="B259" t="s">
        <v>230</v>
      </c>
      <c r="C259" s="20">
        <v>2035</v>
      </c>
      <c r="D259" t="s">
        <v>226</v>
      </c>
      <c r="E259" s="22">
        <v>256671.83794745599</v>
      </c>
      <c r="F259" s="22">
        <v>157582.95623616001</v>
      </c>
      <c r="G259" s="10">
        <v>157568.37173569499</v>
      </c>
      <c r="H259" s="23">
        <f t="shared" si="8"/>
        <v>-14.584500465018209</v>
      </c>
      <c r="I259" s="10">
        <v>256626.61255713899</v>
      </c>
      <c r="J259" s="23">
        <f t="shared" si="9"/>
        <v>-45.225390317005804</v>
      </c>
    </row>
    <row r="260" spans="1:10">
      <c r="A260" t="s">
        <v>228</v>
      </c>
      <c r="B260" t="s">
        <v>230</v>
      </c>
      <c r="C260" s="20">
        <v>2035</v>
      </c>
      <c r="D260" t="s">
        <v>254</v>
      </c>
      <c r="E260" s="22">
        <v>33447.481120480101</v>
      </c>
      <c r="F260" s="22">
        <v>4160.0946473567701</v>
      </c>
      <c r="G260" s="10">
        <v>4160.0880478735698</v>
      </c>
      <c r="H260" s="23">
        <f t="shared" si="8"/>
        <v>-6.5994832002616022E-3</v>
      </c>
      <c r="I260" s="10">
        <v>33447.278871464798</v>
      </c>
      <c r="J260" s="23">
        <f t="shared" si="9"/>
        <v>-0.2022490153030958</v>
      </c>
    </row>
    <row r="261" spans="1:10">
      <c r="A261" t="s">
        <v>228</v>
      </c>
      <c r="B261" t="s">
        <v>230</v>
      </c>
      <c r="C261" s="20">
        <v>2036</v>
      </c>
      <c r="D261" t="s">
        <v>232</v>
      </c>
      <c r="E261" s="22">
        <v>10681.095507128401</v>
      </c>
      <c r="F261" s="22">
        <v>7706.0170036130703</v>
      </c>
      <c r="G261" s="10">
        <v>7876.0828678223097</v>
      </c>
      <c r="H261" s="23">
        <f t="shared" si="8"/>
        <v>170.06586420923941</v>
      </c>
      <c r="I261" s="10">
        <v>10678.3911776571</v>
      </c>
      <c r="J261" s="23">
        <f t="shared" si="9"/>
        <v>-2.7043294713002979</v>
      </c>
    </row>
    <row r="262" spans="1:10">
      <c r="A262" t="s">
        <v>228</v>
      </c>
      <c r="B262" t="s">
        <v>230</v>
      </c>
      <c r="C262" s="20">
        <v>2036</v>
      </c>
      <c r="D262" t="s">
        <v>272</v>
      </c>
      <c r="E262" s="22">
        <v>565957.73700896394</v>
      </c>
      <c r="F262" s="22">
        <v>184274.57532225299</v>
      </c>
      <c r="G262" s="10">
        <v>184270.55424889401</v>
      </c>
      <c r="H262" s="23">
        <f t="shared" si="8"/>
        <v>-4.0210733589774463</v>
      </c>
      <c r="I262" s="10">
        <v>565915.068561455</v>
      </c>
      <c r="J262" s="23">
        <f t="shared" si="9"/>
        <v>-42.668447508942336</v>
      </c>
    </row>
    <row r="263" spans="1:10">
      <c r="A263" t="s">
        <v>228</v>
      </c>
      <c r="B263" t="s">
        <v>230</v>
      </c>
      <c r="C263" s="20">
        <v>2036</v>
      </c>
      <c r="D263" t="s">
        <v>208</v>
      </c>
      <c r="E263" s="22">
        <v>103260.82699824699</v>
      </c>
      <c r="F263" s="22">
        <v>61979.9419656436</v>
      </c>
      <c r="G263" s="10">
        <v>63653.403077987597</v>
      </c>
      <c r="H263" s="23">
        <f t="shared" si="8"/>
        <v>1673.4611123439972</v>
      </c>
      <c r="I263" s="10">
        <v>103253.81590007601</v>
      </c>
      <c r="J263" s="23">
        <f t="shared" si="9"/>
        <v>-7.0110981709876796</v>
      </c>
    </row>
    <row r="264" spans="1:10">
      <c r="A264" t="s">
        <v>228</v>
      </c>
      <c r="B264" t="s">
        <v>230</v>
      </c>
      <c r="C264" s="20">
        <v>2036</v>
      </c>
      <c r="D264" t="s">
        <v>218</v>
      </c>
      <c r="E264" s="22">
        <v>267836.07447811001</v>
      </c>
      <c r="F264" s="22">
        <v>238437.68798361</v>
      </c>
      <c r="G264" s="10">
        <v>238410.323156125</v>
      </c>
      <c r="H264" s="23">
        <f t="shared" si="8"/>
        <v>-27.364827484998386</v>
      </c>
      <c r="I264" s="10">
        <v>267795.29471138702</v>
      </c>
      <c r="J264" s="23">
        <f t="shared" si="9"/>
        <v>-40.779766722989734</v>
      </c>
    </row>
    <row r="265" spans="1:10">
      <c r="A265" t="s">
        <v>228</v>
      </c>
      <c r="B265" t="s">
        <v>230</v>
      </c>
      <c r="C265" s="20">
        <v>2036</v>
      </c>
      <c r="D265" t="s">
        <v>222</v>
      </c>
      <c r="E265" s="22">
        <v>396547.03649055102</v>
      </c>
      <c r="F265" s="22">
        <v>284084.87021463102</v>
      </c>
      <c r="G265" s="10">
        <v>284477.185074693</v>
      </c>
      <c r="H265" s="23">
        <f t="shared" si="8"/>
        <v>392.3148600619752</v>
      </c>
      <c r="I265" s="10">
        <v>396494.62961773598</v>
      </c>
      <c r="J265" s="23">
        <f t="shared" si="9"/>
        <v>-52.406872815045062</v>
      </c>
    </row>
    <row r="266" spans="1:10">
      <c r="A266" t="s">
        <v>228</v>
      </c>
      <c r="B266" t="s">
        <v>230</v>
      </c>
      <c r="C266" s="20">
        <v>2036</v>
      </c>
      <c r="D266" t="s">
        <v>226</v>
      </c>
      <c r="E266" s="22">
        <v>263738.577583245</v>
      </c>
      <c r="F266" s="22">
        <v>158849.36128081899</v>
      </c>
      <c r="G266" s="10">
        <v>158831.70822770399</v>
      </c>
      <c r="H266" s="23">
        <f t="shared" si="8"/>
        <v>-17.653053115005605</v>
      </c>
      <c r="I266" s="10">
        <v>263685.61504529801</v>
      </c>
      <c r="J266" s="23">
        <f t="shared" si="9"/>
        <v>-52.962537946994416</v>
      </c>
    </row>
    <row r="267" spans="1:10">
      <c r="A267" t="s">
        <v>228</v>
      </c>
      <c r="B267" t="s">
        <v>230</v>
      </c>
      <c r="C267" s="20">
        <v>2036</v>
      </c>
      <c r="D267" t="s">
        <v>254</v>
      </c>
      <c r="E267" s="22">
        <v>33268.059666777401</v>
      </c>
      <c r="F267" s="22">
        <v>4116.09364745732</v>
      </c>
      <c r="G267" s="10">
        <v>4116.0857587801502</v>
      </c>
      <c r="H267" s="23">
        <f t="shared" si="8"/>
        <v>-7.8886771698307712E-3</v>
      </c>
      <c r="I267" s="10">
        <v>33267.824025098198</v>
      </c>
      <c r="J267" s="23">
        <f t="shared" si="9"/>
        <v>-0.23564167920267209</v>
      </c>
    </row>
    <row r="268" spans="1:10">
      <c r="A268" t="s">
        <v>228</v>
      </c>
      <c r="B268" t="s">
        <v>230</v>
      </c>
      <c r="C268" s="20">
        <v>2037</v>
      </c>
      <c r="D268" t="s">
        <v>232</v>
      </c>
      <c r="E268" s="22">
        <v>10993.550928532901</v>
      </c>
      <c r="F268" s="22">
        <v>7819.3933593245201</v>
      </c>
      <c r="G268" s="10">
        <v>8003.7753545579098</v>
      </c>
      <c r="H268" s="23">
        <f t="shared" si="8"/>
        <v>184.38199523338972</v>
      </c>
      <c r="I268" s="10">
        <v>10990.4137947985</v>
      </c>
      <c r="J268" s="23">
        <f t="shared" si="9"/>
        <v>-3.137133734400777</v>
      </c>
    </row>
    <row r="269" spans="1:10">
      <c r="A269" t="s">
        <v>228</v>
      </c>
      <c r="B269" t="s">
        <v>230</v>
      </c>
      <c r="C269" s="20">
        <v>2037</v>
      </c>
      <c r="D269" t="s">
        <v>272</v>
      </c>
      <c r="E269" s="22">
        <v>572811.764978252</v>
      </c>
      <c r="F269" s="22">
        <v>188206.325872316</v>
      </c>
      <c r="G269" s="10">
        <v>188201.34338922499</v>
      </c>
      <c r="H269" s="23">
        <f t="shared" si="8"/>
        <v>-4.9824830910074525</v>
      </c>
      <c r="I269" s="10">
        <v>572762.65925974504</v>
      </c>
      <c r="J269" s="23">
        <f t="shared" si="9"/>
        <v>-49.105718506965786</v>
      </c>
    </row>
    <row r="270" spans="1:10">
      <c r="A270" t="s">
        <v>228</v>
      </c>
      <c r="B270" t="s">
        <v>230</v>
      </c>
      <c r="C270" s="20">
        <v>2037</v>
      </c>
      <c r="D270" t="s">
        <v>208</v>
      </c>
      <c r="E270" s="22">
        <v>106306.691424213</v>
      </c>
      <c r="F270" s="22">
        <v>63306.109179811101</v>
      </c>
      <c r="G270" s="10">
        <v>65132.642373226197</v>
      </c>
      <c r="H270" s="23">
        <f t="shared" si="8"/>
        <v>1826.5331934150963</v>
      </c>
      <c r="I270" s="10">
        <v>106298.553139614</v>
      </c>
      <c r="J270" s="23">
        <f t="shared" si="9"/>
        <v>-8.1382845990010537</v>
      </c>
    </row>
    <row r="271" spans="1:10">
      <c r="A271" t="s">
        <v>228</v>
      </c>
      <c r="B271" t="s">
        <v>230</v>
      </c>
      <c r="C271" s="20">
        <v>2037</v>
      </c>
      <c r="D271" t="s">
        <v>218</v>
      </c>
      <c r="E271" s="22">
        <v>273990.34280453698</v>
      </c>
      <c r="F271" s="22">
        <v>243321.53057021499</v>
      </c>
      <c r="G271" s="10">
        <v>243289.27875961</v>
      </c>
      <c r="H271" s="23">
        <f t="shared" si="8"/>
        <v>-32.251810604997445</v>
      </c>
      <c r="I271" s="10">
        <v>273943.11553737998</v>
      </c>
      <c r="J271" s="23">
        <f t="shared" si="9"/>
        <v>-47.227267156995367</v>
      </c>
    </row>
    <row r="272" spans="1:10">
      <c r="A272" t="s">
        <v>228</v>
      </c>
      <c r="B272" t="s">
        <v>230</v>
      </c>
      <c r="C272" s="20">
        <v>2037</v>
      </c>
      <c r="D272" t="s">
        <v>222</v>
      </c>
      <c r="E272" s="22">
        <v>405433.30354603601</v>
      </c>
      <c r="F272" s="22">
        <v>285051.298605563</v>
      </c>
      <c r="G272" s="10">
        <v>285466.43506332301</v>
      </c>
      <c r="H272" s="23">
        <f t="shared" si="8"/>
        <v>415.1364577600034</v>
      </c>
      <c r="I272" s="10">
        <v>405372.47130504902</v>
      </c>
      <c r="J272" s="23">
        <f t="shared" si="9"/>
        <v>-60.832240986987017</v>
      </c>
    </row>
    <row r="273" spans="1:10">
      <c r="A273" t="s">
        <v>228</v>
      </c>
      <c r="B273" t="s">
        <v>230</v>
      </c>
      <c r="C273" s="20">
        <v>2037</v>
      </c>
      <c r="D273" t="s">
        <v>226</v>
      </c>
      <c r="E273" s="22">
        <v>270946.74542388599</v>
      </c>
      <c r="F273" s="22">
        <v>160602.397582826</v>
      </c>
      <c r="G273" s="10">
        <v>160581.34070012701</v>
      </c>
      <c r="H273" s="23">
        <f t="shared" si="8"/>
        <v>-21.056882698991103</v>
      </c>
      <c r="I273" s="10">
        <v>270885.35957799701</v>
      </c>
      <c r="J273" s="23">
        <f t="shared" si="9"/>
        <v>-61.385845888988115</v>
      </c>
    </row>
    <row r="274" spans="1:10">
      <c r="A274" t="s">
        <v>228</v>
      </c>
      <c r="B274" t="s">
        <v>230</v>
      </c>
      <c r="C274" s="20">
        <v>2037</v>
      </c>
      <c r="D274" t="s">
        <v>254</v>
      </c>
      <c r="E274" s="22">
        <v>33113.217188994196</v>
      </c>
      <c r="F274" s="22">
        <v>4072.4908886294202</v>
      </c>
      <c r="G274" s="10">
        <v>4072.4816205686702</v>
      </c>
      <c r="H274" s="23">
        <f t="shared" si="8"/>
        <v>-9.2680607499460166E-3</v>
      </c>
      <c r="I274" s="10">
        <v>33112.945636635799</v>
      </c>
      <c r="J274" s="23">
        <f t="shared" si="9"/>
        <v>-0.27155235839745728</v>
      </c>
    </row>
    <row r="275" spans="1:10">
      <c r="A275" t="s">
        <v>228</v>
      </c>
      <c r="B275" t="s">
        <v>230</v>
      </c>
      <c r="C275" s="20">
        <v>2038</v>
      </c>
      <c r="D275" t="s">
        <v>232</v>
      </c>
      <c r="E275" s="22">
        <v>11321.2901805498</v>
      </c>
      <c r="F275" s="22">
        <v>7949.5444721367803</v>
      </c>
      <c r="G275" s="10">
        <v>8149.1101727823498</v>
      </c>
      <c r="H275" s="23">
        <f t="shared" si="8"/>
        <v>199.56570064556945</v>
      </c>
      <c r="I275" s="10">
        <v>11317.6785263701</v>
      </c>
      <c r="J275" s="23">
        <f t="shared" si="9"/>
        <v>-3.6116541797000536</v>
      </c>
    </row>
    <row r="276" spans="1:10">
      <c r="A276" t="s">
        <v>228</v>
      </c>
      <c r="B276" t="s">
        <v>230</v>
      </c>
      <c r="C276" s="20">
        <v>2038</v>
      </c>
      <c r="D276" t="s">
        <v>272</v>
      </c>
      <c r="E276" s="22">
        <v>579765.10721330298</v>
      </c>
      <c r="F276" s="22">
        <v>192219.03895659299</v>
      </c>
      <c r="G276" s="10">
        <v>192212.96510579201</v>
      </c>
      <c r="H276" s="23">
        <f t="shared" si="8"/>
        <v>-6.0738508009817451</v>
      </c>
      <c r="I276" s="10">
        <v>579709.15080810699</v>
      </c>
      <c r="J276" s="23">
        <f t="shared" si="9"/>
        <v>-55.956405195989646</v>
      </c>
    </row>
    <row r="277" spans="1:10">
      <c r="A277" t="s">
        <v>228</v>
      </c>
      <c r="B277" t="s">
        <v>230</v>
      </c>
      <c r="C277" s="20">
        <v>2038</v>
      </c>
      <c r="D277" t="s">
        <v>208</v>
      </c>
      <c r="E277" s="22">
        <v>109406.767761874</v>
      </c>
      <c r="F277" s="22">
        <v>64702.976547623999</v>
      </c>
      <c r="G277" s="10">
        <v>66690.176392691894</v>
      </c>
      <c r="H277" s="23">
        <f t="shared" si="8"/>
        <v>1987.1998450678948</v>
      </c>
      <c r="I277" s="10">
        <v>109397.410233203</v>
      </c>
      <c r="J277" s="23">
        <f t="shared" si="9"/>
        <v>-9.357528670996544</v>
      </c>
    </row>
    <row r="278" spans="1:10">
      <c r="A278" t="s">
        <v>228</v>
      </c>
      <c r="B278" t="s">
        <v>230</v>
      </c>
      <c r="C278" s="20">
        <v>2038</v>
      </c>
      <c r="D278" t="s">
        <v>218</v>
      </c>
      <c r="E278" s="22">
        <v>280177.21664132999</v>
      </c>
      <c r="F278" s="22">
        <v>248311.002519998</v>
      </c>
      <c r="G278" s="10">
        <v>248273.44457909101</v>
      </c>
      <c r="H278" s="23">
        <f t="shared" si="8"/>
        <v>-37.557940906990552</v>
      </c>
      <c r="I278" s="10">
        <v>280123.02241032303</v>
      </c>
      <c r="J278" s="23">
        <f t="shared" si="9"/>
        <v>-54.194231006957125</v>
      </c>
    </row>
    <row r="279" spans="1:10">
      <c r="A279" t="s">
        <v>228</v>
      </c>
      <c r="B279" t="s">
        <v>230</v>
      </c>
      <c r="C279" s="20">
        <v>2038</v>
      </c>
      <c r="D279" t="s">
        <v>222</v>
      </c>
      <c r="E279" s="22">
        <v>414413.95971730503</v>
      </c>
      <c r="F279" s="22">
        <v>286599.610085516</v>
      </c>
      <c r="G279" s="10">
        <v>287037.68007086799</v>
      </c>
      <c r="H279" s="23">
        <f t="shared" si="8"/>
        <v>438.06998535199091</v>
      </c>
      <c r="I279" s="10">
        <v>414343.96499136701</v>
      </c>
      <c r="J279" s="23">
        <f t="shared" si="9"/>
        <v>-69.994725938013289</v>
      </c>
    </row>
    <row r="280" spans="1:10">
      <c r="A280" t="s">
        <v>228</v>
      </c>
      <c r="B280" t="s">
        <v>230</v>
      </c>
      <c r="C280" s="20">
        <v>2038</v>
      </c>
      <c r="D280" t="s">
        <v>226</v>
      </c>
      <c r="E280" s="22">
        <v>278293.725332673</v>
      </c>
      <c r="F280" s="22">
        <v>162716.48179670001</v>
      </c>
      <c r="G280" s="10">
        <v>162691.669499593</v>
      </c>
      <c r="H280" s="23">
        <f t="shared" si="8"/>
        <v>-24.812297107011545</v>
      </c>
      <c r="I280" s="10">
        <v>278223.18557818403</v>
      </c>
      <c r="J280" s="23">
        <f t="shared" si="9"/>
        <v>-70.539754488971084</v>
      </c>
    </row>
    <row r="281" spans="1:10">
      <c r="A281" t="s">
        <v>228</v>
      </c>
      <c r="B281" t="s">
        <v>230</v>
      </c>
      <c r="C281" s="20">
        <v>2038</v>
      </c>
      <c r="D281" t="s">
        <v>254</v>
      </c>
      <c r="E281" s="22">
        <v>33042.861056355898</v>
      </c>
      <c r="F281" s="22">
        <v>4031.3315728051898</v>
      </c>
      <c r="G281" s="10">
        <v>4031.3208452899798</v>
      </c>
      <c r="H281" s="23">
        <f t="shared" si="8"/>
        <v>-1.0727515209964622E-2</v>
      </c>
      <c r="I281" s="10">
        <v>33042.550959519802</v>
      </c>
      <c r="J281" s="23">
        <f t="shared" si="9"/>
        <v>-0.31009683609590866</v>
      </c>
    </row>
    <row r="282" spans="1:10">
      <c r="A282" t="s">
        <v>228</v>
      </c>
      <c r="B282" t="s">
        <v>230</v>
      </c>
      <c r="C282" s="20">
        <v>2039</v>
      </c>
      <c r="D282" t="s">
        <v>232</v>
      </c>
      <c r="E282" s="22">
        <v>11664.0563691843</v>
      </c>
      <c r="F282" s="22">
        <v>8092.9774121887804</v>
      </c>
      <c r="G282" s="10">
        <v>8308.7564255161706</v>
      </c>
      <c r="H282" s="23">
        <f t="shared" si="8"/>
        <v>215.7790133273902</v>
      </c>
      <c r="I282" s="10">
        <v>11659.9247232692</v>
      </c>
      <c r="J282" s="23">
        <f t="shared" si="9"/>
        <v>-4.1316459151003073</v>
      </c>
    </row>
    <row r="283" spans="1:10">
      <c r="A283" t="s">
        <v>228</v>
      </c>
      <c r="B283" t="s">
        <v>230</v>
      </c>
      <c r="C283" s="20">
        <v>2039</v>
      </c>
      <c r="D283" t="s">
        <v>272</v>
      </c>
      <c r="E283" s="22">
        <v>586649.04293679702</v>
      </c>
      <c r="F283" s="22">
        <v>196407.09282255801</v>
      </c>
      <c r="G283" s="10">
        <v>196399.78271442099</v>
      </c>
      <c r="H283" s="23">
        <f t="shared" si="8"/>
        <v>-7.3101081370259635</v>
      </c>
      <c r="I283" s="10">
        <v>586585.813471601</v>
      </c>
      <c r="J283" s="23">
        <f t="shared" si="9"/>
        <v>-63.229465196025558</v>
      </c>
    </row>
    <row r="284" spans="1:10">
      <c r="A284" t="s">
        <v>228</v>
      </c>
      <c r="B284" t="s">
        <v>230</v>
      </c>
      <c r="C284" s="20">
        <v>2039</v>
      </c>
      <c r="D284" t="s">
        <v>208</v>
      </c>
      <c r="E284" s="22">
        <v>112551.52352853199</v>
      </c>
      <c r="F284" s="22">
        <v>66194.479729005703</v>
      </c>
      <c r="G284" s="10">
        <v>68351.165586621195</v>
      </c>
      <c r="H284" s="23">
        <f t="shared" si="8"/>
        <v>2156.6858576154918</v>
      </c>
      <c r="I284" s="10">
        <v>112540.85014863699</v>
      </c>
      <c r="J284" s="23">
        <f t="shared" si="9"/>
        <v>-10.673379895000835</v>
      </c>
    </row>
    <row r="285" spans="1:10">
      <c r="A285" t="s">
        <v>228</v>
      </c>
      <c r="B285" t="s">
        <v>230</v>
      </c>
      <c r="C285" s="20">
        <v>2039</v>
      </c>
      <c r="D285" t="s">
        <v>218</v>
      </c>
      <c r="E285" s="22">
        <v>286382.89700141898</v>
      </c>
      <c r="F285" s="22">
        <v>253468.75957750101</v>
      </c>
      <c r="G285" s="10">
        <v>253425.44356171699</v>
      </c>
      <c r="H285" s="23">
        <f t="shared" si="8"/>
        <v>-43.316015784017509</v>
      </c>
      <c r="I285" s="10">
        <v>286321.19240738201</v>
      </c>
      <c r="J285" s="23">
        <f t="shared" si="9"/>
        <v>-61.704594036971685</v>
      </c>
    </row>
    <row r="286" spans="1:10">
      <c r="A286" t="s">
        <v>228</v>
      </c>
      <c r="B286" t="s">
        <v>230</v>
      </c>
      <c r="C286" s="20">
        <v>2039</v>
      </c>
      <c r="D286" t="s">
        <v>222</v>
      </c>
      <c r="E286" s="22">
        <v>423454.82291754999</v>
      </c>
      <c r="F286" s="22">
        <v>288806.52138431399</v>
      </c>
      <c r="G286" s="10">
        <v>289267.92952396598</v>
      </c>
      <c r="H286" s="23">
        <f t="shared" si="8"/>
        <v>461.4081396519905</v>
      </c>
      <c r="I286" s="10">
        <v>423374.88237380597</v>
      </c>
      <c r="J286" s="23">
        <f t="shared" si="9"/>
        <v>-79.940543744014576</v>
      </c>
    </row>
    <row r="287" spans="1:10">
      <c r="A287" t="s">
        <v>228</v>
      </c>
      <c r="B287" t="s">
        <v>230</v>
      </c>
      <c r="C287" s="20">
        <v>2039</v>
      </c>
      <c r="D287" t="s">
        <v>226</v>
      </c>
      <c r="E287" s="22">
        <v>285747.91100167198</v>
      </c>
      <c r="F287" s="22">
        <v>165243.71111993899</v>
      </c>
      <c r="G287" s="10">
        <v>165214.73790838799</v>
      </c>
      <c r="H287" s="23">
        <f t="shared" si="8"/>
        <v>-28.973211550997803</v>
      </c>
      <c r="I287" s="10">
        <v>285667.44245130301</v>
      </c>
      <c r="J287" s="23">
        <f t="shared" si="9"/>
        <v>-80.468550368968863</v>
      </c>
    </row>
    <row r="288" spans="1:10">
      <c r="A288" t="s">
        <v>228</v>
      </c>
      <c r="B288" t="s">
        <v>230</v>
      </c>
      <c r="C288" s="20">
        <v>2039</v>
      </c>
      <c r="D288" t="s">
        <v>254</v>
      </c>
      <c r="E288" s="22">
        <v>32997.444682822497</v>
      </c>
      <c r="F288" s="22">
        <v>3990.2388813523899</v>
      </c>
      <c r="G288" s="10">
        <v>3990.2266117600898</v>
      </c>
      <c r="H288" s="23">
        <f t="shared" si="8"/>
        <v>-1.2269592300071963E-2</v>
      </c>
      <c r="I288" s="10">
        <v>32997.093274340303</v>
      </c>
      <c r="J288" s="23">
        <f t="shared" si="9"/>
        <v>-0.35140848219452891</v>
      </c>
    </row>
    <row r="289" spans="1:10">
      <c r="A289" t="s">
        <v>228</v>
      </c>
      <c r="B289" t="s">
        <v>230</v>
      </c>
      <c r="C289" s="20">
        <v>2040</v>
      </c>
      <c r="D289" t="s">
        <v>232</v>
      </c>
      <c r="E289" s="22">
        <v>12021.3589271165</v>
      </c>
      <c r="F289" s="22">
        <v>8242.3292079106795</v>
      </c>
      <c r="G289" s="10">
        <v>8475.1947523414601</v>
      </c>
      <c r="H289" s="23">
        <f t="shared" si="8"/>
        <v>232.86554443078057</v>
      </c>
      <c r="I289" s="10">
        <v>12016.657122104099</v>
      </c>
      <c r="J289" s="23">
        <f t="shared" si="9"/>
        <v>-4.701805012400655</v>
      </c>
    </row>
    <row r="290" spans="1:10">
      <c r="A290" t="s">
        <v>228</v>
      </c>
      <c r="B290" t="s">
        <v>230</v>
      </c>
      <c r="C290" s="20">
        <v>2040</v>
      </c>
      <c r="D290" t="s">
        <v>272</v>
      </c>
      <c r="E290" s="22">
        <v>593430.62217161898</v>
      </c>
      <c r="F290" s="22">
        <v>200582.52863153</v>
      </c>
      <c r="G290" s="10">
        <v>200573.83188491399</v>
      </c>
      <c r="H290" s="23">
        <f t="shared" si="8"/>
        <v>-8.6967466160131153</v>
      </c>
      <c r="I290" s="10">
        <v>593359.68314985395</v>
      </c>
      <c r="J290" s="23">
        <f t="shared" si="9"/>
        <v>-70.939021765021607</v>
      </c>
    </row>
    <row r="291" spans="1:10">
      <c r="A291" t="s">
        <v>228</v>
      </c>
      <c r="B291" t="s">
        <v>230</v>
      </c>
      <c r="C291" s="20">
        <v>2040</v>
      </c>
      <c r="D291" t="s">
        <v>208</v>
      </c>
      <c r="E291" s="22">
        <v>115728.00583265</v>
      </c>
      <c r="F291" s="22">
        <v>67718.647630439693</v>
      </c>
      <c r="G291" s="10">
        <v>70051.719234652104</v>
      </c>
      <c r="H291" s="23">
        <f t="shared" si="8"/>
        <v>2333.0716042124113</v>
      </c>
      <c r="I291" s="10">
        <v>115715.91361322301</v>
      </c>
      <c r="J291" s="23">
        <f t="shared" si="9"/>
        <v>-12.092219426995143</v>
      </c>
    </row>
    <row r="292" spans="1:10">
      <c r="A292" t="s">
        <v>228</v>
      </c>
      <c r="B292" t="s">
        <v>230</v>
      </c>
      <c r="C292" s="20">
        <v>2040</v>
      </c>
      <c r="D292" t="s">
        <v>218</v>
      </c>
      <c r="E292" s="22">
        <v>292589.00479777</v>
      </c>
      <c r="F292" s="22">
        <v>258502.83913333601</v>
      </c>
      <c r="G292" s="10">
        <v>258453.35589354101</v>
      </c>
      <c r="H292" s="23">
        <f t="shared" si="8"/>
        <v>-49.483239794994006</v>
      </c>
      <c r="I292" s="10">
        <v>292519.21784189797</v>
      </c>
      <c r="J292" s="23">
        <f t="shared" si="9"/>
        <v>-69.786955872026738</v>
      </c>
    </row>
    <row r="293" spans="1:10">
      <c r="A293" t="s">
        <v>228</v>
      </c>
      <c r="B293" t="s">
        <v>230</v>
      </c>
      <c r="C293" s="20">
        <v>2040</v>
      </c>
      <c r="D293" t="s">
        <v>222</v>
      </c>
      <c r="E293" s="22">
        <v>432538.09143553698</v>
      </c>
      <c r="F293" s="22">
        <v>291369.19773126399</v>
      </c>
      <c r="G293" s="10">
        <v>291853.981250607</v>
      </c>
      <c r="H293" s="23">
        <f t="shared" si="8"/>
        <v>484.78351934300736</v>
      </c>
      <c r="I293" s="10">
        <v>432447.36203710001</v>
      </c>
      <c r="J293" s="23">
        <f t="shared" si="9"/>
        <v>-90.729398436960764</v>
      </c>
    </row>
    <row r="294" spans="1:10">
      <c r="A294" t="s">
        <v>228</v>
      </c>
      <c r="B294" t="s">
        <v>230</v>
      </c>
      <c r="C294" s="20">
        <v>2040</v>
      </c>
      <c r="D294" t="s">
        <v>226</v>
      </c>
      <c r="E294" s="22">
        <v>293283.58707847301</v>
      </c>
      <c r="F294" s="22">
        <v>168017.22511671</v>
      </c>
      <c r="G294" s="10">
        <v>167983.665373197</v>
      </c>
      <c r="H294" s="23">
        <f t="shared" si="8"/>
        <v>-33.559743513003923</v>
      </c>
      <c r="I294" s="10">
        <v>293192.362737216</v>
      </c>
      <c r="J294" s="23">
        <f t="shared" si="9"/>
        <v>-91.224341257009655</v>
      </c>
    </row>
    <row r="295" spans="1:10">
      <c r="A295" t="s">
        <v>228</v>
      </c>
      <c r="B295" t="s">
        <v>230</v>
      </c>
      <c r="C295" s="20">
        <v>2040</v>
      </c>
      <c r="D295" t="s">
        <v>254</v>
      </c>
      <c r="E295" s="22">
        <v>32967.766676095001</v>
      </c>
      <c r="F295" s="22">
        <v>3946.9537414629099</v>
      </c>
      <c r="G295" s="10">
        <v>3946.9398558753301</v>
      </c>
      <c r="H295" s="23">
        <f t="shared" si="8"/>
        <v>-1.3885587579807179E-2</v>
      </c>
      <c r="I295" s="10">
        <v>32967.371003673899</v>
      </c>
      <c r="J295" s="23">
        <f t="shared" si="9"/>
        <v>-0.3956724211020628</v>
      </c>
    </row>
    <row r="296" spans="1:10">
      <c r="A296" t="s">
        <v>228</v>
      </c>
      <c r="B296" t="s">
        <v>230</v>
      </c>
      <c r="C296" s="20">
        <v>2041</v>
      </c>
      <c r="D296" t="s">
        <v>232</v>
      </c>
      <c r="E296" s="22">
        <v>12392.761775716501</v>
      </c>
      <c r="F296" s="22">
        <v>8401.3552125800707</v>
      </c>
      <c r="G296" s="10">
        <v>8652.4418797747203</v>
      </c>
      <c r="H296" s="23">
        <f t="shared" si="8"/>
        <v>251.08666719464964</v>
      </c>
      <c r="I296" s="10">
        <v>12387.4352203005</v>
      </c>
      <c r="J296" s="23">
        <f t="shared" si="9"/>
        <v>-5.3265554160007014</v>
      </c>
    </row>
    <row r="297" spans="1:10">
      <c r="A297" t="s">
        <v>228</v>
      </c>
      <c r="B297" t="s">
        <v>230</v>
      </c>
      <c r="C297" s="20">
        <v>2041</v>
      </c>
      <c r="D297" t="s">
        <v>272</v>
      </c>
      <c r="E297" s="22">
        <v>600061.72979982698</v>
      </c>
      <c r="F297" s="22">
        <v>204777.92418523799</v>
      </c>
      <c r="G297" s="10">
        <v>204767.67956458699</v>
      </c>
      <c r="H297" s="23">
        <f t="shared" si="8"/>
        <v>-10.244620651006699</v>
      </c>
      <c r="I297" s="10">
        <v>599982.63945756003</v>
      </c>
      <c r="J297" s="23">
        <f t="shared" si="9"/>
        <v>-79.090342266950756</v>
      </c>
    </row>
    <row r="298" spans="1:10">
      <c r="A298" t="s">
        <v>228</v>
      </c>
      <c r="B298" t="s">
        <v>230</v>
      </c>
      <c r="C298" s="20">
        <v>2041</v>
      </c>
      <c r="D298" t="s">
        <v>208</v>
      </c>
      <c r="E298" s="22">
        <v>118929.260831231</v>
      </c>
      <c r="F298" s="22">
        <v>69286.645909533298</v>
      </c>
      <c r="G298" s="10">
        <v>71803.797724939097</v>
      </c>
      <c r="H298" s="23">
        <f t="shared" si="8"/>
        <v>2517.1518154057994</v>
      </c>
      <c r="I298" s="10">
        <v>118915.640835661</v>
      </c>
      <c r="J298" s="23">
        <f t="shared" si="9"/>
        <v>-13.619995569999446</v>
      </c>
    </row>
    <row r="299" spans="1:10">
      <c r="A299" t="s">
        <v>228</v>
      </c>
      <c r="B299" t="s">
        <v>230</v>
      </c>
      <c r="C299" s="20">
        <v>2041</v>
      </c>
      <c r="D299" t="s">
        <v>218</v>
      </c>
      <c r="E299" s="22">
        <v>298783.90825993801</v>
      </c>
      <c r="F299" s="22">
        <v>263572.78053515602</v>
      </c>
      <c r="G299" s="10">
        <v>263516.67264334799</v>
      </c>
      <c r="H299" s="23">
        <f t="shared" si="8"/>
        <v>-56.107891808031127</v>
      </c>
      <c r="I299" s="10">
        <v>298705.446631775</v>
      </c>
      <c r="J299" s="23">
        <f t="shared" si="9"/>
        <v>-78.461628163000569</v>
      </c>
    </row>
    <row r="300" spans="1:10">
      <c r="A300" t="s">
        <v>228</v>
      </c>
      <c r="B300" t="s">
        <v>230</v>
      </c>
      <c r="C300" s="20">
        <v>2041</v>
      </c>
      <c r="D300" t="s">
        <v>222</v>
      </c>
      <c r="E300" s="22">
        <v>441643.19043734</v>
      </c>
      <c r="F300" s="22">
        <v>294351.13581981102</v>
      </c>
      <c r="G300" s="10">
        <v>294859.61419276899</v>
      </c>
      <c r="H300" s="23">
        <f t="shared" si="8"/>
        <v>508.47837295796489</v>
      </c>
      <c r="I300" s="10">
        <v>441540.77905094897</v>
      </c>
      <c r="J300" s="23">
        <f t="shared" si="9"/>
        <v>-102.41138639103156</v>
      </c>
    </row>
    <row r="301" spans="1:10">
      <c r="A301" t="s">
        <v>228</v>
      </c>
      <c r="B301" t="s">
        <v>230</v>
      </c>
      <c r="C301" s="20">
        <v>2041</v>
      </c>
      <c r="D301" t="s">
        <v>226</v>
      </c>
      <c r="E301" s="22">
        <v>300881.39139703999</v>
      </c>
      <c r="F301" s="22">
        <v>171042.17888870201</v>
      </c>
      <c r="G301" s="10">
        <v>171003.574399356</v>
      </c>
      <c r="H301" s="23">
        <f t="shared" si="8"/>
        <v>-38.604489346005721</v>
      </c>
      <c r="I301" s="10">
        <v>300778.54209626402</v>
      </c>
      <c r="J301" s="23">
        <f t="shared" si="9"/>
        <v>-102.849300775968</v>
      </c>
    </row>
    <row r="302" spans="1:10">
      <c r="A302" t="s">
        <v>228</v>
      </c>
      <c r="B302" t="s">
        <v>230</v>
      </c>
      <c r="C302" s="20">
        <v>2041</v>
      </c>
      <c r="D302" t="s">
        <v>254</v>
      </c>
      <c r="E302" s="22">
        <v>32942.884350334498</v>
      </c>
      <c r="F302" s="22">
        <v>3901.7963786967098</v>
      </c>
      <c r="G302" s="10">
        <v>3901.7808023860898</v>
      </c>
      <c r="H302" s="23">
        <f t="shared" si="8"/>
        <v>-1.5576310619962896E-2</v>
      </c>
      <c r="I302" s="10">
        <v>32942.441314227603</v>
      </c>
      <c r="J302" s="23">
        <f t="shared" si="9"/>
        <v>-0.44303610689530615</v>
      </c>
    </row>
    <row r="303" spans="1:10">
      <c r="A303" t="s">
        <v>228</v>
      </c>
      <c r="B303" t="s">
        <v>230</v>
      </c>
      <c r="C303" s="20">
        <v>2042</v>
      </c>
      <c r="D303" t="s">
        <v>232</v>
      </c>
      <c r="E303" s="22">
        <v>12777.6834925084</v>
      </c>
      <c r="F303" s="22">
        <v>8569.78290982422</v>
      </c>
      <c r="G303" s="10">
        <v>8840.3509314455005</v>
      </c>
      <c r="H303" s="23">
        <f t="shared" si="8"/>
        <v>270.56802162128042</v>
      </c>
      <c r="I303" s="10">
        <v>12771.673079427101</v>
      </c>
      <c r="J303" s="23">
        <f t="shared" si="9"/>
        <v>-6.0104130812997028</v>
      </c>
    </row>
    <row r="304" spans="1:10">
      <c r="A304" t="s">
        <v>228</v>
      </c>
      <c r="B304" t="s">
        <v>230</v>
      </c>
      <c r="C304" s="20">
        <v>2042</v>
      </c>
      <c r="D304" t="s">
        <v>272</v>
      </c>
      <c r="E304" s="22">
        <v>606532.46629635198</v>
      </c>
      <c r="F304" s="22">
        <v>208947.308193579</v>
      </c>
      <c r="G304" s="10">
        <v>208935.34457270999</v>
      </c>
      <c r="H304" s="23">
        <f t="shared" si="8"/>
        <v>-11.963620869006263</v>
      </c>
      <c r="I304" s="10">
        <v>606444.77442447701</v>
      </c>
      <c r="J304" s="23">
        <f t="shared" si="9"/>
        <v>-87.691871874965727</v>
      </c>
    </row>
    <row r="305" spans="1:10">
      <c r="A305" t="s">
        <v>228</v>
      </c>
      <c r="B305" t="s">
        <v>230</v>
      </c>
      <c r="C305" s="20">
        <v>2042</v>
      </c>
      <c r="D305" t="s">
        <v>208</v>
      </c>
      <c r="E305" s="22">
        <v>122147.708510185</v>
      </c>
      <c r="F305" s="22">
        <v>70882.885807452403</v>
      </c>
      <c r="G305" s="10">
        <v>73591.295208371695</v>
      </c>
      <c r="H305" s="23">
        <f t="shared" si="8"/>
        <v>2708.4094009192922</v>
      </c>
      <c r="I305" s="10">
        <v>122132.445308682</v>
      </c>
      <c r="J305" s="23">
        <f t="shared" si="9"/>
        <v>-15.263201502995798</v>
      </c>
    </row>
    <row r="306" spans="1:10">
      <c r="A306" t="s">
        <v>228</v>
      </c>
      <c r="B306" t="s">
        <v>230</v>
      </c>
      <c r="C306" s="20">
        <v>2042</v>
      </c>
      <c r="D306" t="s">
        <v>218</v>
      </c>
      <c r="E306" s="22">
        <v>304954.54043739103</v>
      </c>
      <c r="F306" s="22">
        <v>268644.77350199199</v>
      </c>
      <c r="G306" s="10">
        <v>268581.56217470701</v>
      </c>
      <c r="H306" s="23">
        <f t="shared" si="8"/>
        <v>-63.211327284981962</v>
      </c>
      <c r="I306" s="10">
        <v>304866.78876579</v>
      </c>
      <c r="J306" s="23">
        <f t="shared" si="9"/>
        <v>-87.751671601028647</v>
      </c>
    </row>
    <row r="307" spans="1:10">
      <c r="A307" t="s">
        <v>228</v>
      </c>
      <c r="B307" t="s">
        <v>230</v>
      </c>
      <c r="C307" s="20">
        <v>2042</v>
      </c>
      <c r="D307" t="s">
        <v>222</v>
      </c>
      <c r="E307" s="22">
        <v>450754.17113256099</v>
      </c>
      <c r="F307" s="22">
        <v>297680.47982916399</v>
      </c>
      <c r="G307" s="10">
        <v>298212.92020073603</v>
      </c>
      <c r="H307" s="23">
        <f t="shared" si="8"/>
        <v>532.44037157204002</v>
      </c>
      <c r="I307" s="10">
        <v>450639.13077547197</v>
      </c>
      <c r="J307" s="23">
        <f t="shared" si="9"/>
        <v>-115.04035708901938</v>
      </c>
    </row>
    <row r="308" spans="1:10">
      <c r="A308" t="s">
        <v>228</v>
      </c>
      <c r="B308" t="s">
        <v>230</v>
      </c>
      <c r="C308" s="20">
        <v>2042</v>
      </c>
      <c r="D308" t="s">
        <v>226</v>
      </c>
      <c r="E308" s="22">
        <v>308525.32003038801</v>
      </c>
      <c r="F308" s="22">
        <v>174287.91433121101</v>
      </c>
      <c r="G308" s="10">
        <v>174243.76765953301</v>
      </c>
      <c r="H308" s="23">
        <f t="shared" si="8"/>
        <v>-44.146671677997801</v>
      </c>
      <c r="I308" s="10">
        <v>308409.93121826497</v>
      </c>
      <c r="J308" s="23">
        <f t="shared" si="9"/>
        <v>-115.38881212304113</v>
      </c>
    </row>
    <row r="309" spans="1:10">
      <c r="A309" t="s">
        <v>228</v>
      </c>
      <c r="B309" t="s">
        <v>230</v>
      </c>
      <c r="C309" s="20">
        <v>2042</v>
      </c>
      <c r="D309" t="s">
        <v>254</v>
      </c>
      <c r="E309" s="22">
        <v>32924.235377376899</v>
      </c>
      <c r="F309" s="22">
        <v>3854.51540089731</v>
      </c>
      <c r="G309" s="10">
        <v>3854.4980484920702</v>
      </c>
      <c r="H309" s="23">
        <f t="shared" si="8"/>
        <v>-1.7352405239762447E-2</v>
      </c>
      <c r="I309" s="10">
        <v>32923.7417053026</v>
      </c>
      <c r="J309" s="23">
        <f t="shared" si="9"/>
        <v>-0.49367207429895643</v>
      </c>
    </row>
    <row r="310" spans="1:10">
      <c r="A310" t="s">
        <v>228</v>
      </c>
      <c r="B310" t="s">
        <v>230</v>
      </c>
      <c r="C310" s="20">
        <v>2043</v>
      </c>
      <c r="D310" t="s">
        <v>232</v>
      </c>
      <c r="E310" s="22">
        <v>13175.096687165</v>
      </c>
      <c r="F310" s="22">
        <v>8742.6774668253202</v>
      </c>
      <c r="G310" s="10">
        <v>9033.89057082213</v>
      </c>
      <c r="H310" s="23">
        <f t="shared" si="8"/>
        <v>291.21310399680988</v>
      </c>
      <c r="I310" s="10">
        <v>13168.339072634901</v>
      </c>
      <c r="J310" s="23">
        <f t="shared" si="9"/>
        <v>-6.7576145300990902</v>
      </c>
    </row>
    <row r="311" spans="1:10">
      <c r="A311" t="s">
        <v>228</v>
      </c>
      <c r="B311" t="s">
        <v>230</v>
      </c>
      <c r="C311" s="20">
        <v>2043</v>
      </c>
      <c r="D311" t="s">
        <v>272</v>
      </c>
      <c r="E311" s="22">
        <v>612835.87887431297</v>
      </c>
      <c r="F311" s="22">
        <v>213043.060244753</v>
      </c>
      <c r="G311" s="10">
        <v>213029.19765193301</v>
      </c>
      <c r="H311" s="23">
        <f t="shared" si="8"/>
        <v>-13.862592819990823</v>
      </c>
      <c r="I311" s="10">
        <v>612739.13039442897</v>
      </c>
      <c r="J311" s="23">
        <f t="shared" si="9"/>
        <v>-96.748479884001426</v>
      </c>
    </row>
    <row r="312" spans="1:10">
      <c r="A312" t="s">
        <v>228</v>
      </c>
      <c r="B312" t="s">
        <v>230</v>
      </c>
      <c r="C312" s="20">
        <v>2043</v>
      </c>
      <c r="D312" t="s">
        <v>208</v>
      </c>
      <c r="E312" s="22">
        <v>125373.88821582501</v>
      </c>
      <c r="F312" s="22">
        <v>72490.090125506104</v>
      </c>
      <c r="G312" s="10">
        <v>75396.380272277296</v>
      </c>
      <c r="H312" s="23">
        <f t="shared" si="8"/>
        <v>2906.2901467711927</v>
      </c>
      <c r="I312" s="10">
        <v>125356.860393586</v>
      </c>
      <c r="J312" s="23">
        <f t="shared" si="9"/>
        <v>-17.027822239004308</v>
      </c>
    </row>
    <row r="313" spans="1:10">
      <c r="A313" t="s">
        <v>228</v>
      </c>
      <c r="B313" t="s">
        <v>230</v>
      </c>
      <c r="C313" s="20">
        <v>2043</v>
      </c>
      <c r="D313" t="s">
        <v>218</v>
      </c>
      <c r="E313" s="22">
        <v>311085.50539488101</v>
      </c>
      <c r="F313" s="22">
        <v>273674.39936028601</v>
      </c>
      <c r="G313" s="10">
        <v>273603.58671314199</v>
      </c>
      <c r="H313" s="23">
        <f t="shared" si="8"/>
        <v>-70.812647144019138</v>
      </c>
      <c r="I313" s="10">
        <v>310987.82959968102</v>
      </c>
      <c r="J313" s="23">
        <f t="shared" si="9"/>
        <v>-97.675795199989807</v>
      </c>
    </row>
    <row r="314" spans="1:10">
      <c r="A314" t="s">
        <v>228</v>
      </c>
      <c r="B314" t="s">
        <v>230</v>
      </c>
      <c r="C314" s="20">
        <v>2043</v>
      </c>
      <c r="D314" t="s">
        <v>222</v>
      </c>
      <c r="E314" s="22">
        <v>459853.09704529599</v>
      </c>
      <c r="F314" s="22">
        <v>301286.43974544998</v>
      </c>
      <c r="G314" s="10">
        <v>301843.05848118901</v>
      </c>
      <c r="H314" s="23">
        <f t="shared" si="8"/>
        <v>556.61873573902994</v>
      </c>
      <c r="I314" s="10">
        <v>459724.43279649201</v>
      </c>
      <c r="J314" s="23">
        <f t="shared" si="9"/>
        <v>-128.66424880397972</v>
      </c>
    </row>
    <row r="315" spans="1:10">
      <c r="A315" t="s">
        <v>228</v>
      </c>
      <c r="B315" t="s">
        <v>230</v>
      </c>
      <c r="C315" s="20">
        <v>2043</v>
      </c>
      <c r="D315" t="s">
        <v>226</v>
      </c>
      <c r="E315" s="22">
        <v>316195.67842701398</v>
      </c>
      <c r="F315" s="22">
        <v>177717.57848920801</v>
      </c>
      <c r="G315" s="10">
        <v>177667.36412351401</v>
      </c>
      <c r="H315" s="23">
        <f t="shared" si="8"/>
        <v>-50.214365694002481</v>
      </c>
      <c r="I315" s="10">
        <v>316066.79611552902</v>
      </c>
      <c r="J315" s="23">
        <f t="shared" si="9"/>
        <v>-128.88231148495106</v>
      </c>
    </row>
    <row r="316" spans="1:10">
      <c r="A316" t="s">
        <v>228</v>
      </c>
      <c r="B316" t="s">
        <v>230</v>
      </c>
      <c r="C316" s="20">
        <v>2043</v>
      </c>
      <c r="D316" t="s">
        <v>254</v>
      </c>
      <c r="E316" s="22">
        <v>32912.428244760697</v>
      </c>
      <c r="F316" s="22">
        <v>3804.5485069777101</v>
      </c>
      <c r="G316" s="10">
        <v>3804.5292924854298</v>
      </c>
      <c r="H316" s="23">
        <f t="shared" si="8"/>
        <v>-1.9214492280298145E-2</v>
      </c>
      <c r="I316" s="10">
        <v>32911.880511168398</v>
      </c>
      <c r="J316" s="23">
        <f t="shared" si="9"/>
        <v>-0.54773359229875496</v>
      </c>
    </row>
    <row r="317" spans="1:10">
      <c r="A317" t="s">
        <v>228</v>
      </c>
      <c r="B317" t="s">
        <v>230</v>
      </c>
      <c r="C317" s="20">
        <v>2044</v>
      </c>
      <c r="D317" t="s">
        <v>232</v>
      </c>
      <c r="E317" s="22">
        <v>13583.6411855156</v>
      </c>
      <c r="F317" s="22">
        <v>8921.8241659859796</v>
      </c>
      <c r="G317" s="10">
        <v>9234.7997579034109</v>
      </c>
      <c r="H317" s="23">
        <f t="shared" si="8"/>
        <v>312.9755919174313</v>
      </c>
      <c r="I317" s="10">
        <v>13576.069379708</v>
      </c>
      <c r="J317" s="23">
        <f t="shared" si="9"/>
        <v>-7.5718058075999579</v>
      </c>
    </row>
    <row r="318" spans="1:10">
      <c r="A318" t="s">
        <v>228</v>
      </c>
      <c r="B318" t="s">
        <v>230</v>
      </c>
      <c r="C318" s="20">
        <v>2044</v>
      </c>
      <c r="D318" t="s">
        <v>272</v>
      </c>
      <c r="E318" s="22">
        <v>618974.43071303796</v>
      </c>
      <c r="F318" s="22">
        <v>217075.215798972</v>
      </c>
      <c r="G318" s="10">
        <v>217059.26370778799</v>
      </c>
      <c r="H318" s="23">
        <f t="shared" si="8"/>
        <v>-15.952091184008168</v>
      </c>
      <c r="I318" s="10">
        <v>618868.16828813695</v>
      </c>
      <c r="J318" s="23">
        <f t="shared" si="9"/>
        <v>-106.2624249010114</v>
      </c>
    </row>
    <row r="319" spans="1:10">
      <c r="A319" t="s">
        <v>228</v>
      </c>
      <c r="B319" t="s">
        <v>230</v>
      </c>
      <c r="C319" s="20">
        <v>2044</v>
      </c>
      <c r="D319" t="s">
        <v>208</v>
      </c>
      <c r="E319" s="22">
        <v>128594.680163625</v>
      </c>
      <c r="F319" s="22">
        <v>74112.711834046495</v>
      </c>
      <c r="G319" s="10">
        <v>77223.938294864303</v>
      </c>
      <c r="H319" s="23">
        <f t="shared" si="8"/>
        <v>3111.2264608178084</v>
      </c>
      <c r="I319" s="10">
        <v>128575.76187715201</v>
      </c>
      <c r="J319" s="23">
        <f t="shared" si="9"/>
        <v>-18.918286472995533</v>
      </c>
    </row>
    <row r="320" spans="1:10">
      <c r="A320" t="s">
        <v>228</v>
      </c>
      <c r="B320" t="s">
        <v>230</v>
      </c>
      <c r="C320" s="20">
        <v>2044</v>
      </c>
      <c r="D320" t="s">
        <v>218</v>
      </c>
      <c r="E320" s="22">
        <v>317162.24197271903</v>
      </c>
      <c r="F320" s="22">
        <v>278689.742034389</v>
      </c>
      <c r="G320" s="10">
        <v>278610.82254443399</v>
      </c>
      <c r="H320" s="23">
        <f t="shared" si="8"/>
        <v>-78.919489955005702</v>
      </c>
      <c r="I320" s="10">
        <v>317053.99471248803</v>
      </c>
      <c r="J320" s="23">
        <f t="shared" si="9"/>
        <v>-108.24726023100084</v>
      </c>
    </row>
    <row r="321" spans="1:10">
      <c r="A321" t="s">
        <v>228</v>
      </c>
      <c r="B321" t="s">
        <v>230</v>
      </c>
      <c r="C321" s="20">
        <v>2044</v>
      </c>
      <c r="D321" t="s">
        <v>222</v>
      </c>
      <c r="E321" s="22">
        <v>468924.99482187699</v>
      </c>
      <c r="F321" s="22">
        <v>305185.43684338598</v>
      </c>
      <c r="G321" s="10">
        <v>305766.52493817301</v>
      </c>
      <c r="H321" s="23">
        <f t="shared" si="8"/>
        <v>581.08809478703188</v>
      </c>
      <c r="I321" s="10">
        <v>468781.67446116201</v>
      </c>
      <c r="J321" s="23">
        <f t="shared" si="9"/>
        <v>-143.32036071497714</v>
      </c>
    </row>
    <row r="322" spans="1:10">
      <c r="A322" t="s">
        <v>228</v>
      </c>
      <c r="B322" t="s">
        <v>230</v>
      </c>
      <c r="C322" s="20">
        <v>2044</v>
      </c>
      <c r="D322" t="s">
        <v>226</v>
      </c>
      <c r="E322" s="22">
        <v>323872.58695435902</v>
      </c>
      <c r="F322" s="22">
        <v>181337.87487408801</v>
      </c>
      <c r="G322" s="10">
        <v>181281.035990996</v>
      </c>
      <c r="H322" s="23">
        <f t="shared" ref="H322:H385" si="10">G322-F322</f>
        <v>-56.838883092015749</v>
      </c>
      <c r="I322" s="10">
        <v>323729.22678773402</v>
      </c>
      <c r="J322" s="23">
        <f t="shared" ref="J322:J385" si="11">I322-E322</f>
        <v>-143.36016662500333</v>
      </c>
    </row>
    <row r="323" spans="1:10">
      <c r="A323" t="s">
        <v>228</v>
      </c>
      <c r="B323" t="s">
        <v>230</v>
      </c>
      <c r="C323" s="20">
        <v>2044</v>
      </c>
      <c r="D323" t="s">
        <v>254</v>
      </c>
      <c r="E323" s="22">
        <v>32908.114035520201</v>
      </c>
      <c r="F323" s="22">
        <v>3753.0120669735902</v>
      </c>
      <c r="G323" s="10">
        <v>3752.9909050923202</v>
      </c>
      <c r="H323" s="23">
        <f t="shared" si="10"/>
        <v>-2.1161881270018057E-2</v>
      </c>
      <c r="I323" s="10">
        <v>32907.508695295597</v>
      </c>
      <c r="J323" s="23">
        <f t="shared" si="11"/>
        <v>-0.60534022460342385</v>
      </c>
    </row>
    <row r="324" spans="1:10">
      <c r="A324" t="s">
        <v>228</v>
      </c>
      <c r="B324" t="s">
        <v>230</v>
      </c>
      <c r="C324" s="20">
        <v>2045</v>
      </c>
      <c r="D324" t="s">
        <v>232</v>
      </c>
      <c r="E324" s="22">
        <v>14001.412679163601</v>
      </c>
      <c r="F324" s="22">
        <v>9108.0011679640993</v>
      </c>
      <c r="G324" s="10">
        <v>9443.9169888776105</v>
      </c>
      <c r="H324" s="23">
        <f t="shared" si="10"/>
        <v>335.9158209135112</v>
      </c>
      <c r="I324" s="10">
        <v>13992.9571695542</v>
      </c>
      <c r="J324" s="23">
        <f t="shared" si="11"/>
        <v>-8.4555096094009059</v>
      </c>
    </row>
    <row r="325" spans="1:10">
      <c r="A325" t="s">
        <v>228</v>
      </c>
      <c r="B325" t="s">
        <v>230</v>
      </c>
      <c r="C325" s="20">
        <v>2045</v>
      </c>
      <c r="D325" t="s">
        <v>272</v>
      </c>
      <c r="E325" s="22">
        <v>624951.318038275</v>
      </c>
      <c r="F325" s="22">
        <v>221115.450856034</v>
      </c>
      <c r="G325" s="10">
        <v>221097.20620145899</v>
      </c>
      <c r="H325" s="23">
        <f t="shared" si="10"/>
        <v>-18.244654575013556</v>
      </c>
      <c r="I325" s="10">
        <v>624835.08271993301</v>
      </c>
      <c r="J325" s="23">
        <f t="shared" si="11"/>
        <v>-116.23531834199093</v>
      </c>
    </row>
    <row r="326" spans="1:10">
      <c r="A326" t="s">
        <v>228</v>
      </c>
      <c r="B326" t="s">
        <v>230</v>
      </c>
      <c r="C326" s="20">
        <v>2045</v>
      </c>
      <c r="D326" t="s">
        <v>208</v>
      </c>
      <c r="E326" s="22">
        <v>131794.79560799699</v>
      </c>
      <c r="F326" s="22">
        <v>75769.324943359199</v>
      </c>
      <c r="G326" s="10">
        <v>79093.532506875999</v>
      </c>
      <c r="H326" s="23">
        <f t="shared" si="10"/>
        <v>3324.2075635168003</v>
      </c>
      <c r="I326" s="10">
        <v>131773.85805938399</v>
      </c>
      <c r="J326" s="23">
        <f t="shared" si="11"/>
        <v>-20.937548613001127</v>
      </c>
    </row>
    <row r="327" spans="1:10">
      <c r="A327" t="s">
        <v>228</v>
      </c>
      <c r="B327" t="s">
        <v>230</v>
      </c>
      <c r="C327" s="20">
        <v>2045</v>
      </c>
      <c r="D327" t="s">
        <v>218</v>
      </c>
      <c r="E327" s="22">
        <v>323168.74649662001</v>
      </c>
      <c r="F327" s="22">
        <v>283770.67333351303</v>
      </c>
      <c r="G327" s="10">
        <v>283683.10507360101</v>
      </c>
      <c r="H327" s="23">
        <f t="shared" si="10"/>
        <v>-87.56825991201913</v>
      </c>
      <c r="I327" s="10">
        <v>323049.27200499299</v>
      </c>
      <c r="J327" s="23">
        <f t="shared" si="11"/>
        <v>-119.47449162701378</v>
      </c>
    </row>
    <row r="328" spans="1:10">
      <c r="A328" t="s">
        <v>228</v>
      </c>
      <c r="B328" t="s">
        <v>230</v>
      </c>
      <c r="C328" s="20">
        <v>2045</v>
      </c>
      <c r="D328" t="s">
        <v>222</v>
      </c>
      <c r="E328" s="22">
        <v>477950.14012948697</v>
      </c>
      <c r="F328" s="22">
        <v>309444.83694818499</v>
      </c>
      <c r="G328" s="10">
        <v>310050.875761798</v>
      </c>
      <c r="H328" s="23">
        <f t="shared" si="10"/>
        <v>606.03881361300591</v>
      </c>
      <c r="I328" s="10">
        <v>477791.10772408801</v>
      </c>
      <c r="J328" s="23">
        <f t="shared" si="11"/>
        <v>-159.03240539896069</v>
      </c>
    </row>
    <row r="329" spans="1:10">
      <c r="A329" t="s">
        <v>228</v>
      </c>
      <c r="B329" t="s">
        <v>230</v>
      </c>
      <c r="C329" s="20">
        <v>2045</v>
      </c>
      <c r="D329" t="s">
        <v>226</v>
      </c>
      <c r="E329" s="22">
        <v>331534.47213273001</v>
      </c>
      <c r="F329" s="22">
        <v>185180.02267286199</v>
      </c>
      <c r="G329" s="10">
        <v>185115.97208092501</v>
      </c>
      <c r="H329" s="23">
        <f t="shared" si="10"/>
        <v>-64.050591936975252</v>
      </c>
      <c r="I329" s="10">
        <v>331375.62850434298</v>
      </c>
      <c r="J329" s="23">
        <f t="shared" si="11"/>
        <v>-158.84362838702509</v>
      </c>
    </row>
    <row r="330" spans="1:10">
      <c r="A330" t="s">
        <v>228</v>
      </c>
      <c r="B330" t="s">
        <v>230</v>
      </c>
      <c r="C330" s="20">
        <v>2045</v>
      </c>
      <c r="D330" t="s">
        <v>254</v>
      </c>
      <c r="E330" s="22">
        <v>32912.588667972203</v>
      </c>
      <c r="F330" s="22">
        <v>3700.6623166129102</v>
      </c>
      <c r="G330" s="10">
        <v>3700.6391374935802</v>
      </c>
      <c r="H330" s="23">
        <f t="shared" si="10"/>
        <v>-2.3179119330052345E-2</v>
      </c>
      <c r="I330" s="10">
        <v>32911.922085827602</v>
      </c>
      <c r="J330" s="23">
        <f t="shared" si="11"/>
        <v>-0.66658214460039744</v>
      </c>
    </row>
    <row r="331" spans="1:10">
      <c r="A331" t="s">
        <v>228</v>
      </c>
      <c r="B331" t="s">
        <v>230</v>
      </c>
      <c r="C331" s="20">
        <v>2046</v>
      </c>
      <c r="D331" t="s">
        <v>232</v>
      </c>
      <c r="E331" s="22">
        <v>14426.312512754799</v>
      </c>
      <c r="F331" s="22">
        <v>9302.6255188261694</v>
      </c>
      <c r="G331" s="10">
        <v>9662.5572252420698</v>
      </c>
      <c r="H331" s="23">
        <f t="shared" si="10"/>
        <v>359.93170641590041</v>
      </c>
      <c r="I331" s="10">
        <v>14416.9012821335</v>
      </c>
      <c r="J331" s="23">
        <f t="shared" si="11"/>
        <v>-9.4112306212991825</v>
      </c>
    </row>
    <row r="332" spans="1:10">
      <c r="A332" t="s">
        <v>228</v>
      </c>
      <c r="B332" t="s">
        <v>230</v>
      </c>
      <c r="C332" s="20">
        <v>2046</v>
      </c>
      <c r="D332" t="s">
        <v>272</v>
      </c>
      <c r="E332" s="22">
        <v>630760.12589185603</v>
      </c>
      <c r="F332" s="22">
        <v>225108.23556698899</v>
      </c>
      <c r="G332" s="10">
        <v>225087.48463903999</v>
      </c>
      <c r="H332" s="23">
        <f t="shared" si="10"/>
        <v>-20.750927949004108</v>
      </c>
      <c r="I332" s="10">
        <v>630633.45443870698</v>
      </c>
      <c r="J332" s="23">
        <f t="shared" si="11"/>
        <v>-126.67145314905792</v>
      </c>
    </row>
    <row r="333" spans="1:10">
      <c r="A333" t="s">
        <v>228</v>
      </c>
      <c r="B333" t="s">
        <v>230</v>
      </c>
      <c r="C333" s="20">
        <v>2046</v>
      </c>
      <c r="D333" t="s">
        <v>208</v>
      </c>
      <c r="E333" s="22">
        <v>134960.47184532799</v>
      </c>
      <c r="F333" s="22">
        <v>77443.205816967602</v>
      </c>
      <c r="G333" s="10">
        <v>80987.444769686394</v>
      </c>
      <c r="H333" s="23">
        <f t="shared" si="10"/>
        <v>3544.2389527187916</v>
      </c>
      <c r="I333" s="10">
        <v>134937.38236869901</v>
      </c>
      <c r="J333" s="23">
        <f t="shared" si="11"/>
        <v>-23.089476628985722</v>
      </c>
    </row>
    <row r="334" spans="1:10">
      <c r="A334" t="s">
        <v>228</v>
      </c>
      <c r="B334" t="s">
        <v>230</v>
      </c>
      <c r="C334" s="20">
        <v>2046</v>
      </c>
      <c r="D334" t="s">
        <v>218</v>
      </c>
      <c r="E334" s="22">
        <v>329087.81888064003</v>
      </c>
      <c r="F334" s="22">
        <v>288818.74499389302</v>
      </c>
      <c r="G334" s="10">
        <v>288722.00455675402</v>
      </c>
      <c r="H334" s="23">
        <f t="shared" si="10"/>
        <v>-96.740437139000278</v>
      </c>
      <c r="I334" s="10">
        <v>328956.45042599202</v>
      </c>
      <c r="J334" s="23">
        <f t="shared" si="11"/>
        <v>-131.36845464800717</v>
      </c>
    </row>
    <row r="335" spans="1:10">
      <c r="A335" t="s">
        <v>228</v>
      </c>
      <c r="B335" t="s">
        <v>230</v>
      </c>
      <c r="C335" s="20">
        <v>2046</v>
      </c>
      <c r="D335" t="s">
        <v>222</v>
      </c>
      <c r="E335" s="22">
        <v>486905.347452296</v>
      </c>
      <c r="F335" s="22">
        <v>314019.79770143703</v>
      </c>
      <c r="G335" s="10">
        <v>314651.11694933701</v>
      </c>
      <c r="H335" s="23">
        <f t="shared" si="10"/>
        <v>631.31924789998448</v>
      </c>
      <c r="I335" s="10">
        <v>486729.52198495099</v>
      </c>
      <c r="J335" s="23">
        <f t="shared" si="11"/>
        <v>-175.82546734501375</v>
      </c>
    </row>
    <row r="336" spans="1:10">
      <c r="A336" t="s">
        <v>228</v>
      </c>
      <c r="B336" t="s">
        <v>230</v>
      </c>
      <c r="C336" s="20">
        <v>2046</v>
      </c>
      <c r="D336" t="s">
        <v>226</v>
      </c>
      <c r="E336" s="22">
        <v>339158.04161762702</v>
      </c>
      <c r="F336" s="22">
        <v>189195.588471139</v>
      </c>
      <c r="G336" s="10">
        <v>189123.71101565199</v>
      </c>
      <c r="H336" s="23">
        <f t="shared" si="10"/>
        <v>-71.877455487003317</v>
      </c>
      <c r="I336" s="10">
        <v>338982.68530340499</v>
      </c>
      <c r="J336" s="23">
        <f t="shared" si="11"/>
        <v>-175.35631422203733</v>
      </c>
    </row>
    <row r="337" spans="1:10">
      <c r="A337" t="s">
        <v>228</v>
      </c>
      <c r="B337" t="s">
        <v>230</v>
      </c>
      <c r="C337" s="20">
        <v>2046</v>
      </c>
      <c r="D337" t="s">
        <v>254</v>
      </c>
      <c r="E337" s="22">
        <v>32926.441248461902</v>
      </c>
      <c r="F337" s="22">
        <v>3646.9745587070202</v>
      </c>
      <c r="G337" s="10">
        <v>3646.9492853438401</v>
      </c>
      <c r="H337" s="23">
        <f t="shared" si="10"/>
        <v>-2.5273363180076558E-2</v>
      </c>
      <c r="I337" s="10">
        <v>32925.709686976297</v>
      </c>
      <c r="J337" s="23">
        <f t="shared" si="11"/>
        <v>-0.73156148560519796</v>
      </c>
    </row>
    <row r="338" spans="1:10">
      <c r="A338" t="s">
        <v>228</v>
      </c>
      <c r="B338" t="s">
        <v>230</v>
      </c>
      <c r="C338" s="20">
        <v>2047</v>
      </c>
      <c r="D338" t="s">
        <v>232</v>
      </c>
      <c r="E338" s="22">
        <v>14856.2461748232</v>
      </c>
      <c r="F338" s="22">
        <v>9499.5518612035703</v>
      </c>
      <c r="G338" s="10">
        <v>9884.2563696177494</v>
      </c>
      <c r="H338" s="23">
        <f t="shared" si="10"/>
        <v>384.70450841417914</v>
      </c>
      <c r="I338" s="10">
        <v>14845.805578470299</v>
      </c>
      <c r="J338" s="23">
        <f t="shared" si="11"/>
        <v>-10.440596352900684</v>
      </c>
    </row>
    <row r="339" spans="1:10">
      <c r="A339" t="s">
        <v>228</v>
      </c>
      <c r="B339" t="s">
        <v>230</v>
      </c>
      <c r="C339" s="20">
        <v>2047</v>
      </c>
      <c r="D339" t="s">
        <v>272</v>
      </c>
      <c r="E339" s="22">
        <v>636391.22949349298</v>
      </c>
      <c r="F339" s="22">
        <v>228942.78727319901</v>
      </c>
      <c r="G339" s="10">
        <v>228919.32828000799</v>
      </c>
      <c r="H339" s="23">
        <f t="shared" si="10"/>
        <v>-23.458993191015907</v>
      </c>
      <c r="I339" s="10">
        <v>636253.66315163404</v>
      </c>
      <c r="J339" s="23">
        <f t="shared" si="11"/>
        <v>-137.56634185893927</v>
      </c>
    </row>
    <row r="340" spans="1:10">
      <c r="A340" t="s">
        <v>228</v>
      </c>
      <c r="B340" t="s">
        <v>230</v>
      </c>
      <c r="C340" s="20">
        <v>2047</v>
      </c>
      <c r="D340" t="s">
        <v>208</v>
      </c>
      <c r="E340" s="22">
        <v>138080.804642314</v>
      </c>
      <c r="F340" s="22">
        <v>79093.707072812307</v>
      </c>
      <c r="G340" s="10">
        <v>82863.236389872996</v>
      </c>
      <c r="H340" s="23">
        <f t="shared" si="10"/>
        <v>3769.5293170606892</v>
      </c>
      <c r="I340" s="10">
        <v>138055.42772576699</v>
      </c>
      <c r="J340" s="23">
        <f t="shared" si="11"/>
        <v>-25.376916547014844</v>
      </c>
    </row>
    <row r="341" spans="1:10">
      <c r="A341" t="s">
        <v>228</v>
      </c>
      <c r="B341" t="s">
        <v>230</v>
      </c>
      <c r="C341" s="20">
        <v>2047</v>
      </c>
      <c r="D341" t="s">
        <v>218</v>
      </c>
      <c r="E341" s="22">
        <v>334904.22041127097</v>
      </c>
      <c r="F341" s="22">
        <v>293691.92647385399</v>
      </c>
      <c r="G341" s="10">
        <v>293585.58082425798</v>
      </c>
      <c r="H341" s="23">
        <f t="shared" si="10"/>
        <v>-106.34564959601266</v>
      </c>
      <c r="I341" s="10">
        <v>334760.28919771599</v>
      </c>
      <c r="J341" s="23">
        <f t="shared" si="11"/>
        <v>-143.93121355498442</v>
      </c>
    </row>
    <row r="342" spans="1:10">
      <c r="A342" t="s">
        <v>228</v>
      </c>
      <c r="B342" t="s">
        <v>230</v>
      </c>
      <c r="C342" s="20">
        <v>2047</v>
      </c>
      <c r="D342" t="s">
        <v>222</v>
      </c>
      <c r="E342" s="22">
        <v>495763.546412002</v>
      </c>
      <c r="F342" s="22">
        <v>318742.80227672198</v>
      </c>
      <c r="G342" s="10">
        <v>319399.48409933399</v>
      </c>
      <c r="H342" s="23">
        <f t="shared" si="10"/>
        <v>656.68182261200855</v>
      </c>
      <c r="I342" s="10">
        <v>495569.83465080202</v>
      </c>
      <c r="J342" s="23">
        <f t="shared" si="11"/>
        <v>-193.71176119998563</v>
      </c>
    </row>
    <row r="343" spans="1:10">
      <c r="A343" t="s">
        <v>228</v>
      </c>
      <c r="B343" t="s">
        <v>230</v>
      </c>
      <c r="C343" s="20">
        <v>2047</v>
      </c>
      <c r="D343" t="s">
        <v>226</v>
      </c>
      <c r="E343" s="22">
        <v>346718.96824244899</v>
      </c>
      <c r="F343" s="22">
        <v>193278.30030215101</v>
      </c>
      <c r="G343" s="10">
        <v>193198.03276371799</v>
      </c>
      <c r="H343" s="23">
        <f t="shared" si="10"/>
        <v>-80.2675384330214</v>
      </c>
      <c r="I343" s="10">
        <v>346526.058989921</v>
      </c>
      <c r="J343" s="23">
        <f t="shared" si="11"/>
        <v>-192.90925252798479</v>
      </c>
    </row>
    <row r="344" spans="1:10">
      <c r="A344" t="s">
        <v>228</v>
      </c>
      <c r="B344" t="s">
        <v>230</v>
      </c>
      <c r="C344" s="20">
        <v>2047</v>
      </c>
      <c r="D344" t="s">
        <v>254</v>
      </c>
      <c r="E344" s="22">
        <v>32948.683583468301</v>
      </c>
      <c r="F344" s="22">
        <v>3591.3340189220899</v>
      </c>
      <c r="G344" s="10">
        <v>3591.30660045174</v>
      </c>
      <c r="H344" s="23">
        <f t="shared" si="10"/>
        <v>-2.7418470349857671E-2</v>
      </c>
      <c r="I344" s="10">
        <v>32947.883264015203</v>
      </c>
      <c r="J344" s="23">
        <f t="shared" si="11"/>
        <v>-0.80031945309747243</v>
      </c>
    </row>
    <row r="345" spans="1:10">
      <c r="A345" t="s">
        <v>228</v>
      </c>
      <c r="B345" t="s">
        <v>230</v>
      </c>
      <c r="C345" s="20">
        <v>2048</v>
      </c>
      <c r="D345" t="s">
        <v>232</v>
      </c>
      <c r="E345" s="22">
        <v>15290.2084012548</v>
      </c>
      <c r="F345" s="22">
        <v>9697.3132798769402</v>
      </c>
      <c r="G345" s="10">
        <v>10106.7472909022</v>
      </c>
      <c r="H345" s="23">
        <f t="shared" si="10"/>
        <v>409.43401102525968</v>
      </c>
      <c r="I345" s="10">
        <v>15278.663545413299</v>
      </c>
      <c r="J345" s="23">
        <f t="shared" si="11"/>
        <v>-11.544855841500976</v>
      </c>
    </row>
    <row r="346" spans="1:10">
      <c r="A346" t="s">
        <v>228</v>
      </c>
      <c r="B346" t="s">
        <v>230</v>
      </c>
      <c r="C346" s="20">
        <v>2048</v>
      </c>
      <c r="D346" t="s">
        <v>272</v>
      </c>
      <c r="E346" s="22">
        <v>641841.29023807903</v>
      </c>
      <c r="F346" s="22">
        <v>232593.600085365</v>
      </c>
      <c r="G346" s="10">
        <v>232567.22432602101</v>
      </c>
      <c r="H346" s="23">
        <f t="shared" si="10"/>
        <v>-26.375759343995014</v>
      </c>
      <c r="I346" s="10">
        <v>641692.37951910705</v>
      </c>
      <c r="J346" s="23">
        <f t="shared" si="11"/>
        <v>-148.9107189719798</v>
      </c>
    </row>
    <row r="347" spans="1:10">
      <c r="A347" t="s">
        <v>228</v>
      </c>
      <c r="B347" t="s">
        <v>230</v>
      </c>
      <c r="C347" s="20">
        <v>2048</v>
      </c>
      <c r="D347" t="s">
        <v>208</v>
      </c>
      <c r="E347" s="22">
        <v>141151.301014297</v>
      </c>
      <c r="F347" s="22">
        <v>80706.738074240493</v>
      </c>
      <c r="G347" s="10">
        <v>84706.021079665297</v>
      </c>
      <c r="H347" s="23">
        <f t="shared" si="10"/>
        <v>3999.2830054248043</v>
      </c>
      <c r="I347" s="10">
        <v>141123.50011586599</v>
      </c>
      <c r="J347" s="23">
        <f t="shared" si="11"/>
        <v>-27.800898431014502</v>
      </c>
    </row>
    <row r="348" spans="1:10">
      <c r="A348" t="s">
        <v>228</v>
      </c>
      <c r="B348" t="s">
        <v>230</v>
      </c>
      <c r="C348" s="20">
        <v>2048</v>
      </c>
      <c r="D348" t="s">
        <v>218</v>
      </c>
      <c r="E348" s="22">
        <v>340612.28104658501</v>
      </c>
      <c r="F348" s="22">
        <v>298437.10114963102</v>
      </c>
      <c r="G348" s="10">
        <v>298320.63592045702</v>
      </c>
      <c r="H348" s="23">
        <f t="shared" si="10"/>
        <v>-116.4652291740058</v>
      </c>
      <c r="I348" s="10">
        <v>340455.12240811501</v>
      </c>
      <c r="J348" s="23">
        <f t="shared" si="11"/>
        <v>-157.15863846999127</v>
      </c>
    </row>
    <row r="349" spans="1:10">
      <c r="A349" t="s">
        <v>228</v>
      </c>
      <c r="B349" t="s">
        <v>230</v>
      </c>
      <c r="C349" s="20">
        <v>2048</v>
      </c>
      <c r="D349" t="s">
        <v>222</v>
      </c>
      <c r="E349" s="22">
        <v>504511.72358503699</v>
      </c>
      <c r="F349" s="22">
        <v>323535.79065082798</v>
      </c>
      <c r="G349" s="10">
        <v>324217.60933358001</v>
      </c>
      <c r="H349" s="23">
        <f t="shared" si="10"/>
        <v>681.81868275202578</v>
      </c>
      <c r="I349" s="10">
        <v>504299.02934186702</v>
      </c>
      <c r="J349" s="23">
        <f t="shared" si="11"/>
        <v>-212.69424316997174</v>
      </c>
    </row>
    <row r="350" spans="1:10">
      <c r="A350" t="s">
        <v>228</v>
      </c>
      <c r="B350" t="s">
        <v>230</v>
      </c>
      <c r="C350" s="20">
        <v>2048</v>
      </c>
      <c r="D350" t="s">
        <v>226</v>
      </c>
      <c r="E350" s="22">
        <v>354206.15733096702</v>
      </c>
      <c r="F350" s="22">
        <v>197398.5401709</v>
      </c>
      <c r="G350" s="10">
        <v>197309.285532157</v>
      </c>
      <c r="H350" s="23">
        <f t="shared" si="10"/>
        <v>-89.254638743004762</v>
      </c>
      <c r="I350" s="10">
        <v>353994.65246496501</v>
      </c>
      <c r="J350" s="23">
        <f t="shared" si="11"/>
        <v>-211.50486600201111</v>
      </c>
    </row>
    <row r="351" spans="1:10">
      <c r="A351" t="s">
        <v>228</v>
      </c>
      <c r="B351" t="s">
        <v>230</v>
      </c>
      <c r="C351" s="20">
        <v>2048</v>
      </c>
      <c r="D351" t="s">
        <v>254</v>
      </c>
      <c r="E351" s="22">
        <v>32977.718728877298</v>
      </c>
      <c r="F351" s="22">
        <v>3533.6201232366502</v>
      </c>
      <c r="G351" s="10">
        <v>3533.59051858982</v>
      </c>
      <c r="H351" s="23">
        <f t="shared" si="10"/>
        <v>-2.9604646830193815E-2</v>
      </c>
      <c r="I351" s="10">
        <v>32976.845848930498</v>
      </c>
      <c r="J351" s="23">
        <f t="shared" si="11"/>
        <v>-0.87287994680082193</v>
      </c>
    </row>
    <row r="352" spans="1:10">
      <c r="A352" t="s">
        <v>228</v>
      </c>
      <c r="B352" t="s">
        <v>230</v>
      </c>
      <c r="C352" s="20">
        <v>2049</v>
      </c>
      <c r="D352" t="s">
        <v>232</v>
      </c>
      <c r="E352" s="22">
        <v>15726.9567909296</v>
      </c>
      <c r="F352" s="22">
        <v>9899.4485020850007</v>
      </c>
      <c r="G352" s="10">
        <v>10334.6577056428</v>
      </c>
      <c r="H352" s="23">
        <f t="shared" si="10"/>
        <v>435.2092035577989</v>
      </c>
      <c r="I352" s="10">
        <v>15714.231843961201</v>
      </c>
      <c r="J352" s="23">
        <f t="shared" si="11"/>
        <v>-12.724946968399308</v>
      </c>
    </row>
    <row r="353" spans="1:10">
      <c r="A353" t="s">
        <v>228</v>
      </c>
      <c r="B353" t="s">
        <v>230</v>
      </c>
      <c r="C353" s="20">
        <v>2049</v>
      </c>
      <c r="D353" t="s">
        <v>272</v>
      </c>
      <c r="E353" s="22">
        <v>647115.24089880101</v>
      </c>
      <c r="F353" s="22">
        <v>236213.95285852699</v>
      </c>
      <c r="G353" s="10">
        <v>236184.43798160201</v>
      </c>
      <c r="H353" s="23">
        <f t="shared" si="10"/>
        <v>-29.514876924979035</v>
      </c>
      <c r="I353" s="10">
        <v>646954.55035600194</v>
      </c>
      <c r="J353" s="23">
        <f t="shared" si="11"/>
        <v>-160.69054279907141</v>
      </c>
    </row>
    <row r="354" spans="1:10">
      <c r="A354" t="s">
        <v>228</v>
      </c>
      <c r="B354" t="s">
        <v>230</v>
      </c>
      <c r="C354" s="20">
        <v>2049</v>
      </c>
      <c r="D354" t="s">
        <v>208</v>
      </c>
      <c r="E354" s="22">
        <v>144168.814703868</v>
      </c>
      <c r="F354" s="22">
        <v>82331.755757052801</v>
      </c>
      <c r="G354" s="10">
        <v>86568.0702641526</v>
      </c>
      <c r="H354" s="23">
        <f t="shared" si="10"/>
        <v>4236.3145070997998</v>
      </c>
      <c r="I354" s="10">
        <v>144138.45328369801</v>
      </c>
      <c r="J354" s="23">
        <f t="shared" si="11"/>
        <v>-30.361420169996563</v>
      </c>
    </row>
    <row r="355" spans="1:10">
      <c r="A355" t="s">
        <v>228</v>
      </c>
      <c r="B355" t="s">
        <v>230</v>
      </c>
      <c r="C355" s="20">
        <v>2049</v>
      </c>
      <c r="D355" t="s">
        <v>218</v>
      </c>
      <c r="E355" s="22">
        <v>346209.46225562098</v>
      </c>
      <c r="F355" s="22">
        <v>303220.32176855102</v>
      </c>
      <c r="G355" s="10">
        <v>303093.15946859901</v>
      </c>
      <c r="H355" s="23">
        <f t="shared" si="10"/>
        <v>-127.1622999520041</v>
      </c>
      <c r="I355" s="10">
        <v>346038.41995901999</v>
      </c>
      <c r="J355" s="23">
        <f t="shared" si="11"/>
        <v>-171.04229660099372</v>
      </c>
    </row>
    <row r="356" spans="1:10">
      <c r="A356" t="s">
        <v>228</v>
      </c>
      <c r="B356" t="s">
        <v>230</v>
      </c>
      <c r="C356" s="20">
        <v>2049</v>
      </c>
      <c r="D356" t="s">
        <v>222</v>
      </c>
      <c r="E356" s="22">
        <v>513141.264847346</v>
      </c>
      <c r="F356" s="22">
        <v>328549.00307489798</v>
      </c>
      <c r="G356" s="10">
        <v>329256.16241399501</v>
      </c>
      <c r="H356" s="23">
        <f t="shared" si="10"/>
        <v>707.15933909703745</v>
      </c>
      <c r="I356" s="10">
        <v>512908.49533258798</v>
      </c>
      <c r="J356" s="23">
        <f t="shared" si="11"/>
        <v>-232.76951475802343</v>
      </c>
    </row>
    <row r="357" spans="1:10">
      <c r="A357" t="s">
        <v>228</v>
      </c>
      <c r="B357" t="s">
        <v>230</v>
      </c>
      <c r="C357" s="20">
        <v>2049</v>
      </c>
      <c r="D357" t="s">
        <v>226</v>
      </c>
      <c r="E357" s="22">
        <v>361605.51628442202</v>
      </c>
      <c r="F357" s="22">
        <v>201664.34487670299</v>
      </c>
      <c r="G357" s="10">
        <v>201565.46253171301</v>
      </c>
      <c r="H357" s="23">
        <f t="shared" si="10"/>
        <v>-98.882344989979174</v>
      </c>
      <c r="I357" s="10">
        <v>361374.377334013</v>
      </c>
      <c r="J357" s="23">
        <f t="shared" si="11"/>
        <v>-231.13895040901843</v>
      </c>
    </row>
    <row r="358" spans="1:10">
      <c r="A358" t="s">
        <v>228</v>
      </c>
      <c r="B358" t="s">
        <v>230</v>
      </c>
      <c r="C358" s="20">
        <v>2049</v>
      </c>
      <c r="D358" t="s">
        <v>254</v>
      </c>
      <c r="E358" s="22">
        <v>33012.3260429949</v>
      </c>
      <c r="F358" s="22">
        <v>3474.7997151241798</v>
      </c>
      <c r="G358" s="10">
        <v>3474.76789817908</v>
      </c>
      <c r="H358" s="23">
        <f t="shared" si="10"/>
        <v>-3.1816945099762961E-2</v>
      </c>
      <c r="I358" s="10">
        <v>33011.376830813599</v>
      </c>
      <c r="J358" s="23">
        <f t="shared" si="11"/>
        <v>-0.9492121813018457</v>
      </c>
    </row>
    <row r="359" spans="1:10">
      <c r="A359" t="s">
        <v>228</v>
      </c>
      <c r="B359" t="s">
        <v>230</v>
      </c>
      <c r="C359" s="20">
        <v>2050</v>
      </c>
      <c r="D359" t="s">
        <v>232</v>
      </c>
      <c r="E359" s="22">
        <v>16164.722903247601</v>
      </c>
      <c r="F359" s="22">
        <v>10102.7547840555</v>
      </c>
      <c r="G359" s="10">
        <v>10564.6551505717</v>
      </c>
      <c r="H359" s="23">
        <f t="shared" si="10"/>
        <v>461.90036651619994</v>
      </c>
      <c r="I359" s="10">
        <v>16150.7411265873</v>
      </c>
      <c r="J359" s="23">
        <f t="shared" si="11"/>
        <v>-13.981776660300966</v>
      </c>
    </row>
    <row r="360" spans="1:10">
      <c r="A360" t="s">
        <v>228</v>
      </c>
      <c r="B360" t="s">
        <v>230</v>
      </c>
      <c r="C360" s="20">
        <v>2050</v>
      </c>
      <c r="D360" t="s">
        <v>272</v>
      </c>
      <c r="E360" s="22">
        <v>652213.95152073901</v>
      </c>
      <c r="F360" s="22">
        <v>239698.37214140399</v>
      </c>
      <c r="G360" s="10">
        <v>239665.50238283601</v>
      </c>
      <c r="H360" s="23">
        <f t="shared" si="10"/>
        <v>-32.869758567976533</v>
      </c>
      <c r="I360" s="10">
        <v>652041.048852487</v>
      </c>
      <c r="J360" s="23">
        <f t="shared" si="11"/>
        <v>-172.90266825200524</v>
      </c>
    </row>
    <row r="361" spans="1:10">
      <c r="A361" t="s">
        <v>228</v>
      </c>
      <c r="B361" t="s">
        <v>230</v>
      </c>
      <c r="C361" s="20">
        <v>2050</v>
      </c>
      <c r="D361" t="s">
        <v>208</v>
      </c>
      <c r="E361" s="22">
        <v>147131.01203373299</v>
      </c>
      <c r="F361" s="22">
        <v>83929.127265838804</v>
      </c>
      <c r="G361" s="10">
        <v>88407.352194463994</v>
      </c>
      <c r="H361" s="23">
        <f t="shared" si="10"/>
        <v>4478.2249286251899</v>
      </c>
      <c r="I361" s="10">
        <v>147097.95278152401</v>
      </c>
      <c r="J361" s="23">
        <f t="shared" si="11"/>
        <v>-33.059252208971884</v>
      </c>
    </row>
    <row r="362" spans="1:10">
      <c r="A362" t="s">
        <v>228</v>
      </c>
      <c r="B362" t="s">
        <v>230</v>
      </c>
      <c r="C362" s="20">
        <v>2050</v>
      </c>
      <c r="D362" t="s">
        <v>218</v>
      </c>
      <c r="E362" s="22">
        <v>351690.27302386798</v>
      </c>
      <c r="F362" s="22">
        <v>307858.38210489502</v>
      </c>
      <c r="G362" s="10">
        <v>307720.04114350502</v>
      </c>
      <c r="H362" s="23">
        <f t="shared" si="10"/>
        <v>-138.3409613900003</v>
      </c>
      <c r="I362" s="10">
        <v>351504.691612483</v>
      </c>
      <c r="J362" s="23">
        <f t="shared" si="11"/>
        <v>-185.5814113849774</v>
      </c>
    </row>
    <row r="363" spans="1:10">
      <c r="A363" t="s">
        <v>228</v>
      </c>
      <c r="B363" t="s">
        <v>230</v>
      </c>
      <c r="C363" s="20">
        <v>2050</v>
      </c>
      <c r="D363" t="s">
        <v>222</v>
      </c>
      <c r="E363" s="22">
        <v>521638.424245473</v>
      </c>
      <c r="F363" s="22">
        <v>333631.60178450297</v>
      </c>
      <c r="G363" s="10">
        <v>334363.933966043</v>
      </c>
      <c r="H363" s="23">
        <f t="shared" si="10"/>
        <v>732.3321815400268</v>
      </c>
      <c r="I363" s="10">
        <v>521384.481349535</v>
      </c>
      <c r="J363" s="23">
        <f t="shared" si="11"/>
        <v>-253.94289593800204</v>
      </c>
    </row>
    <row r="364" spans="1:10">
      <c r="A364" t="s">
        <v>228</v>
      </c>
      <c r="B364" t="s">
        <v>230</v>
      </c>
      <c r="C364" s="20">
        <v>2050</v>
      </c>
      <c r="D364" t="s">
        <v>226</v>
      </c>
      <c r="E364" s="22">
        <v>368895.46813924302</v>
      </c>
      <c r="F364" s="22">
        <v>205971.00134744699</v>
      </c>
      <c r="G364" s="10">
        <v>205861.88336447501</v>
      </c>
      <c r="H364" s="23">
        <f t="shared" si="10"/>
        <v>-109.11798297197674</v>
      </c>
      <c r="I364" s="10">
        <v>368643.65517464699</v>
      </c>
      <c r="J364" s="23">
        <f t="shared" si="11"/>
        <v>-251.81296459602891</v>
      </c>
    </row>
    <row r="365" spans="1:10">
      <c r="A365" t="s">
        <v>228</v>
      </c>
      <c r="B365" t="s">
        <v>230</v>
      </c>
      <c r="C365" s="20">
        <v>2050</v>
      </c>
      <c r="D365" t="s">
        <v>254</v>
      </c>
      <c r="E365" s="22">
        <v>33051.383474077098</v>
      </c>
      <c r="F365" s="22">
        <v>3414.4072277446799</v>
      </c>
      <c r="G365" s="10">
        <v>3414.3731958804301</v>
      </c>
      <c r="H365" s="23">
        <f t="shared" si="10"/>
        <v>-3.4031864249755017E-2</v>
      </c>
      <c r="I365" s="10">
        <v>33050.354105419901</v>
      </c>
      <c r="J365" s="23">
        <f t="shared" si="11"/>
        <v>-1.0293686571967555</v>
      </c>
    </row>
    <row r="366" spans="1:10">
      <c r="A366" t="s">
        <v>242</v>
      </c>
      <c r="B366" t="s">
        <v>244</v>
      </c>
      <c r="C366" s="20">
        <v>2025</v>
      </c>
      <c r="D366" t="s">
        <v>232</v>
      </c>
      <c r="E366" s="22">
        <v>8428.9060305542207</v>
      </c>
      <c r="F366" s="22">
        <v>9619.1739065711299</v>
      </c>
      <c r="G366" s="10">
        <v>9668.8228063551105</v>
      </c>
      <c r="H366" s="23">
        <f t="shared" si="10"/>
        <v>49.648899783980596</v>
      </c>
      <c r="I366" s="10">
        <v>8428.9060305542207</v>
      </c>
      <c r="J366" s="23">
        <f t="shared" si="11"/>
        <v>0</v>
      </c>
    </row>
    <row r="367" spans="1:10">
      <c r="A367" t="s">
        <v>242</v>
      </c>
      <c r="B367" t="s">
        <v>244</v>
      </c>
      <c r="C367" s="20">
        <v>2025</v>
      </c>
      <c r="D367" t="s">
        <v>272</v>
      </c>
      <c r="E367" s="22">
        <v>479897.33372501301</v>
      </c>
      <c r="F367" s="22">
        <v>159105.61174118199</v>
      </c>
      <c r="G367" s="10">
        <v>159105.61174118199</v>
      </c>
      <c r="H367" s="23">
        <f t="shared" si="10"/>
        <v>0</v>
      </c>
      <c r="I367" s="10">
        <v>479897.33372501301</v>
      </c>
      <c r="J367" s="23">
        <f t="shared" si="11"/>
        <v>0</v>
      </c>
    </row>
    <row r="368" spans="1:10">
      <c r="A368" t="s">
        <v>242</v>
      </c>
      <c r="B368" t="s">
        <v>244</v>
      </c>
      <c r="C368" s="20">
        <v>2025</v>
      </c>
      <c r="D368" t="s">
        <v>208</v>
      </c>
      <c r="E368" s="22">
        <v>76355.816778588094</v>
      </c>
      <c r="F368" s="22">
        <v>62892.567040261398</v>
      </c>
      <c r="G368" s="10">
        <v>63094.530810472199</v>
      </c>
      <c r="H368" s="23">
        <f t="shared" si="10"/>
        <v>201.96377021080116</v>
      </c>
      <c r="I368" s="10">
        <v>76355.816778588094</v>
      </c>
      <c r="J368" s="23">
        <f t="shared" si="11"/>
        <v>0</v>
      </c>
    </row>
    <row r="369" spans="1:10">
      <c r="A369" t="s">
        <v>242</v>
      </c>
      <c r="B369" t="s">
        <v>244</v>
      </c>
      <c r="C369" s="20">
        <v>2025</v>
      </c>
      <c r="D369" t="s">
        <v>218</v>
      </c>
      <c r="E369" s="22">
        <v>207904.953216455</v>
      </c>
      <c r="F369" s="22">
        <v>240064.28701027401</v>
      </c>
      <c r="G369" s="10">
        <v>240064.28701027401</v>
      </c>
      <c r="H369" s="23">
        <f t="shared" si="10"/>
        <v>0</v>
      </c>
      <c r="I369" s="10">
        <v>207904.953216455</v>
      </c>
      <c r="J369" s="23">
        <f t="shared" si="11"/>
        <v>0</v>
      </c>
    </row>
    <row r="370" spans="1:10">
      <c r="A370" t="s">
        <v>242</v>
      </c>
      <c r="B370" t="s">
        <v>244</v>
      </c>
      <c r="C370" s="20">
        <v>2025</v>
      </c>
      <c r="D370" t="s">
        <v>222</v>
      </c>
      <c r="E370" s="22">
        <v>306292.00908888201</v>
      </c>
      <c r="F370" s="22">
        <v>368689.200842313</v>
      </c>
      <c r="G370" s="10">
        <v>368786.78785647702</v>
      </c>
      <c r="H370" s="23">
        <f t="shared" si="10"/>
        <v>97.58701416401891</v>
      </c>
      <c r="I370" s="10">
        <v>306292.00908888201</v>
      </c>
      <c r="J370" s="23">
        <f t="shared" si="11"/>
        <v>0</v>
      </c>
    </row>
    <row r="371" spans="1:10">
      <c r="A371" t="s">
        <v>242</v>
      </c>
      <c r="B371" t="s">
        <v>244</v>
      </c>
      <c r="C371" s="20">
        <v>2025</v>
      </c>
      <c r="D371" t="s">
        <v>226</v>
      </c>
      <c r="E371" s="22">
        <v>197300.30955450001</v>
      </c>
      <c r="F371" s="22">
        <v>222132.32720945799</v>
      </c>
      <c r="G371" s="10">
        <v>222132.32720945799</v>
      </c>
      <c r="H371" s="23">
        <f t="shared" si="10"/>
        <v>0</v>
      </c>
      <c r="I371" s="10">
        <v>197300.30955450001</v>
      </c>
      <c r="J371" s="23">
        <f t="shared" si="11"/>
        <v>0</v>
      </c>
    </row>
    <row r="372" spans="1:10">
      <c r="A372" t="s">
        <v>242</v>
      </c>
      <c r="B372" t="s">
        <v>244</v>
      </c>
      <c r="C372" s="20">
        <v>2025</v>
      </c>
      <c r="D372" t="s">
        <v>254</v>
      </c>
      <c r="E372" s="22">
        <v>34256.1387097634</v>
      </c>
      <c r="F372" s="22">
        <v>4628.4588674042398</v>
      </c>
      <c r="G372" s="10">
        <v>4628.4588674042398</v>
      </c>
      <c r="H372" s="23">
        <f t="shared" si="10"/>
        <v>0</v>
      </c>
      <c r="I372" s="10">
        <v>34256.1387097634</v>
      </c>
      <c r="J372" s="23">
        <f t="shared" si="11"/>
        <v>0</v>
      </c>
    </row>
    <row r="373" spans="1:10">
      <c r="A373" t="s">
        <v>242</v>
      </c>
      <c r="B373" t="s">
        <v>244</v>
      </c>
      <c r="C373" s="20">
        <v>2026</v>
      </c>
      <c r="D373" t="s">
        <v>232</v>
      </c>
      <c r="E373" s="22">
        <v>8487.2079942063701</v>
      </c>
      <c r="F373" s="22">
        <v>8541.6632752734295</v>
      </c>
      <c r="G373" s="10">
        <v>8630.3166960235103</v>
      </c>
      <c r="H373" s="23">
        <f t="shared" si="10"/>
        <v>88.653420750080841</v>
      </c>
      <c r="I373" s="10">
        <v>8487.1724802605004</v>
      </c>
      <c r="J373" s="23">
        <f t="shared" si="11"/>
        <v>-3.5513945869752206E-2</v>
      </c>
    </row>
    <row r="374" spans="1:10">
      <c r="A374" t="s">
        <v>242</v>
      </c>
      <c r="B374" t="s">
        <v>244</v>
      </c>
      <c r="C374" s="20">
        <v>2026</v>
      </c>
      <c r="D374" t="s">
        <v>272</v>
      </c>
      <c r="E374" s="22">
        <v>487918.089125133</v>
      </c>
      <c r="F374" s="22">
        <v>159012.29350942801</v>
      </c>
      <c r="G374" s="10">
        <v>159012.29350942801</v>
      </c>
      <c r="H374" s="23">
        <f t="shared" si="10"/>
        <v>0</v>
      </c>
      <c r="I374" s="10">
        <v>487916.81762222701</v>
      </c>
      <c r="J374" s="23">
        <f t="shared" si="11"/>
        <v>-1.2715029059909284</v>
      </c>
    </row>
    <row r="375" spans="1:10">
      <c r="A375" t="s">
        <v>242</v>
      </c>
      <c r="B375" t="s">
        <v>244</v>
      </c>
      <c r="C375" s="20">
        <v>2026</v>
      </c>
      <c r="D375" t="s">
        <v>208</v>
      </c>
      <c r="E375" s="22">
        <v>77888.279496177594</v>
      </c>
      <c r="F375" s="22">
        <v>59461.981698379299</v>
      </c>
      <c r="G375" s="10">
        <v>59835.222784683501</v>
      </c>
      <c r="H375" s="23">
        <f t="shared" si="10"/>
        <v>373.24108630420233</v>
      </c>
      <c r="I375" s="10">
        <v>77888.093163693993</v>
      </c>
      <c r="J375" s="23">
        <f t="shared" si="11"/>
        <v>-0.18633248360129073</v>
      </c>
    </row>
    <row r="376" spans="1:10">
      <c r="A376" t="s">
        <v>242</v>
      </c>
      <c r="B376" t="s">
        <v>244</v>
      </c>
      <c r="C376" s="20">
        <v>2026</v>
      </c>
      <c r="D376" t="s">
        <v>218</v>
      </c>
      <c r="E376" s="22">
        <v>212036.09996773099</v>
      </c>
      <c r="F376" s="22">
        <v>217295.447863307</v>
      </c>
      <c r="G376" s="10">
        <v>217295.447863307</v>
      </c>
      <c r="H376" s="23">
        <f t="shared" si="10"/>
        <v>0</v>
      </c>
      <c r="I376" s="10">
        <v>212035.127483499</v>
      </c>
      <c r="J376" s="23">
        <f t="shared" si="11"/>
        <v>-0.97248423198470846</v>
      </c>
    </row>
    <row r="377" spans="1:10">
      <c r="A377" t="s">
        <v>242</v>
      </c>
      <c r="B377" t="s">
        <v>244</v>
      </c>
      <c r="C377" s="20">
        <v>2026</v>
      </c>
      <c r="D377" t="s">
        <v>222</v>
      </c>
      <c r="E377" s="22">
        <v>313185.007028402</v>
      </c>
      <c r="F377" s="22">
        <v>341767.59625005297</v>
      </c>
      <c r="G377" s="10">
        <v>341949.40121155698</v>
      </c>
      <c r="H377" s="23">
        <f t="shared" si="10"/>
        <v>181.80496150400722</v>
      </c>
      <c r="I377" s="10">
        <v>313184.010457339</v>
      </c>
      <c r="J377" s="23">
        <f t="shared" si="11"/>
        <v>-0.99657106300583109</v>
      </c>
    </row>
    <row r="378" spans="1:10">
      <c r="A378" t="s">
        <v>242</v>
      </c>
      <c r="B378" t="s">
        <v>244</v>
      </c>
      <c r="C378" s="20">
        <v>2026</v>
      </c>
      <c r="D378" t="s">
        <v>226</v>
      </c>
      <c r="E378" s="22">
        <v>201631.544773289</v>
      </c>
      <c r="F378" s="22">
        <v>196955.62972686099</v>
      </c>
      <c r="G378" s="10">
        <v>196955.62972686099</v>
      </c>
      <c r="H378" s="23">
        <f t="shared" si="10"/>
        <v>0</v>
      </c>
      <c r="I378" s="10">
        <v>201630.43930838199</v>
      </c>
      <c r="J378" s="23">
        <f t="shared" si="11"/>
        <v>-1.1054649070138112</v>
      </c>
    </row>
    <row r="379" spans="1:10">
      <c r="A379" t="s">
        <v>242</v>
      </c>
      <c r="B379" t="s">
        <v>244</v>
      </c>
      <c r="C379" s="20">
        <v>2026</v>
      </c>
      <c r="D379" t="s">
        <v>254</v>
      </c>
      <c r="E379" s="22">
        <v>34358.120735042503</v>
      </c>
      <c r="F379" s="22">
        <v>4585.6944641320697</v>
      </c>
      <c r="G379" s="10">
        <v>4585.6944641320697</v>
      </c>
      <c r="H379" s="23">
        <f t="shared" si="10"/>
        <v>0</v>
      </c>
      <c r="I379" s="10">
        <v>34358.114801035903</v>
      </c>
      <c r="J379" s="23">
        <f t="shared" si="11"/>
        <v>-5.9340066000004299E-3</v>
      </c>
    </row>
    <row r="380" spans="1:10">
      <c r="A380" t="s">
        <v>242</v>
      </c>
      <c r="B380" t="s">
        <v>244</v>
      </c>
      <c r="C380" s="20">
        <v>2027</v>
      </c>
      <c r="D380" t="s">
        <v>232</v>
      </c>
      <c r="E380" s="22">
        <v>8612.3453181799396</v>
      </c>
      <c r="F380" s="22">
        <v>7942.6531638844699</v>
      </c>
      <c r="G380" s="10">
        <v>8063.3102933854098</v>
      </c>
      <c r="H380" s="23">
        <f t="shared" si="10"/>
        <v>120.65712950093985</v>
      </c>
      <c r="I380" s="10">
        <v>8612.2418480508404</v>
      </c>
      <c r="J380" s="23">
        <f t="shared" si="11"/>
        <v>-0.10347012909915065</v>
      </c>
    </row>
    <row r="381" spans="1:10">
      <c r="A381" t="s">
        <v>242</v>
      </c>
      <c r="B381" t="s">
        <v>244</v>
      </c>
      <c r="C381" s="20">
        <v>2027</v>
      </c>
      <c r="D381" t="s">
        <v>272</v>
      </c>
      <c r="E381" s="22">
        <v>496235.63728464302</v>
      </c>
      <c r="F381" s="22">
        <v>159574.75680870001</v>
      </c>
      <c r="G381" s="10">
        <v>159574.73316954801</v>
      </c>
      <c r="H381" s="23">
        <f t="shared" si="10"/>
        <v>-2.3639152001123875E-2</v>
      </c>
      <c r="I381" s="10">
        <v>496232.04421184101</v>
      </c>
      <c r="J381" s="23">
        <f t="shared" si="11"/>
        <v>-3.5930728020030074</v>
      </c>
    </row>
    <row r="382" spans="1:10">
      <c r="A382" t="s">
        <v>242</v>
      </c>
      <c r="B382" t="s">
        <v>244</v>
      </c>
      <c r="C382" s="20">
        <v>2027</v>
      </c>
      <c r="D382" t="s">
        <v>208</v>
      </c>
      <c r="E382" s="22">
        <v>79798.003859775403</v>
      </c>
      <c r="F382" s="22">
        <v>57588.860265221898</v>
      </c>
      <c r="G382" s="10">
        <v>58111.193082399397</v>
      </c>
      <c r="H382" s="23">
        <f t="shared" si="10"/>
        <v>522.33281717749924</v>
      </c>
      <c r="I382" s="10">
        <v>79797.470315957704</v>
      </c>
      <c r="J382" s="23">
        <f t="shared" si="11"/>
        <v>-0.53354381769895554</v>
      </c>
    </row>
    <row r="383" spans="1:10">
      <c r="A383" t="s">
        <v>242</v>
      </c>
      <c r="B383" t="s">
        <v>244</v>
      </c>
      <c r="C383" s="20">
        <v>2027</v>
      </c>
      <c r="D383" t="s">
        <v>218</v>
      </c>
      <c r="E383" s="22">
        <v>216698.50773428599</v>
      </c>
      <c r="F383" s="22">
        <v>212909.58374191099</v>
      </c>
      <c r="G383" s="10">
        <v>212909.016184801</v>
      </c>
      <c r="H383" s="23">
        <f t="shared" si="10"/>
        <v>-0.56755710998550057</v>
      </c>
      <c r="I383" s="10">
        <v>216695.74168713801</v>
      </c>
      <c r="J383" s="23">
        <f t="shared" si="11"/>
        <v>-2.7660471479757689</v>
      </c>
    </row>
    <row r="384" spans="1:10">
      <c r="A384" t="s">
        <v>242</v>
      </c>
      <c r="B384" t="s">
        <v>244</v>
      </c>
      <c r="C384" s="20">
        <v>2027</v>
      </c>
      <c r="D384" t="s">
        <v>222</v>
      </c>
      <c r="E384" s="22">
        <v>320738.45658966701</v>
      </c>
      <c r="F384" s="22">
        <v>323744.46142568701</v>
      </c>
      <c r="G384" s="10">
        <v>324000.19164164597</v>
      </c>
      <c r="H384" s="23">
        <f t="shared" si="10"/>
        <v>255.73021595895989</v>
      </c>
      <c r="I384" s="10">
        <v>320735.61575477198</v>
      </c>
      <c r="J384" s="23">
        <f t="shared" si="11"/>
        <v>-2.840834895032458</v>
      </c>
    </row>
    <row r="385" spans="1:10">
      <c r="A385" t="s">
        <v>242</v>
      </c>
      <c r="B385" t="s">
        <v>244</v>
      </c>
      <c r="C385" s="20">
        <v>2027</v>
      </c>
      <c r="D385" t="s">
        <v>226</v>
      </c>
      <c r="E385" s="22">
        <v>206668.631364008</v>
      </c>
      <c r="F385" s="22">
        <v>182364.808571314</v>
      </c>
      <c r="G385" s="10">
        <v>182364.70096652099</v>
      </c>
      <c r="H385" s="23">
        <f t="shared" si="10"/>
        <v>-0.10760479301097803</v>
      </c>
      <c r="I385" s="10">
        <v>206665.47518705399</v>
      </c>
      <c r="J385" s="23">
        <f t="shared" si="11"/>
        <v>-3.1561769540130626</v>
      </c>
    </row>
    <row r="386" spans="1:10">
      <c r="A386" t="s">
        <v>242</v>
      </c>
      <c r="B386" t="s">
        <v>244</v>
      </c>
      <c r="C386" s="20">
        <v>2027</v>
      </c>
      <c r="D386" t="s">
        <v>254</v>
      </c>
      <c r="E386" s="22">
        <v>34415.757335175404</v>
      </c>
      <c r="F386" s="22">
        <v>4539.0708270205396</v>
      </c>
      <c r="G386" s="10">
        <v>4539.0707864093602</v>
      </c>
      <c r="H386" s="23">
        <f t="shared" ref="H386:H449" si="12">G386-F386</f>
        <v>-4.0611179429106414E-5</v>
      </c>
      <c r="I386" s="10">
        <v>34415.740535177501</v>
      </c>
      <c r="J386" s="23">
        <f t="shared" ref="J386:J449" si="13">I386-E386</f>
        <v>-1.6799997902126051E-2</v>
      </c>
    </row>
    <row r="387" spans="1:10">
      <c r="A387" t="s">
        <v>242</v>
      </c>
      <c r="B387" t="s">
        <v>244</v>
      </c>
      <c r="C387" s="20">
        <v>2028</v>
      </c>
      <c r="D387" t="s">
        <v>232</v>
      </c>
      <c r="E387" s="22">
        <v>8770.2298688429892</v>
      </c>
      <c r="F387" s="22">
        <v>7608.04633337628</v>
      </c>
      <c r="G387" s="10">
        <v>7756.3022027525403</v>
      </c>
      <c r="H387" s="23">
        <f t="shared" si="12"/>
        <v>148.25586937626031</v>
      </c>
      <c r="I387" s="10">
        <v>8770.0285438298397</v>
      </c>
      <c r="J387" s="23">
        <f t="shared" si="13"/>
        <v>-0.20132501314947149</v>
      </c>
    </row>
    <row r="388" spans="1:10">
      <c r="A388" t="s">
        <v>242</v>
      </c>
      <c r="B388" t="s">
        <v>244</v>
      </c>
      <c r="C388" s="20">
        <v>2028</v>
      </c>
      <c r="D388" t="s">
        <v>272</v>
      </c>
      <c r="E388" s="22">
        <v>504648.304669309</v>
      </c>
      <c r="F388" s="22">
        <v>160847.01433011299</v>
      </c>
      <c r="G388" s="10">
        <v>160846.922730166</v>
      </c>
      <c r="H388" s="23">
        <f t="shared" si="12"/>
        <v>-9.1599946987116709E-2</v>
      </c>
      <c r="I388" s="10">
        <v>504641.50422848598</v>
      </c>
      <c r="J388" s="23">
        <f t="shared" si="13"/>
        <v>-6.8004408230190165</v>
      </c>
    </row>
    <row r="389" spans="1:10">
      <c r="A389" t="s">
        <v>242</v>
      </c>
      <c r="B389" t="s">
        <v>244</v>
      </c>
      <c r="C389" s="20">
        <v>2028</v>
      </c>
      <c r="D389" t="s">
        <v>208</v>
      </c>
      <c r="E389" s="22">
        <v>81926.367019286306</v>
      </c>
      <c r="F389" s="22">
        <v>56730.215875340698</v>
      </c>
      <c r="G389" s="10">
        <v>57386.905439017297</v>
      </c>
      <c r="H389" s="23">
        <f t="shared" si="12"/>
        <v>656.68956367659848</v>
      </c>
      <c r="I389" s="10">
        <v>81925.343160144403</v>
      </c>
      <c r="J389" s="23">
        <f t="shared" si="13"/>
        <v>-1.023859141903813</v>
      </c>
    </row>
    <row r="390" spans="1:10">
      <c r="A390" t="s">
        <v>242</v>
      </c>
      <c r="B390" t="s">
        <v>244</v>
      </c>
      <c r="C390" s="20">
        <v>2028</v>
      </c>
      <c r="D390" t="s">
        <v>218</v>
      </c>
      <c r="E390" s="22">
        <v>221724.157963829</v>
      </c>
      <c r="F390" s="22">
        <v>211971.29648038899</v>
      </c>
      <c r="G390" s="10">
        <v>211969.53183275199</v>
      </c>
      <c r="H390" s="23">
        <f t="shared" si="12"/>
        <v>-1.7646476369991433</v>
      </c>
      <c r="I390" s="10">
        <v>221718.887562572</v>
      </c>
      <c r="J390" s="23">
        <f t="shared" si="13"/>
        <v>-5.270401257002959</v>
      </c>
    </row>
    <row r="391" spans="1:10">
      <c r="A391" t="s">
        <v>242</v>
      </c>
      <c r="B391" t="s">
        <v>244</v>
      </c>
      <c r="C391" s="20">
        <v>2028</v>
      </c>
      <c r="D391" t="s">
        <v>222</v>
      </c>
      <c r="E391" s="22">
        <v>328621.88473494299</v>
      </c>
      <c r="F391" s="22">
        <v>311384.09614453698</v>
      </c>
      <c r="G391" s="10">
        <v>311706.009887736</v>
      </c>
      <c r="H391" s="23">
        <f t="shared" si="12"/>
        <v>321.91374319902388</v>
      </c>
      <c r="I391" s="10">
        <v>328616.46234242298</v>
      </c>
      <c r="J391" s="23">
        <f t="shared" si="13"/>
        <v>-5.4223925200058147</v>
      </c>
    </row>
    <row r="392" spans="1:10">
      <c r="A392" t="s">
        <v>242</v>
      </c>
      <c r="B392" t="s">
        <v>244</v>
      </c>
      <c r="C392" s="20">
        <v>2028</v>
      </c>
      <c r="D392" t="s">
        <v>226</v>
      </c>
      <c r="E392" s="22">
        <v>212118.37311662699</v>
      </c>
      <c r="F392" s="22">
        <v>172998.561529475</v>
      </c>
      <c r="G392" s="10">
        <v>172998.157472433</v>
      </c>
      <c r="H392" s="23">
        <f t="shared" si="12"/>
        <v>-0.40405704200384207</v>
      </c>
      <c r="I392" s="10">
        <v>212112.340383506</v>
      </c>
      <c r="J392" s="23">
        <f t="shared" si="13"/>
        <v>-6.0327331209846307</v>
      </c>
    </row>
    <row r="393" spans="1:10">
      <c r="A393" t="s">
        <v>242</v>
      </c>
      <c r="B393" t="s">
        <v>244</v>
      </c>
      <c r="C393" s="20">
        <v>2028</v>
      </c>
      <c r="D393" t="s">
        <v>254</v>
      </c>
      <c r="E393" s="22">
        <v>34426.683919418399</v>
      </c>
      <c r="F393" s="22">
        <v>4491.2978701747097</v>
      </c>
      <c r="G393" s="10">
        <v>4491.2977178483097</v>
      </c>
      <c r="H393" s="23">
        <f t="shared" si="12"/>
        <v>-1.5232639998430386E-4</v>
      </c>
      <c r="I393" s="10">
        <v>34426.652062892601</v>
      </c>
      <c r="J393" s="23">
        <f t="shared" si="13"/>
        <v>-3.1856525798502844E-2</v>
      </c>
    </row>
    <row r="394" spans="1:10">
      <c r="A394" t="s">
        <v>242</v>
      </c>
      <c r="B394" t="s">
        <v>244</v>
      </c>
      <c r="C394" s="20">
        <v>2029</v>
      </c>
      <c r="D394" t="s">
        <v>232</v>
      </c>
      <c r="E394" s="22">
        <v>8950.1991844116601</v>
      </c>
      <c r="F394" s="22">
        <v>7428.12129159693</v>
      </c>
      <c r="G394" s="10">
        <v>7601.5128732291096</v>
      </c>
      <c r="H394" s="23">
        <f t="shared" si="12"/>
        <v>173.39158163217962</v>
      </c>
      <c r="I394" s="10">
        <v>8949.8720445493509</v>
      </c>
      <c r="J394" s="23">
        <f t="shared" si="13"/>
        <v>-0.32713986230919545</v>
      </c>
    </row>
    <row r="395" spans="1:10">
      <c r="A395" t="s">
        <v>242</v>
      </c>
      <c r="B395" t="s">
        <v>244</v>
      </c>
      <c r="C395" s="20">
        <v>2029</v>
      </c>
      <c r="D395" t="s">
        <v>272</v>
      </c>
      <c r="E395" s="22">
        <v>513065.47976402898</v>
      </c>
      <c r="F395" s="22">
        <v>162723.282541522</v>
      </c>
      <c r="G395" s="10">
        <v>162723.060175302</v>
      </c>
      <c r="H395" s="23">
        <f t="shared" si="12"/>
        <v>-0.22236621999763884</v>
      </c>
      <c r="I395" s="10">
        <v>513054.70409439103</v>
      </c>
      <c r="J395" s="23">
        <f t="shared" si="13"/>
        <v>-10.775669637951069</v>
      </c>
    </row>
    <row r="396" spans="1:10">
      <c r="A396" t="s">
        <v>242</v>
      </c>
      <c r="B396" t="s">
        <v>244</v>
      </c>
      <c r="C396" s="20">
        <v>2029</v>
      </c>
      <c r="D396" t="s">
        <v>208</v>
      </c>
      <c r="E396" s="22">
        <v>84216.587393205598</v>
      </c>
      <c r="F396" s="22">
        <v>56519.914673831401</v>
      </c>
      <c r="G396" s="10">
        <v>57302.473542253902</v>
      </c>
      <c r="H396" s="23">
        <f t="shared" si="12"/>
        <v>782.55886842250038</v>
      </c>
      <c r="I396" s="10">
        <v>84214.941243806999</v>
      </c>
      <c r="J396" s="23">
        <f t="shared" si="13"/>
        <v>-1.6461493985989364</v>
      </c>
    </row>
    <row r="397" spans="1:10">
      <c r="A397" t="s">
        <v>242</v>
      </c>
      <c r="B397" t="s">
        <v>244</v>
      </c>
      <c r="C397" s="20">
        <v>2029</v>
      </c>
      <c r="D397" t="s">
        <v>218</v>
      </c>
      <c r="E397" s="22">
        <v>227007.798954859</v>
      </c>
      <c r="F397" s="22">
        <v>212949.873469946</v>
      </c>
      <c r="G397" s="10">
        <v>212946.302203706</v>
      </c>
      <c r="H397" s="23">
        <f t="shared" si="12"/>
        <v>-3.5712662400037516</v>
      </c>
      <c r="I397" s="10">
        <v>226999.388995758</v>
      </c>
      <c r="J397" s="23">
        <f t="shared" si="13"/>
        <v>-8.4099591010017321</v>
      </c>
    </row>
    <row r="398" spans="1:10">
      <c r="A398" t="s">
        <v>242</v>
      </c>
      <c r="B398" t="s">
        <v>244</v>
      </c>
      <c r="C398" s="20">
        <v>2029</v>
      </c>
      <c r="D398" t="s">
        <v>222</v>
      </c>
      <c r="E398" s="22">
        <v>336733.18798633601</v>
      </c>
      <c r="F398" s="22">
        <v>302709.19837954798</v>
      </c>
      <c r="G398" s="10">
        <v>303091.51388963597</v>
      </c>
      <c r="H398" s="23">
        <f t="shared" si="12"/>
        <v>382.31551008799579</v>
      </c>
      <c r="I398" s="10">
        <v>336724.52108083002</v>
      </c>
      <c r="J398" s="23">
        <f t="shared" si="13"/>
        <v>-8.6669055059901439</v>
      </c>
    </row>
    <row r="399" spans="1:10">
      <c r="A399" t="s">
        <v>242</v>
      </c>
      <c r="B399" t="s">
        <v>244</v>
      </c>
      <c r="C399" s="20">
        <v>2029</v>
      </c>
      <c r="D399" t="s">
        <v>226</v>
      </c>
      <c r="E399" s="22">
        <v>217870.274594202</v>
      </c>
      <c r="F399" s="22">
        <v>166668.01192281701</v>
      </c>
      <c r="G399" s="10">
        <v>166667.06385395699</v>
      </c>
      <c r="H399" s="23">
        <f t="shared" si="12"/>
        <v>-0.94806886001606472</v>
      </c>
      <c r="I399" s="10">
        <v>217860.62154228799</v>
      </c>
      <c r="J399" s="23">
        <f t="shared" si="13"/>
        <v>-9.6530519140069373</v>
      </c>
    </row>
    <row r="400" spans="1:10">
      <c r="A400" t="s">
        <v>242</v>
      </c>
      <c r="B400" t="s">
        <v>244</v>
      </c>
      <c r="C400" s="20">
        <v>2029</v>
      </c>
      <c r="D400" t="s">
        <v>254</v>
      </c>
      <c r="E400" s="22">
        <v>34407.311693391101</v>
      </c>
      <c r="F400" s="22">
        <v>4446.3491361343604</v>
      </c>
      <c r="G400" s="10">
        <v>4446.3487782668799</v>
      </c>
      <c r="H400" s="23">
        <f t="shared" si="12"/>
        <v>-3.5786748048849404E-4</v>
      </c>
      <c r="I400" s="10">
        <v>34407.261123561402</v>
      </c>
      <c r="J400" s="23">
        <f t="shared" si="13"/>
        <v>-5.0569829698360991E-2</v>
      </c>
    </row>
    <row r="401" spans="1:10">
      <c r="A401" t="s">
        <v>242</v>
      </c>
      <c r="B401" t="s">
        <v>244</v>
      </c>
      <c r="C401" s="20">
        <v>2030</v>
      </c>
      <c r="D401" t="s">
        <v>232</v>
      </c>
      <c r="E401" s="22">
        <v>9148.3698919598792</v>
      </c>
      <c r="F401" s="22">
        <v>7337.2272227270696</v>
      </c>
      <c r="G401" s="10">
        <v>7534.1991427099401</v>
      </c>
      <c r="H401" s="23">
        <f t="shared" si="12"/>
        <v>196.97191998287053</v>
      </c>
      <c r="I401" s="10">
        <v>9147.8901189157405</v>
      </c>
      <c r="J401" s="23">
        <f t="shared" si="13"/>
        <v>-0.47977304413871025</v>
      </c>
    </row>
    <row r="402" spans="1:10">
      <c r="A402" t="s">
        <v>242</v>
      </c>
      <c r="B402" t="s">
        <v>244</v>
      </c>
      <c r="C402" s="20">
        <v>2030</v>
      </c>
      <c r="D402" t="s">
        <v>272</v>
      </c>
      <c r="E402" s="22">
        <v>521411.548045428</v>
      </c>
      <c r="F402" s="22">
        <v>165089.96578212699</v>
      </c>
      <c r="G402" s="10">
        <v>165089.53376645601</v>
      </c>
      <c r="H402" s="23">
        <f t="shared" si="12"/>
        <v>-0.43201567098731175</v>
      </c>
      <c r="I402" s="10">
        <v>521396.110534226</v>
      </c>
      <c r="J402" s="23">
        <f t="shared" si="13"/>
        <v>-15.437511202006135</v>
      </c>
    </row>
    <row r="403" spans="1:10">
      <c r="A403" t="s">
        <v>242</v>
      </c>
      <c r="B403" t="s">
        <v>244</v>
      </c>
      <c r="C403" s="20">
        <v>2030</v>
      </c>
      <c r="D403" t="s">
        <v>208</v>
      </c>
      <c r="E403" s="22">
        <v>86639.092315970396</v>
      </c>
      <c r="F403" s="22">
        <v>56740.697779392904</v>
      </c>
      <c r="G403" s="10">
        <v>57645.526327699503</v>
      </c>
      <c r="H403" s="23">
        <f t="shared" si="12"/>
        <v>904.82854830659926</v>
      </c>
      <c r="I403" s="10">
        <v>86636.697880774096</v>
      </c>
      <c r="J403" s="23">
        <f t="shared" si="13"/>
        <v>-2.3944351963000372</v>
      </c>
    </row>
    <row r="404" spans="1:10">
      <c r="A404" t="s">
        <v>242</v>
      </c>
      <c r="B404" t="s">
        <v>244</v>
      </c>
      <c r="C404" s="20">
        <v>2030</v>
      </c>
      <c r="D404" t="s">
        <v>218</v>
      </c>
      <c r="E404" s="22">
        <v>232486.694629037</v>
      </c>
      <c r="F404" s="22">
        <v>215107.016375965</v>
      </c>
      <c r="G404" s="10">
        <v>215101.066136293</v>
      </c>
      <c r="H404" s="23">
        <f t="shared" si="12"/>
        <v>-5.9502396720054094</v>
      </c>
      <c r="I404" s="10">
        <v>232474.55718416299</v>
      </c>
      <c r="J404" s="23">
        <f t="shared" si="13"/>
        <v>-12.137444874009816</v>
      </c>
    </row>
    <row r="405" spans="1:10">
      <c r="A405" t="s">
        <v>242</v>
      </c>
      <c r="B405" t="s">
        <v>244</v>
      </c>
      <c r="C405" s="20">
        <v>2030</v>
      </c>
      <c r="D405" t="s">
        <v>222</v>
      </c>
      <c r="E405" s="22">
        <v>345015.195173805</v>
      </c>
      <c r="F405" s="22">
        <v>296429.71928000299</v>
      </c>
      <c r="G405" s="10">
        <v>296867.39898945502</v>
      </c>
      <c r="H405" s="23">
        <f t="shared" si="12"/>
        <v>437.67970945202978</v>
      </c>
      <c r="I405" s="10">
        <v>345002.66293452698</v>
      </c>
      <c r="J405" s="23">
        <f t="shared" si="13"/>
        <v>-12.532239278021734</v>
      </c>
    </row>
    <row r="406" spans="1:10">
      <c r="A406" t="s">
        <v>242</v>
      </c>
      <c r="B406" t="s">
        <v>244</v>
      </c>
      <c r="C406" s="20">
        <v>2030</v>
      </c>
      <c r="D406" t="s">
        <v>226</v>
      </c>
      <c r="E406" s="22">
        <v>223869.979430373</v>
      </c>
      <c r="F406" s="22">
        <v>162417.976744274</v>
      </c>
      <c r="G406" s="10">
        <v>162416.19889017899</v>
      </c>
      <c r="H406" s="23">
        <f t="shared" si="12"/>
        <v>-1.7778540950093884</v>
      </c>
      <c r="I406" s="10">
        <v>223856.01156337</v>
      </c>
      <c r="J406" s="23">
        <f t="shared" si="13"/>
        <v>-13.967867002997082</v>
      </c>
    </row>
    <row r="407" spans="1:10">
      <c r="A407" t="s">
        <v>242</v>
      </c>
      <c r="B407" t="s">
        <v>244</v>
      </c>
      <c r="C407" s="20">
        <v>2030</v>
      </c>
      <c r="D407" t="s">
        <v>254</v>
      </c>
      <c r="E407" s="22">
        <v>34357.231038981299</v>
      </c>
      <c r="F407" s="22">
        <v>4399.0519838844702</v>
      </c>
      <c r="G407" s="10">
        <v>4399.0513110961001</v>
      </c>
      <c r="H407" s="23">
        <f t="shared" si="12"/>
        <v>-6.7278837013873272E-4</v>
      </c>
      <c r="I407" s="10">
        <v>34357.158462389802</v>
      </c>
      <c r="J407" s="23">
        <f t="shared" si="13"/>
        <v>-7.25765914976364E-2</v>
      </c>
    </row>
    <row r="408" spans="1:10">
      <c r="A408" t="s">
        <v>242</v>
      </c>
      <c r="B408" t="s">
        <v>244</v>
      </c>
      <c r="C408" s="20">
        <v>2031</v>
      </c>
      <c r="D408" t="s">
        <v>232</v>
      </c>
      <c r="E408" s="22">
        <v>9363.0663621764998</v>
      </c>
      <c r="F408" s="22">
        <v>7303.5800777682798</v>
      </c>
      <c r="G408" s="10">
        <v>7523.5387936035704</v>
      </c>
      <c r="H408" s="23">
        <f t="shared" si="12"/>
        <v>219.9587158352906</v>
      </c>
      <c r="I408" s="10">
        <v>9362.4074228011905</v>
      </c>
      <c r="J408" s="23">
        <f t="shared" si="13"/>
        <v>-0.6589393753092736</v>
      </c>
    </row>
    <row r="409" spans="1:10">
      <c r="A409" t="s">
        <v>242</v>
      </c>
      <c r="B409" t="s">
        <v>244</v>
      </c>
      <c r="C409" s="20">
        <v>2031</v>
      </c>
      <c r="D409" t="s">
        <v>272</v>
      </c>
      <c r="E409" s="22">
        <v>529522.49704852002</v>
      </c>
      <c r="F409" s="22">
        <v>167625.29363330899</v>
      </c>
      <c r="G409" s="10">
        <v>167624.55914584</v>
      </c>
      <c r="H409" s="23">
        <f t="shared" si="12"/>
        <v>-0.73448746898793615</v>
      </c>
      <c r="I409" s="10">
        <v>529501.77046828205</v>
      </c>
      <c r="J409" s="23">
        <f t="shared" si="13"/>
        <v>-20.726580237969756</v>
      </c>
    </row>
    <row r="410" spans="1:10">
      <c r="A410" t="s">
        <v>242</v>
      </c>
      <c r="B410" t="s">
        <v>244</v>
      </c>
      <c r="C410" s="20">
        <v>2031</v>
      </c>
      <c r="D410" t="s">
        <v>208</v>
      </c>
      <c r="E410" s="22">
        <v>89172.971642646895</v>
      </c>
      <c r="F410" s="22">
        <v>57174.0515366779</v>
      </c>
      <c r="G410" s="10">
        <v>58199.843428685599</v>
      </c>
      <c r="H410" s="23">
        <f t="shared" si="12"/>
        <v>1025.7918920076991</v>
      </c>
      <c r="I410" s="10">
        <v>89169.706996492096</v>
      </c>
      <c r="J410" s="23">
        <f t="shared" si="13"/>
        <v>-3.2646461547992658</v>
      </c>
    </row>
    <row r="411" spans="1:10">
      <c r="A411" t="s">
        <v>242</v>
      </c>
      <c r="B411" t="s">
        <v>244</v>
      </c>
      <c r="C411" s="20">
        <v>2031</v>
      </c>
      <c r="D411" t="s">
        <v>218</v>
      </c>
      <c r="E411" s="22">
        <v>238116.98351826801</v>
      </c>
      <c r="F411" s="22">
        <v>217847.38837073999</v>
      </c>
      <c r="G411" s="10">
        <v>217838.52712465101</v>
      </c>
      <c r="H411" s="23">
        <f t="shared" si="12"/>
        <v>-8.8612460889853537</v>
      </c>
      <c r="I411" s="10">
        <v>238100.557779275</v>
      </c>
      <c r="J411" s="23">
        <f t="shared" si="13"/>
        <v>-16.42573899301351</v>
      </c>
    </row>
    <row r="412" spans="1:10">
      <c r="A412" t="s">
        <v>242</v>
      </c>
      <c r="B412" t="s">
        <v>244</v>
      </c>
      <c r="C412" s="20">
        <v>2031</v>
      </c>
      <c r="D412" t="s">
        <v>222</v>
      </c>
      <c r="E412" s="22">
        <v>353406.58936258801</v>
      </c>
      <c r="F412" s="22">
        <v>291588.61082160001</v>
      </c>
      <c r="G412" s="10">
        <v>292077.17059703002</v>
      </c>
      <c r="H412" s="23">
        <f t="shared" si="12"/>
        <v>488.55977543001063</v>
      </c>
      <c r="I412" s="10">
        <v>353389.58689310902</v>
      </c>
      <c r="J412" s="23">
        <f t="shared" si="13"/>
        <v>-17.002469478989951</v>
      </c>
    </row>
    <row r="413" spans="1:10">
      <c r="A413" t="s">
        <v>242</v>
      </c>
      <c r="B413" t="s">
        <v>244</v>
      </c>
      <c r="C413" s="20">
        <v>2031</v>
      </c>
      <c r="D413" t="s">
        <v>226</v>
      </c>
      <c r="E413" s="22">
        <v>230076.37582978001</v>
      </c>
      <c r="F413" s="22">
        <v>159430.84733859799</v>
      </c>
      <c r="G413" s="10">
        <v>159427.93543122901</v>
      </c>
      <c r="H413" s="23">
        <f t="shared" si="12"/>
        <v>-2.9119073689798824</v>
      </c>
      <c r="I413" s="10">
        <v>230057.42281729399</v>
      </c>
      <c r="J413" s="23">
        <f t="shared" si="13"/>
        <v>-18.953012486017542</v>
      </c>
    </row>
    <row r="414" spans="1:10">
      <c r="A414" t="s">
        <v>242</v>
      </c>
      <c r="B414" t="s">
        <v>244</v>
      </c>
      <c r="C414" s="20">
        <v>2031</v>
      </c>
      <c r="D414" t="s">
        <v>254</v>
      </c>
      <c r="E414" s="22">
        <v>34254.017001138302</v>
      </c>
      <c r="F414" s="22">
        <v>4352.6697182674197</v>
      </c>
      <c r="G414" s="10">
        <v>4352.6686117824102</v>
      </c>
      <c r="H414" s="23">
        <f t="shared" si="12"/>
        <v>-1.1064850095863221E-3</v>
      </c>
      <c r="I414" s="10">
        <v>34253.919365265698</v>
      </c>
      <c r="J414" s="23">
        <f t="shared" si="13"/>
        <v>-9.7635872603859752E-2</v>
      </c>
    </row>
    <row r="415" spans="1:10">
      <c r="A415" t="s">
        <v>242</v>
      </c>
      <c r="B415" t="s">
        <v>244</v>
      </c>
      <c r="C415" s="20">
        <v>2032</v>
      </c>
      <c r="D415" t="s">
        <v>232</v>
      </c>
      <c r="E415" s="22">
        <v>9594.1269070549006</v>
      </c>
      <c r="F415" s="22">
        <v>7309.2904444242304</v>
      </c>
      <c r="G415" s="10">
        <v>7552.1126249187701</v>
      </c>
      <c r="H415" s="23">
        <f t="shared" si="12"/>
        <v>242.82218049453968</v>
      </c>
      <c r="I415" s="10">
        <v>9593.2618594135602</v>
      </c>
      <c r="J415" s="23">
        <f t="shared" si="13"/>
        <v>-0.86504764134042489</v>
      </c>
    </row>
    <row r="416" spans="1:10">
      <c r="A416" t="s">
        <v>242</v>
      </c>
      <c r="B416" t="s">
        <v>244</v>
      </c>
      <c r="C416" s="20">
        <v>2032</v>
      </c>
      <c r="D416" t="s">
        <v>272</v>
      </c>
      <c r="E416" s="22">
        <v>537310.80241021095</v>
      </c>
      <c r="F416" s="22">
        <v>170491.71786866299</v>
      </c>
      <c r="G416" s="10">
        <v>170490.57460842101</v>
      </c>
      <c r="H416" s="23">
        <f t="shared" si="12"/>
        <v>-1.1432602419808973</v>
      </c>
      <c r="I416" s="10">
        <v>537284.20595619699</v>
      </c>
      <c r="J416" s="23">
        <f t="shared" si="13"/>
        <v>-26.596454013953917</v>
      </c>
    </row>
    <row r="417" spans="1:10">
      <c r="A417" t="s">
        <v>242</v>
      </c>
      <c r="B417" t="s">
        <v>244</v>
      </c>
      <c r="C417" s="20">
        <v>2032</v>
      </c>
      <c r="D417" t="s">
        <v>208</v>
      </c>
      <c r="E417" s="22">
        <v>91812.725292165604</v>
      </c>
      <c r="F417" s="22">
        <v>57833.792243078402</v>
      </c>
      <c r="G417" s="10">
        <v>58983.855811727997</v>
      </c>
      <c r="H417" s="23">
        <f t="shared" si="12"/>
        <v>1150.0635686495953</v>
      </c>
      <c r="I417" s="10">
        <v>91808.470759101503</v>
      </c>
      <c r="J417" s="23">
        <f t="shared" si="13"/>
        <v>-4.2545330641005421</v>
      </c>
    </row>
    <row r="418" spans="1:10">
      <c r="A418" t="s">
        <v>242</v>
      </c>
      <c r="B418" t="s">
        <v>244</v>
      </c>
      <c r="C418" s="20">
        <v>2032</v>
      </c>
      <c r="D418" t="s">
        <v>218</v>
      </c>
      <c r="E418" s="22">
        <v>243878.21435986401</v>
      </c>
      <c r="F418" s="22">
        <v>221199.64301757101</v>
      </c>
      <c r="G418" s="10">
        <v>221187.357647614</v>
      </c>
      <c r="H418" s="23">
        <f t="shared" si="12"/>
        <v>-12.285369957011426</v>
      </c>
      <c r="I418" s="10">
        <v>243856.95552281101</v>
      </c>
      <c r="J418" s="23">
        <f t="shared" si="13"/>
        <v>-21.258837052999297</v>
      </c>
    </row>
    <row r="419" spans="1:10">
      <c r="A419" t="s">
        <v>242</v>
      </c>
      <c r="B419" t="s">
        <v>244</v>
      </c>
      <c r="C419" s="20">
        <v>2032</v>
      </c>
      <c r="D419" t="s">
        <v>222</v>
      </c>
      <c r="E419" s="22">
        <v>361881.27031133103</v>
      </c>
      <c r="F419" s="22">
        <v>288100.503028935</v>
      </c>
      <c r="G419" s="10">
        <v>288636.13492746197</v>
      </c>
      <c r="H419" s="23">
        <f t="shared" si="12"/>
        <v>535.63189852697542</v>
      </c>
      <c r="I419" s="10">
        <v>361859.19410351902</v>
      </c>
      <c r="J419" s="23">
        <f t="shared" si="13"/>
        <v>-22.076207812002394</v>
      </c>
    </row>
    <row r="420" spans="1:10">
      <c r="A420" t="s">
        <v>242</v>
      </c>
      <c r="B420" t="s">
        <v>244</v>
      </c>
      <c r="C420" s="20">
        <v>2032</v>
      </c>
      <c r="D420" t="s">
        <v>226</v>
      </c>
      <c r="E420" s="22">
        <v>236474.32275601901</v>
      </c>
      <c r="F420" s="22">
        <v>157721.436829015</v>
      </c>
      <c r="G420" s="10">
        <v>157717.06668730499</v>
      </c>
      <c r="H420" s="23">
        <f t="shared" si="12"/>
        <v>-4.370141710009193</v>
      </c>
      <c r="I420" s="10">
        <v>236449.72289225299</v>
      </c>
      <c r="J420" s="23">
        <f t="shared" si="13"/>
        <v>-24.599863766023191</v>
      </c>
    </row>
    <row r="421" spans="1:10">
      <c r="A421" t="s">
        <v>242</v>
      </c>
      <c r="B421" t="s">
        <v>244</v>
      </c>
      <c r="C421" s="20">
        <v>2032</v>
      </c>
      <c r="D421" t="s">
        <v>254</v>
      </c>
      <c r="E421" s="22">
        <v>34086.586854824098</v>
      </c>
      <c r="F421" s="22">
        <v>4303.7768460087</v>
      </c>
      <c r="G421" s="10">
        <v>4303.7751806773804</v>
      </c>
      <c r="H421" s="23">
        <f t="shared" si="12"/>
        <v>-1.6653313196002273E-3</v>
      </c>
      <c r="I421" s="10">
        <v>34086.461280867603</v>
      </c>
      <c r="J421" s="23">
        <f t="shared" si="13"/>
        <v>-0.12557395649491809</v>
      </c>
    </row>
    <row r="422" spans="1:10">
      <c r="A422" t="s">
        <v>242</v>
      </c>
      <c r="B422" t="s">
        <v>244</v>
      </c>
      <c r="C422" s="20">
        <v>2033</v>
      </c>
      <c r="D422" t="s">
        <v>232</v>
      </c>
      <c r="E422" s="22">
        <v>9841.0041133927607</v>
      </c>
      <c r="F422" s="22">
        <v>7337.54646407156</v>
      </c>
      <c r="G422" s="10">
        <v>7602.8361313503801</v>
      </c>
      <c r="H422" s="23">
        <f t="shared" si="12"/>
        <v>265.28966727882016</v>
      </c>
      <c r="I422" s="10">
        <v>9839.9045013670893</v>
      </c>
      <c r="J422" s="23">
        <f t="shared" si="13"/>
        <v>-1.0996120256713766</v>
      </c>
    </row>
    <row r="423" spans="1:10">
      <c r="A423" t="s">
        <v>242</v>
      </c>
      <c r="B423" t="s">
        <v>244</v>
      </c>
      <c r="C423" s="20">
        <v>2033</v>
      </c>
      <c r="D423" t="s">
        <v>272</v>
      </c>
      <c r="E423" s="22">
        <v>544733.40267697198</v>
      </c>
      <c r="F423" s="22">
        <v>173609.537288822</v>
      </c>
      <c r="G423" s="10">
        <v>173607.86723671001</v>
      </c>
      <c r="H423" s="23">
        <f t="shared" si="12"/>
        <v>-1.6700521119928453</v>
      </c>
      <c r="I423" s="10">
        <v>544700.38172210602</v>
      </c>
      <c r="J423" s="23">
        <f t="shared" si="13"/>
        <v>-33.020954865962267</v>
      </c>
    </row>
    <row r="424" spans="1:10">
      <c r="A424" t="s">
        <v>242</v>
      </c>
      <c r="B424" t="s">
        <v>244</v>
      </c>
      <c r="C424" s="20">
        <v>2033</v>
      </c>
      <c r="D424" t="s">
        <v>208</v>
      </c>
      <c r="E424" s="22">
        <v>94548.802658002998</v>
      </c>
      <c r="F424" s="22">
        <v>58666.2921825433</v>
      </c>
      <c r="G424" s="10">
        <v>59943.004150861998</v>
      </c>
      <c r="H424" s="23">
        <f t="shared" si="12"/>
        <v>1276.7119683186975</v>
      </c>
      <c r="I424" s="10">
        <v>94543.439215228296</v>
      </c>
      <c r="J424" s="23">
        <f t="shared" si="13"/>
        <v>-5.3634427747019799</v>
      </c>
    </row>
    <row r="425" spans="1:10">
      <c r="A425" t="s">
        <v>242</v>
      </c>
      <c r="B425" t="s">
        <v>244</v>
      </c>
      <c r="C425" s="20">
        <v>2033</v>
      </c>
      <c r="D425" t="s">
        <v>218</v>
      </c>
      <c r="E425" s="22">
        <v>249744.30611012701</v>
      </c>
      <c r="F425" s="22">
        <v>224978.83530030199</v>
      </c>
      <c r="G425" s="10">
        <v>224962.62840764999</v>
      </c>
      <c r="H425" s="23">
        <f t="shared" si="12"/>
        <v>-16.206892652000533</v>
      </c>
      <c r="I425" s="10">
        <v>249717.66641273399</v>
      </c>
      <c r="J425" s="23">
        <f t="shared" si="13"/>
        <v>-26.639697393024107</v>
      </c>
    </row>
    <row r="426" spans="1:10">
      <c r="A426" t="s">
        <v>242</v>
      </c>
      <c r="B426" t="s">
        <v>244</v>
      </c>
      <c r="C426" s="20">
        <v>2033</v>
      </c>
      <c r="D426" t="s">
        <v>222</v>
      </c>
      <c r="E426" s="22">
        <v>370415.82249729999</v>
      </c>
      <c r="F426" s="22">
        <v>285633.13599658001</v>
      </c>
      <c r="G426" s="10">
        <v>286211.94362940302</v>
      </c>
      <c r="H426" s="23">
        <f t="shared" si="12"/>
        <v>578.80763282300904</v>
      </c>
      <c r="I426" s="10">
        <v>370388.04380476201</v>
      </c>
      <c r="J426" s="23">
        <f t="shared" si="13"/>
        <v>-27.778692537976895</v>
      </c>
    </row>
    <row r="427" spans="1:10">
      <c r="A427" t="s">
        <v>242</v>
      </c>
      <c r="B427" t="s">
        <v>244</v>
      </c>
      <c r="C427" s="20">
        <v>2033</v>
      </c>
      <c r="D427" t="s">
        <v>226</v>
      </c>
      <c r="E427" s="22">
        <v>243034.73272280401</v>
      </c>
      <c r="F427" s="22">
        <v>156988.612308457</v>
      </c>
      <c r="G427" s="10">
        <v>156982.44646113599</v>
      </c>
      <c r="H427" s="23">
        <f t="shared" si="12"/>
        <v>-6.1658473210118245</v>
      </c>
      <c r="I427" s="10">
        <v>243003.80859767401</v>
      </c>
      <c r="J427" s="23">
        <f t="shared" si="13"/>
        <v>-30.924125129997265</v>
      </c>
    </row>
    <row r="428" spans="1:10">
      <c r="A428" t="s">
        <v>242</v>
      </c>
      <c r="B428" t="s">
        <v>244</v>
      </c>
      <c r="C428" s="20">
        <v>2033</v>
      </c>
      <c r="D428" t="s">
        <v>254</v>
      </c>
      <c r="E428" s="22">
        <v>33869.256199633397</v>
      </c>
      <c r="F428" s="22">
        <v>4252.2995563351396</v>
      </c>
      <c r="G428" s="10">
        <v>4252.29720334171</v>
      </c>
      <c r="H428" s="23">
        <f t="shared" si="12"/>
        <v>-2.3529934296675492E-3</v>
      </c>
      <c r="I428" s="10">
        <v>33869.099866803401</v>
      </c>
      <c r="J428" s="23">
        <f t="shared" si="13"/>
        <v>-0.15633282999624498</v>
      </c>
    </row>
    <row r="429" spans="1:10">
      <c r="A429" t="s">
        <v>242</v>
      </c>
      <c r="B429" t="s">
        <v>244</v>
      </c>
      <c r="C429" s="20">
        <v>2034</v>
      </c>
      <c r="D429" t="s">
        <v>232</v>
      </c>
      <c r="E429" s="22">
        <v>10103.857924546301</v>
      </c>
      <c r="F429" s="22">
        <v>7387.9306410600302</v>
      </c>
      <c r="G429" s="10">
        <v>7676.0245439495702</v>
      </c>
      <c r="H429" s="23">
        <f t="shared" si="12"/>
        <v>288.09390288954</v>
      </c>
      <c r="I429" s="10">
        <v>10102.4944978288</v>
      </c>
      <c r="J429" s="23">
        <f t="shared" si="13"/>
        <v>-1.3634267175002606</v>
      </c>
    </row>
    <row r="430" spans="1:10">
      <c r="A430" t="s">
        <v>242</v>
      </c>
      <c r="B430" t="s">
        <v>244</v>
      </c>
      <c r="C430" s="20">
        <v>2034</v>
      </c>
      <c r="D430" t="s">
        <v>272</v>
      </c>
      <c r="E430" s="22">
        <v>551942.05030287895</v>
      </c>
      <c r="F430" s="22">
        <v>176931.756417722</v>
      </c>
      <c r="G430" s="10">
        <v>176929.43016219899</v>
      </c>
      <c r="H430" s="23">
        <f t="shared" si="12"/>
        <v>-2.3262555230176076</v>
      </c>
      <c r="I430" s="10">
        <v>551902.07869554905</v>
      </c>
      <c r="J430" s="23">
        <f t="shared" si="13"/>
        <v>-39.971607329905964</v>
      </c>
    </row>
    <row r="431" spans="1:10">
      <c r="A431" t="s">
        <v>242</v>
      </c>
      <c r="B431" t="s">
        <v>244</v>
      </c>
      <c r="C431" s="20">
        <v>2034</v>
      </c>
      <c r="D431" t="s">
        <v>208</v>
      </c>
      <c r="E431" s="22">
        <v>97373.129394177202</v>
      </c>
      <c r="F431" s="22">
        <v>59635.416826556902</v>
      </c>
      <c r="G431" s="10">
        <v>61042.637335725798</v>
      </c>
      <c r="H431" s="23">
        <f t="shared" si="12"/>
        <v>1407.2205091688957</v>
      </c>
      <c r="I431" s="10">
        <v>97366.541297579504</v>
      </c>
      <c r="J431" s="23">
        <f t="shared" si="13"/>
        <v>-6.5880965976975858</v>
      </c>
    </row>
    <row r="432" spans="1:10">
      <c r="A432" t="s">
        <v>242</v>
      </c>
      <c r="B432" t="s">
        <v>244</v>
      </c>
      <c r="C432" s="20">
        <v>2034</v>
      </c>
      <c r="D432" t="s">
        <v>218</v>
      </c>
      <c r="E432" s="22">
        <v>255698.91789906699</v>
      </c>
      <c r="F432" s="22">
        <v>229181.964015626</v>
      </c>
      <c r="G432" s="10">
        <v>229161.34435344001</v>
      </c>
      <c r="H432" s="23">
        <f t="shared" si="12"/>
        <v>-20.619662185985362</v>
      </c>
      <c r="I432" s="10">
        <v>255666.35650111301</v>
      </c>
      <c r="J432" s="23">
        <f t="shared" si="13"/>
        <v>-32.561397953977576</v>
      </c>
    </row>
    <row r="433" spans="1:10">
      <c r="A433" t="s">
        <v>242</v>
      </c>
      <c r="B433" t="s">
        <v>244</v>
      </c>
      <c r="C433" s="20">
        <v>2034</v>
      </c>
      <c r="D433" t="s">
        <v>222</v>
      </c>
      <c r="E433" s="22">
        <v>379029.03013606399</v>
      </c>
      <c r="F433" s="22">
        <v>284142.55304892798</v>
      </c>
      <c r="G433" s="10">
        <v>284761.825731833</v>
      </c>
      <c r="H433" s="23">
        <f t="shared" si="12"/>
        <v>619.27268290502252</v>
      </c>
      <c r="I433" s="10">
        <v>378994.90901390498</v>
      </c>
      <c r="J433" s="23">
        <f t="shared" si="13"/>
        <v>-34.121122159005608</v>
      </c>
    </row>
    <row r="434" spans="1:10">
      <c r="A434" t="s">
        <v>242</v>
      </c>
      <c r="B434" t="s">
        <v>244</v>
      </c>
      <c r="C434" s="20">
        <v>2034</v>
      </c>
      <c r="D434" t="s">
        <v>226</v>
      </c>
      <c r="E434" s="22">
        <v>249766.17132949401</v>
      </c>
      <c r="F434" s="22">
        <v>156954.74264078701</v>
      </c>
      <c r="G434" s="10">
        <v>156946.43612800399</v>
      </c>
      <c r="H434" s="23">
        <f t="shared" si="12"/>
        <v>-8.3065127830195706</v>
      </c>
      <c r="I434" s="10">
        <v>249728.24511568001</v>
      </c>
      <c r="J434" s="23">
        <f t="shared" si="13"/>
        <v>-37.926213814003859</v>
      </c>
    </row>
    <row r="435" spans="1:10">
      <c r="A435" t="s">
        <v>242</v>
      </c>
      <c r="B435" t="s">
        <v>244</v>
      </c>
      <c r="C435" s="20">
        <v>2034</v>
      </c>
      <c r="D435" t="s">
        <v>254</v>
      </c>
      <c r="E435" s="22">
        <v>33650.067753720199</v>
      </c>
      <c r="F435" s="22">
        <v>4205.6950962263199</v>
      </c>
      <c r="G435" s="10">
        <v>4205.6919264368798</v>
      </c>
      <c r="H435" s="23">
        <f t="shared" si="12"/>
        <v>-3.1697894401077065E-3</v>
      </c>
      <c r="I435" s="10">
        <v>33649.877925897097</v>
      </c>
      <c r="J435" s="23">
        <f t="shared" si="13"/>
        <v>-0.18982782310195034</v>
      </c>
    </row>
    <row r="436" spans="1:10">
      <c r="A436" t="s">
        <v>242</v>
      </c>
      <c r="B436" t="s">
        <v>244</v>
      </c>
      <c r="C436" s="20">
        <v>2035</v>
      </c>
      <c r="D436" t="s">
        <v>232</v>
      </c>
      <c r="E436" s="22">
        <v>10383.848143839299</v>
      </c>
      <c r="F436" s="22">
        <v>7454.6932737293</v>
      </c>
      <c r="G436" s="10">
        <v>7765.9489273753697</v>
      </c>
      <c r="H436" s="23">
        <f t="shared" si="12"/>
        <v>311.25565364606973</v>
      </c>
      <c r="I436" s="10">
        <v>10382.1904120895</v>
      </c>
      <c r="J436" s="23">
        <f t="shared" si="13"/>
        <v>-1.6577317497994954</v>
      </c>
    </row>
    <row r="437" spans="1:10">
      <c r="A437" t="s">
        <v>242</v>
      </c>
      <c r="B437" t="s">
        <v>244</v>
      </c>
      <c r="C437" s="20">
        <v>2035</v>
      </c>
      <c r="D437" t="s">
        <v>272</v>
      </c>
      <c r="E437" s="22">
        <v>559008.96534386603</v>
      </c>
      <c r="F437" s="22">
        <v>180483.02464124101</v>
      </c>
      <c r="G437" s="10">
        <v>180479.90195607199</v>
      </c>
      <c r="H437" s="23">
        <f t="shared" si="12"/>
        <v>-3.1226851690153126</v>
      </c>
      <c r="I437" s="10">
        <v>558961.53146092605</v>
      </c>
      <c r="J437" s="23">
        <f t="shared" si="13"/>
        <v>-47.433882939978503</v>
      </c>
    </row>
    <row r="438" spans="1:10">
      <c r="A438" t="s">
        <v>242</v>
      </c>
      <c r="B438" t="s">
        <v>244</v>
      </c>
      <c r="C438" s="20">
        <v>2035</v>
      </c>
      <c r="D438" t="s">
        <v>208</v>
      </c>
      <c r="E438" s="22">
        <v>100280.877698089</v>
      </c>
      <c r="F438" s="22">
        <v>60734.163943987303</v>
      </c>
      <c r="G438" s="10">
        <v>62275.638838064799</v>
      </c>
      <c r="H438" s="23">
        <f t="shared" si="12"/>
        <v>1541.4748940774953</v>
      </c>
      <c r="I438" s="10">
        <v>100272.951283078</v>
      </c>
      <c r="J438" s="23">
        <f t="shared" si="13"/>
        <v>-7.9264150109956972</v>
      </c>
    </row>
    <row r="439" spans="1:10">
      <c r="A439" t="s">
        <v>242</v>
      </c>
      <c r="B439" t="s">
        <v>244</v>
      </c>
      <c r="C439" s="20">
        <v>2035</v>
      </c>
      <c r="D439" t="s">
        <v>218</v>
      </c>
      <c r="E439" s="22">
        <v>261735.669868128</v>
      </c>
      <c r="F439" s="22">
        <v>233671.33984477099</v>
      </c>
      <c r="G439" s="10">
        <v>233645.80989788499</v>
      </c>
      <c r="H439" s="23">
        <f t="shared" si="12"/>
        <v>-25.529946886003017</v>
      </c>
      <c r="I439" s="10">
        <v>261696.64466525699</v>
      </c>
      <c r="J439" s="23">
        <f t="shared" si="13"/>
        <v>-39.025202871009242</v>
      </c>
    </row>
    <row r="440" spans="1:10">
      <c r="A440" t="s">
        <v>242</v>
      </c>
      <c r="B440" t="s">
        <v>244</v>
      </c>
      <c r="C440" s="20">
        <v>2035</v>
      </c>
      <c r="D440" t="s">
        <v>222</v>
      </c>
      <c r="E440" s="22">
        <v>387738.28636280098</v>
      </c>
      <c r="F440" s="22">
        <v>283522.03677121998</v>
      </c>
      <c r="G440" s="10">
        <v>284179.66413154098</v>
      </c>
      <c r="H440" s="23">
        <f t="shared" si="12"/>
        <v>657.62736032099929</v>
      </c>
      <c r="I440" s="10">
        <v>387697.164048001</v>
      </c>
      <c r="J440" s="23">
        <f t="shared" si="13"/>
        <v>-41.122314799984451</v>
      </c>
    </row>
    <row r="441" spans="1:10">
      <c r="A441" t="s">
        <v>242</v>
      </c>
      <c r="B441" t="s">
        <v>244</v>
      </c>
      <c r="C441" s="20">
        <v>2035</v>
      </c>
      <c r="D441" t="s">
        <v>226</v>
      </c>
      <c r="E441" s="22">
        <v>256672.22842322299</v>
      </c>
      <c r="F441" s="22">
        <v>157579.18080474701</v>
      </c>
      <c r="G441" s="10">
        <v>157568.37173569499</v>
      </c>
      <c r="H441" s="23">
        <f t="shared" si="12"/>
        <v>-10.809069052018458</v>
      </c>
      <c r="I441" s="10">
        <v>256626.61255713899</v>
      </c>
      <c r="J441" s="23">
        <f t="shared" si="13"/>
        <v>-45.615866084001027</v>
      </c>
    </row>
    <row r="442" spans="1:10">
      <c r="A442" t="s">
        <v>242</v>
      </c>
      <c r="B442" t="s">
        <v>244</v>
      </c>
      <c r="C442" s="20">
        <v>2035</v>
      </c>
      <c r="D442" t="s">
        <v>254</v>
      </c>
      <c r="E442" s="22">
        <v>33447.504906059003</v>
      </c>
      <c r="F442" s="22">
        <v>4160.0921647123996</v>
      </c>
      <c r="G442" s="10">
        <v>4160.0880478735698</v>
      </c>
      <c r="H442" s="23">
        <f t="shared" si="12"/>
        <v>-4.1168388297592173E-3</v>
      </c>
      <c r="I442" s="10">
        <v>33447.278871464798</v>
      </c>
      <c r="J442" s="23">
        <f t="shared" si="13"/>
        <v>-0.22603459420497529</v>
      </c>
    </row>
    <row r="443" spans="1:10">
      <c r="A443" t="s">
        <v>242</v>
      </c>
      <c r="B443" t="s">
        <v>244</v>
      </c>
      <c r="C443" s="20">
        <v>2036</v>
      </c>
      <c r="D443" t="s">
        <v>232</v>
      </c>
      <c r="E443" s="22">
        <v>10680.375039849099</v>
      </c>
      <c r="F443" s="22">
        <v>7540.8761914096203</v>
      </c>
      <c r="G443" s="10">
        <v>7876.0828678223097</v>
      </c>
      <c r="H443" s="23">
        <f t="shared" si="12"/>
        <v>335.20667641268938</v>
      </c>
      <c r="I443" s="10">
        <v>10678.3911776571</v>
      </c>
      <c r="J443" s="23">
        <f t="shared" si="13"/>
        <v>-1.9838621919989237</v>
      </c>
    </row>
    <row r="444" spans="1:10">
      <c r="A444" t="s">
        <v>242</v>
      </c>
      <c r="B444" t="s">
        <v>244</v>
      </c>
      <c r="C444" s="20">
        <v>2036</v>
      </c>
      <c r="D444" t="s">
        <v>272</v>
      </c>
      <c r="E444" s="22">
        <v>565970.46325497096</v>
      </c>
      <c r="F444" s="22">
        <v>184274.62498254501</v>
      </c>
      <c r="G444" s="10">
        <v>184270.55424889401</v>
      </c>
      <c r="H444" s="23">
        <f t="shared" si="12"/>
        <v>-4.0707336509949528</v>
      </c>
      <c r="I444" s="10">
        <v>565915.068561455</v>
      </c>
      <c r="J444" s="23">
        <f t="shared" si="13"/>
        <v>-55.39469351596199</v>
      </c>
    </row>
    <row r="445" spans="1:10">
      <c r="A445" t="s">
        <v>242</v>
      </c>
      <c r="B445" t="s">
        <v>244</v>
      </c>
      <c r="C445" s="20">
        <v>2036</v>
      </c>
      <c r="D445" t="s">
        <v>208</v>
      </c>
      <c r="E445" s="22">
        <v>103263.194251404</v>
      </c>
      <c r="F445" s="22">
        <v>61972.885807487801</v>
      </c>
      <c r="G445" s="10">
        <v>63653.403077987597</v>
      </c>
      <c r="H445" s="23">
        <f t="shared" si="12"/>
        <v>1680.5172704997967</v>
      </c>
      <c r="I445" s="10">
        <v>103253.81590007601</v>
      </c>
      <c r="J445" s="23">
        <f t="shared" si="13"/>
        <v>-9.3783513279922772</v>
      </c>
    </row>
    <row r="446" spans="1:10">
      <c r="A446" t="s">
        <v>242</v>
      </c>
      <c r="B446" t="s">
        <v>244</v>
      </c>
      <c r="C446" s="20">
        <v>2036</v>
      </c>
      <c r="D446" t="s">
        <v>218</v>
      </c>
      <c r="E446" s="22">
        <v>267841.32999554201</v>
      </c>
      <c r="F446" s="22">
        <v>238441.26143628801</v>
      </c>
      <c r="G446" s="10">
        <v>238410.323156125</v>
      </c>
      <c r="H446" s="23">
        <f t="shared" si="12"/>
        <v>-30.938280163012678</v>
      </c>
      <c r="I446" s="10">
        <v>267795.29471138702</v>
      </c>
      <c r="J446" s="23">
        <f t="shared" si="13"/>
        <v>-46.035284154990222</v>
      </c>
    </row>
    <row r="447" spans="1:10">
      <c r="A447" t="s">
        <v>242</v>
      </c>
      <c r="B447" t="s">
        <v>244</v>
      </c>
      <c r="C447" s="20">
        <v>2036</v>
      </c>
      <c r="D447" t="s">
        <v>222</v>
      </c>
      <c r="E447" s="22">
        <v>396543.42978010903</v>
      </c>
      <c r="F447" s="22">
        <v>283782.44067961897</v>
      </c>
      <c r="G447" s="10">
        <v>284477.185074693</v>
      </c>
      <c r="H447" s="23">
        <f t="shared" si="12"/>
        <v>694.74439507402712</v>
      </c>
      <c r="I447" s="10">
        <v>396494.62961773598</v>
      </c>
      <c r="J447" s="23">
        <f t="shared" si="13"/>
        <v>-48.800162373052444</v>
      </c>
    </row>
    <row r="448" spans="1:10">
      <c r="A448" t="s">
        <v>242</v>
      </c>
      <c r="B448" t="s">
        <v>244</v>
      </c>
      <c r="C448" s="20">
        <v>2036</v>
      </c>
      <c r="D448" t="s">
        <v>226</v>
      </c>
      <c r="E448" s="22">
        <v>263739.62157080701</v>
      </c>
      <c r="F448" s="22">
        <v>158845.40133614099</v>
      </c>
      <c r="G448" s="10">
        <v>158831.70822770399</v>
      </c>
      <c r="H448" s="23">
        <f t="shared" si="12"/>
        <v>-13.693108437000774</v>
      </c>
      <c r="I448" s="10">
        <v>263685.61504529801</v>
      </c>
      <c r="J448" s="23">
        <f t="shared" si="13"/>
        <v>-54.006525509001222</v>
      </c>
    </row>
    <row r="449" spans="1:10">
      <c r="A449" t="s">
        <v>242</v>
      </c>
      <c r="B449" t="s">
        <v>244</v>
      </c>
      <c r="C449" s="20">
        <v>2036</v>
      </c>
      <c r="D449" t="s">
        <v>254</v>
      </c>
      <c r="E449" s="22">
        <v>33268.088961945097</v>
      </c>
      <c r="F449" s="22">
        <v>4116.0909530134704</v>
      </c>
      <c r="G449" s="10">
        <v>4116.0857587801502</v>
      </c>
      <c r="H449" s="23">
        <f t="shared" si="12"/>
        <v>-5.1942333202532609E-3</v>
      </c>
      <c r="I449" s="10">
        <v>33267.824025098198</v>
      </c>
      <c r="J449" s="23">
        <f t="shared" si="13"/>
        <v>-0.26493684689921793</v>
      </c>
    </row>
    <row r="450" spans="1:10">
      <c r="A450" t="s">
        <v>242</v>
      </c>
      <c r="B450" t="s">
        <v>244</v>
      </c>
      <c r="C450" s="20">
        <v>2037</v>
      </c>
      <c r="D450" t="s">
        <v>232</v>
      </c>
      <c r="E450" s="22">
        <v>10992.757023149201</v>
      </c>
      <c r="F450" s="22">
        <v>7643.8502611867898</v>
      </c>
      <c r="G450" s="10">
        <v>8003.7753545579098</v>
      </c>
      <c r="H450" s="23">
        <f t="shared" ref="H450:H513" si="14">G450-F450</f>
        <v>359.92509337112006</v>
      </c>
      <c r="I450" s="10">
        <v>10990.4137947985</v>
      </c>
      <c r="J450" s="23">
        <f t="shared" ref="J450:J513" si="15">I450-E450</f>
        <v>-2.3432283507008833</v>
      </c>
    </row>
    <row r="451" spans="1:10">
      <c r="A451" t="s">
        <v>242</v>
      </c>
      <c r="B451" t="s">
        <v>244</v>
      </c>
      <c r="C451" s="20">
        <v>2037</v>
      </c>
      <c r="D451" t="s">
        <v>272</v>
      </c>
      <c r="E451" s="22">
        <v>572826.50799662899</v>
      </c>
      <c r="F451" s="22">
        <v>188206.52296047099</v>
      </c>
      <c r="G451" s="10">
        <v>188201.34338922499</v>
      </c>
      <c r="H451" s="23">
        <f t="shared" si="14"/>
        <v>-5.1795712460007053</v>
      </c>
      <c r="I451" s="10">
        <v>572762.65925974504</v>
      </c>
      <c r="J451" s="23">
        <f t="shared" si="15"/>
        <v>-63.848736883956008</v>
      </c>
    </row>
    <row r="452" spans="1:10">
      <c r="A452" t="s">
        <v>242</v>
      </c>
      <c r="B452" t="s">
        <v>244</v>
      </c>
      <c r="C452" s="20">
        <v>2037</v>
      </c>
      <c r="D452" t="s">
        <v>208</v>
      </c>
      <c r="E452" s="22">
        <v>106309.498193454</v>
      </c>
      <c r="F452" s="22">
        <v>63310.732144955698</v>
      </c>
      <c r="G452" s="10">
        <v>65132.642373226197</v>
      </c>
      <c r="H452" s="23">
        <f t="shared" si="14"/>
        <v>1821.9102282704989</v>
      </c>
      <c r="I452" s="10">
        <v>106298.553139614</v>
      </c>
      <c r="J452" s="23">
        <f t="shared" si="15"/>
        <v>-10.945053839997854</v>
      </c>
    </row>
    <row r="453" spans="1:10">
      <c r="A453" t="s">
        <v>242</v>
      </c>
      <c r="B453" t="s">
        <v>244</v>
      </c>
      <c r="C453" s="20">
        <v>2037</v>
      </c>
      <c r="D453" t="s">
        <v>218</v>
      </c>
      <c r="E453" s="22">
        <v>273996.71502653498</v>
      </c>
      <c r="F453" s="22">
        <v>243326.10580373899</v>
      </c>
      <c r="G453" s="10">
        <v>243289.27875961</v>
      </c>
      <c r="H453" s="23">
        <f t="shared" si="14"/>
        <v>-36.827044128993293</v>
      </c>
      <c r="I453" s="10">
        <v>273943.11553737998</v>
      </c>
      <c r="J453" s="23">
        <f t="shared" si="15"/>
        <v>-53.599489154992625</v>
      </c>
    </row>
    <row r="454" spans="1:10">
      <c r="A454" t="s">
        <v>242</v>
      </c>
      <c r="B454" t="s">
        <v>244</v>
      </c>
      <c r="C454" s="20">
        <v>2037</v>
      </c>
      <c r="D454" t="s">
        <v>222</v>
      </c>
      <c r="E454" s="22">
        <v>405429.64660635102</v>
      </c>
      <c r="F454" s="22">
        <v>284734.97192851198</v>
      </c>
      <c r="G454" s="10">
        <v>285466.43506332301</v>
      </c>
      <c r="H454" s="23">
        <f t="shared" si="14"/>
        <v>731.46313481102698</v>
      </c>
      <c r="I454" s="10">
        <v>405372.47130504902</v>
      </c>
      <c r="J454" s="23">
        <f t="shared" si="15"/>
        <v>-57.175301301991567</v>
      </c>
    </row>
    <row r="455" spans="1:10">
      <c r="A455" t="s">
        <v>242</v>
      </c>
      <c r="B455" t="s">
        <v>244</v>
      </c>
      <c r="C455" s="20">
        <v>2037</v>
      </c>
      <c r="D455" t="s">
        <v>226</v>
      </c>
      <c r="E455" s="22">
        <v>270948.47488907701</v>
      </c>
      <c r="F455" s="22">
        <v>160598.309544852</v>
      </c>
      <c r="G455" s="10">
        <v>160581.34070012701</v>
      </c>
      <c r="H455" s="23">
        <f t="shared" si="14"/>
        <v>-16.968844724993687</v>
      </c>
      <c r="I455" s="10">
        <v>270885.35957799701</v>
      </c>
      <c r="J455" s="23">
        <f t="shared" si="15"/>
        <v>-63.115311080007814</v>
      </c>
    </row>
    <row r="456" spans="1:10">
      <c r="A456" t="s">
        <v>242</v>
      </c>
      <c r="B456" t="s">
        <v>244</v>
      </c>
      <c r="C456" s="20">
        <v>2037</v>
      </c>
      <c r="D456" t="s">
        <v>254</v>
      </c>
      <c r="E456" s="22">
        <v>33113.252192526503</v>
      </c>
      <c r="F456" s="22">
        <v>4072.4880167994602</v>
      </c>
      <c r="G456" s="10">
        <v>4072.4816205686702</v>
      </c>
      <c r="H456" s="23">
        <f t="shared" si="14"/>
        <v>-6.3962307899601001E-3</v>
      </c>
      <c r="I456" s="10">
        <v>33112.945636635799</v>
      </c>
      <c r="J456" s="23">
        <f t="shared" si="15"/>
        <v>-0.30655589070374845</v>
      </c>
    </row>
    <row r="457" spans="1:10">
      <c r="A457" t="s">
        <v>242</v>
      </c>
      <c r="B457" t="s">
        <v>244</v>
      </c>
      <c r="C457" s="20">
        <v>2038</v>
      </c>
      <c r="D457" t="s">
        <v>232</v>
      </c>
      <c r="E457" s="22">
        <v>11320.4152602992</v>
      </c>
      <c r="F457" s="22">
        <v>7763.6578584923</v>
      </c>
      <c r="G457" s="10">
        <v>8149.1101727823498</v>
      </c>
      <c r="H457" s="23">
        <f t="shared" si="14"/>
        <v>385.4523142900498</v>
      </c>
      <c r="I457" s="10">
        <v>11317.6785263701</v>
      </c>
      <c r="J457" s="23">
        <f t="shared" si="15"/>
        <v>-2.7367339290995005</v>
      </c>
    </row>
    <row r="458" spans="1:10">
      <c r="A458" t="s">
        <v>242</v>
      </c>
      <c r="B458" t="s">
        <v>244</v>
      </c>
      <c r="C458" s="20">
        <v>2038</v>
      </c>
      <c r="D458" t="s">
        <v>272</v>
      </c>
      <c r="E458" s="22">
        <v>579781.93597662204</v>
      </c>
      <c r="F458" s="22">
        <v>192219.42106032299</v>
      </c>
      <c r="G458" s="10">
        <v>192212.96510579201</v>
      </c>
      <c r="H458" s="23">
        <f t="shared" si="14"/>
        <v>-6.4559545309748501</v>
      </c>
      <c r="I458" s="10">
        <v>579709.15080810699</v>
      </c>
      <c r="J458" s="23">
        <f t="shared" si="15"/>
        <v>-72.785168515052646</v>
      </c>
    </row>
    <row r="459" spans="1:10">
      <c r="A459" t="s">
        <v>242</v>
      </c>
      <c r="B459" t="s">
        <v>244</v>
      </c>
      <c r="C459" s="20">
        <v>2038</v>
      </c>
      <c r="D459" t="s">
        <v>208</v>
      </c>
      <c r="E459" s="22">
        <v>109410.03965322</v>
      </c>
      <c r="F459" s="22">
        <v>64724.455107886897</v>
      </c>
      <c r="G459" s="10">
        <v>66690.176392691894</v>
      </c>
      <c r="H459" s="23">
        <f t="shared" si="14"/>
        <v>1965.7212848049967</v>
      </c>
      <c r="I459" s="10">
        <v>109397.410233203</v>
      </c>
      <c r="J459" s="23">
        <f t="shared" si="15"/>
        <v>-12.629420016994118</v>
      </c>
    </row>
    <row r="460" spans="1:10">
      <c r="A460" t="s">
        <v>242</v>
      </c>
      <c r="B460" t="s">
        <v>244</v>
      </c>
      <c r="C460" s="20">
        <v>2038</v>
      </c>
      <c r="D460" t="s">
        <v>218</v>
      </c>
      <c r="E460" s="22">
        <v>280184.73992625502</v>
      </c>
      <c r="F460" s="22">
        <v>248316.64480382999</v>
      </c>
      <c r="G460" s="10">
        <v>248273.44457909101</v>
      </c>
      <c r="H460" s="23">
        <f t="shared" si="14"/>
        <v>-43.200224738975521</v>
      </c>
      <c r="I460" s="10">
        <v>280123.02241032303</v>
      </c>
      <c r="J460" s="23">
        <f t="shared" si="15"/>
        <v>-61.717515931988601</v>
      </c>
    </row>
    <row r="461" spans="1:10">
      <c r="A461" t="s">
        <v>242</v>
      </c>
      <c r="B461" t="s">
        <v>244</v>
      </c>
      <c r="C461" s="20">
        <v>2038</v>
      </c>
      <c r="D461" t="s">
        <v>222</v>
      </c>
      <c r="E461" s="22">
        <v>414410.21606334101</v>
      </c>
      <c r="F461" s="22">
        <v>286269.63688040501</v>
      </c>
      <c r="G461" s="10">
        <v>287037.68007086799</v>
      </c>
      <c r="H461" s="23">
        <f t="shared" si="14"/>
        <v>768.04319046298042</v>
      </c>
      <c r="I461" s="10">
        <v>414343.96499136701</v>
      </c>
      <c r="J461" s="23">
        <f t="shared" si="15"/>
        <v>-66.25107197399484</v>
      </c>
    </row>
    <row r="462" spans="1:10">
      <c r="A462" t="s">
        <v>242</v>
      </c>
      <c r="B462" t="s">
        <v>244</v>
      </c>
      <c r="C462" s="20">
        <v>2038</v>
      </c>
      <c r="D462" t="s">
        <v>226</v>
      </c>
      <c r="E462" s="22">
        <v>278296.13388232299</v>
      </c>
      <c r="F462" s="22">
        <v>162712.310603858</v>
      </c>
      <c r="G462" s="10">
        <v>162691.669499593</v>
      </c>
      <c r="H462" s="23">
        <f t="shared" si="14"/>
        <v>-20.64110426499974</v>
      </c>
      <c r="I462" s="10">
        <v>278223.18557818403</v>
      </c>
      <c r="J462" s="23">
        <f t="shared" si="15"/>
        <v>-72.948304138961248</v>
      </c>
    </row>
    <row r="463" spans="1:10">
      <c r="A463" t="s">
        <v>242</v>
      </c>
      <c r="B463" t="s">
        <v>244</v>
      </c>
      <c r="C463" s="20">
        <v>2038</v>
      </c>
      <c r="D463" t="s">
        <v>254</v>
      </c>
      <c r="E463" s="22">
        <v>33042.901827023903</v>
      </c>
      <c r="F463" s="22">
        <v>4031.3285582834901</v>
      </c>
      <c r="G463" s="10">
        <v>4031.3208452899798</v>
      </c>
      <c r="H463" s="23">
        <f t="shared" si="14"/>
        <v>-7.7129935102675518E-3</v>
      </c>
      <c r="I463" s="10">
        <v>33042.550959519802</v>
      </c>
      <c r="J463" s="23">
        <f t="shared" si="15"/>
        <v>-0.35086750410118839</v>
      </c>
    </row>
    <row r="464" spans="1:10">
      <c r="A464" t="s">
        <v>242</v>
      </c>
      <c r="B464" t="s">
        <v>244</v>
      </c>
      <c r="C464" s="20">
        <v>2039</v>
      </c>
      <c r="D464" t="s">
        <v>232</v>
      </c>
      <c r="E464" s="22">
        <v>11663.0899898077</v>
      </c>
      <c r="F464" s="22">
        <v>7896.7043931710195</v>
      </c>
      <c r="G464" s="10">
        <v>8308.7564255161706</v>
      </c>
      <c r="H464" s="23">
        <f t="shared" si="14"/>
        <v>412.05203234515102</v>
      </c>
      <c r="I464" s="10">
        <v>11659.9247232692</v>
      </c>
      <c r="J464" s="23">
        <f t="shared" si="15"/>
        <v>-3.1652665385008731</v>
      </c>
    </row>
    <row r="465" spans="1:10">
      <c r="A465" t="s">
        <v>242</v>
      </c>
      <c r="B465" t="s">
        <v>244</v>
      </c>
      <c r="C465" s="20">
        <v>2039</v>
      </c>
      <c r="D465" t="s">
        <v>272</v>
      </c>
      <c r="E465" s="22">
        <v>586668.00856824103</v>
      </c>
      <c r="F465" s="22">
        <v>196407.695842849</v>
      </c>
      <c r="G465" s="10">
        <v>196399.78271442099</v>
      </c>
      <c r="H465" s="23">
        <f t="shared" si="14"/>
        <v>-7.9131284280156251</v>
      </c>
      <c r="I465" s="10">
        <v>586585.813471601</v>
      </c>
      <c r="J465" s="23">
        <f t="shared" si="15"/>
        <v>-82.195096640032716</v>
      </c>
    </row>
    <row r="466" spans="1:10">
      <c r="A466" t="s">
        <v>242</v>
      </c>
      <c r="B466" t="s">
        <v>244</v>
      </c>
      <c r="C466" s="20">
        <v>2039</v>
      </c>
      <c r="D466" t="s">
        <v>208</v>
      </c>
      <c r="E466" s="22">
        <v>112555.284505797</v>
      </c>
      <c r="F466" s="22">
        <v>66237.830451973699</v>
      </c>
      <c r="G466" s="10">
        <v>68351.165586621195</v>
      </c>
      <c r="H466" s="23">
        <f t="shared" si="14"/>
        <v>2113.3351346474956</v>
      </c>
      <c r="I466" s="10">
        <v>112540.85014863699</v>
      </c>
      <c r="J466" s="23">
        <f t="shared" si="15"/>
        <v>-14.434357160003856</v>
      </c>
    </row>
    <row r="467" spans="1:10">
      <c r="A467" t="s">
        <v>242</v>
      </c>
      <c r="B467" t="s">
        <v>244</v>
      </c>
      <c r="C467" s="20">
        <v>2039</v>
      </c>
      <c r="D467" t="s">
        <v>218</v>
      </c>
      <c r="E467" s="22">
        <v>286391.58100929298</v>
      </c>
      <c r="F467" s="22">
        <v>253475.520774637</v>
      </c>
      <c r="G467" s="10">
        <v>253425.44356171699</v>
      </c>
      <c r="H467" s="23">
        <f t="shared" si="14"/>
        <v>-50.077212920004968</v>
      </c>
      <c r="I467" s="10">
        <v>286321.19240738201</v>
      </c>
      <c r="J467" s="23">
        <f t="shared" si="15"/>
        <v>-70.388601910963189</v>
      </c>
    </row>
    <row r="468" spans="1:10">
      <c r="A468" t="s">
        <v>242</v>
      </c>
      <c r="B468" t="s">
        <v>244</v>
      </c>
      <c r="C468" s="20">
        <v>2039</v>
      </c>
      <c r="D468" t="s">
        <v>222</v>
      </c>
      <c r="E468" s="22">
        <v>423450.91310475097</v>
      </c>
      <c r="F468" s="22">
        <v>288462.90352376498</v>
      </c>
      <c r="G468" s="10">
        <v>289267.92952396598</v>
      </c>
      <c r="H468" s="23">
        <f t="shared" si="14"/>
        <v>805.02600020100363</v>
      </c>
      <c r="I468" s="10">
        <v>423374.88237380597</v>
      </c>
      <c r="J468" s="23">
        <f t="shared" si="15"/>
        <v>-76.030730944999959</v>
      </c>
    </row>
    <row r="469" spans="1:10">
      <c r="A469" t="s">
        <v>242</v>
      </c>
      <c r="B469" t="s">
        <v>244</v>
      </c>
      <c r="C469" s="20">
        <v>2039</v>
      </c>
      <c r="D469" t="s">
        <v>226</v>
      </c>
      <c r="E469" s="22">
        <v>285750.953223394</v>
      </c>
      <c r="F469" s="22">
        <v>165239.474243834</v>
      </c>
      <c r="G469" s="10">
        <v>165214.73790838799</v>
      </c>
      <c r="H469" s="23">
        <f t="shared" si="14"/>
        <v>-24.736335446010344</v>
      </c>
      <c r="I469" s="10">
        <v>285667.44245130301</v>
      </c>
      <c r="J469" s="23">
        <f t="shared" si="15"/>
        <v>-83.510772090987302</v>
      </c>
    </row>
    <row r="470" spans="1:10">
      <c r="A470" t="s">
        <v>242</v>
      </c>
      <c r="B470" t="s">
        <v>244</v>
      </c>
      <c r="C470" s="20">
        <v>2039</v>
      </c>
      <c r="D470" t="s">
        <v>254</v>
      </c>
      <c r="E470" s="22">
        <v>32997.491128165602</v>
      </c>
      <c r="F470" s="22">
        <v>3990.2357494784401</v>
      </c>
      <c r="G470" s="10">
        <v>3990.2266117600898</v>
      </c>
      <c r="H470" s="23">
        <f t="shared" si="14"/>
        <v>-9.1377183503027481E-3</v>
      </c>
      <c r="I470" s="10">
        <v>32997.093274340303</v>
      </c>
      <c r="J470" s="23">
        <f t="shared" si="15"/>
        <v>-0.39785382529953495</v>
      </c>
    </row>
    <row r="471" spans="1:10">
      <c r="A471" t="s">
        <v>242</v>
      </c>
      <c r="B471" t="s">
        <v>244</v>
      </c>
      <c r="C471" s="20">
        <v>2040</v>
      </c>
      <c r="D471" t="s">
        <v>232</v>
      </c>
      <c r="E471" s="22">
        <v>12020.287183063199</v>
      </c>
      <c r="F471" s="22">
        <v>8035.9474579391199</v>
      </c>
      <c r="G471" s="10">
        <v>8475.1947523414601</v>
      </c>
      <c r="H471" s="23">
        <f t="shared" si="14"/>
        <v>439.24729440234023</v>
      </c>
      <c r="I471" s="10">
        <v>12016.657122104099</v>
      </c>
      <c r="J471" s="23">
        <f t="shared" si="15"/>
        <v>-3.6300609590998647</v>
      </c>
    </row>
    <row r="472" spans="1:10">
      <c r="A472" t="s">
        <v>242</v>
      </c>
      <c r="B472" t="s">
        <v>244</v>
      </c>
      <c r="C472" s="20">
        <v>2040</v>
      </c>
      <c r="D472" t="s">
        <v>272</v>
      </c>
      <c r="E472" s="22">
        <v>593451.75996333302</v>
      </c>
      <c r="F472" s="22">
        <v>200583.38472245299</v>
      </c>
      <c r="G472" s="10">
        <v>200573.83188491399</v>
      </c>
      <c r="H472" s="23">
        <f t="shared" si="14"/>
        <v>-9.552837538998574</v>
      </c>
      <c r="I472" s="10">
        <v>593359.68314985395</v>
      </c>
      <c r="J472" s="23">
        <f t="shared" si="15"/>
        <v>-92.076813479070552</v>
      </c>
    </row>
    <row r="473" spans="1:10">
      <c r="A473" t="s">
        <v>242</v>
      </c>
      <c r="B473" t="s">
        <v>244</v>
      </c>
      <c r="C473" s="20">
        <v>2040</v>
      </c>
      <c r="D473" t="s">
        <v>208</v>
      </c>
      <c r="E473" s="22">
        <v>115732.27730807901</v>
      </c>
      <c r="F473" s="22">
        <v>67789.199149360997</v>
      </c>
      <c r="G473" s="10">
        <v>70051.719234652104</v>
      </c>
      <c r="H473" s="23">
        <f t="shared" si="14"/>
        <v>2262.5200852911075</v>
      </c>
      <c r="I473" s="10">
        <v>115715.91361322301</v>
      </c>
      <c r="J473" s="23">
        <f t="shared" si="15"/>
        <v>-16.36369485600153</v>
      </c>
    </row>
    <row r="474" spans="1:10">
      <c r="A474" t="s">
        <v>242</v>
      </c>
      <c r="B474" t="s">
        <v>244</v>
      </c>
      <c r="C474" s="20">
        <v>2040</v>
      </c>
      <c r="D474" t="s">
        <v>218</v>
      </c>
      <c r="E474" s="22">
        <v>292598.83517192799</v>
      </c>
      <c r="F474" s="22">
        <v>258510.74147411299</v>
      </c>
      <c r="G474" s="10">
        <v>258453.35589354101</v>
      </c>
      <c r="H474" s="23">
        <f t="shared" si="14"/>
        <v>-57.385580571979517</v>
      </c>
      <c r="I474" s="10">
        <v>292519.21784189797</v>
      </c>
      <c r="J474" s="23">
        <f t="shared" si="15"/>
        <v>-79.617330030014273</v>
      </c>
    </row>
    <row r="475" spans="1:10">
      <c r="A475" t="s">
        <v>242</v>
      </c>
      <c r="B475" t="s">
        <v>244</v>
      </c>
      <c r="C475" s="20">
        <v>2040</v>
      </c>
      <c r="D475" t="s">
        <v>222</v>
      </c>
      <c r="E475" s="22">
        <v>432533.886801193</v>
      </c>
      <c r="F475" s="22">
        <v>291012.42212908901</v>
      </c>
      <c r="G475" s="10">
        <v>291853.981250607</v>
      </c>
      <c r="H475" s="23">
        <f t="shared" si="14"/>
        <v>841.55912151798839</v>
      </c>
      <c r="I475" s="10">
        <v>432447.36203710001</v>
      </c>
      <c r="J475" s="23">
        <f t="shared" si="15"/>
        <v>-86.524764092988335</v>
      </c>
    </row>
    <row r="476" spans="1:10">
      <c r="A476" t="s">
        <v>242</v>
      </c>
      <c r="B476" t="s">
        <v>244</v>
      </c>
      <c r="C476" s="20">
        <v>2040</v>
      </c>
      <c r="D476" t="s">
        <v>226</v>
      </c>
      <c r="E476" s="22">
        <v>293287.177383737</v>
      </c>
      <c r="F476" s="22">
        <v>168012.91414413799</v>
      </c>
      <c r="G476" s="10">
        <v>167983.665373197</v>
      </c>
      <c r="H476" s="23">
        <f t="shared" si="14"/>
        <v>-29.248770940990653</v>
      </c>
      <c r="I476" s="10">
        <v>293192.362737216</v>
      </c>
      <c r="J476" s="23">
        <f t="shared" si="15"/>
        <v>-94.814646521001123</v>
      </c>
    </row>
    <row r="477" spans="1:10">
      <c r="A477" t="s">
        <v>242</v>
      </c>
      <c r="B477" t="s">
        <v>244</v>
      </c>
      <c r="C477" s="20">
        <v>2040</v>
      </c>
      <c r="D477" t="s">
        <v>254</v>
      </c>
      <c r="E477" s="22">
        <v>32967.818536852501</v>
      </c>
      <c r="F477" s="22">
        <v>3946.9505112810202</v>
      </c>
      <c r="G477" s="10">
        <v>3946.9398558753301</v>
      </c>
      <c r="H477" s="23">
        <f t="shared" si="14"/>
        <v>-1.0655405690158659E-2</v>
      </c>
      <c r="I477" s="10">
        <v>32967.371003673899</v>
      </c>
      <c r="J477" s="23">
        <f t="shared" si="15"/>
        <v>-0.44753317860158859</v>
      </c>
    </row>
    <row r="478" spans="1:10">
      <c r="A478" t="s">
        <v>242</v>
      </c>
      <c r="B478" t="s">
        <v>244</v>
      </c>
      <c r="C478" s="20">
        <v>2041</v>
      </c>
      <c r="D478" t="s">
        <v>232</v>
      </c>
      <c r="E478" s="22">
        <v>12391.5670843565</v>
      </c>
      <c r="F478" s="22">
        <v>8185.1158406213299</v>
      </c>
      <c r="G478" s="10">
        <v>8652.4418797747203</v>
      </c>
      <c r="H478" s="23">
        <f t="shared" si="14"/>
        <v>467.32603915339041</v>
      </c>
      <c r="I478" s="10">
        <v>12387.4352203005</v>
      </c>
      <c r="J478" s="23">
        <f t="shared" si="15"/>
        <v>-4.1318640560002677</v>
      </c>
    </row>
    <row r="479" spans="1:10">
      <c r="A479" t="s">
        <v>242</v>
      </c>
      <c r="B479" t="s">
        <v>244</v>
      </c>
      <c r="C479" s="20">
        <v>2041</v>
      </c>
      <c r="D479" t="s">
        <v>272</v>
      </c>
      <c r="E479" s="22">
        <v>600085.05591050803</v>
      </c>
      <c r="F479" s="22">
        <v>204779.063244444</v>
      </c>
      <c r="G479" s="10">
        <v>204767.67956458699</v>
      </c>
      <c r="H479" s="23">
        <f t="shared" si="14"/>
        <v>-11.383679857011884</v>
      </c>
      <c r="I479" s="10">
        <v>599982.63945756003</v>
      </c>
      <c r="J479" s="23">
        <f t="shared" si="15"/>
        <v>-102.41645294800401</v>
      </c>
    </row>
    <row r="480" spans="1:10">
      <c r="A480" t="s">
        <v>242</v>
      </c>
      <c r="B480" t="s">
        <v>244</v>
      </c>
      <c r="C480" s="20">
        <v>2041</v>
      </c>
      <c r="D480" t="s">
        <v>208</v>
      </c>
      <c r="E480" s="22">
        <v>118934.059712849</v>
      </c>
      <c r="F480" s="22">
        <v>69389.9156192628</v>
      </c>
      <c r="G480" s="10">
        <v>71803.797724939097</v>
      </c>
      <c r="H480" s="23">
        <f t="shared" si="14"/>
        <v>2413.8821056762972</v>
      </c>
      <c r="I480" s="10">
        <v>118915.640835661</v>
      </c>
      <c r="J480" s="23">
        <f t="shared" si="15"/>
        <v>-18.418877187999897</v>
      </c>
    </row>
    <row r="481" spans="1:10">
      <c r="A481" t="s">
        <v>242</v>
      </c>
      <c r="B481" t="s">
        <v>244</v>
      </c>
      <c r="C481" s="20">
        <v>2041</v>
      </c>
      <c r="D481" t="s">
        <v>218</v>
      </c>
      <c r="E481" s="22">
        <v>298794.84429952799</v>
      </c>
      <c r="F481" s="22">
        <v>263581.843245717</v>
      </c>
      <c r="G481" s="10">
        <v>263516.67264334799</v>
      </c>
      <c r="H481" s="23">
        <f t="shared" si="14"/>
        <v>-65.170602369005792</v>
      </c>
      <c r="I481" s="10">
        <v>298705.446631775</v>
      </c>
      <c r="J481" s="23">
        <f t="shared" si="15"/>
        <v>-89.397667752986308</v>
      </c>
    </row>
    <row r="482" spans="1:10">
      <c r="A482" t="s">
        <v>242</v>
      </c>
      <c r="B482" t="s">
        <v>244</v>
      </c>
      <c r="C482" s="20">
        <v>2041</v>
      </c>
      <c r="D482" t="s">
        <v>222</v>
      </c>
      <c r="E482" s="22">
        <v>441638.51032325701</v>
      </c>
      <c r="F482" s="22">
        <v>293981.574192503</v>
      </c>
      <c r="G482" s="10">
        <v>294859.61419276899</v>
      </c>
      <c r="H482" s="23">
        <f t="shared" si="14"/>
        <v>878.04000026598806</v>
      </c>
      <c r="I482" s="10">
        <v>441540.77905094897</v>
      </c>
      <c r="J482" s="23">
        <f t="shared" si="15"/>
        <v>-97.731272308039479</v>
      </c>
    </row>
    <row r="483" spans="1:10">
      <c r="A483" t="s">
        <v>242</v>
      </c>
      <c r="B483" t="s">
        <v>244</v>
      </c>
      <c r="C483" s="20">
        <v>2041</v>
      </c>
      <c r="D483" t="s">
        <v>226</v>
      </c>
      <c r="E483" s="22">
        <v>300885.40114893101</v>
      </c>
      <c r="F483" s="22">
        <v>171037.76519623201</v>
      </c>
      <c r="G483" s="10">
        <v>171003.574399356</v>
      </c>
      <c r="H483" s="23">
        <f t="shared" si="14"/>
        <v>-34.190796876006061</v>
      </c>
      <c r="I483" s="10">
        <v>300778.54209626402</v>
      </c>
      <c r="J483" s="23">
        <f t="shared" si="15"/>
        <v>-106.85905266698683</v>
      </c>
    </row>
    <row r="484" spans="1:10">
      <c r="A484" t="s">
        <v>242</v>
      </c>
      <c r="B484" t="s">
        <v>244</v>
      </c>
      <c r="C484" s="20">
        <v>2041</v>
      </c>
      <c r="D484" t="s">
        <v>254</v>
      </c>
      <c r="E484" s="22">
        <v>32942.941183133596</v>
      </c>
      <c r="F484" s="22">
        <v>3901.7930576886602</v>
      </c>
      <c r="G484" s="10">
        <v>3901.7808023860898</v>
      </c>
      <c r="H484" s="23">
        <f t="shared" si="14"/>
        <v>-1.2255302570338245E-2</v>
      </c>
      <c r="I484" s="10">
        <v>32942.441314227603</v>
      </c>
      <c r="J484" s="23">
        <f t="shared" si="15"/>
        <v>-0.49986890599393519</v>
      </c>
    </row>
    <row r="485" spans="1:10">
      <c r="A485" t="s">
        <v>242</v>
      </c>
      <c r="B485" t="s">
        <v>244</v>
      </c>
      <c r="C485" s="20">
        <v>2042</v>
      </c>
      <c r="D485" t="s">
        <v>232</v>
      </c>
      <c r="E485" s="22">
        <v>12776.344277018399</v>
      </c>
      <c r="F485" s="22">
        <v>8344.2049471603696</v>
      </c>
      <c r="G485" s="10">
        <v>8840.3509314455005</v>
      </c>
      <c r="H485" s="23">
        <f t="shared" si="14"/>
        <v>496.14598428513091</v>
      </c>
      <c r="I485" s="10">
        <v>12771.673079427101</v>
      </c>
      <c r="J485" s="23">
        <f t="shared" si="15"/>
        <v>-4.6711975912985508</v>
      </c>
    </row>
    <row r="486" spans="1:10">
      <c r="A486" t="s">
        <v>242</v>
      </c>
      <c r="B486" t="s">
        <v>244</v>
      </c>
      <c r="C486" s="20">
        <v>2042</v>
      </c>
      <c r="D486" t="s">
        <v>272</v>
      </c>
      <c r="E486" s="22">
        <v>606557.97812047298</v>
      </c>
      <c r="F486" s="22">
        <v>208948.75515396</v>
      </c>
      <c r="G486" s="10">
        <v>208935.34457270999</v>
      </c>
      <c r="H486" s="23">
        <f t="shared" si="14"/>
        <v>-13.410581250005635</v>
      </c>
      <c r="I486" s="10">
        <v>606444.77442447701</v>
      </c>
      <c r="J486" s="23">
        <f t="shared" si="15"/>
        <v>-113.20369599596597</v>
      </c>
    </row>
    <row r="487" spans="1:10">
      <c r="A487" t="s">
        <v>242</v>
      </c>
      <c r="B487" t="s">
        <v>244</v>
      </c>
      <c r="C487" s="20">
        <v>2042</v>
      </c>
      <c r="D487" t="s">
        <v>208</v>
      </c>
      <c r="E487" s="22">
        <v>122153.045688639</v>
      </c>
      <c r="F487" s="22">
        <v>71024.836136873404</v>
      </c>
      <c r="G487" s="10">
        <v>73591.295208371695</v>
      </c>
      <c r="H487" s="23">
        <f t="shared" si="14"/>
        <v>2566.4590714982915</v>
      </c>
      <c r="I487" s="10">
        <v>122132.445308682</v>
      </c>
      <c r="J487" s="23">
        <f t="shared" si="15"/>
        <v>-20.600379957002588</v>
      </c>
    </row>
    <row r="488" spans="1:10">
      <c r="A488" t="s">
        <v>242</v>
      </c>
      <c r="B488" t="s">
        <v>244</v>
      </c>
      <c r="C488" s="20">
        <v>2042</v>
      </c>
      <c r="D488" t="s">
        <v>218</v>
      </c>
      <c r="E488" s="22">
        <v>304966.51412105199</v>
      </c>
      <c r="F488" s="22">
        <v>268655.00169440801</v>
      </c>
      <c r="G488" s="10">
        <v>268581.56217470701</v>
      </c>
      <c r="H488" s="23">
        <f t="shared" si="14"/>
        <v>-73.4395197010017</v>
      </c>
      <c r="I488" s="10">
        <v>304866.78876579</v>
      </c>
      <c r="J488" s="23">
        <f t="shared" si="15"/>
        <v>-99.725355261994991</v>
      </c>
    </row>
    <row r="489" spans="1:10">
      <c r="A489" t="s">
        <v>242</v>
      </c>
      <c r="B489" t="s">
        <v>244</v>
      </c>
      <c r="C489" s="20">
        <v>2042</v>
      </c>
      <c r="D489" t="s">
        <v>222</v>
      </c>
      <c r="E489" s="22">
        <v>450748.77933034999</v>
      </c>
      <c r="F489" s="22">
        <v>297299.31739138998</v>
      </c>
      <c r="G489" s="10">
        <v>298212.92020073603</v>
      </c>
      <c r="H489" s="23">
        <f t="shared" si="14"/>
        <v>913.60280934604816</v>
      </c>
      <c r="I489" s="10">
        <v>450639.13077547197</v>
      </c>
      <c r="J489" s="23">
        <f t="shared" si="15"/>
        <v>-109.64855487801833</v>
      </c>
    </row>
    <row r="490" spans="1:10">
      <c r="A490" t="s">
        <v>242</v>
      </c>
      <c r="B490" t="s">
        <v>244</v>
      </c>
      <c r="C490" s="20">
        <v>2042</v>
      </c>
      <c r="D490" t="s">
        <v>226</v>
      </c>
      <c r="E490" s="22">
        <v>308529.57457947201</v>
      </c>
      <c r="F490" s="22">
        <v>174283.333480278</v>
      </c>
      <c r="G490" s="10">
        <v>174243.76765953301</v>
      </c>
      <c r="H490" s="23">
        <f t="shared" si="14"/>
        <v>-39.565820744988741</v>
      </c>
      <c r="I490" s="10">
        <v>308409.93121826497</v>
      </c>
      <c r="J490" s="23">
        <f t="shared" si="15"/>
        <v>-119.64336120703956</v>
      </c>
    </row>
    <row r="491" spans="1:10">
      <c r="A491" t="s">
        <v>242</v>
      </c>
      <c r="B491" t="s">
        <v>244</v>
      </c>
      <c r="C491" s="20">
        <v>2042</v>
      </c>
      <c r="D491" t="s">
        <v>254</v>
      </c>
      <c r="E491" s="22">
        <v>32924.296548986102</v>
      </c>
      <c r="F491" s="22">
        <v>3854.5119727245401</v>
      </c>
      <c r="G491" s="10">
        <v>3854.4980484920702</v>
      </c>
      <c r="H491" s="23">
        <f t="shared" si="14"/>
        <v>-1.392423246988983E-2</v>
      </c>
      <c r="I491" s="10">
        <v>32923.7417053026</v>
      </c>
      <c r="J491" s="23">
        <f t="shared" si="15"/>
        <v>-0.5548436835015309</v>
      </c>
    </row>
    <row r="492" spans="1:10">
      <c r="A492" t="s">
        <v>242</v>
      </c>
      <c r="B492" t="s">
        <v>244</v>
      </c>
      <c r="C492" s="20">
        <v>2043</v>
      </c>
      <c r="D492" t="s">
        <v>232</v>
      </c>
      <c r="E492" s="22">
        <v>13173.587094106</v>
      </c>
      <c r="F492" s="22">
        <v>8508.1195150537296</v>
      </c>
      <c r="G492" s="10">
        <v>9033.89057082213</v>
      </c>
      <c r="H492" s="23">
        <f t="shared" si="14"/>
        <v>525.7710557684004</v>
      </c>
      <c r="I492" s="10">
        <v>13168.339072634901</v>
      </c>
      <c r="J492" s="23">
        <f t="shared" si="15"/>
        <v>-5.2480214710994915</v>
      </c>
    </row>
    <row r="493" spans="1:10">
      <c r="A493" t="s">
        <v>242</v>
      </c>
      <c r="B493" t="s">
        <v>244</v>
      </c>
      <c r="C493" s="20">
        <v>2043</v>
      </c>
      <c r="D493" t="s">
        <v>272</v>
      </c>
      <c r="E493" s="22">
        <v>612863.55220627994</v>
      </c>
      <c r="F493" s="22">
        <v>213044.83485929601</v>
      </c>
      <c r="G493" s="10">
        <v>213029.19765193301</v>
      </c>
      <c r="H493" s="23">
        <f t="shared" si="14"/>
        <v>-15.637207363004563</v>
      </c>
      <c r="I493" s="10">
        <v>612739.13039442897</v>
      </c>
      <c r="J493" s="23">
        <f t="shared" si="15"/>
        <v>-124.42181185097434</v>
      </c>
    </row>
    <row r="494" spans="1:10">
      <c r="A494" t="s">
        <v>242</v>
      </c>
      <c r="B494" t="s">
        <v>244</v>
      </c>
      <c r="C494" s="20">
        <v>2043</v>
      </c>
      <c r="D494" t="s">
        <v>208</v>
      </c>
      <c r="E494" s="22">
        <v>125379.76488474</v>
      </c>
      <c r="F494" s="22">
        <v>72676.446058326794</v>
      </c>
      <c r="G494" s="10">
        <v>75396.380272277296</v>
      </c>
      <c r="H494" s="23">
        <f t="shared" si="14"/>
        <v>2719.9342139505025</v>
      </c>
      <c r="I494" s="10">
        <v>125356.860393586</v>
      </c>
      <c r="J494" s="23">
        <f t="shared" si="15"/>
        <v>-22.904491153996787</v>
      </c>
    </row>
    <row r="495" spans="1:10">
      <c r="A495" t="s">
        <v>242</v>
      </c>
      <c r="B495" t="s">
        <v>244</v>
      </c>
      <c r="C495" s="20">
        <v>2043</v>
      </c>
      <c r="D495" t="s">
        <v>218</v>
      </c>
      <c r="E495" s="22">
        <v>311098.41727145598</v>
      </c>
      <c r="F495" s="22">
        <v>273685.75035346102</v>
      </c>
      <c r="G495" s="10">
        <v>273603.58671314199</v>
      </c>
      <c r="H495" s="23">
        <f t="shared" si="14"/>
        <v>-82.163640319020487</v>
      </c>
      <c r="I495" s="10">
        <v>310987.82959968102</v>
      </c>
      <c r="J495" s="23">
        <f t="shared" si="15"/>
        <v>-110.58767177496338</v>
      </c>
    </row>
    <row r="496" spans="1:10">
      <c r="A496" t="s">
        <v>242</v>
      </c>
      <c r="B496" t="s">
        <v>244</v>
      </c>
      <c r="C496" s="20">
        <v>2043</v>
      </c>
      <c r="D496" t="s">
        <v>222</v>
      </c>
      <c r="E496" s="22">
        <v>459846.70052100101</v>
      </c>
      <c r="F496" s="22">
        <v>300894.74415284401</v>
      </c>
      <c r="G496" s="10">
        <v>301843.05848118901</v>
      </c>
      <c r="H496" s="23">
        <f t="shared" si="14"/>
        <v>948.31432834500447</v>
      </c>
      <c r="I496" s="10">
        <v>459724.43279649201</v>
      </c>
      <c r="J496" s="23">
        <f t="shared" si="15"/>
        <v>-122.26772450900171</v>
      </c>
    </row>
    <row r="497" spans="1:10">
      <c r="A497" t="s">
        <v>242</v>
      </c>
      <c r="B497" t="s">
        <v>244</v>
      </c>
      <c r="C497" s="20">
        <v>2043</v>
      </c>
      <c r="D497" t="s">
        <v>226</v>
      </c>
      <c r="E497" s="22">
        <v>316199.95065914397</v>
      </c>
      <c r="F497" s="22">
        <v>177712.737243485</v>
      </c>
      <c r="G497" s="10">
        <v>177667.36412351401</v>
      </c>
      <c r="H497" s="23">
        <f t="shared" si="14"/>
        <v>-45.373119970987318</v>
      </c>
      <c r="I497" s="10">
        <v>316066.79611552902</v>
      </c>
      <c r="J497" s="23">
        <f t="shared" si="15"/>
        <v>-133.15454361494631</v>
      </c>
    </row>
    <row r="498" spans="1:10">
      <c r="A498" t="s">
        <v>242</v>
      </c>
      <c r="B498" t="s">
        <v>244</v>
      </c>
      <c r="C498" s="20">
        <v>2043</v>
      </c>
      <c r="D498" t="s">
        <v>254</v>
      </c>
      <c r="E498" s="22">
        <v>32912.492914230403</v>
      </c>
      <c r="F498" s="22">
        <v>3804.5449396756899</v>
      </c>
      <c r="G498" s="10">
        <v>3804.5292924854298</v>
      </c>
      <c r="H498" s="23">
        <f t="shared" si="14"/>
        <v>-1.5647190260096977E-2</v>
      </c>
      <c r="I498" s="10">
        <v>32911.880511168398</v>
      </c>
      <c r="J498" s="23">
        <f t="shared" si="15"/>
        <v>-0.61240306200488703</v>
      </c>
    </row>
    <row r="499" spans="1:10">
      <c r="A499" t="s">
        <v>242</v>
      </c>
      <c r="B499" t="s">
        <v>244</v>
      </c>
      <c r="C499" s="20">
        <v>2044</v>
      </c>
      <c r="D499" t="s">
        <v>232</v>
      </c>
      <c r="E499" s="22">
        <v>13581.931816824999</v>
      </c>
      <c r="F499" s="22">
        <v>8678.6384416505407</v>
      </c>
      <c r="G499" s="10">
        <v>9234.7997579034109</v>
      </c>
      <c r="H499" s="23">
        <f t="shared" si="14"/>
        <v>556.16131625287017</v>
      </c>
      <c r="I499" s="10">
        <v>13576.069379708</v>
      </c>
      <c r="J499" s="23">
        <f t="shared" si="15"/>
        <v>-5.8624371169989899</v>
      </c>
    </row>
    <row r="500" spans="1:10">
      <c r="A500" t="s">
        <v>242</v>
      </c>
      <c r="B500" t="s">
        <v>244</v>
      </c>
      <c r="C500" s="20">
        <v>2044</v>
      </c>
      <c r="D500" t="s">
        <v>272</v>
      </c>
      <c r="E500" s="22">
        <v>619004.22435397503</v>
      </c>
      <c r="F500" s="22">
        <v>217077.33220608099</v>
      </c>
      <c r="G500" s="10">
        <v>217059.26370778799</v>
      </c>
      <c r="H500" s="23">
        <f t="shared" si="14"/>
        <v>-18.068498292996082</v>
      </c>
      <c r="I500" s="10">
        <v>618868.16828813695</v>
      </c>
      <c r="J500" s="23">
        <f t="shared" si="15"/>
        <v>-136.05606583808549</v>
      </c>
    </row>
    <row r="501" spans="1:10">
      <c r="A501" t="s">
        <v>242</v>
      </c>
      <c r="B501" t="s">
        <v>244</v>
      </c>
      <c r="C501" s="20">
        <v>2044</v>
      </c>
      <c r="D501" t="s">
        <v>208</v>
      </c>
      <c r="E501" s="22">
        <v>128601.08923952001</v>
      </c>
      <c r="F501" s="22">
        <v>74348.9340759693</v>
      </c>
      <c r="G501" s="10">
        <v>77223.938294864303</v>
      </c>
      <c r="H501" s="23">
        <f t="shared" si="14"/>
        <v>2875.0042188950029</v>
      </c>
      <c r="I501" s="10">
        <v>128575.76187715201</v>
      </c>
      <c r="J501" s="23">
        <f t="shared" si="15"/>
        <v>-25.32736236799974</v>
      </c>
    </row>
    <row r="502" spans="1:10">
      <c r="A502" t="s">
        <v>242</v>
      </c>
      <c r="B502" t="s">
        <v>244</v>
      </c>
      <c r="C502" s="20">
        <v>2044</v>
      </c>
      <c r="D502" t="s">
        <v>218</v>
      </c>
      <c r="E502" s="22">
        <v>317175.96744301502</v>
      </c>
      <c r="F502" s="22">
        <v>278702.16512649303</v>
      </c>
      <c r="G502" s="10">
        <v>278610.82254443399</v>
      </c>
      <c r="H502" s="23">
        <f t="shared" si="14"/>
        <v>-91.342582059034612</v>
      </c>
      <c r="I502" s="10">
        <v>317053.99471248803</v>
      </c>
      <c r="J502" s="23">
        <f t="shared" si="15"/>
        <v>-121.97273052699165</v>
      </c>
    </row>
    <row r="503" spans="1:10">
      <c r="A503" t="s">
        <v>242</v>
      </c>
      <c r="B503" t="s">
        <v>244</v>
      </c>
      <c r="C503" s="20">
        <v>2044</v>
      </c>
      <c r="D503" t="s">
        <v>222</v>
      </c>
      <c r="E503" s="22">
        <v>468917.25514142797</v>
      </c>
      <c r="F503" s="22">
        <v>304784.05515947001</v>
      </c>
      <c r="G503" s="10">
        <v>305766.52493817301</v>
      </c>
      <c r="H503" s="23">
        <f t="shared" si="14"/>
        <v>982.46977870300179</v>
      </c>
      <c r="I503" s="10">
        <v>468781.67446116201</v>
      </c>
      <c r="J503" s="23">
        <f t="shared" si="15"/>
        <v>-135.58068026596447</v>
      </c>
    </row>
    <row r="504" spans="1:10">
      <c r="A504" t="s">
        <v>242</v>
      </c>
      <c r="B504" t="s">
        <v>244</v>
      </c>
      <c r="C504" s="20">
        <v>2044</v>
      </c>
      <c r="D504" t="s">
        <v>226</v>
      </c>
      <c r="E504" s="22">
        <v>323876.60816172499</v>
      </c>
      <c r="F504" s="22">
        <v>181332.65438235301</v>
      </c>
      <c r="G504" s="10">
        <v>181281.035990996</v>
      </c>
      <c r="H504" s="23">
        <f t="shared" si="14"/>
        <v>-51.618391357013024</v>
      </c>
      <c r="I504" s="10">
        <v>323729.22678773402</v>
      </c>
      <c r="J504" s="23">
        <f t="shared" si="15"/>
        <v>-147.3813739909674</v>
      </c>
    </row>
    <row r="505" spans="1:10">
      <c r="A505" t="s">
        <v>242</v>
      </c>
      <c r="B505" t="s">
        <v>244</v>
      </c>
      <c r="C505" s="20">
        <v>2044</v>
      </c>
      <c r="D505" t="s">
        <v>254</v>
      </c>
      <c r="E505" s="22">
        <v>32908.181191436597</v>
      </c>
      <c r="F505" s="22">
        <v>3753.0083180433498</v>
      </c>
      <c r="G505" s="10">
        <v>3752.9909050923202</v>
      </c>
      <c r="H505" s="23">
        <f t="shared" si="14"/>
        <v>-1.7412951029655233E-2</v>
      </c>
      <c r="I505" s="10">
        <v>32907.508695295597</v>
      </c>
      <c r="J505" s="23">
        <f t="shared" si="15"/>
        <v>-0.67249614100001054</v>
      </c>
    </row>
    <row r="506" spans="1:10">
      <c r="A506" t="s">
        <v>242</v>
      </c>
      <c r="B506" t="s">
        <v>244</v>
      </c>
      <c r="C506" s="20">
        <v>2045</v>
      </c>
      <c r="D506" t="s">
        <v>232</v>
      </c>
      <c r="E506" s="22">
        <v>13999.4718493687</v>
      </c>
      <c r="F506" s="22">
        <v>8856.7116426765697</v>
      </c>
      <c r="G506" s="10">
        <v>9443.9169888776105</v>
      </c>
      <c r="H506" s="23">
        <f t="shared" si="14"/>
        <v>587.20534620104081</v>
      </c>
      <c r="I506" s="10">
        <v>13992.9571695542</v>
      </c>
      <c r="J506" s="23">
        <f t="shared" si="15"/>
        <v>-6.5146798144996865</v>
      </c>
    </row>
    <row r="507" spans="1:10">
      <c r="A507" t="s">
        <v>242</v>
      </c>
      <c r="B507" t="s">
        <v>244</v>
      </c>
      <c r="C507" s="20">
        <v>2045</v>
      </c>
      <c r="D507" t="s">
        <v>272</v>
      </c>
      <c r="E507" s="22">
        <v>624983.17893209204</v>
      </c>
      <c r="F507" s="22">
        <v>221117.922000683</v>
      </c>
      <c r="G507" s="10">
        <v>221097.20620145899</v>
      </c>
      <c r="H507" s="23">
        <f t="shared" si="14"/>
        <v>-20.71579922400997</v>
      </c>
      <c r="I507" s="10">
        <v>624835.08271993301</v>
      </c>
      <c r="J507" s="23">
        <f t="shared" si="15"/>
        <v>-148.09621215902735</v>
      </c>
    </row>
    <row r="508" spans="1:10">
      <c r="A508" t="s">
        <v>242</v>
      </c>
      <c r="B508" t="s">
        <v>244</v>
      </c>
      <c r="C508" s="20">
        <v>2045</v>
      </c>
      <c r="D508" t="s">
        <v>208</v>
      </c>
      <c r="E508" s="22">
        <v>131801.723762268</v>
      </c>
      <c r="F508" s="22">
        <v>76061.726588351201</v>
      </c>
      <c r="G508" s="10">
        <v>79093.532506875999</v>
      </c>
      <c r="H508" s="23">
        <f t="shared" si="14"/>
        <v>3031.8059185247985</v>
      </c>
      <c r="I508" s="10">
        <v>131773.85805938399</v>
      </c>
      <c r="J508" s="23">
        <f t="shared" si="15"/>
        <v>-27.865702884009806</v>
      </c>
    </row>
    <row r="509" spans="1:10">
      <c r="A509" t="s">
        <v>242</v>
      </c>
      <c r="B509" t="s">
        <v>244</v>
      </c>
      <c r="C509" s="20">
        <v>2045</v>
      </c>
      <c r="D509" t="s">
        <v>218</v>
      </c>
      <c r="E509" s="22">
        <v>323183.143329899</v>
      </c>
      <c r="F509" s="22">
        <v>283784.10888345598</v>
      </c>
      <c r="G509" s="10">
        <v>283683.10507360101</v>
      </c>
      <c r="H509" s="23">
        <f t="shared" si="14"/>
        <v>-101.00380985497031</v>
      </c>
      <c r="I509" s="10">
        <v>323049.27200499299</v>
      </c>
      <c r="J509" s="23">
        <f t="shared" si="15"/>
        <v>-133.87132490600925</v>
      </c>
    </row>
    <row r="510" spans="1:10">
      <c r="A510" t="s">
        <v>242</v>
      </c>
      <c r="B510" t="s">
        <v>244</v>
      </c>
      <c r="C510" s="20">
        <v>2045</v>
      </c>
      <c r="D510" t="s">
        <v>222</v>
      </c>
      <c r="E510" s="22">
        <v>477940.68954601901</v>
      </c>
      <c r="F510" s="22">
        <v>309034.26479323697</v>
      </c>
      <c r="G510" s="10">
        <v>310050.875761798</v>
      </c>
      <c r="H510" s="23">
        <f t="shared" si="14"/>
        <v>1016.6109685610281</v>
      </c>
      <c r="I510" s="10">
        <v>477791.10772408801</v>
      </c>
      <c r="J510" s="23">
        <f t="shared" si="15"/>
        <v>-149.5818219310022</v>
      </c>
    </row>
    <row r="511" spans="1:10">
      <c r="A511" t="s">
        <v>242</v>
      </c>
      <c r="B511" t="s">
        <v>244</v>
      </c>
      <c r="C511" s="20">
        <v>2045</v>
      </c>
      <c r="D511" t="s">
        <v>226</v>
      </c>
      <c r="E511" s="22">
        <v>331537.94554717903</v>
      </c>
      <c r="F511" s="22">
        <v>185174.29566531899</v>
      </c>
      <c r="G511" s="10">
        <v>185115.97208092501</v>
      </c>
      <c r="H511" s="23">
        <f t="shared" si="14"/>
        <v>-58.323584393976489</v>
      </c>
      <c r="I511" s="10">
        <v>331375.62850434298</v>
      </c>
      <c r="J511" s="23">
        <f t="shared" si="15"/>
        <v>-162.31704283604631</v>
      </c>
    </row>
    <row r="512" spans="1:10">
      <c r="A512" t="s">
        <v>242</v>
      </c>
      <c r="B512" t="s">
        <v>244</v>
      </c>
      <c r="C512" s="20">
        <v>2045</v>
      </c>
      <c r="D512" t="s">
        <v>254</v>
      </c>
      <c r="E512" s="22">
        <v>32912.6571938138</v>
      </c>
      <c r="F512" s="22">
        <v>3700.6583492509899</v>
      </c>
      <c r="G512" s="10">
        <v>3700.6391374935802</v>
      </c>
      <c r="H512" s="23">
        <f t="shared" si="14"/>
        <v>-1.9211757409721031E-2</v>
      </c>
      <c r="I512" s="10">
        <v>32911.922085827602</v>
      </c>
      <c r="J512" s="23">
        <f t="shared" si="15"/>
        <v>-0.73510798619827256</v>
      </c>
    </row>
    <row r="513" spans="1:10">
      <c r="A513" t="s">
        <v>242</v>
      </c>
      <c r="B513" t="s">
        <v>244</v>
      </c>
      <c r="C513" s="20">
        <v>2046</v>
      </c>
      <c r="D513" t="s">
        <v>232</v>
      </c>
      <c r="E513" s="22">
        <v>14424.105841192501</v>
      </c>
      <c r="F513" s="22">
        <v>9044.2820658617802</v>
      </c>
      <c r="G513" s="10">
        <v>9662.5572252420698</v>
      </c>
      <c r="H513" s="23">
        <f t="shared" si="14"/>
        <v>618.27515938028955</v>
      </c>
      <c r="I513" s="10">
        <v>14416.9012821335</v>
      </c>
      <c r="J513" s="23">
        <f t="shared" si="15"/>
        <v>-7.2045590590005304</v>
      </c>
    </row>
    <row r="514" spans="1:10">
      <c r="A514" t="s">
        <v>242</v>
      </c>
      <c r="B514" t="s">
        <v>244</v>
      </c>
      <c r="C514" s="20">
        <v>2046</v>
      </c>
      <c r="D514" t="s">
        <v>272</v>
      </c>
      <c r="E514" s="22">
        <v>630793.98842341499</v>
      </c>
      <c r="F514" s="22">
        <v>225111.06821603701</v>
      </c>
      <c r="G514" s="10">
        <v>225087.48463903999</v>
      </c>
      <c r="H514" s="23">
        <f t="shared" ref="H514:H577" si="16">G514-F514</f>
        <v>-23.583576997014461</v>
      </c>
      <c r="I514" s="10">
        <v>630633.45443870698</v>
      </c>
      <c r="J514" s="23">
        <f t="shared" ref="J514:J577" si="17">I514-E514</f>
        <v>-160.53398470801767</v>
      </c>
    </row>
    <row r="515" spans="1:10">
      <c r="A515" t="s">
        <v>242</v>
      </c>
      <c r="B515" t="s">
        <v>244</v>
      </c>
      <c r="C515" s="20">
        <v>2046</v>
      </c>
      <c r="D515" t="s">
        <v>208</v>
      </c>
      <c r="E515" s="22">
        <v>134967.89938498201</v>
      </c>
      <c r="F515" s="22">
        <v>77798.797255592595</v>
      </c>
      <c r="G515" s="10">
        <v>80987.444769686394</v>
      </c>
      <c r="H515" s="23">
        <f t="shared" si="16"/>
        <v>3188.6475140937982</v>
      </c>
      <c r="I515" s="10">
        <v>134937.38236869901</v>
      </c>
      <c r="J515" s="23">
        <f t="shared" si="17"/>
        <v>-30.517016283003613</v>
      </c>
    </row>
    <row r="516" spans="1:10">
      <c r="A516" t="s">
        <v>242</v>
      </c>
      <c r="B516" t="s">
        <v>244</v>
      </c>
      <c r="C516" s="20">
        <v>2046</v>
      </c>
      <c r="D516" t="s">
        <v>218</v>
      </c>
      <c r="E516" s="22">
        <v>329102.72453699401</v>
      </c>
      <c r="F516" s="22">
        <v>288833.11488130101</v>
      </c>
      <c r="G516" s="10">
        <v>288722.00455675402</v>
      </c>
      <c r="H516" s="23">
        <f t="shared" si="16"/>
        <v>-111.11032454698579</v>
      </c>
      <c r="I516" s="10">
        <v>328956.45042599202</v>
      </c>
      <c r="J516" s="23">
        <f t="shared" si="17"/>
        <v>-146.27411100198515</v>
      </c>
    </row>
    <row r="517" spans="1:10">
      <c r="A517" t="s">
        <v>242</v>
      </c>
      <c r="B517" t="s">
        <v>244</v>
      </c>
      <c r="C517" s="20">
        <v>2046</v>
      </c>
      <c r="D517" t="s">
        <v>222</v>
      </c>
      <c r="E517" s="22">
        <v>486893.78307376697</v>
      </c>
      <c r="F517" s="22">
        <v>313600.62901846197</v>
      </c>
      <c r="G517" s="10">
        <v>314651.11694933701</v>
      </c>
      <c r="H517" s="23">
        <f t="shared" si="16"/>
        <v>1050.4879308750387</v>
      </c>
      <c r="I517" s="10">
        <v>486729.52198495099</v>
      </c>
      <c r="J517" s="23">
        <f t="shared" si="17"/>
        <v>-164.26108881598338</v>
      </c>
    </row>
    <row r="518" spans="1:10">
      <c r="A518" t="s">
        <v>242</v>
      </c>
      <c r="B518" t="s">
        <v>244</v>
      </c>
      <c r="C518" s="20">
        <v>2046</v>
      </c>
      <c r="D518" t="s">
        <v>226</v>
      </c>
      <c r="E518" s="22">
        <v>339160.63752542302</v>
      </c>
      <c r="F518" s="22">
        <v>189189.196523605</v>
      </c>
      <c r="G518" s="10">
        <v>189123.71101565199</v>
      </c>
      <c r="H518" s="23">
        <f t="shared" si="16"/>
        <v>-65.485507953009801</v>
      </c>
      <c r="I518" s="10">
        <v>338982.68530340499</v>
      </c>
      <c r="J518" s="23">
        <f t="shared" si="17"/>
        <v>-177.95222201803699</v>
      </c>
    </row>
    <row r="519" spans="1:10">
      <c r="A519" t="s">
        <v>242</v>
      </c>
      <c r="B519" t="s">
        <v>244</v>
      </c>
      <c r="C519" s="20">
        <v>2046</v>
      </c>
      <c r="D519" t="s">
        <v>254</v>
      </c>
      <c r="E519" s="22">
        <v>32926.5099077587</v>
      </c>
      <c r="F519" s="22">
        <v>3646.97031659612</v>
      </c>
      <c r="G519" s="10">
        <v>3646.9492853438401</v>
      </c>
      <c r="H519" s="23">
        <f t="shared" si="16"/>
        <v>-2.103125227995406E-2</v>
      </c>
      <c r="I519" s="10">
        <v>32925.709686976297</v>
      </c>
      <c r="J519" s="23">
        <f t="shared" si="17"/>
        <v>-0.80022078240290284</v>
      </c>
    </row>
    <row r="520" spans="1:10">
      <c r="A520" t="s">
        <v>242</v>
      </c>
      <c r="B520" t="s">
        <v>244</v>
      </c>
      <c r="C520" s="20">
        <v>2047</v>
      </c>
      <c r="D520" t="s">
        <v>232</v>
      </c>
      <c r="E520" s="22">
        <v>14853.7369651355</v>
      </c>
      <c r="F520" s="22">
        <v>9235.2719674920299</v>
      </c>
      <c r="G520" s="10">
        <v>9884.2563696177494</v>
      </c>
      <c r="H520" s="23">
        <f t="shared" si="16"/>
        <v>648.9844021257195</v>
      </c>
      <c r="I520" s="10">
        <v>14845.805578470299</v>
      </c>
      <c r="J520" s="23">
        <f t="shared" si="17"/>
        <v>-7.9313866652009892</v>
      </c>
    </row>
    <row r="521" spans="1:10">
      <c r="A521" t="s">
        <v>242</v>
      </c>
      <c r="B521" t="s">
        <v>244</v>
      </c>
      <c r="C521" s="20">
        <v>2047</v>
      </c>
      <c r="D521" t="s">
        <v>272</v>
      </c>
      <c r="E521" s="22">
        <v>636427.014239365</v>
      </c>
      <c r="F521" s="22">
        <v>228945.98745538501</v>
      </c>
      <c r="G521" s="10">
        <v>228919.32828000799</v>
      </c>
      <c r="H521" s="23">
        <f t="shared" si="16"/>
        <v>-26.659175377018983</v>
      </c>
      <c r="I521" s="10">
        <v>636253.66315163404</v>
      </c>
      <c r="J521" s="23">
        <f t="shared" si="17"/>
        <v>-173.35108773095999</v>
      </c>
    </row>
    <row r="522" spans="1:10">
      <c r="A522" t="s">
        <v>242</v>
      </c>
      <c r="B522" t="s">
        <v>244</v>
      </c>
      <c r="C522" s="20">
        <v>2047</v>
      </c>
      <c r="D522" t="s">
        <v>208</v>
      </c>
      <c r="E522" s="22">
        <v>138088.705934211</v>
      </c>
      <c r="F522" s="22">
        <v>79519.328261261093</v>
      </c>
      <c r="G522" s="10">
        <v>82863.236389872996</v>
      </c>
      <c r="H522" s="23">
        <f t="shared" si="16"/>
        <v>3343.9081286119035</v>
      </c>
      <c r="I522" s="10">
        <v>138055.42772576699</v>
      </c>
      <c r="J522" s="23">
        <f t="shared" si="17"/>
        <v>-33.278208444011398</v>
      </c>
    </row>
    <row r="523" spans="1:10">
      <c r="A523" t="s">
        <v>242</v>
      </c>
      <c r="B523" t="s">
        <v>244</v>
      </c>
      <c r="C523" s="20">
        <v>2047</v>
      </c>
      <c r="D523" t="s">
        <v>218</v>
      </c>
      <c r="E523" s="22">
        <v>334919.45318281098</v>
      </c>
      <c r="F523" s="22">
        <v>293707.11901326099</v>
      </c>
      <c r="G523" s="10">
        <v>293585.58082425798</v>
      </c>
      <c r="H523" s="23">
        <f t="shared" si="16"/>
        <v>-121.53818900301121</v>
      </c>
      <c r="I523" s="10">
        <v>334760.28919771599</v>
      </c>
      <c r="J523" s="23">
        <f t="shared" si="17"/>
        <v>-159.16398509498686</v>
      </c>
    </row>
    <row r="524" spans="1:10">
      <c r="A524" t="s">
        <v>242</v>
      </c>
      <c r="B524" t="s">
        <v>244</v>
      </c>
      <c r="C524" s="20">
        <v>2047</v>
      </c>
      <c r="D524" t="s">
        <v>222</v>
      </c>
      <c r="E524" s="22">
        <v>495749.43226946401</v>
      </c>
      <c r="F524" s="22">
        <v>318315.45025932998</v>
      </c>
      <c r="G524" s="10">
        <v>319399.48409933399</v>
      </c>
      <c r="H524" s="23">
        <f t="shared" si="16"/>
        <v>1084.0338400040055</v>
      </c>
      <c r="I524" s="10">
        <v>495569.83465080202</v>
      </c>
      <c r="J524" s="23">
        <f t="shared" si="17"/>
        <v>-179.59761866199551</v>
      </c>
    </row>
    <row r="525" spans="1:10">
      <c r="A525" t="s">
        <v>242</v>
      </c>
      <c r="B525" t="s">
        <v>244</v>
      </c>
      <c r="C525" s="20">
        <v>2047</v>
      </c>
      <c r="D525" t="s">
        <v>226</v>
      </c>
      <c r="E525" s="22">
        <v>346720.32633681002</v>
      </c>
      <c r="F525" s="22">
        <v>193271.096517556</v>
      </c>
      <c r="G525" s="10">
        <v>193198.03276371799</v>
      </c>
      <c r="H525" s="23">
        <f t="shared" si="16"/>
        <v>-73.063753838010598</v>
      </c>
      <c r="I525" s="10">
        <v>346526.058989921</v>
      </c>
      <c r="J525" s="23">
        <f t="shared" si="17"/>
        <v>-194.26734688901342</v>
      </c>
    </row>
    <row r="526" spans="1:10">
      <c r="A526" t="s">
        <v>242</v>
      </c>
      <c r="B526" t="s">
        <v>244</v>
      </c>
      <c r="C526" s="20">
        <v>2047</v>
      </c>
      <c r="D526" t="s">
        <v>254</v>
      </c>
      <c r="E526" s="22">
        <v>32948.751016070499</v>
      </c>
      <c r="F526" s="22">
        <v>3591.3294469286702</v>
      </c>
      <c r="G526" s="10">
        <v>3591.30660045174</v>
      </c>
      <c r="H526" s="23">
        <f t="shared" si="16"/>
        <v>-2.2846476930226345E-2</v>
      </c>
      <c r="I526" s="10">
        <v>32947.883264015203</v>
      </c>
      <c r="J526" s="23">
        <f t="shared" si="17"/>
        <v>-0.86775205529556843</v>
      </c>
    </row>
    <row r="527" spans="1:10">
      <c r="A527" t="s">
        <v>242</v>
      </c>
      <c r="B527" t="s">
        <v>244</v>
      </c>
      <c r="C527" s="20">
        <v>2048</v>
      </c>
      <c r="D527" t="s">
        <v>232</v>
      </c>
      <c r="E527" s="22">
        <v>15287.3579868079</v>
      </c>
      <c r="F527" s="22">
        <v>9429.8655830395492</v>
      </c>
      <c r="G527" s="10">
        <v>10106.7472909022</v>
      </c>
      <c r="H527" s="23">
        <f t="shared" si="16"/>
        <v>676.88170786265073</v>
      </c>
      <c r="I527" s="10">
        <v>15278.663545413299</v>
      </c>
      <c r="J527" s="23">
        <f t="shared" si="17"/>
        <v>-8.6944413946002896</v>
      </c>
    </row>
    <row r="528" spans="1:10">
      <c r="A528" t="s">
        <v>242</v>
      </c>
      <c r="B528" t="s">
        <v>244</v>
      </c>
      <c r="C528" s="20">
        <v>2048</v>
      </c>
      <c r="D528" t="s">
        <v>272</v>
      </c>
      <c r="E528" s="22">
        <v>641878.90552990302</v>
      </c>
      <c r="F528" s="22">
        <v>232597.16603574299</v>
      </c>
      <c r="G528" s="10">
        <v>232567.22432602101</v>
      </c>
      <c r="H528" s="23">
        <f t="shared" si="16"/>
        <v>-29.941709721984807</v>
      </c>
      <c r="I528" s="10">
        <v>641692.37951910705</v>
      </c>
      <c r="J528" s="23">
        <f t="shared" si="17"/>
        <v>-186.52601079596207</v>
      </c>
    </row>
    <row r="529" spans="1:10">
      <c r="A529" t="s">
        <v>242</v>
      </c>
      <c r="B529" t="s">
        <v>244</v>
      </c>
      <c r="C529" s="20">
        <v>2048</v>
      </c>
      <c r="D529" t="s">
        <v>208</v>
      </c>
      <c r="E529" s="22">
        <v>141159.646479199</v>
      </c>
      <c r="F529" s="22">
        <v>81210.389879105394</v>
      </c>
      <c r="G529" s="10">
        <v>84706.021079665297</v>
      </c>
      <c r="H529" s="23">
        <f t="shared" si="16"/>
        <v>3495.6312005599029</v>
      </c>
      <c r="I529" s="10">
        <v>141123.50011586599</v>
      </c>
      <c r="J529" s="23">
        <f t="shared" si="17"/>
        <v>-36.146363333013142</v>
      </c>
    </row>
    <row r="530" spans="1:10">
      <c r="A530" t="s">
        <v>242</v>
      </c>
      <c r="B530" t="s">
        <v>244</v>
      </c>
      <c r="C530" s="20">
        <v>2048</v>
      </c>
      <c r="D530" t="s">
        <v>218</v>
      </c>
      <c r="E530" s="22">
        <v>340627.643031315</v>
      </c>
      <c r="F530" s="22">
        <v>298453.011502276</v>
      </c>
      <c r="G530" s="10">
        <v>298320.63592045702</v>
      </c>
      <c r="H530" s="23">
        <f t="shared" si="16"/>
        <v>-132.37558181898203</v>
      </c>
      <c r="I530" s="10">
        <v>340455.12240811501</v>
      </c>
      <c r="J530" s="23">
        <f t="shared" si="17"/>
        <v>-172.52062319999095</v>
      </c>
    </row>
    <row r="531" spans="1:10">
      <c r="A531" t="s">
        <v>242</v>
      </c>
      <c r="B531" t="s">
        <v>244</v>
      </c>
      <c r="C531" s="20">
        <v>2048</v>
      </c>
      <c r="D531" t="s">
        <v>222</v>
      </c>
      <c r="E531" s="22">
        <v>504494.59510367498</v>
      </c>
      <c r="F531" s="22">
        <v>323101.23923153302</v>
      </c>
      <c r="G531" s="10">
        <v>324217.60933358001</v>
      </c>
      <c r="H531" s="23">
        <f t="shared" si="16"/>
        <v>1116.3701020469889</v>
      </c>
      <c r="I531" s="10">
        <v>504299.02934186702</v>
      </c>
      <c r="J531" s="23">
        <f t="shared" si="17"/>
        <v>-195.56576180795673</v>
      </c>
    </row>
    <row r="532" spans="1:10">
      <c r="A532" t="s">
        <v>242</v>
      </c>
      <c r="B532" t="s">
        <v>244</v>
      </c>
      <c r="C532" s="20">
        <v>2048</v>
      </c>
      <c r="D532" t="s">
        <v>226</v>
      </c>
      <c r="E532" s="22">
        <v>354205.89320360299</v>
      </c>
      <c r="F532" s="22">
        <v>197390.337512214</v>
      </c>
      <c r="G532" s="10">
        <v>197309.285532157</v>
      </c>
      <c r="H532" s="23">
        <f t="shared" si="16"/>
        <v>-81.051980057003675</v>
      </c>
      <c r="I532" s="10">
        <v>353994.65246496501</v>
      </c>
      <c r="J532" s="23">
        <f t="shared" si="17"/>
        <v>-211.24073863797821</v>
      </c>
    </row>
    <row r="533" spans="1:10">
      <c r="A533" t="s">
        <v>242</v>
      </c>
      <c r="B533" t="s">
        <v>244</v>
      </c>
      <c r="C533" s="20">
        <v>2048</v>
      </c>
      <c r="D533" t="s">
        <v>254</v>
      </c>
      <c r="E533" s="22">
        <v>32977.783472597599</v>
      </c>
      <c r="F533" s="22">
        <v>3533.6151614918999</v>
      </c>
      <c r="G533" s="10">
        <v>3533.59051858982</v>
      </c>
      <c r="H533" s="23">
        <f t="shared" si="16"/>
        <v>-2.4642902079904161E-2</v>
      </c>
      <c r="I533" s="10">
        <v>32976.845848930498</v>
      </c>
      <c r="J533" s="23">
        <f t="shared" si="17"/>
        <v>-0.93762366710143397</v>
      </c>
    </row>
    <row r="534" spans="1:10">
      <c r="A534" t="s">
        <v>242</v>
      </c>
      <c r="B534" t="s">
        <v>244</v>
      </c>
      <c r="C534" s="20">
        <v>2049</v>
      </c>
      <c r="D534" t="s">
        <v>232</v>
      </c>
      <c r="E534" s="22">
        <v>15723.7240398991</v>
      </c>
      <c r="F534" s="22">
        <v>9629.8120664603903</v>
      </c>
      <c r="G534" s="10">
        <v>10334.6577056428</v>
      </c>
      <c r="H534" s="23">
        <f t="shared" si="16"/>
        <v>704.84563918240929</v>
      </c>
      <c r="I534" s="10">
        <v>15714.231843961201</v>
      </c>
      <c r="J534" s="23">
        <f t="shared" si="17"/>
        <v>-9.4921959378989413</v>
      </c>
    </row>
    <row r="535" spans="1:10">
      <c r="A535" t="s">
        <v>242</v>
      </c>
      <c r="B535" t="s">
        <v>244</v>
      </c>
      <c r="C535" s="20">
        <v>2049</v>
      </c>
      <c r="D535" t="s">
        <v>272</v>
      </c>
      <c r="E535" s="22">
        <v>647154.57615066203</v>
      </c>
      <c r="F535" s="22">
        <v>236217.88429555399</v>
      </c>
      <c r="G535" s="10">
        <v>236184.43798160201</v>
      </c>
      <c r="H535" s="23">
        <f t="shared" si="16"/>
        <v>-33.446313951979391</v>
      </c>
      <c r="I535" s="10">
        <v>646954.55035600194</v>
      </c>
      <c r="J535" s="23">
        <f t="shared" si="17"/>
        <v>-200.02579466009047</v>
      </c>
    </row>
    <row r="536" spans="1:10">
      <c r="A536" t="s">
        <v>242</v>
      </c>
      <c r="B536" t="s">
        <v>244</v>
      </c>
      <c r="C536" s="20">
        <v>2049</v>
      </c>
      <c r="D536" t="s">
        <v>208</v>
      </c>
      <c r="E536" s="22">
        <v>144177.569748093</v>
      </c>
      <c r="F536" s="22">
        <v>82920.546555731504</v>
      </c>
      <c r="G536" s="10">
        <v>86568.0702641526</v>
      </c>
      <c r="H536" s="23">
        <f t="shared" si="16"/>
        <v>3647.5237084210967</v>
      </c>
      <c r="I536" s="10">
        <v>144138.45328369801</v>
      </c>
      <c r="J536" s="23">
        <f t="shared" si="17"/>
        <v>-39.116464394988725</v>
      </c>
    </row>
    <row r="537" spans="1:10">
      <c r="A537" t="s">
        <v>242</v>
      </c>
      <c r="B537" t="s">
        <v>244</v>
      </c>
      <c r="C537" s="20">
        <v>2049</v>
      </c>
      <c r="D537" t="s">
        <v>218</v>
      </c>
      <c r="E537" s="22">
        <v>346224.73233380599</v>
      </c>
      <c r="F537" s="22">
        <v>303236.85049113299</v>
      </c>
      <c r="G537" s="10">
        <v>303093.15946859901</v>
      </c>
      <c r="H537" s="23">
        <f t="shared" si="16"/>
        <v>-143.6910225339816</v>
      </c>
      <c r="I537" s="10">
        <v>346038.41995901999</v>
      </c>
      <c r="J537" s="23">
        <f t="shared" si="17"/>
        <v>-186.31237478600815</v>
      </c>
    </row>
    <row r="538" spans="1:10">
      <c r="A538" t="s">
        <v>242</v>
      </c>
      <c r="B538" t="s">
        <v>244</v>
      </c>
      <c r="C538" s="20">
        <v>2049</v>
      </c>
      <c r="D538" t="s">
        <v>222</v>
      </c>
      <c r="E538" s="22">
        <v>513120.62024221302</v>
      </c>
      <c r="F538" s="22">
        <v>328107.62719313201</v>
      </c>
      <c r="G538" s="10">
        <v>329256.16241399501</v>
      </c>
      <c r="H538" s="23">
        <f t="shared" si="16"/>
        <v>1148.5352208630065</v>
      </c>
      <c r="I538" s="10">
        <v>512908.49533258798</v>
      </c>
      <c r="J538" s="23">
        <f t="shared" si="17"/>
        <v>-212.12490962503944</v>
      </c>
    </row>
    <row r="539" spans="1:10">
      <c r="A539" t="s">
        <v>242</v>
      </c>
      <c r="B539" t="s">
        <v>244</v>
      </c>
      <c r="C539" s="20">
        <v>2049</v>
      </c>
      <c r="D539" t="s">
        <v>226</v>
      </c>
      <c r="E539" s="22">
        <v>361603.21041284897</v>
      </c>
      <c r="F539" s="22">
        <v>201654.94749404999</v>
      </c>
      <c r="G539" s="10">
        <v>201565.46253171301</v>
      </c>
      <c r="H539" s="23">
        <f t="shared" si="16"/>
        <v>-89.484962336980971</v>
      </c>
      <c r="I539" s="10">
        <v>361374.377334013</v>
      </c>
      <c r="J539" s="23">
        <f t="shared" si="17"/>
        <v>-228.83307883597445</v>
      </c>
    </row>
    <row r="540" spans="1:10">
      <c r="A540" t="s">
        <v>242</v>
      </c>
      <c r="B540" t="s">
        <v>244</v>
      </c>
      <c r="C540" s="20">
        <v>2049</v>
      </c>
      <c r="D540" t="s">
        <v>254</v>
      </c>
      <c r="E540" s="22">
        <v>33012.3864577282</v>
      </c>
      <c r="F540" s="22">
        <v>3474.7943099323702</v>
      </c>
      <c r="G540" s="10">
        <v>3474.76789817908</v>
      </c>
      <c r="H540" s="23">
        <f t="shared" si="16"/>
        <v>-2.6411753290176421E-2</v>
      </c>
      <c r="I540" s="10">
        <v>33011.376830813599</v>
      </c>
      <c r="J540" s="23">
        <f t="shared" si="17"/>
        <v>-1.0096269146015402</v>
      </c>
    </row>
    <row r="541" spans="1:10">
      <c r="A541" t="s">
        <v>242</v>
      </c>
      <c r="B541" t="s">
        <v>244</v>
      </c>
      <c r="C541" s="20">
        <v>2050</v>
      </c>
      <c r="D541" t="s">
        <v>232</v>
      </c>
      <c r="E541" s="22">
        <v>16161.064520743001</v>
      </c>
      <c r="F541" s="22">
        <v>9831.6364475458304</v>
      </c>
      <c r="G541" s="10">
        <v>10564.6551505717</v>
      </c>
      <c r="H541" s="23">
        <f t="shared" si="16"/>
        <v>733.0187030258694</v>
      </c>
      <c r="I541" s="10">
        <v>16150.7411265873</v>
      </c>
      <c r="J541" s="23">
        <f t="shared" si="17"/>
        <v>-10.323394155700953</v>
      </c>
    </row>
    <row r="542" spans="1:10">
      <c r="A542" t="s">
        <v>242</v>
      </c>
      <c r="B542" t="s">
        <v>244</v>
      </c>
      <c r="C542" s="20">
        <v>2050</v>
      </c>
      <c r="D542" t="s">
        <v>272</v>
      </c>
      <c r="E542" s="22">
        <v>652254.88664175896</v>
      </c>
      <c r="F542" s="22">
        <v>239702.66291997</v>
      </c>
      <c r="G542" s="10">
        <v>239665.50238283601</v>
      </c>
      <c r="H542" s="23">
        <f t="shared" si="16"/>
        <v>-37.160537133982871</v>
      </c>
      <c r="I542" s="10">
        <v>652041.048852487</v>
      </c>
      <c r="J542" s="23">
        <f t="shared" si="17"/>
        <v>-213.83778927195817</v>
      </c>
    </row>
    <row r="543" spans="1:10">
      <c r="A543" t="s">
        <v>242</v>
      </c>
      <c r="B543" t="s">
        <v>244</v>
      </c>
      <c r="C543" s="20">
        <v>2050</v>
      </c>
      <c r="D543" t="s">
        <v>208</v>
      </c>
      <c r="E543" s="22">
        <v>147140.13870808299</v>
      </c>
      <c r="F543" s="22">
        <v>84608.606176702699</v>
      </c>
      <c r="G543" s="10">
        <v>88407.352194463994</v>
      </c>
      <c r="H543" s="23">
        <f t="shared" si="16"/>
        <v>3798.7460177612957</v>
      </c>
      <c r="I543" s="10">
        <v>147097.95278152401</v>
      </c>
      <c r="J543" s="23">
        <f t="shared" si="17"/>
        <v>-42.185926558973733</v>
      </c>
    </row>
    <row r="544" spans="1:10">
      <c r="A544" t="s">
        <v>242</v>
      </c>
      <c r="B544" t="s">
        <v>244</v>
      </c>
      <c r="C544" s="20">
        <v>2050</v>
      </c>
      <c r="D544" t="s">
        <v>218</v>
      </c>
      <c r="E544" s="22">
        <v>351705.21443949302</v>
      </c>
      <c r="F544" s="22">
        <v>307875.39908236801</v>
      </c>
      <c r="G544" s="10">
        <v>307720.04114350502</v>
      </c>
      <c r="H544" s="23">
        <f t="shared" si="16"/>
        <v>-155.35793886298779</v>
      </c>
      <c r="I544" s="10">
        <v>351504.691612483</v>
      </c>
      <c r="J544" s="23">
        <f t="shared" si="17"/>
        <v>-200.52282701001968</v>
      </c>
    </row>
    <row r="545" spans="1:10">
      <c r="A545" t="s">
        <v>242</v>
      </c>
      <c r="B545" t="s">
        <v>244</v>
      </c>
      <c r="C545" s="20">
        <v>2050</v>
      </c>
      <c r="D545" t="s">
        <v>222</v>
      </c>
      <c r="E545" s="22">
        <v>521613.733425743</v>
      </c>
      <c r="F545" s="22">
        <v>333183.68264434702</v>
      </c>
      <c r="G545" s="10">
        <v>334363.933966043</v>
      </c>
      <c r="H545" s="23">
        <f t="shared" si="16"/>
        <v>1180.2513216959778</v>
      </c>
      <c r="I545" s="10">
        <v>521384.481349535</v>
      </c>
      <c r="J545" s="23">
        <f t="shared" si="17"/>
        <v>-229.25207620800938</v>
      </c>
    </row>
    <row r="546" spans="1:10">
      <c r="A546" t="s">
        <v>242</v>
      </c>
      <c r="B546" t="s">
        <v>244</v>
      </c>
      <c r="C546" s="20">
        <v>2050</v>
      </c>
      <c r="D546" t="s">
        <v>226</v>
      </c>
      <c r="E546" s="22">
        <v>368890.67455777997</v>
      </c>
      <c r="F546" s="22">
        <v>205960.206984121</v>
      </c>
      <c r="G546" s="10">
        <v>205861.88336447501</v>
      </c>
      <c r="H546" s="23">
        <f t="shared" si="16"/>
        <v>-98.32361964599113</v>
      </c>
      <c r="I546" s="10">
        <v>368643.65517464699</v>
      </c>
      <c r="J546" s="23">
        <f t="shared" si="17"/>
        <v>-247.0193831329816</v>
      </c>
    </row>
    <row r="547" spans="1:10">
      <c r="A547" t="s">
        <v>242</v>
      </c>
      <c r="B547" t="s">
        <v>244</v>
      </c>
      <c r="C547" s="20">
        <v>2050</v>
      </c>
      <c r="D547" t="s">
        <v>254</v>
      </c>
      <c r="E547" s="22">
        <v>33051.437857421603</v>
      </c>
      <c r="F547" s="22">
        <v>3414.4013272914099</v>
      </c>
      <c r="G547" s="10">
        <v>3414.3731958804301</v>
      </c>
      <c r="H547" s="23">
        <f t="shared" si="16"/>
        <v>-2.8131410979767679E-2</v>
      </c>
      <c r="I547" s="10">
        <v>33050.354105419901</v>
      </c>
      <c r="J547" s="23">
        <f t="shared" si="17"/>
        <v>-1.0837520017012139</v>
      </c>
    </row>
    <row r="548" spans="1:10">
      <c r="A548" t="s">
        <v>247</v>
      </c>
      <c r="B548" t="s">
        <v>249</v>
      </c>
      <c r="C548" s="20">
        <v>2025</v>
      </c>
      <c r="D548" t="s">
        <v>232</v>
      </c>
      <c r="E548" s="22">
        <v>8428.9060305542207</v>
      </c>
      <c r="F548" s="22">
        <v>9668.8228063551105</v>
      </c>
      <c r="G548" s="10">
        <v>9668.8228063551105</v>
      </c>
      <c r="H548" s="23">
        <f t="shared" si="16"/>
        <v>0</v>
      </c>
      <c r="I548" s="10">
        <v>8428.9060305542207</v>
      </c>
      <c r="J548" s="23">
        <f t="shared" si="17"/>
        <v>0</v>
      </c>
    </row>
    <row r="549" spans="1:10">
      <c r="A549" t="s">
        <v>247</v>
      </c>
      <c r="B549" t="s">
        <v>249</v>
      </c>
      <c r="C549" s="20">
        <v>2025</v>
      </c>
      <c r="D549" t="s">
        <v>272</v>
      </c>
      <c r="E549" s="22">
        <v>479897.33372501301</v>
      </c>
      <c r="F549" s="22">
        <v>159105.61174118199</v>
      </c>
      <c r="G549" s="10">
        <v>159105.61174118199</v>
      </c>
      <c r="H549" s="23">
        <f t="shared" si="16"/>
        <v>0</v>
      </c>
      <c r="I549" s="10">
        <v>479897.33372501301</v>
      </c>
      <c r="J549" s="23">
        <f t="shared" si="17"/>
        <v>0</v>
      </c>
    </row>
    <row r="550" spans="1:10">
      <c r="A550" t="s">
        <v>247</v>
      </c>
      <c r="B550" t="s">
        <v>249</v>
      </c>
      <c r="C550" s="20">
        <v>2025</v>
      </c>
      <c r="D550" t="s">
        <v>208</v>
      </c>
      <c r="E550" s="22">
        <v>76355.816778588094</v>
      </c>
      <c r="F550" s="22">
        <v>63094.530810472199</v>
      </c>
      <c r="G550" s="10">
        <v>63094.530810472199</v>
      </c>
      <c r="H550" s="23">
        <f t="shared" si="16"/>
        <v>0</v>
      </c>
      <c r="I550" s="10">
        <v>76355.816778588094</v>
      </c>
      <c r="J550" s="23">
        <f t="shared" si="17"/>
        <v>0</v>
      </c>
    </row>
    <row r="551" spans="1:10">
      <c r="A551" t="s">
        <v>247</v>
      </c>
      <c r="B551" t="s">
        <v>249</v>
      </c>
      <c r="C551" s="20">
        <v>2025</v>
      </c>
      <c r="D551" t="s">
        <v>218</v>
      </c>
      <c r="E551" s="22">
        <v>207904.953216455</v>
      </c>
      <c r="F551" s="22">
        <v>240064.28701027401</v>
      </c>
      <c r="G551" s="10">
        <v>240064.28701027401</v>
      </c>
      <c r="H551" s="23">
        <f t="shared" si="16"/>
        <v>0</v>
      </c>
      <c r="I551" s="10">
        <v>207904.953216455</v>
      </c>
      <c r="J551" s="23">
        <f t="shared" si="17"/>
        <v>0</v>
      </c>
    </row>
    <row r="552" spans="1:10">
      <c r="A552" t="s">
        <v>247</v>
      </c>
      <c r="B552" t="s">
        <v>249</v>
      </c>
      <c r="C552" s="20">
        <v>2025</v>
      </c>
      <c r="D552" t="s">
        <v>222</v>
      </c>
      <c r="E552" s="22">
        <v>306292.00908888201</v>
      </c>
      <c r="F552" s="22">
        <v>368062.82206727797</v>
      </c>
      <c r="G552" s="10">
        <v>368786.78785647702</v>
      </c>
      <c r="H552" s="23">
        <f t="shared" si="16"/>
        <v>723.96578919905005</v>
      </c>
      <c r="I552" s="10">
        <v>306292.00908888201</v>
      </c>
      <c r="J552" s="23">
        <f t="shared" si="17"/>
        <v>0</v>
      </c>
    </row>
    <row r="553" spans="1:10">
      <c r="A553" t="s">
        <v>247</v>
      </c>
      <c r="B553" t="s">
        <v>249</v>
      </c>
      <c r="C553" s="20">
        <v>2025</v>
      </c>
      <c r="D553" t="s">
        <v>226</v>
      </c>
      <c r="E553" s="22">
        <v>197300.30955450001</v>
      </c>
      <c r="F553" s="22">
        <v>222132.32720945799</v>
      </c>
      <c r="G553" s="10">
        <v>222132.32720945799</v>
      </c>
      <c r="H553" s="23">
        <f t="shared" si="16"/>
        <v>0</v>
      </c>
      <c r="I553" s="10">
        <v>197300.30955450001</v>
      </c>
      <c r="J553" s="23">
        <f t="shared" si="17"/>
        <v>0</v>
      </c>
    </row>
    <row r="554" spans="1:10">
      <c r="A554" t="s">
        <v>247</v>
      </c>
      <c r="B554" t="s">
        <v>249</v>
      </c>
      <c r="C554" s="20">
        <v>2025</v>
      </c>
      <c r="D554" t="s">
        <v>254</v>
      </c>
      <c r="E554" s="22">
        <v>34256.1387097634</v>
      </c>
      <c r="F554" s="22">
        <v>4628.4588674042398</v>
      </c>
      <c r="G554" s="10">
        <v>4628.4588674042398</v>
      </c>
      <c r="H554" s="23">
        <f t="shared" si="16"/>
        <v>0</v>
      </c>
      <c r="I554" s="10">
        <v>34256.1387097634</v>
      </c>
      <c r="J554" s="23">
        <f t="shared" si="17"/>
        <v>0</v>
      </c>
    </row>
    <row r="555" spans="1:10">
      <c r="A555" t="s">
        <v>247</v>
      </c>
      <c r="B555" t="s">
        <v>249</v>
      </c>
      <c r="C555" s="20">
        <v>2026</v>
      </c>
      <c r="D555" t="s">
        <v>232</v>
      </c>
      <c r="E555" s="22">
        <v>8487.2578899051496</v>
      </c>
      <c r="F555" s="22">
        <v>8630.3166960235103</v>
      </c>
      <c r="G555" s="10">
        <v>8630.3166960235103</v>
      </c>
      <c r="H555" s="23">
        <f t="shared" si="16"/>
        <v>0</v>
      </c>
      <c r="I555" s="10">
        <v>8487.1724802605004</v>
      </c>
      <c r="J555" s="23">
        <f t="shared" si="17"/>
        <v>-8.5409644649189431E-2</v>
      </c>
    </row>
    <row r="556" spans="1:10">
      <c r="A556" t="s">
        <v>247</v>
      </c>
      <c r="B556" t="s">
        <v>249</v>
      </c>
      <c r="C556" s="20">
        <v>2026</v>
      </c>
      <c r="D556" t="s">
        <v>272</v>
      </c>
      <c r="E556" s="22">
        <v>487919.50424506399</v>
      </c>
      <c r="F556" s="22">
        <v>159012.29350942801</v>
      </c>
      <c r="G556" s="10">
        <v>159012.29350942801</v>
      </c>
      <c r="H556" s="23">
        <f t="shared" si="16"/>
        <v>0</v>
      </c>
      <c r="I556" s="10">
        <v>487916.81762222701</v>
      </c>
      <c r="J556" s="23">
        <f t="shared" si="17"/>
        <v>-2.6866228369763121</v>
      </c>
    </row>
    <row r="557" spans="1:10">
      <c r="A557" t="s">
        <v>247</v>
      </c>
      <c r="B557" t="s">
        <v>249</v>
      </c>
      <c r="C557" s="20">
        <v>2026</v>
      </c>
      <c r="D557" t="s">
        <v>208</v>
      </c>
      <c r="E557" s="22">
        <v>77889.062804282701</v>
      </c>
      <c r="F557" s="22">
        <v>59835.222784683501</v>
      </c>
      <c r="G557" s="10">
        <v>59835.222784683501</v>
      </c>
      <c r="H557" s="23">
        <f t="shared" si="16"/>
        <v>0</v>
      </c>
      <c r="I557" s="10">
        <v>77888.093163693993</v>
      </c>
      <c r="J557" s="23">
        <f t="shared" si="17"/>
        <v>-0.96964058870798908</v>
      </c>
    </row>
    <row r="558" spans="1:10">
      <c r="A558" t="s">
        <v>247</v>
      </c>
      <c r="B558" t="s">
        <v>249</v>
      </c>
      <c r="C558" s="20">
        <v>2026</v>
      </c>
      <c r="D558" t="s">
        <v>218</v>
      </c>
      <c r="E558" s="22">
        <v>212037.19258883101</v>
      </c>
      <c r="F558" s="22">
        <v>217295.447863307</v>
      </c>
      <c r="G558" s="10">
        <v>217295.447863307</v>
      </c>
      <c r="H558" s="23">
        <f t="shared" si="16"/>
        <v>0</v>
      </c>
      <c r="I558" s="10">
        <v>212035.127483499</v>
      </c>
      <c r="J558" s="23">
        <f t="shared" si="17"/>
        <v>-2.0651053320034407</v>
      </c>
    </row>
    <row r="559" spans="1:10">
      <c r="A559" t="s">
        <v>247</v>
      </c>
      <c r="B559" t="s">
        <v>249</v>
      </c>
      <c r="C559" s="20">
        <v>2026</v>
      </c>
      <c r="D559" t="s">
        <v>222</v>
      </c>
      <c r="E559" s="22">
        <v>313184.010457339</v>
      </c>
      <c r="F559" s="22">
        <v>340600.42555740202</v>
      </c>
      <c r="G559" s="10">
        <v>341949.40121155698</v>
      </c>
      <c r="H559" s="23">
        <f t="shared" si="16"/>
        <v>1348.9756541549577</v>
      </c>
      <c r="I559" s="10">
        <v>313184.010457339</v>
      </c>
      <c r="J559" s="23">
        <f t="shared" si="17"/>
        <v>0</v>
      </c>
    </row>
    <row r="560" spans="1:10">
      <c r="A560" t="s">
        <v>247</v>
      </c>
      <c r="B560" t="s">
        <v>249</v>
      </c>
      <c r="C560" s="20">
        <v>2026</v>
      </c>
      <c r="D560" t="s">
        <v>226</v>
      </c>
      <c r="E560" s="22">
        <v>201632.78954612999</v>
      </c>
      <c r="F560" s="22">
        <v>196955.62972686099</v>
      </c>
      <c r="G560" s="10">
        <v>196955.62972686099</v>
      </c>
      <c r="H560" s="23">
        <f t="shared" si="16"/>
        <v>0</v>
      </c>
      <c r="I560" s="10">
        <v>201630.43930838199</v>
      </c>
      <c r="J560" s="23">
        <f t="shared" si="17"/>
        <v>-2.3502377480035648</v>
      </c>
    </row>
    <row r="561" spans="1:10">
      <c r="A561" t="s">
        <v>247</v>
      </c>
      <c r="B561" t="s">
        <v>249</v>
      </c>
      <c r="C561" s="20">
        <v>2026</v>
      </c>
      <c r="D561" t="s">
        <v>254</v>
      </c>
      <c r="E561" s="22">
        <v>34358.127058585298</v>
      </c>
      <c r="F561" s="22">
        <v>4585.6944641320697</v>
      </c>
      <c r="G561" s="10">
        <v>4585.6944641320697</v>
      </c>
      <c r="H561" s="23">
        <f t="shared" si="16"/>
        <v>0</v>
      </c>
      <c r="I561" s="10">
        <v>34358.114801035903</v>
      </c>
      <c r="J561" s="23">
        <f t="shared" si="17"/>
        <v>-1.2257549395144451E-2</v>
      </c>
    </row>
    <row r="562" spans="1:10">
      <c r="A562" t="s">
        <v>247</v>
      </c>
      <c r="B562" t="s">
        <v>249</v>
      </c>
      <c r="C562" s="20">
        <v>2027</v>
      </c>
      <c r="D562" t="s">
        <v>232</v>
      </c>
      <c r="E562" s="22">
        <v>8612.4872100078192</v>
      </c>
      <c r="F562" s="22">
        <v>8063.3255349028796</v>
      </c>
      <c r="G562" s="10">
        <v>8063.3102933854098</v>
      </c>
      <c r="H562" s="23">
        <f t="shared" si="16"/>
        <v>-1.5241517469803512E-2</v>
      </c>
      <c r="I562" s="10">
        <v>8612.2418480508404</v>
      </c>
      <c r="J562" s="23">
        <f t="shared" si="17"/>
        <v>-0.24536195697874064</v>
      </c>
    </row>
    <row r="563" spans="1:10">
      <c r="A563" t="s">
        <v>247</v>
      </c>
      <c r="B563" t="s">
        <v>249</v>
      </c>
      <c r="C563" s="20">
        <v>2027</v>
      </c>
      <c r="D563" t="s">
        <v>272</v>
      </c>
      <c r="E563" s="22">
        <v>496239.67715603102</v>
      </c>
      <c r="F563" s="22">
        <v>159574.784485084</v>
      </c>
      <c r="G563" s="10">
        <v>159574.73316954801</v>
      </c>
      <c r="H563" s="23">
        <f t="shared" si="16"/>
        <v>-5.1315535994945094E-2</v>
      </c>
      <c r="I563" s="10">
        <v>496232.04421184101</v>
      </c>
      <c r="J563" s="23">
        <f t="shared" si="17"/>
        <v>-7.6329441900015809</v>
      </c>
    </row>
    <row r="564" spans="1:10">
      <c r="A564" t="s">
        <v>247</v>
      </c>
      <c r="B564" t="s">
        <v>249</v>
      </c>
      <c r="C564" s="20">
        <v>2027</v>
      </c>
      <c r="D564" t="s">
        <v>208</v>
      </c>
      <c r="E564" s="22">
        <v>79800.239517684997</v>
      </c>
      <c r="F564" s="22">
        <v>58111.327409796402</v>
      </c>
      <c r="G564" s="10">
        <v>58111.193082399397</v>
      </c>
      <c r="H564" s="23">
        <f t="shared" si="16"/>
        <v>-0.13432739700510865</v>
      </c>
      <c r="I564" s="10">
        <v>79797.470315957704</v>
      </c>
      <c r="J564" s="23">
        <f t="shared" si="17"/>
        <v>-2.7692017272929661</v>
      </c>
    </row>
    <row r="565" spans="1:10">
      <c r="A565" t="s">
        <v>247</v>
      </c>
      <c r="B565" t="s">
        <v>249</v>
      </c>
      <c r="C565" s="20">
        <v>2027</v>
      </c>
      <c r="D565" t="s">
        <v>218</v>
      </c>
      <c r="E565" s="22">
        <v>216701.62307565799</v>
      </c>
      <c r="F565" s="22">
        <v>212910.23822470201</v>
      </c>
      <c r="G565" s="10">
        <v>212909.016184801</v>
      </c>
      <c r="H565" s="23">
        <f t="shared" si="16"/>
        <v>-1.2220399010111578</v>
      </c>
      <c r="I565" s="10">
        <v>216695.74168713801</v>
      </c>
      <c r="J565" s="23">
        <f t="shared" si="17"/>
        <v>-5.8813885199779179</v>
      </c>
    </row>
    <row r="566" spans="1:10">
      <c r="A566" t="s">
        <v>247</v>
      </c>
      <c r="B566" t="s">
        <v>249</v>
      </c>
      <c r="C566" s="20">
        <v>2027</v>
      </c>
      <c r="D566" t="s">
        <v>222</v>
      </c>
      <c r="E566" s="22">
        <v>320735.66573072801</v>
      </c>
      <c r="F566" s="22">
        <v>322101.431272469</v>
      </c>
      <c r="G566" s="10">
        <v>324000.19164164597</v>
      </c>
      <c r="H566" s="23">
        <f t="shared" si="16"/>
        <v>1898.7603691769764</v>
      </c>
      <c r="I566" s="10">
        <v>320735.61575477198</v>
      </c>
      <c r="J566" s="23">
        <f t="shared" si="17"/>
        <v>-4.997595603344962E-2</v>
      </c>
    </row>
    <row r="567" spans="1:10">
      <c r="A567" t="s">
        <v>247</v>
      </c>
      <c r="B567" t="s">
        <v>249</v>
      </c>
      <c r="C567" s="20">
        <v>2027</v>
      </c>
      <c r="D567" t="s">
        <v>226</v>
      </c>
      <c r="E567" s="22">
        <v>206672.17958504401</v>
      </c>
      <c r="F567" s="22">
        <v>182364.92080163801</v>
      </c>
      <c r="G567" s="10">
        <v>182364.70096652099</v>
      </c>
      <c r="H567" s="23">
        <f t="shared" si="16"/>
        <v>-0.21983511702273972</v>
      </c>
      <c r="I567" s="10">
        <v>206665.47518705399</v>
      </c>
      <c r="J567" s="23">
        <f t="shared" si="17"/>
        <v>-6.7043979900190607</v>
      </c>
    </row>
    <row r="568" spans="1:10">
      <c r="A568" t="s">
        <v>247</v>
      </c>
      <c r="B568" t="s">
        <v>249</v>
      </c>
      <c r="C568" s="20">
        <v>2027</v>
      </c>
      <c r="D568" t="s">
        <v>254</v>
      </c>
      <c r="E568" s="22">
        <v>34415.775428181303</v>
      </c>
      <c r="F568" s="22">
        <v>4539.0708703943201</v>
      </c>
      <c r="G568" s="10">
        <v>4539.0707864093602</v>
      </c>
      <c r="H568" s="23">
        <f t="shared" si="16"/>
        <v>-8.3984959928784519E-5</v>
      </c>
      <c r="I568" s="10">
        <v>34415.740535177501</v>
      </c>
      <c r="J568" s="23">
        <f t="shared" si="17"/>
        <v>-3.4893003801698796E-2</v>
      </c>
    </row>
    <row r="569" spans="1:10">
      <c r="A569" t="s">
        <v>247</v>
      </c>
      <c r="B569" t="s">
        <v>249</v>
      </c>
      <c r="C569" s="20">
        <v>2028</v>
      </c>
      <c r="D569" t="s">
        <v>232</v>
      </c>
      <c r="E569" s="22">
        <v>8770.5008047184492</v>
      </c>
      <c r="F569" s="22">
        <v>7756.3570203699501</v>
      </c>
      <c r="G569" s="10">
        <v>7756.3022027525403</v>
      </c>
      <c r="H569" s="23">
        <f t="shared" si="16"/>
        <v>-5.4817617409753439E-2</v>
      </c>
      <c r="I569" s="10">
        <v>8770.0285438298397</v>
      </c>
      <c r="J569" s="23">
        <f t="shared" si="17"/>
        <v>-0.47226088860952586</v>
      </c>
    </row>
    <row r="570" spans="1:10">
      <c r="A570" t="s">
        <v>247</v>
      </c>
      <c r="B570" t="s">
        <v>249</v>
      </c>
      <c r="C570" s="20">
        <v>2028</v>
      </c>
      <c r="D570" t="s">
        <v>272</v>
      </c>
      <c r="E570" s="22">
        <v>504656.00417211198</v>
      </c>
      <c r="F570" s="22">
        <v>160847.121065029</v>
      </c>
      <c r="G570" s="10">
        <v>160846.922730166</v>
      </c>
      <c r="H570" s="23">
        <f t="shared" si="16"/>
        <v>-0.19833486300194636</v>
      </c>
      <c r="I570" s="10">
        <v>504641.50422848598</v>
      </c>
      <c r="J570" s="23">
        <f t="shared" si="17"/>
        <v>-14.499943625996821</v>
      </c>
    </row>
    <row r="571" spans="1:10">
      <c r="A571" t="s">
        <v>247</v>
      </c>
      <c r="B571" t="s">
        <v>249</v>
      </c>
      <c r="C571" s="20">
        <v>2028</v>
      </c>
      <c r="D571" t="s">
        <v>208</v>
      </c>
      <c r="E571" s="22">
        <v>81930.637372674493</v>
      </c>
      <c r="F571" s="22">
        <v>57387.394223155803</v>
      </c>
      <c r="G571" s="10">
        <v>57386.905439017297</v>
      </c>
      <c r="H571" s="23">
        <f t="shared" si="16"/>
        <v>-0.48878413850616198</v>
      </c>
      <c r="I571" s="10">
        <v>81925.343160144403</v>
      </c>
      <c r="J571" s="23">
        <f t="shared" si="17"/>
        <v>-5.29421253009059</v>
      </c>
    </row>
    <row r="572" spans="1:10">
      <c r="A572" t="s">
        <v>247</v>
      </c>
      <c r="B572" t="s">
        <v>249</v>
      </c>
      <c r="C572" s="20">
        <v>2028</v>
      </c>
      <c r="D572" t="s">
        <v>218</v>
      </c>
      <c r="E572" s="22">
        <v>221730.10521461701</v>
      </c>
      <c r="F572" s="22">
        <v>211973.31449476801</v>
      </c>
      <c r="G572" s="10">
        <v>211969.53183275199</v>
      </c>
      <c r="H572" s="23">
        <f t="shared" si="16"/>
        <v>-3.782662016019458</v>
      </c>
      <c r="I572" s="10">
        <v>221718.887562572</v>
      </c>
      <c r="J572" s="23">
        <f t="shared" si="17"/>
        <v>-11.217652045015711</v>
      </c>
    </row>
    <row r="573" spans="1:10">
      <c r="A573" t="s">
        <v>247</v>
      </c>
      <c r="B573" t="s">
        <v>249</v>
      </c>
      <c r="C573" s="20">
        <v>2028</v>
      </c>
      <c r="D573" t="s">
        <v>222</v>
      </c>
      <c r="E573" s="22">
        <v>328616.64389450499</v>
      </c>
      <c r="F573" s="22">
        <v>309313.08817505097</v>
      </c>
      <c r="G573" s="10">
        <v>311706.009887736</v>
      </c>
      <c r="H573" s="23">
        <f t="shared" si="16"/>
        <v>2392.9217126850272</v>
      </c>
      <c r="I573" s="10">
        <v>328616.46234242298</v>
      </c>
      <c r="J573" s="23">
        <f t="shared" si="17"/>
        <v>-0.18155208200914785</v>
      </c>
    </row>
    <row r="574" spans="1:10">
      <c r="A574" t="s">
        <v>247</v>
      </c>
      <c r="B574" t="s">
        <v>249</v>
      </c>
      <c r="C574" s="20">
        <v>2028</v>
      </c>
      <c r="D574" t="s">
        <v>226</v>
      </c>
      <c r="E574" s="22">
        <v>212125.14682945999</v>
      </c>
      <c r="F574" s="22">
        <v>172998.97879997801</v>
      </c>
      <c r="G574" s="10">
        <v>172998.157472433</v>
      </c>
      <c r="H574" s="23">
        <f t="shared" si="16"/>
        <v>-0.82132754501071759</v>
      </c>
      <c r="I574" s="10">
        <v>212112.340383506</v>
      </c>
      <c r="J574" s="23">
        <f t="shared" si="17"/>
        <v>-12.806445953989169</v>
      </c>
    </row>
    <row r="575" spans="1:10">
      <c r="A575" t="s">
        <v>247</v>
      </c>
      <c r="B575" t="s">
        <v>249</v>
      </c>
      <c r="C575" s="20">
        <v>2028</v>
      </c>
      <c r="D575" t="s">
        <v>254</v>
      </c>
      <c r="E575" s="22">
        <v>34426.718509309001</v>
      </c>
      <c r="F575" s="22">
        <v>4491.2980322377998</v>
      </c>
      <c r="G575" s="10">
        <v>4491.2977178483097</v>
      </c>
      <c r="H575" s="23">
        <f t="shared" si="16"/>
        <v>-3.1438949008588679E-4</v>
      </c>
      <c r="I575" s="10">
        <v>34426.652062892601</v>
      </c>
      <c r="J575" s="23">
        <f t="shared" si="17"/>
        <v>-6.6446416400140151E-2</v>
      </c>
    </row>
    <row r="576" spans="1:10">
      <c r="A576" t="s">
        <v>247</v>
      </c>
      <c r="B576" t="s">
        <v>249</v>
      </c>
      <c r="C576" s="20">
        <v>2029</v>
      </c>
      <c r="D576" t="s">
        <v>232</v>
      </c>
      <c r="E576" s="22">
        <v>8950.6334162952608</v>
      </c>
      <c r="F576" s="22">
        <v>7601.6366838321901</v>
      </c>
      <c r="G576" s="10">
        <v>7601.5128732291096</v>
      </c>
      <c r="H576" s="23">
        <f t="shared" si="16"/>
        <v>-0.12381060308052838</v>
      </c>
      <c r="I576" s="10">
        <v>8949.8720445493509</v>
      </c>
      <c r="J576" s="23">
        <f t="shared" si="17"/>
        <v>-0.76137174590985524</v>
      </c>
    </row>
    <row r="577" spans="1:10">
      <c r="A577" t="s">
        <v>247</v>
      </c>
      <c r="B577" t="s">
        <v>249</v>
      </c>
      <c r="C577" s="20">
        <v>2029</v>
      </c>
      <c r="D577" t="s">
        <v>272</v>
      </c>
      <c r="E577" s="22">
        <v>513077.72859910497</v>
      </c>
      <c r="F577" s="22">
        <v>162723.54066091499</v>
      </c>
      <c r="G577" s="10">
        <v>162723.060175302</v>
      </c>
      <c r="H577" s="23">
        <f t="shared" si="16"/>
        <v>-0.48048561299219728</v>
      </c>
      <c r="I577" s="10">
        <v>513054.70409439103</v>
      </c>
      <c r="J577" s="23">
        <f t="shared" si="17"/>
        <v>-23.024504713946953</v>
      </c>
    </row>
    <row r="578" spans="1:10">
      <c r="A578" t="s">
        <v>247</v>
      </c>
      <c r="B578" t="s">
        <v>249</v>
      </c>
      <c r="C578" s="20">
        <v>2029</v>
      </c>
      <c r="D578" t="s">
        <v>208</v>
      </c>
      <c r="E578" s="22">
        <v>84223.412443926602</v>
      </c>
      <c r="F578" s="22">
        <v>57303.590010877</v>
      </c>
      <c r="G578" s="10">
        <v>57302.473542253902</v>
      </c>
      <c r="H578" s="23">
        <f t="shared" ref="H578:H641" si="18">G578-F578</f>
        <v>-1.1164686230986263</v>
      </c>
      <c r="I578" s="10">
        <v>84214.941243806999</v>
      </c>
      <c r="J578" s="23">
        <f t="shared" ref="J578:J641" si="19">I578-E578</f>
        <v>-8.4712001196021447</v>
      </c>
    </row>
    <row r="579" spans="1:10">
      <c r="A579" t="s">
        <v>247</v>
      </c>
      <c r="B579" t="s">
        <v>249</v>
      </c>
      <c r="C579" s="20">
        <v>2029</v>
      </c>
      <c r="D579" t="s">
        <v>218</v>
      </c>
      <c r="E579" s="22">
        <v>227017.29572299801</v>
      </c>
      <c r="F579" s="22">
        <v>212953.944682876</v>
      </c>
      <c r="G579" s="10">
        <v>212946.302203706</v>
      </c>
      <c r="H579" s="23">
        <f t="shared" si="18"/>
        <v>-7.6424791699973866</v>
      </c>
      <c r="I579" s="10">
        <v>226999.388995758</v>
      </c>
      <c r="J579" s="23">
        <f t="shared" si="19"/>
        <v>-17.906727240013424</v>
      </c>
    </row>
    <row r="580" spans="1:10">
      <c r="A580" t="s">
        <v>247</v>
      </c>
      <c r="B580" t="s">
        <v>249</v>
      </c>
      <c r="C580" s="20">
        <v>2029</v>
      </c>
      <c r="D580" t="s">
        <v>222</v>
      </c>
      <c r="E580" s="22">
        <v>336724.93952147802</v>
      </c>
      <c r="F580" s="22">
        <v>300245.00262888998</v>
      </c>
      <c r="G580" s="10">
        <v>303091.51388963597</v>
      </c>
      <c r="H580" s="23">
        <f t="shared" si="18"/>
        <v>2846.5112607459887</v>
      </c>
      <c r="I580" s="10">
        <v>336724.52108083002</v>
      </c>
      <c r="J580" s="23">
        <f t="shared" si="19"/>
        <v>-0.41844064800534397</v>
      </c>
    </row>
    <row r="581" spans="1:10">
      <c r="A581" t="s">
        <v>247</v>
      </c>
      <c r="B581" t="s">
        <v>249</v>
      </c>
      <c r="C581" s="20">
        <v>2029</v>
      </c>
      <c r="D581" t="s">
        <v>226</v>
      </c>
      <c r="E581" s="22">
        <v>217881.097671608</v>
      </c>
      <c r="F581" s="22">
        <v>166668.98690204701</v>
      </c>
      <c r="G581" s="10">
        <v>166667.06385395699</v>
      </c>
      <c r="H581" s="23">
        <f t="shared" si="18"/>
        <v>-1.9230480900150724</v>
      </c>
      <c r="I581" s="10">
        <v>217860.62154228799</v>
      </c>
      <c r="J581" s="23">
        <f t="shared" si="19"/>
        <v>-20.47612932001357</v>
      </c>
    </row>
    <row r="582" spans="1:10">
      <c r="A582" t="s">
        <v>247</v>
      </c>
      <c r="B582" t="s">
        <v>249</v>
      </c>
      <c r="C582" s="20">
        <v>2029</v>
      </c>
      <c r="D582" t="s">
        <v>254</v>
      </c>
      <c r="E582" s="22">
        <v>34407.366924634603</v>
      </c>
      <c r="F582" s="22">
        <v>4446.3495159566</v>
      </c>
      <c r="G582" s="10">
        <v>4446.3487782668799</v>
      </c>
      <c r="H582" s="23">
        <f t="shared" si="18"/>
        <v>-7.376897201538668E-4</v>
      </c>
      <c r="I582" s="10">
        <v>34407.261123561402</v>
      </c>
      <c r="J582" s="23">
        <f t="shared" si="19"/>
        <v>-0.10580107320129173</v>
      </c>
    </row>
    <row r="583" spans="1:10">
      <c r="A583" t="s">
        <v>247</v>
      </c>
      <c r="B583" t="s">
        <v>249</v>
      </c>
      <c r="C583" s="20">
        <v>2030</v>
      </c>
      <c r="D583" t="s">
        <v>232</v>
      </c>
      <c r="E583" s="22">
        <v>9149.0006068553703</v>
      </c>
      <c r="F583" s="22">
        <v>7534.4248079877698</v>
      </c>
      <c r="G583" s="10">
        <v>7534.1991427099401</v>
      </c>
      <c r="H583" s="23">
        <f t="shared" si="18"/>
        <v>-0.2256652778296484</v>
      </c>
      <c r="I583" s="10">
        <v>9147.8901189157405</v>
      </c>
      <c r="J583" s="23">
        <f t="shared" si="19"/>
        <v>-1.1104879396298202</v>
      </c>
    </row>
    <row r="584" spans="1:10">
      <c r="A584" t="s">
        <v>247</v>
      </c>
      <c r="B584" t="s">
        <v>249</v>
      </c>
      <c r="C584" s="20">
        <v>2030</v>
      </c>
      <c r="D584" t="s">
        <v>272</v>
      </c>
      <c r="E584" s="22">
        <v>521429.11459007999</v>
      </c>
      <c r="F584" s="22">
        <v>165090.46554898901</v>
      </c>
      <c r="G584" s="10">
        <v>165089.53376645601</v>
      </c>
      <c r="H584" s="23">
        <f t="shared" si="18"/>
        <v>-0.93178253300720826</v>
      </c>
      <c r="I584" s="10">
        <v>521396.110534226</v>
      </c>
      <c r="J584" s="23">
        <f t="shared" si="19"/>
        <v>-33.004055853991304</v>
      </c>
    </row>
    <row r="585" spans="1:10">
      <c r="A585" t="s">
        <v>247</v>
      </c>
      <c r="B585" t="s">
        <v>249</v>
      </c>
      <c r="C585" s="20">
        <v>2030</v>
      </c>
      <c r="D585" t="s">
        <v>208</v>
      </c>
      <c r="E585" s="22">
        <v>86648.948565909901</v>
      </c>
      <c r="F585" s="22">
        <v>57647.573812422801</v>
      </c>
      <c r="G585" s="10">
        <v>57645.526327699503</v>
      </c>
      <c r="H585" s="23">
        <f t="shared" si="18"/>
        <v>-2.0474847232981119</v>
      </c>
      <c r="I585" s="10">
        <v>86636.697880774096</v>
      </c>
      <c r="J585" s="23">
        <f t="shared" si="19"/>
        <v>-12.250685135804815</v>
      </c>
    </row>
    <row r="586" spans="1:10">
      <c r="A586" t="s">
        <v>247</v>
      </c>
      <c r="B586" t="s">
        <v>249</v>
      </c>
      <c r="C586" s="20">
        <v>2030</v>
      </c>
      <c r="D586" t="s">
        <v>218</v>
      </c>
      <c r="E586" s="22">
        <v>232500.38473291299</v>
      </c>
      <c r="F586" s="22">
        <v>215113.78980881299</v>
      </c>
      <c r="G586" s="10">
        <v>215101.066136293</v>
      </c>
      <c r="H586" s="23">
        <f t="shared" si="18"/>
        <v>-12.723672519990942</v>
      </c>
      <c r="I586" s="10">
        <v>232474.55718416299</v>
      </c>
      <c r="J586" s="23">
        <f t="shared" si="19"/>
        <v>-25.827548750006827</v>
      </c>
    </row>
    <row r="587" spans="1:10">
      <c r="A587" t="s">
        <v>247</v>
      </c>
      <c r="B587" t="s">
        <v>249</v>
      </c>
      <c r="C587" s="20">
        <v>2030</v>
      </c>
      <c r="D587" t="s">
        <v>222</v>
      </c>
      <c r="E587" s="22">
        <v>345003.44217227999</v>
      </c>
      <c r="F587" s="22">
        <v>293601.98605365999</v>
      </c>
      <c r="G587" s="10">
        <v>296867.39898945502</v>
      </c>
      <c r="H587" s="23">
        <f t="shared" si="18"/>
        <v>3265.4129357950296</v>
      </c>
      <c r="I587" s="10">
        <v>345002.66293452698</v>
      </c>
      <c r="J587" s="23">
        <f t="shared" si="19"/>
        <v>-0.7792377530131489</v>
      </c>
    </row>
    <row r="588" spans="1:10">
      <c r="A588" t="s">
        <v>247</v>
      </c>
      <c r="B588" t="s">
        <v>249</v>
      </c>
      <c r="C588" s="20">
        <v>2030</v>
      </c>
      <c r="D588" t="s">
        <v>226</v>
      </c>
      <c r="E588" s="22">
        <v>223885.60284462399</v>
      </c>
      <c r="F588" s="22">
        <v>162419.802247207</v>
      </c>
      <c r="G588" s="10">
        <v>162416.19889017899</v>
      </c>
      <c r="H588" s="23">
        <f t="shared" si="18"/>
        <v>-3.6033570280123968</v>
      </c>
      <c r="I588" s="10">
        <v>223856.01156337</v>
      </c>
      <c r="J588" s="23">
        <f t="shared" si="19"/>
        <v>-29.591281253990019</v>
      </c>
    </row>
    <row r="589" spans="1:10">
      <c r="A589" t="s">
        <v>247</v>
      </c>
      <c r="B589" t="s">
        <v>249</v>
      </c>
      <c r="C589" s="20">
        <v>2030</v>
      </c>
      <c r="D589" t="s">
        <v>254</v>
      </c>
      <c r="E589" s="22">
        <v>34357.310580458303</v>
      </c>
      <c r="F589" s="22">
        <v>4399.0526971644204</v>
      </c>
      <c r="G589" s="10">
        <v>4399.0513110961001</v>
      </c>
      <c r="H589" s="23">
        <f t="shared" si="18"/>
        <v>-1.386068320243794E-3</v>
      </c>
      <c r="I589" s="10">
        <v>34357.158462389802</v>
      </c>
      <c r="J589" s="23">
        <f t="shared" si="19"/>
        <v>-0.15211806850129506</v>
      </c>
    </row>
    <row r="590" spans="1:10">
      <c r="A590" t="s">
        <v>247</v>
      </c>
      <c r="B590" t="s">
        <v>249</v>
      </c>
      <c r="C590" s="20">
        <v>2031</v>
      </c>
      <c r="D590" t="s">
        <v>232</v>
      </c>
      <c r="E590" s="22">
        <v>9363.9255277529701</v>
      </c>
      <c r="F590" s="22">
        <v>7523.9005019006299</v>
      </c>
      <c r="G590" s="10">
        <v>7523.5387936035704</v>
      </c>
      <c r="H590" s="23">
        <f t="shared" si="18"/>
        <v>-0.36170829705952201</v>
      </c>
      <c r="I590" s="10">
        <v>9362.4074228011905</v>
      </c>
      <c r="J590" s="23">
        <f t="shared" si="19"/>
        <v>-1.5181049517796055</v>
      </c>
    </row>
    <row r="591" spans="1:10">
      <c r="A591" t="s">
        <v>247</v>
      </c>
      <c r="B591" t="s">
        <v>249</v>
      </c>
      <c r="C591" s="20">
        <v>2031</v>
      </c>
      <c r="D591" t="s">
        <v>272</v>
      </c>
      <c r="E591" s="22">
        <v>529546.03502892598</v>
      </c>
      <c r="F591" s="22">
        <v>167626.139784189</v>
      </c>
      <c r="G591" s="10">
        <v>167624.55914584</v>
      </c>
      <c r="H591" s="23">
        <f t="shared" si="18"/>
        <v>-1.5806383489980362</v>
      </c>
      <c r="I591" s="10">
        <v>529501.77046828205</v>
      </c>
      <c r="J591" s="23">
        <f t="shared" si="19"/>
        <v>-44.264560643932782</v>
      </c>
    </row>
    <row r="592" spans="1:10">
      <c r="A592" t="s">
        <v>247</v>
      </c>
      <c r="B592" t="s">
        <v>249</v>
      </c>
      <c r="C592" s="20">
        <v>2031</v>
      </c>
      <c r="D592" t="s">
        <v>208</v>
      </c>
      <c r="E592" s="22">
        <v>89186.298554528606</v>
      </c>
      <c r="F592" s="22">
        <v>58203.137541428099</v>
      </c>
      <c r="G592" s="10">
        <v>58199.843428685599</v>
      </c>
      <c r="H592" s="23">
        <f t="shared" si="18"/>
        <v>-3.2941127425001469</v>
      </c>
      <c r="I592" s="10">
        <v>89169.706996492096</v>
      </c>
      <c r="J592" s="23">
        <f t="shared" si="19"/>
        <v>-16.591558036510833</v>
      </c>
    </row>
    <row r="593" spans="1:10">
      <c r="A593" t="s">
        <v>247</v>
      </c>
      <c r="B593" t="s">
        <v>249</v>
      </c>
      <c r="C593" s="20">
        <v>2031</v>
      </c>
      <c r="D593" t="s">
        <v>218</v>
      </c>
      <c r="E593" s="22">
        <v>238135.433432372</v>
      </c>
      <c r="F593" s="22">
        <v>217857.44306349501</v>
      </c>
      <c r="G593" s="10">
        <v>217838.52712465101</v>
      </c>
      <c r="H593" s="23">
        <f t="shared" si="18"/>
        <v>-18.915938844002085</v>
      </c>
      <c r="I593" s="10">
        <v>238100.557779275</v>
      </c>
      <c r="J593" s="23">
        <f t="shared" si="19"/>
        <v>-34.875653096998576</v>
      </c>
    </row>
    <row r="594" spans="1:10">
      <c r="A594" t="s">
        <v>247</v>
      </c>
      <c r="B594" t="s">
        <v>249</v>
      </c>
      <c r="C594" s="20">
        <v>2031</v>
      </c>
      <c r="D594" t="s">
        <v>222</v>
      </c>
      <c r="E594" s="22">
        <v>353390.865317691</v>
      </c>
      <c r="F594" s="22">
        <v>288423.20132514101</v>
      </c>
      <c r="G594" s="10">
        <v>292077.17059703002</v>
      </c>
      <c r="H594" s="23">
        <f t="shared" si="18"/>
        <v>3653.9692718890146</v>
      </c>
      <c r="I594" s="10">
        <v>353389.58689310902</v>
      </c>
      <c r="J594" s="23">
        <f t="shared" si="19"/>
        <v>-1.2784245819784701</v>
      </c>
    </row>
    <row r="595" spans="1:10">
      <c r="A595" t="s">
        <v>247</v>
      </c>
      <c r="B595" t="s">
        <v>249</v>
      </c>
      <c r="C595" s="20">
        <v>2031</v>
      </c>
      <c r="D595" t="s">
        <v>226</v>
      </c>
      <c r="E595" s="22">
        <v>230097.47325867901</v>
      </c>
      <c r="F595" s="22">
        <v>159433.848169284</v>
      </c>
      <c r="G595" s="10">
        <v>159427.93543122901</v>
      </c>
      <c r="H595" s="23">
        <f t="shared" si="18"/>
        <v>-5.9127380549907684</v>
      </c>
      <c r="I595" s="10">
        <v>230057.42281729399</v>
      </c>
      <c r="J595" s="23">
        <f t="shared" si="19"/>
        <v>-40.050441385013983</v>
      </c>
    </row>
    <row r="596" spans="1:10">
      <c r="A596" t="s">
        <v>247</v>
      </c>
      <c r="B596" t="s">
        <v>249</v>
      </c>
      <c r="C596" s="20">
        <v>2031</v>
      </c>
      <c r="D596" t="s">
        <v>254</v>
      </c>
      <c r="E596" s="22">
        <v>34254.124056710003</v>
      </c>
      <c r="F596" s="22">
        <v>4352.6708898868901</v>
      </c>
      <c r="G596" s="10">
        <v>4352.6686117824102</v>
      </c>
      <c r="H596" s="23">
        <f t="shared" si="18"/>
        <v>-2.2781044799558003E-3</v>
      </c>
      <c r="I596" s="10">
        <v>34253.919365265698</v>
      </c>
      <c r="J596" s="23">
        <f t="shared" si="19"/>
        <v>-0.2046914443053538</v>
      </c>
    </row>
    <row r="597" spans="1:10">
      <c r="A597" t="s">
        <v>247</v>
      </c>
      <c r="B597" t="s">
        <v>249</v>
      </c>
      <c r="C597" s="20">
        <v>2032</v>
      </c>
      <c r="D597" t="s">
        <v>232</v>
      </c>
      <c r="E597" s="22">
        <v>9595.2455775757298</v>
      </c>
      <c r="F597" s="22">
        <v>7552.6456440642096</v>
      </c>
      <c r="G597" s="10">
        <v>7552.1126249187701</v>
      </c>
      <c r="H597" s="23">
        <f t="shared" si="18"/>
        <v>-0.53301914543953899</v>
      </c>
      <c r="I597" s="10">
        <v>9593.2618594135602</v>
      </c>
      <c r="J597" s="23">
        <f t="shared" si="19"/>
        <v>-1.98371816216968</v>
      </c>
    </row>
    <row r="598" spans="1:10">
      <c r="A598" t="s">
        <v>247</v>
      </c>
      <c r="B598" t="s">
        <v>249</v>
      </c>
      <c r="C598" s="20">
        <v>2032</v>
      </c>
      <c r="D598" t="s">
        <v>272</v>
      </c>
      <c r="E598" s="22">
        <v>537340.86132121005</v>
      </c>
      <c r="F598" s="22">
        <v>170493.027840995</v>
      </c>
      <c r="G598" s="10">
        <v>170490.57460842101</v>
      </c>
      <c r="H598" s="23">
        <f t="shared" si="18"/>
        <v>-2.4532325739855878</v>
      </c>
      <c r="I598" s="10">
        <v>537284.20595619699</v>
      </c>
      <c r="J598" s="23">
        <f t="shared" si="19"/>
        <v>-56.655365013051778</v>
      </c>
    </row>
    <row r="599" spans="1:10">
      <c r="A599" t="s">
        <v>247</v>
      </c>
      <c r="B599" t="s">
        <v>249</v>
      </c>
      <c r="C599" s="20">
        <v>2032</v>
      </c>
      <c r="D599" t="s">
        <v>208</v>
      </c>
      <c r="E599" s="22">
        <v>91829.931280723598</v>
      </c>
      <c r="F599" s="22">
        <v>58988.720340872504</v>
      </c>
      <c r="G599" s="10">
        <v>58983.855811727997</v>
      </c>
      <c r="H599" s="23">
        <f t="shared" si="18"/>
        <v>-4.8645291445063776</v>
      </c>
      <c r="I599" s="10">
        <v>91808.470759101503</v>
      </c>
      <c r="J599" s="23">
        <f t="shared" si="19"/>
        <v>-21.460521622095257</v>
      </c>
    </row>
    <row r="600" spans="1:10">
      <c r="A600" t="s">
        <v>247</v>
      </c>
      <c r="B600" t="s">
        <v>249</v>
      </c>
      <c r="C600" s="20">
        <v>2032</v>
      </c>
      <c r="D600" t="s">
        <v>218</v>
      </c>
      <c r="E600" s="22">
        <v>243901.91638978399</v>
      </c>
      <c r="F600" s="22">
        <v>221213.50008583601</v>
      </c>
      <c r="G600" s="10">
        <v>221187.357647614</v>
      </c>
      <c r="H600" s="23">
        <f t="shared" si="18"/>
        <v>-26.14243822201388</v>
      </c>
      <c r="I600" s="10">
        <v>243856.95552281101</v>
      </c>
      <c r="J600" s="23">
        <f t="shared" si="19"/>
        <v>-44.960866972978693</v>
      </c>
    </row>
    <row r="601" spans="1:10">
      <c r="A601" t="s">
        <v>247</v>
      </c>
      <c r="B601" t="s">
        <v>249</v>
      </c>
      <c r="C601" s="20">
        <v>2032</v>
      </c>
      <c r="D601" t="s">
        <v>222</v>
      </c>
      <c r="E601" s="22">
        <v>361861.12007189501</v>
      </c>
      <c r="F601" s="22">
        <v>284618.76225128298</v>
      </c>
      <c r="G601" s="10">
        <v>288636.13492746197</v>
      </c>
      <c r="H601" s="23">
        <f t="shared" si="18"/>
        <v>4017.3726761789876</v>
      </c>
      <c r="I601" s="10">
        <v>361859.19410351902</v>
      </c>
      <c r="J601" s="23">
        <f t="shared" si="19"/>
        <v>-1.9259683759883046</v>
      </c>
    </row>
    <row r="602" spans="1:10">
      <c r="A602" t="s">
        <v>247</v>
      </c>
      <c r="B602" t="s">
        <v>249</v>
      </c>
      <c r="C602" s="20">
        <v>2032</v>
      </c>
      <c r="D602" t="s">
        <v>226</v>
      </c>
      <c r="E602" s="22">
        <v>236501.494599428</v>
      </c>
      <c r="F602" s="22">
        <v>157725.965642013</v>
      </c>
      <c r="G602" s="10">
        <v>157717.06668730499</v>
      </c>
      <c r="H602" s="23">
        <f t="shared" si="18"/>
        <v>-8.8989547080127522</v>
      </c>
      <c r="I602" s="10">
        <v>236449.72289225299</v>
      </c>
      <c r="J602" s="23">
        <f t="shared" si="19"/>
        <v>-51.771707175008487</v>
      </c>
    </row>
    <row r="603" spans="1:10">
      <c r="A603" t="s">
        <v>247</v>
      </c>
      <c r="B603" t="s">
        <v>249</v>
      </c>
      <c r="C603" s="20">
        <v>2032</v>
      </c>
      <c r="D603" t="s">
        <v>254</v>
      </c>
      <c r="E603" s="22">
        <v>34086.724188904103</v>
      </c>
      <c r="F603" s="22">
        <v>4303.7786066171902</v>
      </c>
      <c r="G603" s="10">
        <v>4303.7751806773804</v>
      </c>
      <c r="H603" s="23">
        <f t="shared" si="18"/>
        <v>-3.4259398098583915E-3</v>
      </c>
      <c r="I603" s="10">
        <v>34086.461280867603</v>
      </c>
      <c r="J603" s="23">
        <f t="shared" si="19"/>
        <v>-0.26290803650044836</v>
      </c>
    </row>
    <row r="604" spans="1:10">
      <c r="A604" t="s">
        <v>247</v>
      </c>
      <c r="B604" t="s">
        <v>249</v>
      </c>
      <c r="C604" s="20">
        <v>2033</v>
      </c>
      <c r="D604" t="s">
        <v>232</v>
      </c>
      <c r="E604" s="22">
        <v>9842.4110171316806</v>
      </c>
      <c r="F604" s="22">
        <v>7603.5755839109897</v>
      </c>
      <c r="G604" s="10">
        <v>7602.8361313503801</v>
      </c>
      <c r="H604" s="23">
        <f t="shared" si="18"/>
        <v>-0.73945256060960673</v>
      </c>
      <c r="I604" s="10">
        <v>9839.9045013670893</v>
      </c>
      <c r="J604" s="23">
        <f t="shared" si="19"/>
        <v>-2.5065157645913132</v>
      </c>
    </row>
    <row r="605" spans="1:10">
      <c r="A605" t="s">
        <v>247</v>
      </c>
      <c r="B605" t="s">
        <v>249</v>
      </c>
      <c r="C605" s="20">
        <v>2033</v>
      </c>
      <c r="D605" t="s">
        <v>272</v>
      </c>
      <c r="E605" s="22">
        <v>544770.43805077404</v>
      </c>
      <c r="F605" s="22">
        <v>173611.43743057401</v>
      </c>
      <c r="G605" s="10">
        <v>173607.86723671001</v>
      </c>
      <c r="H605" s="23">
        <f t="shared" si="18"/>
        <v>-3.5701938639977016</v>
      </c>
      <c r="I605" s="10">
        <v>544700.38172210602</v>
      </c>
      <c r="J605" s="23">
        <f t="shared" si="19"/>
        <v>-70.056328668026254</v>
      </c>
    </row>
    <row r="606" spans="1:10">
      <c r="A606" t="s">
        <v>247</v>
      </c>
      <c r="B606" t="s">
        <v>249</v>
      </c>
      <c r="C606" s="20">
        <v>2033</v>
      </c>
      <c r="D606" t="s">
        <v>208</v>
      </c>
      <c r="E606" s="22">
        <v>94570.266555266906</v>
      </c>
      <c r="F606" s="22">
        <v>59949.761236284801</v>
      </c>
      <c r="G606" s="10">
        <v>59943.004150861998</v>
      </c>
      <c r="H606" s="23">
        <f t="shared" si="18"/>
        <v>-6.7570854228033568</v>
      </c>
      <c r="I606" s="10">
        <v>94543.439215228296</v>
      </c>
      <c r="J606" s="23">
        <f t="shared" si="19"/>
        <v>-26.827340038609691</v>
      </c>
    </row>
    <row r="607" spans="1:10">
      <c r="A607" t="s">
        <v>247</v>
      </c>
      <c r="B607" t="s">
        <v>249</v>
      </c>
      <c r="C607" s="20">
        <v>2033</v>
      </c>
      <c r="D607" t="s">
        <v>218</v>
      </c>
      <c r="E607" s="22">
        <v>249773.67157617101</v>
      </c>
      <c r="F607" s="22">
        <v>224996.94929718599</v>
      </c>
      <c r="G607" s="10">
        <v>224962.62840764999</v>
      </c>
      <c r="H607" s="23">
        <f t="shared" si="18"/>
        <v>-34.320889536000323</v>
      </c>
      <c r="I607" s="10">
        <v>249717.66641273399</v>
      </c>
      <c r="J607" s="23">
        <f t="shared" si="19"/>
        <v>-56.005163437017472</v>
      </c>
    </row>
    <row r="608" spans="1:10">
      <c r="A608" t="s">
        <v>247</v>
      </c>
      <c r="B608" t="s">
        <v>249</v>
      </c>
      <c r="C608" s="20">
        <v>2033</v>
      </c>
      <c r="D608" t="s">
        <v>222</v>
      </c>
      <c r="E608" s="22">
        <v>370390.77469442802</v>
      </c>
      <c r="F608" s="22">
        <v>281856.907494693</v>
      </c>
      <c r="G608" s="10">
        <v>286211.94362940302</v>
      </c>
      <c r="H608" s="23">
        <f t="shared" si="18"/>
        <v>4355.0361347100115</v>
      </c>
      <c r="I608" s="10">
        <v>370388.04380476201</v>
      </c>
      <c r="J608" s="23">
        <f t="shared" si="19"/>
        <v>-2.7308896660106257</v>
      </c>
    </row>
    <row r="609" spans="1:10">
      <c r="A609" t="s">
        <v>247</v>
      </c>
      <c r="B609" t="s">
        <v>249</v>
      </c>
      <c r="C609" s="20">
        <v>2033</v>
      </c>
      <c r="D609" t="s">
        <v>226</v>
      </c>
      <c r="E609" s="22">
        <v>243068.490859399</v>
      </c>
      <c r="F609" s="22">
        <v>156995.035517671</v>
      </c>
      <c r="G609" s="10">
        <v>156982.44646113599</v>
      </c>
      <c r="H609" s="23">
        <f t="shared" si="18"/>
        <v>-12.589056535012787</v>
      </c>
      <c r="I609" s="10">
        <v>243003.80859767401</v>
      </c>
      <c r="J609" s="23">
        <f t="shared" si="19"/>
        <v>-64.682261724985437</v>
      </c>
    </row>
    <row r="610" spans="1:10">
      <c r="A610" t="s">
        <v>247</v>
      </c>
      <c r="B610" t="s">
        <v>249</v>
      </c>
      <c r="C610" s="20">
        <v>2033</v>
      </c>
      <c r="D610" t="s">
        <v>254</v>
      </c>
      <c r="E610" s="22">
        <v>33869.426142748503</v>
      </c>
      <c r="F610" s="22">
        <v>4252.30203847947</v>
      </c>
      <c r="G610" s="10">
        <v>4252.29720334171</v>
      </c>
      <c r="H610" s="23">
        <f t="shared" si="18"/>
        <v>-4.8351377599828993E-3</v>
      </c>
      <c r="I610" s="10">
        <v>33869.099866803401</v>
      </c>
      <c r="J610" s="23">
        <f t="shared" si="19"/>
        <v>-0.32627594510267954</v>
      </c>
    </row>
    <row r="611" spans="1:10">
      <c r="A611" t="s">
        <v>247</v>
      </c>
      <c r="B611" t="s">
        <v>249</v>
      </c>
      <c r="C611" s="20">
        <v>2034</v>
      </c>
      <c r="D611" t="s">
        <v>232</v>
      </c>
      <c r="E611" s="22">
        <v>10105.577771481499</v>
      </c>
      <c r="F611" s="22">
        <v>7677.0049970119599</v>
      </c>
      <c r="G611" s="10">
        <v>7676.0245439495702</v>
      </c>
      <c r="H611" s="23">
        <f t="shared" si="18"/>
        <v>-0.98045306238964258</v>
      </c>
      <c r="I611" s="10">
        <v>10102.4944978288</v>
      </c>
      <c r="J611" s="23">
        <f t="shared" si="19"/>
        <v>-3.0832736526990629</v>
      </c>
    </row>
    <row r="612" spans="1:10">
      <c r="A612" t="s">
        <v>247</v>
      </c>
      <c r="B612" t="s">
        <v>249</v>
      </c>
      <c r="C612" s="20">
        <v>2034</v>
      </c>
      <c r="D612" t="s">
        <v>272</v>
      </c>
      <c r="E612" s="22">
        <v>551986.42878555402</v>
      </c>
      <c r="F612" s="22">
        <v>176934.38005915799</v>
      </c>
      <c r="G612" s="10">
        <v>176929.43016219899</v>
      </c>
      <c r="H612" s="23">
        <f t="shared" si="18"/>
        <v>-4.949896959005855</v>
      </c>
      <c r="I612" s="10">
        <v>551902.07869554905</v>
      </c>
      <c r="J612" s="23">
        <f t="shared" si="19"/>
        <v>-84.350090004969388</v>
      </c>
    </row>
    <row r="613" spans="1:10">
      <c r="A613" t="s">
        <v>247</v>
      </c>
      <c r="B613" t="s">
        <v>249</v>
      </c>
      <c r="C613" s="20">
        <v>2034</v>
      </c>
      <c r="D613" t="s">
        <v>208</v>
      </c>
      <c r="E613" s="22">
        <v>97399.190953827405</v>
      </c>
      <c r="F613" s="22">
        <v>61051.602332247101</v>
      </c>
      <c r="G613" s="10">
        <v>61042.637335725798</v>
      </c>
      <c r="H613" s="23">
        <f t="shared" si="18"/>
        <v>-8.9649965213029645</v>
      </c>
      <c r="I613" s="10">
        <v>97366.541297579504</v>
      </c>
      <c r="J613" s="23">
        <f t="shared" si="19"/>
        <v>-32.649656247900566</v>
      </c>
    </row>
    <row r="614" spans="1:10">
      <c r="A614" t="s">
        <v>247</v>
      </c>
      <c r="B614" t="s">
        <v>249</v>
      </c>
      <c r="C614" s="20">
        <v>2034</v>
      </c>
      <c r="D614" t="s">
        <v>218</v>
      </c>
      <c r="E614" s="22">
        <v>255734.27656893199</v>
      </c>
      <c r="F614" s="22">
        <v>229204.72228046501</v>
      </c>
      <c r="G614" s="10">
        <v>229161.34435344001</v>
      </c>
      <c r="H614" s="23">
        <f t="shared" si="18"/>
        <v>-43.377927024994278</v>
      </c>
      <c r="I614" s="10">
        <v>255666.35650111301</v>
      </c>
      <c r="J614" s="23">
        <f t="shared" si="19"/>
        <v>-67.920067818980897</v>
      </c>
    </row>
    <row r="615" spans="1:10">
      <c r="A615" t="s">
        <v>247</v>
      </c>
      <c r="B615" t="s">
        <v>249</v>
      </c>
      <c r="C615" s="20">
        <v>2034</v>
      </c>
      <c r="D615" t="s">
        <v>222</v>
      </c>
      <c r="E615" s="22">
        <v>378998.60844616097</v>
      </c>
      <c r="F615" s="22">
        <v>280085.991805139</v>
      </c>
      <c r="G615" s="10">
        <v>284761.825731833</v>
      </c>
      <c r="H615" s="23">
        <f t="shared" si="18"/>
        <v>4675.833926694002</v>
      </c>
      <c r="I615" s="10">
        <v>378994.90901390498</v>
      </c>
      <c r="J615" s="23">
        <f t="shared" si="19"/>
        <v>-3.6994322559912689</v>
      </c>
    </row>
    <row r="616" spans="1:10">
      <c r="A616" t="s">
        <v>247</v>
      </c>
      <c r="B616" t="s">
        <v>249</v>
      </c>
      <c r="C616" s="20">
        <v>2034</v>
      </c>
      <c r="D616" t="s">
        <v>226</v>
      </c>
      <c r="E616" s="22">
        <v>249806.927588605</v>
      </c>
      <c r="F616" s="22">
        <v>156963.42185904601</v>
      </c>
      <c r="G616" s="10">
        <v>156946.43612800399</v>
      </c>
      <c r="H616" s="23">
        <f t="shared" si="18"/>
        <v>-16.985731042019324</v>
      </c>
      <c r="I616" s="10">
        <v>249728.24511568001</v>
      </c>
      <c r="J616" s="23">
        <f t="shared" si="19"/>
        <v>-78.682472924992908</v>
      </c>
    </row>
    <row r="617" spans="1:10">
      <c r="A617" t="s">
        <v>247</v>
      </c>
      <c r="B617" t="s">
        <v>249</v>
      </c>
      <c r="C617" s="20">
        <v>2034</v>
      </c>
      <c r="D617" t="s">
        <v>254</v>
      </c>
      <c r="E617" s="22">
        <v>33650.272164084701</v>
      </c>
      <c r="F617" s="22">
        <v>4205.6984294613103</v>
      </c>
      <c r="G617" s="10">
        <v>4205.6919264368798</v>
      </c>
      <c r="H617" s="23">
        <f t="shared" si="18"/>
        <v>-6.5030244304580265E-3</v>
      </c>
      <c r="I617" s="10">
        <v>33649.877925897097</v>
      </c>
      <c r="J617" s="23">
        <f t="shared" si="19"/>
        <v>-0.39423818760405993</v>
      </c>
    </row>
    <row r="618" spans="1:10">
      <c r="A618" t="s">
        <v>247</v>
      </c>
      <c r="B618" t="s">
        <v>249</v>
      </c>
      <c r="C618" s="20">
        <v>2035</v>
      </c>
      <c r="D618" t="s">
        <v>232</v>
      </c>
      <c r="E618" s="22">
        <v>10385.901453001001</v>
      </c>
      <c r="F618" s="22">
        <v>7767.2052601217702</v>
      </c>
      <c r="G618" s="10">
        <v>7765.9489273753697</v>
      </c>
      <c r="H618" s="23">
        <f t="shared" si="18"/>
        <v>-1.2563327464004033</v>
      </c>
      <c r="I618" s="10">
        <v>10382.1904120895</v>
      </c>
      <c r="J618" s="23">
        <f t="shared" si="19"/>
        <v>-3.7110409115011862</v>
      </c>
    </row>
    <row r="619" spans="1:10">
      <c r="A619" t="s">
        <v>247</v>
      </c>
      <c r="B619" t="s">
        <v>249</v>
      </c>
      <c r="C619" s="20">
        <v>2035</v>
      </c>
      <c r="D619" t="s">
        <v>272</v>
      </c>
      <c r="E619" s="22">
        <v>559060.98684585805</v>
      </c>
      <c r="F619" s="22">
        <v>180486.50875608</v>
      </c>
      <c r="G619" s="10">
        <v>180479.90195607199</v>
      </c>
      <c r="H619" s="23">
        <f t="shared" si="18"/>
        <v>-6.6068000080122147</v>
      </c>
      <c r="I619" s="10">
        <v>558961.53146092605</v>
      </c>
      <c r="J619" s="23">
        <f t="shared" si="19"/>
        <v>-99.455384931992739</v>
      </c>
    </row>
    <row r="620" spans="1:10">
      <c r="A620" t="s">
        <v>247</v>
      </c>
      <c r="B620" t="s">
        <v>249</v>
      </c>
      <c r="C620" s="20">
        <v>2035</v>
      </c>
      <c r="D620" t="s">
        <v>208</v>
      </c>
      <c r="E620" s="22">
        <v>100311.84379755599</v>
      </c>
      <c r="F620" s="22">
        <v>62287.1203549809</v>
      </c>
      <c r="G620" s="10">
        <v>62275.638838064799</v>
      </c>
      <c r="H620" s="23">
        <f t="shared" si="18"/>
        <v>-11.4815169161011</v>
      </c>
      <c r="I620" s="10">
        <v>100272.951283078</v>
      </c>
      <c r="J620" s="23">
        <f t="shared" si="19"/>
        <v>-38.892514477993245</v>
      </c>
    </row>
    <row r="621" spans="1:10">
      <c r="A621" t="s">
        <v>247</v>
      </c>
      <c r="B621" t="s">
        <v>249</v>
      </c>
      <c r="C621" s="20">
        <v>2035</v>
      </c>
      <c r="D621" t="s">
        <v>218</v>
      </c>
      <c r="E621" s="22">
        <v>261777.285810153</v>
      </c>
      <c r="F621" s="22">
        <v>233699.06841081101</v>
      </c>
      <c r="G621" s="10">
        <v>233645.80989788499</v>
      </c>
      <c r="H621" s="23">
        <f t="shared" si="18"/>
        <v>-53.258512926026015</v>
      </c>
      <c r="I621" s="10">
        <v>261696.64466525699</v>
      </c>
      <c r="J621" s="23">
        <f t="shared" si="19"/>
        <v>-80.641144896013429</v>
      </c>
    </row>
    <row r="622" spans="1:10">
      <c r="A622" t="s">
        <v>247</v>
      </c>
      <c r="B622" t="s">
        <v>249</v>
      </c>
      <c r="C622" s="20">
        <v>2035</v>
      </c>
      <c r="D622" t="s">
        <v>222</v>
      </c>
      <c r="E622" s="22">
        <v>387701.998021818</v>
      </c>
      <c r="F622" s="22">
        <v>279195.32393053698</v>
      </c>
      <c r="G622" s="10">
        <v>284179.66413154098</v>
      </c>
      <c r="H622" s="23">
        <f t="shared" si="18"/>
        <v>4984.3402010040008</v>
      </c>
      <c r="I622" s="10">
        <v>387697.164048001</v>
      </c>
      <c r="J622" s="23">
        <f t="shared" si="19"/>
        <v>-4.8339738170034252</v>
      </c>
    </row>
    <row r="623" spans="1:10">
      <c r="A623" t="s">
        <v>247</v>
      </c>
      <c r="B623" t="s">
        <v>249</v>
      </c>
      <c r="C623" s="20">
        <v>2035</v>
      </c>
      <c r="D623" t="s">
        <v>226</v>
      </c>
      <c r="E623" s="22">
        <v>256720.30733718799</v>
      </c>
      <c r="F623" s="22">
        <v>157590.47252534199</v>
      </c>
      <c r="G623" s="10">
        <v>157568.37173569499</v>
      </c>
      <c r="H623" s="23">
        <f t="shared" si="18"/>
        <v>-22.100789646996418</v>
      </c>
      <c r="I623" s="10">
        <v>256626.61255713899</v>
      </c>
      <c r="J623" s="23">
        <f t="shared" si="19"/>
        <v>-93.694780049001565</v>
      </c>
    </row>
    <row r="624" spans="1:10">
      <c r="A624" t="s">
        <v>247</v>
      </c>
      <c r="B624" t="s">
        <v>249</v>
      </c>
      <c r="C624" s="20">
        <v>2035</v>
      </c>
      <c r="D624" t="s">
        <v>254</v>
      </c>
      <c r="E624" s="22">
        <v>33447.745242650999</v>
      </c>
      <c r="F624" s="22">
        <v>4160.0964730943097</v>
      </c>
      <c r="G624" s="10">
        <v>4160.0880478735698</v>
      </c>
      <c r="H624" s="23">
        <f t="shared" si="18"/>
        <v>-8.425220739809447E-3</v>
      </c>
      <c r="I624" s="10">
        <v>33447.278871464798</v>
      </c>
      <c r="J624" s="23">
        <f t="shared" si="19"/>
        <v>-0.46637118620128604</v>
      </c>
    </row>
    <row r="625" spans="1:10">
      <c r="A625" t="s">
        <v>247</v>
      </c>
      <c r="B625" t="s">
        <v>249</v>
      </c>
      <c r="C625" s="20">
        <v>2036</v>
      </c>
      <c r="D625" t="s">
        <v>232</v>
      </c>
      <c r="E625" s="22">
        <v>10682.778676755001</v>
      </c>
      <c r="F625" s="22">
        <v>7877.6486095434102</v>
      </c>
      <c r="G625" s="10">
        <v>7876.0828678223097</v>
      </c>
      <c r="H625" s="23">
        <f t="shared" si="18"/>
        <v>-1.565741721100494</v>
      </c>
      <c r="I625" s="10">
        <v>10678.3911776571</v>
      </c>
      <c r="J625" s="23">
        <f t="shared" si="19"/>
        <v>-4.3874990979002177</v>
      </c>
    </row>
    <row r="626" spans="1:10">
      <c r="A626" t="s">
        <v>247</v>
      </c>
      <c r="B626" t="s">
        <v>249</v>
      </c>
      <c r="C626" s="20">
        <v>2036</v>
      </c>
      <c r="D626" t="s">
        <v>272</v>
      </c>
      <c r="E626" s="22">
        <v>566030.37596879096</v>
      </c>
      <c r="F626" s="22">
        <v>184279.11110263801</v>
      </c>
      <c r="G626" s="10">
        <v>184270.55424889401</v>
      </c>
      <c r="H626" s="23">
        <f t="shared" si="18"/>
        <v>-8.5568537439976353</v>
      </c>
      <c r="I626" s="10">
        <v>565915.068561455</v>
      </c>
      <c r="J626" s="23">
        <f t="shared" si="19"/>
        <v>-115.30740733596031</v>
      </c>
    </row>
    <row r="627" spans="1:10">
      <c r="A627" t="s">
        <v>247</v>
      </c>
      <c r="B627" t="s">
        <v>249</v>
      </c>
      <c r="C627" s="20">
        <v>2036</v>
      </c>
      <c r="D627" t="s">
        <v>208</v>
      </c>
      <c r="E627" s="22">
        <v>103299.348782538</v>
      </c>
      <c r="F627" s="22">
        <v>63667.700979205198</v>
      </c>
      <c r="G627" s="10">
        <v>63653.403077987597</v>
      </c>
      <c r="H627" s="23">
        <f t="shared" si="18"/>
        <v>-14.297901217600156</v>
      </c>
      <c r="I627" s="10">
        <v>103253.81590007601</v>
      </c>
      <c r="J627" s="23">
        <f t="shared" si="19"/>
        <v>-45.532882461993722</v>
      </c>
    </row>
    <row r="628" spans="1:10">
      <c r="A628" t="s">
        <v>247</v>
      </c>
      <c r="B628" t="s">
        <v>249</v>
      </c>
      <c r="C628" s="20">
        <v>2036</v>
      </c>
      <c r="D628" t="s">
        <v>218</v>
      </c>
      <c r="E628" s="22">
        <v>267889.41969931498</v>
      </c>
      <c r="F628" s="22">
        <v>238474.256201346</v>
      </c>
      <c r="G628" s="10">
        <v>238410.323156125</v>
      </c>
      <c r="H628" s="23">
        <f t="shared" si="18"/>
        <v>-63.933045220997883</v>
      </c>
      <c r="I628" s="10">
        <v>267795.29471138702</v>
      </c>
      <c r="J628" s="23">
        <f t="shared" si="19"/>
        <v>-94.124987927963957</v>
      </c>
    </row>
    <row r="629" spans="1:10">
      <c r="A629" t="s">
        <v>247</v>
      </c>
      <c r="B629" t="s">
        <v>249</v>
      </c>
      <c r="C629" s="20">
        <v>2036</v>
      </c>
      <c r="D629" t="s">
        <v>222</v>
      </c>
      <c r="E629" s="22">
        <v>396500.76298000902</v>
      </c>
      <c r="F629" s="22">
        <v>279190.01716330601</v>
      </c>
      <c r="G629" s="10">
        <v>284477.185074693</v>
      </c>
      <c r="H629" s="23">
        <f t="shared" si="18"/>
        <v>5287.1679113869905</v>
      </c>
      <c r="I629" s="10">
        <v>396494.62961773598</v>
      </c>
      <c r="J629" s="23">
        <f t="shared" si="19"/>
        <v>-6.1333622730453499</v>
      </c>
    </row>
    <row r="630" spans="1:10">
      <c r="A630" t="s">
        <v>247</v>
      </c>
      <c r="B630" t="s">
        <v>249</v>
      </c>
      <c r="C630" s="20">
        <v>2036</v>
      </c>
      <c r="D630" t="s">
        <v>226</v>
      </c>
      <c r="E630" s="22">
        <v>263795.28064114001</v>
      </c>
      <c r="F630" s="22">
        <v>158859.620685576</v>
      </c>
      <c r="G630" s="10">
        <v>158831.70822770399</v>
      </c>
      <c r="H630" s="23">
        <f t="shared" si="18"/>
        <v>-27.912457872007508</v>
      </c>
      <c r="I630" s="10">
        <v>263685.61504529801</v>
      </c>
      <c r="J630" s="23">
        <f t="shared" si="19"/>
        <v>-109.66559584200149</v>
      </c>
    </row>
    <row r="631" spans="1:10">
      <c r="A631" t="s">
        <v>247</v>
      </c>
      <c r="B631" t="s">
        <v>249</v>
      </c>
      <c r="C631" s="20">
        <v>2036</v>
      </c>
      <c r="D631" t="s">
        <v>254</v>
      </c>
      <c r="E631" s="22">
        <v>33268.366347041803</v>
      </c>
      <c r="F631" s="22">
        <v>4116.0963498240199</v>
      </c>
      <c r="G631" s="10">
        <v>4116.0857587801502</v>
      </c>
      <c r="H631" s="23">
        <f t="shared" si="18"/>
        <v>-1.0591043869681016E-2</v>
      </c>
      <c r="I631" s="10">
        <v>33267.824025098198</v>
      </c>
      <c r="J631" s="23">
        <f t="shared" si="19"/>
        <v>-0.54232194360520225</v>
      </c>
    </row>
    <row r="632" spans="1:10">
      <c r="A632" t="s">
        <v>247</v>
      </c>
      <c r="B632" t="s">
        <v>249</v>
      </c>
      <c r="C632" s="20">
        <v>2037</v>
      </c>
      <c r="D632" t="s">
        <v>232</v>
      </c>
      <c r="E632" s="22">
        <v>10995.524312682201</v>
      </c>
      <c r="F632" s="22">
        <v>8005.6827592762902</v>
      </c>
      <c r="G632" s="10">
        <v>8003.7753545579098</v>
      </c>
      <c r="H632" s="23">
        <f t="shared" si="18"/>
        <v>-1.9074047183803486</v>
      </c>
      <c r="I632" s="10">
        <v>10990.4137947985</v>
      </c>
      <c r="J632" s="23">
        <f t="shared" si="19"/>
        <v>-5.1105178837005951</v>
      </c>
    </row>
    <row r="633" spans="1:10">
      <c r="A633" t="s">
        <v>247</v>
      </c>
      <c r="B633" t="s">
        <v>249</v>
      </c>
      <c r="C633" s="20">
        <v>2037</v>
      </c>
      <c r="D633" t="s">
        <v>272</v>
      </c>
      <c r="E633" s="22">
        <v>572894.52285171906</v>
      </c>
      <c r="F633" s="22">
        <v>188212.15369585599</v>
      </c>
      <c r="G633" s="10">
        <v>188201.34338922499</v>
      </c>
      <c r="H633" s="23">
        <f t="shared" si="18"/>
        <v>-10.810306630999548</v>
      </c>
      <c r="I633" s="10">
        <v>572762.65925974504</v>
      </c>
      <c r="J633" s="23">
        <f t="shared" si="19"/>
        <v>-131.86359197401907</v>
      </c>
    </row>
    <row r="634" spans="1:10">
      <c r="A634" t="s">
        <v>247</v>
      </c>
      <c r="B634" t="s">
        <v>249</v>
      </c>
      <c r="C634" s="20">
        <v>2037</v>
      </c>
      <c r="D634" t="s">
        <v>208</v>
      </c>
      <c r="E634" s="22">
        <v>106351.107798047</v>
      </c>
      <c r="F634" s="22">
        <v>65150.0389161766</v>
      </c>
      <c r="G634" s="10">
        <v>65132.642373226197</v>
      </c>
      <c r="H634" s="23">
        <f t="shared" si="18"/>
        <v>-17.396542950402363</v>
      </c>
      <c r="I634" s="10">
        <v>106298.553139614</v>
      </c>
      <c r="J634" s="23">
        <f t="shared" si="19"/>
        <v>-52.554658433000441</v>
      </c>
    </row>
    <row r="635" spans="1:10">
      <c r="A635" t="s">
        <v>247</v>
      </c>
      <c r="B635" t="s">
        <v>249</v>
      </c>
      <c r="C635" s="20">
        <v>2037</v>
      </c>
      <c r="D635" t="s">
        <v>218</v>
      </c>
      <c r="E635" s="22">
        <v>274051.45838185202</v>
      </c>
      <c r="F635" s="22">
        <v>243364.59694896999</v>
      </c>
      <c r="G635" s="10">
        <v>243289.27875961</v>
      </c>
      <c r="H635" s="23">
        <f t="shared" si="18"/>
        <v>-75.318189359997632</v>
      </c>
      <c r="I635" s="10">
        <v>273943.11553737998</v>
      </c>
      <c r="J635" s="23">
        <f t="shared" si="19"/>
        <v>-108.3428444720339</v>
      </c>
    </row>
    <row r="636" spans="1:10">
      <c r="A636" t="s">
        <v>247</v>
      </c>
      <c r="B636" t="s">
        <v>249</v>
      </c>
      <c r="C636" s="20">
        <v>2037</v>
      </c>
      <c r="D636" t="s">
        <v>222</v>
      </c>
      <c r="E636" s="22">
        <v>405380.06592919398</v>
      </c>
      <c r="F636" s="22">
        <v>279875.699697654</v>
      </c>
      <c r="G636" s="10">
        <v>285466.43506332301</v>
      </c>
      <c r="H636" s="23">
        <f t="shared" si="18"/>
        <v>5590.7353656690102</v>
      </c>
      <c r="I636" s="10">
        <v>405372.47130504902</v>
      </c>
      <c r="J636" s="23">
        <f t="shared" si="19"/>
        <v>-7.5946241449564695</v>
      </c>
    </row>
    <row r="637" spans="1:10">
      <c r="A637" t="s">
        <v>247</v>
      </c>
      <c r="B637" t="s">
        <v>249</v>
      </c>
      <c r="C637" s="20">
        <v>2037</v>
      </c>
      <c r="D637" t="s">
        <v>226</v>
      </c>
      <c r="E637" s="22">
        <v>271011.91590179299</v>
      </c>
      <c r="F637" s="22">
        <v>160615.731430149</v>
      </c>
      <c r="G637" s="10">
        <v>160581.34070012701</v>
      </c>
      <c r="H637" s="23">
        <f t="shared" si="18"/>
        <v>-34.39073002198711</v>
      </c>
      <c r="I637" s="10">
        <v>270885.35957799701</v>
      </c>
      <c r="J637" s="23">
        <f t="shared" si="19"/>
        <v>-126.55632379598683</v>
      </c>
    </row>
    <row r="638" spans="1:10">
      <c r="A638" t="s">
        <v>247</v>
      </c>
      <c r="B638" t="s">
        <v>249</v>
      </c>
      <c r="C638" s="20">
        <v>2037</v>
      </c>
      <c r="D638" t="s">
        <v>254</v>
      </c>
      <c r="E638" s="22">
        <v>33113.567485118401</v>
      </c>
      <c r="F638" s="22">
        <v>4072.494598361</v>
      </c>
      <c r="G638" s="10">
        <v>4072.4816205686702</v>
      </c>
      <c r="H638" s="23">
        <f t="shared" si="18"/>
        <v>-1.2977792329820659E-2</v>
      </c>
      <c r="I638" s="10">
        <v>33112.945636635799</v>
      </c>
      <c r="J638" s="23">
        <f t="shared" si="19"/>
        <v>-0.6218484826022177</v>
      </c>
    </row>
    <row r="639" spans="1:10">
      <c r="A639" t="s">
        <v>247</v>
      </c>
      <c r="B639" t="s">
        <v>249</v>
      </c>
      <c r="C639" s="20">
        <v>2038</v>
      </c>
      <c r="D639" t="s">
        <v>232</v>
      </c>
      <c r="E639" s="22">
        <v>11323.558772407499</v>
      </c>
      <c r="F639" s="22">
        <v>8151.3881904145701</v>
      </c>
      <c r="G639" s="10">
        <v>8149.1101727823498</v>
      </c>
      <c r="H639" s="23">
        <f t="shared" si="18"/>
        <v>-2.278017632220326</v>
      </c>
      <c r="I639" s="10">
        <v>11317.6785263701</v>
      </c>
      <c r="J639" s="23">
        <f t="shared" si="19"/>
        <v>-5.8802460373990471</v>
      </c>
    </row>
    <row r="640" spans="1:10">
      <c r="A640" t="s">
        <v>247</v>
      </c>
      <c r="B640" t="s">
        <v>249</v>
      </c>
      <c r="C640" s="20">
        <v>2038</v>
      </c>
      <c r="D640" t="s">
        <v>272</v>
      </c>
      <c r="E640" s="22">
        <v>579858.24869115104</v>
      </c>
      <c r="F640" s="22">
        <v>192226.335809746</v>
      </c>
      <c r="G640" s="10">
        <v>192212.96510579201</v>
      </c>
      <c r="H640" s="23">
        <f t="shared" si="18"/>
        <v>-13.370703953987686</v>
      </c>
      <c r="I640" s="10">
        <v>579709.15080810699</v>
      </c>
      <c r="J640" s="23">
        <f t="shared" si="19"/>
        <v>-149.09788304404356</v>
      </c>
    </row>
    <row r="641" spans="1:10">
      <c r="A641" t="s">
        <v>247</v>
      </c>
      <c r="B641" t="s">
        <v>249</v>
      </c>
      <c r="C641" s="20">
        <v>2038</v>
      </c>
      <c r="D641" t="s">
        <v>208</v>
      </c>
      <c r="E641" s="22">
        <v>109457.37108216601</v>
      </c>
      <c r="F641" s="22">
        <v>66710.930590175907</v>
      </c>
      <c r="G641" s="10">
        <v>66690.176392691894</v>
      </c>
      <c r="H641" s="23">
        <f t="shared" si="18"/>
        <v>-20.754197484013275</v>
      </c>
      <c r="I641" s="10">
        <v>109397.410233203</v>
      </c>
      <c r="J641" s="23">
        <f t="shared" si="19"/>
        <v>-59.960848963004537</v>
      </c>
    </row>
    <row r="642" spans="1:10">
      <c r="A642" t="s">
        <v>247</v>
      </c>
      <c r="B642" t="s">
        <v>249</v>
      </c>
      <c r="C642" s="20">
        <v>2038</v>
      </c>
      <c r="D642" t="s">
        <v>218</v>
      </c>
      <c r="E642" s="22">
        <v>280246.31479960901</v>
      </c>
      <c r="F642" s="22">
        <v>248360.82125487001</v>
      </c>
      <c r="G642" s="10">
        <v>248273.44457909101</v>
      </c>
      <c r="H642" s="23">
        <f t="shared" ref="H642:H705" si="20">G642-F642</f>
        <v>-87.376675778999925</v>
      </c>
      <c r="I642" s="10">
        <v>280123.02241032303</v>
      </c>
      <c r="J642" s="23">
        <f t="shared" ref="J642:J705" si="21">I642-E642</f>
        <v>-123.29238928598352</v>
      </c>
    </row>
    <row r="643" spans="1:10">
      <c r="A643" t="s">
        <v>247</v>
      </c>
      <c r="B643" t="s">
        <v>249</v>
      </c>
      <c r="C643" s="20">
        <v>2038</v>
      </c>
      <c r="D643" t="s">
        <v>222</v>
      </c>
      <c r="E643" s="22">
        <v>414353.17643176002</v>
      </c>
      <c r="F643" s="22">
        <v>281140.62803284603</v>
      </c>
      <c r="G643" s="10">
        <v>287037.68007086799</v>
      </c>
      <c r="H643" s="23">
        <f t="shared" si="20"/>
        <v>5897.0520380219677</v>
      </c>
      <c r="I643" s="10">
        <v>414343.96499136701</v>
      </c>
      <c r="J643" s="23">
        <f t="shared" si="21"/>
        <v>-9.2114403930027038</v>
      </c>
    </row>
    <row r="644" spans="1:10">
      <c r="A644" t="s">
        <v>247</v>
      </c>
      <c r="B644" t="s">
        <v>249</v>
      </c>
      <c r="C644" s="20">
        <v>2038</v>
      </c>
      <c r="D644" t="s">
        <v>226</v>
      </c>
      <c r="E644" s="22">
        <v>278367.551543104</v>
      </c>
      <c r="F644" s="22">
        <v>162733.15999219799</v>
      </c>
      <c r="G644" s="10">
        <v>162691.669499593</v>
      </c>
      <c r="H644" s="23">
        <f t="shared" si="20"/>
        <v>-41.490492604993051</v>
      </c>
      <c r="I644" s="10">
        <v>278223.18557818403</v>
      </c>
      <c r="J644" s="23">
        <f t="shared" si="21"/>
        <v>-144.36596491996897</v>
      </c>
    </row>
    <row r="645" spans="1:10">
      <c r="A645" t="s">
        <v>247</v>
      </c>
      <c r="B645" t="s">
        <v>249</v>
      </c>
      <c r="C645" s="20">
        <v>2038</v>
      </c>
      <c r="D645" t="s">
        <v>254</v>
      </c>
      <c r="E645" s="22">
        <v>33043.2557731446</v>
      </c>
      <c r="F645" s="22">
        <v>4031.3363976411201</v>
      </c>
      <c r="G645" s="10">
        <v>4031.3208452899798</v>
      </c>
      <c r="H645" s="23">
        <f t="shared" si="20"/>
        <v>-1.5552351140286191E-2</v>
      </c>
      <c r="I645" s="10">
        <v>33042.550959519802</v>
      </c>
      <c r="J645" s="23">
        <f t="shared" si="21"/>
        <v>-0.70481362479767995</v>
      </c>
    </row>
    <row r="646" spans="1:10">
      <c r="A646" t="s">
        <v>247</v>
      </c>
      <c r="B646" t="s">
        <v>249</v>
      </c>
      <c r="C646" s="20">
        <v>2039</v>
      </c>
      <c r="D646" t="s">
        <v>232</v>
      </c>
      <c r="E646" s="22">
        <v>11666.623196844301</v>
      </c>
      <c r="F646" s="22">
        <v>8311.4337359561505</v>
      </c>
      <c r="G646" s="10">
        <v>8308.7564255161706</v>
      </c>
      <c r="H646" s="23">
        <f t="shared" si="20"/>
        <v>-2.6773104399799195</v>
      </c>
      <c r="I646" s="10">
        <v>11659.9247232692</v>
      </c>
      <c r="J646" s="23">
        <f t="shared" si="21"/>
        <v>-6.6984735751011613</v>
      </c>
    </row>
    <row r="647" spans="1:10">
      <c r="A647" t="s">
        <v>247</v>
      </c>
      <c r="B647" t="s">
        <v>249</v>
      </c>
      <c r="C647" s="20">
        <v>2039</v>
      </c>
      <c r="D647" t="s">
        <v>272</v>
      </c>
      <c r="E647" s="22">
        <v>586752.80596829997</v>
      </c>
      <c r="F647" s="22">
        <v>196416.037377492</v>
      </c>
      <c r="G647" s="10">
        <v>196399.78271442099</v>
      </c>
      <c r="H647" s="23">
        <f t="shared" si="20"/>
        <v>-16.254663071013056</v>
      </c>
      <c r="I647" s="10">
        <v>586585.813471601</v>
      </c>
      <c r="J647" s="23">
        <f t="shared" si="21"/>
        <v>-166.99249669897836</v>
      </c>
    </row>
    <row r="648" spans="1:10">
      <c r="A648" t="s">
        <v>247</v>
      </c>
      <c r="B648" t="s">
        <v>249</v>
      </c>
      <c r="C648" s="20">
        <v>2039</v>
      </c>
      <c r="D648" t="s">
        <v>208</v>
      </c>
      <c r="E648" s="22">
        <v>112608.611715833</v>
      </c>
      <c r="F648" s="22">
        <v>68375.534752183594</v>
      </c>
      <c r="G648" s="10">
        <v>68351.165586621195</v>
      </c>
      <c r="H648" s="23">
        <f t="shared" si="20"/>
        <v>-24.369165562398848</v>
      </c>
      <c r="I648" s="10">
        <v>112540.85014863699</v>
      </c>
      <c r="J648" s="23">
        <f t="shared" si="21"/>
        <v>-67.7615671960084</v>
      </c>
    </row>
    <row r="649" spans="1:10">
      <c r="A649" t="s">
        <v>247</v>
      </c>
      <c r="B649" t="s">
        <v>249</v>
      </c>
      <c r="C649" s="20">
        <v>2039</v>
      </c>
      <c r="D649" t="s">
        <v>218</v>
      </c>
      <c r="E649" s="22">
        <v>286460.16707586701</v>
      </c>
      <c r="F649" s="22">
        <v>253525.58146608301</v>
      </c>
      <c r="G649" s="10">
        <v>253425.44356171699</v>
      </c>
      <c r="H649" s="23">
        <f t="shared" si="20"/>
        <v>-100.13790436601266</v>
      </c>
      <c r="I649" s="10">
        <v>286321.19240738201</v>
      </c>
      <c r="J649" s="23">
        <f t="shared" si="21"/>
        <v>-138.97466848499607</v>
      </c>
    </row>
    <row r="650" spans="1:10">
      <c r="A650" t="s">
        <v>247</v>
      </c>
      <c r="B650" t="s">
        <v>249</v>
      </c>
      <c r="C650" s="20">
        <v>2039</v>
      </c>
      <c r="D650" t="s">
        <v>222</v>
      </c>
      <c r="E650" s="22">
        <v>423385.85937581502</v>
      </c>
      <c r="F650" s="22">
        <v>283057.520681291</v>
      </c>
      <c r="G650" s="10">
        <v>289267.92952396598</v>
      </c>
      <c r="H650" s="23">
        <f t="shared" si="20"/>
        <v>6210.4088426749804</v>
      </c>
      <c r="I650" s="10">
        <v>423374.88237380597</v>
      </c>
      <c r="J650" s="23">
        <f t="shared" si="21"/>
        <v>-10.977002009050921</v>
      </c>
    </row>
    <row r="651" spans="1:10">
      <c r="A651" t="s">
        <v>247</v>
      </c>
      <c r="B651" t="s">
        <v>249</v>
      </c>
      <c r="C651" s="20">
        <v>2039</v>
      </c>
      <c r="D651" t="s">
        <v>226</v>
      </c>
      <c r="E651" s="22">
        <v>285830.55197610101</v>
      </c>
      <c r="F651" s="22">
        <v>165263.94616396099</v>
      </c>
      <c r="G651" s="10">
        <v>165214.73790838799</v>
      </c>
      <c r="H651" s="23">
        <f t="shared" si="20"/>
        <v>-49.208255573001225</v>
      </c>
      <c r="I651" s="10">
        <v>285667.44245130301</v>
      </c>
      <c r="J651" s="23">
        <f t="shared" si="21"/>
        <v>-163.10952479799744</v>
      </c>
    </row>
    <row r="652" spans="1:10">
      <c r="A652" t="s">
        <v>247</v>
      </c>
      <c r="B652" t="s">
        <v>249</v>
      </c>
      <c r="C652" s="20">
        <v>2039</v>
      </c>
      <c r="D652" t="s">
        <v>254</v>
      </c>
      <c r="E652" s="22">
        <v>32997.884457932603</v>
      </c>
      <c r="F652" s="22">
        <v>3990.24490473682</v>
      </c>
      <c r="G652" s="10">
        <v>3990.2266117600898</v>
      </c>
      <c r="H652" s="23">
        <f t="shared" si="20"/>
        <v>-1.8292976730208466E-2</v>
      </c>
      <c r="I652" s="10">
        <v>32997.093274340303</v>
      </c>
      <c r="J652" s="23">
        <f t="shared" si="21"/>
        <v>-0.79118359230051283</v>
      </c>
    </row>
    <row r="653" spans="1:10">
      <c r="A653" t="s">
        <v>247</v>
      </c>
      <c r="B653" t="s">
        <v>249</v>
      </c>
      <c r="C653" s="20">
        <v>2040</v>
      </c>
      <c r="D653" t="s">
        <v>232</v>
      </c>
      <c r="E653" s="22">
        <v>12024.225197018401</v>
      </c>
      <c r="F653" s="22">
        <v>8478.2970476859991</v>
      </c>
      <c r="G653" s="10">
        <v>8475.1947523414601</v>
      </c>
      <c r="H653" s="23">
        <f t="shared" si="20"/>
        <v>-3.1022953445390158</v>
      </c>
      <c r="I653" s="10">
        <v>12016.657122104099</v>
      </c>
      <c r="J653" s="23">
        <f t="shared" si="21"/>
        <v>-7.5680749143011781</v>
      </c>
    </row>
    <row r="654" spans="1:10">
      <c r="A654" t="s">
        <v>247</v>
      </c>
      <c r="B654" t="s">
        <v>249</v>
      </c>
      <c r="C654" s="20">
        <v>2040</v>
      </c>
      <c r="D654" t="s">
        <v>272</v>
      </c>
      <c r="E654" s="22">
        <v>593545.22617971397</v>
      </c>
      <c r="F654" s="22">
        <v>200593.28774525301</v>
      </c>
      <c r="G654" s="10">
        <v>200573.83188491399</v>
      </c>
      <c r="H654" s="23">
        <f t="shared" si="20"/>
        <v>-19.455860339017818</v>
      </c>
      <c r="I654" s="10">
        <v>593359.68314985395</v>
      </c>
      <c r="J654" s="23">
        <f t="shared" si="21"/>
        <v>-185.5430298600113</v>
      </c>
    </row>
    <row r="655" spans="1:10">
      <c r="A655" t="s">
        <v>247</v>
      </c>
      <c r="B655" t="s">
        <v>249</v>
      </c>
      <c r="C655" s="20">
        <v>2040</v>
      </c>
      <c r="D655" t="s">
        <v>208</v>
      </c>
      <c r="E655" s="22">
        <v>115791.885538281</v>
      </c>
      <c r="F655" s="22">
        <v>70079.930762887496</v>
      </c>
      <c r="G655" s="10">
        <v>70051.719234652104</v>
      </c>
      <c r="H655" s="23">
        <f t="shared" si="20"/>
        <v>-28.211528235391597</v>
      </c>
      <c r="I655" s="10">
        <v>115715.91361322301</v>
      </c>
      <c r="J655" s="23">
        <f t="shared" si="21"/>
        <v>-75.971925057994667</v>
      </c>
    </row>
    <row r="656" spans="1:10">
      <c r="A656" t="s">
        <v>247</v>
      </c>
      <c r="B656" t="s">
        <v>249</v>
      </c>
      <c r="C656" s="20">
        <v>2040</v>
      </c>
      <c r="D656" t="s">
        <v>218</v>
      </c>
      <c r="E656" s="22">
        <v>292674.61868398503</v>
      </c>
      <c r="F656" s="22">
        <v>258566.81672984199</v>
      </c>
      <c r="G656" s="10">
        <v>258453.35589354101</v>
      </c>
      <c r="H656" s="23">
        <f t="shared" si="20"/>
        <v>-113.46083630097564</v>
      </c>
      <c r="I656" s="10">
        <v>292519.21784189797</v>
      </c>
      <c r="J656" s="23">
        <f t="shared" si="21"/>
        <v>-155.4008420870523</v>
      </c>
    </row>
    <row r="657" spans="1:10">
      <c r="A657" t="s">
        <v>247</v>
      </c>
      <c r="B657" t="s">
        <v>249</v>
      </c>
      <c r="C657" s="20">
        <v>2040</v>
      </c>
      <c r="D657" t="s">
        <v>222</v>
      </c>
      <c r="E657" s="22">
        <v>432460.24947876798</v>
      </c>
      <c r="F657" s="22">
        <v>285329.59693855298</v>
      </c>
      <c r="G657" s="10">
        <v>291853.981250607</v>
      </c>
      <c r="H657" s="23">
        <f t="shared" si="20"/>
        <v>6524.3843120540259</v>
      </c>
      <c r="I657" s="10">
        <v>432447.36203710001</v>
      </c>
      <c r="J657" s="23">
        <f t="shared" si="21"/>
        <v>-12.887441667960957</v>
      </c>
    </row>
    <row r="658" spans="1:10">
      <c r="A658" t="s">
        <v>247</v>
      </c>
      <c r="B658" t="s">
        <v>249</v>
      </c>
      <c r="C658" s="20">
        <v>2040</v>
      </c>
      <c r="D658" t="s">
        <v>226</v>
      </c>
      <c r="E658" s="22">
        <v>293375.17992906499</v>
      </c>
      <c r="F658" s="22">
        <v>168041.14277871299</v>
      </c>
      <c r="G658" s="10">
        <v>167983.665373197</v>
      </c>
      <c r="H658" s="23">
        <f t="shared" si="20"/>
        <v>-57.477405515994178</v>
      </c>
      <c r="I658" s="10">
        <v>293192.362737216</v>
      </c>
      <c r="J658" s="23">
        <f t="shared" si="21"/>
        <v>-182.81719184899703</v>
      </c>
    </row>
    <row r="659" spans="1:10">
      <c r="A659" t="s">
        <v>247</v>
      </c>
      <c r="B659" t="s">
        <v>249</v>
      </c>
      <c r="C659" s="20">
        <v>2040</v>
      </c>
      <c r="D659" t="s">
        <v>254</v>
      </c>
      <c r="E659" s="22">
        <v>32968.252012327102</v>
      </c>
      <c r="F659" s="22">
        <v>3946.9610193313802</v>
      </c>
      <c r="G659" s="10">
        <v>3946.9398558753301</v>
      </c>
      <c r="H659" s="23">
        <f t="shared" si="20"/>
        <v>-2.1163456050089735E-2</v>
      </c>
      <c r="I659" s="10">
        <v>32967.371003673899</v>
      </c>
      <c r="J659" s="23">
        <f t="shared" si="21"/>
        <v>-0.88100865320302546</v>
      </c>
    </row>
    <row r="660" spans="1:10">
      <c r="A660" t="s">
        <v>247</v>
      </c>
      <c r="B660" t="s">
        <v>249</v>
      </c>
      <c r="C660" s="20">
        <v>2041</v>
      </c>
      <c r="D660" t="s">
        <v>232</v>
      </c>
      <c r="E660" s="22">
        <v>12395.926313206201</v>
      </c>
      <c r="F660" s="22">
        <v>8655.9959353986505</v>
      </c>
      <c r="G660" s="10">
        <v>8652.4418797747203</v>
      </c>
      <c r="H660" s="23">
        <f t="shared" si="20"/>
        <v>-3.5540556239302532</v>
      </c>
      <c r="I660" s="10">
        <v>12387.4352203005</v>
      </c>
      <c r="J660" s="23">
        <f t="shared" si="21"/>
        <v>-8.4910929057004978</v>
      </c>
    </row>
    <row r="661" spans="1:10">
      <c r="A661" t="s">
        <v>247</v>
      </c>
      <c r="B661" t="s">
        <v>249</v>
      </c>
      <c r="C661" s="20">
        <v>2041</v>
      </c>
      <c r="D661" t="s">
        <v>272</v>
      </c>
      <c r="E661" s="22">
        <v>600187.36261672899</v>
      </c>
      <c r="F661" s="22">
        <v>204790.659276121</v>
      </c>
      <c r="G661" s="10">
        <v>204767.67956458699</v>
      </c>
      <c r="H661" s="23">
        <f t="shared" si="20"/>
        <v>-22.979711534018861</v>
      </c>
      <c r="I661" s="10">
        <v>599982.63945756003</v>
      </c>
      <c r="J661" s="23">
        <f t="shared" si="21"/>
        <v>-204.72315916896332</v>
      </c>
    </row>
    <row r="662" spans="1:10">
      <c r="A662" t="s">
        <v>247</v>
      </c>
      <c r="B662" t="s">
        <v>249</v>
      </c>
      <c r="C662" s="20">
        <v>2041</v>
      </c>
      <c r="D662" t="s">
        <v>208</v>
      </c>
      <c r="E662" s="22">
        <v>119000.238326358</v>
      </c>
      <c r="F662" s="22">
        <v>71836.076215684196</v>
      </c>
      <c r="G662" s="10">
        <v>71803.797724939097</v>
      </c>
      <c r="H662" s="23">
        <f t="shared" si="20"/>
        <v>-32.278490745098679</v>
      </c>
      <c r="I662" s="10">
        <v>118915.640835661</v>
      </c>
      <c r="J662" s="23">
        <f t="shared" si="21"/>
        <v>-84.597490696993191</v>
      </c>
    </row>
    <row r="663" spans="1:10">
      <c r="A663" t="s">
        <v>247</v>
      </c>
      <c r="B663" t="s">
        <v>249</v>
      </c>
      <c r="C663" s="20">
        <v>2041</v>
      </c>
      <c r="D663" t="s">
        <v>218</v>
      </c>
      <c r="E663" s="22">
        <v>298878.01035024802</v>
      </c>
      <c r="F663" s="22">
        <v>263644.07619688299</v>
      </c>
      <c r="G663" s="10">
        <v>263516.67264334799</v>
      </c>
      <c r="H663" s="23">
        <f t="shared" si="20"/>
        <v>-127.40355353499763</v>
      </c>
      <c r="I663" s="10">
        <v>298705.446631775</v>
      </c>
      <c r="J663" s="23">
        <f t="shared" si="21"/>
        <v>-172.56371847301489</v>
      </c>
    </row>
    <row r="664" spans="1:10">
      <c r="A664" t="s">
        <v>247</v>
      </c>
      <c r="B664" t="s">
        <v>249</v>
      </c>
      <c r="C664" s="20">
        <v>2041</v>
      </c>
      <c r="D664" t="s">
        <v>222</v>
      </c>
      <c r="E664" s="22">
        <v>441555.71760187298</v>
      </c>
      <c r="F664" s="22">
        <v>288017.562939086</v>
      </c>
      <c r="G664" s="10">
        <v>294859.61419276899</v>
      </c>
      <c r="H664" s="23">
        <f t="shared" si="20"/>
        <v>6842.051253682992</v>
      </c>
      <c r="I664" s="10">
        <v>441540.77905094897</v>
      </c>
      <c r="J664" s="23">
        <f t="shared" si="21"/>
        <v>-14.938550924009178</v>
      </c>
    </row>
    <row r="665" spans="1:10">
      <c r="A665" t="s">
        <v>247</v>
      </c>
      <c r="B665" t="s">
        <v>249</v>
      </c>
      <c r="C665" s="20">
        <v>2041</v>
      </c>
      <c r="D665" t="s">
        <v>226</v>
      </c>
      <c r="E665" s="22">
        <v>300982.03993680998</v>
      </c>
      <c r="F665" s="22">
        <v>171069.90150824</v>
      </c>
      <c r="G665" s="10">
        <v>171003.574399356</v>
      </c>
      <c r="H665" s="23">
        <f t="shared" si="20"/>
        <v>-66.327108883997425</v>
      </c>
      <c r="I665" s="10">
        <v>300778.54209626402</v>
      </c>
      <c r="J665" s="23">
        <f t="shared" si="21"/>
        <v>-203.49784054595511</v>
      </c>
    </row>
    <row r="666" spans="1:10">
      <c r="A666" t="s">
        <v>247</v>
      </c>
      <c r="B666" t="s">
        <v>249</v>
      </c>
      <c r="C666" s="20">
        <v>2041</v>
      </c>
      <c r="D666" t="s">
        <v>254</v>
      </c>
      <c r="E666" s="22">
        <v>32943.415572699101</v>
      </c>
      <c r="F666" s="22">
        <v>3901.8049410838198</v>
      </c>
      <c r="G666" s="10">
        <v>3901.7808023860898</v>
      </c>
      <c r="H666" s="23">
        <f t="shared" si="20"/>
        <v>-2.4138697729995329E-2</v>
      </c>
      <c r="I666" s="10">
        <v>32942.441314227603</v>
      </c>
      <c r="J666" s="23">
        <f t="shared" si="21"/>
        <v>-0.97425847149861511</v>
      </c>
    </row>
    <row r="667" spans="1:10">
      <c r="A667" t="s">
        <v>247</v>
      </c>
      <c r="B667" t="s">
        <v>249</v>
      </c>
      <c r="C667" s="20">
        <v>2042</v>
      </c>
      <c r="D667" t="s">
        <v>232</v>
      </c>
      <c r="E667" s="22">
        <v>12781.1417709219</v>
      </c>
      <c r="F667" s="22">
        <v>8844.3842451149594</v>
      </c>
      <c r="G667" s="10">
        <v>8840.3509314455005</v>
      </c>
      <c r="H667" s="23">
        <f t="shared" si="20"/>
        <v>-4.0333136694589484</v>
      </c>
      <c r="I667" s="10">
        <v>12771.673079427101</v>
      </c>
      <c r="J667" s="23">
        <f t="shared" si="21"/>
        <v>-9.4686914947997138</v>
      </c>
    </row>
    <row r="668" spans="1:10">
      <c r="A668" t="s">
        <v>247</v>
      </c>
      <c r="B668" t="s">
        <v>249</v>
      </c>
      <c r="C668" s="20">
        <v>2042</v>
      </c>
      <c r="D668" t="s">
        <v>272</v>
      </c>
      <c r="E668" s="22">
        <v>606669.28679458494</v>
      </c>
      <c r="F668" s="22">
        <v>208962.17192944701</v>
      </c>
      <c r="G668" s="10">
        <v>208935.34457270999</v>
      </c>
      <c r="H668" s="23">
        <f t="shared" si="20"/>
        <v>-26.827356737019727</v>
      </c>
      <c r="I668" s="10">
        <v>606444.77442447701</v>
      </c>
      <c r="J668" s="23">
        <f t="shared" si="21"/>
        <v>-224.51237010792829</v>
      </c>
    </row>
    <row r="669" spans="1:10">
      <c r="A669" t="s">
        <v>247</v>
      </c>
      <c r="B669" t="s">
        <v>249</v>
      </c>
      <c r="C669" s="20">
        <v>2042</v>
      </c>
      <c r="D669" t="s">
        <v>208</v>
      </c>
      <c r="E669" s="22">
        <v>122226.08411067699</v>
      </c>
      <c r="F669" s="22">
        <v>73627.857227218003</v>
      </c>
      <c r="G669" s="10">
        <v>73591.295208371695</v>
      </c>
      <c r="H669" s="23">
        <f t="shared" si="20"/>
        <v>-36.562018846307183</v>
      </c>
      <c r="I669" s="10">
        <v>122132.445308682</v>
      </c>
      <c r="J669" s="23">
        <f t="shared" si="21"/>
        <v>-93.638801994995447</v>
      </c>
    </row>
    <row r="670" spans="1:10">
      <c r="A670" t="s">
        <v>247</v>
      </c>
      <c r="B670" t="s">
        <v>249</v>
      </c>
      <c r="C670" s="20">
        <v>2042</v>
      </c>
      <c r="D670" t="s">
        <v>218</v>
      </c>
      <c r="E670" s="22">
        <v>305057.24992067699</v>
      </c>
      <c r="F670" s="22">
        <v>268723.55467351398</v>
      </c>
      <c r="G670" s="10">
        <v>268581.56217470701</v>
      </c>
      <c r="H670" s="23">
        <f t="shared" si="20"/>
        <v>-141.9924988069688</v>
      </c>
      <c r="I670" s="10">
        <v>304866.78876579</v>
      </c>
      <c r="J670" s="23">
        <f t="shared" si="21"/>
        <v>-190.46115488698706</v>
      </c>
    </row>
    <row r="671" spans="1:10">
      <c r="A671" t="s">
        <v>247</v>
      </c>
      <c r="B671" t="s">
        <v>249</v>
      </c>
      <c r="C671" s="20">
        <v>2042</v>
      </c>
      <c r="D671" t="s">
        <v>222</v>
      </c>
      <c r="E671" s="22">
        <v>450656.25652254699</v>
      </c>
      <c r="F671" s="22">
        <v>291056.09361710103</v>
      </c>
      <c r="G671" s="10">
        <v>298212.92020073603</v>
      </c>
      <c r="H671" s="23">
        <f t="shared" si="20"/>
        <v>7156.8265836350038</v>
      </c>
      <c r="I671" s="10">
        <v>450639.13077547197</v>
      </c>
      <c r="J671" s="23">
        <f t="shared" si="21"/>
        <v>-17.125747075013351</v>
      </c>
    </row>
    <row r="672" spans="1:10">
      <c r="A672" t="s">
        <v>247</v>
      </c>
      <c r="B672" t="s">
        <v>249</v>
      </c>
      <c r="C672" s="20">
        <v>2042</v>
      </c>
      <c r="D672" t="s">
        <v>226</v>
      </c>
      <c r="E672" s="22">
        <v>308635.092653609</v>
      </c>
      <c r="F672" s="22">
        <v>174319.51679643299</v>
      </c>
      <c r="G672" s="10">
        <v>174243.76765953301</v>
      </c>
      <c r="H672" s="23">
        <f t="shared" si="20"/>
        <v>-75.749136899976293</v>
      </c>
      <c r="I672" s="10">
        <v>308409.93121826497</v>
      </c>
      <c r="J672" s="23">
        <f t="shared" si="21"/>
        <v>-225.16143534402363</v>
      </c>
    </row>
    <row r="673" spans="1:10">
      <c r="A673" t="s">
        <v>247</v>
      </c>
      <c r="B673" t="s">
        <v>249</v>
      </c>
      <c r="C673" s="20">
        <v>2042</v>
      </c>
      <c r="D673" t="s">
        <v>254</v>
      </c>
      <c r="E673" s="22">
        <v>32924.8126419771</v>
      </c>
      <c r="F673" s="22">
        <v>3854.5252357316999</v>
      </c>
      <c r="G673" s="10">
        <v>3854.4980484920702</v>
      </c>
      <c r="H673" s="23">
        <f t="shared" si="20"/>
        <v>-2.7187239629711257E-2</v>
      </c>
      <c r="I673" s="10">
        <v>32923.7417053026</v>
      </c>
      <c r="J673" s="23">
        <f t="shared" si="21"/>
        <v>-1.070936674499535</v>
      </c>
    </row>
    <row r="674" spans="1:10">
      <c r="A674" t="s">
        <v>247</v>
      </c>
      <c r="B674" t="s">
        <v>249</v>
      </c>
      <c r="C674" s="20">
        <v>2043</v>
      </c>
      <c r="D674" t="s">
        <v>232</v>
      </c>
      <c r="E674" s="22">
        <v>13178.838234401301</v>
      </c>
      <c r="F674" s="22">
        <v>9038.4299801946199</v>
      </c>
      <c r="G674" s="10">
        <v>9033.89057082213</v>
      </c>
      <c r="H674" s="23">
        <f t="shared" si="20"/>
        <v>-4.5394093724898994</v>
      </c>
      <c r="I674" s="10">
        <v>13168.339072634901</v>
      </c>
      <c r="J674" s="23">
        <f t="shared" si="21"/>
        <v>-10.499161766399993</v>
      </c>
    </row>
    <row r="675" spans="1:10">
      <c r="A675" t="s">
        <v>247</v>
      </c>
      <c r="B675" t="s">
        <v>249</v>
      </c>
      <c r="C675" s="20">
        <v>2043</v>
      </c>
      <c r="D675" t="s">
        <v>272</v>
      </c>
      <c r="E675" s="22">
        <v>612983.99935771106</v>
      </c>
      <c r="F675" s="22">
        <v>213060.19524620299</v>
      </c>
      <c r="G675" s="10">
        <v>213029.19765193301</v>
      </c>
      <c r="H675" s="23">
        <f t="shared" si="20"/>
        <v>-30.997594269982073</v>
      </c>
      <c r="I675" s="10">
        <v>612739.13039442897</v>
      </c>
      <c r="J675" s="23">
        <f t="shared" si="21"/>
        <v>-244.86896328208968</v>
      </c>
    </row>
    <row r="676" spans="1:10">
      <c r="A676" t="s">
        <v>247</v>
      </c>
      <c r="B676" t="s">
        <v>249</v>
      </c>
      <c r="C676" s="20">
        <v>2043</v>
      </c>
      <c r="D676" t="s">
        <v>208</v>
      </c>
      <c r="E676" s="22">
        <v>125459.93545786</v>
      </c>
      <c r="F676" s="22">
        <v>75437.431907805294</v>
      </c>
      <c r="G676" s="10">
        <v>75396.380272277296</v>
      </c>
      <c r="H676" s="23">
        <f t="shared" si="20"/>
        <v>-41.05163552799786</v>
      </c>
      <c r="I676" s="10">
        <v>125356.860393586</v>
      </c>
      <c r="J676" s="23">
        <f t="shared" si="21"/>
        <v>-103.07506427400222</v>
      </c>
    </row>
    <row r="677" spans="1:10">
      <c r="A677" t="s">
        <v>247</v>
      </c>
      <c r="B677" t="s">
        <v>249</v>
      </c>
      <c r="C677" s="20">
        <v>2043</v>
      </c>
      <c r="D677" t="s">
        <v>218</v>
      </c>
      <c r="E677" s="22">
        <v>311196.89117120701</v>
      </c>
      <c r="F677" s="22">
        <v>273760.77282688901</v>
      </c>
      <c r="G677" s="10">
        <v>273603.58671314199</v>
      </c>
      <c r="H677" s="23">
        <f t="shared" si="20"/>
        <v>-157.1861137470114</v>
      </c>
      <c r="I677" s="10">
        <v>310987.82959968102</v>
      </c>
      <c r="J677" s="23">
        <f t="shared" si="21"/>
        <v>-209.06157152599189</v>
      </c>
    </row>
    <row r="678" spans="1:10">
      <c r="A678" t="s">
        <v>247</v>
      </c>
      <c r="B678" t="s">
        <v>249</v>
      </c>
      <c r="C678" s="20">
        <v>2043</v>
      </c>
      <c r="D678" t="s">
        <v>222</v>
      </c>
      <c r="E678" s="22">
        <v>459743.87703223201</v>
      </c>
      <c r="F678" s="22">
        <v>294373.89266226598</v>
      </c>
      <c r="G678" s="10">
        <v>301843.05848118901</v>
      </c>
      <c r="H678" s="23">
        <f t="shared" si="20"/>
        <v>7469.1658189230366</v>
      </c>
      <c r="I678" s="10">
        <v>459724.43279649201</v>
      </c>
      <c r="J678" s="23">
        <f t="shared" si="21"/>
        <v>-19.444235739996657</v>
      </c>
    </row>
    <row r="679" spans="1:10">
      <c r="A679" t="s">
        <v>247</v>
      </c>
      <c r="B679" t="s">
        <v>249</v>
      </c>
      <c r="C679" s="20">
        <v>2043</v>
      </c>
      <c r="D679" t="s">
        <v>226</v>
      </c>
      <c r="E679" s="22">
        <v>316314.568801057</v>
      </c>
      <c r="F679" s="22">
        <v>177753.09742313801</v>
      </c>
      <c r="G679" s="10">
        <v>177667.36412351401</v>
      </c>
      <c r="H679" s="23">
        <f t="shared" si="20"/>
        <v>-85.73329962400021</v>
      </c>
      <c r="I679" s="10">
        <v>316066.79611552902</v>
      </c>
      <c r="J679" s="23">
        <f t="shared" si="21"/>
        <v>-247.77268552797614</v>
      </c>
    </row>
    <row r="680" spans="1:10">
      <c r="A680" t="s">
        <v>247</v>
      </c>
      <c r="B680" t="s">
        <v>249</v>
      </c>
      <c r="C680" s="20">
        <v>2043</v>
      </c>
      <c r="D680" t="s">
        <v>254</v>
      </c>
      <c r="E680" s="22">
        <v>32913.051417217401</v>
      </c>
      <c r="F680" s="22">
        <v>3804.5595714150099</v>
      </c>
      <c r="G680" s="10">
        <v>3804.5292924854298</v>
      </c>
      <c r="H680" s="23">
        <f t="shared" si="20"/>
        <v>-3.0278929580163094E-2</v>
      </c>
      <c r="I680" s="10">
        <v>32911.880511168398</v>
      </c>
      <c r="J680" s="23">
        <f t="shared" si="21"/>
        <v>-1.1709060490029515</v>
      </c>
    </row>
    <row r="681" spans="1:10">
      <c r="A681" t="s">
        <v>247</v>
      </c>
      <c r="B681" t="s">
        <v>249</v>
      </c>
      <c r="C681" s="20">
        <v>2044</v>
      </c>
      <c r="D681" t="s">
        <v>232</v>
      </c>
      <c r="E681" s="22">
        <v>13587.6497724323</v>
      </c>
      <c r="F681" s="22">
        <v>9239.8713686554802</v>
      </c>
      <c r="G681" s="10">
        <v>9234.7997579034109</v>
      </c>
      <c r="H681" s="23">
        <f t="shared" si="20"/>
        <v>-5.0716107520693186</v>
      </c>
      <c r="I681" s="10">
        <v>13576.069379708</v>
      </c>
      <c r="J681" s="23">
        <f t="shared" si="21"/>
        <v>-11.5803927242996</v>
      </c>
    </row>
    <row r="682" spans="1:10">
      <c r="A682" t="s">
        <v>247</v>
      </c>
      <c r="B682" t="s">
        <v>249</v>
      </c>
      <c r="C682" s="20">
        <v>2044</v>
      </c>
      <c r="D682" t="s">
        <v>272</v>
      </c>
      <c r="E682" s="22">
        <v>619133.92549499602</v>
      </c>
      <c r="F682" s="22">
        <v>217094.75820248501</v>
      </c>
      <c r="G682" s="10">
        <v>217059.26370778799</v>
      </c>
      <c r="H682" s="23">
        <f t="shared" si="20"/>
        <v>-35.494494697020855</v>
      </c>
      <c r="I682" s="10">
        <v>618868.16828813695</v>
      </c>
      <c r="J682" s="23">
        <f t="shared" si="21"/>
        <v>-265.75720685906708</v>
      </c>
    </row>
    <row r="683" spans="1:10">
      <c r="A683" t="s">
        <v>247</v>
      </c>
      <c r="B683" t="s">
        <v>249</v>
      </c>
      <c r="C683" s="20">
        <v>2044</v>
      </c>
      <c r="D683" t="s">
        <v>208</v>
      </c>
      <c r="E683" s="22">
        <v>128688.64546474299</v>
      </c>
      <c r="F683" s="22">
        <v>77269.682910764401</v>
      </c>
      <c r="G683" s="10">
        <v>77223.938294864303</v>
      </c>
      <c r="H683" s="23">
        <f t="shared" si="20"/>
        <v>-45.744615900097415</v>
      </c>
      <c r="I683" s="10">
        <v>128575.76187715201</v>
      </c>
      <c r="J683" s="23">
        <f t="shared" si="21"/>
        <v>-112.88358759098628</v>
      </c>
    </row>
    <row r="684" spans="1:10">
      <c r="A684" t="s">
        <v>247</v>
      </c>
      <c r="B684" t="s">
        <v>249</v>
      </c>
      <c r="C684" s="20">
        <v>2044</v>
      </c>
      <c r="D684" t="s">
        <v>218</v>
      </c>
      <c r="E684" s="22">
        <v>317282.33375477802</v>
      </c>
      <c r="F684" s="22">
        <v>278783.82441937597</v>
      </c>
      <c r="G684" s="10">
        <v>278610.82254443399</v>
      </c>
      <c r="H684" s="23">
        <f t="shared" si="20"/>
        <v>-173.00187494198326</v>
      </c>
      <c r="I684" s="10">
        <v>317053.99471248803</v>
      </c>
      <c r="J684" s="23">
        <f t="shared" si="21"/>
        <v>-228.33904228999745</v>
      </c>
    </row>
    <row r="685" spans="1:10">
      <c r="A685" t="s">
        <v>247</v>
      </c>
      <c r="B685" t="s">
        <v>249</v>
      </c>
      <c r="C685" s="20">
        <v>2044</v>
      </c>
      <c r="D685" t="s">
        <v>222</v>
      </c>
      <c r="E685" s="22">
        <v>468803.56021535199</v>
      </c>
      <c r="F685" s="22">
        <v>297985.215607088</v>
      </c>
      <c r="G685" s="10">
        <v>305766.52493817301</v>
      </c>
      <c r="H685" s="23">
        <f t="shared" si="20"/>
        <v>7781.309331085009</v>
      </c>
      <c r="I685" s="10">
        <v>468781.67446116201</v>
      </c>
      <c r="J685" s="23">
        <f t="shared" si="21"/>
        <v>-21.885754189977888</v>
      </c>
    </row>
    <row r="686" spans="1:10">
      <c r="A686" t="s">
        <v>247</v>
      </c>
      <c r="B686" t="s">
        <v>249</v>
      </c>
      <c r="C686" s="20">
        <v>2044</v>
      </c>
      <c r="D686" t="s">
        <v>226</v>
      </c>
      <c r="E686" s="22">
        <v>324000.52319937397</v>
      </c>
      <c r="F686" s="22">
        <v>181377.31904932499</v>
      </c>
      <c r="G686" s="10">
        <v>181281.035990996</v>
      </c>
      <c r="H686" s="23">
        <f t="shared" si="20"/>
        <v>-96.283058328990592</v>
      </c>
      <c r="I686" s="10">
        <v>323729.22678773402</v>
      </c>
      <c r="J686" s="23">
        <f t="shared" si="21"/>
        <v>-271.29641163995257</v>
      </c>
    </row>
    <row r="687" spans="1:10">
      <c r="A687" t="s">
        <v>247</v>
      </c>
      <c r="B687" t="s">
        <v>249</v>
      </c>
      <c r="C687" s="20">
        <v>2044</v>
      </c>
      <c r="D687" t="s">
        <v>254</v>
      </c>
      <c r="E687" s="22">
        <v>32908.782711843</v>
      </c>
      <c r="F687" s="22">
        <v>3753.0242943546</v>
      </c>
      <c r="G687" s="10">
        <v>3752.9909050923202</v>
      </c>
      <c r="H687" s="23">
        <f t="shared" si="20"/>
        <v>-3.3389262279797549E-2</v>
      </c>
      <c r="I687" s="10">
        <v>32907.508695295597</v>
      </c>
      <c r="J687" s="23">
        <f t="shared" si="21"/>
        <v>-1.2740165474024252</v>
      </c>
    </row>
    <row r="688" spans="1:10">
      <c r="A688" t="s">
        <v>247</v>
      </c>
      <c r="B688" t="s">
        <v>249</v>
      </c>
      <c r="C688" s="20">
        <v>2045</v>
      </c>
      <c r="D688" t="s">
        <v>232</v>
      </c>
      <c r="E688" s="22">
        <v>14005.668101098599</v>
      </c>
      <c r="F688" s="22">
        <v>9449.5487893120699</v>
      </c>
      <c r="G688" s="10">
        <v>9443.9169888776105</v>
      </c>
      <c r="H688" s="23">
        <f t="shared" si="20"/>
        <v>-5.6318004344593646</v>
      </c>
      <c r="I688" s="10">
        <v>13992.9571695542</v>
      </c>
      <c r="J688" s="23">
        <f t="shared" si="21"/>
        <v>-12.7109315443995</v>
      </c>
    </row>
    <row r="689" spans="1:10">
      <c r="A689" t="s">
        <v>247</v>
      </c>
      <c r="B689" t="s">
        <v>249</v>
      </c>
      <c r="C689" s="20">
        <v>2045</v>
      </c>
      <c r="D689" t="s">
        <v>272</v>
      </c>
      <c r="E689" s="22">
        <v>625122.23226162896</v>
      </c>
      <c r="F689" s="22">
        <v>221137.54050527501</v>
      </c>
      <c r="G689" s="10">
        <v>221097.20620145899</v>
      </c>
      <c r="H689" s="23">
        <f t="shared" si="20"/>
        <v>-40.334303816023748</v>
      </c>
      <c r="I689" s="10">
        <v>624835.08271993301</v>
      </c>
      <c r="J689" s="23">
        <f t="shared" si="21"/>
        <v>-287.14954169595148</v>
      </c>
    </row>
    <row r="690" spans="1:10">
      <c r="A690" t="s">
        <v>247</v>
      </c>
      <c r="B690" t="s">
        <v>249</v>
      </c>
      <c r="C690" s="20">
        <v>2045</v>
      </c>
      <c r="D690" t="s">
        <v>208</v>
      </c>
      <c r="E690" s="22">
        <v>131896.90334410901</v>
      </c>
      <c r="F690" s="22">
        <v>79144.189384326193</v>
      </c>
      <c r="G690" s="10">
        <v>79093.532506875999</v>
      </c>
      <c r="H690" s="23">
        <f t="shared" si="20"/>
        <v>-50.656877450193861</v>
      </c>
      <c r="I690" s="10">
        <v>131773.85805938399</v>
      </c>
      <c r="J690" s="23">
        <f t="shared" si="21"/>
        <v>-123.04528472502716</v>
      </c>
    </row>
    <row r="691" spans="1:10">
      <c r="A691" t="s">
        <v>247</v>
      </c>
      <c r="B691" t="s">
        <v>249</v>
      </c>
      <c r="C691" s="20">
        <v>2045</v>
      </c>
      <c r="D691" t="s">
        <v>218</v>
      </c>
      <c r="E691" s="22">
        <v>323297.54639360501</v>
      </c>
      <c r="F691" s="22">
        <v>283872.59947013302</v>
      </c>
      <c r="G691" s="10">
        <v>283683.10507360101</v>
      </c>
      <c r="H691" s="23">
        <f t="shared" si="20"/>
        <v>-189.49439653201262</v>
      </c>
      <c r="I691" s="10">
        <v>323049.27200499299</v>
      </c>
      <c r="J691" s="23">
        <f t="shared" si="21"/>
        <v>-248.27438861201517</v>
      </c>
    </row>
    <row r="692" spans="1:10">
      <c r="A692" t="s">
        <v>247</v>
      </c>
      <c r="B692" t="s">
        <v>249</v>
      </c>
      <c r="C692" s="20">
        <v>2045</v>
      </c>
      <c r="D692" t="s">
        <v>222</v>
      </c>
      <c r="E692" s="22">
        <v>477815.54821919202</v>
      </c>
      <c r="F692" s="22">
        <v>301953.30032111797</v>
      </c>
      <c r="G692" s="10">
        <v>310050.875761798</v>
      </c>
      <c r="H692" s="23">
        <f t="shared" si="20"/>
        <v>8097.5754406800261</v>
      </c>
      <c r="I692" s="10">
        <v>477791.10772408801</v>
      </c>
      <c r="J692" s="23">
        <f t="shared" si="21"/>
        <v>-24.440495104005095</v>
      </c>
    </row>
    <row r="693" spans="1:10">
      <c r="A693" t="s">
        <v>247</v>
      </c>
      <c r="B693" t="s">
        <v>249</v>
      </c>
      <c r="C693" s="20">
        <v>2045</v>
      </c>
      <c r="D693" t="s">
        <v>226</v>
      </c>
      <c r="E693" s="22">
        <v>331671.337701449</v>
      </c>
      <c r="F693" s="22">
        <v>185223.41651302099</v>
      </c>
      <c r="G693" s="10">
        <v>185115.97208092501</v>
      </c>
      <c r="H693" s="23">
        <f t="shared" si="20"/>
        <v>-107.44443209597375</v>
      </c>
      <c r="I693" s="10">
        <v>331375.62850434298</v>
      </c>
      <c r="J693" s="23">
        <f t="shared" si="21"/>
        <v>-295.70919710601447</v>
      </c>
    </row>
    <row r="694" spans="1:10">
      <c r="A694" t="s">
        <v>247</v>
      </c>
      <c r="B694" t="s">
        <v>249</v>
      </c>
      <c r="C694" s="20">
        <v>2045</v>
      </c>
      <c r="D694" t="s">
        <v>254</v>
      </c>
      <c r="E694" s="22">
        <v>32913.3022756395</v>
      </c>
      <c r="F694" s="22">
        <v>3700.6756366756299</v>
      </c>
      <c r="G694" s="10">
        <v>3700.6391374935802</v>
      </c>
      <c r="H694" s="23">
        <f t="shared" si="20"/>
        <v>-3.649918204973801E-2</v>
      </c>
      <c r="I694" s="10">
        <v>32911.922085827602</v>
      </c>
      <c r="J694" s="23">
        <f t="shared" si="21"/>
        <v>-1.3801898118981626</v>
      </c>
    </row>
    <row r="695" spans="1:10">
      <c r="A695" t="s">
        <v>247</v>
      </c>
      <c r="B695" t="s">
        <v>249</v>
      </c>
      <c r="C695" s="20">
        <v>2046</v>
      </c>
      <c r="D695" t="s">
        <v>232</v>
      </c>
      <c r="E695" s="22">
        <v>14430.790940033899</v>
      </c>
      <c r="F695" s="22">
        <v>9668.7771070825893</v>
      </c>
      <c r="G695" s="10">
        <v>9662.5572252420698</v>
      </c>
      <c r="H695" s="23">
        <f t="shared" si="20"/>
        <v>-6.2198818405195198</v>
      </c>
      <c r="I695" s="10">
        <v>14416.9012821335</v>
      </c>
      <c r="J695" s="23">
        <f t="shared" si="21"/>
        <v>-13.88965790039947</v>
      </c>
    </row>
    <row r="696" spans="1:10">
      <c r="A696" t="s">
        <v>247</v>
      </c>
      <c r="B696" t="s">
        <v>249</v>
      </c>
      <c r="C696" s="20">
        <v>2046</v>
      </c>
      <c r="D696" t="s">
        <v>272</v>
      </c>
      <c r="E696" s="22">
        <v>630942.48478399904</v>
      </c>
      <c r="F696" s="22">
        <v>225133.00970604701</v>
      </c>
      <c r="G696" s="10">
        <v>225087.48463903999</v>
      </c>
      <c r="H696" s="23">
        <f t="shared" si="20"/>
        <v>-45.525067007023608</v>
      </c>
      <c r="I696" s="10">
        <v>630633.45443870698</v>
      </c>
      <c r="J696" s="23">
        <f t="shared" si="21"/>
        <v>-309.03034529206343</v>
      </c>
    </row>
    <row r="697" spans="1:10">
      <c r="A697" t="s">
        <v>247</v>
      </c>
      <c r="B697" t="s">
        <v>249</v>
      </c>
      <c r="C697" s="20">
        <v>2046</v>
      </c>
      <c r="D697" t="s">
        <v>208</v>
      </c>
      <c r="E697" s="22">
        <v>135070.93083017101</v>
      </c>
      <c r="F697" s="22">
        <v>81043.227560591098</v>
      </c>
      <c r="G697" s="10">
        <v>80987.444769686394</v>
      </c>
      <c r="H697" s="23">
        <f t="shared" si="20"/>
        <v>-55.782790904704598</v>
      </c>
      <c r="I697" s="10">
        <v>134937.38236869901</v>
      </c>
      <c r="J697" s="23">
        <f t="shared" si="21"/>
        <v>-133.54846147200442</v>
      </c>
    </row>
    <row r="698" spans="1:10">
      <c r="A698" t="s">
        <v>247</v>
      </c>
      <c r="B698" t="s">
        <v>249</v>
      </c>
      <c r="C698" s="20">
        <v>2046</v>
      </c>
      <c r="D698" t="s">
        <v>218</v>
      </c>
      <c r="E698" s="22">
        <v>329225.31205198</v>
      </c>
      <c r="F698" s="22">
        <v>288928.60215172701</v>
      </c>
      <c r="G698" s="10">
        <v>288722.00455675402</v>
      </c>
      <c r="H698" s="23">
        <f t="shared" si="20"/>
        <v>-206.59759497299092</v>
      </c>
      <c r="I698" s="10">
        <v>328956.45042599202</v>
      </c>
      <c r="J698" s="23">
        <f t="shared" si="21"/>
        <v>-268.86162598797819</v>
      </c>
    </row>
    <row r="699" spans="1:10">
      <c r="A699" t="s">
        <v>247</v>
      </c>
      <c r="B699" t="s">
        <v>249</v>
      </c>
      <c r="C699" s="20">
        <v>2046</v>
      </c>
      <c r="D699" t="s">
        <v>222</v>
      </c>
      <c r="E699" s="22">
        <v>486756.62081283698</v>
      </c>
      <c r="F699" s="22">
        <v>306234.96230462502</v>
      </c>
      <c r="G699" s="10">
        <v>314651.11694933701</v>
      </c>
      <c r="H699" s="23">
        <f t="shared" si="20"/>
        <v>8416.1546447119908</v>
      </c>
      <c r="I699" s="10">
        <v>486729.52198495099</v>
      </c>
      <c r="J699" s="23">
        <f t="shared" si="21"/>
        <v>-27.098827885987703</v>
      </c>
    </row>
    <row r="700" spans="1:10">
      <c r="A700" t="s">
        <v>247</v>
      </c>
      <c r="B700" t="s">
        <v>249</v>
      </c>
      <c r="C700" s="20">
        <v>2046</v>
      </c>
      <c r="D700" t="s">
        <v>226</v>
      </c>
      <c r="E700" s="22">
        <v>339303.68830728502</v>
      </c>
      <c r="F700" s="22">
        <v>189242.90318689801</v>
      </c>
      <c r="G700" s="10">
        <v>189123.71101565199</v>
      </c>
      <c r="H700" s="23">
        <f t="shared" si="20"/>
        <v>-119.1921712460171</v>
      </c>
      <c r="I700" s="10">
        <v>338982.68530340499</v>
      </c>
      <c r="J700" s="23">
        <f t="shared" si="21"/>
        <v>-321.00300388003234</v>
      </c>
    </row>
    <row r="701" spans="1:10">
      <c r="A701" t="s">
        <v>247</v>
      </c>
      <c r="B701" t="s">
        <v>249</v>
      </c>
      <c r="C701" s="20">
        <v>2046</v>
      </c>
      <c r="D701" t="s">
        <v>254</v>
      </c>
      <c r="E701" s="22">
        <v>32927.1990913548</v>
      </c>
      <c r="F701" s="22">
        <v>3646.9888626059601</v>
      </c>
      <c r="G701" s="10">
        <v>3646.9492853438401</v>
      </c>
      <c r="H701" s="23">
        <f t="shared" si="20"/>
        <v>-3.9577262120019441E-2</v>
      </c>
      <c r="I701" s="10">
        <v>32925.709686976297</v>
      </c>
      <c r="J701" s="23">
        <f t="shared" si="21"/>
        <v>-1.4894043785025133</v>
      </c>
    </row>
    <row r="702" spans="1:10">
      <c r="A702" t="s">
        <v>247</v>
      </c>
      <c r="B702" t="s">
        <v>249</v>
      </c>
      <c r="C702" s="20">
        <v>2047</v>
      </c>
      <c r="D702" t="s">
        <v>232</v>
      </c>
      <c r="E702" s="22">
        <v>14860.9207322029</v>
      </c>
      <c r="F702" s="22">
        <v>9891.0885813910409</v>
      </c>
      <c r="G702" s="10">
        <v>9884.2563696177494</v>
      </c>
      <c r="H702" s="23">
        <f t="shared" si="20"/>
        <v>-6.8322117732914194</v>
      </c>
      <c r="I702" s="10">
        <v>14845.805578470299</v>
      </c>
      <c r="J702" s="23">
        <f t="shared" si="21"/>
        <v>-15.115153732600447</v>
      </c>
    </row>
    <row r="703" spans="1:10">
      <c r="A703" t="s">
        <v>247</v>
      </c>
      <c r="B703" t="s">
        <v>249</v>
      </c>
      <c r="C703" s="20">
        <v>2047</v>
      </c>
      <c r="D703" t="s">
        <v>272</v>
      </c>
      <c r="E703" s="22">
        <v>636585.03467058099</v>
      </c>
      <c r="F703" s="22">
        <v>228970.36784585699</v>
      </c>
      <c r="G703" s="10">
        <v>228919.32828000799</v>
      </c>
      <c r="H703" s="23">
        <f t="shared" si="20"/>
        <v>-51.039565849001519</v>
      </c>
      <c r="I703" s="10">
        <v>636253.66315163404</v>
      </c>
      <c r="J703" s="23">
        <f t="shared" si="21"/>
        <v>-331.37151894695126</v>
      </c>
    </row>
    <row r="704" spans="1:10">
      <c r="A704" t="s">
        <v>247</v>
      </c>
      <c r="B704" t="s">
        <v>249</v>
      </c>
      <c r="C704" s="20">
        <v>2047</v>
      </c>
      <c r="D704" t="s">
        <v>208</v>
      </c>
      <c r="E704" s="22">
        <v>138199.80948077299</v>
      </c>
      <c r="F704" s="22">
        <v>82924.326025831499</v>
      </c>
      <c r="G704" s="10">
        <v>82863.236389872996</v>
      </c>
      <c r="H704" s="23">
        <f t="shared" si="20"/>
        <v>-61.089635958502186</v>
      </c>
      <c r="I704" s="10">
        <v>138055.42772576699</v>
      </c>
      <c r="J704" s="23">
        <f t="shared" si="21"/>
        <v>-144.38175500600482</v>
      </c>
    </row>
    <row r="705" spans="1:10">
      <c r="A705" t="s">
        <v>247</v>
      </c>
      <c r="B705" t="s">
        <v>249</v>
      </c>
      <c r="C705" s="20">
        <v>2047</v>
      </c>
      <c r="D705" t="s">
        <v>218</v>
      </c>
      <c r="E705" s="22">
        <v>335050.37508720899</v>
      </c>
      <c r="F705" s="22">
        <v>293809.66522550402</v>
      </c>
      <c r="G705" s="10">
        <v>293585.58082425798</v>
      </c>
      <c r="H705" s="23">
        <f t="shared" si="20"/>
        <v>-224.08440124604385</v>
      </c>
      <c r="I705" s="10">
        <v>334760.28919771599</v>
      </c>
      <c r="J705" s="23">
        <f t="shared" si="21"/>
        <v>-290.08588949299883</v>
      </c>
    </row>
    <row r="706" spans="1:10">
      <c r="A706" t="s">
        <v>247</v>
      </c>
      <c r="B706" t="s">
        <v>249</v>
      </c>
      <c r="C706" s="20">
        <v>2047</v>
      </c>
      <c r="D706" t="s">
        <v>222</v>
      </c>
      <c r="E706" s="22">
        <v>495599.68593896501</v>
      </c>
      <c r="F706" s="22">
        <v>310663.16028617299</v>
      </c>
      <c r="G706" s="10">
        <v>319399.48409933399</v>
      </c>
      <c r="H706" s="23">
        <f t="shared" ref="H706:H769" si="22">G706-F706</f>
        <v>8736.3238131609978</v>
      </c>
      <c r="I706" s="10">
        <v>495569.83465080202</v>
      </c>
      <c r="J706" s="23">
        <f t="shared" ref="J706:J769" si="23">I706-E706</f>
        <v>-29.851288162986748</v>
      </c>
    </row>
    <row r="707" spans="1:10">
      <c r="A707" t="s">
        <v>247</v>
      </c>
      <c r="B707" t="s">
        <v>249</v>
      </c>
      <c r="C707" s="20">
        <v>2047</v>
      </c>
      <c r="D707" t="s">
        <v>226</v>
      </c>
      <c r="E707" s="22">
        <v>346873.21935697901</v>
      </c>
      <c r="F707" s="22">
        <v>193329.49014476</v>
      </c>
      <c r="G707" s="10">
        <v>193198.03276371799</v>
      </c>
      <c r="H707" s="23">
        <f t="shared" si="22"/>
        <v>-131.45738104201155</v>
      </c>
      <c r="I707" s="10">
        <v>346526.058989921</v>
      </c>
      <c r="J707" s="23">
        <f t="shared" si="23"/>
        <v>-347.16036705800798</v>
      </c>
    </row>
    <row r="708" spans="1:10">
      <c r="A708" t="s">
        <v>247</v>
      </c>
      <c r="B708" t="s">
        <v>249</v>
      </c>
      <c r="C708" s="20">
        <v>2047</v>
      </c>
      <c r="D708" t="s">
        <v>254</v>
      </c>
      <c r="E708" s="22">
        <v>32949.484845718704</v>
      </c>
      <c r="F708" s="22">
        <v>3591.3491766393799</v>
      </c>
      <c r="G708" s="10">
        <v>3591.30660045174</v>
      </c>
      <c r="H708" s="23">
        <f t="shared" si="22"/>
        <v>-4.2576187639951968E-2</v>
      </c>
      <c r="I708" s="10">
        <v>32947.883264015203</v>
      </c>
      <c r="J708" s="23">
        <f t="shared" si="23"/>
        <v>-1.6015817035004147</v>
      </c>
    </row>
    <row r="709" spans="1:10">
      <c r="A709" t="s">
        <v>247</v>
      </c>
      <c r="B709" t="s">
        <v>249</v>
      </c>
      <c r="C709" s="20">
        <v>2048</v>
      </c>
      <c r="D709" t="s">
        <v>232</v>
      </c>
      <c r="E709" s="22">
        <v>15295.0507261721</v>
      </c>
      <c r="F709" s="22">
        <v>10114.2150236213</v>
      </c>
      <c r="G709" s="10">
        <v>10106.7472909022</v>
      </c>
      <c r="H709" s="23">
        <f t="shared" si="22"/>
        <v>-7.4677327191002405</v>
      </c>
      <c r="I709" s="10">
        <v>15278.663545413299</v>
      </c>
      <c r="J709" s="23">
        <f t="shared" si="23"/>
        <v>-16.387180758800241</v>
      </c>
    </row>
    <row r="710" spans="1:10">
      <c r="A710" t="s">
        <v>247</v>
      </c>
      <c r="B710" t="s">
        <v>249</v>
      </c>
      <c r="C710" s="20">
        <v>2048</v>
      </c>
      <c r="D710" t="s">
        <v>272</v>
      </c>
      <c r="E710" s="22">
        <v>642046.52837374399</v>
      </c>
      <c r="F710" s="22">
        <v>232624.097388216</v>
      </c>
      <c r="G710" s="10">
        <v>232567.22432602101</v>
      </c>
      <c r="H710" s="23">
        <f t="shared" si="22"/>
        <v>-56.873062194994418</v>
      </c>
      <c r="I710" s="10">
        <v>641692.37951910705</v>
      </c>
      <c r="J710" s="23">
        <f t="shared" si="23"/>
        <v>-354.14885463693645</v>
      </c>
    </row>
    <row r="711" spans="1:10">
      <c r="A711" t="s">
        <v>247</v>
      </c>
      <c r="B711" t="s">
        <v>249</v>
      </c>
      <c r="C711" s="20">
        <v>2048</v>
      </c>
      <c r="D711" t="s">
        <v>208</v>
      </c>
      <c r="E711" s="22">
        <v>141279.03802604499</v>
      </c>
      <c r="F711" s="22">
        <v>84772.592723516806</v>
      </c>
      <c r="G711" s="10">
        <v>84706.021079665297</v>
      </c>
      <c r="H711" s="23">
        <f t="shared" si="22"/>
        <v>-66.57164385150827</v>
      </c>
      <c r="I711" s="10">
        <v>141123.50011586599</v>
      </c>
      <c r="J711" s="23">
        <f t="shared" si="23"/>
        <v>-155.53791017900221</v>
      </c>
    </row>
    <row r="712" spans="1:10">
      <c r="A712" t="s">
        <v>247</v>
      </c>
      <c r="B712" t="s">
        <v>249</v>
      </c>
      <c r="C712" s="20">
        <v>2048</v>
      </c>
      <c r="D712" t="s">
        <v>218</v>
      </c>
      <c r="E712" s="22">
        <v>340767.06081352301</v>
      </c>
      <c r="F712" s="22">
        <v>298562.76616734202</v>
      </c>
      <c r="G712" s="10">
        <v>298320.63592045702</v>
      </c>
      <c r="H712" s="23">
        <f t="shared" si="22"/>
        <v>-242.13024688500445</v>
      </c>
      <c r="I712" s="10">
        <v>340455.12240811501</v>
      </c>
      <c r="J712" s="23">
        <f t="shared" si="23"/>
        <v>-311.93840540800011</v>
      </c>
    </row>
    <row r="713" spans="1:10">
      <c r="A713" t="s">
        <v>247</v>
      </c>
      <c r="B713" t="s">
        <v>249</v>
      </c>
      <c r="C713" s="20">
        <v>2048</v>
      </c>
      <c r="D713" t="s">
        <v>222</v>
      </c>
      <c r="E713" s="22">
        <v>504331.71837625001</v>
      </c>
      <c r="F713" s="22">
        <v>315166.22155058599</v>
      </c>
      <c r="G713" s="10">
        <v>324217.60933358001</v>
      </c>
      <c r="H713" s="23">
        <f t="shared" si="22"/>
        <v>9051.3877829940175</v>
      </c>
      <c r="I713" s="10">
        <v>504299.02934186702</v>
      </c>
      <c r="J713" s="23">
        <f t="shared" si="23"/>
        <v>-32.689034382987302</v>
      </c>
    </row>
    <row r="714" spans="1:10">
      <c r="A714" t="s">
        <v>247</v>
      </c>
      <c r="B714" t="s">
        <v>249</v>
      </c>
      <c r="C714" s="20">
        <v>2048</v>
      </c>
      <c r="D714" t="s">
        <v>226</v>
      </c>
      <c r="E714" s="22">
        <v>354368.83092574403</v>
      </c>
      <c r="F714" s="22">
        <v>197453.514963375</v>
      </c>
      <c r="G714" s="10">
        <v>197309.285532157</v>
      </c>
      <c r="H714" s="23">
        <f t="shared" si="22"/>
        <v>-144.22943121800199</v>
      </c>
      <c r="I714" s="10">
        <v>353994.65246496501</v>
      </c>
      <c r="J714" s="23">
        <f t="shared" si="23"/>
        <v>-374.17846077901777</v>
      </c>
    </row>
    <row r="715" spans="1:10">
      <c r="A715" t="s">
        <v>247</v>
      </c>
      <c r="B715" t="s">
        <v>249</v>
      </c>
      <c r="C715" s="20">
        <v>2048</v>
      </c>
      <c r="D715" t="s">
        <v>254</v>
      </c>
      <c r="E715" s="22">
        <v>32978.5625377549</v>
      </c>
      <c r="F715" s="22">
        <v>3533.63599088817</v>
      </c>
      <c r="G715" s="10">
        <v>3533.59051858982</v>
      </c>
      <c r="H715" s="23">
        <f t="shared" si="22"/>
        <v>-4.5472298349977791E-2</v>
      </c>
      <c r="I715" s="10">
        <v>32976.845848930498</v>
      </c>
      <c r="J715" s="23">
        <f t="shared" si="23"/>
        <v>-1.7166888244028087</v>
      </c>
    </row>
    <row r="716" spans="1:10">
      <c r="A716" t="s">
        <v>247</v>
      </c>
      <c r="B716" t="s">
        <v>249</v>
      </c>
      <c r="C716" s="20">
        <v>2049</v>
      </c>
      <c r="D716" t="s">
        <v>232</v>
      </c>
      <c r="E716" s="22">
        <v>15731.9378526946</v>
      </c>
      <c r="F716" s="22">
        <v>10342.787076877299</v>
      </c>
      <c r="G716" s="10">
        <v>10334.6577056428</v>
      </c>
      <c r="H716" s="23">
        <f t="shared" si="22"/>
        <v>-8.1293712344995583</v>
      </c>
      <c r="I716" s="10">
        <v>15714.231843961201</v>
      </c>
      <c r="J716" s="23">
        <f t="shared" si="23"/>
        <v>-17.706008733399358</v>
      </c>
    </row>
    <row r="717" spans="1:10">
      <c r="A717" t="s">
        <v>247</v>
      </c>
      <c r="B717" t="s">
        <v>249</v>
      </c>
      <c r="C717" s="20">
        <v>2049</v>
      </c>
      <c r="D717" t="s">
        <v>272</v>
      </c>
      <c r="E717" s="22">
        <v>647331.87950402196</v>
      </c>
      <c r="F717" s="22">
        <v>236247.49596681801</v>
      </c>
      <c r="G717" s="10">
        <v>236184.43798160201</v>
      </c>
      <c r="H717" s="23">
        <f t="shared" si="22"/>
        <v>-63.057985216000816</v>
      </c>
      <c r="I717" s="10">
        <v>646954.55035600194</v>
      </c>
      <c r="J717" s="23">
        <f t="shared" si="23"/>
        <v>-377.32914802001324</v>
      </c>
    </row>
    <row r="718" spans="1:10">
      <c r="A718" t="s">
        <v>247</v>
      </c>
      <c r="B718" t="s">
        <v>249</v>
      </c>
      <c r="C718" s="20">
        <v>2049</v>
      </c>
      <c r="D718" t="s">
        <v>208</v>
      </c>
      <c r="E718" s="22">
        <v>144305.461396258</v>
      </c>
      <c r="F718" s="22">
        <v>86640.340677800603</v>
      </c>
      <c r="G718" s="10">
        <v>86568.0702641526</v>
      </c>
      <c r="H718" s="23">
        <f t="shared" si="22"/>
        <v>-72.270413648002432</v>
      </c>
      <c r="I718" s="10">
        <v>144138.45328369801</v>
      </c>
      <c r="J718" s="23">
        <f t="shared" si="23"/>
        <v>-167.00811255999724</v>
      </c>
    </row>
    <row r="719" spans="1:10">
      <c r="A719" t="s">
        <v>247</v>
      </c>
      <c r="B719" t="s">
        <v>249</v>
      </c>
      <c r="C719" s="20">
        <v>2049</v>
      </c>
      <c r="D719" t="s">
        <v>218</v>
      </c>
      <c r="E719" s="22">
        <v>346372.81027056603</v>
      </c>
      <c r="F719" s="22">
        <v>303354.04260090698</v>
      </c>
      <c r="G719" s="10">
        <v>303093.15946859901</v>
      </c>
      <c r="H719" s="23">
        <f t="shared" si="22"/>
        <v>-260.88313230796484</v>
      </c>
      <c r="I719" s="10">
        <v>346038.41995901999</v>
      </c>
      <c r="J719" s="23">
        <f t="shared" si="23"/>
        <v>-334.39031154604163</v>
      </c>
    </row>
    <row r="720" spans="1:10">
      <c r="A720" t="s">
        <v>247</v>
      </c>
      <c r="B720" t="s">
        <v>249</v>
      </c>
      <c r="C720" s="20">
        <v>2049</v>
      </c>
      <c r="D720" t="s">
        <v>222</v>
      </c>
      <c r="E720" s="22">
        <v>512944.10113391699</v>
      </c>
      <c r="F720" s="22">
        <v>319886.69334974198</v>
      </c>
      <c r="G720" s="10">
        <v>329256.16241399501</v>
      </c>
      <c r="H720" s="23">
        <f t="shared" si="22"/>
        <v>9369.4690642530331</v>
      </c>
      <c r="I720" s="10">
        <v>512908.49533258798</v>
      </c>
      <c r="J720" s="23">
        <f t="shared" si="23"/>
        <v>-35.605801329016685</v>
      </c>
    </row>
    <row r="721" spans="1:10">
      <c r="A721" t="s">
        <v>247</v>
      </c>
      <c r="B721" t="s">
        <v>249</v>
      </c>
      <c r="C721" s="20">
        <v>2049</v>
      </c>
      <c r="D721" t="s">
        <v>226</v>
      </c>
      <c r="E721" s="22">
        <v>361776.40927809</v>
      </c>
      <c r="F721" s="22">
        <v>201723.046684328</v>
      </c>
      <c r="G721" s="10">
        <v>201565.46253171301</v>
      </c>
      <c r="H721" s="23">
        <f t="shared" si="22"/>
        <v>-157.58415261498885</v>
      </c>
      <c r="I721" s="10">
        <v>361374.377334013</v>
      </c>
      <c r="J721" s="23">
        <f t="shared" si="23"/>
        <v>-402.0319440769963</v>
      </c>
    </row>
    <row r="722" spans="1:10">
      <c r="A722" t="s">
        <v>247</v>
      </c>
      <c r="B722" t="s">
        <v>249</v>
      </c>
      <c r="C722" s="20">
        <v>2049</v>
      </c>
      <c r="D722" t="s">
        <v>254</v>
      </c>
      <c r="E722" s="22">
        <v>33013.211440874999</v>
      </c>
      <c r="F722" s="22">
        <v>3474.8161663535202</v>
      </c>
      <c r="G722" s="10">
        <v>3474.76789817908</v>
      </c>
      <c r="H722" s="23">
        <f t="shared" si="22"/>
        <v>-4.826817444018161E-2</v>
      </c>
      <c r="I722" s="10">
        <v>33011.376830813599</v>
      </c>
      <c r="J722" s="23">
        <f t="shared" si="23"/>
        <v>-1.8346100613998715</v>
      </c>
    </row>
    <row r="723" spans="1:10">
      <c r="A723" t="s">
        <v>247</v>
      </c>
      <c r="B723" t="s">
        <v>249</v>
      </c>
      <c r="C723" s="20">
        <v>2050</v>
      </c>
      <c r="D723" t="s">
        <v>232</v>
      </c>
      <c r="E723" s="22">
        <v>16169.813729853</v>
      </c>
      <c r="F723" s="22">
        <v>10573.4693338876</v>
      </c>
      <c r="G723" s="10">
        <v>10564.6551505717</v>
      </c>
      <c r="H723" s="23">
        <f t="shared" si="22"/>
        <v>-8.8141833159006637</v>
      </c>
      <c r="I723" s="10">
        <v>16150.7411265873</v>
      </c>
      <c r="J723" s="23">
        <f t="shared" si="23"/>
        <v>-19.072603265700309</v>
      </c>
    </row>
    <row r="724" spans="1:10">
      <c r="A724" t="s">
        <v>247</v>
      </c>
      <c r="B724" t="s">
        <v>249</v>
      </c>
      <c r="C724" s="20">
        <v>2050</v>
      </c>
      <c r="D724" t="s">
        <v>272</v>
      </c>
      <c r="E724" s="22">
        <v>652441.95326508605</v>
      </c>
      <c r="F724" s="22">
        <v>239735.07663474901</v>
      </c>
      <c r="G724" s="10">
        <v>239665.50238283601</v>
      </c>
      <c r="H724" s="23">
        <f t="shared" si="22"/>
        <v>-69.574251912999898</v>
      </c>
      <c r="I724" s="10">
        <v>652041.048852487</v>
      </c>
      <c r="J724" s="23">
        <f t="shared" si="23"/>
        <v>-400.90441259904765</v>
      </c>
    </row>
    <row r="725" spans="1:10">
      <c r="A725" t="s">
        <v>247</v>
      </c>
      <c r="B725" t="s">
        <v>249</v>
      </c>
      <c r="C725" s="20">
        <v>2050</v>
      </c>
      <c r="D725" t="s">
        <v>208</v>
      </c>
      <c r="E725" s="22">
        <v>147276.74778944001</v>
      </c>
      <c r="F725" s="22">
        <v>88485.508586952594</v>
      </c>
      <c r="G725" s="10">
        <v>88407.352194463994</v>
      </c>
      <c r="H725" s="23">
        <f t="shared" si="22"/>
        <v>-78.156392488599522</v>
      </c>
      <c r="I725" s="10">
        <v>147097.95278152401</v>
      </c>
      <c r="J725" s="23">
        <f t="shared" si="23"/>
        <v>-178.79500791599276</v>
      </c>
    </row>
    <row r="726" spans="1:10">
      <c r="A726" t="s">
        <v>247</v>
      </c>
      <c r="B726" t="s">
        <v>249</v>
      </c>
      <c r="C726" s="20">
        <v>2050</v>
      </c>
      <c r="D726" t="s">
        <v>218</v>
      </c>
      <c r="E726" s="22">
        <v>351862.12353256199</v>
      </c>
      <c r="F726" s="22">
        <v>308000.180901477</v>
      </c>
      <c r="G726" s="10">
        <v>307720.04114350502</v>
      </c>
      <c r="H726" s="23">
        <f t="shared" si="22"/>
        <v>-280.13975797197782</v>
      </c>
      <c r="I726" s="10">
        <v>351504.691612483</v>
      </c>
      <c r="J726" s="23">
        <f t="shared" si="23"/>
        <v>-357.43192007899052</v>
      </c>
    </row>
    <row r="727" spans="1:10">
      <c r="A727" t="s">
        <v>247</v>
      </c>
      <c r="B727" t="s">
        <v>249</v>
      </c>
      <c r="C727" s="20">
        <v>2050</v>
      </c>
      <c r="D727" t="s">
        <v>222</v>
      </c>
      <c r="E727" s="22">
        <v>521423.07876454998</v>
      </c>
      <c r="F727" s="22">
        <v>324675.68777348503</v>
      </c>
      <c r="G727" s="10">
        <v>334363.933966043</v>
      </c>
      <c r="H727" s="23">
        <f t="shared" si="22"/>
        <v>9688.2461925579701</v>
      </c>
      <c r="I727" s="10">
        <v>521384.481349535</v>
      </c>
      <c r="J727" s="23">
        <f t="shared" si="23"/>
        <v>-38.597415014985017</v>
      </c>
    </row>
    <row r="728" spans="1:10">
      <c r="A728" t="s">
        <v>247</v>
      </c>
      <c r="B728" t="s">
        <v>249</v>
      </c>
      <c r="C728" s="20">
        <v>2050</v>
      </c>
      <c r="D728" t="s">
        <v>226</v>
      </c>
      <c r="E728" s="22">
        <v>369074.36859268299</v>
      </c>
      <c r="F728" s="22">
        <v>206033.34144485599</v>
      </c>
      <c r="G728" s="10">
        <v>205861.88336447501</v>
      </c>
      <c r="H728" s="23">
        <f t="shared" si="22"/>
        <v>-171.45808038098039</v>
      </c>
      <c r="I728" s="10">
        <v>368643.65517464699</v>
      </c>
      <c r="J728" s="23">
        <f t="shared" si="23"/>
        <v>-430.7134180360008</v>
      </c>
    </row>
    <row r="729" spans="1:10">
      <c r="A729" t="s">
        <v>247</v>
      </c>
      <c r="B729" t="s">
        <v>249</v>
      </c>
      <c r="C729" s="20">
        <v>2050</v>
      </c>
      <c r="D729" t="s">
        <v>254</v>
      </c>
      <c r="E729" s="22">
        <v>33052.309468475803</v>
      </c>
      <c r="F729" s="22">
        <v>3414.4241380015701</v>
      </c>
      <c r="G729" s="10">
        <v>3414.3731958804301</v>
      </c>
      <c r="H729" s="23">
        <f t="shared" si="22"/>
        <v>-5.0942121139996743E-2</v>
      </c>
      <c r="I729" s="10">
        <v>33050.354105419901</v>
      </c>
      <c r="J729" s="23">
        <f t="shared" si="23"/>
        <v>-1.9553630559021258</v>
      </c>
    </row>
    <row r="730" spans="1:10">
      <c r="A730" t="s">
        <v>250</v>
      </c>
      <c r="B730" t="s">
        <v>252</v>
      </c>
      <c r="C730" s="20">
        <v>2025</v>
      </c>
      <c r="D730" t="s">
        <v>232</v>
      </c>
      <c r="E730" s="22">
        <v>8428.9060305542207</v>
      </c>
      <c r="F730" s="22">
        <v>9668.8228063551105</v>
      </c>
      <c r="G730" s="10">
        <v>9668.8228063551105</v>
      </c>
      <c r="H730" s="23">
        <f t="shared" si="22"/>
        <v>0</v>
      </c>
      <c r="I730" s="10">
        <v>8428.9060305542207</v>
      </c>
      <c r="J730" s="23">
        <f t="shared" si="23"/>
        <v>0</v>
      </c>
    </row>
    <row r="731" spans="1:10">
      <c r="A731" t="s">
        <v>250</v>
      </c>
      <c r="B731" t="s">
        <v>252</v>
      </c>
      <c r="C731" s="20">
        <v>2025</v>
      </c>
      <c r="D731" t="s">
        <v>272</v>
      </c>
      <c r="E731" s="22">
        <v>479897.33372501301</v>
      </c>
      <c r="F731" s="22">
        <v>159105.61174118199</v>
      </c>
      <c r="G731" s="10">
        <v>159105.61174118199</v>
      </c>
      <c r="H731" s="23">
        <f t="shared" si="22"/>
        <v>0</v>
      </c>
      <c r="I731" s="10">
        <v>479897.33372501301</v>
      </c>
      <c r="J731" s="23">
        <f t="shared" si="23"/>
        <v>0</v>
      </c>
    </row>
    <row r="732" spans="1:10">
      <c r="A732" t="s">
        <v>250</v>
      </c>
      <c r="B732" t="s">
        <v>252</v>
      </c>
      <c r="C732" s="20">
        <v>2025</v>
      </c>
      <c r="D732" t="s">
        <v>208</v>
      </c>
      <c r="E732" s="22">
        <v>76355.816778588094</v>
      </c>
      <c r="F732" s="22">
        <v>63094.530810472199</v>
      </c>
      <c r="G732" s="10">
        <v>63094.530810472199</v>
      </c>
      <c r="H732" s="23">
        <f t="shared" si="22"/>
        <v>0</v>
      </c>
      <c r="I732" s="10">
        <v>76355.816778588094</v>
      </c>
      <c r="J732" s="23">
        <f t="shared" si="23"/>
        <v>0</v>
      </c>
    </row>
    <row r="733" spans="1:10">
      <c r="A733" t="s">
        <v>250</v>
      </c>
      <c r="B733" t="s">
        <v>252</v>
      </c>
      <c r="C733" s="20">
        <v>2025</v>
      </c>
      <c r="D733" t="s">
        <v>218</v>
      </c>
      <c r="E733" s="22">
        <v>207904.953216455</v>
      </c>
      <c r="F733" s="22">
        <v>240064.28701027401</v>
      </c>
      <c r="G733" s="10">
        <v>240064.28701027401</v>
      </c>
      <c r="H733" s="23">
        <f t="shared" si="22"/>
        <v>0</v>
      </c>
      <c r="I733" s="10">
        <v>207904.953216455</v>
      </c>
      <c r="J733" s="23">
        <f t="shared" si="23"/>
        <v>0</v>
      </c>
    </row>
    <row r="734" spans="1:10">
      <c r="A734" t="s">
        <v>250</v>
      </c>
      <c r="B734" t="s">
        <v>252</v>
      </c>
      <c r="C734" s="20">
        <v>2025</v>
      </c>
      <c r="D734" t="s">
        <v>222</v>
      </c>
      <c r="E734" s="22">
        <v>306292.00908888201</v>
      </c>
      <c r="F734" s="22">
        <v>368786.78785647702</v>
      </c>
      <c r="G734" s="10">
        <v>368786.78785647702</v>
      </c>
      <c r="H734" s="23">
        <f t="shared" si="22"/>
        <v>0</v>
      </c>
      <c r="I734" s="10">
        <v>306292.00908888201</v>
      </c>
      <c r="J734" s="23">
        <f t="shared" si="23"/>
        <v>0</v>
      </c>
    </row>
    <row r="735" spans="1:10">
      <c r="A735" t="s">
        <v>250</v>
      </c>
      <c r="B735" t="s">
        <v>252</v>
      </c>
      <c r="C735" s="20">
        <v>2025</v>
      </c>
      <c r="D735" t="s">
        <v>226</v>
      </c>
      <c r="E735" s="22">
        <v>197300.30955450001</v>
      </c>
      <c r="F735" s="22">
        <v>222132.32720945799</v>
      </c>
      <c r="G735" s="10">
        <v>222132.32720945799</v>
      </c>
      <c r="H735" s="23">
        <f t="shared" si="22"/>
        <v>0</v>
      </c>
      <c r="I735" s="10">
        <v>197300.30955450001</v>
      </c>
      <c r="J735" s="23">
        <f t="shared" si="23"/>
        <v>0</v>
      </c>
    </row>
    <row r="736" spans="1:10">
      <c r="A736" t="s">
        <v>250</v>
      </c>
      <c r="B736" t="s">
        <v>252</v>
      </c>
      <c r="C736" s="20">
        <v>2025</v>
      </c>
      <c r="D736" t="s">
        <v>254</v>
      </c>
      <c r="E736" s="22">
        <v>34256.1387097634</v>
      </c>
      <c r="F736" s="22">
        <v>4603.3108240838301</v>
      </c>
      <c r="G736" s="10">
        <v>4628.4588674042398</v>
      </c>
      <c r="H736" s="23">
        <f t="shared" si="22"/>
        <v>25.14804332040967</v>
      </c>
      <c r="I736" s="10">
        <v>34256.1387097634</v>
      </c>
      <c r="J736" s="23">
        <f t="shared" si="23"/>
        <v>0</v>
      </c>
    </row>
    <row r="737" spans="1:10">
      <c r="A737" t="s">
        <v>250</v>
      </c>
      <c r="B737" t="s">
        <v>252</v>
      </c>
      <c r="C737" s="20">
        <v>2026</v>
      </c>
      <c r="D737" t="s">
        <v>232</v>
      </c>
      <c r="E737" s="22">
        <v>8487.17266842975</v>
      </c>
      <c r="F737" s="22">
        <v>8630.3166960235103</v>
      </c>
      <c r="G737" s="10">
        <v>8630.3166960235103</v>
      </c>
      <c r="H737" s="23">
        <f t="shared" si="22"/>
        <v>0</v>
      </c>
      <c r="I737" s="10">
        <v>8487.1724802605004</v>
      </c>
      <c r="J737" s="23">
        <f t="shared" si="23"/>
        <v>-1.8816924966813531E-4</v>
      </c>
    </row>
    <row r="738" spans="1:10">
      <c r="A738" t="s">
        <v>250</v>
      </c>
      <c r="B738" t="s">
        <v>252</v>
      </c>
      <c r="C738" s="20">
        <v>2026</v>
      </c>
      <c r="D738" t="s">
        <v>272</v>
      </c>
      <c r="E738" s="22">
        <v>487916.84931354702</v>
      </c>
      <c r="F738" s="22">
        <v>159012.29350942801</v>
      </c>
      <c r="G738" s="10">
        <v>159012.29350942801</v>
      </c>
      <c r="H738" s="23">
        <f t="shared" si="22"/>
        <v>0</v>
      </c>
      <c r="I738" s="10">
        <v>487916.81762222701</v>
      </c>
      <c r="J738" s="23">
        <f t="shared" si="23"/>
        <v>-3.1691320007666945E-2</v>
      </c>
    </row>
    <row r="739" spans="1:10">
      <c r="A739" t="s">
        <v>250</v>
      </c>
      <c r="B739" t="s">
        <v>252</v>
      </c>
      <c r="C739" s="20">
        <v>2026</v>
      </c>
      <c r="D739" t="s">
        <v>208</v>
      </c>
      <c r="E739" s="22">
        <v>77888.0936941166</v>
      </c>
      <c r="F739" s="22">
        <v>59835.222784683501</v>
      </c>
      <c r="G739" s="10">
        <v>59835.222784683501</v>
      </c>
      <c r="H739" s="23">
        <f t="shared" si="22"/>
        <v>0</v>
      </c>
      <c r="I739" s="10">
        <v>77888.093163693993</v>
      </c>
      <c r="J739" s="23">
        <f t="shared" si="23"/>
        <v>-5.3042260697111487E-4</v>
      </c>
    </row>
    <row r="740" spans="1:10">
      <c r="A740" t="s">
        <v>250</v>
      </c>
      <c r="B740" t="s">
        <v>252</v>
      </c>
      <c r="C740" s="20">
        <v>2026</v>
      </c>
      <c r="D740" t="s">
        <v>218</v>
      </c>
      <c r="E740" s="22">
        <v>212035.13127161001</v>
      </c>
      <c r="F740" s="22">
        <v>217295.447863307</v>
      </c>
      <c r="G740" s="10">
        <v>217295.447863307</v>
      </c>
      <c r="H740" s="23">
        <f t="shared" si="22"/>
        <v>0</v>
      </c>
      <c r="I740" s="10">
        <v>212035.127483499</v>
      </c>
      <c r="J740" s="23">
        <f t="shared" si="23"/>
        <v>-3.7881110038142651E-3</v>
      </c>
    </row>
    <row r="741" spans="1:10">
      <c r="A741" t="s">
        <v>250</v>
      </c>
      <c r="B741" t="s">
        <v>252</v>
      </c>
      <c r="C741" s="20">
        <v>2026</v>
      </c>
      <c r="D741" t="s">
        <v>222</v>
      </c>
      <c r="E741" s="22">
        <v>313184.01892829902</v>
      </c>
      <c r="F741" s="22">
        <v>341949.40121155698</v>
      </c>
      <c r="G741" s="10">
        <v>341949.40121155698</v>
      </c>
      <c r="H741" s="23">
        <f t="shared" si="22"/>
        <v>0</v>
      </c>
      <c r="I741" s="10">
        <v>313184.010457339</v>
      </c>
      <c r="J741" s="23">
        <f t="shared" si="23"/>
        <v>-8.4709600196219981E-3</v>
      </c>
    </row>
    <row r="742" spans="1:10">
      <c r="A742" t="s">
        <v>250</v>
      </c>
      <c r="B742" t="s">
        <v>252</v>
      </c>
      <c r="C742" s="20">
        <v>2026</v>
      </c>
      <c r="D742" t="s">
        <v>226</v>
      </c>
      <c r="E742" s="22">
        <v>201630.442621761</v>
      </c>
      <c r="F742" s="22">
        <v>196955.62972686099</v>
      </c>
      <c r="G742" s="10">
        <v>196955.62972686099</v>
      </c>
      <c r="H742" s="23">
        <f t="shared" si="22"/>
        <v>0</v>
      </c>
      <c r="I742" s="10">
        <v>201630.43930838199</v>
      </c>
      <c r="J742" s="23">
        <f t="shared" si="23"/>
        <v>-3.3133790129795671E-3</v>
      </c>
    </row>
    <row r="743" spans="1:10">
      <c r="A743" t="s">
        <v>250</v>
      </c>
      <c r="B743" t="s">
        <v>252</v>
      </c>
      <c r="C743" s="20">
        <v>2026</v>
      </c>
      <c r="D743" t="s">
        <v>254</v>
      </c>
      <c r="E743" s="22">
        <v>34358.114801035903</v>
      </c>
      <c r="F743" s="22">
        <v>4536.7556564910601</v>
      </c>
      <c r="G743" s="10">
        <v>4585.6944641320697</v>
      </c>
      <c r="H743" s="23">
        <f t="shared" si="22"/>
        <v>48.938807641009589</v>
      </c>
      <c r="I743" s="10">
        <v>34358.114801035903</v>
      </c>
      <c r="J743" s="23">
        <f t="shared" si="23"/>
        <v>0</v>
      </c>
    </row>
    <row r="744" spans="1:10">
      <c r="A744" t="s">
        <v>250</v>
      </c>
      <c r="B744" t="s">
        <v>252</v>
      </c>
      <c r="C744" s="20">
        <v>2027</v>
      </c>
      <c r="D744" t="s">
        <v>232</v>
      </c>
      <c r="E744" s="22">
        <v>8612.2423998653794</v>
      </c>
      <c r="F744" s="22">
        <v>8063.31030332927</v>
      </c>
      <c r="G744" s="10">
        <v>8063.3102933854098</v>
      </c>
      <c r="H744" s="23">
        <f t="shared" si="22"/>
        <v>-9.9438602774171159E-6</v>
      </c>
      <c r="I744" s="10">
        <v>8612.2418480508404</v>
      </c>
      <c r="J744" s="23">
        <f t="shared" si="23"/>
        <v>-5.5181453899422195E-4</v>
      </c>
    </row>
    <row r="745" spans="1:10">
      <c r="A745" t="s">
        <v>250</v>
      </c>
      <c r="B745" t="s">
        <v>252</v>
      </c>
      <c r="C745" s="20">
        <v>2027</v>
      </c>
      <c r="D745" t="s">
        <v>272</v>
      </c>
      <c r="E745" s="22">
        <v>496232.13939748902</v>
      </c>
      <c r="F745" s="22">
        <v>159574.733200922</v>
      </c>
      <c r="G745" s="10">
        <v>159574.73316954801</v>
      </c>
      <c r="H745" s="23">
        <f t="shared" si="22"/>
        <v>-3.1373987440019846E-5</v>
      </c>
      <c r="I745" s="10">
        <v>496232.04421184101</v>
      </c>
      <c r="J745" s="23">
        <f t="shared" si="23"/>
        <v>-9.5185648009646684E-2</v>
      </c>
    </row>
    <row r="746" spans="1:10">
      <c r="A746" t="s">
        <v>250</v>
      </c>
      <c r="B746" t="s">
        <v>252</v>
      </c>
      <c r="C746" s="20">
        <v>2027</v>
      </c>
      <c r="D746" t="s">
        <v>208</v>
      </c>
      <c r="E746" s="22">
        <v>79797.471942931996</v>
      </c>
      <c r="F746" s="22">
        <v>58111.193125737998</v>
      </c>
      <c r="G746" s="10">
        <v>58111.193082399397</v>
      </c>
      <c r="H746" s="23">
        <f t="shared" si="22"/>
        <v>-4.3338601244613528E-5</v>
      </c>
      <c r="I746" s="10">
        <v>79797.470315957704</v>
      </c>
      <c r="J746" s="23">
        <f t="shared" si="23"/>
        <v>-1.6269742918666452E-3</v>
      </c>
    </row>
    <row r="747" spans="1:10">
      <c r="A747" t="s">
        <v>250</v>
      </c>
      <c r="B747" t="s">
        <v>252</v>
      </c>
      <c r="C747" s="20">
        <v>2027</v>
      </c>
      <c r="D747" t="s">
        <v>218</v>
      </c>
      <c r="E747" s="22">
        <v>216695.753127128</v>
      </c>
      <c r="F747" s="22">
        <v>212909.01635281401</v>
      </c>
      <c r="G747" s="10">
        <v>212909.016184801</v>
      </c>
      <c r="H747" s="23">
        <f t="shared" si="22"/>
        <v>-1.6801300807856023E-4</v>
      </c>
      <c r="I747" s="10">
        <v>216695.74168713801</v>
      </c>
      <c r="J747" s="23">
        <f t="shared" si="23"/>
        <v>-1.1439989990321919E-2</v>
      </c>
    </row>
    <row r="748" spans="1:10">
      <c r="A748" t="s">
        <v>250</v>
      </c>
      <c r="B748" t="s">
        <v>252</v>
      </c>
      <c r="C748" s="20">
        <v>2027</v>
      </c>
      <c r="D748" t="s">
        <v>222</v>
      </c>
      <c r="E748" s="22">
        <v>320735.64131997002</v>
      </c>
      <c r="F748" s="22">
        <v>324000.19195959298</v>
      </c>
      <c r="G748" s="10">
        <v>324000.19164164597</v>
      </c>
      <c r="H748" s="23">
        <f t="shared" si="22"/>
        <v>-3.1794700771570206E-4</v>
      </c>
      <c r="I748" s="10">
        <v>320735.61575477198</v>
      </c>
      <c r="J748" s="23">
        <f t="shared" si="23"/>
        <v>-2.5565198040567338E-2</v>
      </c>
    </row>
    <row r="749" spans="1:10">
      <c r="A749" t="s">
        <v>250</v>
      </c>
      <c r="B749" t="s">
        <v>252</v>
      </c>
      <c r="C749" s="20">
        <v>2027</v>
      </c>
      <c r="D749" t="s">
        <v>226</v>
      </c>
      <c r="E749" s="22">
        <v>206665.48510213799</v>
      </c>
      <c r="F749" s="22">
        <v>182364.700986101</v>
      </c>
      <c r="G749" s="10">
        <v>182364.70096652099</v>
      </c>
      <c r="H749" s="23">
        <f t="shared" si="22"/>
        <v>-1.9580009393393993E-5</v>
      </c>
      <c r="I749" s="10">
        <v>206665.47518705399</v>
      </c>
      <c r="J749" s="23">
        <f t="shared" si="23"/>
        <v>-9.9150839960202575E-3</v>
      </c>
    </row>
    <row r="750" spans="1:10">
      <c r="A750" t="s">
        <v>250</v>
      </c>
      <c r="B750" t="s">
        <v>252</v>
      </c>
      <c r="C750" s="20">
        <v>2027</v>
      </c>
      <c r="D750" t="s">
        <v>254</v>
      </c>
      <c r="E750" s="22">
        <v>34415.740535967598</v>
      </c>
      <c r="F750" s="22">
        <v>4467.6942308658699</v>
      </c>
      <c r="G750" s="10">
        <v>4539.0707864093602</v>
      </c>
      <c r="H750" s="23">
        <f t="shared" si="22"/>
        <v>71.376555543490213</v>
      </c>
      <c r="I750" s="10">
        <v>34415.740535177501</v>
      </c>
      <c r="J750" s="23">
        <f t="shared" si="23"/>
        <v>-7.9009623732417822E-7</v>
      </c>
    </row>
    <row r="751" spans="1:10">
      <c r="A751" t="s">
        <v>250</v>
      </c>
      <c r="B751" t="s">
        <v>252</v>
      </c>
      <c r="C751" s="20">
        <v>2028</v>
      </c>
      <c r="D751" t="s">
        <v>232</v>
      </c>
      <c r="E751" s="22">
        <v>8770.0296224504109</v>
      </c>
      <c r="F751" s="22">
        <v>7756.3022420335901</v>
      </c>
      <c r="G751" s="10">
        <v>7756.3022027525403</v>
      </c>
      <c r="H751" s="23">
        <f t="shared" si="22"/>
        <v>-3.9281049794226419E-5</v>
      </c>
      <c r="I751" s="10">
        <v>8770.0285438298397</v>
      </c>
      <c r="J751" s="23">
        <f t="shared" si="23"/>
        <v>-1.0786205712065566E-3</v>
      </c>
    </row>
    <row r="752" spans="1:10">
      <c r="A752" t="s">
        <v>250</v>
      </c>
      <c r="B752" t="s">
        <v>252</v>
      </c>
      <c r="C752" s="20">
        <v>2028</v>
      </c>
      <c r="D752" t="s">
        <v>272</v>
      </c>
      <c r="E752" s="22">
        <v>504641.69444816897</v>
      </c>
      <c r="F752" s="22">
        <v>160846.92285816101</v>
      </c>
      <c r="G752" s="10">
        <v>160846.922730166</v>
      </c>
      <c r="H752" s="23">
        <f t="shared" si="22"/>
        <v>-1.2799500836990774E-4</v>
      </c>
      <c r="I752" s="10">
        <v>504641.50422848598</v>
      </c>
      <c r="J752" s="23">
        <f t="shared" si="23"/>
        <v>-0.19021968299057335</v>
      </c>
    </row>
    <row r="753" spans="1:10">
      <c r="A753" t="s">
        <v>250</v>
      </c>
      <c r="B753" t="s">
        <v>252</v>
      </c>
      <c r="C753" s="20">
        <v>2028</v>
      </c>
      <c r="D753" t="s">
        <v>208</v>
      </c>
      <c r="E753" s="22">
        <v>81925.346491002099</v>
      </c>
      <c r="F753" s="22">
        <v>57386.905612836199</v>
      </c>
      <c r="G753" s="10">
        <v>57386.905439017297</v>
      </c>
      <c r="H753" s="23">
        <f t="shared" si="22"/>
        <v>-1.7381890211254358E-4</v>
      </c>
      <c r="I753" s="10">
        <v>81925.343160144403</v>
      </c>
      <c r="J753" s="23">
        <f t="shared" si="23"/>
        <v>-3.3308576967101544E-3</v>
      </c>
    </row>
    <row r="754" spans="1:10">
      <c r="A754" t="s">
        <v>250</v>
      </c>
      <c r="B754" t="s">
        <v>252</v>
      </c>
      <c r="C754" s="20">
        <v>2028</v>
      </c>
      <c r="D754" t="s">
        <v>218</v>
      </c>
      <c r="E754" s="22">
        <v>221718.91062257701</v>
      </c>
      <c r="F754" s="22">
        <v>211969.53251845</v>
      </c>
      <c r="G754" s="10">
        <v>211969.53183275199</v>
      </c>
      <c r="H754" s="23">
        <f t="shared" si="22"/>
        <v>-6.8569800350815058E-4</v>
      </c>
      <c r="I754" s="10">
        <v>221718.887562572</v>
      </c>
      <c r="J754" s="23">
        <f t="shared" si="23"/>
        <v>-2.3060005012666807E-2</v>
      </c>
    </row>
    <row r="755" spans="1:10">
      <c r="A755" t="s">
        <v>250</v>
      </c>
      <c r="B755" t="s">
        <v>252</v>
      </c>
      <c r="C755" s="20">
        <v>2028</v>
      </c>
      <c r="D755" t="s">
        <v>222</v>
      </c>
      <c r="E755" s="22">
        <v>328616.513671981</v>
      </c>
      <c r="F755" s="22">
        <v>311706.01112622902</v>
      </c>
      <c r="G755" s="10">
        <v>311706.009887736</v>
      </c>
      <c r="H755" s="23">
        <f t="shared" si="22"/>
        <v>-1.2384930159896612E-3</v>
      </c>
      <c r="I755" s="10">
        <v>328616.46234242298</v>
      </c>
      <c r="J755" s="23">
        <f t="shared" si="23"/>
        <v>-5.1329558016732335E-2</v>
      </c>
    </row>
    <row r="756" spans="1:10">
      <c r="A756" t="s">
        <v>250</v>
      </c>
      <c r="B756" t="s">
        <v>252</v>
      </c>
      <c r="C756" s="20">
        <v>2028</v>
      </c>
      <c r="D756" t="s">
        <v>226</v>
      </c>
      <c r="E756" s="22">
        <v>212112.360157635</v>
      </c>
      <c r="F756" s="22">
        <v>172998.15755109501</v>
      </c>
      <c r="G756" s="10">
        <v>172998.157472433</v>
      </c>
      <c r="H756" s="23">
        <f t="shared" si="22"/>
        <v>-7.8662007581442595E-5</v>
      </c>
      <c r="I756" s="10">
        <v>212112.340383506</v>
      </c>
      <c r="J756" s="23">
        <f t="shared" si="23"/>
        <v>-1.9774129003053531E-2</v>
      </c>
    </row>
    <row r="757" spans="1:10">
      <c r="A757" t="s">
        <v>250</v>
      </c>
      <c r="B757" t="s">
        <v>252</v>
      </c>
      <c r="C757" s="20">
        <v>2028</v>
      </c>
      <c r="D757" t="s">
        <v>254</v>
      </c>
      <c r="E757" s="22">
        <v>34426.652065952701</v>
      </c>
      <c r="F757" s="22">
        <v>4398.8447142660498</v>
      </c>
      <c r="G757" s="10">
        <v>4491.2977178483097</v>
      </c>
      <c r="H757" s="23">
        <f t="shared" si="22"/>
        <v>92.453003582259953</v>
      </c>
      <c r="I757" s="10">
        <v>34426.652062892601</v>
      </c>
      <c r="J757" s="23">
        <f t="shared" si="23"/>
        <v>-3.0601004255004227E-6</v>
      </c>
    </row>
    <row r="758" spans="1:10">
      <c r="A758" t="s">
        <v>250</v>
      </c>
      <c r="B758" t="s">
        <v>252</v>
      </c>
      <c r="C758" s="20">
        <v>2029</v>
      </c>
      <c r="D758" t="s">
        <v>232</v>
      </c>
      <c r="E758" s="22">
        <v>8949.8738024025006</v>
      </c>
      <c r="F758" s="22">
        <v>7601.5129703204602</v>
      </c>
      <c r="G758" s="10">
        <v>7601.5128732291096</v>
      </c>
      <c r="H758" s="23">
        <f t="shared" si="22"/>
        <v>-9.7091350653499831E-5</v>
      </c>
      <c r="I758" s="10">
        <v>8949.8720445493509</v>
      </c>
      <c r="J758" s="23">
        <f t="shared" si="23"/>
        <v>-1.7578531496837968E-3</v>
      </c>
    </row>
    <row r="759" spans="1:10">
      <c r="A759" t="s">
        <v>250</v>
      </c>
      <c r="B759" t="s">
        <v>252</v>
      </c>
      <c r="C759" s="20">
        <v>2029</v>
      </c>
      <c r="D759" t="s">
        <v>272</v>
      </c>
      <c r="E759" s="22">
        <v>513055.02039105399</v>
      </c>
      <c r="F759" s="22">
        <v>162723.06050143301</v>
      </c>
      <c r="G759" s="10">
        <v>162723.060175302</v>
      </c>
      <c r="H759" s="23">
        <f t="shared" si="22"/>
        <v>-3.2613100484013557E-4</v>
      </c>
      <c r="I759" s="10">
        <v>513054.70409439103</v>
      </c>
      <c r="J759" s="23">
        <f t="shared" si="23"/>
        <v>-0.31629666296066716</v>
      </c>
    </row>
    <row r="760" spans="1:10">
      <c r="A760" t="s">
        <v>250</v>
      </c>
      <c r="B760" t="s">
        <v>252</v>
      </c>
      <c r="C760" s="20">
        <v>2029</v>
      </c>
      <c r="D760" t="s">
        <v>208</v>
      </c>
      <c r="E760" s="22">
        <v>84214.946929444995</v>
      </c>
      <c r="F760" s="22">
        <v>57302.473976735302</v>
      </c>
      <c r="G760" s="10">
        <v>57302.473542253902</v>
      </c>
      <c r="H760" s="23">
        <f t="shared" si="22"/>
        <v>-4.3448140058899298E-4</v>
      </c>
      <c r="I760" s="10">
        <v>84214.941243806999</v>
      </c>
      <c r="J760" s="23">
        <f t="shared" si="23"/>
        <v>-5.6856379960663617E-3</v>
      </c>
    </row>
    <row r="761" spans="1:10">
      <c r="A761" t="s">
        <v>250</v>
      </c>
      <c r="B761" t="s">
        <v>252</v>
      </c>
      <c r="C761" s="20">
        <v>2029</v>
      </c>
      <c r="D761" t="s">
        <v>218</v>
      </c>
      <c r="E761" s="22">
        <v>226999.42777847499</v>
      </c>
      <c r="F761" s="22">
        <v>212946.30395099299</v>
      </c>
      <c r="G761" s="10">
        <v>212946.302203706</v>
      </c>
      <c r="H761" s="23">
        <f t="shared" si="22"/>
        <v>-1.7472869949415326E-3</v>
      </c>
      <c r="I761" s="10">
        <v>226999.388995758</v>
      </c>
      <c r="J761" s="23">
        <f t="shared" si="23"/>
        <v>-3.8782716990681365E-2</v>
      </c>
    </row>
    <row r="762" spans="1:10">
      <c r="A762" t="s">
        <v>250</v>
      </c>
      <c r="B762" t="s">
        <v>252</v>
      </c>
      <c r="C762" s="20">
        <v>2029</v>
      </c>
      <c r="D762" t="s">
        <v>222</v>
      </c>
      <c r="E762" s="22">
        <v>336724.606877496</v>
      </c>
      <c r="F762" s="22">
        <v>303091.51690287999</v>
      </c>
      <c r="G762" s="10">
        <v>303091.51388963597</v>
      </c>
      <c r="H762" s="23">
        <f t="shared" si="22"/>
        <v>-3.0132440151646733E-3</v>
      </c>
      <c r="I762" s="10">
        <v>336724.52108083002</v>
      </c>
      <c r="J762" s="23">
        <f t="shared" si="23"/>
        <v>-8.5796665982343256E-2</v>
      </c>
    </row>
    <row r="763" spans="1:10">
      <c r="A763" t="s">
        <v>250</v>
      </c>
      <c r="B763" t="s">
        <v>252</v>
      </c>
      <c r="C763" s="20">
        <v>2029</v>
      </c>
      <c r="D763" t="s">
        <v>226</v>
      </c>
      <c r="E763" s="22">
        <v>217860.65440247199</v>
      </c>
      <c r="F763" s="22">
        <v>166667.064051141</v>
      </c>
      <c r="G763" s="10">
        <v>166667.06385395699</v>
      </c>
      <c r="H763" s="23">
        <f t="shared" si="22"/>
        <v>-1.9718401017598808E-4</v>
      </c>
      <c r="I763" s="10">
        <v>217860.62154228799</v>
      </c>
      <c r="J763" s="23">
        <f t="shared" si="23"/>
        <v>-3.2860184001037851E-2</v>
      </c>
    </row>
    <row r="764" spans="1:10">
      <c r="A764" t="s">
        <v>250</v>
      </c>
      <c r="B764" t="s">
        <v>252</v>
      </c>
      <c r="C764" s="20">
        <v>2029</v>
      </c>
      <c r="D764" t="s">
        <v>254</v>
      </c>
      <c r="E764" s="22">
        <v>34407.261130929597</v>
      </c>
      <c r="F764" s="22">
        <v>4334.0046911714398</v>
      </c>
      <c r="G764" s="10">
        <v>4446.3487782668799</v>
      </c>
      <c r="H764" s="23">
        <f t="shared" si="22"/>
        <v>112.34408709544005</v>
      </c>
      <c r="I764" s="10">
        <v>34407.261123561402</v>
      </c>
      <c r="J764" s="23">
        <f t="shared" si="23"/>
        <v>-7.3681949288584292E-6</v>
      </c>
    </row>
    <row r="765" spans="1:10">
      <c r="A765" t="s">
        <v>250</v>
      </c>
      <c r="B765" t="s">
        <v>252</v>
      </c>
      <c r="C765" s="20">
        <v>2030</v>
      </c>
      <c r="D765" t="s">
        <v>232</v>
      </c>
      <c r="E765" s="22">
        <v>9147.8927016575908</v>
      </c>
      <c r="F765" s="22">
        <v>7534.1993343593003</v>
      </c>
      <c r="G765" s="10">
        <v>7534.1991427099401</v>
      </c>
      <c r="H765" s="23">
        <f t="shared" si="22"/>
        <v>-1.9164936020388268E-4</v>
      </c>
      <c r="I765" s="10">
        <v>9147.8901189157405</v>
      </c>
      <c r="J765" s="23">
        <f t="shared" si="23"/>
        <v>-2.5827418503467925E-3</v>
      </c>
    </row>
    <row r="766" spans="1:10">
      <c r="A766" t="s">
        <v>250</v>
      </c>
      <c r="B766" t="s">
        <v>252</v>
      </c>
      <c r="C766" s="20">
        <v>2030</v>
      </c>
      <c r="D766" t="s">
        <v>272</v>
      </c>
      <c r="E766" s="22">
        <v>521396.58336989401</v>
      </c>
      <c r="F766" s="22">
        <v>165089.534428933</v>
      </c>
      <c r="G766" s="10">
        <v>165089.53376645601</v>
      </c>
      <c r="H766" s="23">
        <f t="shared" si="22"/>
        <v>-6.6247698850929737E-4</v>
      </c>
      <c r="I766" s="10">
        <v>521396.110534226</v>
      </c>
      <c r="J766" s="23">
        <f t="shared" si="23"/>
        <v>-0.47283566801343113</v>
      </c>
    </row>
    <row r="767" spans="1:10">
      <c r="A767" t="s">
        <v>250</v>
      </c>
      <c r="B767" t="s">
        <v>252</v>
      </c>
      <c r="C767" s="20">
        <v>2030</v>
      </c>
      <c r="D767" t="s">
        <v>208</v>
      </c>
      <c r="E767" s="22">
        <v>86636.706617286298</v>
      </c>
      <c r="F767" s="22">
        <v>57645.5271938144</v>
      </c>
      <c r="G767" s="10">
        <v>57645.526327699503</v>
      </c>
      <c r="H767" s="23">
        <f t="shared" si="22"/>
        <v>-8.6611489678034559E-4</v>
      </c>
      <c r="I767" s="10">
        <v>86636.697880774096</v>
      </c>
      <c r="J767" s="23">
        <f t="shared" si="23"/>
        <v>-8.73651220172178E-3</v>
      </c>
    </row>
    <row r="768" spans="1:10">
      <c r="A768" t="s">
        <v>250</v>
      </c>
      <c r="B768" t="s">
        <v>252</v>
      </c>
      <c r="C768" s="20">
        <v>2030</v>
      </c>
      <c r="D768" t="s">
        <v>218</v>
      </c>
      <c r="E768" s="22">
        <v>232474.61596457599</v>
      </c>
      <c r="F768" s="22">
        <v>215101.06969022501</v>
      </c>
      <c r="G768" s="10">
        <v>215101.066136293</v>
      </c>
      <c r="H768" s="23">
        <f t="shared" si="22"/>
        <v>-3.5539320087991655E-3</v>
      </c>
      <c r="I768" s="10">
        <v>232474.55718416299</v>
      </c>
      <c r="J768" s="23">
        <f t="shared" si="23"/>
        <v>-5.8780413004569709E-2</v>
      </c>
    </row>
    <row r="769" spans="1:10">
      <c r="A769" t="s">
        <v>250</v>
      </c>
      <c r="B769" t="s">
        <v>252</v>
      </c>
      <c r="C769" s="20">
        <v>2030</v>
      </c>
      <c r="D769" t="s">
        <v>222</v>
      </c>
      <c r="E769" s="22">
        <v>345002.79192848102</v>
      </c>
      <c r="F769" s="22">
        <v>296867.40484704502</v>
      </c>
      <c r="G769" s="10">
        <v>296867.39898945502</v>
      </c>
      <c r="H769" s="23">
        <f t="shared" si="22"/>
        <v>-5.8575900038704276E-3</v>
      </c>
      <c r="I769" s="10">
        <v>345002.66293452698</v>
      </c>
      <c r="J769" s="23">
        <f t="shared" si="23"/>
        <v>-0.1289939540438354</v>
      </c>
    </row>
    <row r="770" spans="1:10">
      <c r="A770" t="s">
        <v>250</v>
      </c>
      <c r="B770" t="s">
        <v>252</v>
      </c>
      <c r="C770" s="20">
        <v>2030</v>
      </c>
      <c r="D770" t="s">
        <v>226</v>
      </c>
      <c r="E770" s="22">
        <v>223856.06072399701</v>
      </c>
      <c r="F770" s="22">
        <v>162416.19928464599</v>
      </c>
      <c r="G770" s="10">
        <v>162416.19889017899</v>
      </c>
      <c r="H770" s="23">
        <f t="shared" ref="H770:H833" si="24">G770-F770</f>
        <v>-3.9446700247935951E-4</v>
      </c>
      <c r="I770" s="10">
        <v>223856.01156337</v>
      </c>
      <c r="J770" s="23">
        <f t="shared" ref="J770:J833" si="25">I770-E770</f>
        <v>-4.9160627007950097E-2</v>
      </c>
    </row>
    <row r="771" spans="1:10">
      <c r="A771" t="s">
        <v>250</v>
      </c>
      <c r="B771" t="s">
        <v>252</v>
      </c>
      <c r="C771" s="20">
        <v>2030</v>
      </c>
      <c r="D771" t="s">
        <v>254</v>
      </c>
      <c r="E771" s="22">
        <v>34357.158476514902</v>
      </c>
      <c r="F771" s="22">
        <v>4268.1702764646197</v>
      </c>
      <c r="G771" s="10">
        <v>4399.0513110961001</v>
      </c>
      <c r="H771" s="23">
        <f t="shared" si="24"/>
        <v>130.88103463148036</v>
      </c>
      <c r="I771" s="10">
        <v>34357.158462389802</v>
      </c>
      <c r="J771" s="23">
        <f t="shared" si="25"/>
        <v>-1.4125100278761238E-5</v>
      </c>
    </row>
    <row r="772" spans="1:10">
      <c r="A772" t="s">
        <v>250</v>
      </c>
      <c r="B772" t="s">
        <v>252</v>
      </c>
      <c r="C772" s="20">
        <v>2031</v>
      </c>
      <c r="D772" t="s">
        <v>232</v>
      </c>
      <c r="E772" s="22">
        <v>9362.4109716750208</v>
      </c>
      <c r="F772" s="22">
        <v>7523.5391253335802</v>
      </c>
      <c r="G772" s="10">
        <v>7523.5387936035704</v>
      </c>
      <c r="H772" s="23">
        <f t="shared" si="24"/>
        <v>-3.3173000974784372E-4</v>
      </c>
      <c r="I772" s="10">
        <v>9362.4074228011905</v>
      </c>
      <c r="J772" s="23">
        <f t="shared" si="25"/>
        <v>-3.5488738303683931E-3</v>
      </c>
    </row>
    <row r="773" spans="1:10">
      <c r="A773" t="s">
        <v>250</v>
      </c>
      <c r="B773" t="s">
        <v>252</v>
      </c>
      <c r="C773" s="20">
        <v>2031</v>
      </c>
      <c r="D773" t="s">
        <v>272</v>
      </c>
      <c r="E773" s="22">
        <v>529502.42883265705</v>
      </c>
      <c r="F773" s="22">
        <v>167624.56032979299</v>
      </c>
      <c r="G773" s="10">
        <v>167624.55914584</v>
      </c>
      <c r="H773" s="23">
        <f t="shared" si="24"/>
        <v>-1.1839529906865209E-3</v>
      </c>
      <c r="I773" s="10">
        <v>529501.77046828205</v>
      </c>
      <c r="J773" s="23">
        <f t="shared" si="25"/>
        <v>-0.65836437500547618</v>
      </c>
    </row>
    <row r="774" spans="1:10">
      <c r="A774" t="s">
        <v>250</v>
      </c>
      <c r="B774" t="s">
        <v>252</v>
      </c>
      <c r="C774" s="20">
        <v>2031</v>
      </c>
      <c r="D774" t="s">
        <v>208</v>
      </c>
      <c r="E774" s="22">
        <v>89169.719515946301</v>
      </c>
      <c r="F774" s="22">
        <v>58199.844954234301</v>
      </c>
      <c r="G774" s="10">
        <v>58199.843428685599</v>
      </c>
      <c r="H774" s="23">
        <f t="shared" si="24"/>
        <v>-1.5255487014655955E-3</v>
      </c>
      <c r="I774" s="10">
        <v>89169.706996492096</v>
      </c>
      <c r="J774" s="23">
        <f t="shared" si="25"/>
        <v>-1.2519454205175862E-2</v>
      </c>
    </row>
    <row r="775" spans="1:10">
      <c r="A775" t="s">
        <v>250</v>
      </c>
      <c r="B775" t="s">
        <v>252</v>
      </c>
      <c r="C775" s="20">
        <v>2031</v>
      </c>
      <c r="D775" t="s">
        <v>218</v>
      </c>
      <c r="E775" s="22">
        <v>238100.640978838</v>
      </c>
      <c r="F775" s="22">
        <v>217838.53350352999</v>
      </c>
      <c r="G775" s="10">
        <v>217838.52712465101</v>
      </c>
      <c r="H775" s="23">
        <f t="shared" si="24"/>
        <v>-6.3788789848331362E-3</v>
      </c>
      <c r="I775" s="10">
        <v>238100.557779275</v>
      </c>
      <c r="J775" s="23">
        <f t="shared" si="25"/>
        <v>-8.3199562999652699E-2</v>
      </c>
    </row>
    <row r="776" spans="1:10">
      <c r="A776" t="s">
        <v>250</v>
      </c>
      <c r="B776" t="s">
        <v>252</v>
      </c>
      <c r="C776" s="20">
        <v>2031</v>
      </c>
      <c r="D776" t="s">
        <v>222</v>
      </c>
      <c r="E776" s="22">
        <v>353389.767679015</v>
      </c>
      <c r="F776" s="22">
        <v>292077.18061267899</v>
      </c>
      <c r="G776" s="10">
        <v>292077.17059703002</v>
      </c>
      <c r="H776" s="23">
        <f t="shared" si="24"/>
        <v>-1.0015648964326829E-2</v>
      </c>
      <c r="I776" s="10">
        <v>353389.58689310902</v>
      </c>
      <c r="J776" s="23">
        <f t="shared" si="25"/>
        <v>-0.18078590597724542</v>
      </c>
    </row>
    <row r="777" spans="1:10">
      <c r="A777" t="s">
        <v>250</v>
      </c>
      <c r="B777" t="s">
        <v>252</v>
      </c>
      <c r="C777" s="20">
        <v>2031</v>
      </c>
      <c r="D777" t="s">
        <v>226</v>
      </c>
      <c r="E777" s="22">
        <v>230057.49146430599</v>
      </c>
      <c r="F777" s="22">
        <v>159427.93612846499</v>
      </c>
      <c r="G777" s="10">
        <v>159427.93543122901</v>
      </c>
      <c r="H777" s="23">
        <f t="shared" si="24"/>
        <v>-6.97235984262079E-4</v>
      </c>
      <c r="I777" s="10">
        <v>230057.42281729399</v>
      </c>
      <c r="J777" s="23">
        <f t="shared" si="25"/>
        <v>-6.8647011998109519E-2</v>
      </c>
    </row>
    <row r="778" spans="1:10">
      <c r="A778" t="s">
        <v>250</v>
      </c>
      <c r="B778" t="s">
        <v>252</v>
      </c>
      <c r="C778" s="20">
        <v>2031</v>
      </c>
      <c r="D778" t="s">
        <v>254</v>
      </c>
      <c r="E778" s="22">
        <v>34253.919388832197</v>
      </c>
      <c r="F778" s="22">
        <v>4204.0950113072004</v>
      </c>
      <c r="G778" s="10">
        <v>4352.6686117824102</v>
      </c>
      <c r="H778" s="23">
        <f t="shared" si="24"/>
        <v>148.57360047520979</v>
      </c>
      <c r="I778" s="10">
        <v>34253.919365265698</v>
      </c>
      <c r="J778" s="23">
        <f t="shared" si="25"/>
        <v>-2.3566499294247478E-5</v>
      </c>
    </row>
    <row r="779" spans="1:10">
      <c r="A779" t="s">
        <v>250</v>
      </c>
      <c r="B779" t="s">
        <v>252</v>
      </c>
      <c r="C779" s="20">
        <v>2032</v>
      </c>
      <c r="D779" t="s">
        <v>232</v>
      </c>
      <c r="E779" s="22">
        <v>9593.2665148808192</v>
      </c>
      <c r="F779" s="22">
        <v>7552.1131493573002</v>
      </c>
      <c r="G779" s="10">
        <v>7552.1126249187701</v>
      </c>
      <c r="H779" s="23">
        <f t="shared" si="24"/>
        <v>-5.2443853019212838E-4</v>
      </c>
      <c r="I779" s="10">
        <v>9593.2618594135602</v>
      </c>
      <c r="J779" s="23">
        <f t="shared" si="25"/>
        <v>-4.6554672589991242E-3</v>
      </c>
    </row>
    <row r="780" spans="1:10">
      <c r="A780" t="s">
        <v>250</v>
      </c>
      <c r="B780" t="s">
        <v>252</v>
      </c>
      <c r="C780" s="20">
        <v>2032</v>
      </c>
      <c r="D780" t="s">
        <v>272</v>
      </c>
      <c r="E780" s="22">
        <v>537285.077525203</v>
      </c>
      <c r="F780" s="22">
        <v>170490.57654332899</v>
      </c>
      <c r="G780" s="10">
        <v>170490.57460842101</v>
      </c>
      <c r="H780" s="23">
        <f t="shared" si="24"/>
        <v>-1.9349079811945558E-3</v>
      </c>
      <c r="I780" s="10">
        <v>537284.20595619699</v>
      </c>
      <c r="J780" s="23">
        <f t="shared" si="25"/>
        <v>-0.87156900600530207</v>
      </c>
    </row>
    <row r="781" spans="1:10">
      <c r="A781" t="s">
        <v>250</v>
      </c>
      <c r="B781" t="s">
        <v>252</v>
      </c>
      <c r="C781" s="20">
        <v>2032</v>
      </c>
      <c r="D781" t="s">
        <v>208</v>
      </c>
      <c r="E781" s="22">
        <v>91808.487844214003</v>
      </c>
      <c r="F781" s="22">
        <v>58983.858272692298</v>
      </c>
      <c r="G781" s="10">
        <v>58983.855811727997</v>
      </c>
      <c r="H781" s="23">
        <f t="shared" si="24"/>
        <v>-2.4609643005533144E-3</v>
      </c>
      <c r="I781" s="10">
        <v>91808.470759101503</v>
      </c>
      <c r="J781" s="23">
        <f t="shared" si="25"/>
        <v>-1.7085112500353716E-2</v>
      </c>
    </row>
    <row r="782" spans="1:10">
      <c r="A782" t="s">
        <v>250</v>
      </c>
      <c r="B782" t="s">
        <v>252</v>
      </c>
      <c r="C782" s="20">
        <v>2032</v>
      </c>
      <c r="D782" t="s">
        <v>218</v>
      </c>
      <c r="E782" s="22">
        <v>243857.067814496</v>
      </c>
      <c r="F782" s="22">
        <v>221187.36812946701</v>
      </c>
      <c r="G782" s="10">
        <v>221187.357647614</v>
      </c>
      <c r="H782" s="23">
        <f t="shared" si="24"/>
        <v>-1.0481853008968756E-2</v>
      </c>
      <c r="I782" s="10">
        <v>243856.95552281101</v>
      </c>
      <c r="J782" s="23">
        <f t="shared" si="25"/>
        <v>-0.11229168498539366</v>
      </c>
    </row>
    <row r="783" spans="1:10">
      <c r="A783" t="s">
        <v>250</v>
      </c>
      <c r="B783" t="s">
        <v>252</v>
      </c>
      <c r="C783" s="20">
        <v>2032</v>
      </c>
      <c r="D783" t="s">
        <v>222</v>
      </c>
      <c r="E783" s="22">
        <v>361859.43520437501</v>
      </c>
      <c r="F783" s="22">
        <v>288636.15059152199</v>
      </c>
      <c r="G783" s="10">
        <v>288636.13492746197</v>
      </c>
      <c r="H783" s="23">
        <f t="shared" si="24"/>
        <v>-1.5664060018025339E-2</v>
      </c>
      <c r="I783" s="10">
        <v>361859.19410351902</v>
      </c>
      <c r="J783" s="23">
        <f t="shared" si="25"/>
        <v>-0.2411008559865877</v>
      </c>
    </row>
    <row r="784" spans="1:10">
      <c r="A784" t="s">
        <v>250</v>
      </c>
      <c r="B784" t="s">
        <v>252</v>
      </c>
      <c r="C784" s="20">
        <v>2032</v>
      </c>
      <c r="D784" t="s">
        <v>226</v>
      </c>
      <c r="E784" s="22">
        <v>236449.81420604701</v>
      </c>
      <c r="F784" s="22">
        <v>157717.067817904</v>
      </c>
      <c r="G784" s="10">
        <v>157717.06668730499</v>
      </c>
      <c r="H784" s="23">
        <f t="shared" si="24"/>
        <v>-1.1305990046821535E-3</v>
      </c>
      <c r="I784" s="10">
        <v>236449.72289225299</v>
      </c>
      <c r="J784" s="23">
        <f t="shared" si="25"/>
        <v>-9.1313794022426009E-2</v>
      </c>
    </row>
    <row r="785" spans="1:10">
      <c r="A785" t="s">
        <v>250</v>
      </c>
      <c r="B785" t="s">
        <v>252</v>
      </c>
      <c r="C785" s="20">
        <v>2032</v>
      </c>
      <c r="D785" t="s">
        <v>254</v>
      </c>
      <c r="E785" s="22">
        <v>34086.4613165927</v>
      </c>
      <c r="F785" s="22">
        <v>4138.6502445628203</v>
      </c>
      <c r="G785" s="10">
        <v>4303.7751806773804</v>
      </c>
      <c r="H785" s="23">
        <f t="shared" si="24"/>
        <v>165.12493611456011</v>
      </c>
      <c r="I785" s="10">
        <v>34086.461280867603</v>
      </c>
      <c r="J785" s="23">
        <f t="shared" si="25"/>
        <v>-3.5725097404792905E-5</v>
      </c>
    </row>
    <row r="786" spans="1:10">
      <c r="A786" t="s">
        <v>250</v>
      </c>
      <c r="B786" t="s">
        <v>252</v>
      </c>
      <c r="C786" s="20">
        <v>2033</v>
      </c>
      <c r="D786" t="s">
        <v>232</v>
      </c>
      <c r="E786" s="22">
        <v>9839.9104023532509</v>
      </c>
      <c r="F786" s="22">
        <v>7602.8369081827104</v>
      </c>
      <c r="G786" s="10">
        <v>7602.8361313503801</v>
      </c>
      <c r="H786" s="23">
        <f t="shared" si="24"/>
        <v>-7.7683233030256815E-4</v>
      </c>
      <c r="I786" s="10">
        <v>9839.9045013670893</v>
      </c>
      <c r="J786" s="23">
        <f t="shared" si="25"/>
        <v>-5.9009861615777481E-3</v>
      </c>
    </row>
    <row r="787" spans="1:10">
      <c r="A787" t="s">
        <v>250</v>
      </c>
      <c r="B787" t="s">
        <v>252</v>
      </c>
      <c r="C787" s="20">
        <v>2033</v>
      </c>
      <c r="D787" t="s">
        <v>272</v>
      </c>
      <c r="E787" s="22">
        <v>544701.49262873305</v>
      </c>
      <c r="F787" s="22">
        <v>173607.870199367</v>
      </c>
      <c r="G787" s="10">
        <v>173607.86723671001</v>
      </c>
      <c r="H787" s="23">
        <f t="shared" si="24"/>
        <v>-2.9626569885294884E-3</v>
      </c>
      <c r="I787" s="10">
        <v>544700.38172210602</v>
      </c>
      <c r="J787" s="23">
        <f t="shared" si="25"/>
        <v>-1.1109066270291805</v>
      </c>
    </row>
    <row r="788" spans="1:10">
      <c r="A788" t="s">
        <v>250</v>
      </c>
      <c r="B788" t="s">
        <v>252</v>
      </c>
      <c r="C788" s="20">
        <v>2033</v>
      </c>
      <c r="D788" t="s">
        <v>208</v>
      </c>
      <c r="E788" s="22">
        <v>94543.461701884298</v>
      </c>
      <c r="F788" s="22">
        <v>59943.007873126597</v>
      </c>
      <c r="G788" s="10">
        <v>59943.004150861998</v>
      </c>
      <c r="H788" s="23">
        <f t="shared" si="24"/>
        <v>-3.7222645987640135E-3</v>
      </c>
      <c r="I788" s="10">
        <v>94543.439215228296</v>
      </c>
      <c r="J788" s="23">
        <f t="shared" si="25"/>
        <v>-2.2486656002001837E-2</v>
      </c>
    </row>
    <row r="789" spans="1:10">
      <c r="A789" t="s">
        <v>250</v>
      </c>
      <c r="B789" t="s">
        <v>252</v>
      </c>
      <c r="C789" s="20">
        <v>2033</v>
      </c>
      <c r="D789" t="s">
        <v>218</v>
      </c>
      <c r="E789" s="22">
        <v>249717.81271767899</v>
      </c>
      <c r="F789" s="22">
        <v>224962.64455277901</v>
      </c>
      <c r="G789" s="10">
        <v>224962.62840764999</v>
      </c>
      <c r="H789" s="23">
        <f t="shared" si="24"/>
        <v>-1.6145129018696025E-2</v>
      </c>
      <c r="I789" s="10">
        <v>249717.66641273399</v>
      </c>
      <c r="J789" s="23">
        <f t="shared" si="25"/>
        <v>-0.14630494499579072</v>
      </c>
    </row>
    <row r="790" spans="1:10">
      <c r="A790" t="s">
        <v>250</v>
      </c>
      <c r="B790" t="s">
        <v>252</v>
      </c>
      <c r="C790" s="20">
        <v>2033</v>
      </c>
      <c r="D790" t="s">
        <v>222</v>
      </c>
      <c r="E790" s="22">
        <v>370388.35366787302</v>
      </c>
      <c r="F790" s="22">
        <v>286211.96660987003</v>
      </c>
      <c r="G790" s="10">
        <v>286211.94362940302</v>
      </c>
      <c r="H790" s="23">
        <f t="shared" si="24"/>
        <v>-2.2980467008892447E-2</v>
      </c>
      <c r="I790" s="10">
        <v>370388.04380476201</v>
      </c>
      <c r="J790" s="23">
        <f t="shared" si="25"/>
        <v>-0.30986311100423336</v>
      </c>
    </row>
    <row r="791" spans="1:10">
      <c r="A791" t="s">
        <v>250</v>
      </c>
      <c r="B791" t="s">
        <v>252</v>
      </c>
      <c r="C791" s="20">
        <v>2033</v>
      </c>
      <c r="D791" t="s">
        <v>226</v>
      </c>
      <c r="E791" s="22">
        <v>243003.925731864</v>
      </c>
      <c r="F791" s="22">
        <v>156982.448183514</v>
      </c>
      <c r="G791" s="10">
        <v>156982.44646113599</v>
      </c>
      <c r="H791" s="23">
        <f t="shared" si="24"/>
        <v>-1.7223780159838498E-3</v>
      </c>
      <c r="I791" s="10">
        <v>243003.80859767401</v>
      </c>
      <c r="J791" s="23">
        <f t="shared" si="25"/>
        <v>-0.11713418998988345</v>
      </c>
    </row>
    <row r="792" spans="1:10">
      <c r="A792" t="s">
        <v>250</v>
      </c>
      <c r="B792" t="s">
        <v>252</v>
      </c>
      <c r="C792" s="20">
        <v>2033</v>
      </c>
      <c r="D792" t="s">
        <v>254</v>
      </c>
      <c r="E792" s="22">
        <v>33869.099917265899</v>
      </c>
      <c r="F792" s="22">
        <v>4071.7352818518302</v>
      </c>
      <c r="G792" s="10">
        <v>4252.29720334171</v>
      </c>
      <c r="H792" s="23">
        <f t="shared" si="24"/>
        <v>180.56192148987975</v>
      </c>
      <c r="I792" s="10">
        <v>33869.099866803401</v>
      </c>
      <c r="J792" s="23">
        <f t="shared" si="25"/>
        <v>-5.0462498620618135E-5</v>
      </c>
    </row>
    <row r="793" spans="1:10">
      <c r="A793" t="s">
        <v>250</v>
      </c>
      <c r="B793" t="s">
        <v>252</v>
      </c>
      <c r="C793" s="20">
        <v>2034</v>
      </c>
      <c r="D793" t="s">
        <v>232</v>
      </c>
      <c r="E793" s="22">
        <v>10102.501784692</v>
      </c>
      <c r="F793" s="22">
        <v>7676.0256449773296</v>
      </c>
      <c r="G793" s="10">
        <v>7676.0245439495702</v>
      </c>
      <c r="H793" s="23">
        <f t="shared" si="24"/>
        <v>-1.101027759432327E-3</v>
      </c>
      <c r="I793" s="10">
        <v>10102.4944978288</v>
      </c>
      <c r="J793" s="23">
        <f t="shared" si="25"/>
        <v>-7.2868631996243494E-3</v>
      </c>
    </row>
    <row r="794" spans="1:10">
      <c r="A794" t="s">
        <v>250</v>
      </c>
      <c r="B794" t="s">
        <v>252</v>
      </c>
      <c r="C794" s="20">
        <v>2034</v>
      </c>
      <c r="D794" t="s">
        <v>272</v>
      </c>
      <c r="E794" s="22">
        <v>551903.455461476</v>
      </c>
      <c r="F794" s="22">
        <v>176929.43449230099</v>
      </c>
      <c r="G794" s="10">
        <v>176929.43016219899</v>
      </c>
      <c r="H794" s="23">
        <f t="shared" si="24"/>
        <v>-4.3301020050421357E-3</v>
      </c>
      <c r="I794" s="10">
        <v>551902.07869554905</v>
      </c>
      <c r="J794" s="23">
        <f t="shared" si="25"/>
        <v>-1.3767659269506112</v>
      </c>
    </row>
    <row r="795" spans="1:10">
      <c r="A795" t="s">
        <v>250</v>
      </c>
      <c r="B795" t="s">
        <v>252</v>
      </c>
      <c r="C795" s="20">
        <v>2034</v>
      </c>
      <c r="D795" t="s">
        <v>208</v>
      </c>
      <c r="E795" s="22">
        <v>97366.570087819404</v>
      </c>
      <c r="F795" s="22">
        <v>61042.642715542803</v>
      </c>
      <c r="G795" s="10">
        <v>61042.637335725798</v>
      </c>
      <c r="H795" s="23">
        <f t="shared" si="24"/>
        <v>-5.3798170047230087E-3</v>
      </c>
      <c r="I795" s="10">
        <v>97366.541297579504</v>
      </c>
      <c r="J795" s="23">
        <f t="shared" si="25"/>
        <v>-2.8790239899535663E-2</v>
      </c>
    </row>
    <row r="796" spans="1:10">
      <c r="A796" t="s">
        <v>250</v>
      </c>
      <c r="B796" t="s">
        <v>252</v>
      </c>
      <c r="C796" s="20">
        <v>2034</v>
      </c>
      <c r="D796" t="s">
        <v>218</v>
      </c>
      <c r="E796" s="22">
        <v>255666.54206144201</v>
      </c>
      <c r="F796" s="22">
        <v>229161.368093692</v>
      </c>
      <c r="G796" s="10">
        <v>229161.34435344001</v>
      </c>
      <c r="H796" s="23">
        <f t="shared" si="24"/>
        <v>-2.3740251985145733E-2</v>
      </c>
      <c r="I796" s="10">
        <v>255666.35650111301</v>
      </c>
      <c r="J796" s="23">
        <f t="shared" si="25"/>
        <v>-0.18556032900232822</v>
      </c>
    </row>
    <row r="797" spans="1:10">
      <c r="A797" t="s">
        <v>250</v>
      </c>
      <c r="B797" t="s">
        <v>252</v>
      </c>
      <c r="C797" s="20">
        <v>2034</v>
      </c>
      <c r="D797" t="s">
        <v>222</v>
      </c>
      <c r="E797" s="22">
        <v>378995.29658603901</v>
      </c>
      <c r="F797" s="22">
        <v>284761.858043293</v>
      </c>
      <c r="G797" s="10">
        <v>284761.825731833</v>
      </c>
      <c r="H797" s="23">
        <f t="shared" si="24"/>
        <v>-3.2311460003256798E-2</v>
      </c>
      <c r="I797" s="10">
        <v>378994.90901390498</v>
      </c>
      <c r="J797" s="23">
        <f t="shared" si="25"/>
        <v>-0.38757213403005153</v>
      </c>
    </row>
    <row r="798" spans="1:10">
      <c r="A798" t="s">
        <v>250</v>
      </c>
      <c r="B798" t="s">
        <v>252</v>
      </c>
      <c r="C798" s="20">
        <v>2034</v>
      </c>
      <c r="D798" t="s">
        <v>226</v>
      </c>
      <c r="E798" s="22">
        <v>249728.391550842</v>
      </c>
      <c r="F798" s="22">
        <v>156946.438639461</v>
      </c>
      <c r="G798" s="10">
        <v>156946.43612800399</v>
      </c>
      <c r="H798" s="23">
        <f t="shared" si="24"/>
        <v>-2.5114570162259042E-3</v>
      </c>
      <c r="I798" s="10">
        <v>249728.24511568001</v>
      </c>
      <c r="J798" s="23">
        <f t="shared" si="25"/>
        <v>-0.14643516199430451</v>
      </c>
    </row>
    <row r="799" spans="1:10">
      <c r="A799" t="s">
        <v>250</v>
      </c>
      <c r="B799" t="s">
        <v>252</v>
      </c>
      <c r="C799" s="20">
        <v>2034</v>
      </c>
      <c r="D799" t="s">
        <v>254</v>
      </c>
      <c r="E799" s="22">
        <v>33649.877993643102</v>
      </c>
      <c r="F799" s="22">
        <v>4009.97559855799</v>
      </c>
      <c r="G799" s="10">
        <v>4205.6919264368798</v>
      </c>
      <c r="H799" s="23">
        <f t="shared" si="24"/>
        <v>195.71632787888984</v>
      </c>
      <c r="I799" s="10">
        <v>33649.877925897097</v>
      </c>
      <c r="J799" s="23">
        <f t="shared" si="25"/>
        <v>-6.7746004788205028E-5</v>
      </c>
    </row>
    <row r="800" spans="1:10">
      <c r="A800" t="s">
        <v>250</v>
      </c>
      <c r="B800" t="s">
        <v>252</v>
      </c>
      <c r="C800" s="20">
        <v>2035</v>
      </c>
      <c r="D800" t="s">
        <v>232</v>
      </c>
      <c r="E800" s="22">
        <v>10382.199232717199</v>
      </c>
      <c r="F800" s="22">
        <v>7765.9504323820502</v>
      </c>
      <c r="G800" s="10">
        <v>7765.9489273753697</v>
      </c>
      <c r="H800" s="23">
        <f t="shared" si="24"/>
        <v>-1.5050066804178641E-3</v>
      </c>
      <c r="I800" s="10">
        <v>10382.1904120895</v>
      </c>
      <c r="J800" s="23">
        <f t="shared" si="25"/>
        <v>-8.8206276996061206E-3</v>
      </c>
    </row>
    <row r="801" spans="1:10">
      <c r="A801" t="s">
        <v>250</v>
      </c>
      <c r="B801" t="s">
        <v>252</v>
      </c>
      <c r="C801" s="20">
        <v>2035</v>
      </c>
      <c r="D801" t="s">
        <v>272</v>
      </c>
      <c r="E801" s="22">
        <v>558963.20209440496</v>
      </c>
      <c r="F801" s="22">
        <v>180479.908039136</v>
      </c>
      <c r="G801" s="10">
        <v>180479.90195607199</v>
      </c>
      <c r="H801" s="23">
        <f t="shared" si="24"/>
        <v>-6.0830640140920877E-3</v>
      </c>
      <c r="I801" s="10">
        <v>558961.53146092605</v>
      </c>
      <c r="J801" s="23">
        <f t="shared" si="25"/>
        <v>-1.6706334789050743</v>
      </c>
    </row>
    <row r="802" spans="1:10">
      <c r="A802" t="s">
        <v>250</v>
      </c>
      <c r="B802" t="s">
        <v>252</v>
      </c>
      <c r="C802" s="20">
        <v>2035</v>
      </c>
      <c r="D802" t="s">
        <v>208</v>
      </c>
      <c r="E802" s="22">
        <v>100272.987364794</v>
      </c>
      <c r="F802" s="22">
        <v>62275.646323070199</v>
      </c>
      <c r="G802" s="10">
        <v>62275.638838064799</v>
      </c>
      <c r="H802" s="23">
        <f t="shared" si="24"/>
        <v>-7.4850054006674327E-3</v>
      </c>
      <c r="I802" s="10">
        <v>100272.951283078</v>
      </c>
      <c r="J802" s="23">
        <f t="shared" si="25"/>
        <v>-3.6081715996260755E-2</v>
      </c>
    </row>
    <row r="803" spans="1:10">
      <c r="A803" t="s">
        <v>250</v>
      </c>
      <c r="B803" t="s">
        <v>252</v>
      </c>
      <c r="C803" s="20">
        <v>2035</v>
      </c>
      <c r="D803" t="s">
        <v>218</v>
      </c>
      <c r="E803" s="22">
        <v>261696.87518125199</v>
      </c>
      <c r="F803" s="22">
        <v>233645.843466397</v>
      </c>
      <c r="G803" s="10">
        <v>233645.80989788499</v>
      </c>
      <c r="H803" s="23">
        <f t="shared" si="24"/>
        <v>-3.356851200805977E-2</v>
      </c>
      <c r="I803" s="10">
        <v>261696.64466525699</v>
      </c>
      <c r="J803" s="23">
        <f t="shared" si="25"/>
        <v>-0.23051599500468001</v>
      </c>
    </row>
    <row r="804" spans="1:10">
      <c r="A804" t="s">
        <v>250</v>
      </c>
      <c r="B804" t="s">
        <v>252</v>
      </c>
      <c r="C804" s="20">
        <v>2035</v>
      </c>
      <c r="D804" t="s">
        <v>222</v>
      </c>
      <c r="E804" s="22">
        <v>387697.63905155699</v>
      </c>
      <c r="F804" s="22">
        <v>284179.70801834401</v>
      </c>
      <c r="G804" s="10">
        <v>284179.66413154098</v>
      </c>
      <c r="H804" s="23">
        <f t="shared" si="24"/>
        <v>-4.3886803032364696E-2</v>
      </c>
      <c r="I804" s="10">
        <v>387697.164048001</v>
      </c>
      <c r="J804" s="23">
        <f t="shared" si="25"/>
        <v>-0.47500355599913746</v>
      </c>
    </row>
    <row r="805" spans="1:10">
      <c r="A805" t="s">
        <v>250</v>
      </c>
      <c r="B805" t="s">
        <v>252</v>
      </c>
      <c r="C805" s="20">
        <v>2035</v>
      </c>
      <c r="D805" t="s">
        <v>226</v>
      </c>
      <c r="E805" s="22">
        <v>256626.79217543601</v>
      </c>
      <c r="F805" s="22">
        <v>157568.375266363</v>
      </c>
      <c r="G805" s="10">
        <v>157568.37173569499</v>
      </c>
      <c r="H805" s="23">
        <f t="shared" si="24"/>
        <v>-3.5306680074427277E-3</v>
      </c>
      <c r="I805" s="10">
        <v>256626.61255713899</v>
      </c>
      <c r="J805" s="23">
        <f t="shared" si="25"/>
        <v>-0.1796182970283553</v>
      </c>
    </row>
    <row r="806" spans="1:10">
      <c r="A806" t="s">
        <v>250</v>
      </c>
      <c r="B806" t="s">
        <v>252</v>
      </c>
      <c r="C806" s="20">
        <v>2035</v>
      </c>
      <c r="D806" t="s">
        <v>254</v>
      </c>
      <c r="E806" s="22">
        <v>33447.278959074603</v>
      </c>
      <c r="F806" s="22">
        <v>3949.7476066986801</v>
      </c>
      <c r="G806" s="10">
        <v>4160.0880478735698</v>
      </c>
      <c r="H806" s="23">
        <f t="shared" si="24"/>
        <v>210.34044117488975</v>
      </c>
      <c r="I806" s="10">
        <v>33447.278871464798</v>
      </c>
      <c r="J806" s="23">
        <f t="shared" si="25"/>
        <v>-8.7609805632382631E-5</v>
      </c>
    </row>
    <row r="807" spans="1:10">
      <c r="A807" t="s">
        <v>250</v>
      </c>
      <c r="B807" t="s">
        <v>252</v>
      </c>
      <c r="C807" s="20">
        <v>2036</v>
      </c>
      <c r="D807" t="s">
        <v>232</v>
      </c>
      <c r="E807" s="22">
        <v>10678.4016810295</v>
      </c>
      <c r="F807" s="22">
        <v>7876.0848652389404</v>
      </c>
      <c r="G807" s="10">
        <v>7876.0828678223097</v>
      </c>
      <c r="H807" s="23">
        <f t="shared" si="24"/>
        <v>-1.9974166307292762E-3</v>
      </c>
      <c r="I807" s="10">
        <v>10678.3911776571</v>
      </c>
      <c r="J807" s="23">
        <f t="shared" si="25"/>
        <v>-1.0503372399398359E-2</v>
      </c>
    </row>
    <row r="808" spans="1:10">
      <c r="A808" t="s">
        <v>250</v>
      </c>
      <c r="B808" t="s">
        <v>252</v>
      </c>
      <c r="C808" s="20">
        <v>2036</v>
      </c>
      <c r="D808" t="s">
        <v>272</v>
      </c>
      <c r="E808" s="22">
        <v>565917.06158193201</v>
      </c>
      <c r="F808" s="22">
        <v>184270.562547315</v>
      </c>
      <c r="G808" s="10">
        <v>184270.55424889401</v>
      </c>
      <c r="H808" s="23">
        <f t="shared" si="24"/>
        <v>-8.2984209875576198E-3</v>
      </c>
      <c r="I808" s="10">
        <v>565915.068561455</v>
      </c>
      <c r="J808" s="23">
        <f t="shared" si="25"/>
        <v>-1.9930204770062119</v>
      </c>
    </row>
    <row r="809" spans="1:10">
      <c r="A809" t="s">
        <v>250</v>
      </c>
      <c r="B809" t="s">
        <v>252</v>
      </c>
      <c r="C809" s="20">
        <v>2036</v>
      </c>
      <c r="D809" t="s">
        <v>208</v>
      </c>
      <c r="E809" s="22">
        <v>103253.860337602</v>
      </c>
      <c r="F809" s="22">
        <v>63653.413193319197</v>
      </c>
      <c r="G809" s="10">
        <v>63653.403077987597</v>
      </c>
      <c r="H809" s="23">
        <f t="shared" si="24"/>
        <v>-1.0115331599081401E-2</v>
      </c>
      <c r="I809" s="10">
        <v>103253.81590007601</v>
      </c>
      <c r="J809" s="23">
        <f t="shared" si="25"/>
        <v>-4.443752599763684E-2</v>
      </c>
    </row>
    <row r="810" spans="1:10">
      <c r="A810" t="s">
        <v>250</v>
      </c>
      <c r="B810" t="s">
        <v>252</v>
      </c>
      <c r="C810" s="20">
        <v>2036</v>
      </c>
      <c r="D810" t="s">
        <v>218</v>
      </c>
      <c r="E810" s="22">
        <v>267795.57627152302</v>
      </c>
      <c r="F810" s="22">
        <v>238410.369195785</v>
      </c>
      <c r="G810" s="10">
        <v>238410.323156125</v>
      </c>
      <c r="H810" s="23">
        <f t="shared" si="24"/>
        <v>-4.603965999558568E-2</v>
      </c>
      <c r="I810" s="10">
        <v>267795.29471138702</v>
      </c>
      <c r="J810" s="23">
        <f t="shared" si="25"/>
        <v>-0.2815601360052824</v>
      </c>
    </row>
    <row r="811" spans="1:10">
      <c r="A811" t="s">
        <v>250</v>
      </c>
      <c r="B811" t="s">
        <v>252</v>
      </c>
      <c r="C811" s="20">
        <v>2036</v>
      </c>
      <c r="D811" t="s">
        <v>222</v>
      </c>
      <c r="E811" s="22">
        <v>396495.20231287199</v>
      </c>
      <c r="F811" s="22">
        <v>284477.24310253898</v>
      </c>
      <c r="G811" s="10">
        <v>284477.185074693</v>
      </c>
      <c r="H811" s="23">
        <f t="shared" si="24"/>
        <v>-5.8027845981996506E-2</v>
      </c>
      <c r="I811" s="10">
        <v>396494.62961773598</v>
      </c>
      <c r="J811" s="23">
        <f t="shared" si="25"/>
        <v>-0.5726951360120438</v>
      </c>
    </row>
    <row r="812" spans="1:10">
      <c r="A812" t="s">
        <v>250</v>
      </c>
      <c r="B812" t="s">
        <v>252</v>
      </c>
      <c r="C812" s="20">
        <v>2036</v>
      </c>
      <c r="D812" t="s">
        <v>226</v>
      </c>
      <c r="E812" s="22">
        <v>263685.83200576901</v>
      </c>
      <c r="F812" s="22">
        <v>158831.71305760599</v>
      </c>
      <c r="G812" s="10">
        <v>158831.70822770399</v>
      </c>
      <c r="H812" s="23">
        <f t="shared" si="24"/>
        <v>-4.8299019981641322E-3</v>
      </c>
      <c r="I812" s="10">
        <v>263685.61504529801</v>
      </c>
      <c r="J812" s="23">
        <f t="shared" si="25"/>
        <v>-0.21696047100704163</v>
      </c>
    </row>
    <row r="813" spans="1:10">
      <c r="A813" t="s">
        <v>250</v>
      </c>
      <c r="B813" t="s">
        <v>252</v>
      </c>
      <c r="C813" s="20">
        <v>2036</v>
      </c>
      <c r="D813" t="s">
        <v>254</v>
      </c>
      <c r="E813" s="22">
        <v>33267.824135064402</v>
      </c>
      <c r="F813" s="22">
        <v>3891.6539423637</v>
      </c>
      <c r="G813" s="10">
        <v>4116.0857587801502</v>
      </c>
      <c r="H813" s="23">
        <f t="shared" si="24"/>
        <v>224.43181641645015</v>
      </c>
      <c r="I813" s="10">
        <v>33267.824025098198</v>
      </c>
      <c r="J813" s="23">
        <f t="shared" si="25"/>
        <v>-1.0996620403602719E-4</v>
      </c>
    </row>
    <row r="814" spans="1:10">
      <c r="A814" t="s">
        <v>250</v>
      </c>
      <c r="B814" t="s">
        <v>252</v>
      </c>
      <c r="C814" s="20">
        <v>2037</v>
      </c>
      <c r="D814" t="s">
        <v>232</v>
      </c>
      <c r="E814" s="22">
        <v>10990.4261334565</v>
      </c>
      <c r="F814" s="22">
        <v>8003.7779420964898</v>
      </c>
      <c r="G814" s="10">
        <v>8003.7753545579098</v>
      </c>
      <c r="H814" s="23">
        <f t="shared" si="24"/>
        <v>-2.587538579973625E-3</v>
      </c>
      <c r="I814" s="10">
        <v>10990.4137947985</v>
      </c>
      <c r="J814" s="23">
        <f t="shared" si="25"/>
        <v>-1.2338657999862335E-2</v>
      </c>
    </row>
    <row r="815" spans="1:10">
      <c r="A815" t="s">
        <v>250</v>
      </c>
      <c r="B815" t="s">
        <v>252</v>
      </c>
      <c r="C815" s="20">
        <v>2037</v>
      </c>
      <c r="D815" t="s">
        <v>272</v>
      </c>
      <c r="E815" s="22">
        <v>572765.00386289298</v>
      </c>
      <c r="F815" s="22">
        <v>188201.35444282499</v>
      </c>
      <c r="G815" s="10">
        <v>188201.34338922499</v>
      </c>
      <c r="H815" s="23">
        <f t="shared" si="24"/>
        <v>-1.1053599999286234E-2</v>
      </c>
      <c r="I815" s="10">
        <v>572762.65925974504</v>
      </c>
      <c r="J815" s="23">
        <f t="shared" si="25"/>
        <v>-2.3446031479397789</v>
      </c>
    </row>
    <row r="816" spans="1:10">
      <c r="A816" t="s">
        <v>250</v>
      </c>
      <c r="B816" t="s">
        <v>252</v>
      </c>
      <c r="C816" s="20">
        <v>2037</v>
      </c>
      <c r="D816" t="s">
        <v>208</v>
      </c>
      <c r="E816" s="22">
        <v>106298.607065656</v>
      </c>
      <c r="F816" s="22">
        <v>65132.655714759101</v>
      </c>
      <c r="G816" s="10">
        <v>65132.642373226197</v>
      </c>
      <c r="H816" s="23">
        <f t="shared" si="24"/>
        <v>-1.3341532903723419E-2</v>
      </c>
      <c r="I816" s="10">
        <v>106298.553139614</v>
      </c>
      <c r="J816" s="23">
        <f t="shared" si="25"/>
        <v>-5.3926042004604824E-2</v>
      </c>
    </row>
    <row r="817" spans="1:10">
      <c r="A817" t="s">
        <v>250</v>
      </c>
      <c r="B817" t="s">
        <v>252</v>
      </c>
      <c r="C817" s="20">
        <v>2037</v>
      </c>
      <c r="D817" t="s">
        <v>218</v>
      </c>
      <c r="E817" s="22">
        <v>273943.45459324197</v>
      </c>
      <c r="F817" s="22">
        <v>243289.340303957</v>
      </c>
      <c r="G817" s="10">
        <v>243289.27875961</v>
      </c>
      <c r="H817" s="23">
        <f t="shared" si="24"/>
        <v>-6.1544347001472488E-2</v>
      </c>
      <c r="I817" s="10">
        <v>273943.11553737998</v>
      </c>
      <c r="J817" s="23">
        <f t="shared" si="25"/>
        <v>-0.3390558619867079</v>
      </c>
    </row>
    <row r="818" spans="1:10">
      <c r="A818" t="s">
        <v>250</v>
      </c>
      <c r="B818" t="s">
        <v>252</v>
      </c>
      <c r="C818" s="20">
        <v>2037</v>
      </c>
      <c r="D818" t="s">
        <v>222</v>
      </c>
      <c r="E818" s="22">
        <v>405373.15249815799</v>
      </c>
      <c r="F818" s="22">
        <v>285466.510140792</v>
      </c>
      <c r="G818" s="10">
        <v>285466.43506332301</v>
      </c>
      <c r="H818" s="23">
        <f t="shared" si="24"/>
        <v>-7.5077468995004892E-2</v>
      </c>
      <c r="I818" s="10">
        <v>405372.47130504902</v>
      </c>
      <c r="J818" s="23">
        <f t="shared" si="25"/>
        <v>-0.6811931089614518</v>
      </c>
    </row>
    <row r="819" spans="1:10">
      <c r="A819" t="s">
        <v>250</v>
      </c>
      <c r="B819" t="s">
        <v>252</v>
      </c>
      <c r="C819" s="20">
        <v>2037</v>
      </c>
      <c r="D819" t="s">
        <v>226</v>
      </c>
      <c r="E819" s="22">
        <v>270885.61835999502</v>
      </c>
      <c r="F819" s="22">
        <v>160581.34715854199</v>
      </c>
      <c r="G819" s="10">
        <v>160581.34070012701</v>
      </c>
      <c r="H819" s="23">
        <f t="shared" si="24"/>
        <v>-6.4584149804431945E-3</v>
      </c>
      <c r="I819" s="10">
        <v>270885.35957799701</v>
      </c>
      <c r="J819" s="23">
        <f t="shared" si="25"/>
        <v>-0.25878199801081792</v>
      </c>
    </row>
    <row r="820" spans="1:10">
      <c r="A820" t="s">
        <v>250</v>
      </c>
      <c r="B820" t="s">
        <v>252</v>
      </c>
      <c r="C820" s="20">
        <v>2037</v>
      </c>
      <c r="D820" t="s">
        <v>254</v>
      </c>
      <c r="E820" s="22">
        <v>33112.945771437197</v>
      </c>
      <c r="F820" s="22">
        <v>3834.39620261849</v>
      </c>
      <c r="G820" s="10">
        <v>4072.4816205686702</v>
      </c>
      <c r="H820" s="23">
        <f t="shared" si="24"/>
        <v>238.08541795018027</v>
      </c>
      <c r="I820" s="10">
        <v>33112.945636635799</v>
      </c>
      <c r="J820" s="23">
        <f t="shared" si="25"/>
        <v>-1.3480139750754461E-4</v>
      </c>
    </row>
    <row r="821" spans="1:10">
      <c r="A821" t="s">
        <v>250</v>
      </c>
      <c r="B821" t="s">
        <v>252</v>
      </c>
      <c r="C821" s="20">
        <v>2038</v>
      </c>
      <c r="D821" t="s">
        <v>232</v>
      </c>
      <c r="E821" s="22">
        <v>11317.692861493801</v>
      </c>
      <c r="F821" s="22">
        <v>8149.1134594385403</v>
      </c>
      <c r="G821" s="10">
        <v>8149.1101727823498</v>
      </c>
      <c r="H821" s="23">
        <f t="shared" si="24"/>
        <v>-3.286656190539361E-3</v>
      </c>
      <c r="I821" s="10">
        <v>11317.6785263701</v>
      </c>
      <c r="J821" s="23">
        <f t="shared" si="25"/>
        <v>-1.433512370022072E-2</v>
      </c>
    </row>
    <row r="822" spans="1:10">
      <c r="A822" t="s">
        <v>250</v>
      </c>
      <c r="B822" t="s">
        <v>252</v>
      </c>
      <c r="C822" s="20">
        <v>2038</v>
      </c>
      <c r="D822" t="s">
        <v>272</v>
      </c>
      <c r="E822" s="22">
        <v>579711.87982405198</v>
      </c>
      <c r="F822" s="22">
        <v>192212.97953630699</v>
      </c>
      <c r="G822" s="10">
        <v>192212.96510579201</v>
      </c>
      <c r="H822" s="23">
        <f t="shared" si="24"/>
        <v>-1.4430514973355457E-2</v>
      </c>
      <c r="I822" s="10">
        <v>579709.15080810699</v>
      </c>
      <c r="J822" s="23">
        <f t="shared" si="25"/>
        <v>-2.7290159449912608</v>
      </c>
    </row>
    <row r="823" spans="1:10">
      <c r="A823" t="s">
        <v>250</v>
      </c>
      <c r="B823" t="s">
        <v>252</v>
      </c>
      <c r="C823" s="20">
        <v>2038</v>
      </c>
      <c r="D823" t="s">
        <v>208</v>
      </c>
      <c r="E823" s="22">
        <v>109397.474859551</v>
      </c>
      <c r="F823" s="22">
        <v>66690.193635055504</v>
      </c>
      <c r="G823" s="10">
        <v>66690.176392691894</v>
      </c>
      <c r="H823" s="23">
        <f t="shared" si="24"/>
        <v>-1.7242363610421307E-2</v>
      </c>
      <c r="I823" s="10">
        <v>109397.410233203</v>
      </c>
      <c r="J823" s="23">
        <f t="shared" si="25"/>
        <v>-6.4626348001183942E-2</v>
      </c>
    </row>
    <row r="824" spans="1:10">
      <c r="A824" t="s">
        <v>250</v>
      </c>
      <c r="B824" t="s">
        <v>252</v>
      </c>
      <c r="C824" s="20">
        <v>2038</v>
      </c>
      <c r="D824" t="s">
        <v>218</v>
      </c>
      <c r="E824" s="22">
        <v>280123.42584489798</v>
      </c>
      <c r="F824" s="22">
        <v>248273.525084283</v>
      </c>
      <c r="G824" s="10">
        <v>248273.44457909101</v>
      </c>
      <c r="H824" s="23">
        <f t="shared" si="24"/>
        <v>-8.0505191988777369E-2</v>
      </c>
      <c r="I824" s="10">
        <v>280123.02241032303</v>
      </c>
      <c r="J824" s="23">
        <f t="shared" si="25"/>
        <v>-0.40343457495328039</v>
      </c>
    </row>
    <row r="825" spans="1:10">
      <c r="A825" t="s">
        <v>250</v>
      </c>
      <c r="B825" t="s">
        <v>252</v>
      </c>
      <c r="C825" s="20">
        <v>2038</v>
      </c>
      <c r="D825" t="s">
        <v>222</v>
      </c>
      <c r="E825" s="22">
        <v>414344.766800777</v>
      </c>
      <c r="F825" s="22">
        <v>287037.77560366603</v>
      </c>
      <c r="G825" s="10">
        <v>287037.68007086799</v>
      </c>
      <c r="H825" s="23">
        <f t="shared" si="24"/>
        <v>-9.5532798033673316E-2</v>
      </c>
      <c r="I825" s="10">
        <v>414343.96499136701</v>
      </c>
      <c r="J825" s="23">
        <f t="shared" si="25"/>
        <v>-0.80180940998252481</v>
      </c>
    </row>
    <row r="826" spans="1:10">
      <c r="A826" t="s">
        <v>250</v>
      </c>
      <c r="B826" t="s">
        <v>252</v>
      </c>
      <c r="C826" s="20">
        <v>2038</v>
      </c>
      <c r="D826" t="s">
        <v>226</v>
      </c>
      <c r="E826" s="22">
        <v>278223.49132238398</v>
      </c>
      <c r="F826" s="22">
        <v>162691.67797581901</v>
      </c>
      <c r="G826" s="10">
        <v>162691.669499593</v>
      </c>
      <c r="H826" s="23">
        <f t="shared" si="24"/>
        <v>-8.4762260084971786E-3</v>
      </c>
      <c r="I826" s="10">
        <v>278223.18557818403</v>
      </c>
      <c r="J826" s="23">
        <f t="shared" si="25"/>
        <v>-0.30574419995537028</v>
      </c>
    </row>
    <row r="827" spans="1:10">
      <c r="A827" t="s">
        <v>250</v>
      </c>
      <c r="B827" t="s">
        <v>252</v>
      </c>
      <c r="C827" s="20">
        <v>2038</v>
      </c>
      <c r="D827" t="s">
        <v>254</v>
      </c>
      <c r="E827" s="22">
        <v>33042.551122152203</v>
      </c>
      <c r="F827" s="22">
        <v>3779.5501890362498</v>
      </c>
      <c r="G827" s="10">
        <v>4031.3208452899798</v>
      </c>
      <c r="H827" s="23">
        <f t="shared" si="24"/>
        <v>251.77065625373007</v>
      </c>
      <c r="I827" s="10">
        <v>33042.550959519802</v>
      </c>
      <c r="J827" s="23">
        <f t="shared" si="25"/>
        <v>-1.6263240104308352E-4</v>
      </c>
    </row>
    <row r="828" spans="1:10">
      <c r="A828" t="s">
        <v>250</v>
      </c>
      <c r="B828" t="s">
        <v>252</v>
      </c>
      <c r="C828" s="20">
        <v>2039</v>
      </c>
      <c r="D828" t="s">
        <v>232</v>
      </c>
      <c r="E828" s="22">
        <v>11659.9412209825</v>
      </c>
      <c r="F828" s="22">
        <v>8308.7605297455393</v>
      </c>
      <c r="G828" s="10">
        <v>8308.7564255161706</v>
      </c>
      <c r="H828" s="23">
        <f t="shared" si="24"/>
        <v>-4.1042293687496567E-3</v>
      </c>
      <c r="I828" s="10">
        <v>11659.9247232692</v>
      </c>
      <c r="J828" s="23">
        <f t="shared" si="25"/>
        <v>-1.6497713300850592E-2</v>
      </c>
    </row>
    <row r="829" spans="1:10">
      <c r="A829" t="s">
        <v>250</v>
      </c>
      <c r="B829" t="s">
        <v>252</v>
      </c>
      <c r="C829" s="20">
        <v>2039</v>
      </c>
      <c r="D829" t="s">
        <v>272</v>
      </c>
      <c r="E829" s="22">
        <v>586588.95842102706</v>
      </c>
      <c r="F829" s="22">
        <v>196399.80124157199</v>
      </c>
      <c r="G829" s="10">
        <v>196399.78271442099</v>
      </c>
      <c r="H829" s="23">
        <f t="shared" si="24"/>
        <v>-1.8527150998124853E-2</v>
      </c>
      <c r="I829" s="10">
        <v>586585.813471601</v>
      </c>
      <c r="J829" s="23">
        <f t="shared" si="25"/>
        <v>-3.1449494260596111</v>
      </c>
    </row>
    <row r="830" spans="1:10">
      <c r="A830" t="s">
        <v>250</v>
      </c>
      <c r="B830" t="s">
        <v>252</v>
      </c>
      <c r="C830" s="20">
        <v>2039</v>
      </c>
      <c r="D830" t="s">
        <v>208</v>
      </c>
      <c r="E830" s="22">
        <v>112540.92679436201</v>
      </c>
      <c r="F830" s="22">
        <v>68351.187481121495</v>
      </c>
      <c r="G830" s="10">
        <v>68351.165586621195</v>
      </c>
      <c r="H830" s="23">
        <f t="shared" si="24"/>
        <v>-2.1894500299822539E-2</v>
      </c>
      <c r="I830" s="10">
        <v>112540.85014863699</v>
      </c>
      <c r="J830" s="23">
        <f t="shared" si="25"/>
        <v>-7.6645725013804622E-2</v>
      </c>
    </row>
    <row r="831" spans="1:10">
      <c r="A831" t="s">
        <v>250</v>
      </c>
      <c r="B831" t="s">
        <v>252</v>
      </c>
      <c r="C831" s="20">
        <v>2039</v>
      </c>
      <c r="D831" t="s">
        <v>218</v>
      </c>
      <c r="E831" s="22">
        <v>286321.66754600999</v>
      </c>
      <c r="F831" s="22">
        <v>253425.546943947</v>
      </c>
      <c r="G831" s="10">
        <v>253425.44356171699</v>
      </c>
      <c r="H831" s="23">
        <f t="shared" si="24"/>
        <v>-0.10338223000871949</v>
      </c>
      <c r="I831" s="10">
        <v>286321.19240738201</v>
      </c>
      <c r="J831" s="23">
        <f t="shared" si="25"/>
        <v>-0.47513862798223272</v>
      </c>
    </row>
    <row r="832" spans="1:10">
      <c r="A832" t="s">
        <v>250</v>
      </c>
      <c r="B832" t="s">
        <v>252</v>
      </c>
      <c r="C832" s="20">
        <v>2039</v>
      </c>
      <c r="D832" t="s">
        <v>222</v>
      </c>
      <c r="E832" s="22">
        <v>423375.81702042202</v>
      </c>
      <c r="F832" s="22">
        <v>289268.04918042303</v>
      </c>
      <c r="G832" s="10">
        <v>289267.92952396598</v>
      </c>
      <c r="H832" s="23">
        <f t="shared" si="24"/>
        <v>-0.1196564570418559</v>
      </c>
      <c r="I832" s="10">
        <v>423374.88237380597</v>
      </c>
      <c r="J832" s="23">
        <f t="shared" si="25"/>
        <v>-0.93464661604957655</v>
      </c>
    </row>
    <row r="833" spans="1:10">
      <c r="A833" t="s">
        <v>250</v>
      </c>
      <c r="B833" t="s">
        <v>252</v>
      </c>
      <c r="C833" s="20">
        <v>2039</v>
      </c>
      <c r="D833" t="s">
        <v>226</v>
      </c>
      <c r="E833" s="22">
        <v>285667.800424385</v>
      </c>
      <c r="F833" s="22">
        <v>165214.748852519</v>
      </c>
      <c r="G833" s="10">
        <v>165214.73790838799</v>
      </c>
      <c r="H833" s="23">
        <f t="shared" si="24"/>
        <v>-1.094413100508973E-2</v>
      </c>
      <c r="I833" s="10">
        <v>285667.44245130301</v>
      </c>
      <c r="J833" s="23">
        <f t="shared" si="25"/>
        <v>-0.35797308199107647</v>
      </c>
    </row>
    <row r="834" spans="1:10">
      <c r="A834" t="s">
        <v>250</v>
      </c>
      <c r="B834" t="s">
        <v>252</v>
      </c>
      <c r="C834" s="20">
        <v>2039</v>
      </c>
      <c r="D834" t="s">
        <v>254</v>
      </c>
      <c r="E834" s="22">
        <v>32997.093467299397</v>
      </c>
      <c r="F834" s="22">
        <v>3724.9904976215298</v>
      </c>
      <c r="G834" s="10">
        <v>3990.2266117600898</v>
      </c>
      <c r="H834" s="23">
        <f t="shared" ref="H834:H897" si="26">G834-F834</f>
        <v>265.23611413855997</v>
      </c>
      <c r="I834" s="10">
        <v>32997.093274340303</v>
      </c>
      <c r="J834" s="23">
        <f t="shared" ref="J834:J897" si="27">I834-E834</f>
        <v>-1.9295909442007542E-4</v>
      </c>
    </row>
    <row r="835" spans="1:10">
      <c r="A835" t="s">
        <v>250</v>
      </c>
      <c r="B835" t="s">
        <v>252</v>
      </c>
      <c r="C835" s="20">
        <v>2040</v>
      </c>
      <c r="D835" t="s">
        <v>232</v>
      </c>
      <c r="E835" s="22">
        <v>12016.675956651699</v>
      </c>
      <c r="F835" s="22">
        <v>8475.1998004878806</v>
      </c>
      <c r="G835" s="10">
        <v>8475.1947523414601</v>
      </c>
      <c r="H835" s="23">
        <f t="shared" si="26"/>
        <v>-5.0481464204494841E-3</v>
      </c>
      <c r="I835" s="10">
        <v>12016.657122104099</v>
      </c>
      <c r="J835" s="23">
        <f t="shared" si="27"/>
        <v>-1.8834547599908547E-2</v>
      </c>
    </row>
    <row r="836" spans="1:10">
      <c r="A836" t="s">
        <v>250</v>
      </c>
      <c r="B836" t="s">
        <v>252</v>
      </c>
      <c r="C836" s="20">
        <v>2040</v>
      </c>
      <c r="D836" t="s">
        <v>272</v>
      </c>
      <c r="E836" s="22">
        <v>593363.27627851104</v>
      </c>
      <c r="F836" s="22">
        <v>200573.85531621901</v>
      </c>
      <c r="G836" s="10">
        <v>200573.83188491399</v>
      </c>
      <c r="H836" s="23">
        <f t="shared" si="26"/>
        <v>-2.3431305016856641E-2</v>
      </c>
      <c r="I836" s="10">
        <v>593359.68314985395</v>
      </c>
      <c r="J836" s="23">
        <f t="shared" si="27"/>
        <v>-3.5931286570848897</v>
      </c>
    </row>
    <row r="837" spans="1:10">
      <c r="A837" t="s">
        <v>250</v>
      </c>
      <c r="B837" t="s">
        <v>252</v>
      </c>
      <c r="C837" s="20">
        <v>2040</v>
      </c>
      <c r="D837" t="s">
        <v>208</v>
      </c>
      <c r="E837" s="22">
        <v>115716.0037633</v>
      </c>
      <c r="F837" s="22">
        <v>70051.7465989989</v>
      </c>
      <c r="G837" s="10">
        <v>70051.719234652104</v>
      </c>
      <c r="H837" s="23">
        <f t="shared" si="26"/>
        <v>-2.7364346795366146E-2</v>
      </c>
      <c r="I837" s="10">
        <v>115715.91361322301</v>
      </c>
      <c r="J837" s="23">
        <f t="shared" si="27"/>
        <v>-9.0150076997815631E-2</v>
      </c>
    </row>
    <row r="838" spans="1:10">
      <c r="A838" t="s">
        <v>250</v>
      </c>
      <c r="B838" t="s">
        <v>252</v>
      </c>
      <c r="C838" s="20">
        <v>2040</v>
      </c>
      <c r="D838" t="s">
        <v>218</v>
      </c>
      <c r="E838" s="22">
        <v>292519.77257678303</v>
      </c>
      <c r="F838" s="22">
        <v>258453.48648225801</v>
      </c>
      <c r="G838" s="10">
        <v>258453.35589354101</v>
      </c>
      <c r="H838" s="23">
        <f t="shared" si="26"/>
        <v>-0.13058871700195596</v>
      </c>
      <c r="I838" s="10">
        <v>292519.21784189797</v>
      </c>
      <c r="J838" s="23">
        <f t="shared" si="27"/>
        <v>-0.55473488505231217</v>
      </c>
    </row>
    <row r="839" spans="1:10">
      <c r="A839" t="s">
        <v>250</v>
      </c>
      <c r="B839" t="s">
        <v>252</v>
      </c>
      <c r="C839" s="20">
        <v>2040</v>
      </c>
      <c r="D839" t="s">
        <v>222</v>
      </c>
      <c r="E839" s="22">
        <v>432448.44242547598</v>
      </c>
      <c r="F839" s="22">
        <v>291854.12898544897</v>
      </c>
      <c r="G839" s="10">
        <v>291853.981250607</v>
      </c>
      <c r="H839" s="23">
        <f t="shared" si="26"/>
        <v>-0.14773484197212383</v>
      </c>
      <c r="I839" s="10">
        <v>432447.36203710001</v>
      </c>
      <c r="J839" s="23">
        <f t="shared" si="27"/>
        <v>-1.0803883759654127</v>
      </c>
    </row>
    <row r="840" spans="1:10">
      <c r="A840" t="s">
        <v>250</v>
      </c>
      <c r="B840" t="s">
        <v>252</v>
      </c>
      <c r="C840" s="20">
        <v>2040</v>
      </c>
      <c r="D840" t="s">
        <v>226</v>
      </c>
      <c r="E840" s="22">
        <v>293192.77862772398</v>
      </c>
      <c r="F840" s="22">
        <v>167983.67929982801</v>
      </c>
      <c r="G840" s="10">
        <v>167983.665373197</v>
      </c>
      <c r="H840" s="23">
        <f t="shared" si="26"/>
        <v>-1.392663101432845E-2</v>
      </c>
      <c r="I840" s="10">
        <v>293192.362737216</v>
      </c>
      <c r="J840" s="23">
        <f t="shared" si="27"/>
        <v>-0.41589050798211247</v>
      </c>
    </row>
    <row r="841" spans="1:10">
      <c r="A841" t="s">
        <v>250</v>
      </c>
      <c r="B841" t="s">
        <v>252</v>
      </c>
      <c r="C841" s="20">
        <v>2040</v>
      </c>
      <c r="D841" t="s">
        <v>254</v>
      </c>
      <c r="E841" s="22">
        <v>32967.371229395903</v>
      </c>
      <c r="F841" s="22">
        <v>3668.4046881658901</v>
      </c>
      <c r="G841" s="10">
        <v>3946.9398558753301</v>
      </c>
      <c r="H841" s="23">
        <f t="shared" si="26"/>
        <v>278.53516770943997</v>
      </c>
      <c r="I841" s="10">
        <v>32967.371003673899</v>
      </c>
      <c r="J841" s="23">
        <f t="shared" si="27"/>
        <v>-2.2572200396098197E-4</v>
      </c>
    </row>
    <row r="842" spans="1:10">
      <c r="A842" t="s">
        <v>250</v>
      </c>
      <c r="B842" t="s">
        <v>252</v>
      </c>
      <c r="C842" s="20">
        <v>2041</v>
      </c>
      <c r="D842" t="s">
        <v>232</v>
      </c>
      <c r="E842" s="22">
        <v>12387.456574076001</v>
      </c>
      <c r="F842" s="22">
        <v>8652.4480084198003</v>
      </c>
      <c r="G842" s="10">
        <v>8652.4418797747203</v>
      </c>
      <c r="H842" s="23">
        <f t="shared" si="26"/>
        <v>-6.1286450800253078E-3</v>
      </c>
      <c r="I842" s="10">
        <v>12387.4352203005</v>
      </c>
      <c r="J842" s="23">
        <f t="shared" si="27"/>
        <v>-2.1353775500756456E-2</v>
      </c>
    </row>
    <row r="843" spans="1:10">
      <c r="A843" t="s">
        <v>250</v>
      </c>
      <c r="B843" t="s">
        <v>252</v>
      </c>
      <c r="C843" s="20">
        <v>2041</v>
      </c>
      <c r="D843" t="s">
        <v>272</v>
      </c>
      <c r="E843" s="22">
        <v>599986.71336125804</v>
      </c>
      <c r="F843" s="22">
        <v>204767.708852721</v>
      </c>
      <c r="G843" s="10">
        <v>204767.67956458699</v>
      </c>
      <c r="H843" s="23">
        <f t="shared" si="26"/>
        <v>-2.9288134013768286E-2</v>
      </c>
      <c r="I843" s="10">
        <v>599982.63945756003</v>
      </c>
      <c r="J843" s="23">
        <f t="shared" si="27"/>
        <v>-4.0739036980085075</v>
      </c>
    </row>
    <row r="844" spans="1:10">
      <c r="A844" t="s">
        <v>250</v>
      </c>
      <c r="B844" t="s">
        <v>252</v>
      </c>
      <c r="C844" s="20">
        <v>2041</v>
      </c>
      <c r="D844" t="s">
        <v>208</v>
      </c>
      <c r="E844" s="22">
        <v>118915.74617430801</v>
      </c>
      <c r="F844" s="22">
        <v>71803.831496436396</v>
      </c>
      <c r="G844" s="10">
        <v>71803.797724939097</v>
      </c>
      <c r="H844" s="23">
        <f t="shared" si="26"/>
        <v>-3.3771497299312614E-2</v>
      </c>
      <c r="I844" s="10">
        <v>118915.640835661</v>
      </c>
      <c r="J844" s="23">
        <f t="shared" si="27"/>
        <v>-0.10533864700119011</v>
      </c>
    </row>
    <row r="845" spans="1:10">
      <c r="A845" t="s">
        <v>250</v>
      </c>
      <c r="B845" t="s">
        <v>252</v>
      </c>
      <c r="C845" s="20">
        <v>2041</v>
      </c>
      <c r="D845" t="s">
        <v>218</v>
      </c>
      <c r="E845" s="22">
        <v>298706.08946159802</v>
      </c>
      <c r="F845" s="22">
        <v>263516.83533884399</v>
      </c>
      <c r="G845" s="10">
        <v>263516.67264334799</v>
      </c>
      <c r="H845" s="23">
        <f t="shared" si="26"/>
        <v>-0.16269549599383026</v>
      </c>
      <c r="I845" s="10">
        <v>298705.446631775</v>
      </c>
      <c r="J845" s="23">
        <f t="shared" si="27"/>
        <v>-0.6428298230166547</v>
      </c>
    </row>
    <row r="846" spans="1:10">
      <c r="A846" t="s">
        <v>250</v>
      </c>
      <c r="B846" t="s">
        <v>252</v>
      </c>
      <c r="C846" s="20">
        <v>2041</v>
      </c>
      <c r="D846" t="s">
        <v>222</v>
      </c>
      <c r="E846" s="22">
        <v>441542.01859004999</v>
      </c>
      <c r="F846" s="22">
        <v>294859.79440094001</v>
      </c>
      <c r="G846" s="10">
        <v>294859.61419276899</v>
      </c>
      <c r="H846" s="23">
        <f t="shared" si="26"/>
        <v>-0.18020817101933062</v>
      </c>
      <c r="I846" s="10">
        <v>441540.77905094897</v>
      </c>
      <c r="J846" s="23">
        <f t="shared" si="27"/>
        <v>-1.2395391010213643</v>
      </c>
    </row>
    <row r="847" spans="1:10">
      <c r="A847" t="s">
        <v>250</v>
      </c>
      <c r="B847" t="s">
        <v>252</v>
      </c>
      <c r="C847" s="20">
        <v>2041</v>
      </c>
      <c r="D847" t="s">
        <v>226</v>
      </c>
      <c r="E847" s="22">
        <v>300779.02198650897</v>
      </c>
      <c r="F847" s="22">
        <v>171003.59191848399</v>
      </c>
      <c r="G847" s="10">
        <v>171003.574399356</v>
      </c>
      <c r="H847" s="23">
        <f t="shared" si="26"/>
        <v>-1.7519127984996885E-2</v>
      </c>
      <c r="I847" s="10">
        <v>300778.54209626402</v>
      </c>
      <c r="J847" s="23">
        <f t="shared" si="27"/>
        <v>-0.47989024495473132</v>
      </c>
    </row>
    <row r="848" spans="1:10">
      <c r="A848" t="s">
        <v>250</v>
      </c>
      <c r="B848" t="s">
        <v>252</v>
      </c>
      <c r="C848" s="20">
        <v>2041</v>
      </c>
      <c r="D848" t="s">
        <v>254</v>
      </c>
      <c r="E848" s="22">
        <v>32942.4415750197</v>
      </c>
      <c r="F848" s="22">
        <v>3610.1078871345499</v>
      </c>
      <c r="G848" s="10">
        <v>3901.7808023860898</v>
      </c>
      <c r="H848" s="23">
        <f t="shared" si="26"/>
        <v>291.67291525153996</v>
      </c>
      <c r="I848" s="10">
        <v>32942.441314227603</v>
      </c>
      <c r="J848" s="23">
        <f t="shared" si="27"/>
        <v>-2.6079209783347324E-4</v>
      </c>
    </row>
    <row r="849" spans="1:10">
      <c r="A849" t="s">
        <v>250</v>
      </c>
      <c r="B849" t="s">
        <v>252</v>
      </c>
      <c r="C849" s="20">
        <v>2042</v>
      </c>
      <c r="D849" t="s">
        <v>232</v>
      </c>
      <c r="E849" s="22">
        <v>12771.697145629299</v>
      </c>
      <c r="F849" s="22">
        <v>8840.3582843673994</v>
      </c>
      <c r="G849" s="10">
        <v>8840.3509314455005</v>
      </c>
      <c r="H849" s="23">
        <f t="shared" si="26"/>
        <v>-7.3529218989278888E-3</v>
      </c>
      <c r="I849" s="10">
        <v>12771.673079427101</v>
      </c>
      <c r="J849" s="23">
        <f t="shared" si="27"/>
        <v>-2.4066202198810061E-2</v>
      </c>
    </row>
    <row r="850" spans="1:10">
      <c r="A850" t="s">
        <v>250</v>
      </c>
      <c r="B850" t="s">
        <v>252</v>
      </c>
      <c r="C850" s="20">
        <v>2042</v>
      </c>
      <c r="D850" t="s">
        <v>272</v>
      </c>
      <c r="E850" s="22">
        <v>606449.36280070595</v>
      </c>
      <c r="F850" s="22">
        <v>208935.380801316</v>
      </c>
      <c r="G850" s="10">
        <v>208935.34457270999</v>
      </c>
      <c r="H850" s="23">
        <f t="shared" si="26"/>
        <v>-3.6228606011718512E-2</v>
      </c>
      <c r="I850" s="10">
        <v>606444.77442447701</v>
      </c>
      <c r="J850" s="23">
        <f t="shared" si="27"/>
        <v>-4.5883762289304286</v>
      </c>
    </row>
    <row r="851" spans="1:10">
      <c r="A851" t="s">
        <v>250</v>
      </c>
      <c r="B851" t="s">
        <v>252</v>
      </c>
      <c r="C851" s="20">
        <v>2042</v>
      </c>
      <c r="D851" t="s">
        <v>208</v>
      </c>
      <c r="E851" s="22">
        <v>122132.56775215799</v>
      </c>
      <c r="F851" s="22">
        <v>73591.336441703301</v>
      </c>
      <c r="G851" s="10">
        <v>73591.295208371695</v>
      </c>
      <c r="H851" s="23">
        <f t="shared" si="26"/>
        <v>-4.1233331605326384E-2</v>
      </c>
      <c r="I851" s="10">
        <v>122132.445308682</v>
      </c>
      <c r="J851" s="23">
        <f t="shared" si="27"/>
        <v>-0.12244347599335015</v>
      </c>
    </row>
    <row r="852" spans="1:10">
      <c r="A852" t="s">
        <v>250</v>
      </c>
      <c r="B852" t="s">
        <v>252</v>
      </c>
      <c r="C852" s="20">
        <v>2042</v>
      </c>
      <c r="D852" t="s">
        <v>218</v>
      </c>
      <c r="E852" s="22">
        <v>304867.52886401</v>
      </c>
      <c r="F852" s="22">
        <v>268581.76239465602</v>
      </c>
      <c r="G852" s="10">
        <v>268581.56217470701</v>
      </c>
      <c r="H852" s="23">
        <f t="shared" si="26"/>
        <v>-0.20021994900889695</v>
      </c>
      <c r="I852" s="10">
        <v>304866.78876579</v>
      </c>
      <c r="J852" s="23">
        <f t="shared" si="27"/>
        <v>-0.74009822000516579</v>
      </c>
    </row>
    <row r="853" spans="1:10">
      <c r="A853" t="s">
        <v>250</v>
      </c>
      <c r="B853" t="s">
        <v>252</v>
      </c>
      <c r="C853" s="20">
        <v>2042</v>
      </c>
      <c r="D853" t="s">
        <v>222</v>
      </c>
      <c r="E853" s="22">
        <v>450640.54368429701</v>
      </c>
      <c r="F853" s="22">
        <v>298213.13767272199</v>
      </c>
      <c r="G853" s="10">
        <v>298212.92020073603</v>
      </c>
      <c r="H853" s="23">
        <f t="shared" si="26"/>
        <v>-0.21747198596131057</v>
      </c>
      <c r="I853" s="10">
        <v>450639.13077547197</v>
      </c>
      <c r="J853" s="23">
        <f t="shared" si="27"/>
        <v>-1.41290882503381</v>
      </c>
    </row>
    <row r="854" spans="1:10">
      <c r="A854" t="s">
        <v>250</v>
      </c>
      <c r="B854" t="s">
        <v>252</v>
      </c>
      <c r="C854" s="20">
        <v>2042</v>
      </c>
      <c r="D854" t="s">
        <v>226</v>
      </c>
      <c r="E854" s="22">
        <v>308410.481706433</v>
      </c>
      <c r="F854" s="22">
        <v>174243.78947512899</v>
      </c>
      <c r="G854" s="10">
        <v>174243.76765953301</v>
      </c>
      <c r="H854" s="23">
        <f t="shared" si="26"/>
        <v>-2.1815595973748714E-2</v>
      </c>
      <c r="I854" s="10">
        <v>308409.93121826497</v>
      </c>
      <c r="J854" s="23">
        <f t="shared" si="27"/>
        <v>-0.55048816802445799</v>
      </c>
    </row>
    <row r="855" spans="1:10">
      <c r="A855" t="s">
        <v>250</v>
      </c>
      <c r="B855" t="s">
        <v>252</v>
      </c>
      <c r="C855" s="20">
        <v>2042</v>
      </c>
      <c r="D855" t="s">
        <v>254</v>
      </c>
      <c r="E855" s="22">
        <v>32923.742003466301</v>
      </c>
      <c r="F855" s="22">
        <v>3550.1506970144501</v>
      </c>
      <c r="G855" s="10">
        <v>3854.4980484920702</v>
      </c>
      <c r="H855" s="23">
        <f t="shared" si="26"/>
        <v>304.34735147762012</v>
      </c>
      <c r="I855" s="10">
        <v>32923.7417053026</v>
      </c>
      <c r="J855" s="23">
        <f t="shared" si="27"/>
        <v>-2.9816370079061016E-4</v>
      </c>
    </row>
    <row r="856" spans="1:10">
      <c r="A856" t="s">
        <v>250</v>
      </c>
      <c r="B856" t="s">
        <v>252</v>
      </c>
      <c r="C856" s="20">
        <v>2043</v>
      </c>
      <c r="D856" t="s">
        <v>232</v>
      </c>
      <c r="E856" s="22">
        <v>13168.366052251</v>
      </c>
      <c r="F856" s="22">
        <v>9033.8993008751495</v>
      </c>
      <c r="G856" s="10">
        <v>9033.89057082213</v>
      </c>
      <c r="H856" s="23">
        <f t="shared" si="26"/>
        <v>-8.7300530194625026E-3</v>
      </c>
      <c r="I856" s="10">
        <v>13168.339072634901</v>
      </c>
      <c r="J856" s="23">
        <f t="shared" si="27"/>
        <v>-2.6979616099197301E-2</v>
      </c>
    </row>
    <row r="857" spans="1:10">
      <c r="A857" t="s">
        <v>250</v>
      </c>
      <c r="B857" t="s">
        <v>252</v>
      </c>
      <c r="C857" s="20">
        <v>2043</v>
      </c>
      <c r="D857" t="s">
        <v>272</v>
      </c>
      <c r="E857" s="22">
        <v>612744.267328277</v>
      </c>
      <c r="F857" s="22">
        <v>213029.24204362</v>
      </c>
      <c r="G857" s="10">
        <v>213029.19765193301</v>
      </c>
      <c r="H857" s="23">
        <f t="shared" si="26"/>
        <v>-4.4391686999006197E-2</v>
      </c>
      <c r="I857" s="10">
        <v>612739.13039442897</v>
      </c>
      <c r="J857" s="23">
        <f t="shared" si="27"/>
        <v>-5.1369338480290025</v>
      </c>
    </row>
    <row r="858" spans="1:10">
      <c r="A858" t="s">
        <v>250</v>
      </c>
      <c r="B858" t="s">
        <v>252</v>
      </c>
      <c r="C858" s="20">
        <v>2043</v>
      </c>
      <c r="D858" t="s">
        <v>208</v>
      </c>
      <c r="E858" s="22">
        <v>125357.002083699</v>
      </c>
      <c r="F858" s="22">
        <v>75396.430157594499</v>
      </c>
      <c r="G858" s="10">
        <v>75396.380272277296</v>
      </c>
      <c r="H858" s="23">
        <f t="shared" si="26"/>
        <v>-4.9885317203006707E-2</v>
      </c>
      <c r="I858" s="10">
        <v>125356.860393586</v>
      </c>
      <c r="J858" s="23">
        <f t="shared" si="27"/>
        <v>-0.14169011299964041</v>
      </c>
    </row>
    <row r="859" spans="1:10">
      <c r="A859" t="s">
        <v>250</v>
      </c>
      <c r="B859" t="s">
        <v>252</v>
      </c>
      <c r="C859" s="20">
        <v>2043</v>
      </c>
      <c r="D859" t="s">
        <v>218</v>
      </c>
      <c r="E859" s="22">
        <v>310988.67668217397</v>
      </c>
      <c r="F859" s="22">
        <v>273603.83043122099</v>
      </c>
      <c r="G859" s="10">
        <v>273603.58671314199</v>
      </c>
      <c r="H859" s="23">
        <f t="shared" si="26"/>
        <v>-0.24371807900024578</v>
      </c>
      <c r="I859" s="10">
        <v>310987.82959968102</v>
      </c>
      <c r="J859" s="23">
        <f t="shared" si="27"/>
        <v>-0.84708249295363203</v>
      </c>
    </row>
    <row r="860" spans="1:10">
      <c r="A860" t="s">
        <v>250</v>
      </c>
      <c r="B860" t="s">
        <v>252</v>
      </c>
      <c r="C860" s="20">
        <v>2043</v>
      </c>
      <c r="D860" t="s">
        <v>222</v>
      </c>
      <c r="E860" s="22">
        <v>459726.03389919602</v>
      </c>
      <c r="F860" s="22">
        <v>301843.31838872202</v>
      </c>
      <c r="G860" s="10">
        <v>301843.05848118901</v>
      </c>
      <c r="H860" s="23">
        <f t="shared" si="26"/>
        <v>-0.25990753300720826</v>
      </c>
      <c r="I860" s="10">
        <v>459724.43279649201</v>
      </c>
      <c r="J860" s="23">
        <f t="shared" si="27"/>
        <v>-1.6011027040076442</v>
      </c>
    </row>
    <row r="861" spans="1:10">
      <c r="A861" t="s">
        <v>250</v>
      </c>
      <c r="B861" t="s">
        <v>252</v>
      </c>
      <c r="C861" s="20">
        <v>2043</v>
      </c>
      <c r="D861" t="s">
        <v>226</v>
      </c>
      <c r="E861" s="22">
        <v>316067.42424094002</v>
      </c>
      <c r="F861" s="22">
        <v>177667.39104474499</v>
      </c>
      <c r="G861" s="10">
        <v>177667.36412351401</v>
      </c>
      <c r="H861" s="23">
        <f t="shared" si="26"/>
        <v>-2.6921230979496613E-2</v>
      </c>
      <c r="I861" s="10">
        <v>316066.79611552902</v>
      </c>
      <c r="J861" s="23">
        <f t="shared" si="27"/>
        <v>-0.62812541099265218</v>
      </c>
    </row>
    <row r="862" spans="1:10">
      <c r="A862" t="s">
        <v>250</v>
      </c>
      <c r="B862" t="s">
        <v>252</v>
      </c>
      <c r="C862" s="20">
        <v>2043</v>
      </c>
      <c r="D862" t="s">
        <v>254</v>
      </c>
      <c r="E862" s="22">
        <v>32911.880849007597</v>
      </c>
      <c r="F862" s="22">
        <v>3487.9412807173799</v>
      </c>
      <c r="G862" s="10">
        <v>3804.5292924854298</v>
      </c>
      <c r="H862" s="23">
        <f t="shared" si="26"/>
        <v>316.58801176804991</v>
      </c>
      <c r="I862" s="10">
        <v>32911.880511168398</v>
      </c>
      <c r="J862" s="23">
        <f t="shared" si="27"/>
        <v>-3.378391993464902E-4</v>
      </c>
    </row>
    <row r="863" spans="1:10">
      <c r="A863" t="s">
        <v>250</v>
      </c>
      <c r="B863" t="s">
        <v>252</v>
      </c>
      <c r="C863" s="20">
        <v>2044</v>
      </c>
      <c r="D863" t="s">
        <v>232</v>
      </c>
      <c r="E863" s="22">
        <v>13576.099482416899</v>
      </c>
      <c r="F863" s="22">
        <v>9234.8100319251807</v>
      </c>
      <c r="G863" s="10">
        <v>9234.7997579034109</v>
      </c>
      <c r="H863" s="23">
        <f t="shared" si="26"/>
        <v>-1.0274021769873798E-2</v>
      </c>
      <c r="I863" s="10">
        <v>13576.069379708</v>
      </c>
      <c r="J863" s="23">
        <f t="shared" si="27"/>
        <v>-3.0102708898994024E-2</v>
      </c>
    </row>
    <row r="864" spans="1:10">
      <c r="A864" t="s">
        <v>250</v>
      </c>
      <c r="B864" t="s">
        <v>252</v>
      </c>
      <c r="C864" s="20">
        <v>2044</v>
      </c>
      <c r="D864" t="s">
        <v>272</v>
      </c>
      <c r="E864" s="22">
        <v>618873.88837614097</v>
      </c>
      <c r="F864" s="22">
        <v>217059.31765367699</v>
      </c>
      <c r="G864" s="10">
        <v>217059.26370778799</v>
      </c>
      <c r="H864" s="23">
        <f t="shared" si="26"/>
        <v>-5.3945888997986913E-2</v>
      </c>
      <c r="I864" s="10">
        <v>618868.16828813695</v>
      </c>
      <c r="J864" s="23">
        <f t="shared" si="27"/>
        <v>-5.7200880040181801</v>
      </c>
    </row>
    <row r="865" spans="1:10">
      <c r="A865" t="s">
        <v>250</v>
      </c>
      <c r="B865" t="s">
        <v>252</v>
      </c>
      <c r="C865" s="20">
        <v>2044</v>
      </c>
      <c r="D865" t="s">
        <v>208</v>
      </c>
      <c r="E865" s="22">
        <v>128575.92527161801</v>
      </c>
      <c r="F865" s="22">
        <v>77223.998141832999</v>
      </c>
      <c r="G865" s="10">
        <v>77223.938294864303</v>
      </c>
      <c r="H865" s="23">
        <f t="shared" si="26"/>
        <v>-5.984696869563777E-2</v>
      </c>
      <c r="I865" s="10">
        <v>128575.76187715201</v>
      </c>
      <c r="J865" s="23">
        <f t="shared" si="27"/>
        <v>-0.16339446599886287</v>
      </c>
    </row>
    <row r="866" spans="1:10">
      <c r="A866" t="s">
        <v>250</v>
      </c>
      <c r="B866" t="s">
        <v>252</v>
      </c>
      <c r="C866" s="20">
        <v>2044</v>
      </c>
      <c r="D866" t="s">
        <v>218</v>
      </c>
      <c r="E866" s="22">
        <v>317054.95919751201</v>
      </c>
      <c r="F866" s="22">
        <v>278611.11635850801</v>
      </c>
      <c r="G866" s="10">
        <v>278610.82254443399</v>
      </c>
      <c r="H866" s="23">
        <f t="shared" si="26"/>
        <v>-0.29381407401524484</v>
      </c>
      <c r="I866" s="10">
        <v>317053.99471248803</v>
      </c>
      <c r="J866" s="23">
        <f t="shared" si="27"/>
        <v>-0.96448502398561686</v>
      </c>
    </row>
    <row r="867" spans="1:10">
      <c r="A867" t="s">
        <v>250</v>
      </c>
      <c r="B867" t="s">
        <v>252</v>
      </c>
      <c r="C867" s="20">
        <v>2044</v>
      </c>
      <c r="D867" t="s">
        <v>222</v>
      </c>
      <c r="E867" s="22">
        <v>468783.47942487802</v>
      </c>
      <c r="F867" s="22">
        <v>305766.83292759402</v>
      </c>
      <c r="G867" s="10">
        <v>305766.52493817301</v>
      </c>
      <c r="H867" s="23">
        <f t="shared" si="26"/>
        <v>-0.30798942100955173</v>
      </c>
      <c r="I867" s="10">
        <v>468781.67446116201</v>
      </c>
      <c r="J867" s="23">
        <f t="shared" si="27"/>
        <v>-1.804963716014754</v>
      </c>
    </row>
    <row r="868" spans="1:10">
      <c r="A868" t="s">
        <v>250</v>
      </c>
      <c r="B868" t="s">
        <v>252</v>
      </c>
      <c r="C868" s="20">
        <v>2044</v>
      </c>
      <c r="D868" t="s">
        <v>226</v>
      </c>
      <c r="E868" s="22">
        <v>323729.94016549602</v>
      </c>
      <c r="F868" s="22">
        <v>181281.06893028301</v>
      </c>
      <c r="G868" s="10">
        <v>181281.035990996</v>
      </c>
      <c r="H868" s="23">
        <f t="shared" si="26"/>
        <v>-3.2939287018962204E-2</v>
      </c>
      <c r="I868" s="10">
        <v>323729.22678773402</v>
      </c>
      <c r="J868" s="23">
        <f t="shared" si="27"/>
        <v>-0.71337776200380176</v>
      </c>
    </row>
    <row r="869" spans="1:10">
      <c r="A869" t="s">
        <v>250</v>
      </c>
      <c r="B869" t="s">
        <v>252</v>
      </c>
      <c r="C869" s="20">
        <v>2044</v>
      </c>
      <c r="D869" t="s">
        <v>254</v>
      </c>
      <c r="E869" s="22">
        <v>32907.509075109498</v>
      </c>
      <c r="F869" s="22">
        <v>3424.3369040160401</v>
      </c>
      <c r="G869" s="10">
        <v>3752.9909050923202</v>
      </c>
      <c r="H869" s="23">
        <f t="shared" si="26"/>
        <v>328.65400107628011</v>
      </c>
      <c r="I869" s="10">
        <v>32907.508695295597</v>
      </c>
      <c r="J869" s="23">
        <f t="shared" si="27"/>
        <v>-3.7981390050845221E-4</v>
      </c>
    </row>
    <row r="870" spans="1:10">
      <c r="A870" t="s">
        <v>250</v>
      </c>
      <c r="B870" t="s">
        <v>252</v>
      </c>
      <c r="C870" s="20">
        <v>2045</v>
      </c>
      <c r="D870" t="s">
        <v>232</v>
      </c>
      <c r="E870" s="22">
        <v>13992.9906159149</v>
      </c>
      <c r="F870" s="22">
        <v>9443.9289843716306</v>
      </c>
      <c r="G870" s="10">
        <v>9443.9169888776105</v>
      </c>
      <c r="H870" s="23">
        <f t="shared" si="26"/>
        <v>-1.1995494020084152E-2</v>
      </c>
      <c r="I870" s="10">
        <v>13992.9571695542</v>
      </c>
      <c r="J870" s="23">
        <f t="shared" si="27"/>
        <v>-3.3446360699599609E-2</v>
      </c>
    </row>
    <row r="871" spans="1:10">
      <c r="A871" t="s">
        <v>250</v>
      </c>
      <c r="B871" t="s">
        <v>252</v>
      </c>
      <c r="C871" s="20">
        <v>2045</v>
      </c>
      <c r="D871" t="s">
        <v>272</v>
      </c>
      <c r="E871" s="22">
        <v>624841.42153302801</v>
      </c>
      <c r="F871" s="22">
        <v>221097.27126118701</v>
      </c>
      <c r="G871" s="10">
        <v>221097.20620145899</v>
      </c>
      <c r="H871" s="23">
        <f t="shared" si="26"/>
        <v>-6.5059728018241003E-2</v>
      </c>
      <c r="I871" s="10">
        <v>624835.08271993301</v>
      </c>
      <c r="J871" s="23">
        <f t="shared" si="27"/>
        <v>-6.3388130950042978</v>
      </c>
    </row>
    <row r="872" spans="1:10">
      <c r="A872" t="s">
        <v>250</v>
      </c>
      <c r="B872" t="s">
        <v>252</v>
      </c>
      <c r="C872" s="20">
        <v>2045</v>
      </c>
      <c r="D872" t="s">
        <v>208</v>
      </c>
      <c r="E872" s="22">
        <v>131774.046002438</v>
      </c>
      <c r="F872" s="22">
        <v>79093.603732834497</v>
      </c>
      <c r="G872" s="10">
        <v>79093.532506875999</v>
      </c>
      <c r="H872" s="23">
        <f t="shared" si="26"/>
        <v>-7.1225958497961983E-2</v>
      </c>
      <c r="I872" s="10">
        <v>131773.85805938399</v>
      </c>
      <c r="J872" s="23">
        <f t="shared" si="27"/>
        <v>-0.18794305401388556</v>
      </c>
    </row>
    <row r="873" spans="1:10">
      <c r="A873" t="s">
        <v>250</v>
      </c>
      <c r="B873" t="s">
        <v>252</v>
      </c>
      <c r="C873" s="20">
        <v>2045</v>
      </c>
      <c r="D873" t="s">
        <v>218</v>
      </c>
      <c r="E873" s="22">
        <v>323050.36522302497</v>
      </c>
      <c r="F873" s="22">
        <v>283683.45621556998</v>
      </c>
      <c r="G873" s="10">
        <v>283683.10507360101</v>
      </c>
      <c r="H873" s="23">
        <f t="shared" si="26"/>
        <v>-0.35114196897484362</v>
      </c>
      <c r="I873" s="10">
        <v>323049.27200499299</v>
      </c>
      <c r="J873" s="23">
        <f t="shared" si="27"/>
        <v>-1.0932180319796316</v>
      </c>
    </row>
    <row r="874" spans="1:10">
      <c r="A874" t="s">
        <v>250</v>
      </c>
      <c r="B874" t="s">
        <v>252</v>
      </c>
      <c r="C874" s="20">
        <v>2045</v>
      </c>
      <c r="D874" t="s">
        <v>222</v>
      </c>
      <c r="E874" s="22">
        <v>477793.133380963</v>
      </c>
      <c r="F874" s="22">
        <v>310051.23788723198</v>
      </c>
      <c r="G874" s="10">
        <v>310050.875761798</v>
      </c>
      <c r="H874" s="23">
        <f t="shared" si="26"/>
        <v>-0.36212543398141861</v>
      </c>
      <c r="I874" s="10">
        <v>477791.10772408801</v>
      </c>
      <c r="J874" s="23">
        <f t="shared" si="27"/>
        <v>-2.0256568749900907</v>
      </c>
    </row>
    <row r="875" spans="1:10">
      <c r="A875" t="s">
        <v>250</v>
      </c>
      <c r="B875" t="s">
        <v>252</v>
      </c>
      <c r="C875" s="20">
        <v>2045</v>
      </c>
      <c r="D875" t="s">
        <v>226</v>
      </c>
      <c r="E875" s="22">
        <v>331376.43548202899</v>
      </c>
      <c r="F875" s="22">
        <v>185116.01205254</v>
      </c>
      <c r="G875" s="10">
        <v>185115.97208092501</v>
      </c>
      <c r="H875" s="23">
        <f t="shared" si="26"/>
        <v>-3.9971614984096959E-2</v>
      </c>
      <c r="I875" s="10">
        <v>331375.62850434298</v>
      </c>
      <c r="J875" s="23">
        <f t="shared" si="27"/>
        <v>-0.80697768600657582</v>
      </c>
    </row>
    <row r="876" spans="1:10">
      <c r="A876" t="s">
        <v>250</v>
      </c>
      <c r="B876" t="s">
        <v>252</v>
      </c>
      <c r="C876" s="20">
        <v>2045</v>
      </c>
      <c r="D876" t="s">
        <v>254</v>
      </c>
      <c r="E876" s="22">
        <v>32911.922509981698</v>
      </c>
      <c r="F876" s="22">
        <v>3359.9521037404702</v>
      </c>
      <c r="G876" s="10">
        <v>3700.6391374935802</v>
      </c>
      <c r="H876" s="23">
        <f t="shared" si="26"/>
        <v>340.68703375310997</v>
      </c>
      <c r="I876" s="10">
        <v>32911.922085827602</v>
      </c>
      <c r="J876" s="23">
        <f t="shared" si="27"/>
        <v>-4.24154095526319E-4</v>
      </c>
    </row>
    <row r="877" spans="1:10">
      <c r="A877" t="s">
        <v>250</v>
      </c>
      <c r="B877" t="s">
        <v>252</v>
      </c>
      <c r="C877" s="20">
        <v>2046</v>
      </c>
      <c r="D877" t="s">
        <v>232</v>
      </c>
      <c r="E877" s="22">
        <v>14416.9383034081</v>
      </c>
      <c r="F877" s="22">
        <v>9662.5711234504597</v>
      </c>
      <c r="G877" s="10">
        <v>9662.5572252420698</v>
      </c>
      <c r="H877" s="23">
        <f t="shared" si="26"/>
        <v>-1.3898208389946376E-2</v>
      </c>
      <c r="I877" s="10">
        <v>14416.9012821335</v>
      </c>
      <c r="J877" s="23">
        <f t="shared" si="27"/>
        <v>-3.7021274600192555E-2</v>
      </c>
    </row>
    <row r="878" spans="1:10">
      <c r="A878" t="s">
        <v>250</v>
      </c>
      <c r="B878" t="s">
        <v>252</v>
      </c>
      <c r="C878" s="20">
        <v>2046</v>
      </c>
      <c r="D878" t="s">
        <v>272</v>
      </c>
      <c r="E878" s="22">
        <v>630640.44862496003</v>
      </c>
      <c r="F878" s="22">
        <v>225087.56261200801</v>
      </c>
      <c r="G878" s="10">
        <v>225087.48463903999</v>
      </c>
      <c r="H878" s="23">
        <f t="shared" si="26"/>
        <v>-7.7972968021640554E-2</v>
      </c>
      <c r="I878" s="10">
        <v>630633.45443870698</v>
      </c>
      <c r="J878" s="23">
        <f t="shared" si="27"/>
        <v>-6.9941862530540675</v>
      </c>
    </row>
    <row r="879" spans="1:10">
      <c r="A879" t="s">
        <v>250</v>
      </c>
      <c r="B879" t="s">
        <v>252</v>
      </c>
      <c r="C879" s="20">
        <v>2046</v>
      </c>
      <c r="D879" t="s">
        <v>208</v>
      </c>
      <c r="E879" s="22">
        <v>134937.59813910199</v>
      </c>
      <c r="F879" s="22">
        <v>80987.528961165706</v>
      </c>
      <c r="G879" s="10">
        <v>80987.444769686394</v>
      </c>
      <c r="H879" s="23">
        <f t="shared" si="26"/>
        <v>-8.419147931272164E-2</v>
      </c>
      <c r="I879" s="10">
        <v>134937.38236869901</v>
      </c>
      <c r="J879" s="23">
        <f t="shared" si="27"/>
        <v>-0.21577040298143402</v>
      </c>
    </row>
    <row r="880" spans="1:10">
      <c r="A880" t="s">
        <v>250</v>
      </c>
      <c r="B880" t="s">
        <v>252</v>
      </c>
      <c r="C880" s="20">
        <v>2046</v>
      </c>
      <c r="D880" t="s">
        <v>218</v>
      </c>
      <c r="E880" s="22">
        <v>328957.68468904297</v>
      </c>
      <c r="F880" s="22">
        <v>288722.42098442401</v>
      </c>
      <c r="G880" s="10">
        <v>288722.00455675402</v>
      </c>
      <c r="H880" s="23">
        <f t="shared" si="26"/>
        <v>-0.41642766998847947</v>
      </c>
      <c r="I880" s="10">
        <v>328956.45042599202</v>
      </c>
      <c r="J880" s="23">
        <f t="shared" si="27"/>
        <v>-1.234263050951995</v>
      </c>
    </row>
    <row r="881" spans="1:10">
      <c r="A881" t="s">
        <v>250</v>
      </c>
      <c r="B881" t="s">
        <v>252</v>
      </c>
      <c r="C881" s="20">
        <v>2046</v>
      </c>
      <c r="D881" t="s">
        <v>222</v>
      </c>
      <c r="E881" s="22">
        <v>486731.78647361498</v>
      </c>
      <c r="F881" s="22">
        <v>314651.53980458301</v>
      </c>
      <c r="G881" s="10">
        <v>314651.11694933701</v>
      </c>
      <c r="H881" s="23">
        <f t="shared" si="26"/>
        <v>-0.42285524599719793</v>
      </c>
      <c r="I881" s="10">
        <v>486729.52198495099</v>
      </c>
      <c r="J881" s="23">
        <f t="shared" si="27"/>
        <v>-2.2644886639900506</v>
      </c>
    </row>
    <row r="882" spans="1:10">
      <c r="A882" t="s">
        <v>250</v>
      </c>
      <c r="B882" t="s">
        <v>252</v>
      </c>
      <c r="C882" s="20">
        <v>2046</v>
      </c>
      <c r="D882" t="s">
        <v>226</v>
      </c>
      <c r="E882" s="22">
        <v>338983.59502704098</v>
      </c>
      <c r="F882" s="22">
        <v>189123.75923654501</v>
      </c>
      <c r="G882" s="10">
        <v>189123.71101565199</v>
      </c>
      <c r="H882" s="23">
        <f t="shared" si="26"/>
        <v>-4.8220893018878996E-2</v>
      </c>
      <c r="I882" s="10">
        <v>338982.68530340499</v>
      </c>
      <c r="J882" s="23">
        <f t="shared" si="27"/>
        <v>-0.90972363599576056</v>
      </c>
    </row>
    <row r="883" spans="1:10">
      <c r="A883" t="s">
        <v>250</v>
      </c>
      <c r="B883" t="s">
        <v>252</v>
      </c>
      <c r="C883" s="20">
        <v>2046</v>
      </c>
      <c r="D883" t="s">
        <v>254</v>
      </c>
      <c r="E883" s="22">
        <v>32925.710157943497</v>
      </c>
      <c r="F883" s="22">
        <v>3294.69711758621</v>
      </c>
      <c r="G883" s="10">
        <v>3646.9492853438401</v>
      </c>
      <c r="H883" s="23">
        <f t="shared" si="26"/>
        <v>352.2521677576301</v>
      </c>
      <c r="I883" s="10">
        <v>32925.709686976297</v>
      </c>
      <c r="J883" s="23">
        <f t="shared" si="27"/>
        <v>-4.7096719936234877E-4</v>
      </c>
    </row>
    <row r="884" spans="1:10">
      <c r="A884" t="s">
        <v>250</v>
      </c>
      <c r="B884" t="s">
        <v>252</v>
      </c>
      <c r="C884" s="20">
        <v>2047</v>
      </c>
      <c r="D884" t="s">
        <v>232</v>
      </c>
      <c r="E884" s="22">
        <v>14845.8464149314</v>
      </c>
      <c r="F884" s="22">
        <v>9884.2723501235705</v>
      </c>
      <c r="G884" s="10">
        <v>9884.2563696177494</v>
      </c>
      <c r="H884" s="23">
        <f t="shared" si="26"/>
        <v>-1.5980505821062252E-2</v>
      </c>
      <c r="I884" s="10">
        <v>14845.805578470299</v>
      </c>
      <c r="J884" s="23">
        <f t="shared" si="27"/>
        <v>-4.0836461101207533E-2</v>
      </c>
    </row>
    <row r="885" spans="1:10">
      <c r="A885" t="s">
        <v>250</v>
      </c>
      <c r="B885" t="s">
        <v>252</v>
      </c>
      <c r="C885" s="20">
        <v>2047</v>
      </c>
      <c r="D885" t="s">
        <v>272</v>
      </c>
      <c r="E885" s="22">
        <v>636261.34936698596</v>
      </c>
      <c r="F885" s="22">
        <v>228919.42117998199</v>
      </c>
      <c r="G885" s="10">
        <v>228919.32828000799</v>
      </c>
      <c r="H885" s="23">
        <f t="shared" si="26"/>
        <v>-9.2899973999010399E-2</v>
      </c>
      <c r="I885" s="10">
        <v>636253.66315163404</v>
      </c>
      <c r="J885" s="23">
        <f t="shared" si="27"/>
        <v>-7.6862153519177809</v>
      </c>
    </row>
    <row r="886" spans="1:10">
      <c r="A886" t="s">
        <v>250</v>
      </c>
      <c r="B886" t="s">
        <v>252</v>
      </c>
      <c r="C886" s="20">
        <v>2047</v>
      </c>
      <c r="D886" t="s">
        <v>208</v>
      </c>
      <c r="E886" s="22">
        <v>138055.67503809099</v>
      </c>
      <c r="F886" s="22">
        <v>82863.3353035045</v>
      </c>
      <c r="G886" s="10">
        <v>82863.236389872996</v>
      </c>
      <c r="H886" s="23">
        <f t="shared" si="26"/>
        <v>-9.8913631503819488E-2</v>
      </c>
      <c r="I886" s="10">
        <v>138055.42772576699</v>
      </c>
      <c r="J886" s="23">
        <f t="shared" si="27"/>
        <v>-0.24731232400517911</v>
      </c>
    </row>
    <row r="887" spans="1:10">
      <c r="A887" t="s">
        <v>250</v>
      </c>
      <c r="B887" t="s">
        <v>252</v>
      </c>
      <c r="C887" s="20">
        <v>2047</v>
      </c>
      <c r="D887" t="s">
        <v>218</v>
      </c>
      <c r="E887" s="22">
        <v>334761.67758582003</v>
      </c>
      <c r="F887" s="22">
        <v>293586.07129303302</v>
      </c>
      <c r="G887" s="10">
        <v>293585.58082425798</v>
      </c>
      <c r="H887" s="23">
        <f t="shared" si="26"/>
        <v>-0.49046877503860742</v>
      </c>
      <c r="I887" s="10">
        <v>334760.28919771599</v>
      </c>
      <c r="J887" s="23">
        <f t="shared" si="27"/>
        <v>-1.388388104038313</v>
      </c>
    </row>
    <row r="888" spans="1:10">
      <c r="A888" t="s">
        <v>250</v>
      </c>
      <c r="B888" t="s">
        <v>252</v>
      </c>
      <c r="C888" s="20">
        <v>2047</v>
      </c>
      <c r="D888" t="s">
        <v>222</v>
      </c>
      <c r="E888" s="22">
        <v>495572.357015296</v>
      </c>
      <c r="F888" s="22">
        <v>319399.97468618402</v>
      </c>
      <c r="G888" s="10">
        <v>319399.48409933399</v>
      </c>
      <c r="H888" s="23">
        <f t="shared" si="26"/>
        <v>-0.49058685003546998</v>
      </c>
      <c r="I888" s="10">
        <v>495569.83465080202</v>
      </c>
      <c r="J888" s="23">
        <f t="shared" si="27"/>
        <v>-2.5223644939833321</v>
      </c>
    </row>
    <row r="889" spans="1:10">
      <c r="A889" t="s">
        <v>250</v>
      </c>
      <c r="B889" t="s">
        <v>252</v>
      </c>
      <c r="C889" s="20">
        <v>2047</v>
      </c>
      <c r="D889" t="s">
        <v>226</v>
      </c>
      <c r="E889" s="22">
        <v>346527.08126998</v>
      </c>
      <c r="F889" s="22">
        <v>193198.090644757</v>
      </c>
      <c r="G889" s="10">
        <v>193198.03276371799</v>
      </c>
      <c r="H889" s="23">
        <f t="shared" si="26"/>
        <v>-5.7881039014318958E-2</v>
      </c>
      <c r="I889" s="10">
        <v>346526.058989921</v>
      </c>
      <c r="J889" s="23">
        <f t="shared" si="27"/>
        <v>-1.0222800589981489</v>
      </c>
    </row>
    <row r="890" spans="1:10">
      <c r="A890" t="s">
        <v>250</v>
      </c>
      <c r="B890" t="s">
        <v>252</v>
      </c>
      <c r="C890" s="20">
        <v>2047</v>
      </c>
      <c r="D890" t="s">
        <v>254</v>
      </c>
      <c r="E890" s="22">
        <v>32947.8837843574</v>
      </c>
      <c r="F890" s="22">
        <v>3228.2701307308698</v>
      </c>
      <c r="G890" s="10">
        <v>3591.30660045174</v>
      </c>
      <c r="H890" s="23">
        <f t="shared" si="26"/>
        <v>363.03646972087017</v>
      </c>
      <c r="I890" s="10">
        <v>32947.883264015203</v>
      </c>
      <c r="J890" s="23">
        <f t="shared" si="27"/>
        <v>-5.2034219697816297E-4</v>
      </c>
    </row>
    <row r="891" spans="1:10">
      <c r="A891" t="s">
        <v>250</v>
      </c>
      <c r="B891" t="s">
        <v>252</v>
      </c>
      <c r="C891" s="20">
        <v>2048</v>
      </c>
      <c r="D891" t="s">
        <v>232</v>
      </c>
      <c r="E891" s="22">
        <v>15278.7084447611</v>
      </c>
      <c r="F891" s="22">
        <v>10106.765539334599</v>
      </c>
      <c r="G891" s="10">
        <v>10106.7472909022</v>
      </c>
      <c r="H891" s="23">
        <f t="shared" si="26"/>
        <v>-1.8248432399559533E-2</v>
      </c>
      <c r="I891" s="10">
        <v>15278.663545413299</v>
      </c>
      <c r="J891" s="23">
        <f t="shared" si="27"/>
        <v>-4.4899347800310352E-2</v>
      </c>
    </row>
    <row r="892" spans="1:10">
      <c r="A892" t="s">
        <v>250</v>
      </c>
      <c r="B892" t="s">
        <v>252</v>
      </c>
      <c r="C892" s="20">
        <v>2048</v>
      </c>
      <c r="D892" t="s">
        <v>272</v>
      </c>
      <c r="E892" s="22">
        <v>641700.79361600697</v>
      </c>
      <c r="F892" s="22">
        <v>232567.334396602</v>
      </c>
      <c r="G892" s="10">
        <v>232567.22432602101</v>
      </c>
      <c r="H892" s="23">
        <f t="shared" si="26"/>
        <v>-0.11007058099494316</v>
      </c>
      <c r="I892" s="10">
        <v>641692.37951910705</v>
      </c>
      <c r="J892" s="23">
        <f t="shared" si="27"/>
        <v>-8.4140968999126926</v>
      </c>
    </row>
    <row r="893" spans="1:10">
      <c r="A893" t="s">
        <v>250</v>
      </c>
      <c r="B893" t="s">
        <v>252</v>
      </c>
      <c r="C893" s="20">
        <v>2048</v>
      </c>
      <c r="D893" t="s">
        <v>208</v>
      </c>
      <c r="E893" s="22">
        <v>141123.78313519299</v>
      </c>
      <c r="F893" s="22">
        <v>84706.136605300999</v>
      </c>
      <c r="G893" s="10">
        <v>84706.021079665297</v>
      </c>
      <c r="H893" s="23">
        <f t="shared" si="26"/>
        <v>-0.11552563570148777</v>
      </c>
      <c r="I893" s="10">
        <v>141123.50011586599</v>
      </c>
      <c r="J893" s="23">
        <f t="shared" si="27"/>
        <v>-0.28301932700560428</v>
      </c>
    </row>
    <row r="894" spans="1:10">
      <c r="A894" t="s">
        <v>250</v>
      </c>
      <c r="B894" t="s">
        <v>252</v>
      </c>
      <c r="C894" s="20">
        <v>2048</v>
      </c>
      <c r="D894" t="s">
        <v>218</v>
      </c>
      <c r="E894" s="22">
        <v>340456.678625017</v>
      </c>
      <c r="F894" s="22">
        <v>298321.20991809998</v>
      </c>
      <c r="G894" s="10">
        <v>298320.63592045702</v>
      </c>
      <c r="H894" s="23">
        <f t="shared" si="26"/>
        <v>-0.57399764296133071</v>
      </c>
      <c r="I894" s="10">
        <v>340455.12240811501</v>
      </c>
      <c r="J894" s="23">
        <f t="shared" si="27"/>
        <v>-1.5562169019831344</v>
      </c>
    </row>
    <row r="895" spans="1:10">
      <c r="A895" t="s">
        <v>250</v>
      </c>
      <c r="B895" t="s">
        <v>252</v>
      </c>
      <c r="C895" s="20">
        <v>2048</v>
      </c>
      <c r="D895" t="s">
        <v>222</v>
      </c>
      <c r="E895" s="22">
        <v>504301.82925743301</v>
      </c>
      <c r="F895" s="22">
        <v>324218.17504203098</v>
      </c>
      <c r="G895" s="10">
        <v>324217.60933358001</v>
      </c>
      <c r="H895" s="23">
        <f t="shared" si="26"/>
        <v>-0.56570845097303391</v>
      </c>
      <c r="I895" s="10">
        <v>504299.02934186702</v>
      </c>
      <c r="J895" s="23">
        <f t="shared" si="27"/>
        <v>-2.7999155659927055</v>
      </c>
    </row>
    <row r="896" spans="1:10">
      <c r="A896" t="s">
        <v>250</v>
      </c>
      <c r="B896" t="s">
        <v>252</v>
      </c>
      <c r="C896" s="20">
        <v>2048</v>
      </c>
      <c r="D896" t="s">
        <v>226</v>
      </c>
      <c r="E896" s="22">
        <v>353995.79767954099</v>
      </c>
      <c r="F896" s="22">
        <v>197309.35467539399</v>
      </c>
      <c r="G896" s="10">
        <v>197309.285532157</v>
      </c>
      <c r="H896" s="23">
        <f t="shared" si="26"/>
        <v>-6.9143236993113533E-2</v>
      </c>
      <c r="I896" s="10">
        <v>353994.65246496501</v>
      </c>
      <c r="J896" s="23">
        <f t="shared" si="27"/>
        <v>-1.1452145759831183</v>
      </c>
    </row>
    <row r="897" spans="1:10">
      <c r="A897" t="s">
        <v>250</v>
      </c>
      <c r="B897" t="s">
        <v>252</v>
      </c>
      <c r="C897" s="20">
        <v>2048</v>
      </c>
      <c r="D897" t="s">
        <v>254</v>
      </c>
      <c r="E897" s="22">
        <v>32976.846421248498</v>
      </c>
      <c r="F897" s="22">
        <v>3160.3902483823199</v>
      </c>
      <c r="G897" s="10">
        <v>3533.59051858982</v>
      </c>
      <c r="H897" s="23">
        <f t="shared" si="26"/>
        <v>373.20027020750013</v>
      </c>
      <c r="I897" s="10">
        <v>32976.845848930498</v>
      </c>
      <c r="J897" s="23">
        <f t="shared" si="27"/>
        <v>-5.7231800019508228E-4</v>
      </c>
    </row>
    <row r="898" spans="1:10">
      <c r="A898" t="s">
        <v>250</v>
      </c>
      <c r="B898" t="s">
        <v>252</v>
      </c>
      <c r="C898" s="20">
        <v>2049</v>
      </c>
      <c r="D898" t="s">
        <v>232</v>
      </c>
      <c r="E898" s="22">
        <v>15714.2810649111</v>
      </c>
      <c r="F898" s="22">
        <v>10334.678423241199</v>
      </c>
      <c r="G898" s="10">
        <v>10334.6577056428</v>
      </c>
      <c r="H898" s="23">
        <f t="shared" ref="H898:H961" si="28">G898-F898</f>
        <v>-2.0717598399642156E-2</v>
      </c>
      <c r="I898" s="10">
        <v>15714.231843961201</v>
      </c>
      <c r="J898" s="23">
        <f t="shared" ref="J898:J961" si="29">I898-E898</f>
        <v>-4.9220949898881372E-2</v>
      </c>
    </row>
    <row r="899" spans="1:10">
      <c r="A899" t="s">
        <v>250</v>
      </c>
      <c r="B899" t="s">
        <v>252</v>
      </c>
      <c r="C899" s="20">
        <v>2049</v>
      </c>
      <c r="D899" t="s">
        <v>272</v>
      </c>
      <c r="E899" s="22">
        <v>646963.72759179305</v>
      </c>
      <c r="F899" s="22">
        <v>236184.56775132701</v>
      </c>
      <c r="G899" s="10">
        <v>236184.43798160201</v>
      </c>
      <c r="H899" s="23">
        <f t="shared" si="28"/>
        <v>-0.12976972499745898</v>
      </c>
      <c r="I899" s="10">
        <v>646954.55035600194</v>
      </c>
      <c r="J899" s="23">
        <f t="shared" si="29"/>
        <v>-9.1772357911104336</v>
      </c>
    </row>
    <row r="900" spans="1:10">
      <c r="A900" t="s">
        <v>250</v>
      </c>
      <c r="B900" t="s">
        <v>252</v>
      </c>
      <c r="C900" s="20">
        <v>2049</v>
      </c>
      <c r="D900" t="s">
        <v>208</v>
      </c>
      <c r="E900" s="22">
        <v>144138.77663928899</v>
      </c>
      <c r="F900" s="22">
        <v>86568.204472597194</v>
      </c>
      <c r="G900" s="10">
        <v>86568.0702641526</v>
      </c>
      <c r="H900" s="23">
        <f t="shared" si="28"/>
        <v>-0.13420844459324144</v>
      </c>
      <c r="I900" s="10">
        <v>144138.45328369801</v>
      </c>
      <c r="J900" s="23">
        <f t="shared" si="29"/>
        <v>-0.32335559098282829</v>
      </c>
    </row>
    <row r="901" spans="1:10">
      <c r="A901" t="s">
        <v>250</v>
      </c>
      <c r="B901" t="s">
        <v>252</v>
      </c>
      <c r="C901" s="20">
        <v>2049</v>
      </c>
      <c r="D901" t="s">
        <v>218</v>
      </c>
      <c r="E901" s="22">
        <v>346040.15848042798</v>
      </c>
      <c r="F901" s="22">
        <v>303093.82747267903</v>
      </c>
      <c r="G901" s="10">
        <v>303093.15946859901</v>
      </c>
      <c r="H901" s="23">
        <f t="shared" si="28"/>
        <v>-0.66800408001290634</v>
      </c>
      <c r="I901" s="10">
        <v>346038.41995901999</v>
      </c>
      <c r="J901" s="23">
        <f t="shared" si="29"/>
        <v>-1.7385214079986326</v>
      </c>
    </row>
    <row r="902" spans="1:10">
      <c r="A902" t="s">
        <v>250</v>
      </c>
      <c r="B902" t="s">
        <v>252</v>
      </c>
      <c r="C902" s="20">
        <v>2049</v>
      </c>
      <c r="D902" t="s">
        <v>222</v>
      </c>
      <c r="E902" s="22">
        <v>512911.59329150902</v>
      </c>
      <c r="F902" s="22">
        <v>329256.81131497998</v>
      </c>
      <c r="G902" s="10">
        <v>329256.16241399501</v>
      </c>
      <c r="H902" s="23">
        <f t="shared" si="28"/>
        <v>-0.64890098496107385</v>
      </c>
      <c r="I902" s="10">
        <v>512908.49533258798</v>
      </c>
      <c r="J902" s="23">
        <f t="shared" si="29"/>
        <v>-3.0979589210473932</v>
      </c>
    </row>
    <row r="903" spans="1:10">
      <c r="A903" t="s">
        <v>250</v>
      </c>
      <c r="B903" t="s">
        <v>252</v>
      </c>
      <c r="C903" s="20">
        <v>2049</v>
      </c>
      <c r="D903" t="s">
        <v>226</v>
      </c>
      <c r="E903" s="22">
        <v>361375.65657603898</v>
      </c>
      <c r="F903" s="22">
        <v>201565.5447963</v>
      </c>
      <c r="G903" s="10">
        <v>201565.46253171301</v>
      </c>
      <c r="H903" s="23">
        <f t="shared" si="28"/>
        <v>-8.2264586992096156E-2</v>
      </c>
      <c r="I903" s="10">
        <v>361374.377334013</v>
      </c>
      <c r="J903" s="23">
        <f t="shared" si="29"/>
        <v>-1.2792420259793289</v>
      </c>
    </row>
    <row r="904" spans="1:10">
      <c r="A904" t="s">
        <v>250</v>
      </c>
      <c r="B904" t="s">
        <v>252</v>
      </c>
      <c r="C904" s="20">
        <v>2049</v>
      </c>
      <c r="D904" t="s">
        <v>254</v>
      </c>
      <c r="E904" s="22">
        <v>33011.377457727802</v>
      </c>
      <c r="F904" s="22">
        <v>3091.7491308015401</v>
      </c>
      <c r="G904" s="10">
        <v>3474.76789817908</v>
      </c>
      <c r="H904" s="23">
        <f t="shared" si="28"/>
        <v>383.01876737753992</v>
      </c>
      <c r="I904" s="10">
        <v>33011.376830813599</v>
      </c>
      <c r="J904" s="23">
        <f t="shared" si="29"/>
        <v>-6.2691420316696167E-4</v>
      </c>
    </row>
    <row r="905" spans="1:10">
      <c r="A905" t="s">
        <v>250</v>
      </c>
      <c r="B905" t="s">
        <v>252</v>
      </c>
      <c r="C905" s="20">
        <v>2050</v>
      </c>
      <c r="D905" t="s">
        <v>232</v>
      </c>
      <c r="E905" s="22">
        <v>16150.7949414781</v>
      </c>
      <c r="F905" s="22">
        <v>10564.678549467</v>
      </c>
      <c r="G905" s="10">
        <v>10564.6551505717</v>
      </c>
      <c r="H905" s="23">
        <f t="shared" si="28"/>
        <v>-2.3398895300488221E-2</v>
      </c>
      <c r="I905" s="10">
        <v>16150.7411265873</v>
      </c>
      <c r="J905" s="23">
        <f t="shared" si="29"/>
        <v>-5.3814890799912973E-2</v>
      </c>
    </row>
    <row r="906" spans="1:10">
      <c r="A906" t="s">
        <v>250</v>
      </c>
      <c r="B906" t="s">
        <v>252</v>
      </c>
      <c r="C906" s="20">
        <v>2050</v>
      </c>
      <c r="D906" t="s">
        <v>272</v>
      </c>
      <c r="E906" s="22">
        <v>652051.024398537</v>
      </c>
      <c r="F906" s="22">
        <v>239665.65463043601</v>
      </c>
      <c r="G906" s="10">
        <v>239665.50238283601</v>
      </c>
      <c r="H906" s="23">
        <f t="shared" si="28"/>
        <v>-0.15224759999546222</v>
      </c>
      <c r="I906" s="10">
        <v>652041.048852487</v>
      </c>
      <c r="J906" s="23">
        <f t="shared" si="29"/>
        <v>-9.9755460500018671</v>
      </c>
    </row>
    <row r="907" spans="1:10">
      <c r="A907" t="s">
        <v>250</v>
      </c>
      <c r="B907" t="s">
        <v>252</v>
      </c>
      <c r="C907" s="20">
        <v>2050</v>
      </c>
      <c r="D907" t="s">
        <v>208</v>
      </c>
      <c r="E907" s="22">
        <v>147098.32155120699</v>
      </c>
      <c r="F907" s="22">
        <v>88407.507275142096</v>
      </c>
      <c r="G907" s="10">
        <v>88407.352194463994</v>
      </c>
      <c r="H907" s="23">
        <f t="shared" si="28"/>
        <v>-0.1550806781015126</v>
      </c>
      <c r="I907" s="10">
        <v>147097.95278152401</v>
      </c>
      <c r="J907" s="23">
        <f t="shared" si="29"/>
        <v>-0.36876968297292478</v>
      </c>
    </row>
    <row r="908" spans="1:10">
      <c r="A908" t="s">
        <v>250</v>
      </c>
      <c r="B908" t="s">
        <v>252</v>
      </c>
      <c r="C908" s="20">
        <v>2050</v>
      </c>
      <c r="D908" t="s">
        <v>218</v>
      </c>
      <c r="E908" s="22">
        <v>351506.62782948097</v>
      </c>
      <c r="F908" s="22">
        <v>307720.81428199197</v>
      </c>
      <c r="G908" s="10">
        <v>307720.04114350502</v>
      </c>
      <c r="H908" s="23">
        <f t="shared" si="28"/>
        <v>-0.77313848695484921</v>
      </c>
      <c r="I908" s="10">
        <v>351504.691612483</v>
      </c>
      <c r="J908" s="23">
        <f t="shared" si="29"/>
        <v>-1.9362169979722239</v>
      </c>
    </row>
    <row r="909" spans="1:10">
      <c r="A909" t="s">
        <v>250</v>
      </c>
      <c r="B909" t="s">
        <v>252</v>
      </c>
      <c r="C909" s="20">
        <v>2050</v>
      </c>
      <c r="D909" t="s">
        <v>222</v>
      </c>
      <c r="E909" s="22">
        <v>521387.898956499</v>
      </c>
      <c r="F909" s="22">
        <v>334364.67452410999</v>
      </c>
      <c r="G909" s="10">
        <v>334363.933966043</v>
      </c>
      <c r="H909" s="23">
        <f t="shared" si="28"/>
        <v>-0.74055806698743254</v>
      </c>
      <c r="I909" s="10">
        <v>521384.481349535</v>
      </c>
      <c r="J909" s="23">
        <f t="shared" si="29"/>
        <v>-3.4176069640088826</v>
      </c>
    </row>
    <row r="910" spans="1:10">
      <c r="A910" t="s">
        <v>250</v>
      </c>
      <c r="B910" t="s">
        <v>252</v>
      </c>
      <c r="C910" s="20">
        <v>2050</v>
      </c>
      <c r="D910" t="s">
        <v>226</v>
      </c>
      <c r="E910" s="22">
        <v>368645.080425227</v>
      </c>
      <c r="F910" s="22">
        <v>205861.980845235</v>
      </c>
      <c r="G910" s="10">
        <v>205861.88336447501</v>
      </c>
      <c r="H910" s="23">
        <f t="shared" si="28"/>
        <v>-9.7480759985046461E-2</v>
      </c>
      <c r="I910" s="10">
        <v>368643.65517464699</v>
      </c>
      <c r="J910" s="23">
        <f t="shared" si="29"/>
        <v>-1.42525058001047</v>
      </c>
    </row>
    <row r="911" spans="1:10">
      <c r="A911" t="s">
        <v>250</v>
      </c>
      <c r="B911" t="s">
        <v>252</v>
      </c>
      <c r="C911" s="20">
        <v>2050</v>
      </c>
      <c r="D911" t="s">
        <v>254</v>
      </c>
      <c r="E911" s="22">
        <v>33050.354789587996</v>
      </c>
      <c r="F911" s="22">
        <v>3021.7650397586299</v>
      </c>
      <c r="G911" s="10">
        <v>3414.3731958804301</v>
      </c>
      <c r="H911" s="23">
        <f t="shared" si="28"/>
        <v>392.60815612180022</v>
      </c>
      <c r="I911" s="10">
        <v>33050.354105419901</v>
      </c>
      <c r="J911" s="23">
        <f t="shared" si="29"/>
        <v>-6.8416809517657384E-4</v>
      </c>
    </row>
    <row r="912" spans="1:10">
      <c r="A912" t="s">
        <v>257</v>
      </c>
      <c r="B912" t="s">
        <v>259</v>
      </c>
      <c r="C912" s="20">
        <v>2025</v>
      </c>
      <c r="D912" t="s">
        <v>232</v>
      </c>
      <c r="E912" s="22">
        <v>8428.9060305542207</v>
      </c>
      <c r="F912" s="22">
        <v>9668.8228063551105</v>
      </c>
      <c r="G912" s="10">
        <v>9668.8228063551105</v>
      </c>
      <c r="H912" s="23">
        <f t="shared" si="28"/>
        <v>0</v>
      </c>
      <c r="I912" s="10">
        <v>8428.9060305542207</v>
      </c>
      <c r="J912" s="23">
        <f t="shared" si="29"/>
        <v>0</v>
      </c>
    </row>
    <row r="913" spans="1:10">
      <c r="A913" t="s">
        <v>257</v>
      </c>
      <c r="B913" t="s">
        <v>259</v>
      </c>
      <c r="C913" s="20">
        <v>2025</v>
      </c>
      <c r="D913" t="s">
        <v>272</v>
      </c>
      <c r="E913" s="22">
        <v>479897.33372501301</v>
      </c>
      <c r="F913" s="22">
        <v>159105.61174118199</v>
      </c>
      <c r="G913" s="10">
        <v>159105.61174118199</v>
      </c>
      <c r="H913" s="23">
        <f t="shared" si="28"/>
        <v>0</v>
      </c>
      <c r="I913" s="10">
        <v>479897.33372501301</v>
      </c>
      <c r="J913" s="23">
        <f t="shared" si="29"/>
        <v>0</v>
      </c>
    </row>
    <row r="914" spans="1:10">
      <c r="A914" t="s">
        <v>257</v>
      </c>
      <c r="B914" t="s">
        <v>259</v>
      </c>
      <c r="C914" s="20">
        <v>2025</v>
      </c>
      <c r="D914" t="s">
        <v>208</v>
      </c>
      <c r="E914" s="22">
        <v>76355.816778588094</v>
      </c>
      <c r="F914" s="22">
        <v>63094.530810472199</v>
      </c>
      <c r="G914" s="10">
        <v>63094.530810472199</v>
      </c>
      <c r="H914" s="23">
        <f t="shared" si="28"/>
        <v>0</v>
      </c>
      <c r="I914" s="10">
        <v>76355.816778588094</v>
      </c>
      <c r="J914" s="23">
        <f t="shared" si="29"/>
        <v>0</v>
      </c>
    </row>
    <row r="915" spans="1:10">
      <c r="A915" t="s">
        <v>257</v>
      </c>
      <c r="B915" t="s">
        <v>259</v>
      </c>
      <c r="C915" s="20">
        <v>2025</v>
      </c>
      <c r="D915" t="s">
        <v>218</v>
      </c>
      <c r="E915" s="22">
        <v>207904.953216455</v>
      </c>
      <c r="F915" s="22">
        <v>240064.28701027401</v>
      </c>
      <c r="G915" s="10">
        <v>240064.28701027401</v>
      </c>
      <c r="H915" s="23">
        <f t="shared" si="28"/>
        <v>0</v>
      </c>
      <c r="I915" s="10">
        <v>207904.953216455</v>
      </c>
      <c r="J915" s="23">
        <f t="shared" si="29"/>
        <v>0</v>
      </c>
    </row>
    <row r="916" spans="1:10">
      <c r="A916" t="s">
        <v>257</v>
      </c>
      <c r="B916" t="s">
        <v>259</v>
      </c>
      <c r="C916" s="20">
        <v>2025</v>
      </c>
      <c r="D916" t="s">
        <v>222</v>
      </c>
      <c r="E916" s="22">
        <v>306292.00908888201</v>
      </c>
      <c r="F916" s="22">
        <v>368786.78785647702</v>
      </c>
      <c r="G916" s="10">
        <v>368786.78785647702</v>
      </c>
      <c r="H916" s="23">
        <f t="shared" si="28"/>
        <v>0</v>
      </c>
      <c r="I916" s="10">
        <v>306292.00908888201</v>
      </c>
      <c r="J916" s="23">
        <f t="shared" si="29"/>
        <v>0</v>
      </c>
    </row>
    <row r="917" spans="1:10">
      <c r="A917" t="s">
        <v>257</v>
      </c>
      <c r="B917" t="s">
        <v>259</v>
      </c>
      <c r="C917" s="20">
        <v>2025</v>
      </c>
      <c r="D917" t="s">
        <v>226</v>
      </c>
      <c r="E917" s="22">
        <v>197300.30955450001</v>
      </c>
      <c r="F917" s="22">
        <v>222132.32720945799</v>
      </c>
      <c r="G917" s="10">
        <v>222132.32720945799</v>
      </c>
      <c r="H917" s="23">
        <f t="shared" si="28"/>
        <v>0</v>
      </c>
      <c r="I917" s="10">
        <v>197300.30955450001</v>
      </c>
      <c r="J917" s="23">
        <f t="shared" si="29"/>
        <v>0</v>
      </c>
    </row>
    <row r="918" spans="1:10">
      <c r="A918" t="s">
        <v>257</v>
      </c>
      <c r="B918" t="s">
        <v>259</v>
      </c>
      <c r="C918" s="20">
        <v>2025</v>
      </c>
      <c r="D918" t="s">
        <v>254</v>
      </c>
      <c r="E918" s="22">
        <v>34256.1387097634</v>
      </c>
      <c r="F918" s="22">
        <v>4623.9237517342499</v>
      </c>
      <c r="G918" s="10">
        <v>4628.4588674042398</v>
      </c>
      <c r="H918" s="23">
        <f t="shared" si="28"/>
        <v>4.5351156699898638</v>
      </c>
      <c r="I918" s="10">
        <v>34256.1387097634</v>
      </c>
      <c r="J918" s="23">
        <f t="shared" si="29"/>
        <v>0</v>
      </c>
    </row>
    <row r="919" spans="1:10">
      <c r="A919" t="s">
        <v>257</v>
      </c>
      <c r="B919" t="s">
        <v>259</v>
      </c>
      <c r="C919" s="20">
        <v>2026</v>
      </c>
      <c r="D919" t="s">
        <v>232</v>
      </c>
      <c r="E919" s="22">
        <v>8487.17251479878</v>
      </c>
      <c r="F919" s="22">
        <v>8630.3166960235103</v>
      </c>
      <c r="G919" s="10">
        <v>8630.3166960235103</v>
      </c>
      <c r="H919" s="23">
        <f t="shared" si="28"/>
        <v>0</v>
      </c>
      <c r="I919" s="10">
        <v>8487.1724802605004</v>
      </c>
      <c r="J919" s="23">
        <f t="shared" si="29"/>
        <v>-3.4538279578555375E-5</v>
      </c>
    </row>
    <row r="920" spans="1:10">
      <c r="A920" t="s">
        <v>257</v>
      </c>
      <c r="B920" t="s">
        <v>259</v>
      </c>
      <c r="C920" s="20">
        <v>2026</v>
      </c>
      <c r="D920" t="s">
        <v>272</v>
      </c>
      <c r="E920" s="22">
        <v>487916.82349867001</v>
      </c>
      <c r="F920" s="22">
        <v>159012.29350942801</v>
      </c>
      <c r="G920" s="10">
        <v>159012.29350942801</v>
      </c>
      <c r="H920" s="23">
        <f t="shared" si="28"/>
        <v>0</v>
      </c>
      <c r="I920" s="10">
        <v>487916.81762222701</v>
      </c>
      <c r="J920" s="23">
        <f t="shared" si="29"/>
        <v>-5.8764429995790124E-3</v>
      </c>
    </row>
    <row r="921" spans="1:10">
      <c r="A921" t="s">
        <v>257</v>
      </c>
      <c r="B921" t="s">
        <v>259</v>
      </c>
      <c r="C921" s="20">
        <v>2026</v>
      </c>
      <c r="D921" t="s">
        <v>208</v>
      </c>
      <c r="E921" s="22">
        <v>77888.093270503799</v>
      </c>
      <c r="F921" s="22">
        <v>59835.222784683501</v>
      </c>
      <c r="G921" s="10">
        <v>59835.222784683501</v>
      </c>
      <c r="H921" s="23">
        <f t="shared" si="28"/>
        <v>0</v>
      </c>
      <c r="I921" s="10">
        <v>77888.093163693993</v>
      </c>
      <c r="J921" s="23">
        <f t="shared" si="29"/>
        <v>-1.0680980631150305E-4</v>
      </c>
    </row>
    <row r="922" spans="1:10">
      <c r="A922" t="s">
        <v>257</v>
      </c>
      <c r="B922" t="s">
        <v>259</v>
      </c>
      <c r="C922" s="20">
        <v>2026</v>
      </c>
      <c r="D922" t="s">
        <v>218</v>
      </c>
      <c r="E922" s="22">
        <v>212035.128218094</v>
      </c>
      <c r="F922" s="22">
        <v>217295.447863307</v>
      </c>
      <c r="G922" s="10">
        <v>217295.447863307</v>
      </c>
      <c r="H922" s="23">
        <f t="shared" si="28"/>
        <v>0</v>
      </c>
      <c r="I922" s="10">
        <v>212035.127483499</v>
      </c>
      <c r="J922" s="23">
        <f t="shared" si="29"/>
        <v>-7.3459499981254339E-4</v>
      </c>
    </row>
    <row r="923" spans="1:10">
      <c r="A923" t="s">
        <v>257</v>
      </c>
      <c r="B923" t="s">
        <v>259</v>
      </c>
      <c r="C923" s="20">
        <v>2026</v>
      </c>
      <c r="D923" t="s">
        <v>222</v>
      </c>
      <c r="E923" s="22">
        <v>313184.01205270499</v>
      </c>
      <c r="F923" s="22">
        <v>341949.40121155698</v>
      </c>
      <c r="G923" s="10">
        <v>341949.40121155698</v>
      </c>
      <c r="H923" s="23">
        <f t="shared" si="28"/>
        <v>0</v>
      </c>
      <c r="I923" s="10">
        <v>313184.010457339</v>
      </c>
      <c r="J923" s="23">
        <f t="shared" si="29"/>
        <v>-1.5953659894876182E-3</v>
      </c>
    </row>
    <row r="924" spans="1:10">
      <c r="A924" t="s">
        <v>257</v>
      </c>
      <c r="B924" t="s">
        <v>259</v>
      </c>
      <c r="C924" s="20">
        <v>2026</v>
      </c>
      <c r="D924" t="s">
        <v>226</v>
      </c>
      <c r="E924" s="22">
        <v>201630.43993392601</v>
      </c>
      <c r="F924" s="22">
        <v>196955.62972686099</v>
      </c>
      <c r="G924" s="10">
        <v>196955.62972686099</v>
      </c>
      <c r="H924" s="23">
        <f t="shared" si="28"/>
        <v>0</v>
      </c>
      <c r="I924" s="10">
        <v>201630.43930838199</v>
      </c>
      <c r="J924" s="23">
        <f t="shared" si="29"/>
        <v>-6.255440239328891E-4</v>
      </c>
    </row>
    <row r="925" spans="1:10">
      <c r="A925" t="s">
        <v>257</v>
      </c>
      <c r="B925" t="s">
        <v>259</v>
      </c>
      <c r="C925" s="20">
        <v>2026</v>
      </c>
      <c r="D925" t="s">
        <v>254</v>
      </c>
      <c r="E925" s="22">
        <v>34358.114801035903</v>
      </c>
      <c r="F925" s="22">
        <v>4576.8735546120297</v>
      </c>
      <c r="G925" s="10">
        <v>4585.6944641320697</v>
      </c>
      <c r="H925" s="23">
        <f t="shared" si="28"/>
        <v>8.8209095200400043</v>
      </c>
      <c r="I925" s="10">
        <v>34358.114801035903</v>
      </c>
      <c r="J925" s="23">
        <f t="shared" si="29"/>
        <v>0</v>
      </c>
    </row>
    <row r="926" spans="1:10">
      <c r="A926" t="s">
        <v>257</v>
      </c>
      <c r="B926" t="s">
        <v>259</v>
      </c>
      <c r="C926" s="20">
        <v>2027</v>
      </c>
      <c r="D926" t="s">
        <v>232</v>
      </c>
      <c r="E926" s="22">
        <v>8612.2419493489997</v>
      </c>
      <c r="F926" s="22">
        <v>8063.31029526976</v>
      </c>
      <c r="G926" s="10">
        <v>8063.3102933854098</v>
      </c>
      <c r="H926" s="23">
        <f t="shared" si="28"/>
        <v>-1.884350240288768E-6</v>
      </c>
      <c r="I926" s="10">
        <v>8612.2418480508404</v>
      </c>
      <c r="J926" s="23">
        <f t="shared" si="29"/>
        <v>-1.0129815927939489E-4</v>
      </c>
    </row>
    <row r="927" spans="1:10">
      <c r="A927" t="s">
        <v>257</v>
      </c>
      <c r="B927" t="s">
        <v>259</v>
      </c>
      <c r="C927" s="20">
        <v>2027</v>
      </c>
      <c r="D927" t="s">
        <v>272</v>
      </c>
      <c r="E927" s="22">
        <v>496232.06184558501</v>
      </c>
      <c r="F927" s="22">
        <v>159574.733175628</v>
      </c>
      <c r="G927" s="10">
        <v>159574.73316954801</v>
      </c>
      <c r="H927" s="23">
        <f t="shared" si="28"/>
        <v>-6.0799939092248678E-6</v>
      </c>
      <c r="I927" s="10">
        <v>496232.04421184101</v>
      </c>
      <c r="J927" s="23">
        <f t="shared" si="29"/>
        <v>-1.7633743991609663E-2</v>
      </c>
    </row>
    <row r="928" spans="1:10">
      <c r="A928" t="s">
        <v>257</v>
      </c>
      <c r="B928" t="s">
        <v>259</v>
      </c>
      <c r="C928" s="20">
        <v>2027</v>
      </c>
      <c r="D928" t="s">
        <v>208</v>
      </c>
      <c r="E928" s="22">
        <v>79797.470642976798</v>
      </c>
      <c r="F928" s="22">
        <v>58111.193091486799</v>
      </c>
      <c r="G928" s="10">
        <v>58111.193082399397</v>
      </c>
      <c r="H928" s="23">
        <f t="shared" si="28"/>
        <v>-9.0874018496833742E-6</v>
      </c>
      <c r="I928" s="10">
        <v>79797.470315957704</v>
      </c>
      <c r="J928" s="23">
        <f t="shared" si="29"/>
        <v>-3.2701909367460757E-4</v>
      </c>
    </row>
    <row r="929" spans="1:10">
      <c r="A929" t="s">
        <v>257</v>
      </c>
      <c r="B929" t="s">
        <v>259</v>
      </c>
      <c r="C929" s="20">
        <v>2027</v>
      </c>
      <c r="D929" t="s">
        <v>218</v>
      </c>
      <c r="E929" s="22">
        <v>216695.74390454101</v>
      </c>
      <c r="F929" s="22">
        <v>212909.01622021699</v>
      </c>
      <c r="G929" s="10">
        <v>212909.016184801</v>
      </c>
      <c r="H929" s="23">
        <f t="shared" si="28"/>
        <v>-3.5415985621511936E-5</v>
      </c>
      <c r="I929" s="10">
        <v>216695.74168713801</v>
      </c>
      <c r="J929" s="23">
        <f t="shared" si="29"/>
        <v>-2.2174030018504709E-3</v>
      </c>
    </row>
    <row r="930" spans="1:10">
      <c r="A930" t="s">
        <v>257</v>
      </c>
      <c r="B930" t="s">
        <v>259</v>
      </c>
      <c r="C930" s="20">
        <v>2027</v>
      </c>
      <c r="D930" t="s">
        <v>222</v>
      </c>
      <c r="E930" s="22">
        <v>320735.62056755298</v>
      </c>
      <c r="F930" s="22">
        <v>324000.19170140801</v>
      </c>
      <c r="G930" s="10">
        <v>324000.19164164597</v>
      </c>
      <c r="H930" s="23">
        <f t="shared" si="28"/>
        <v>-5.9762038290500641E-5</v>
      </c>
      <c r="I930" s="10">
        <v>320735.61575477198</v>
      </c>
      <c r="J930" s="23">
        <f t="shared" si="29"/>
        <v>-4.8127810005098581E-3</v>
      </c>
    </row>
    <row r="931" spans="1:10">
      <c r="A931" t="s">
        <v>257</v>
      </c>
      <c r="B931" t="s">
        <v>259</v>
      </c>
      <c r="C931" s="20">
        <v>2027</v>
      </c>
      <c r="D931" t="s">
        <v>226</v>
      </c>
      <c r="E931" s="22">
        <v>206665.47705961301</v>
      </c>
      <c r="F931" s="22">
        <v>182364.70097039401</v>
      </c>
      <c r="G931" s="10">
        <v>182364.70096652099</v>
      </c>
      <c r="H931" s="23">
        <f t="shared" si="28"/>
        <v>-3.8730213418602943E-6</v>
      </c>
      <c r="I931" s="10">
        <v>206665.47518705399</v>
      </c>
      <c r="J931" s="23">
        <f t="shared" si="29"/>
        <v>-1.8725590198300779E-3</v>
      </c>
    </row>
    <row r="932" spans="1:10">
      <c r="A932" t="s">
        <v>257</v>
      </c>
      <c r="B932" t="s">
        <v>259</v>
      </c>
      <c r="C932" s="20">
        <v>2027</v>
      </c>
      <c r="D932" t="s">
        <v>254</v>
      </c>
      <c r="E932" s="22">
        <v>34415.740535318197</v>
      </c>
      <c r="F932" s="22">
        <v>4526.2221320881499</v>
      </c>
      <c r="G932" s="10">
        <v>4539.0707864093602</v>
      </c>
      <c r="H932" s="23">
        <f t="shared" si="28"/>
        <v>12.848654321210233</v>
      </c>
      <c r="I932" s="10">
        <v>34415.740535177501</v>
      </c>
      <c r="J932" s="23">
        <f t="shared" si="29"/>
        <v>-1.4069519238546491E-7</v>
      </c>
    </row>
    <row r="933" spans="1:10">
      <c r="A933" t="s">
        <v>257</v>
      </c>
      <c r="B933" t="s">
        <v>259</v>
      </c>
      <c r="C933" s="20">
        <v>2028</v>
      </c>
      <c r="D933" t="s">
        <v>232</v>
      </c>
      <c r="E933" s="22">
        <v>8770.0287417697491</v>
      </c>
      <c r="F933" s="22">
        <v>7756.3022101951901</v>
      </c>
      <c r="G933" s="10">
        <v>7756.3022027525403</v>
      </c>
      <c r="H933" s="23">
        <f t="shared" si="28"/>
        <v>-7.4426498031243682E-6</v>
      </c>
      <c r="I933" s="10">
        <v>8770.0285438298397</v>
      </c>
      <c r="J933" s="23">
        <f t="shared" si="29"/>
        <v>-1.9793990941252559E-4</v>
      </c>
    </row>
    <row r="934" spans="1:10">
      <c r="A934" t="s">
        <v>257</v>
      </c>
      <c r="B934" t="s">
        <v>259</v>
      </c>
      <c r="C934" s="20">
        <v>2028</v>
      </c>
      <c r="D934" t="s">
        <v>272</v>
      </c>
      <c r="E934" s="22">
        <v>504641.53941744397</v>
      </c>
      <c r="F934" s="22">
        <v>160846.922754926</v>
      </c>
      <c r="G934" s="10">
        <v>160846.922730166</v>
      </c>
      <c r="H934" s="23">
        <f t="shared" si="28"/>
        <v>-2.4759996449574828E-5</v>
      </c>
      <c r="I934" s="10">
        <v>504641.50422848598</v>
      </c>
      <c r="J934" s="23">
        <f t="shared" si="29"/>
        <v>-3.5188957990612835E-2</v>
      </c>
    </row>
    <row r="935" spans="1:10">
      <c r="A935" t="s">
        <v>257</v>
      </c>
      <c r="B935" t="s">
        <v>259</v>
      </c>
      <c r="C935" s="20">
        <v>2028</v>
      </c>
      <c r="D935" t="s">
        <v>208</v>
      </c>
      <c r="E935" s="22">
        <v>81925.343827146397</v>
      </c>
      <c r="F935" s="22">
        <v>57386.905475091698</v>
      </c>
      <c r="G935" s="10">
        <v>57386.905439017297</v>
      </c>
      <c r="H935" s="23">
        <f t="shared" si="28"/>
        <v>-3.6074401577934623E-5</v>
      </c>
      <c r="I935" s="10">
        <v>81925.343160144403</v>
      </c>
      <c r="J935" s="23">
        <f t="shared" si="29"/>
        <v>-6.6700199386104941E-4</v>
      </c>
    </row>
    <row r="936" spans="1:10">
      <c r="A936" t="s">
        <v>257</v>
      </c>
      <c r="B936" t="s">
        <v>259</v>
      </c>
      <c r="C936" s="20">
        <v>2028</v>
      </c>
      <c r="D936" t="s">
        <v>218</v>
      </c>
      <c r="E936" s="22">
        <v>221718.892026332</v>
      </c>
      <c r="F936" s="22">
        <v>211969.53197623501</v>
      </c>
      <c r="G936" s="10">
        <v>211969.53183275199</v>
      </c>
      <c r="H936" s="23">
        <f t="shared" si="28"/>
        <v>-1.4348301920108497E-4</v>
      </c>
      <c r="I936" s="10">
        <v>221718.887562572</v>
      </c>
      <c r="J936" s="23">
        <f t="shared" si="29"/>
        <v>-4.4637600076384842E-3</v>
      </c>
    </row>
    <row r="937" spans="1:10">
      <c r="A937" t="s">
        <v>257</v>
      </c>
      <c r="B937" t="s">
        <v>259</v>
      </c>
      <c r="C937" s="20">
        <v>2028</v>
      </c>
      <c r="D937" t="s">
        <v>222</v>
      </c>
      <c r="E937" s="22">
        <v>328616.47199672001</v>
      </c>
      <c r="F937" s="22">
        <v>311706.01012064901</v>
      </c>
      <c r="G937" s="10">
        <v>311706.009887736</v>
      </c>
      <c r="H937" s="23">
        <f t="shared" si="28"/>
        <v>-2.3291300749406219E-4</v>
      </c>
      <c r="I937" s="10">
        <v>328616.46234242298</v>
      </c>
      <c r="J937" s="23">
        <f t="shared" si="29"/>
        <v>-9.6542970277369022E-3</v>
      </c>
    </row>
    <row r="938" spans="1:10">
      <c r="A938" t="s">
        <v>257</v>
      </c>
      <c r="B938" t="s">
        <v>259</v>
      </c>
      <c r="C938" s="20">
        <v>2028</v>
      </c>
      <c r="D938" t="s">
        <v>226</v>
      </c>
      <c r="E938" s="22">
        <v>212112.34411780801</v>
      </c>
      <c r="F938" s="22">
        <v>172998.15748795</v>
      </c>
      <c r="G938" s="10">
        <v>172998.157472433</v>
      </c>
      <c r="H938" s="23">
        <f t="shared" si="28"/>
        <v>-1.5516998246312141E-5</v>
      </c>
      <c r="I938" s="10">
        <v>212112.340383506</v>
      </c>
      <c r="J938" s="23">
        <f t="shared" si="29"/>
        <v>-3.7343020085245371E-3</v>
      </c>
    </row>
    <row r="939" spans="1:10">
      <c r="A939" t="s">
        <v>257</v>
      </c>
      <c r="B939" t="s">
        <v>259</v>
      </c>
      <c r="C939" s="20">
        <v>2028</v>
      </c>
      <c r="D939" t="s">
        <v>254</v>
      </c>
      <c r="E939" s="22">
        <v>34426.652063437497</v>
      </c>
      <c r="F939" s="22">
        <v>4474.66720867817</v>
      </c>
      <c r="G939" s="10">
        <v>4491.2977178483097</v>
      </c>
      <c r="H939" s="23">
        <f t="shared" si="28"/>
        <v>16.630509170139703</v>
      </c>
      <c r="I939" s="10">
        <v>34426.652062892601</v>
      </c>
      <c r="J939" s="23">
        <f t="shared" si="29"/>
        <v>-5.4489646572619677E-7</v>
      </c>
    </row>
    <row r="940" spans="1:10">
      <c r="A940" t="s">
        <v>257</v>
      </c>
      <c r="B940" t="s">
        <v>259</v>
      </c>
      <c r="C940" s="20">
        <v>2029</v>
      </c>
      <c r="D940" t="s">
        <v>232</v>
      </c>
      <c r="E940" s="22">
        <v>8949.8723671045991</v>
      </c>
      <c r="F940" s="22">
        <v>7601.5128916178601</v>
      </c>
      <c r="G940" s="10">
        <v>7601.5128732291096</v>
      </c>
      <c r="H940" s="23">
        <f t="shared" si="28"/>
        <v>-1.8388750504527707E-5</v>
      </c>
      <c r="I940" s="10">
        <v>8949.8720445493509</v>
      </c>
      <c r="J940" s="23">
        <f t="shared" si="29"/>
        <v>-3.2255524820357095E-4</v>
      </c>
    </row>
    <row r="941" spans="1:10">
      <c r="A941" t="s">
        <v>257</v>
      </c>
      <c r="B941" t="s">
        <v>259</v>
      </c>
      <c r="C941" s="20">
        <v>2029</v>
      </c>
      <c r="D941" t="s">
        <v>272</v>
      </c>
      <c r="E941" s="22">
        <v>513054.76254321198</v>
      </c>
      <c r="F941" s="22">
        <v>162723.06023828301</v>
      </c>
      <c r="G941" s="10">
        <v>162723.060175302</v>
      </c>
      <c r="H941" s="23">
        <f t="shared" si="28"/>
        <v>-6.2981009250506759E-5</v>
      </c>
      <c r="I941" s="10">
        <v>513054.70409439103</v>
      </c>
      <c r="J941" s="23">
        <f t="shared" si="29"/>
        <v>-5.8448820956982672E-2</v>
      </c>
    </row>
    <row r="942" spans="1:10">
      <c r="A942" t="s">
        <v>257</v>
      </c>
      <c r="B942" t="s">
        <v>259</v>
      </c>
      <c r="C942" s="20">
        <v>2029</v>
      </c>
      <c r="D942" t="s">
        <v>208</v>
      </c>
      <c r="E942" s="22">
        <v>84214.9423785174</v>
      </c>
      <c r="F942" s="22">
        <v>57302.473631661902</v>
      </c>
      <c r="G942" s="10">
        <v>57302.473542253902</v>
      </c>
      <c r="H942" s="23">
        <f t="shared" si="28"/>
        <v>-8.9408000349067152E-5</v>
      </c>
      <c r="I942" s="10">
        <v>84214.941243806999</v>
      </c>
      <c r="J942" s="23">
        <f t="shared" si="29"/>
        <v>-1.1347104009473696E-3</v>
      </c>
    </row>
    <row r="943" spans="1:10">
      <c r="A943" t="s">
        <v>257</v>
      </c>
      <c r="B943" t="s">
        <v>259</v>
      </c>
      <c r="C943" s="20">
        <v>2029</v>
      </c>
      <c r="D943" t="s">
        <v>218</v>
      </c>
      <c r="E943" s="22">
        <v>226999.396495964</v>
      </c>
      <c r="F943" s="22">
        <v>212946.30256704701</v>
      </c>
      <c r="G943" s="10">
        <v>212946.302203706</v>
      </c>
      <c r="H943" s="23">
        <f t="shared" si="28"/>
        <v>-3.6334100877866149E-4</v>
      </c>
      <c r="I943" s="10">
        <v>226999.388995758</v>
      </c>
      <c r="J943" s="23">
        <f t="shared" si="29"/>
        <v>-7.5002060038968921E-3</v>
      </c>
    </row>
    <row r="944" spans="1:10">
      <c r="A944" t="s">
        <v>257</v>
      </c>
      <c r="B944" t="s">
        <v>259</v>
      </c>
      <c r="C944" s="20">
        <v>2029</v>
      </c>
      <c r="D944" t="s">
        <v>222</v>
      </c>
      <c r="E944" s="22">
        <v>336724.53720987798</v>
      </c>
      <c r="F944" s="22">
        <v>303091.51445670199</v>
      </c>
      <c r="G944" s="10">
        <v>303091.51388963597</v>
      </c>
      <c r="H944" s="23">
        <f t="shared" si="28"/>
        <v>-5.670660175383091E-4</v>
      </c>
      <c r="I944" s="10">
        <v>336724.52108083002</v>
      </c>
      <c r="J944" s="23">
        <f t="shared" si="29"/>
        <v>-1.6129047959111631E-2</v>
      </c>
    </row>
    <row r="945" spans="1:10">
      <c r="A945" t="s">
        <v>257</v>
      </c>
      <c r="B945" t="s">
        <v>259</v>
      </c>
      <c r="C945" s="20">
        <v>2029</v>
      </c>
      <c r="D945" t="s">
        <v>226</v>
      </c>
      <c r="E945" s="22">
        <v>217860.62775018901</v>
      </c>
      <c r="F945" s="22">
        <v>166667.06389278299</v>
      </c>
      <c r="G945" s="10">
        <v>166667.06385395699</v>
      </c>
      <c r="H945" s="23">
        <f t="shared" si="28"/>
        <v>-3.8825994124636054E-5</v>
      </c>
      <c r="I945" s="10">
        <v>217860.62154228799</v>
      </c>
      <c r="J945" s="23">
        <f t="shared" si="29"/>
        <v>-6.2079010240267962E-3</v>
      </c>
    </row>
    <row r="946" spans="1:10">
      <c r="A946" t="s">
        <v>257</v>
      </c>
      <c r="B946" t="s">
        <v>259</v>
      </c>
      <c r="C946" s="20">
        <v>2029</v>
      </c>
      <c r="D946" t="s">
        <v>254</v>
      </c>
      <c r="E946" s="22">
        <v>34407.261124873097</v>
      </c>
      <c r="F946" s="22">
        <v>4426.1445131155097</v>
      </c>
      <c r="G946" s="10">
        <v>4446.3487782668799</v>
      </c>
      <c r="H946" s="23">
        <f t="shared" si="28"/>
        <v>20.204265151370237</v>
      </c>
      <c r="I946" s="10">
        <v>34407.261123561402</v>
      </c>
      <c r="J946" s="23">
        <f t="shared" si="29"/>
        <v>-1.3116950867697597E-6</v>
      </c>
    </row>
    <row r="947" spans="1:10">
      <c r="A947" t="s">
        <v>257</v>
      </c>
      <c r="B947" t="s">
        <v>259</v>
      </c>
      <c r="C947" s="20">
        <v>2030</v>
      </c>
      <c r="D947" t="s">
        <v>232</v>
      </c>
      <c r="E947" s="22">
        <v>9147.8905929054599</v>
      </c>
      <c r="F947" s="22">
        <v>7534.1991789358699</v>
      </c>
      <c r="G947" s="10">
        <v>7534.1991427099401</v>
      </c>
      <c r="H947" s="23">
        <f t="shared" si="28"/>
        <v>-3.6225929761712905E-5</v>
      </c>
      <c r="I947" s="10">
        <v>9147.8901189157405</v>
      </c>
      <c r="J947" s="23">
        <f t="shared" si="29"/>
        <v>-4.7398971946677193E-4</v>
      </c>
    </row>
    <row r="948" spans="1:10">
      <c r="A948" t="s">
        <v>257</v>
      </c>
      <c r="B948" t="s">
        <v>259</v>
      </c>
      <c r="C948" s="20">
        <v>2030</v>
      </c>
      <c r="D948" t="s">
        <v>272</v>
      </c>
      <c r="E948" s="22">
        <v>521396.19785502099</v>
      </c>
      <c r="F948" s="22">
        <v>165089.533894603</v>
      </c>
      <c r="G948" s="10">
        <v>165089.53376645601</v>
      </c>
      <c r="H948" s="23">
        <f t="shared" si="28"/>
        <v>-1.281469885725528E-4</v>
      </c>
      <c r="I948" s="10">
        <v>521396.110534226</v>
      </c>
      <c r="J948" s="23">
        <f t="shared" si="29"/>
        <v>-8.7320794991683215E-2</v>
      </c>
    </row>
    <row r="949" spans="1:10">
      <c r="A949" t="s">
        <v>257</v>
      </c>
      <c r="B949" t="s">
        <v>259</v>
      </c>
      <c r="C949" s="20">
        <v>2030</v>
      </c>
      <c r="D949" t="s">
        <v>208</v>
      </c>
      <c r="E949" s="22">
        <v>86636.699619765001</v>
      </c>
      <c r="F949" s="22">
        <v>57645.526506183203</v>
      </c>
      <c r="G949" s="10">
        <v>57645.526327699503</v>
      </c>
      <c r="H949" s="23">
        <f t="shared" si="28"/>
        <v>-1.7848370043793693E-4</v>
      </c>
      <c r="I949" s="10">
        <v>86636.697880774096</v>
      </c>
      <c r="J949" s="23">
        <f t="shared" si="29"/>
        <v>-1.738990904414095E-3</v>
      </c>
    </row>
    <row r="950" spans="1:10">
      <c r="A950" t="s">
        <v>257</v>
      </c>
      <c r="B950" t="s">
        <v>259</v>
      </c>
      <c r="C950" s="20">
        <v>2030</v>
      </c>
      <c r="D950" t="s">
        <v>218</v>
      </c>
      <c r="E950" s="22">
        <v>232474.568546947</v>
      </c>
      <c r="F950" s="22">
        <v>215101.06687645</v>
      </c>
      <c r="G950" s="10">
        <v>215101.066136293</v>
      </c>
      <c r="H950" s="23">
        <f t="shared" si="28"/>
        <v>-7.4015700374729931E-4</v>
      </c>
      <c r="I950" s="10">
        <v>232474.55718416299</v>
      </c>
      <c r="J950" s="23">
        <f t="shared" si="29"/>
        <v>-1.1362784018274397E-2</v>
      </c>
    </row>
    <row r="951" spans="1:10">
      <c r="A951" t="s">
        <v>257</v>
      </c>
      <c r="B951" t="s">
        <v>259</v>
      </c>
      <c r="C951" s="20">
        <v>2030</v>
      </c>
      <c r="D951" t="s">
        <v>222</v>
      </c>
      <c r="E951" s="22">
        <v>345002.687183959</v>
      </c>
      <c r="F951" s="22">
        <v>296867.40009443997</v>
      </c>
      <c r="G951" s="10">
        <v>296867.39898945502</v>
      </c>
      <c r="H951" s="23">
        <f t="shared" si="28"/>
        <v>-1.1049849563278258E-3</v>
      </c>
      <c r="I951" s="10">
        <v>345002.66293452698</v>
      </c>
      <c r="J951" s="23">
        <f t="shared" si="29"/>
        <v>-2.4249432026408613E-2</v>
      </c>
    </row>
    <row r="952" spans="1:10">
      <c r="A952" t="s">
        <v>257</v>
      </c>
      <c r="B952" t="s">
        <v>259</v>
      </c>
      <c r="C952" s="20">
        <v>2030</v>
      </c>
      <c r="D952" t="s">
        <v>226</v>
      </c>
      <c r="E952" s="22">
        <v>223856.02085855699</v>
      </c>
      <c r="F952" s="22">
        <v>162416.198968374</v>
      </c>
      <c r="G952" s="10">
        <v>162416.19889017899</v>
      </c>
      <c r="H952" s="23">
        <f t="shared" si="28"/>
        <v>-7.8195007517933846E-5</v>
      </c>
      <c r="I952" s="10">
        <v>223856.01156337</v>
      </c>
      <c r="J952" s="23">
        <f t="shared" si="29"/>
        <v>-9.2951869883108884E-3</v>
      </c>
    </row>
    <row r="953" spans="1:10">
      <c r="A953" t="s">
        <v>257</v>
      </c>
      <c r="B953" t="s">
        <v>259</v>
      </c>
      <c r="C953" s="20">
        <v>2030</v>
      </c>
      <c r="D953" t="s">
        <v>254</v>
      </c>
      <c r="E953" s="22">
        <v>34357.158464904198</v>
      </c>
      <c r="F953" s="22">
        <v>4375.5169456714202</v>
      </c>
      <c r="G953" s="10">
        <v>4399.0513110961001</v>
      </c>
      <c r="H953" s="23">
        <f t="shared" si="28"/>
        <v>23.534365424679891</v>
      </c>
      <c r="I953" s="10">
        <v>34357.158462389802</v>
      </c>
      <c r="J953" s="23">
        <f t="shared" si="29"/>
        <v>-2.5143963284790516E-6</v>
      </c>
    </row>
    <row r="954" spans="1:10">
      <c r="A954" t="s">
        <v>257</v>
      </c>
      <c r="B954" t="s">
        <v>259</v>
      </c>
      <c r="C954" s="20">
        <v>2031</v>
      </c>
      <c r="D954" t="s">
        <v>232</v>
      </c>
      <c r="E954" s="22">
        <v>9362.4080742354508</v>
      </c>
      <c r="F954" s="22">
        <v>7523.5388562226099</v>
      </c>
      <c r="G954" s="10">
        <v>7523.5387936035704</v>
      </c>
      <c r="H954" s="23">
        <f t="shared" si="28"/>
        <v>-6.2619039454148151E-5</v>
      </c>
      <c r="I954" s="10">
        <v>9362.4074228011905</v>
      </c>
      <c r="J954" s="23">
        <f t="shared" si="29"/>
        <v>-6.5143426036229357E-4</v>
      </c>
    </row>
    <row r="955" spans="1:10">
      <c r="A955" t="s">
        <v>257</v>
      </c>
      <c r="B955" t="s">
        <v>259</v>
      </c>
      <c r="C955" s="20">
        <v>2031</v>
      </c>
      <c r="D955" t="s">
        <v>272</v>
      </c>
      <c r="E955" s="22">
        <v>529501.89201035397</v>
      </c>
      <c r="F955" s="22">
        <v>167624.559375137</v>
      </c>
      <c r="G955" s="10">
        <v>167624.55914584</v>
      </c>
      <c r="H955" s="23">
        <f t="shared" si="28"/>
        <v>-2.2929700207896531E-4</v>
      </c>
      <c r="I955" s="10">
        <v>529501.77046828205</v>
      </c>
      <c r="J955" s="23">
        <f t="shared" si="29"/>
        <v>-0.12154207192361355</v>
      </c>
    </row>
    <row r="956" spans="1:10">
      <c r="A956" t="s">
        <v>257</v>
      </c>
      <c r="B956" t="s">
        <v>259</v>
      </c>
      <c r="C956" s="20">
        <v>2031</v>
      </c>
      <c r="D956" t="s">
        <v>208</v>
      </c>
      <c r="E956" s="22">
        <v>89169.7094829915</v>
      </c>
      <c r="F956" s="22">
        <v>58199.843742967299</v>
      </c>
      <c r="G956" s="10">
        <v>58199.843428685599</v>
      </c>
      <c r="H956" s="23">
        <f t="shared" si="28"/>
        <v>-3.1428170041181147E-4</v>
      </c>
      <c r="I956" s="10">
        <v>89169.706996492096</v>
      </c>
      <c r="J956" s="23">
        <f t="shared" si="29"/>
        <v>-2.4864994047675282E-3</v>
      </c>
    </row>
    <row r="957" spans="1:10">
      <c r="A957" t="s">
        <v>257</v>
      </c>
      <c r="B957" t="s">
        <v>259</v>
      </c>
      <c r="C957" s="20">
        <v>2031</v>
      </c>
      <c r="D957" t="s">
        <v>218</v>
      </c>
      <c r="E957" s="22">
        <v>238100.57385915</v>
      </c>
      <c r="F957" s="22">
        <v>217838.52845304701</v>
      </c>
      <c r="G957" s="10">
        <v>217838.52712465101</v>
      </c>
      <c r="H957" s="23">
        <f t="shared" si="28"/>
        <v>-1.3283959997352213E-3</v>
      </c>
      <c r="I957" s="10">
        <v>238100.557779275</v>
      </c>
      <c r="J957" s="23">
        <f t="shared" si="29"/>
        <v>-1.6079875000286847E-2</v>
      </c>
    </row>
    <row r="958" spans="1:10">
      <c r="A958" t="s">
        <v>257</v>
      </c>
      <c r="B958" t="s">
        <v>259</v>
      </c>
      <c r="C958" s="20">
        <v>2031</v>
      </c>
      <c r="D958" t="s">
        <v>222</v>
      </c>
      <c r="E958" s="22">
        <v>353389.62088767299</v>
      </c>
      <c r="F958" s="22">
        <v>292077.17249102198</v>
      </c>
      <c r="G958" s="10">
        <v>292077.17059703002</v>
      </c>
      <c r="H958" s="23">
        <f t="shared" si="28"/>
        <v>-1.8939919536933303E-3</v>
      </c>
      <c r="I958" s="10">
        <v>353389.58689310902</v>
      </c>
      <c r="J958" s="23">
        <f t="shared" si="29"/>
        <v>-3.399456397164613E-2</v>
      </c>
    </row>
    <row r="959" spans="1:10">
      <c r="A959" t="s">
        <v>257</v>
      </c>
      <c r="B959" t="s">
        <v>259</v>
      </c>
      <c r="C959" s="20">
        <v>2031</v>
      </c>
      <c r="D959" t="s">
        <v>226</v>
      </c>
      <c r="E959" s="22">
        <v>230057.43581051199</v>
      </c>
      <c r="F959" s="22">
        <v>159427.93557020801</v>
      </c>
      <c r="G959" s="10">
        <v>159427.93543122901</v>
      </c>
      <c r="H959" s="23">
        <f t="shared" si="28"/>
        <v>-1.3897899771109223E-4</v>
      </c>
      <c r="I959" s="10">
        <v>230057.42281729399</v>
      </c>
      <c r="J959" s="23">
        <f t="shared" si="29"/>
        <v>-1.2993217998882756E-2</v>
      </c>
    </row>
    <row r="960" spans="1:10">
      <c r="A960" t="s">
        <v>257</v>
      </c>
      <c r="B960" t="s">
        <v>259</v>
      </c>
      <c r="C960" s="20">
        <v>2031</v>
      </c>
      <c r="D960" t="s">
        <v>254</v>
      </c>
      <c r="E960" s="22">
        <v>34253.9193694614</v>
      </c>
      <c r="F960" s="22">
        <v>4325.9641737505599</v>
      </c>
      <c r="G960" s="10">
        <v>4352.6686117824102</v>
      </c>
      <c r="H960" s="23">
        <f t="shared" si="28"/>
        <v>26.704438031850259</v>
      </c>
      <c r="I960" s="10">
        <v>34253.919365265698</v>
      </c>
      <c r="J960" s="23">
        <f t="shared" si="29"/>
        <v>-4.1957027860917151E-6</v>
      </c>
    </row>
    <row r="961" spans="1:10">
      <c r="A961" t="s">
        <v>257</v>
      </c>
      <c r="B961" t="s">
        <v>259</v>
      </c>
      <c r="C961" s="20">
        <v>2032</v>
      </c>
      <c r="D961" t="s">
        <v>232</v>
      </c>
      <c r="E961" s="22">
        <v>9593.2627140553996</v>
      </c>
      <c r="F961" s="22">
        <v>7552.1127238516801</v>
      </c>
      <c r="G961" s="10">
        <v>7552.1126249187701</v>
      </c>
      <c r="H961" s="23">
        <f t="shared" si="28"/>
        <v>-9.8932910077564884E-5</v>
      </c>
      <c r="I961" s="10">
        <v>9593.2618594135602</v>
      </c>
      <c r="J961" s="23">
        <f t="shared" si="29"/>
        <v>-8.5464183939620852E-4</v>
      </c>
    </row>
    <row r="962" spans="1:10">
      <c r="A962" t="s">
        <v>257</v>
      </c>
      <c r="B962" t="s">
        <v>259</v>
      </c>
      <c r="C962" s="20">
        <v>2032</v>
      </c>
      <c r="D962" t="s">
        <v>272</v>
      </c>
      <c r="E962" s="22">
        <v>537284.36681984796</v>
      </c>
      <c r="F962" s="22">
        <v>170490.57498344101</v>
      </c>
      <c r="G962" s="10">
        <v>170490.57460842101</v>
      </c>
      <c r="H962" s="23">
        <f t="shared" ref="H962:H1025" si="30">G962-F962</f>
        <v>-3.7501999759115279E-4</v>
      </c>
      <c r="I962" s="10">
        <v>537284.20595619699</v>
      </c>
      <c r="J962" s="23">
        <f t="shared" ref="J962:J1025" si="31">I962-E962</f>
        <v>-0.16086365096271038</v>
      </c>
    </row>
    <row r="963" spans="1:10">
      <c r="A963" t="s">
        <v>257</v>
      </c>
      <c r="B963" t="s">
        <v>259</v>
      </c>
      <c r="C963" s="20">
        <v>2032</v>
      </c>
      <c r="D963" t="s">
        <v>208</v>
      </c>
      <c r="E963" s="22">
        <v>91808.474144915905</v>
      </c>
      <c r="F963" s="22">
        <v>58983.856317765203</v>
      </c>
      <c r="G963" s="10">
        <v>58983.855811727997</v>
      </c>
      <c r="H963" s="23">
        <f t="shared" si="30"/>
        <v>-5.0603720592334867E-4</v>
      </c>
      <c r="I963" s="10">
        <v>91808.470759101503</v>
      </c>
      <c r="J963" s="23">
        <f t="shared" si="31"/>
        <v>-3.3858144015539438E-3</v>
      </c>
    </row>
    <row r="964" spans="1:10">
      <c r="A964" t="s">
        <v>257</v>
      </c>
      <c r="B964" t="s">
        <v>259</v>
      </c>
      <c r="C964" s="20">
        <v>2032</v>
      </c>
      <c r="D964" t="s">
        <v>218</v>
      </c>
      <c r="E964" s="22">
        <v>243856.977217812</v>
      </c>
      <c r="F964" s="22">
        <v>221187.35982716599</v>
      </c>
      <c r="G964" s="10">
        <v>221187.357647614</v>
      </c>
      <c r="H964" s="23">
        <f t="shared" si="30"/>
        <v>-2.1795519860461354E-3</v>
      </c>
      <c r="I964" s="10">
        <v>243856.95552281101</v>
      </c>
      <c r="J964" s="23">
        <f t="shared" si="31"/>
        <v>-2.1695000992622226E-2</v>
      </c>
    </row>
    <row r="965" spans="1:10">
      <c r="A965" t="s">
        <v>257</v>
      </c>
      <c r="B965" t="s">
        <v>259</v>
      </c>
      <c r="C965" s="20">
        <v>2032</v>
      </c>
      <c r="D965" t="s">
        <v>222</v>
      </c>
      <c r="E965" s="22">
        <v>361859.23945304198</v>
      </c>
      <c r="F965" s="22">
        <v>288636.13789689902</v>
      </c>
      <c r="G965" s="10">
        <v>288636.13492746197</v>
      </c>
      <c r="H965" s="23">
        <f t="shared" si="30"/>
        <v>-2.9694370459765196E-3</v>
      </c>
      <c r="I965" s="10">
        <v>361859.19410351902</v>
      </c>
      <c r="J965" s="23">
        <f t="shared" si="31"/>
        <v>-4.5349522959440947E-2</v>
      </c>
    </row>
    <row r="966" spans="1:10">
      <c r="A966" t="s">
        <v>257</v>
      </c>
      <c r="B966" t="s">
        <v>259</v>
      </c>
      <c r="C966" s="20">
        <v>2032</v>
      </c>
      <c r="D966" t="s">
        <v>226</v>
      </c>
      <c r="E966" s="22">
        <v>236449.740193212</v>
      </c>
      <c r="F966" s="22">
        <v>157717.06691354999</v>
      </c>
      <c r="G966" s="10">
        <v>157717.06668730499</v>
      </c>
      <c r="H966" s="23">
        <f t="shared" si="30"/>
        <v>-2.2624499979428947E-4</v>
      </c>
      <c r="I966" s="10">
        <v>236449.72289225299</v>
      </c>
      <c r="J966" s="23">
        <f t="shared" si="31"/>
        <v>-1.7300959007116035E-2</v>
      </c>
    </row>
    <row r="967" spans="1:10">
      <c r="A967" t="s">
        <v>257</v>
      </c>
      <c r="B967" t="s">
        <v>259</v>
      </c>
      <c r="C967" s="20">
        <v>2032</v>
      </c>
      <c r="D967" t="s">
        <v>254</v>
      </c>
      <c r="E967" s="22">
        <v>34086.461287230602</v>
      </c>
      <c r="F967" s="22">
        <v>4274.1204269815098</v>
      </c>
      <c r="G967" s="10">
        <v>4303.7751806773804</v>
      </c>
      <c r="H967" s="23">
        <f t="shared" si="30"/>
        <v>29.654753695870568</v>
      </c>
      <c r="I967" s="10">
        <v>34086.461280867603</v>
      </c>
      <c r="J967" s="23">
        <f t="shared" si="31"/>
        <v>-6.3629995565861464E-6</v>
      </c>
    </row>
    <row r="968" spans="1:10">
      <c r="A968" t="s">
        <v>257</v>
      </c>
      <c r="B968" t="s">
        <v>259</v>
      </c>
      <c r="C968" s="20">
        <v>2033</v>
      </c>
      <c r="D968" t="s">
        <v>232</v>
      </c>
      <c r="E968" s="22">
        <v>9839.9055845318308</v>
      </c>
      <c r="F968" s="22">
        <v>7602.83627791048</v>
      </c>
      <c r="G968" s="10">
        <v>7602.8361313503801</v>
      </c>
      <c r="H968" s="23">
        <f t="shared" si="30"/>
        <v>-1.4656009989266749E-4</v>
      </c>
      <c r="I968" s="10">
        <v>9839.9045013670893</v>
      </c>
      <c r="J968" s="23">
        <f t="shared" si="31"/>
        <v>-1.0831647414306644E-3</v>
      </c>
    </row>
    <row r="969" spans="1:10">
      <c r="A969" t="s">
        <v>257</v>
      </c>
      <c r="B969" t="s">
        <v>259</v>
      </c>
      <c r="C969" s="20">
        <v>2033</v>
      </c>
      <c r="D969" t="s">
        <v>272</v>
      </c>
      <c r="E969" s="22">
        <v>544700.58669764095</v>
      </c>
      <c r="F969" s="22">
        <v>173607.86781097899</v>
      </c>
      <c r="G969" s="10">
        <v>173607.86723671001</v>
      </c>
      <c r="H969" s="23">
        <f t="shared" si="30"/>
        <v>-5.7426898274570704E-4</v>
      </c>
      <c r="I969" s="10">
        <v>544700.38172210602</v>
      </c>
      <c r="J969" s="23">
        <f t="shared" si="31"/>
        <v>-0.20497553492896259</v>
      </c>
    </row>
    <row r="970" spans="1:10">
      <c r="A970" t="s">
        <v>257</v>
      </c>
      <c r="B970" t="s">
        <v>259</v>
      </c>
      <c r="C970" s="20">
        <v>2033</v>
      </c>
      <c r="D970" t="s">
        <v>208</v>
      </c>
      <c r="E970" s="22">
        <v>94543.443660002202</v>
      </c>
      <c r="F970" s="22">
        <v>59943.004914199897</v>
      </c>
      <c r="G970" s="10">
        <v>59943.004150861998</v>
      </c>
      <c r="H970" s="23">
        <f t="shared" si="30"/>
        <v>-7.6333789911586791E-4</v>
      </c>
      <c r="I970" s="10">
        <v>94543.439215228296</v>
      </c>
      <c r="J970" s="23">
        <f t="shared" si="31"/>
        <v>-4.4447739055613056E-3</v>
      </c>
    </row>
    <row r="971" spans="1:10">
      <c r="A971" t="s">
        <v>257</v>
      </c>
      <c r="B971" t="s">
        <v>259</v>
      </c>
      <c r="C971" s="20">
        <v>2033</v>
      </c>
      <c r="D971" t="s">
        <v>218</v>
      </c>
      <c r="E971" s="22">
        <v>249717.69465829001</v>
      </c>
      <c r="F971" s="22">
        <v>224962.63175570799</v>
      </c>
      <c r="G971" s="10">
        <v>224962.62840764999</v>
      </c>
      <c r="H971" s="23">
        <f t="shared" si="30"/>
        <v>-3.3480580023024231E-3</v>
      </c>
      <c r="I971" s="10">
        <v>249717.66641273399</v>
      </c>
      <c r="J971" s="23">
        <f t="shared" si="31"/>
        <v>-2.8245556022739038E-2</v>
      </c>
    </row>
    <row r="972" spans="1:10">
      <c r="A972" t="s">
        <v>257</v>
      </c>
      <c r="B972" t="s">
        <v>259</v>
      </c>
      <c r="C972" s="20">
        <v>2033</v>
      </c>
      <c r="D972" t="s">
        <v>222</v>
      </c>
      <c r="E972" s="22">
        <v>370388.102098612</v>
      </c>
      <c r="F972" s="22">
        <v>286211.94799528102</v>
      </c>
      <c r="G972" s="10">
        <v>286211.94362940302</v>
      </c>
      <c r="H972" s="23">
        <f t="shared" si="30"/>
        <v>-4.3658780050463974E-3</v>
      </c>
      <c r="I972" s="10">
        <v>370388.04380476201</v>
      </c>
      <c r="J972" s="23">
        <f t="shared" si="31"/>
        <v>-5.8293849986512214E-2</v>
      </c>
    </row>
    <row r="973" spans="1:10">
      <c r="A973" t="s">
        <v>257</v>
      </c>
      <c r="B973" t="s">
        <v>259</v>
      </c>
      <c r="C973" s="20">
        <v>2033</v>
      </c>
      <c r="D973" t="s">
        <v>226</v>
      </c>
      <c r="E973" s="22">
        <v>243003.83081079699</v>
      </c>
      <c r="F973" s="22">
        <v>156982.44680641199</v>
      </c>
      <c r="G973" s="10">
        <v>156982.44646113599</v>
      </c>
      <c r="H973" s="23">
        <f t="shared" si="30"/>
        <v>-3.4527599927969277E-4</v>
      </c>
      <c r="I973" s="10">
        <v>243003.80859767401</v>
      </c>
      <c r="J973" s="23">
        <f t="shared" si="31"/>
        <v>-2.2213122982066125E-2</v>
      </c>
    </row>
    <row r="974" spans="1:10">
      <c r="A974" t="s">
        <v>257</v>
      </c>
      <c r="B974" t="s">
        <v>259</v>
      </c>
      <c r="C974" s="20">
        <v>2033</v>
      </c>
      <c r="D974" t="s">
        <v>254</v>
      </c>
      <c r="E974" s="22">
        <v>33869.099875796797</v>
      </c>
      <c r="F974" s="22">
        <v>4219.8925408347995</v>
      </c>
      <c r="G974" s="10">
        <v>4252.29720334171</v>
      </c>
      <c r="H974" s="23">
        <f t="shared" si="30"/>
        <v>32.404662506910427</v>
      </c>
      <c r="I974" s="10">
        <v>33869.099866803401</v>
      </c>
      <c r="J974" s="23">
        <f t="shared" si="31"/>
        <v>-8.9933964773081243E-6</v>
      </c>
    </row>
    <row r="975" spans="1:10">
      <c r="A975" t="s">
        <v>257</v>
      </c>
      <c r="B975" t="s">
        <v>259</v>
      </c>
      <c r="C975" s="20">
        <v>2034</v>
      </c>
      <c r="D975" t="s">
        <v>232</v>
      </c>
      <c r="E975" s="22">
        <v>10102.4958350569</v>
      </c>
      <c r="F975" s="22">
        <v>7676.0247517449498</v>
      </c>
      <c r="G975" s="10">
        <v>7676.0245439495702</v>
      </c>
      <c r="H975" s="23">
        <f t="shared" si="30"/>
        <v>-2.0779537953785621E-4</v>
      </c>
      <c r="I975" s="10">
        <v>10102.4944978288</v>
      </c>
      <c r="J975" s="23">
        <f t="shared" si="31"/>
        <v>-1.3372280991461594E-3</v>
      </c>
    </row>
    <row r="976" spans="1:10">
      <c r="A976" t="s">
        <v>257</v>
      </c>
      <c r="B976" t="s">
        <v>259</v>
      </c>
      <c r="C976" s="20">
        <v>2034</v>
      </c>
      <c r="D976" t="s">
        <v>272</v>
      </c>
      <c r="E976" s="22">
        <v>551902.33263325505</v>
      </c>
      <c r="F976" s="22">
        <v>176929.431001141</v>
      </c>
      <c r="G976" s="10">
        <v>176929.43016219899</v>
      </c>
      <c r="H976" s="23">
        <f t="shared" si="30"/>
        <v>-8.3894201088696718E-4</v>
      </c>
      <c r="I976" s="10">
        <v>551902.07869554905</v>
      </c>
      <c r="J976" s="23">
        <f t="shared" si="31"/>
        <v>-0.25393770600203425</v>
      </c>
    </row>
    <row r="977" spans="1:10">
      <c r="A977" t="s">
        <v>257</v>
      </c>
      <c r="B977" t="s">
        <v>259</v>
      </c>
      <c r="C977" s="20">
        <v>2034</v>
      </c>
      <c r="D977" t="s">
        <v>208</v>
      </c>
      <c r="E977" s="22">
        <v>97366.546972304001</v>
      </c>
      <c r="F977" s="22">
        <v>61042.638435319997</v>
      </c>
      <c r="G977" s="10">
        <v>61042.637335725798</v>
      </c>
      <c r="H977" s="23">
        <f t="shared" si="30"/>
        <v>-1.0995941993314773E-3</v>
      </c>
      <c r="I977" s="10">
        <v>97366.541297579504</v>
      </c>
      <c r="J977" s="23">
        <f t="shared" si="31"/>
        <v>-5.6747244962025434E-3</v>
      </c>
    </row>
    <row r="978" spans="1:10">
      <c r="A978" t="s">
        <v>257</v>
      </c>
      <c r="B978" t="s">
        <v>259</v>
      </c>
      <c r="C978" s="20">
        <v>2034</v>
      </c>
      <c r="D978" t="s">
        <v>218</v>
      </c>
      <c r="E978" s="22">
        <v>255666.39228910999</v>
      </c>
      <c r="F978" s="22">
        <v>229161.349258626</v>
      </c>
      <c r="G978" s="10">
        <v>229161.34435344001</v>
      </c>
      <c r="H978" s="23">
        <f t="shared" si="30"/>
        <v>-4.9051859823521227E-3</v>
      </c>
      <c r="I978" s="10">
        <v>255666.35650111301</v>
      </c>
      <c r="J978" s="23">
        <f t="shared" si="31"/>
        <v>-3.5787996981525794E-2</v>
      </c>
    </row>
    <row r="979" spans="1:10">
      <c r="A979" t="s">
        <v>257</v>
      </c>
      <c r="B979" t="s">
        <v>259</v>
      </c>
      <c r="C979" s="20">
        <v>2034</v>
      </c>
      <c r="D979" t="s">
        <v>222</v>
      </c>
      <c r="E979" s="22">
        <v>378994.981931157</v>
      </c>
      <c r="F979" s="22">
        <v>284761.83188010799</v>
      </c>
      <c r="G979" s="10">
        <v>284761.825731833</v>
      </c>
      <c r="H979" s="23">
        <f t="shared" si="30"/>
        <v>-6.1482749879360199E-3</v>
      </c>
      <c r="I979" s="10">
        <v>378994.90901390498</v>
      </c>
      <c r="J979" s="23">
        <f t="shared" si="31"/>
        <v>-7.2917252022307366E-2</v>
      </c>
    </row>
    <row r="980" spans="1:10">
      <c r="A980" t="s">
        <v>257</v>
      </c>
      <c r="B980" t="s">
        <v>259</v>
      </c>
      <c r="C980" s="20">
        <v>2034</v>
      </c>
      <c r="D980" t="s">
        <v>226</v>
      </c>
      <c r="E980" s="22">
        <v>249728.27290558501</v>
      </c>
      <c r="F980" s="22">
        <v>156946.436631477</v>
      </c>
      <c r="G980" s="10">
        <v>156946.43612800399</v>
      </c>
      <c r="H980" s="23">
        <f t="shared" si="30"/>
        <v>-5.0347301294095814E-4</v>
      </c>
      <c r="I980" s="10">
        <v>249728.24511568001</v>
      </c>
      <c r="J980" s="23">
        <f t="shared" si="31"/>
        <v>-2.7789904997916892E-2</v>
      </c>
    </row>
    <row r="981" spans="1:10">
      <c r="A981" t="s">
        <v>257</v>
      </c>
      <c r="B981" t="s">
        <v>259</v>
      </c>
      <c r="C981" s="20">
        <v>2034</v>
      </c>
      <c r="D981" t="s">
        <v>254</v>
      </c>
      <c r="E981" s="22">
        <v>33649.877937978999</v>
      </c>
      <c r="F981" s="22">
        <v>4170.5827573607403</v>
      </c>
      <c r="G981" s="10">
        <v>4205.6919264368798</v>
      </c>
      <c r="H981" s="23">
        <f t="shared" si="30"/>
        <v>35.109169076139551</v>
      </c>
      <c r="I981" s="10">
        <v>33649.877925897097</v>
      </c>
      <c r="J981" s="23">
        <f t="shared" si="31"/>
        <v>-1.2081902241334319E-5</v>
      </c>
    </row>
    <row r="982" spans="1:10">
      <c r="A982" t="s">
        <v>257</v>
      </c>
      <c r="B982" t="s">
        <v>259</v>
      </c>
      <c r="C982" s="20">
        <v>2035</v>
      </c>
      <c r="D982" t="s">
        <v>232</v>
      </c>
      <c r="E982" s="22">
        <v>10382.192030357501</v>
      </c>
      <c r="F982" s="22">
        <v>7765.9492112241296</v>
      </c>
      <c r="G982" s="10">
        <v>7765.9489273753697</v>
      </c>
      <c r="H982" s="23">
        <f t="shared" si="30"/>
        <v>-2.8384875986375846E-4</v>
      </c>
      <c r="I982" s="10">
        <v>10382.1904120895</v>
      </c>
      <c r="J982" s="23">
        <f t="shared" si="31"/>
        <v>-1.618268001038814E-3</v>
      </c>
    </row>
    <row r="983" spans="1:10">
      <c r="A983" t="s">
        <v>257</v>
      </c>
      <c r="B983" t="s">
        <v>259</v>
      </c>
      <c r="C983" s="20">
        <v>2035</v>
      </c>
      <c r="D983" t="s">
        <v>272</v>
      </c>
      <c r="E983" s="22">
        <v>558961.83948619396</v>
      </c>
      <c r="F983" s="22">
        <v>180479.903135862</v>
      </c>
      <c r="G983" s="10">
        <v>180479.90195607199</v>
      </c>
      <c r="H983" s="23">
        <f t="shared" si="30"/>
        <v>-1.1797900078818202E-3</v>
      </c>
      <c r="I983" s="10">
        <v>558961.53146092605</v>
      </c>
      <c r="J983" s="23">
        <f t="shared" si="31"/>
        <v>-0.30802526790648699</v>
      </c>
    </row>
    <row r="984" spans="1:10">
      <c r="A984" t="s">
        <v>257</v>
      </c>
      <c r="B984" t="s">
        <v>259</v>
      </c>
      <c r="C984" s="20">
        <v>2035</v>
      </c>
      <c r="D984" t="s">
        <v>208</v>
      </c>
      <c r="E984" s="22">
        <v>100272.958374601</v>
      </c>
      <c r="F984" s="22">
        <v>62275.640363735401</v>
      </c>
      <c r="G984" s="10">
        <v>62275.638838064799</v>
      </c>
      <c r="H984" s="23">
        <f t="shared" si="30"/>
        <v>-1.5256706028594635E-3</v>
      </c>
      <c r="I984" s="10">
        <v>100272.951283078</v>
      </c>
      <c r="J984" s="23">
        <f t="shared" si="31"/>
        <v>-7.0915230026002973E-3</v>
      </c>
    </row>
    <row r="985" spans="1:10">
      <c r="A985" t="s">
        <v>257</v>
      </c>
      <c r="B985" t="s">
        <v>259</v>
      </c>
      <c r="C985" s="20">
        <v>2035</v>
      </c>
      <c r="D985" t="s">
        <v>218</v>
      </c>
      <c r="E985" s="22">
        <v>261696.68907278299</v>
      </c>
      <c r="F985" s="22">
        <v>233645.816810611</v>
      </c>
      <c r="G985" s="10">
        <v>233645.80989788499</v>
      </c>
      <c r="H985" s="23">
        <f t="shared" si="30"/>
        <v>-6.9127260067034513E-3</v>
      </c>
      <c r="I985" s="10">
        <v>261696.64466525699</v>
      </c>
      <c r="J985" s="23">
        <f t="shared" si="31"/>
        <v>-4.4407526002032682E-2</v>
      </c>
    </row>
    <row r="986" spans="1:10">
      <c r="A986" t="s">
        <v>257</v>
      </c>
      <c r="B986" t="s">
        <v>259</v>
      </c>
      <c r="C986" s="20">
        <v>2035</v>
      </c>
      <c r="D986" t="s">
        <v>222</v>
      </c>
      <c r="E986" s="22">
        <v>387697.253414237</v>
      </c>
      <c r="F986" s="22">
        <v>284179.67249236599</v>
      </c>
      <c r="G986" s="10">
        <v>284179.66413154098</v>
      </c>
      <c r="H986" s="23">
        <f t="shared" si="30"/>
        <v>-8.3608250133693218E-3</v>
      </c>
      <c r="I986" s="10">
        <v>387697.164048001</v>
      </c>
      <c r="J986" s="23">
        <f t="shared" si="31"/>
        <v>-8.9366236003115773E-2</v>
      </c>
    </row>
    <row r="987" spans="1:10">
      <c r="A987" t="s">
        <v>257</v>
      </c>
      <c r="B987" t="s">
        <v>259</v>
      </c>
      <c r="C987" s="20">
        <v>2035</v>
      </c>
      <c r="D987" t="s">
        <v>226</v>
      </c>
      <c r="E987" s="22">
        <v>256626.64666462</v>
      </c>
      <c r="F987" s="22">
        <v>157568.37244415499</v>
      </c>
      <c r="G987" s="10">
        <v>157568.37173569499</v>
      </c>
      <c r="H987" s="23">
        <f t="shared" si="30"/>
        <v>-7.0845999289304018E-4</v>
      </c>
      <c r="I987" s="10">
        <v>256626.61255713899</v>
      </c>
      <c r="J987" s="23">
        <f t="shared" si="31"/>
        <v>-3.4107481013052166E-2</v>
      </c>
    </row>
    <row r="988" spans="1:10">
      <c r="A988" t="s">
        <v>257</v>
      </c>
      <c r="B988" t="s">
        <v>259</v>
      </c>
      <c r="C988" s="20">
        <v>2035</v>
      </c>
      <c r="D988" t="s">
        <v>254</v>
      </c>
      <c r="E988" s="22">
        <v>33447.278887100503</v>
      </c>
      <c r="F988" s="22">
        <v>4122.3614699428899</v>
      </c>
      <c r="G988" s="10">
        <v>4160.0880478735698</v>
      </c>
      <c r="H988" s="23">
        <f t="shared" si="30"/>
        <v>37.726577930679923</v>
      </c>
      <c r="I988" s="10">
        <v>33447.278871464798</v>
      </c>
      <c r="J988" s="23">
        <f t="shared" si="31"/>
        <v>-1.5635705494787544E-5</v>
      </c>
    </row>
    <row r="989" spans="1:10">
      <c r="A989" t="s">
        <v>257</v>
      </c>
      <c r="B989" t="s">
        <v>259</v>
      </c>
      <c r="C989" s="20">
        <v>2036</v>
      </c>
      <c r="D989" t="s">
        <v>232</v>
      </c>
      <c r="E989" s="22">
        <v>10678.393104234799</v>
      </c>
      <c r="F989" s="22">
        <v>7876.0832442173596</v>
      </c>
      <c r="G989" s="10">
        <v>7876.0828678223097</v>
      </c>
      <c r="H989" s="23">
        <f t="shared" si="30"/>
        <v>-3.7639504989783745E-4</v>
      </c>
      <c r="I989" s="10">
        <v>10678.3911776571</v>
      </c>
      <c r="J989" s="23">
        <f t="shared" si="31"/>
        <v>-1.9265776991232997E-3</v>
      </c>
    </row>
    <row r="990" spans="1:10">
      <c r="A990" t="s">
        <v>257</v>
      </c>
      <c r="B990" t="s">
        <v>259</v>
      </c>
      <c r="C990" s="20">
        <v>2036</v>
      </c>
      <c r="D990" t="s">
        <v>272</v>
      </c>
      <c r="E990" s="22">
        <v>565915.43590776098</v>
      </c>
      <c r="F990" s="22">
        <v>184270.55586029799</v>
      </c>
      <c r="G990" s="10">
        <v>184270.55424889401</v>
      </c>
      <c r="H990" s="23">
        <f t="shared" si="30"/>
        <v>-1.6114039754029363E-3</v>
      </c>
      <c r="I990" s="10">
        <v>565915.068561455</v>
      </c>
      <c r="J990" s="23">
        <f t="shared" si="31"/>
        <v>-0.36734630598220974</v>
      </c>
    </row>
    <row r="991" spans="1:10">
      <c r="A991" t="s">
        <v>257</v>
      </c>
      <c r="B991" t="s">
        <v>259</v>
      </c>
      <c r="C991" s="20">
        <v>2036</v>
      </c>
      <c r="D991" t="s">
        <v>208</v>
      </c>
      <c r="E991" s="22">
        <v>103253.824609591</v>
      </c>
      <c r="F991" s="22">
        <v>63653.405133803302</v>
      </c>
      <c r="G991" s="10">
        <v>63653.403077987597</v>
      </c>
      <c r="H991" s="23">
        <f t="shared" si="30"/>
        <v>-2.0558157048071735E-3</v>
      </c>
      <c r="I991" s="10">
        <v>103253.81590007601</v>
      </c>
      <c r="J991" s="23">
        <f t="shared" si="31"/>
        <v>-8.7095149938249961E-3</v>
      </c>
    </row>
    <row r="992" spans="1:10">
      <c r="A992" t="s">
        <v>257</v>
      </c>
      <c r="B992" t="s">
        <v>259</v>
      </c>
      <c r="C992" s="20">
        <v>2036</v>
      </c>
      <c r="D992" t="s">
        <v>218</v>
      </c>
      <c r="E992" s="22">
        <v>267795.34888925799</v>
      </c>
      <c r="F992" s="22">
        <v>238410.33260327301</v>
      </c>
      <c r="G992" s="10">
        <v>238410.323156125</v>
      </c>
      <c r="H992" s="23">
        <f t="shared" si="30"/>
        <v>-9.4471480115316808E-3</v>
      </c>
      <c r="I992" s="10">
        <v>267795.29471138702</v>
      </c>
      <c r="J992" s="23">
        <f t="shared" si="31"/>
        <v>-5.4177870973944664E-2</v>
      </c>
    </row>
    <row r="993" spans="1:10">
      <c r="A993" t="s">
        <v>257</v>
      </c>
      <c r="B993" t="s">
        <v>259</v>
      </c>
      <c r="C993" s="20">
        <v>2036</v>
      </c>
      <c r="D993" t="s">
        <v>222</v>
      </c>
      <c r="E993" s="22">
        <v>396494.73736338102</v>
      </c>
      <c r="F993" s="22">
        <v>284477.19613873702</v>
      </c>
      <c r="G993" s="10">
        <v>284477.185074693</v>
      </c>
      <c r="H993" s="23">
        <f t="shared" si="30"/>
        <v>-1.1064044025260955E-2</v>
      </c>
      <c r="I993" s="10">
        <v>396494.62961773598</v>
      </c>
      <c r="J993" s="23">
        <f t="shared" si="31"/>
        <v>-0.10774564504390582</v>
      </c>
    </row>
    <row r="994" spans="1:10">
      <c r="A994" t="s">
        <v>257</v>
      </c>
      <c r="B994" t="s">
        <v>259</v>
      </c>
      <c r="C994" s="20">
        <v>2036</v>
      </c>
      <c r="D994" t="s">
        <v>226</v>
      </c>
      <c r="E994" s="22">
        <v>263685.65626554698</v>
      </c>
      <c r="F994" s="22">
        <v>158831.70919741699</v>
      </c>
      <c r="G994" s="10">
        <v>158831.70822770399</v>
      </c>
      <c r="H994" s="23">
        <f t="shared" si="30"/>
        <v>-9.6971300081349909E-4</v>
      </c>
      <c r="I994" s="10">
        <v>263685.61504529801</v>
      </c>
      <c r="J994" s="23">
        <f t="shared" si="31"/>
        <v>-4.1220248967874795E-2</v>
      </c>
    </row>
    <row r="995" spans="1:10">
      <c r="A995" t="s">
        <v>257</v>
      </c>
      <c r="B995" t="s">
        <v>259</v>
      </c>
      <c r="C995" s="20">
        <v>2036</v>
      </c>
      <c r="D995" t="s">
        <v>254</v>
      </c>
      <c r="E995" s="22">
        <v>33267.824044738802</v>
      </c>
      <c r="F995" s="22">
        <v>4075.8328945288199</v>
      </c>
      <c r="G995" s="10">
        <v>4116.0857587801502</v>
      </c>
      <c r="H995" s="23">
        <f t="shared" si="30"/>
        <v>40.252864251330266</v>
      </c>
      <c r="I995" s="10">
        <v>33267.824025098198</v>
      </c>
      <c r="J995" s="23">
        <f t="shared" si="31"/>
        <v>-1.9640603568404913E-5</v>
      </c>
    </row>
    <row r="996" spans="1:10">
      <c r="A996" t="s">
        <v>257</v>
      </c>
      <c r="B996" t="s">
        <v>259</v>
      </c>
      <c r="C996" s="20">
        <v>2037</v>
      </c>
      <c r="D996" t="s">
        <v>232</v>
      </c>
      <c r="E996" s="22">
        <v>10990.416057685699</v>
      </c>
      <c r="F996" s="22">
        <v>8003.7758417926698</v>
      </c>
      <c r="G996" s="10">
        <v>8003.7753545579098</v>
      </c>
      <c r="H996" s="23">
        <f t="shared" si="30"/>
        <v>-4.8723475993028842E-4</v>
      </c>
      <c r="I996" s="10">
        <v>10990.4137947985</v>
      </c>
      <c r="J996" s="23">
        <f t="shared" si="31"/>
        <v>-2.2628871993219946E-3</v>
      </c>
    </row>
    <row r="997" spans="1:10">
      <c r="A997" t="s">
        <v>257</v>
      </c>
      <c r="B997" t="s">
        <v>259</v>
      </c>
      <c r="C997" s="20">
        <v>2037</v>
      </c>
      <c r="D997" t="s">
        <v>272</v>
      </c>
      <c r="E997" s="22">
        <v>572763.09129012295</v>
      </c>
      <c r="F997" s="22">
        <v>188201.34553759699</v>
      </c>
      <c r="G997" s="10">
        <v>188201.34338922499</v>
      </c>
      <c r="H997" s="23">
        <f t="shared" si="30"/>
        <v>-2.1483720047399402E-3</v>
      </c>
      <c r="I997" s="10">
        <v>572762.65925974504</v>
      </c>
      <c r="J997" s="23">
        <f t="shared" si="31"/>
        <v>-0.43203037790954113</v>
      </c>
    </row>
    <row r="998" spans="1:10">
      <c r="A998" t="s">
        <v>257</v>
      </c>
      <c r="B998" t="s">
        <v>259</v>
      </c>
      <c r="C998" s="20">
        <v>2037</v>
      </c>
      <c r="D998" t="s">
        <v>208</v>
      </c>
      <c r="E998" s="22">
        <v>106298.563681085</v>
      </c>
      <c r="F998" s="22">
        <v>65132.645076049899</v>
      </c>
      <c r="G998" s="10">
        <v>65132.642373226197</v>
      </c>
      <c r="H998" s="23">
        <f t="shared" si="30"/>
        <v>-2.7028237018384971E-3</v>
      </c>
      <c r="I998" s="10">
        <v>106298.553139614</v>
      </c>
      <c r="J998" s="23">
        <f t="shared" si="31"/>
        <v>-1.0541470997850411E-2</v>
      </c>
    </row>
    <row r="999" spans="1:10">
      <c r="A999" t="s">
        <v>257</v>
      </c>
      <c r="B999" t="s">
        <v>259</v>
      </c>
      <c r="C999" s="20">
        <v>2037</v>
      </c>
      <c r="D999" t="s">
        <v>218</v>
      </c>
      <c r="E999" s="22">
        <v>273943.18070459302</v>
      </c>
      <c r="F999" s="22">
        <v>243289.29134000299</v>
      </c>
      <c r="G999" s="10">
        <v>243289.27875961</v>
      </c>
      <c r="H999" s="23">
        <f t="shared" si="30"/>
        <v>-1.2580392998643219E-2</v>
      </c>
      <c r="I999" s="10">
        <v>273943.11553737998</v>
      </c>
      <c r="J999" s="23">
        <f t="shared" si="31"/>
        <v>-6.5167213033419102E-2</v>
      </c>
    </row>
    <row r="1000" spans="1:10">
      <c r="A1000" t="s">
        <v>257</v>
      </c>
      <c r="B1000" t="s">
        <v>259</v>
      </c>
      <c r="C1000" s="20">
        <v>2037</v>
      </c>
      <c r="D1000" t="s">
        <v>222</v>
      </c>
      <c r="E1000" s="22">
        <v>405372.599466243</v>
      </c>
      <c r="F1000" s="22">
        <v>285466.44938525202</v>
      </c>
      <c r="G1000" s="10">
        <v>285466.43506332301</v>
      </c>
      <c r="H1000" s="23">
        <f t="shared" si="30"/>
        <v>-1.4321929018478841E-2</v>
      </c>
      <c r="I1000" s="10">
        <v>405372.47130504902</v>
      </c>
      <c r="J1000" s="23">
        <f t="shared" si="31"/>
        <v>-0.12816119397757575</v>
      </c>
    </row>
    <row r="1001" spans="1:10">
      <c r="A1001" t="s">
        <v>257</v>
      </c>
      <c r="B1001" t="s">
        <v>259</v>
      </c>
      <c r="C1001" s="20">
        <v>2037</v>
      </c>
      <c r="D1001" t="s">
        <v>226</v>
      </c>
      <c r="E1001" s="22">
        <v>270885.40876780101</v>
      </c>
      <c r="F1001" s="22">
        <v>160581.34199662201</v>
      </c>
      <c r="G1001" s="10">
        <v>160581.34070012701</v>
      </c>
      <c r="H1001" s="23">
        <f t="shared" si="30"/>
        <v>-1.2964950001332909E-3</v>
      </c>
      <c r="I1001" s="10">
        <v>270885.35957799701</v>
      </c>
      <c r="J1001" s="23">
        <f t="shared" si="31"/>
        <v>-4.9189804005436599E-2</v>
      </c>
    </row>
    <row r="1002" spans="1:10">
      <c r="A1002" t="s">
        <v>257</v>
      </c>
      <c r="B1002" t="s">
        <v>259</v>
      </c>
      <c r="C1002" s="20">
        <v>2037</v>
      </c>
      <c r="D1002" t="s">
        <v>254</v>
      </c>
      <c r="E1002" s="22">
        <v>33112.945660731297</v>
      </c>
      <c r="F1002" s="22">
        <v>4029.7994356962199</v>
      </c>
      <c r="G1002" s="10">
        <v>4072.4816205686702</v>
      </c>
      <c r="H1002" s="23">
        <f t="shared" si="30"/>
        <v>42.682184872450307</v>
      </c>
      <c r="I1002" s="10">
        <v>33112.945636635799</v>
      </c>
      <c r="J1002" s="23">
        <f t="shared" si="31"/>
        <v>-2.4095497792586684E-5</v>
      </c>
    </row>
    <row r="1003" spans="1:10">
      <c r="A1003" t="s">
        <v>257</v>
      </c>
      <c r="B1003" t="s">
        <v>259</v>
      </c>
      <c r="C1003" s="20">
        <v>2038</v>
      </c>
      <c r="D1003" t="s">
        <v>232</v>
      </c>
      <c r="E1003" s="22">
        <v>11317.681155124599</v>
      </c>
      <c r="F1003" s="22">
        <v>8149.1107912727302</v>
      </c>
      <c r="G1003" s="10">
        <v>8149.1101727823498</v>
      </c>
      <c r="H1003" s="23">
        <f t="shared" si="30"/>
        <v>-6.1849038047512295E-4</v>
      </c>
      <c r="I1003" s="10">
        <v>11317.6785263701</v>
      </c>
      <c r="J1003" s="23">
        <f t="shared" si="31"/>
        <v>-2.6287544988008449E-3</v>
      </c>
    </row>
    <row r="1004" spans="1:10">
      <c r="A1004" t="s">
        <v>257</v>
      </c>
      <c r="B1004" t="s">
        <v>259</v>
      </c>
      <c r="C1004" s="20">
        <v>2038</v>
      </c>
      <c r="D1004" t="s">
        <v>272</v>
      </c>
      <c r="E1004" s="22">
        <v>579709.65347448096</v>
      </c>
      <c r="F1004" s="22">
        <v>192212.96791212601</v>
      </c>
      <c r="G1004" s="10">
        <v>192212.96510579201</v>
      </c>
      <c r="H1004" s="23">
        <f t="shared" si="30"/>
        <v>-2.8063339996151626E-3</v>
      </c>
      <c r="I1004" s="10">
        <v>579709.15080810699</v>
      </c>
      <c r="J1004" s="23">
        <f t="shared" si="31"/>
        <v>-0.50266637396998703</v>
      </c>
    </row>
    <row r="1005" spans="1:10">
      <c r="A1005" t="s">
        <v>257</v>
      </c>
      <c r="B1005" t="s">
        <v>259</v>
      </c>
      <c r="C1005" s="20">
        <v>2038</v>
      </c>
      <c r="D1005" t="s">
        <v>208</v>
      </c>
      <c r="E1005" s="22">
        <v>109397.422839141</v>
      </c>
      <c r="F1005" s="22">
        <v>66690.179873865898</v>
      </c>
      <c r="G1005" s="10">
        <v>66690.176392691894</v>
      </c>
      <c r="H1005" s="23">
        <f t="shared" si="30"/>
        <v>-3.4811740042641759E-3</v>
      </c>
      <c r="I1005" s="10">
        <v>109397.410233203</v>
      </c>
      <c r="J1005" s="23">
        <f t="shared" si="31"/>
        <v>-1.2605937998159789E-2</v>
      </c>
    </row>
    <row r="1006" spans="1:10">
      <c r="A1006" t="s">
        <v>257</v>
      </c>
      <c r="B1006" t="s">
        <v>259</v>
      </c>
      <c r="C1006" s="20">
        <v>2038</v>
      </c>
      <c r="D1006" t="s">
        <v>218</v>
      </c>
      <c r="E1006" s="22">
        <v>280123.09985892603</v>
      </c>
      <c r="F1006" s="22">
        <v>248273.46097293499</v>
      </c>
      <c r="G1006" s="10">
        <v>248273.44457909101</v>
      </c>
      <c r="H1006" s="23">
        <f t="shared" si="30"/>
        <v>-1.6393843980040401E-2</v>
      </c>
      <c r="I1006" s="10">
        <v>280123.02241032303</v>
      </c>
      <c r="J1006" s="23">
        <f t="shared" si="31"/>
        <v>-7.7448602998629212E-2</v>
      </c>
    </row>
    <row r="1007" spans="1:10">
      <c r="A1007" t="s">
        <v>257</v>
      </c>
      <c r="B1007" t="s">
        <v>259</v>
      </c>
      <c r="C1007" s="20">
        <v>2038</v>
      </c>
      <c r="D1007" t="s">
        <v>222</v>
      </c>
      <c r="E1007" s="22">
        <v>414344.11582587101</v>
      </c>
      <c r="F1007" s="22">
        <v>287037.69829692697</v>
      </c>
      <c r="G1007" s="10">
        <v>287037.68007086799</v>
      </c>
      <c r="H1007" s="23">
        <f t="shared" si="30"/>
        <v>-1.822605897905305E-2</v>
      </c>
      <c r="I1007" s="10">
        <v>414343.96499136701</v>
      </c>
      <c r="J1007" s="23">
        <f t="shared" si="31"/>
        <v>-0.15083450399106368</v>
      </c>
    </row>
    <row r="1008" spans="1:10">
      <c r="A1008" t="s">
        <v>257</v>
      </c>
      <c r="B1008" t="s">
        <v>259</v>
      </c>
      <c r="C1008" s="20">
        <v>2038</v>
      </c>
      <c r="D1008" t="s">
        <v>226</v>
      </c>
      <c r="E1008" s="22">
        <v>278223.24371077499</v>
      </c>
      <c r="F1008" s="22">
        <v>162691.67120023799</v>
      </c>
      <c r="G1008" s="10">
        <v>162691.669499593</v>
      </c>
      <c r="H1008" s="23">
        <f t="shared" si="30"/>
        <v>-1.700644992524758E-3</v>
      </c>
      <c r="I1008" s="10">
        <v>278223.18557818403</v>
      </c>
      <c r="J1008" s="23">
        <f t="shared" si="31"/>
        <v>-5.8132590958848596E-2</v>
      </c>
    </row>
    <row r="1009" spans="1:10">
      <c r="A1009" t="s">
        <v>257</v>
      </c>
      <c r="B1009" t="s">
        <v>259</v>
      </c>
      <c r="C1009" s="20">
        <v>2038</v>
      </c>
      <c r="D1009" t="s">
        <v>254</v>
      </c>
      <c r="E1009" s="22">
        <v>33042.550988611998</v>
      </c>
      <c r="F1009" s="22">
        <v>3986.2092473381399</v>
      </c>
      <c r="G1009" s="10">
        <v>4031.3208452899798</v>
      </c>
      <c r="H1009" s="23">
        <f t="shared" si="30"/>
        <v>45.11159795183994</v>
      </c>
      <c r="I1009" s="10">
        <v>33042.550959519802</v>
      </c>
      <c r="J1009" s="23">
        <f t="shared" si="31"/>
        <v>-2.9092196200508624E-5</v>
      </c>
    </row>
    <row r="1010" spans="1:10">
      <c r="A1010" t="s">
        <v>257</v>
      </c>
      <c r="B1010" t="s">
        <v>259</v>
      </c>
      <c r="C1010" s="20">
        <v>2039</v>
      </c>
      <c r="D1010" t="s">
        <v>232</v>
      </c>
      <c r="E1010" s="22">
        <v>11659.9277485245</v>
      </c>
      <c r="F1010" s="22">
        <v>8308.7571974930506</v>
      </c>
      <c r="G1010" s="10">
        <v>8308.7564255161706</v>
      </c>
      <c r="H1010" s="23">
        <f t="shared" si="30"/>
        <v>-7.7197688005981036E-4</v>
      </c>
      <c r="I1010" s="10">
        <v>11659.9247232692</v>
      </c>
      <c r="J1010" s="23">
        <f t="shared" si="31"/>
        <v>-3.0252553005993832E-3</v>
      </c>
    </row>
    <row r="1011" spans="1:10">
      <c r="A1011" t="s">
        <v>257</v>
      </c>
      <c r="B1011" t="s">
        <v>259</v>
      </c>
      <c r="C1011" s="20">
        <v>2039</v>
      </c>
      <c r="D1011" t="s">
        <v>272</v>
      </c>
      <c r="E1011" s="22">
        <v>586586.39248715702</v>
      </c>
      <c r="F1011" s="22">
        <v>196399.786318456</v>
      </c>
      <c r="G1011" s="10">
        <v>196399.78271442099</v>
      </c>
      <c r="H1011" s="23">
        <f t="shared" si="30"/>
        <v>-3.6040350096300244E-3</v>
      </c>
      <c r="I1011" s="10">
        <v>586585.813471601</v>
      </c>
      <c r="J1011" s="23">
        <f t="shared" si="31"/>
        <v>-0.57901555602438748</v>
      </c>
    </row>
    <row r="1012" spans="1:10">
      <c r="A1012" t="s">
        <v>257</v>
      </c>
      <c r="B1012" t="s">
        <v>259</v>
      </c>
      <c r="C1012" s="20">
        <v>2039</v>
      </c>
      <c r="D1012" t="s">
        <v>208</v>
      </c>
      <c r="E1012" s="22">
        <v>112540.86507582301</v>
      </c>
      <c r="F1012" s="22">
        <v>68351.169992744501</v>
      </c>
      <c r="G1012" s="10">
        <v>68351.165586621195</v>
      </c>
      <c r="H1012" s="23">
        <f t="shared" si="30"/>
        <v>-4.406123305670917E-3</v>
      </c>
      <c r="I1012" s="10">
        <v>112540.85014863699</v>
      </c>
      <c r="J1012" s="23">
        <f t="shared" si="31"/>
        <v>-1.492718601366505E-2</v>
      </c>
    </row>
    <row r="1013" spans="1:10">
      <c r="A1013" t="s">
        <v>257</v>
      </c>
      <c r="B1013" t="s">
        <v>259</v>
      </c>
      <c r="C1013" s="20">
        <v>2039</v>
      </c>
      <c r="D1013" t="s">
        <v>218</v>
      </c>
      <c r="E1013" s="22">
        <v>286321.28351111303</v>
      </c>
      <c r="F1013" s="22">
        <v>253425.46453813199</v>
      </c>
      <c r="G1013" s="10">
        <v>253425.44356171699</v>
      </c>
      <c r="H1013" s="23">
        <f t="shared" si="30"/>
        <v>-2.0976414991309866E-2</v>
      </c>
      <c r="I1013" s="10">
        <v>286321.19240738201</v>
      </c>
      <c r="J1013" s="23">
        <f t="shared" si="31"/>
        <v>-9.1103731014300138E-2</v>
      </c>
    </row>
    <row r="1014" spans="1:10">
      <c r="A1014" t="s">
        <v>257</v>
      </c>
      <c r="B1014" t="s">
        <v>259</v>
      </c>
      <c r="C1014" s="20">
        <v>2039</v>
      </c>
      <c r="D1014" t="s">
        <v>222</v>
      </c>
      <c r="E1014" s="22">
        <v>423375.05816123402</v>
      </c>
      <c r="F1014" s="22">
        <v>289267.95235179301</v>
      </c>
      <c r="G1014" s="10">
        <v>289267.92952396598</v>
      </c>
      <c r="H1014" s="23">
        <f t="shared" si="30"/>
        <v>-2.2827827022410929E-2</v>
      </c>
      <c r="I1014" s="10">
        <v>423374.88237380597</v>
      </c>
      <c r="J1014" s="23">
        <f t="shared" si="31"/>
        <v>-0.17578742804471403</v>
      </c>
    </row>
    <row r="1015" spans="1:10">
      <c r="A1015" t="s">
        <v>257</v>
      </c>
      <c r="B1015" t="s">
        <v>259</v>
      </c>
      <c r="C1015" s="20">
        <v>2039</v>
      </c>
      <c r="D1015" t="s">
        <v>226</v>
      </c>
      <c r="E1015" s="22">
        <v>285667.510527062</v>
      </c>
      <c r="F1015" s="22">
        <v>165214.74010287301</v>
      </c>
      <c r="G1015" s="10">
        <v>165214.73790838799</v>
      </c>
      <c r="H1015" s="23">
        <f t="shared" si="30"/>
        <v>-2.1944850159343332E-3</v>
      </c>
      <c r="I1015" s="10">
        <v>285667.44245130301</v>
      </c>
      <c r="J1015" s="23">
        <f t="shared" si="31"/>
        <v>-6.8075758987106383E-2</v>
      </c>
    </row>
    <row r="1016" spans="1:10">
      <c r="A1016" t="s">
        <v>257</v>
      </c>
      <c r="B1016" t="s">
        <v>259</v>
      </c>
      <c r="C1016" s="20">
        <v>2039</v>
      </c>
      <c r="D1016" t="s">
        <v>254</v>
      </c>
      <c r="E1016" s="22">
        <v>32997.093308884803</v>
      </c>
      <c r="F1016" s="22">
        <v>3942.7384012940101</v>
      </c>
      <c r="G1016" s="10">
        <v>3990.2266117600898</v>
      </c>
      <c r="H1016" s="23">
        <f t="shared" si="30"/>
        <v>47.488210466079636</v>
      </c>
      <c r="I1016" s="10">
        <v>32997.093274340303</v>
      </c>
      <c r="J1016" s="23">
        <f t="shared" si="31"/>
        <v>-3.4544500522315502E-5</v>
      </c>
    </row>
    <row r="1017" spans="1:10">
      <c r="A1017" t="s">
        <v>257</v>
      </c>
      <c r="B1017" t="s">
        <v>259</v>
      </c>
      <c r="C1017" s="20">
        <v>2040</v>
      </c>
      <c r="D1017" t="s">
        <v>232</v>
      </c>
      <c r="E1017" s="22">
        <v>12016.660575963</v>
      </c>
      <c r="F1017" s="22">
        <v>8475.1957013544907</v>
      </c>
      <c r="G1017" s="10">
        <v>8475.1947523414601</v>
      </c>
      <c r="H1017" s="23">
        <f t="shared" si="30"/>
        <v>-9.490130305493949E-4</v>
      </c>
      <c r="I1017" s="10">
        <v>12016.657122104099</v>
      </c>
      <c r="J1017" s="23">
        <f t="shared" si="31"/>
        <v>-3.4538589006842813E-3</v>
      </c>
    </row>
    <row r="1018" spans="1:10">
      <c r="A1018" t="s">
        <v>257</v>
      </c>
      <c r="B1018" t="s">
        <v>259</v>
      </c>
      <c r="C1018" s="20">
        <v>2040</v>
      </c>
      <c r="D1018" t="s">
        <v>272</v>
      </c>
      <c r="E1018" s="22">
        <v>593360.34432136896</v>
      </c>
      <c r="F1018" s="22">
        <v>200573.83644635501</v>
      </c>
      <c r="G1018" s="10">
        <v>200573.83188491399</v>
      </c>
      <c r="H1018" s="23">
        <f t="shared" si="30"/>
        <v>-4.5614410191774368E-3</v>
      </c>
      <c r="I1018" s="10">
        <v>593359.68314985395</v>
      </c>
      <c r="J1018" s="23">
        <f t="shared" si="31"/>
        <v>-0.66117151500657201</v>
      </c>
    </row>
    <row r="1019" spans="1:10">
      <c r="A1019" t="s">
        <v>257</v>
      </c>
      <c r="B1019" t="s">
        <v>259</v>
      </c>
      <c r="C1019" s="20">
        <v>2040</v>
      </c>
      <c r="D1019" t="s">
        <v>208</v>
      </c>
      <c r="E1019" s="22">
        <v>115715.931151033</v>
      </c>
      <c r="F1019" s="22">
        <v>70051.724727252396</v>
      </c>
      <c r="G1019" s="10">
        <v>70051.719234652104</v>
      </c>
      <c r="H1019" s="23">
        <f t="shared" si="30"/>
        <v>-5.4926002922002226E-3</v>
      </c>
      <c r="I1019" s="10">
        <v>115715.91361322301</v>
      </c>
      <c r="J1019" s="23">
        <f t="shared" si="31"/>
        <v>-1.7537809995701537E-2</v>
      </c>
    </row>
    <row r="1020" spans="1:10">
      <c r="A1020" t="s">
        <v>257</v>
      </c>
      <c r="B1020" t="s">
        <v>259</v>
      </c>
      <c r="C1020" s="20">
        <v>2040</v>
      </c>
      <c r="D1020" t="s">
        <v>218</v>
      </c>
      <c r="E1020" s="22">
        <v>292519.32407198299</v>
      </c>
      <c r="F1020" s="22">
        <v>258453.382297451</v>
      </c>
      <c r="G1020" s="10">
        <v>258453.35589354101</v>
      </c>
      <c r="H1020" s="23">
        <f t="shared" si="30"/>
        <v>-2.6403909985674545E-2</v>
      </c>
      <c r="I1020" s="10">
        <v>292519.21784189797</v>
      </c>
      <c r="J1020" s="23">
        <f t="shared" si="31"/>
        <v>-0.10623008501715958</v>
      </c>
    </row>
    <row r="1021" spans="1:10">
      <c r="A1021" t="s">
        <v>257</v>
      </c>
      <c r="B1021" t="s">
        <v>259</v>
      </c>
      <c r="C1021" s="20">
        <v>2040</v>
      </c>
      <c r="D1021" t="s">
        <v>222</v>
      </c>
      <c r="E1021" s="22">
        <v>432447.56517105299</v>
      </c>
      <c r="F1021" s="22">
        <v>291854.00943156402</v>
      </c>
      <c r="G1021" s="10">
        <v>291853.981250607</v>
      </c>
      <c r="H1021" s="23">
        <f t="shared" si="30"/>
        <v>-2.8180957015138119E-2</v>
      </c>
      <c r="I1021" s="10">
        <v>432447.36203710001</v>
      </c>
      <c r="J1021" s="23">
        <f t="shared" si="31"/>
        <v>-0.20313395297853276</v>
      </c>
    </row>
    <row r="1022" spans="1:10">
      <c r="A1022" t="s">
        <v>257</v>
      </c>
      <c r="B1022" t="s">
        <v>259</v>
      </c>
      <c r="C1022" s="20">
        <v>2040</v>
      </c>
      <c r="D1022" t="s">
        <v>226</v>
      </c>
      <c r="E1022" s="22">
        <v>293192.44183084101</v>
      </c>
      <c r="F1022" s="22">
        <v>167983.668165574</v>
      </c>
      <c r="G1022" s="10">
        <v>167983.665373197</v>
      </c>
      <c r="H1022" s="23">
        <f t="shared" si="30"/>
        <v>-2.7923769957851619E-3</v>
      </c>
      <c r="I1022" s="10">
        <v>293192.362737216</v>
      </c>
      <c r="J1022" s="23">
        <f t="shared" si="31"/>
        <v>-7.9093625012319535E-2</v>
      </c>
    </row>
    <row r="1023" spans="1:10">
      <c r="A1023" t="s">
        <v>257</v>
      </c>
      <c r="B1023" t="s">
        <v>259</v>
      </c>
      <c r="C1023" s="20">
        <v>2040</v>
      </c>
      <c r="D1023" t="s">
        <v>254</v>
      </c>
      <c r="E1023" s="22">
        <v>32967.371044117303</v>
      </c>
      <c r="F1023" s="22">
        <v>3897.1220884251402</v>
      </c>
      <c r="G1023" s="10">
        <v>3946.9398558753301</v>
      </c>
      <c r="H1023" s="23">
        <f t="shared" si="30"/>
        <v>49.817767450189876</v>
      </c>
      <c r="I1023" s="10">
        <v>32967.371003673899</v>
      </c>
      <c r="J1023" s="23">
        <f t="shared" si="31"/>
        <v>-4.0443403122480959E-5</v>
      </c>
    </row>
    <row r="1024" spans="1:10">
      <c r="A1024" t="s">
        <v>257</v>
      </c>
      <c r="B1024" t="s">
        <v>259</v>
      </c>
      <c r="C1024" s="20">
        <v>2041</v>
      </c>
      <c r="D1024" t="s">
        <v>232</v>
      </c>
      <c r="E1024" s="22">
        <v>12387.4391362853</v>
      </c>
      <c r="F1024" s="22">
        <v>8652.4430313827506</v>
      </c>
      <c r="G1024" s="10">
        <v>8652.4418797747203</v>
      </c>
      <c r="H1024" s="23">
        <f t="shared" si="30"/>
        <v>-1.1516080303408671E-3</v>
      </c>
      <c r="I1024" s="10">
        <v>12387.4352203005</v>
      </c>
      <c r="J1024" s="23">
        <f t="shared" si="31"/>
        <v>-3.9159848001872888E-3</v>
      </c>
    </row>
    <row r="1025" spans="1:10">
      <c r="A1025" t="s">
        <v>257</v>
      </c>
      <c r="B1025" t="s">
        <v>259</v>
      </c>
      <c r="C1025" s="20">
        <v>2041</v>
      </c>
      <c r="D1025" t="s">
        <v>272</v>
      </c>
      <c r="E1025" s="22">
        <v>599983.38861014496</v>
      </c>
      <c r="F1025" s="22">
        <v>204767.68527032301</v>
      </c>
      <c r="G1025" s="10">
        <v>204767.67956458699</v>
      </c>
      <c r="H1025" s="23">
        <f t="shared" si="30"/>
        <v>-5.7057360245380551E-3</v>
      </c>
      <c r="I1025" s="10">
        <v>599982.63945756003</v>
      </c>
      <c r="J1025" s="23">
        <f t="shared" si="31"/>
        <v>-0.7491525849327445</v>
      </c>
    </row>
    <row r="1026" spans="1:10">
      <c r="A1026" t="s">
        <v>257</v>
      </c>
      <c r="B1026" t="s">
        <v>259</v>
      </c>
      <c r="C1026" s="20">
        <v>2041</v>
      </c>
      <c r="D1026" t="s">
        <v>208</v>
      </c>
      <c r="E1026" s="22">
        <v>118915.661311052</v>
      </c>
      <c r="F1026" s="22">
        <v>71803.804489322007</v>
      </c>
      <c r="G1026" s="10">
        <v>71803.797724939097</v>
      </c>
      <c r="H1026" s="23">
        <f t="shared" ref="H1026:H1089" si="32">G1026-F1026</f>
        <v>-6.7643829097505659E-3</v>
      </c>
      <c r="I1026" s="10">
        <v>118915.640835661</v>
      </c>
      <c r="J1026" s="23">
        <f t="shared" ref="J1026:J1089" si="33">I1026-E1026</f>
        <v>-2.0475390992942266E-2</v>
      </c>
    </row>
    <row r="1027" spans="1:10">
      <c r="A1027" t="s">
        <v>257</v>
      </c>
      <c r="B1027" t="s">
        <v>259</v>
      </c>
      <c r="C1027" s="20">
        <v>2041</v>
      </c>
      <c r="D1027" t="s">
        <v>218</v>
      </c>
      <c r="E1027" s="22">
        <v>298705.56956109899</v>
      </c>
      <c r="F1027" s="22">
        <v>263516.70542723901</v>
      </c>
      <c r="G1027" s="10">
        <v>263516.67264334799</v>
      </c>
      <c r="H1027" s="23">
        <f t="shared" si="32"/>
        <v>-3.2783891016151756E-2</v>
      </c>
      <c r="I1027" s="10">
        <v>298705.446631775</v>
      </c>
      <c r="J1027" s="23">
        <f t="shared" si="33"/>
        <v>-0.12292932398850098</v>
      </c>
    </row>
    <row r="1028" spans="1:10">
      <c r="A1028" t="s">
        <v>257</v>
      </c>
      <c r="B1028" t="s">
        <v>259</v>
      </c>
      <c r="C1028" s="20">
        <v>2041</v>
      </c>
      <c r="D1028" t="s">
        <v>222</v>
      </c>
      <c r="E1028" s="22">
        <v>441541.012003829</v>
      </c>
      <c r="F1028" s="22">
        <v>294859.64856090001</v>
      </c>
      <c r="G1028" s="10">
        <v>294859.61419276899</v>
      </c>
      <c r="H1028" s="23">
        <f t="shared" si="32"/>
        <v>-3.4368131018709391E-2</v>
      </c>
      <c r="I1028" s="10">
        <v>441540.77905094897</v>
      </c>
      <c r="J1028" s="23">
        <f t="shared" si="33"/>
        <v>-0.23295288003282622</v>
      </c>
    </row>
    <row r="1029" spans="1:10">
      <c r="A1029" t="s">
        <v>257</v>
      </c>
      <c r="B1029" t="s">
        <v>259</v>
      </c>
      <c r="C1029" s="20">
        <v>2041</v>
      </c>
      <c r="D1029" t="s">
        <v>226</v>
      </c>
      <c r="E1029" s="22">
        <v>300778.63334999501</v>
      </c>
      <c r="F1029" s="22">
        <v>171003.577912393</v>
      </c>
      <c r="G1029" s="10">
        <v>171003.574399356</v>
      </c>
      <c r="H1029" s="23">
        <f t="shared" si="32"/>
        <v>-3.5130369942635298E-3</v>
      </c>
      <c r="I1029" s="10">
        <v>300778.54209626402</v>
      </c>
      <c r="J1029" s="23">
        <f t="shared" si="33"/>
        <v>-9.1253730992320925E-2</v>
      </c>
    </row>
    <row r="1030" spans="1:10">
      <c r="A1030" t="s">
        <v>257</v>
      </c>
      <c r="B1030" t="s">
        <v>259</v>
      </c>
      <c r="C1030" s="20">
        <v>2041</v>
      </c>
      <c r="D1030" t="s">
        <v>254</v>
      </c>
      <c r="E1030" s="22">
        <v>32942.441360994802</v>
      </c>
      <c r="F1030" s="22">
        <v>3849.6787026564498</v>
      </c>
      <c r="G1030" s="10">
        <v>3901.7808023860898</v>
      </c>
      <c r="H1030" s="23">
        <f t="shared" si="32"/>
        <v>52.102099729640031</v>
      </c>
      <c r="I1030" s="10">
        <v>32942.441314227603</v>
      </c>
      <c r="J1030" s="23">
        <f t="shared" si="33"/>
        <v>-4.6767199819441885E-5</v>
      </c>
    </row>
    <row r="1031" spans="1:10">
      <c r="A1031" t="s">
        <v>257</v>
      </c>
      <c r="B1031" t="s">
        <v>259</v>
      </c>
      <c r="C1031" s="20">
        <v>2042</v>
      </c>
      <c r="D1031" t="s">
        <v>232</v>
      </c>
      <c r="E1031" s="22">
        <v>12771.6774928699</v>
      </c>
      <c r="F1031" s="22">
        <v>8840.3523126734799</v>
      </c>
      <c r="G1031" s="10">
        <v>8840.3509314455005</v>
      </c>
      <c r="H1031" s="23">
        <f t="shared" si="32"/>
        <v>-1.3812279794365168E-3</v>
      </c>
      <c r="I1031" s="10">
        <v>12771.673079427101</v>
      </c>
      <c r="J1031" s="23">
        <f t="shared" si="33"/>
        <v>-4.4134427989774849E-3</v>
      </c>
    </row>
    <row r="1032" spans="1:10">
      <c r="A1032" t="s">
        <v>257</v>
      </c>
      <c r="B1032" t="s">
        <v>259</v>
      </c>
      <c r="C1032" s="20">
        <v>2042</v>
      </c>
      <c r="D1032" t="s">
        <v>272</v>
      </c>
      <c r="E1032" s="22">
        <v>606445.61753095605</v>
      </c>
      <c r="F1032" s="22">
        <v>208935.35163375901</v>
      </c>
      <c r="G1032" s="10">
        <v>208935.34457270999</v>
      </c>
      <c r="H1032" s="23">
        <f t="shared" si="32"/>
        <v>-7.0610490220133215E-3</v>
      </c>
      <c r="I1032" s="10">
        <v>606444.77442447701</v>
      </c>
      <c r="J1032" s="23">
        <f t="shared" si="33"/>
        <v>-0.8431064790347591</v>
      </c>
    </row>
    <row r="1033" spans="1:10">
      <c r="A1033" t="s">
        <v>257</v>
      </c>
      <c r="B1033" t="s">
        <v>259</v>
      </c>
      <c r="C1033" s="20">
        <v>2042</v>
      </c>
      <c r="D1033" t="s">
        <v>208</v>
      </c>
      <c r="E1033" s="22">
        <v>122132.469091541</v>
      </c>
      <c r="F1033" s="22">
        <v>73591.303452744003</v>
      </c>
      <c r="G1033" s="10">
        <v>73591.295208371695</v>
      </c>
      <c r="H1033" s="23">
        <f t="shared" si="32"/>
        <v>-8.2443723076721653E-3</v>
      </c>
      <c r="I1033" s="10">
        <v>122132.445308682</v>
      </c>
      <c r="J1033" s="23">
        <f t="shared" si="33"/>
        <v>-2.3782859003404155E-2</v>
      </c>
    </row>
    <row r="1034" spans="1:10">
      <c r="A1034" t="s">
        <v>257</v>
      </c>
      <c r="B1034" t="s">
        <v>259</v>
      </c>
      <c r="C1034" s="20">
        <v>2042</v>
      </c>
      <c r="D1034" t="s">
        <v>218</v>
      </c>
      <c r="E1034" s="22">
        <v>304866.93007966201</v>
      </c>
      <c r="F1034" s="22">
        <v>268581.60238549998</v>
      </c>
      <c r="G1034" s="10">
        <v>268581.56217470701</v>
      </c>
      <c r="H1034" s="23">
        <f t="shared" si="32"/>
        <v>-4.0210792969446629E-2</v>
      </c>
      <c r="I1034" s="10">
        <v>304866.78876579</v>
      </c>
      <c r="J1034" s="23">
        <f t="shared" si="33"/>
        <v>-0.1413138720090501</v>
      </c>
    </row>
    <row r="1035" spans="1:10">
      <c r="A1035" t="s">
        <v>257</v>
      </c>
      <c r="B1035" t="s">
        <v>259</v>
      </c>
      <c r="C1035" s="20">
        <v>2042</v>
      </c>
      <c r="D1035" t="s">
        <v>222</v>
      </c>
      <c r="E1035" s="22">
        <v>450639.39614787197</v>
      </c>
      <c r="F1035" s="22">
        <v>298212.96166286297</v>
      </c>
      <c r="G1035" s="10">
        <v>298212.92020073603</v>
      </c>
      <c r="H1035" s="23">
        <f t="shared" si="32"/>
        <v>-4.1462126944679767E-2</v>
      </c>
      <c r="I1035" s="10">
        <v>450639.13077547197</v>
      </c>
      <c r="J1035" s="23">
        <f t="shared" si="33"/>
        <v>-0.26537239999743178</v>
      </c>
    </row>
    <row r="1036" spans="1:10">
      <c r="A1036" t="s">
        <v>257</v>
      </c>
      <c r="B1036" t="s">
        <v>259</v>
      </c>
      <c r="C1036" s="20">
        <v>2042</v>
      </c>
      <c r="D1036" t="s">
        <v>226</v>
      </c>
      <c r="E1036" s="22">
        <v>308410.03586174501</v>
      </c>
      <c r="F1036" s="22">
        <v>174243.77203415299</v>
      </c>
      <c r="G1036" s="10">
        <v>174243.76765953301</v>
      </c>
      <c r="H1036" s="23">
        <f t="shared" si="32"/>
        <v>-4.3746199808083475E-3</v>
      </c>
      <c r="I1036" s="10">
        <v>308409.93121826497</v>
      </c>
      <c r="J1036" s="23">
        <f t="shared" si="33"/>
        <v>-0.10464348003733903</v>
      </c>
    </row>
    <row r="1037" spans="1:10">
      <c r="A1037" t="s">
        <v>257</v>
      </c>
      <c r="B1037" t="s">
        <v>259</v>
      </c>
      <c r="C1037" s="20">
        <v>2042</v>
      </c>
      <c r="D1037" t="s">
        <v>254</v>
      </c>
      <c r="E1037" s="22">
        <v>32923.741758818098</v>
      </c>
      <c r="F1037" s="22">
        <v>3800.1636352280998</v>
      </c>
      <c r="G1037" s="10">
        <v>3854.4980484920702</v>
      </c>
      <c r="H1037" s="23">
        <f t="shared" si="32"/>
        <v>54.334413263970418</v>
      </c>
      <c r="I1037" s="10">
        <v>32923.7417053026</v>
      </c>
      <c r="J1037" s="23">
        <f t="shared" si="33"/>
        <v>-5.3515497711487114E-5</v>
      </c>
    </row>
    <row r="1038" spans="1:10">
      <c r="A1038" t="s">
        <v>257</v>
      </c>
      <c r="B1038" t="s">
        <v>259</v>
      </c>
      <c r="C1038" s="20">
        <v>2043</v>
      </c>
      <c r="D1038" t="s">
        <v>232</v>
      </c>
      <c r="E1038" s="22">
        <v>13168.344020878299</v>
      </c>
      <c r="F1038" s="22">
        <v>9033.8922100611999</v>
      </c>
      <c r="G1038" s="10">
        <v>9033.89057082213</v>
      </c>
      <c r="H1038" s="23">
        <f t="shared" si="32"/>
        <v>-1.6392390698456438E-3</v>
      </c>
      <c r="I1038" s="10">
        <v>13168.339072634901</v>
      </c>
      <c r="J1038" s="23">
        <f t="shared" si="33"/>
        <v>-4.9482433987577679E-3</v>
      </c>
    </row>
    <row r="1039" spans="1:10">
      <c r="A1039" t="s">
        <v>257</v>
      </c>
      <c r="B1039" t="s">
        <v>259</v>
      </c>
      <c r="C1039" s="20">
        <v>2043</v>
      </c>
      <c r="D1039" t="s">
        <v>272</v>
      </c>
      <c r="E1039" s="22">
        <v>612740.07355113199</v>
      </c>
      <c r="F1039" s="22">
        <v>213029.20630478801</v>
      </c>
      <c r="G1039" s="10">
        <v>213029.19765193301</v>
      </c>
      <c r="H1039" s="23">
        <f t="shared" si="32"/>
        <v>-8.6528550018556416E-3</v>
      </c>
      <c r="I1039" s="10">
        <v>612739.13039442897</v>
      </c>
      <c r="J1039" s="23">
        <f t="shared" si="33"/>
        <v>-0.94315670302603394</v>
      </c>
    </row>
    <row r="1040" spans="1:10">
      <c r="A1040" t="s">
        <v>257</v>
      </c>
      <c r="B1040" t="s">
        <v>259</v>
      </c>
      <c r="C1040" s="20">
        <v>2043</v>
      </c>
      <c r="D1040" t="s">
        <v>208</v>
      </c>
      <c r="E1040" s="22">
        <v>125356.88790685</v>
      </c>
      <c r="F1040" s="22">
        <v>75396.390225213996</v>
      </c>
      <c r="G1040" s="10">
        <v>75396.380272277296</v>
      </c>
      <c r="H1040" s="23">
        <f t="shared" si="32"/>
        <v>-9.9529366998467594E-3</v>
      </c>
      <c r="I1040" s="10">
        <v>125356.860393586</v>
      </c>
      <c r="J1040" s="23">
        <f t="shared" si="33"/>
        <v>-2.7513263994478621E-2</v>
      </c>
    </row>
    <row r="1041" spans="1:10">
      <c r="A1041" t="s">
        <v>257</v>
      </c>
      <c r="B1041" t="s">
        <v>259</v>
      </c>
      <c r="C1041" s="20">
        <v>2043</v>
      </c>
      <c r="D1041" t="s">
        <v>218</v>
      </c>
      <c r="E1041" s="22">
        <v>310987.991101227</v>
      </c>
      <c r="F1041" s="22">
        <v>273603.63549758098</v>
      </c>
      <c r="G1041" s="10">
        <v>273603.58671314199</v>
      </c>
      <c r="H1041" s="23">
        <f t="shared" si="32"/>
        <v>-4.8784438986331224E-2</v>
      </c>
      <c r="I1041" s="10">
        <v>310987.82959968102</v>
      </c>
      <c r="J1041" s="23">
        <f t="shared" si="33"/>
        <v>-0.16150154598290101</v>
      </c>
    </row>
    <row r="1042" spans="1:10">
      <c r="A1042" t="s">
        <v>257</v>
      </c>
      <c r="B1042" t="s">
        <v>259</v>
      </c>
      <c r="C1042" s="20">
        <v>2043</v>
      </c>
      <c r="D1042" t="s">
        <v>222</v>
      </c>
      <c r="E1042" s="22">
        <v>459724.73332056397</v>
      </c>
      <c r="F1042" s="22">
        <v>301843.10801069601</v>
      </c>
      <c r="G1042" s="10">
        <v>301843.05848118901</v>
      </c>
      <c r="H1042" s="23">
        <f t="shared" si="32"/>
        <v>-4.9529506999533623E-2</v>
      </c>
      <c r="I1042" s="10">
        <v>459724.43279649201</v>
      </c>
      <c r="J1042" s="23">
        <f t="shared" si="33"/>
        <v>-0.30052407196490094</v>
      </c>
    </row>
    <row r="1043" spans="1:10">
      <c r="A1043" t="s">
        <v>257</v>
      </c>
      <c r="B1043" t="s">
        <v>259</v>
      </c>
      <c r="C1043" s="20">
        <v>2043</v>
      </c>
      <c r="D1043" t="s">
        <v>226</v>
      </c>
      <c r="E1043" s="22">
        <v>316066.915472881</v>
      </c>
      <c r="F1043" s="22">
        <v>177667.36951760601</v>
      </c>
      <c r="G1043" s="10">
        <v>177667.36412351401</v>
      </c>
      <c r="H1043" s="23">
        <f t="shared" si="32"/>
        <v>-5.3940920042805374E-3</v>
      </c>
      <c r="I1043" s="10">
        <v>316066.79611552902</v>
      </c>
      <c r="J1043" s="23">
        <f t="shared" si="33"/>
        <v>-0.11935735197039321</v>
      </c>
    </row>
    <row r="1044" spans="1:10">
      <c r="A1044" t="s">
        <v>257</v>
      </c>
      <c r="B1044" t="s">
        <v>259</v>
      </c>
      <c r="C1044" s="20">
        <v>2043</v>
      </c>
      <c r="D1044" t="s">
        <v>254</v>
      </c>
      <c r="E1044" s="22">
        <v>32911.880571856003</v>
      </c>
      <c r="F1044" s="22">
        <v>3748.04941060598</v>
      </c>
      <c r="G1044" s="10">
        <v>3804.5292924854298</v>
      </c>
      <c r="H1044" s="23">
        <f t="shared" si="32"/>
        <v>56.479881879449749</v>
      </c>
      <c r="I1044" s="10">
        <v>32911.880511168398</v>
      </c>
      <c r="J1044" s="23">
        <f t="shared" si="33"/>
        <v>-6.06876055826433E-5</v>
      </c>
    </row>
    <row r="1045" spans="1:10">
      <c r="A1045" t="s">
        <v>257</v>
      </c>
      <c r="B1045" t="s">
        <v>259</v>
      </c>
      <c r="C1045" s="20">
        <v>2044</v>
      </c>
      <c r="D1045" t="s">
        <v>232</v>
      </c>
      <c r="E1045" s="22">
        <v>13576.074901771201</v>
      </c>
      <c r="F1045" s="22">
        <v>9234.8016859203999</v>
      </c>
      <c r="G1045" s="10">
        <v>9234.7997579034109</v>
      </c>
      <c r="H1045" s="23">
        <f t="shared" si="32"/>
        <v>-1.9280169890407706E-3</v>
      </c>
      <c r="I1045" s="10">
        <v>13576.069379708</v>
      </c>
      <c r="J1045" s="23">
        <f t="shared" si="33"/>
        <v>-5.5220632002601633E-3</v>
      </c>
    </row>
    <row r="1046" spans="1:10">
      <c r="A1046" t="s">
        <v>257</v>
      </c>
      <c r="B1046" t="s">
        <v>259</v>
      </c>
      <c r="C1046" s="20">
        <v>2044</v>
      </c>
      <c r="D1046" t="s">
        <v>272</v>
      </c>
      <c r="E1046" s="22">
        <v>618869.21764466702</v>
      </c>
      <c r="F1046" s="22">
        <v>217059.27422057101</v>
      </c>
      <c r="G1046" s="10">
        <v>217059.26370778799</v>
      </c>
      <c r="H1046" s="23">
        <f t="shared" si="32"/>
        <v>-1.0512783017475158E-2</v>
      </c>
      <c r="I1046" s="10">
        <v>618868.16828813695</v>
      </c>
      <c r="J1046" s="23">
        <f t="shared" si="33"/>
        <v>-1.0493565300712362</v>
      </c>
    </row>
    <row r="1047" spans="1:10">
      <c r="A1047" t="s">
        <v>257</v>
      </c>
      <c r="B1047" t="s">
        <v>259</v>
      </c>
      <c r="C1047" s="20">
        <v>2044</v>
      </c>
      <c r="D1047" t="s">
        <v>208</v>
      </c>
      <c r="E1047" s="22">
        <v>128575.793607618</v>
      </c>
      <c r="F1047" s="22">
        <v>77223.950205909903</v>
      </c>
      <c r="G1047" s="10">
        <v>77223.938294864303</v>
      </c>
      <c r="H1047" s="23">
        <f t="shared" si="32"/>
        <v>-1.1911045599845238E-2</v>
      </c>
      <c r="I1047" s="10">
        <v>128575.76187715201</v>
      </c>
      <c r="J1047" s="23">
        <f t="shared" si="33"/>
        <v>-3.1730465998407453E-2</v>
      </c>
    </row>
    <row r="1048" spans="1:10">
      <c r="A1048" t="s">
        <v>257</v>
      </c>
      <c r="B1048" t="s">
        <v>259</v>
      </c>
      <c r="C1048" s="20">
        <v>2044</v>
      </c>
      <c r="D1048" t="s">
        <v>218</v>
      </c>
      <c r="E1048" s="22">
        <v>317054.17832991597</v>
      </c>
      <c r="F1048" s="22">
        <v>278610.88116617</v>
      </c>
      <c r="G1048" s="10">
        <v>278610.82254443399</v>
      </c>
      <c r="H1048" s="23">
        <f t="shared" si="32"/>
        <v>-5.8621736010536551E-2</v>
      </c>
      <c r="I1048" s="10">
        <v>317053.99471248803</v>
      </c>
      <c r="J1048" s="23">
        <f t="shared" si="33"/>
        <v>-0.18361742794513702</v>
      </c>
    </row>
    <row r="1049" spans="1:10">
      <c r="A1049" t="s">
        <v>257</v>
      </c>
      <c r="B1049" t="s">
        <v>259</v>
      </c>
      <c r="C1049" s="20">
        <v>2044</v>
      </c>
      <c r="D1049" t="s">
        <v>222</v>
      </c>
      <c r="E1049" s="22">
        <v>468782.01301141502</v>
      </c>
      <c r="F1049" s="22">
        <v>305766.583594508</v>
      </c>
      <c r="G1049" s="10">
        <v>305766.52493817301</v>
      </c>
      <c r="H1049" s="23">
        <f t="shared" si="32"/>
        <v>-5.8656334993429482E-2</v>
      </c>
      <c r="I1049" s="10">
        <v>468781.67446116201</v>
      </c>
      <c r="J1049" s="23">
        <f t="shared" si="33"/>
        <v>-0.33855025301454589</v>
      </c>
    </row>
    <row r="1050" spans="1:10">
      <c r="A1050" t="s">
        <v>257</v>
      </c>
      <c r="B1050" t="s">
        <v>259</v>
      </c>
      <c r="C1050" s="20">
        <v>2044</v>
      </c>
      <c r="D1050" t="s">
        <v>226</v>
      </c>
      <c r="E1050" s="22">
        <v>323729.36228786001</v>
      </c>
      <c r="F1050" s="22">
        <v>181281.042580963</v>
      </c>
      <c r="G1050" s="10">
        <v>181281.035990996</v>
      </c>
      <c r="H1050" s="23">
        <f t="shared" si="32"/>
        <v>-6.5899670007638633E-3</v>
      </c>
      <c r="I1050" s="10">
        <v>323729.22678773402</v>
      </c>
      <c r="J1050" s="23">
        <f t="shared" si="33"/>
        <v>-0.13550012599444017</v>
      </c>
    </row>
    <row r="1051" spans="1:10">
      <c r="A1051" t="s">
        <v>257</v>
      </c>
      <c r="B1051" t="s">
        <v>259</v>
      </c>
      <c r="C1051" s="20">
        <v>2044</v>
      </c>
      <c r="D1051" t="s">
        <v>254</v>
      </c>
      <c r="E1051" s="22">
        <v>32907.508763577804</v>
      </c>
      <c r="F1051" s="22">
        <v>3694.40943138286</v>
      </c>
      <c r="G1051" s="10">
        <v>3752.9909050923202</v>
      </c>
      <c r="H1051" s="23">
        <f t="shared" si="32"/>
        <v>58.58147370946017</v>
      </c>
      <c r="I1051" s="10">
        <v>32907.508695295597</v>
      </c>
      <c r="J1051" s="23">
        <f t="shared" si="33"/>
        <v>-6.8282206484582275E-5</v>
      </c>
    </row>
    <row r="1052" spans="1:10">
      <c r="A1052" t="s">
        <v>257</v>
      </c>
      <c r="B1052" t="s">
        <v>259</v>
      </c>
      <c r="C1052" s="20">
        <v>2045</v>
      </c>
      <c r="D1052" t="s">
        <v>232</v>
      </c>
      <c r="E1052" s="22">
        <v>13992.9633063519</v>
      </c>
      <c r="F1052" s="22">
        <v>9443.9192379370506</v>
      </c>
      <c r="G1052" s="10">
        <v>9443.9169888776105</v>
      </c>
      <c r="H1052" s="23">
        <f t="shared" si="32"/>
        <v>-2.2490594401460839E-3</v>
      </c>
      <c r="I1052" s="10">
        <v>13992.9571695542</v>
      </c>
      <c r="J1052" s="23">
        <f t="shared" si="33"/>
        <v>-6.1367976995825302E-3</v>
      </c>
    </row>
    <row r="1053" spans="1:10">
      <c r="A1053" t="s">
        <v>257</v>
      </c>
      <c r="B1053" t="s">
        <v>259</v>
      </c>
      <c r="C1053" s="20">
        <v>2045</v>
      </c>
      <c r="D1053" t="s">
        <v>272</v>
      </c>
      <c r="E1053" s="22">
        <v>624836.24455388996</v>
      </c>
      <c r="F1053" s="22">
        <v>221097.21887839201</v>
      </c>
      <c r="G1053" s="10">
        <v>221097.20620145899</v>
      </c>
      <c r="H1053" s="23">
        <f t="shared" si="32"/>
        <v>-1.2676933023612946E-2</v>
      </c>
      <c r="I1053" s="10">
        <v>624835.08271993301</v>
      </c>
      <c r="J1053" s="23">
        <f t="shared" si="33"/>
        <v>-1.1618339569540694</v>
      </c>
    </row>
    <row r="1054" spans="1:10">
      <c r="A1054" t="s">
        <v>257</v>
      </c>
      <c r="B1054" t="s">
        <v>259</v>
      </c>
      <c r="C1054" s="20">
        <v>2045</v>
      </c>
      <c r="D1054" t="s">
        <v>208</v>
      </c>
      <c r="E1054" s="22">
        <v>131773.89456737801</v>
      </c>
      <c r="F1054" s="22">
        <v>79093.546649363794</v>
      </c>
      <c r="G1054" s="10">
        <v>79093.532506875999</v>
      </c>
      <c r="H1054" s="23">
        <f t="shared" si="32"/>
        <v>-1.414248779474292E-2</v>
      </c>
      <c r="I1054" s="10">
        <v>131773.85805938399</v>
      </c>
      <c r="J1054" s="23">
        <f t="shared" si="33"/>
        <v>-3.6507994023850188E-2</v>
      </c>
    </row>
    <row r="1055" spans="1:10">
      <c r="A1055" t="s">
        <v>257</v>
      </c>
      <c r="B1055" t="s">
        <v>259</v>
      </c>
      <c r="C1055" s="20">
        <v>2045</v>
      </c>
      <c r="D1055" t="s">
        <v>218</v>
      </c>
      <c r="E1055" s="22">
        <v>323049.479824754</v>
      </c>
      <c r="F1055" s="22">
        <v>283683.17490906699</v>
      </c>
      <c r="G1055" s="10">
        <v>283683.10507360101</v>
      </c>
      <c r="H1055" s="23">
        <f t="shared" si="32"/>
        <v>-6.9835465983487666E-2</v>
      </c>
      <c r="I1055" s="10">
        <v>323049.27200499299</v>
      </c>
      <c r="J1055" s="23">
        <f t="shared" si="33"/>
        <v>-0.20781976100988686</v>
      </c>
    </row>
    <row r="1056" spans="1:10">
      <c r="A1056" t="s">
        <v>257</v>
      </c>
      <c r="B1056" t="s">
        <v>259</v>
      </c>
      <c r="C1056" s="20">
        <v>2045</v>
      </c>
      <c r="D1056" t="s">
        <v>222</v>
      </c>
      <c r="E1056" s="22">
        <v>477791.48736719601</v>
      </c>
      <c r="F1056" s="22">
        <v>310050.944670945</v>
      </c>
      <c r="G1056" s="10">
        <v>310050.875761798</v>
      </c>
      <c r="H1056" s="23">
        <f t="shared" si="32"/>
        <v>-6.890914699761197E-2</v>
      </c>
      <c r="I1056" s="10">
        <v>477791.10772408801</v>
      </c>
      <c r="J1056" s="23">
        <f t="shared" si="33"/>
        <v>-0.37964310799725354</v>
      </c>
    </row>
    <row r="1057" spans="1:10">
      <c r="A1057" t="s">
        <v>257</v>
      </c>
      <c r="B1057" t="s">
        <v>259</v>
      </c>
      <c r="C1057" s="20">
        <v>2045</v>
      </c>
      <c r="D1057" t="s">
        <v>226</v>
      </c>
      <c r="E1057" s="22">
        <v>331375.78170470102</v>
      </c>
      <c r="F1057" s="22">
        <v>185115.98007615501</v>
      </c>
      <c r="G1057" s="10">
        <v>185115.97208092501</v>
      </c>
      <c r="H1057" s="23">
        <f t="shared" si="32"/>
        <v>-7.9952300002332777E-3</v>
      </c>
      <c r="I1057" s="10">
        <v>331375.62850434298</v>
      </c>
      <c r="J1057" s="23">
        <f t="shared" si="33"/>
        <v>-0.1532003580359742</v>
      </c>
    </row>
    <row r="1058" spans="1:10">
      <c r="A1058" t="s">
        <v>257</v>
      </c>
      <c r="B1058" t="s">
        <v>259</v>
      </c>
      <c r="C1058" s="20">
        <v>2045</v>
      </c>
      <c r="D1058" t="s">
        <v>254</v>
      </c>
      <c r="E1058" s="22">
        <v>32911.922162137897</v>
      </c>
      <c r="F1058" s="22">
        <v>3639.9721929560901</v>
      </c>
      <c r="G1058" s="10">
        <v>3700.6391374935802</v>
      </c>
      <c r="H1058" s="23">
        <f t="shared" si="32"/>
        <v>60.666944537490053</v>
      </c>
      <c r="I1058" s="10">
        <v>32911.922085827602</v>
      </c>
      <c r="J1058" s="23">
        <f t="shared" si="33"/>
        <v>-7.631029438925907E-5</v>
      </c>
    </row>
    <row r="1059" spans="1:10">
      <c r="A1059" t="s">
        <v>257</v>
      </c>
      <c r="B1059" t="s">
        <v>259</v>
      </c>
      <c r="C1059" s="20">
        <v>2046</v>
      </c>
      <c r="D1059" t="s">
        <v>232</v>
      </c>
      <c r="E1059" s="22">
        <v>14416.908076515499</v>
      </c>
      <c r="F1059" s="22">
        <v>9662.5598283346408</v>
      </c>
      <c r="G1059" s="10">
        <v>9662.5572252420698</v>
      </c>
      <c r="H1059" s="23">
        <f t="shared" si="32"/>
        <v>-2.6030925710074371E-3</v>
      </c>
      <c r="I1059" s="10">
        <v>14416.9012821335</v>
      </c>
      <c r="J1059" s="23">
        <f t="shared" si="33"/>
        <v>-6.7943819994980004E-3</v>
      </c>
    </row>
    <row r="1060" spans="1:10">
      <c r="A1060" t="s">
        <v>257</v>
      </c>
      <c r="B1060" t="s">
        <v>259</v>
      </c>
      <c r="C1060" s="20">
        <v>2046</v>
      </c>
      <c r="D1060" t="s">
        <v>272</v>
      </c>
      <c r="E1060" s="22">
        <v>630634.73518164002</v>
      </c>
      <c r="F1060" s="22">
        <v>225087.49982846601</v>
      </c>
      <c r="G1060" s="10">
        <v>225087.48463903999</v>
      </c>
      <c r="H1060" s="23">
        <f t="shared" si="32"/>
        <v>-1.5189426019787788E-2</v>
      </c>
      <c r="I1060" s="10">
        <v>630633.45443870698</v>
      </c>
      <c r="J1060" s="23">
        <f t="shared" si="33"/>
        <v>-1.2807429330423474</v>
      </c>
    </row>
    <row r="1061" spans="1:10">
      <c r="A1061" t="s">
        <v>257</v>
      </c>
      <c r="B1061" t="s">
        <v>259</v>
      </c>
      <c r="C1061" s="20">
        <v>2046</v>
      </c>
      <c r="D1061" t="s">
        <v>208</v>
      </c>
      <c r="E1061" s="22">
        <v>134937.42429605199</v>
      </c>
      <c r="F1061" s="22">
        <v>80987.4614465833</v>
      </c>
      <c r="G1061" s="10">
        <v>80987.444769686394</v>
      </c>
      <c r="H1061" s="23">
        <f t="shared" si="32"/>
        <v>-1.6676896906574257E-2</v>
      </c>
      <c r="I1061" s="10">
        <v>134937.38236869901</v>
      </c>
      <c r="J1061" s="23">
        <f t="shared" si="33"/>
        <v>-4.1927352984203026E-2</v>
      </c>
    </row>
    <row r="1062" spans="1:10">
      <c r="A1062" t="s">
        <v>257</v>
      </c>
      <c r="B1062" t="s">
        <v>259</v>
      </c>
      <c r="C1062" s="20">
        <v>2046</v>
      </c>
      <c r="D1062" t="s">
        <v>218</v>
      </c>
      <c r="E1062" s="22">
        <v>328956.684705458</v>
      </c>
      <c r="F1062" s="22">
        <v>288722.087115995</v>
      </c>
      <c r="G1062" s="10">
        <v>288722.00455675402</v>
      </c>
      <c r="H1062" s="23">
        <f t="shared" si="32"/>
        <v>-8.2559240981936455E-2</v>
      </c>
      <c r="I1062" s="10">
        <v>328956.45042599202</v>
      </c>
      <c r="J1062" s="23">
        <f t="shared" si="33"/>
        <v>-0.23427946597803384</v>
      </c>
    </row>
    <row r="1063" spans="1:10">
      <c r="A1063" t="s">
        <v>257</v>
      </c>
      <c r="B1063" t="s">
        <v>259</v>
      </c>
      <c r="C1063" s="20">
        <v>2046</v>
      </c>
      <c r="D1063" t="s">
        <v>222</v>
      </c>
      <c r="E1063" s="22">
        <v>486729.94600805099</v>
      </c>
      <c r="F1063" s="22">
        <v>314651.19733376399</v>
      </c>
      <c r="G1063" s="10">
        <v>314651.11694933701</v>
      </c>
      <c r="H1063" s="23">
        <f t="shared" si="32"/>
        <v>-8.0384426983073354E-2</v>
      </c>
      <c r="I1063" s="10">
        <v>486729.52198495099</v>
      </c>
      <c r="J1063" s="23">
        <f t="shared" si="33"/>
        <v>-0.42402310000034049</v>
      </c>
    </row>
    <row r="1064" spans="1:10">
      <c r="A1064" t="s">
        <v>257</v>
      </c>
      <c r="B1064" t="s">
        <v>259</v>
      </c>
      <c r="C1064" s="20">
        <v>2046</v>
      </c>
      <c r="D1064" t="s">
        <v>226</v>
      </c>
      <c r="E1064" s="22">
        <v>338982.85790221998</v>
      </c>
      <c r="F1064" s="22">
        <v>189123.720661837</v>
      </c>
      <c r="G1064" s="10">
        <v>189123.71101565199</v>
      </c>
      <c r="H1064" s="23">
        <f t="shared" si="32"/>
        <v>-9.6461850043851882E-3</v>
      </c>
      <c r="I1064" s="10">
        <v>338982.68530340499</v>
      </c>
      <c r="J1064" s="23">
        <f t="shared" si="33"/>
        <v>-0.17259881499921903</v>
      </c>
    </row>
    <row r="1065" spans="1:10">
      <c r="A1065" t="s">
        <v>257</v>
      </c>
      <c r="B1065" t="s">
        <v>259</v>
      </c>
      <c r="C1065" s="20">
        <v>2046</v>
      </c>
      <c r="D1065" t="s">
        <v>254</v>
      </c>
      <c r="E1065" s="22">
        <v>32925.709771766298</v>
      </c>
      <c r="F1065" s="22">
        <v>3584.2160266845399</v>
      </c>
      <c r="G1065" s="10">
        <v>3646.9492853438401</v>
      </c>
      <c r="H1065" s="23">
        <f t="shared" si="32"/>
        <v>62.733258659300191</v>
      </c>
      <c r="I1065" s="10">
        <v>32925.709686976297</v>
      </c>
      <c r="J1065" s="23">
        <f t="shared" si="33"/>
        <v>-8.479000098304823E-5</v>
      </c>
    </row>
    <row r="1066" spans="1:10">
      <c r="A1066" t="s">
        <v>257</v>
      </c>
      <c r="B1066" t="s">
        <v>259</v>
      </c>
      <c r="C1066" s="20">
        <v>2047</v>
      </c>
      <c r="D1066" t="s">
        <v>232</v>
      </c>
      <c r="E1066" s="22">
        <v>14845.8130758183</v>
      </c>
      <c r="F1066" s="22">
        <v>9884.2593595560993</v>
      </c>
      <c r="G1066" s="10">
        <v>9884.2563696177494</v>
      </c>
      <c r="H1066" s="23">
        <f t="shared" si="32"/>
        <v>-2.9899383498559473E-3</v>
      </c>
      <c r="I1066" s="10">
        <v>14845.805578470299</v>
      </c>
      <c r="J1066" s="23">
        <f t="shared" si="33"/>
        <v>-7.4973480004700832E-3</v>
      </c>
    </row>
    <row r="1067" spans="1:10">
      <c r="A1067" t="s">
        <v>257</v>
      </c>
      <c r="B1067" t="s">
        <v>259</v>
      </c>
      <c r="C1067" s="20">
        <v>2047</v>
      </c>
      <c r="D1067" t="s">
        <v>272</v>
      </c>
      <c r="E1067" s="22">
        <v>636255.06937674806</v>
      </c>
      <c r="F1067" s="22">
        <v>228919.346369582</v>
      </c>
      <c r="G1067" s="10">
        <v>228919.32828000799</v>
      </c>
      <c r="H1067" s="23">
        <f t="shared" si="32"/>
        <v>-1.8089574004989117E-2</v>
      </c>
      <c r="I1067" s="10">
        <v>636253.66315163404</v>
      </c>
      <c r="J1067" s="23">
        <f t="shared" si="33"/>
        <v>-1.4062251140130684</v>
      </c>
    </row>
    <row r="1068" spans="1:10">
      <c r="A1068" t="s">
        <v>257</v>
      </c>
      <c r="B1068" t="s">
        <v>259</v>
      </c>
      <c r="C1068" s="20">
        <v>2047</v>
      </c>
      <c r="D1068" t="s">
        <v>208</v>
      </c>
      <c r="E1068" s="22">
        <v>138055.47580333499</v>
      </c>
      <c r="F1068" s="22">
        <v>82863.255933656299</v>
      </c>
      <c r="G1068" s="10">
        <v>82863.236389872996</v>
      </c>
      <c r="H1068" s="23">
        <f t="shared" si="32"/>
        <v>-1.9543783302651718E-2</v>
      </c>
      <c r="I1068" s="10">
        <v>138055.42772576699</v>
      </c>
      <c r="J1068" s="23">
        <f t="shared" si="33"/>
        <v>-4.8077568004373461E-2</v>
      </c>
    </row>
    <row r="1069" spans="1:10">
      <c r="A1069" t="s">
        <v>257</v>
      </c>
      <c r="B1069" t="s">
        <v>259</v>
      </c>
      <c r="C1069" s="20">
        <v>2047</v>
      </c>
      <c r="D1069" t="s">
        <v>218</v>
      </c>
      <c r="E1069" s="22">
        <v>334760.55236454302</v>
      </c>
      <c r="F1069" s="22">
        <v>293585.67776503298</v>
      </c>
      <c r="G1069" s="10">
        <v>293585.58082425798</v>
      </c>
      <c r="H1069" s="23">
        <f t="shared" si="32"/>
        <v>-9.6940774994436651E-2</v>
      </c>
      <c r="I1069" s="10">
        <v>334760.28919771599</v>
      </c>
      <c r="J1069" s="23">
        <f t="shared" si="33"/>
        <v>-0.26316682703327388</v>
      </c>
    </row>
    <row r="1070" spans="1:10">
      <c r="A1070" t="s">
        <v>257</v>
      </c>
      <c r="B1070" t="s">
        <v>259</v>
      </c>
      <c r="C1070" s="20">
        <v>2047</v>
      </c>
      <c r="D1070" t="s">
        <v>222</v>
      </c>
      <c r="E1070" s="22">
        <v>495570.30655121303</v>
      </c>
      <c r="F1070" s="22">
        <v>319399.57725631201</v>
      </c>
      <c r="G1070" s="10">
        <v>319399.48409933399</v>
      </c>
      <c r="H1070" s="23">
        <f t="shared" si="32"/>
        <v>-9.3156978022307158E-2</v>
      </c>
      <c r="I1070" s="10">
        <v>495569.83465080202</v>
      </c>
      <c r="J1070" s="23">
        <f t="shared" si="33"/>
        <v>-0.47190041100839153</v>
      </c>
    </row>
    <row r="1071" spans="1:10">
      <c r="A1071" t="s">
        <v>257</v>
      </c>
      <c r="B1071" t="s">
        <v>259</v>
      </c>
      <c r="C1071" s="20">
        <v>2047</v>
      </c>
      <c r="D1071" t="s">
        <v>226</v>
      </c>
      <c r="E1071" s="22">
        <v>346526.252826482</v>
      </c>
      <c r="F1071" s="22">
        <v>193198.044341056</v>
      </c>
      <c r="G1071" s="10">
        <v>193198.03276371799</v>
      </c>
      <c r="H1071" s="23">
        <f t="shared" si="32"/>
        <v>-1.1577338009374216E-2</v>
      </c>
      <c r="I1071" s="10">
        <v>346526.058989921</v>
      </c>
      <c r="J1071" s="23">
        <f t="shared" si="33"/>
        <v>-0.19383656099671498</v>
      </c>
    </row>
    <row r="1072" spans="1:10">
      <c r="A1072" t="s">
        <v>257</v>
      </c>
      <c r="B1072" t="s">
        <v>259</v>
      </c>
      <c r="C1072" s="20">
        <v>2047</v>
      </c>
      <c r="D1072" t="s">
        <v>254</v>
      </c>
      <c r="E1072" s="22">
        <v>32947.883357751401</v>
      </c>
      <c r="F1072" s="22">
        <v>3526.6225775437201</v>
      </c>
      <c r="G1072" s="10">
        <v>3591.30660045174</v>
      </c>
      <c r="H1072" s="23">
        <f t="shared" si="32"/>
        <v>64.68402290801987</v>
      </c>
      <c r="I1072" s="10">
        <v>32947.883264015203</v>
      </c>
      <c r="J1072" s="23">
        <f t="shared" si="33"/>
        <v>-9.3736198323313147E-5</v>
      </c>
    </row>
    <row r="1073" spans="1:10">
      <c r="A1073" t="s">
        <v>257</v>
      </c>
      <c r="B1073" t="s">
        <v>259</v>
      </c>
      <c r="C1073" s="20">
        <v>2048</v>
      </c>
      <c r="D1073" t="s">
        <v>232</v>
      </c>
      <c r="E1073" s="22">
        <v>15278.671792855101</v>
      </c>
      <c r="F1073" s="22">
        <v>10106.7507016462</v>
      </c>
      <c r="G1073" s="10">
        <v>10106.7472909022</v>
      </c>
      <c r="H1073" s="23">
        <f t="shared" si="32"/>
        <v>-3.4107440005755052E-3</v>
      </c>
      <c r="I1073" s="10">
        <v>15278.663545413299</v>
      </c>
      <c r="J1073" s="23">
        <f t="shared" si="33"/>
        <v>-8.2474418013589457E-3</v>
      </c>
    </row>
    <row r="1074" spans="1:10">
      <c r="A1074" t="s">
        <v>257</v>
      </c>
      <c r="B1074" t="s">
        <v>259</v>
      </c>
      <c r="C1074" s="20">
        <v>2048</v>
      </c>
      <c r="D1074" t="s">
        <v>272</v>
      </c>
      <c r="E1074" s="22">
        <v>641693.91769876704</v>
      </c>
      <c r="F1074" s="22">
        <v>232567.245746259</v>
      </c>
      <c r="G1074" s="10">
        <v>232567.22432602101</v>
      </c>
      <c r="H1074" s="23">
        <f t="shared" si="32"/>
        <v>-2.1420237986603752E-2</v>
      </c>
      <c r="I1074" s="10">
        <v>641692.37951910705</v>
      </c>
      <c r="J1074" s="23">
        <f t="shared" si="33"/>
        <v>-1.5381796599831432</v>
      </c>
    </row>
    <row r="1075" spans="1:10">
      <c r="A1075" t="s">
        <v>257</v>
      </c>
      <c r="B1075" t="s">
        <v>259</v>
      </c>
      <c r="C1075" s="20">
        <v>2048</v>
      </c>
      <c r="D1075" t="s">
        <v>208</v>
      </c>
      <c r="E1075" s="22">
        <v>141123.555156905</v>
      </c>
      <c r="F1075" s="22">
        <v>84706.0438476938</v>
      </c>
      <c r="G1075" s="10">
        <v>84706.021079665297</v>
      </c>
      <c r="H1075" s="23">
        <f t="shared" si="32"/>
        <v>-2.2768028502468951E-2</v>
      </c>
      <c r="I1075" s="10">
        <v>141123.50011586599</v>
      </c>
      <c r="J1075" s="23">
        <f t="shared" si="33"/>
        <v>-5.5041039013303816E-2</v>
      </c>
    </row>
    <row r="1076" spans="1:10">
      <c r="A1076" t="s">
        <v>257</v>
      </c>
      <c r="B1076" t="s">
        <v>259</v>
      </c>
      <c r="C1076" s="20">
        <v>2048</v>
      </c>
      <c r="D1076" t="s">
        <v>218</v>
      </c>
      <c r="E1076" s="22">
        <v>340455.41701412201</v>
      </c>
      <c r="F1076" s="22">
        <v>298320.74903459701</v>
      </c>
      <c r="G1076" s="10">
        <v>298320.63592045702</v>
      </c>
      <c r="H1076" s="23">
        <f t="shared" si="32"/>
        <v>-0.11311413999646902</v>
      </c>
      <c r="I1076" s="10">
        <v>340455.12240811501</v>
      </c>
      <c r="J1076" s="23">
        <f t="shared" si="33"/>
        <v>-0.29460600699530914</v>
      </c>
    </row>
    <row r="1077" spans="1:10">
      <c r="A1077" t="s">
        <v>257</v>
      </c>
      <c r="B1077" t="s">
        <v>259</v>
      </c>
      <c r="C1077" s="20">
        <v>2048</v>
      </c>
      <c r="D1077" t="s">
        <v>222</v>
      </c>
      <c r="E1077" s="22">
        <v>504299.55274849699</v>
      </c>
      <c r="F1077" s="22">
        <v>324217.71663453698</v>
      </c>
      <c r="G1077" s="10">
        <v>324217.60933358001</v>
      </c>
      <c r="H1077" s="23">
        <f t="shared" si="32"/>
        <v>-0.10730095696635544</v>
      </c>
      <c r="I1077" s="10">
        <v>504299.02934186702</v>
      </c>
      <c r="J1077" s="23">
        <f t="shared" si="33"/>
        <v>-0.52340662997448817</v>
      </c>
    </row>
    <row r="1078" spans="1:10">
      <c r="A1078" t="s">
        <v>257</v>
      </c>
      <c r="B1078" t="s">
        <v>259</v>
      </c>
      <c r="C1078" s="20">
        <v>2048</v>
      </c>
      <c r="D1078" t="s">
        <v>226</v>
      </c>
      <c r="E1078" s="22">
        <v>353994.86949455203</v>
      </c>
      <c r="F1078" s="22">
        <v>197309.29935907901</v>
      </c>
      <c r="G1078" s="10">
        <v>197309.285532157</v>
      </c>
      <c r="H1078" s="23">
        <f t="shared" si="32"/>
        <v>-1.3826922018779442E-2</v>
      </c>
      <c r="I1078" s="10">
        <v>353994.65246496501</v>
      </c>
      <c r="J1078" s="23">
        <f t="shared" si="33"/>
        <v>-0.21702958701644093</v>
      </c>
    </row>
    <row r="1079" spans="1:10">
      <c r="A1079" t="s">
        <v>257</v>
      </c>
      <c r="B1079" t="s">
        <v>259</v>
      </c>
      <c r="C1079" s="20">
        <v>2048</v>
      </c>
      <c r="D1079" t="s">
        <v>254</v>
      </c>
      <c r="E1079" s="22">
        <v>32976.845952086704</v>
      </c>
      <c r="F1079" s="22">
        <v>3467.0783413642998</v>
      </c>
      <c r="G1079" s="10">
        <v>3533.59051858982</v>
      </c>
      <c r="H1079" s="23">
        <f t="shared" si="32"/>
        <v>66.51217722552019</v>
      </c>
      <c r="I1079" s="10">
        <v>32976.845848930498</v>
      </c>
      <c r="J1079" s="23">
        <f t="shared" si="33"/>
        <v>-1.0315620602341369E-4</v>
      </c>
    </row>
    <row r="1080" spans="1:10">
      <c r="A1080" t="s">
        <v>257</v>
      </c>
      <c r="B1080" t="s">
        <v>259</v>
      </c>
      <c r="C1080" s="20">
        <v>2049</v>
      </c>
      <c r="D1080" t="s">
        <v>232</v>
      </c>
      <c r="E1080" s="22">
        <v>15714.240890577799</v>
      </c>
      <c r="F1080" s="22">
        <v>10334.661574157501</v>
      </c>
      <c r="G1080" s="10">
        <v>10334.6577056428</v>
      </c>
      <c r="H1080" s="23">
        <f t="shared" si="32"/>
        <v>-3.8685147010255605E-3</v>
      </c>
      <c r="I1080" s="10">
        <v>15714.231843961201</v>
      </c>
      <c r="J1080" s="23">
        <f t="shared" si="33"/>
        <v>-9.0466165984253166E-3</v>
      </c>
    </row>
    <row r="1081" spans="1:10">
      <c r="A1081" t="s">
        <v>257</v>
      </c>
      <c r="B1081" t="s">
        <v>259</v>
      </c>
      <c r="C1081" s="20">
        <v>2049</v>
      </c>
      <c r="D1081" t="s">
        <v>272</v>
      </c>
      <c r="E1081" s="22">
        <v>646956.22681782499</v>
      </c>
      <c r="F1081" s="22">
        <v>236184.46321812499</v>
      </c>
      <c r="G1081" s="10">
        <v>236184.43798160201</v>
      </c>
      <c r="H1081" s="23">
        <f t="shared" si="32"/>
        <v>-2.5236522982595488E-2</v>
      </c>
      <c r="I1081" s="10">
        <v>646954.55035600194</v>
      </c>
      <c r="J1081" s="23">
        <f t="shared" si="33"/>
        <v>-1.6764618230517954</v>
      </c>
    </row>
    <row r="1082" spans="1:10">
      <c r="A1082" t="s">
        <v>257</v>
      </c>
      <c r="B1082" t="s">
        <v>259</v>
      </c>
      <c r="C1082" s="20">
        <v>2049</v>
      </c>
      <c r="D1082" t="s">
        <v>208</v>
      </c>
      <c r="E1082" s="22">
        <v>144138.51618283</v>
      </c>
      <c r="F1082" s="22">
        <v>86568.096648631006</v>
      </c>
      <c r="G1082" s="10">
        <v>86568.0702641526</v>
      </c>
      <c r="H1082" s="23">
        <f t="shared" si="32"/>
        <v>-2.6384478405816481E-2</v>
      </c>
      <c r="I1082" s="10">
        <v>144138.45328369801</v>
      </c>
      <c r="J1082" s="23">
        <f t="shared" si="33"/>
        <v>-6.2899131997255608E-2</v>
      </c>
    </row>
    <row r="1083" spans="1:10">
      <c r="A1083" t="s">
        <v>257</v>
      </c>
      <c r="B1083" t="s">
        <v>259</v>
      </c>
      <c r="C1083" s="20">
        <v>2049</v>
      </c>
      <c r="D1083" t="s">
        <v>218</v>
      </c>
      <c r="E1083" s="22">
        <v>346038.74868942198</v>
      </c>
      <c r="F1083" s="22">
        <v>303093.29073721397</v>
      </c>
      <c r="G1083" s="10">
        <v>303093.15946859901</v>
      </c>
      <c r="H1083" s="23">
        <f t="shared" si="32"/>
        <v>-0.13126861496130005</v>
      </c>
      <c r="I1083" s="10">
        <v>346038.41995901999</v>
      </c>
      <c r="J1083" s="23">
        <f t="shared" si="33"/>
        <v>-0.32873040199046955</v>
      </c>
    </row>
    <row r="1084" spans="1:10">
      <c r="A1084" t="s">
        <v>257</v>
      </c>
      <c r="B1084" t="s">
        <v>259</v>
      </c>
      <c r="C1084" s="20">
        <v>2049</v>
      </c>
      <c r="D1084" t="s">
        <v>222</v>
      </c>
      <c r="E1084" s="22">
        <v>512909.074010993</v>
      </c>
      <c r="F1084" s="22">
        <v>329256.28536374302</v>
      </c>
      <c r="G1084" s="10">
        <v>329256.16241399501</v>
      </c>
      <c r="H1084" s="23">
        <f t="shared" si="32"/>
        <v>-0.12294974800897762</v>
      </c>
      <c r="I1084" s="10">
        <v>512908.49533258798</v>
      </c>
      <c r="J1084" s="23">
        <f t="shared" si="33"/>
        <v>-0.57867840502876788</v>
      </c>
    </row>
    <row r="1085" spans="1:10">
      <c r="A1085" t="s">
        <v>257</v>
      </c>
      <c r="B1085" t="s">
        <v>259</v>
      </c>
      <c r="C1085" s="20">
        <v>2049</v>
      </c>
      <c r="D1085" t="s">
        <v>226</v>
      </c>
      <c r="E1085" s="22">
        <v>361374.619641756</v>
      </c>
      <c r="F1085" s="22">
        <v>201565.478979323</v>
      </c>
      <c r="G1085" s="10">
        <v>201565.46253171301</v>
      </c>
      <c r="H1085" s="23">
        <f t="shared" si="32"/>
        <v>-1.6447609988972545E-2</v>
      </c>
      <c r="I1085" s="10">
        <v>361374.377334013</v>
      </c>
      <c r="J1085" s="23">
        <f t="shared" si="33"/>
        <v>-0.24230774299940094</v>
      </c>
    </row>
    <row r="1086" spans="1:10">
      <c r="A1086" t="s">
        <v>257</v>
      </c>
      <c r="B1086" t="s">
        <v>259</v>
      </c>
      <c r="C1086" s="20">
        <v>2049</v>
      </c>
      <c r="D1086" t="s">
        <v>254</v>
      </c>
      <c r="E1086" s="22">
        <v>33011.376943867297</v>
      </c>
      <c r="F1086" s="22">
        <v>3406.52181178399</v>
      </c>
      <c r="G1086" s="10">
        <v>3474.76789817908</v>
      </c>
      <c r="H1086" s="23">
        <f t="shared" si="32"/>
        <v>68.24608639509006</v>
      </c>
      <c r="I1086" s="10">
        <v>33011.376830813599</v>
      </c>
      <c r="J1086" s="23">
        <f t="shared" si="33"/>
        <v>-1.1305369844194502E-4</v>
      </c>
    </row>
    <row r="1087" spans="1:10">
      <c r="A1087" t="s">
        <v>257</v>
      </c>
      <c r="B1087" t="s">
        <v>259</v>
      </c>
      <c r="C1087" s="20">
        <v>2050</v>
      </c>
      <c r="D1087" t="s">
        <v>232</v>
      </c>
      <c r="E1087" s="22">
        <v>16150.751023590101</v>
      </c>
      <c r="F1087" s="22">
        <v>10564.6595152307</v>
      </c>
      <c r="G1087" s="10">
        <v>10564.6551505717</v>
      </c>
      <c r="H1087" s="23">
        <f t="shared" si="32"/>
        <v>-4.3646590002026642E-3</v>
      </c>
      <c r="I1087" s="10">
        <v>16150.7411265873</v>
      </c>
      <c r="J1087" s="23">
        <f t="shared" si="33"/>
        <v>-9.897002801153576E-3</v>
      </c>
    </row>
    <row r="1088" spans="1:10">
      <c r="A1088" t="s">
        <v>257</v>
      </c>
      <c r="B1088" t="s">
        <v>259</v>
      </c>
      <c r="C1088" s="20">
        <v>2050</v>
      </c>
      <c r="D1088" t="s">
        <v>272</v>
      </c>
      <c r="E1088" s="22">
        <v>652042.86982213997</v>
      </c>
      <c r="F1088" s="22">
        <v>239665.53197657701</v>
      </c>
      <c r="G1088" s="10">
        <v>239665.50238283601</v>
      </c>
      <c r="H1088" s="23">
        <f t="shared" si="32"/>
        <v>-2.9593740997370332E-2</v>
      </c>
      <c r="I1088" s="10">
        <v>652041.048852487</v>
      </c>
      <c r="J1088" s="23">
        <f t="shared" si="33"/>
        <v>-1.8209696529665962</v>
      </c>
    </row>
    <row r="1089" spans="1:10">
      <c r="A1089" t="s">
        <v>257</v>
      </c>
      <c r="B1089" t="s">
        <v>259</v>
      </c>
      <c r="C1089" s="20">
        <v>2050</v>
      </c>
      <c r="D1089" t="s">
        <v>208</v>
      </c>
      <c r="E1089" s="22">
        <v>147098.024508609</v>
      </c>
      <c r="F1089" s="22">
        <v>88407.382607102903</v>
      </c>
      <c r="G1089" s="10">
        <v>88407.352194463994</v>
      </c>
      <c r="H1089" s="23">
        <f t="shared" si="32"/>
        <v>-3.0412638909183443E-2</v>
      </c>
      <c r="I1089" s="10">
        <v>147097.95278152401</v>
      </c>
      <c r="J1089" s="23">
        <f t="shared" si="33"/>
        <v>-7.1727084985468537E-2</v>
      </c>
    </row>
    <row r="1090" spans="1:10">
      <c r="A1090" t="s">
        <v>257</v>
      </c>
      <c r="B1090" t="s">
        <v>259</v>
      </c>
      <c r="C1090" s="20">
        <v>2050</v>
      </c>
      <c r="D1090" t="s">
        <v>218</v>
      </c>
      <c r="E1090" s="22">
        <v>351505.05729873898</v>
      </c>
      <c r="F1090" s="22">
        <v>307720.19265992002</v>
      </c>
      <c r="G1090" s="10">
        <v>307720.04114350502</v>
      </c>
      <c r="H1090" s="23">
        <f t="shared" ref="H1090:H1153" si="34">G1090-F1090</f>
        <v>-0.1515164150041528</v>
      </c>
      <c r="I1090" s="10">
        <v>351504.691612483</v>
      </c>
      <c r="J1090" s="23">
        <f t="shared" ref="J1090:J1153" si="35">I1090-E1090</f>
        <v>-0.36568625597283244</v>
      </c>
    </row>
    <row r="1091" spans="1:10">
      <c r="A1091" t="s">
        <v>257</v>
      </c>
      <c r="B1091" t="s">
        <v>259</v>
      </c>
      <c r="C1091" s="20">
        <v>2050</v>
      </c>
      <c r="D1091" t="s">
        <v>222</v>
      </c>
      <c r="E1091" s="22">
        <v>521385.11923672498</v>
      </c>
      <c r="F1091" s="22">
        <v>334364.07413299399</v>
      </c>
      <c r="G1091" s="10">
        <v>334363.933966043</v>
      </c>
      <c r="H1091" s="23">
        <f t="shared" si="34"/>
        <v>-0.1401669509941712</v>
      </c>
      <c r="I1091" s="10">
        <v>521384.481349535</v>
      </c>
      <c r="J1091" s="23">
        <f t="shared" si="35"/>
        <v>-0.63788718997966498</v>
      </c>
    </row>
    <row r="1092" spans="1:10">
      <c r="A1092" t="s">
        <v>257</v>
      </c>
      <c r="B1092" t="s">
        <v>259</v>
      </c>
      <c r="C1092" s="20">
        <v>2050</v>
      </c>
      <c r="D1092" t="s">
        <v>226</v>
      </c>
      <c r="E1092" s="22">
        <v>368643.924997325</v>
      </c>
      <c r="F1092" s="22">
        <v>205861.902855458</v>
      </c>
      <c r="G1092" s="10">
        <v>205861.88336447501</v>
      </c>
      <c r="H1092" s="23">
        <f t="shared" si="34"/>
        <v>-1.949098298791796E-2</v>
      </c>
      <c r="I1092" s="10">
        <v>368643.65517464699</v>
      </c>
      <c r="J1092" s="23">
        <f t="shared" si="35"/>
        <v>-0.26982267800485715</v>
      </c>
    </row>
    <row r="1093" spans="1:10">
      <c r="A1093" t="s">
        <v>257</v>
      </c>
      <c r="B1093" t="s">
        <v>259</v>
      </c>
      <c r="C1093" s="20">
        <v>2050</v>
      </c>
      <c r="D1093" t="s">
        <v>254</v>
      </c>
      <c r="E1093" s="22">
        <v>33050.3542288557</v>
      </c>
      <c r="F1093" s="22">
        <v>3344.44769101873</v>
      </c>
      <c r="G1093" s="10">
        <v>3414.3731958804301</v>
      </c>
      <c r="H1093" s="23">
        <f t="shared" si="34"/>
        <v>69.925504861700119</v>
      </c>
      <c r="I1093" s="10">
        <v>33050.354105419901</v>
      </c>
      <c r="J1093" s="23">
        <f t="shared" si="35"/>
        <v>-1.2343579874141142E-4</v>
      </c>
    </row>
    <row r="1094" spans="1:10">
      <c r="A1094" t="s">
        <v>262</v>
      </c>
      <c r="B1094" t="s">
        <v>264</v>
      </c>
      <c r="C1094" s="20">
        <v>2025</v>
      </c>
      <c r="D1094" t="s">
        <v>232</v>
      </c>
      <c r="E1094" s="22">
        <v>8428.9060305542207</v>
      </c>
      <c r="F1094" s="22">
        <v>9668.8228063551105</v>
      </c>
      <c r="G1094" s="10">
        <v>9668.8228063551105</v>
      </c>
      <c r="H1094" s="23">
        <f t="shared" si="34"/>
        <v>0</v>
      </c>
      <c r="I1094" s="10">
        <v>8428.9060305542207</v>
      </c>
      <c r="J1094" s="23">
        <f t="shared" si="35"/>
        <v>0</v>
      </c>
    </row>
    <row r="1095" spans="1:10">
      <c r="A1095" t="s">
        <v>262</v>
      </c>
      <c r="B1095" t="s">
        <v>264</v>
      </c>
      <c r="C1095" s="20">
        <v>2025</v>
      </c>
      <c r="D1095" t="s">
        <v>272</v>
      </c>
      <c r="E1095" s="22">
        <v>479897.33372501301</v>
      </c>
      <c r="F1095" s="22">
        <v>159105.61174118199</v>
      </c>
      <c r="G1095" s="10">
        <v>159105.61174118199</v>
      </c>
      <c r="H1095" s="23">
        <f t="shared" si="34"/>
        <v>0</v>
      </c>
      <c r="I1095" s="10">
        <v>479897.33372501301</v>
      </c>
      <c r="J1095" s="23">
        <f t="shared" si="35"/>
        <v>0</v>
      </c>
    </row>
    <row r="1096" spans="1:10">
      <c r="A1096" t="s">
        <v>262</v>
      </c>
      <c r="B1096" t="s">
        <v>264</v>
      </c>
      <c r="C1096" s="20">
        <v>2025</v>
      </c>
      <c r="D1096" t="s">
        <v>208</v>
      </c>
      <c r="E1096" s="22">
        <v>76355.816778588094</v>
      </c>
      <c r="F1096" s="22">
        <v>63094.530810472199</v>
      </c>
      <c r="G1096" s="10">
        <v>63094.530810472199</v>
      </c>
      <c r="H1096" s="23">
        <f t="shared" si="34"/>
        <v>0</v>
      </c>
      <c r="I1096" s="10">
        <v>76355.816778588094</v>
      </c>
      <c r="J1096" s="23">
        <f t="shared" si="35"/>
        <v>0</v>
      </c>
    </row>
    <row r="1097" spans="1:10">
      <c r="A1097" t="s">
        <v>262</v>
      </c>
      <c r="B1097" t="s">
        <v>264</v>
      </c>
      <c r="C1097" s="20">
        <v>2025</v>
      </c>
      <c r="D1097" t="s">
        <v>218</v>
      </c>
      <c r="E1097" s="22">
        <v>207904.953216455</v>
      </c>
      <c r="F1097" s="22">
        <v>240001.00425582301</v>
      </c>
      <c r="G1097" s="10">
        <v>240064.28701027401</v>
      </c>
      <c r="H1097" s="23">
        <f t="shared" si="34"/>
        <v>63.282754451007349</v>
      </c>
      <c r="I1097" s="10">
        <v>207904.953216455</v>
      </c>
      <c r="J1097" s="23">
        <f t="shared" si="35"/>
        <v>0</v>
      </c>
    </row>
    <row r="1098" spans="1:10">
      <c r="A1098" t="s">
        <v>262</v>
      </c>
      <c r="B1098" t="s">
        <v>264</v>
      </c>
      <c r="C1098" s="20">
        <v>2025</v>
      </c>
      <c r="D1098" t="s">
        <v>222</v>
      </c>
      <c r="E1098" s="22">
        <v>306292.00908888201</v>
      </c>
      <c r="F1098" s="22">
        <v>368786.78785647702</v>
      </c>
      <c r="G1098" s="10">
        <v>368786.78785647702</v>
      </c>
      <c r="H1098" s="23">
        <f t="shared" si="34"/>
        <v>0</v>
      </c>
      <c r="I1098" s="10">
        <v>306292.00908888201</v>
      </c>
      <c r="J1098" s="23">
        <f t="shared" si="35"/>
        <v>0</v>
      </c>
    </row>
    <row r="1099" spans="1:10">
      <c r="A1099" t="s">
        <v>262</v>
      </c>
      <c r="B1099" t="s">
        <v>264</v>
      </c>
      <c r="C1099" s="20">
        <v>2025</v>
      </c>
      <c r="D1099" t="s">
        <v>226</v>
      </c>
      <c r="E1099" s="22">
        <v>197300.30955450001</v>
      </c>
      <c r="F1099" s="22">
        <v>222002.503612803</v>
      </c>
      <c r="G1099" s="10">
        <v>222132.32720945799</v>
      </c>
      <c r="H1099" s="23">
        <f t="shared" si="34"/>
        <v>129.8235966549837</v>
      </c>
      <c r="I1099" s="10">
        <v>197300.30955450001</v>
      </c>
      <c r="J1099" s="23">
        <f t="shared" si="35"/>
        <v>0</v>
      </c>
    </row>
    <row r="1100" spans="1:10">
      <c r="A1100" t="s">
        <v>262</v>
      </c>
      <c r="B1100" t="s">
        <v>264</v>
      </c>
      <c r="C1100" s="20">
        <v>2025</v>
      </c>
      <c r="D1100" t="s">
        <v>254</v>
      </c>
      <c r="E1100" s="22">
        <v>34256.1387097634</v>
      </c>
      <c r="F1100" s="22">
        <v>4628.4588674042398</v>
      </c>
      <c r="G1100" s="10">
        <v>4628.4588674042398</v>
      </c>
      <c r="H1100" s="23">
        <f t="shared" si="34"/>
        <v>0</v>
      </c>
      <c r="I1100" s="10">
        <v>34256.1387097634</v>
      </c>
      <c r="J1100" s="23">
        <f t="shared" si="35"/>
        <v>0</v>
      </c>
    </row>
    <row r="1101" spans="1:10">
      <c r="A1101" t="s">
        <v>262</v>
      </c>
      <c r="B1101" t="s">
        <v>264</v>
      </c>
      <c r="C1101" s="20">
        <v>2026</v>
      </c>
      <c r="D1101" t="s">
        <v>232</v>
      </c>
      <c r="E1101" s="22">
        <v>8487.2005494497207</v>
      </c>
      <c r="F1101" s="22">
        <v>8630.3166960235103</v>
      </c>
      <c r="G1101" s="10">
        <v>8630.3166960235103</v>
      </c>
      <c r="H1101" s="23">
        <f t="shared" si="34"/>
        <v>0</v>
      </c>
      <c r="I1101" s="10">
        <v>8487.1724802605004</v>
      </c>
      <c r="J1101" s="23">
        <f t="shared" si="35"/>
        <v>-2.8069189220332191E-2</v>
      </c>
    </row>
    <row r="1102" spans="1:10">
      <c r="A1102" t="s">
        <v>262</v>
      </c>
      <c r="B1102" t="s">
        <v>264</v>
      </c>
      <c r="C1102" s="20">
        <v>2026</v>
      </c>
      <c r="D1102" t="s">
        <v>272</v>
      </c>
      <c r="E1102" s="22">
        <v>487917.52645376901</v>
      </c>
      <c r="F1102" s="22">
        <v>159012.29350942801</v>
      </c>
      <c r="G1102" s="10">
        <v>159012.29350942801</v>
      </c>
      <c r="H1102" s="23">
        <f t="shared" si="34"/>
        <v>0</v>
      </c>
      <c r="I1102" s="10">
        <v>487916.81762222701</v>
      </c>
      <c r="J1102" s="23">
        <f t="shared" si="35"/>
        <v>-0.70883154199691489</v>
      </c>
    </row>
    <row r="1103" spans="1:10">
      <c r="A1103" t="s">
        <v>262</v>
      </c>
      <c r="B1103" t="s">
        <v>264</v>
      </c>
      <c r="C1103" s="20">
        <v>2026</v>
      </c>
      <c r="D1103" t="s">
        <v>208</v>
      </c>
      <c r="E1103" s="22">
        <v>77888.397075721994</v>
      </c>
      <c r="F1103" s="22">
        <v>59835.222784683501</v>
      </c>
      <c r="G1103" s="10">
        <v>59835.222784683501</v>
      </c>
      <c r="H1103" s="23">
        <f t="shared" si="34"/>
        <v>0</v>
      </c>
      <c r="I1103" s="10">
        <v>77888.093163693993</v>
      </c>
      <c r="J1103" s="23">
        <f t="shared" si="35"/>
        <v>-0.30391202800092287</v>
      </c>
    </row>
    <row r="1104" spans="1:10">
      <c r="A1104" t="s">
        <v>262</v>
      </c>
      <c r="B1104" t="s">
        <v>264</v>
      </c>
      <c r="C1104" s="20">
        <v>2026</v>
      </c>
      <c r="D1104" t="s">
        <v>218</v>
      </c>
      <c r="E1104" s="22">
        <v>212035.581012721</v>
      </c>
      <c r="F1104" s="22">
        <v>217199.01947133601</v>
      </c>
      <c r="G1104" s="10">
        <v>217295.447863307</v>
      </c>
      <c r="H1104" s="23">
        <f t="shared" si="34"/>
        <v>96.428391970985103</v>
      </c>
      <c r="I1104" s="10">
        <v>212035.127483499</v>
      </c>
      <c r="J1104" s="23">
        <f t="shared" si="35"/>
        <v>-0.45352922199526802</v>
      </c>
    </row>
    <row r="1105" spans="1:10">
      <c r="A1105" t="s">
        <v>262</v>
      </c>
      <c r="B1105" t="s">
        <v>264</v>
      </c>
      <c r="C1105" s="20">
        <v>2026</v>
      </c>
      <c r="D1105" t="s">
        <v>222</v>
      </c>
      <c r="E1105" s="22">
        <v>313184.87828160898</v>
      </c>
      <c r="F1105" s="22">
        <v>341949.40121155698</v>
      </c>
      <c r="G1105" s="10">
        <v>341949.40121155698</v>
      </c>
      <c r="H1105" s="23">
        <f t="shared" si="34"/>
        <v>0</v>
      </c>
      <c r="I1105" s="10">
        <v>313184.010457339</v>
      </c>
      <c r="J1105" s="23">
        <f t="shared" si="35"/>
        <v>-0.86782426998252049</v>
      </c>
    </row>
    <row r="1106" spans="1:10">
      <c r="A1106" t="s">
        <v>262</v>
      </c>
      <c r="B1106" t="s">
        <v>264</v>
      </c>
      <c r="C1106" s="20">
        <v>2026</v>
      </c>
      <c r="D1106" t="s">
        <v>226</v>
      </c>
      <c r="E1106" s="22">
        <v>201630.60414129501</v>
      </c>
      <c r="F1106" s="22">
        <v>196723.123301065</v>
      </c>
      <c r="G1106" s="10">
        <v>196955.62972686099</v>
      </c>
      <c r="H1106" s="23">
        <f t="shared" si="34"/>
        <v>232.50642579598934</v>
      </c>
      <c r="I1106" s="10">
        <v>201630.43930838199</v>
      </c>
      <c r="J1106" s="23">
        <f t="shared" si="35"/>
        <v>-0.16483291302574798</v>
      </c>
    </row>
    <row r="1107" spans="1:10">
      <c r="A1107" t="s">
        <v>262</v>
      </c>
      <c r="B1107" t="s">
        <v>264</v>
      </c>
      <c r="C1107" s="20">
        <v>2026</v>
      </c>
      <c r="D1107" t="s">
        <v>254</v>
      </c>
      <c r="E1107" s="22">
        <v>34358.118205320803</v>
      </c>
      <c r="F1107" s="22">
        <v>4585.6944641320697</v>
      </c>
      <c r="G1107" s="10">
        <v>4585.6944641320697</v>
      </c>
      <c r="H1107" s="23">
        <f t="shared" si="34"/>
        <v>0</v>
      </c>
      <c r="I1107" s="10">
        <v>34358.114801035903</v>
      </c>
      <c r="J1107" s="23">
        <f t="shared" si="35"/>
        <v>-3.4042849001707509E-3</v>
      </c>
    </row>
    <row r="1108" spans="1:10">
      <c r="A1108" t="s">
        <v>262</v>
      </c>
      <c r="B1108" t="s">
        <v>264</v>
      </c>
      <c r="C1108" s="20">
        <v>2027</v>
      </c>
      <c r="D1108" t="s">
        <v>232</v>
      </c>
      <c r="E1108" s="22">
        <v>8612.3168065971004</v>
      </c>
      <c r="F1108" s="22">
        <v>8063.31541246283</v>
      </c>
      <c r="G1108" s="10">
        <v>8063.3102933854098</v>
      </c>
      <c r="H1108" s="23">
        <f t="shared" si="34"/>
        <v>-5.1190774202041212E-3</v>
      </c>
      <c r="I1108" s="10">
        <v>8612.2418480508404</v>
      </c>
      <c r="J1108" s="23">
        <f t="shared" si="35"/>
        <v>-7.4958546259949799E-2</v>
      </c>
    </row>
    <row r="1109" spans="1:10">
      <c r="A1109" t="s">
        <v>262</v>
      </c>
      <c r="B1109" t="s">
        <v>264</v>
      </c>
      <c r="C1109" s="20">
        <v>2027</v>
      </c>
      <c r="D1109" t="s">
        <v>272</v>
      </c>
      <c r="E1109" s="22">
        <v>496233.94845117599</v>
      </c>
      <c r="F1109" s="22">
        <v>159574.74888542501</v>
      </c>
      <c r="G1109" s="10">
        <v>159574.73316954801</v>
      </c>
      <c r="H1109" s="23">
        <f t="shared" si="34"/>
        <v>-1.5715877001639456E-2</v>
      </c>
      <c r="I1109" s="10">
        <v>496232.04421184101</v>
      </c>
      <c r="J1109" s="23">
        <f t="shared" si="35"/>
        <v>-1.9042393349809572</v>
      </c>
    </row>
    <row r="1110" spans="1:10">
      <c r="A1110" t="s">
        <v>262</v>
      </c>
      <c r="B1110" t="s">
        <v>264</v>
      </c>
      <c r="C1110" s="20">
        <v>2027</v>
      </c>
      <c r="D1110" t="s">
        <v>208</v>
      </c>
      <c r="E1110" s="22">
        <v>79798.2787831264</v>
      </c>
      <c r="F1110" s="22">
        <v>58111.235279863497</v>
      </c>
      <c r="G1110" s="10">
        <v>58111.193082399397</v>
      </c>
      <c r="H1110" s="23">
        <f t="shared" si="34"/>
        <v>-4.2197464099444915E-2</v>
      </c>
      <c r="I1110" s="10">
        <v>79797.470315957704</v>
      </c>
      <c r="J1110" s="23">
        <f t="shared" si="35"/>
        <v>-0.80846716869564261</v>
      </c>
    </row>
    <row r="1111" spans="1:10">
      <c r="A1111" t="s">
        <v>262</v>
      </c>
      <c r="B1111" t="s">
        <v>264</v>
      </c>
      <c r="C1111" s="20">
        <v>2027</v>
      </c>
      <c r="D1111" t="s">
        <v>218</v>
      </c>
      <c r="E1111" s="22">
        <v>216696.99466124299</v>
      </c>
      <c r="F1111" s="22">
        <v>212787.955385654</v>
      </c>
      <c r="G1111" s="10">
        <v>212909.016184801</v>
      </c>
      <c r="H1111" s="23">
        <f t="shared" si="34"/>
        <v>121.0607991470024</v>
      </c>
      <c r="I1111" s="10">
        <v>216695.74168713801</v>
      </c>
      <c r="J1111" s="23">
        <f t="shared" si="35"/>
        <v>-1.2529741049802396</v>
      </c>
    </row>
    <row r="1112" spans="1:10">
      <c r="A1112" t="s">
        <v>262</v>
      </c>
      <c r="B1112" t="s">
        <v>264</v>
      </c>
      <c r="C1112" s="20">
        <v>2027</v>
      </c>
      <c r="D1112" t="s">
        <v>222</v>
      </c>
      <c r="E1112" s="22">
        <v>320737.931465737</v>
      </c>
      <c r="F1112" s="22">
        <v>324000.27584470803</v>
      </c>
      <c r="G1112" s="10">
        <v>324000.19164164597</v>
      </c>
      <c r="H1112" s="23">
        <f t="shared" si="34"/>
        <v>-8.4203062055166811E-2</v>
      </c>
      <c r="I1112" s="10">
        <v>320735.61575477198</v>
      </c>
      <c r="J1112" s="23">
        <f t="shared" si="35"/>
        <v>-2.3157109650201164</v>
      </c>
    </row>
    <row r="1113" spans="1:10">
      <c r="A1113" t="s">
        <v>262</v>
      </c>
      <c r="B1113" t="s">
        <v>264</v>
      </c>
      <c r="C1113" s="20">
        <v>2027</v>
      </c>
      <c r="D1113" t="s">
        <v>226</v>
      </c>
      <c r="E1113" s="22">
        <v>206665.876731383</v>
      </c>
      <c r="F1113" s="22">
        <v>182046.58268359301</v>
      </c>
      <c r="G1113" s="10">
        <v>182364.70096652099</v>
      </c>
      <c r="H1113" s="23">
        <f t="shared" si="34"/>
        <v>318.118282927986</v>
      </c>
      <c r="I1113" s="10">
        <v>206665.47518705399</v>
      </c>
      <c r="J1113" s="23">
        <f t="shared" si="35"/>
        <v>-0.40154432901181281</v>
      </c>
    </row>
    <row r="1114" spans="1:10">
      <c r="A1114" t="s">
        <v>262</v>
      </c>
      <c r="B1114" t="s">
        <v>264</v>
      </c>
      <c r="C1114" s="20">
        <v>2027</v>
      </c>
      <c r="D1114" t="s">
        <v>254</v>
      </c>
      <c r="E1114" s="22">
        <v>34415.749665875497</v>
      </c>
      <c r="F1114" s="22">
        <v>4539.07081364039</v>
      </c>
      <c r="G1114" s="10">
        <v>4539.0707864093602</v>
      </c>
      <c r="H1114" s="23">
        <f t="shared" si="34"/>
        <v>-2.723102988966275E-5</v>
      </c>
      <c r="I1114" s="10">
        <v>34415.740535177501</v>
      </c>
      <c r="J1114" s="23">
        <f t="shared" si="35"/>
        <v>-9.1306979957153089E-3</v>
      </c>
    </row>
    <row r="1115" spans="1:10">
      <c r="A1115" t="s">
        <v>262</v>
      </c>
      <c r="B1115" t="s">
        <v>264</v>
      </c>
      <c r="C1115" s="20">
        <v>2028</v>
      </c>
      <c r="D1115" t="s">
        <v>232</v>
      </c>
      <c r="E1115" s="22">
        <v>8770.1657333621606</v>
      </c>
      <c r="F1115" s="22">
        <v>7756.31950499088</v>
      </c>
      <c r="G1115" s="10">
        <v>7756.3022027525403</v>
      </c>
      <c r="H1115" s="23">
        <f t="shared" si="34"/>
        <v>-1.7302238339652831E-2</v>
      </c>
      <c r="I1115" s="10">
        <v>8770.0285438298397</v>
      </c>
      <c r="J1115" s="23">
        <f t="shared" si="35"/>
        <v>-0.13718953232091735</v>
      </c>
    </row>
    <row r="1116" spans="1:10">
      <c r="A1116" t="s">
        <v>262</v>
      </c>
      <c r="B1116" t="s">
        <v>264</v>
      </c>
      <c r="C1116" s="20">
        <v>2028</v>
      </c>
      <c r="D1116" t="s">
        <v>272</v>
      </c>
      <c r="E1116" s="22">
        <v>504644.98379197298</v>
      </c>
      <c r="F1116" s="22">
        <v>160846.98056888799</v>
      </c>
      <c r="G1116" s="10">
        <v>160846.922730166</v>
      </c>
      <c r="H1116" s="23">
        <f t="shared" si="34"/>
        <v>-5.7838721986627206E-2</v>
      </c>
      <c r="I1116" s="10">
        <v>504641.50422848598</v>
      </c>
      <c r="J1116" s="23">
        <f t="shared" si="35"/>
        <v>-3.4795634869951755</v>
      </c>
    </row>
    <row r="1117" spans="1:10">
      <c r="A1117" t="s">
        <v>262</v>
      </c>
      <c r="B1117" t="s">
        <v>264</v>
      </c>
      <c r="C1117" s="20">
        <v>2028</v>
      </c>
      <c r="D1117" t="s">
        <v>208</v>
      </c>
      <c r="E1117" s="22">
        <v>81926.814032120295</v>
      </c>
      <c r="F1117" s="22">
        <v>57387.050516496798</v>
      </c>
      <c r="G1117" s="10">
        <v>57386.905439017297</v>
      </c>
      <c r="H1117" s="23">
        <f t="shared" si="34"/>
        <v>-0.14507747950119665</v>
      </c>
      <c r="I1117" s="10">
        <v>81925.343160144403</v>
      </c>
      <c r="J1117" s="23">
        <f t="shared" si="35"/>
        <v>-1.4708719758928055</v>
      </c>
    </row>
    <row r="1118" spans="1:10">
      <c r="A1118" t="s">
        <v>262</v>
      </c>
      <c r="B1118" t="s">
        <v>264</v>
      </c>
      <c r="C1118" s="20">
        <v>2028</v>
      </c>
      <c r="D1118" t="s">
        <v>218</v>
      </c>
      <c r="E1118" s="22">
        <v>221721.21636322301</v>
      </c>
      <c r="F1118" s="22">
        <v>211829.30958817201</v>
      </c>
      <c r="G1118" s="10">
        <v>211969.53183275199</v>
      </c>
      <c r="H1118" s="23">
        <f t="shared" si="34"/>
        <v>140.22224457998527</v>
      </c>
      <c r="I1118" s="10">
        <v>221718.887562572</v>
      </c>
      <c r="J1118" s="23">
        <f t="shared" si="35"/>
        <v>-2.3288006510119885</v>
      </c>
    </row>
    <row r="1119" spans="1:10">
      <c r="A1119" t="s">
        <v>262</v>
      </c>
      <c r="B1119" t="s">
        <v>264</v>
      </c>
      <c r="C1119" s="20">
        <v>2028</v>
      </c>
      <c r="D1119" t="s">
        <v>222</v>
      </c>
      <c r="E1119" s="22">
        <v>328620.68792732601</v>
      </c>
      <c r="F1119" s="22">
        <v>311706.30883197801</v>
      </c>
      <c r="G1119" s="10">
        <v>311706.009887736</v>
      </c>
      <c r="H1119" s="23">
        <f t="shared" si="34"/>
        <v>-0.29894424200756475</v>
      </c>
      <c r="I1119" s="10">
        <v>328616.46234242298</v>
      </c>
      <c r="J1119" s="23">
        <f t="shared" si="35"/>
        <v>-4.2255849030334502</v>
      </c>
    </row>
    <row r="1120" spans="1:10">
      <c r="A1120" t="s">
        <v>262</v>
      </c>
      <c r="B1120" t="s">
        <v>264</v>
      </c>
      <c r="C1120" s="20">
        <v>2028</v>
      </c>
      <c r="D1120" t="s">
        <v>226</v>
      </c>
      <c r="E1120" s="22">
        <v>212113.04971267001</v>
      </c>
      <c r="F1120" s="22">
        <v>172604.658889774</v>
      </c>
      <c r="G1120" s="10">
        <v>172998.157472433</v>
      </c>
      <c r="H1120" s="23">
        <f t="shared" si="34"/>
        <v>393.4985826589982</v>
      </c>
      <c r="I1120" s="10">
        <v>212112.340383506</v>
      </c>
      <c r="J1120" s="23">
        <f t="shared" si="35"/>
        <v>-0.70932916400488466</v>
      </c>
    </row>
    <row r="1121" spans="1:10">
      <c r="A1121" t="s">
        <v>262</v>
      </c>
      <c r="B1121" t="s">
        <v>264</v>
      </c>
      <c r="C1121" s="20">
        <v>2028</v>
      </c>
      <c r="D1121" t="s">
        <v>254</v>
      </c>
      <c r="E1121" s="22">
        <v>34426.668744336901</v>
      </c>
      <c r="F1121" s="22">
        <v>4491.2978147022704</v>
      </c>
      <c r="G1121" s="10">
        <v>4491.2977178483097</v>
      </c>
      <c r="H1121" s="23">
        <f t="shared" si="34"/>
        <v>-9.6853960712905973E-5</v>
      </c>
      <c r="I1121" s="10">
        <v>34426.652062892601</v>
      </c>
      <c r="J1121" s="23">
        <f t="shared" si="35"/>
        <v>-1.6681444300047588E-2</v>
      </c>
    </row>
    <row r="1122" spans="1:10">
      <c r="A1122" t="s">
        <v>262</v>
      </c>
      <c r="B1122" t="s">
        <v>264</v>
      </c>
      <c r="C1122" s="20">
        <v>2029</v>
      </c>
      <c r="D1122" t="s">
        <v>232</v>
      </c>
      <c r="E1122" s="22">
        <v>8950.0843209716495</v>
      </c>
      <c r="F1122" s="22">
        <v>7601.5500852674704</v>
      </c>
      <c r="G1122" s="10">
        <v>7601.5128732291096</v>
      </c>
      <c r="H1122" s="23">
        <f t="shared" si="34"/>
        <v>-3.7212038360848965E-2</v>
      </c>
      <c r="I1122" s="10">
        <v>8949.8720445493509</v>
      </c>
      <c r="J1122" s="23">
        <f t="shared" si="35"/>
        <v>-0.21227642229860066</v>
      </c>
    </row>
    <row r="1123" spans="1:10">
      <c r="A1123" t="s">
        <v>262</v>
      </c>
      <c r="B1123" t="s">
        <v>264</v>
      </c>
      <c r="C1123" s="20">
        <v>2029</v>
      </c>
      <c r="D1123" t="s">
        <v>272</v>
      </c>
      <c r="E1123" s="22">
        <v>513060.06947471801</v>
      </c>
      <c r="F1123" s="22">
        <v>162723.19526519199</v>
      </c>
      <c r="G1123" s="10">
        <v>162723.060175302</v>
      </c>
      <c r="H1123" s="23">
        <f t="shared" si="34"/>
        <v>-0.13508988998364657</v>
      </c>
      <c r="I1123" s="10">
        <v>513054.70409439103</v>
      </c>
      <c r="J1123" s="23">
        <f t="shared" si="35"/>
        <v>-5.3653803269844502</v>
      </c>
    </row>
    <row r="1124" spans="1:10">
      <c r="A1124" t="s">
        <v>262</v>
      </c>
      <c r="B1124" t="s">
        <v>264</v>
      </c>
      <c r="C1124" s="20">
        <v>2029</v>
      </c>
      <c r="D1124" t="s">
        <v>208</v>
      </c>
      <c r="E1124" s="22">
        <v>84217.204632492198</v>
      </c>
      <c r="F1124" s="22">
        <v>57302.790686382003</v>
      </c>
      <c r="G1124" s="10">
        <v>57302.473542253902</v>
      </c>
      <c r="H1124" s="23">
        <f t="shared" si="34"/>
        <v>-0.31714412810106296</v>
      </c>
      <c r="I1124" s="10">
        <v>84214.941243806999</v>
      </c>
      <c r="J1124" s="23">
        <f t="shared" si="35"/>
        <v>-2.2633886851981515</v>
      </c>
    </row>
    <row r="1125" spans="1:10">
      <c r="A1125" t="s">
        <v>262</v>
      </c>
      <c r="B1125" t="s">
        <v>264</v>
      </c>
      <c r="C1125" s="20">
        <v>2029</v>
      </c>
      <c r="D1125" t="s">
        <v>218</v>
      </c>
      <c r="E1125" s="22">
        <v>227003.02766146901</v>
      </c>
      <c r="F1125" s="22">
        <v>212789.53762757001</v>
      </c>
      <c r="G1125" s="10">
        <v>212946.302203706</v>
      </c>
      <c r="H1125" s="23">
        <f t="shared" si="34"/>
        <v>156.76457613598905</v>
      </c>
      <c r="I1125" s="10">
        <v>226999.388995758</v>
      </c>
      <c r="J1125" s="23">
        <f t="shared" si="35"/>
        <v>-3.6386657110124361</v>
      </c>
    </row>
    <row r="1126" spans="1:10">
      <c r="A1126" t="s">
        <v>262</v>
      </c>
      <c r="B1126" t="s">
        <v>264</v>
      </c>
      <c r="C1126" s="20">
        <v>2029</v>
      </c>
      <c r="D1126" t="s">
        <v>222</v>
      </c>
      <c r="E1126" s="22">
        <v>336731.04248252301</v>
      </c>
      <c r="F1126" s="22">
        <v>303092.18804217299</v>
      </c>
      <c r="G1126" s="10">
        <v>303091.51388963597</v>
      </c>
      <c r="H1126" s="23">
        <f t="shared" si="34"/>
        <v>-0.67415253701619804</v>
      </c>
      <c r="I1126" s="10">
        <v>336724.52108083002</v>
      </c>
      <c r="J1126" s="23">
        <f t="shared" si="35"/>
        <v>-6.5214016929967329</v>
      </c>
    </row>
    <row r="1127" spans="1:10">
      <c r="A1127" t="s">
        <v>262</v>
      </c>
      <c r="B1127" t="s">
        <v>264</v>
      </c>
      <c r="C1127" s="20">
        <v>2029</v>
      </c>
      <c r="D1127" t="s">
        <v>226</v>
      </c>
      <c r="E1127" s="22">
        <v>217861.70479905899</v>
      </c>
      <c r="F1127" s="22">
        <v>166203.65087657701</v>
      </c>
      <c r="G1127" s="10">
        <v>166667.06385395699</v>
      </c>
      <c r="H1127" s="23">
        <f t="shared" si="34"/>
        <v>463.41297737997957</v>
      </c>
      <c r="I1127" s="10">
        <v>217860.62154228799</v>
      </c>
      <c r="J1127" s="23">
        <f t="shared" si="35"/>
        <v>-1.0832567710021976</v>
      </c>
    </row>
    <row r="1128" spans="1:10">
      <c r="A1128" t="s">
        <v>262</v>
      </c>
      <c r="B1128" t="s">
        <v>264</v>
      </c>
      <c r="C1128" s="20">
        <v>2029</v>
      </c>
      <c r="D1128" t="s">
        <v>254</v>
      </c>
      <c r="E1128" s="22">
        <v>34407.286855208396</v>
      </c>
      <c r="F1128" s="22">
        <v>4446.3489968390204</v>
      </c>
      <c r="G1128" s="10">
        <v>4446.3487782668799</v>
      </c>
      <c r="H1128" s="23">
        <f t="shared" si="34"/>
        <v>-2.1857214051124174E-4</v>
      </c>
      <c r="I1128" s="10">
        <v>34407.261123561402</v>
      </c>
      <c r="J1128" s="23">
        <f t="shared" si="35"/>
        <v>-2.5731646994245239E-2</v>
      </c>
    </row>
    <row r="1129" spans="1:10">
      <c r="A1129" t="s">
        <v>262</v>
      </c>
      <c r="B1129" t="s">
        <v>264</v>
      </c>
      <c r="C1129" s="20">
        <v>2030</v>
      </c>
      <c r="D1129" t="s">
        <v>232</v>
      </c>
      <c r="E1129" s="22">
        <v>9148.1892689396209</v>
      </c>
      <c r="F1129" s="22">
        <v>7534.2642738085497</v>
      </c>
      <c r="G1129" s="10">
        <v>7534.1991427099401</v>
      </c>
      <c r="H1129" s="23">
        <f t="shared" si="34"/>
        <v>-6.5131098609526816E-2</v>
      </c>
      <c r="I1129" s="10">
        <v>9147.8901189157405</v>
      </c>
      <c r="J1129" s="23">
        <f t="shared" si="35"/>
        <v>-0.29915002388042922</v>
      </c>
    </row>
    <row r="1130" spans="1:10">
      <c r="A1130" t="s">
        <v>262</v>
      </c>
      <c r="B1130" t="s">
        <v>264</v>
      </c>
      <c r="C1130" s="20">
        <v>2030</v>
      </c>
      <c r="D1130" t="s">
        <v>272</v>
      </c>
      <c r="E1130" s="22">
        <v>521403.63090495998</v>
      </c>
      <c r="F1130" s="22">
        <v>165089.78785632999</v>
      </c>
      <c r="G1130" s="10">
        <v>165089.53376645601</v>
      </c>
      <c r="H1130" s="23">
        <f t="shared" si="34"/>
        <v>-0.25408987398259342</v>
      </c>
      <c r="I1130" s="10">
        <v>521396.110534226</v>
      </c>
      <c r="J1130" s="23">
        <f t="shared" si="35"/>
        <v>-7.5203707339824177</v>
      </c>
    </row>
    <row r="1131" spans="1:10">
      <c r="A1131" t="s">
        <v>262</v>
      </c>
      <c r="B1131" t="s">
        <v>264</v>
      </c>
      <c r="C1131" s="20">
        <v>2030</v>
      </c>
      <c r="D1131" t="s">
        <v>208</v>
      </c>
      <c r="E1131" s="22">
        <v>86639.870963254303</v>
      </c>
      <c r="F1131" s="22">
        <v>57646.087035328703</v>
      </c>
      <c r="G1131" s="10">
        <v>57645.526327699503</v>
      </c>
      <c r="H1131" s="23">
        <f t="shared" si="34"/>
        <v>-0.56070762919989647</v>
      </c>
      <c r="I1131" s="10">
        <v>86636.697880774096</v>
      </c>
      <c r="J1131" s="23">
        <f t="shared" si="35"/>
        <v>-3.1730824802070856</v>
      </c>
    </row>
    <row r="1132" spans="1:10">
      <c r="A1132" t="s">
        <v>262</v>
      </c>
      <c r="B1132" t="s">
        <v>264</v>
      </c>
      <c r="C1132" s="20">
        <v>2030</v>
      </c>
      <c r="D1132" t="s">
        <v>218</v>
      </c>
      <c r="E1132" s="22">
        <v>232479.71657651299</v>
      </c>
      <c r="F1132" s="22">
        <v>214929.20333467901</v>
      </c>
      <c r="G1132" s="10">
        <v>215101.066136293</v>
      </c>
      <c r="H1132" s="23">
        <f t="shared" si="34"/>
        <v>171.86280161398463</v>
      </c>
      <c r="I1132" s="10">
        <v>232474.55718416299</v>
      </c>
      <c r="J1132" s="23">
        <f t="shared" si="35"/>
        <v>-5.1593923500040546</v>
      </c>
    </row>
    <row r="1133" spans="1:10">
      <c r="A1133" t="s">
        <v>262</v>
      </c>
      <c r="B1133" t="s">
        <v>264</v>
      </c>
      <c r="C1133" s="20">
        <v>2030</v>
      </c>
      <c r="D1133" t="s">
        <v>222</v>
      </c>
      <c r="E1133" s="22">
        <v>345011.82855619601</v>
      </c>
      <c r="F1133" s="22">
        <v>296868.62526469002</v>
      </c>
      <c r="G1133" s="10">
        <v>296867.39898945502</v>
      </c>
      <c r="H1133" s="23">
        <f t="shared" si="34"/>
        <v>-1.2262752350070514</v>
      </c>
      <c r="I1133" s="10">
        <v>345002.66293452698</v>
      </c>
      <c r="J1133" s="23">
        <f t="shared" si="35"/>
        <v>-9.1656216690316796</v>
      </c>
    </row>
    <row r="1134" spans="1:10">
      <c r="A1134" t="s">
        <v>262</v>
      </c>
      <c r="B1134" t="s">
        <v>264</v>
      </c>
      <c r="C1134" s="20">
        <v>2030</v>
      </c>
      <c r="D1134" t="s">
        <v>226</v>
      </c>
      <c r="E1134" s="22">
        <v>223857.53579178601</v>
      </c>
      <c r="F1134" s="22">
        <v>161885.112622841</v>
      </c>
      <c r="G1134" s="10">
        <v>162416.19889017899</v>
      </c>
      <c r="H1134" s="23">
        <f t="shared" si="34"/>
        <v>531.08626733798883</v>
      </c>
      <c r="I1134" s="10">
        <v>223856.01156337</v>
      </c>
      <c r="J1134" s="23">
        <f t="shared" si="35"/>
        <v>-1.5242284160049167</v>
      </c>
    </row>
    <row r="1135" spans="1:10">
      <c r="A1135" t="s">
        <v>262</v>
      </c>
      <c r="B1135" t="s">
        <v>264</v>
      </c>
      <c r="C1135" s="20">
        <v>2030</v>
      </c>
      <c r="D1135" t="s">
        <v>254</v>
      </c>
      <c r="E1135" s="22">
        <v>34357.194559620701</v>
      </c>
      <c r="F1135" s="22">
        <v>4399.0517083404502</v>
      </c>
      <c r="G1135" s="10">
        <v>4399.0513110961001</v>
      </c>
      <c r="H1135" s="23">
        <f t="shared" si="34"/>
        <v>-3.9724435009702574E-4</v>
      </c>
      <c r="I1135" s="10">
        <v>34357.158462389802</v>
      </c>
      <c r="J1135" s="23">
        <f t="shared" si="35"/>
        <v>-3.6097230899031274E-2</v>
      </c>
    </row>
    <row r="1136" spans="1:10">
      <c r="A1136" t="s">
        <v>262</v>
      </c>
      <c r="B1136" t="s">
        <v>264</v>
      </c>
      <c r="C1136" s="20">
        <v>2031</v>
      </c>
      <c r="D1136" t="s">
        <v>232</v>
      </c>
      <c r="E1136" s="22">
        <v>9362.8053220658203</v>
      </c>
      <c r="F1136" s="22">
        <v>7523.6394789575397</v>
      </c>
      <c r="G1136" s="10">
        <v>7523.5387936035704</v>
      </c>
      <c r="H1136" s="23">
        <f t="shared" si="34"/>
        <v>-0.10068535396931111</v>
      </c>
      <c r="I1136" s="10">
        <v>9362.4074228011905</v>
      </c>
      <c r="J1136" s="23">
        <f t="shared" si="35"/>
        <v>-0.39789926462981384</v>
      </c>
    </row>
    <row r="1137" spans="1:10">
      <c r="A1137" t="s">
        <v>262</v>
      </c>
      <c r="B1137" t="s">
        <v>264</v>
      </c>
      <c r="C1137" s="20">
        <v>2031</v>
      </c>
      <c r="D1137" t="s">
        <v>272</v>
      </c>
      <c r="E1137" s="22">
        <v>529511.68850734597</v>
      </c>
      <c r="F1137" s="22">
        <v>167624.97934105</v>
      </c>
      <c r="G1137" s="10">
        <v>167624.55914584</v>
      </c>
      <c r="H1137" s="23">
        <f t="shared" si="34"/>
        <v>-0.42019520999747328</v>
      </c>
      <c r="I1137" s="10">
        <v>529501.77046828205</v>
      </c>
      <c r="J1137" s="23">
        <f t="shared" si="35"/>
        <v>-9.9180390639230609</v>
      </c>
    </row>
    <row r="1138" spans="1:10">
      <c r="A1138" t="s">
        <v>262</v>
      </c>
      <c r="B1138" t="s">
        <v>264</v>
      </c>
      <c r="C1138" s="20">
        <v>2031</v>
      </c>
      <c r="D1138" t="s">
        <v>208</v>
      </c>
      <c r="E1138" s="22">
        <v>89173.904343593298</v>
      </c>
      <c r="F1138" s="22">
        <v>58200.717517451703</v>
      </c>
      <c r="G1138" s="10">
        <v>58199.843428685599</v>
      </c>
      <c r="H1138" s="23">
        <f t="shared" si="34"/>
        <v>-0.87408876610425068</v>
      </c>
      <c r="I1138" s="10">
        <v>89169.706996492096</v>
      </c>
      <c r="J1138" s="23">
        <f t="shared" si="35"/>
        <v>-4.1973471012024675</v>
      </c>
    </row>
    <row r="1139" spans="1:10">
      <c r="A1139" t="s">
        <v>262</v>
      </c>
      <c r="B1139" t="s">
        <v>264</v>
      </c>
      <c r="C1139" s="20">
        <v>2031</v>
      </c>
      <c r="D1139" t="s">
        <v>218</v>
      </c>
      <c r="E1139" s="22">
        <v>238107.438889849</v>
      </c>
      <c r="F1139" s="22">
        <v>217652.64464445799</v>
      </c>
      <c r="G1139" s="10">
        <v>217838.52712465101</v>
      </c>
      <c r="H1139" s="23">
        <f t="shared" si="34"/>
        <v>185.88248019301682</v>
      </c>
      <c r="I1139" s="10">
        <v>238100.557779275</v>
      </c>
      <c r="J1139" s="23">
        <f t="shared" si="35"/>
        <v>-6.8811105740023777</v>
      </c>
    </row>
    <row r="1140" spans="1:10">
      <c r="A1140" t="s">
        <v>262</v>
      </c>
      <c r="B1140" t="s">
        <v>264</v>
      </c>
      <c r="C1140" s="20">
        <v>2031</v>
      </c>
      <c r="D1140" t="s">
        <v>222</v>
      </c>
      <c r="E1140" s="22">
        <v>353401.73183922499</v>
      </c>
      <c r="F1140" s="22">
        <v>292079.13383793802</v>
      </c>
      <c r="G1140" s="10">
        <v>292077.17059703002</v>
      </c>
      <c r="H1140" s="23">
        <f t="shared" si="34"/>
        <v>-1.9632409079931676</v>
      </c>
      <c r="I1140" s="10">
        <v>353389.58689310902</v>
      </c>
      <c r="J1140" s="23">
        <f t="shared" si="35"/>
        <v>-12.144946115964558</v>
      </c>
    </row>
    <row r="1141" spans="1:10">
      <c r="A1141" t="s">
        <v>262</v>
      </c>
      <c r="B1141" t="s">
        <v>264</v>
      </c>
      <c r="C1141" s="20">
        <v>2031</v>
      </c>
      <c r="D1141" t="s">
        <v>226</v>
      </c>
      <c r="E1141" s="22">
        <v>230059.45823163501</v>
      </c>
      <c r="F1141" s="22">
        <v>158830.676397128</v>
      </c>
      <c r="G1141" s="10">
        <v>159427.93543122901</v>
      </c>
      <c r="H1141" s="23">
        <f t="shared" si="34"/>
        <v>597.25903410100727</v>
      </c>
      <c r="I1141" s="10">
        <v>230057.42281729399</v>
      </c>
      <c r="J1141" s="23">
        <f t="shared" si="35"/>
        <v>-2.0354143410222605</v>
      </c>
    </row>
    <row r="1142" spans="1:10">
      <c r="A1142" t="s">
        <v>262</v>
      </c>
      <c r="B1142" t="s">
        <v>264</v>
      </c>
      <c r="C1142" s="20">
        <v>2031</v>
      </c>
      <c r="D1142" t="s">
        <v>254</v>
      </c>
      <c r="E1142" s="22">
        <v>34253.967047819999</v>
      </c>
      <c r="F1142" s="22">
        <v>4352.6692463886702</v>
      </c>
      <c r="G1142" s="10">
        <v>4352.6686117824102</v>
      </c>
      <c r="H1142" s="23">
        <f t="shared" si="34"/>
        <v>-6.3460626006417442E-4</v>
      </c>
      <c r="I1142" s="10">
        <v>34253.919365265698</v>
      </c>
      <c r="J1142" s="23">
        <f t="shared" si="35"/>
        <v>-4.7682554300990887E-2</v>
      </c>
    </row>
    <row r="1143" spans="1:10">
      <c r="A1143" t="s">
        <v>262</v>
      </c>
      <c r="B1143" t="s">
        <v>264</v>
      </c>
      <c r="C1143" s="20">
        <v>2032</v>
      </c>
      <c r="D1143" t="s">
        <v>232</v>
      </c>
      <c r="E1143" s="22">
        <v>9593.7711724189103</v>
      </c>
      <c r="F1143" s="22">
        <v>7552.2564353812404</v>
      </c>
      <c r="G1143" s="10">
        <v>7552.1126249187701</v>
      </c>
      <c r="H1143" s="23">
        <f t="shared" si="34"/>
        <v>-0.14381046247035556</v>
      </c>
      <c r="I1143" s="10">
        <v>9593.2618594135602</v>
      </c>
      <c r="J1143" s="23">
        <f t="shared" si="35"/>
        <v>-0.50931300535012269</v>
      </c>
    </row>
    <row r="1144" spans="1:10">
      <c r="A1144" t="s">
        <v>262</v>
      </c>
      <c r="B1144" t="s">
        <v>264</v>
      </c>
      <c r="C1144" s="20">
        <v>2032</v>
      </c>
      <c r="D1144" t="s">
        <v>272</v>
      </c>
      <c r="E1144" s="22">
        <v>537296.74222948903</v>
      </c>
      <c r="F1144" s="22">
        <v>170491.21320695401</v>
      </c>
      <c r="G1144" s="10">
        <v>170490.57460842101</v>
      </c>
      <c r="H1144" s="23">
        <f t="shared" si="34"/>
        <v>-0.63859853299800307</v>
      </c>
      <c r="I1144" s="10">
        <v>537284.20595619699</v>
      </c>
      <c r="J1144" s="23">
        <f t="shared" si="35"/>
        <v>-12.536273292033002</v>
      </c>
    </row>
    <row r="1145" spans="1:10">
      <c r="A1145" t="s">
        <v>262</v>
      </c>
      <c r="B1145" t="s">
        <v>264</v>
      </c>
      <c r="C1145" s="20">
        <v>2032</v>
      </c>
      <c r="D1145" t="s">
        <v>208</v>
      </c>
      <c r="E1145" s="22">
        <v>91813.808600750897</v>
      </c>
      <c r="F1145" s="22">
        <v>58985.112953197699</v>
      </c>
      <c r="G1145" s="10">
        <v>58983.855811727997</v>
      </c>
      <c r="H1145" s="23">
        <f t="shared" si="34"/>
        <v>-1.2571414697013097</v>
      </c>
      <c r="I1145" s="10">
        <v>91808.470759101503</v>
      </c>
      <c r="J1145" s="23">
        <f t="shared" si="35"/>
        <v>-5.3378416493942495</v>
      </c>
    </row>
    <row r="1146" spans="1:10">
      <c r="A1146" t="s">
        <v>262</v>
      </c>
      <c r="B1146" t="s">
        <v>264</v>
      </c>
      <c r="C1146" s="20">
        <v>2032</v>
      </c>
      <c r="D1146" t="s">
        <v>218</v>
      </c>
      <c r="E1146" s="22">
        <v>243865.75394897099</v>
      </c>
      <c r="F1146" s="22">
        <v>220988.09468507901</v>
      </c>
      <c r="G1146" s="10">
        <v>221187.357647614</v>
      </c>
      <c r="H1146" s="23">
        <f t="shared" si="34"/>
        <v>199.26296253499459</v>
      </c>
      <c r="I1146" s="10">
        <v>243856.95552281101</v>
      </c>
      <c r="J1146" s="23">
        <f t="shared" si="35"/>
        <v>-8.7984261599776801</v>
      </c>
    </row>
    <row r="1147" spans="1:10">
      <c r="A1147" t="s">
        <v>262</v>
      </c>
      <c r="B1147" t="s">
        <v>264</v>
      </c>
      <c r="C1147" s="20">
        <v>2032</v>
      </c>
      <c r="D1147" t="s">
        <v>222</v>
      </c>
      <c r="E1147" s="22">
        <v>361874.64796310198</v>
      </c>
      <c r="F1147" s="22">
        <v>288639.02781155403</v>
      </c>
      <c r="G1147" s="10">
        <v>288636.13492746197</v>
      </c>
      <c r="H1147" s="23">
        <f t="shared" si="34"/>
        <v>-2.8928840920561925</v>
      </c>
      <c r="I1147" s="10">
        <v>361859.19410351902</v>
      </c>
      <c r="J1147" s="23">
        <f t="shared" si="35"/>
        <v>-15.453859582950827</v>
      </c>
    </row>
    <row r="1148" spans="1:10">
      <c r="A1148" t="s">
        <v>262</v>
      </c>
      <c r="B1148" t="s">
        <v>264</v>
      </c>
      <c r="C1148" s="20">
        <v>2032</v>
      </c>
      <c r="D1148" t="s">
        <v>226</v>
      </c>
      <c r="E1148" s="22">
        <v>236452.34235195399</v>
      </c>
      <c r="F1148" s="22">
        <v>157054.308463183</v>
      </c>
      <c r="G1148" s="10">
        <v>157717.06668730499</v>
      </c>
      <c r="H1148" s="23">
        <f t="shared" si="34"/>
        <v>662.75822412199341</v>
      </c>
      <c r="I1148" s="10">
        <v>236449.72289225299</v>
      </c>
      <c r="J1148" s="23">
        <f t="shared" si="35"/>
        <v>-2.6194597010035068</v>
      </c>
    </row>
    <row r="1149" spans="1:10">
      <c r="A1149" t="s">
        <v>262</v>
      </c>
      <c r="B1149" t="s">
        <v>264</v>
      </c>
      <c r="C1149" s="20">
        <v>2032</v>
      </c>
      <c r="D1149" t="s">
        <v>254</v>
      </c>
      <c r="E1149" s="22">
        <v>34086.521700315599</v>
      </c>
      <c r="F1149" s="22">
        <v>4303.7761122270604</v>
      </c>
      <c r="G1149" s="10">
        <v>4303.7751806773804</v>
      </c>
      <c r="H1149" s="23">
        <f t="shared" si="34"/>
        <v>-9.3154967998998472E-4</v>
      </c>
      <c r="I1149" s="10">
        <v>34086.461280867603</v>
      </c>
      <c r="J1149" s="23">
        <f t="shared" si="35"/>
        <v>-6.0419447996537201E-2</v>
      </c>
    </row>
    <row r="1150" spans="1:10">
      <c r="A1150" t="s">
        <v>262</v>
      </c>
      <c r="B1150" t="s">
        <v>264</v>
      </c>
      <c r="C1150" s="20">
        <v>2033</v>
      </c>
      <c r="D1150" t="s">
        <v>232</v>
      </c>
      <c r="E1150" s="22">
        <v>9840.5387344903702</v>
      </c>
      <c r="F1150" s="22">
        <v>7603.0305264995804</v>
      </c>
      <c r="G1150" s="10">
        <v>7602.8361313503801</v>
      </c>
      <c r="H1150" s="23">
        <f t="shared" si="34"/>
        <v>-0.19439514920031797</v>
      </c>
      <c r="I1150" s="10">
        <v>9839.9045013670893</v>
      </c>
      <c r="J1150" s="23">
        <f t="shared" si="35"/>
        <v>-0.63423312328086467</v>
      </c>
    </row>
    <row r="1151" spans="1:10">
      <c r="A1151" t="s">
        <v>262</v>
      </c>
      <c r="B1151" t="s">
        <v>264</v>
      </c>
      <c r="C1151" s="20">
        <v>2033</v>
      </c>
      <c r="D1151" t="s">
        <v>272</v>
      </c>
      <c r="E1151" s="22">
        <v>544715.74118916097</v>
      </c>
      <c r="F1151" s="22">
        <v>173608.78094167501</v>
      </c>
      <c r="G1151" s="10">
        <v>173607.86723671001</v>
      </c>
      <c r="H1151" s="23">
        <f t="shared" si="34"/>
        <v>-0.91370496500167064</v>
      </c>
      <c r="I1151" s="10">
        <v>544700.38172210602</v>
      </c>
      <c r="J1151" s="23">
        <f t="shared" si="35"/>
        <v>-15.359467054950073</v>
      </c>
    </row>
    <row r="1152" spans="1:10">
      <c r="A1152" t="s">
        <v>262</v>
      </c>
      <c r="B1152" t="s">
        <v>264</v>
      </c>
      <c r="C1152" s="20">
        <v>2033</v>
      </c>
      <c r="D1152" t="s">
        <v>208</v>
      </c>
      <c r="E1152" s="22">
        <v>94550.036515161497</v>
      </c>
      <c r="F1152" s="22">
        <v>59944.713799204103</v>
      </c>
      <c r="G1152" s="10">
        <v>59943.004150861998</v>
      </c>
      <c r="H1152" s="23">
        <f t="shared" si="34"/>
        <v>-1.7096483421046287</v>
      </c>
      <c r="I1152" s="10">
        <v>94543.439215228296</v>
      </c>
      <c r="J1152" s="23">
        <f t="shared" si="35"/>
        <v>-6.5972999332007021</v>
      </c>
    </row>
    <row r="1153" spans="1:10">
      <c r="A1153" t="s">
        <v>262</v>
      </c>
      <c r="B1153" t="s">
        <v>264</v>
      </c>
      <c r="C1153" s="20">
        <v>2033</v>
      </c>
      <c r="D1153" t="s">
        <v>218</v>
      </c>
      <c r="E1153" s="22">
        <v>249728.57429979701</v>
      </c>
      <c r="F1153" s="22">
        <v>224750.717427472</v>
      </c>
      <c r="G1153" s="10">
        <v>224962.62840764999</v>
      </c>
      <c r="H1153" s="23">
        <f t="shared" si="34"/>
        <v>211.91098017798504</v>
      </c>
      <c r="I1153" s="10">
        <v>249717.66641273399</v>
      </c>
      <c r="J1153" s="23">
        <f t="shared" si="35"/>
        <v>-10.907887063018279</v>
      </c>
    </row>
    <row r="1154" spans="1:10">
      <c r="A1154" t="s">
        <v>262</v>
      </c>
      <c r="B1154" t="s">
        <v>264</v>
      </c>
      <c r="C1154" s="20">
        <v>2033</v>
      </c>
      <c r="D1154" t="s">
        <v>222</v>
      </c>
      <c r="E1154" s="22">
        <v>370407.13440850202</v>
      </c>
      <c r="F1154" s="22">
        <v>286215.96353429998</v>
      </c>
      <c r="G1154" s="10">
        <v>286211.94362940302</v>
      </c>
      <c r="H1154" s="23">
        <f t="shared" ref="H1154:H1217" si="36">G1154-F1154</f>
        <v>-4.0199048969661817</v>
      </c>
      <c r="I1154" s="10">
        <v>370388.04380476201</v>
      </c>
      <c r="J1154" s="23">
        <f t="shared" ref="J1154:J1217" si="37">I1154-E1154</f>
        <v>-19.090603740012739</v>
      </c>
    </row>
    <row r="1155" spans="1:10">
      <c r="A1155" t="s">
        <v>262</v>
      </c>
      <c r="B1155" t="s">
        <v>264</v>
      </c>
      <c r="C1155" s="20">
        <v>2033</v>
      </c>
      <c r="D1155" t="s">
        <v>226</v>
      </c>
      <c r="E1155" s="22">
        <v>243007.08787304099</v>
      </c>
      <c r="F1155" s="22">
        <v>156255.97640366599</v>
      </c>
      <c r="G1155" s="10">
        <v>156982.44646113599</v>
      </c>
      <c r="H1155" s="23">
        <f t="shared" si="36"/>
        <v>726.47005746999639</v>
      </c>
      <c r="I1155" s="10">
        <v>243003.80859767401</v>
      </c>
      <c r="J1155" s="23">
        <f t="shared" si="37"/>
        <v>-3.2792753669782542</v>
      </c>
    </row>
    <row r="1156" spans="1:10">
      <c r="A1156" t="s">
        <v>262</v>
      </c>
      <c r="B1156" t="s">
        <v>264</v>
      </c>
      <c r="C1156" s="20">
        <v>2033</v>
      </c>
      <c r="D1156" t="s">
        <v>254</v>
      </c>
      <c r="E1156" s="22">
        <v>33869.174128902203</v>
      </c>
      <c r="F1156" s="22">
        <v>4252.2984918310704</v>
      </c>
      <c r="G1156" s="10">
        <v>4252.29720334171</v>
      </c>
      <c r="H1156" s="23">
        <f t="shared" si="36"/>
        <v>-1.2884893603768433E-3</v>
      </c>
      <c r="I1156" s="10">
        <v>33869.099866803401</v>
      </c>
      <c r="J1156" s="23">
        <f t="shared" si="37"/>
        <v>-7.4262098802137189E-2</v>
      </c>
    </row>
    <row r="1157" spans="1:10">
      <c r="A1157" t="s">
        <v>262</v>
      </c>
      <c r="B1157" t="s">
        <v>264</v>
      </c>
      <c r="C1157" s="20">
        <v>2034</v>
      </c>
      <c r="D1157" t="s">
        <v>232</v>
      </c>
      <c r="E1157" s="22">
        <v>10103.2675111115</v>
      </c>
      <c r="F1157" s="22">
        <v>7676.2769145722204</v>
      </c>
      <c r="G1157" s="10">
        <v>7676.0245439495702</v>
      </c>
      <c r="H1157" s="23">
        <f t="shared" si="36"/>
        <v>-0.25237062265023269</v>
      </c>
      <c r="I1157" s="10">
        <v>10102.4944978288</v>
      </c>
      <c r="J1157" s="23">
        <f t="shared" si="37"/>
        <v>-0.77301328270004888</v>
      </c>
    </row>
    <row r="1158" spans="1:10">
      <c r="A1158" t="s">
        <v>262</v>
      </c>
      <c r="B1158" t="s">
        <v>264</v>
      </c>
      <c r="C1158" s="20">
        <v>2034</v>
      </c>
      <c r="D1158" t="s">
        <v>272</v>
      </c>
      <c r="E1158" s="22">
        <v>551920.44918132096</v>
      </c>
      <c r="F1158" s="22">
        <v>176930.67982049601</v>
      </c>
      <c r="G1158" s="10">
        <v>176929.43016219899</v>
      </c>
      <c r="H1158" s="23">
        <f t="shared" si="36"/>
        <v>-1.2496582970197778</v>
      </c>
      <c r="I1158" s="10">
        <v>551902.07869554905</v>
      </c>
      <c r="J1158" s="23">
        <f t="shared" si="37"/>
        <v>-18.370485771913081</v>
      </c>
    </row>
    <row r="1159" spans="1:10">
      <c r="A1159" t="s">
        <v>262</v>
      </c>
      <c r="B1159" t="s">
        <v>264</v>
      </c>
      <c r="C1159" s="20">
        <v>2034</v>
      </c>
      <c r="D1159" t="s">
        <v>208</v>
      </c>
      <c r="E1159" s="22">
        <v>97374.514886749806</v>
      </c>
      <c r="F1159" s="22">
        <v>61044.868436313103</v>
      </c>
      <c r="G1159" s="10">
        <v>61042.637335725798</v>
      </c>
      <c r="H1159" s="23">
        <f t="shared" si="36"/>
        <v>-2.2311005873052636</v>
      </c>
      <c r="I1159" s="10">
        <v>97366.541297579504</v>
      </c>
      <c r="J1159" s="23">
        <f t="shared" si="37"/>
        <v>-7.973589170302148</v>
      </c>
    </row>
    <row r="1160" spans="1:10">
      <c r="A1160" t="s">
        <v>262</v>
      </c>
      <c r="B1160" t="s">
        <v>264</v>
      </c>
      <c r="C1160" s="20">
        <v>2034</v>
      </c>
      <c r="D1160" t="s">
        <v>218</v>
      </c>
      <c r="E1160" s="22">
        <v>255679.556619635</v>
      </c>
      <c r="F1160" s="22">
        <v>228936.96307437599</v>
      </c>
      <c r="G1160" s="10">
        <v>229161.34435344001</v>
      </c>
      <c r="H1160" s="23">
        <f t="shared" si="36"/>
        <v>224.38127906402224</v>
      </c>
      <c r="I1160" s="10">
        <v>255666.35650111301</v>
      </c>
      <c r="J1160" s="23">
        <f t="shared" si="37"/>
        <v>-13.200118521985132</v>
      </c>
    </row>
    <row r="1161" spans="1:10">
      <c r="A1161" t="s">
        <v>262</v>
      </c>
      <c r="B1161" t="s">
        <v>264</v>
      </c>
      <c r="C1161" s="20">
        <v>2034</v>
      </c>
      <c r="D1161" t="s">
        <v>222</v>
      </c>
      <c r="E1161" s="22">
        <v>379017.95254092797</v>
      </c>
      <c r="F1161" s="22">
        <v>284767.173903786</v>
      </c>
      <c r="G1161" s="10">
        <v>284761.825731833</v>
      </c>
      <c r="H1161" s="23">
        <f t="shared" si="36"/>
        <v>-5.3481719529954717</v>
      </c>
      <c r="I1161" s="10">
        <v>378994.90901390498</v>
      </c>
      <c r="J1161" s="23">
        <f t="shared" si="37"/>
        <v>-23.043527022993658</v>
      </c>
    </row>
    <row r="1162" spans="1:10">
      <c r="A1162" t="s">
        <v>262</v>
      </c>
      <c r="B1162" t="s">
        <v>264</v>
      </c>
      <c r="C1162" s="20">
        <v>2034</v>
      </c>
      <c r="D1162" t="s">
        <v>226</v>
      </c>
      <c r="E1162" s="22">
        <v>249732.261430288</v>
      </c>
      <c r="F1162" s="22">
        <v>156157.51773831999</v>
      </c>
      <c r="G1162" s="10">
        <v>156946.43612800399</v>
      </c>
      <c r="H1162" s="23">
        <f t="shared" si="36"/>
        <v>788.91838968399679</v>
      </c>
      <c r="I1162" s="10">
        <v>249728.24511568001</v>
      </c>
      <c r="J1162" s="23">
        <f t="shared" si="37"/>
        <v>-4.0163146079867147</v>
      </c>
    </row>
    <row r="1163" spans="1:10">
      <c r="A1163" t="s">
        <v>262</v>
      </c>
      <c r="B1163" t="s">
        <v>264</v>
      </c>
      <c r="C1163" s="20">
        <v>2034</v>
      </c>
      <c r="D1163" t="s">
        <v>254</v>
      </c>
      <c r="E1163" s="22">
        <v>33649.967076394503</v>
      </c>
      <c r="F1163" s="22">
        <v>4205.6936306035304</v>
      </c>
      <c r="G1163" s="10">
        <v>4205.6919264368798</v>
      </c>
      <c r="H1163" s="23">
        <f t="shared" si="36"/>
        <v>-1.7041666505974717E-3</v>
      </c>
      <c r="I1163" s="10">
        <v>33649.877925897097</v>
      </c>
      <c r="J1163" s="23">
        <f t="shared" si="37"/>
        <v>-8.9150497406080831E-2</v>
      </c>
    </row>
    <row r="1164" spans="1:10">
      <c r="A1164" t="s">
        <v>262</v>
      </c>
      <c r="B1164" t="s">
        <v>264</v>
      </c>
      <c r="C1164" s="20">
        <v>2035</v>
      </c>
      <c r="D1164" t="s">
        <v>232</v>
      </c>
      <c r="E1164" s="22">
        <v>10383.1166847106</v>
      </c>
      <c r="F1164" s="22">
        <v>7766.2670194074099</v>
      </c>
      <c r="G1164" s="10">
        <v>7765.9489273753697</v>
      </c>
      <c r="H1164" s="23">
        <f t="shared" si="36"/>
        <v>-0.31809203204011283</v>
      </c>
      <c r="I1164" s="10">
        <v>10382.1904120895</v>
      </c>
      <c r="J1164" s="23">
        <f t="shared" si="37"/>
        <v>-0.9262726210999972</v>
      </c>
    </row>
    <row r="1165" spans="1:10">
      <c r="A1165" t="s">
        <v>262</v>
      </c>
      <c r="B1165" t="s">
        <v>264</v>
      </c>
      <c r="C1165" s="20">
        <v>2035</v>
      </c>
      <c r="D1165" t="s">
        <v>272</v>
      </c>
      <c r="E1165" s="22">
        <v>558983.089390354</v>
      </c>
      <c r="F1165" s="22">
        <v>180481.55234417599</v>
      </c>
      <c r="G1165" s="10">
        <v>180479.90195607199</v>
      </c>
      <c r="H1165" s="23">
        <f t="shared" si="36"/>
        <v>-1.650388103997102</v>
      </c>
      <c r="I1165" s="10">
        <v>558961.53146092605</v>
      </c>
      <c r="J1165" s="23">
        <f t="shared" si="37"/>
        <v>-21.557929427945055</v>
      </c>
    </row>
    <row r="1166" spans="1:10">
      <c r="A1166" t="s">
        <v>262</v>
      </c>
      <c r="B1166" t="s">
        <v>264</v>
      </c>
      <c r="C1166" s="20">
        <v>2035</v>
      </c>
      <c r="D1166" t="s">
        <v>208</v>
      </c>
      <c r="E1166" s="22">
        <v>100282.41705827499</v>
      </c>
      <c r="F1166" s="22">
        <v>62278.4614195209</v>
      </c>
      <c r="G1166" s="10">
        <v>62275.638838064799</v>
      </c>
      <c r="H1166" s="23">
        <f t="shared" si="36"/>
        <v>-2.8225814561010338</v>
      </c>
      <c r="I1166" s="10">
        <v>100272.951283078</v>
      </c>
      <c r="J1166" s="23">
        <f t="shared" si="37"/>
        <v>-9.4657751969934907</v>
      </c>
    </row>
    <row r="1167" spans="1:10">
      <c r="A1167" t="s">
        <v>262</v>
      </c>
      <c r="B1167" t="s">
        <v>264</v>
      </c>
      <c r="C1167" s="20">
        <v>2035</v>
      </c>
      <c r="D1167" t="s">
        <v>218</v>
      </c>
      <c r="E1167" s="22">
        <v>261712.31247626501</v>
      </c>
      <c r="F1167" s="22">
        <v>233409.32119143999</v>
      </c>
      <c r="G1167" s="10">
        <v>233645.80989788499</v>
      </c>
      <c r="H1167" s="23">
        <f t="shared" si="36"/>
        <v>236.4887064450013</v>
      </c>
      <c r="I1167" s="10">
        <v>261696.64466525699</v>
      </c>
      <c r="J1167" s="23">
        <f t="shared" si="37"/>
        <v>-15.667811008024728</v>
      </c>
    </row>
    <row r="1168" spans="1:10">
      <c r="A1168" t="s">
        <v>262</v>
      </c>
      <c r="B1168" t="s">
        <v>264</v>
      </c>
      <c r="C1168" s="20">
        <v>2035</v>
      </c>
      <c r="D1168" t="s">
        <v>222</v>
      </c>
      <c r="E1168" s="22">
        <v>387724.47044930502</v>
      </c>
      <c r="F1168" s="22">
        <v>284186.54842733999</v>
      </c>
      <c r="G1168" s="10">
        <v>284179.66413154098</v>
      </c>
      <c r="H1168" s="23">
        <f t="shared" si="36"/>
        <v>-6.8842957990127616</v>
      </c>
      <c r="I1168" s="10">
        <v>387697.164048001</v>
      </c>
      <c r="J1168" s="23">
        <f t="shared" si="37"/>
        <v>-27.306401304027531</v>
      </c>
    </row>
    <row r="1169" spans="1:10">
      <c r="A1169" t="s">
        <v>262</v>
      </c>
      <c r="B1169" t="s">
        <v>264</v>
      </c>
      <c r="C1169" s="20">
        <v>2035</v>
      </c>
      <c r="D1169" t="s">
        <v>226</v>
      </c>
      <c r="E1169" s="22">
        <v>256631.44549281101</v>
      </c>
      <c r="F1169" s="22">
        <v>156718.427707525</v>
      </c>
      <c r="G1169" s="10">
        <v>157568.37173569499</v>
      </c>
      <c r="H1169" s="23">
        <f t="shared" si="36"/>
        <v>849.94402816999354</v>
      </c>
      <c r="I1169" s="10">
        <v>256626.61255713899</v>
      </c>
      <c r="J1169" s="23">
        <f t="shared" si="37"/>
        <v>-4.8329356720205396</v>
      </c>
    </row>
    <row r="1170" spans="1:10">
      <c r="A1170" t="s">
        <v>262</v>
      </c>
      <c r="B1170" t="s">
        <v>264</v>
      </c>
      <c r="C1170" s="20">
        <v>2035</v>
      </c>
      <c r="D1170" t="s">
        <v>254</v>
      </c>
      <c r="E1170" s="22">
        <v>33447.383919227497</v>
      </c>
      <c r="F1170" s="22">
        <v>4160.0902260114399</v>
      </c>
      <c r="G1170" s="10">
        <v>4160.0880478735698</v>
      </c>
      <c r="H1170" s="23">
        <f t="shared" si="36"/>
        <v>-2.1781378700325149E-3</v>
      </c>
      <c r="I1170" s="10">
        <v>33447.278871464798</v>
      </c>
      <c r="J1170" s="23">
        <f t="shared" si="37"/>
        <v>-0.10504776269954164</v>
      </c>
    </row>
    <row r="1171" spans="1:10">
      <c r="A1171" t="s">
        <v>262</v>
      </c>
      <c r="B1171" t="s">
        <v>264</v>
      </c>
      <c r="C1171" s="20">
        <v>2036</v>
      </c>
      <c r="D1171" t="s">
        <v>232</v>
      </c>
      <c r="E1171" s="22">
        <v>10679.4855151799</v>
      </c>
      <c r="F1171" s="22">
        <v>7876.4749852956402</v>
      </c>
      <c r="G1171" s="10">
        <v>7876.0828678223097</v>
      </c>
      <c r="H1171" s="23">
        <f t="shared" si="36"/>
        <v>-0.39211747333047242</v>
      </c>
      <c r="I1171" s="10">
        <v>10678.3911776571</v>
      </c>
      <c r="J1171" s="23">
        <f t="shared" si="37"/>
        <v>-1.0943375227998331</v>
      </c>
    </row>
    <row r="1172" spans="1:10">
      <c r="A1172" t="s">
        <v>262</v>
      </c>
      <c r="B1172" t="s">
        <v>264</v>
      </c>
      <c r="C1172" s="20">
        <v>2036</v>
      </c>
      <c r="D1172" t="s">
        <v>272</v>
      </c>
      <c r="E1172" s="22">
        <v>565939.97869051597</v>
      </c>
      <c r="F1172" s="22">
        <v>184272.67317975999</v>
      </c>
      <c r="G1172" s="10">
        <v>184270.55424889401</v>
      </c>
      <c r="H1172" s="23">
        <f t="shared" si="36"/>
        <v>-2.1189308659813832</v>
      </c>
      <c r="I1172" s="10">
        <v>565915.068561455</v>
      </c>
      <c r="J1172" s="23">
        <f t="shared" si="37"/>
        <v>-24.910129060968757</v>
      </c>
    </row>
    <row r="1173" spans="1:10">
      <c r="A1173" t="s">
        <v>262</v>
      </c>
      <c r="B1173" t="s">
        <v>264</v>
      </c>
      <c r="C1173" s="20">
        <v>2036</v>
      </c>
      <c r="D1173" t="s">
        <v>208</v>
      </c>
      <c r="E1173" s="22">
        <v>103264.887310933</v>
      </c>
      <c r="F1173" s="22">
        <v>63656.888298602302</v>
      </c>
      <c r="G1173" s="10">
        <v>63653.403077987597</v>
      </c>
      <c r="H1173" s="23">
        <f t="shared" si="36"/>
        <v>-3.4852206147043034</v>
      </c>
      <c r="I1173" s="10">
        <v>103253.81590007601</v>
      </c>
      <c r="J1173" s="23">
        <f t="shared" si="37"/>
        <v>-11.071410856995499</v>
      </c>
    </row>
    <row r="1174" spans="1:10">
      <c r="A1174" t="s">
        <v>262</v>
      </c>
      <c r="B1174" t="s">
        <v>264</v>
      </c>
      <c r="C1174" s="20">
        <v>2036</v>
      </c>
      <c r="D1174" t="s">
        <v>218</v>
      </c>
      <c r="E1174" s="22">
        <v>267813.59669163002</v>
      </c>
      <c r="F1174" s="22">
        <v>238161.975789822</v>
      </c>
      <c r="G1174" s="10">
        <v>238410.323156125</v>
      </c>
      <c r="H1174" s="23">
        <f t="shared" si="36"/>
        <v>248.34736630300176</v>
      </c>
      <c r="I1174" s="10">
        <v>267795.29471138702</v>
      </c>
      <c r="J1174" s="23">
        <f t="shared" si="37"/>
        <v>-18.301980243006255</v>
      </c>
    </row>
    <row r="1175" spans="1:10">
      <c r="A1175" t="s">
        <v>262</v>
      </c>
      <c r="B1175" t="s">
        <v>264</v>
      </c>
      <c r="C1175" s="20">
        <v>2036</v>
      </c>
      <c r="D1175" t="s">
        <v>222</v>
      </c>
      <c r="E1175" s="22">
        <v>396526.49896865297</v>
      </c>
      <c r="F1175" s="22">
        <v>284485.81744060101</v>
      </c>
      <c r="G1175" s="10">
        <v>284477.185074693</v>
      </c>
      <c r="H1175" s="23">
        <f t="shared" si="36"/>
        <v>-8.6323659080080688</v>
      </c>
      <c r="I1175" s="10">
        <v>396494.62961773598</v>
      </c>
      <c r="J1175" s="23">
        <f t="shared" si="37"/>
        <v>-31.869350916997064</v>
      </c>
    </row>
    <row r="1176" spans="1:10">
      <c r="A1176" t="s">
        <v>262</v>
      </c>
      <c r="B1176" t="s">
        <v>264</v>
      </c>
      <c r="C1176" s="20">
        <v>2036</v>
      </c>
      <c r="D1176" t="s">
        <v>226</v>
      </c>
      <c r="E1176" s="22">
        <v>263691.34583428502</v>
      </c>
      <c r="F1176" s="22">
        <v>157920.92646710499</v>
      </c>
      <c r="G1176" s="10">
        <v>158831.70822770399</v>
      </c>
      <c r="H1176" s="23">
        <f t="shared" si="36"/>
        <v>910.78176059899852</v>
      </c>
      <c r="I1176" s="10">
        <v>263685.61504529801</v>
      </c>
      <c r="J1176" s="23">
        <f t="shared" si="37"/>
        <v>-5.7307889870135114</v>
      </c>
    </row>
    <row r="1177" spans="1:10">
      <c r="A1177" t="s">
        <v>262</v>
      </c>
      <c r="B1177" t="s">
        <v>264</v>
      </c>
      <c r="C1177" s="20">
        <v>2036</v>
      </c>
      <c r="D1177" t="s">
        <v>254</v>
      </c>
      <c r="E1177" s="22">
        <v>33267.945934441901</v>
      </c>
      <c r="F1177" s="22">
        <v>4116.0884676790301</v>
      </c>
      <c r="G1177" s="10">
        <v>4116.0857587801502</v>
      </c>
      <c r="H1177" s="23">
        <f t="shared" si="36"/>
        <v>-2.7088988799732761E-3</v>
      </c>
      <c r="I1177" s="10">
        <v>33267.824025098198</v>
      </c>
      <c r="J1177" s="23">
        <f t="shared" si="37"/>
        <v>-0.12190934370300965</v>
      </c>
    </row>
    <row r="1178" spans="1:10">
      <c r="A1178" t="s">
        <v>262</v>
      </c>
      <c r="B1178" t="s">
        <v>264</v>
      </c>
      <c r="C1178" s="20">
        <v>2037</v>
      </c>
      <c r="D1178" t="s">
        <v>232</v>
      </c>
      <c r="E1178" s="22">
        <v>10991.691349406599</v>
      </c>
      <c r="F1178" s="22">
        <v>8004.2500485234896</v>
      </c>
      <c r="G1178" s="10">
        <v>8003.7753545579098</v>
      </c>
      <c r="H1178" s="23">
        <f t="shared" si="36"/>
        <v>-0.47469396557971777</v>
      </c>
      <c r="I1178" s="10">
        <v>10990.4137947985</v>
      </c>
      <c r="J1178" s="23">
        <f t="shared" si="37"/>
        <v>-1.2775546080993081</v>
      </c>
    </row>
    <row r="1179" spans="1:10">
      <c r="A1179" t="s">
        <v>262</v>
      </c>
      <c r="B1179" t="s">
        <v>264</v>
      </c>
      <c r="C1179" s="20">
        <v>2037</v>
      </c>
      <c r="D1179" t="s">
        <v>272</v>
      </c>
      <c r="E1179" s="22">
        <v>572791.08024715201</v>
      </c>
      <c r="F1179" s="22">
        <v>188204.00123023801</v>
      </c>
      <c r="G1179" s="10">
        <v>188201.34338922499</v>
      </c>
      <c r="H1179" s="23">
        <f t="shared" si="36"/>
        <v>-2.6578410130168777</v>
      </c>
      <c r="I1179" s="10">
        <v>572762.65925974504</v>
      </c>
      <c r="J1179" s="23">
        <f t="shared" si="37"/>
        <v>-28.420987406978384</v>
      </c>
    </row>
    <row r="1180" spans="1:10">
      <c r="A1180" t="s">
        <v>262</v>
      </c>
      <c r="B1180" t="s">
        <v>264</v>
      </c>
      <c r="C1180" s="20">
        <v>2037</v>
      </c>
      <c r="D1180" t="s">
        <v>208</v>
      </c>
      <c r="E1180" s="22">
        <v>106311.34227698699</v>
      </c>
      <c r="F1180" s="22">
        <v>65136.8602588586</v>
      </c>
      <c r="G1180" s="10">
        <v>65132.642373226197</v>
      </c>
      <c r="H1180" s="23">
        <f t="shared" si="36"/>
        <v>-4.2178856324026128</v>
      </c>
      <c r="I1180" s="10">
        <v>106298.553139614</v>
      </c>
      <c r="J1180" s="23">
        <f t="shared" si="37"/>
        <v>-12.789137372994446</v>
      </c>
    </row>
    <row r="1181" spans="1:10">
      <c r="A1181" t="s">
        <v>262</v>
      </c>
      <c r="B1181" t="s">
        <v>264</v>
      </c>
      <c r="C1181" s="20">
        <v>2037</v>
      </c>
      <c r="D1181" t="s">
        <v>218</v>
      </c>
      <c r="E1181" s="22">
        <v>273964.213028253</v>
      </c>
      <c r="F1181" s="22">
        <v>243029.593830842</v>
      </c>
      <c r="G1181" s="10">
        <v>243289.27875961</v>
      </c>
      <c r="H1181" s="23">
        <f t="shared" si="36"/>
        <v>259.68492876799428</v>
      </c>
      <c r="I1181" s="10">
        <v>273943.11553737998</v>
      </c>
      <c r="J1181" s="23">
        <f t="shared" si="37"/>
        <v>-21.097490873013157</v>
      </c>
    </row>
    <row r="1182" spans="1:10">
      <c r="A1182" t="s">
        <v>262</v>
      </c>
      <c r="B1182" t="s">
        <v>264</v>
      </c>
      <c r="C1182" s="20">
        <v>2037</v>
      </c>
      <c r="D1182" t="s">
        <v>222</v>
      </c>
      <c r="E1182" s="22">
        <v>405409.19852431299</v>
      </c>
      <c r="F1182" s="22">
        <v>285477.02854643</v>
      </c>
      <c r="G1182" s="10">
        <v>285466.43506332301</v>
      </c>
      <c r="H1182" s="23">
        <f t="shared" si="36"/>
        <v>-10.593483106989879</v>
      </c>
      <c r="I1182" s="10">
        <v>405372.47130504902</v>
      </c>
      <c r="J1182" s="23">
        <f t="shared" si="37"/>
        <v>-36.727219263964798</v>
      </c>
    </row>
    <row r="1183" spans="1:10">
      <c r="A1183" t="s">
        <v>262</v>
      </c>
      <c r="B1183" t="s">
        <v>264</v>
      </c>
      <c r="C1183" s="20">
        <v>2037</v>
      </c>
      <c r="D1183" t="s">
        <v>226</v>
      </c>
      <c r="E1183" s="22">
        <v>270892.07059431798</v>
      </c>
      <c r="F1183" s="22">
        <v>159611.59053710601</v>
      </c>
      <c r="G1183" s="10">
        <v>160581.34070012701</v>
      </c>
      <c r="H1183" s="23">
        <f t="shared" si="36"/>
        <v>969.75016302100266</v>
      </c>
      <c r="I1183" s="10">
        <v>270885.35957799701</v>
      </c>
      <c r="J1183" s="23">
        <f t="shared" si="37"/>
        <v>-6.7110163209727034</v>
      </c>
    </row>
    <row r="1184" spans="1:10">
      <c r="A1184" t="s">
        <v>262</v>
      </c>
      <c r="B1184" t="s">
        <v>264</v>
      </c>
      <c r="C1184" s="20">
        <v>2037</v>
      </c>
      <c r="D1184" t="s">
        <v>254</v>
      </c>
      <c r="E1184" s="22">
        <v>33113.085350577901</v>
      </c>
      <c r="F1184" s="22">
        <v>4072.48491299338</v>
      </c>
      <c r="G1184" s="10">
        <v>4072.4816205686702</v>
      </c>
      <c r="H1184" s="23">
        <f t="shared" si="36"/>
        <v>-3.2924247097980697E-3</v>
      </c>
      <c r="I1184" s="10">
        <v>33112.945636635799</v>
      </c>
      <c r="J1184" s="23">
        <f t="shared" si="37"/>
        <v>-0.13971394210238941</v>
      </c>
    </row>
    <row r="1185" spans="1:10">
      <c r="A1185" t="s">
        <v>262</v>
      </c>
      <c r="B1185" t="s">
        <v>264</v>
      </c>
      <c r="C1185" s="20">
        <v>2038</v>
      </c>
      <c r="D1185" t="s">
        <v>232</v>
      </c>
      <c r="E1185" s="22">
        <v>11319.153795440199</v>
      </c>
      <c r="F1185" s="22">
        <v>8149.6756354829904</v>
      </c>
      <c r="G1185" s="10">
        <v>8149.1101727823498</v>
      </c>
      <c r="H1185" s="23">
        <f t="shared" si="36"/>
        <v>-0.56546270064063719</v>
      </c>
      <c r="I1185" s="10">
        <v>11317.6785263701</v>
      </c>
      <c r="J1185" s="23">
        <f t="shared" si="37"/>
        <v>-1.4752690700988751</v>
      </c>
    </row>
    <row r="1186" spans="1:10">
      <c r="A1186" t="s">
        <v>262</v>
      </c>
      <c r="B1186" t="s">
        <v>264</v>
      </c>
      <c r="C1186" s="20">
        <v>2038</v>
      </c>
      <c r="D1186" t="s">
        <v>272</v>
      </c>
      <c r="E1186" s="22">
        <v>579741.22961121297</v>
      </c>
      <c r="F1186" s="22">
        <v>192216.233076006</v>
      </c>
      <c r="G1186" s="10">
        <v>192212.96510579201</v>
      </c>
      <c r="H1186" s="23">
        <f t="shared" si="36"/>
        <v>-3.2679702139867004</v>
      </c>
      <c r="I1186" s="10">
        <v>579709.15080810699</v>
      </c>
      <c r="J1186" s="23">
        <f t="shared" si="37"/>
        <v>-32.078803105978295</v>
      </c>
    </row>
    <row r="1187" spans="1:10">
      <c r="A1187" t="s">
        <v>262</v>
      </c>
      <c r="B1187" t="s">
        <v>264</v>
      </c>
      <c r="C1187" s="20">
        <v>2038</v>
      </c>
      <c r="D1187" t="s">
        <v>208</v>
      </c>
      <c r="E1187" s="22">
        <v>109412.02137624699</v>
      </c>
      <c r="F1187" s="22">
        <v>66695.1941120423</v>
      </c>
      <c r="G1187" s="10">
        <v>66690.176392691894</v>
      </c>
      <c r="H1187" s="23">
        <f t="shared" si="36"/>
        <v>-5.0177193504059687</v>
      </c>
      <c r="I1187" s="10">
        <v>109397.410233203</v>
      </c>
      <c r="J1187" s="23">
        <f t="shared" si="37"/>
        <v>-14.611143043992342</v>
      </c>
    </row>
    <row r="1188" spans="1:10">
      <c r="A1188" t="s">
        <v>262</v>
      </c>
      <c r="B1188" t="s">
        <v>264</v>
      </c>
      <c r="C1188" s="20">
        <v>2038</v>
      </c>
      <c r="D1188" t="s">
        <v>218</v>
      </c>
      <c r="E1188" s="22">
        <v>280147.063341595</v>
      </c>
      <c r="F1188" s="22">
        <v>248002.71579363401</v>
      </c>
      <c r="G1188" s="10">
        <v>248273.44457909101</v>
      </c>
      <c r="H1188" s="23">
        <f t="shared" si="36"/>
        <v>270.72878545700223</v>
      </c>
      <c r="I1188" s="10">
        <v>280123.02241032303</v>
      </c>
      <c r="J1188" s="23">
        <f t="shared" si="37"/>
        <v>-24.040931271971203</v>
      </c>
    </row>
    <row r="1189" spans="1:10">
      <c r="A1189" t="s">
        <v>262</v>
      </c>
      <c r="B1189" t="s">
        <v>264</v>
      </c>
      <c r="C1189" s="20">
        <v>2038</v>
      </c>
      <c r="D1189" t="s">
        <v>222</v>
      </c>
      <c r="E1189" s="22">
        <v>414385.82385597</v>
      </c>
      <c r="F1189" s="22">
        <v>287050.44177344203</v>
      </c>
      <c r="G1189" s="10">
        <v>287037.68007086799</v>
      </c>
      <c r="H1189" s="23">
        <f t="shared" si="36"/>
        <v>-12.761702574032824</v>
      </c>
      <c r="I1189" s="10">
        <v>414343.96499136701</v>
      </c>
      <c r="J1189" s="23">
        <f t="shared" si="37"/>
        <v>-41.858864602982067</v>
      </c>
    </row>
    <row r="1190" spans="1:10">
      <c r="A1190" t="s">
        <v>262</v>
      </c>
      <c r="B1190" t="s">
        <v>264</v>
      </c>
      <c r="C1190" s="20">
        <v>2038</v>
      </c>
      <c r="D1190" t="s">
        <v>226</v>
      </c>
      <c r="E1190" s="22">
        <v>278230.95850221202</v>
      </c>
      <c r="F1190" s="22">
        <v>161664.353560174</v>
      </c>
      <c r="G1190" s="10">
        <v>162691.669499593</v>
      </c>
      <c r="H1190" s="23">
        <f t="shared" si="36"/>
        <v>1027.3159394190006</v>
      </c>
      <c r="I1190" s="10">
        <v>278223.18557818403</v>
      </c>
      <c r="J1190" s="23">
        <f t="shared" si="37"/>
        <v>-7.7729240279877558</v>
      </c>
    </row>
    <row r="1191" spans="1:10">
      <c r="A1191" t="s">
        <v>262</v>
      </c>
      <c r="B1191" t="s">
        <v>264</v>
      </c>
      <c r="C1191" s="20">
        <v>2038</v>
      </c>
      <c r="D1191" t="s">
        <v>254</v>
      </c>
      <c r="E1191" s="22">
        <v>33042.709354742103</v>
      </c>
      <c r="F1191" s="22">
        <v>4031.3247667680698</v>
      </c>
      <c r="G1191" s="10">
        <v>4031.3208452899798</v>
      </c>
      <c r="H1191" s="23">
        <f t="shared" si="36"/>
        <v>-3.9214780899783364E-3</v>
      </c>
      <c r="I1191" s="10">
        <v>33042.550959519802</v>
      </c>
      <c r="J1191" s="23">
        <f t="shared" si="37"/>
        <v>-0.15839522230089642</v>
      </c>
    </row>
    <row r="1192" spans="1:10">
      <c r="A1192" t="s">
        <v>262</v>
      </c>
      <c r="B1192" t="s">
        <v>264</v>
      </c>
      <c r="C1192" s="20">
        <v>2039</v>
      </c>
      <c r="D1192" t="s">
        <v>232</v>
      </c>
      <c r="E1192" s="22">
        <v>11661.611457757301</v>
      </c>
      <c r="F1192" s="22">
        <v>8309.4211529463792</v>
      </c>
      <c r="G1192" s="10">
        <v>8308.7564255161706</v>
      </c>
      <c r="H1192" s="23">
        <f t="shared" si="36"/>
        <v>-0.66472743020858616</v>
      </c>
      <c r="I1192" s="10">
        <v>11659.9247232692</v>
      </c>
      <c r="J1192" s="23">
        <f t="shared" si="37"/>
        <v>-1.6867344881011377</v>
      </c>
    </row>
    <row r="1193" spans="1:10">
      <c r="A1193" t="s">
        <v>262</v>
      </c>
      <c r="B1193" t="s">
        <v>264</v>
      </c>
      <c r="C1193" s="20">
        <v>2039</v>
      </c>
      <c r="D1193" t="s">
        <v>272</v>
      </c>
      <c r="E1193" s="22">
        <v>586621.686936029</v>
      </c>
      <c r="F1193" s="22">
        <v>196403.73598025501</v>
      </c>
      <c r="G1193" s="10">
        <v>196399.78271442099</v>
      </c>
      <c r="H1193" s="23">
        <f t="shared" si="36"/>
        <v>-3.9532658340176567</v>
      </c>
      <c r="I1193" s="10">
        <v>586585.813471601</v>
      </c>
      <c r="J1193" s="23">
        <f t="shared" si="37"/>
        <v>-35.873464428004809</v>
      </c>
    </row>
    <row r="1194" spans="1:10">
      <c r="A1194" t="s">
        <v>262</v>
      </c>
      <c r="B1194" t="s">
        <v>264</v>
      </c>
      <c r="C1194" s="20">
        <v>2039</v>
      </c>
      <c r="D1194" t="s">
        <v>208</v>
      </c>
      <c r="E1194" s="22">
        <v>112557.37976652</v>
      </c>
      <c r="F1194" s="22">
        <v>68357.051824218695</v>
      </c>
      <c r="G1194" s="10">
        <v>68351.165586621195</v>
      </c>
      <c r="H1194" s="23">
        <f t="shared" si="36"/>
        <v>-5.8862375975004397</v>
      </c>
      <c r="I1194" s="10">
        <v>112540.85014863699</v>
      </c>
      <c r="J1194" s="23">
        <f t="shared" si="37"/>
        <v>-16.529617883003084</v>
      </c>
    </row>
    <row r="1195" spans="1:10">
      <c r="A1195" t="s">
        <v>262</v>
      </c>
      <c r="B1195" t="s">
        <v>264</v>
      </c>
      <c r="C1195" s="20">
        <v>2039</v>
      </c>
      <c r="D1195" t="s">
        <v>218</v>
      </c>
      <c r="E1195" s="22">
        <v>286348.313708851</v>
      </c>
      <c r="F1195" s="22">
        <v>253143.77131798901</v>
      </c>
      <c r="G1195" s="10">
        <v>253425.44356171699</v>
      </c>
      <c r="H1195" s="23">
        <f t="shared" si="36"/>
        <v>281.67224372798228</v>
      </c>
      <c r="I1195" s="10">
        <v>286321.19240738201</v>
      </c>
      <c r="J1195" s="23">
        <f t="shared" si="37"/>
        <v>-27.121301468985621</v>
      </c>
    </row>
    <row r="1196" spans="1:10">
      <c r="A1196" t="s">
        <v>262</v>
      </c>
      <c r="B1196" t="s">
        <v>264</v>
      </c>
      <c r="C1196" s="20">
        <v>2039</v>
      </c>
      <c r="D1196" t="s">
        <v>222</v>
      </c>
      <c r="E1196" s="22">
        <v>423422.13075787498</v>
      </c>
      <c r="F1196" s="22">
        <v>289283.073754791</v>
      </c>
      <c r="G1196" s="10">
        <v>289267.92952396598</v>
      </c>
      <c r="H1196" s="23">
        <f t="shared" si="36"/>
        <v>-15.144230825011618</v>
      </c>
      <c r="I1196" s="10">
        <v>423374.88237380597</v>
      </c>
      <c r="J1196" s="23">
        <f t="shared" si="37"/>
        <v>-47.248384069011081</v>
      </c>
    </row>
    <row r="1197" spans="1:10">
      <c r="A1197" t="s">
        <v>262</v>
      </c>
      <c r="B1197" t="s">
        <v>264</v>
      </c>
      <c r="C1197" s="20">
        <v>2039</v>
      </c>
      <c r="D1197" t="s">
        <v>226</v>
      </c>
      <c r="E1197" s="22">
        <v>285676.35829328501</v>
      </c>
      <c r="F1197" s="22">
        <v>164129.89600960401</v>
      </c>
      <c r="G1197" s="10">
        <v>165214.73790838799</v>
      </c>
      <c r="H1197" s="23">
        <f t="shared" si="36"/>
        <v>1084.8418987839832</v>
      </c>
      <c r="I1197" s="10">
        <v>285667.44245130301</v>
      </c>
      <c r="J1197" s="23">
        <f t="shared" si="37"/>
        <v>-8.9158419820014387</v>
      </c>
    </row>
    <row r="1198" spans="1:10">
      <c r="A1198" t="s">
        <v>262</v>
      </c>
      <c r="B1198" t="s">
        <v>264</v>
      </c>
      <c r="C1198" s="20">
        <v>2039</v>
      </c>
      <c r="D1198" t="s">
        <v>254</v>
      </c>
      <c r="E1198" s="22">
        <v>32997.271170539301</v>
      </c>
      <c r="F1198" s="22">
        <v>3990.2312033948301</v>
      </c>
      <c r="G1198" s="10">
        <v>3990.2266117600898</v>
      </c>
      <c r="H1198" s="23">
        <f t="shared" si="36"/>
        <v>-4.5916347403363034E-3</v>
      </c>
      <c r="I1198" s="10">
        <v>32997.093274340303</v>
      </c>
      <c r="J1198" s="23">
        <f t="shared" si="37"/>
        <v>-0.1778961989984964</v>
      </c>
    </row>
    <row r="1199" spans="1:10">
      <c r="A1199" t="s">
        <v>262</v>
      </c>
      <c r="B1199" t="s">
        <v>264</v>
      </c>
      <c r="C1199" s="20">
        <v>2040</v>
      </c>
      <c r="D1199" t="s">
        <v>232</v>
      </c>
      <c r="E1199" s="22">
        <v>12018.568553446101</v>
      </c>
      <c r="F1199" s="22">
        <v>8475.9665473476707</v>
      </c>
      <c r="G1199" s="10">
        <v>8475.1947523414601</v>
      </c>
      <c r="H1199" s="23">
        <f t="shared" si="36"/>
        <v>-0.7717950062105956</v>
      </c>
      <c r="I1199" s="10">
        <v>12016.657122104099</v>
      </c>
      <c r="J1199" s="23">
        <f t="shared" si="37"/>
        <v>-1.9114313420013787</v>
      </c>
    </row>
    <row r="1200" spans="1:10">
      <c r="A1200" t="s">
        <v>262</v>
      </c>
      <c r="B1200" t="s">
        <v>264</v>
      </c>
      <c r="C1200" s="20">
        <v>2040</v>
      </c>
      <c r="D1200" t="s">
        <v>272</v>
      </c>
      <c r="E1200" s="22">
        <v>593399.48288269003</v>
      </c>
      <c r="F1200" s="22">
        <v>200578.54333536001</v>
      </c>
      <c r="G1200" s="10">
        <v>200573.83188491399</v>
      </c>
      <c r="H1200" s="23">
        <f t="shared" si="36"/>
        <v>-4.7114504460187163</v>
      </c>
      <c r="I1200" s="10">
        <v>593359.68314985395</v>
      </c>
      <c r="J1200" s="23">
        <f t="shared" si="37"/>
        <v>-39.799732836079784</v>
      </c>
    </row>
    <row r="1201" spans="1:10">
      <c r="A1201" t="s">
        <v>262</v>
      </c>
      <c r="B1201" t="s">
        <v>264</v>
      </c>
      <c r="C1201" s="20">
        <v>2040</v>
      </c>
      <c r="D1201" t="s">
        <v>208</v>
      </c>
      <c r="E1201" s="22">
        <v>115734.45316571801</v>
      </c>
      <c r="F1201" s="22">
        <v>70058.535479606595</v>
      </c>
      <c r="G1201" s="10">
        <v>70051.719234652104</v>
      </c>
      <c r="H1201" s="23">
        <f t="shared" si="36"/>
        <v>-6.8162449544906849</v>
      </c>
      <c r="I1201" s="10">
        <v>115715.91361322301</v>
      </c>
      <c r="J1201" s="23">
        <f t="shared" si="37"/>
        <v>-18.539552494999953</v>
      </c>
    </row>
    <row r="1202" spans="1:10">
      <c r="A1202" t="s">
        <v>262</v>
      </c>
      <c r="B1202" t="s">
        <v>264</v>
      </c>
      <c r="C1202" s="20">
        <v>2040</v>
      </c>
      <c r="D1202" t="s">
        <v>218</v>
      </c>
      <c r="E1202" s="22">
        <v>292549.55012004299</v>
      </c>
      <c r="F1202" s="22">
        <v>258161.248171393</v>
      </c>
      <c r="G1202" s="10">
        <v>258453.35589354101</v>
      </c>
      <c r="H1202" s="23">
        <f t="shared" si="36"/>
        <v>292.10772214800818</v>
      </c>
      <c r="I1202" s="10">
        <v>292519.21784189797</v>
      </c>
      <c r="J1202" s="23">
        <f t="shared" si="37"/>
        <v>-30.332278145011514</v>
      </c>
    </row>
    <row r="1203" spans="1:10">
      <c r="A1203" t="s">
        <v>262</v>
      </c>
      <c r="B1203" t="s">
        <v>264</v>
      </c>
      <c r="C1203" s="20">
        <v>2040</v>
      </c>
      <c r="D1203" t="s">
        <v>222</v>
      </c>
      <c r="E1203" s="22">
        <v>432500.249263287</v>
      </c>
      <c r="F1203" s="22">
        <v>291871.70638511202</v>
      </c>
      <c r="G1203" s="10">
        <v>291853.981250607</v>
      </c>
      <c r="H1203" s="23">
        <f t="shared" si="36"/>
        <v>-17.725134505017195</v>
      </c>
      <c r="I1203" s="10">
        <v>432447.36203710001</v>
      </c>
      <c r="J1203" s="23">
        <f t="shared" si="37"/>
        <v>-52.887226186983753</v>
      </c>
    </row>
    <row r="1204" spans="1:10">
      <c r="A1204" t="s">
        <v>262</v>
      </c>
      <c r="B1204" t="s">
        <v>264</v>
      </c>
      <c r="C1204" s="20">
        <v>2040</v>
      </c>
      <c r="D1204" t="s">
        <v>226</v>
      </c>
      <c r="E1204" s="22">
        <v>293202.50204003003</v>
      </c>
      <c r="F1204" s="22">
        <v>166841.91645710601</v>
      </c>
      <c r="G1204" s="10">
        <v>167983.665373197</v>
      </c>
      <c r="H1204" s="23">
        <f t="shared" si="36"/>
        <v>1141.74891609099</v>
      </c>
      <c r="I1204" s="10">
        <v>293192.362737216</v>
      </c>
      <c r="J1204" s="23">
        <f t="shared" si="37"/>
        <v>-10.139302814030088</v>
      </c>
    </row>
    <row r="1205" spans="1:10">
      <c r="A1205" t="s">
        <v>262</v>
      </c>
      <c r="B1205" t="s">
        <v>264</v>
      </c>
      <c r="C1205" s="20">
        <v>2040</v>
      </c>
      <c r="D1205" t="s">
        <v>254</v>
      </c>
      <c r="E1205" s="22">
        <v>32967.569186551002</v>
      </c>
      <c r="F1205" s="22">
        <v>3946.9451501405501</v>
      </c>
      <c r="G1205" s="10">
        <v>3946.9398558753301</v>
      </c>
      <c r="H1205" s="23">
        <f t="shared" si="36"/>
        <v>-5.2942652200727025E-3</v>
      </c>
      <c r="I1205" s="10">
        <v>32967.371003673899</v>
      </c>
      <c r="J1205" s="23">
        <f t="shared" si="37"/>
        <v>-0.19818287710222648</v>
      </c>
    </row>
    <row r="1206" spans="1:10">
      <c r="A1206" t="s">
        <v>262</v>
      </c>
      <c r="B1206" t="s">
        <v>264</v>
      </c>
      <c r="C1206" s="20">
        <v>2041</v>
      </c>
      <c r="D1206" t="s">
        <v>232</v>
      </c>
      <c r="E1206" s="22">
        <v>12389.5839340331</v>
      </c>
      <c r="F1206" s="22">
        <v>8653.3284722343305</v>
      </c>
      <c r="G1206" s="10">
        <v>8652.4418797747203</v>
      </c>
      <c r="H1206" s="23">
        <f t="shared" si="36"/>
        <v>-0.8865924596102559</v>
      </c>
      <c r="I1206" s="10">
        <v>12387.4352203005</v>
      </c>
      <c r="J1206" s="23">
        <f t="shared" si="37"/>
        <v>-2.1487137326002994</v>
      </c>
    </row>
    <row r="1207" spans="1:10">
      <c r="A1207" t="s">
        <v>262</v>
      </c>
      <c r="B1207" t="s">
        <v>264</v>
      </c>
      <c r="C1207" s="20">
        <v>2041</v>
      </c>
      <c r="D1207" t="s">
        <v>272</v>
      </c>
      <c r="E1207" s="22">
        <v>600026.48813128297</v>
      </c>
      <c r="F1207" s="22">
        <v>204773.22338198699</v>
      </c>
      <c r="G1207" s="10">
        <v>204767.67956458699</v>
      </c>
      <c r="H1207" s="23">
        <f t="shared" si="36"/>
        <v>-5.5438174000009894</v>
      </c>
      <c r="I1207" s="10">
        <v>599982.63945756003</v>
      </c>
      <c r="J1207" s="23">
        <f t="shared" si="37"/>
        <v>-43.848673722939566</v>
      </c>
    </row>
    <row r="1208" spans="1:10">
      <c r="A1208" t="s">
        <v>262</v>
      </c>
      <c r="B1208" t="s">
        <v>264</v>
      </c>
      <c r="C1208" s="20">
        <v>2041</v>
      </c>
      <c r="D1208" t="s">
        <v>208</v>
      </c>
      <c r="E1208" s="22">
        <v>118936.276149646</v>
      </c>
      <c r="F1208" s="22">
        <v>71811.603316156499</v>
      </c>
      <c r="G1208" s="10">
        <v>71803.797724939097</v>
      </c>
      <c r="H1208" s="23">
        <f t="shared" si="36"/>
        <v>-7.8055912174022524</v>
      </c>
      <c r="I1208" s="10">
        <v>118915.640835661</v>
      </c>
      <c r="J1208" s="23">
        <f t="shared" si="37"/>
        <v>-20.635313984996174</v>
      </c>
    </row>
    <row r="1209" spans="1:10">
      <c r="A1209" t="s">
        <v>262</v>
      </c>
      <c r="B1209" t="s">
        <v>264</v>
      </c>
      <c r="C1209" s="20">
        <v>2041</v>
      </c>
      <c r="D1209" t="s">
        <v>218</v>
      </c>
      <c r="E1209" s="22">
        <v>298739.11336785398</v>
      </c>
      <c r="F1209" s="22">
        <v>263214.00219127699</v>
      </c>
      <c r="G1209" s="10">
        <v>263516.67264334799</v>
      </c>
      <c r="H1209" s="23">
        <f t="shared" si="36"/>
        <v>302.67045207100455</v>
      </c>
      <c r="I1209" s="10">
        <v>298705.446631775</v>
      </c>
      <c r="J1209" s="23">
        <f t="shared" si="37"/>
        <v>-33.666736078972463</v>
      </c>
    </row>
    <row r="1210" spans="1:10">
      <c r="A1210" t="s">
        <v>262</v>
      </c>
      <c r="B1210" t="s">
        <v>264</v>
      </c>
      <c r="C1210" s="20">
        <v>2041</v>
      </c>
      <c r="D1210" t="s">
        <v>222</v>
      </c>
      <c r="E1210" s="22">
        <v>441599.54231865</v>
      </c>
      <c r="F1210" s="22">
        <v>294880.11586592998</v>
      </c>
      <c r="G1210" s="10">
        <v>294859.61419276899</v>
      </c>
      <c r="H1210" s="23">
        <f t="shared" si="36"/>
        <v>-20.50167316099396</v>
      </c>
      <c r="I1210" s="10">
        <v>441540.77905094897</v>
      </c>
      <c r="J1210" s="23">
        <f t="shared" si="37"/>
        <v>-58.763267701026052</v>
      </c>
    </row>
    <row r="1211" spans="1:10">
      <c r="A1211" t="s">
        <v>262</v>
      </c>
      <c r="B1211" t="s">
        <v>264</v>
      </c>
      <c r="C1211" s="20">
        <v>2041</v>
      </c>
      <c r="D1211" t="s">
        <v>226</v>
      </c>
      <c r="E1211" s="22">
        <v>300789.98247628799</v>
      </c>
      <c r="F1211" s="22">
        <v>169804.60316215199</v>
      </c>
      <c r="G1211" s="10">
        <v>171003.574399356</v>
      </c>
      <c r="H1211" s="23">
        <f t="shared" si="36"/>
        <v>1198.9712372040085</v>
      </c>
      <c r="I1211" s="10">
        <v>300778.54209626402</v>
      </c>
      <c r="J1211" s="23">
        <f t="shared" si="37"/>
        <v>-11.440380023967009</v>
      </c>
    </row>
    <row r="1212" spans="1:10">
      <c r="A1212" t="s">
        <v>262</v>
      </c>
      <c r="B1212" t="s">
        <v>264</v>
      </c>
      <c r="C1212" s="20">
        <v>2041</v>
      </c>
      <c r="D1212" t="s">
        <v>254</v>
      </c>
      <c r="E1212" s="22">
        <v>32942.660522102597</v>
      </c>
      <c r="F1212" s="22">
        <v>3901.7868261709</v>
      </c>
      <c r="G1212" s="10">
        <v>3901.7808023860898</v>
      </c>
      <c r="H1212" s="23">
        <f t="shared" si="36"/>
        <v>-6.0237848101678537E-3</v>
      </c>
      <c r="I1212" s="10">
        <v>32942.441314227603</v>
      </c>
      <c r="J1212" s="23">
        <f t="shared" si="37"/>
        <v>-0.2192078749940265</v>
      </c>
    </row>
    <row r="1213" spans="1:10">
      <c r="A1213" t="s">
        <v>262</v>
      </c>
      <c r="B1213" t="s">
        <v>264</v>
      </c>
      <c r="C1213" s="20">
        <v>2042</v>
      </c>
      <c r="D1213" t="s">
        <v>232</v>
      </c>
      <c r="E1213" s="22">
        <v>12774.0710736333</v>
      </c>
      <c r="F1213" s="22">
        <v>8841.3598071756096</v>
      </c>
      <c r="G1213" s="10">
        <v>8840.3509314455005</v>
      </c>
      <c r="H1213" s="23">
        <f t="shared" si="36"/>
        <v>-1.0088757301091391</v>
      </c>
      <c r="I1213" s="10">
        <v>12771.673079427101</v>
      </c>
      <c r="J1213" s="23">
        <f t="shared" si="37"/>
        <v>-2.3979942061996553</v>
      </c>
    </row>
    <row r="1214" spans="1:10">
      <c r="A1214" t="s">
        <v>262</v>
      </c>
      <c r="B1214" t="s">
        <v>264</v>
      </c>
      <c r="C1214" s="20">
        <v>2042</v>
      </c>
      <c r="D1214" t="s">
        <v>272</v>
      </c>
      <c r="E1214" s="22">
        <v>606492.79068624298</v>
      </c>
      <c r="F1214" s="22">
        <v>208941.79414452001</v>
      </c>
      <c r="G1214" s="10">
        <v>208935.34457270999</v>
      </c>
      <c r="H1214" s="23">
        <f t="shared" si="36"/>
        <v>-6.4495718100224622</v>
      </c>
      <c r="I1214" s="10">
        <v>606444.77442447701</v>
      </c>
      <c r="J1214" s="23">
        <f t="shared" si="37"/>
        <v>-48.016261765966192</v>
      </c>
    </row>
    <row r="1215" spans="1:10">
      <c r="A1215" t="s">
        <v>262</v>
      </c>
      <c r="B1215" t="s">
        <v>264</v>
      </c>
      <c r="C1215" s="20">
        <v>2042</v>
      </c>
      <c r="D1215" t="s">
        <v>208</v>
      </c>
      <c r="E1215" s="22">
        <v>122155.258675579</v>
      </c>
      <c r="F1215" s="22">
        <v>73600.145267375003</v>
      </c>
      <c r="G1215" s="10">
        <v>73591.295208371695</v>
      </c>
      <c r="H1215" s="23">
        <f t="shared" si="36"/>
        <v>-8.8500590033072513</v>
      </c>
      <c r="I1215" s="10">
        <v>122132.445308682</v>
      </c>
      <c r="J1215" s="23">
        <f t="shared" si="37"/>
        <v>-22.81336689699674</v>
      </c>
    </row>
    <row r="1216" spans="1:10">
      <c r="A1216" t="s">
        <v>262</v>
      </c>
      <c r="B1216" t="s">
        <v>264</v>
      </c>
      <c r="C1216" s="20">
        <v>2042</v>
      </c>
      <c r="D1216" t="s">
        <v>218</v>
      </c>
      <c r="E1216" s="22">
        <v>304903.90981443902</v>
      </c>
      <c r="F1216" s="22">
        <v>268268.65261187399</v>
      </c>
      <c r="G1216" s="10">
        <v>268581.56217470701</v>
      </c>
      <c r="H1216" s="23">
        <f t="shared" si="36"/>
        <v>312.90956283302512</v>
      </c>
      <c r="I1216" s="10">
        <v>304866.78876579</v>
      </c>
      <c r="J1216" s="23">
        <f t="shared" si="37"/>
        <v>-37.121048649016302</v>
      </c>
    </row>
    <row r="1217" spans="1:10">
      <c r="A1217" t="s">
        <v>262</v>
      </c>
      <c r="B1217" t="s">
        <v>264</v>
      </c>
      <c r="C1217" s="20">
        <v>2042</v>
      </c>
      <c r="D1217" t="s">
        <v>222</v>
      </c>
      <c r="E1217" s="22">
        <v>450704.00144698197</v>
      </c>
      <c r="F1217" s="22">
        <v>298236.38506156998</v>
      </c>
      <c r="G1217" s="10">
        <v>298212.92020073603</v>
      </c>
      <c r="H1217" s="23">
        <f t="shared" si="36"/>
        <v>-23.464860833948478</v>
      </c>
      <c r="I1217" s="10">
        <v>450639.13077547197</v>
      </c>
      <c r="J1217" s="23">
        <f t="shared" si="37"/>
        <v>-64.870671509997919</v>
      </c>
    </row>
    <row r="1218" spans="1:10">
      <c r="A1218" t="s">
        <v>262</v>
      </c>
      <c r="B1218" t="s">
        <v>264</v>
      </c>
      <c r="C1218" s="20">
        <v>2042</v>
      </c>
      <c r="D1218" t="s">
        <v>226</v>
      </c>
      <c r="E1218" s="22">
        <v>308422.749478388</v>
      </c>
      <c r="F1218" s="22">
        <v>172986.34516603299</v>
      </c>
      <c r="G1218" s="10">
        <v>174243.76765953301</v>
      </c>
      <c r="H1218" s="23">
        <f t="shared" ref="H1218:H1281" si="38">G1218-F1218</f>
        <v>1257.4224935000238</v>
      </c>
      <c r="I1218" s="10">
        <v>308409.93121826497</v>
      </c>
      <c r="J1218" s="23">
        <f t="shared" ref="J1218:J1281" si="39">I1218-E1218</f>
        <v>-12.818260123021901</v>
      </c>
    </row>
    <row r="1219" spans="1:10">
      <c r="A1219" t="s">
        <v>262</v>
      </c>
      <c r="B1219" t="s">
        <v>264</v>
      </c>
      <c r="C1219" s="20">
        <v>2042</v>
      </c>
      <c r="D1219" t="s">
        <v>254</v>
      </c>
      <c r="E1219" s="22">
        <v>32923.9826520184</v>
      </c>
      <c r="F1219" s="22">
        <v>3854.50482124165</v>
      </c>
      <c r="G1219" s="10">
        <v>3854.4980484920702</v>
      </c>
      <c r="H1219" s="23">
        <f t="shared" si="38"/>
        <v>-6.7727495797953452E-3</v>
      </c>
      <c r="I1219" s="10">
        <v>32923.7417053026</v>
      </c>
      <c r="J1219" s="23">
        <f t="shared" si="39"/>
        <v>-0.24094671579950955</v>
      </c>
    </row>
    <row r="1220" spans="1:10">
      <c r="A1220" t="s">
        <v>262</v>
      </c>
      <c r="B1220" t="s">
        <v>264</v>
      </c>
      <c r="C1220" s="20">
        <v>2043</v>
      </c>
      <c r="D1220" t="s">
        <v>232</v>
      </c>
      <c r="E1220" s="22">
        <v>13170.9980053402</v>
      </c>
      <c r="F1220" s="22">
        <v>9035.0285202557498</v>
      </c>
      <c r="G1220" s="10">
        <v>9033.89057082213</v>
      </c>
      <c r="H1220" s="23">
        <f t="shared" si="38"/>
        <v>-1.137949433619724</v>
      </c>
      <c r="I1220" s="10">
        <v>13168.339072634901</v>
      </c>
      <c r="J1220" s="23">
        <f t="shared" si="39"/>
        <v>-2.6589327052988665</v>
      </c>
    </row>
    <row r="1221" spans="1:10">
      <c r="A1221" t="s">
        <v>262</v>
      </c>
      <c r="B1221" t="s">
        <v>264</v>
      </c>
      <c r="C1221" s="20">
        <v>2043</v>
      </c>
      <c r="D1221" t="s">
        <v>272</v>
      </c>
      <c r="E1221" s="22">
        <v>612791.429400736</v>
      </c>
      <c r="F1221" s="22">
        <v>213036.624804561</v>
      </c>
      <c r="G1221" s="10">
        <v>213029.19765193301</v>
      </c>
      <c r="H1221" s="23">
        <f t="shared" si="38"/>
        <v>-7.4271526279917452</v>
      </c>
      <c r="I1221" s="10">
        <v>612739.13039442897</v>
      </c>
      <c r="J1221" s="23">
        <f t="shared" si="39"/>
        <v>-52.299006307031959</v>
      </c>
    </row>
    <row r="1222" spans="1:10">
      <c r="A1222" t="s">
        <v>262</v>
      </c>
      <c r="B1222" t="s">
        <v>264</v>
      </c>
      <c r="C1222" s="20">
        <v>2043</v>
      </c>
      <c r="D1222" t="s">
        <v>208</v>
      </c>
      <c r="E1222" s="22">
        <v>125381.932659407</v>
      </c>
      <c r="F1222" s="22">
        <v>75406.324698744997</v>
      </c>
      <c r="G1222" s="10">
        <v>75396.380272277296</v>
      </c>
      <c r="H1222" s="23">
        <f t="shared" si="38"/>
        <v>-9.9444264677003957</v>
      </c>
      <c r="I1222" s="10">
        <v>125356.860393586</v>
      </c>
      <c r="J1222" s="23">
        <f t="shared" si="39"/>
        <v>-25.072265820999746</v>
      </c>
    </row>
    <row r="1223" spans="1:10">
      <c r="A1223" t="s">
        <v>262</v>
      </c>
      <c r="B1223" t="s">
        <v>264</v>
      </c>
      <c r="C1223" s="20">
        <v>2043</v>
      </c>
      <c r="D1223" t="s">
        <v>218</v>
      </c>
      <c r="E1223" s="22">
        <v>311028.525995431</v>
      </c>
      <c r="F1223" s="22">
        <v>273280.60837606702</v>
      </c>
      <c r="G1223" s="10">
        <v>273603.58671314199</v>
      </c>
      <c r="H1223" s="23">
        <f t="shared" si="38"/>
        <v>322.97833707497921</v>
      </c>
      <c r="I1223" s="10">
        <v>310987.82959968102</v>
      </c>
      <c r="J1223" s="23">
        <f t="shared" si="39"/>
        <v>-40.696395749982912</v>
      </c>
    </row>
    <row r="1224" spans="1:10">
      <c r="A1224" t="s">
        <v>262</v>
      </c>
      <c r="B1224" t="s">
        <v>264</v>
      </c>
      <c r="C1224" s="20">
        <v>2043</v>
      </c>
      <c r="D1224" t="s">
        <v>222</v>
      </c>
      <c r="E1224" s="22">
        <v>459795.639352692</v>
      </c>
      <c r="F1224" s="22">
        <v>301869.66191566701</v>
      </c>
      <c r="G1224" s="10">
        <v>301843.05848118901</v>
      </c>
      <c r="H1224" s="23">
        <f t="shared" si="38"/>
        <v>-26.603434477990959</v>
      </c>
      <c r="I1224" s="10">
        <v>459724.43279649201</v>
      </c>
      <c r="J1224" s="23">
        <f t="shared" si="39"/>
        <v>-71.20655619999161</v>
      </c>
    </row>
    <row r="1225" spans="1:10">
      <c r="A1225" t="s">
        <v>262</v>
      </c>
      <c r="B1225" t="s">
        <v>264</v>
      </c>
      <c r="C1225" s="20">
        <v>2043</v>
      </c>
      <c r="D1225" t="s">
        <v>226</v>
      </c>
      <c r="E1225" s="22">
        <v>316081.064686678</v>
      </c>
      <c r="F1225" s="22">
        <v>176350.422653947</v>
      </c>
      <c r="G1225" s="10">
        <v>177667.36412351401</v>
      </c>
      <c r="H1225" s="23">
        <f t="shared" si="38"/>
        <v>1316.941469567013</v>
      </c>
      <c r="I1225" s="10">
        <v>316066.79611552902</v>
      </c>
      <c r="J1225" s="23">
        <f t="shared" si="39"/>
        <v>-14.268571148975752</v>
      </c>
    </row>
    <row r="1226" spans="1:10">
      <c r="A1226" t="s">
        <v>262</v>
      </c>
      <c r="B1226" t="s">
        <v>264</v>
      </c>
      <c r="C1226" s="20">
        <v>2043</v>
      </c>
      <c r="D1226" t="s">
        <v>254</v>
      </c>
      <c r="E1226" s="22">
        <v>32912.143897446796</v>
      </c>
      <c r="F1226" s="22">
        <v>3804.5368254914301</v>
      </c>
      <c r="G1226" s="10">
        <v>3804.5292924854298</v>
      </c>
      <c r="H1226" s="23">
        <f t="shared" si="38"/>
        <v>-7.5330060003580002E-3</v>
      </c>
      <c r="I1226" s="10">
        <v>32911.880511168398</v>
      </c>
      <c r="J1226" s="23">
        <f t="shared" si="39"/>
        <v>-0.26338627839868423</v>
      </c>
    </row>
    <row r="1227" spans="1:10">
      <c r="A1227" t="s">
        <v>262</v>
      </c>
      <c r="B1227" t="s">
        <v>264</v>
      </c>
      <c r="C1227" s="20">
        <v>2044</v>
      </c>
      <c r="D1227" t="s">
        <v>232</v>
      </c>
      <c r="E1227" s="22">
        <v>13579.000949220201</v>
      </c>
      <c r="F1227" s="22">
        <v>9236.0731532827594</v>
      </c>
      <c r="G1227" s="10">
        <v>9234.7997579034109</v>
      </c>
      <c r="H1227" s="23">
        <f t="shared" si="38"/>
        <v>-1.2733953793485853</v>
      </c>
      <c r="I1227" s="10">
        <v>13576.069379708</v>
      </c>
      <c r="J1227" s="23">
        <f t="shared" si="39"/>
        <v>-2.9315695122004399</v>
      </c>
    </row>
    <row r="1228" spans="1:10">
      <c r="A1228" t="s">
        <v>262</v>
      </c>
      <c r="B1228" t="s">
        <v>264</v>
      </c>
      <c r="C1228" s="20">
        <v>2044</v>
      </c>
      <c r="D1228" t="s">
        <v>272</v>
      </c>
      <c r="E1228" s="22">
        <v>618924.86315781798</v>
      </c>
      <c r="F1228" s="22">
        <v>217067.740162075</v>
      </c>
      <c r="G1228" s="10">
        <v>217059.26370778799</v>
      </c>
      <c r="H1228" s="23">
        <f t="shared" si="38"/>
        <v>-8.4764542870107107</v>
      </c>
      <c r="I1228" s="10">
        <v>618868.16828813695</v>
      </c>
      <c r="J1228" s="23">
        <f t="shared" si="39"/>
        <v>-56.694869681028649</v>
      </c>
    </row>
    <row r="1229" spans="1:10">
      <c r="A1229" t="s">
        <v>262</v>
      </c>
      <c r="B1229" t="s">
        <v>264</v>
      </c>
      <c r="C1229" s="20">
        <v>2044</v>
      </c>
      <c r="D1229" t="s">
        <v>208</v>
      </c>
      <c r="E1229" s="22">
        <v>128603.17439467</v>
      </c>
      <c r="F1229" s="22">
        <v>77235.024982787698</v>
      </c>
      <c r="G1229" s="10">
        <v>77223.938294864303</v>
      </c>
      <c r="H1229" s="23">
        <f t="shared" si="38"/>
        <v>-11.086687923394493</v>
      </c>
      <c r="I1229" s="10">
        <v>128575.76187715201</v>
      </c>
      <c r="J1229" s="23">
        <f t="shared" si="39"/>
        <v>-27.412517517994274</v>
      </c>
    </row>
    <row r="1230" spans="1:10">
      <c r="A1230" t="s">
        <v>262</v>
      </c>
      <c r="B1230" t="s">
        <v>264</v>
      </c>
      <c r="C1230" s="20">
        <v>2044</v>
      </c>
      <c r="D1230" t="s">
        <v>218</v>
      </c>
      <c r="E1230" s="22">
        <v>317098.38797584502</v>
      </c>
      <c r="F1230" s="22">
        <v>278277.77166285401</v>
      </c>
      <c r="G1230" s="10">
        <v>278610.82254443399</v>
      </c>
      <c r="H1230" s="23">
        <f t="shared" si="38"/>
        <v>333.05088157998398</v>
      </c>
      <c r="I1230" s="10">
        <v>317053.99471248803</v>
      </c>
      <c r="J1230" s="23">
        <f t="shared" si="39"/>
        <v>-44.393263356992975</v>
      </c>
    </row>
    <row r="1231" spans="1:10">
      <c r="A1231" t="s">
        <v>262</v>
      </c>
      <c r="B1231" t="s">
        <v>264</v>
      </c>
      <c r="C1231" s="20">
        <v>2044</v>
      </c>
      <c r="D1231" t="s">
        <v>222</v>
      </c>
      <c r="E1231" s="22">
        <v>468859.44542611501</v>
      </c>
      <c r="F1231" s="22">
        <v>305796.43708541099</v>
      </c>
      <c r="G1231" s="10">
        <v>305766.52493817301</v>
      </c>
      <c r="H1231" s="23">
        <f t="shared" si="38"/>
        <v>-29.912147237977479</v>
      </c>
      <c r="I1231" s="10">
        <v>468781.67446116201</v>
      </c>
      <c r="J1231" s="23">
        <f t="shared" si="39"/>
        <v>-77.770964953000657</v>
      </c>
    </row>
    <row r="1232" spans="1:10">
      <c r="A1232" t="s">
        <v>262</v>
      </c>
      <c r="B1232" t="s">
        <v>264</v>
      </c>
      <c r="C1232" s="20">
        <v>2044</v>
      </c>
      <c r="D1232" t="s">
        <v>226</v>
      </c>
      <c r="E1232" s="22">
        <v>323745.01473847002</v>
      </c>
      <c r="F1232" s="22">
        <v>179902.981602435</v>
      </c>
      <c r="G1232" s="10">
        <v>181281.035990996</v>
      </c>
      <c r="H1232" s="23">
        <f t="shared" si="38"/>
        <v>1378.054388560995</v>
      </c>
      <c r="I1232" s="10">
        <v>323729.22678773402</v>
      </c>
      <c r="J1232" s="23">
        <f t="shared" si="39"/>
        <v>-15.787950736004859</v>
      </c>
    </row>
    <row r="1233" spans="1:10">
      <c r="A1233" t="s">
        <v>262</v>
      </c>
      <c r="B1233" t="s">
        <v>264</v>
      </c>
      <c r="C1233" s="20">
        <v>2044</v>
      </c>
      <c r="D1233" t="s">
        <v>254</v>
      </c>
      <c r="E1233" s="22">
        <v>32907.795219036801</v>
      </c>
      <c r="F1233" s="22">
        <v>3752.9992041814598</v>
      </c>
      <c r="G1233" s="10">
        <v>3752.9909050923202</v>
      </c>
      <c r="H1233" s="23">
        <f t="shared" si="38"/>
        <v>-8.299089139654825E-3</v>
      </c>
      <c r="I1233" s="10">
        <v>32907.508695295597</v>
      </c>
      <c r="J1233" s="23">
        <f t="shared" si="39"/>
        <v>-0.28652374120429158</v>
      </c>
    </row>
    <row r="1234" spans="1:10">
      <c r="A1234" t="s">
        <v>262</v>
      </c>
      <c r="B1234" t="s">
        <v>264</v>
      </c>
      <c r="C1234" s="20">
        <v>2045</v>
      </c>
      <c r="D1234" t="s">
        <v>232</v>
      </c>
      <c r="E1234" s="22">
        <v>13996.173439808301</v>
      </c>
      <c r="F1234" s="22">
        <v>9445.3324634032397</v>
      </c>
      <c r="G1234" s="10">
        <v>9443.9169888776105</v>
      </c>
      <c r="H1234" s="23">
        <f t="shared" si="38"/>
        <v>-1.415474525629179</v>
      </c>
      <c r="I1234" s="10">
        <v>13992.9571695542</v>
      </c>
      <c r="J1234" s="23">
        <f t="shared" si="39"/>
        <v>-3.2162702541008912</v>
      </c>
    </row>
    <row r="1235" spans="1:10">
      <c r="A1235" t="s">
        <v>262</v>
      </c>
      <c r="B1235" t="s">
        <v>264</v>
      </c>
      <c r="C1235" s="20">
        <v>2045</v>
      </c>
      <c r="D1235" t="s">
        <v>272</v>
      </c>
      <c r="E1235" s="22">
        <v>624896.28741268499</v>
      </c>
      <c r="F1235" s="22">
        <v>221106.80624007501</v>
      </c>
      <c r="G1235" s="10">
        <v>221097.20620145899</v>
      </c>
      <c r="H1235" s="23">
        <f t="shared" si="38"/>
        <v>-9.6000386160158087</v>
      </c>
      <c r="I1235" s="10">
        <v>624835.08271993301</v>
      </c>
      <c r="J1235" s="23">
        <f t="shared" si="39"/>
        <v>-61.204692751984112</v>
      </c>
    </row>
    <row r="1236" spans="1:10">
      <c r="A1236" t="s">
        <v>262</v>
      </c>
      <c r="B1236" t="s">
        <v>264</v>
      </c>
      <c r="C1236" s="20">
        <v>2045</v>
      </c>
      <c r="D1236" t="s">
        <v>208</v>
      </c>
      <c r="E1236" s="22">
        <v>131803.69395833099</v>
      </c>
      <c r="F1236" s="22">
        <v>79105.812154766201</v>
      </c>
      <c r="G1236" s="10">
        <v>79093.532506875999</v>
      </c>
      <c r="H1236" s="23">
        <f t="shared" si="38"/>
        <v>-12.279647890201886</v>
      </c>
      <c r="I1236" s="10">
        <v>131773.85805938399</v>
      </c>
      <c r="J1236" s="23">
        <f t="shared" si="39"/>
        <v>-29.835898946999805</v>
      </c>
    </row>
    <row r="1237" spans="1:10">
      <c r="A1237" t="s">
        <v>262</v>
      </c>
      <c r="B1237" t="s">
        <v>264</v>
      </c>
      <c r="C1237" s="20">
        <v>2045</v>
      </c>
      <c r="D1237" t="s">
        <v>218</v>
      </c>
      <c r="E1237" s="22">
        <v>323097.48593458103</v>
      </c>
      <c r="F1237" s="22">
        <v>283340.03151105897</v>
      </c>
      <c r="G1237" s="10">
        <v>283683.10507360101</v>
      </c>
      <c r="H1237" s="23">
        <f t="shared" si="38"/>
        <v>343.07356254203478</v>
      </c>
      <c r="I1237" s="10">
        <v>323049.27200499299</v>
      </c>
      <c r="J1237" s="23">
        <f t="shared" si="39"/>
        <v>-48.213929588033352</v>
      </c>
    </row>
    <row r="1238" spans="1:10">
      <c r="A1238" t="s">
        <v>262</v>
      </c>
      <c r="B1238" t="s">
        <v>264</v>
      </c>
      <c r="C1238" s="20">
        <v>2045</v>
      </c>
      <c r="D1238" t="s">
        <v>222</v>
      </c>
      <c r="E1238" s="22">
        <v>477875.67626124498</v>
      </c>
      <c r="F1238" s="22">
        <v>310084.27282356902</v>
      </c>
      <c r="G1238" s="10">
        <v>310050.875761798</v>
      </c>
      <c r="H1238" s="23">
        <f t="shared" si="38"/>
        <v>-33.397061771014705</v>
      </c>
      <c r="I1238" s="10">
        <v>477791.10772408801</v>
      </c>
      <c r="J1238" s="23">
        <f t="shared" si="39"/>
        <v>-84.568537156970706</v>
      </c>
    </row>
    <row r="1239" spans="1:10">
      <c r="A1239" t="s">
        <v>262</v>
      </c>
      <c r="B1239" t="s">
        <v>264</v>
      </c>
      <c r="C1239" s="20">
        <v>2045</v>
      </c>
      <c r="D1239" t="s">
        <v>226</v>
      </c>
      <c r="E1239" s="22">
        <v>331393.00242636399</v>
      </c>
      <c r="F1239" s="22">
        <v>183674.66461261801</v>
      </c>
      <c r="G1239" s="10">
        <v>185115.97208092501</v>
      </c>
      <c r="H1239" s="23">
        <f t="shared" si="38"/>
        <v>1441.3074683070008</v>
      </c>
      <c r="I1239" s="10">
        <v>331375.62850434298</v>
      </c>
      <c r="J1239" s="23">
        <f t="shared" si="39"/>
        <v>-17.373922021011822</v>
      </c>
    </row>
    <row r="1240" spans="1:10">
      <c r="A1240" t="s">
        <v>262</v>
      </c>
      <c r="B1240" t="s">
        <v>264</v>
      </c>
      <c r="C1240" s="20">
        <v>2045</v>
      </c>
      <c r="D1240" t="s">
        <v>254</v>
      </c>
      <c r="E1240" s="22">
        <v>32912.232464214299</v>
      </c>
      <c r="F1240" s="22">
        <v>3700.6482034525998</v>
      </c>
      <c r="G1240" s="10">
        <v>3700.6391374935802</v>
      </c>
      <c r="H1240" s="23">
        <f t="shared" si="38"/>
        <v>-9.0659590196082718E-3</v>
      </c>
      <c r="I1240" s="10">
        <v>32911.922085827602</v>
      </c>
      <c r="J1240" s="23">
        <f t="shared" si="39"/>
        <v>-0.31037838669726625</v>
      </c>
    </row>
    <row r="1241" spans="1:10">
      <c r="A1241" t="s">
        <v>262</v>
      </c>
      <c r="B1241" t="s">
        <v>264</v>
      </c>
      <c r="C1241" s="20">
        <v>2046</v>
      </c>
      <c r="D1241" t="s">
        <v>232</v>
      </c>
      <c r="E1241" s="22">
        <v>14420.414719812499</v>
      </c>
      <c r="F1241" s="22">
        <v>9664.1216983389695</v>
      </c>
      <c r="G1241" s="10">
        <v>9662.5572252420698</v>
      </c>
      <c r="H1241" s="23">
        <f t="shared" si="38"/>
        <v>-1.5644730968997465</v>
      </c>
      <c r="I1241" s="10">
        <v>14416.9012821335</v>
      </c>
      <c r="J1241" s="23">
        <f t="shared" si="39"/>
        <v>-3.513437678999253</v>
      </c>
    </row>
    <row r="1242" spans="1:10">
      <c r="A1242" t="s">
        <v>262</v>
      </c>
      <c r="B1242" t="s">
        <v>264</v>
      </c>
      <c r="C1242" s="20">
        <v>2046</v>
      </c>
      <c r="D1242" t="s">
        <v>272</v>
      </c>
      <c r="E1242" s="22">
        <v>630699.28509555</v>
      </c>
      <c r="F1242" s="22">
        <v>225098.28264156901</v>
      </c>
      <c r="G1242" s="10">
        <v>225087.48463903999</v>
      </c>
      <c r="H1242" s="23">
        <f t="shared" si="38"/>
        <v>-10.79800252901623</v>
      </c>
      <c r="I1242" s="10">
        <v>630633.45443870698</v>
      </c>
      <c r="J1242" s="23">
        <f t="shared" si="39"/>
        <v>-65.8306568430271</v>
      </c>
    </row>
    <row r="1243" spans="1:10">
      <c r="A1243" t="s">
        <v>262</v>
      </c>
      <c r="B1243" t="s">
        <v>264</v>
      </c>
      <c r="C1243" s="20">
        <v>2046</v>
      </c>
      <c r="D1243" t="s">
        <v>208</v>
      </c>
      <c r="E1243" s="22">
        <v>134969.72714596399</v>
      </c>
      <c r="F1243" s="22">
        <v>81000.966316786595</v>
      </c>
      <c r="G1243" s="10">
        <v>80987.444769686394</v>
      </c>
      <c r="H1243" s="23">
        <f t="shared" si="38"/>
        <v>-13.521547100201133</v>
      </c>
      <c r="I1243" s="10">
        <v>134937.38236869901</v>
      </c>
      <c r="J1243" s="23">
        <f t="shared" si="39"/>
        <v>-32.344777264981531</v>
      </c>
    </row>
    <row r="1244" spans="1:10">
      <c r="A1244" t="s">
        <v>262</v>
      </c>
      <c r="B1244" t="s">
        <v>264</v>
      </c>
      <c r="C1244" s="20">
        <v>2046</v>
      </c>
      <c r="D1244" t="s">
        <v>218</v>
      </c>
      <c r="E1244" s="22">
        <v>329008.61288274103</v>
      </c>
      <c r="F1244" s="22">
        <v>288369.29999884602</v>
      </c>
      <c r="G1244" s="10">
        <v>288722.00455675402</v>
      </c>
      <c r="H1244" s="23">
        <f t="shared" si="38"/>
        <v>352.70455790800042</v>
      </c>
      <c r="I1244" s="10">
        <v>328956.45042599202</v>
      </c>
      <c r="J1244" s="23">
        <f t="shared" si="39"/>
        <v>-52.162456749007106</v>
      </c>
    </row>
    <row r="1245" spans="1:10">
      <c r="A1245" t="s">
        <v>262</v>
      </c>
      <c r="B1245" t="s">
        <v>264</v>
      </c>
      <c r="C1245" s="20">
        <v>2046</v>
      </c>
      <c r="D1245" t="s">
        <v>222</v>
      </c>
      <c r="E1245" s="22">
        <v>486821.12788620801</v>
      </c>
      <c r="F1245" s="22">
        <v>314688.17551710998</v>
      </c>
      <c r="G1245" s="10">
        <v>314651.11694933701</v>
      </c>
      <c r="H1245" s="23">
        <f t="shared" si="38"/>
        <v>-37.058567772968672</v>
      </c>
      <c r="I1245" s="10">
        <v>486729.52198495099</v>
      </c>
      <c r="J1245" s="23">
        <f t="shared" si="39"/>
        <v>-91.605901257018559</v>
      </c>
    </row>
    <row r="1246" spans="1:10">
      <c r="A1246" t="s">
        <v>262</v>
      </c>
      <c r="B1246" t="s">
        <v>264</v>
      </c>
      <c r="C1246" s="20">
        <v>2046</v>
      </c>
      <c r="D1246" t="s">
        <v>226</v>
      </c>
      <c r="E1246" s="22">
        <v>339001.70925368799</v>
      </c>
      <c r="F1246" s="22">
        <v>187617.99061281999</v>
      </c>
      <c r="G1246" s="10">
        <v>189123.71101565199</v>
      </c>
      <c r="H1246" s="23">
        <f t="shared" si="38"/>
        <v>1505.7204028319975</v>
      </c>
      <c r="I1246" s="10">
        <v>338982.68530340499</v>
      </c>
      <c r="J1246" s="23">
        <f t="shared" si="39"/>
        <v>-19.023950283008162</v>
      </c>
    </row>
    <row r="1247" spans="1:10">
      <c r="A1247" t="s">
        <v>262</v>
      </c>
      <c r="B1247" t="s">
        <v>264</v>
      </c>
      <c r="C1247" s="20">
        <v>2046</v>
      </c>
      <c r="D1247" t="s">
        <v>254</v>
      </c>
      <c r="E1247" s="22">
        <v>32926.044657456099</v>
      </c>
      <c r="F1247" s="22">
        <v>3646.9591140569501</v>
      </c>
      <c r="G1247" s="10">
        <v>3646.9492853438401</v>
      </c>
      <c r="H1247" s="23">
        <f t="shared" si="38"/>
        <v>-9.8287131099823455E-3</v>
      </c>
      <c r="I1247" s="10">
        <v>32925.709686976297</v>
      </c>
      <c r="J1247" s="23">
        <f t="shared" si="39"/>
        <v>-0.33497047980199568</v>
      </c>
    </row>
    <row r="1248" spans="1:10">
      <c r="A1248" t="s">
        <v>262</v>
      </c>
      <c r="B1248" t="s">
        <v>264</v>
      </c>
      <c r="C1248" s="20">
        <v>2047</v>
      </c>
      <c r="D1248" t="s">
        <v>232</v>
      </c>
      <c r="E1248" s="22">
        <v>14849.628794791901</v>
      </c>
      <c r="F1248" s="22">
        <v>9885.97586330372</v>
      </c>
      <c r="G1248" s="10">
        <v>9884.2563696177494</v>
      </c>
      <c r="H1248" s="23">
        <f t="shared" si="38"/>
        <v>-1.7194936859705194</v>
      </c>
      <c r="I1248" s="10">
        <v>14845.805578470299</v>
      </c>
      <c r="J1248" s="23">
        <f t="shared" si="39"/>
        <v>-3.8232163216016488</v>
      </c>
    </row>
    <row r="1249" spans="1:10">
      <c r="A1249" t="s">
        <v>262</v>
      </c>
      <c r="B1249" t="s">
        <v>264</v>
      </c>
      <c r="C1249" s="20">
        <v>2047</v>
      </c>
      <c r="D1249" t="s">
        <v>272</v>
      </c>
      <c r="E1249" s="22">
        <v>636324.231671724</v>
      </c>
      <c r="F1249" s="22">
        <v>228931.39057761099</v>
      </c>
      <c r="G1249" s="10">
        <v>228919.32828000799</v>
      </c>
      <c r="H1249" s="23">
        <f t="shared" si="38"/>
        <v>-12.062297602999024</v>
      </c>
      <c r="I1249" s="10">
        <v>636253.66315163404</v>
      </c>
      <c r="J1249" s="23">
        <f t="shared" si="39"/>
        <v>-70.568520089960657</v>
      </c>
    </row>
    <row r="1250" spans="1:10">
      <c r="A1250" t="s">
        <v>262</v>
      </c>
      <c r="B1250" t="s">
        <v>264</v>
      </c>
      <c r="C1250" s="20">
        <v>2047</v>
      </c>
      <c r="D1250" t="s">
        <v>208</v>
      </c>
      <c r="E1250" s="22">
        <v>138090.36696341599</v>
      </c>
      <c r="F1250" s="22">
        <v>82878.040406633503</v>
      </c>
      <c r="G1250" s="10">
        <v>82863.236389872996</v>
      </c>
      <c r="H1250" s="23">
        <f t="shared" si="38"/>
        <v>-14.804016760506784</v>
      </c>
      <c r="I1250" s="10">
        <v>138055.42772576699</v>
      </c>
      <c r="J1250" s="23">
        <f t="shared" si="39"/>
        <v>-34.939237648999551</v>
      </c>
    </row>
    <row r="1251" spans="1:10">
      <c r="A1251" t="s">
        <v>262</v>
      </c>
      <c r="B1251" t="s">
        <v>264</v>
      </c>
      <c r="C1251" s="20">
        <v>2047</v>
      </c>
      <c r="D1251" t="s">
        <v>218</v>
      </c>
      <c r="E1251" s="22">
        <v>334816.52799822501</v>
      </c>
      <c r="F1251" s="22">
        <v>293223.59519669903</v>
      </c>
      <c r="G1251" s="10">
        <v>293585.58082425798</v>
      </c>
      <c r="H1251" s="23">
        <f t="shared" si="38"/>
        <v>361.98562755895546</v>
      </c>
      <c r="I1251" s="10">
        <v>334760.28919771599</v>
      </c>
      <c r="J1251" s="23">
        <f t="shared" si="39"/>
        <v>-56.238800509017892</v>
      </c>
    </row>
    <row r="1252" spans="1:10">
      <c r="A1252" t="s">
        <v>262</v>
      </c>
      <c r="B1252" t="s">
        <v>264</v>
      </c>
      <c r="C1252" s="20">
        <v>2047</v>
      </c>
      <c r="D1252" t="s">
        <v>222</v>
      </c>
      <c r="E1252" s="22">
        <v>495668.71706340503</v>
      </c>
      <c r="F1252" s="22">
        <v>319440.35258847597</v>
      </c>
      <c r="G1252" s="10">
        <v>319399.48409933399</v>
      </c>
      <c r="H1252" s="23">
        <f t="shared" si="38"/>
        <v>-40.868489141983446</v>
      </c>
      <c r="I1252" s="10">
        <v>495569.83465080202</v>
      </c>
      <c r="J1252" s="23">
        <f t="shared" si="39"/>
        <v>-98.882412603008561</v>
      </c>
    </row>
    <row r="1253" spans="1:10">
      <c r="A1253" t="s">
        <v>262</v>
      </c>
      <c r="B1253" t="s">
        <v>264</v>
      </c>
      <c r="C1253" s="20">
        <v>2047</v>
      </c>
      <c r="D1253" t="s">
        <v>226</v>
      </c>
      <c r="E1253" s="22">
        <v>346546.793081693</v>
      </c>
      <c r="F1253" s="22">
        <v>191628.05288639301</v>
      </c>
      <c r="G1253" s="10">
        <v>193198.03276371799</v>
      </c>
      <c r="H1253" s="23">
        <f t="shared" si="38"/>
        <v>1569.9798773249786</v>
      </c>
      <c r="I1253" s="10">
        <v>346526.058989921</v>
      </c>
      <c r="J1253" s="23">
        <f t="shared" si="39"/>
        <v>-20.734091771999374</v>
      </c>
    </row>
    <row r="1254" spans="1:10">
      <c r="A1254" t="s">
        <v>262</v>
      </c>
      <c r="B1254" t="s">
        <v>264</v>
      </c>
      <c r="C1254" s="20">
        <v>2047</v>
      </c>
      <c r="D1254" t="s">
        <v>254</v>
      </c>
      <c r="E1254" s="22">
        <v>32948.243553626198</v>
      </c>
      <c r="F1254" s="22">
        <v>3591.31717533245</v>
      </c>
      <c r="G1254" s="10">
        <v>3591.30660045174</v>
      </c>
      <c r="H1254" s="23">
        <f t="shared" si="38"/>
        <v>-1.0574880710009893E-2</v>
      </c>
      <c r="I1254" s="10">
        <v>32947.883264015203</v>
      </c>
      <c r="J1254" s="23">
        <f t="shared" si="39"/>
        <v>-0.36028961099509615</v>
      </c>
    </row>
    <row r="1255" spans="1:10">
      <c r="A1255" t="s">
        <v>262</v>
      </c>
      <c r="B1255" t="s">
        <v>264</v>
      </c>
      <c r="C1255" s="20">
        <v>2048</v>
      </c>
      <c r="D1255" t="s">
        <v>232</v>
      </c>
      <c r="E1255" s="22">
        <v>15282.809030652699</v>
      </c>
      <c r="F1255" s="22">
        <v>10108.627731500699</v>
      </c>
      <c r="G1255" s="10">
        <v>10106.7472909022</v>
      </c>
      <c r="H1255" s="23">
        <f t="shared" si="38"/>
        <v>-1.8804405984992627</v>
      </c>
      <c r="I1255" s="10">
        <v>15278.663545413299</v>
      </c>
      <c r="J1255" s="23">
        <f t="shared" si="39"/>
        <v>-4.1454852393999317</v>
      </c>
    </row>
    <row r="1256" spans="1:10">
      <c r="A1256" t="s">
        <v>262</v>
      </c>
      <c r="B1256" t="s">
        <v>264</v>
      </c>
      <c r="C1256" s="20">
        <v>2048</v>
      </c>
      <c r="D1256" t="s">
        <v>272</v>
      </c>
      <c r="E1256" s="22">
        <v>641767.79046553897</v>
      </c>
      <c r="F1256" s="22">
        <v>232580.61645151899</v>
      </c>
      <c r="G1256" s="10">
        <v>232567.22432602101</v>
      </c>
      <c r="H1256" s="23">
        <f t="shared" si="38"/>
        <v>-13.392125497979578</v>
      </c>
      <c r="I1256" s="10">
        <v>641692.37951910705</v>
      </c>
      <c r="J1256" s="23">
        <f t="shared" si="39"/>
        <v>-75.410946431919001</v>
      </c>
    </row>
    <row r="1257" spans="1:10">
      <c r="A1257" t="s">
        <v>262</v>
      </c>
      <c r="B1257" t="s">
        <v>264</v>
      </c>
      <c r="C1257" s="20">
        <v>2048</v>
      </c>
      <c r="D1257" t="s">
        <v>208</v>
      </c>
      <c r="E1257" s="22">
        <v>141161.11664128501</v>
      </c>
      <c r="F1257" s="22">
        <v>84722.147669650396</v>
      </c>
      <c r="G1257" s="10">
        <v>84706.021079665297</v>
      </c>
      <c r="H1257" s="23">
        <f t="shared" si="38"/>
        <v>-16.12658998509869</v>
      </c>
      <c r="I1257" s="10">
        <v>141123.50011586599</v>
      </c>
      <c r="J1257" s="23">
        <f t="shared" si="39"/>
        <v>-37.616525419027312</v>
      </c>
    </row>
    <row r="1258" spans="1:10">
      <c r="A1258" t="s">
        <v>262</v>
      </c>
      <c r="B1258" t="s">
        <v>264</v>
      </c>
      <c r="C1258" s="20">
        <v>2048</v>
      </c>
      <c r="D1258" t="s">
        <v>218</v>
      </c>
      <c r="E1258" s="22">
        <v>340515.56106015301</v>
      </c>
      <c r="F1258" s="22">
        <v>297949.51928554801</v>
      </c>
      <c r="G1258" s="10">
        <v>298320.63592045702</v>
      </c>
      <c r="H1258" s="23">
        <f t="shared" si="38"/>
        <v>371.11663490900537</v>
      </c>
      <c r="I1258" s="10">
        <v>340455.12240811501</v>
      </c>
      <c r="J1258" s="23">
        <f t="shared" si="39"/>
        <v>-60.438652037992142</v>
      </c>
    </row>
    <row r="1259" spans="1:10">
      <c r="A1259" t="s">
        <v>262</v>
      </c>
      <c r="B1259" t="s">
        <v>264</v>
      </c>
      <c r="C1259" s="20">
        <v>2048</v>
      </c>
      <c r="D1259" t="s">
        <v>222</v>
      </c>
      <c r="E1259" s="22">
        <v>504405.42100571498</v>
      </c>
      <c r="F1259" s="22">
        <v>324262.43482239102</v>
      </c>
      <c r="G1259" s="10">
        <v>324217.60933358001</v>
      </c>
      <c r="H1259" s="23">
        <f t="shared" si="38"/>
        <v>-44.825488811009564</v>
      </c>
      <c r="I1259" s="10">
        <v>504299.02934186702</v>
      </c>
      <c r="J1259" s="23">
        <f t="shared" si="39"/>
        <v>-106.39166384795681</v>
      </c>
    </row>
    <row r="1260" spans="1:10">
      <c r="A1260" t="s">
        <v>262</v>
      </c>
      <c r="B1260" t="s">
        <v>264</v>
      </c>
      <c r="C1260" s="20">
        <v>2048</v>
      </c>
      <c r="D1260" t="s">
        <v>226</v>
      </c>
      <c r="E1260" s="22">
        <v>354017.15357055899</v>
      </c>
      <c r="F1260" s="22">
        <v>195676.64025418501</v>
      </c>
      <c r="G1260" s="10">
        <v>197309.285532157</v>
      </c>
      <c r="H1260" s="23">
        <f t="shared" si="38"/>
        <v>1632.6452779719839</v>
      </c>
      <c r="I1260" s="10">
        <v>353994.65246496501</v>
      </c>
      <c r="J1260" s="23">
        <f t="shared" si="39"/>
        <v>-22.501105593983084</v>
      </c>
    </row>
    <row r="1261" spans="1:10">
      <c r="A1261" t="s">
        <v>262</v>
      </c>
      <c r="B1261" t="s">
        <v>264</v>
      </c>
      <c r="C1261" s="20">
        <v>2048</v>
      </c>
      <c r="D1261" t="s">
        <v>254</v>
      </c>
      <c r="E1261" s="22">
        <v>32977.232162647</v>
      </c>
      <c r="F1261" s="22">
        <v>3533.6018175004201</v>
      </c>
      <c r="G1261" s="10">
        <v>3533.59051858982</v>
      </c>
      <c r="H1261" s="23">
        <f t="shared" si="38"/>
        <v>-1.1298910600089584E-2</v>
      </c>
      <c r="I1261" s="10">
        <v>32976.845848930498</v>
      </c>
      <c r="J1261" s="23">
        <f t="shared" si="39"/>
        <v>-0.38631371650262736</v>
      </c>
    </row>
    <row r="1262" spans="1:10">
      <c r="A1262" t="s">
        <v>262</v>
      </c>
      <c r="B1262" t="s">
        <v>264</v>
      </c>
      <c r="C1262" s="20">
        <v>2049</v>
      </c>
      <c r="D1262" t="s">
        <v>232</v>
      </c>
      <c r="E1262" s="22">
        <v>15718.7116579788</v>
      </c>
      <c r="F1262" s="22">
        <v>10336.7054951716</v>
      </c>
      <c r="G1262" s="10">
        <v>10334.6577056428</v>
      </c>
      <c r="H1262" s="23">
        <f t="shared" si="38"/>
        <v>-2.047789528800422</v>
      </c>
      <c r="I1262" s="10">
        <v>15714.231843961201</v>
      </c>
      <c r="J1262" s="23">
        <f t="shared" si="39"/>
        <v>-4.4798140175989829</v>
      </c>
    </row>
    <row r="1263" spans="1:10">
      <c r="A1263" t="s">
        <v>262</v>
      </c>
      <c r="B1263" t="s">
        <v>264</v>
      </c>
      <c r="C1263" s="20">
        <v>2049</v>
      </c>
      <c r="D1263" t="s">
        <v>272</v>
      </c>
      <c r="E1263" s="22">
        <v>647034.89899034204</v>
      </c>
      <c r="F1263" s="22">
        <v>236199.231180987</v>
      </c>
      <c r="G1263" s="10">
        <v>236184.43798160201</v>
      </c>
      <c r="H1263" s="23">
        <f t="shared" si="38"/>
        <v>-14.793199384992477</v>
      </c>
      <c r="I1263" s="10">
        <v>646954.55035600194</v>
      </c>
      <c r="J1263" s="23">
        <f t="shared" si="39"/>
        <v>-80.348634340101853</v>
      </c>
    </row>
    <row r="1264" spans="1:10">
      <c r="A1264" t="s">
        <v>262</v>
      </c>
      <c r="B1264" t="s">
        <v>264</v>
      </c>
      <c r="C1264" s="20">
        <v>2049</v>
      </c>
      <c r="D1264" t="s">
        <v>208</v>
      </c>
      <c r="E1264" s="22">
        <v>144178.82412234999</v>
      </c>
      <c r="F1264" s="22">
        <v>86585.5682976838</v>
      </c>
      <c r="G1264" s="10">
        <v>86568.0702641526</v>
      </c>
      <c r="H1264" s="23">
        <f t="shared" si="38"/>
        <v>-17.498033531199326</v>
      </c>
      <c r="I1264" s="10">
        <v>144138.45328369801</v>
      </c>
      <c r="J1264" s="23">
        <f t="shared" si="39"/>
        <v>-40.37083865198656</v>
      </c>
    </row>
    <row r="1265" spans="1:10">
      <c r="A1265" t="s">
        <v>262</v>
      </c>
      <c r="B1265" t="s">
        <v>264</v>
      </c>
      <c r="C1265" s="20">
        <v>2049</v>
      </c>
      <c r="D1265" t="s">
        <v>218</v>
      </c>
      <c r="E1265" s="22">
        <v>346103.172124509</v>
      </c>
      <c r="F1265" s="22">
        <v>302712.98669725301</v>
      </c>
      <c r="G1265" s="10">
        <v>303093.15946859901</v>
      </c>
      <c r="H1265" s="23">
        <f t="shared" si="38"/>
        <v>380.17277134599863</v>
      </c>
      <c r="I1265" s="10">
        <v>346038.41995901999</v>
      </c>
      <c r="J1265" s="23">
        <f t="shared" si="39"/>
        <v>-64.752165489015169</v>
      </c>
    </row>
    <row r="1266" spans="1:10">
      <c r="A1266" t="s">
        <v>262</v>
      </c>
      <c r="B1266" t="s">
        <v>264</v>
      </c>
      <c r="C1266" s="20">
        <v>2049</v>
      </c>
      <c r="D1266" t="s">
        <v>222</v>
      </c>
      <c r="E1266" s="22">
        <v>513022.61681213102</v>
      </c>
      <c r="F1266" s="22">
        <v>329305.11067702802</v>
      </c>
      <c r="G1266" s="10">
        <v>329256.16241399501</v>
      </c>
      <c r="H1266" s="23">
        <f t="shared" si="38"/>
        <v>-48.948263033002149</v>
      </c>
      <c r="I1266" s="10">
        <v>512908.49533258798</v>
      </c>
      <c r="J1266" s="23">
        <f t="shared" si="39"/>
        <v>-114.12147954304237</v>
      </c>
    </row>
    <row r="1267" spans="1:10">
      <c r="A1267" t="s">
        <v>262</v>
      </c>
      <c r="B1267" t="s">
        <v>264</v>
      </c>
      <c r="C1267" s="20">
        <v>2049</v>
      </c>
      <c r="D1267" t="s">
        <v>226</v>
      </c>
      <c r="E1267" s="22">
        <v>361398.70075224602</v>
      </c>
      <c r="F1267" s="22">
        <v>199869.656409958</v>
      </c>
      <c r="G1267" s="10">
        <v>201565.46253171301</v>
      </c>
      <c r="H1267" s="23">
        <f t="shared" si="38"/>
        <v>1695.806121755013</v>
      </c>
      <c r="I1267" s="10">
        <v>361374.377334013</v>
      </c>
      <c r="J1267" s="23">
        <f t="shared" si="39"/>
        <v>-24.323418233019765</v>
      </c>
    </row>
    <row r="1268" spans="1:10">
      <c r="A1268" t="s">
        <v>262</v>
      </c>
      <c r="B1268" t="s">
        <v>264</v>
      </c>
      <c r="C1268" s="20">
        <v>2049</v>
      </c>
      <c r="D1268" t="s">
        <v>254</v>
      </c>
      <c r="E1268" s="22">
        <v>33011.789832118302</v>
      </c>
      <c r="F1268" s="22">
        <v>3474.7798934788502</v>
      </c>
      <c r="G1268" s="10">
        <v>3474.76789817908</v>
      </c>
      <c r="H1268" s="23">
        <f t="shared" si="38"/>
        <v>-1.1995299770205747E-2</v>
      </c>
      <c r="I1268" s="10">
        <v>33011.376830813599</v>
      </c>
      <c r="J1268" s="23">
        <f t="shared" si="39"/>
        <v>-0.41300130470335716</v>
      </c>
    </row>
    <row r="1269" spans="1:10">
      <c r="A1269" t="s">
        <v>262</v>
      </c>
      <c r="B1269" t="s">
        <v>264</v>
      </c>
      <c r="C1269" s="20">
        <v>2050</v>
      </c>
      <c r="D1269" t="s">
        <v>232</v>
      </c>
      <c r="E1269" s="22">
        <v>16155.5670611532</v>
      </c>
      <c r="F1269" s="22">
        <v>10566.8759100885</v>
      </c>
      <c r="G1269" s="10">
        <v>10564.6551505717</v>
      </c>
      <c r="H1269" s="23">
        <f t="shared" si="38"/>
        <v>-2.2207595168001717</v>
      </c>
      <c r="I1269" s="10">
        <v>16150.7411265873</v>
      </c>
      <c r="J1269" s="23">
        <f t="shared" si="39"/>
        <v>-4.8259345659007522</v>
      </c>
    </row>
    <row r="1270" spans="1:10">
      <c r="A1270" t="s">
        <v>262</v>
      </c>
      <c r="B1270" t="s">
        <v>264</v>
      </c>
      <c r="C1270" s="20">
        <v>2050</v>
      </c>
      <c r="D1270" t="s">
        <v>272</v>
      </c>
      <c r="E1270" s="22">
        <v>652126.42793672695</v>
      </c>
      <c r="F1270" s="22">
        <v>239681.76295736001</v>
      </c>
      <c r="G1270" s="10">
        <v>239665.50238283601</v>
      </c>
      <c r="H1270" s="23">
        <f t="shared" si="38"/>
        <v>-16.260574523999821</v>
      </c>
      <c r="I1270" s="10">
        <v>652041.048852487</v>
      </c>
      <c r="J1270" s="23">
        <f t="shared" si="39"/>
        <v>-85.379084239946678</v>
      </c>
    </row>
    <row r="1271" spans="1:10">
      <c r="A1271" t="s">
        <v>262</v>
      </c>
      <c r="B1271" t="s">
        <v>264</v>
      </c>
      <c r="C1271" s="20">
        <v>2050</v>
      </c>
      <c r="D1271" t="s">
        <v>208</v>
      </c>
      <c r="E1271" s="22">
        <v>147141.15208375</v>
      </c>
      <c r="F1271" s="22">
        <v>88426.263214793595</v>
      </c>
      <c r="G1271" s="10">
        <v>88407.352194463994</v>
      </c>
      <c r="H1271" s="23">
        <f t="shared" si="38"/>
        <v>-18.911020329600433</v>
      </c>
      <c r="I1271" s="10">
        <v>147097.95278152401</v>
      </c>
      <c r="J1271" s="23">
        <f t="shared" si="39"/>
        <v>-43.199302225984866</v>
      </c>
    </row>
    <row r="1272" spans="1:10">
      <c r="A1272" t="s">
        <v>262</v>
      </c>
      <c r="B1272" t="s">
        <v>264</v>
      </c>
      <c r="C1272" s="20">
        <v>2050</v>
      </c>
      <c r="D1272" t="s">
        <v>218</v>
      </c>
      <c r="E1272" s="22">
        <v>351573.86769952899</v>
      </c>
      <c r="F1272" s="22">
        <v>307331.09148154198</v>
      </c>
      <c r="G1272" s="10">
        <v>307720.04114350502</v>
      </c>
      <c r="H1272" s="23">
        <f t="shared" si="38"/>
        <v>388.94966196303722</v>
      </c>
      <c r="I1272" s="10">
        <v>351504.691612483</v>
      </c>
      <c r="J1272" s="23">
        <f t="shared" si="39"/>
        <v>-69.176087045983877</v>
      </c>
    </row>
    <row r="1273" spans="1:10">
      <c r="A1273" t="s">
        <v>262</v>
      </c>
      <c r="B1273" t="s">
        <v>264</v>
      </c>
      <c r="C1273" s="20">
        <v>2050</v>
      </c>
      <c r="D1273" t="s">
        <v>222</v>
      </c>
      <c r="E1273" s="22">
        <v>521506.54876210401</v>
      </c>
      <c r="F1273" s="22">
        <v>334417.15509128402</v>
      </c>
      <c r="G1273" s="10">
        <v>334363.933966043</v>
      </c>
      <c r="H1273" s="23">
        <f t="shared" si="38"/>
        <v>-53.221125241019763</v>
      </c>
      <c r="I1273" s="10">
        <v>521384.481349535</v>
      </c>
      <c r="J1273" s="23">
        <f t="shared" si="39"/>
        <v>-122.06741256901296</v>
      </c>
    </row>
    <row r="1274" spans="1:10">
      <c r="A1274" t="s">
        <v>262</v>
      </c>
      <c r="B1274" t="s">
        <v>264</v>
      </c>
      <c r="C1274" s="20">
        <v>2050</v>
      </c>
      <c r="D1274" t="s">
        <v>226</v>
      </c>
      <c r="E1274" s="22">
        <v>368669.852846094</v>
      </c>
      <c r="F1274" s="22">
        <v>204102.65420936799</v>
      </c>
      <c r="G1274" s="10">
        <v>205861.88336447501</v>
      </c>
      <c r="H1274" s="23">
        <f t="shared" si="38"/>
        <v>1759.229155107023</v>
      </c>
      <c r="I1274" s="10">
        <v>368643.65517464699</v>
      </c>
      <c r="J1274" s="23">
        <f t="shared" si="39"/>
        <v>-26.197671447007451</v>
      </c>
    </row>
    <row r="1275" spans="1:10">
      <c r="A1275" t="s">
        <v>262</v>
      </c>
      <c r="B1275" t="s">
        <v>264</v>
      </c>
      <c r="C1275" s="20">
        <v>2050</v>
      </c>
      <c r="D1275" t="s">
        <v>254</v>
      </c>
      <c r="E1275" s="22">
        <v>33050.794450358997</v>
      </c>
      <c r="F1275" s="22">
        <v>3414.3858511324202</v>
      </c>
      <c r="G1275" s="10">
        <v>3414.3731958804301</v>
      </c>
      <c r="H1275" s="23">
        <f t="shared" si="38"/>
        <v>-1.2655251990054239E-2</v>
      </c>
      <c r="I1275" s="10">
        <v>33050.354105419901</v>
      </c>
      <c r="J1275" s="23">
        <f t="shared" si="39"/>
        <v>-0.44034493909566663</v>
      </c>
    </row>
    <row r="1276" spans="1:10">
      <c r="A1276" t="s">
        <v>268</v>
      </c>
      <c r="B1276" t="s">
        <v>270</v>
      </c>
      <c r="C1276" s="20">
        <v>2025</v>
      </c>
      <c r="D1276" t="s">
        <v>232</v>
      </c>
      <c r="E1276" s="22">
        <v>8428.9060305542207</v>
      </c>
      <c r="F1276" s="22">
        <v>9668.8228063551105</v>
      </c>
      <c r="G1276" s="10">
        <v>9668.8228063551105</v>
      </c>
      <c r="H1276" s="23">
        <f t="shared" si="38"/>
        <v>0</v>
      </c>
      <c r="I1276" s="10">
        <v>8428.9060305542207</v>
      </c>
      <c r="J1276" s="23">
        <f t="shared" si="39"/>
        <v>0</v>
      </c>
    </row>
    <row r="1277" spans="1:10">
      <c r="A1277" t="s">
        <v>268</v>
      </c>
      <c r="B1277" t="s">
        <v>270</v>
      </c>
      <c r="C1277" s="20">
        <v>2025</v>
      </c>
      <c r="D1277" t="s">
        <v>272</v>
      </c>
      <c r="E1277" s="22">
        <v>479897.33372501301</v>
      </c>
      <c r="F1277" s="22">
        <v>157957.574857081</v>
      </c>
      <c r="G1277" s="10">
        <v>159105.61174118199</v>
      </c>
      <c r="H1277" s="23">
        <f t="shared" si="38"/>
        <v>1148.0368841009913</v>
      </c>
      <c r="I1277" s="10">
        <v>479897.33372501301</v>
      </c>
      <c r="J1277" s="23">
        <f t="shared" si="39"/>
        <v>0</v>
      </c>
    </row>
    <row r="1278" spans="1:10">
      <c r="A1278" t="s">
        <v>268</v>
      </c>
      <c r="B1278" t="s">
        <v>270</v>
      </c>
      <c r="C1278" s="20">
        <v>2025</v>
      </c>
      <c r="D1278" t="s">
        <v>208</v>
      </c>
      <c r="E1278" s="22">
        <v>76355.816778588094</v>
      </c>
      <c r="F1278" s="22">
        <v>63094.530810472199</v>
      </c>
      <c r="G1278" s="10">
        <v>63094.530810472199</v>
      </c>
      <c r="H1278" s="23">
        <f t="shared" si="38"/>
        <v>0</v>
      </c>
      <c r="I1278" s="10">
        <v>76355.816778588094</v>
      </c>
      <c r="J1278" s="23">
        <f t="shared" si="39"/>
        <v>0</v>
      </c>
    </row>
    <row r="1279" spans="1:10">
      <c r="A1279" t="s">
        <v>268</v>
      </c>
      <c r="B1279" t="s">
        <v>270</v>
      </c>
      <c r="C1279" s="20">
        <v>2025</v>
      </c>
      <c r="D1279" t="s">
        <v>218</v>
      </c>
      <c r="E1279" s="22">
        <v>207904.953216455</v>
      </c>
      <c r="F1279" s="22">
        <v>240064.28701027401</v>
      </c>
      <c r="G1279" s="10">
        <v>240064.28701027401</v>
      </c>
      <c r="H1279" s="23">
        <f t="shared" si="38"/>
        <v>0</v>
      </c>
      <c r="I1279" s="10">
        <v>207904.953216455</v>
      </c>
      <c r="J1279" s="23">
        <f t="shared" si="39"/>
        <v>0</v>
      </c>
    </row>
    <row r="1280" spans="1:10">
      <c r="A1280" t="s">
        <v>268</v>
      </c>
      <c r="B1280" t="s">
        <v>270</v>
      </c>
      <c r="C1280" s="20">
        <v>2025</v>
      </c>
      <c r="D1280" t="s">
        <v>222</v>
      </c>
      <c r="E1280" s="22">
        <v>306292.00908888201</v>
      </c>
      <c r="F1280" s="22">
        <v>368577.514143318</v>
      </c>
      <c r="G1280" s="10">
        <v>368786.78785647702</v>
      </c>
      <c r="H1280" s="23">
        <f t="shared" si="38"/>
        <v>209.27371315902565</v>
      </c>
      <c r="I1280" s="10">
        <v>306292.00908888201</v>
      </c>
      <c r="J1280" s="23">
        <f t="shared" si="39"/>
        <v>0</v>
      </c>
    </row>
    <row r="1281" spans="1:10">
      <c r="A1281" t="s">
        <v>268</v>
      </c>
      <c r="B1281" t="s">
        <v>270</v>
      </c>
      <c r="C1281" s="20">
        <v>2025</v>
      </c>
      <c r="D1281" t="s">
        <v>226</v>
      </c>
      <c r="E1281" s="22">
        <v>197300.30955450001</v>
      </c>
      <c r="F1281" s="22">
        <v>222132.32720945799</v>
      </c>
      <c r="G1281" s="10">
        <v>222132.32720945799</v>
      </c>
      <c r="H1281" s="23">
        <f t="shared" si="38"/>
        <v>0</v>
      </c>
      <c r="I1281" s="10">
        <v>197300.30955450001</v>
      </c>
      <c r="J1281" s="23">
        <f t="shared" si="39"/>
        <v>0</v>
      </c>
    </row>
    <row r="1282" spans="1:10">
      <c r="A1282" t="s">
        <v>268</v>
      </c>
      <c r="B1282" t="s">
        <v>270</v>
      </c>
      <c r="C1282" s="20">
        <v>2025</v>
      </c>
      <c r="D1282" t="s">
        <v>254</v>
      </c>
      <c r="E1282" s="22">
        <v>34256.1387097634</v>
      </c>
      <c r="F1282" s="22">
        <v>4628.4588674042398</v>
      </c>
      <c r="G1282" s="10">
        <v>4628.4588674042398</v>
      </c>
      <c r="H1282" s="23">
        <f t="shared" ref="H1282:H1345" si="40">G1282-F1282</f>
        <v>0</v>
      </c>
      <c r="I1282" s="10">
        <v>34256.1387097634</v>
      </c>
      <c r="J1282" s="23">
        <f t="shared" ref="J1282:J1345" si="41">I1282-E1282</f>
        <v>0</v>
      </c>
    </row>
    <row r="1283" spans="1:10">
      <c r="A1283" t="s">
        <v>268</v>
      </c>
      <c r="B1283" t="s">
        <v>270</v>
      </c>
      <c r="C1283" s="20">
        <v>2026</v>
      </c>
      <c r="D1283" t="s">
        <v>232</v>
      </c>
      <c r="E1283" s="22">
        <v>8487.5844606768806</v>
      </c>
      <c r="F1283" s="22">
        <v>8630.3166960235103</v>
      </c>
      <c r="G1283" s="10">
        <v>8630.3166960235103</v>
      </c>
      <c r="H1283" s="23">
        <f t="shared" si="40"/>
        <v>0</v>
      </c>
      <c r="I1283" s="10">
        <v>8487.1724802605004</v>
      </c>
      <c r="J1283" s="23">
        <f t="shared" si="41"/>
        <v>-0.41198041638017457</v>
      </c>
    </row>
    <row r="1284" spans="1:10">
      <c r="A1284" t="s">
        <v>268</v>
      </c>
      <c r="B1284" t="s">
        <v>270</v>
      </c>
      <c r="C1284" s="20">
        <v>2026</v>
      </c>
      <c r="D1284" t="s">
        <v>272</v>
      </c>
      <c r="E1284" s="22">
        <v>487917.59626003698</v>
      </c>
      <c r="F1284" s="22">
        <v>156757.54211498701</v>
      </c>
      <c r="G1284" s="10">
        <v>159012.29350942801</v>
      </c>
      <c r="H1284" s="23">
        <f t="shared" si="40"/>
        <v>2254.751394441002</v>
      </c>
      <c r="I1284" s="10">
        <v>487916.81762222701</v>
      </c>
      <c r="J1284" s="23">
        <f t="shared" si="41"/>
        <v>-0.77863780996995047</v>
      </c>
    </row>
    <row r="1285" spans="1:10">
      <c r="A1285" t="s">
        <v>268</v>
      </c>
      <c r="B1285" t="s">
        <v>270</v>
      </c>
      <c r="C1285" s="20">
        <v>2026</v>
      </c>
      <c r="D1285" t="s">
        <v>208</v>
      </c>
      <c r="E1285" s="22">
        <v>77890.838302289194</v>
      </c>
      <c r="F1285" s="22">
        <v>59835.222784683501</v>
      </c>
      <c r="G1285" s="10">
        <v>59835.222784683501</v>
      </c>
      <c r="H1285" s="23">
        <f t="shared" si="40"/>
        <v>0</v>
      </c>
      <c r="I1285" s="10">
        <v>77888.093163693993</v>
      </c>
      <c r="J1285" s="23">
        <f t="shared" si="41"/>
        <v>-2.7451385952008422</v>
      </c>
    </row>
    <row r="1286" spans="1:10">
      <c r="A1286" t="s">
        <v>268</v>
      </c>
      <c r="B1286" t="s">
        <v>270</v>
      </c>
      <c r="C1286" s="20">
        <v>2026</v>
      </c>
      <c r="D1286" t="s">
        <v>218</v>
      </c>
      <c r="E1286" s="22">
        <v>212040.20219544799</v>
      </c>
      <c r="F1286" s="22">
        <v>217295.447863307</v>
      </c>
      <c r="G1286" s="10">
        <v>217295.447863307</v>
      </c>
      <c r="H1286" s="23">
        <f t="shared" si="40"/>
        <v>0</v>
      </c>
      <c r="I1286" s="10">
        <v>212035.127483499</v>
      </c>
      <c r="J1286" s="23">
        <f t="shared" si="41"/>
        <v>-5.0747119489824399</v>
      </c>
    </row>
    <row r="1287" spans="1:10">
      <c r="A1287" t="s">
        <v>268</v>
      </c>
      <c r="B1287" t="s">
        <v>270</v>
      </c>
      <c r="C1287" s="20">
        <v>2026</v>
      </c>
      <c r="D1287" t="s">
        <v>222</v>
      </c>
      <c r="E1287" s="22">
        <v>313191.15972895798</v>
      </c>
      <c r="F1287" s="22">
        <v>341585.47531559702</v>
      </c>
      <c r="G1287" s="10">
        <v>341949.40121155698</v>
      </c>
      <c r="H1287" s="23">
        <f t="shared" si="40"/>
        <v>363.92589595995378</v>
      </c>
      <c r="I1287" s="10">
        <v>313184.010457339</v>
      </c>
      <c r="J1287" s="23">
        <f t="shared" si="41"/>
        <v>-7.1492716189823113</v>
      </c>
    </row>
    <row r="1288" spans="1:10">
      <c r="A1288" t="s">
        <v>268</v>
      </c>
      <c r="B1288" t="s">
        <v>270</v>
      </c>
      <c r="C1288" s="20">
        <v>2026</v>
      </c>
      <c r="D1288" t="s">
        <v>226</v>
      </c>
      <c r="E1288" s="22">
        <v>201637.390389818</v>
      </c>
      <c r="F1288" s="22">
        <v>196955.62972686099</v>
      </c>
      <c r="G1288" s="10">
        <v>196955.62972686099</v>
      </c>
      <c r="H1288" s="23">
        <f t="shared" si="40"/>
        <v>0</v>
      </c>
      <c r="I1288" s="10">
        <v>201630.43930838199</v>
      </c>
      <c r="J1288" s="23">
        <f t="shared" si="41"/>
        <v>-6.9510814360110089</v>
      </c>
    </row>
    <row r="1289" spans="1:10">
      <c r="A1289" t="s">
        <v>268</v>
      </c>
      <c r="B1289" t="s">
        <v>270</v>
      </c>
      <c r="C1289" s="20">
        <v>2026</v>
      </c>
      <c r="D1289" t="s">
        <v>254</v>
      </c>
      <c r="E1289" s="22">
        <v>34358.145316028902</v>
      </c>
      <c r="F1289" s="22">
        <v>4585.6944641320697</v>
      </c>
      <c r="G1289" s="10">
        <v>4585.6944641320697</v>
      </c>
      <c r="H1289" s="23">
        <f t="shared" si="40"/>
        <v>0</v>
      </c>
      <c r="I1289" s="10">
        <v>34358.114801035903</v>
      </c>
      <c r="J1289" s="23">
        <f t="shared" si="41"/>
        <v>-3.0514992999087553E-2</v>
      </c>
    </row>
    <row r="1290" spans="1:10">
      <c r="A1290" t="s">
        <v>268</v>
      </c>
      <c r="B1290" t="s">
        <v>270</v>
      </c>
      <c r="C1290" s="20">
        <v>2027</v>
      </c>
      <c r="D1290" t="s">
        <v>232</v>
      </c>
      <c r="E1290" s="22">
        <v>8613.3798443360392</v>
      </c>
      <c r="F1290" s="22">
        <v>8063.4198189584404</v>
      </c>
      <c r="G1290" s="10">
        <v>8063.3102933854098</v>
      </c>
      <c r="H1290" s="23">
        <f t="shared" si="40"/>
        <v>-0.10952557303062349</v>
      </c>
      <c r="I1290" s="10">
        <v>8612.2418480508404</v>
      </c>
      <c r="J1290" s="23">
        <f t="shared" si="41"/>
        <v>-1.1379962851988239</v>
      </c>
    </row>
    <row r="1291" spans="1:10">
      <c r="A1291" t="s">
        <v>268</v>
      </c>
      <c r="B1291" t="s">
        <v>270</v>
      </c>
      <c r="C1291" s="20">
        <v>2027</v>
      </c>
      <c r="D1291" t="s">
        <v>272</v>
      </c>
      <c r="E1291" s="22">
        <v>496234.26425320102</v>
      </c>
      <c r="F1291" s="22">
        <v>156231.58296104299</v>
      </c>
      <c r="G1291" s="10">
        <v>159574.73316954801</v>
      </c>
      <c r="H1291" s="23">
        <f t="shared" si="40"/>
        <v>3343.1502085050161</v>
      </c>
      <c r="I1291" s="10">
        <v>496232.04421184101</v>
      </c>
      <c r="J1291" s="23">
        <f t="shared" si="41"/>
        <v>-2.220041360007599</v>
      </c>
    </row>
    <row r="1292" spans="1:10">
      <c r="A1292" t="s">
        <v>268</v>
      </c>
      <c r="B1292" t="s">
        <v>270</v>
      </c>
      <c r="C1292" s="20">
        <v>2027</v>
      </c>
      <c r="D1292" t="s">
        <v>208</v>
      </c>
      <c r="E1292" s="22">
        <v>79805.236192936907</v>
      </c>
      <c r="F1292" s="22">
        <v>58111.708947422398</v>
      </c>
      <c r="G1292" s="10">
        <v>58111.193082399397</v>
      </c>
      <c r="H1292" s="23">
        <f t="shared" si="40"/>
        <v>-0.51586502300051507</v>
      </c>
      <c r="I1292" s="10">
        <v>79797.470315957704</v>
      </c>
      <c r="J1292" s="23">
        <f t="shared" si="41"/>
        <v>-7.7658769792033127</v>
      </c>
    </row>
    <row r="1293" spans="1:10">
      <c r="A1293" t="s">
        <v>268</v>
      </c>
      <c r="B1293" t="s">
        <v>270</v>
      </c>
      <c r="C1293" s="20">
        <v>2027</v>
      </c>
      <c r="D1293" t="s">
        <v>218</v>
      </c>
      <c r="E1293" s="22">
        <v>216710.16457597201</v>
      </c>
      <c r="F1293" s="22">
        <v>212912.39730432199</v>
      </c>
      <c r="G1293" s="10">
        <v>212909.016184801</v>
      </c>
      <c r="H1293" s="23">
        <f t="shared" si="40"/>
        <v>-3.3811195209855214</v>
      </c>
      <c r="I1293" s="10">
        <v>216695.74168713801</v>
      </c>
      <c r="J1293" s="23">
        <f t="shared" si="41"/>
        <v>-14.422888834000332</v>
      </c>
    </row>
    <row r="1294" spans="1:10">
      <c r="A1294" t="s">
        <v>268</v>
      </c>
      <c r="B1294" t="s">
        <v>270</v>
      </c>
      <c r="C1294" s="20">
        <v>2027</v>
      </c>
      <c r="D1294" t="s">
        <v>222</v>
      </c>
      <c r="E1294" s="22">
        <v>320756.10816890199</v>
      </c>
      <c r="F1294" s="22">
        <v>323508.998199953</v>
      </c>
      <c r="G1294" s="10">
        <v>324000.19164164597</v>
      </c>
      <c r="H1294" s="23">
        <f t="shared" si="40"/>
        <v>491.19344169297256</v>
      </c>
      <c r="I1294" s="10">
        <v>320735.61575477198</v>
      </c>
      <c r="J1294" s="23">
        <f t="shared" si="41"/>
        <v>-20.492414130014367</v>
      </c>
    </row>
    <row r="1295" spans="1:10">
      <c r="A1295" t="s">
        <v>268</v>
      </c>
      <c r="B1295" t="s">
        <v>270</v>
      </c>
      <c r="C1295" s="20">
        <v>2027</v>
      </c>
      <c r="D1295" t="s">
        <v>226</v>
      </c>
      <c r="E1295" s="22">
        <v>206685.0184424</v>
      </c>
      <c r="F1295" s="22">
        <v>182366.36518598499</v>
      </c>
      <c r="G1295" s="10">
        <v>182364.70096652099</v>
      </c>
      <c r="H1295" s="23">
        <f t="shared" si="40"/>
        <v>-1.6642194640007801</v>
      </c>
      <c r="I1295" s="10">
        <v>206665.47518705399</v>
      </c>
      <c r="J1295" s="23">
        <f t="shared" si="41"/>
        <v>-19.543255346012302</v>
      </c>
    </row>
    <row r="1296" spans="1:10">
      <c r="A1296" t="s">
        <v>268</v>
      </c>
      <c r="B1296" t="s">
        <v>270</v>
      </c>
      <c r="C1296" s="20">
        <v>2027</v>
      </c>
      <c r="D1296" t="s">
        <v>254</v>
      </c>
      <c r="E1296" s="22">
        <v>34415.826782734599</v>
      </c>
      <c r="F1296" s="22">
        <v>4539.0714463286304</v>
      </c>
      <c r="G1296" s="10">
        <v>4539.0707864093602</v>
      </c>
      <c r="H1296" s="23">
        <f t="shared" si="40"/>
        <v>-6.5991927021968877E-4</v>
      </c>
      <c r="I1296" s="10">
        <v>34415.740535177501</v>
      </c>
      <c r="J1296" s="23">
        <f t="shared" si="41"/>
        <v>-8.6247557097522076E-2</v>
      </c>
    </row>
    <row r="1297" spans="1:10">
      <c r="A1297" t="s">
        <v>268</v>
      </c>
      <c r="B1297" t="s">
        <v>270</v>
      </c>
      <c r="C1297" s="20">
        <v>2028</v>
      </c>
      <c r="D1297" t="s">
        <v>232</v>
      </c>
      <c r="E1297" s="22">
        <v>8772.1568938278706</v>
      </c>
      <c r="F1297" s="22">
        <v>7756.6526660358604</v>
      </c>
      <c r="G1297" s="10">
        <v>7756.3022027525403</v>
      </c>
      <c r="H1297" s="23">
        <f t="shared" si="40"/>
        <v>-0.3504632833200958</v>
      </c>
      <c r="I1297" s="10">
        <v>8770.0285438298397</v>
      </c>
      <c r="J1297" s="23">
        <f t="shared" si="41"/>
        <v>-2.1283499980308989</v>
      </c>
    </row>
    <row r="1298" spans="1:10">
      <c r="A1298" t="s">
        <v>268</v>
      </c>
      <c r="B1298" t="s">
        <v>270</v>
      </c>
      <c r="C1298" s="20">
        <v>2028</v>
      </c>
      <c r="D1298" t="s">
        <v>272</v>
      </c>
      <c r="E1298" s="22">
        <v>504645.783377913</v>
      </c>
      <c r="F1298" s="22">
        <v>156412.69877436201</v>
      </c>
      <c r="G1298" s="10">
        <v>160846.922730166</v>
      </c>
      <c r="H1298" s="23">
        <f t="shared" si="40"/>
        <v>4434.2239558039873</v>
      </c>
      <c r="I1298" s="10">
        <v>504641.50422848598</v>
      </c>
      <c r="J1298" s="23">
        <f t="shared" si="41"/>
        <v>-4.2791494270204566</v>
      </c>
    </row>
    <row r="1299" spans="1:10">
      <c r="A1299" t="s">
        <v>268</v>
      </c>
      <c r="B1299" t="s">
        <v>270</v>
      </c>
      <c r="C1299" s="20">
        <v>2028</v>
      </c>
      <c r="D1299" t="s">
        <v>208</v>
      </c>
      <c r="E1299" s="22">
        <v>81940.158282512799</v>
      </c>
      <c r="F1299" s="22">
        <v>57388.6623769043</v>
      </c>
      <c r="G1299" s="10">
        <v>57386.905439017297</v>
      </c>
      <c r="H1299" s="23">
        <f t="shared" si="40"/>
        <v>-1.756937887003005</v>
      </c>
      <c r="I1299" s="10">
        <v>81925.343160144403</v>
      </c>
      <c r="J1299" s="23">
        <f t="shared" si="41"/>
        <v>-14.81512236839626</v>
      </c>
    </row>
    <row r="1300" spans="1:10">
      <c r="A1300" t="s">
        <v>268</v>
      </c>
      <c r="B1300" t="s">
        <v>270</v>
      </c>
      <c r="C1300" s="20">
        <v>2028</v>
      </c>
      <c r="D1300" t="s">
        <v>218</v>
      </c>
      <c r="E1300" s="22">
        <v>221746.522253762</v>
      </c>
      <c r="F1300" s="22">
        <v>211979.55184936899</v>
      </c>
      <c r="G1300" s="10">
        <v>211969.53183275199</v>
      </c>
      <c r="H1300" s="23">
        <f t="shared" si="40"/>
        <v>-10.020016616996145</v>
      </c>
      <c r="I1300" s="10">
        <v>221718.887562572</v>
      </c>
      <c r="J1300" s="23">
        <f t="shared" si="41"/>
        <v>-27.63469119000365</v>
      </c>
    </row>
    <row r="1301" spans="1:10">
      <c r="A1301" t="s">
        <v>268</v>
      </c>
      <c r="B1301" t="s">
        <v>270</v>
      </c>
      <c r="C1301" s="20">
        <v>2028</v>
      </c>
      <c r="D1301" t="s">
        <v>222</v>
      </c>
      <c r="E1301" s="22">
        <v>328655.84072723403</v>
      </c>
      <c r="F1301" s="22">
        <v>311104.23680269602</v>
      </c>
      <c r="G1301" s="10">
        <v>311706.009887736</v>
      </c>
      <c r="H1301" s="23">
        <f t="shared" si="40"/>
        <v>601.77308503998211</v>
      </c>
      <c r="I1301" s="10">
        <v>328616.46234242298</v>
      </c>
      <c r="J1301" s="23">
        <f t="shared" si="41"/>
        <v>-39.378384811046999</v>
      </c>
    </row>
    <row r="1302" spans="1:10">
      <c r="A1302" t="s">
        <v>268</v>
      </c>
      <c r="B1302" t="s">
        <v>270</v>
      </c>
      <c r="C1302" s="20">
        <v>2028</v>
      </c>
      <c r="D1302" t="s">
        <v>226</v>
      </c>
      <c r="E1302" s="22">
        <v>212149.456323919</v>
      </c>
      <c r="F1302" s="22">
        <v>173003.419760655</v>
      </c>
      <c r="G1302" s="10">
        <v>172998.157472433</v>
      </c>
      <c r="H1302" s="23">
        <f t="shared" si="40"/>
        <v>-5.2622882220020983</v>
      </c>
      <c r="I1302" s="10">
        <v>212112.340383506</v>
      </c>
      <c r="J1302" s="23">
        <f t="shared" si="41"/>
        <v>-37.115940413001226</v>
      </c>
    </row>
    <row r="1303" spans="1:10">
      <c r="A1303" t="s">
        <v>268</v>
      </c>
      <c r="B1303" t="s">
        <v>270</v>
      </c>
      <c r="C1303" s="20">
        <v>2028</v>
      </c>
      <c r="D1303" t="s">
        <v>254</v>
      </c>
      <c r="E1303" s="22">
        <v>34426.816258648098</v>
      </c>
      <c r="F1303" s="22">
        <v>4491.29993441225</v>
      </c>
      <c r="G1303" s="10">
        <v>4491.2977178483097</v>
      </c>
      <c r="H1303" s="23">
        <f t="shared" si="40"/>
        <v>-2.2165639402373927E-3</v>
      </c>
      <c r="I1303" s="10">
        <v>34426.652062892601</v>
      </c>
      <c r="J1303" s="23">
        <f t="shared" si="41"/>
        <v>-0.16419575549662113</v>
      </c>
    </row>
    <row r="1304" spans="1:10">
      <c r="A1304" t="s">
        <v>268</v>
      </c>
      <c r="B1304" t="s">
        <v>270</v>
      </c>
      <c r="C1304" s="20">
        <v>2029</v>
      </c>
      <c r="D1304" t="s">
        <v>232</v>
      </c>
      <c r="E1304" s="22">
        <v>8953.23184578172</v>
      </c>
      <c r="F1304" s="22">
        <v>7602.2357721623102</v>
      </c>
      <c r="G1304" s="10">
        <v>7601.5128732291096</v>
      </c>
      <c r="H1304" s="23">
        <f t="shared" si="40"/>
        <v>-0.72289893320066767</v>
      </c>
      <c r="I1304" s="10">
        <v>8949.8720445493509</v>
      </c>
      <c r="J1304" s="23">
        <f t="shared" si="41"/>
        <v>-3.3598012323691364</v>
      </c>
    </row>
    <row r="1305" spans="1:10">
      <c r="A1305" t="s">
        <v>268</v>
      </c>
      <c r="B1305" t="s">
        <v>270</v>
      </c>
      <c r="C1305" s="20">
        <v>2029</v>
      </c>
      <c r="D1305" t="s">
        <v>272</v>
      </c>
      <c r="E1305" s="22">
        <v>513061.633160058</v>
      </c>
      <c r="F1305" s="22">
        <v>157180.68311141999</v>
      </c>
      <c r="G1305" s="10">
        <v>162723.060175302</v>
      </c>
      <c r="H1305" s="23">
        <f t="shared" si="40"/>
        <v>5542.3770638820133</v>
      </c>
      <c r="I1305" s="10">
        <v>513054.70409439103</v>
      </c>
      <c r="J1305" s="23">
        <f t="shared" si="41"/>
        <v>-6.9290656669763848</v>
      </c>
    </row>
    <row r="1306" spans="1:10">
      <c r="A1306" t="s">
        <v>268</v>
      </c>
      <c r="B1306" t="s">
        <v>270</v>
      </c>
      <c r="C1306" s="20">
        <v>2029</v>
      </c>
      <c r="D1306" t="s">
        <v>208</v>
      </c>
      <c r="E1306" s="22">
        <v>84238.719767265895</v>
      </c>
      <c r="F1306" s="22">
        <v>57306.289327131701</v>
      </c>
      <c r="G1306" s="10">
        <v>57302.473542253902</v>
      </c>
      <c r="H1306" s="23">
        <f t="shared" si="40"/>
        <v>-3.8157848777991603</v>
      </c>
      <c r="I1306" s="10">
        <v>84214.941243806999</v>
      </c>
      <c r="J1306" s="23">
        <f t="shared" si="41"/>
        <v>-23.778523458895506</v>
      </c>
    </row>
    <row r="1307" spans="1:10">
      <c r="A1307" t="s">
        <v>268</v>
      </c>
      <c r="B1307" t="s">
        <v>270</v>
      </c>
      <c r="C1307" s="20">
        <v>2029</v>
      </c>
      <c r="D1307" t="s">
        <v>218</v>
      </c>
      <c r="E1307" s="22">
        <v>227043.905718694</v>
      </c>
      <c r="F1307" s="22">
        <v>212966.09935595701</v>
      </c>
      <c r="G1307" s="10">
        <v>212946.302203706</v>
      </c>
      <c r="H1307" s="23">
        <f t="shared" si="40"/>
        <v>-19.797152251005173</v>
      </c>
      <c r="I1307" s="10">
        <v>226999.388995758</v>
      </c>
      <c r="J1307" s="23">
        <f t="shared" si="41"/>
        <v>-44.516722936008591</v>
      </c>
    </row>
    <row r="1308" spans="1:10">
      <c r="A1308" t="s">
        <v>268</v>
      </c>
      <c r="B1308" t="s">
        <v>270</v>
      </c>
      <c r="C1308" s="20">
        <v>2029</v>
      </c>
      <c r="D1308" t="s">
        <v>222</v>
      </c>
      <c r="E1308" s="22">
        <v>336787.99669742701</v>
      </c>
      <c r="F1308" s="22">
        <v>302390.96855405701</v>
      </c>
      <c r="G1308" s="10">
        <v>303091.51388963597</v>
      </c>
      <c r="H1308" s="23">
        <f t="shared" si="40"/>
        <v>700.54533557896502</v>
      </c>
      <c r="I1308" s="10">
        <v>336724.52108083002</v>
      </c>
      <c r="J1308" s="23">
        <f t="shared" si="41"/>
        <v>-63.475616596988402</v>
      </c>
    </row>
    <row r="1309" spans="1:10">
      <c r="A1309" t="s">
        <v>268</v>
      </c>
      <c r="B1309" t="s">
        <v>270</v>
      </c>
      <c r="C1309" s="20">
        <v>2029</v>
      </c>
      <c r="D1309" t="s">
        <v>226</v>
      </c>
      <c r="E1309" s="22">
        <v>217919.98710003699</v>
      </c>
      <c r="F1309" s="22">
        <v>166677.89991501899</v>
      </c>
      <c r="G1309" s="10">
        <v>166667.06385395699</v>
      </c>
      <c r="H1309" s="23">
        <f t="shared" si="40"/>
        <v>-10.836061062000226</v>
      </c>
      <c r="I1309" s="10">
        <v>217860.62154228799</v>
      </c>
      <c r="J1309" s="23">
        <f t="shared" si="41"/>
        <v>-59.365557748998981</v>
      </c>
    </row>
    <row r="1310" spans="1:10">
      <c r="A1310" t="s">
        <v>268</v>
      </c>
      <c r="B1310" t="s">
        <v>270</v>
      </c>
      <c r="C1310" s="20">
        <v>2029</v>
      </c>
      <c r="D1310" t="s">
        <v>254</v>
      </c>
      <c r="E1310" s="22">
        <v>34407.5238213747</v>
      </c>
      <c r="F1310" s="22">
        <v>4446.3535138315601</v>
      </c>
      <c r="G1310" s="10">
        <v>4446.3487782668799</v>
      </c>
      <c r="H1310" s="23">
        <f t="shared" si="40"/>
        <v>-4.7355646802316187E-3</v>
      </c>
      <c r="I1310" s="10">
        <v>34407.261123561402</v>
      </c>
      <c r="J1310" s="23">
        <f t="shared" si="41"/>
        <v>-0.2626978132975637</v>
      </c>
    </row>
    <row r="1311" spans="1:10">
      <c r="A1311" t="s">
        <v>268</v>
      </c>
      <c r="B1311" t="s">
        <v>270</v>
      </c>
      <c r="C1311" s="20">
        <v>2030</v>
      </c>
      <c r="D1311" t="s">
        <v>232</v>
      </c>
      <c r="E1311" s="22">
        <v>9152.7132390216302</v>
      </c>
      <c r="F1311" s="22">
        <v>7535.4235634009901</v>
      </c>
      <c r="G1311" s="10">
        <v>7534.1991427099401</v>
      </c>
      <c r="H1311" s="23">
        <f t="shared" si="40"/>
        <v>-1.2244206910499997</v>
      </c>
      <c r="I1311" s="10">
        <v>9147.8901189157405</v>
      </c>
      <c r="J1311" s="23">
        <f t="shared" si="41"/>
        <v>-4.8231201058897568</v>
      </c>
    </row>
    <row r="1312" spans="1:10">
      <c r="A1312" t="s">
        <v>268</v>
      </c>
      <c r="B1312" t="s">
        <v>270</v>
      </c>
      <c r="C1312" s="20">
        <v>2030</v>
      </c>
      <c r="D1312" t="s">
        <v>272</v>
      </c>
      <c r="E1312" s="22">
        <v>521406.25835655502</v>
      </c>
      <c r="F1312" s="22">
        <v>158412.50341432201</v>
      </c>
      <c r="G1312" s="10">
        <v>165089.53376645601</v>
      </c>
      <c r="H1312" s="23">
        <f t="shared" si="40"/>
        <v>6677.0303521339956</v>
      </c>
      <c r="I1312" s="10">
        <v>521396.110534226</v>
      </c>
      <c r="J1312" s="23">
        <f t="shared" si="41"/>
        <v>-10.147822329017799</v>
      </c>
    </row>
    <row r="1313" spans="1:10">
      <c r="A1313" t="s">
        <v>268</v>
      </c>
      <c r="B1313" t="s">
        <v>270</v>
      </c>
      <c r="C1313" s="20">
        <v>2030</v>
      </c>
      <c r="D1313" t="s">
        <v>208</v>
      </c>
      <c r="E1313" s="22">
        <v>86671.313653125297</v>
      </c>
      <c r="F1313" s="22">
        <v>57652.272940640301</v>
      </c>
      <c r="G1313" s="10">
        <v>57645.526327699503</v>
      </c>
      <c r="H1313" s="23">
        <f t="shared" si="40"/>
        <v>-6.7466129407985136</v>
      </c>
      <c r="I1313" s="10">
        <v>86636.697880774096</v>
      </c>
      <c r="J1313" s="23">
        <f t="shared" si="41"/>
        <v>-34.615772351200576</v>
      </c>
    </row>
    <row r="1314" spans="1:10">
      <c r="A1314" t="s">
        <v>268</v>
      </c>
      <c r="B1314" t="s">
        <v>270</v>
      </c>
      <c r="C1314" s="20">
        <v>2030</v>
      </c>
      <c r="D1314" t="s">
        <v>218</v>
      </c>
      <c r="E1314" s="22">
        <v>232539.55219767799</v>
      </c>
      <c r="F1314" s="22">
        <v>215133.73654398299</v>
      </c>
      <c r="G1314" s="10">
        <v>215101.066136293</v>
      </c>
      <c r="H1314" s="23">
        <f t="shared" si="40"/>
        <v>-32.670407689991407</v>
      </c>
      <c r="I1314" s="10">
        <v>232474.55718416299</v>
      </c>
      <c r="J1314" s="23">
        <f t="shared" si="41"/>
        <v>-64.9950135149993</v>
      </c>
    </row>
    <row r="1315" spans="1:10">
      <c r="A1315" t="s">
        <v>268</v>
      </c>
      <c r="B1315" t="s">
        <v>270</v>
      </c>
      <c r="C1315" s="20">
        <v>2030</v>
      </c>
      <c r="D1315" t="s">
        <v>222</v>
      </c>
      <c r="E1315" s="22">
        <v>345095.319990844</v>
      </c>
      <c r="F1315" s="22">
        <v>296077.58461292501</v>
      </c>
      <c r="G1315" s="10">
        <v>296867.39898945502</v>
      </c>
      <c r="H1315" s="23">
        <f t="shared" si="40"/>
        <v>789.81437653000467</v>
      </c>
      <c r="I1315" s="10">
        <v>345002.66293452698</v>
      </c>
      <c r="J1315" s="23">
        <f t="shared" si="41"/>
        <v>-92.657056317024399</v>
      </c>
    </row>
    <row r="1316" spans="1:10">
      <c r="A1316" t="s">
        <v>268</v>
      </c>
      <c r="B1316" t="s">
        <v>270</v>
      </c>
      <c r="C1316" s="20">
        <v>2030</v>
      </c>
      <c r="D1316" t="s">
        <v>226</v>
      </c>
      <c r="E1316" s="22">
        <v>223942.19284750201</v>
      </c>
      <c r="F1316" s="22">
        <v>162434.624961447</v>
      </c>
      <c r="G1316" s="10">
        <v>162416.19889017899</v>
      </c>
      <c r="H1316" s="23">
        <f t="shared" si="40"/>
        <v>-18.426071268011583</v>
      </c>
      <c r="I1316" s="10">
        <v>223856.01156337</v>
      </c>
      <c r="J1316" s="23">
        <f t="shared" si="41"/>
        <v>-86.181284132006112</v>
      </c>
    </row>
    <row r="1317" spans="1:10">
      <c r="A1317" t="s">
        <v>268</v>
      </c>
      <c r="B1317" t="s">
        <v>270</v>
      </c>
      <c r="C1317" s="20">
        <v>2030</v>
      </c>
      <c r="D1317" t="s">
        <v>254</v>
      </c>
      <c r="E1317" s="22">
        <v>34357.539300308403</v>
      </c>
      <c r="F1317" s="22">
        <v>4399.0595361147798</v>
      </c>
      <c r="G1317" s="10">
        <v>4399.0513110961001</v>
      </c>
      <c r="H1317" s="23">
        <f t="shared" si="40"/>
        <v>-8.2250186796954949E-3</v>
      </c>
      <c r="I1317" s="10">
        <v>34357.158462389802</v>
      </c>
      <c r="J1317" s="23">
        <f t="shared" si="41"/>
        <v>-0.38083791860117344</v>
      </c>
    </row>
    <row r="1318" spans="1:10">
      <c r="A1318" t="s">
        <v>268</v>
      </c>
      <c r="B1318" t="s">
        <v>270</v>
      </c>
      <c r="C1318" s="20">
        <v>2031</v>
      </c>
      <c r="D1318" t="s">
        <v>232</v>
      </c>
      <c r="E1318" s="22">
        <v>9368.9260848249196</v>
      </c>
      <c r="F1318" s="22">
        <v>7525.3901410341696</v>
      </c>
      <c r="G1318" s="10">
        <v>7523.5387936035704</v>
      </c>
      <c r="H1318" s="23">
        <f t="shared" si="40"/>
        <v>-1.8513474305991622</v>
      </c>
      <c r="I1318" s="10">
        <v>9362.4074228011905</v>
      </c>
      <c r="J1318" s="23">
        <f t="shared" si="41"/>
        <v>-6.5186620237291208</v>
      </c>
    </row>
    <row r="1319" spans="1:10">
      <c r="A1319" t="s">
        <v>268</v>
      </c>
      <c r="B1319" t="s">
        <v>270</v>
      </c>
      <c r="C1319" s="20">
        <v>2031</v>
      </c>
      <c r="D1319" t="s">
        <v>272</v>
      </c>
      <c r="E1319" s="22">
        <v>529515.68557037401</v>
      </c>
      <c r="F1319" s="22">
        <v>159790.82962792701</v>
      </c>
      <c r="G1319" s="10">
        <v>167624.55914584</v>
      </c>
      <c r="H1319" s="23">
        <f t="shared" si="40"/>
        <v>7833.7295179129869</v>
      </c>
      <c r="I1319" s="10">
        <v>529501.77046828205</v>
      </c>
      <c r="J1319" s="23">
        <f t="shared" si="41"/>
        <v>-13.915102091967128</v>
      </c>
    </row>
    <row r="1320" spans="1:10">
      <c r="A1320" t="s">
        <v>268</v>
      </c>
      <c r="B1320" t="s">
        <v>270</v>
      </c>
      <c r="C1320" s="20">
        <v>2031</v>
      </c>
      <c r="D1320" t="s">
        <v>208</v>
      </c>
      <c r="E1320" s="22">
        <v>89217.046523517798</v>
      </c>
      <c r="F1320" s="22">
        <v>58210.414874066897</v>
      </c>
      <c r="G1320" s="10">
        <v>58199.843428685599</v>
      </c>
      <c r="H1320" s="23">
        <f t="shared" si="40"/>
        <v>-10.571445381297963</v>
      </c>
      <c r="I1320" s="10">
        <v>89169.706996492096</v>
      </c>
      <c r="J1320" s="23">
        <f t="shared" si="41"/>
        <v>-47.339527025702409</v>
      </c>
    </row>
    <row r="1321" spans="1:10">
      <c r="A1321" t="s">
        <v>268</v>
      </c>
      <c r="B1321" t="s">
        <v>270</v>
      </c>
      <c r="C1321" s="20">
        <v>2031</v>
      </c>
      <c r="D1321" t="s">
        <v>218</v>
      </c>
      <c r="E1321" s="22">
        <v>238189.62905335799</v>
      </c>
      <c r="F1321" s="22">
        <v>217887.09442077001</v>
      </c>
      <c r="G1321" s="10">
        <v>217838.52712465101</v>
      </c>
      <c r="H1321" s="23">
        <f t="shared" si="40"/>
        <v>-48.567296118999366</v>
      </c>
      <c r="I1321" s="10">
        <v>238100.557779275</v>
      </c>
      <c r="J1321" s="23">
        <f t="shared" si="41"/>
        <v>-89.071274082991295</v>
      </c>
    </row>
    <row r="1322" spans="1:10">
      <c r="A1322" t="s">
        <v>268</v>
      </c>
      <c r="B1322" t="s">
        <v>270</v>
      </c>
      <c r="C1322" s="20">
        <v>2031</v>
      </c>
      <c r="D1322" t="s">
        <v>222</v>
      </c>
      <c r="E1322" s="22">
        <v>353516.51018481702</v>
      </c>
      <c r="F1322" s="22">
        <v>291206.64054800599</v>
      </c>
      <c r="G1322" s="10">
        <v>292077.17059703002</v>
      </c>
      <c r="H1322" s="23">
        <f t="shared" si="40"/>
        <v>870.53004902403336</v>
      </c>
      <c r="I1322" s="10">
        <v>353389.58689310902</v>
      </c>
      <c r="J1322" s="23">
        <f t="shared" si="41"/>
        <v>-126.92329170799349</v>
      </c>
    </row>
    <row r="1323" spans="1:10">
      <c r="A1323" t="s">
        <v>268</v>
      </c>
      <c r="B1323" t="s">
        <v>270</v>
      </c>
      <c r="C1323" s="20">
        <v>2031</v>
      </c>
      <c r="D1323" t="s">
        <v>226</v>
      </c>
      <c r="E1323" s="22">
        <v>230175.00081229399</v>
      </c>
      <c r="F1323" s="22">
        <v>159455.96678218199</v>
      </c>
      <c r="G1323" s="10">
        <v>159427.93543122901</v>
      </c>
      <c r="H1323" s="23">
        <f t="shared" si="40"/>
        <v>-28.031350952980574</v>
      </c>
      <c r="I1323" s="10">
        <v>230057.42281729399</v>
      </c>
      <c r="J1323" s="23">
        <f t="shared" si="41"/>
        <v>-117.57799499999965</v>
      </c>
    </row>
    <row r="1324" spans="1:10">
      <c r="A1324" t="s">
        <v>268</v>
      </c>
      <c r="B1324" t="s">
        <v>270</v>
      </c>
      <c r="C1324" s="20">
        <v>2031</v>
      </c>
      <c r="D1324" t="s">
        <v>254</v>
      </c>
      <c r="E1324" s="22">
        <v>34254.437490094599</v>
      </c>
      <c r="F1324" s="22">
        <v>4352.68126971538</v>
      </c>
      <c r="G1324" s="10">
        <v>4352.6686117824102</v>
      </c>
      <c r="H1324" s="23">
        <f t="shared" si="40"/>
        <v>-1.2657932969887042E-2</v>
      </c>
      <c r="I1324" s="10">
        <v>34253.919365265698</v>
      </c>
      <c r="J1324" s="23">
        <f t="shared" si="41"/>
        <v>-0.51812482890090905</v>
      </c>
    </row>
    <row r="1325" spans="1:10">
      <c r="A1325" t="s">
        <v>268</v>
      </c>
      <c r="B1325" t="s">
        <v>270</v>
      </c>
      <c r="C1325" s="20">
        <v>2032</v>
      </c>
      <c r="D1325" t="s">
        <v>232</v>
      </c>
      <c r="E1325" s="22">
        <v>9601.7127921267802</v>
      </c>
      <c r="F1325" s="22">
        <v>7554.7171286068597</v>
      </c>
      <c r="G1325" s="10">
        <v>7552.1126249187701</v>
      </c>
      <c r="H1325" s="23">
        <f t="shared" si="40"/>
        <v>-2.6045036880896077</v>
      </c>
      <c r="I1325" s="10">
        <v>9593.2618594135602</v>
      </c>
      <c r="J1325" s="23">
        <f t="shared" si="41"/>
        <v>-8.4509327132200269</v>
      </c>
    </row>
    <row r="1326" spans="1:10">
      <c r="A1326" t="s">
        <v>268</v>
      </c>
      <c r="B1326" t="s">
        <v>270</v>
      </c>
      <c r="C1326" s="20">
        <v>2032</v>
      </c>
      <c r="D1326" t="s">
        <v>272</v>
      </c>
      <c r="E1326" s="22">
        <v>537302.41586485098</v>
      </c>
      <c r="F1326" s="22">
        <v>161465.33647331499</v>
      </c>
      <c r="G1326" s="10">
        <v>170490.57460842101</v>
      </c>
      <c r="H1326" s="23">
        <f t="shared" si="40"/>
        <v>9025.2381351060176</v>
      </c>
      <c r="I1326" s="10">
        <v>537284.20595619699</v>
      </c>
      <c r="J1326" s="23">
        <f t="shared" si="41"/>
        <v>-18.209908653981984</v>
      </c>
    </row>
    <row r="1327" spans="1:10">
      <c r="A1327" t="s">
        <v>268</v>
      </c>
      <c r="B1327" t="s">
        <v>270</v>
      </c>
      <c r="C1327" s="20">
        <v>2032</v>
      </c>
      <c r="D1327" t="s">
        <v>208</v>
      </c>
      <c r="E1327" s="22">
        <v>91870.446531140202</v>
      </c>
      <c r="F1327" s="22">
        <v>58999.185323956102</v>
      </c>
      <c r="G1327" s="10">
        <v>58983.855811727997</v>
      </c>
      <c r="H1327" s="23">
        <f t="shared" si="40"/>
        <v>-15.329512228105159</v>
      </c>
      <c r="I1327" s="10">
        <v>91808.470759101503</v>
      </c>
      <c r="J1327" s="23">
        <f t="shared" si="41"/>
        <v>-61.975772038698778</v>
      </c>
    </row>
    <row r="1328" spans="1:10">
      <c r="A1328" t="s">
        <v>268</v>
      </c>
      <c r="B1328" t="s">
        <v>270</v>
      </c>
      <c r="C1328" s="20">
        <v>2032</v>
      </c>
      <c r="D1328" t="s">
        <v>218</v>
      </c>
      <c r="E1328" s="22">
        <v>243973.71082891201</v>
      </c>
      <c r="F1328" s="22">
        <v>221254.89923223999</v>
      </c>
      <c r="G1328" s="10">
        <v>221187.357647614</v>
      </c>
      <c r="H1328" s="23">
        <f t="shared" si="40"/>
        <v>-67.541584625985706</v>
      </c>
      <c r="I1328" s="10">
        <v>243856.95552281101</v>
      </c>
      <c r="J1328" s="23">
        <f t="shared" si="41"/>
        <v>-116.75530610099668</v>
      </c>
    </row>
    <row r="1329" spans="1:10">
      <c r="A1329" t="s">
        <v>268</v>
      </c>
      <c r="B1329" t="s">
        <v>270</v>
      </c>
      <c r="C1329" s="20">
        <v>2032</v>
      </c>
      <c r="D1329" t="s">
        <v>222</v>
      </c>
      <c r="E1329" s="22">
        <v>362025.497656341</v>
      </c>
      <c r="F1329" s="22">
        <v>287691.14453424799</v>
      </c>
      <c r="G1329" s="10">
        <v>288636.13492746197</v>
      </c>
      <c r="H1329" s="23">
        <f t="shared" si="40"/>
        <v>944.99039321398595</v>
      </c>
      <c r="I1329" s="10">
        <v>361859.19410351902</v>
      </c>
      <c r="J1329" s="23">
        <f t="shared" si="41"/>
        <v>-166.30355282197706</v>
      </c>
    </row>
    <row r="1330" spans="1:10">
      <c r="A1330" t="s">
        <v>268</v>
      </c>
      <c r="B1330" t="s">
        <v>270</v>
      </c>
      <c r="C1330" s="20">
        <v>2032</v>
      </c>
      <c r="D1330" t="s">
        <v>226</v>
      </c>
      <c r="E1330" s="22">
        <v>236603.326706822</v>
      </c>
      <c r="F1330" s="22">
        <v>157756.819270148</v>
      </c>
      <c r="G1330" s="10">
        <v>157717.06668730499</v>
      </c>
      <c r="H1330" s="23">
        <f t="shared" si="40"/>
        <v>-39.752582843007986</v>
      </c>
      <c r="I1330" s="10">
        <v>236449.72289225299</v>
      </c>
      <c r="J1330" s="23">
        <f t="shared" si="41"/>
        <v>-153.60381456901086</v>
      </c>
    </row>
    <row r="1331" spans="1:10">
      <c r="A1331" t="s">
        <v>268</v>
      </c>
      <c r="B1331" t="s">
        <v>270</v>
      </c>
      <c r="C1331" s="20">
        <v>2032</v>
      </c>
      <c r="D1331" t="s">
        <v>254</v>
      </c>
      <c r="E1331" s="22">
        <v>34087.135405250599</v>
      </c>
      <c r="F1331" s="22">
        <v>4303.7931901720904</v>
      </c>
      <c r="G1331" s="10">
        <v>4303.7751806773804</v>
      </c>
      <c r="H1331" s="23">
        <f t="shared" si="40"/>
        <v>-1.8009494709986029E-2</v>
      </c>
      <c r="I1331" s="10">
        <v>34086.461280867603</v>
      </c>
      <c r="J1331" s="23">
        <f t="shared" si="41"/>
        <v>-0.67412438299652422</v>
      </c>
    </row>
    <row r="1332" spans="1:10">
      <c r="A1332" t="s">
        <v>268</v>
      </c>
      <c r="B1332" t="s">
        <v>270</v>
      </c>
      <c r="C1332" s="20">
        <v>2033</v>
      </c>
      <c r="D1332" t="s">
        <v>232</v>
      </c>
      <c r="E1332" s="22">
        <v>9850.5363830044207</v>
      </c>
      <c r="F1332" s="22">
        <v>7606.3204365300198</v>
      </c>
      <c r="G1332" s="10">
        <v>7602.8361313503801</v>
      </c>
      <c r="H1332" s="23">
        <f t="shared" si="40"/>
        <v>-3.4843051796397049</v>
      </c>
      <c r="I1332" s="10">
        <v>9839.9045013670893</v>
      </c>
      <c r="J1332" s="23">
        <f t="shared" si="41"/>
        <v>-10.631881637331389</v>
      </c>
    </row>
    <row r="1333" spans="1:10">
      <c r="A1333" t="s">
        <v>268</v>
      </c>
      <c r="B1333" t="s">
        <v>270</v>
      </c>
      <c r="C1333" s="20">
        <v>2033</v>
      </c>
      <c r="D1333" t="s">
        <v>272</v>
      </c>
      <c r="E1333" s="22">
        <v>544723.40168709005</v>
      </c>
      <c r="F1333" s="22">
        <v>163354.58313196301</v>
      </c>
      <c r="G1333" s="10">
        <v>173607.86723671001</v>
      </c>
      <c r="H1333" s="23">
        <f t="shared" si="40"/>
        <v>10253.284104746999</v>
      </c>
      <c r="I1333" s="10">
        <v>544700.38172210602</v>
      </c>
      <c r="J1333" s="23">
        <f t="shared" si="41"/>
        <v>-23.019964984036051</v>
      </c>
    </row>
    <row r="1334" spans="1:10">
      <c r="A1334" t="s">
        <v>268</v>
      </c>
      <c r="B1334" t="s">
        <v>270</v>
      </c>
      <c r="C1334" s="20">
        <v>2033</v>
      </c>
      <c r="D1334" t="s">
        <v>208</v>
      </c>
      <c r="E1334" s="22">
        <v>94622.035977241496</v>
      </c>
      <c r="F1334" s="22">
        <v>59964.052373554798</v>
      </c>
      <c r="G1334" s="10">
        <v>59943.004150861998</v>
      </c>
      <c r="H1334" s="23">
        <f t="shared" si="40"/>
        <v>-21.048222692799754</v>
      </c>
      <c r="I1334" s="10">
        <v>94543.439215228296</v>
      </c>
      <c r="J1334" s="23">
        <f t="shared" si="41"/>
        <v>-78.596762013199623</v>
      </c>
    </row>
    <row r="1335" spans="1:10">
      <c r="A1335" t="s">
        <v>268</v>
      </c>
      <c r="B1335" t="s">
        <v>270</v>
      </c>
      <c r="C1335" s="20">
        <v>2033</v>
      </c>
      <c r="D1335" t="s">
        <v>218</v>
      </c>
      <c r="E1335" s="22">
        <v>249865.787906971</v>
      </c>
      <c r="F1335" s="22">
        <v>225052.274737167</v>
      </c>
      <c r="G1335" s="10">
        <v>224962.62840764999</v>
      </c>
      <c r="H1335" s="23">
        <f t="shared" si="40"/>
        <v>-89.646329517010599</v>
      </c>
      <c r="I1335" s="10">
        <v>249717.66641273399</v>
      </c>
      <c r="J1335" s="23">
        <f t="shared" si="41"/>
        <v>-148.12149423701339</v>
      </c>
    </row>
    <row r="1336" spans="1:10">
      <c r="A1336" t="s">
        <v>268</v>
      </c>
      <c r="B1336" t="s">
        <v>270</v>
      </c>
      <c r="C1336" s="20">
        <v>2033</v>
      </c>
      <c r="D1336" t="s">
        <v>222</v>
      </c>
      <c r="E1336" s="22">
        <v>370598.96184025198</v>
      </c>
      <c r="F1336" s="22">
        <v>285197.78950668202</v>
      </c>
      <c r="G1336" s="10">
        <v>286211.94362940302</v>
      </c>
      <c r="H1336" s="23">
        <f t="shared" si="40"/>
        <v>1014.1541227209964</v>
      </c>
      <c r="I1336" s="10">
        <v>370388.04380476201</v>
      </c>
      <c r="J1336" s="23">
        <f t="shared" si="41"/>
        <v>-210.91803548997268</v>
      </c>
    </row>
    <row r="1337" spans="1:10">
      <c r="A1337" t="s">
        <v>268</v>
      </c>
      <c r="B1337" t="s">
        <v>270</v>
      </c>
      <c r="C1337" s="20">
        <v>2033</v>
      </c>
      <c r="D1337" t="s">
        <v>226</v>
      </c>
      <c r="E1337" s="22">
        <v>243198.21687356799</v>
      </c>
      <c r="F1337" s="22">
        <v>157036.10752949701</v>
      </c>
      <c r="G1337" s="10">
        <v>156982.44646113599</v>
      </c>
      <c r="H1337" s="23">
        <f t="shared" si="40"/>
        <v>-53.661068361019716</v>
      </c>
      <c r="I1337" s="10">
        <v>243003.80859767401</v>
      </c>
      <c r="J1337" s="23">
        <f t="shared" si="41"/>
        <v>-194.40827589397668</v>
      </c>
    </row>
    <row r="1338" spans="1:10">
      <c r="A1338" t="s">
        <v>268</v>
      </c>
      <c r="B1338" t="s">
        <v>270</v>
      </c>
      <c r="C1338" s="20">
        <v>2033</v>
      </c>
      <c r="D1338" t="s">
        <v>254</v>
      </c>
      <c r="E1338" s="22">
        <v>33869.948624835197</v>
      </c>
      <c r="F1338" s="22">
        <v>4252.3214449256202</v>
      </c>
      <c r="G1338" s="10">
        <v>4252.29720334171</v>
      </c>
      <c r="H1338" s="23">
        <f t="shared" si="40"/>
        <v>-2.4241583910225017E-2</v>
      </c>
      <c r="I1338" s="10">
        <v>33869.099866803401</v>
      </c>
      <c r="J1338" s="23">
        <f t="shared" si="41"/>
        <v>-0.84875803179602372</v>
      </c>
    </row>
    <row r="1339" spans="1:10">
      <c r="A1339" t="s">
        <v>268</v>
      </c>
      <c r="B1339" t="s">
        <v>270</v>
      </c>
      <c r="C1339" s="20">
        <v>2034</v>
      </c>
      <c r="D1339" t="s">
        <v>232</v>
      </c>
      <c r="E1339" s="22">
        <v>10115.5727117236</v>
      </c>
      <c r="F1339" s="22">
        <v>7680.51280123781</v>
      </c>
      <c r="G1339" s="10">
        <v>7676.0245439495702</v>
      </c>
      <c r="H1339" s="23">
        <f t="shared" si="40"/>
        <v>-4.4882572882397653</v>
      </c>
      <c r="I1339" s="10">
        <v>10102.4944978288</v>
      </c>
      <c r="J1339" s="23">
        <f t="shared" si="41"/>
        <v>-13.078213894799774</v>
      </c>
    </row>
    <row r="1340" spans="1:10">
      <c r="A1340" t="s">
        <v>268</v>
      </c>
      <c r="B1340" t="s">
        <v>270</v>
      </c>
      <c r="C1340" s="20">
        <v>2034</v>
      </c>
      <c r="D1340" t="s">
        <v>272</v>
      </c>
      <c r="E1340" s="22">
        <v>551930.414745213</v>
      </c>
      <c r="F1340" s="22">
        <v>165409.41559900701</v>
      </c>
      <c r="G1340" s="10">
        <v>176929.43016219899</v>
      </c>
      <c r="H1340" s="23">
        <f t="shared" si="40"/>
        <v>11520.014563191973</v>
      </c>
      <c r="I1340" s="10">
        <v>551902.07869554905</v>
      </c>
      <c r="J1340" s="23">
        <f t="shared" si="41"/>
        <v>-28.336049663950689</v>
      </c>
    </row>
    <row r="1341" spans="1:10">
      <c r="A1341" t="s">
        <v>268</v>
      </c>
      <c r="B1341" t="s">
        <v>270</v>
      </c>
      <c r="C1341" s="20">
        <v>2034</v>
      </c>
      <c r="D1341" t="s">
        <v>208</v>
      </c>
      <c r="E1341" s="22">
        <v>97463.829033758098</v>
      </c>
      <c r="F1341" s="22">
        <v>61070.374468859001</v>
      </c>
      <c r="G1341" s="10">
        <v>61042.637335725798</v>
      </c>
      <c r="H1341" s="23">
        <f t="shared" si="40"/>
        <v>-27.737133133203315</v>
      </c>
      <c r="I1341" s="10">
        <v>97366.541297579504</v>
      </c>
      <c r="J1341" s="23">
        <f t="shared" si="41"/>
        <v>-97.287736178594059</v>
      </c>
    </row>
    <row r="1342" spans="1:10">
      <c r="A1342" t="s">
        <v>268</v>
      </c>
      <c r="B1342" t="s">
        <v>270</v>
      </c>
      <c r="C1342" s="20">
        <v>2034</v>
      </c>
      <c r="D1342" t="s">
        <v>218</v>
      </c>
      <c r="E1342" s="22">
        <v>255849.61546725099</v>
      </c>
      <c r="F1342" s="22">
        <v>229276.239252311</v>
      </c>
      <c r="G1342" s="10">
        <v>229161.34435344001</v>
      </c>
      <c r="H1342" s="23">
        <f t="shared" si="40"/>
        <v>-114.89489887098898</v>
      </c>
      <c r="I1342" s="10">
        <v>255666.35650111301</v>
      </c>
      <c r="J1342" s="23">
        <f t="shared" si="41"/>
        <v>-183.25896613797522</v>
      </c>
    </row>
    <row r="1343" spans="1:10">
      <c r="A1343" t="s">
        <v>268</v>
      </c>
      <c r="B1343" t="s">
        <v>270</v>
      </c>
      <c r="C1343" s="20">
        <v>2034</v>
      </c>
      <c r="D1343" t="s">
        <v>222</v>
      </c>
      <c r="E1343" s="22">
        <v>379255.83432934002</v>
      </c>
      <c r="F1343" s="22">
        <v>283682.02055967099</v>
      </c>
      <c r="G1343" s="10">
        <v>284761.825731833</v>
      </c>
      <c r="H1343" s="23">
        <f t="shared" si="40"/>
        <v>1079.8051721620141</v>
      </c>
      <c r="I1343" s="10">
        <v>378994.90901390498</v>
      </c>
      <c r="J1343" s="23">
        <f t="shared" si="41"/>
        <v>-260.92531543504447</v>
      </c>
    </row>
    <row r="1344" spans="1:10">
      <c r="A1344" t="s">
        <v>268</v>
      </c>
      <c r="B1344" t="s">
        <v>270</v>
      </c>
      <c r="C1344" s="20">
        <v>2034</v>
      </c>
      <c r="D1344" t="s">
        <v>226</v>
      </c>
      <c r="E1344" s="22">
        <v>249968.42514631001</v>
      </c>
      <c r="F1344" s="22">
        <v>157016.215071602</v>
      </c>
      <c r="G1344" s="10">
        <v>156946.43612800399</v>
      </c>
      <c r="H1344" s="23">
        <f t="shared" si="40"/>
        <v>-69.778943598008482</v>
      </c>
      <c r="I1344" s="10">
        <v>249728.24511568001</v>
      </c>
      <c r="J1344" s="23">
        <f t="shared" si="41"/>
        <v>-240.18003062999924</v>
      </c>
    </row>
    <row r="1345" spans="1:10">
      <c r="A1345" t="s">
        <v>268</v>
      </c>
      <c r="B1345" t="s">
        <v>270</v>
      </c>
      <c r="C1345" s="20">
        <v>2034</v>
      </c>
      <c r="D1345" t="s">
        <v>254</v>
      </c>
      <c r="E1345" s="22">
        <v>33650.920063431098</v>
      </c>
      <c r="F1345" s="22">
        <v>4205.7232095973004</v>
      </c>
      <c r="G1345" s="10">
        <v>4205.6919264368798</v>
      </c>
      <c r="H1345" s="23">
        <f t="shared" si="40"/>
        <v>-3.1283160420571221E-2</v>
      </c>
      <c r="I1345" s="10">
        <v>33649.877925897097</v>
      </c>
      <c r="J1345" s="23">
        <f t="shared" si="41"/>
        <v>-1.0421375340010854</v>
      </c>
    </row>
    <row r="1346" spans="1:10">
      <c r="A1346" t="s">
        <v>268</v>
      </c>
      <c r="B1346" t="s">
        <v>270</v>
      </c>
      <c r="C1346" s="20">
        <v>2035</v>
      </c>
      <c r="D1346" t="s">
        <v>232</v>
      </c>
      <c r="E1346" s="22">
        <v>10398.0016906114</v>
      </c>
      <c r="F1346" s="22">
        <v>7771.5756009627603</v>
      </c>
      <c r="G1346" s="10">
        <v>7765.9489273753697</v>
      </c>
      <c r="H1346" s="23">
        <f t="shared" ref="H1346:H1409" si="42">G1346-F1346</f>
        <v>-5.6266735873905418</v>
      </c>
      <c r="I1346" s="10">
        <v>10382.1904120895</v>
      </c>
      <c r="J1346" s="23">
        <f t="shared" ref="J1346:J1409" si="43">I1346-E1346</f>
        <v>-15.811278521900022</v>
      </c>
    </row>
    <row r="1347" spans="1:10">
      <c r="A1347" t="s">
        <v>268</v>
      </c>
      <c r="B1347" t="s">
        <v>270</v>
      </c>
      <c r="C1347" s="20">
        <v>2035</v>
      </c>
      <c r="D1347" t="s">
        <v>272</v>
      </c>
      <c r="E1347" s="22">
        <v>558995.68821372604</v>
      </c>
      <c r="F1347" s="22">
        <v>167649.96055560699</v>
      </c>
      <c r="G1347" s="10">
        <v>180479.90195607199</v>
      </c>
      <c r="H1347" s="23">
        <f t="shared" si="42"/>
        <v>12829.941400465003</v>
      </c>
      <c r="I1347" s="10">
        <v>558961.53146092605</v>
      </c>
      <c r="J1347" s="23">
        <f t="shared" si="43"/>
        <v>-34.156752799986862</v>
      </c>
    </row>
    <row r="1348" spans="1:10">
      <c r="A1348" t="s">
        <v>268</v>
      </c>
      <c r="B1348" t="s">
        <v>270</v>
      </c>
      <c r="C1348" s="20">
        <v>2035</v>
      </c>
      <c r="D1348" t="s">
        <v>208</v>
      </c>
      <c r="E1348" s="22">
        <v>100391.090103123</v>
      </c>
      <c r="F1348" s="22">
        <v>62311.1029173594</v>
      </c>
      <c r="G1348" s="10">
        <v>62275.638838064799</v>
      </c>
      <c r="H1348" s="23">
        <f t="shared" si="42"/>
        <v>-35.464079294601106</v>
      </c>
      <c r="I1348" s="10">
        <v>100272.951283078</v>
      </c>
      <c r="J1348" s="23">
        <f t="shared" si="43"/>
        <v>-118.13882004500192</v>
      </c>
    </row>
    <row r="1349" spans="1:10">
      <c r="A1349" t="s">
        <v>268</v>
      </c>
      <c r="B1349" t="s">
        <v>270</v>
      </c>
      <c r="C1349" s="20">
        <v>2035</v>
      </c>
      <c r="D1349" t="s">
        <v>218</v>
      </c>
      <c r="E1349" s="22">
        <v>261918.923325827</v>
      </c>
      <c r="F1349" s="22">
        <v>233789.252123243</v>
      </c>
      <c r="G1349" s="10">
        <v>233645.80989788499</v>
      </c>
      <c r="H1349" s="23">
        <f t="shared" si="42"/>
        <v>-143.44222535801237</v>
      </c>
      <c r="I1349" s="10">
        <v>261696.64466525699</v>
      </c>
      <c r="J1349" s="23">
        <f t="shared" si="43"/>
        <v>-222.27866057000938</v>
      </c>
    </row>
    <row r="1350" spans="1:10">
      <c r="A1350" t="s">
        <v>268</v>
      </c>
      <c r="B1350" t="s">
        <v>270</v>
      </c>
      <c r="C1350" s="20">
        <v>2035</v>
      </c>
      <c r="D1350" t="s">
        <v>222</v>
      </c>
      <c r="E1350" s="22">
        <v>388013.69884168298</v>
      </c>
      <c r="F1350" s="22">
        <v>283037.05841402197</v>
      </c>
      <c r="G1350" s="10">
        <v>284179.66413154098</v>
      </c>
      <c r="H1350" s="23">
        <f t="shared" si="42"/>
        <v>1142.6057175190072</v>
      </c>
      <c r="I1350" s="10">
        <v>387697.164048001</v>
      </c>
      <c r="J1350" s="23">
        <f t="shared" si="43"/>
        <v>-316.53479368198896</v>
      </c>
    </row>
    <row r="1351" spans="1:10">
      <c r="A1351" t="s">
        <v>268</v>
      </c>
      <c r="B1351" t="s">
        <v>270</v>
      </c>
      <c r="C1351" s="20">
        <v>2035</v>
      </c>
      <c r="D1351" t="s">
        <v>226</v>
      </c>
      <c r="E1351" s="22">
        <v>256917.761245211</v>
      </c>
      <c r="F1351" s="22">
        <v>157656.72474496701</v>
      </c>
      <c r="G1351" s="10">
        <v>157568.37173569499</v>
      </c>
      <c r="H1351" s="23">
        <f t="shared" si="42"/>
        <v>-88.353009272017516</v>
      </c>
      <c r="I1351" s="10">
        <v>256626.61255713899</v>
      </c>
      <c r="J1351" s="23">
        <f t="shared" si="43"/>
        <v>-291.14868807201856</v>
      </c>
    </row>
    <row r="1352" spans="1:10">
      <c r="A1352" t="s">
        <v>268</v>
      </c>
      <c r="B1352" t="s">
        <v>270</v>
      </c>
      <c r="C1352" s="20">
        <v>2035</v>
      </c>
      <c r="D1352" t="s">
        <v>254</v>
      </c>
      <c r="E1352" s="22">
        <v>33448.533453591001</v>
      </c>
      <c r="F1352" s="22">
        <v>4160.1271766964201</v>
      </c>
      <c r="G1352" s="10">
        <v>4160.0880478735698</v>
      </c>
      <c r="H1352" s="23">
        <f t="shared" si="42"/>
        <v>-3.9128822850216238E-2</v>
      </c>
      <c r="I1352" s="10">
        <v>33447.278871464798</v>
      </c>
      <c r="J1352" s="23">
        <f t="shared" si="43"/>
        <v>-1.2545821262028767</v>
      </c>
    </row>
    <row r="1353" spans="1:10">
      <c r="A1353" t="s">
        <v>268</v>
      </c>
      <c r="B1353" t="s">
        <v>270</v>
      </c>
      <c r="C1353" s="20">
        <v>2036</v>
      </c>
      <c r="D1353" t="s">
        <v>232</v>
      </c>
      <c r="E1353" s="22">
        <v>10697.2486905968</v>
      </c>
      <c r="F1353" s="22">
        <v>7882.9918980185503</v>
      </c>
      <c r="G1353" s="10">
        <v>7876.0828678223097</v>
      </c>
      <c r="H1353" s="23">
        <f t="shared" si="42"/>
        <v>-6.9090301962405647</v>
      </c>
      <c r="I1353" s="10">
        <v>10678.3911776571</v>
      </c>
      <c r="J1353" s="23">
        <f t="shared" si="43"/>
        <v>-18.857512939699518</v>
      </c>
    </row>
    <row r="1354" spans="1:10">
      <c r="A1354" t="s">
        <v>268</v>
      </c>
      <c r="B1354" t="s">
        <v>270</v>
      </c>
      <c r="C1354" s="20">
        <v>2036</v>
      </c>
      <c r="D1354" t="s">
        <v>272</v>
      </c>
      <c r="E1354" s="22">
        <v>565955.55453711795</v>
      </c>
      <c r="F1354" s="22">
        <v>170083.01919915801</v>
      </c>
      <c r="G1354" s="10">
        <v>184270.55424889401</v>
      </c>
      <c r="H1354" s="23">
        <f t="shared" si="42"/>
        <v>14187.535049736005</v>
      </c>
      <c r="I1354" s="10">
        <v>565915.068561455</v>
      </c>
      <c r="J1354" s="23">
        <f t="shared" si="43"/>
        <v>-40.485975662944838</v>
      </c>
    </row>
    <row r="1355" spans="1:10">
      <c r="A1355" t="s">
        <v>268</v>
      </c>
      <c r="B1355" t="s">
        <v>270</v>
      </c>
      <c r="C1355" s="20">
        <v>2036</v>
      </c>
      <c r="D1355" t="s">
        <v>208</v>
      </c>
      <c r="E1355" s="22">
        <v>103395.071463881</v>
      </c>
      <c r="F1355" s="22">
        <v>63697.689372986897</v>
      </c>
      <c r="G1355" s="10">
        <v>63653.403077987597</v>
      </c>
      <c r="H1355" s="23">
        <f t="shared" si="42"/>
        <v>-44.286294999299571</v>
      </c>
      <c r="I1355" s="10">
        <v>103253.81590007601</v>
      </c>
      <c r="J1355" s="23">
        <f t="shared" si="43"/>
        <v>-141.2555638049962</v>
      </c>
    </row>
    <row r="1356" spans="1:10">
      <c r="A1356" t="s">
        <v>268</v>
      </c>
      <c r="B1356" t="s">
        <v>270</v>
      </c>
      <c r="C1356" s="20">
        <v>2036</v>
      </c>
      <c r="D1356" t="s">
        <v>218</v>
      </c>
      <c r="E1356" s="22">
        <v>268060.60953631502</v>
      </c>
      <c r="F1356" s="22">
        <v>238585.65848545</v>
      </c>
      <c r="G1356" s="10">
        <v>238410.323156125</v>
      </c>
      <c r="H1356" s="23">
        <f t="shared" si="42"/>
        <v>-175.33532932499656</v>
      </c>
      <c r="I1356" s="10">
        <v>267795.29471138702</v>
      </c>
      <c r="J1356" s="23">
        <f t="shared" si="43"/>
        <v>-265.31482492800569</v>
      </c>
    </row>
    <row r="1357" spans="1:10">
      <c r="A1357" t="s">
        <v>268</v>
      </c>
      <c r="B1357" t="s">
        <v>270</v>
      </c>
      <c r="C1357" s="20">
        <v>2036</v>
      </c>
      <c r="D1357" t="s">
        <v>222</v>
      </c>
      <c r="E1357" s="22">
        <v>396872.63265323301</v>
      </c>
      <c r="F1357" s="22">
        <v>283273.49569704197</v>
      </c>
      <c r="G1357" s="10">
        <v>284477.185074693</v>
      </c>
      <c r="H1357" s="23">
        <f t="shared" si="42"/>
        <v>1203.689377651026</v>
      </c>
      <c r="I1357" s="10">
        <v>396494.62961773598</v>
      </c>
      <c r="J1357" s="23">
        <f t="shared" si="43"/>
        <v>-378.00303549703676</v>
      </c>
    </row>
    <row r="1358" spans="1:10">
      <c r="A1358" t="s">
        <v>268</v>
      </c>
      <c r="B1358" t="s">
        <v>270</v>
      </c>
      <c r="C1358" s="20">
        <v>2036</v>
      </c>
      <c r="D1358" t="s">
        <v>226</v>
      </c>
      <c r="E1358" s="22">
        <v>264033.20912955602</v>
      </c>
      <c r="F1358" s="22">
        <v>158941.279611365</v>
      </c>
      <c r="G1358" s="10">
        <v>158831.70822770399</v>
      </c>
      <c r="H1358" s="23">
        <f t="shared" si="42"/>
        <v>-109.57138366100844</v>
      </c>
      <c r="I1358" s="10">
        <v>263685.61504529801</v>
      </c>
      <c r="J1358" s="23">
        <f t="shared" si="43"/>
        <v>-347.59408425801666</v>
      </c>
    </row>
    <row r="1359" spans="1:10">
      <c r="A1359" t="s">
        <v>268</v>
      </c>
      <c r="B1359" t="s">
        <v>270</v>
      </c>
      <c r="C1359" s="20">
        <v>2036</v>
      </c>
      <c r="D1359" t="s">
        <v>254</v>
      </c>
      <c r="E1359" s="22">
        <v>33269.310534650402</v>
      </c>
      <c r="F1359" s="22">
        <v>4116.1335075806101</v>
      </c>
      <c r="G1359" s="10">
        <v>4116.0857587801502</v>
      </c>
      <c r="H1359" s="23">
        <f t="shared" si="42"/>
        <v>-4.7748800459885388E-2</v>
      </c>
      <c r="I1359" s="10">
        <v>33267.824025098198</v>
      </c>
      <c r="J1359" s="23">
        <f t="shared" si="43"/>
        <v>-1.4865095522036427</v>
      </c>
    </row>
    <row r="1360" spans="1:10">
      <c r="A1360" t="s">
        <v>268</v>
      </c>
      <c r="B1360" t="s">
        <v>270</v>
      </c>
      <c r="C1360" s="20">
        <v>2037</v>
      </c>
      <c r="D1360" t="s">
        <v>232</v>
      </c>
      <c r="E1360" s="22">
        <v>11012.659171585299</v>
      </c>
      <c r="F1360" s="22">
        <v>8012.1229180015798</v>
      </c>
      <c r="G1360" s="10">
        <v>8003.7753545579098</v>
      </c>
      <c r="H1360" s="23">
        <f t="shared" si="42"/>
        <v>-8.3475634436699693</v>
      </c>
      <c r="I1360" s="10">
        <v>10990.4137947985</v>
      </c>
      <c r="J1360" s="23">
        <f t="shared" si="43"/>
        <v>-22.24537678679917</v>
      </c>
    </row>
    <row r="1361" spans="1:10">
      <c r="A1361" t="s">
        <v>268</v>
      </c>
      <c r="B1361" t="s">
        <v>270</v>
      </c>
      <c r="C1361" s="20">
        <v>2037</v>
      </c>
      <c r="D1361" t="s">
        <v>272</v>
      </c>
      <c r="E1361" s="22">
        <v>572809.99395473895</v>
      </c>
      <c r="F1361" s="22">
        <v>172614.17159730499</v>
      </c>
      <c r="G1361" s="10">
        <v>188201.34338922499</v>
      </c>
      <c r="H1361" s="23">
        <f t="shared" si="42"/>
        <v>15587.171791920002</v>
      </c>
      <c r="I1361" s="10">
        <v>572762.65925974504</v>
      </c>
      <c r="J1361" s="23">
        <f t="shared" si="43"/>
        <v>-47.334694993915036</v>
      </c>
    </row>
    <row r="1362" spans="1:10">
      <c r="A1362" t="s">
        <v>268</v>
      </c>
      <c r="B1362" t="s">
        <v>270</v>
      </c>
      <c r="C1362" s="20">
        <v>2037</v>
      </c>
      <c r="D1362" t="s">
        <v>208</v>
      </c>
      <c r="E1362" s="22">
        <v>106465.293157445</v>
      </c>
      <c r="F1362" s="22">
        <v>65186.898353735698</v>
      </c>
      <c r="G1362" s="10">
        <v>65132.642373226197</v>
      </c>
      <c r="H1362" s="23">
        <f t="shared" si="42"/>
        <v>-54.25598050950066</v>
      </c>
      <c r="I1362" s="10">
        <v>106298.553139614</v>
      </c>
      <c r="J1362" s="23">
        <f t="shared" si="43"/>
        <v>-166.74001783100539</v>
      </c>
    </row>
    <row r="1363" spans="1:10">
      <c r="A1363" t="s">
        <v>268</v>
      </c>
      <c r="B1363" t="s">
        <v>270</v>
      </c>
      <c r="C1363" s="20">
        <v>2037</v>
      </c>
      <c r="D1363" t="s">
        <v>218</v>
      </c>
      <c r="E1363" s="22">
        <v>274255.62206229399</v>
      </c>
      <c r="F1363" s="22">
        <v>243499.978034203</v>
      </c>
      <c r="G1363" s="10">
        <v>243289.27875961</v>
      </c>
      <c r="H1363" s="23">
        <f t="shared" si="42"/>
        <v>-210.69927459300379</v>
      </c>
      <c r="I1363" s="10">
        <v>273943.11553737998</v>
      </c>
      <c r="J1363" s="23">
        <f t="shared" si="43"/>
        <v>-312.50652491400251</v>
      </c>
    </row>
    <row r="1364" spans="1:10">
      <c r="A1364" t="s">
        <v>268</v>
      </c>
      <c r="B1364" t="s">
        <v>270</v>
      </c>
      <c r="C1364" s="20">
        <v>2037</v>
      </c>
      <c r="D1364" t="s">
        <v>222</v>
      </c>
      <c r="E1364" s="22">
        <v>405818.07384108298</v>
      </c>
      <c r="F1364" s="22">
        <v>284203.59151215601</v>
      </c>
      <c r="G1364" s="10">
        <v>285466.43506332301</v>
      </c>
      <c r="H1364" s="23">
        <f t="shared" si="42"/>
        <v>1262.8435511669959</v>
      </c>
      <c r="I1364" s="10">
        <v>405372.47130504902</v>
      </c>
      <c r="J1364" s="23">
        <f t="shared" si="43"/>
        <v>-445.6025360339554</v>
      </c>
    </row>
    <row r="1365" spans="1:10">
      <c r="A1365" t="s">
        <v>268</v>
      </c>
      <c r="B1365" t="s">
        <v>270</v>
      </c>
      <c r="C1365" s="20">
        <v>2037</v>
      </c>
      <c r="D1365" t="s">
        <v>226</v>
      </c>
      <c r="E1365" s="22">
        <v>271295.17047570099</v>
      </c>
      <c r="F1365" s="22">
        <v>160714.970227985</v>
      </c>
      <c r="G1365" s="10">
        <v>160581.34070012701</v>
      </c>
      <c r="H1365" s="23">
        <f t="shared" si="42"/>
        <v>-133.6295278579928</v>
      </c>
      <c r="I1365" s="10">
        <v>270885.35957799701</v>
      </c>
      <c r="J1365" s="23">
        <f t="shared" si="43"/>
        <v>-409.81089770398103</v>
      </c>
    </row>
    <row r="1366" spans="1:10">
      <c r="A1366" t="s">
        <v>268</v>
      </c>
      <c r="B1366" t="s">
        <v>270</v>
      </c>
      <c r="C1366" s="20">
        <v>2037</v>
      </c>
      <c r="D1366" t="s">
        <v>254</v>
      </c>
      <c r="E1366" s="22">
        <v>33114.684059256797</v>
      </c>
      <c r="F1366" s="22">
        <v>4072.5387375841001</v>
      </c>
      <c r="G1366" s="10">
        <v>4072.4816205686702</v>
      </c>
      <c r="H1366" s="23">
        <f t="shared" si="42"/>
        <v>-5.7117015429867024E-2</v>
      </c>
      <c r="I1366" s="10">
        <v>33112.945636635799</v>
      </c>
      <c r="J1366" s="23">
        <f t="shared" si="43"/>
        <v>-1.7384226209978806</v>
      </c>
    </row>
    <row r="1367" spans="1:10">
      <c r="A1367" t="s">
        <v>268</v>
      </c>
      <c r="B1367" t="s">
        <v>270</v>
      </c>
      <c r="C1367" s="20">
        <v>2038</v>
      </c>
      <c r="D1367" t="s">
        <v>232</v>
      </c>
      <c r="E1367" s="22">
        <v>11343.6809313704</v>
      </c>
      <c r="F1367" s="22">
        <v>8159.0571425670196</v>
      </c>
      <c r="G1367" s="10">
        <v>8149.1101727823498</v>
      </c>
      <c r="H1367" s="23">
        <f t="shared" si="42"/>
        <v>-9.9469697846698182</v>
      </c>
      <c r="I1367" s="10">
        <v>11317.6785263701</v>
      </c>
      <c r="J1367" s="23">
        <f t="shared" si="43"/>
        <v>-26.002405000299404</v>
      </c>
    </row>
    <row r="1368" spans="1:10">
      <c r="A1368" t="s">
        <v>268</v>
      </c>
      <c r="B1368" t="s">
        <v>270</v>
      </c>
      <c r="C1368" s="20">
        <v>2038</v>
      </c>
      <c r="D1368" t="s">
        <v>272</v>
      </c>
      <c r="E1368" s="22">
        <v>579763.86538601096</v>
      </c>
      <c r="F1368" s="22">
        <v>175187.51934806601</v>
      </c>
      <c r="G1368" s="10">
        <v>192212.96510579201</v>
      </c>
      <c r="H1368" s="23">
        <f t="shared" si="42"/>
        <v>17025.445757726004</v>
      </c>
      <c r="I1368" s="10">
        <v>579709.15080810699</v>
      </c>
      <c r="J1368" s="23">
        <f t="shared" si="43"/>
        <v>-54.714577903971076</v>
      </c>
    </row>
    <row r="1369" spans="1:10">
      <c r="A1369" t="s">
        <v>268</v>
      </c>
      <c r="B1369" t="s">
        <v>270</v>
      </c>
      <c r="C1369" s="20">
        <v>2038</v>
      </c>
      <c r="D1369" t="s">
        <v>208</v>
      </c>
      <c r="E1369" s="22">
        <v>109592.07951512199</v>
      </c>
      <c r="F1369" s="22">
        <v>66755.580300026602</v>
      </c>
      <c r="G1369" s="10">
        <v>66690.176392691894</v>
      </c>
      <c r="H1369" s="23">
        <f t="shared" si="42"/>
        <v>-65.403907334708492</v>
      </c>
      <c r="I1369" s="10">
        <v>109397.410233203</v>
      </c>
      <c r="J1369" s="23">
        <f t="shared" si="43"/>
        <v>-194.66928191899206</v>
      </c>
    </row>
    <row r="1370" spans="1:10">
      <c r="A1370" t="s">
        <v>268</v>
      </c>
      <c r="B1370" t="s">
        <v>270</v>
      </c>
      <c r="C1370" s="20">
        <v>2038</v>
      </c>
      <c r="D1370" t="s">
        <v>218</v>
      </c>
      <c r="E1370" s="22">
        <v>280486.98163675697</v>
      </c>
      <c r="F1370" s="22">
        <v>248523.08953442</v>
      </c>
      <c r="G1370" s="10">
        <v>248273.44457909101</v>
      </c>
      <c r="H1370" s="23">
        <f t="shared" si="42"/>
        <v>-249.64495532898582</v>
      </c>
      <c r="I1370" s="10">
        <v>280123.02241032303</v>
      </c>
      <c r="J1370" s="23">
        <f t="shared" si="43"/>
        <v>-363.95922643394442</v>
      </c>
    </row>
    <row r="1371" spans="1:10">
      <c r="A1371" t="s">
        <v>268</v>
      </c>
      <c r="B1371" t="s">
        <v>270</v>
      </c>
      <c r="C1371" s="20">
        <v>2038</v>
      </c>
      <c r="D1371" t="s">
        <v>222</v>
      </c>
      <c r="E1371" s="22">
        <v>414863.53658497601</v>
      </c>
      <c r="F1371" s="22">
        <v>285717.35649714898</v>
      </c>
      <c r="G1371" s="10">
        <v>287037.68007086799</v>
      </c>
      <c r="H1371" s="23">
        <f t="shared" si="42"/>
        <v>1320.3235737190116</v>
      </c>
      <c r="I1371" s="10">
        <v>414343.96499136701</v>
      </c>
      <c r="J1371" s="23">
        <f t="shared" si="43"/>
        <v>-519.57159360899823</v>
      </c>
    </row>
    <row r="1372" spans="1:10">
      <c r="A1372" t="s">
        <v>268</v>
      </c>
      <c r="B1372" t="s">
        <v>270</v>
      </c>
      <c r="C1372" s="20">
        <v>2038</v>
      </c>
      <c r="D1372" t="s">
        <v>226</v>
      </c>
      <c r="E1372" s="22">
        <v>278701.24388506298</v>
      </c>
      <c r="F1372" s="22">
        <v>162852.35431741801</v>
      </c>
      <c r="G1372" s="10">
        <v>162691.669499593</v>
      </c>
      <c r="H1372" s="23">
        <f t="shared" si="42"/>
        <v>-160.68481782500749</v>
      </c>
      <c r="I1372" s="10">
        <v>278223.18557818403</v>
      </c>
      <c r="J1372" s="23">
        <f t="shared" si="43"/>
        <v>-478.0583068789565</v>
      </c>
    </row>
    <row r="1373" spans="1:10">
      <c r="A1373" t="s">
        <v>268</v>
      </c>
      <c r="B1373" t="s">
        <v>270</v>
      </c>
      <c r="C1373" s="20">
        <v>2038</v>
      </c>
      <c r="D1373" t="s">
        <v>254</v>
      </c>
      <c r="E1373" s="22">
        <v>33044.561776624898</v>
      </c>
      <c r="F1373" s="22">
        <v>4031.3880086634199</v>
      </c>
      <c r="G1373" s="10">
        <v>4031.3208452899798</v>
      </c>
      <c r="H1373" s="23">
        <f t="shared" si="42"/>
        <v>-6.7163373440052965E-2</v>
      </c>
      <c r="I1373" s="10">
        <v>33042.550959519802</v>
      </c>
      <c r="J1373" s="23">
        <f t="shared" si="43"/>
        <v>-2.0108171050960664</v>
      </c>
    </row>
    <row r="1374" spans="1:10">
      <c r="A1374" t="s">
        <v>268</v>
      </c>
      <c r="B1374" t="s">
        <v>270</v>
      </c>
      <c r="C1374" s="20">
        <v>2039</v>
      </c>
      <c r="D1374" t="s">
        <v>232</v>
      </c>
      <c r="E1374" s="22">
        <v>11690.084061068201</v>
      </c>
      <c r="F1374" s="22">
        <v>8320.4850752939801</v>
      </c>
      <c r="G1374" s="10">
        <v>8308.7564255161706</v>
      </c>
      <c r="H1374" s="23">
        <f t="shared" si="42"/>
        <v>-11.728649777809551</v>
      </c>
      <c r="I1374" s="10">
        <v>11659.9247232692</v>
      </c>
      <c r="J1374" s="23">
        <f t="shared" si="43"/>
        <v>-30.15933779900115</v>
      </c>
    </row>
    <row r="1375" spans="1:10">
      <c r="A1375" t="s">
        <v>268</v>
      </c>
      <c r="B1375" t="s">
        <v>270</v>
      </c>
      <c r="C1375" s="20">
        <v>2039</v>
      </c>
      <c r="D1375" t="s">
        <v>272</v>
      </c>
      <c r="E1375" s="22">
        <v>586648.45244209794</v>
      </c>
      <c r="F1375" s="22">
        <v>177888.717216032</v>
      </c>
      <c r="G1375" s="10">
        <v>196399.78271442099</v>
      </c>
      <c r="H1375" s="23">
        <f t="shared" si="42"/>
        <v>18511.065498388984</v>
      </c>
      <c r="I1375" s="10">
        <v>586585.813471601</v>
      </c>
      <c r="J1375" s="23">
        <f t="shared" si="43"/>
        <v>-62.638970496947877</v>
      </c>
    </row>
    <row r="1376" spans="1:10">
      <c r="A1376" t="s">
        <v>268</v>
      </c>
      <c r="B1376" t="s">
        <v>270</v>
      </c>
      <c r="C1376" s="20">
        <v>2039</v>
      </c>
      <c r="D1376" t="s">
        <v>208</v>
      </c>
      <c r="E1376" s="22">
        <v>112765.967160806</v>
      </c>
      <c r="F1376" s="22">
        <v>68429.009784125796</v>
      </c>
      <c r="G1376" s="10">
        <v>68351.165586621195</v>
      </c>
      <c r="H1376" s="23">
        <f t="shared" si="42"/>
        <v>-77.844197504600743</v>
      </c>
      <c r="I1376" s="10">
        <v>112540.85014863699</v>
      </c>
      <c r="J1376" s="23">
        <f t="shared" si="43"/>
        <v>-225.11701216900838</v>
      </c>
    </row>
    <row r="1377" spans="1:10">
      <c r="A1377" t="s">
        <v>268</v>
      </c>
      <c r="B1377" t="s">
        <v>270</v>
      </c>
      <c r="C1377" s="20">
        <v>2039</v>
      </c>
      <c r="D1377" t="s">
        <v>218</v>
      </c>
      <c r="E1377" s="22">
        <v>286740.96756160201</v>
      </c>
      <c r="F1377" s="22">
        <v>253717.797225241</v>
      </c>
      <c r="G1377" s="10">
        <v>253425.44356171699</v>
      </c>
      <c r="H1377" s="23">
        <f t="shared" si="42"/>
        <v>-292.3536635240016</v>
      </c>
      <c r="I1377" s="10">
        <v>286321.19240738201</v>
      </c>
      <c r="J1377" s="23">
        <f t="shared" si="43"/>
        <v>-419.77515421999851</v>
      </c>
    </row>
    <row r="1378" spans="1:10">
      <c r="A1378" t="s">
        <v>268</v>
      </c>
      <c r="B1378" t="s">
        <v>270</v>
      </c>
      <c r="C1378" s="20">
        <v>2039</v>
      </c>
      <c r="D1378" t="s">
        <v>222</v>
      </c>
      <c r="E1378" s="22">
        <v>423975.06472016498</v>
      </c>
      <c r="F1378" s="22">
        <v>287891.16007256001</v>
      </c>
      <c r="G1378" s="10">
        <v>289267.92952396598</v>
      </c>
      <c r="H1378" s="23">
        <f t="shared" si="42"/>
        <v>1376.7694514059694</v>
      </c>
      <c r="I1378" s="10">
        <v>423374.88237380597</v>
      </c>
      <c r="J1378" s="23">
        <f t="shared" si="43"/>
        <v>-600.18234635901172</v>
      </c>
    </row>
    <row r="1379" spans="1:10">
      <c r="A1379" t="s">
        <v>268</v>
      </c>
      <c r="B1379" t="s">
        <v>270</v>
      </c>
      <c r="C1379" s="20">
        <v>2039</v>
      </c>
      <c r="D1379" t="s">
        <v>226</v>
      </c>
      <c r="E1379" s="22">
        <v>286220.038253807</v>
      </c>
      <c r="F1379" s="22">
        <v>165405.87182569501</v>
      </c>
      <c r="G1379" s="10">
        <v>165214.73790838799</v>
      </c>
      <c r="H1379" s="23">
        <f t="shared" si="42"/>
        <v>-191.13391730701551</v>
      </c>
      <c r="I1379" s="10">
        <v>285667.44245130301</v>
      </c>
      <c r="J1379" s="23">
        <f t="shared" si="43"/>
        <v>-552.59580250398722</v>
      </c>
    </row>
    <row r="1380" spans="1:10">
      <c r="A1380" t="s">
        <v>268</v>
      </c>
      <c r="B1380" t="s">
        <v>270</v>
      </c>
      <c r="C1380" s="20">
        <v>2039</v>
      </c>
      <c r="D1380" t="s">
        <v>254</v>
      </c>
      <c r="E1380" s="22">
        <v>32999.3974648617</v>
      </c>
      <c r="F1380" s="22">
        <v>3990.3045375572601</v>
      </c>
      <c r="G1380" s="10">
        <v>3990.2266117600898</v>
      </c>
      <c r="H1380" s="23">
        <f t="shared" si="42"/>
        <v>-7.7925797170337319E-2</v>
      </c>
      <c r="I1380" s="10">
        <v>32997.093274340303</v>
      </c>
      <c r="J1380" s="23">
        <f t="shared" si="43"/>
        <v>-2.3041905213976861</v>
      </c>
    </row>
    <row r="1381" spans="1:10">
      <c r="A1381" t="s">
        <v>268</v>
      </c>
      <c r="B1381" t="s">
        <v>270</v>
      </c>
      <c r="C1381" s="20">
        <v>2040</v>
      </c>
      <c r="D1381" t="s">
        <v>232</v>
      </c>
      <c r="E1381" s="22">
        <v>12051.407776910701</v>
      </c>
      <c r="F1381" s="22">
        <v>8488.8933328813291</v>
      </c>
      <c r="G1381" s="10">
        <v>8475.1947523414601</v>
      </c>
      <c r="H1381" s="23">
        <f t="shared" si="42"/>
        <v>-13.698580539868999</v>
      </c>
      <c r="I1381" s="10">
        <v>12016.657122104099</v>
      </c>
      <c r="J1381" s="23">
        <f t="shared" si="43"/>
        <v>-34.750654806601233</v>
      </c>
    </row>
    <row r="1382" spans="1:10">
      <c r="A1382" t="s">
        <v>268</v>
      </c>
      <c r="B1382" t="s">
        <v>270</v>
      </c>
      <c r="C1382" s="20">
        <v>2040</v>
      </c>
      <c r="D1382" t="s">
        <v>272</v>
      </c>
      <c r="E1382" s="22">
        <v>593430.81246020098</v>
      </c>
      <c r="F1382" s="22">
        <v>180547.517562555</v>
      </c>
      <c r="G1382" s="10">
        <v>200573.83188491399</v>
      </c>
      <c r="H1382" s="23">
        <f t="shared" si="42"/>
        <v>20026.314322358987</v>
      </c>
      <c r="I1382" s="10">
        <v>593359.68314985395</v>
      </c>
      <c r="J1382" s="23">
        <f t="shared" si="43"/>
        <v>-71.12931034702342</v>
      </c>
    </row>
    <row r="1383" spans="1:10">
      <c r="A1383" t="s">
        <v>268</v>
      </c>
      <c r="B1383" t="s">
        <v>270</v>
      </c>
      <c r="C1383" s="20">
        <v>2040</v>
      </c>
      <c r="D1383" t="s">
        <v>208</v>
      </c>
      <c r="E1383" s="22">
        <v>115974.081517891</v>
      </c>
      <c r="F1383" s="22">
        <v>70143.308915967398</v>
      </c>
      <c r="G1383" s="10">
        <v>70051.719234652104</v>
      </c>
      <c r="H1383" s="23">
        <f t="shared" si="42"/>
        <v>-91.589681315294001</v>
      </c>
      <c r="I1383" s="10">
        <v>115715.91361322301</v>
      </c>
      <c r="J1383" s="23">
        <f t="shared" si="43"/>
        <v>-258.16790466799284</v>
      </c>
    </row>
    <row r="1384" spans="1:10">
      <c r="A1384" t="s">
        <v>268</v>
      </c>
      <c r="B1384" t="s">
        <v>270</v>
      </c>
      <c r="C1384" s="20">
        <v>2040</v>
      </c>
      <c r="D1384" t="s">
        <v>218</v>
      </c>
      <c r="E1384" s="22">
        <v>292999.28943325399</v>
      </c>
      <c r="F1384" s="22">
        <v>258791.86406800599</v>
      </c>
      <c r="G1384" s="10">
        <v>258453.35589354101</v>
      </c>
      <c r="H1384" s="23">
        <f t="shared" si="42"/>
        <v>-338.50817446497967</v>
      </c>
      <c r="I1384" s="10">
        <v>292519.21784189797</v>
      </c>
      <c r="J1384" s="23">
        <f t="shared" si="43"/>
        <v>-480.0715913560125</v>
      </c>
    </row>
    <row r="1385" spans="1:10">
      <c r="A1385" t="s">
        <v>268</v>
      </c>
      <c r="B1385" t="s">
        <v>270</v>
      </c>
      <c r="C1385" s="20">
        <v>2040</v>
      </c>
      <c r="D1385" t="s">
        <v>222</v>
      </c>
      <c r="E1385" s="22">
        <v>433135.12992209097</v>
      </c>
      <c r="F1385" s="22">
        <v>290423.05561045802</v>
      </c>
      <c r="G1385" s="10">
        <v>291853.981250607</v>
      </c>
      <c r="H1385" s="23">
        <f t="shared" si="42"/>
        <v>1430.9256401489838</v>
      </c>
      <c r="I1385" s="10">
        <v>432447.36203710001</v>
      </c>
      <c r="J1385" s="23">
        <f t="shared" si="43"/>
        <v>-687.7678849909571</v>
      </c>
    </row>
    <row r="1386" spans="1:10">
      <c r="A1386" t="s">
        <v>268</v>
      </c>
      <c r="B1386" t="s">
        <v>270</v>
      </c>
      <c r="C1386" s="20">
        <v>2040</v>
      </c>
      <c r="D1386" t="s">
        <v>226</v>
      </c>
      <c r="E1386" s="22">
        <v>293826.07049411902</v>
      </c>
      <c r="F1386" s="22">
        <v>168208.80536652199</v>
      </c>
      <c r="G1386" s="10">
        <v>167983.665373197</v>
      </c>
      <c r="H1386" s="23">
        <f t="shared" si="42"/>
        <v>-225.13999332499225</v>
      </c>
      <c r="I1386" s="10">
        <v>293192.362737216</v>
      </c>
      <c r="J1386" s="23">
        <f t="shared" si="43"/>
        <v>-633.70775690302253</v>
      </c>
    </row>
    <row r="1387" spans="1:10">
      <c r="A1387" t="s">
        <v>268</v>
      </c>
      <c r="B1387" t="s">
        <v>270</v>
      </c>
      <c r="C1387" s="20">
        <v>2040</v>
      </c>
      <c r="D1387" t="s">
        <v>254</v>
      </c>
      <c r="E1387" s="22">
        <v>32969.990381889598</v>
      </c>
      <c r="F1387" s="22">
        <v>3947.0292136257199</v>
      </c>
      <c r="G1387" s="10">
        <v>3946.9398558753301</v>
      </c>
      <c r="H1387" s="23">
        <f t="shared" si="42"/>
        <v>-8.9357750389808643E-2</v>
      </c>
      <c r="I1387" s="10">
        <v>32967.371003673899</v>
      </c>
      <c r="J1387" s="23">
        <f t="shared" si="43"/>
        <v>-2.6193782156988163</v>
      </c>
    </row>
    <row r="1388" spans="1:10">
      <c r="A1388" t="s">
        <v>268</v>
      </c>
      <c r="B1388" t="s">
        <v>270</v>
      </c>
      <c r="C1388" s="20">
        <v>2041</v>
      </c>
      <c r="D1388" t="s">
        <v>232</v>
      </c>
      <c r="E1388" s="22">
        <v>12427.2414843231</v>
      </c>
      <c r="F1388" s="22">
        <v>8668.3251320209292</v>
      </c>
      <c r="G1388" s="10">
        <v>8652.4418797747203</v>
      </c>
      <c r="H1388" s="23">
        <f t="shared" si="42"/>
        <v>-15.88325224620894</v>
      </c>
      <c r="I1388" s="10">
        <v>12387.4352203005</v>
      </c>
      <c r="J1388" s="23">
        <f t="shared" si="43"/>
        <v>-39.806264022599862</v>
      </c>
    </row>
    <row r="1389" spans="1:10">
      <c r="A1389" t="s">
        <v>268</v>
      </c>
      <c r="B1389" t="s">
        <v>270</v>
      </c>
      <c r="C1389" s="20">
        <v>2041</v>
      </c>
      <c r="D1389" t="s">
        <v>272</v>
      </c>
      <c r="E1389" s="22">
        <v>600062.83952567296</v>
      </c>
      <c r="F1389" s="22">
        <v>183193.66378032099</v>
      </c>
      <c r="G1389" s="10">
        <v>204767.67956458699</v>
      </c>
      <c r="H1389" s="23">
        <f t="shared" si="42"/>
        <v>21574.015784265997</v>
      </c>
      <c r="I1389" s="10">
        <v>599982.63945756003</v>
      </c>
      <c r="J1389" s="23">
        <f t="shared" si="43"/>
        <v>-80.20006811292842</v>
      </c>
    </row>
    <row r="1390" spans="1:10">
      <c r="A1390" t="s">
        <v>268</v>
      </c>
      <c r="B1390" t="s">
        <v>270</v>
      </c>
      <c r="C1390" s="20">
        <v>2041</v>
      </c>
      <c r="D1390" t="s">
        <v>208</v>
      </c>
      <c r="E1390" s="22">
        <v>119209.505801208</v>
      </c>
      <c r="F1390" s="22">
        <v>71910.506858772205</v>
      </c>
      <c r="G1390" s="10">
        <v>71803.797724939097</v>
      </c>
      <c r="H1390" s="23">
        <f t="shared" si="42"/>
        <v>-106.70913383310835</v>
      </c>
      <c r="I1390" s="10">
        <v>118915.640835661</v>
      </c>
      <c r="J1390" s="23">
        <f t="shared" si="43"/>
        <v>-293.86496554699261</v>
      </c>
    </row>
    <row r="1391" spans="1:10">
      <c r="A1391" t="s">
        <v>268</v>
      </c>
      <c r="B1391" t="s">
        <v>270</v>
      </c>
      <c r="C1391" s="20">
        <v>2041</v>
      </c>
      <c r="D1391" t="s">
        <v>218</v>
      </c>
      <c r="E1391" s="22">
        <v>299250.33838344598</v>
      </c>
      <c r="F1391" s="22">
        <v>263905.05243237602</v>
      </c>
      <c r="G1391" s="10">
        <v>263516.67264334799</v>
      </c>
      <c r="H1391" s="23">
        <f t="shared" si="42"/>
        <v>-388.3797890280257</v>
      </c>
      <c r="I1391" s="10">
        <v>298705.446631775</v>
      </c>
      <c r="J1391" s="23">
        <f t="shared" si="43"/>
        <v>-544.8917516709771</v>
      </c>
    </row>
    <row r="1392" spans="1:10">
      <c r="A1392" t="s">
        <v>268</v>
      </c>
      <c r="B1392" t="s">
        <v>270</v>
      </c>
      <c r="C1392" s="20">
        <v>2041</v>
      </c>
      <c r="D1392" t="s">
        <v>222</v>
      </c>
      <c r="E1392" s="22">
        <v>442323.33937240299</v>
      </c>
      <c r="F1392" s="22">
        <v>293376.18612627499</v>
      </c>
      <c r="G1392" s="10">
        <v>294859.61419276899</v>
      </c>
      <c r="H1392" s="23">
        <f t="shared" si="42"/>
        <v>1483.4280664940015</v>
      </c>
      <c r="I1392" s="10">
        <v>441540.77905094897</v>
      </c>
      <c r="J1392" s="23">
        <f t="shared" si="43"/>
        <v>-782.56032145401696</v>
      </c>
    </row>
    <row r="1393" spans="1:10">
      <c r="A1393" t="s">
        <v>268</v>
      </c>
      <c r="B1393" t="s">
        <v>270</v>
      </c>
      <c r="C1393" s="20">
        <v>2041</v>
      </c>
      <c r="D1393" t="s">
        <v>226</v>
      </c>
      <c r="E1393" s="22">
        <v>301500.12484678702</v>
      </c>
      <c r="F1393" s="22">
        <v>171266.48169259599</v>
      </c>
      <c r="G1393" s="10">
        <v>171003.574399356</v>
      </c>
      <c r="H1393" s="23">
        <f t="shared" si="42"/>
        <v>-262.90729323998676</v>
      </c>
      <c r="I1393" s="10">
        <v>300778.54209626402</v>
      </c>
      <c r="J1393" s="23">
        <f t="shared" si="43"/>
        <v>-721.58275052299723</v>
      </c>
    </row>
    <row r="1394" spans="1:10">
      <c r="A1394" t="s">
        <v>268</v>
      </c>
      <c r="B1394" t="s">
        <v>270</v>
      </c>
      <c r="C1394" s="20">
        <v>2041</v>
      </c>
      <c r="D1394" t="s">
        <v>254</v>
      </c>
      <c r="E1394" s="22">
        <v>32945.398205366197</v>
      </c>
      <c r="F1394" s="22">
        <v>3901.8822713862901</v>
      </c>
      <c r="G1394" s="10">
        <v>3901.7808023860898</v>
      </c>
      <c r="H1394" s="23">
        <f t="shared" si="42"/>
        <v>-0.10146900020026806</v>
      </c>
      <c r="I1394" s="10">
        <v>32942.441314227603</v>
      </c>
      <c r="J1394" s="23">
        <f t="shared" si="43"/>
        <v>-2.9568911385940737</v>
      </c>
    </row>
    <row r="1395" spans="1:10">
      <c r="A1395" t="s">
        <v>268</v>
      </c>
      <c r="B1395" t="s">
        <v>270</v>
      </c>
      <c r="C1395" s="20">
        <v>2042</v>
      </c>
      <c r="D1395" t="s">
        <v>232</v>
      </c>
      <c r="E1395" s="22">
        <v>12817.025903674201</v>
      </c>
      <c r="F1395" s="22">
        <v>8858.6630307156101</v>
      </c>
      <c r="G1395" s="10">
        <v>8840.3509314455005</v>
      </c>
      <c r="H1395" s="23">
        <f t="shared" si="42"/>
        <v>-18.312099270109684</v>
      </c>
      <c r="I1395" s="10">
        <v>12771.673079427101</v>
      </c>
      <c r="J1395" s="23">
        <f t="shared" si="43"/>
        <v>-45.352824247100216</v>
      </c>
    </row>
    <row r="1396" spans="1:10">
      <c r="A1396" t="s">
        <v>268</v>
      </c>
      <c r="B1396" t="s">
        <v>270</v>
      </c>
      <c r="C1396" s="20">
        <v>2042</v>
      </c>
      <c r="D1396" t="s">
        <v>272</v>
      </c>
      <c r="E1396" s="22">
        <v>606534.64061732299</v>
      </c>
      <c r="F1396" s="22">
        <v>185787.04201023001</v>
      </c>
      <c r="G1396" s="10">
        <v>208935.34457270999</v>
      </c>
      <c r="H1396" s="23">
        <f t="shared" si="42"/>
        <v>23148.302562479977</v>
      </c>
      <c r="I1396" s="10">
        <v>606444.77442447701</v>
      </c>
      <c r="J1396" s="23">
        <f t="shared" si="43"/>
        <v>-89.866192845976911</v>
      </c>
    </row>
    <row r="1397" spans="1:10">
      <c r="A1397" t="s">
        <v>268</v>
      </c>
      <c r="B1397" t="s">
        <v>270</v>
      </c>
      <c r="C1397" s="20">
        <v>2042</v>
      </c>
      <c r="D1397" t="s">
        <v>208</v>
      </c>
      <c r="E1397" s="22">
        <v>122464.679978202</v>
      </c>
      <c r="F1397" s="22">
        <v>73714.569380785906</v>
      </c>
      <c r="G1397" s="10">
        <v>73591.295208371695</v>
      </c>
      <c r="H1397" s="23">
        <f t="shared" si="42"/>
        <v>-123.27417241421062</v>
      </c>
      <c r="I1397" s="10">
        <v>122132.445308682</v>
      </c>
      <c r="J1397" s="23">
        <f t="shared" si="43"/>
        <v>-332.2346695199958</v>
      </c>
    </row>
    <row r="1398" spans="1:10">
      <c r="A1398" t="s">
        <v>268</v>
      </c>
      <c r="B1398" t="s">
        <v>270</v>
      </c>
      <c r="C1398" s="20">
        <v>2042</v>
      </c>
      <c r="D1398" t="s">
        <v>218</v>
      </c>
      <c r="E1398" s="22">
        <v>305481.047851532</v>
      </c>
      <c r="F1398" s="22">
        <v>269023.63889886503</v>
      </c>
      <c r="G1398" s="10">
        <v>268581.56217470701</v>
      </c>
      <c r="H1398" s="23">
        <f t="shared" si="42"/>
        <v>-442.0767241580179</v>
      </c>
      <c r="I1398" s="10">
        <v>304866.78876579</v>
      </c>
      <c r="J1398" s="23">
        <f t="shared" si="43"/>
        <v>-614.25908574200002</v>
      </c>
    </row>
    <row r="1399" spans="1:10">
      <c r="A1399" t="s">
        <v>268</v>
      </c>
      <c r="B1399" t="s">
        <v>270</v>
      </c>
      <c r="C1399" s="20">
        <v>2042</v>
      </c>
      <c r="D1399" t="s">
        <v>222</v>
      </c>
      <c r="E1399" s="22">
        <v>451523.90870230697</v>
      </c>
      <c r="F1399" s="22">
        <v>296679.066736518</v>
      </c>
      <c r="G1399" s="10">
        <v>298212.92020073603</v>
      </c>
      <c r="H1399" s="23">
        <f t="shared" si="42"/>
        <v>1533.8534642180311</v>
      </c>
      <c r="I1399" s="10">
        <v>450639.13077547197</v>
      </c>
      <c r="J1399" s="23">
        <f t="shared" si="43"/>
        <v>-884.77792683499865</v>
      </c>
    </row>
    <row r="1400" spans="1:10">
      <c r="A1400" t="s">
        <v>268</v>
      </c>
      <c r="B1400" t="s">
        <v>270</v>
      </c>
      <c r="C1400" s="20">
        <v>2042</v>
      </c>
      <c r="D1400" t="s">
        <v>226</v>
      </c>
      <c r="E1400" s="22">
        <v>309226.301750671</v>
      </c>
      <c r="F1400" s="22">
        <v>174548.448310067</v>
      </c>
      <c r="G1400" s="10">
        <v>174243.76765953301</v>
      </c>
      <c r="H1400" s="23">
        <f t="shared" si="42"/>
        <v>-304.68065053399187</v>
      </c>
      <c r="I1400" s="10">
        <v>308409.93121826497</v>
      </c>
      <c r="J1400" s="23">
        <f t="shared" si="43"/>
        <v>-816.37053240602836</v>
      </c>
    </row>
    <row r="1401" spans="1:10">
      <c r="A1401" t="s">
        <v>268</v>
      </c>
      <c r="B1401" t="s">
        <v>270</v>
      </c>
      <c r="C1401" s="20">
        <v>2042</v>
      </c>
      <c r="D1401" t="s">
        <v>254</v>
      </c>
      <c r="E1401" s="22">
        <v>32927.058952555402</v>
      </c>
      <c r="F1401" s="22">
        <v>3854.6123816685199</v>
      </c>
      <c r="G1401" s="10">
        <v>3854.4980484920702</v>
      </c>
      <c r="H1401" s="23">
        <f t="shared" si="42"/>
        <v>-0.11433317644969065</v>
      </c>
      <c r="I1401" s="10">
        <v>32923.7417053026</v>
      </c>
      <c r="J1401" s="23">
        <f t="shared" si="43"/>
        <v>-3.3172472528021899</v>
      </c>
    </row>
    <row r="1402" spans="1:10">
      <c r="A1402" t="s">
        <v>268</v>
      </c>
      <c r="B1402" t="s">
        <v>270</v>
      </c>
      <c r="C1402" s="20">
        <v>2043</v>
      </c>
      <c r="D1402" t="s">
        <v>232</v>
      </c>
      <c r="E1402" s="22">
        <v>13219.749775156301</v>
      </c>
      <c r="F1402" s="22">
        <v>9054.8840030042193</v>
      </c>
      <c r="G1402" s="10">
        <v>9033.89057082213</v>
      </c>
      <c r="H1402" s="23">
        <f t="shared" si="42"/>
        <v>-20.993432182089236</v>
      </c>
      <c r="I1402" s="10">
        <v>13168.339072634901</v>
      </c>
      <c r="J1402" s="23">
        <f t="shared" si="43"/>
        <v>-51.410702521399799</v>
      </c>
    </row>
    <row r="1403" spans="1:10">
      <c r="A1403" t="s">
        <v>268</v>
      </c>
      <c r="B1403" t="s">
        <v>270</v>
      </c>
      <c r="C1403" s="20">
        <v>2043</v>
      </c>
      <c r="D1403" t="s">
        <v>272</v>
      </c>
      <c r="E1403" s="22">
        <v>612839.26670208399</v>
      </c>
      <c r="F1403" s="22">
        <v>188286.57485813001</v>
      </c>
      <c r="G1403" s="10">
        <v>213029.19765193301</v>
      </c>
      <c r="H1403" s="23">
        <f t="shared" si="42"/>
        <v>24742.622793802992</v>
      </c>
      <c r="I1403" s="10">
        <v>612739.13039442897</v>
      </c>
      <c r="J1403" s="23">
        <f t="shared" si="43"/>
        <v>-100.13630765501875</v>
      </c>
    </row>
    <row r="1404" spans="1:10">
      <c r="A1404" t="s">
        <v>268</v>
      </c>
      <c r="B1404" t="s">
        <v>270</v>
      </c>
      <c r="C1404" s="20">
        <v>2043</v>
      </c>
      <c r="D1404" t="s">
        <v>208</v>
      </c>
      <c r="E1404" s="22">
        <v>125730.128702003</v>
      </c>
      <c r="F1404" s="22">
        <v>75537.686974388605</v>
      </c>
      <c r="G1404" s="10">
        <v>75396.380272277296</v>
      </c>
      <c r="H1404" s="23">
        <f t="shared" si="42"/>
        <v>-141.30670211130928</v>
      </c>
      <c r="I1404" s="10">
        <v>125356.860393586</v>
      </c>
      <c r="J1404" s="23">
        <f t="shared" si="43"/>
        <v>-373.26830841699848</v>
      </c>
    </row>
    <row r="1405" spans="1:10">
      <c r="A1405" t="s">
        <v>268</v>
      </c>
      <c r="B1405" t="s">
        <v>270</v>
      </c>
      <c r="C1405" s="20">
        <v>2043</v>
      </c>
      <c r="D1405" t="s">
        <v>218</v>
      </c>
      <c r="E1405" s="22">
        <v>311675.96994115203</v>
      </c>
      <c r="F1405" s="22">
        <v>274103.154864549</v>
      </c>
      <c r="G1405" s="10">
        <v>273603.58671314199</v>
      </c>
      <c r="H1405" s="23">
        <f t="shared" si="42"/>
        <v>-499.56815140700201</v>
      </c>
      <c r="I1405" s="10">
        <v>310987.82959968102</v>
      </c>
      <c r="J1405" s="23">
        <f t="shared" si="43"/>
        <v>-688.14034147100756</v>
      </c>
    </row>
    <row r="1406" spans="1:10">
      <c r="A1406" t="s">
        <v>268</v>
      </c>
      <c r="B1406" t="s">
        <v>270</v>
      </c>
      <c r="C1406" s="20">
        <v>2043</v>
      </c>
      <c r="D1406" t="s">
        <v>222</v>
      </c>
      <c r="E1406" s="22">
        <v>460718.98845523602</v>
      </c>
      <c r="F1406" s="22">
        <v>300261.15017310402</v>
      </c>
      <c r="G1406" s="10">
        <v>301843.05848118901</v>
      </c>
      <c r="H1406" s="23">
        <f t="shared" si="42"/>
        <v>1581.908308084996</v>
      </c>
      <c r="I1406" s="10">
        <v>459724.43279649201</v>
      </c>
      <c r="J1406" s="23">
        <f t="shared" si="43"/>
        <v>-994.55565874400781</v>
      </c>
    </row>
    <row r="1407" spans="1:10">
      <c r="A1407" t="s">
        <v>268</v>
      </c>
      <c r="B1407" t="s">
        <v>270</v>
      </c>
      <c r="C1407" s="20">
        <v>2043</v>
      </c>
      <c r="D1407" t="s">
        <v>226</v>
      </c>
      <c r="E1407" s="22">
        <v>316984.92838217103</v>
      </c>
      <c r="F1407" s="22">
        <v>178017.963586264</v>
      </c>
      <c r="G1407" s="10">
        <v>177667.36412351401</v>
      </c>
      <c r="H1407" s="23">
        <f t="shared" si="42"/>
        <v>-350.59946274998947</v>
      </c>
      <c r="I1407" s="10">
        <v>316066.79611552902</v>
      </c>
      <c r="J1407" s="23">
        <f t="shared" si="43"/>
        <v>-918.13226664200192</v>
      </c>
    </row>
    <row r="1408" spans="1:10">
      <c r="A1408" t="s">
        <v>268</v>
      </c>
      <c r="B1408" t="s">
        <v>270</v>
      </c>
      <c r="C1408" s="20">
        <v>2043</v>
      </c>
      <c r="D1408" t="s">
        <v>254</v>
      </c>
      <c r="E1408" s="22">
        <v>32915.581182710397</v>
      </c>
      <c r="F1408" s="22">
        <v>3804.6572465552099</v>
      </c>
      <c r="G1408" s="10">
        <v>3804.5292924854298</v>
      </c>
      <c r="H1408" s="23">
        <f t="shared" si="42"/>
        <v>-0.1279540697801167</v>
      </c>
      <c r="I1408" s="10">
        <v>32911.880511168398</v>
      </c>
      <c r="J1408" s="23">
        <f t="shared" si="43"/>
        <v>-3.700671541999327</v>
      </c>
    </row>
    <row r="1409" spans="1:10">
      <c r="A1409" t="s">
        <v>268</v>
      </c>
      <c r="B1409" t="s">
        <v>270</v>
      </c>
      <c r="C1409" s="20">
        <v>2044</v>
      </c>
      <c r="D1409" t="s">
        <v>232</v>
      </c>
      <c r="E1409" s="22">
        <v>13634.0628593978</v>
      </c>
      <c r="F1409" s="22">
        <v>9258.7339103598606</v>
      </c>
      <c r="G1409" s="10">
        <v>9234.7997579034109</v>
      </c>
      <c r="H1409" s="23">
        <f t="shared" si="42"/>
        <v>-23.934152456449738</v>
      </c>
      <c r="I1409" s="10">
        <v>13576.069379708</v>
      </c>
      <c r="J1409" s="23">
        <f t="shared" si="43"/>
        <v>-57.993479689799642</v>
      </c>
    </row>
    <row r="1410" spans="1:10">
      <c r="A1410" t="s">
        <v>268</v>
      </c>
      <c r="B1410" t="s">
        <v>270</v>
      </c>
      <c r="C1410" s="20">
        <v>2044</v>
      </c>
      <c r="D1410" t="s">
        <v>272</v>
      </c>
      <c r="E1410" s="22">
        <v>618979.18216687394</v>
      </c>
      <c r="F1410" s="22">
        <v>190701.67594167701</v>
      </c>
      <c r="G1410" s="10">
        <v>217059.26370778799</v>
      </c>
      <c r="H1410" s="23">
        <f t="shared" ref="H1410:H1473" si="44">G1410-F1410</f>
        <v>26357.587766110984</v>
      </c>
      <c r="I1410" s="10">
        <v>618868.16828813695</v>
      </c>
      <c r="J1410" s="23">
        <f t="shared" ref="J1410:J1473" si="45">I1410-E1410</f>
        <v>-111.01387873699423</v>
      </c>
    </row>
    <row r="1411" spans="1:10">
      <c r="A1411" t="s">
        <v>268</v>
      </c>
      <c r="B1411" t="s">
        <v>270</v>
      </c>
      <c r="C1411" s="20">
        <v>2044</v>
      </c>
      <c r="D1411" t="s">
        <v>208</v>
      </c>
      <c r="E1411" s="22">
        <v>128992.69321042301</v>
      </c>
      <c r="F1411" s="22">
        <v>77384.756242371193</v>
      </c>
      <c r="G1411" s="10">
        <v>77223.938294864303</v>
      </c>
      <c r="H1411" s="23">
        <f t="shared" si="44"/>
        <v>-160.81794750689005</v>
      </c>
      <c r="I1411" s="10">
        <v>128575.76187715201</v>
      </c>
      <c r="J1411" s="23">
        <f t="shared" si="45"/>
        <v>-416.93133327100077</v>
      </c>
    </row>
    <row r="1412" spans="1:10">
      <c r="A1412" t="s">
        <v>268</v>
      </c>
      <c r="B1412" t="s">
        <v>270</v>
      </c>
      <c r="C1412" s="20">
        <v>2044</v>
      </c>
      <c r="D1412" t="s">
        <v>218</v>
      </c>
      <c r="E1412" s="22">
        <v>317820.44454384799</v>
      </c>
      <c r="F1412" s="22">
        <v>279171.58225643798</v>
      </c>
      <c r="G1412" s="10">
        <v>278610.82254443399</v>
      </c>
      <c r="H1412" s="23">
        <f t="shared" si="44"/>
        <v>-560.75971200398635</v>
      </c>
      <c r="I1412" s="10">
        <v>317053.99471248803</v>
      </c>
      <c r="J1412" s="23">
        <f t="shared" si="45"/>
        <v>-766.44983135996154</v>
      </c>
    </row>
    <row r="1413" spans="1:10">
      <c r="A1413" t="s">
        <v>268</v>
      </c>
      <c r="B1413" t="s">
        <v>270</v>
      </c>
      <c r="C1413" s="20">
        <v>2044</v>
      </c>
      <c r="D1413" t="s">
        <v>222</v>
      </c>
      <c r="E1413" s="22">
        <v>469893.62851830799</v>
      </c>
      <c r="F1413" s="22">
        <v>304138.60734671802</v>
      </c>
      <c r="G1413" s="10">
        <v>305766.52493817301</v>
      </c>
      <c r="H1413" s="23">
        <f t="shared" si="44"/>
        <v>1627.9175914549851</v>
      </c>
      <c r="I1413" s="10">
        <v>468781.67446116201</v>
      </c>
      <c r="J1413" s="23">
        <f t="shared" si="45"/>
        <v>-1111.9540571459802</v>
      </c>
    </row>
    <row r="1414" spans="1:10">
      <c r="A1414" t="s">
        <v>268</v>
      </c>
      <c r="B1414" t="s">
        <v>270</v>
      </c>
      <c r="C1414" s="20">
        <v>2044</v>
      </c>
      <c r="D1414" t="s">
        <v>226</v>
      </c>
      <c r="E1414" s="22">
        <v>324756.07102116401</v>
      </c>
      <c r="F1414" s="22">
        <v>181681.79774379099</v>
      </c>
      <c r="G1414" s="10">
        <v>181281.035990996</v>
      </c>
      <c r="H1414" s="23">
        <f t="shared" si="44"/>
        <v>-400.76175279499148</v>
      </c>
      <c r="I1414" s="10">
        <v>323729.22678773402</v>
      </c>
      <c r="J1414" s="23">
        <f t="shared" si="45"/>
        <v>-1026.8442334299907</v>
      </c>
    </row>
    <row r="1415" spans="1:10">
      <c r="A1415" t="s">
        <v>268</v>
      </c>
      <c r="B1415" t="s">
        <v>270</v>
      </c>
      <c r="C1415" s="20">
        <v>2044</v>
      </c>
      <c r="D1415" t="s">
        <v>254</v>
      </c>
      <c r="E1415" s="22">
        <v>32911.615917562303</v>
      </c>
      <c r="F1415" s="22">
        <v>3753.13320009791</v>
      </c>
      <c r="G1415" s="10">
        <v>3752.9909050923202</v>
      </c>
      <c r="H1415" s="23">
        <f t="shared" si="44"/>
        <v>-0.14229500558985819</v>
      </c>
      <c r="I1415" s="10">
        <v>32907.508695295597</v>
      </c>
      <c r="J1415" s="23">
        <f t="shared" si="45"/>
        <v>-4.1072222667062306</v>
      </c>
    </row>
    <row r="1416" spans="1:10">
      <c r="A1416" t="s">
        <v>268</v>
      </c>
      <c r="B1416" t="s">
        <v>270</v>
      </c>
      <c r="C1416" s="20">
        <v>2045</v>
      </c>
      <c r="D1416" t="s">
        <v>232</v>
      </c>
      <c r="E1416" s="22">
        <v>14058.061137635499</v>
      </c>
      <c r="F1416" s="22">
        <v>9471.0558670355003</v>
      </c>
      <c r="G1416" s="10">
        <v>9443.9169888776105</v>
      </c>
      <c r="H1416" s="23">
        <f t="shared" si="44"/>
        <v>-27.138878157889849</v>
      </c>
      <c r="I1416" s="10">
        <v>13992.9571695542</v>
      </c>
      <c r="J1416" s="23">
        <f t="shared" si="45"/>
        <v>-65.103968081299172</v>
      </c>
    </row>
    <row r="1417" spans="1:10">
      <c r="A1417" t="s">
        <v>268</v>
      </c>
      <c r="B1417" t="s">
        <v>270</v>
      </c>
      <c r="C1417" s="20">
        <v>2045</v>
      </c>
      <c r="D1417" t="s">
        <v>272</v>
      </c>
      <c r="E1417" s="22">
        <v>624957.57785979402</v>
      </c>
      <c r="F1417" s="22">
        <v>193095.20362222701</v>
      </c>
      <c r="G1417" s="10">
        <v>221097.20620145899</v>
      </c>
      <c r="H1417" s="23">
        <f t="shared" si="44"/>
        <v>28002.002579231979</v>
      </c>
      <c r="I1417" s="10">
        <v>624835.08271993301</v>
      </c>
      <c r="J1417" s="23">
        <f t="shared" si="45"/>
        <v>-122.49513986101374</v>
      </c>
    </row>
    <row r="1418" spans="1:10">
      <c r="A1418" t="s">
        <v>268</v>
      </c>
      <c r="B1418" t="s">
        <v>270</v>
      </c>
      <c r="C1418" s="20">
        <v>2045</v>
      </c>
      <c r="D1418" t="s">
        <v>208</v>
      </c>
      <c r="E1418" s="22">
        <v>132237.012724673</v>
      </c>
      <c r="F1418" s="22">
        <v>79275.377857502506</v>
      </c>
      <c r="G1418" s="10">
        <v>79093.532506875999</v>
      </c>
      <c r="H1418" s="23">
        <f t="shared" si="44"/>
        <v>-181.84535062650684</v>
      </c>
      <c r="I1418" s="10">
        <v>131773.85805938399</v>
      </c>
      <c r="J1418" s="23">
        <f t="shared" si="45"/>
        <v>-463.15466528901015</v>
      </c>
    </row>
    <row r="1419" spans="1:10">
      <c r="A1419" t="s">
        <v>268</v>
      </c>
      <c r="B1419" t="s">
        <v>270</v>
      </c>
      <c r="C1419" s="20">
        <v>2045</v>
      </c>
      <c r="D1419" t="s">
        <v>218</v>
      </c>
      <c r="E1419" s="22">
        <v>323898.320873936</v>
      </c>
      <c r="F1419" s="22">
        <v>284308.88041259098</v>
      </c>
      <c r="G1419" s="10">
        <v>283683.10507360101</v>
      </c>
      <c r="H1419" s="23">
        <f t="shared" si="44"/>
        <v>-625.77533898997353</v>
      </c>
      <c r="I1419" s="10">
        <v>323049.27200499299</v>
      </c>
      <c r="J1419" s="23">
        <f t="shared" si="45"/>
        <v>-849.0488689430058</v>
      </c>
    </row>
    <row r="1420" spans="1:10">
      <c r="A1420" t="s">
        <v>268</v>
      </c>
      <c r="B1420" t="s">
        <v>270</v>
      </c>
      <c r="C1420" s="20">
        <v>2045</v>
      </c>
      <c r="D1420" t="s">
        <v>222</v>
      </c>
      <c r="E1420" s="22">
        <v>479028.01582976099</v>
      </c>
      <c r="F1420" s="22">
        <v>308378.40517674299</v>
      </c>
      <c r="G1420" s="10">
        <v>310050.875761798</v>
      </c>
      <c r="H1420" s="23">
        <f t="shared" si="44"/>
        <v>1672.470585055009</v>
      </c>
      <c r="I1420" s="10">
        <v>477791.10772408801</v>
      </c>
      <c r="J1420" s="23">
        <f t="shared" si="45"/>
        <v>-1236.9081056729774</v>
      </c>
    </row>
    <row r="1421" spans="1:10">
      <c r="A1421" t="s">
        <v>268</v>
      </c>
      <c r="B1421" t="s">
        <v>270</v>
      </c>
      <c r="C1421" s="20">
        <v>2045</v>
      </c>
      <c r="D1421" t="s">
        <v>226</v>
      </c>
      <c r="E1421" s="22">
        <v>332518.018455529</v>
      </c>
      <c r="F1421" s="22">
        <v>185571.26851568001</v>
      </c>
      <c r="G1421" s="10">
        <v>185115.97208092501</v>
      </c>
      <c r="H1421" s="23">
        <f t="shared" si="44"/>
        <v>-455.29643475500052</v>
      </c>
      <c r="I1421" s="10">
        <v>331375.62850434298</v>
      </c>
      <c r="J1421" s="23">
        <f t="shared" si="45"/>
        <v>-1142.3899511860218</v>
      </c>
    </row>
    <row r="1422" spans="1:10">
      <c r="A1422" t="s">
        <v>268</v>
      </c>
      <c r="B1422" t="s">
        <v>270</v>
      </c>
      <c r="C1422" s="20">
        <v>2045</v>
      </c>
      <c r="D1422" t="s">
        <v>254</v>
      </c>
      <c r="E1422" s="22">
        <v>32916.458789472403</v>
      </c>
      <c r="F1422" s="22">
        <v>3700.7963877229599</v>
      </c>
      <c r="G1422" s="10">
        <v>3700.6391374935802</v>
      </c>
      <c r="H1422" s="23">
        <f t="shared" si="44"/>
        <v>-0.15725022937976973</v>
      </c>
      <c r="I1422" s="10">
        <v>32911.922085827602</v>
      </c>
      <c r="J1422" s="23">
        <f t="shared" si="45"/>
        <v>-4.536703644800582</v>
      </c>
    </row>
    <row r="1423" spans="1:10">
      <c r="A1423" t="s">
        <v>268</v>
      </c>
      <c r="B1423" t="s">
        <v>270</v>
      </c>
      <c r="C1423" s="20">
        <v>2046</v>
      </c>
      <c r="D1423" t="s">
        <v>232</v>
      </c>
      <c r="E1423" s="22">
        <v>14489.6434812959</v>
      </c>
      <c r="F1423" s="22">
        <v>9693.1883214203808</v>
      </c>
      <c r="G1423" s="10">
        <v>9662.5572252420698</v>
      </c>
      <c r="H1423" s="23">
        <f t="shared" si="44"/>
        <v>-30.631096178311054</v>
      </c>
      <c r="I1423" s="10">
        <v>14416.9012821335</v>
      </c>
      <c r="J1423" s="23">
        <f t="shared" si="45"/>
        <v>-72.742199162399629</v>
      </c>
    </row>
    <row r="1424" spans="1:10">
      <c r="A1424" t="s">
        <v>268</v>
      </c>
      <c r="B1424" t="s">
        <v>270</v>
      </c>
      <c r="C1424" s="20">
        <v>2046</v>
      </c>
      <c r="D1424" t="s">
        <v>272</v>
      </c>
      <c r="E1424" s="22">
        <v>630768.03297267098</v>
      </c>
      <c r="F1424" s="22">
        <v>195419.34295267501</v>
      </c>
      <c r="G1424" s="10">
        <v>225087.48463903999</v>
      </c>
      <c r="H1424" s="23">
        <f t="shared" si="44"/>
        <v>29668.141686364979</v>
      </c>
      <c r="I1424" s="10">
        <v>630633.45443870698</v>
      </c>
      <c r="J1424" s="23">
        <f t="shared" si="45"/>
        <v>-134.57853396399878</v>
      </c>
    </row>
    <row r="1425" spans="1:10">
      <c r="A1425" t="s">
        <v>268</v>
      </c>
      <c r="B1425" t="s">
        <v>270</v>
      </c>
      <c r="C1425" s="20">
        <v>2046</v>
      </c>
      <c r="D1425" t="s">
        <v>208</v>
      </c>
      <c r="E1425" s="22">
        <v>135449.253344564</v>
      </c>
      <c r="F1425" s="22">
        <v>81191.845192625202</v>
      </c>
      <c r="G1425" s="10">
        <v>80987.444769686394</v>
      </c>
      <c r="H1425" s="23">
        <f t="shared" si="44"/>
        <v>-204.40042293880833</v>
      </c>
      <c r="I1425" s="10">
        <v>134937.38236869901</v>
      </c>
      <c r="J1425" s="23">
        <f t="shared" si="45"/>
        <v>-511.87097586499294</v>
      </c>
    </row>
    <row r="1426" spans="1:10">
      <c r="A1426" t="s">
        <v>268</v>
      </c>
      <c r="B1426" t="s">
        <v>270</v>
      </c>
      <c r="C1426" s="20">
        <v>2046</v>
      </c>
      <c r="D1426" t="s">
        <v>218</v>
      </c>
      <c r="E1426" s="22">
        <v>329892.25456845399</v>
      </c>
      <c r="F1426" s="22">
        <v>289416.31395093299</v>
      </c>
      <c r="G1426" s="10">
        <v>288722.00455675402</v>
      </c>
      <c r="H1426" s="23">
        <f t="shared" si="44"/>
        <v>-694.30939417897025</v>
      </c>
      <c r="I1426" s="10">
        <v>328956.45042599202</v>
      </c>
      <c r="J1426" s="23">
        <f t="shared" si="45"/>
        <v>-935.80414246197324</v>
      </c>
    </row>
    <row r="1427" spans="1:10">
      <c r="A1427" t="s">
        <v>268</v>
      </c>
      <c r="B1427" t="s">
        <v>270</v>
      </c>
      <c r="C1427" s="20">
        <v>2046</v>
      </c>
      <c r="D1427" t="s">
        <v>222</v>
      </c>
      <c r="E1427" s="22">
        <v>488098.86512957298</v>
      </c>
      <c r="F1427" s="22">
        <v>312936.08709279401</v>
      </c>
      <c r="G1427" s="10">
        <v>314651.11694933701</v>
      </c>
      <c r="H1427" s="23">
        <f t="shared" si="44"/>
        <v>1715.0298565429985</v>
      </c>
      <c r="I1427" s="10">
        <v>486729.52198495099</v>
      </c>
      <c r="J1427" s="23">
        <f t="shared" si="45"/>
        <v>-1369.3431446219911</v>
      </c>
    </row>
    <row r="1428" spans="1:10">
      <c r="A1428" t="s">
        <v>268</v>
      </c>
      <c r="B1428" t="s">
        <v>270</v>
      </c>
      <c r="C1428" s="20">
        <v>2046</v>
      </c>
      <c r="D1428" t="s">
        <v>226</v>
      </c>
      <c r="E1428" s="22">
        <v>340247.32878065301</v>
      </c>
      <c r="F1428" s="22">
        <v>189637.97338851899</v>
      </c>
      <c r="G1428" s="10">
        <v>189123.71101565199</v>
      </c>
      <c r="H1428" s="23">
        <f t="shared" si="44"/>
        <v>-514.26237286700052</v>
      </c>
      <c r="I1428" s="10">
        <v>338982.68530340499</v>
      </c>
      <c r="J1428" s="23">
        <f t="shared" si="45"/>
        <v>-1264.6434772480279</v>
      </c>
    </row>
    <row r="1429" spans="1:10">
      <c r="A1429" t="s">
        <v>268</v>
      </c>
      <c r="B1429" t="s">
        <v>270</v>
      </c>
      <c r="C1429" s="20">
        <v>2046</v>
      </c>
      <c r="D1429" t="s">
        <v>254</v>
      </c>
      <c r="E1429" s="22">
        <v>32930.698585502701</v>
      </c>
      <c r="F1429" s="22">
        <v>3647.1220975823899</v>
      </c>
      <c r="G1429" s="10">
        <v>3646.9492853438401</v>
      </c>
      <c r="H1429" s="23">
        <f t="shared" si="44"/>
        <v>-0.17281223854979544</v>
      </c>
      <c r="I1429" s="10">
        <v>32925.709686976297</v>
      </c>
      <c r="J1429" s="23">
        <f t="shared" si="45"/>
        <v>-4.9888985264042276</v>
      </c>
    </row>
    <row r="1430" spans="1:10">
      <c r="A1430" t="s">
        <v>268</v>
      </c>
      <c r="B1430" t="s">
        <v>270</v>
      </c>
      <c r="C1430" s="20">
        <v>2047</v>
      </c>
      <c r="D1430" t="s">
        <v>232</v>
      </c>
      <c r="E1430" s="22">
        <v>14926.7036648581</v>
      </c>
      <c r="F1430" s="22">
        <v>9918.6379353132106</v>
      </c>
      <c r="G1430" s="10">
        <v>9884.2563696177494</v>
      </c>
      <c r="H1430" s="23">
        <f t="shared" si="44"/>
        <v>-34.381565695461177</v>
      </c>
      <c r="I1430" s="10">
        <v>14845.805578470299</v>
      </c>
      <c r="J1430" s="23">
        <f t="shared" si="45"/>
        <v>-80.898086387800504</v>
      </c>
    </row>
    <row r="1431" spans="1:10">
      <c r="A1431" t="s">
        <v>268</v>
      </c>
      <c r="B1431" t="s">
        <v>270</v>
      </c>
      <c r="C1431" s="20">
        <v>2047</v>
      </c>
      <c r="D1431" t="s">
        <v>272</v>
      </c>
      <c r="E1431" s="22">
        <v>636400.91346725496</v>
      </c>
      <c r="F1431" s="22">
        <v>197576.627122923</v>
      </c>
      <c r="G1431" s="10">
        <v>228919.32828000799</v>
      </c>
      <c r="H1431" s="23">
        <f t="shared" si="44"/>
        <v>31342.701157084986</v>
      </c>
      <c r="I1431" s="10">
        <v>636253.66315163404</v>
      </c>
      <c r="J1431" s="23">
        <f t="shared" si="45"/>
        <v>-147.25031562091317</v>
      </c>
    </row>
    <row r="1432" spans="1:10">
      <c r="A1432" t="s">
        <v>268</v>
      </c>
      <c r="B1432" t="s">
        <v>270</v>
      </c>
      <c r="C1432" s="20">
        <v>2047</v>
      </c>
      <c r="D1432" t="s">
        <v>208</v>
      </c>
      <c r="E1432" s="22">
        <v>138618.40854341601</v>
      </c>
      <c r="F1432" s="22">
        <v>83091.524702412105</v>
      </c>
      <c r="G1432" s="10">
        <v>82863.236389872996</v>
      </c>
      <c r="H1432" s="23">
        <f t="shared" si="44"/>
        <v>-228.28831253910903</v>
      </c>
      <c r="I1432" s="10">
        <v>138055.42772576699</v>
      </c>
      <c r="J1432" s="23">
        <f t="shared" si="45"/>
        <v>-562.98081764901872</v>
      </c>
    </row>
    <row r="1433" spans="1:10">
      <c r="A1433" t="s">
        <v>268</v>
      </c>
      <c r="B1433" t="s">
        <v>270</v>
      </c>
      <c r="C1433" s="20">
        <v>2047</v>
      </c>
      <c r="D1433" t="s">
        <v>218</v>
      </c>
      <c r="E1433" s="22">
        <v>335786.79687871499</v>
      </c>
      <c r="F1433" s="22">
        <v>294351.06438566401</v>
      </c>
      <c r="G1433" s="10">
        <v>293585.58082425798</v>
      </c>
      <c r="H1433" s="23">
        <f t="shared" si="44"/>
        <v>-765.48356140602846</v>
      </c>
      <c r="I1433" s="10">
        <v>334760.28919771599</v>
      </c>
      <c r="J1433" s="23">
        <f t="shared" si="45"/>
        <v>-1026.5076809989987</v>
      </c>
    </row>
    <row r="1434" spans="1:10">
      <c r="A1434" t="s">
        <v>268</v>
      </c>
      <c r="B1434" t="s">
        <v>270</v>
      </c>
      <c r="C1434" s="20">
        <v>2047</v>
      </c>
      <c r="D1434" t="s">
        <v>222</v>
      </c>
      <c r="E1434" s="22">
        <v>497078.875436284</v>
      </c>
      <c r="F1434" s="22">
        <v>317644.31679807598</v>
      </c>
      <c r="G1434" s="10">
        <v>319399.48409933399</v>
      </c>
      <c r="H1434" s="23">
        <f t="shared" si="44"/>
        <v>1755.167301258014</v>
      </c>
      <c r="I1434" s="10">
        <v>495569.83465080202</v>
      </c>
      <c r="J1434" s="23">
        <f t="shared" si="45"/>
        <v>-1509.0407854819787</v>
      </c>
    </row>
    <row r="1435" spans="1:10">
      <c r="A1435" t="s">
        <v>268</v>
      </c>
      <c r="B1435" t="s">
        <v>270</v>
      </c>
      <c r="C1435" s="20">
        <v>2047</v>
      </c>
      <c r="D1435" t="s">
        <v>226</v>
      </c>
      <c r="E1435" s="22">
        <v>347919.41436243203</v>
      </c>
      <c r="F1435" s="22">
        <v>193775.167100347</v>
      </c>
      <c r="G1435" s="10">
        <v>193198.03276371799</v>
      </c>
      <c r="H1435" s="23">
        <f t="shared" si="44"/>
        <v>-577.13433662900934</v>
      </c>
      <c r="I1435" s="10">
        <v>346526.058989921</v>
      </c>
      <c r="J1435" s="23">
        <f t="shared" si="45"/>
        <v>-1393.3553725110251</v>
      </c>
    </row>
    <row r="1436" spans="1:10">
      <c r="A1436" t="s">
        <v>268</v>
      </c>
      <c r="B1436" t="s">
        <v>270</v>
      </c>
      <c r="C1436" s="20">
        <v>2047</v>
      </c>
      <c r="D1436" t="s">
        <v>254</v>
      </c>
      <c r="E1436" s="22">
        <v>32953.346266872599</v>
      </c>
      <c r="F1436" s="22">
        <v>3591.49532973336</v>
      </c>
      <c r="G1436" s="10">
        <v>3591.30660045174</v>
      </c>
      <c r="H1436" s="23">
        <f t="shared" si="44"/>
        <v>-0.1887292816199988</v>
      </c>
      <c r="I1436" s="10">
        <v>32947.883264015203</v>
      </c>
      <c r="J1436" s="23">
        <f t="shared" si="45"/>
        <v>-5.4630028573956224</v>
      </c>
    </row>
    <row r="1437" spans="1:10">
      <c r="A1437" t="s">
        <v>268</v>
      </c>
      <c r="B1437" t="s">
        <v>270</v>
      </c>
      <c r="C1437" s="20">
        <v>2048</v>
      </c>
      <c r="D1437" t="s">
        <v>232</v>
      </c>
      <c r="E1437" s="22">
        <v>15368.2243045736</v>
      </c>
      <c r="F1437" s="22">
        <v>10145.1360100451</v>
      </c>
      <c r="G1437" s="10">
        <v>10106.7472909022</v>
      </c>
      <c r="H1437" s="23">
        <f t="shared" si="44"/>
        <v>-38.3887191429003</v>
      </c>
      <c r="I1437" s="10">
        <v>15278.663545413299</v>
      </c>
      <c r="J1437" s="23">
        <f t="shared" si="45"/>
        <v>-89.560759160300222</v>
      </c>
    </row>
    <row r="1438" spans="1:10">
      <c r="A1438" t="s">
        <v>268</v>
      </c>
      <c r="B1438" t="s">
        <v>270</v>
      </c>
      <c r="C1438" s="20">
        <v>2048</v>
      </c>
      <c r="D1438" t="s">
        <v>272</v>
      </c>
      <c r="E1438" s="22">
        <v>641852.86630756699</v>
      </c>
      <c r="F1438" s="22">
        <v>199547.59420324001</v>
      </c>
      <c r="G1438" s="10">
        <v>232567.22432602101</v>
      </c>
      <c r="H1438" s="23">
        <f t="shared" si="44"/>
        <v>33019.630122781004</v>
      </c>
      <c r="I1438" s="10">
        <v>641692.37951910705</v>
      </c>
      <c r="J1438" s="23">
        <f t="shared" si="45"/>
        <v>-160.48678845993709</v>
      </c>
    </row>
    <row r="1439" spans="1:10">
      <c r="A1439" t="s">
        <v>268</v>
      </c>
      <c r="B1439" t="s">
        <v>270</v>
      </c>
      <c r="C1439" s="20">
        <v>2048</v>
      </c>
      <c r="D1439" t="s">
        <v>208</v>
      </c>
      <c r="E1439" s="22">
        <v>141739.87710313799</v>
      </c>
      <c r="F1439" s="22">
        <v>84959.508749392495</v>
      </c>
      <c r="G1439" s="10">
        <v>84706.021079665297</v>
      </c>
      <c r="H1439" s="23">
        <f t="shared" si="44"/>
        <v>-253.4876697271975</v>
      </c>
      <c r="I1439" s="10">
        <v>141123.50011586599</v>
      </c>
      <c r="J1439" s="23">
        <f t="shared" si="45"/>
        <v>-616.37698727200041</v>
      </c>
    </row>
    <row r="1440" spans="1:10">
      <c r="A1440" t="s">
        <v>268</v>
      </c>
      <c r="B1440" t="s">
        <v>270</v>
      </c>
      <c r="C1440" s="20">
        <v>2048</v>
      </c>
      <c r="D1440" t="s">
        <v>218</v>
      </c>
      <c r="E1440" s="22">
        <v>341576.04986531101</v>
      </c>
      <c r="F1440" s="22">
        <v>299160.38179050502</v>
      </c>
      <c r="G1440" s="10">
        <v>298320.63592045702</v>
      </c>
      <c r="H1440" s="23">
        <f t="shared" si="44"/>
        <v>-839.7458700480056</v>
      </c>
      <c r="I1440" s="10">
        <v>340455.12240811501</v>
      </c>
      <c r="J1440" s="23">
        <f t="shared" si="45"/>
        <v>-1120.9274571959977</v>
      </c>
    </row>
    <row r="1441" spans="1:10">
      <c r="A1441" t="s">
        <v>268</v>
      </c>
      <c r="B1441" t="s">
        <v>270</v>
      </c>
      <c r="C1441" s="20">
        <v>2048</v>
      </c>
      <c r="D1441" t="s">
        <v>222</v>
      </c>
      <c r="E1441" s="22">
        <v>505954.78478019498</v>
      </c>
      <c r="F1441" s="22">
        <v>322425.41959962097</v>
      </c>
      <c r="G1441" s="10">
        <v>324217.60933358001</v>
      </c>
      <c r="H1441" s="23">
        <f t="shared" si="44"/>
        <v>1792.1897339590359</v>
      </c>
      <c r="I1441" s="10">
        <v>504299.02934186702</v>
      </c>
      <c r="J1441" s="23">
        <f t="shared" si="45"/>
        <v>-1655.7554383279639</v>
      </c>
    </row>
    <row r="1442" spans="1:10">
      <c r="A1442" t="s">
        <v>268</v>
      </c>
      <c r="B1442" t="s">
        <v>270</v>
      </c>
      <c r="C1442" s="20">
        <v>2048</v>
      </c>
      <c r="D1442" t="s">
        <v>226</v>
      </c>
      <c r="E1442" s="22">
        <v>355522.89624054497</v>
      </c>
      <c r="F1442" s="22">
        <v>197953.21817923299</v>
      </c>
      <c r="G1442" s="10">
        <v>197309.285532157</v>
      </c>
      <c r="H1442" s="23">
        <f t="shared" si="44"/>
        <v>-643.93264707599883</v>
      </c>
      <c r="I1442" s="10">
        <v>353994.65246496501</v>
      </c>
      <c r="J1442" s="23">
        <f t="shared" si="45"/>
        <v>-1528.2437755799619</v>
      </c>
    </row>
    <row r="1443" spans="1:10">
      <c r="A1443" t="s">
        <v>268</v>
      </c>
      <c r="B1443" t="s">
        <v>270</v>
      </c>
      <c r="C1443" s="20">
        <v>2048</v>
      </c>
      <c r="D1443" t="s">
        <v>254</v>
      </c>
      <c r="E1443" s="22">
        <v>32982.804012439097</v>
      </c>
      <c r="F1443" s="22">
        <v>3533.7953927128201</v>
      </c>
      <c r="G1443" s="10">
        <v>3533.59051858982</v>
      </c>
      <c r="H1443" s="23">
        <f t="shared" si="44"/>
        <v>-0.20487412300008145</v>
      </c>
      <c r="I1443" s="10">
        <v>32976.845848930498</v>
      </c>
      <c r="J1443" s="23">
        <f t="shared" si="45"/>
        <v>-5.9581635085996822</v>
      </c>
    </row>
    <row r="1444" spans="1:10">
      <c r="A1444" t="s">
        <v>268</v>
      </c>
      <c r="B1444" t="s">
        <v>270</v>
      </c>
      <c r="C1444" s="20">
        <v>2049</v>
      </c>
      <c r="D1444" t="s">
        <v>232</v>
      </c>
      <c r="E1444" s="22">
        <v>15812.9476670325</v>
      </c>
      <c r="F1444" s="22">
        <v>10377.3192937932</v>
      </c>
      <c r="G1444" s="10">
        <v>10334.6577056428</v>
      </c>
      <c r="H1444" s="23">
        <f t="shared" si="44"/>
        <v>-42.661588150400348</v>
      </c>
      <c r="I1444" s="10">
        <v>15714.231843961201</v>
      </c>
      <c r="J1444" s="23">
        <f t="shared" si="45"/>
        <v>-98.715823071299383</v>
      </c>
    </row>
    <row r="1445" spans="1:10">
      <c r="A1445" t="s">
        <v>268</v>
      </c>
      <c r="B1445" t="s">
        <v>270</v>
      </c>
      <c r="C1445" s="20">
        <v>2049</v>
      </c>
      <c r="D1445" t="s">
        <v>272</v>
      </c>
      <c r="E1445" s="22">
        <v>647128.80267509399</v>
      </c>
      <c r="F1445" s="22">
        <v>201463.34097264201</v>
      </c>
      <c r="G1445" s="10">
        <v>236184.43798160201</v>
      </c>
      <c r="H1445" s="23">
        <f t="shared" si="44"/>
        <v>34721.097008960001</v>
      </c>
      <c r="I1445" s="10">
        <v>646954.55035600194</v>
      </c>
      <c r="J1445" s="23">
        <f t="shared" si="45"/>
        <v>-174.2523190920474</v>
      </c>
    </row>
    <row r="1446" spans="1:10">
      <c r="A1446" t="s">
        <v>268</v>
      </c>
      <c r="B1446" t="s">
        <v>270</v>
      </c>
      <c r="C1446" s="20">
        <v>2049</v>
      </c>
      <c r="D1446" t="s">
        <v>208</v>
      </c>
      <c r="E1446" s="22">
        <v>144810.38756185101</v>
      </c>
      <c r="F1446" s="22">
        <v>86848.153378664894</v>
      </c>
      <c r="G1446" s="10">
        <v>86568.0702641526</v>
      </c>
      <c r="H1446" s="23">
        <f t="shared" si="44"/>
        <v>-280.08311451229383</v>
      </c>
      <c r="I1446" s="10">
        <v>144138.45328369801</v>
      </c>
      <c r="J1446" s="23">
        <f t="shared" si="45"/>
        <v>-671.93427815299947</v>
      </c>
    </row>
    <row r="1447" spans="1:10">
      <c r="A1447" t="s">
        <v>268</v>
      </c>
      <c r="B1447" t="s">
        <v>270</v>
      </c>
      <c r="C1447" s="20">
        <v>2049</v>
      </c>
      <c r="D1447" t="s">
        <v>218</v>
      </c>
      <c r="E1447" s="22">
        <v>347257.24004366301</v>
      </c>
      <c r="F1447" s="22">
        <v>304010.52829416702</v>
      </c>
      <c r="G1447" s="10">
        <v>303093.15946859901</v>
      </c>
      <c r="H1447" s="23">
        <f t="shared" si="44"/>
        <v>-917.36882556800265</v>
      </c>
      <c r="I1447" s="10">
        <v>346038.41995901999</v>
      </c>
      <c r="J1447" s="23">
        <f t="shared" si="45"/>
        <v>-1218.8200846430263</v>
      </c>
    </row>
    <row r="1448" spans="1:10">
      <c r="A1448" t="s">
        <v>268</v>
      </c>
      <c r="B1448" t="s">
        <v>270</v>
      </c>
      <c r="C1448" s="20">
        <v>2049</v>
      </c>
      <c r="D1448" t="s">
        <v>222</v>
      </c>
      <c r="E1448" s="22">
        <v>514717.64219492697</v>
      </c>
      <c r="F1448" s="22">
        <v>327428.87248218298</v>
      </c>
      <c r="G1448" s="10">
        <v>329256.16241399501</v>
      </c>
      <c r="H1448" s="23">
        <f t="shared" si="44"/>
        <v>1827.2899318120326</v>
      </c>
      <c r="I1448" s="10">
        <v>512908.49533258798</v>
      </c>
      <c r="J1448" s="23">
        <f t="shared" si="45"/>
        <v>-1809.1468623389956</v>
      </c>
    </row>
    <row r="1449" spans="1:10">
      <c r="A1449" t="s">
        <v>268</v>
      </c>
      <c r="B1449" t="s">
        <v>270</v>
      </c>
      <c r="C1449" s="20">
        <v>2049</v>
      </c>
      <c r="D1449" t="s">
        <v>226</v>
      </c>
      <c r="E1449" s="22">
        <v>363043.36634253798</v>
      </c>
      <c r="F1449" s="22">
        <v>202280.26350911401</v>
      </c>
      <c r="G1449" s="10">
        <v>201565.46253171301</v>
      </c>
      <c r="H1449" s="23">
        <f t="shared" si="44"/>
        <v>-714.80097740099882</v>
      </c>
      <c r="I1449" s="10">
        <v>361374.377334013</v>
      </c>
      <c r="J1449" s="23">
        <f t="shared" si="45"/>
        <v>-1668.989008524979</v>
      </c>
    </row>
    <row r="1450" spans="1:10">
      <c r="A1450" t="s">
        <v>268</v>
      </c>
      <c r="B1450" t="s">
        <v>270</v>
      </c>
      <c r="C1450" s="20">
        <v>2049</v>
      </c>
      <c r="D1450" t="s">
        <v>254</v>
      </c>
      <c r="E1450" s="22">
        <v>33017.850138912101</v>
      </c>
      <c r="F1450" s="22">
        <v>3474.9889651287099</v>
      </c>
      <c r="G1450" s="10">
        <v>3474.76789817908</v>
      </c>
      <c r="H1450" s="23">
        <f t="shared" si="44"/>
        <v>-0.22106694962985785</v>
      </c>
      <c r="I1450" s="10">
        <v>33011.376830813599</v>
      </c>
      <c r="J1450" s="23">
        <f t="shared" si="45"/>
        <v>-6.4733080985024571</v>
      </c>
    </row>
    <row r="1451" spans="1:10">
      <c r="A1451" t="s">
        <v>268</v>
      </c>
      <c r="B1451" t="s">
        <v>270</v>
      </c>
      <c r="C1451" s="20">
        <v>2050</v>
      </c>
      <c r="D1451" t="s">
        <v>232</v>
      </c>
      <c r="E1451" s="22">
        <v>16259.0925694741</v>
      </c>
      <c r="F1451" s="22">
        <v>10611.8401898787</v>
      </c>
      <c r="G1451" s="10">
        <v>10564.6551505717</v>
      </c>
      <c r="H1451" s="23">
        <f t="shared" si="44"/>
        <v>-47.185039306999897</v>
      </c>
      <c r="I1451" s="10">
        <v>16150.7411265873</v>
      </c>
      <c r="J1451" s="23">
        <f t="shared" si="45"/>
        <v>-108.35144288680021</v>
      </c>
    </row>
    <row r="1452" spans="1:10">
      <c r="A1452" t="s">
        <v>268</v>
      </c>
      <c r="B1452" t="s">
        <v>270</v>
      </c>
      <c r="C1452" s="20">
        <v>2050</v>
      </c>
      <c r="D1452" t="s">
        <v>272</v>
      </c>
      <c r="E1452" s="22">
        <v>652229.56840784696</v>
      </c>
      <c r="F1452" s="22">
        <v>203234.68296407399</v>
      </c>
      <c r="G1452" s="10">
        <v>239665.50238283601</v>
      </c>
      <c r="H1452" s="23">
        <f t="shared" si="44"/>
        <v>36430.819418762025</v>
      </c>
      <c r="I1452" s="10">
        <v>652041.048852487</v>
      </c>
      <c r="J1452" s="23">
        <f t="shared" si="45"/>
        <v>-188.5195553599624</v>
      </c>
    </row>
    <row r="1453" spans="1:10">
      <c r="A1453" t="s">
        <v>268</v>
      </c>
      <c r="B1453" t="s">
        <v>270</v>
      </c>
      <c r="C1453" s="20">
        <v>2050</v>
      </c>
      <c r="D1453" t="s">
        <v>208</v>
      </c>
      <c r="E1453" s="22">
        <v>147827.51969756099</v>
      </c>
      <c r="F1453" s="22">
        <v>88715.270517342098</v>
      </c>
      <c r="G1453" s="10">
        <v>88407.352194463994</v>
      </c>
      <c r="H1453" s="23">
        <f t="shared" si="44"/>
        <v>-307.91832287810394</v>
      </c>
      <c r="I1453" s="10">
        <v>147097.95278152401</v>
      </c>
      <c r="J1453" s="23">
        <f t="shared" si="45"/>
        <v>-729.56691603697254</v>
      </c>
    </row>
    <row r="1454" spans="1:10">
      <c r="A1454" t="s">
        <v>268</v>
      </c>
      <c r="B1454" t="s">
        <v>270</v>
      </c>
      <c r="C1454" s="20">
        <v>2050</v>
      </c>
      <c r="D1454" t="s">
        <v>218</v>
      </c>
      <c r="E1454" s="22">
        <v>352824.70774628897</v>
      </c>
      <c r="F1454" s="22">
        <v>308717.55667432898</v>
      </c>
      <c r="G1454" s="10">
        <v>307720.04114350502</v>
      </c>
      <c r="H1454" s="23">
        <f t="shared" si="44"/>
        <v>-997.51553082396276</v>
      </c>
      <c r="I1454" s="10">
        <v>351504.691612483</v>
      </c>
      <c r="J1454" s="23">
        <f t="shared" si="45"/>
        <v>-1320.0161338059697</v>
      </c>
    </row>
    <row r="1455" spans="1:10">
      <c r="A1455" t="s">
        <v>268</v>
      </c>
      <c r="B1455" t="s">
        <v>270</v>
      </c>
      <c r="C1455" s="20">
        <v>2050</v>
      </c>
      <c r="D1455" t="s">
        <v>222</v>
      </c>
      <c r="E1455" s="22">
        <v>523353.44657965598</v>
      </c>
      <c r="F1455" s="22">
        <v>332504.40697114501</v>
      </c>
      <c r="G1455" s="10">
        <v>334363.933966043</v>
      </c>
      <c r="H1455" s="23">
        <f t="shared" si="44"/>
        <v>1859.526994897984</v>
      </c>
      <c r="I1455" s="10">
        <v>521384.481349535</v>
      </c>
      <c r="J1455" s="23">
        <f t="shared" si="45"/>
        <v>-1968.9652301209862</v>
      </c>
    </row>
    <row r="1456" spans="1:10">
      <c r="A1456" t="s">
        <v>268</v>
      </c>
      <c r="B1456" t="s">
        <v>270</v>
      </c>
      <c r="C1456" s="20">
        <v>2050</v>
      </c>
      <c r="D1456" t="s">
        <v>226</v>
      </c>
      <c r="E1456" s="22">
        <v>370458.99902483699</v>
      </c>
      <c r="F1456" s="22">
        <v>206651.20835362701</v>
      </c>
      <c r="G1456" s="10">
        <v>205861.88336447501</v>
      </c>
      <c r="H1456" s="23">
        <f t="shared" si="44"/>
        <v>-789.3249891519954</v>
      </c>
      <c r="I1456" s="10">
        <v>368643.65517464699</v>
      </c>
      <c r="J1456" s="23">
        <f t="shared" si="45"/>
        <v>-1815.3438501899946</v>
      </c>
    </row>
    <row r="1457" spans="1:10">
      <c r="A1457" t="s">
        <v>268</v>
      </c>
      <c r="B1457" t="s">
        <v>270</v>
      </c>
      <c r="C1457" s="20">
        <v>2050</v>
      </c>
      <c r="D1457" t="s">
        <v>254</v>
      </c>
      <c r="E1457" s="22">
        <v>33057.361738935702</v>
      </c>
      <c r="F1457" s="22">
        <v>3414.6102837397302</v>
      </c>
      <c r="G1457" s="10">
        <v>3414.3731958804301</v>
      </c>
      <c r="H1457" s="23">
        <f t="shared" si="44"/>
        <v>-0.237087859300118</v>
      </c>
      <c r="I1457" s="10">
        <v>33050.354105419901</v>
      </c>
      <c r="J1457" s="23">
        <f t="shared" si="45"/>
        <v>-7.0076335158009897</v>
      </c>
    </row>
    <row r="1458" spans="1:10">
      <c r="A1458" t="s">
        <v>115</v>
      </c>
      <c r="B1458" t="s">
        <v>383</v>
      </c>
      <c r="C1458" s="20">
        <v>2025</v>
      </c>
      <c r="D1458" t="s">
        <v>232</v>
      </c>
      <c r="E1458" s="22">
        <v>8428.9060305542207</v>
      </c>
      <c r="F1458" s="22">
        <v>9587.4860848874796</v>
      </c>
      <c r="G1458" s="10">
        <v>9668.8228063551105</v>
      </c>
      <c r="H1458" s="23">
        <f t="shared" si="44"/>
        <v>81.336721467630923</v>
      </c>
      <c r="I1458" s="10">
        <v>8428.9060305542207</v>
      </c>
      <c r="J1458" s="23">
        <f t="shared" si="45"/>
        <v>0</v>
      </c>
    </row>
    <row r="1459" spans="1:10">
      <c r="A1459" t="s">
        <v>115</v>
      </c>
      <c r="B1459" t="s">
        <v>383</v>
      </c>
      <c r="C1459" s="20">
        <v>2025</v>
      </c>
      <c r="D1459" t="s">
        <v>272</v>
      </c>
      <c r="E1459" s="22">
        <v>479897.33372501301</v>
      </c>
      <c r="F1459" s="22">
        <v>157957.574857081</v>
      </c>
      <c r="G1459" s="10">
        <v>159105.61174118199</v>
      </c>
      <c r="H1459" s="23">
        <f t="shared" si="44"/>
        <v>1148.0368841009913</v>
      </c>
      <c r="I1459" s="10">
        <v>479897.33372501301</v>
      </c>
      <c r="J1459" s="23">
        <f t="shared" si="45"/>
        <v>0</v>
      </c>
    </row>
    <row r="1460" spans="1:10">
      <c r="A1460" t="s">
        <v>115</v>
      </c>
      <c r="B1460" t="s">
        <v>383</v>
      </c>
      <c r="C1460" s="20">
        <v>2025</v>
      </c>
      <c r="D1460" t="s">
        <v>208</v>
      </c>
      <c r="E1460" s="22">
        <v>75698.1303727833</v>
      </c>
      <c r="F1460" s="22">
        <v>62665.772933040796</v>
      </c>
      <c r="G1460" s="10">
        <v>63094.530810472199</v>
      </c>
      <c r="H1460" s="23">
        <f t="shared" si="44"/>
        <v>428.75787743140245</v>
      </c>
      <c r="I1460" s="10">
        <v>76355.816778588094</v>
      </c>
      <c r="J1460" s="23">
        <f t="shared" si="45"/>
        <v>657.68640580479405</v>
      </c>
    </row>
    <row r="1461" spans="1:10">
      <c r="A1461" t="s">
        <v>115</v>
      </c>
      <c r="B1461" t="s">
        <v>383</v>
      </c>
      <c r="C1461" s="20">
        <v>2025</v>
      </c>
      <c r="D1461" t="s">
        <v>218</v>
      </c>
      <c r="E1461" s="22">
        <v>206349.40835514301</v>
      </c>
      <c r="F1461" s="22">
        <v>240001.00425582301</v>
      </c>
      <c r="G1461" s="10">
        <v>240064.28701027401</v>
      </c>
      <c r="H1461" s="23">
        <f t="shared" si="44"/>
        <v>63.282754451007349</v>
      </c>
      <c r="I1461" s="10">
        <v>207904.953216455</v>
      </c>
      <c r="J1461" s="23">
        <f t="shared" si="45"/>
        <v>1555.5448613119952</v>
      </c>
    </row>
    <row r="1462" spans="1:10">
      <c r="A1462" t="s">
        <v>115</v>
      </c>
      <c r="B1462" t="s">
        <v>383</v>
      </c>
      <c r="C1462" s="20">
        <v>2025</v>
      </c>
      <c r="D1462" t="s">
        <v>222</v>
      </c>
      <c r="E1462" s="22">
        <v>303573.62519132899</v>
      </c>
      <c r="F1462" s="22">
        <v>367691.517660557</v>
      </c>
      <c r="G1462" s="10">
        <v>368786.78785647702</v>
      </c>
      <c r="H1462" s="23">
        <f t="shared" si="44"/>
        <v>1095.2701959200203</v>
      </c>
      <c r="I1462" s="10">
        <v>306292.00908888201</v>
      </c>
      <c r="J1462" s="23">
        <f t="shared" si="45"/>
        <v>2718.3838975530234</v>
      </c>
    </row>
    <row r="1463" spans="1:10">
      <c r="A1463" t="s">
        <v>115</v>
      </c>
      <c r="B1463" t="s">
        <v>383</v>
      </c>
      <c r="C1463" s="20">
        <v>2025</v>
      </c>
      <c r="D1463" t="s">
        <v>226</v>
      </c>
      <c r="E1463" s="22">
        <v>195761.606593351</v>
      </c>
      <c r="F1463" s="22">
        <v>222002.503612803</v>
      </c>
      <c r="G1463" s="10">
        <v>222132.32720945799</v>
      </c>
      <c r="H1463" s="23">
        <f t="shared" si="44"/>
        <v>129.8235966549837</v>
      </c>
      <c r="I1463" s="10">
        <v>197300.30955450001</v>
      </c>
      <c r="J1463" s="23">
        <f t="shared" si="45"/>
        <v>1538.7029611490143</v>
      </c>
    </row>
    <row r="1464" spans="1:10">
      <c r="A1464" t="s">
        <v>115</v>
      </c>
      <c r="B1464" t="s">
        <v>383</v>
      </c>
      <c r="C1464" s="20">
        <v>2025</v>
      </c>
      <c r="D1464" t="s">
        <v>254</v>
      </c>
      <c r="E1464" s="22">
        <v>34256.1387097634</v>
      </c>
      <c r="F1464" s="22">
        <v>4598.8306053899096</v>
      </c>
      <c r="G1464" s="10">
        <v>4628.4588674042398</v>
      </c>
      <c r="H1464" s="23">
        <f t="shared" si="44"/>
        <v>29.628262014330176</v>
      </c>
      <c r="I1464" s="10">
        <v>34256.1387097634</v>
      </c>
      <c r="J1464" s="23">
        <f t="shared" si="45"/>
        <v>0</v>
      </c>
    </row>
    <row r="1465" spans="1:10">
      <c r="A1465" t="s">
        <v>115</v>
      </c>
      <c r="B1465" t="s">
        <v>383</v>
      </c>
      <c r="C1465" s="20">
        <v>2026</v>
      </c>
      <c r="D1465" t="s">
        <v>232</v>
      </c>
      <c r="E1465" s="22">
        <v>8487.8325961732098</v>
      </c>
      <c r="F1465" s="22">
        <v>8492.8156260337291</v>
      </c>
      <c r="G1465" s="10">
        <v>8630.3166960235103</v>
      </c>
      <c r="H1465" s="23">
        <f t="shared" si="44"/>
        <v>137.50106998978117</v>
      </c>
      <c r="I1465" s="10">
        <v>8487.1724802605004</v>
      </c>
      <c r="J1465" s="23">
        <f t="shared" si="45"/>
        <v>-0.66011591270944336</v>
      </c>
    </row>
    <row r="1466" spans="1:10">
      <c r="A1466" t="s">
        <v>115</v>
      </c>
      <c r="B1466" t="s">
        <v>383</v>
      </c>
      <c r="C1466" s="20">
        <v>2026</v>
      </c>
      <c r="D1466" t="s">
        <v>272</v>
      </c>
      <c r="E1466" s="22">
        <v>487923.48972998903</v>
      </c>
      <c r="F1466" s="22">
        <v>156757.54211498701</v>
      </c>
      <c r="G1466" s="10">
        <v>159012.29350942801</v>
      </c>
      <c r="H1466" s="23">
        <f t="shared" si="44"/>
        <v>2254.751394441002</v>
      </c>
      <c r="I1466" s="10">
        <v>487916.81762222701</v>
      </c>
      <c r="J1466" s="23">
        <f t="shared" si="45"/>
        <v>-6.6721077620168217</v>
      </c>
    </row>
    <row r="1467" spans="1:10">
      <c r="A1467" t="s">
        <v>115</v>
      </c>
      <c r="B1467" t="s">
        <v>383</v>
      </c>
      <c r="C1467" s="20">
        <v>2026</v>
      </c>
      <c r="D1467" t="s">
        <v>208</v>
      </c>
      <c r="E1467" s="22">
        <v>76542.488005615494</v>
      </c>
      <c r="F1467" s="22">
        <v>58980.279269760198</v>
      </c>
      <c r="G1467" s="10">
        <v>59835.222784683501</v>
      </c>
      <c r="H1467" s="23">
        <f t="shared" si="44"/>
        <v>854.94351492330316</v>
      </c>
      <c r="I1467" s="10">
        <v>77888.093163693993</v>
      </c>
      <c r="J1467" s="23">
        <f t="shared" si="45"/>
        <v>1345.6051580784988</v>
      </c>
    </row>
    <row r="1468" spans="1:10">
      <c r="A1468" t="s">
        <v>115</v>
      </c>
      <c r="B1468" t="s">
        <v>383</v>
      </c>
      <c r="C1468" s="20">
        <v>2026</v>
      </c>
      <c r="D1468" t="s">
        <v>218</v>
      </c>
      <c r="E1468" s="22">
        <v>208860.67121624801</v>
      </c>
      <c r="F1468" s="22">
        <v>216636.84903031701</v>
      </c>
      <c r="G1468" s="10">
        <v>217295.447863307</v>
      </c>
      <c r="H1468" s="23">
        <f t="shared" si="44"/>
        <v>658.59883298998466</v>
      </c>
      <c r="I1468" s="10">
        <v>212035.127483499</v>
      </c>
      <c r="J1468" s="23">
        <f t="shared" si="45"/>
        <v>3174.4562672509928</v>
      </c>
    </row>
    <row r="1469" spans="1:10">
      <c r="A1469" t="s">
        <v>115</v>
      </c>
      <c r="B1469" t="s">
        <v>383</v>
      </c>
      <c r="C1469" s="20">
        <v>2026</v>
      </c>
      <c r="D1469" t="s">
        <v>222</v>
      </c>
      <c r="E1469" s="22">
        <v>307625.00633102597</v>
      </c>
      <c r="F1469" s="22">
        <v>339786.36948089401</v>
      </c>
      <c r="G1469" s="10">
        <v>341949.40121155698</v>
      </c>
      <c r="H1469" s="23">
        <f t="shared" si="44"/>
        <v>2163.0317306629731</v>
      </c>
      <c r="I1469" s="10">
        <v>313184.010457339</v>
      </c>
      <c r="J1469" s="23">
        <f t="shared" si="45"/>
        <v>5559.0041263130261</v>
      </c>
    </row>
    <row r="1470" spans="1:10">
      <c r="A1470" t="s">
        <v>115</v>
      </c>
      <c r="B1470" t="s">
        <v>383</v>
      </c>
      <c r="C1470" s="20">
        <v>2026</v>
      </c>
      <c r="D1470" t="s">
        <v>226</v>
      </c>
      <c r="E1470" s="22">
        <v>198482.32410373699</v>
      </c>
      <c r="F1470" s="22">
        <v>196643.602454876</v>
      </c>
      <c r="G1470" s="10">
        <v>196955.62972686099</v>
      </c>
      <c r="H1470" s="23">
        <f t="shared" si="44"/>
        <v>312.02727198498906</v>
      </c>
      <c r="I1470" s="10">
        <v>201630.43930838199</v>
      </c>
      <c r="J1470" s="23">
        <f t="shared" si="45"/>
        <v>3148.1152046450006</v>
      </c>
    </row>
    <row r="1471" spans="1:10">
      <c r="A1471" t="s">
        <v>115</v>
      </c>
      <c r="B1471" t="s">
        <v>383</v>
      </c>
      <c r="C1471" s="20">
        <v>2026</v>
      </c>
      <c r="D1471" t="s">
        <v>254</v>
      </c>
      <c r="E1471" s="22">
        <v>34358.174400507203</v>
      </c>
      <c r="F1471" s="22">
        <v>4528.1477865350298</v>
      </c>
      <c r="G1471" s="10">
        <v>4585.6944641320697</v>
      </c>
      <c r="H1471" s="23">
        <f t="shared" si="44"/>
        <v>57.546677597039888</v>
      </c>
      <c r="I1471" s="10">
        <v>34358.114801035903</v>
      </c>
      <c r="J1471" s="23">
        <f t="shared" si="45"/>
        <v>-5.9599471300316509E-2</v>
      </c>
    </row>
    <row r="1472" spans="1:10">
      <c r="A1472" t="s">
        <v>115</v>
      </c>
      <c r="B1472" t="s">
        <v>383</v>
      </c>
      <c r="C1472" s="20">
        <v>2027</v>
      </c>
      <c r="D1472" t="s">
        <v>232</v>
      </c>
      <c r="E1472" s="22">
        <v>8614.1735780860708</v>
      </c>
      <c r="F1472" s="22">
        <v>7881.1558878714704</v>
      </c>
      <c r="G1472" s="10">
        <v>8063.3102933854098</v>
      </c>
      <c r="H1472" s="23">
        <f t="shared" si="44"/>
        <v>182.15440551393931</v>
      </c>
      <c r="I1472" s="10">
        <v>8612.2418480508404</v>
      </c>
      <c r="J1472" s="23">
        <f t="shared" si="45"/>
        <v>-1.9317300352304301</v>
      </c>
    </row>
    <row r="1473" spans="1:10">
      <c r="A1473" t="s">
        <v>115</v>
      </c>
      <c r="B1473" t="s">
        <v>383</v>
      </c>
      <c r="C1473" s="20">
        <v>2027</v>
      </c>
      <c r="D1473" t="s">
        <v>272</v>
      </c>
      <c r="E1473" s="22">
        <v>496254.00331292901</v>
      </c>
      <c r="F1473" s="22">
        <v>156231.72196736201</v>
      </c>
      <c r="G1473" s="10">
        <v>159574.73316954801</v>
      </c>
      <c r="H1473" s="23">
        <f t="shared" si="44"/>
        <v>3343.0112021859968</v>
      </c>
      <c r="I1473" s="10">
        <v>496232.04421184101</v>
      </c>
      <c r="J1473" s="23">
        <f t="shared" si="45"/>
        <v>-21.959101087995805</v>
      </c>
    </row>
    <row r="1474" spans="1:10">
      <c r="A1474" t="s">
        <v>115</v>
      </c>
      <c r="B1474" t="s">
        <v>383</v>
      </c>
      <c r="C1474" s="20">
        <v>2027</v>
      </c>
      <c r="D1474" t="s">
        <v>208</v>
      </c>
      <c r="E1474" s="22">
        <v>77728.951630458003</v>
      </c>
      <c r="F1474" s="22">
        <v>56805.936451773603</v>
      </c>
      <c r="G1474" s="10">
        <v>58111.193082399397</v>
      </c>
      <c r="H1474" s="23">
        <f t="shared" ref="H1474:H1537" si="46">G1474-F1474</f>
        <v>1305.2566306257941</v>
      </c>
      <c r="I1474" s="10">
        <v>79797.470315957704</v>
      </c>
      <c r="J1474" s="23">
        <f t="shared" ref="J1474:J1537" si="47">I1474-E1474</f>
        <v>2068.518685499701</v>
      </c>
    </row>
    <row r="1475" spans="1:10">
      <c r="A1475" t="s">
        <v>115</v>
      </c>
      <c r="B1475" t="s">
        <v>383</v>
      </c>
      <c r="C1475" s="20">
        <v>2027</v>
      </c>
      <c r="D1475" t="s">
        <v>218</v>
      </c>
      <c r="E1475" s="22">
        <v>211831.295203619</v>
      </c>
      <c r="F1475" s="22">
        <v>211386.86619007299</v>
      </c>
      <c r="G1475" s="10">
        <v>212909.016184801</v>
      </c>
      <c r="H1475" s="23">
        <f t="shared" si="46"/>
        <v>1522.1499947280099</v>
      </c>
      <c r="I1475" s="10">
        <v>216695.74168713801</v>
      </c>
      <c r="J1475" s="23">
        <f t="shared" si="47"/>
        <v>4864.4464835190156</v>
      </c>
    </row>
    <row r="1476" spans="1:10">
      <c r="A1476" t="s">
        <v>115</v>
      </c>
      <c r="B1476" t="s">
        <v>383</v>
      </c>
      <c r="C1476" s="20">
        <v>2027</v>
      </c>
      <c r="D1476" t="s">
        <v>222</v>
      </c>
      <c r="E1476" s="22">
        <v>312205.54693535902</v>
      </c>
      <c r="F1476" s="22">
        <v>320737.48488751298</v>
      </c>
      <c r="G1476" s="10">
        <v>324000.19164164597</v>
      </c>
      <c r="H1476" s="23">
        <f t="shared" si="46"/>
        <v>3262.7067541329889</v>
      </c>
      <c r="I1476" s="10">
        <v>320735.61575477198</v>
      </c>
      <c r="J1476" s="23">
        <f t="shared" si="47"/>
        <v>8530.0688194129616</v>
      </c>
    </row>
    <row r="1477" spans="1:10">
      <c r="A1477" t="s">
        <v>115</v>
      </c>
      <c r="B1477" t="s">
        <v>383</v>
      </c>
      <c r="C1477" s="20">
        <v>2027</v>
      </c>
      <c r="D1477" t="s">
        <v>226</v>
      </c>
      <c r="E1477" s="22">
        <v>201828.489453941</v>
      </c>
      <c r="F1477" s="22">
        <v>181813.21406891901</v>
      </c>
      <c r="G1477" s="10">
        <v>182364.70096652099</v>
      </c>
      <c r="H1477" s="23">
        <f t="shared" si="46"/>
        <v>551.48689760197885</v>
      </c>
      <c r="I1477" s="10">
        <v>206665.47518705399</v>
      </c>
      <c r="J1477" s="23">
        <f t="shared" si="47"/>
        <v>4836.9857331129897</v>
      </c>
    </row>
    <row r="1478" spans="1:10">
      <c r="A1478" t="s">
        <v>115</v>
      </c>
      <c r="B1478" t="s">
        <v>383</v>
      </c>
      <c r="C1478" s="20">
        <v>2027</v>
      </c>
      <c r="D1478" t="s">
        <v>254</v>
      </c>
      <c r="E1478" s="22">
        <v>34415.921777513402</v>
      </c>
      <c r="F1478" s="22">
        <v>4455.3113275717997</v>
      </c>
      <c r="G1478" s="10">
        <v>4539.0707864093602</v>
      </c>
      <c r="H1478" s="23">
        <f t="shared" si="46"/>
        <v>83.759458837560487</v>
      </c>
      <c r="I1478" s="10">
        <v>34415.740535177501</v>
      </c>
      <c r="J1478" s="23">
        <f t="shared" si="47"/>
        <v>-0.18124233590060612</v>
      </c>
    </row>
    <row r="1479" spans="1:10">
      <c r="A1479" t="s">
        <v>115</v>
      </c>
      <c r="B1479" t="s">
        <v>383</v>
      </c>
      <c r="C1479" s="20">
        <v>2028</v>
      </c>
      <c r="D1479" t="s">
        <v>232</v>
      </c>
      <c r="E1479" s="22">
        <v>8773.8452544875599</v>
      </c>
      <c r="F1479" s="22">
        <v>7535.40099767632</v>
      </c>
      <c r="G1479" s="10">
        <v>7756.3022027525403</v>
      </c>
      <c r="H1479" s="23">
        <f t="shared" si="46"/>
        <v>220.90120507622032</v>
      </c>
      <c r="I1479" s="10">
        <v>8770.0285438298397</v>
      </c>
      <c r="J1479" s="23">
        <f t="shared" si="47"/>
        <v>-3.8167106577202503</v>
      </c>
    </row>
    <row r="1480" spans="1:10">
      <c r="A1480" t="s">
        <v>115</v>
      </c>
      <c r="B1480" t="s">
        <v>383</v>
      </c>
      <c r="C1480" s="20">
        <v>2028</v>
      </c>
      <c r="D1480" t="s">
        <v>272</v>
      </c>
      <c r="E1480" s="22">
        <v>504688.658525565</v>
      </c>
      <c r="F1480" s="22">
        <v>156413.268943723</v>
      </c>
      <c r="G1480" s="10">
        <v>160846.922730166</v>
      </c>
      <c r="H1480" s="23">
        <f t="shared" si="46"/>
        <v>4433.6537864429993</v>
      </c>
      <c r="I1480" s="10">
        <v>504641.50422848598</v>
      </c>
      <c r="J1480" s="23">
        <f t="shared" si="47"/>
        <v>-47.154297079017852</v>
      </c>
    </row>
    <row r="1481" spans="1:10">
      <c r="A1481" t="s">
        <v>115</v>
      </c>
      <c r="B1481" t="s">
        <v>383</v>
      </c>
      <c r="C1481" s="20">
        <v>2028</v>
      </c>
      <c r="D1481" t="s">
        <v>208</v>
      </c>
      <c r="E1481" s="22">
        <v>79095.493837613496</v>
      </c>
      <c r="F1481" s="22">
        <v>55596.189600826903</v>
      </c>
      <c r="G1481" s="10">
        <v>57386.905439017297</v>
      </c>
      <c r="H1481" s="23">
        <f t="shared" si="46"/>
        <v>1790.7158381903937</v>
      </c>
      <c r="I1481" s="10">
        <v>81925.343160144403</v>
      </c>
      <c r="J1481" s="23">
        <f t="shared" si="47"/>
        <v>2829.8493225309066</v>
      </c>
    </row>
    <row r="1482" spans="1:10">
      <c r="A1482" t="s">
        <v>115</v>
      </c>
      <c r="B1482" t="s">
        <v>383</v>
      </c>
      <c r="C1482" s="20">
        <v>2028</v>
      </c>
      <c r="D1482" t="s">
        <v>218</v>
      </c>
      <c r="E1482" s="22">
        <v>215088.176590608</v>
      </c>
      <c r="F1482" s="22">
        <v>209391.89982149299</v>
      </c>
      <c r="G1482" s="10">
        <v>211969.53183275199</v>
      </c>
      <c r="H1482" s="23">
        <f t="shared" si="46"/>
        <v>2577.6320112590038</v>
      </c>
      <c r="I1482" s="10">
        <v>221718.887562572</v>
      </c>
      <c r="J1482" s="23">
        <f t="shared" si="47"/>
        <v>6630.7109719639993</v>
      </c>
    </row>
    <row r="1483" spans="1:10">
      <c r="A1483" t="s">
        <v>115</v>
      </c>
      <c r="B1483" t="s">
        <v>383</v>
      </c>
      <c r="C1483" s="20">
        <v>2028</v>
      </c>
      <c r="D1483" t="s">
        <v>222</v>
      </c>
      <c r="E1483" s="22">
        <v>316979.39863553998</v>
      </c>
      <c r="F1483" s="22">
        <v>307277.70110342099</v>
      </c>
      <c r="G1483" s="10">
        <v>311706.009887736</v>
      </c>
      <c r="H1483" s="23">
        <f t="shared" si="46"/>
        <v>4428.3087843150133</v>
      </c>
      <c r="I1483" s="10">
        <v>328616.46234242298</v>
      </c>
      <c r="J1483" s="23">
        <f t="shared" si="47"/>
        <v>11637.063706882996</v>
      </c>
    </row>
    <row r="1484" spans="1:10">
      <c r="A1484" t="s">
        <v>115</v>
      </c>
      <c r="B1484" t="s">
        <v>383</v>
      </c>
      <c r="C1484" s="20">
        <v>2028</v>
      </c>
      <c r="D1484" t="s">
        <v>226</v>
      </c>
      <c r="E1484" s="22">
        <v>205500.927605131</v>
      </c>
      <c r="F1484" s="22">
        <v>172145.03556687801</v>
      </c>
      <c r="G1484" s="10">
        <v>172998.157472433</v>
      </c>
      <c r="H1484" s="23">
        <f t="shared" si="46"/>
        <v>853.12190555498819</v>
      </c>
      <c r="I1484" s="10">
        <v>212112.340383506</v>
      </c>
      <c r="J1484" s="23">
        <f t="shared" si="47"/>
        <v>6611.4127783750009</v>
      </c>
    </row>
    <row r="1485" spans="1:10">
      <c r="A1485" t="s">
        <v>115</v>
      </c>
      <c r="B1485" t="s">
        <v>383</v>
      </c>
      <c r="C1485" s="20">
        <v>2028</v>
      </c>
      <c r="D1485" t="s">
        <v>254</v>
      </c>
      <c r="E1485" s="22">
        <v>34427.0200327438</v>
      </c>
      <c r="F1485" s="22">
        <v>4383.01822361634</v>
      </c>
      <c r="G1485" s="10">
        <v>4491.2977178483097</v>
      </c>
      <c r="H1485" s="23">
        <f t="shared" si="46"/>
        <v>108.27949423196969</v>
      </c>
      <c r="I1485" s="10">
        <v>34426.652062892601</v>
      </c>
      <c r="J1485" s="23">
        <f t="shared" si="47"/>
        <v>-0.36796985119872261</v>
      </c>
    </row>
    <row r="1486" spans="1:10">
      <c r="A1486" t="s">
        <v>115</v>
      </c>
      <c r="B1486" t="s">
        <v>383</v>
      </c>
      <c r="C1486" s="20">
        <v>2029</v>
      </c>
      <c r="D1486" t="s">
        <v>232</v>
      </c>
      <c r="E1486" s="22">
        <v>8956.2303902729109</v>
      </c>
      <c r="F1486" s="22">
        <v>7344.8645331793296</v>
      </c>
      <c r="G1486" s="10">
        <v>7601.5128732291096</v>
      </c>
      <c r="H1486" s="23">
        <f t="shared" si="46"/>
        <v>256.64834004978002</v>
      </c>
      <c r="I1486" s="10">
        <v>8949.8720445493509</v>
      </c>
      <c r="J1486" s="23">
        <f t="shared" si="47"/>
        <v>-6.3583457235599781</v>
      </c>
    </row>
    <row r="1487" spans="1:10">
      <c r="A1487" t="s">
        <v>115</v>
      </c>
      <c r="B1487" t="s">
        <v>383</v>
      </c>
      <c r="C1487" s="20">
        <v>2029</v>
      </c>
      <c r="D1487" t="s">
        <v>272</v>
      </c>
      <c r="E1487" s="22">
        <v>513138.11168939201</v>
      </c>
      <c r="F1487" s="22">
        <v>157182.15554331301</v>
      </c>
      <c r="G1487" s="10">
        <v>162723.060175302</v>
      </c>
      <c r="H1487" s="23">
        <f t="shared" si="46"/>
        <v>5540.9046319889894</v>
      </c>
      <c r="I1487" s="10">
        <v>513054.70409439103</v>
      </c>
      <c r="J1487" s="23">
        <f t="shared" si="47"/>
        <v>-83.407595000986475</v>
      </c>
    </row>
    <row r="1488" spans="1:10">
      <c r="A1488" t="s">
        <v>115</v>
      </c>
      <c r="B1488" t="s">
        <v>383</v>
      </c>
      <c r="C1488" s="20">
        <v>2029</v>
      </c>
      <c r="D1488" t="s">
        <v>208</v>
      </c>
      <c r="E1488" s="22">
        <v>80582.073138542793</v>
      </c>
      <c r="F1488" s="22">
        <v>54986.474842142801</v>
      </c>
      <c r="G1488" s="10">
        <v>57302.473542253902</v>
      </c>
      <c r="H1488" s="23">
        <f t="shared" si="46"/>
        <v>2315.9987001111003</v>
      </c>
      <c r="I1488" s="10">
        <v>84214.941243806999</v>
      </c>
      <c r="J1488" s="23">
        <f t="shared" si="47"/>
        <v>3632.868105264206</v>
      </c>
    </row>
    <row r="1489" spans="1:10">
      <c r="A1489" t="s">
        <v>115</v>
      </c>
      <c r="B1489" t="s">
        <v>383</v>
      </c>
      <c r="C1489" s="20">
        <v>2029</v>
      </c>
      <c r="D1489" t="s">
        <v>218</v>
      </c>
      <c r="E1489" s="22">
        <v>218522.258526402</v>
      </c>
      <c r="F1489" s="22">
        <v>209156.15323810399</v>
      </c>
      <c r="G1489" s="10">
        <v>212946.302203706</v>
      </c>
      <c r="H1489" s="23">
        <f t="shared" si="46"/>
        <v>3790.148965602013</v>
      </c>
      <c r="I1489" s="10">
        <v>226999.388995758</v>
      </c>
      <c r="J1489" s="23">
        <f t="shared" si="47"/>
        <v>8477.1304693559941</v>
      </c>
    </row>
    <row r="1490" spans="1:10">
      <c r="A1490" t="s">
        <v>115</v>
      </c>
      <c r="B1490" t="s">
        <v>383</v>
      </c>
      <c r="C1490" s="20">
        <v>2029</v>
      </c>
      <c r="D1490" t="s">
        <v>222</v>
      </c>
      <c r="E1490" s="22">
        <v>321840.35191088601</v>
      </c>
      <c r="F1490" s="22">
        <v>297409.50153415499</v>
      </c>
      <c r="G1490" s="10">
        <v>303091.51388963597</v>
      </c>
      <c r="H1490" s="23">
        <f t="shared" si="46"/>
        <v>5682.0123554809834</v>
      </c>
      <c r="I1490" s="10">
        <v>336724.52108083002</v>
      </c>
      <c r="J1490" s="23">
        <f t="shared" si="47"/>
        <v>14884.169169944013</v>
      </c>
    </row>
    <row r="1491" spans="1:10">
      <c r="A1491" t="s">
        <v>115</v>
      </c>
      <c r="B1491" t="s">
        <v>383</v>
      </c>
      <c r="C1491" s="20">
        <v>2029</v>
      </c>
      <c r="D1491" t="s">
        <v>226</v>
      </c>
      <c r="E1491" s="22">
        <v>209383.53749421201</v>
      </c>
      <c r="F1491" s="22">
        <v>165446.602905262</v>
      </c>
      <c r="G1491" s="10">
        <v>166667.06385395699</v>
      </c>
      <c r="H1491" s="23">
        <f t="shared" si="46"/>
        <v>1220.4609486949921</v>
      </c>
      <c r="I1491" s="10">
        <v>217860.62154228799</v>
      </c>
      <c r="J1491" s="23">
        <f t="shared" si="47"/>
        <v>8477.0840480759798</v>
      </c>
    </row>
    <row r="1492" spans="1:10">
      <c r="A1492" t="s">
        <v>115</v>
      </c>
      <c r="B1492" t="s">
        <v>383</v>
      </c>
      <c r="C1492" s="20">
        <v>2029</v>
      </c>
      <c r="D1492" t="s">
        <v>254</v>
      </c>
      <c r="E1492" s="22">
        <v>34407.885137564001</v>
      </c>
      <c r="F1492" s="22">
        <v>4315.0212706552402</v>
      </c>
      <c r="G1492" s="10">
        <v>4446.3487782668799</v>
      </c>
      <c r="H1492" s="23">
        <f t="shared" si="46"/>
        <v>131.3275076116397</v>
      </c>
      <c r="I1492" s="10">
        <v>34407.261123561402</v>
      </c>
      <c r="J1492" s="23">
        <f t="shared" si="47"/>
        <v>-0.62401400259841466</v>
      </c>
    </row>
    <row r="1493" spans="1:10">
      <c r="A1493" t="s">
        <v>115</v>
      </c>
      <c r="B1493" t="s">
        <v>383</v>
      </c>
      <c r="C1493" s="20">
        <v>2030</v>
      </c>
      <c r="D1493" t="s">
        <v>232</v>
      </c>
      <c r="E1493" s="22">
        <v>9157.5137877030702</v>
      </c>
      <c r="F1493" s="22">
        <v>7243.6518763639397</v>
      </c>
      <c r="G1493" s="10">
        <v>7534.1991427099401</v>
      </c>
      <c r="H1493" s="23">
        <f t="shared" si="46"/>
        <v>290.54726634600047</v>
      </c>
      <c r="I1493" s="10">
        <v>9147.8901189157405</v>
      </c>
      <c r="J1493" s="23">
        <f t="shared" si="47"/>
        <v>-9.6236687873297342</v>
      </c>
    </row>
    <row r="1494" spans="1:10">
      <c r="A1494" t="s">
        <v>115</v>
      </c>
      <c r="B1494" t="s">
        <v>383</v>
      </c>
      <c r="C1494" s="20">
        <v>2030</v>
      </c>
      <c r="D1494" t="s">
        <v>272</v>
      </c>
      <c r="E1494" s="22">
        <v>521527.90936617902</v>
      </c>
      <c r="F1494" s="22">
        <v>158415.553323545</v>
      </c>
      <c r="G1494" s="10">
        <v>165089.53376645601</v>
      </c>
      <c r="H1494" s="23">
        <f t="shared" si="46"/>
        <v>6673.9804429110081</v>
      </c>
      <c r="I1494" s="10">
        <v>521396.110534226</v>
      </c>
      <c r="J1494" s="23">
        <f t="shared" si="47"/>
        <v>-131.79883195302682</v>
      </c>
    </row>
    <row r="1495" spans="1:10">
      <c r="A1495" t="s">
        <v>115</v>
      </c>
      <c r="B1495" t="s">
        <v>383</v>
      </c>
      <c r="C1495" s="20">
        <v>2030</v>
      </c>
      <c r="D1495" t="s">
        <v>208</v>
      </c>
      <c r="E1495" s="22">
        <v>82155.998089683504</v>
      </c>
      <c r="F1495" s="22">
        <v>54762.662237949502</v>
      </c>
      <c r="G1495" s="10">
        <v>57645.526327699503</v>
      </c>
      <c r="H1495" s="23">
        <f t="shared" si="46"/>
        <v>2882.8640897500009</v>
      </c>
      <c r="I1495" s="10">
        <v>86636.697880774096</v>
      </c>
      <c r="J1495" s="23">
        <f t="shared" si="47"/>
        <v>4480.699791090592</v>
      </c>
    </row>
    <row r="1496" spans="1:10">
      <c r="A1496" t="s">
        <v>115</v>
      </c>
      <c r="B1496" t="s">
        <v>383</v>
      </c>
      <c r="C1496" s="20">
        <v>2030</v>
      </c>
      <c r="D1496" t="s">
        <v>218</v>
      </c>
      <c r="E1496" s="22">
        <v>222068.01397787701</v>
      </c>
      <c r="F1496" s="22">
        <v>209962.38675516599</v>
      </c>
      <c r="G1496" s="10">
        <v>215101.066136293</v>
      </c>
      <c r="H1496" s="23">
        <f t="shared" si="46"/>
        <v>5138.6793811270036</v>
      </c>
      <c r="I1496" s="10">
        <v>232474.55718416299</v>
      </c>
      <c r="J1496" s="23">
        <f t="shared" si="47"/>
        <v>10406.543206285976</v>
      </c>
    </row>
    <row r="1497" spans="1:10">
      <c r="A1497" t="s">
        <v>115</v>
      </c>
      <c r="B1497" t="s">
        <v>383</v>
      </c>
      <c r="C1497" s="20">
        <v>2030</v>
      </c>
      <c r="D1497" t="s">
        <v>222</v>
      </c>
      <c r="E1497" s="22">
        <v>326727.49013800698</v>
      </c>
      <c r="F1497" s="22">
        <v>289836.293920275</v>
      </c>
      <c r="G1497" s="10">
        <v>296867.39898945502</v>
      </c>
      <c r="H1497" s="23">
        <f t="shared" si="46"/>
        <v>7031.1050691800192</v>
      </c>
      <c r="I1497" s="10">
        <v>345002.66293452698</v>
      </c>
      <c r="J1497" s="23">
        <f t="shared" si="47"/>
        <v>18275.172796519997</v>
      </c>
    </row>
    <row r="1498" spans="1:10">
      <c r="A1498" t="s">
        <v>115</v>
      </c>
      <c r="B1498" t="s">
        <v>383</v>
      </c>
      <c r="C1498" s="20">
        <v>2030</v>
      </c>
      <c r="D1498" t="s">
        <v>226</v>
      </c>
      <c r="E1498" s="22">
        <v>213416.56574768299</v>
      </c>
      <c r="F1498" s="22">
        <v>160760.22764402401</v>
      </c>
      <c r="G1498" s="10">
        <v>162416.19889017899</v>
      </c>
      <c r="H1498" s="23">
        <f t="shared" si="46"/>
        <v>1655.9712461549789</v>
      </c>
      <c r="I1498" s="10">
        <v>223856.01156337</v>
      </c>
      <c r="J1498" s="23">
        <f t="shared" si="47"/>
        <v>10439.44581568701</v>
      </c>
    </row>
    <row r="1499" spans="1:10">
      <c r="A1499" t="s">
        <v>115</v>
      </c>
      <c r="B1499" t="s">
        <v>383</v>
      </c>
      <c r="C1499" s="20">
        <v>2030</v>
      </c>
      <c r="D1499" t="s">
        <v>254</v>
      </c>
      <c r="E1499" s="22">
        <v>34358.112739211203</v>
      </c>
      <c r="F1499" s="22">
        <v>4246.3423552074</v>
      </c>
      <c r="G1499" s="10">
        <v>4399.0513110961001</v>
      </c>
      <c r="H1499" s="23">
        <f t="shared" si="46"/>
        <v>152.70895588870007</v>
      </c>
      <c r="I1499" s="10">
        <v>34357.158462389802</v>
      </c>
      <c r="J1499" s="23">
        <f t="shared" si="47"/>
        <v>-0.95427682140143588</v>
      </c>
    </row>
    <row r="1500" spans="1:10">
      <c r="A1500" t="s">
        <v>115</v>
      </c>
      <c r="B1500" t="s">
        <v>383</v>
      </c>
      <c r="C1500" s="20">
        <v>2031</v>
      </c>
      <c r="D1500" t="s">
        <v>232</v>
      </c>
      <c r="E1500" s="22">
        <v>9376.1037072856798</v>
      </c>
      <c r="F1500" s="22">
        <v>7199.8984410781504</v>
      </c>
      <c r="G1500" s="10">
        <v>7523.5387936035704</v>
      </c>
      <c r="H1500" s="23">
        <f t="shared" si="46"/>
        <v>323.64035252541998</v>
      </c>
      <c r="I1500" s="10">
        <v>9362.4074228011905</v>
      </c>
      <c r="J1500" s="23">
        <f t="shared" si="47"/>
        <v>-13.696284484489297</v>
      </c>
    </row>
    <row r="1501" spans="1:10">
      <c r="A1501" t="s">
        <v>115</v>
      </c>
      <c r="B1501" t="s">
        <v>383</v>
      </c>
      <c r="C1501" s="20">
        <v>2031</v>
      </c>
      <c r="D1501" t="s">
        <v>272</v>
      </c>
      <c r="E1501" s="22">
        <v>529695.078570702</v>
      </c>
      <c r="F1501" s="22">
        <v>159796.35657376499</v>
      </c>
      <c r="G1501" s="10">
        <v>167624.55914584</v>
      </c>
      <c r="H1501" s="23">
        <f t="shared" si="46"/>
        <v>7828.2025720750098</v>
      </c>
      <c r="I1501" s="10">
        <v>529501.77046828205</v>
      </c>
      <c r="J1501" s="23">
        <f t="shared" si="47"/>
        <v>-193.30810241994914</v>
      </c>
    </row>
    <row r="1502" spans="1:10">
      <c r="A1502" t="s">
        <v>115</v>
      </c>
      <c r="B1502" t="s">
        <v>383</v>
      </c>
      <c r="C1502" s="20">
        <v>2031</v>
      </c>
      <c r="D1502" t="s">
        <v>208</v>
      </c>
      <c r="E1502" s="22">
        <v>83793.150118828693</v>
      </c>
      <c r="F1502" s="22">
        <v>54712.214609399402</v>
      </c>
      <c r="G1502" s="10">
        <v>58199.843428685599</v>
      </c>
      <c r="H1502" s="23">
        <f t="shared" si="46"/>
        <v>3487.6288192861975</v>
      </c>
      <c r="I1502" s="10">
        <v>89169.706996492096</v>
      </c>
      <c r="J1502" s="23">
        <f t="shared" si="47"/>
        <v>5376.5568776634027</v>
      </c>
    </row>
    <row r="1503" spans="1:10">
      <c r="A1503" t="s">
        <v>115</v>
      </c>
      <c r="B1503" t="s">
        <v>383</v>
      </c>
      <c r="C1503" s="20">
        <v>2031</v>
      </c>
      <c r="D1503" t="s">
        <v>218</v>
      </c>
      <c r="E1503" s="22">
        <v>225678.91013415501</v>
      </c>
      <c r="F1503" s="22">
        <v>211237.525624915</v>
      </c>
      <c r="G1503" s="10">
        <v>217838.52712465101</v>
      </c>
      <c r="H1503" s="23">
        <f t="shared" si="46"/>
        <v>6601.0014997360122</v>
      </c>
      <c r="I1503" s="10">
        <v>238100.557779275</v>
      </c>
      <c r="J1503" s="23">
        <f t="shared" si="47"/>
        <v>12421.647645119985</v>
      </c>
    </row>
    <row r="1504" spans="1:10">
      <c r="A1504" t="s">
        <v>115</v>
      </c>
      <c r="B1504" t="s">
        <v>383</v>
      </c>
      <c r="C1504" s="20">
        <v>2031</v>
      </c>
      <c r="D1504" t="s">
        <v>222</v>
      </c>
      <c r="E1504" s="22">
        <v>331575.57410966197</v>
      </c>
      <c r="F1504" s="22">
        <v>283600.27879152499</v>
      </c>
      <c r="G1504" s="10">
        <v>292077.17059703002</v>
      </c>
      <c r="H1504" s="23">
        <f t="shared" si="46"/>
        <v>8476.8918055050308</v>
      </c>
      <c r="I1504" s="10">
        <v>353389.58689310902</v>
      </c>
      <c r="J1504" s="23">
        <f t="shared" si="47"/>
        <v>21814.012783447048</v>
      </c>
    </row>
    <row r="1505" spans="1:10">
      <c r="A1505" t="s">
        <v>115</v>
      </c>
      <c r="B1505" t="s">
        <v>383</v>
      </c>
      <c r="C1505" s="20">
        <v>2031</v>
      </c>
      <c r="D1505" t="s">
        <v>226</v>
      </c>
      <c r="E1505" s="22">
        <v>217552.96865546299</v>
      </c>
      <c r="F1505" s="22">
        <v>157269.74660356401</v>
      </c>
      <c r="G1505" s="10">
        <v>159427.93543122901</v>
      </c>
      <c r="H1505" s="23">
        <f t="shared" si="46"/>
        <v>2158.1888276649988</v>
      </c>
      <c r="I1505" s="10">
        <v>230057.42281729399</v>
      </c>
      <c r="J1505" s="23">
        <f t="shared" si="47"/>
        <v>12504.454161831003</v>
      </c>
    </row>
    <row r="1506" spans="1:10">
      <c r="A1506" t="s">
        <v>115</v>
      </c>
      <c r="B1506" t="s">
        <v>383</v>
      </c>
      <c r="C1506" s="20">
        <v>2031</v>
      </c>
      <c r="D1506" t="s">
        <v>254</v>
      </c>
      <c r="E1506" s="22">
        <v>34255.283279324402</v>
      </c>
      <c r="F1506" s="22">
        <v>4179.6505657036396</v>
      </c>
      <c r="G1506" s="10">
        <v>4352.6686117824102</v>
      </c>
      <c r="H1506" s="23">
        <f t="shared" si="46"/>
        <v>173.01804607877057</v>
      </c>
      <c r="I1506" s="10">
        <v>34253.919365265698</v>
      </c>
      <c r="J1506" s="23">
        <f t="shared" si="47"/>
        <v>-1.3639140587038128</v>
      </c>
    </row>
    <row r="1507" spans="1:10">
      <c r="A1507" t="s">
        <v>115</v>
      </c>
      <c r="B1507" t="s">
        <v>383</v>
      </c>
      <c r="C1507" s="20">
        <v>2032</v>
      </c>
      <c r="D1507" t="s">
        <v>232</v>
      </c>
      <c r="E1507" s="22">
        <v>9611.9306344063298</v>
      </c>
      <c r="F1507" s="22">
        <v>7195.5999266424897</v>
      </c>
      <c r="G1507" s="10">
        <v>7552.1126249187701</v>
      </c>
      <c r="H1507" s="23">
        <f t="shared" si="46"/>
        <v>356.51269827628039</v>
      </c>
      <c r="I1507" s="10">
        <v>9593.2618594135602</v>
      </c>
      <c r="J1507" s="23">
        <f t="shared" si="47"/>
        <v>-18.668774992769613</v>
      </c>
    </row>
    <row r="1508" spans="1:10">
      <c r="A1508" t="s">
        <v>115</v>
      </c>
      <c r="B1508" t="s">
        <v>383</v>
      </c>
      <c r="C1508" s="20">
        <v>2032</v>
      </c>
      <c r="D1508" t="s">
        <v>272</v>
      </c>
      <c r="E1508" s="22">
        <v>537552.97877174499</v>
      </c>
      <c r="F1508" s="22">
        <v>161474.49184605299</v>
      </c>
      <c r="G1508" s="10">
        <v>170490.57460842101</v>
      </c>
      <c r="H1508" s="23">
        <f t="shared" si="46"/>
        <v>9016.0827623680234</v>
      </c>
      <c r="I1508" s="10">
        <v>537284.20595619699</v>
      </c>
      <c r="J1508" s="23">
        <f t="shared" si="47"/>
        <v>-268.77281554799993</v>
      </c>
    </row>
    <row r="1509" spans="1:10">
      <c r="A1509" t="s">
        <v>115</v>
      </c>
      <c r="B1509" t="s">
        <v>383</v>
      </c>
      <c r="C1509" s="20">
        <v>2032</v>
      </c>
      <c r="D1509" t="s">
        <v>208</v>
      </c>
      <c r="E1509" s="22">
        <v>85489.750096413904</v>
      </c>
      <c r="F1509" s="22">
        <v>54848.095079053499</v>
      </c>
      <c r="G1509" s="10">
        <v>58983.855811727997</v>
      </c>
      <c r="H1509" s="23">
        <f t="shared" si="46"/>
        <v>4135.7607326744983</v>
      </c>
      <c r="I1509" s="10">
        <v>91808.470759101503</v>
      </c>
      <c r="J1509" s="23">
        <f t="shared" si="47"/>
        <v>6318.7206626875995</v>
      </c>
    </row>
    <row r="1510" spans="1:10">
      <c r="A1510" t="s">
        <v>115</v>
      </c>
      <c r="B1510" t="s">
        <v>383</v>
      </c>
      <c r="C1510" s="20">
        <v>2032</v>
      </c>
      <c r="D1510" t="s">
        <v>218</v>
      </c>
      <c r="E1510" s="22">
        <v>229338.034323172</v>
      </c>
      <c r="F1510" s="22">
        <v>213012.077960959</v>
      </c>
      <c r="G1510" s="10">
        <v>221187.357647614</v>
      </c>
      <c r="H1510" s="23">
        <f t="shared" si="46"/>
        <v>8175.2796866550052</v>
      </c>
      <c r="I1510" s="10">
        <v>243856.95552281101</v>
      </c>
      <c r="J1510" s="23">
        <f t="shared" si="47"/>
        <v>14518.921199639008</v>
      </c>
    </row>
    <row r="1511" spans="1:10">
      <c r="A1511" t="s">
        <v>115</v>
      </c>
      <c r="B1511" t="s">
        <v>383</v>
      </c>
      <c r="C1511" s="20">
        <v>2032</v>
      </c>
      <c r="D1511" t="s">
        <v>222</v>
      </c>
      <c r="E1511" s="22">
        <v>336365.08175918797</v>
      </c>
      <c r="F1511" s="22">
        <v>278608.03906584001</v>
      </c>
      <c r="G1511" s="10">
        <v>288636.13492746197</v>
      </c>
      <c r="H1511" s="23">
        <f t="shared" si="46"/>
        <v>10028.095861621958</v>
      </c>
      <c r="I1511" s="10">
        <v>361859.19410351902</v>
      </c>
      <c r="J1511" s="23">
        <f t="shared" si="47"/>
        <v>25494.11234433105</v>
      </c>
    </row>
    <row r="1512" spans="1:10">
      <c r="A1512" t="s">
        <v>115</v>
      </c>
      <c r="B1512" t="s">
        <v>383</v>
      </c>
      <c r="C1512" s="20">
        <v>2032</v>
      </c>
      <c r="D1512" t="s">
        <v>226</v>
      </c>
      <c r="E1512" s="22">
        <v>221781.694052395</v>
      </c>
      <c r="F1512" s="22">
        <v>154985.794411423</v>
      </c>
      <c r="G1512" s="10">
        <v>157717.06668730499</v>
      </c>
      <c r="H1512" s="23">
        <f t="shared" si="46"/>
        <v>2731.2722758819873</v>
      </c>
      <c r="I1512" s="10">
        <v>236449.72289225299</v>
      </c>
      <c r="J1512" s="23">
        <f t="shared" si="47"/>
        <v>14668.028839857987</v>
      </c>
    </row>
    <row r="1513" spans="1:10">
      <c r="A1513" t="s">
        <v>115</v>
      </c>
      <c r="B1513" t="s">
        <v>383</v>
      </c>
      <c r="C1513" s="20">
        <v>2032</v>
      </c>
      <c r="D1513" t="s">
        <v>254</v>
      </c>
      <c r="E1513" s="22">
        <v>34088.318884189997</v>
      </c>
      <c r="F1513" s="22">
        <v>4111.8667197330296</v>
      </c>
      <c r="G1513" s="10">
        <v>4303.7751806773804</v>
      </c>
      <c r="H1513" s="23">
        <f t="shared" si="46"/>
        <v>191.90846094435074</v>
      </c>
      <c r="I1513" s="10">
        <v>34086.461280867603</v>
      </c>
      <c r="J1513" s="23">
        <f t="shared" si="47"/>
        <v>-1.857603322394425</v>
      </c>
    </row>
    <row r="1514" spans="1:10">
      <c r="A1514" t="s">
        <v>115</v>
      </c>
      <c r="B1514" t="s">
        <v>383</v>
      </c>
      <c r="C1514" s="20">
        <v>2033</v>
      </c>
      <c r="D1514" t="s">
        <v>232</v>
      </c>
      <c r="E1514" s="22">
        <v>9864.5590616968493</v>
      </c>
      <c r="F1514" s="22">
        <v>7213.9345138005801</v>
      </c>
      <c r="G1514" s="10">
        <v>7602.8361313503801</v>
      </c>
      <c r="H1514" s="23">
        <f t="shared" si="46"/>
        <v>388.90161754979999</v>
      </c>
      <c r="I1514" s="10">
        <v>9839.9045013670893</v>
      </c>
      <c r="J1514" s="23">
        <f t="shared" si="47"/>
        <v>-24.654560329759988</v>
      </c>
    </row>
    <row r="1515" spans="1:10">
      <c r="A1515" t="s">
        <v>115</v>
      </c>
      <c r="B1515" t="s">
        <v>383</v>
      </c>
      <c r="C1515" s="20">
        <v>2033</v>
      </c>
      <c r="D1515" t="s">
        <v>272</v>
      </c>
      <c r="E1515" s="22">
        <v>545059.42946210899</v>
      </c>
      <c r="F1515" s="22">
        <v>163368.783286511</v>
      </c>
      <c r="G1515" s="10">
        <v>173607.86723671001</v>
      </c>
      <c r="H1515" s="23">
        <f t="shared" si="46"/>
        <v>10239.083950199012</v>
      </c>
      <c r="I1515" s="10">
        <v>544700.38172210602</v>
      </c>
      <c r="J1515" s="23">
        <f t="shared" si="47"/>
        <v>-359.04774000297766</v>
      </c>
    </row>
    <row r="1516" spans="1:10">
      <c r="A1516" t="s">
        <v>115</v>
      </c>
      <c r="B1516" t="s">
        <v>383</v>
      </c>
      <c r="C1516" s="20">
        <v>2033</v>
      </c>
      <c r="D1516" t="s">
        <v>208</v>
      </c>
      <c r="E1516" s="22">
        <v>87241.180608612194</v>
      </c>
      <c r="F1516" s="22">
        <v>55118.9950055355</v>
      </c>
      <c r="G1516" s="10">
        <v>59943.004150861998</v>
      </c>
      <c r="H1516" s="23">
        <f t="shared" si="46"/>
        <v>4824.0091453264977</v>
      </c>
      <c r="I1516" s="10">
        <v>94543.439215228296</v>
      </c>
      <c r="J1516" s="23">
        <f t="shared" si="47"/>
        <v>7302.258606616102</v>
      </c>
    </row>
    <row r="1517" spans="1:10">
      <c r="A1517" t="s">
        <v>115</v>
      </c>
      <c r="B1517" t="s">
        <v>383</v>
      </c>
      <c r="C1517" s="20">
        <v>2033</v>
      </c>
      <c r="D1517" t="s">
        <v>218</v>
      </c>
      <c r="E1517" s="22">
        <v>233026.98173544099</v>
      </c>
      <c r="F1517" s="22">
        <v>215113.55604018399</v>
      </c>
      <c r="G1517" s="10">
        <v>224962.62840764999</v>
      </c>
      <c r="H1517" s="23">
        <f t="shared" si="46"/>
        <v>9849.0723674659966</v>
      </c>
      <c r="I1517" s="10">
        <v>249717.66641273399</v>
      </c>
      <c r="J1517" s="23">
        <f t="shared" si="47"/>
        <v>16690.684677293</v>
      </c>
    </row>
    <row r="1518" spans="1:10">
      <c r="A1518" t="s">
        <v>115</v>
      </c>
      <c r="B1518" t="s">
        <v>383</v>
      </c>
      <c r="C1518" s="20">
        <v>2033</v>
      </c>
      <c r="D1518" t="s">
        <v>222</v>
      </c>
      <c r="E1518" s="22">
        <v>341086.25555513299</v>
      </c>
      <c r="F1518" s="22">
        <v>274530.86494342698</v>
      </c>
      <c r="G1518" s="10">
        <v>286211.94362940302</v>
      </c>
      <c r="H1518" s="23">
        <f t="shared" si="46"/>
        <v>11681.078685976041</v>
      </c>
      <c r="I1518" s="10">
        <v>370388.04380476201</v>
      </c>
      <c r="J1518" s="23">
        <f t="shared" si="47"/>
        <v>29301.788249629026</v>
      </c>
    </row>
    <row r="1519" spans="1:10">
      <c r="A1519" t="s">
        <v>115</v>
      </c>
      <c r="B1519" t="s">
        <v>383</v>
      </c>
      <c r="C1519" s="20">
        <v>2033</v>
      </c>
      <c r="D1519" t="s">
        <v>226</v>
      </c>
      <c r="E1519" s="22">
        <v>226084.07903835099</v>
      </c>
      <c r="F1519" s="22">
        <v>153608.51486046001</v>
      </c>
      <c r="G1519" s="10">
        <v>156982.44646113599</v>
      </c>
      <c r="H1519" s="23">
        <f t="shared" si="46"/>
        <v>3373.9316006759764</v>
      </c>
      <c r="I1519" s="10">
        <v>243003.80859767401</v>
      </c>
      <c r="J1519" s="23">
        <f t="shared" si="47"/>
        <v>16919.729559323023</v>
      </c>
    </row>
    <row r="1520" spans="1:10">
      <c r="A1520" t="s">
        <v>115</v>
      </c>
      <c r="B1520" t="s">
        <v>383</v>
      </c>
      <c r="C1520" s="20">
        <v>2033</v>
      </c>
      <c r="D1520" t="s">
        <v>254</v>
      </c>
      <c r="E1520" s="22">
        <v>33871.540682077299</v>
      </c>
      <c r="F1520" s="22">
        <v>4042.8643130048299</v>
      </c>
      <c r="G1520" s="10">
        <v>4252.29720334171</v>
      </c>
      <c r="H1520" s="23">
        <f t="shared" si="46"/>
        <v>209.43289033688006</v>
      </c>
      <c r="I1520" s="10">
        <v>33869.099866803401</v>
      </c>
      <c r="J1520" s="23">
        <f t="shared" si="47"/>
        <v>-2.440815273897897</v>
      </c>
    </row>
    <row r="1521" spans="1:10">
      <c r="A1521" t="s">
        <v>115</v>
      </c>
      <c r="B1521" t="s">
        <v>383</v>
      </c>
      <c r="C1521" s="20">
        <v>2034</v>
      </c>
      <c r="D1521" t="s">
        <v>232</v>
      </c>
      <c r="E1521" s="22">
        <v>10134.269858268101</v>
      </c>
      <c r="F1521" s="22">
        <v>7254.3404183441498</v>
      </c>
      <c r="G1521" s="10">
        <v>7676.0245439495702</v>
      </c>
      <c r="H1521" s="23">
        <f t="shared" si="46"/>
        <v>421.68412560542038</v>
      </c>
      <c r="I1521" s="10">
        <v>10102.4944978288</v>
      </c>
      <c r="J1521" s="23">
        <f t="shared" si="47"/>
        <v>-31.77536043930013</v>
      </c>
    </row>
    <row r="1522" spans="1:10">
      <c r="A1522" t="s">
        <v>115</v>
      </c>
      <c r="B1522" t="s">
        <v>383</v>
      </c>
      <c r="C1522" s="20">
        <v>2034</v>
      </c>
      <c r="D1522" t="s">
        <v>272</v>
      </c>
      <c r="E1522" s="22">
        <v>552366.94687405298</v>
      </c>
      <c r="F1522" s="22">
        <v>165430.362094774</v>
      </c>
      <c r="G1522" s="10">
        <v>176929.43016219899</v>
      </c>
      <c r="H1522" s="23">
        <f t="shared" si="46"/>
        <v>11499.068067424989</v>
      </c>
      <c r="I1522" s="10">
        <v>551902.07869554905</v>
      </c>
      <c r="J1522" s="23">
        <f t="shared" si="47"/>
        <v>-464.86817850393709</v>
      </c>
    </row>
    <row r="1523" spans="1:10">
      <c r="A1523" t="s">
        <v>115</v>
      </c>
      <c r="B1523" t="s">
        <v>383</v>
      </c>
      <c r="C1523" s="20">
        <v>2034</v>
      </c>
      <c r="D1523" t="s">
        <v>208</v>
      </c>
      <c r="E1523" s="22">
        <v>89039.739298889195</v>
      </c>
      <c r="F1523" s="22">
        <v>55490.183025735198</v>
      </c>
      <c r="G1523" s="10">
        <v>61042.637335725798</v>
      </c>
      <c r="H1523" s="23">
        <f t="shared" si="46"/>
        <v>5552.4543099906004</v>
      </c>
      <c r="I1523" s="10">
        <v>97366.541297579504</v>
      </c>
      <c r="J1523" s="23">
        <f t="shared" si="47"/>
        <v>8326.8019986903091</v>
      </c>
    </row>
    <row r="1524" spans="1:10">
      <c r="A1524" t="s">
        <v>115</v>
      </c>
      <c r="B1524" t="s">
        <v>383</v>
      </c>
      <c r="C1524" s="20">
        <v>2034</v>
      </c>
      <c r="D1524" t="s">
        <v>218</v>
      </c>
      <c r="E1524" s="22">
        <v>236731.37028899099</v>
      </c>
      <c r="F1524" s="22">
        <v>217545.70154161999</v>
      </c>
      <c r="G1524" s="10">
        <v>229161.34435344001</v>
      </c>
      <c r="H1524" s="23">
        <f t="shared" si="46"/>
        <v>11615.642811820027</v>
      </c>
      <c r="I1524" s="10">
        <v>255666.35650111301</v>
      </c>
      <c r="J1524" s="23">
        <f t="shared" si="47"/>
        <v>18934.986212122021</v>
      </c>
    </row>
    <row r="1525" spans="1:10">
      <c r="A1525" t="s">
        <v>115</v>
      </c>
      <c r="B1525" t="s">
        <v>383</v>
      </c>
      <c r="C1525" s="20">
        <v>2034</v>
      </c>
      <c r="D1525" t="s">
        <v>222</v>
      </c>
      <c r="E1525" s="22">
        <v>345761.55687273497</v>
      </c>
      <c r="F1525" s="22">
        <v>271315.40175200102</v>
      </c>
      <c r="G1525" s="10">
        <v>284761.825731833</v>
      </c>
      <c r="H1525" s="23">
        <f t="shared" si="46"/>
        <v>13446.423979831976</v>
      </c>
      <c r="I1525" s="10">
        <v>378994.90901390498</v>
      </c>
      <c r="J1525" s="23">
        <f t="shared" si="47"/>
        <v>33233.352141170006</v>
      </c>
    </row>
    <row r="1526" spans="1:10">
      <c r="A1526" t="s">
        <v>115</v>
      </c>
      <c r="B1526" t="s">
        <v>383</v>
      </c>
      <c r="C1526" s="20">
        <v>2034</v>
      </c>
      <c r="D1526" t="s">
        <v>226</v>
      </c>
      <c r="E1526" s="22">
        <v>230470.22166454399</v>
      </c>
      <c r="F1526" s="22">
        <v>152862.48696880299</v>
      </c>
      <c r="G1526" s="10">
        <v>156946.43612800399</v>
      </c>
      <c r="H1526" s="23">
        <f t="shared" si="46"/>
        <v>4083.9491592010017</v>
      </c>
      <c r="I1526" s="10">
        <v>249728.24511568001</v>
      </c>
      <c r="J1526" s="23">
        <f t="shared" si="47"/>
        <v>19258.023451136018</v>
      </c>
    </row>
    <row r="1527" spans="1:10">
      <c r="A1527" t="s">
        <v>115</v>
      </c>
      <c r="B1527" t="s">
        <v>383</v>
      </c>
      <c r="C1527" s="20">
        <v>2034</v>
      </c>
      <c r="D1527" t="s">
        <v>254</v>
      </c>
      <c r="E1527" s="22">
        <v>33652.996828355099</v>
      </c>
      <c r="F1527" s="22">
        <v>3979.12479067189</v>
      </c>
      <c r="G1527" s="10">
        <v>4205.6919264368798</v>
      </c>
      <c r="H1527" s="23">
        <f t="shared" si="46"/>
        <v>226.56713576498987</v>
      </c>
      <c r="I1527" s="10">
        <v>33649.877925897097</v>
      </c>
      <c r="J1527" s="23">
        <f t="shared" si="47"/>
        <v>-3.1189024580016849</v>
      </c>
    </row>
    <row r="1528" spans="1:10">
      <c r="A1528" t="s">
        <v>115</v>
      </c>
      <c r="B1528" t="s">
        <v>383</v>
      </c>
      <c r="C1528" s="20">
        <v>2035</v>
      </c>
      <c r="D1528" t="s">
        <v>232</v>
      </c>
      <c r="E1528" s="22">
        <v>10422.352092482701</v>
      </c>
      <c r="F1528" s="22">
        <v>7311.0147173025898</v>
      </c>
      <c r="G1528" s="10">
        <v>7765.9489273753697</v>
      </c>
      <c r="H1528" s="23">
        <f t="shared" si="46"/>
        <v>454.93421007277993</v>
      </c>
      <c r="I1528" s="10">
        <v>10382.1904120895</v>
      </c>
      <c r="J1528" s="23">
        <f t="shared" si="47"/>
        <v>-40.161680393201095</v>
      </c>
    </row>
    <row r="1529" spans="1:10">
      <c r="A1529" t="s">
        <v>115</v>
      </c>
      <c r="B1529" t="s">
        <v>383</v>
      </c>
      <c r="C1529" s="20">
        <v>2035</v>
      </c>
      <c r="D1529" t="s">
        <v>272</v>
      </c>
      <c r="E1529" s="22">
        <v>559548.49439595104</v>
      </c>
      <c r="F1529" s="22">
        <v>167679.65617863601</v>
      </c>
      <c r="G1529" s="10">
        <v>180479.90195607199</v>
      </c>
      <c r="H1529" s="23">
        <f t="shared" si="46"/>
        <v>12800.245777435979</v>
      </c>
      <c r="I1529" s="10">
        <v>558961.53146092605</v>
      </c>
      <c r="J1529" s="23">
        <f t="shared" si="47"/>
        <v>-586.96293502498884</v>
      </c>
    </row>
    <row r="1530" spans="1:10">
      <c r="A1530" t="s">
        <v>115</v>
      </c>
      <c r="B1530" t="s">
        <v>383</v>
      </c>
      <c r="C1530" s="20">
        <v>2035</v>
      </c>
      <c r="D1530" t="s">
        <v>208</v>
      </c>
      <c r="E1530" s="22">
        <v>90880.982966530501</v>
      </c>
      <c r="F1530" s="22">
        <v>55956.530122747099</v>
      </c>
      <c r="G1530" s="10">
        <v>62275.638838064799</v>
      </c>
      <c r="H1530" s="23">
        <f t="shared" si="46"/>
        <v>6319.1087153176995</v>
      </c>
      <c r="I1530" s="10">
        <v>100272.951283078</v>
      </c>
      <c r="J1530" s="23">
        <f t="shared" si="47"/>
        <v>9391.9683165474999</v>
      </c>
    </row>
    <row r="1531" spans="1:10">
      <c r="A1531" t="s">
        <v>115</v>
      </c>
      <c r="B1531" t="s">
        <v>383</v>
      </c>
      <c r="C1531" s="20">
        <v>2035</v>
      </c>
      <c r="D1531" t="s">
        <v>218</v>
      </c>
      <c r="E1531" s="22">
        <v>240446.779575875</v>
      </c>
      <c r="F1531" s="22">
        <v>220178.45065300199</v>
      </c>
      <c r="G1531" s="10">
        <v>233645.80989788499</v>
      </c>
      <c r="H1531" s="23">
        <f t="shared" si="46"/>
        <v>13467.359244883002</v>
      </c>
      <c r="I1531" s="10">
        <v>261696.64466525699</v>
      </c>
      <c r="J1531" s="23">
        <f t="shared" si="47"/>
        <v>21249.865089381987</v>
      </c>
    </row>
    <row r="1532" spans="1:10">
      <c r="A1532" t="s">
        <v>115</v>
      </c>
      <c r="B1532" t="s">
        <v>383</v>
      </c>
      <c r="C1532" s="20">
        <v>2035</v>
      </c>
      <c r="D1532" t="s">
        <v>222</v>
      </c>
      <c r="E1532" s="22">
        <v>350412.33598678198</v>
      </c>
      <c r="F1532" s="22">
        <v>268855.05740472802</v>
      </c>
      <c r="G1532" s="10">
        <v>284179.66413154098</v>
      </c>
      <c r="H1532" s="23">
        <f t="shared" si="46"/>
        <v>15324.606726812955</v>
      </c>
      <c r="I1532" s="10">
        <v>387697.164048001</v>
      </c>
      <c r="J1532" s="23">
        <f t="shared" si="47"/>
        <v>37284.828061219014</v>
      </c>
    </row>
    <row r="1533" spans="1:10">
      <c r="A1533" t="s">
        <v>115</v>
      </c>
      <c r="B1533" t="s">
        <v>383</v>
      </c>
      <c r="C1533" s="20">
        <v>2035</v>
      </c>
      <c r="D1533" t="s">
        <v>226</v>
      </c>
      <c r="E1533" s="22">
        <v>234945.49273647901</v>
      </c>
      <c r="F1533" s="22">
        <v>152707.38241707699</v>
      </c>
      <c r="G1533" s="10">
        <v>157568.37173569499</v>
      </c>
      <c r="H1533" s="23">
        <f t="shared" si="46"/>
        <v>4860.9893186179979</v>
      </c>
      <c r="I1533" s="10">
        <v>256626.61255713899</v>
      </c>
      <c r="J1533" s="23">
        <f t="shared" si="47"/>
        <v>21681.11982065998</v>
      </c>
    </row>
    <row r="1534" spans="1:10">
      <c r="A1534" t="s">
        <v>115</v>
      </c>
      <c r="B1534" t="s">
        <v>383</v>
      </c>
      <c r="C1534" s="20">
        <v>2035</v>
      </c>
      <c r="D1534" t="s">
        <v>254</v>
      </c>
      <c r="E1534" s="22">
        <v>33451.176271972203</v>
      </c>
      <c r="F1534" s="22">
        <v>3917.05884642607</v>
      </c>
      <c r="G1534" s="10">
        <v>4160.0880478735698</v>
      </c>
      <c r="H1534" s="23">
        <f t="shared" si="46"/>
        <v>243.02920144749987</v>
      </c>
      <c r="I1534" s="10">
        <v>33447.278871464798</v>
      </c>
      <c r="J1534" s="23">
        <f t="shared" si="47"/>
        <v>-3.8974005074051092</v>
      </c>
    </row>
    <row r="1535" spans="1:10">
      <c r="A1535" t="s">
        <v>115</v>
      </c>
      <c r="B1535" t="s">
        <v>383</v>
      </c>
      <c r="C1535" s="20">
        <v>2036</v>
      </c>
      <c r="D1535" t="s">
        <v>232</v>
      </c>
      <c r="E1535" s="22">
        <v>10728.345757995899</v>
      </c>
      <c r="F1535" s="22">
        <v>7386.8208399433497</v>
      </c>
      <c r="G1535" s="10">
        <v>7876.0828678223097</v>
      </c>
      <c r="H1535" s="23">
        <f t="shared" si="46"/>
        <v>489.26202787896</v>
      </c>
      <c r="I1535" s="10">
        <v>10678.3911776571</v>
      </c>
      <c r="J1535" s="23">
        <f t="shared" si="47"/>
        <v>-49.954580338799133</v>
      </c>
    </row>
    <row r="1536" spans="1:10">
      <c r="A1536" t="s">
        <v>115</v>
      </c>
      <c r="B1536" t="s">
        <v>383</v>
      </c>
      <c r="C1536" s="20">
        <v>2036</v>
      </c>
      <c r="D1536" t="s">
        <v>272</v>
      </c>
      <c r="E1536" s="22">
        <v>566641.04002854705</v>
      </c>
      <c r="F1536" s="22">
        <v>170123.78537597801</v>
      </c>
      <c r="G1536" s="10">
        <v>184270.55424889401</v>
      </c>
      <c r="H1536" s="23">
        <f t="shared" si="46"/>
        <v>14146.768872916</v>
      </c>
      <c r="I1536" s="10">
        <v>565915.068561455</v>
      </c>
      <c r="J1536" s="23">
        <f t="shared" si="47"/>
        <v>-725.97146709205117</v>
      </c>
    </row>
    <row r="1537" spans="1:10">
      <c r="A1537" t="s">
        <v>115</v>
      </c>
      <c r="B1537" t="s">
        <v>383</v>
      </c>
      <c r="C1537" s="20">
        <v>2036</v>
      </c>
      <c r="D1537" t="s">
        <v>208</v>
      </c>
      <c r="E1537" s="22">
        <v>92757.440669110598</v>
      </c>
      <c r="F1537" s="22">
        <v>56527.663953612602</v>
      </c>
      <c r="G1537" s="10">
        <v>63653.403077987597</v>
      </c>
      <c r="H1537" s="23">
        <f t="shared" si="46"/>
        <v>7125.7391243749953</v>
      </c>
      <c r="I1537" s="10">
        <v>103253.81590007601</v>
      </c>
      <c r="J1537" s="23">
        <f t="shared" si="47"/>
        <v>10496.375230965408</v>
      </c>
    </row>
    <row r="1538" spans="1:10">
      <c r="A1538" t="s">
        <v>115</v>
      </c>
      <c r="B1538" t="s">
        <v>383</v>
      </c>
      <c r="C1538" s="20">
        <v>2036</v>
      </c>
      <c r="D1538" t="s">
        <v>218</v>
      </c>
      <c r="E1538" s="22">
        <v>244162.608248337</v>
      </c>
      <c r="F1538" s="22">
        <v>223006.46424768801</v>
      </c>
      <c r="G1538" s="10">
        <v>238410.323156125</v>
      </c>
      <c r="H1538" s="23">
        <f t="shared" ref="H1538:H1601" si="48">G1538-F1538</f>
        <v>15403.858908436989</v>
      </c>
      <c r="I1538" s="10">
        <v>267795.29471138702</v>
      </c>
      <c r="J1538" s="23">
        <f t="shared" ref="J1538:J1601" si="49">I1538-E1538</f>
        <v>23632.68646305002</v>
      </c>
    </row>
    <row r="1539" spans="1:10">
      <c r="A1539" t="s">
        <v>115</v>
      </c>
      <c r="B1539" t="s">
        <v>383</v>
      </c>
      <c r="C1539" s="20">
        <v>2036</v>
      </c>
      <c r="D1539" t="s">
        <v>222</v>
      </c>
      <c r="E1539" s="22">
        <v>355042.246282259</v>
      </c>
      <c r="F1539" s="22">
        <v>267153.20111610799</v>
      </c>
      <c r="G1539" s="10">
        <v>284477.185074693</v>
      </c>
      <c r="H1539" s="23">
        <f t="shared" si="48"/>
        <v>17323.983958585013</v>
      </c>
      <c r="I1539" s="10">
        <v>396494.62961773598</v>
      </c>
      <c r="J1539" s="23">
        <f t="shared" si="49"/>
        <v>41452.383335476974</v>
      </c>
    </row>
    <row r="1540" spans="1:10">
      <c r="A1540" t="s">
        <v>115</v>
      </c>
      <c r="B1540" t="s">
        <v>383</v>
      </c>
      <c r="C1540" s="20">
        <v>2036</v>
      </c>
      <c r="D1540" t="s">
        <v>226</v>
      </c>
      <c r="E1540" s="22">
        <v>239500.21033022401</v>
      </c>
      <c r="F1540" s="22">
        <v>153124.44601542901</v>
      </c>
      <c r="G1540" s="10">
        <v>158831.70822770399</v>
      </c>
      <c r="H1540" s="23">
        <f t="shared" si="48"/>
        <v>5707.2622122749744</v>
      </c>
      <c r="I1540" s="10">
        <v>263685.61504529801</v>
      </c>
      <c r="J1540" s="23">
        <f t="shared" si="49"/>
        <v>24185.404715073993</v>
      </c>
    </row>
    <row r="1541" spans="1:10">
      <c r="A1541" t="s">
        <v>115</v>
      </c>
      <c r="B1541" t="s">
        <v>383</v>
      </c>
      <c r="C1541" s="20">
        <v>2036</v>
      </c>
      <c r="D1541" t="s">
        <v>254</v>
      </c>
      <c r="E1541" s="22">
        <v>33272.605800252801</v>
      </c>
      <c r="F1541" s="22">
        <v>3857.2699794567402</v>
      </c>
      <c r="G1541" s="10">
        <v>4116.0857587801502</v>
      </c>
      <c r="H1541" s="23">
        <f t="shared" si="48"/>
        <v>258.81577932340997</v>
      </c>
      <c r="I1541" s="10">
        <v>33267.824025098198</v>
      </c>
      <c r="J1541" s="23">
        <f t="shared" si="49"/>
        <v>-4.7817751546026557</v>
      </c>
    </row>
    <row r="1542" spans="1:10">
      <c r="A1542" t="s">
        <v>115</v>
      </c>
      <c r="B1542" t="s">
        <v>383</v>
      </c>
      <c r="C1542" s="20">
        <v>2037</v>
      </c>
      <c r="D1542" t="s">
        <v>232</v>
      </c>
      <c r="E1542" s="22">
        <v>11051.7141303681</v>
      </c>
      <c r="F1542" s="22">
        <v>7479.09430015009</v>
      </c>
      <c r="G1542" s="10">
        <v>8003.7753545579098</v>
      </c>
      <c r="H1542" s="23">
        <f t="shared" si="48"/>
        <v>524.68105440781983</v>
      </c>
      <c r="I1542" s="10">
        <v>10990.4137947985</v>
      </c>
      <c r="J1542" s="23">
        <f t="shared" si="49"/>
        <v>-61.300335569600065</v>
      </c>
    </row>
    <row r="1543" spans="1:10">
      <c r="A1543" t="s">
        <v>115</v>
      </c>
      <c r="B1543" t="s">
        <v>383</v>
      </c>
      <c r="C1543" s="20">
        <v>2037</v>
      </c>
      <c r="D1543" t="s">
        <v>272</v>
      </c>
      <c r="E1543" s="22">
        <v>573645.18827191996</v>
      </c>
      <c r="F1543" s="22">
        <v>172668.64976483199</v>
      </c>
      <c r="G1543" s="10">
        <v>188201.34338922499</v>
      </c>
      <c r="H1543" s="23">
        <f t="shared" si="48"/>
        <v>15532.693624392996</v>
      </c>
      <c r="I1543" s="10">
        <v>572762.65925974504</v>
      </c>
      <c r="J1543" s="23">
        <f t="shared" si="49"/>
        <v>-882.52901217492763</v>
      </c>
    </row>
    <row r="1544" spans="1:10">
      <c r="A1544" t="s">
        <v>115</v>
      </c>
      <c r="B1544" t="s">
        <v>383</v>
      </c>
      <c r="C1544" s="20">
        <v>2037</v>
      </c>
      <c r="D1544" t="s">
        <v>208</v>
      </c>
      <c r="E1544" s="22">
        <v>94661.517081900602</v>
      </c>
      <c r="F1544" s="22">
        <v>57166.635227034603</v>
      </c>
      <c r="G1544" s="10">
        <v>65132.642373226197</v>
      </c>
      <c r="H1544" s="23">
        <f t="shared" si="48"/>
        <v>7966.0071461915941</v>
      </c>
      <c r="I1544" s="10">
        <v>106298.553139614</v>
      </c>
      <c r="J1544" s="23">
        <f t="shared" si="49"/>
        <v>11637.036057713398</v>
      </c>
    </row>
    <row r="1545" spans="1:10">
      <c r="A1545" t="s">
        <v>115</v>
      </c>
      <c r="B1545" t="s">
        <v>383</v>
      </c>
      <c r="C1545" s="20">
        <v>2037</v>
      </c>
      <c r="D1545" t="s">
        <v>218</v>
      </c>
      <c r="E1545" s="22">
        <v>247865.33254207199</v>
      </c>
      <c r="F1545" s="22">
        <v>225878.34098182499</v>
      </c>
      <c r="G1545" s="10">
        <v>243289.27875961</v>
      </c>
      <c r="H1545" s="23">
        <f t="shared" si="48"/>
        <v>17410.937777785002</v>
      </c>
      <c r="I1545" s="10">
        <v>273943.11553737998</v>
      </c>
      <c r="J1545" s="23">
        <f t="shared" si="49"/>
        <v>26077.782995307993</v>
      </c>
    </row>
    <row r="1546" spans="1:10">
      <c r="A1546" t="s">
        <v>115</v>
      </c>
      <c r="B1546" t="s">
        <v>383</v>
      </c>
      <c r="C1546" s="20">
        <v>2037</v>
      </c>
      <c r="D1546" t="s">
        <v>222</v>
      </c>
      <c r="E1546" s="22">
        <v>359647.99784100399</v>
      </c>
      <c r="F1546" s="22">
        <v>266022.42597005802</v>
      </c>
      <c r="G1546" s="10">
        <v>285466.43506332301</v>
      </c>
      <c r="H1546" s="23">
        <f t="shared" si="48"/>
        <v>19444.009093264991</v>
      </c>
      <c r="I1546" s="10">
        <v>405372.47130504902</v>
      </c>
      <c r="J1546" s="23">
        <f t="shared" si="49"/>
        <v>45724.473464045033</v>
      </c>
    </row>
    <row r="1547" spans="1:10">
      <c r="A1547" t="s">
        <v>115</v>
      </c>
      <c r="B1547" t="s">
        <v>383</v>
      </c>
      <c r="C1547" s="20">
        <v>2037</v>
      </c>
      <c r="D1547" t="s">
        <v>226</v>
      </c>
      <c r="E1547" s="22">
        <v>244121.51596741399</v>
      </c>
      <c r="F1547" s="22">
        <v>153963.25826982499</v>
      </c>
      <c r="G1547" s="10">
        <v>160581.34070012701</v>
      </c>
      <c r="H1547" s="23">
        <f t="shared" si="48"/>
        <v>6618.0824303020199</v>
      </c>
      <c r="I1547" s="10">
        <v>270885.35957799701</v>
      </c>
      <c r="J1547" s="23">
        <f t="shared" si="49"/>
        <v>26763.843610583019</v>
      </c>
    </row>
    <row r="1548" spans="1:10">
      <c r="A1548" t="s">
        <v>115</v>
      </c>
      <c r="B1548" t="s">
        <v>383</v>
      </c>
      <c r="C1548" s="20">
        <v>2037</v>
      </c>
      <c r="D1548" t="s">
        <v>254</v>
      </c>
      <c r="E1548" s="22">
        <v>33118.723265323701</v>
      </c>
      <c r="F1548" s="22">
        <v>3798.465133099</v>
      </c>
      <c r="G1548" s="10">
        <v>4072.4816205686702</v>
      </c>
      <c r="H1548" s="23">
        <f t="shared" si="48"/>
        <v>274.01648746967021</v>
      </c>
      <c r="I1548" s="10">
        <v>33112.945636635799</v>
      </c>
      <c r="J1548" s="23">
        <f t="shared" si="49"/>
        <v>-5.777628687901597</v>
      </c>
    </row>
    <row r="1549" spans="1:10">
      <c r="A1549" t="s">
        <v>115</v>
      </c>
      <c r="B1549" t="s">
        <v>383</v>
      </c>
      <c r="C1549" s="20">
        <v>2038</v>
      </c>
      <c r="D1549" t="s">
        <v>232</v>
      </c>
      <c r="E1549" s="22">
        <v>11392.0195786558</v>
      </c>
      <c r="F1549" s="22">
        <v>7587.9556365094904</v>
      </c>
      <c r="G1549" s="10">
        <v>8149.1101727823498</v>
      </c>
      <c r="H1549" s="23">
        <f t="shared" si="48"/>
        <v>561.15453627285933</v>
      </c>
      <c r="I1549" s="10">
        <v>11317.6785263701</v>
      </c>
      <c r="J1549" s="23">
        <f t="shared" si="49"/>
        <v>-74.341052285699334</v>
      </c>
    </row>
    <row r="1550" spans="1:10">
      <c r="A1550" t="s">
        <v>115</v>
      </c>
      <c r="B1550" t="s">
        <v>383</v>
      </c>
      <c r="C1550" s="20">
        <v>2038</v>
      </c>
      <c r="D1550" t="s">
        <v>272</v>
      </c>
      <c r="E1550" s="22">
        <v>580766.27346107003</v>
      </c>
      <c r="F1550" s="22">
        <v>175258.643876213</v>
      </c>
      <c r="G1550" s="10">
        <v>192212.96510579201</v>
      </c>
      <c r="H1550" s="23">
        <f t="shared" si="48"/>
        <v>16954.321229579014</v>
      </c>
      <c r="I1550" s="10">
        <v>579709.15080810699</v>
      </c>
      <c r="J1550" s="23">
        <f t="shared" si="49"/>
        <v>-1057.1226529630367</v>
      </c>
    </row>
    <row r="1551" spans="1:10">
      <c r="A1551" t="s">
        <v>115</v>
      </c>
      <c r="B1551" t="s">
        <v>383</v>
      </c>
      <c r="C1551" s="20">
        <v>2038</v>
      </c>
      <c r="D1551" t="s">
        <v>208</v>
      </c>
      <c r="E1551" s="22">
        <v>96584.531856875896</v>
      </c>
      <c r="F1551" s="22">
        <v>57852.780988525403</v>
      </c>
      <c r="G1551" s="10">
        <v>66690.176392691894</v>
      </c>
      <c r="H1551" s="23">
        <f t="shared" si="48"/>
        <v>8837.3954041664911</v>
      </c>
      <c r="I1551" s="10">
        <v>109397.410233203</v>
      </c>
      <c r="J1551" s="23">
        <f t="shared" si="49"/>
        <v>12812.878376327106</v>
      </c>
    </row>
    <row r="1552" spans="1:10">
      <c r="A1552" t="s">
        <v>115</v>
      </c>
      <c r="B1552" t="s">
        <v>383</v>
      </c>
      <c r="C1552" s="20">
        <v>2038</v>
      </c>
      <c r="D1552" t="s">
        <v>218</v>
      </c>
      <c r="E1552" s="22">
        <v>251541.25048879799</v>
      </c>
      <c r="F1552" s="22">
        <v>228790.820721581</v>
      </c>
      <c r="G1552" s="10">
        <v>248273.44457909101</v>
      </c>
      <c r="H1552" s="23">
        <f t="shared" si="48"/>
        <v>19482.623857510014</v>
      </c>
      <c r="I1552" s="10">
        <v>280123.02241032303</v>
      </c>
      <c r="J1552" s="23">
        <f t="shared" si="49"/>
        <v>28581.77192152504</v>
      </c>
    </row>
    <row r="1553" spans="1:10">
      <c r="A1553" t="s">
        <v>115</v>
      </c>
      <c r="B1553" t="s">
        <v>383</v>
      </c>
      <c r="C1553" s="20">
        <v>2038</v>
      </c>
      <c r="D1553" t="s">
        <v>222</v>
      </c>
      <c r="E1553" s="22">
        <v>364249.278503882</v>
      </c>
      <c r="F1553" s="22">
        <v>265357.77982513502</v>
      </c>
      <c r="G1553" s="10">
        <v>287037.68007086799</v>
      </c>
      <c r="H1553" s="23">
        <f t="shared" si="48"/>
        <v>21679.900245732977</v>
      </c>
      <c r="I1553" s="10">
        <v>414343.96499136701</v>
      </c>
      <c r="J1553" s="23">
        <f t="shared" si="49"/>
        <v>50094.686487485014</v>
      </c>
    </row>
    <row r="1554" spans="1:10">
      <c r="A1554" t="s">
        <v>115</v>
      </c>
      <c r="B1554" t="s">
        <v>383</v>
      </c>
      <c r="C1554" s="20">
        <v>2038</v>
      </c>
      <c r="D1554" t="s">
        <v>226</v>
      </c>
      <c r="E1554" s="22">
        <v>248810.55049099901</v>
      </c>
      <c r="F1554" s="22">
        <v>155100.76200122901</v>
      </c>
      <c r="G1554" s="10">
        <v>162691.669499593</v>
      </c>
      <c r="H1554" s="23">
        <f t="shared" si="48"/>
        <v>7590.9074983639875</v>
      </c>
      <c r="I1554" s="10">
        <v>278223.18557818403</v>
      </c>
      <c r="J1554" s="23">
        <f t="shared" si="49"/>
        <v>29412.635087185015</v>
      </c>
    </row>
    <row r="1555" spans="1:10">
      <c r="A1555" t="s">
        <v>115</v>
      </c>
      <c r="B1555" t="s">
        <v>383</v>
      </c>
      <c r="C1555" s="20">
        <v>2038</v>
      </c>
      <c r="D1555" t="s">
        <v>254</v>
      </c>
      <c r="E1555" s="22">
        <v>33049.440751226903</v>
      </c>
      <c r="F1555" s="22">
        <v>3742.1342257534202</v>
      </c>
      <c r="G1555" s="10">
        <v>4031.3208452899798</v>
      </c>
      <c r="H1555" s="23">
        <f t="shared" si="48"/>
        <v>289.18661953655965</v>
      </c>
      <c r="I1555" s="10">
        <v>33042.550959519802</v>
      </c>
      <c r="J1555" s="23">
        <f t="shared" si="49"/>
        <v>-6.8897917071008123</v>
      </c>
    </row>
    <row r="1556" spans="1:10">
      <c r="A1556" t="s">
        <v>115</v>
      </c>
      <c r="B1556" t="s">
        <v>383</v>
      </c>
      <c r="C1556" s="20">
        <v>2039</v>
      </c>
      <c r="D1556" t="s">
        <v>232</v>
      </c>
      <c r="E1556" s="22">
        <v>11749.1485262145</v>
      </c>
      <c r="F1556" s="22">
        <v>7709.7279478089104</v>
      </c>
      <c r="G1556" s="10">
        <v>8308.7564255161706</v>
      </c>
      <c r="H1556" s="23">
        <f t="shared" si="48"/>
        <v>599.02847770726021</v>
      </c>
      <c r="I1556" s="10">
        <v>11659.9247232692</v>
      </c>
      <c r="J1556" s="23">
        <f t="shared" si="49"/>
        <v>-89.223802945300122</v>
      </c>
    </row>
    <row r="1557" spans="1:10">
      <c r="A1557" t="s">
        <v>115</v>
      </c>
      <c r="B1557" t="s">
        <v>383</v>
      </c>
      <c r="C1557" s="20">
        <v>2039</v>
      </c>
      <c r="D1557" t="s">
        <v>272</v>
      </c>
      <c r="E1557" s="22">
        <v>587835.957067715</v>
      </c>
      <c r="F1557" s="22">
        <v>177979.79866237499</v>
      </c>
      <c r="G1557" s="10">
        <v>196399.78271442099</v>
      </c>
      <c r="H1557" s="23">
        <f t="shared" si="48"/>
        <v>18419.984052045998</v>
      </c>
      <c r="I1557" s="10">
        <v>586585.813471601</v>
      </c>
      <c r="J1557" s="23">
        <f t="shared" si="49"/>
        <v>-1250.1435961140087</v>
      </c>
    </row>
    <row r="1558" spans="1:10">
      <c r="A1558" t="s">
        <v>115</v>
      </c>
      <c r="B1558" t="s">
        <v>383</v>
      </c>
      <c r="C1558" s="20">
        <v>2039</v>
      </c>
      <c r="D1558" t="s">
        <v>208</v>
      </c>
      <c r="E1558" s="22">
        <v>98518.546946657996</v>
      </c>
      <c r="F1558" s="22">
        <v>58607.944447918097</v>
      </c>
      <c r="G1558" s="10">
        <v>68351.165586621195</v>
      </c>
      <c r="H1558" s="23">
        <f t="shared" si="48"/>
        <v>9743.2211387030984</v>
      </c>
      <c r="I1558" s="10">
        <v>112540.85014863699</v>
      </c>
      <c r="J1558" s="23">
        <f t="shared" si="49"/>
        <v>14022.303201978997</v>
      </c>
    </row>
    <row r="1559" spans="1:10">
      <c r="A1559" t="s">
        <v>115</v>
      </c>
      <c r="B1559" t="s">
        <v>383</v>
      </c>
      <c r="C1559" s="20">
        <v>2039</v>
      </c>
      <c r="D1559" t="s">
        <v>218</v>
      </c>
      <c r="E1559" s="22">
        <v>255180.677530955</v>
      </c>
      <c r="F1559" s="22">
        <v>231801.60514745701</v>
      </c>
      <c r="G1559" s="10">
        <v>253425.44356171699</v>
      </c>
      <c r="H1559" s="23">
        <f t="shared" si="48"/>
        <v>21623.838414259983</v>
      </c>
      <c r="I1559" s="10">
        <v>286321.19240738201</v>
      </c>
      <c r="J1559" s="23">
        <f t="shared" si="49"/>
        <v>31140.514876427012</v>
      </c>
    </row>
    <row r="1560" spans="1:10">
      <c r="A1560" t="s">
        <v>115</v>
      </c>
      <c r="B1560" t="s">
        <v>383</v>
      </c>
      <c r="C1560" s="20">
        <v>2039</v>
      </c>
      <c r="D1560" t="s">
        <v>222</v>
      </c>
      <c r="E1560" s="22">
        <v>368820.125633772</v>
      </c>
      <c r="F1560" s="22">
        <v>265228.781070853</v>
      </c>
      <c r="G1560" s="10">
        <v>289267.92952396598</v>
      </c>
      <c r="H1560" s="23">
        <f t="shared" si="48"/>
        <v>24039.148453112983</v>
      </c>
      <c r="I1560" s="10">
        <v>423374.88237380597</v>
      </c>
      <c r="J1560" s="23">
        <f t="shared" si="49"/>
        <v>54554.756740033976</v>
      </c>
    </row>
    <row r="1561" spans="1:10">
      <c r="A1561" t="s">
        <v>115</v>
      </c>
      <c r="B1561" t="s">
        <v>383</v>
      </c>
      <c r="C1561" s="20">
        <v>2039</v>
      </c>
      <c r="D1561" t="s">
        <v>226</v>
      </c>
      <c r="E1561" s="22">
        <v>253540.41983213299</v>
      </c>
      <c r="F1561" s="22">
        <v>156585.914062636</v>
      </c>
      <c r="G1561" s="10">
        <v>165214.73790838799</v>
      </c>
      <c r="H1561" s="23">
        <f t="shared" si="48"/>
        <v>8628.823845751991</v>
      </c>
      <c r="I1561" s="10">
        <v>285667.44245130301</v>
      </c>
      <c r="J1561" s="23">
        <f t="shared" si="49"/>
        <v>32127.02261917002</v>
      </c>
    </row>
    <row r="1562" spans="1:10">
      <c r="A1562" t="s">
        <v>115</v>
      </c>
      <c r="B1562" t="s">
        <v>383</v>
      </c>
      <c r="C1562" s="20">
        <v>2039</v>
      </c>
      <c r="D1562" t="s">
        <v>254</v>
      </c>
      <c r="E1562" s="22">
        <v>33005.216235389598</v>
      </c>
      <c r="F1562" s="22">
        <v>3686.1973059193601</v>
      </c>
      <c r="G1562" s="10">
        <v>3990.2266117600898</v>
      </c>
      <c r="H1562" s="23">
        <f t="shared" si="48"/>
        <v>304.02930584072965</v>
      </c>
      <c r="I1562" s="10">
        <v>32997.093274340303</v>
      </c>
      <c r="J1562" s="23">
        <f t="shared" si="49"/>
        <v>-8.1229610492955544</v>
      </c>
    </row>
    <row r="1563" spans="1:10">
      <c r="A1563" t="s">
        <v>115</v>
      </c>
      <c r="B1563" t="s">
        <v>383</v>
      </c>
      <c r="C1563" s="20">
        <v>2040</v>
      </c>
      <c r="D1563" t="s">
        <v>232</v>
      </c>
      <c r="E1563" s="22">
        <v>12122.764221900899</v>
      </c>
      <c r="F1563" s="22">
        <v>7837.5615267825597</v>
      </c>
      <c r="G1563" s="10">
        <v>8475.1947523414601</v>
      </c>
      <c r="H1563" s="23">
        <f t="shared" si="48"/>
        <v>637.63322555890045</v>
      </c>
      <c r="I1563" s="10">
        <v>12016.657122104099</v>
      </c>
      <c r="J1563" s="23">
        <f t="shared" si="49"/>
        <v>-106.10709979679996</v>
      </c>
    </row>
    <row r="1564" spans="1:10">
      <c r="A1564" t="s">
        <v>115</v>
      </c>
      <c r="B1564" t="s">
        <v>383</v>
      </c>
      <c r="C1564" s="20">
        <v>2040</v>
      </c>
      <c r="D1564" t="s">
        <v>272</v>
      </c>
      <c r="E1564" s="22">
        <v>594821.70214742795</v>
      </c>
      <c r="F1564" s="22">
        <v>180662.114722022</v>
      </c>
      <c r="G1564" s="10">
        <v>200573.83188491399</v>
      </c>
      <c r="H1564" s="23">
        <f t="shared" si="48"/>
        <v>19911.71716289199</v>
      </c>
      <c r="I1564" s="10">
        <v>593359.68314985395</v>
      </c>
      <c r="J1564" s="23">
        <f t="shared" si="49"/>
        <v>-1462.0189975739922</v>
      </c>
    </row>
    <row r="1565" spans="1:10">
      <c r="A1565" t="s">
        <v>115</v>
      </c>
      <c r="B1565" t="s">
        <v>383</v>
      </c>
      <c r="C1565" s="20">
        <v>2040</v>
      </c>
      <c r="D1565" t="s">
        <v>208</v>
      </c>
      <c r="E1565" s="22">
        <v>100454.81041124</v>
      </c>
      <c r="F1565" s="22">
        <v>59378.194554712703</v>
      </c>
      <c r="G1565" s="10">
        <v>70051.719234652104</v>
      </c>
      <c r="H1565" s="23">
        <f t="shared" si="48"/>
        <v>10673.524679939401</v>
      </c>
      <c r="I1565" s="10">
        <v>115715.91361322301</v>
      </c>
      <c r="J1565" s="23">
        <f t="shared" si="49"/>
        <v>15261.103201983002</v>
      </c>
    </row>
    <row r="1566" spans="1:10">
      <c r="A1566" t="s">
        <v>115</v>
      </c>
      <c r="B1566" t="s">
        <v>383</v>
      </c>
      <c r="C1566" s="20">
        <v>2040</v>
      </c>
      <c r="D1566" t="s">
        <v>218</v>
      </c>
      <c r="E1566" s="22">
        <v>258772.137878876</v>
      </c>
      <c r="F1566" s="22">
        <v>234647.51469283301</v>
      </c>
      <c r="G1566" s="10">
        <v>258453.35589354101</v>
      </c>
      <c r="H1566" s="23">
        <f t="shared" si="48"/>
        <v>23805.841200708004</v>
      </c>
      <c r="I1566" s="10">
        <v>292519.21784189797</v>
      </c>
      <c r="J1566" s="23">
        <f t="shared" si="49"/>
        <v>33747.07996302197</v>
      </c>
    </row>
    <row r="1567" spans="1:10">
      <c r="A1567" t="s">
        <v>115</v>
      </c>
      <c r="B1567" t="s">
        <v>383</v>
      </c>
      <c r="C1567" s="20">
        <v>2040</v>
      </c>
      <c r="D1567" t="s">
        <v>222</v>
      </c>
      <c r="E1567" s="22">
        <v>373355.08861544001</v>
      </c>
      <c r="F1567" s="22">
        <v>265358.46756437997</v>
      </c>
      <c r="G1567" s="10">
        <v>291853.981250607</v>
      </c>
      <c r="H1567" s="23">
        <f t="shared" si="48"/>
        <v>26495.51368622703</v>
      </c>
      <c r="I1567" s="10">
        <v>432447.36203710001</v>
      </c>
      <c r="J1567" s="23">
        <f t="shared" si="49"/>
        <v>59092.273421660007</v>
      </c>
    </row>
    <row r="1568" spans="1:10">
      <c r="A1568" t="s">
        <v>115</v>
      </c>
      <c r="B1568" t="s">
        <v>383</v>
      </c>
      <c r="C1568" s="20">
        <v>2040</v>
      </c>
      <c r="D1568" t="s">
        <v>226</v>
      </c>
      <c r="E1568" s="22">
        <v>258294.72321836199</v>
      </c>
      <c r="F1568" s="22">
        <v>158259.31207600099</v>
      </c>
      <c r="G1568" s="10">
        <v>167983.665373197</v>
      </c>
      <c r="H1568" s="23">
        <f t="shared" si="48"/>
        <v>9724.3532971960085</v>
      </c>
      <c r="I1568" s="10">
        <v>293192.362737216</v>
      </c>
      <c r="J1568" s="23">
        <f t="shared" si="49"/>
        <v>34897.639518854005</v>
      </c>
    </row>
    <row r="1569" spans="1:10">
      <c r="A1569" t="s">
        <v>115</v>
      </c>
      <c r="B1569" t="s">
        <v>383</v>
      </c>
      <c r="C1569" s="20">
        <v>2040</v>
      </c>
      <c r="D1569" t="s">
        <v>254</v>
      </c>
      <c r="E1569" s="22">
        <v>32976.853454589102</v>
      </c>
      <c r="F1569" s="22">
        <v>3628.3366815477002</v>
      </c>
      <c r="G1569" s="10">
        <v>3946.9398558753301</v>
      </c>
      <c r="H1569" s="23">
        <f t="shared" si="48"/>
        <v>318.60317432762986</v>
      </c>
      <c r="I1569" s="10">
        <v>32967.371003673899</v>
      </c>
      <c r="J1569" s="23">
        <f t="shared" si="49"/>
        <v>-9.4824509152022074</v>
      </c>
    </row>
    <row r="1570" spans="1:10">
      <c r="A1570" t="s">
        <v>115</v>
      </c>
      <c r="B1570" t="s">
        <v>383</v>
      </c>
      <c r="C1570" s="20">
        <v>2041</v>
      </c>
      <c r="D1570" t="s">
        <v>232</v>
      </c>
      <c r="E1570" s="22">
        <v>12512.5699841236</v>
      </c>
      <c r="F1570" s="22">
        <v>7975.0191997226402</v>
      </c>
      <c r="G1570" s="10">
        <v>8652.4418797747203</v>
      </c>
      <c r="H1570" s="23">
        <f t="shared" si="48"/>
        <v>677.42268005208007</v>
      </c>
      <c r="I1570" s="10">
        <v>12387.4352203005</v>
      </c>
      <c r="J1570" s="23">
        <f t="shared" si="49"/>
        <v>-125.1347638231</v>
      </c>
    </row>
    <row r="1571" spans="1:10">
      <c r="A1571" t="s">
        <v>115</v>
      </c>
      <c r="B1571" t="s">
        <v>383</v>
      </c>
      <c r="C1571" s="20">
        <v>2041</v>
      </c>
      <c r="D1571" t="s">
        <v>272</v>
      </c>
      <c r="E1571" s="22">
        <v>601675.508763402</v>
      </c>
      <c r="F1571" s="22">
        <v>183335.64685300499</v>
      </c>
      <c r="G1571" s="10">
        <v>204767.67956458699</v>
      </c>
      <c r="H1571" s="23">
        <f t="shared" si="48"/>
        <v>21432.032711581996</v>
      </c>
      <c r="I1571" s="10">
        <v>599982.63945756003</v>
      </c>
      <c r="J1571" s="23">
        <f t="shared" si="49"/>
        <v>-1692.869305841974</v>
      </c>
    </row>
    <row r="1572" spans="1:10">
      <c r="A1572" t="s">
        <v>115</v>
      </c>
      <c r="B1572" t="s">
        <v>383</v>
      </c>
      <c r="C1572" s="20">
        <v>2041</v>
      </c>
      <c r="D1572" t="s">
        <v>208</v>
      </c>
      <c r="E1572" s="22">
        <v>102389.487082797</v>
      </c>
      <c r="F1572" s="22">
        <v>60173.967051601197</v>
      </c>
      <c r="G1572" s="10">
        <v>71803.797724939097</v>
      </c>
      <c r="H1572" s="23">
        <f t="shared" si="48"/>
        <v>11629.830673337899</v>
      </c>
      <c r="I1572" s="10">
        <v>118915.640835661</v>
      </c>
      <c r="J1572" s="23">
        <f t="shared" si="49"/>
        <v>16526.153752864004</v>
      </c>
    </row>
    <row r="1573" spans="1:10">
      <c r="A1573" t="s">
        <v>115</v>
      </c>
      <c r="B1573" t="s">
        <v>383</v>
      </c>
      <c r="C1573" s="20">
        <v>2041</v>
      </c>
      <c r="D1573" t="s">
        <v>218</v>
      </c>
      <c r="E1573" s="22">
        <v>262308.15294886898</v>
      </c>
      <c r="F1573" s="22">
        <v>237477.05762570401</v>
      </c>
      <c r="G1573" s="10">
        <v>263516.67264334799</v>
      </c>
      <c r="H1573" s="23">
        <f t="shared" si="48"/>
        <v>26039.615017643984</v>
      </c>
      <c r="I1573" s="10">
        <v>298705.446631775</v>
      </c>
      <c r="J1573" s="23">
        <f t="shared" si="49"/>
        <v>36397.29368290602</v>
      </c>
    </row>
    <row r="1574" spans="1:10">
      <c r="A1574" t="s">
        <v>115</v>
      </c>
      <c r="B1574" t="s">
        <v>383</v>
      </c>
      <c r="C1574" s="20">
        <v>2041</v>
      </c>
      <c r="D1574" t="s">
        <v>222</v>
      </c>
      <c r="E1574" s="22">
        <v>377839.88437479199</v>
      </c>
      <c r="F1574" s="22">
        <v>265806.05817281699</v>
      </c>
      <c r="G1574" s="10">
        <v>294859.61419276899</v>
      </c>
      <c r="H1574" s="23">
        <f t="shared" si="48"/>
        <v>29053.556019951997</v>
      </c>
      <c r="I1574" s="10">
        <v>441540.77905094897</v>
      </c>
      <c r="J1574" s="23">
        <f t="shared" si="49"/>
        <v>63700.894676156982</v>
      </c>
    </row>
    <row r="1575" spans="1:10">
      <c r="A1575" t="s">
        <v>115</v>
      </c>
      <c r="B1575" t="s">
        <v>383</v>
      </c>
      <c r="C1575" s="20">
        <v>2041</v>
      </c>
      <c r="D1575" t="s">
        <v>226</v>
      </c>
      <c r="E1575" s="22">
        <v>263060.57826827298</v>
      </c>
      <c r="F1575" s="22">
        <v>160125.14121628099</v>
      </c>
      <c r="G1575" s="10">
        <v>171003.574399356</v>
      </c>
      <c r="H1575" s="23">
        <f t="shared" si="48"/>
        <v>10878.433183075016</v>
      </c>
      <c r="I1575" s="10">
        <v>300778.54209626402</v>
      </c>
      <c r="J1575" s="23">
        <f t="shared" si="49"/>
        <v>37717.963827991043</v>
      </c>
    </row>
    <row r="1576" spans="1:10">
      <c r="A1576" t="s">
        <v>115</v>
      </c>
      <c r="B1576" t="s">
        <v>383</v>
      </c>
      <c r="C1576" s="20">
        <v>2041</v>
      </c>
      <c r="D1576" t="s">
        <v>254</v>
      </c>
      <c r="E1576" s="22">
        <v>32953.413308659903</v>
      </c>
      <c r="F1576" s="22">
        <v>3568.8649708702901</v>
      </c>
      <c r="G1576" s="10">
        <v>3901.7808023860898</v>
      </c>
      <c r="H1576" s="23">
        <f t="shared" si="48"/>
        <v>332.91583151579971</v>
      </c>
      <c r="I1576" s="10">
        <v>32942.441314227603</v>
      </c>
      <c r="J1576" s="23">
        <f t="shared" si="49"/>
        <v>-10.971994432300562</v>
      </c>
    </row>
    <row r="1577" spans="1:10">
      <c r="A1577" t="s">
        <v>115</v>
      </c>
      <c r="B1577" t="s">
        <v>383</v>
      </c>
      <c r="C1577" s="20">
        <v>2042</v>
      </c>
      <c r="D1577" t="s">
        <v>232</v>
      </c>
      <c r="E1577" s="22">
        <v>12918.1206299148</v>
      </c>
      <c r="F1577" s="22">
        <v>8122.0699995979403</v>
      </c>
      <c r="G1577" s="10">
        <v>8840.3509314455005</v>
      </c>
      <c r="H1577" s="23">
        <f t="shared" si="48"/>
        <v>718.28093184756017</v>
      </c>
      <c r="I1577" s="10">
        <v>12771.673079427101</v>
      </c>
      <c r="J1577" s="23">
        <f t="shared" si="49"/>
        <v>-146.44755048769912</v>
      </c>
    </row>
    <row r="1578" spans="1:10">
      <c r="A1578" t="s">
        <v>115</v>
      </c>
      <c r="B1578" t="s">
        <v>383</v>
      </c>
      <c r="C1578" s="20">
        <v>2042</v>
      </c>
      <c r="D1578" t="s">
        <v>272</v>
      </c>
      <c r="E1578" s="22">
        <v>608387.61944386596</v>
      </c>
      <c r="F1578" s="22">
        <v>185960.55417122599</v>
      </c>
      <c r="G1578" s="10">
        <v>208935.34457270999</v>
      </c>
      <c r="H1578" s="23">
        <f t="shared" si="48"/>
        <v>22974.790401484002</v>
      </c>
      <c r="I1578" s="10">
        <v>606444.77442447701</v>
      </c>
      <c r="J1578" s="23">
        <f t="shared" si="49"/>
        <v>-1942.8450193889439</v>
      </c>
    </row>
    <row r="1579" spans="1:10">
      <c r="A1579" t="s">
        <v>115</v>
      </c>
      <c r="B1579" t="s">
        <v>383</v>
      </c>
      <c r="C1579" s="20">
        <v>2042</v>
      </c>
      <c r="D1579" t="s">
        <v>208</v>
      </c>
      <c r="E1579" s="22">
        <v>104319.856508186</v>
      </c>
      <c r="F1579" s="22">
        <v>60983.911064582702</v>
      </c>
      <c r="G1579" s="10">
        <v>73591.295208371695</v>
      </c>
      <c r="H1579" s="23">
        <f t="shared" si="48"/>
        <v>12607.384143788993</v>
      </c>
      <c r="I1579" s="10">
        <v>122132.445308682</v>
      </c>
      <c r="J1579" s="23">
        <f t="shared" si="49"/>
        <v>17812.588800496</v>
      </c>
    </row>
    <row r="1580" spans="1:10">
      <c r="A1580" t="s">
        <v>115</v>
      </c>
      <c r="B1580" t="s">
        <v>383</v>
      </c>
      <c r="C1580" s="20">
        <v>2042</v>
      </c>
      <c r="D1580" t="s">
        <v>218</v>
      </c>
      <c r="E1580" s="22">
        <v>265781.809174322</v>
      </c>
      <c r="F1580" s="22">
        <v>240264.256381188</v>
      </c>
      <c r="G1580" s="10">
        <v>268581.56217470701</v>
      </c>
      <c r="H1580" s="23">
        <f t="shared" si="48"/>
        <v>28317.305793519015</v>
      </c>
      <c r="I1580" s="10">
        <v>304866.78876579</v>
      </c>
      <c r="J1580" s="23">
        <f t="shared" si="49"/>
        <v>39084.979591468</v>
      </c>
    </row>
    <row r="1581" spans="1:10">
      <c r="A1581" t="s">
        <v>115</v>
      </c>
      <c r="B1581" t="s">
        <v>383</v>
      </c>
      <c r="C1581" s="20">
        <v>2042</v>
      </c>
      <c r="D1581" t="s">
        <v>222</v>
      </c>
      <c r="E1581" s="22">
        <v>382267.33229957498</v>
      </c>
      <c r="F1581" s="22">
        <v>266517.17567036097</v>
      </c>
      <c r="G1581" s="10">
        <v>298212.92020073603</v>
      </c>
      <c r="H1581" s="23">
        <f t="shared" si="48"/>
        <v>31695.744530375057</v>
      </c>
      <c r="I1581" s="10">
        <v>450639.13077547197</v>
      </c>
      <c r="J1581" s="23">
        <f t="shared" si="49"/>
        <v>68371.798475896998</v>
      </c>
    </row>
    <row r="1582" spans="1:10">
      <c r="A1582" t="s">
        <v>115</v>
      </c>
      <c r="B1582" t="s">
        <v>383</v>
      </c>
      <c r="C1582" s="20">
        <v>2042</v>
      </c>
      <c r="D1582" t="s">
        <v>226</v>
      </c>
      <c r="E1582" s="22">
        <v>267832.021009174</v>
      </c>
      <c r="F1582" s="22">
        <v>162157.39915815499</v>
      </c>
      <c r="G1582" s="10">
        <v>174243.76765953301</v>
      </c>
      <c r="H1582" s="23">
        <f t="shared" si="48"/>
        <v>12086.36850137802</v>
      </c>
      <c r="I1582" s="10">
        <v>308409.93121826497</v>
      </c>
      <c r="J1582" s="23">
        <f t="shared" si="49"/>
        <v>40577.910209090973</v>
      </c>
    </row>
    <row r="1583" spans="1:10">
      <c r="A1583" t="s">
        <v>115</v>
      </c>
      <c r="B1583" t="s">
        <v>383</v>
      </c>
      <c r="C1583" s="20">
        <v>2042</v>
      </c>
      <c r="D1583" t="s">
        <v>254</v>
      </c>
      <c r="E1583" s="22">
        <v>32936.337241975802</v>
      </c>
      <c r="F1583" s="22">
        <v>3507.8270029566602</v>
      </c>
      <c r="G1583" s="10">
        <v>3854.4980484920702</v>
      </c>
      <c r="H1583" s="23">
        <f t="shared" si="48"/>
        <v>346.67104553541003</v>
      </c>
      <c r="I1583" s="10">
        <v>32923.7417053026</v>
      </c>
      <c r="J1583" s="23">
        <f t="shared" si="49"/>
        <v>-12.595536673201423</v>
      </c>
    </row>
    <row r="1584" spans="1:10">
      <c r="A1584" t="s">
        <v>115</v>
      </c>
      <c r="B1584" t="s">
        <v>383</v>
      </c>
      <c r="C1584" s="20">
        <v>2043</v>
      </c>
      <c r="D1584" t="s">
        <v>232</v>
      </c>
      <c r="E1584" s="22">
        <v>13338.512899563801</v>
      </c>
      <c r="F1584" s="22">
        <v>8273.7775622988502</v>
      </c>
      <c r="G1584" s="10">
        <v>9033.89057082213</v>
      </c>
      <c r="H1584" s="23">
        <f t="shared" si="48"/>
        <v>760.11300852327986</v>
      </c>
      <c r="I1584" s="10">
        <v>13168.339072634901</v>
      </c>
      <c r="J1584" s="23">
        <f t="shared" si="49"/>
        <v>-170.17382692889987</v>
      </c>
    </row>
    <row r="1585" spans="1:10">
      <c r="A1585" t="s">
        <v>115</v>
      </c>
      <c r="B1585" t="s">
        <v>383</v>
      </c>
      <c r="C1585" s="20">
        <v>2043</v>
      </c>
      <c r="D1585" t="s">
        <v>272</v>
      </c>
      <c r="E1585" s="22">
        <v>614951.07829232095</v>
      </c>
      <c r="F1585" s="22">
        <v>188496.00751149701</v>
      </c>
      <c r="G1585" s="10">
        <v>213029.19765193301</v>
      </c>
      <c r="H1585" s="23">
        <f t="shared" si="48"/>
        <v>24533.190140435996</v>
      </c>
      <c r="I1585" s="10">
        <v>612739.13039442897</v>
      </c>
      <c r="J1585" s="23">
        <f t="shared" si="49"/>
        <v>-2211.9478978919797</v>
      </c>
    </row>
    <row r="1586" spans="1:10">
      <c r="A1586" t="s">
        <v>115</v>
      </c>
      <c r="B1586" t="s">
        <v>383</v>
      </c>
      <c r="C1586" s="20">
        <v>2043</v>
      </c>
      <c r="D1586" t="s">
        <v>208</v>
      </c>
      <c r="E1586" s="22">
        <v>106238.04787607001</v>
      </c>
      <c r="F1586" s="22">
        <v>61794.282331897397</v>
      </c>
      <c r="G1586" s="10">
        <v>75396.380272277296</v>
      </c>
      <c r="H1586" s="23">
        <f t="shared" si="48"/>
        <v>13602.097940379899</v>
      </c>
      <c r="I1586" s="10">
        <v>125356.860393586</v>
      </c>
      <c r="J1586" s="23">
        <f t="shared" si="49"/>
        <v>19118.812517515995</v>
      </c>
    </row>
    <row r="1587" spans="1:10">
      <c r="A1587" t="s">
        <v>115</v>
      </c>
      <c r="B1587" t="s">
        <v>383</v>
      </c>
      <c r="C1587" s="20">
        <v>2043</v>
      </c>
      <c r="D1587" t="s">
        <v>218</v>
      </c>
      <c r="E1587" s="22">
        <v>269180.773354979</v>
      </c>
      <c r="F1587" s="22">
        <v>242976.584792376</v>
      </c>
      <c r="G1587" s="10">
        <v>273603.58671314199</v>
      </c>
      <c r="H1587" s="23">
        <f t="shared" si="48"/>
        <v>30627.001920765993</v>
      </c>
      <c r="I1587" s="10">
        <v>310987.82959968102</v>
      </c>
      <c r="J1587" s="23">
        <f t="shared" si="49"/>
        <v>41807.05624470202</v>
      </c>
    </row>
    <row r="1588" spans="1:10">
      <c r="A1588" t="s">
        <v>115</v>
      </c>
      <c r="B1588" t="s">
        <v>383</v>
      </c>
      <c r="C1588" s="20">
        <v>2043</v>
      </c>
      <c r="D1588" t="s">
        <v>222</v>
      </c>
      <c r="E1588" s="22">
        <v>386624.77476656297</v>
      </c>
      <c r="F1588" s="22">
        <v>267430.48873438401</v>
      </c>
      <c r="G1588" s="10">
        <v>301843.05848118901</v>
      </c>
      <c r="H1588" s="23">
        <f t="shared" si="48"/>
        <v>34412.569746805006</v>
      </c>
      <c r="I1588" s="10">
        <v>459724.43279649201</v>
      </c>
      <c r="J1588" s="23">
        <f t="shared" si="49"/>
        <v>73099.658029929036</v>
      </c>
    </row>
    <row r="1589" spans="1:10">
      <c r="A1589" t="s">
        <v>115</v>
      </c>
      <c r="B1589" t="s">
        <v>383</v>
      </c>
      <c r="C1589" s="20">
        <v>2043</v>
      </c>
      <c r="D1589" t="s">
        <v>226</v>
      </c>
      <c r="E1589" s="22">
        <v>272592.75315921399</v>
      </c>
      <c r="F1589" s="22">
        <v>164325.34590230201</v>
      </c>
      <c r="G1589" s="10">
        <v>177667.36412351401</v>
      </c>
      <c r="H1589" s="23">
        <f t="shared" si="48"/>
        <v>13342.018221211998</v>
      </c>
      <c r="I1589" s="10">
        <v>316066.79611552902</v>
      </c>
      <c r="J1589" s="23">
        <f t="shared" si="49"/>
        <v>43474.042956315039</v>
      </c>
    </row>
    <row r="1590" spans="1:10">
      <c r="A1590" t="s">
        <v>115</v>
      </c>
      <c r="B1590" t="s">
        <v>383</v>
      </c>
      <c r="C1590" s="20">
        <v>2043</v>
      </c>
      <c r="D1590" t="s">
        <v>254</v>
      </c>
      <c r="E1590" s="22">
        <v>32926.236554773597</v>
      </c>
      <c r="F1590" s="22">
        <v>3444.66419111</v>
      </c>
      <c r="G1590" s="10">
        <v>3804.5292924854298</v>
      </c>
      <c r="H1590" s="23">
        <f t="shared" si="48"/>
        <v>359.86510137542973</v>
      </c>
      <c r="I1590" s="10">
        <v>32911.880511168398</v>
      </c>
      <c r="J1590" s="23">
        <f t="shared" si="49"/>
        <v>-14.356043605199375</v>
      </c>
    </row>
    <row r="1591" spans="1:10">
      <c r="A1591" t="s">
        <v>115</v>
      </c>
      <c r="B1591" t="s">
        <v>383</v>
      </c>
      <c r="C1591" s="20">
        <v>2044</v>
      </c>
      <c r="D1591" t="s">
        <v>232</v>
      </c>
      <c r="E1591" s="22">
        <v>13772.4967606218</v>
      </c>
      <c r="F1591" s="22">
        <v>8432.0064006882403</v>
      </c>
      <c r="G1591" s="10">
        <v>9234.7997579034109</v>
      </c>
      <c r="H1591" s="23">
        <f t="shared" si="48"/>
        <v>802.79335721517054</v>
      </c>
      <c r="I1591" s="10">
        <v>13576.069379708</v>
      </c>
      <c r="J1591" s="23">
        <f t="shared" si="49"/>
        <v>-196.42738091379942</v>
      </c>
    </row>
    <row r="1592" spans="1:10">
      <c r="A1592" t="s">
        <v>115</v>
      </c>
      <c r="B1592" t="s">
        <v>383</v>
      </c>
      <c r="C1592" s="20">
        <v>2044</v>
      </c>
      <c r="D1592" t="s">
        <v>272</v>
      </c>
      <c r="E1592" s="22">
        <v>621368.24256450904</v>
      </c>
      <c r="F1592" s="22">
        <v>190951.672438882</v>
      </c>
      <c r="G1592" s="10">
        <v>217059.26370778799</v>
      </c>
      <c r="H1592" s="23">
        <f t="shared" si="48"/>
        <v>26107.591268905991</v>
      </c>
      <c r="I1592" s="10">
        <v>618868.16828813695</v>
      </c>
      <c r="J1592" s="23">
        <f t="shared" si="49"/>
        <v>-2500.0742763720918</v>
      </c>
    </row>
    <row r="1593" spans="1:10">
      <c r="A1593" t="s">
        <v>115</v>
      </c>
      <c r="B1593" t="s">
        <v>383</v>
      </c>
      <c r="C1593" s="20">
        <v>2044</v>
      </c>
      <c r="D1593" t="s">
        <v>208</v>
      </c>
      <c r="E1593" s="22">
        <v>108134.01685333801</v>
      </c>
      <c r="F1593" s="22">
        <v>62608.990598568504</v>
      </c>
      <c r="G1593" s="10">
        <v>77223.938294864303</v>
      </c>
      <c r="H1593" s="23">
        <f t="shared" si="48"/>
        <v>14614.9476962958</v>
      </c>
      <c r="I1593" s="10">
        <v>128575.76187715201</v>
      </c>
      <c r="J1593" s="23">
        <f t="shared" si="49"/>
        <v>20441.745023814001</v>
      </c>
    </row>
    <row r="1594" spans="1:10">
      <c r="A1594" t="s">
        <v>115</v>
      </c>
      <c r="B1594" t="s">
        <v>383</v>
      </c>
      <c r="C1594" s="20">
        <v>2044</v>
      </c>
      <c r="D1594" t="s">
        <v>218</v>
      </c>
      <c r="E1594" s="22">
        <v>272497.13456647098</v>
      </c>
      <c r="F1594" s="22">
        <v>245640.63260661301</v>
      </c>
      <c r="G1594" s="10">
        <v>278610.82254443399</v>
      </c>
      <c r="H1594" s="23">
        <f t="shared" si="48"/>
        <v>32970.189937820978</v>
      </c>
      <c r="I1594" s="10">
        <v>317053.99471248803</v>
      </c>
      <c r="J1594" s="23">
        <f t="shared" si="49"/>
        <v>44556.860146017047</v>
      </c>
    </row>
    <row r="1595" spans="1:10">
      <c r="A1595" t="s">
        <v>115</v>
      </c>
      <c r="B1595" t="s">
        <v>383</v>
      </c>
      <c r="C1595" s="20">
        <v>2044</v>
      </c>
      <c r="D1595" t="s">
        <v>222</v>
      </c>
      <c r="E1595" s="22">
        <v>390911.42971008999</v>
      </c>
      <c r="F1595" s="22">
        <v>268562.99286265101</v>
      </c>
      <c r="G1595" s="10">
        <v>305766.52493817301</v>
      </c>
      <c r="H1595" s="23">
        <f t="shared" si="48"/>
        <v>37203.532075522002</v>
      </c>
      <c r="I1595" s="10">
        <v>468781.67446116201</v>
      </c>
      <c r="J1595" s="23">
        <f t="shared" si="49"/>
        <v>77870.244751072023</v>
      </c>
    </row>
    <row r="1596" spans="1:10">
      <c r="A1596" t="s">
        <v>115</v>
      </c>
      <c r="B1596" t="s">
        <v>383</v>
      </c>
      <c r="C1596" s="20">
        <v>2044</v>
      </c>
      <c r="D1596" t="s">
        <v>226</v>
      </c>
      <c r="E1596" s="22">
        <v>277329.65755414497</v>
      </c>
      <c r="F1596" s="22">
        <v>166635.448658629</v>
      </c>
      <c r="G1596" s="10">
        <v>181281.035990996</v>
      </c>
      <c r="H1596" s="23">
        <f t="shared" si="48"/>
        <v>14645.587332366995</v>
      </c>
      <c r="I1596" s="10">
        <v>323729.22678773402</v>
      </c>
      <c r="J1596" s="23">
        <f t="shared" si="49"/>
        <v>46399.569233589049</v>
      </c>
    </row>
    <row r="1597" spans="1:10">
      <c r="A1597" t="s">
        <v>115</v>
      </c>
      <c r="B1597" t="s">
        <v>383</v>
      </c>
      <c r="C1597" s="20">
        <v>2044</v>
      </c>
      <c r="D1597" t="s">
        <v>254</v>
      </c>
      <c r="E1597" s="22">
        <v>32923.764497069598</v>
      </c>
      <c r="F1597" s="22">
        <v>3380.19912617915</v>
      </c>
      <c r="G1597" s="10">
        <v>3752.9909050923202</v>
      </c>
      <c r="H1597" s="23">
        <f t="shared" si="48"/>
        <v>372.79177891317022</v>
      </c>
      <c r="I1597" s="10">
        <v>32907.508695295597</v>
      </c>
      <c r="J1597" s="23">
        <f t="shared" si="49"/>
        <v>-16.255801774001156</v>
      </c>
    </row>
    <row r="1598" spans="1:10">
      <c r="A1598" t="s">
        <v>115</v>
      </c>
      <c r="B1598" t="s">
        <v>383</v>
      </c>
      <c r="C1598" s="20">
        <v>2045</v>
      </c>
      <c r="D1598" t="s">
        <v>232</v>
      </c>
      <c r="E1598" s="22">
        <v>14218.260644346799</v>
      </c>
      <c r="F1598" s="22">
        <v>8597.6845464910493</v>
      </c>
      <c r="G1598" s="10">
        <v>9443.9169888776105</v>
      </c>
      <c r="H1598" s="23">
        <f t="shared" si="48"/>
        <v>846.23244238656116</v>
      </c>
      <c r="I1598" s="10">
        <v>13992.9571695542</v>
      </c>
      <c r="J1598" s="23">
        <f t="shared" si="49"/>
        <v>-225.30347479259945</v>
      </c>
    </row>
    <row r="1599" spans="1:10">
      <c r="A1599" t="s">
        <v>115</v>
      </c>
      <c r="B1599" t="s">
        <v>383</v>
      </c>
      <c r="C1599" s="20">
        <v>2045</v>
      </c>
      <c r="D1599" t="s">
        <v>272</v>
      </c>
      <c r="E1599" s="22">
        <v>627642.17806974798</v>
      </c>
      <c r="F1599" s="22">
        <v>193390.73125337501</v>
      </c>
      <c r="G1599" s="10">
        <v>221097.20620145899</v>
      </c>
      <c r="H1599" s="23">
        <f t="shared" si="48"/>
        <v>27706.474948083982</v>
      </c>
      <c r="I1599" s="10">
        <v>624835.08271993301</v>
      </c>
      <c r="J1599" s="23">
        <f t="shared" si="49"/>
        <v>-2807.0953498149756</v>
      </c>
    </row>
    <row r="1600" spans="1:10">
      <c r="A1600" t="s">
        <v>115</v>
      </c>
      <c r="B1600" t="s">
        <v>383</v>
      </c>
      <c r="C1600" s="20">
        <v>2045</v>
      </c>
      <c r="D1600" t="s">
        <v>208</v>
      </c>
      <c r="E1600" s="22">
        <v>109998.267718195</v>
      </c>
      <c r="F1600" s="22">
        <v>63444.238274178802</v>
      </c>
      <c r="G1600" s="10">
        <v>79093.532506875999</v>
      </c>
      <c r="H1600" s="23">
        <f t="shared" si="48"/>
        <v>15649.294232697197</v>
      </c>
      <c r="I1600" s="10">
        <v>131773.85805938399</v>
      </c>
      <c r="J1600" s="23">
        <f t="shared" si="49"/>
        <v>21775.590341188989</v>
      </c>
    </row>
    <row r="1601" spans="1:10">
      <c r="A1601" t="s">
        <v>115</v>
      </c>
      <c r="B1601" t="s">
        <v>383</v>
      </c>
      <c r="C1601" s="20">
        <v>2045</v>
      </c>
      <c r="D1601" t="s">
        <v>218</v>
      </c>
      <c r="E1601" s="22">
        <v>275723.272991465</v>
      </c>
      <c r="F1601" s="22">
        <v>248327.37576527</v>
      </c>
      <c r="G1601" s="10">
        <v>283683.10507360101</v>
      </c>
      <c r="H1601" s="23">
        <f t="shared" si="48"/>
        <v>35355.729308331007</v>
      </c>
      <c r="I1601" s="10">
        <v>323049.27200499299</v>
      </c>
      <c r="J1601" s="23">
        <f t="shared" si="49"/>
        <v>47325.999013527995</v>
      </c>
    </row>
    <row r="1602" spans="1:10">
      <c r="A1602" t="s">
        <v>115</v>
      </c>
      <c r="B1602" t="s">
        <v>383</v>
      </c>
      <c r="C1602" s="20">
        <v>2045</v>
      </c>
      <c r="D1602" t="s">
        <v>222</v>
      </c>
      <c r="E1602" s="22">
        <v>395122.86269386398</v>
      </c>
      <c r="F1602" s="22">
        <v>269971.92163634399</v>
      </c>
      <c r="G1602" s="10">
        <v>310050.875761798</v>
      </c>
      <c r="H1602" s="23">
        <f t="shared" ref="H1602:H1665" si="50">G1602-F1602</f>
        <v>40078.954125454009</v>
      </c>
      <c r="I1602" s="10">
        <v>477791.10772408801</v>
      </c>
      <c r="J1602" s="23">
        <f t="shared" ref="J1602:J1665" si="51">I1602-E1602</f>
        <v>82668.245030224032</v>
      </c>
    </row>
    <row r="1603" spans="1:10">
      <c r="A1603" t="s">
        <v>115</v>
      </c>
      <c r="B1603" t="s">
        <v>383</v>
      </c>
      <c r="C1603" s="20">
        <v>2045</v>
      </c>
      <c r="D1603" t="s">
        <v>226</v>
      </c>
      <c r="E1603" s="22">
        <v>282031.52973193798</v>
      </c>
      <c r="F1603" s="22">
        <v>169117.067211947</v>
      </c>
      <c r="G1603" s="10">
        <v>185115.97208092501</v>
      </c>
      <c r="H1603" s="23">
        <f t="shared" si="50"/>
        <v>15998.904868978017</v>
      </c>
      <c r="I1603" s="10">
        <v>331375.62850434298</v>
      </c>
      <c r="J1603" s="23">
        <f t="shared" si="51"/>
        <v>49344.098772405006</v>
      </c>
    </row>
    <row r="1604" spans="1:10">
      <c r="A1604" t="s">
        <v>115</v>
      </c>
      <c r="B1604" t="s">
        <v>383</v>
      </c>
      <c r="C1604" s="20">
        <v>2045</v>
      </c>
      <c r="D1604" t="s">
        <v>254</v>
      </c>
      <c r="E1604" s="22">
        <v>32930.218954242497</v>
      </c>
      <c r="F1604" s="22">
        <v>3315.0236510037098</v>
      </c>
      <c r="G1604" s="10">
        <v>3700.6391374935802</v>
      </c>
      <c r="H1604" s="23">
        <f t="shared" si="50"/>
        <v>385.61548648987036</v>
      </c>
      <c r="I1604" s="10">
        <v>32911.922085827602</v>
      </c>
      <c r="J1604" s="23">
        <f t="shared" si="51"/>
        <v>-18.296868414894561</v>
      </c>
    </row>
    <row r="1605" spans="1:10">
      <c r="A1605" t="s">
        <v>115</v>
      </c>
      <c r="B1605" t="s">
        <v>383</v>
      </c>
      <c r="C1605" s="20">
        <v>2046</v>
      </c>
      <c r="D1605" t="s">
        <v>232</v>
      </c>
      <c r="E1605" s="22">
        <v>14673.790146233699</v>
      </c>
      <c r="F1605" s="22">
        <v>8772.8929514228294</v>
      </c>
      <c r="G1605" s="10">
        <v>9662.5572252420698</v>
      </c>
      <c r="H1605" s="23">
        <f t="shared" si="50"/>
        <v>889.66427381924041</v>
      </c>
      <c r="I1605" s="10">
        <v>14416.9012821335</v>
      </c>
      <c r="J1605" s="23">
        <f t="shared" si="51"/>
        <v>-256.8888641001995</v>
      </c>
    </row>
    <row r="1606" spans="1:10">
      <c r="A1606" t="s">
        <v>115</v>
      </c>
      <c r="B1606" t="s">
        <v>383</v>
      </c>
      <c r="C1606" s="20">
        <v>2046</v>
      </c>
      <c r="D1606" t="s">
        <v>272</v>
      </c>
      <c r="E1606" s="22">
        <v>633766.38087017206</v>
      </c>
      <c r="F1606" s="22">
        <v>195765.60992823599</v>
      </c>
      <c r="G1606" s="10">
        <v>225087.48463903999</v>
      </c>
      <c r="H1606" s="23">
        <f t="shared" si="50"/>
        <v>29321.874710803997</v>
      </c>
      <c r="I1606" s="10">
        <v>630633.45443870698</v>
      </c>
      <c r="J1606" s="23">
        <f t="shared" si="51"/>
        <v>-3132.9264314650791</v>
      </c>
    </row>
    <row r="1607" spans="1:10">
      <c r="A1607" t="s">
        <v>115</v>
      </c>
      <c r="B1607" t="s">
        <v>383</v>
      </c>
      <c r="C1607" s="20">
        <v>2046</v>
      </c>
      <c r="D1607" t="s">
        <v>208</v>
      </c>
      <c r="E1607" s="22">
        <v>111821.87667285</v>
      </c>
      <c r="F1607" s="22">
        <v>64288.334965637201</v>
      </c>
      <c r="G1607" s="10">
        <v>80987.444769686394</v>
      </c>
      <c r="H1607" s="23">
        <f t="shared" si="50"/>
        <v>16699.109804049192</v>
      </c>
      <c r="I1607" s="10">
        <v>134937.38236869901</v>
      </c>
      <c r="J1607" s="23">
        <f t="shared" si="51"/>
        <v>23115.505695849002</v>
      </c>
    </row>
    <row r="1608" spans="1:10">
      <c r="A1608" t="s">
        <v>115</v>
      </c>
      <c r="B1608" t="s">
        <v>383</v>
      </c>
      <c r="C1608" s="20">
        <v>2046</v>
      </c>
      <c r="D1608" t="s">
        <v>218</v>
      </c>
      <c r="E1608" s="22">
        <v>278847.95423907699</v>
      </c>
      <c r="F1608" s="22">
        <v>250953.51085499601</v>
      </c>
      <c r="G1608" s="10">
        <v>288722.00455675402</v>
      </c>
      <c r="H1608" s="23">
        <f t="shared" si="50"/>
        <v>37768.493701758009</v>
      </c>
      <c r="I1608" s="10">
        <v>328956.45042599202</v>
      </c>
      <c r="J1608" s="23">
        <f t="shared" si="51"/>
        <v>50108.496186915028</v>
      </c>
    </row>
    <row r="1609" spans="1:10">
      <c r="A1609" t="s">
        <v>115</v>
      </c>
      <c r="B1609" t="s">
        <v>383</v>
      </c>
      <c r="C1609" s="20">
        <v>2046</v>
      </c>
      <c r="D1609" t="s">
        <v>222</v>
      </c>
      <c r="E1609" s="22">
        <v>399244.99678325799</v>
      </c>
      <c r="F1609" s="22">
        <v>271623.41280428902</v>
      </c>
      <c r="G1609" s="10">
        <v>314651.11694933701</v>
      </c>
      <c r="H1609" s="23">
        <f t="shared" si="50"/>
        <v>43027.704145047988</v>
      </c>
      <c r="I1609" s="10">
        <v>486729.52198495099</v>
      </c>
      <c r="J1609" s="23">
        <f t="shared" si="51"/>
        <v>87484.525201693003</v>
      </c>
    </row>
    <row r="1610" spans="1:10">
      <c r="A1610" t="s">
        <v>115</v>
      </c>
      <c r="B1610" t="s">
        <v>383</v>
      </c>
      <c r="C1610" s="20">
        <v>2046</v>
      </c>
      <c r="D1610" t="s">
        <v>226</v>
      </c>
      <c r="E1610" s="22">
        <v>286682.91659077699</v>
      </c>
      <c r="F1610" s="22">
        <v>171729.4442314</v>
      </c>
      <c r="G1610" s="10">
        <v>189123.71101565199</v>
      </c>
      <c r="H1610" s="23">
        <f t="shared" si="50"/>
        <v>17394.266784251988</v>
      </c>
      <c r="I1610" s="10">
        <v>338982.68530340499</v>
      </c>
      <c r="J1610" s="23">
        <f t="shared" si="51"/>
        <v>52299.768712627992</v>
      </c>
    </row>
    <row r="1611" spans="1:10">
      <c r="A1611" t="s">
        <v>115</v>
      </c>
      <c r="B1611" t="s">
        <v>383</v>
      </c>
      <c r="C1611" s="20">
        <v>2046</v>
      </c>
      <c r="D1611" t="s">
        <v>254</v>
      </c>
      <c r="E1611" s="22">
        <v>32946.190963482601</v>
      </c>
      <c r="F1611" s="22">
        <v>3249.0301252856402</v>
      </c>
      <c r="G1611" s="10">
        <v>3646.9492853438401</v>
      </c>
      <c r="H1611" s="23">
        <f t="shared" si="50"/>
        <v>397.91916005819985</v>
      </c>
      <c r="I1611" s="10">
        <v>32925.709686976297</v>
      </c>
      <c r="J1611" s="23">
        <f t="shared" si="51"/>
        <v>-20.481276506303402</v>
      </c>
    </row>
    <row r="1612" spans="1:10">
      <c r="A1612" t="s">
        <v>115</v>
      </c>
      <c r="B1612" t="s">
        <v>383</v>
      </c>
      <c r="C1612" s="20">
        <v>2047</v>
      </c>
      <c r="D1612" t="s">
        <v>232</v>
      </c>
      <c r="E1612" s="22">
        <v>15137.050544764399</v>
      </c>
      <c r="F1612" s="22">
        <v>8951.8146389751601</v>
      </c>
      <c r="G1612" s="10">
        <v>9884.2563696177494</v>
      </c>
      <c r="H1612" s="23">
        <f t="shared" si="50"/>
        <v>932.44173064258939</v>
      </c>
      <c r="I1612" s="10">
        <v>14845.805578470299</v>
      </c>
      <c r="J1612" s="23">
        <f t="shared" si="51"/>
        <v>-291.24496629409987</v>
      </c>
    </row>
    <row r="1613" spans="1:10">
      <c r="A1613" t="s">
        <v>115</v>
      </c>
      <c r="B1613" t="s">
        <v>383</v>
      </c>
      <c r="C1613" s="20">
        <v>2047</v>
      </c>
      <c r="D1613" t="s">
        <v>272</v>
      </c>
      <c r="E1613" s="22">
        <v>639730.92605221702</v>
      </c>
      <c r="F1613" s="22">
        <v>197978.77874466401</v>
      </c>
      <c r="G1613" s="10">
        <v>228919.32828000799</v>
      </c>
      <c r="H1613" s="23">
        <f t="shared" si="50"/>
        <v>30940.549535343976</v>
      </c>
      <c r="I1613" s="10">
        <v>636253.66315163404</v>
      </c>
      <c r="J1613" s="23">
        <f t="shared" si="51"/>
        <v>-3477.2629005829804</v>
      </c>
    </row>
    <row r="1614" spans="1:10">
      <c r="A1614" t="s">
        <v>115</v>
      </c>
      <c r="B1614" t="s">
        <v>383</v>
      </c>
      <c r="C1614" s="20">
        <v>2047</v>
      </c>
      <c r="D1614" t="s">
        <v>208</v>
      </c>
      <c r="E1614" s="22">
        <v>113598.62808833399</v>
      </c>
      <c r="F1614" s="22">
        <v>65106.718672668598</v>
      </c>
      <c r="G1614" s="10">
        <v>82863.236389872996</v>
      </c>
      <c r="H1614" s="23">
        <f t="shared" si="50"/>
        <v>17756.517717204399</v>
      </c>
      <c r="I1614" s="10">
        <v>138055.42772576699</v>
      </c>
      <c r="J1614" s="23">
        <f t="shared" si="51"/>
        <v>24456.799637432996</v>
      </c>
    </row>
    <row r="1615" spans="1:10">
      <c r="A1615" t="s">
        <v>115</v>
      </c>
      <c r="B1615" t="s">
        <v>383</v>
      </c>
      <c r="C1615" s="20">
        <v>2047</v>
      </c>
      <c r="D1615" t="s">
        <v>218</v>
      </c>
      <c r="E1615" s="22">
        <v>281862.36310590402</v>
      </c>
      <c r="F1615" s="22">
        <v>253397.76389009901</v>
      </c>
      <c r="G1615" s="10">
        <v>293585.58082425798</v>
      </c>
      <c r="H1615" s="23">
        <f t="shared" si="50"/>
        <v>40187.816934158967</v>
      </c>
      <c r="I1615" s="10">
        <v>334760.28919771599</v>
      </c>
      <c r="J1615" s="23">
        <f t="shared" si="51"/>
        <v>52897.926091811969</v>
      </c>
    </row>
    <row r="1616" spans="1:10">
      <c r="A1616" t="s">
        <v>115</v>
      </c>
      <c r="B1616" t="s">
        <v>383</v>
      </c>
      <c r="C1616" s="20">
        <v>2047</v>
      </c>
      <c r="D1616" t="s">
        <v>222</v>
      </c>
      <c r="E1616" s="22">
        <v>403262.51771852199</v>
      </c>
      <c r="F1616" s="22">
        <v>273365.818911493</v>
      </c>
      <c r="G1616" s="10">
        <v>319399.48409933399</v>
      </c>
      <c r="H1616" s="23">
        <f t="shared" si="50"/>
        <v>46033.66518784099</v>
      </c>
      <c r="I1616" s="10">
        <v>495569.83465080202</v>
      </c>
      <c r="J1616" s="23">
        <f t="shared" si="51"/>
        <v>92307.316932280024</v>
      </c>
    </row>
    <row r="1617" spans="1:10">
      <c r="A1617" t="s">
        <v>115</v>
      </c>
      <c r="B1617" t="s">
        <v>383</v>
      </c>
      <c r="C1617" s="20">
        <v>2047</v>
      </c>
      <c r="D1617" t="s">
        <v>226</v>
      </c>
      <c r="E1617" s="22">
        <v>291267.88992279099</v>
      </c>
      <c r="F1617" s="22">
        <v>174376.23798892199</v>
      </c>
      <c r="G1617" s="10">
        <v>193198.03276371799</v>
      </c>
      <c r="H1617" s="23">
        <f t="shared" si="50"/>
        <v>18821.794774795999</v>
      </c>
      <c r="I1617" s="10">
        <v>346526.058989921</v>
      </c>
      <c r="J1617" s="23">
        <f t="shared" si="51"/>
        <v>55258.169067130017</v>
      </c>
    </row>
    <row r="1618" spans="1:10">
      <c r="A1618" t="s">
        <v>115</v>
      </c>
      <c r="B1618" t="s">
        <v>383</v>
      </c>
      <c r="C1618" s="20">
        <v>2047</v>
      </c>
      <c r="D1618" t="s">
        <v>254</v>
      </c>
      <c r="E1618" s="22">
        <v>32970.692551185901</v>
      </c>
      <c r="F1618" s="22">
        <v>3181.9943946896701</v>
      </c>
      <c r="G1618" s="10">
        <v>3591.30660045174</v>
      </c>
      <c r="H1618" s="23">
        <f t="shared" si="50"/>
        <v>409.31220576206988</v>
      </c>
      <c r="I1618" s="10">
        <v>32947.883264015203</v>
      </c>
      <c r="J1618" s="23">
        <f t="shared" si="51"/>
        <v>-22.809287170697644</v>
      </c>
    </row>
    <row r="1619" spans="1:10">
      <c r="A1619" t="s">
        <v>115</v>
      </c>
      <c r="B1619" t="s">
        <v>383</v>
      </c>
      <c r="C1619" s="20">
        <v>2048</v>
      </c>
      <c r="D1619" t="s">
        <v>232</v>
      </c>
      <c r="E1619" s="22">
        <v>15607.0861960526</v>
      </c>
      <c r="F1619" s="22">
        <v>9135.2838358057797</v>
      </c>
      <c r="G1619" s="10">
        <v>10106.7472909022</v>
      </c>
      <c r="H1619" s="23">
        <f t="shared" si="50"/>
        <v>971.46345509642015</v>
      </c>
      <c r="I1619" s="10">
        <v>15278.663545413299</v>
      </c>
      <c r="J1619" s="23">
        <f t="shared" si="51"/>
        <v>-328.42265063930063</v>
      </c>
    </row>
    <row r="1620" spans="1:10">
      <c r="A1620" t="s">
        <v>115</v>
      </c>
      <c r="B1620" t="s">
        <v>383</v>
      </c>
      <c r="C1620" s="20">
        <v>2048</v>
      </c>
      <c r="D1620" t="s">
        <v>272</v>
      </c>
      <c r="E1620" s="22">
        <v>645532.01909928501</v>
      </c>
      <c r="F1620" s="22">
        <v>200010.90766039601</v>
      </c>
      <c r="G1620" s="10">
        <v>232567.22432602101</v>
      </c>
      <c r="H1620" s="23">
        <f t="shared" si="50"/>
        <v>32556.316665624996</v>
      </c>
      <c r="I1620" s="10">
        <v>641692.37951910705</v>
      </c>
      <c r="J1620" s="23">
        <f t="shared" si="51"/>
        <v>-3839.6395801779581</v>
      </c>
    </row>
    <row r="1621" spans="1:10">
      <c r="A1621" t="s">
        <v>115</v>
      </c>
      <c r="B1621" t="s">
        <v>383</v>
      </c>
      <c r="C1621" s="20">
        <v>2048</v>
      </c>
      <c r="D1621" t="s">
        <v>208</v>
      </c>
      <c r="E1621" s="22">
        <v>115329.094335769</v>
      </c>
      <c r="F1621" s="22">
        <v>65891.745738335594</v>
      </c>
      <c r="G1621" s="10">
        <v>84706.021079665297</v>
      </c>
      <c r="H1621" s="23">
        <f t="shared" si="50"/>
        <v>18814.275341329703</v>
      </c>
      <c r="I1621" s="10">
        <v>141123.50011586599</v>
      </c>
      <c r="J1621" s="23">
        <f t="shared" si="51"/>
        <v>25794.405780096989</v>
      </c>
    </row>
    <row r="1622" spans="1:10">
      <c r="A1622" t="s">
        <v>115</v>
      </c>
      <c r="B1622" t="s">
        <v>383</v>
      </c>
      <c r="C1622" s="20">
        <v>2048</v>
      </c>
      <c r="D1622" t="s">
        <v>218</v>
      </c>
      <c r="E1622" s="22">
        <v>284772.88852238801</v>
      </c>
      <c r="F1622" s="22">
        <v>255705.91293498201</v>
      </c>
      <c r="G1622" s="10">
        <v>298320.63592045702</v>
      </c>
      <c r="H1622" s="23">
        <f t="shared" si="50"/>
        <v>42614.722985475004</v>
      </c>
      <c r="I1622" s="10">
        <v>340455.12240811501</v>
      </c>
      <c r="J1622" s="23">
        <f t="shared" si="51"/>
        <v>55682.233885727008</v>
      </c>
    </row>
    <row r="1623" spans="1:10">
      <c r="A1623" t="s">
        <v>115</v>
      </c>
      <c r="B1623" t="s">
        <v>383</v>
      </c>
      <c r="C1623" s="20">
        <v>2048</v>
      </c>
      <c r="D1623" t="s">
        <v>222</v>
      </c>
      <c r="E1623" s="22">
        <v>407191.75229152199</v>
      </c>
      <c r="F1623" s="22">
        <v>275145.712759363</v>
      </c>
      <c r="G1623" s="10">
        <v>324217.60933358001</v>
      </c>
      <c r="H1623" s="23">
        <f t="shared" si="50"/>
        <v>49071.896574217011</v>
      </c>
      <c r="I1623" s="10">
        <v>504299.02934186702</v>
      </c>
      <c r="J1623" s="23">
        <f t="shared" si="51"/>
        <v>97107.27705034503</v>
      </c>
    </row>
    <row r="1624" spans="1:10">
      <c r="A1624" t="s">
        <v>115</v>
      </c>
      <c r="B1624" t="s">
        <v>383</v>
      </c>
      <c r="C1624" s="20">
        <v>2048</v>
      </c>
      <c r="D1624" t="s">
        <v>226</v>
      </c>
      <c r="E1624" s="22">
        <v>295788.66927561699</v>
      </c>
      <c r="F1624" s="22">
        <v>177038.74575449299</v>
      </c>
      <c r="G1624" s="10">
        <v>197309.285532157</v>
      </c>
      <c r="H1624" s="23">
        <f t="shared" si="50"/>
        <v>20270.539777664002</v>
      </c>
      <c r="I1624" s="10">
        <v>353994.65246496501</v>
      </c>
      <c r="J1624" s="23">
        <f t="shared" si="51"/>
        <v>58205.983189348015</v>
      </c>
    </row>
    <row r="1625" spans="1:10">
      <c r="A1625" t="s">
        <v>115</v>
      </c>
      <c r="B1625" t="s">
        <v>383</v>
      </c>
      <c r="C1625" s="20">
        <v>2048</v>
      </c>
      <c r="D1625" t="s">
        <v>254</v>
      </c>
      <c r="E1625" s="22">
        <v>33002.1265002113</v>
      </c>
      <c r="F1625" s="22">
        <v>3113.6458369591301</v>
      </c>
      <c r="G1625" s="10">
        <v>3533.59051858982</v>
      </c>
      <c r="H1625" s="23">
        <f t="shared" si="50"/>
        <v>419.94468163068996</v>
      </c>
      <c r="I1625" s="10">
        <v>32976.845848930498</v>
      </c>
      <c r="J1625" s="23">
        <f t="shared" si="51"/>
        <v>-25.280651280801976</v>
      </c>
    </row>
    <row r="1626" spans="1:10">
      <c r="A1626" t="s">
        <v>115</v>
      </c>
      <c r="B1626" t="s">
        <v>383</v>
      </c>
      <c r="C1626" s="20">
        <v>2049</v>
      </c>
      <c r="D1626" t="s">
        <v>232</v>
      </c>
      <c r="E1626" s="22">
        <v>16082.6908893688</v>
      </c>
      <c r="F1626" s="22">
        <v>9324.2498624284508</v>
      </c>
      <c r="G1626" s="10">
        <v>10334.6577056428</v>
      </c>
      <c r="H1626" s="23">
        <f t="shared" si="50"/>
        <v>1010.4078432143488</v>
      </c>
      <c r="I1626" s="10">
        <v>15714.231843961201</v>
      </c>
      <c r="J1626" s="23">
        <f t="shared" si="51"/>
        <v>-368.45904540759875</v>
      </c>
    </row>
    <row r="1627" spans="1:10">
      <c r="A1627" t="s">
        <v>115</v>
      </c>
      <c r="B1627" t="s">
        <v>383</v>
      </c>
      <c r="C1627" s="20">
        <v>2049</v>
      </c>
      <c r="D1627" t="s">
        <v>272</v>
      </c>
      <c r="E1627" s="22">
        <v>651174.01911466895</v>
      </c>
      <c r="F1627" s="22">
        <v>201993.39880050501</v>
      </c>
      <c r="G1627" s="10">
        <v>236184.43798160201</v>
      </c>
      <c r="H1627" s="23">
        <f t="shared" si="50"/>
        <v>34191.039181097003</v>
      </c>
      <c r="I1627" s="10">
        <v>646954.55035600194</v>
      </c>
      <c r="J1627" s="23">
        <f t="shared" si="51"/>
        <v>-4219.4687586670043</v>
      </c>
    </row>
    <row r="1628" spans="1:10">
      <c r="A1628" t="s">
        <v>115</v>
      </c>
      <c r="B1628" t="s">
        <v>383</v>
      </c>
      <c r="C1628" s="20">
        <v>2049</v>
      </c>
      <c r="D1628" t="s">
        <v>208</v>
      </c>
      <c r="E1628" s="22">
        <v>117008.69767727501</v>
      </c>
      <c r="F1628" s="22">
        <v>66683.294809365805</v>
      </c>
      <c r="G1628" s="10">
        <v>86568.0702641526</v>
      </c>
      <c r="H1628" s="23">
        <f t="shared" si="50"/>
        <v>19884.775454786795</v>
      </c>
      <c r="I1628" s="10">
        <v>144138.45328369801</v>
      </c>
      <c r="J1628" s="23">
        <f t="shared" si="51"/>
        <v>27129.755606423001</v>
      </c>
    </row>
    <row r="1629" spans="1:10">
      <c r="A1629" t="s">
        <v>115</v>
      </c>
      <c r="B1629" t="s">
        <v>383</v>
      </c>
      <c r="C1629" s="20">
        <v>2049</v>
      </c>
      <c r="D1629" t="s">
        <v>218</v>
      </c>
      <c r="E1629" s="22">
        <v>287571.54096583399</v>
      </c>
      <c r="F1629" s="22">
        <v>258028.01028402901</v>
      </c>
      <c r="G1629" s="10">
        <v>303093.15946859901</v>
      </c>
      <c r="H1629" s="23">
        <f t="shared" si="50"/>
        <v>45065.149184570007</v>
      </c>
      <c r="I1629" s="10">
        <v>346038.41995901999</v>
      </c>
      <c r="J1629" s="23">
        <f t="shared" si="51"/>
        <v>58466.878993185994</v>
      </c>
    </row>
    <row r="1630" spans="1:10">
      <c r="A1630" t="s">
        <v>115</v>
      </c>
      <c r="B1630" t="s">
        <v>383</v>
      </c>
      <c r="C1630" s="20">
        <v>2049</v>
      </c>
      <c r="D1630" t="s">
        <v>222</v>
      </c>
      <c r="E1630" s="22">
        <v>411008.52302222699</v>
      </c>
      <c r="F1630" s="22">
        <v>277089.01300469</v>
      </c>
      <c r="G1630" s="10">
        <v>329256.16241399501</v>
      </c>
      <c r="H1630" s="23">
        <f t="shared" si="50"/>
        <v>52167.149409305013</v>
      </c>
      <c r="I1630" s="10">
        <v>512908.49533258798</v>
      </c>
      <c r="J1630" s="23">
        <f t="shared" si="51"/>
        <v>101899.97231036099</v>
      </c>
    </row>
    <row r="1631" spans="1:10">
      <c r="A1631" t="s">
        <v>115</v>
      </c>
      <c r="B1631" t="s">
        <v>383</v>
      </c>
      <c r="C1631" s="20">
        <v>2049</v>
      </c>
      <c r="D1631" t="s">
        <v>226</v>
      </c>
      <c r="E1631" s="22">
        <v>300226.394725113</v>
      </c>
      <c r="F1631" s="22">
        <v>179814.373889599</v>
      </c>
      <c r="G1631" s="10">
        <v>201565.46253171301</v>
      </c>
      <c r="H1631" s="23">
        <f t="shared" si="50"/>
        <v>21751.088642114017</v>
      </c>
      <c r="I1631" s="10">
        <v>361374.377334013</v>
      </c>
      <c r="J1631" s="23">
        <f t="shared" si="51"/>
        <v>61147.982608899998</v>
      </c>
    </row>
    <row r="1632" spans="1:10">
      <c r="A1632" t="s">
        <v>115</v>
      </c>
      <c r="B1632" t="s">
        <v>383</v>
      </c>
      <c r="C1632" s="20">
        <v>2049</v>
      </c>
      <c r="D1632" t="s">
        <v>254</v>
      </c>
      <c r="E1632" s="22">
        <v>33039.270809491703</v>
      </c>
      <c r="F1632" s="22">
        <v>3044.6582902626701</v>
      </c>
      <c r="G1632" s="10">
        <v>3474.76789817908</v>
      </c>
      <c r="H1632" s="23">
        <f t="shared" si="50"/>
        <v>430.10960791640991</v>
      </c>
      <c r="I1632" s="10">
        <v>33011.376830813599</v>
      </c>
      <c r="J1632" s="23">
        <f t="shared" si="51"/>
        <v>-27.893978678104759</v>
      </c>
    </row>
    <row r="1633" spans="1:10">
      <c r="A1633" t="s">
        <v>115</v>
      </c>
      <c r="B1633" t="s">
        <v>383</v>
      </c>
      <c r="C1633" s="20">
        <v>2050</v>
      </c>
      <c r="D1633" t="s">
        <v>232</v>
      </c>
      <c r="E1633" s="22">
        <v>16562.121829593299</v>
      </c>
      <c r="F1633" s="22">
        <v>9515.3762901050104</v>
      </c>
      <c r="G1633" s="10">
        <v>10564.6551505717</v>
      </c>
      <c r="H1633" s="23">
        <f t="shared" si="50"/>
        <v>1049.2788604666894</v>
      </c>
      <c r="I1633" s="10">
        <v>16150.7411265873</v>
      </c>
      <c r="J1633" s="23">
        <f t="shared" si="51"/>
        <v>-411.38070300599975</v>
      </c>
    </row>
    <row r="1634" spans="1:10">
      <c r="A1634" t="s">
        <v>115</v>
      </c>
      <c r="B1634" t="s">
        <v>383</v>
      </c>
      <c r="C1634" s="20">
        <v>2050</v>
      </c>
      <c r="D1634" t="s">
        <v>272</v>
      </c>
      <c r="E1634" s="22">
        <v>656657.41260776902</v>
      </c>
      <c r="F1634" s="22">
        <v>203836.98242799801</v>
      </c>
      <c r="G1634" s="10">
        <v>239665.50238283601</v>
      </c>
      <c r="H1634" s="23">
        <f t="shared" si="50"/>
        <v>35828.519954838004</v>
      </c>
      <c r="I1634" s="10">
        <v>652041.048852487</v>
      </c>
      <c r="J1634" s="23">
        <f t="shared" si="51"/>
        <v>-4616.3637552820146</v>
      </c>
    </row>
    <row r="1635" spans="1:10">
      <c r="A1635" t="s">
        <v>115</v>
      </c>
      <c r="B1635" t="s">
        <v>383</v>
      </c>
      <c r="C1635" s="20">
        <v>2050</v>
      </c>
      <c r="D1635" t="s">
        <v>208</v>
      </c>
      <c r="E1635" s="22">
        <v>118632.345526284</v>
      </c>
      <c r="F1635" s="22">
        <v>67448.928308445495</v>
      </c>
      <c r="G1635" s="10">
        <v>88407.352194463994</v>
      </c>
      <c r="H1635" s="23">
        <f t="shared" si="50"/>
        <v>20958.4238860185</v>
      </c>
      <c r="I1635" s="10">
        <v>147097.95278152401</v>
      </c>
      <c r="J1635" s="23">
        <f t="shared" si="51"/>
        <v>28465.607255240015</v>
      </c>
    </row>
    <row r="1636" spans="1:10">
      <c r="A1636" t="s">
        <v>115</v>
      </c>
      <c r="B1636" t="s">
        <v>383</v>
      </c>
      <c r="C1636" s="20">
        <v>2050</v>
      </c>
      <c r="D1636" t="s">
        <v>218</v>
      </c>
      <c r="E1636" s="22">
        <v>290250.05744475999</v>
      </c>
      <c r="F1636" s="22">
        <v>260205.27812256801</v>
      </c>
      <c r="G1636" s="10">
        <v>307720.04114350502</v>
      </c>
      <c r="H1636" s="23">
        <f t="shared" si="50"/>
        <v>47514.763020937011</v>
      </c>
      <c r="I1636" s="10">
        <v>351504.691612483</v>
      </c>
      <c r="J1636" s="23">
        <f t="shared" si="51"/>
        <v>61254.634167723008</v>
      </c>
    </row>
    <row r="1637" spans="1:10">
      <c r="A1637" t="s">
        <v>115</v>
      </c>
      <c r="B1637" t="s">
        <v>383</v>
      </c>
      <c r="C1637" s="20">
        <v>2050</v>
      </c>
      <c r="D1637" t="s">
        <v>222</v>
      </c>
      <c r="E1637" s="22">
        <v>414692.96107294498</v>
      </c>
      <c r="F1637" s="22">
        <v>279069.158002179</v>
      </c>
      <c r="G1637" s="10">
        <v>334363.933966043</v>
      </c>
      <c r="H1637" s="23">
        <f t="shared" si="50"/>
        <v>55294.775963863998</v>
      </c>
      <c r="I1637" s="10">
        <v>521384.481349535</v>
      </c>
      <c r="J1637" s="23">
        <f t="shared" si="51"/>
        <v>106691.52027659002</v>
      </c>
    </row>
    <row r="1638" spans="1:10">
      <c r="A1638" t="s">
        <v>115</v>
      </c>
      <c r="B1638" t="s">
        <v>383</v>
      </c>
      <c r="C1638" s="20">
        <v>2050</v>
      </c>
      <c r="D1638" t="s">
        <v>226</v>
      </c>
      <c r="E1638" s="22">
        <v>304556.64409458602</v>
      </c>
      <c r="F1638" s="22">
        <v>182608.633710261</v>
      </c>
      <c r="G1638" s="10">
        <v>205861.88336447501</v>
      </c>
      <c r="H1638" s="23">
        <f t="shared" si="50"/>
        <v>23253.249654214014</v>
      </c>
      <c r="I1638" s="10">
        <v>368643.65517464699</v>
      </c>
      <c r="J1638" s="23">
        <f t="shared" si="51"/>
        <v>64087.011080060969</v>
      </c>
    </row>
    <row r="1639" spans="1:10">
      <c r="A1639" t="s">
        <v>115</v>
      </c>
      <c r="B1639" t="s">
        <v>383</v>
      </c>
      <c r="C1639" s="20">
        <v>2050</v>
      </c>
      <c r="D1639" t="s">
        <v>254</v>
      </c>
      <c r="E1639" s="22">
        <v>33081.0026290307</v>
      </c>
      <c r="F1639" s="22">
        <v>2974.4138976469899</v>
      </c>
      <c r="G1639" s="10">
        <v>3414.3731958804301</v>
      </c>
      <c r="H1639" s="23">
        <f t="shared" si="50"/>
        <v>439.95929823344022</v>
      </c>
      <c r="I1639" s="10">
        <v>33050.354105419901</v>
      </c>
      <c r="J1639" s="23">
        <f t="shared" si="51"/>
        <v>-30.648523610798293</v>
      </c>
    </row>
    <row r="1640" spans="1:10">
      <c r="A1640" t="s">
        <v>112</v>
      </c>
      <c r="B1640" t="s">
        <v>384</v>
      </c>
      <c r="C1640" s="20">
        <v>2025</v>
      </c>
      <c r="D1640" t="s">
        <v>232</v>
      </c>
      <c r="E1640" s="22">
        <v>8428.9060305542207</v>
      </c>
      <c r="F1640" s="22">
        <v>9668.8228063551105</v>
      </c>
      <c r="G1640" s="10">
        <v>9668.8228063551105</v>
      </c>
      <c r="H1640" s="23">
        <f t="shared" si="50"/>
        <v>0</v>
      </c>
      <c r="I1640" s="10">
        <v>8428.9060305542207</v>
      </c>
      <c r="J1640" s="23">
        <f t="shared" si="51"/>
        <v>0</v>
      </c>
    </row>
    <row r="1641" spans="1:10">
      <c r="A1641" t="s">
        <v>112</v>
      </c>
      <c r="B1641" t="s">
        <v>384</v>
      </c>
      <c r="C1641" s="20">
        <v>2025</v>
      </c>
      <c r="D1641" t="s">
        <v>272</v>
      </c>
      <c r="E1641" s="22">
        <v>479897.33372501301</v>
      </c>
      <c r="F1641" s="22">
        <v>159105.61174118199</v>
      </c>
      <c r="G1641" s="10">
        <v>159105.61174118199</v>
      </c>
      <c r="H1641" s="23">
        <f t="shared" si="50"/>
        <v>0</v>
      </c>
      <c r="I1641" s="10">
        <v>479897.33372501301</v>
      </c>
      <c r="J1641" s="23">
        <f t="shared" si="51"/>
        <v>0</v>
      </c>
    </row>
    <row r="1642" spans="1:10">
      <c r="A1642" t="s">
        <v>112</v>
      </c>
      <c r="B1642" t="s">
        <v>384</v>
      </c>
      <c r="C1642" s="20">
        <v>2025</v>
      </c>
      <c r="D1642" t="s">
        <v>208</v>
      </c>
      <c r="E1642" s="22">
        <v>76355.816778588094</v>
      </c>
      <c r="F1642" s="22">
        <v>63094.530810472199</v>
      </c>
      <c r="G1642" s="10">
        <v>63094.530810472199</v>
      </c>
      <c r="H1642" s="23">
        <f t="shared" si="50"/>
        <v>0</v>
      </c>
      <c r="I1642" s="10">
        <v>76355.816778588094</v>
      </c>
      <c r="J1642" s="23">
        <f t="shared" si="51"/>
        <v>0</v>
      </c>
    </row>
    <row r="1643" spans="1:10">
      <c r="A1643" t="s">
        <v>112</v>
      </c>
      <c r="B1643" t="s">
        <v>384</v>
      </c>
      <c r="C1643" s="20">
        <v>2025</v>
      </c>
      <c r="D1643" t="s">
        <v>218</v>
      </c>
      <c r="E1643" s="22">
        <v>207904.953216455</v>
      </c>
      <c r="F1643" s="22">
        <v>240064.28701027401</v>
      </c>
      <c r="G1643" s="10">
        <v>240064.28701027401</v>
      </c>
      <c r="H1643" s="23">
        <f t="shared" si="50"/>
        <v>0</v>
      </c>
      <c r="I1643" s="10">
        <v>207904.953216455</v>
      </c>
      <c r="J1643" s="23">
        <f t="shared" si="51"/>
        <v>0</v>
      </c>
    </row>
    <row r="1644" spans="1:10">
      <c r="A1644" t="s">
        <v>112</v>
      </c>
      <c r="B1644" t="s">
        <v>384</v>
      </c>
      <c r="C1644" s="20">
        <v>2025</v>
      </c>
      <c r="D1644" t="s">
        <v>222</v>
      </c>
      <c r="E1644" s="22">
        <v>306292.00908888201</v>
      </c>
      <c r="F1644" s="22">
        <v>368786.78785647702</v>
      </c>
      <c r="G1644" s="10">
        <v>368786.78785647702</v>
      </c>
      <c r="H1644" s="23">
        <f t="shared" si="50"/>
        <v>0</v>
      </c>
      <c r="I1644" s="10">
        <v>306292.00908888201</v>
      </c>
      <c r="J1644" s="23">
        <f t="shared" si="51"/>
        <v>0</v>
      </c>
    </row>
    <row r="1645" spans="1:10">
      <c r="A1645" t="s">
        <v>112</v>
      </c>
      <c r="B1645" t="s">
        <v>384</v>
      </c>
      <c r="C1645" s="20">
        <v>2025</v>
      </c>
      <c r="D1645" t="s">
        <v>226</v>
      </c>
      <c r="E1645" s="22">
        <v>197300.30955450001</v>
      </c>
      <c r="F1645" s="22">
        <v>222132.32720945799</v>
      </c>
      <c r="G1645" s="10">
        <v>222132.32720945799</v>
      </c>
      <c r="H1645" s="23">
        <f t="shared" si="50"/>
        <v>0</v>
      </c>
      <c r="I1645" s="10">
        <v>197300.30955450001</v>
      </c>
      <c r="J1645" s="23">
        <f t="shared" si="51"/>
        <v>0</v>
      </c>
    </row>
    <row r="1646" spans="1:10">
      <c r="A1646" t="s">
        <v>112</v>
      </c>
      <c r="B1646" t="s">
        <v>384</v>
      </c>
      <c r="C1646" s="20">
        <v>2025</v>
      </c>
      <c r="D1646" t="s">
        <v>254</v>
      </c>
      <c r="E1646" s="22">
        <v>34256.1387097634</v>
      </c>
      <c r="F1646" s="22">
        <v>4628.4588674042398</v>
      </c>
      <c r="G1646" s="10">
        <v>4628.4588674042398</v>
      </c>
      <c r="H1646" s="23">
        <f t="shared" si="50"/>
        <v>0</v>
      </c>
      <c r="I1646" s="10">
        <v>34256.1387097634</v>
      </c>
      <c r="J1646" s="23">
        <f t="shared" si="51"/>
        <v>0</v>
      </c>
    </row>
    <row r="1647" spans="1:10">
      <c r="A1647" t="s">
        <v>112</v>
      </c>
      <c r="B1647" t="s">
        <v>384</v>
      </c>
      <c r="C1647" s="20">
        <v>2026</v>
      </c>
      <c r="D1647" t="s">
        <v>232</v>
      </c>
      <c r="E1647" s="22">
        <v>8487.1724802605004</v>
      </c>
      <c r="F1647" s="22">
        <v>8630.3166960235103</v>
      </c>
      <c r="G1647" s="10">
        <v>8630.3166960235103</v>
      </c>
      <c r="H1647" s="23">
        <f t="shared" si="50"/>
        <v>0</v>
      </c>
      <c r="I1647" s="10">
        <v>8487.1724802605004</v>
      </c>
      <c r="J1647" s="23">
        <f t="shared" si="51"/>
        <v>0</v>
      </c>
    </row>
    <row r="1648" spans="1:10">
      <c r="A1648" t="s">
        <v>112</v>
      </c>
      <c r="B1648" t="s">
        <v>384</v>
      </c>
      <c r="C1648" s="20">
        <v>2026</v>
      </c>
      <c r="D1648" t="s">
        <v>272</v>
      </c>
      <c r="E1648" s="22">
        <v>487916.81762222701</v>
      </c>
      <c r="F1648" s="22">
        <v>159012.29350942801</v>
      </c>
      <c r="G1648" s="10">
        <v>159012.29350942801</v>
      </c>
      <c r="H1648" s="23">
        <f t="shared" si="50"/>
        <v>0</v>
      </c>
      <c r="I1648" s="10">
        <v>487916.81762222701</v>
      </c>
      <c r="J1648" s="23">
        <f t="shared" si="51"/>
        <v>0</v>
      </c>
    </row>
    <row r="1649" spans="1:10">
      <c r="A1649" t="s">
        <v>112</v>
      </c>
      <c r="B1649" t="s">
        <v>384</v>
      </c>
      <c r="C1649" s="20">
        <v>2026</v>
      </c>
      <c r="D1649" t="s">
        <v>208</v>
      </c>
      <c r="E1649" s="22">
        <v>77888.093163693993</v>
      </c>
      <c r="F1649" s="22">
        <v>59835.222784683501</v>
      </c>
      <c r="G1649" s="10">
        <v>59835.222784683501</v>
      </c>
      <c r="H1649" s="23">
        <f t="shared" si="50"/>
        <v>0</v>
      </c>
      <c r="I1649" s="10">
        <v>77888.093163693993</v>
      </c>
      <c r="J1649" s="23">
        <f t="shared" si="51"/>
        <v>0</v>
      </c>
    </row>
    <row r="1650" spans="1:10">
      <c r="A1650" t="s">
        <v>112</v>
      </c>
      <c r="B1650" t="s">
        <v>384</v>
      </c>
      <c r="C1650" s="20">
        <v>2026</v>
      </c>
      <c r="D1650" t="s">
        <v>218</v>
      </c>
      <c r="E1650" s="22">
        <v>212035.127483499</v>
      </c>
      <c r="F1650" s="22">
        <v>217295.447863307</v>
      </c>
      <c r="G1650" s="10">
        <v>217295.447863307</v>
      </c>
      <c r="H1650" s="23">
        <f t="shared" si="50"/>
        <v>0</v>
      </c>
      <c r="I1650" s="10">
        <v>212035.127483499</v>
      </c>
      <c r="J1650" s="23">
        <f t="shared" si="51"/>
        <v>0</v>
      </c>
    </row>
    <row r="1651" spans="1:10">
      <c r="A1651" t="s">
        <v>112</v>
      </c>
      <c r="B1651" t="s">
        <v>384</v>
      </c>
      <c r="C1651" s="20">
        <v>2026</v>
      </c>
      <c r="D1651" t="s">
        <v>222</v>
      </c>
      <c r="E1651" s="22">
        <v>313184.010457339</v>
      </c>
      <c r="F1651" s="22">
        <v>341949.40121155698</v>
      </c>
      <c r="G1651" s="10">
        <v>341949.40121155698</v>
      </c>
      <c r="H1651" s="23">
        <f t="shared" si="50"/>
        <v>0</v>
      </c>
      <c r="I1651" s="10">
        <v>313184.010457339</v>
      </c>
      <c r="J1651" s="23">
        <f t="shared" si="51"/>
        <v>0</v>
      </c>
    </row>
    <row r="1652" spans="1:10">
      <c r="A1652" t="s">
        <v>112</v>
      </c>
      <c r="B1652" t="s">
        <v>384</v>
      </c>
      <c r="C1652" s="20">
        <v>2026</v>
      </c>
      <c r="D1652" t="s">
        <v>226</v>
      </c>
      <c r="E1652" s="22">
        <v>201630.43930838199</v>
      </c>
      <c r="F1652" s="22">
        <v>196955.62972686099</v>
      </c>
      <c r="G1652" s="10">
        <v>196955.62972686099</v>
      </c>
      <c r="H1652" s="23">
        <f t="shared" si="50"/>
        <v>0</v>
      </c>
      <c r="I1652" s="10">
        <v>201630.43930838199</v>
      </c>
      <c r="J1652" s="23">
        <f t="shared" si="51"/>
        <v>0</v>
      </c>
    </row>
    <row r="1653" spans="1:10">
      <c r="A1653" t="s">
        <v>112</v>
      </c>
      <c r="B1653" t="s">
        <v>384</v>
      </c>
      <c r="C1653" s="20">
        <v>2026</v>
      </c>
      <c r="D1653" t="s">
        <v>254</v>
      </c>
      <c r="E1653" s="22">
        <v>34358.114801035903</v>
      </c>
      <c r="F1653" s="22">
        <v>4585.6944641320697</v>
      </c>
      <c r="G1653" s="10">
        <v>4585.6944641320697</v>
      </c>
      <c r="H1653" s="23">
        <f t="shared" si="50"/>
        <v>0</v>
      </c>
      <c r="I1653" s="10">
        <v>34358.114801035903</v>
      </c>
      <c r="J1653" s="23">
        <f t="shared" si="51"/>
        <v>0</v>
      </c>
    </row>
    <row r="1654" spans="1:10">
      <c r="A1654" t="s">
        <v>112</v>
      </c>
      <c r="B1654" t="s">
        <v>384</v>
      </c>
      <c r="C1654" s="20">
        <v>2027</v>
      </c>
      <c r="D1654" t="s">
        <v>232</v>
      </c>
      <c r="E1654" s="22">
        <v>8612.2418480508404</v>
      </c>
      <c r="F1654" s="22">
        <v>8063.3102933854098</v>
      </c>
      <c r="G1654" s="10">
        <v>8063.3102933854098</v>
      </c>
      <c r="H1654" s="23">
        <f t="shared" si="50"/>
        <v>0</v>
      </c>
      <c r="I1654" s="10">
        <v>8612.2418480508404</v>
      </c>
      <c r="J1654" s="23">
        <f t="shared" si="51"/>
        <v>0</v>
      </c>
    </row>
    <row r="1655" spans="1:10">
      <c r="A1655" t="s">
        <v>112</v>
      </c>
      <c r="B1655" t="s">
        <v>384</v>
      </c>
      <c r="C1655" s="20">
        <v>2027</v>
      </c>
      <c r="D1655" t="s">
        <v>272</v>
      </c>
      <c r="E1655" s="22">
        <v>496232.04421184101</v>
      </c>
      <c r="F1655" s="22">
        <v>159574.73316954801</v>
      </c>
      <c r="G1655" s="10">
        <v>159574.73316954801</v>
      </c>
      <c r="H1655" s="23">
        <f t="shared" si="50"/>
        <v>0</v>
      </c>
      <c r="I1655" s="10">
        <v>496232.04421184101</v>
      </c>
      <c r="J1655" s="23">
        <f t="shared" si="51"/>
        <v>0</v>
      </c>
    </row>
    <row r="1656" spans="1:10">
      <c r="A1656" t="s">
        <v>112</v>
      </c>
      <c r="B1656" t="s">
        <v>384</v>
      </c>
      <c r="C1656" s="20">
        <v>2027</v>
      </c>
      <c r="D1656" t="s">
        <v>208</v>
      </c>
      <c r="E1656" s="22">
        <v>79797.470315957704</v>
      </c>
      <c r="F1656" s="22">
        <v>58111.193082399397</v>
      </c>
      <c r="G1656" s="10">
        <v>58111.193082399397</v>
      </c>
      <c r="H1656" s="23">
        <f t="shared" si="50"/>
        <v>0</v>
      </c>
      <c r="I1656" s="10">
        <v>79797.470315957704</v>
      </c>
      <c r="J1656" s="23">
        <f t="shared" si="51"/>
        <v>0</v>
      </c>
    </row>
    <row r="1657" spans="1:10">
      <c r="A1657" t="s">
        <v>112</v>
      </c>
      <c r="B1657" t="s">
        <v>384</v>
      </c>
      <c r="C1657" s="20">
        <v>2027</v>
      </c>
      <c r="D1657" t="s">
        <v>218</v>
      </c>
      <c r="E1657" s="22">
        <v>216695.74168713801</v>
      </c>
      <c r="F1657" s="22">
        <v>212909.016184801</v>
      </c>
      <c r="G1657" s="10">
        <v>212909.016184801</v>
      </c>
      <c r="H1657" s="23">
        <f t="shared" si="50"/>
        <v>0</v>
      </c>
      <c r="I1657" s="10">
        <v>216695.74168713801</v>
      </c>
      <c r="J1657" s="23">
        <f t="shared" si="51"/>
        <v>0</v>
      </c>
    </row>
    <row r="1658" spans="1:10">
      <c r="A1658" t="s">
        <v>112</v>
      </c>
      <c r="B1658" t="s">
        <v>384</v>
      </c>
      <c r="C1658" s="20">
        <v>2027</v>
      </c>
      <c r="D1658" t="s">
        <v>222</v>
      </c>
      <c r="E1658" s="22">
        <v>320735.61575477198</v>
      </c>
      <c r="F1658" s="22">
        <v>324000.19164164597</v>
      </c>
      <c r="G1658" s="10">
        <v>324000.19164164597</v>
      </c>
      <c r="H1658" s="23">
        <f t="shared" si="50"/>
        <v>0</v>
      </c>
      <c r="I1658" s="10">
        <v>320735.61575477198</v>
      </c>
      <c r="J1658" s="23">
        <f t="shared" si="51"/>
        <v>0</v>
      </c>
    </row>
    <row r="1659" spans="1:10">
      <c r="A1659" t="s">
        <v>112</v>
      </c>
      <c r="B1659" t="s">
        <v>384</v>
      </c>
      <c r="C1659" s="20">
        <v>2027</v>
      </c>
      <c r="D1659" t="s">
        <v>226</v>
      </c>
      <c r="E1659" s="22">
        <v>206665.47518705399</v>
      </c>
      <c r="F1659" s="22">
        <v>182364.70096652099</v>
      </c>
      <c r="G1659" s="10">
        <v>182364.70096652099</v>
      </c>
      <c r="H1659" s="23">
        <f t="shared" si="50"/>
        <v>0</v>
      </c>
      <c r="I1659" s="10">
        <v>206665.47518705399</v>
      </c>
      <c r="J1659" s="23">
        <f t="shared" si="51"/>
        <v>0</v>
      </c>
    </row>
    <row r="1660" spans="1:10">
      <c r="A1660" t="s">
        <v>112</v>
      </c>
      <c r="B1660" t="s">
        <v>384</v>
      </c>
      <c r="C1660" s="20">
        <v>2027</v>
      </c>
      <c r="D1660" t="s">
        <v>254</v>
      </c>
      <c r="E1660" s="22">
        <v>34415.740535177501</v>
      </c>
      <c r="F1660" s="22">
        <v>4539.0707864093602</v>
      </c>
      <c r="G1660" s="10">
        <v>4539.0707864093602</v>
      </c>
      <c r="H1660" s="23">
        <f t="shared" si="50"/>
        <v>0</v>
      </c>
      <c r="I1660" s="10">
        <v>34415.740535177501</v>
      </c>
      <c r="J1660" s="23">
        <f t="shared" si="51"/>
        <v>0</v>
      </c>
    </row>
    <row r="1661" spans="1:10">
      <c r="A1661" t="s">
        <v>112</v>
      </c>
      <c r="B1661" t="s">
        <v>384</v>
      </c>
      <c r="C1661" s="20">
        <v>2028</v>
      </c>
      <c r="D1661" t="s">
        <v>232</v>
      </c>
      <c r="E1661" s="22">
        <v>8770.0285438298397</v>
      </c>
      <c r="F1661" s="22">
        <v>7756.3022027525403</v>
      </c>
      <c r="G1661" s="10">
        <v>7756.3022027525403</v>
      </c>
      <c r="H1661" s="23">
        <f t="shared" si="50"/>
        <v>0</v>
      </c>
      <c r="I1661" s="10">
        <v>8770.0285438298397</v>
      </c>
      <c r="J1661" s="23">
        <f t="shared" si="51"/>
        <v>0</v>
      </c>
    </row>
    <row r="1662" spans="1:10">
      <c r="A1662" t="s">
        <v>112</v>
      </c>
      <c r="B1662" t="s">
        <v>384</v>
      </c>
      <c r="C1662" s="20">
        <v>2028</v>
      </c>
      <c r="D1662" t="s">
        <v>272</v>
      </c>
      <c r="E1662" s="22">
        <v>504641.50422848598</v>
      </c>
      <c r="F1662" s="22">
        <v>160846.922730166</v>
      </c>
      <c r="G1662" s="10">
        <v>160846.922730166</v>
      </c>
      <c r="H1662" s="23">
        <f t="shared" si="50"/>
        <v>0</v>
      </c>
      <c r="I1662" s="10">
        <v>504641.50422848598</v>
      </c>
      <c r="J1662" s="23">
        <f t="shared" si="51"/>
        <v>0</v>
      </c>
    </row>
    <row r="1663" spans="1:10">
      <c r="A1663" t="s">
        <v>112</v>
      </c>
      <c r="B1663" t="s">
        <v>384</v>
      </c>
      <c r="C1663" s="20">
        <v>2028</v>
      </c>
      <c r="D1663" t="s">
        <v>208</v>
      </c>
      <c r="E1663" s="22">
        <v>81925.343160144403</v>
      </c>
      <c r="F1663" s="22">
        <v>57386.905439017297</v>
      </c>
      <c r="G1663" s="10">
        <v>57386.905439017297</v>
      </c>
      <c r="H1663" s="23">
        <f t="shared" si="50"/>
        <v>0</v>
      </c>
      <c r="I1663" s="10">
        <v>81925.343160144403</v>
      </c>
      <c r="J1663" s="23">
        <f t="shared" si="51"/>
        <v>0</v>
      </c>
    </row>
    <row r="1664" spans="1:10">
      <c r="A1664" t="s">
        <v>112</v>
      </c>
      <c r="B1664" t="s">
        <v>384</v>
      </c>
      <c r="C1664" s="20">
        <v>2028</v>
      </c>
      <c r="D1664" t="s">
        <v>218</v>
      </c>
      <c r="E1664" s="22">
        <v>221718.887562572</v>
      </c>
      <c r="F1664" s="22">
        <v>211969.53183275199</v>
      </c>
      <c r="G1664" s="10">
        <v>211969.53183275199</v>
      </c>
      <c r="H1664" s="23">
        <f t="shared" si="50"/>
        <v>0</v>
      </c>
      <c r="I1664" s="10">
        <v>221718.887562572</v>
      </c>
      <c r="J1664" s="23">
        <f t="shared" si="51"/>
        <v>0</v>
      </c>
    </row>
    <row r="1665" spans="1:10">
      <c r="A1665" t="s">
        <v>112</v>
      </c>
      <c r="B1665" t="s">
        <v>384</v>
      </c>
      <c r="C1665" s="20">
        <v>2028</v>
      </c>
      <c r="D1665" t="s">
        <v>222</v>
      </c>
      <c r="E1665" s="22">
        <v>328616.46234242298</v>
      </c>
      <c r="F1665" s="22">
        <v>311706.009887736</v>
      </c>
      <c r="G1665" s="10">
        <v>311706.009887736</v>
      </c>
      <c r="H1665" s="23">
        <f t="shared" si="50"/>
        <v>0</v>
      </c>
      <c r="I1665" s="10">
        <v>328616.46234242298</v>
      </c>
      <c r="J1665" s="23">
        <f t="shared" si="51"/>
        <v>0</v>
      </c>
    </row>
    <row r="1666" spans="1:10">
      <c r="A1666" t="s">
        <v>112</v>
      </c>
      <c r="B1666" t="s">
        <v>384</v>
      </c>
      <c r="C1666" s="20">
        <v>2028</v>
      </c>
      <c r="D1666" t="s">
        <v>226</v>
      </c>
      <c r="E1666" s="22">
        <v>212112.340383506</v>
      </c>
      <c r="F1666" s="22">
        <v>172998.157472433</v>
      </c>
      <c r="G1666" s="10">
        <v>172998.157472433</v>
      </c>
      <c r="H1666" s="23">
        <f t="shared" ref="H1666:H1729" si="52">G1666-F1666</f>
        <v>0</v>
      </c>
      <c r="I1666" s="10">
        <v>212112.340383506</v>
      </c>
      <c r="J1666" s="23">
        <f t="shared" ref="J1666:J1729" si="53">I1666-E1666</f>
        <v>0</v>
      </c>
    </row>
    <row r="1667" spans="1:10">
      <c r="A1667" t="s">
        <v>112</v>
      </c>
      <c r="B1667" t="s">
        <v>384</v>
      </c>
      <c r="C1667" s="20">
        <v>2028</v>
      </c>
      <c r="D1667" t="s">
        <v>254</v>
      </c>
      <c r="E1667" s="22">
        <v>34426.652062892601</v>
      </c>
      <c r="F1667" s="22">
        <v>4491.2977178483097</v>
      </c>
      <c r="G1667" s="10">
        <v>4491.2977178483097</v>
      </c>
      <c r="H1667" s="23">
        <f t="shared" si="52"/>
        <v>0</v>
      </c>
      <c r="I1667" s="10">
        <v>34426.652062892601</v>
      </c>
      <c r="J1667" s="23">
        <f t="shared" si="53"/>
        <v>0</v>
      </c>
    </row>
    <row r="1668" spans="1:10">
      <c r="A1668" t="s">
        <v>112</v>
      </c>
      <c r="B1668" t="s">
        <v>384</v>
      </c>
      <c r="C1668" s="20">
        <v>2029</v>
      </c>
      <c r="D1668" t="s">
        <v>232</v>
      </c>
      <c r="E1668" s="22">
        <v>8949.8720445493509</v>
      </c>
      <c r="F1668" s="22">
        <v>7601.5128732291096</v>
      </c>
      <c r="G1668" s="10">
        <v>7601.5128732291096</v>
      </c>
      <c r="H1668" s="23">
        <f t="shared" si="52"/>
        <v>0</v>
      </c>
      <c r="I1668" s="10">
        <v>8949.8720445493509</v>
      </c>
      <c r="J1668" s="23">
        <f t="shared" si="53"/>
        <v>0</v>
      </c>
    </row>
    <row r="1669" spans="1:10">
      <c r="A1669" t="s">
        <v>112</v>
      </c>
      <c r="B1669" t="s">
        <v>384</v>
      </c>
      <c r="C1669" s="20">
        <v>2029</v>
      </c>
      <c r="D1669" t="s">
        <v>272</v>
      </c>
      <c r="E1669" s="22">
        <v>513054.70409439103</v>
      </c>
      <c r="F1669" s="22">
        <v>162723.060175302</v>
      </c>
      <c r="G1669" s="10">
        <v>162723.060175302</v>
      </c>
      <c r="H1669" s="23">
        <f t="shared" si="52"/>
        <v>0</v>
      </c>
      <c r="I1669" s="10">
        <v>513054.70409439103</v>
      </c>
      <c r="J1669" s="23">
        <f t="shared" si="53"/>
        <v>0</v>
      </c>
    </row>
    <row r="1670" spans="1:10">
      <c r="A1670" t="s">
        <v>112</v>
      </c>
      <c r="B1670" t="s">
        <v>384</v>
      </c>
      <c r="C1670" s="20">
        <v>2029</v>
      </c>
      <c r="D1670" t="s">
        <v>208</v>
      </c>
      <c r="E1670" s="22">
        <v>84214.941243806999</v>
      </c>
      <c r="F1670" s="22">
        <v>57302.473542253902</v>
      </c>
      <c r="G1670" s="10">
        <v>57302.473542253902</v>
      </c>
      <c r="H1670" s="23">
        <f t="shared" si="52"/>
        <v>0</v>
      </c>
      <c r="I1670" s="10">
        <v>84214.941243806999</v>
      </c>
      <c r="J1670" s="23">
        <f t="shared" si="53"/>
        <v>0</v>
      </c>
    </row>
    <row r="1671" spans="1:10">
      <c r="A1671" t="s">
        <v>112</v>
      </c>
      <c r="B1671" t="s">
        <v>384</v>
      </c>
      <c r="C1671" s="20">
        <v>2029</v>
      </c>
      <c r="D1671" t="s">
        <v>218</v>
      </c>
      <c r="E1671" s="22">
        <v>226999.388995758</v>
      </c>
      <c r="F1671" s="22">
        <v>212946.302203706</v>
      </c>
      <c r="G1671" s="10">
        <v>212946.302203706</v>
      </c>
      <c r="H1671" s="23">
        <f t="shared" si="52"/>
        <v>0</v>
      </c>
      <c r="I1671" s="10">
        <v>226999.388995758</v>
      </c>
      <c r="J1671" s="23">
        <f t="shared" si="53"/>
        <v>0</v>
      </c>
    </row>
    <row r="1672" spans="1:10">
      <c r="A1672" t="s">
        <v>112</v>
      </c>
      <c r="B1672" t="s">
        <v>384</v>
      </c>
      <c r="C1672" s="20">
        <v>2029</v>
      </c>
      <c r="D1672" t="s">
        <v>222</v>
      </c>
      <c r="E1672" s="22">
        <v>336724.52108083002</v>
      </c>
      <c r="F1672" s="22">
        <v>303091.51388963597</v>
      </c>
      <c r="G1672" s="10">
        <v>303091.51388963597</v>
      </c>
      <c r="H1672" s="23">
        <f t="shared" si="52"/>
        <v>0</v>
      </c>
      <c r="I1672" s="10">
        <v>336724.52108083002</v>
      </c>
      <c r="J1672" s="23">
        <f t="shared" si="53"/>
        <v>0</v>
      </c>
    </row>
    <row r="1673" spans="1:10">
      <c r="A1673" t="s">
        <v>112</v>
      </c>
      <c r="B1673" t="s">
        <v>384</v>
      </c>
      <c r="C1673" s="20">
        <v>2029</v>
      </c>
      <c r="D1673" t="s">
        <v>226</v>
      </c>
      <c r="E1673" s="22">
        <v>217860.62154228799</v>
      </c>
      <c r="F1673" s="22">
        <v>166667.06385395699</v>
      </c>
      <c r="G1673" s="10">
        <v>166667.06385395699</v>
      </c>
      <c r="H1673" s="23">
        <f t="shared" si="52"/>
        <v>0</v>
      </c>
      <c r="I1673" s="10">
        <v>217860.62154228799</v>
      </c>
      <c r="J1673" s="23">
        <f t="shared" si="53"/>
        <v>0</v>
      </c>
    </row>
    <row r="1674" spans="1:10">
      <c r="A1674" t="s">
        <v>112</v>
      </c>
      <c r="B1674" t="s">
        <v>384</v>
      </c>
      <c r="C1674" s="20">
        <v>2029</v>
      </c>
      <c r="D1674" t="s">
        <v>254</v>
      </c>
      <c r="E1674" s="22">
        <v>34407.261123561402</v>
      </c>
      <c r="F1674" s="22">
        <v>4446.3487782668799</v>
      </c>
      <c r="G1674" s="10">
        <v>4446.3487782668799</v>
      </c>
      <c r="H1674" s="23">
        <f t="shared" si="52"/>
        <v>0</v>
      </c>
      <c r="I1674" s="10">
        <v>34407.261123561402</v>
      </c>
      <c r="J1674" s="23">
        <f t="shared" si="53"/>
        <v>0</v>
      </c>
    </row>
    <row r="1675" spans="1:10">
      <c r="A1675" t="s">
        <v>112</v>
      </c>
      <c r="B1675" t="s">
        <v>384</v>
      </c>
      <c r="C1675" s="20">
        <v>2030</v>
      </c>
      <c r="D1675" t="s">
        <v>232</v>
      </c>
      <c r="E1675" s="22">
        <v>9147.8901189157405</v>
      </c>
      <c r="F1675" s="22">
        <v>7534.1991427099401</v>
      </c>
      <c r="G1675" s="10">
        <v>7534.1991427099401</v>
      </c>
      <c r="H1675" s="23">
        <f t="shared" si="52"/>
        <v>0</v>
      </c>
      <c r="I1675" s="10">
        <v>9147.8901189157405</v>
      </c>
      <c r="J1675" s="23">
        <f t="shared" si="53"/>
        <v>0</v>
      </c>
    </row>
    <row r="1676" spans="1:10">
      <c r="A1676" t="s">
        <v>112</v>
      </c>
      <c r="B1676" t="s">
        <v>384</v>
      </c>
      <c r="C1676" s="20">
        <v>2030</v>
      </c>
      <c r="D1676" t="s">
        <v>272</v>
      </c>
      <c r="E1676" s="22">
        <v>521396.110534226</v>
      </c>
      <c r="F1676" s="22">
        <v>165089.53376645601</v>
      </c>
      <c r="G1676" s="10">
        <v>165089.53376645601</v>
      </c>
      <c r="H1676" s="23">
        <f t="shared" si="52"/>
        <v>0</v>
      </c>
      <c r="I1676" s="10">
        <v>521396.110534226</v>
      </c>
      <c r="J1676" s="23">
        <f t="shared" si="53"/>
        <v>0</v>
      </c>
    </row>
    <row r="1677" spans="1:10">
      <c r="A1677" t="s">
        <v>112</v>
      </c>
      <c r="B1677" t="s">
        <v>384</v>
      </c>
      <c r="C1677" s="20">
        <v>2030</v>
      </c>
      <c r="D1677" t="s">
        <v>208</v>
      </c>
      <c r="E1677" s="22">
        <v>86636.697880774096</v>
      </c>
      <c r="F1677" s="22">
        <v>57645.526327699503</v>
      </c>
      <c r="G1677" s="10">
        <v>57645.526327699503</v>
      </c>
      <c r="H1677" s="23">
        <f t="shared" si="52"/>
        <v>0</v>
      </c>
      <c r="I1677" s="10">
        <v>86636.697880774096</v>
      </c>
      <c r="J1677" s="23">
        <f t="shared" si="53"/>
        <v>0</v>
      </c>
    </row>
    <row r="1678" spans="1:10">
      <c r="A1678" t="s">
        <v>112</v>
      </c>
      <c r="B1678" t="s">
        <v>384</v>
      </c>
      <c r="C1678" s="20">
        <v>2030</v>
      </c>
      <c r="D1678" t="s">
        <v>218</v>
      </c>
      <c r="E1678" s="22">
        <v>232474.55718416299</v>
      </c>
      <c r="F1678" s="22">
        <v>215101.066136293</v>
      </c>
      <c r="G1678" s="10">
        <v>215101.066136293</v>
      </c>
      <c r="H1678" s="23">
        <f t="shared" si="52"/>
        <v>0</v>
      </c>
      <c r="I1678" s="10">
        <v>232474.55718416299</v>
      </c>
      <c r="J1678" s="23">
        <f t="shared" si="53"/>
        <v>0</v>
      </c>
    </row>
    <row r="1679" spans="1:10">
      <c r="A1679" t="s">
        <v>112</v>
      </c>
      <c r="B1679" t="s">
        <v>384</v>
      </c>
      <c r="C1679" s="20">
        <v>2030</v>
      </c>
      <c r="D1679" t="s">
        <v>222</v>
      </c>
      <c r="E1679" s="22">
        <v>345002.66293452698</v>
      </c>
      <c r="F1679" s="22">
        <v>296867.39898945502</v>
      </c>
      <c r="G1679" s="10">
        <v>296867.39898945502</v>
      </c>
      <c r="H1679" s="23">
        <f t="shared" si="52"/>
        <v>0</v>
      </c>
      <c r="I1679" s="10">
        <v>345002.66293452698</v>
      </c>
      <c r="J1679" s="23">
        <f t="shared" si="53"/>
        <v>0</v>
      </c>
    </row>
    <row r="1680" spans="1:10">
      <c r="A1680" t="s">
        <v>112</v>
      </c>
      <c r="B1680" t="s">
        <v>384</v>
      </c>
      <c r="C1680" s="20">
        <v>2030</v>
      </c>
      <c r="D1680" t="s">
        <v>226</v>
      </c>
      <c r="E1680" s="22">
        <v>223856.01156337</v>
      </c>
      <c r="F1680" s="22">
        <v>162416.19889017899</v>
      </c>
      <c r="G1680" s="10">
        <v>162416.19889017899</v>
      </c>
      <c r="H1680" s="23">
        <f t="shared" si="52"/>
        <v>0</v>
      </c>
      <c r="I1680" s="10">
        <v>223856.01156337</v>
      </c>
      <c r="J1680" s="23">
        <f t="shared" si="53"/>
        <v>0</v>
      </c>
    </row>
    <row r="1681" spans="1:10">
      <c r="A1681" t="s">
        <v>112</v>
      </c>
      <c r="B1681" t="s">
        <v>384</v>
      </c>
      <c r="C1681" s="20">
        <v>2030</v>
      </c>
      <c r="D1681" t="s">
        <v>254</v>
      </c>
      <c r="E1681" s="22">
        <v>34357.158462389802</v>
      </c>
      <c r="F1681" s="22">
        <v>4399.0513110961001</v>
      </c>
      <c r="G1681" s="10">
        <v>4399.0513110961001</v>
      </c>
      <c r="H1681" s="23">
        <f t="shared" si="52"/>
        <v>0</v>
      </c>
      <c r="I1681" s="10">
        <v>34357.158462389802</v>
      </c>
      <c r="J1681" s="23">
        <f t="shared" si="53"/>
        <v>0</v>
      </c>
    </row>
    <row r="1682" spans="1:10">
      <c r="A1682" t="s">
        <v>112</v>
      </c>
      <c r="B1682" t="s">
        <v>384</v>
      </c>
      <c r="C1682" s="20">
        <v>2031</v>
      </c>
      <c r="D1682" t="s">
        <v>232</v>
      </c>
      <c r="E1682" s="22">
        <v>9362.4074228011905</v>
      </c>
      <c r="F1682" s="22">
        <v>7523.5387936035704</v>
      </c>
      <c r="G1682" s="10">
        <v>7523.5387936035704</v>
      </c>
      <c r="H1682" s="23">
        <f t="shared" si="52"/>
        <v>0</v>
      </c>
      <c r="I1682" s="10">
        <v>9362.4074228011905</v>
      </c>
      <c r="J1682" s="23">
        <f t="shared" si="53"/>
        <v>0</v>
      </c>
    </row>
    <row r="1683" spans="1:10">
      <c r="A1683" t="s">
        <v>112</v>
      </c>
      <c r="B1683" t="s">
        <v>384</v>
      </c>
      <c r="C1683" s="20">
        <v>2031</v>
      </c>
      <c r="D1683" t="s">
        <v>272</v>
      </c>
      <c r="E1683" s="22">
        <v>529501.77046828205</v>
      </c>
      <c r="F1683" s="22">
        <v>167624.55914584</v>
      </c>
      <c r="G1683" s="10">
        <v>167624.55914584</v>
      </c>
      <c r="H1683" s="23">
        <f t="shared" si="52"/>
        <v>0</v>
      </c>
      <c r="I1683" s="10">
        <v>529501.77046828205</v>
      </c>
      <c r="J1683" s="23">
        <f t="shared" si="53"/>
        <v>0</v>
      </c>
    </row>
    <row r="1684" spans="1:10">
      <c r="A1684" t="s">
        <v>112</v>
      </c>
      <c r="B1684" t="s">
        <v>384</v>
      </c>
      <c r="C1684" s="20">
        <v>2031</v>
      </c>
      <c r="D1684" t="s">
        <v>208</v>
      </c>
      <c r="E1684" s="22">
        <v>89169.706996492096</v>
      </c>
      <c r="F1684" s="22">
        <v>58199.843428685599</v>
      </c>
      <c r="G1684" s="10">
        <v>58199.843428685599</v>
      </c>
      <c r="H1684" s="23">
        <f t="shared" si="52"/>
        <v>0</v>
      </c>
      <c r="I1684" s="10">
        <v>89169.706996492096</v>
      </c>
      <c r="J1684" s="23">
        <f t="shared" si="53"/>
        <v>0</v>
      </c>
    </row>
    <row r="1685" spans="1:10">
      <c r="A1685" t="s">
        <v>112</v>
      </c>
      <c r="B1685" t="s">
        <v>384</v>
      </c>
      <c r="C1685" s="20">
        <v>2031</v>
      </c>
      <c r="D1685" t="s">
        <v>218</v>
      </c>
      <c r="E1685" s="22">
        <v>238100.557779275</v>
      </c>
      <c r="F1685" s="22">
        <v>217838.52712465101</v>
      </c>
      <c r="G1685" s="10">
        <v>217838.52712465101</v>
      </c>
      <c r="H1685" s="23">
        <f t="shared" si="52"/>
        <v>0</v>
      </c>
      <c r="I1685" s="10">
        <v>238100.557779275</v>
      </c>
      <c r="J1685" s="23">
        <f t="shared" si="53"/>
        <v>0</v>
      </c>
    </row>
    <row r="1686" spans="1:10">
      <c r="A1686" t="s">
        <v>112</v>
      </c>
      <c r="B1686" t="s">
        <v>384</v>
      </c>
      <c r="C1686" s="20">
        <v>2031</v>
      </c>
      <c r="D1686" t="s">
        <v>222</v>
      </c>
      <c r="E1686" s="22">
        <v>353389.58689310902</v>
      </c>
      <c r="F1686" s="22">
        <v>292077.17059703002</v>
      </c>
      <c r="G1686" s="10">
        <v>292077.17059703002</v>
      </c>
      <c r="H1686" s="23">
        <f t="shared" si="52"/>
        <v>0</v>
      </c>
      <c r="I1686" s="10">
        <v>353389.58689310902</v>
      </c>
      <c r="J1686" s="23">
        <f t="shared" si="53"/>
        <v>0</v>
      </c>
    </row>
    <row r="1687" spans="1:10">
      <c r="A1687" t="s">
        <v>112</v>
      </c>
      <c r="B1687" t="s">
        <v>384</v>
      </c>
      <c r="C1687" s="20">
        <v>2031</v>
      </c>
      <c r="D1687" t="s">
        <v>226</v>
      </c>
      <c r="E1687" s="22">
        <v>230057.42281729399</v>
      </c>
      <c r="F1687" s="22">
        <v>159427.93543122901</v>
      </c>
      <c r="G1687" s="10">
        <v>159427.93543122901</v>
      </c>
      <c r="H1687" s="23">
        <f t="shared" si="52"/>
        <v>0</v>
      </c>
      <c r="I1687" s="10">
        <v>230057.42281729399</v>
      </c>
      <c r="J1687" s="23">
        <f t="shared" si="53"/>
        <v>0</v>
      </c>
    </row>
    <row r="1688" spans="1:10">
      <c r="A1688" t="s">
        <v>112</v>
      </c>
      <c r="B1688" t="s">
        <v>384</v>
      </c>
      <c r="C1688" s="20">
        <v>2031</v>
      </c>
      <c r="D1688" t="s">
        <v>254</v>
      </c>
      <c r="E1688" s="22">
        <v>34253.919365265698</v>
      </c>
      <c r="F1688" s="22">
        <v>4352.6686117824102</v>
      </c>
      <c r="G1688" s="10">
        <v>4352.6686117824102</v>
      </c>
      <c r="H1688" s="23">
        <f t="shared" si="52"/>
        <v>0</v>
      </c>
      <c r="I1688" s="10">
        <v>34253.919365265698</v>
      </c>
      <c r="J1688" s="23">
        <f t="shared" si="53"/>
        <v>0</v>
      </c>
    </row>
    <row r="1689" spans="1:10">
      <c r="A1689" t="s">
        <v>112</v>
      </c>
      <c r="B1689" t="s">
        <v>384</v>
      </c>
      <c r="C1689" s="20">
        <v>2032</v>
      </c>
      <c r="D1689" t="s">
        <v>232</v>
      </c>
      <c r="E1689" s="22">
        <v>9593.2618594135602</v>
      </c>
      <c r="F1689" s="22">
        <v>7552.1126249187701</v>
      </c>
      <c r="G1689" s="10">
        <v>7552.1126249187701</v>
      </c>
      <c r="H1689" s="23">
        <f t="shared" si="52"/>
        <v>0</v>
      </c>
      <c r="I1689" s="10">
        <v>9593.2618594135602</v>
      </c>
      <c r="J1689" s="23">
        <f t="shared" si="53"/>
        <v>0</v>
      </c>
    </row>
    <row r="1690" spans="1:10">
      <c r="A1690" t="s">
        <v>112</v>
      </c>
      <c r="B1690" t="s">
        <v>384</v>
      </c>
      <c r="C1690" s="20">
        <v>2032</v>
      </c>
      <c r="D1690" t="s">
        <v>272</v>
      </c>
      <c r="E1690" s="22">
        <v>537284.20595619699</v>
      </c>
      <c r="F1690" s="22">
        <v>170490.57460842101</v>
      </c>
      <c r="G1690" s="10">
        <v>170490.57460842101</v>
      </c>
      <c r="H1690" s="23">
        <f t="shared" si="52"/>
        <v>0</v>
      </c>
      <c r="I1690" s="10">
        <v>537284.20595619699</v>
      </c>
      <c r="J1690" s="23">
        <f t="shared" si="53"/>
        <v>0</v>
      </c>
    </row>
    <row r="1691" spans="1:10">
      <c r="A1691" t="s">
        <v>112</v>
      </c>
      <c r="B1691" t="s">
        <v>384</v>
      </c>
      <c r="C1691" s="20">
        <v>2032</v>
      </c>
      <c r="D1691" t="s">
        <v>208</v>
      </c>
      <c r="E1691" s="22">
        <v>91808.470759101503</v>
      </c>
      <c r="F1691" s="22">
        <v>58983.855811727997</v>
      </c>
      <c r="G1691" s="10">
        <v>58983.855811727997</v>
      </c>
      <c r="H1691" s="23">
        <f t="shared" si="52"/>
        <v>0</v>
      </c>
      <c r="I1691" s="10">
        <v>91808.470759101503</v>
      </c>
      <c r="J1691" s="23">
        <f t="shared" si="53"/>
        <v>0</v>
      </c>
    </row>
    <row r="1692" spans="1:10">
      <c r="A1692" t="s">
        <v>112</v>
      </c>
      <c r="B1692" t="s">
        <v>384</v>
      </c>
      <c r="C1692" s="20">
        <v>2032</v>
      </c>
      <c r="D1692" t="s">
        <v>218</v>
      </c>
      <c r="E1692" s="22">
        <v>243856.95552281101</v>
      </c>
      <c r="F1692" s="22">
        <v>221187.357647614</v>
      </c>
      <c r="G1692" s="10">
        <v>221187.357647614</v>
      </c>
      <c r="H1692" s="23">
        <f t="shared" si="52"/>
        <v>0</v>
      </c>
      <c r="I1692" s="10">
        <v>243856.95552281101</v>
      </c>
      <c r="J1692" s="23">
        <f t="shared" si="53"/>
        <v>0</v>
      </c>
    </row>
    <row r="1693" spans="1:10">
      <c r="A1693" t="s">
        <v>112</v>
      </c>
      <c r="B1693" t="s">
        <v>384</v>
      </c>
      <c r="C1693" s="20">
        <v>2032</v>
      </c>
      <c r="D1693" t="s">
        <v>222</v>
      </c>
      <c r="E1693" s="22">
        <v>361859.19410351902</v>
      </c>
      <c r="F1693" s="22">
        <v>288636.13492746197</v>
      </c>
      <c r="G1693" s="10">
        <v>288636.13492746197</v>
      </c>
      <c r="H1693" s="23">
        <f t="shared" si="52"/>
        <v>0</v>
      </c>
      <c r="I1693" s="10">
        <v>361859.19410351902</v>
      </c>
      <c r="J1693" s="23">
        <f t="shared" si="53"/>
        <v>0</v>
      </c>
    </row>
    <row r="1694" spans="1:10">
      <c r="A1694" t="s">
        <v>112</v>
      </c>
      <c r="B1694" t="s">
        <v>384</v>
      </c>
      <c r="C1694" s="20">
        <v>2032</v>
      </c>
      <c r="D1694" t="s">
        <v>226</v>
      </c>
      <c r="E1694" s="22">
        <v>236449.72289225299</v>
      </c>
      <c r="F1694" s="22">
        <v>157717.06668730499</v>
      </c>
      <c r="G1694" s="10">
        <v>157717.06668730499</v>
      </c>
      <c r="H1694" s="23">
        <f t="shared" si="52"/>
        <v>0</v>
      </c>
      <c r="I1694" s="10">
        <v>236449.72289225299</v>
      </c>
      <c r="J1694" s="23">
        <f t="shared" si="53"/>
        <v>0</v>
      </c>
    </row>
    <row r="1695" spans="1:10">
      <c r="A1695" t="s">
        <v>112</v>
      </c>
      <c r="B1695" t="s">
        <v>384</v>
      </c>
      <c r="C1695" s="20">
        <v>2032</v>
      </c>
      <c r="D1695" t="s">
        <v>254</v>
      </c>
      <c r="E1695" s="22">
        <v>34086.461280867603</v>
      </c>
      <c r="F1695" s="22">
        <v>4303.7751806773804</v>
      </c>
      <c r="G1695" s="10">
        <v>4303.7751806773804</v>
      </c>
      <c r="H1695" s="23">
        <f t="shared" si="52"/>
        <v>0</v>
      </c>
      <c r="I1695" s="10">
        <v>34086.461280867603</v>
      </c>
      <c r="J1695" s="23">
        <f t="shared" si="53"/>
        <v>0</v>
      </c>
    </row>
    <row r="1696" spans="1:10">
      <c r="A1696" t="s">
        <v>112</v>
      </c>
      <c r="B1696" t="s">
        <v>384</v>
      </c>
      <c r="C1696" s="20">
        <v>2033</v>
      </c>
      <c r="D1696" t="s">
        <v>232</v>
      </c>
      <c r="E1696" s="22">
        <v>9839.9045013670893</v>
      </c>
      <c r="F1696" s="22">
        <v>7602.8361313503801</v>
      </c>
      <c r="G1696" s="10">
        <v>7602.8361313503801</v>
      </c>
      <c r="H1696" s="23">
        <f t="shared" si="52"/>
        <v>0</v>
      </c>
      <c r="I1696" s="10">
        <v>9839.9045013670893</v>
      </c>
      <c r="J1696" s="23">
        <f t="shared" si="53"/>
        <v>0</v>
      </c>
    </row>
    <row r="1697" spans="1:10">
      <c r="A1697" t="s">
        <v>112</v>
      </c>
      <c r="B1697" t="s">
        <v>384</v>
      </c>
      <c r="C1697" s="20">
        <v>2033</v>
      </c>
      <c r="D1697" t="s">
        <v>272</v>
      </c>
      <c r="E1697" s="22">
        <v>544700.38172210602</v>
      </c>
      <c r="F1697" s="22">
        <v>173607.86723671001</v>
      </c>
      <c r="G1697" s="10">
        <v>173607.86723671001</v>
      </c>
      <c r="H1697" s="23">
        <f t="shared" si="52"/>
        <v>0</v>
      </c>
      <c r="I1697" s="10">
        <v>544700.38172210602</v>
      </c>
      <c r="J1697" s="23">
        <f t="shared" si="53"/>
        <v>0</v>
      </c>
    </row>
    <row r="1698" spans="1:10">
      <c r="A1698" t="s">
        <v>112</v>
      </c>
      <c r="B1698" t="s">
        <v>384</v>
      </c>
      <c r="C1698" s="20">
        <v>2033</v>
      </c>
      <c r="D1698" t="s">
        <v>208</v>
      </c>
      <c r="E1698" s="22">
        <v>94543.439215228296</v>
      </c>
      <c r="F1698" s="22">
        <v>59943.004150861998</v>
      </c>
      <c r="G1698" s="10">
        <v>59943.004150861998</v>
      </c>
      <c r="H1698" s="23">
        <f t="shared" si="52"/>
        <v>0</v>
      </c>
      <c r="I1698" s="10">
        <v>94543.439215228296</v>
      </c>
      <c r="J1698" s="23">
        <f t="shared" si="53"/>
        <v>0</v>
      </c>
    </row>
    <row r="1699" spans="1:10">
      <c r="A1699" t="s">
        <v>112</v>
      </c>
      <c r="B1699" t="s">
        <v>384</v>
      </c>
      <c r="C1699" s="20">
        <v>2033</v>
      </c>
      <c r="D1699" t="s">
        <v>218</v>
      </c>
      <c r="E1699" s="22">
        <v>249717.66641273399</v>
      </c>
      <c r="F1699" s="22">
        <v>224962.62840764999</v>
      </c>
      <c r="G1699" s="10">
        <v>224962.62840764999</v>
      </c>
      <c r="H1699" s="23">
        <f t="shared" si="52"/>
        <v>0</v>
      </c>
      <c r="I1699" s="10">
        <v>249717.66641273399</v>
      </c>
      <c r="J1699" s="23">
        <f t="shared" si="53"/>
        <v>0</v>
      </c>
    </row>
    <row r="1700" spans="1:10">
      <c r="A1700" t="s">
        <v>112</v>
      </c>
      <c r="B1700" t="s">
        <v>384</v>
      </c>
      <c r="C1700" s="20">
        <v>2033</v>
      </c>
      <c r="D1700" t="s">
        <v>222</v>
      </c>
      <c r="E1700" s="22">
        <v>370388.04380476201</v>
      </c>
      <c r="F1700" s="22">
        <v>286211.94362940302</v>
      </c>
      <c r="G1700" s="10">
        <v>286211.94362940302</v>
      </c>
      <c r="H1700" s="23">
        <f t="shared" si="52"/>
        <v>0</v>
      </c>
      <c r="I1700" s="10">
        <v>370388.04380476201</v>
      </c>
      <c r="J1700" s="23">
        <f t="shared" si="53"/>
        <v>0</v>
      </c>
    </row>
    <row r="1701" spans="1:10">
      <c r="A1701" t="s">
        <v>112</v>
      </c>
      <c r="B1701" t="s">
        <v>384</v>
      </c>
      <c r="C1701" s="20">
        <v>2033</v>
      </c>
      <c r="D1701" t="s">
        <v>226</v>
      </c>
      <c r="E1701" s="22">
        <v>243003.80859767401</v>
      </c>
      <c r="F1701" s="22">
        <v>156982.44646113599</v>
      </c>
      <c r="G1701" s="10">
        <v>156982.44646113599</v>
      </c>
      <c r="H1701" s="23">
        <f t="shared" si="52"/>
        <v>0</v>
      </c>
      <c r="I1701" s="10">
        <v>243003.80859767401</v>
      </c>
      <c r="J1701" s="23">
        <f t="shared" si="53"/>
        <v>0</v>
      </c>
    </row>
    <row r="1702" spans="1:10">
      <c r="A1702" t="s">
        <v>112</v>
      </c>
      <c r="B1702" t="s">
        <v>384</v>
      </c>
      <c r="C1702" s="20">
        <v>2033</v>
      </c>
      <c r="D1702" t="s">
        <v>254</v>
      </c>
      <c r="E1702" s="22">
        <v>33869.099866803401</v>
      </c>
      <c r="F1702" s="22">
        <v>4252.29720334171</v>
      </c>
      <c r="G1702" s="10">
        <v>4252.29720334171</v>
      </c>
      <c r="H1702" s="23">
        <f t="shared" si="52"/>
        <v>0</v>
      </c>
      <c r="I1702" s="10">
        <v>33869.099866803401</v>
      </c>
      <c r="J1702" s="23">
        <f t="shared" si="53"/>
        <v>0</v>
      </c>
    </row>
    <row r="1703" spans="1:10">
      <c r="A1703" t="s">
        <v>112</v>
      </c>
      <c r="B1703" t="s">
        <v>384</v>
      </c>
      <c r="C1703" s="20">
        <v>2034</v>
      </c>
      <c r="D1703" t="s">
        <v>232</v>
      </c>
      <c r="E1703" s="22">
        <v>10102.4944978288</v>
      </c>
      <c r="F1703" s="22">
        <v>7676.0245439495702</v>
      </c>
      <c r="G1703" s="10">
        <v>7676.0245439495702</v>
      </c>
      <c r="H1703" s="23">
        <f t="shared" si="52"/>
        <v>0</v>
      </c>
      <c r="I1703" s="10">
        <v>10102.4944978288</v>
      </c>
      <c r="J1703" s="23">
        <f t="shared" si="53"/>
        <v>0</v>
      </c>
    </row>
    <row r="1704" spans="1:10">
      <c r="A1704" t="s">
        <v>112</v>
      </c>
      <c r="B1704" t="s">
        <v>384</v>
      </c>
      <c r="C1704" s="20">
        <v>2034</v>
      </c>
      <c r="D1704" t="s">
        <v>272</v>
      </c>
      <c r="E1704" s="22">
        <v>551902.07869554905</v>
      </c>
      <c r="F1704" s="22">
        <v>176929.43016219899</v>
      </c>
      <c r="G1704" s="10">
        <v>176929.43016219899</v>
      </c>
      <c r="H1704" s="23">
        <f t="shared" si="52"/>
        <v>0</v>
      </c>
      <c r="I1704" s="10">
        <v>551902.07869554905</v>
      </c>
      <c r="J1704" s="23">
        <f t="shared" si="53"/>
        <v>0</v>
      </c>
    </row>
    <row r="1705" spans="1:10">
      <c r="A1705" t="s">
        <v>112</v>
      </c>
      <c r="B1705" t="s">
        <v>384</v>
      </c>
      <c r="C1705" s="20">
        <v>2034</v>
      </c>
      <c r="D1705" t="s">
        <v>208</v>
      </c>
      <c r="E1705" s="22">
        <v>97366.541297579504</v>
      </c>
      <c r="F1705" s="22">
        <v>61042.637335725798</v>
      </c>
      <c r="G1705" s="10">
        <v>61042.637335725798</v>
      </c>
      <c r="H1705" s="23">
        <f t="shared" si="52"/>
        <v>0</v>
      </c>
      <c r="I1705" s="10">
        <v>97366.541297579504</v>
      </c>
      <c r="J1705" s="23">
        <f t="shared" si="53"/>
        <v>0</v>
      </c>
    </row>
    <row r="1706" spans="1:10">
      <c r="A1706" t="s">
        <v>112</v>
      </c>
      <c r="B1706" t="s">
        <v>384</v>
      </c>
      <c r="C1706" s="20">
        <v>2034</v>
      </c>
      <c r="D1706" t="s">
        <v>218</v>
      </c>
      <c r="E1706" s="22">
        <v>255666.35650111301</v>
      </c>
      <c r="F1706" s="22">
        <v>229161.34435344001</v>
      </c>
      <c r="G1706" s="10">
        <v>229161.34435344001</v>
      </c>
      <c r="H1706" s="23">
        <f t="shared" si="52"/>
        <v>0</v>
      </c>
      <c r="I1706" s="10">
        <v>255666.35650111301</v>
      </c>
      <c r="J1706" s="23">
        <f t="shared" si="53"/>
        <v>0</v>
      </c>
    </row>
    <row r="1707" spans="1:10">
      <c r="A1707" t="s">
        <v>112</v>
      </c>
      <c r="B1707" t="s">
        <v>384</v>
      </c>
      <c r="C1707" s="20">
        <v>2034</v>
      </c>
      <c r="D1707" t="s">
        <v>222</v>
      </c>
      <c r="E1707" s="22">
        <v>378994.90901390498</v>
      </c>
      <c r="F1707" s="22">
        <v>284761.825731833</v>
      </c>
      <c r="G1707" s="10">
        <v>284761.825731833</v>
      </c>
      <c r="H1707" s="23">
        <f t="shared" si="52"/>
        <v>0</v>
      </c>
      <c r="I1707" s="10">
        <v>378994.90901390498</v>
      </c>
      <c r="J1707" s="23">
        <f t="shared" si="53"/>
        <v>0</v>
      </c>
    </row>
    <row r="1708" spans="1:10">
      <c r="A1708" t="s">
        <v>112</v>
      </c>
      <c r="B1708" t="s">
        <v>384</v>
      </c>
      <c r="C1708" s="20">
        <v>2034</v>
      </c>
      <c r="D1708" t="s">
        <v>226</v>
      </c>
      <c r="E1708" s="22">
        <v>249728.24511568001</v>
      </c>
      <c r="F1708" s="22">
        <v>156946.43612800399</v>
      </c>
      <c r="G1708" s="10">
        <v>156946.43612800399</v>
      </c>
      <c r="H1708" s="23">
        <f t="shared" si="52"/>
        <v>0</v>
      </c>
      <c r="I1708" s="10">
        <v>249728.24511568001</v>
      </c>
      <c r="J1708" s="23">
        <f t="shared" si="53"/>
        <v>0</v>
      </c>
    </row>
    <row r="1709" spans="1:10">
      <c r="A1709" t="s">
        <v>112</v>
      </c>
      <c r="B1709" t="s">
        <v>384</v>
      </c>
      <c r="C1709" s="20">
        <v>2034</v>
      </c>
      <c r="D1709" t="s">
        <v>254</v>
      </c>
      <c r="E1709" s="22">
        <v>33649.877925897097</v>
      </c>
      <c r="F1709" s="22">
        <v>4205.6919264368798</v>
      </c>
      <c r="G1709" s="10">
        <v>4205.6919264368798</v>
      </c>
      <c r="H1709" s="23">
        <f t="shared" si="52"/>
        <v>0</v>
      </c>
      <c r="I1709" s="10">
        <v>33649.877925897097</v>
      </c>
      <c r="J1709" s="23">
        <f t="shared" si="53"/>
        <v>0</v>
      </c>
    </row>
    <row r="1710" spans="1:10">
      <c r="A1710" t="s">
        <v>112</v>
      </c>
      <c r="B1710" t="s">
        <v>384</v>
      </c>
      <c r="C1710" s="20">
        <v>2035</v>
      </c>
      <c r="D1710" t="s">
        <v>232</v>
      </c>
      <c r="E1710" s="22">
        <v>10382.1904120895</v>
      </c>
      <c r="F1710" s="22">
        <v>7765.9489273753697</v>
      </c>
      <c r="G1710" s="10">
        <v>7765.9489273753697</v>
      </c>
      <c r="H1710" s="23">
        <f t="shared" si="52"/>
        <v>0</v>
      </c>
      <c r="I1710" s="10">
        <v>10382.1904120895</v>
      </c>
      <c r="J1710" s="23">
        <f t="shared" si="53"/>
        <v>0</v>
      </c>
    </row>
    <row r="1711" spans="1:10">
      <c r="A1711" t="s">
        <v>112</v>
      </c>
      <c r="B1711" t="s">
        <v>384</v>
      </c>
      <c r="C1711" s="20">
        <v>2035</v>
      </c>
      <c r="D1711" t="s">
        <v>272</v>
      </c>
      <c r="E1711" s="22">
        <v>558961.53146092605</v>
      </c>
      <c r="F1711" s="22">
        <v>180479.90195607199</v>
      </c>
      <c r="G1711" s="10">
        <v>180479.90195607199</v>
      </c>
      <c r="H1711" s="23">
        <f t="shared" si="52"/>
        <v>0</v>
      </c>
      <c r="I1711" s="10">
        <v>558961.53146092605</v>
      </c>
      <c r="J1711" s="23">
        <f t="shared" si="53"/>
        <v>0</v>
      </c>
    </row>
    <row r="1712" spans="1:10">
      <c r="A1712" t="s">
        <v>112</v>
      </c>
      <c r="B1712" t="s">
        <v>384</v>
      </c>
      <c r="C1712" s="20">
        <v>2035</v>
      </c>
      <c r="D1712" t="s">
        <v>208</v>
      </c>
      <c r="E1712" s="22">
        <v>100272.951283078</v>
      </c>
      <c r="F1712" s="22">
        <v>62275.638838064799</v>
      </c>
      <c r="G1712" s="10">
        <v>62275.638838064799</v>
      </c>
      <c r="H1712" s="23">
        <f t="shared" si="52"/>
        <v>0</v>
      </c>
      <c r="I1712" s="10">
        <v>100272.951283078</v>
      </c>
      <c r="J1712" s="23">
        <f t="shared" si="53"/>
        <v>0</v>
      </c>
    </row>
    <row r="1713" spans="1:10">
      <c r="A1713" t="s">
        <v>112</v>
      </c>
      <c r="B1713" t="s">
        <v>384</v>
      </c>
      <c r="C1713" s="20">
        <v>2035</v>
      </c>
      <c r="D1713" t="s">
        <v>218</v>
      </c>
      <c r="E1713" s="22">
        <v>261696.64466525699</v>
      </c>
      <c r="F1713" s="22">
        <v>233645.80989788499</v>
      </c>
      <c r="G1713" s="10">
        <v>233645.80989788499</v>
      </c>
      <c r="H1713" s="23">
        <f t="shared" si="52"/>
        <v>0</v>
      </c>
      <c r="I1713" s="10">
        <v>261696.64466525699</v>
      </c>
      <c r="J1713" s="23">
        <f t="shared" si="53"/>
        <v>0</v>
      </c>
    </row>
    <row r="1714" spans="1:10">
      <c r="A1714" t="s">
        <v>112</v>
      </c>
      <c r="B1714" t="s">
        <v>384</v>
      </c>
      <c r="C1714" s="20">
        <v>2035</v>
      </c>
      <c r="D1714" t="s">
        <v>222</v>
      </c>
      <c r="E1714" s="22">
        <v>387697.164048001</v>
      </c>
      <c r="F1714" s="22">
        <v>284179.66413154098</v>
      </c>
      <c r="G1714" s="10">
        <v>284179.66413154098</v>
      </c>
      <c r="H1714" s="23">
        <f t="shared" si="52"/>
        <v>0</v>
      </c>
      <c r="I1714" s="10">
        <v>387697.164048001</v>
      </c>
      <c r="J1714" s="23">
        <f t="shared" si="53"/>
        <v>0</v>
      </c>
    </row>
    <row r="1715" spans="1:10">
      <c r="A1715" t="s">
        <v>112</v>
      </c>
      <c r="B1715" t="s">
        <v>384</v>
      </c>
      <c r="C1715" s="20">
        <v>2035</v>
      </c>
      <c r="D1715" t="s">
        <v>226</v>
      </c>
      <c r="E1715" s="22">
        <v>256626.61255713899</v>
      </c>
      <c r="F1715" s="22">
        <v>157568.37173569499</v>
      </c>
      <c r="G1715" s="10">
        <v>157568.37173569499</v>
      </c>
      <c r="H1715" s="23">
        <f t="shared" si="52"/>
        <v>0</v>
      </c>
      <c r="I1715" s="10">
        <v>256626.61255713899</v>
      </c>
      <c r="J1715" s="23">
        <f t="shared" si="53"/>
        <v>0</v>
      </c>
    </row>
    <row r="1716" spans="1:10">
      <c r="A1716" t="s">
        <v>112</v>
      </c>
      <c r="B1716" t="s">
        <v>384</v>
      </c>
      <c r="C1716" s="20">
        <v>2035</v>
      </c>
      <c r="D1716" t="s">
        <v>254</v>
      </c>
      <c r="E1716" s="22">
        <v>33447.278871464798</v>
      </c>
      <c r="F1716" s="22">
        <v>4160.0880478735698</v>
      </c>
      <c r="G1716" s="10">
        <v>4160.0880478735698</v>
      </c>
      <c r="H1716" s="23">
        <f t="shared" si="52"/>
        <v>0</v>
      </c>
      <c r="I1716" s="10">
        <v>33447.278871464798</v>
      </c>
      <c r="J1716" s="23">
        <f t="shared" si="53"/>
        <v>0</v>
      </c>
    </row>
    <row r="1717" spans="1:10">
      <c r="A1717" t="s">
        <v>112</v>
      </c>
      <c r="B1717" t="s">
        <v>384</v>
      </c>
      <c r="C1717" s="20">
        <v>2036</v>
      </c>
      <c r="D1717" t="s">
        <v>232</v>
      </c>
      <c r="E1717" s="22">
        <v>10678.3911776571</v>
      </c>
      <c r="F1717" s="22">
        <v>7876.0828678223097</v>
      </c>
      <c r="G1717" s="10">
        <v>7876.0828678223097</v>
      </c>
      <c r="H1717" s="23">
        <f t="shared" si="52"/>
        <v>0</v>
      </c>
      <c r="I1717" s="10">
        <v>10678.3911776571</v>
      </c>
      <c r="J1717" s="23">
        <f t="shared" si="53"/>
        <v>0</v>
      </c>
    </row>
    <row r="1718" spans="1:10">
      <c r="A1718" t="s">
        <v>112</v>
      </c>
      <c r="B1718" t="s">
        <v>384</v>
      </c>
      <c r="C1718" s="20">
        <v>2036</v>
      </c>
      <c r="D1718" t="s">
        <v>272</v>
      </c>
      <c r="E1718" s="22">
        <v>565915.068561455</v>
      </c>
      <c r="F1718" s="22">
        <v>184270.55424889401</v>
      </c>
      <c r="G1718" s="10">
        <v>184270.55424889401</v>
      </c>
      <c r="H1718" s="23">
        <f t="shared" si="52"/>
        <v>0</v>
      </c>
      <c r="I1718" s="10">
        <v>565915.068561455</v>
      </c>
      <c r="J1718" s="23">
        <f t="shared" si="53"/>
        <v>0</v>
      </c>
    </row>
    <row r="1719" spans="1:10">
      <c r="A1719" t="s">
        <v>112</v>
      </c>
      <c r="B1719" t="s">
        <v>384</v>
      </c>
      <c r="C1719" s="20">
        <v>2036</v>
      </c>
      <c r="D1719" t="s">
        <v>208</v>
      </c>
      <c r="E1719" s="22">
        <v>103253.81590007601</v>
      </c>
      <c r="F1719" s="22">
        <v>63653.403077987597</v>
      </c>
      <c r="G1719" s="10">
        <v>63653.403077987597</v>
      </c>
      <c r="H1719" s="23">
        <f t="shared" si="52"/>
        <v>0</v>
      </c>
      <c r="I1719" s="10">
        <v>103253.81590007601</v>
      </c>
      <c r="J1719" s="23">
        <f t="shared" si="53"/>
        <v>0</v>
      </c>
    </row>
    <row r="1720" spans="1:10">
      <c r="A1720" t="s">
        <v>112</v>
      </c>
      <c r="B1720" t="s">
        <v>384</v>
      </c>
      <c r="C1720" s="20">
        <v>2036</v>
      </c>
      <c r="D1720" t="s">
        <v>218</v>
      </c>
      <c r="E1720" s="22">
        <v>267795.29471138702</v>
      </c>
      <c r="F1720" s="22">
        <v>238410.323156125</v>
      </c>
      <c r="G1720" s="10">
        <v>238410.323156125</v>
      </c>
      <c r="H1720" s="23">
        <f t="shared" si="52"/>
        <v>0</v>
      </c>
      <c r="I1720" s="10">
        <v>267795.29471138702</v>
      </c>
      <c r="J1720" s="23">
        <f t="shared" si="53"/>
        <v>0</v>
      </c>
    </row>
    <row r="1721" spans="1:10">
      <c r="A1721" t="s">
        <v>112</v>
      </c>
      <c r="B1721" t="s">
        <v>384</v>
      </c>
      <c r="C1721" s="20">
        <v>2036</v>
      </c>
      <c r="D1721" t="s">
        <v>222</v>
      </c>
      <c r="E1721" s="22">
        <v>396494.62961773598</v>
      </c>
      <c r="F1721" s="22">
        <v>284477.185074693</v>
      </c>
      <c r="G1721" s="10">
        <v>284477.185074693</v>
      </c>
      <c r="H1721" s="23">
        <f t="shared" si="52"/>
        <v>0</v>
      </c>
      <c r="I1721" s="10">
        <v>396494.62961773598</v>
      </c>
      <c r="J1721" s="23">
        <f t="shared" si="53"/>
        <v>0</v>
      </c>
    </row>
    <row r="1722" spans="1:10">
      <c r="A1722" t="s">
        <v>112</v>
      </c>
      <c r="B1722" t="s">
        <v>384</v>
      </c>
      <c r="C1722" s="20">
        <v>2036</v>
      </c>
      <c r="D1722" t="s">
        <v>226</v>
      </c>
      <c r="E1722" s="22">
        <v>263685.61504529801</v>
      </c>
      <c r="F1722" s="22">
        <v>158831.70822770399</v>
      </c>
      <c r="G1722" s="10">
        <v>158831.70822770399</v>
      </c>
      <c r="H1722" s="23">
        <f t="shared" si="52"/>
        <v>0</v>
      </c>
      <c r="I1722" s="10">
        <v>263685.61504529801</v>
      </c>
      <c r="J1722" s="23">
        <f t="shared" si="53"/>
        <v>0</v>
      </c>
    </row>
    <row r="1723" spans="1:10">
      <c r="A1723" t="s">
        <v>112</v>
      </c>
      <c r="B1723" t="s">
        <v>384</v>
      </c>
      <c r="C1723" s="20">
        <v>2036</v>
      </c>
      <c r="D1723" t="s">
        <v>254</v>
      </c>
      <c r="E1723" s="22">
        <v>33267.824025098198</v>
      </c>
      <c r="F1723" s="22">
        <v>4116.0857587801502</v>
      </c>
      <c r="G1723" s="10">
        <v>4116.0857587801502</v>
      </c>
      <c r="H1723" s="23">
        <f t="shared" si="52"/>
        <v>0</v>
      </c>
      <c r="I1723" s="10">
        <v>33267.824025098198</v>
      </c>
      <c r="J1723" s="23">
        <f t="shared" si="53"/>
        <v>0</v>
      </c>
    </row>
    <row r="1724" spans="1:10">
      <c r="A1724" t="s">
        <v>112</v>
      </c>
      <c r="B1724" t="s">
        <v>384</v>
      </c>
      <c r="C1724" s="20">
        <v>2037</v>
      </c>
      <c r="D1724" t="s">
        <v>232</v>
      </c>
      <c r="E1724" s="22">
        <v>10990.4137947985</v>
      </c>
      <c r="F1724" s="22">
        <v>8003.7753545579098</v>
      </c>
      <c r="G1724" s="10">
        <v>8003.7753545579098</v>
      </c>
      <c r="H1724" s="23">
        <f t="shared" si="52"/>
        <v>0</v>
      </c>
      <c r="I1724" s="10">
        <v>10990.4137947985</v>
      </c>
      <c r="J1724" s="23">
        <f t="shared" si="53"/>
        <v>0</v>
      </c>
    </row>
    <row r="1725" spans="1:10">
      <c r="A1725" t="s">
        <v>112</v>
      </c>
      <c r="B1725" t="s">
        <v>384</v>
      </c>
      <c r="C1725" s="20">
        <v>2037</v>
      </c>
      <c r="D1725" t="s">
        <v>272</v>
      </c>
      <c r="E1725" s="22">
        <v>572762.65925974504</v>
      </c>
      <c r="F1725" s="22">
        <v>188201.34338922499</v>
      </c>
      <c r="G1725" s="10">
        <v>188201.34338922499</v>
      </c>
      <c r="H1725" s="23">
        <f t="shared" si="52"/>
        <v>0</v>
      </c>
      <c r="I1725" s="10">
        <v>572762.65925974504</v>
      </c>
      <c r="J1725" s="23">
        <f t="shared" si="53"/>
        <v>0</v>
      </c>
    </row>
    <row r="1726" spans="1:10">
      <c r="A1726" t="s">
        <v>112</v>
      </c>
      <c r="B1726" t="s">
        <v>384</v>
      </c>
      <c r="C1726" s="20">
        <v>2037</v>
      </c>
      <c r="D1726" t="s">
        <v>208</v>
      </c>
      <c r="E1726" s="22">
        <v>106298.553139614</v>
      </c>
      <c r="F1726" s="22">
        <v>65132.642373226197</v>
      </c>
      <c r="G1726" s="10">
        <v>65132.642373226197</v>
      </c>
      <c r="H1726" s="23">
        <f t="shared" si="52"/>
        <v>0</v>
      </c>
      <c r="I1726" s="10">
        <v>106298.553139614</v>
      </c>
      <c r="J1726" s="23">
        <f t="shared" si="53"/>
        <v>0</v>
      </c>
    </row>
    <row r="1727" spans="1:10">
      <c r="A1727" t="s">
        <v>112</v>
      </c>
      <c r="B1727" t="s">
        <v>384</v>
      </c>
      <c r="C1727" s="20">
        <v>2037</v>
      </c>
      <c r="D1727" t="s">
        <v>218</v>
      </c>
      <c r="E1727" s="22">
        <v>273943.11553737998</v>
      </c>
      <c r="F1727" s="22">
        <v>243289.27875961</v>
      </c>
      <c r="G1727" s="10">
        <v>243289.27875961</v>
      </c>
      <c r="H1727" s="23">
        <f t="shared" si="52"/>
        <v>0</v>
      </c>
      <c r="I1727" s="10">
        <v>273943.11553737998</v>
      </c>
      <c r="J1727" s="23">
        <f t="shared" si="53"/>
        <v>0</v>
      </c>
    </row>
    <row r="1728" spans="1:10">
      <c r="A1728" t="s">
        <v>112</v>
      </c>
      <c r="B1728" t="s">
        <v>384</v>
      </c>
      <c r="C1728" s="20">
        <v>2037</v>
      </c>
      <c r="D1728" t="s">
        <v>222</v>
      </c>
      <c r="E1728" s="22">
        <v>405372.47130504902</v>
      </c>
      <c r="F1728" s="22">
        <v>285466.43506332301</v>
      </c>
      <c r="G1728" s="10">
        <v>285466.43506332301</v>
      </c>
      <c r="H1728" s="23">
        <f t="shared" si="52"/>
        <v>0</v>
      </c>
      <c r="I1728" s="10">
        <v>405372.47130504902</v>
      </c>
      <c r="J1728" s="23">
        <f t="shared" si="53"/>
        <v>0</v>
      </c>
    </row>
    <row r="1729" spans="1:10">
      <c r="A1729" t="s">
        <v>112</v>
      </c>
      <c r="B1729" t="s">
        <v>384</v>
      </c>
      <c r="C1729" s="20">
        <v>2037</v>
      </c>
      <c r="D1729" t="s">
        <v>226</v>
      </c>
      <c r="E1729" s="22">
        <v>270885.35957799701</v>
      </c>
      <c r="F1729" s="22">
        <v>160581.34070012701</v>
      </c>
      <c r="G1729" s="10">
        <v>160581.34070012701</v>
      </c>
      <c r="H1729" s="23">
        <f t="shared" si="52"/>
        <v>0</v>
      </c>
      <c r="I1729" s="10">
        <v>270885.35957799701</v>
      </c>
      <c r="J1729" s="23">
        <f t="shared" si="53"/>
        <v>0</v>
      </c>
    </row>
    <row r="1730" spans="1:10">
      <c r="A1730" t="s">
        <v>112</v>
      </c>
      <c r="B1730" t="s">
        <v>384</v>
      </c>
      <c r="C1730" s="20">
        <v>2037</v>
      </c>
      <c r="D1730" t="s">
        <v>254</v>
      </c>
      <c r="E1730" s="22">
        <v>33112.945636635799</v>
      </c>
      <c r="F1730" s="22">
        <v>4072.4816205686702</v>
      </c>
      <c r="G1730" s="10">
        <v>4072.4816205686702</v>
      </c>
      <c r="H1730" s="23">
        <f t="shared" ref="H1730:H1793" si="54">G1730-F1730</f>
        <v>0</v>
      </c>
      <c r="I1730" s="10">
        <v>33112.945636635799</v>
      </c>
      <c r="J1730" s="23">
        <f t="shared" ref="J1730:J1793" si="55">I1730-E1730</f>
        <v>0</v>
      </c>
    </row>
    <row r="1731" spans="1:10">
      <c r="A1731" t="s">
        <v>112</v>
      </c>
      <c r="B1731" t="s">
        <v>384</v>
      </c>
      <c r="C1731" s="20">
        <v>2038</v>
      </c>
      <c r="D1731" t="s">
        <v>232</v>
      </c>
      <c r="E1731" s="22">
        <v>11317.6785263701</v>
      </c>
      <c r="F1731" s="22">
        <v>8149.1101727823498</v>
      </c>
      <c r="G1731" s="10">
        <v>8149.1101727823498</v>
      </c>
      <c r="H1731" s="23">
        <f t="shared" si="54"/>
        <v>0</v>
      </c>
      <c r="I1731" s="10">
        <v>11317.6785263701</v>
      </c>
      <c r="J1731" s="23">
        <f t="shared" si="55"/>
        <v>0</v>
      </c>
    </row>
    <row r="1732" spans="1:10">
      <c r="A1732" t="s">
        <v>112</v>
      </c>
      <c r="B1732" t="s">
        <v>384</v>
      </c>
      <c r="C1732" s="20">
        <v>2038</v>
      </c>
      <c r="D1732" t="s">
        <v>272</v>
      </c>
      <c r="E1732" s="22">
        <v>579709.15080810699</v>
      </c>
      <c r="F1732" s="22">
        <v>192212.96510579201</v>
      </c>
      <c r="G1732" s="10">
        <v>192212.96510579201</v>
      </c>
      <c r="H1732" s="23">
        <f t="shared" si="54"/>
        <v>0</v>
      </c>
      <c r="I1732" s="10">
        <v>579709.15080810699</v>
      </c>
      <c r="J1732" s="23">
        <f t="shared" si="55"/>
        <v>0</v>
      </c>
    </row>
    <row r="1733" spans="1:10">
      <c r="A1733" t="s">
        <v>112</v>
      </c>
      <c r="B1733" t="s">
        <v>384</v>
      </c>
      <c r="C1733" s="20">
        <v>2038</v>
      </c>
      <c r="D1733" t="s">
        <v>208</v>
      </c>
      <c r="E1733" s="22">
        <v>109397.410233203</v>
      </c>
      <c r="F1733" s="22">
        <v>66690.176392691894</v>
      </c>
      <c r="G1733" s="10">
        <v>66690.176392691894</v>
      </c>
      <c r="H1733" s="23">
        <f t="shared" si="54"/>
        <v>0</v>
      </c>
      <c r="I1733" s="10">
        <v>109397.410233203</v>
      </c>
      <c r="J1733" s="23">
        <f t="shared" si="55"/>
        <v>0</v>
      </c>
    </row>
    <row r="1734" spans="1:10">
      <c r="A1734" t="s">
        <v>112</v>
      </c>
      <c r="B1734" t="s">
        <v>384</v>
      </c>
      <c r="C1734" s="20">
        <v>2038</v>
      </c>
      <c r="D1734" t="s">
        <v>218</v>
      </c>
      <c r="E1734" s="22">
        <v>280123.02241032303</v>
      </c>
      <c r="F1734" s="22">
        <v>248273.44457909101</v>
      </c>
      <c r="G1734" s="10">
        <v>248273.44457909101</v>
      </c>
      <c r="H1734" s="23">
        <f t="shared" si="54"/>
        <v>0</v>
      </c>
      <c r="I1734" s="10">
        <v>280123.02241032303</v>
      </c>
      <c r="J1734" s="23">
        <f t="shared" si="55"/>
        <v>0</v>
      </c>
    </row>
    <row r="1735" spans="1:10">
      <c r="A1735" t="s">
        <v>112</v>
      </c>
      <c r="B1735" t="s">
        <v>384</v>
      </c>
      <c r="C1735" s="20">
        <v>2038</v>
      </c>
      <c r="D1735" t="s">
        <v>222</v>
      </c>
      <c r="E1735" s="22">
        <v>414343.96499136701</v>
      </c>
      <c r="F1735" s="22">
        <v>287037.68007086799</v>
      </c>
      <c r="G1735" s="10">
        <v>287037.68007086799</v>
      </c>
      <c r="H1735" s="23">
        <f t="shared" si="54"/>
        <v>0</v>
      </c>
      <c r="I1735" s="10">
        <v>414343.96499136701</v>
      </c>
      <c r="J1735" s="23">
        <f t="shared" si="55"/>
        <v>0</v>
      </c>
    </row>
    <row r="1736" spans="1:10">
      <c r="A1736" t="s">
        <v>112</v>
      </c>
      <c r="B1736" t="s">
        <v>384</v>
      </c>
      <c r="C1736" s="20">
        <v>2038</v>
      </c>
      <c r="D1736" t="s">
        <v>226</v>
      </c>
      <c r="E1736" s="22">
        <v>278223.18557818403</v>
      </c>
      <c r="F1736" s="22">
        <v>162691.669499593</v>
      </c>
      <c r="G1736" s="10">
        <v>162691.669499593</v>
      </c>
      <c r="H1736" s="23">
        <f t="shared" si="54"/>
        <v>0</v>
      </c>
      <c r="I1736" s="10">
        <v>278223.18557818403</v>
      </c>
      <c r="J1736" s="23">
        <f t="shared" si="55"/>
        <v>0</v>
      </c>
    </row>
    <row r="1737" spans="1:10">
      <c r="A1737" t="s">
        <v>112</v>
      </c>
      <c r="B1737" t="s">
        <v>384</v>
      </c>
      <c r="C1737" s="20">
        <v>2038</v>
      </c>
      <c r="D1737" t="s">
        <v>254</v>
      </c>
      <c r="E1737" s="22">
        <v>33042.550959519802</v>
      </c>
      <c r="F1737" s="22">
        <v>4031.3208452899798</v>
      </c>
      <c r="G1737" s="10">
        <v>4031.3208452899798</v>
      </c>
      <c r="H1737" s="23">
        <f t="shared" si="54"/>
        <v>0</v>
      </c>
      <c r="I1737" s="10">
        <v>33042.550959519802</v>
      </c>
      <c r="J1737" s="23">
        <f t="shared" si="55"/>
        <v>0</v>
      </c>
    </row>
    <row r="1738" spans="1:10">
      <c r="A1738" t="s">
        <v>112</v>
      </c>
      <c r="B1738" t="s">
        <v>384</v>
      </c>
      <c r="C1738" s="20">
        <v>2039</v>
      </c>
      <c r="D1738" t="s">
        <v>232</v>
      </c>
      <c r="E1738" s="22">
        <v>11659.9247232692</v>
      </c>
      <c r="F1738" s="22">
        <v>8308.7564255161706</v>
      </c>
      <c r="G1738" s="10">
        <v>8308.7564255161706</v>
      </c>
      <c r="H1738" s="23">
        <f t="shared" si="54"/>
        <v>0</v>
      </c>
      <c r="I1738" s="10">
        <v>11659.9247232692</v>
      </c>
      <c r="J1738" s="23">
        <f t="shared" si="55"/>
        <v>0</v>
      </c>
    </row>
    <row r="1739" spans="1:10">
      <c r="A1739" t="s">
        <v>112</v>
      </c>
      <c r="B1739" t="s">
        <v>384</v>
      </c>
      <c r="C1739" s="20">
        <v>2039</v>
      </c>
      <c r="D1739" t="s">
        <v>272</v>
      </c>
      <c r="E1739" s="22">
        <v>586585.813471601</v>
      </c>
      <c r="F1739" s="22">
        <v>196399.78271442099</v>
      </c>
      <c r="G1739" s="10">
        <v>196399.78271442099</v>
      </c>
      <c r="H1739" s="23">
        <f t="shared" si="54"/>
        <v>0</v>
      </c>
      <c r="I1739" s="10">
        <v>586585.813471601</v>
      </c>
      <c r="J1739" s="23">
        <f t="shared" si="55"/>
        <v>0</v>
      </c>
    </row>
    <row r="1740" spans="1:10">
      <c r="A1740" t="s">
        <v>112</v>
      </c>
      <c r="B1740" t="s">
        <v>384</v>
      </c>
      <c r="C1740" s="20">
        <v>2039</v>
      </c>
      <c r="D1740" t="s">
        <v>208</v>
      </c>
      <c r="E1740" s="22">
        <v>112540.85014863699</v>
      </c>
      <c r="F1740" s="22">
        <v>68351.165586621195</v>
      </c>
      <c r="G1740" s="10">
        <v>68351.165586621195</v>
      </c>
      <c r="H1740" s="23">
        <f t="shared" si="54"/>
        <v>0</v>
      </c>
      <c r="I1740" s="10">
        <v>112540.85014863699</v>
      </c>
      <c r="J1740" s="23">
        <f t="shared" si="55"/>
        <v>0</v>
      </c>
    </row>
    <row r="1741" spans="1:10">
      <c r="A1741" t="s">
        <v>112</v>
      </c>
      <c r="B1741" t="s">
        <v>384</v>
      </c>
      <c r="C1741" s="20">
        <v>2039</v>
      </c>
      <c r="D1741" t="s">
        <v>218</v>
      </c>
      <c r="E1741" s="22">
        <v>286321.19240738201</v>
      </c>
      <c r="F1741" s="22">
        <v>253425.44356171699</v>
      </c>
      <c r="G1741" s="10">
        <v>253425.44356171699</v>
      </c>
      <c r="H1741" s="23">
        <f t="shared" si="54"/>
        <v>0</v>
      </c>
      <c r="I1741" s="10">
        <v>286321.19240738201</v>
      </c>
      <c r="J1741" s="23">
        <f t="shared" si="55"/>
        <v>0</v>
      </c>
    </row>
    <row r="1742" spans="1:10">
      <c r="A1742" t="s">
        <v>112</v>
      </c>
      <c r="B1742" t="s">
        <v>384</v>
      </c>
      <c r="C1742" s="20">
        <v>2039</v>
      </c>
      <c r="D1742" t="s">
        <v>222</v>
      </c>
      <c r="E1742" s="22">
        <v>423374.88237380597</v>
      </c>
      <c r="F1742" s="22">
        <v>289267.92952396598</v>
      </c>
      <c r="G1742" s="10">
        <v>289267.92952396598</v>
      </c>
      <c r="H1742" s="23">
        <f t="shared" si="54"/>
        <v>0</v>
      </c>
      <c r="I1742" s="10">
        <v>423374.88237380597</v>
      </c>
      <c r="J1742" s="23">
        <f t="shared" si="55"/>
        <v>0</v>
      </c>
    </row>
    <row r="1743" spans="1:10">
      <c r="A1743" t="s">
        <v>112</v>
      </c>
      <c r="B1743" t="s">
        <v>384</v>
      </c>
      <c r="C1743" s="20">
        <v>2039</v>
      </c>
      <c r="D1743" t="s">
        <v>226</v>
      </c>
      <c r="E1743" s="22">
        <v>285667.44245130301</v>
      </c>
      <c r="F1743" s="22">
        <v>165214.73790838799</v>
      </c>
      <c r="G1743" s="10">
        <v>165214.73790838799</v>
      </c>
      <c r="H1743" s="23">
        <f t="shared" si="54"/>
        <v>0</v>
      </c>
      <c r="I1743" s="10">
        <v>285667.44245130301</v>
      </c>
      <c r="J1743" s="23">
        <f t="shared" si="55"/>
        <v>0</v>
      </c>
    </row>
    <row r="1744" spans="1:10">
      <c r="A1744" t="s">
        <v>112</v>
      </c>
      <c r="B1744" t="s">
        <v>384</v>
      </c>
      <c r="C1744" s="20">
        <v>2039</v>
      </c>
      <c r="D1744" t="s">
        <v>254</v>
      </c>
      <c r="E1744" s="22">
        <v>32997.093274340303</v>
      </c>
      <c r="F1744" s="22">
        <v>3990.2266117600898</v>
      </c>
      <c r="G1744" s="10">
        <v>3990.2266117600898</v>
      </c>
      <c r="H1744" s="23">
        <f t="shared" si="54"/>
        <v>0</v>
      </c>
      <c r="I1744" s="10">
        <v>32997.093274340303</v>
      </c>
      <c r="J1744" s="23">
        <f t="shared" si="55"/>
        <v>0</v>
      </c>
    </row>
    <row r="1745" spans="1:10">
      <c r="A1745" t="s">
        <v>112</v>
      </c>
      <c r="B1745" t="s">
        <v>384</v>
      </c>
      <c r="C1745" s="20">
        <v>2040</v>
      </c>
      <c r="D1745" t="s">
        <v>232</v>
      </c>
      <c r="E1745" s="22">
        <v>12016.657122104099</v>
      </c>
      <c r="F1745" s="22">
        <v>8475.1947523414601</v>
      </c>
      <c r="G1745" s="10">
        <v>8475.1947523414601</v>
      </c>
      <c r="H1745" s="23">
        <f t="shared" si="54"/>
        <v>0</v>
      </c>
      <c r="I1745" s="10">
        <v>12016.657122104099</v>
      </c>
      <c r="J1745" s="23">
        <f t="shared" si="55"/>
        <v>0</v>
      </c>
    </row>
    <row r="1746" spans="1:10">
      <c r="A1746" t="s">
        <v>112</v>
      </c>
      <c r="B1746" t="s">
        <v>384</v>
      </c>
      <c r="C1746" s="20">
        <v>2040</v>
      </c>
      <c r="D1746" t="s">
        <v>272</v>
      </c>
      <c r="E1746" s="22">
        <v>593359.68314985395</v>
      </c>
      <c r="F1746" s="22">
        <v>200573.83188491399</v>
      </c>
      <c r="G1746" s="10">
        <v>200573.83188491399</v>
      </c>
      <c r="H1746" s="23">
        <f t="shared" si="54"/>
        <v>0</v>
      </c>
      <c r="I1746" s="10">
        <v>593359.68314985395</v>
      </c>
      <c r="J1746" s="23">
        <f t="shared" si="55"/>
        <v>0</v>
      </c>
    </row>
    <row r="1747" spans="1:10">
      <c r="A1747" t="s">
        <v>112</v>
      </c>
      <c r="B1747" t="s">
        <v>384</v>
      </c>
      <c r="C1747" s="20">
        <v>2040</v>
      </c>
      <c r="D1747" t="s">
        <v>208</v>
      </c>
      <c r="E1747" s="22">
        <v>115715.91361322301</v>
      </c>
      <c r="F1747" s="22">
        <v>70051.719234652104</v>
      </c>
      <c r="G1747" s="10">
        <v>70051.719234652104</v>
      </c>
      <c r="H1747" s="23">
        <f t="shared" si="54"/>
        <v>0</v>
      </c>
      <c r="I1747" s="10">
        <v>115715.91361322301</v>
      </c>
      <c r="J1747" s="23">
        <f t="shared" si="55"/>
        <v>0</v>
      </c>
    </row>
    <row r="1748" spans="1:10">
      <c r="A1748" t="s">
        <v>112</v>
      </c>
      <c r="B1748" t="s">
        <v>384</v>
      </c>
      <c r="C1748" s="20">
        <v>2040</v>
      </c>
      <c r="D1748" t="s">
        <v>218</v>
      </c>
      <c r="E1748" s="22">
        <v>292519.21784189797</v>
      </c>
      <c r="F1748" s="22">
        <v>258453.35589354101</v>
      </c>
      <c r="G1748" s="10">
        <v>258453.35589354101</v>
      </c>
      <c r="H1748" s="23">
        <f t="shared" si="54"/>
        <v>0</v>
      </c>
      <c r="I1748" s="10">
        <v>292519.21784189797</v>
      </c>
      <c r="J1748" s="23">
        <f t="shared" si="55"/>
        <v>0</v>
      </c>
    </row>
    <row r="1749" spans="1:10">
      <c r="A1749" t="s">
        <v>112</v>
      </c>
      <c r="B1749" t="s">
        <v>384</v>
      </c>
      <c r="C1749" s="20">
        <v>2040</v>
      </c>
      <c r="D1749" t="s">
        <v>222</v>
      </c>
      <c r="E1749" s="22">
        <v>432447.36203710001</v>
      </c>
      <c r="F1749" s="22">
        <v>291853.981250607</v>
      </c>
      <c r="G1749" s="10">
        <v>291853.981250607</v>
      </c>
      <c r="H1749" s="23">
        <f t="shared" si="54"/>
        <v>0</v>
      </c>
      <c r="I1749" s="10">
        <v>432447.36203710001</v>
      </c>
      <c r="J1749" s="23">
        <f t="shared" si="55"/>
        <v>0</v>
      </c>
    </row>
    <row r="1750" spans="1:10">
      <c r="A1750" t="s">
        <v>112</v>
      </c>
      <c r="B1750" t="s">
        <v>384</v>
      </c>
      <c r="C1750" s="20">
        <v>2040</v>
      </c>
      <c r="D1750" t="s">
        <v>226</v>
      </c>
      <c r="E1750" s="22">
        <v>293192.362737216</v>
      </c>
      <c r="F1750" s="22">
        <v>167983.665373197</v>
      </c>
      <c r="G1750" s="10">
        <v>167983.665373197</v>
      </c>
      <c r="H1750" s="23">
        <f t="shared" si="54"/>
        <v>0</v>
      </c>
      <c r="I1750" s="10">
        <v>293192.362737216</v>
      </c>
      <c r="J1750" s="23">
        <f t="shared" si="55"/>
        <v>0</v>
      </c>
    </row>
    <row r="1751" spans="1:10">
      <c r="A1751" t="s">
        <v>112</v>
      </c>
      <c r="B1751" t="s">
        <v>384</v>
      </c>
      <c r="C1751" s="20">
        <v>2040</v>
      </c>
      <c r="D1751" t="s">
        <v>254</v>
      </c>
      <c r="E1751" s="22">
        <v>32967.371003673899</v>
      </c>
      <c r="F1751" s="22">
        <v>3946.9398558753301</v>
      </c>
      <c r="G1751" s="10">
        <v>3946.9398558753301</v>
      </c>
      <c r="H1751" s="23">
        <f t="shared" si="54"/>
        <v>0</v>
      </c>
      <c r="I1751" s="10">
        <v>32967.371003673899</v>
      </c>
      <c r="J1751" s="23">
        <f t="shared" si="55"/>
        <v>0</v>
      </c>
    </row>
    <row r="1752" spans="1:10">
      <c r="A1752" t="s">
        <v>112</v>
      </c>
      <c r="B1752" t="s">
        <v>384</v>
      </c>
      <c r="C1752" s="20">
        <v>2041</v>
      </c>
      <c r="D1752" t="s">
        <v>232</v>
      </c>
      <c r="E1752" s="22">
        <v>12387.4352203005</v>
      </c>
      <c r="F1752" s="22">
        <v>8652.4418797747203</v>
      </c>
      <c r="G1752" s="10">
        <v>8652.4418797747203</v>
      </c>
      <c r="H1752" s="23">
        <f t="shared" si="54"/>
        <v>0</v>
      </c>
      <c r="I1752" s="10">
        <v>12387.4352203005</v>
      </c>
      <c r="J1752" s="23">
        <f t="shared" si="55"/>
        <v>0</v>
      </c>
    </row>
    <row r="1753" spans="1:10">
      <c r="A1753" t="s">
        <v>112</v>
      </c>
      <c r="B1753" t="s">
        <v>384</v>
      </c>
      <c r="C1753" s="20">
        <v>2041</v>
      </c>
      <c r="D1753" t="s">
        <v>272</v>
      </c>
      <c r="E1753" s="22">
        <v>599982.63945756003</v>
      </c>
      <c r="F1753" s="22">
        <v>204767.67956458699</v>
      </c>
      <c r="G1753" s="10">
        <v>204767.67956458699</v>
      </c>
      <c r="H1753" s="23">
        <f t="shared" si="54"/>
        <v>0</v>
      </c>
      <c r="I1753" s="10">
        <v>599982.63945756003</v>
      </c>
      <c r="J1753" s="23">
        <f t="shared" si="55"/>
        <v>0</v>
      </c>
    </row>
    <row r="1754" spans="1:10">
      <c r="A1754" t="s">
        <v>112</v>
      </c>
      <c r="B1754" t="s">
        <v>384</v>
      </c>
      <c r="C1754" s="20">
        <v>2041</v>
      </c>
      <c r="D1754" t="s">
        <v>208</v>
      </c>
      <c r="E1754" s="22">
        <v>118915.640835661</v>
      </c>
      <c r="F1754" s="22">
        <v>71803.797724939097</v>
      </c>
      <c r="G1754" s="10">
        <v>71803.797724939097</v>
      </c>
      <c r="H1754" s="23">
        <f t="shared" si="54"/>
        <v>0</v>
      </c>
      <c r="I1754" s="10">
        <v>118915.640835661</v>
      </c>
      <c r="J1754" s="23">
        <f t="shared" si="55"/>
        <v>0</v>
      </c>
    </row>
    <row r="1755" spans="1:10">
      <c r="A1755" t="s">
        <v>112</v>
      </c>
      <c r="B1755" t="s">
        <v>384</v>
      </c>
      <c r="C1755" s="20">
        <v>2041</v>
      </c>
      <c r="D1755" t="s">
        <v>218</v>
      </c>
      <c r="E1755" s="22">
        <v>298705.446631775</v>
      </c>
      <c r="F1755" s="22">
        <v>263516.67264334799</v>
      </c>
      <c r="G1755" s="10">
        <v>263516.67264334799</v>
      </c>
      <c r="H1755" s="23">
        <f t="shared" si="54"/>
        <v>0</v>
      </c>
      <c r="I1755" s="10">
        <v>298705.446631775</v>
      </c>
      <c r="J1755" s="23">
        <f t="shared" si="55"/>
        <v>0</v>
      </c>
    </row>
    <row r="1756" spans="1:10">
      <c r="A1756" t="s">
        <v>112</v>
      </c>
      <c r="B1756" t="s">
        <v>384</v>
      </c>
      <c r="C1756" s="20">
        <v>2041</v>
      </c>
      <c r="D1756" t="s">
        <v>222</v>
      </c>
      <c r="E1756" s="22">
        <v>441540.77905094897</v>
      </c>
      <c r="F1756" s="22">
        <v>294859.61419276899</v>
      </c>
      <c r="G1756" s="10">
        <v>294859.61419276899</v>
      </c>
      <c r="H1756" s="23">
        <f t="shared" si="54"/>
        <v>0</v>
      </c>
      <c r="I1756" s="10">
        <v>441540.77905094897</v>
      </c>
      <c r="J1756" s="23">
        <f t="shared" si="55"/>
        <v>0</v>
      </c>
    </row>
    <row r="1757" spans="1:10">
      <c r="A1757" t="s">
        <v>112</v>
      </c>
      <c r="B1757" t="s">
        <v>384</v>
      </c>
      <c r="C1757" s="20">
        <v>2041</v>
      </c>
      <c r="D1757" t="s">
        <v>226</v>
      </c>
      <c r="E1757" s="22">
        <v>300778.54209626402</v>
      </c>
      <c r="F1757" s="22">
        <v>171003.574399356</v>
      </c>
      <c r="G1757" s="10">
        <v>171003.574399356</v>
      </c>
      <c r="H1757" s="23">
        <f t="shared" si="54"/>
        <v>0</v>
      </c>
      <c r="I1757" s="10">
        <v>300778.54209626402</v>
      </c>
      <c r="J1757" s="23">
        <f t="shared" si="55"/>
        <v>0</v>
      </c>
    </row>
    <row r="1758" spans="1:10">
      <c r="A1758" t="s">
        <v>112</v>
      </c>
      <c r="B1758" t="s">
        <v>384</v>
      </c>
      <c r="C1758" s="20">
        <v>2041</v>
      </c>
      <c r="D1758" t="s">
        <v>254</v>
      </c>
      <c r="E1758" s="22">
        <v>32942.441314227603</v>
      </c>
      <c r="F1758" s="22">
        <v>3901.7808023860898</v>
      </c>
      <c r="G1758" s="10">
        <v>3901.7808023860898</v>
      </c>
      <c r="H1758" s="23">
        <f t="shared" si="54"/>
        <v>0</v>
      </c>
      <c r="I1758" s="10">
        <v>32942.441314227603</v>
      </c>
      <c r="J1758" s="23">
        <f t="shared" si="55"/>
        <v>0</v>
      </c>
    </row>
    <row r="1759" spans="1:10">
      <c r="A1759" t="s">
        <v>112</v>
      </c>
      <c r="B1759" t="s">
        <v>384</v>
      </c>
      <c r="C1759" s="20">
        <v>2042</v>
      </c>
      <c r="D1759" t="s">
        <v>232</v>
      </c>
      <c r="E1759" s="22">
        <v>12771.673079427101</v>
      </c>
      <c r="F1759" s="22">
        <v>8840.3509314455005</v>
      </c>
      <c r="G1759" s="10">
        <v>8840.3509314455005</v>
      </c>
      <c r="H1759" s="23">
        <f t="shared" si="54"/>
        <v>0</v>
      </c>
      <c r="I1759" s="10">
        <v>12771.673079427101</v>
      </c>
      <c r="J1759" s="23">
        <f t="shared" si="55"/>
        <v>0</v>
      </c>
    </row>
    <row r="1760" spans="1:10">
      <c r="A1760" t="s">
        <v>112</v>
      </c>
      <c r="B1760" t="s">
        <v>384</v>
      </c>
      <c r="C1760" s="20">
        <v>2042</v>
      </c>
      <c r="D1760" t="s">
        <v>272</v>
      </c>
      <c r="E1760" s="22">
        <v>606444.77442447701</v>
      </c>
      <c r="F1760" s="22">
        <v>208935.34457270999</v>
      </c>
      <c r="G1760" s="10">
        <v>208935.34457270999</v>
      </c>
      <c r="H1760" s="23">
        <f t="shared" si="54"/>
        <v>0</v>
      </c>
      <c r="I1760" s="10">
        <v>606444.77442447701</v>
      </c>
      <c r="J1760" s="23">
        <f t="shared" si="55"/>
        <v>0</v>
      </c>
    </row>
    <row r="1761" spans="1:10">
      <c r="A1761" t="s">
        <v>112</v>
      </c>
      <c r="B1761" t="s">
        <v>384</v>
      </c>
      <c r="C1761" s="20">
        <v>2042</v>
      </c>
      <c r="D1761" t="s">
        <v>208</v>
      </c>
      <c r="E1761" s="22">
        <v>122132.445308682</v>
      </c>
      <c r="F1761" s="22">
        <v>73591.295208371695</v>
      </c>
      <c r="G1761" s="10">
        <v>73591.295208371695</v>
      </c>
      <c r="H1761" s="23">
        <f t="shared" si="54"/>
        <v>0</v>
      </c>
      <c r="I1761" s="10">
        <v>122132.445308682</v>
      </c>
      <c r="J1761" s="23">
        <f t="shared" si="55"/>
        <v>0</v>
      </c>
    </row>
    <row r="1762" spans="1:10">
      <c r="A1762" t="s">
        <v>112</v>
      </c>
      <c r="B1762" t="s">
        <v>384</v>
      </c>
      <c r="C1762" s="20">
        <v>2042</v>
      </c>
      <c r="D1762" t="s">
        <v>218</v>
      </c>
      <c r="E1762" s="22">
        <v>304866.78876579</v>
      </c>
      <c r="F1762" s="22">
        <v>268581.56217470701</v>
      </c>
      <c r="G1762" s="10">
        <v>268581.56217470701</v>
      </c>
      <c r="H1762" s="23">
        <f t="shared" si="54"/>
        <v>0</v>
      </c>
      <c r="I1762" s="10">
        <v>304866.78876579</v>
      </c>
      <c r="J1762" s="23">
        <f t="shared" si="55"/>
        <v>0</v>
      </c>
    </row>
    <row r="1763" spans="1:10">
      <c r="A1763" t="s">
        <v>112</v>
      </c>
      <c r="B1763" t="s">
        <v>384</v>
      </c>
      <c r="C1763" s="20">
        <v>2042</v>
      </c>
      <c r="D1763" t="s">
        <v>222</v>
      </c>
      <c r="E1763" s="22">
        <v>450639.13077547197</v>
      </c>
      <c r="F1763" s="22">
        <v>298212.92020073603</v>
      </c>
      <c r="G1763" s="10">
        <v>298212.92020073603</v>
      </c>
      <c r="H1763" s="23">
        <f t="shared" si="54"/>
        <v>0</v>
      </c>
      <c r="I1763" s="10">
        <v>450639.13077547197</v>
      </c>
      <c r="J1763" s="23">
        <f t="shared" si="55"/>
        <v>0</v>
      </c>
    </row>
    <row r="1764" spans="1:10">
      <c r="A1764" t="s">
        <v>112</v>
      </c>
      <c r="B1764" t="s">
        <v>384</v>
      </c>
      <c r="C1764" s="20">
        <v>2042</v>
      </c>
      <c r="D1764" t="s">
        <v>226</v>
      </c>
      <c r="E1764" s="22">
        <v>308409.93121826497</v>
      </c>
      <c r="F1764" s="22">
        <v>174243.76765953301</v>
      </c>
      <c r="G1764" s="10">
        <v>174243.76765953301</v>
      </c>
      <c r="H1764" s="23">
        <f t="shared" si="54"/>
        <v>0</v>
      </c>
      <c r="I1764" s="10">
        <v>308409.93121826497</v>
      </c>
      <c r="J1764" s="23">
        <f t="shared" si="55"/>
        <v>0</v>
      </c>
    </row>
    <row r="1765" spans="1:10">
      <c r="A1765" t="s">
        <v>112</v>
      </c>
      <c r="B1765" t="s">
        <v>384</v>
      </c>
      <c r="C1765" s="20">
        <v>2042</v>
      </c>
      <c r="D1765" t="s">
        <v>254</v>
      </c>
      <c r="E1765" s="22">
        <v>32923.7417053026</v>
      </c>
      <c r="F1765" s="22">
        <v>3854.4980484920702</v>
      </c>
      <c r="G1765" s="10">
        <v>3854.4980484920702</v>
      </c>
      <c r="H1765" s="23">
        <f t="shared" si="54"/>
        <v>0</v>
      </c>
      <c r="I1765" s="10">
        <v>32923.7417053026</v>
      </c>
      <c r="J1765" s="23">
        <f t="shared" si="55"/>
        <v>0</v>
      </c>
    </row>
    <row r="1766" spans="1:10">
      <c r="A1766" t="s">
        <v>112</v>
      </c>
      <c r="B1766" t="s">
        <v>384</v>
      </c>
      <c r="C1766" s="20">
        <v>2043</v>
      </c>
      <c r="D1766" t="s">
        <v>232</v>
      </c>
      <c r="E1766" s="22">
        <v>13168.339072634901</v>
      </c>
      <c r="F1766" s="22">
        <v>9033.89057082213</v>
      </c>
      <c r="G1766" s="10">
        <v>9033.89057082213</v>
      </c>
      <c r="H1766" s="23">
        <f t="shared" si="54"/>
        <v>0</v>
      </c>
      <c r="I1766" s="10">
        <v>13168.339072634901</v>
      </c>
      <c r="J1766" s="23">
        <f t="shared" si="55"/>
        <v>0</v>
      </c>
    </row>
    <row r="1767" spans="1:10">
      <c r="A1767" t="s">
        <v>112</v>
      </c>
      <c r="B1767" t="s">
        <v>384</v>
      </c>
      <c r="C1767" s="20">
        <v>2043</v>
      </c>
      <c r="D1767" t="s">
        <v>272</v>
      </c>
      <c r="E1767" s="22">
        <v>612739.13039442897</v>
      </c>
      <c r="F1767" s="22">
        <v>213029.19765193301</v>
      </c>
      <c r="G1767" s="10">
        <v>213029.19765193301</v>
      </c>
      <c r="H1767" s="23">
        <f t="shared" si="54"/>
        <v>0</v>
      </c>
      <c r="I1767" s="10">
        <v>612739.13039442897</v>
      </c>
      <c r="J1767" s="23">
        <f t="shared" si="55"/>
        <v>0</v>
      </c>
    </row>
    <row r="1768" spans="1:10">
      <c r="A1768" t="s">
        <v>112</v>
      </c>
      <c r="B1768" t="s">
        <v>384</v>
      </c>
      <c r="C1768" s="20">
        <v>2043</v>
      </c>
      <c r="D1768" t="s">
        <v>208</v>
      </c>
      <c r="E1768" s="22">
        <v>125356.860393586</v>
      </c>
      <c r="F1768" s="22">
        <v>75396.380272277296</v>
      </c>
      <c r="G1768" s="10">
        <v>75396.380272277296</v>
      </c>
      <c r="H1768" s="23">
        <f t="shared" si="54"/>
        <v>0</v>
      </c>
      <c r="I1768" s="10">
        <v>125356.860393586</v>
      </c>
      <c r="J1768" s="23">
        <f t="shared" si="55"/>
        <v>0</v>
      </c>
    </row>
    <row r="1769" spans="1:10">
      <c r="A1769" t="s">
        <v>112</v>
      </c>
      <c r="B1769" t="s">
        <v>384</v>
      </c>
      <c r="C1769" s="20">
        <v>2043</v>
      </c>
      <c r="D1769" t="s">
        <v>218</v>
      </c>
      <c r="E1769" s="22">
        <v>310987.82959968102</v>
      </c>
      <c r="F1769" s="22">
        <v>273603.58671314199</v>
      </c>
      <c r="G1769" s="10">
        <v>273603.58671314199</v>
      </c>
      <c r="H1769" s="23">
        <f t="shared" si="54"/>
        <v>0</v>
      </c>
      <c r="I1769" s="10">
        <v>310987.82959968102</v>
      </c>
      <c r="J1769" s="23">
        <f t="shared" si="55"/>
        <v>0</v>
      </c>
    </row>
    <row r="1770" spans="1:10">
      <c r="A1770" t="s">
        <v>112</v>
      </c>
      <c r="B1770" t="s">
        <v>384</v>
      </c>
      <c r="C1770" s="20">
        <v>2043</v>
      </c>
      <c r="D1770" t="s">
        <v>222</v>
      </c>
      <c r="E1770" s="22">
        <v>459724.43279649201</v>
      </c>
      <c r="F1770" s="22">
        <v>301843.05848118901</v>
      </c>
      <c r="G1770" s="10">
        <v>301843.05848118901</v>
      </c>
      <c r="H1770" s="23">
        <f t="shared" si="54"/>
        <v>0</v>
      </c>
      <c r="I1770" s="10">
        <v>459724.43279649201</v>
      </c>
      <c r="J1770" s="23">
        <f t="shared" si="55"/>
        <v>0</v>
      </c>
    </row>
    <row r="1771" spans="1:10">
      <c r="A1771" t="s">
        <v>112</v>
      </c>
      <c r="B1771" t="s">
        <v>384</v>
      </c>
      <c r="C1771" s="20">
        <v>2043</v>
      </c>
      <c r="D1771" t="s">
        <v>226</v>
      </c>
      <c r="E1771" s="22">
        <v>316066.79611552902</v>
      </c>
      <c r="F1771" s="22">
        <v>177667.36412351401</v>
      </c>
      <c r="G1771" s="10">
        <v>177667.36412351401</v>
      </c>
      <c r="H1771" s="23">
        <f t="shared" si="54"/>
        <v>0</v>
      </c>
      <c r="I1771" s="10">
        <v>316066.79611552902</v>
      </c>
      <c r="J1771" s="23">
        <f t="shared" si="55"/>
        <v>0</v>
      </c>
    </row>
    <row r="1772" spans="1:10">
      <c r="A1772" t="s">
        <v>112</v>
      </c>
      <c r="B1772" t="s">
        <v>384</v>
      </c>
      <c r="C1772" s="20">
        <v>2043</v>
      </c>
      <c r="D1772" t="s">
        <v>254</v>
      </c>
      <c r="E1772" s="22">
        <v>32911.880511168398</v>
      </c>
      <c r="F1772" s="22">
        <v>3804.5292924854298</v>
      </c>
      <c r="G1772" s="10">
        <v>3804.5292924854298</v>
      </c>
      <c r="H1772" s="23">
        <f t="shared" si="54"/>
        <v>0</v>
      </c>
      <c r="I1772" s="10">
        <v>32911.880511168398</v>
      </c>
      <c r="J1772" s="23">
        <f t="shared" si="55"/>
        <v>0</v>
      </c>
    </row>
    <row r="1773" spans="1:10">
      <c r="A1773" t="s">
        <v>112</v>
      </c>
      <c r="B1773" t="s">
        <v>384</v>
      </c>
      <c r="C1773" s="20">
        <v>2044</v>
      </c>
      <c r="D1773" t="s">
        <v>232</v>
      </c>
      <c r="E1773" s="22">
        <v>13576.069379708</v>
      </c>
      <c r="F1773" s="22">
        <v>9234.7997579034109</v>
      </c>
      <c r="G1773" s="10">
        <v>9234.7997579034109</v>
      </c>
      <c r="H1773" s="23">
        <f t="shared" si="54"/>
        <v>0</v>
      </c>
      <c r="I1773" s="10">
        <v>13576.069379708</v>
      </c>
      <c r="J1773" s="23">
        <f t="shared" si="55"/>
        <v>0</v>
      </c>
    </row>
    <row r="1774" spans="1:10">
      <c r="A1774" t="s">
        <v>112</v>
      </c>
      <c r="B1774" t="s">
        <v>384</v>
      </c>
      <c r="C1774" s="20">
        <v>2044</v>
      </c>
      <c r="D1774" t="s">
        <v>272</v>
      </c>
      <c r="E1774" s="22">
        <v>618868.16828813695</v>
      </c>
      <c r="F1774" s="22">
        <v>217059.26370778799</v>
      </c>
      <c r="G1774" s="10">
        <v>217059.26370778799</v>
      </c>
      <c r="H1774" s="23">
        <f t="shared" si="54"/>
        <v>0</v>
      </c>
      <c r="I1774" s="10">
        <v>618868.16828813695</v>
      </c>
      <c r="J1774" s="23">
        <f t="shared" si="55"/>
        <v>0</v>
      </c>
    </row>
    <row r="1775" spans="1:10">
      <c r="A1775" t="s">
        <v>112</v>
      </c>
      <c r="B1775" t="s">
        <v>384</v>
      </c>
      <c r="C1775" s="20">
        <v>2044</v>
      </c>
      <c r="D1775" t="s">
        <v>208</v>
      </c>
      <c r="E1775" s="22">
        <v>128575.76187715201</v>
      </c>
      <c r="F1775" s="22">
        <v>77223.938294864303</v>
      </c>
      <c r="G1775" s="10">
        <v>77223.938294864303</v>
      </c>
      <c r="H1775" s="23">
        <f t="shared" si="54"/>
        <v>0</v>
      </c>
      <c r="I1775" s="10">
        <v>128575.76187715201</v>
      </c>
      <c r="J1775" s="23">
        <f t="shared" si="55"/>
        <v>0</v>
      </c>
    </row>
    <row r="1776" spans="1:10">
      <c r="A1776" t="s">
        <v>112</v>
      </c>
      <c r="B1776" t="s">
        <v>384</v>
      </c>
      <c r="C1776" s="20">
        <v>2044</v>
      </c>
      <c r="D1776" t="s">
        <v>218</v>
      </c>
      <c r="E1776" s="22">
        <v>317053.99471248803</v>
      </c>
      <c r="F1776" s="22">
        <v>278610.82254443399</v>
      </c>
      <c r="G1776" s="10">
        <v>278610.82254443399</v>
      </c>
      <c r="H1776" s="23">
        <f t="shared" si="54"/>
        <v>0</v>
      </c>
      <c r="I1776" s="10">
        <v>317053.99471248803</v>
      </c>
      <c r="J1776" s="23">
        <f t="shared" si="55"/>
        <v>0</v>
      </c>
    </row>
    <row r="1777" spans="1:10">
      <c r="A1777" t="s">
        <v>112</v>
      </c>
      <c r="B1777" t="s">
        <v>384</v>
      </c>
      <c r="C1777" s="20">
        <v>2044</v>
      </c>
      <c r="D1777" t="s">
        <v>222</v>
      </c>
      <c r="E1777" s="22">
        <v>468781.67446116201</v>
      </c>
      <c r="F1777" s="22">
        <v>305766.52493817301</v>
      </c>
      <c r="G1777" s="10">
        <v>305766.52493817301</v>
      </c>
      <c r="H1777" s="23">
        <f t="shared" si="54"/>
        <v>0</v>
      </c>
      <c r="I1777" s="10">
        <v>468781.67446116201</v>
      </c>
      <c r="J1777" s="23">
        <f t="shared" si="55"/>
        <v>0</v>
      </c>
    </row>
    <row r="1778" spans="1:10">
      <c r="A1778" t="s">
        <v>112</v>
      </c>
      <c r="B1778" t="s">
        <v>384</v>
      </c>
      <c r="C1778" s="20">
        <v>2044</v>
      </c>
      <c r="D1778" t="s">
        <v>226</v>
      </c>
      <c r="E1778" s="22">
        <v>323729.22678773402</v>
      </c>
      <c r="F1778" s="22">
        <v>181281.035990996</v>
      </c>
      <c r="G1778" s="10">
        <v>181281.035990996</v>
      </c>
      <c r="H1778" s="23">
        <f t="shared" si="54"/>
        <v>0</v>
      </c>
      <c r="I1778" s="10">
        <v>323729.22678773402</v>
      </c>
      <c r="J1778" s="23">
        <f t="shared" si="55"/>
        <v>0</v>
      </c>
    </row>
    <row r="1779" spans="1:10">
      <c r="A1779" t="s">
        <v>112</v>
      </c>
      <c r="B1779" t="s">
        <v>384</v>
      </c>
      <c r="C1779" s="20">
        <v>2044</v>
      </c>
      <c r="D1779" t="s">
        <v>254</v>
      </c>
      <c r="E1779" s="22">
        <v>32907.508695295597</v>
      </c>
      <c r="F1779" s="22">
        <v>3752.9909050923202</v>
      </c>
      <c r="G1779" s="10">
        <v>3752.9909050923202</v>
      </c>
      <c r="H1779" s="23">
        <f t="shared" si="54"/>
        <v>0</v>
      </c>
      <c r="I1779" s="10">
        <v>32907.508695295597</v>
      </c>
      <c r="J1779" s="23">
        <f t="shared" si="55"/>
        <v>0</v>
      </c>
    </row>
    <row r="1780" spans="1:10">
      <c r="A1780" t="s">
        <v>112</v>
      </c>
      <c r="B1780" t="s">
        <v>384</v>
      </c>
      <c r="C1780" s="20">
        <v>2045</v>
      </c>
      <c r="D1780" t="s">
        <v>232</v>
      </c>
      <c r="E1780" s="22">
        <v>13992.9571695542</v>
      </c>
      <c r="F1780" s="22">
        <v>9443.9169888776105</v>
      </c>
      <c r="G1780" s="10">
        <v>9443.9169888776105</v>
      </c>
      <c r="H1780" s="23">
        <f t="shared" si="54"/>
        <v>0</v>
      </c>
      <c r="I1780" s="10">
        <v>13992.9571695542</v>
      </c>
      <c r="J1780" s="23">
        <f t="shared" si="55"/>
        <v>0</v>
      </c>
    </row>
    <row r="1781" spans="1:10">
      <c r="A1781" t="s">
        <v>112</v>
      </c>
      <c r="B1781" t="s">
        <v>384</v>
      </c>
      <c r="C1781" s="20">
        <v>2045</v>
      </c>
      <c r="D1781" t="s">
        <v>272</v>
      </c>
      <c r="E1781" s="22">
        <v>624835.08271993301</v>
      </c>
      <c r="F1781" s="22">
        <v>221097.20620145899</v>
      </c>
      <c r="G1781" s="10">
        <v>221097.20620145899</v>
      </c>
      <c r="H1781" s="23">
        <f t="shared" si="54"/>
        <v>0</v>
      </c>
      <c r="I1781" s="10">
        <v>624835.08271993301</v>
      </c>
      <c r="J1781" s="23">
        <f t="shared" si="55"/>
        <v>0</v>
      </c>
    </row>
    <row r="1782" spans="1:10">
      <c r="A1782" t="s">
        <v>112</v>
      </c>
      <c r="B1782" t="s">
        <v>384</v>
      </c>
      <c r="C1782" s="20">
        <v>2045</v>
      </c>
      <c r="D1782" t="s">
        <v>208</v>
      </c>
      <c r="E1782" s="22">
        <v>131773.85805938399</v>
      </c>
      <c r="F1782" s="22">
        <v>79093.532506875999</v>
      </c>
      <c r="G1782" s="10">
        <v>79093.532506875999</v>
      </c>
      <c r="H1782" s="23">
        <f t="shared" si="54"/>
        <v>0</v>
      </c>
      <c r="I1782" s="10">
        <v>131773.85805938399</v>
      </c>
      <c r="J1782" s="23">
        <f t="shared" si="55"/>
        <v>0</v>
      </c>
    </row>
    <row r="1783" spans="1:10">
      <c r="A1783" t="s">
        <v>112</v>
      </c>
      <c r="B1783" t="s">
        <v>384</v>
      </c>
      <c r="C1783" s="20">
        <v>2045</v>
      </c>
      <c r="D1783" t="s">
        <v>218</v>
      </c>
      <c r="E1783" s="22">
        <v>323049.27200499299</v>
      </c>
      <c r="F1783" s="22">
        <v>283683.10507360101</v>
      </c>
      <c r="G1783" s="10">
        <v>283683.10507360101</v>
      </c>
      <c r="H1783" s="23">
        <f t="shared" si="54"/>
        <v>0</v>
      </c>
      <c r="I1783" s="10">
        <v>323049.27200499299</v>
      </c>
      <c r="J1783" s="23">
        <f t="shared" si="55"/>
        <v>0</v>
      </c>
    </row>
    <row r="1784" spans="1:10">
      <c r="A1784" t="s">
        <v>112</v>
      </c>
      <c r="B1784" t="s">
        <v>384</v>
      </c>
      <c r="C1784" s="20">
        <v>2045</v>
      </c>
      <c r="D1784" t="s">
        <v>222</v>
      </c>
      <c r="E1784" s="22">
        <v>477791.10772408801</v>
      </c>
      <c r="F1784" s="22">
        <v>310050.875761798</v>
      </c>
      <c r="G1784" s="10">
        <v>310050.875761798</v>
      </c>
      <c r="H1784" s="23">
        <f t="shared" si="54"/>
        <v>0</v>
      </c>
      <c r="I1784" s="10">
        <v>477791.10772408801</v>
      </c>
      <c r="J1784" s="23">
        <f t="shared" si="55"/>
        <v>0</v>
      </c>
    </row>
    <row r="1785" spans="1:10">
      <c r="A1785" t="s">
        <v>112</v>
      </c>
      <c r="B1785" t="s">
        <v>384</v>
      </c>
      <c r="C1785" s="20">
        <v>2045</v>
      </c>
      <c r="D1785" t="s">
        <v>226</v>
      </c>
      <c r="E1785" s="22">
        <v>331375.62850434298</v>
      </c>
      <c r="F1785" s="22">
        <v>185115.97208092501</v>
      </c>
      <c r="G1785" s="10">
        <v>185115.97208092501</v>
      </c>
      <c r="H1785" s="23">
        <f t="shared" si="54"/>
        <v>0</v>
      </c>
      <c r="I1785" s="10">
        <v>331375.62850434298</v>
      </c>
      <c r="J1785" s="23">
        <f t="shared" si="55"/>
        <v>0</v>
      </c>
    </row>
    <row r="1786" spans="1:10">
      <c r="A1786" t="s">
        <v>112</v>
      </c>
      <c r="B1786" t="s">
        <v>384</v>
      </c>
      <c r="C1786" s="20">
        <v>2045</v>
      </c>
      <c r="D1786" t="s">
        <v>254</v>
      </c>
      <c r="E1786" s="22">
        <v>32911.922085827602</v>
      </c>
      <c r="F1786" s="22">
        <v>3700.6391374935802</v>
      </c>
      <c r="G1786" s="10">
        <v>3700.6391374935802</v>
      </c>
      <c r="H1786" s="23">
        <f t="shared" si="54"/>
        <v>0</v>
      </c>
      <c r="I1786" s="10">
        <v>32911.922085827602</v>
      </c>
      <c r="J1786" s="23">
        <f t="shared" si="55"/>
        <v>0</v>
      </c>
    </row>
    <row r="1787" spans="1:10">
      <c r="A1787" t="s">
        <v>112</v>
      </c>
      <c r="B1787" t="s">
        <v>384</v>
      </c>
      <c r="C1787" s="20">
        <v>2046</v>
      </c>
      <c r="D1787" t="s">
        <v>232</v>
      </c>
      <c r="E1787" s="22">
        <v>14416.9012821335</v>
      </c>
      <c r="F1787" s="22">
        <v>9662.5572252420698</v>
      </c>
      <c r="G1787" s="10">
        <v>9662.5572252420698</v>
      </c>
      <c r="H1787" s="23">
        <f t="shared" si="54"/>
        <v>0</v>
      </c>
      <c r="I1787" s="10">
        <v>14416.9012821335</v>
      </c>
      <c r="J1787" s="23">
        <f t="shared" si="55"/>
        <v>0</v>
      </c>
    </row>
    <row r="1788" spans="1:10">
      <c r="A1788" t="s">
        <v>112</v>
      </c>
      <c r="B1788" t="s">
        <v>384</v>
      </c>
      <c r="C1788" s="20">
        <v>2046</v>
      </c>
      <c r="D1788" t="s">
        <v>272</v>
      </c>
      <c r="E1788" s="22">
        <v>630633.45443870698</v>
      </c>
      <c r="F1788" s="22">
        <v>225087.48463903999</v>
      </c>
      <c r="G1788" s="10">
        <v>225087.48463903999</v>
      </c>
      <c r="H1788" s="23">
        <f t="shared" si="54"/>
        <v>0</v>
      </c>
      <c r="I1788" s="10">
        <v>630633.45443870698</v>
      </c>
      <c r="J1788" s="23">
        <f t="shared" si="55"/>
        <v>0</v>
      </c>
    </row>
    <row r="1789" spans="1:10">
      <c r="A1789" t="s">
        <v>112</v>
      </c>
      <c r="B1789" t="s">
        <v>384</v>
      </c>
      <c r="C1789" s="20">
        <v>2046</v>
      </c>
      <c r="D1789" t="s">
        <v>208</v>
      </c>
      <c r="E1789" s="22">
        <v>134937.38236869901</v>
      </c>
      <c r="F1789" s="22">
        <v>80987.444769686394</v>
      </c>
      <c r="G1789" s="10">
        <v>80987.444769686394</v>
      </c>
      <c r="H1789" s="23">
        <f t="shared" si="54"/>
        <v>0</v>
      </c>
      <c r="I1789" s="10">
        <v>134937.38236869901</v>
      </c>
      <c r="J1789" s="23">
        <f t="shared" si="55"/>
        <v>0</v>
      </c>
    </row>
    <row r="1790" spans="1:10">
      <c r="A1790" t="s">
        <v>112</v>
      </c>
      <c r="B1790" t="s">
        <v>384</v>
      </c>
      <c r="C1790" s="20">
        <v>2046</v>
      </c>
      <c r="D1790" t="s">
        <v>218</v>
      </c>
      <c r="E1790" s="22">
        <v>328956.45042599202</v>
      </c>
      <c r="F1790" s="22">
        <v>288722.00455675402</v>
      </c>
      <c r="G1790" s="10">
        <v>288722.00455675402</v>
      </c>
      <c r="H1790" s="23">
        <f t="shared" si="54"/>
        <v>0</v>
      </c>
      <c r="I1790" s="10">
        <v>328956.45042599202</v>
      </c>
      <c r="J1790" s="23">
        <f t="shared" si="55"/>
        <v>0</v>
      </c>
    </row>
    <row r="1791" spans="1:10">
      <c r="A1791" t="s">
        <v>112</v>
      </c>
      <c r="B1791" t="s">
        <v>384</v>
      </c>
      <c r="C1791" s="20">
        <v>2046</v>
      </c>
      <c r="D1791" t="s">
        <v>222</v>
      </c>
      <c r="E1791" s="22">
        <v>486729.52198495099</v>
      </c>
      <c r="F1791" s="22">
        <v>314651.11694933701</v>
      </c>
      <c r="G1791" s="10">
        <v>314651.11694933701</v>
      </c>
      <c r="H1791" s="23">
        <f t="shared" si="54"/>
        <v>0</v>
      </c>
      <c r="I1791" s="10">
        <v>486729.52198495099</v>
      </c>
      <c r="J1791" s="23">
        <f t="shared" si="55"/>
        <v>0</v>
      </c>
    </row>
    <row r="1792" spans="1:10">
      <c r="A1792" t="s">
        <v>112</v>
      </c>
      <c r="B1792" t="s">
        <v>384</v>
      </c>
      <c r="C1792" s="20">
        <v>2046</v>
      </c>
      <c r="D1792" t="s">
        <v>226</v>
      </c>
      <c r="E1792" s="22">
        <v>338982.68530340499</v>
      </c>
      <c r="F1792" s="22">
        <v>189123.71101565199</v>
      </c>
      <c r="G1792" s="10">
        <v>189123.71101565199</v>
      </c>
      <c r="H1792" s="23">
        <f t="shared" si="54"/>
        <v>0</v>
      </c>
      <c r="I1792" s="10">
        <v>338982.68530340499</v>
      </c>
      <c r="J1792" s="23">
        <f t="shared" si="55"/>
        <v>0</v>
      </c>
    </row>
    <row r="1793" spans="1:10">
      <c r="A1793" t="s">
        <v>112</v>
      </c>
      <c r="B1793" t="s">
        <v>384</v>
      </c>
      <c r="C1793" s="20">
        <v>2046</v>
      </c>
      <c r="D1793" t="s">
        <v>254</v>
      </c>
      <c r="E1793" s="22">
        <v>32925.709686976297</v>
      </c>
      <c r="F1793" s="22">
        <v>3646.9492853438401</v>
      </c>
      <c r="G1793" s="10">
        <v>3646.9492853438401</v>
      </c>
      <c r="H1793" s="23">
        <f t="shared" si="54"/>
        <v>0</v>
      </c>
      <c r="I1793" s="10">
        <v>32925.709686976297</v>
      </c>
      <c r="J1793" s="23">
        <f t="shared" si="55"/>
        <v>0</v>
      </c>
    </row>
    <row r="1794" spans="1:10">
      <c r="A1794" t="s">
        <v>112</v>
      </c>
      <c r="B1794" t="s">
        <v>384</v>
      </c>
      <c r="C1794" s="20">
        <v>2047</v>
      </c>
      <c r="D1794" t="s">
        <v>232</v>
      </c>
      <c r="E1794" s="22">
        <v>14845.805578470299</v>
      </c>
      <c r="F1794" s="22">
        <v>9884.2563696177494</v>
      </c>
      <c r="G1794" s="10">
        <v>9884.2563696177494</v>
      </c>
      <c r="H1794" s="23">
        <f t="shared" ref="H1794:H1857" si="56">G1794-F1794</f>
        <v>0</v>
      </c>
      <c r="I1794" s="10">
        <v>14845.805578470299</v>
      </c>
      <c r="J1794" s="23">
        <f t="shared" ref="J1794:J1857" si="57">I1794-E1794</f>
        <v>0</v>
      </c>
    </row>
    <row r="1795" spans="1:10">
      <c r="A1795" t="s">
        <v>112</v>
      </c>
      <c r="B1795" t="s">
        <v>384</v>
      </c>
      <c r="C1795" s="20">
        <v>2047</v>
      </c>
      <c r="D1795" t="s">
        <v>272</v>
      </c>
      <c r="E1795" s="22">
        <v>636253.66315163404</v>
      </c>
      <c r="F1795" s="22">
        <v>228919.32828000799</v>
      </c>
      <c r="G1795" s="10">
        <v>228919.32828000799</v>
      </c>
      <c r="H1795" s="23">
        <f t="shared" si="56"/>
        <v>0</v>
      </c>
      <c r="I1795" s="10">
        <v>636253.66315163404</v>
      </c>
      <c r="J1795" s="23">
        <f t="shared" si="57"/>
        <v>0</v>
      </c>
    </row>
    <row r="1796" spans="1:10">
      <c r="A1796" t="s">
        <v>112</v>
      </c>
      <c r="B1796" t="s">
        <v>384</v>
      </c>
      <c r="C1796" s="20">
        <v>2047</v>
      </c>
      <c r="D1796" t="s">
        <v>208</v>
      </c>
      <c r="E1796" s="22">
        <v>138055.42772576699</v>
      </c>
      <c r="F1796" s="22">
        <v>82863.236389872996</v>
      </c>
      <c r="G1796" s="10">
        <v>82863.236389872996</v>
      </c>
      <c r="H1796" s="23">
        <f t="shared" si="56"/>
        <v>0</v>
      </c>
      <c r="I1796" s="10">
        <v>138055.42772576699</v>
      </c>
      <c r="J1796" s="23">
        <f t="shared" si="57"/>
        <v>0</v>
      </c>
    </row>
    <row r="1797" spans="1:10">
      <c r="A1797" t="s">
        <v>112</v>
      </c>
      <c r="B1797" t="s">
        <v>384</v>
      </c>
      <c r="C1797" s="20">
        <v>2047</v>
      </c>
      <c r="D1797" t="s">
        <v>218</v>
      </c>
      <c r="E1797" s="22">
        <v>334760.28919771599</v>
      </c>
      <c r="F1797" s="22">
        <v>293585.58082425798</v>
      </c>
      <c r="G1797" s="10">
        <v>293585.58082425798</v>
      </c>
      <c r="H1797" s="23">
        <f t="shared" si="56"/>
        <v>0</v>
      </c>
      <c r="I1797" s="10">
        <v>334760.28919771599</v>
      </c>
      <c r="J1797" s="23">
        <f t="shared" si="57"/>
        <v>0</v>
      </c>
    </row>
    <row r="1798" spans="1:10">
      <c r="A1798" t="s">
        <v>112</v>
      </c>
      <c r="B1798" t="s">
        <v>384</v>
      </c>
      <c r="C1798" s="20">
        <v>2047</v>
      </c>
      <c r="D1798" t="s">
        <v>222</v>
      </c>
      <c r="E1798" s="22">
        <v>495569.83465080202</v>
      </c>
      <c r="F1798" s="22">
        <v>319399.48409933399</v>
      </c>
      <c r="G1798" s="10">
        <v>319399.48409933399</v>
      </c>
      <c r="H1798" s="23">
        <f t="shared" si="56"/>
        <v>0</v>
      </c>
      <c r="I1798" s="10">
        <v>495569.83465080202</v>
      </c>
      <c r="J1798" s="23">
        <f t="shared" si="57"/>
        <v>0</v>
      </c>
    </row>
    <row r="1799" spans="1:10">
      <c r="A1799" t="s">
        <v>112</v>
      </c>
      <c r="B1799" t="s">
        <v>384</v>
      </c>
      <c r="C1799" s="20">
        <v>2047</v>
      </c>
      <c r="D1799" t="s">
        <v>226</v>
      </c>
      <c r="E1799" s="22">
        <v>346526.058989921</v>
      </c>
      <c r="F1799" s="22">
        <v>193198.03276371799</v>
      </c>
      <c r="G1799" s="10">
        <v>193198.03276371799</v>
      </c>
      <c r="H1799" s="23">
        <f t="shared" si="56"/>
        <v>0</v>
      </c>
      <c r="I1799" s="10">
        <v>346526.058989921</v>
      </c>
      <c r="J1799" s="23">
        <f t="shared" si="57"/>
        <v>0</v>
      </c>
    </row>
    <row r="1800" spans="1:10">
      <c r="A1800" t="s">
        <v>112</v>
      </c>
      <c r="B1800" t="s">
        <v>384</v>
      </c>
      <c r="C1800" s="20">
        <v>2047</v>
      </c>
      <c r="D1800" t="s">
        <v>254</v>
      </c>
      <c r="E1800" s="22">
        <v>32947.883264015203</v>
      </c>
      <c r="F1800" s="22">
        <v>3591.30660045174</v>
      </c>
      <c r="G1800" s="10">
        <v>3591.30660045174</v>
      </c>
      <c r="H1800" s="23">
        <f t="shared" si="56"/>
        <v>0</v>
      </c>
      <c r="I1800" s="10">
        <v>32947.883264015203</v>
      </c>
      <c r="J1800" s="23">
        <f t="shared" si="57"/>
        <v>0</v>
      </c>
    </row>
    <row r="1801" spans="1:10">
      <c r="A1801" t="s">
        <v>112</v>
      </c>
      <c r="B1801" t="s">
        <v>384</v>
      </c>
      <c r="C1801" s="20">
        <v>2048</v>
      </c>
      <c r="D1801" t="s">
        <v>232</v>
      </c>
      <c r="E1801" s="22">
        <v>15278.663545413299</v>
      </c>
      <c r="F1801" s="22">
        <v>10106.7472909022</v>
      </c>
      <c r="G1801" s="10">
        <v>10106.7472909022</v>
      </c>
      <c r="H1801" s="23">
        <f t="shared" si="56"/>
        <v>0</v>
      </c>
      <c r="I1801" s="10">
        <v>15278.663545413299</v>
      </c>
      <c r="J1801" s="23">
        <f t="shared" si="57"/>
        <v>0</v>
      </c>
    </row>
    <row r="1802" spans="1:10">
      <c r="A1802" t="s">
        <v>112</v>
      </c>
      <c r="B1802" t="s">
        <v>384</v>
      </c>
      <c r="C1802" s="20">
        <v>2048</v>
      </c>
      <c r="D1802" t="s">
        <v>272</v>
      </c>
      <c r="E1802" s="22">
        <v>641692.37951910705</v>
      </c>
      <c r="F1802" s="22">
        <v>232567.22432602101</v>
      </c>
      <c r="G1802" s="10">
        <v>232567.22432602101</v>
      </c>
      <c r="H1802" s="23">
        <f t="shared" si="56"/>
        <v>0</v>
      </c>
      <c r="I1802" s="10">
        <v>641692.37951910705</v>
      </c>
      <c r="J1802" s="23">
        <f t="shared" si="57"/>
        <v>0</v>
      </c>
    </row>
    <row r="1803" spans="1:10">
      <c r="A1803" t="s">
        <v>112</v>
      </c>
      <c r="B1803" t="s">
        <v>384</v>
      </c>
      <c r="C1803" s="20">
        <v>2048</v>
      </c>
      <c r="D1803" t="s">
        <v>208</v>
      </c>
      <c r="E1803" s="22">
        <v>141123.50011586599</v>
      </c>
      <c r="F1803" s="22">
        <v>84706.021079665297</v>
      </c>
      <c r="G1803" s="10">
        <v>84706.021079665297</v>
      </c>
      <c r="H1803" s="23">
        <f t="shared" si="56"/>
        <v>0</v>
      </c>
      <c r="I1803" s="10">
        <v>141123.50011586599</v>
      </c>
      <c r="J1803" s="23">
        <f t="shared" si="57"/>
        <v>0</v>
      </c>
    </row>
    <row r="1804" spans="1:10">
      <c r="A1804" t="s">
        <v>112</v>
      </c>
      <c r="B1804" t="s">
        <v>384</v>
      </c>
      <c r="C1804" s="20">
        <v>2048</v>
      </c>
      <c r="D1804" t="s">
        <v>218</v>
      </c>
      <c r="E1804" s="22">
        <v>340455.12240811501</v>
      </c>
      <c r="F1804" s="22">
        <v>298320.63592045702</v>
      </c>
      <c r="G1804" s="10">
        <v>298320.63592045702</v>
      </c>
      <c r="H1804" s="23">
        <f t="shared" si="56"/>
        <v>0</v>
      </c>
      <c r="I1804" s="10">
        <v>340455.12240811501</v>
      </c>
      <c r="J1804" s="23">
        <f t="shared" si="57"/>
        <v>0</v>
      </c>
    </row>
    <row r="1805" spans="1:10">
      <c r="A1805" t="s">
        <v>112</v>
      </c>
      <c r="B1805" t="s">
        <v>384</v>
      </c>
      <c r="C1805" s="20">
        <v>2048</v>
      </c>
      <c r="D1805" t="s">
        <v>222</v>
      </c>
      <c r="E1805" s="22">
        <v>504299.02934186702</v>
      </c>
      <c r="F1805" s="22">
        <v>324217.60933358001</v>
      </c>
      <c r="G1805" s="10">
        <v>324217.60933358001</v>
      </c>
      <c r="H1805" s="23">
        <f t="shared" si="56"/>
        <v>0</v>
      </c>
      <c r="I1805" s="10">
        <v>504299.02934186702</v>
      </c>
      <c r="J1805" s="23">
        <f t="shared" si="57"/>
        <v>0</v>
      </c>
    </row>
    <row r="1806" spans="1:10">
      <c r="A1806" t="s">
        <v>112</v>
      </c>
      <c r="B1806" t="s">
        <v>384</v>
      </c>
      <c r="C1806" s="20">
        <v>2048</v>
      </c>
      <c r="D1806" t="s">
        <v>226</v>
      </c>
      <c r="E1806" s="22">
        <v>353994.65246496501</v>
      </c>
      <c r="F1806" s="22">
        <v>197309.285532157</v>
      </c>
      <c r="G1806" s="10">
        <v>197309.285532157</v>
      </c>
      <c r="H1806" s="23">
        <f t="shared" si="56"/>
        <v>0</v>
      </c>
      <c r="I1806" s="10">
        <v>353994.65246496501</v>
      </c>
      <c r="J1806" s="23">
        <f t="shared" si="57"/>
        <v>0</v>
      </c>
    </row>
    <row r="1807" spans="1:10">
      <c r="A1807" t="s">
        <v>112</v>
      </c>
      <c r="B1807" t="s">
        <v>384</v>
      </c>
      <c r="C1807" s="20">
        <v>2048</v>
      </c>
      <c r="D1807" t="s">
        <v>254</v>
      </c>
      <c r="E1807" s="22">
        <v>32976.845848930498</v>
      </c>
      <c r="F1807" s="22">
        <v>3533.59051858982</v>
      </c>
      <c r="G1807" s="10">
        <v>3533.59051858982</v>
      </c>
      <c r="H1807" s="23">
        <f t="shared" si="56"/>
        <v>0</v>
      </c>
      <c r="I1807" s="10">
        <v>32976.845848930498</v>
      </c>
      <c r="J1807" s="23">
        <f t="shared" si="57"/>
        <v>0</v>
      </c>
    </row>
    <row r="1808" spans="1:10">
      <c r="A1808" t="s">
        <v>112</v>
      </c>
      <c r="B1808" t="s">
        <v>384</v>
      </c>
      <c r="C1808" s="20">
        <v>2049</v>
      </c>
      <c r="D1808" t="s">
        <v>232</v>
      </c>
      <c r="E1808" s="22">
        <v>15714.231843961201</v>
      </c>
      <c r="F1808" s="22">
        <v>10334.6577056428</v>
      </c>
      <c r="G1808" s="10">
        <v>10334.6577056428</v>
      </c>
      <c r="H1808" s="23">
        <f t="shared" si="56"/>
        <v>0</v>
      </c>
      <c r="I1808" s="10">
        <v>15714.231843961201</v>
      </c>
      <c r="J1808" s="23">
        <f t="shared" si="57"/>
        <v>0</v>
      </c>
    </row>
    <row r="1809" spans="1:10">
      <c r="A1809" t="s">
        <v>112</v>
      </c>
      <c r="B1809" t="s">
        <v>384</v>
      </c>
      <c r="C1809" s="20">
        <v>2049</v>
      </c>
      <c r="D1809" t="s">
        <v>272</v>
      </c>
      <c r="E1809" s="22">
        <v>646954.55035600194</v>
      </c>
      <c r="F1809" s="22">
        <v>236184.43798160201</v>
      </c>
      <c r="G1809" s="10">
        <v>236184.43798160201</v>
      </c>
      <c r="H1809" s="23">
        <f t="shared" si="56"/>
        <v>0</v>
      </c>
      <c r="I1809" s="10">
        <v>646954.55035600194</v>
      </c>
      <c r="J1809" s="23">
        <f t="shared" si="57"/>
        <v>0</v>
      </c>
    </row>
    <row r="1810" spans="1:10">
      <c r="A1810" t="s">
        <v>112</v>
      </c>
      <c r="B1810" t="s">
        <v>384</v>
      </c>
      <c r="C1810" s="20">
        <v>2049</v>
      </c>
      <c r="D1810" t="s">
        <v>208</v>
      </c>
      <c r="E1810" s="22">
        <v>144138.45328369801</v>
      </c>
      <c r="F1810" s="22">
        <v>86568.0702641526</v>
      </c>
      <c r="G1810" s="10">
        <v>86568.0702641526</v>
      </c>
      <c r="H1810" s="23">
        <f t="shared" si="56"/>
        <v>0</v>
      </c>
      <c r="I1810" s="10">
        <v>144138.45328369801</v>
      </c>
      <c r="J1810" s="23">
        <f t="shared" si="57"/>
        <v>0</v>
      </c>
    </row>
    <row r="1811" spans="1:10">
      <c r="A1811" t="s">
        <v>112</v>
      </c>
      <c r="B1811" t="s">
        <v>384</v>
      </c>
      <c r="C1811" s="20">
        <v>2049</v>
      </c>
      <c r="D1811" t="s">
        <v>218</v>
      </c>
      <c r="E1811" s="22">
        <v>346038.41995901999</v>
      </c>
      <c r="F1811" s="22">
        <v>303093.15946859901</v>
      </c>
      <c r="G1811" s="10">
        <v>303093.15946859901</v>
      </c>
      <c r="H1811" s="23">
        <f t="shared" si="56"/>
        <v>0</v>
      </c>
      <c r="I1811" s="10">
        <v>346038.41995901999</v>
      </c>
      <c r="J1811" s="23">
        <f t="shared" si="57"/>
        <v>0</v>
      </c>
    </row>
    <row r="1812" spans="1:10">
      <c r="A1812" t="s">
        <v>112</v>
      </c>
      <c r="B1812" t="s">
        <v>384</v>
      </c>
      <c r="C1812" s="20">
        <v>2049</v>
      </c>
      <c r="D1812" t="s">
        <v>222</v>
      </c>
      <c r="E1812" s="22">
        <v>512908.49533258798</v>
      </c>
      <c r="F1812" s="22">
        <v>329256.16241399501</v>
      </c>
      <c r="G1812" s="10">
        <v>329256.16241399501</v>
      </c>
      <c r="H1812" s="23">
        <f t="shared" si="56"/>
        <v>0</v>
      </c>
      <c r="I1812" s="10">
        <v>512908.49533258798</v>
      </c>
      <c r="J1812" s="23">
        <f t="shared" si="57"/>
        <v>0</v>
      </c>
    </row>
    <row r="1813" spans="1:10">
      <c r="A1813" t="s">
        <v>112</v>
      </c>
      <c r="B1813" t="s">
        <v>384</v>
      </c>
      <c r="C1813" s="20">
        <v>2049</v>
      </c>
      <c r="D1813" t="s">
        <v>226</v>
      </c>
      <c r="E1813" s="22">
        <v>361374.377334013</v>
      </c>
      <c r="F1813" s="22">
        <v>201565.46253171301</v>
      </c>
      <c r="G1813" s="10">
        <v>201565.46253171301</v>
      </c>
      <c r="H1813" s="23">
        <f t="shared" si="56"/>
        <v>0</v>
      </c>
      <c r="I1813" s="10">
        <v>361374.377334013</v>
      </c>
      <c r="J1813" s="23">
        <f t="shared" si="57"/>
        <v>0</v>
      </c>
    </row>
    <row r="1814" spans="1:10">
      <c r="A1814" t="s">
        <v>112</v>
      </c>
      <c r="B1814" t="s">
        <v>384</v>
      </c>
      <c r="C1814" s="20">
        <v>2049</v>
      </c>
      <c r="D1814" t="s">
        <v>254</v>
      </c>
      <c r="E1814" s="22">
        <v>33011.376830813599</v>
      </c>
      <c r="F1814" s="22">
        <v>3474.76789817908</v>
      </c>
      <c r="G1814" s="10">
        <v>3474.76789817908</v>
      </c>
      <c r="H1814" s="23">
        <f t="shared" si="56"/>
        <v>0</v>
      </c>
      <c r="I1814" s="10">
        <v>33011.376830813599</v>
      </c>
      <c r="J1814" s="23">
        <f t="shared" si="57"/>
        <v>0</v>
      </c>
    </row>
    <row r="1815" spans="1:10">
      <c r="A1815" t="s">
        <v>112</v>
      </c>
      <c r="B1815" t="s">
        <v>384</v>
      </c>
      <c r="C1815" s="20">
        <v>2050</v>
      </c>
      <c r="D1815" t="s">
        <v>232</v>
      </c>
      <c r="E1815" s="22">
        <v>16150.7411265873</v>
      </c>
      <c r="F1815" s="22">
        <v>10564.6551505717</v>
      </c>
      <c r="G1815" s="10">
        <v>10564.6551505717</v>
      </c>
      <c r="H1815" s="23">
        <f t="shared" si="56"/>
        <v>0</v>
      </c>
      <c r="I1815" s="10">
        <v>16150.7411265873</v>
      </c>
      <c r="J1815" s="23">
        <f t="shared" si="57"/>
        <v>0</v>
      </c>
    </row>
    <row r="1816" spans="1:10">
      <c r="A1816" t="s">
        <v>112</v>
      </c>
      <c r="B1816" t="s">
        <v>384</v>
      </c>
      <c r="C1816" s="20">
        <v>2050</v>
      </c>
      <c r="D1816" t="s">
        <v>272</v>
      </c>
      <c r="E1816" s="22">
        <v>652041.048852487</v>
      </c>
      <c r="F1816" s="22">
        <v>239665.50238283601</v>
      </c>
      <c r="G1816" s="10">
        <v>239665.50238283601</v>
      </c>
      <c r="H1816" s="23">
        <f t="shared" si="56"/>
        <v>0</v>
      </c>
      <c r="I1816" s="10">
        <v>652041.048852487</v>
      </c>
      <c r="J1816" s="23">
        <f t="shared" si="57"/>
        <v>0</v>
      </c>
    </row>
    <row r="1817" spans="1:10">
      <c r="A1817" t="s">
        <v>112</v>
      </c>
      <c r="B1817" t="s">
        <v>384</v>
      </c>
      <c r="C1817" s="20">
        <v>2050</v>
      </c>
      <c r="D1817" t="s">
        <v>208</v>
      </c>
      <c r="E1817" s="22">
        <v>147097.95278152401</v>
      </c>
      <c r="F1817" s="22">
        <v>88407.352194463994</v>
      </c>
      <c r="G1817" s="10">
        <v>88407.352194463994</v>
      </c>
      <c r="H1817" s="23">
        <f t="shared" si="56"/>
        <v>0</v>
      </c>
      <c r="I1817" s="10">
        <v>147097.95278152401</v>
      </c>
      <c r="J1817" s="23">
        <f t="shared" si="57"/>
        <v>0</v>
      </c>
    </row>
    <row r="1818" spans="1:10">
      <c r="A1818" t="s">
        <v>112</v>
      </c>
      <c r="B1818" t="s">
        <v>384</v>
      </c>
      <c r="C1818" s="20">
        <v>2050</v>
      </c>
      <c r="D1818" t="s">
        <v>218</v>
      </c>
      <c r="E1818" s="22">
        <v>351504.691612483</v>
      </c>
      <c r="F1818" s="22">
        <v>307720.04114350502</v>
      </c>
      <c r="G1818" s="10">
        <v>307720.04114350502</v>
      </c>
      <c r="H1818" s="23">
        <f t="shared" si="56"/>
        <v>0</v>
      </c>
      <c r="I1818" s="10">
        <v>351504.691612483</v>
      </c>
      <c r="J1818" s="23">
        <f t="shared" si="57"/>
        <v>0</v>
      </c>
    </row>
    <row r="1819" spans="1:10">
      <c r="A1819" t="s">
        <v>112</v>
      </c>
      <c r="B1819" t="s">
        <v>384</v>
      </c>
      <c r="C1819" s="20">
        <v>2050</v>
      </c>
      <c r="D1819" t="s">
        <v>222</v>
      </c>
      <c r="E1819" s="22">
        <v>521384.481349535</v>
      </c>
      <c r="F1819" s="22">
        <v>334363.933966043</v>
      </c>
      <c r="G1819" s="10">
        <v>334363.933966043</v>
      </c>
      <c r="H1819" s="23">
        <f t="shared" si="56"/>
        <v>0</v>
      </c>
      <c r="I1819" s="10">
        <v>521384.481349535</v>
      </c>
      <c r="J1819" s="23">
        <f t="shared" si="57"/>
        <v>0</v>
      </c>
    </row>
    <row r="1820" spans="1:10">
      <c r="A1820" t="s">
        <v>112</v>
      </c>
      <c r="B1820" t="s">
        <v>384</v>
      </c>
      <c r="C1820" s="20">
        <v>2050</v>
      </c>
      <c r="D1820" t="s">
        <v>226</v>
      </c>
      <c r="E1820" s="22">
        <v>368643.65517464699</v>
      </c>
      <c r="F1820" s="22">
        <v>205861.88336447501</v>
      </c>
      <c r="G1820" s="10">
        <v>205861.88336447501</v>
      </c>
      <c r="H1820" s="23">
        <f t="shared" si="56"/>
        <v>0</v>
      </c>
      <c r="I1820" s="10">
        <v>368643.65517464699</v>
      </c>
      <c r="J1820" s="23">
        <f t="shared" si="57"/>
        <v>0</v>
      </c>
    </row>
    <row r="1821" spans="1:10">
      <c r="A1821" t="s">
        <v>112</v>
      </c>
      <c r="B1821" t="s">
        <v>384</v>
      </c>
      <c r="C1821" s="20">
        <v>2050</v>
      </c>
      <c r="D1821" t="s">
        <v>254</v>
      </c>
      <c r="E1821" s="22">
        <v>33050.354105419901</v>
      </c>
      <c r="F1821" s="22">
        <v>3414.3731958804301</v>
      </c>
      <c r="G1821" s="10">
        <v>3414.3731958804301</v>
      </c>
      <c r="H1821" s="23">
        <f t="shared" si="56"/>
        <v>0</v>
      </c>
      <c r="I1821" s="10">
        <v>33050.354105419901</v>
      </c>
      <c r="J1821" s="23">
        <f t="shared" si="57"/>
        <v>0</v>
      </c>
    </row>
  </sheetData>
  <autoFilter ref="A1:J1" xr:uid="{00000000-0009-0000-0000-000005000000}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3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2.69921875" customWidth="1"/>
    <col min="2" max="2" width="16.69921875" customWidth="1"/>
    <col min="3" max="3" width="12.69921875" customWidth="1"/>
    <col min="4" max="4" width="16.69921875" customWidth="1"/>
    <col min="5" max="5" width="17.69921875" customWidth="1"/>
    <col min="6" max="6" width="16.69921875" customWidth="1"/>
    <col min="7" max="7" width="15.69921875" customWidth="1"/>
    <col min="8" max="8" width="16.69921875" customWidth="1"/>
    <col min="9" max="9" width="15.69921875" customWidth="1"/>
    <col min="10" max="11" width="12.69921875" customWidth="1"/>
    <col min="12" max="12" width="13.69921875" customWidth="1"/>
    <col min="13" max="14" width="12.69921875" customWidth="1"/>
    <col min="15" max="15" width="13.69921875" customWidth="1"/>
    <col min="16" max="17" width="12.69921875" customWidth="1"/>
    <col min="18" max="18" width="15.69921875" customWidth="1"/>
    <col min="19" max="19" width="19.69921875" customWidth="1"/>
  </cols>
  <sheetData>
    <row r="1" spans="1:19" ht="28.05" customHeight="1">
      <c r="A1" s="1" t="s">
        <v>374</v>
      </c>
      <c r="B1" s="1" t="s">
        <v>375</v>
      </c>
      <c r="C1" s="1" t="s">
        <v>42</v>
      </c>
      <c r="D1" s="1" t="s">
        <v>408</v>
      </c>
      <c r="E1" s="1" t="s">
        <v>409</v>
      </c>
      <c r="F1" s="1" t="s">
        <v>380</v>
      </c>
      <c r="G1" s="1" t="s">
        <v>410</v>
      </c>
      <c r="H1" s="1" t="s">
        <v>411</v>
      </c>
      <c r="I1" s="1" t="s">
        <v>382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</row>
    <row r="2" spans="1:19" ht="41.4">
      <c r="A2" t="s">
        <v>115</v>
      </c>
      <c r="B2" s="14" t="s">
        <v>383</v>
      </c>
      <c r="C2">
        <v>2025</v>
      </c>
      <c r="D2" s="10">
        <v>1064504.69000958</v>
      </c>
      <c r="E2" s="10">
        <v>1067480.8263016201</v>
      </c>
      <c r="F2" s="23">
        <f t="shared" ref="F2:F65" si="0">E2-D2</f>
        <v>2976.1362920401152</v>
      </c>
      <c r="G2" s="10">
        <v>1303965.14897794</v>
      </c>
      <c r="H2" s="10">
        <v>1310435.46710376</v>
      </c>
      <c r="I2" s="23">
        <f t="shared" ref="I2:I65" si="1">H2-G2</f>
        <v>6470.3181258200202</v>
      </c>
      <c r="J2" s="10">
        <v>13745894.558427799</v>
      </c>
      <c r="K2" s="10">
        <v>13787600.058176501</v>
      </c>
      <c r="L2" s="23">
        <f t="shared" ref="L2:L65" si="2">K2-J2</f>
        <v>41705.49974870123</v>
      </c>
      <c r="M2" s="10">
        <v>2532244.9340128899</v>
      </c>
      <c r="N2" s="10">
        <v>2532778.0562727</v>
      </c>
      <c r="O2" s="23">
        <f t="shared" ref="O2:O65" si="3">N2-M2</f>
        <v>533.12225981010124</v>
      </c>
      <c r="P2" s="10">
        <v>16278139.492440701</v>
      </c>
      <c r="Q2" s="10">
        <v>16320378.114449199</v>
      </c>
      <c r="R2" s="23">
        <f t="shared" ref="R2:R65" si="4">Q2-P2</f>
        <v>42238.622008498758</v>
      </c>
      <c r="S2" s="23">
        <f t="shared" ref="S2:S65" si="5">L2</f>
        <v>41705.49974870123</v>
      </c>
    </row>
    <row r="3" spans="1:19" ht="41.4">
      <c r="A3" t="s">
        <v>115</v>
      </c>
      <c r="B3" s="14" t="s">
        <v>383</v>
      </c>
      <c r="C3">
        <v>2026</v>
      </c>
      <c r="D3" s="10">
        <v>981825.60576340405</v>
      </c>
      <c r="E3" s="10">
        <v>988264.00625599199</v>
      </c>
      <c r="F3" s="23">
        <f t="shared" si="0"/>
        <v>6438.4004925879417</v>
      </c>
      <c r="G3" s="10">
        <v>1322279.9863833</v>
      </c>
      <c r="H3" s="10">
        <v>1335499.77531644</v>
      </c>
      <c r="I3" s="23">
        <f t="shared" si="1"/>
        <v>13219.788933139993</v>
      </c>
      <c r="J3" s="10">
        <v>13186485.7042225</v>
      </c>
      <c r="K3" s="10">
        <v>13278266.4787963</v>
      </c>
      <c r="L3" s="23">
        <f t="shared" si="2"/>
        <v>91780.774573799223</v>
      </c>
      <c r="M3" s="10">
        <v>2501592.02579709</v>
      </c>
      <c r="N3" s="10">
        <v>2503113.8082951298</v>
      </c>
      <c r="O3" s="23">
        <f t="shared" si="3"/>
        <v>1521.7824980397709</v>
      </c>
      <c r="P3" s="10">
        <v>15688077.7300195</v>
      </c>
      <c r="Q3" s="10">
        <v>15781380.2870914</v>
      </c>
      <c r="R3" s="23">
        <f t="shared" si="4"/>
        <v>93302.557071899995</v>
      </c>
      <c r="S3" s="23">
        <f t="shared" si="5"/>
        <v>91780.774573799223</v>
      </c>
    </row>
    <row r="4" spans="1:19" ht="41.4">
      <c r="A4" t="s">
        <v>115</v>
      </c>
      <c r="B4" s="14" t="s">
        <v>383</v>
      </c>
      <c r="C4">
        <v>2027</v>
      </c>
      <c r="D4" s="10">
        <v>939311.69078108296</v>
      </c>
      <c r="E4" s="10">
        <v>949562.21612471004</v>
      </c>
      <c r="F4" s="23">
        <f t="shared" si="0"/>
        <v>10250.525343627087</v>
      </c>
      <c r="G4" s="10">
        <v>1342878.3818919</v>
      </c>
      <c r="H4" s="10">
        <v>1363154.3295399901</v>
      </c>
      <c r="I4" s="23">
        <f t="shared" si="1"/>
        <v>20275.947648090078</v>
      </c>
      <c r="J4" s="10">
        <v>12843806.460195201</v>
      </c>
      <c r="K4" s="10">
        <v>12992035.373119799</v>
      </c>
      <c r="L4" s="23">
        <f t="shared" si="2"/>
        <v>148228.9129245989</v>
      </c>
      <c r="M4" s="10">
        <v>2480472.8558640201</v>
      </c>
      <c r="N4" s="10">
        <v>2483407.0751191298</v>
      </c>
      <c r="O4" s="23">
        <f t="shared" si="3"/>
        <v>2934.2192551097833</v>
      </c>
      <c r="P4" s="10">
        <v>15324279.316059301</v>
      </c>
      <c r="Q4" s="10">
        <v>15475442.4482389</v>
      </c>
      <c r="R4" s="23">
        <f t="shared" si="4"/>
        <v>151163.13217959926</v>
      </c>
      <c r="S4" s="23">
        <f t="shared" si="5"/>
        <v>148228.9129245989</v>
      </c>
    </row>
    <row r="5" spans="1:19" ht="41.4">
      <c r="A5" t="s">
        <v>115</v>
      </c>
      <c r="B5" s="14" t="s">
        <v>383</v>
      </c>
      <c r="C5">
        <v>2028</v>
      </c>
      <c r="D5" s="10">
        <v>912742.51425763604</v>
      </c>
      <c r="E5" s="10">
        <v>927155.12728270504</v>
      </c>
      <c r="F5" s="23">
        <f t="shared" si="0"/>
        <v>14412.613025069004</v>
      </c>
      <c r="G5" s="10">
        <v>1364553.5204816901</v>
      </c>
      <c r="H5" s="10">
        <v>1392211.21828385</v>
      </c>
      <c r="I5" s="23">
        <f t="shared" si="1"/>
        <v>27657.697802159935</v>
      </c>
      <c r="J5" s="10">
        <v>12602256.6669663</v>
      </c>
      <c r="K5" s="10">
        <v>12812693.712838899</v>
      </c>
      <c r="L5" s="23">
        <f t="shared" si="2"/>
        <v>210437.04587259889</v>
      </c>
      <c r="M5" s="10">
        <v>2466084.0984023199</v>
      </c>
      <c r="N5" s="10">
        <v>2470833.5637709401</v>
      </c>
      <c r="O5" s="23">
        <f t="shared" si="3"/>
        <v>4749.46536862012</v>
      </c>
      <c r="P5" s="10">
        <v>15068340.765368599</v>
      </c>
      <c r="Q5" s="10">
        <v>15283527.276609899</v>
      </c>
      <c r="R5" s="23">
        <f t="shared" si="4"/>
        <v>215186.51124130003</v>
      </c>
      <c r="S5" s="23">
        <f t="shared" si="5"/>
        <v>210437.04587259889</v>
      </c>
    </row>
    <row r="6" spans="1:19" ht="41.4">
      <c r="A6" t="s">
        <v>115</v>
      </c>
      <c r="B6" s="14" t="s">
        <v>383</v>
      </c>
      <c r="C6">
        <v>2029</v>
      </c>
      <c r="D6" s="10">
        <v>895840.77386681095</v>
      </c>
      <c r="E6" s="10">
        <v>914778.27531635005</v>
      </c>
      <c r="F6" s="23">
        <f t="shared" si="0"/>
        <v>18937.501449539093</v>
      </c>
      <c r="G6" s="10">
        <v>1386830.44828727</v>
      </c>
      <c r="H6" s="10">
        <v>1422211.3101251801</v>
      </c>
      <c r="I6" s="23">
        <f t="shared" si="1"/>
        <v>35380.861837910023</v>
      </c>
      <c r="J6" s="10">
        <v>12436564.7583654</v>
      </c>
      <c r="K6" s="10">
        <v>12714849.6009512</v>
      </c>
      <c r="L6" s="23">
        <f t="shared" si="2"/>
        <v>278284.84258580022</v>
      </c>
      <c r="M6" s="10">
        <v>2456750.71476703</v>
      </c>
      <c r="N6" s="10">
        <v>2463702.1386837601</v>
      </c>
      <c r="O6" s="23">
        <f t="shared" si="3"/>
        <v>6951.4239167300984</v>
      </c>
      <c r="P6" s="10">
        <v>14893315.4731324</v>
      </c>
      <c r="Q6" s="10">
        <v>15178551.739634899</v>
      </c>
      <c r="R6" s="23">
        <f t="shared" si="4"/>
        <v>285236.26650249958</v>
      </c>
      <c r="S6" s="23">
        <f t="shared" si="5"/>
        <v>278284.84258580022</v>
      </c>
    </row>
    <row r="7" spans="1:19" ht="41.4">
      <c r="A7" t="s">
        <v>115</v>
      </c>
      <c r="B7" s="14" t="s">
        <v>383</v>
      </c>
      <c r="C7">
        <v>2030</v>
      </c>
      <c r="D7" s="10">
        <v>885227.11811252998</v>
      </c>
      <c r="E7" s="10">
        <v>909052.97456388897</v>
      </c>
      <c r="F7" s="23">
        <f t="shared" si="0"/>
        <v>23825.856451358995</v>
      </c>
      <c r="G7" s="10">
        <v>1409411.60384635</v>
      </c>
      <c r="H7" s="10">
        <v>1452871.08867836</v>
      </c>
      <c r="I7" s="23">
        <f t="shared" si="1"/>
        <v>43459.484832009999</v>
      </c>
      <c r="J7" s="10">
        <v>12313326.622148899</v>
      </c>
      <c r="K7" s="10">
        <v>12664641.188683899</v>
      </c>
      <c r="L7" s="23">
        <f t="shared" si="2"/>
        <v>351314.56653499976</v>
      </c>
      <c r="M7" s="10">
        <v>2451357.7582627502</v>
      </c>
      <c r="N7" s="10">
        <v>2460885.6583369002</v>
      </c>
      <c r="O7" s="23">
        <f t="shared" si="3"/>
        <v>9527.9000741499476</v>
      </c>
      <c r="P7" s="10">
        <v>14764684.380411699</v>
      </c>
      <c r="Q7" s="10">
        <v>15125526.847020799</v>
      </c>
      <c r="R7" s="23">
        <f t="shared" si="4"/>
        <v>360842.46660909988</v>
      </c>
      <c r="S7" s="23">
        <f t="shared" si="5"/>
        <v>351314.56653499976</v>
      </c>
    </row>
    <row r="8" spans="1:19" ht="41.4">
      <c r="A8" t="s">
        <v>115</v>
      </c>
      <c r="B8" s="14" t="s">
        <v>383</v>
      </c>
      <c r="C8">
        <v>2031</v>
      </c>
      <c r="D8" s="10">
        <v>877995.67120994895</v>
      </c>
      <c r="E8" s="10">
        <v>907044.24313282105</v>
      </c>
      <c r="F8" s="23">
        <f t="shared" si="0"/>
        <v>29048.571922872099</v>
      </c>
      <c r="G8" s="10">
        <v>1431927.06857542</v>
      </c>
      <c r="H8" s="10">
        <v>1483835.37174252</v>
      </c>
      <c r="I8" s="23">
        <f t="shared" si="1"/>
        <v>51908.303167100064</v>
      </c>
      <c r="J8" s="10">
        <v>12226594.5709009</v>
      </c>
      <c r="K8" s="10">
        <v>12656049.522959501</v>
      </c>
      <c r="L8" s="23">
        <f t="shared" si="2"/>
        <v>429454.95205860026</v>
      </c>
      <c r="M8" s="10">
        <v>2449300.5080329198</v>
      </c>
      <c r="N8" s="10">
        <v>2461774.27454268</v>
      </c>
      <c r="O8" s="23">
        <f t="shared" si="3"/>
        <v>12473.766509760171</v>
      </c>
      <c r="P8" s="10">
        <v>14675895.0789338</v>
      </c>
      <c r="Q8" s="10">
        <v>15117823.7975021</v>
      </c>
      <c r="R8" s="23">
        <f t="shared" si="4"/>
        <v>441928.71856830083</v>
      </c>
      <c r="S8" s="23">
        <f t="shared" si="5"/>
        <v>429454.95205860026</v>
      </c>
    </row>
    <row r="9" spans="1:19" ht="41.4">
      <c r="A9" t="s">
        <v>115</v>
      </c>
      <c r="B9" s="14" t="s">
        <v>383</v>
      </c>
      <c r="C9">
        <v>2032</v>
      </c>
      <c r="D9" s="10">
        <v>874235.96500970505</v>
      </c>
      <c r="E9" s="10">
        <v>908870.87748812605</v>
      </c>
      <c r="F9" s="23">
        <f t="shared" si="0"/>
        <v>34634.912478421</v>
      </c>
      <c r="G9" s="10">
        <v>1454227.7885215101</v>
      </c>
      <c r="H9" s="10">
        <v>1514938.2723741599</v>
      </c>
      <c r="I9" s="23">
        <f t="shared" si="1"/>
        <v>60710.483852649806</v>
      </c>
      <c r="J9" s="10">
        <v>12164158.0850555</v>
      </c>
      <c r="K9" s="10">
        <v>12676617.2949754</v>
      </c>
      <c r="L9" s="23">
        <f t="shared" si="2"/>
        <v>512459.2099198997</v>
      </c>
      <c r="M9" s="10">
        <v>2449913.9985648799</v>
      </c>
      <c r="N9" s="10">
        <v>2465693.0945592201</v>
      </c>
      <c r="O9" s="23">
        <f t="shared" si="3"/>
        <v>15779.095994340256</v>
      </c>
      <c r="P9" s="10">
        <v>14614072.083620301</v>
      </c>
      <c r="Q9" s="10">
        <v>15142310.389534701</v>
      </c>
      <c r="R9" s="23">
        <f t="shared" si="4"/>
        <v>528238.30591440015</v>
      </c>
      <c r="S9" s="23">
        <f t="shared" si="5"/>
        <v>512459.2099198997</v>
      </c>
    </row>
    <row r="10" spans="1:19" ht="41.4">
      <c r="A10" t="s">
        <v>115</v>
      </c>
      <c r="B10" s="14" t="s">
        <v>383</v>
      </c>
      <c r="C10">
        <v>2033</v>
      </c>
      <c r="D10" s="10">
        <v>872997.51296292397</v>
      </c>
      <c r="E10" s="10">
        <v>913563.02322045399</v>
      </c>
      <c r="F10" s="23">
        <f t="shared" si="0"/>
        <v>40565.510257530026</v>
      </c>
      <c r="G10" s="10">
        <v>1476234.02614342</v>
      </c>
      <c r="H10" s="10">
        <v>1546062.3441206701</v>
      </c>
      <c r="I10" s="23">
        <f t="shared" si="1"/>
        <v>69828.317977250088</v>
      </c>
      <c r="J10" s="10">
        <v>12118249.4202093</v>
      </c>
      <c r="K10" s="10">
        <v>12718239.909793001</v>
      </c>
      <c r="L10" s="23">
        <f t="shared" si="2"/>
        <v>599990.4895837009</v>
      </c>
      <c r="M10" s="10">
        <v>2452703.7241894999</v>
      </c>
      <c r="N10" s="10">
        <v>2472136.3291573399</v>
      </c>
      <c r="O10" s="23">
        <f t="shared" si="3"/>
        <v>19432.604967840016</v>
      </c>
      <c r="P10" s="10">
        <v>14570953.144398799</v>
      </c>
      <c r="Q10" s="10">
        <v>15190376.2389504</v>
      </c>
      <c r="R10" s="23">
        <f t="shared" si="4"/>
        <v>619423.09455160052</v>
      </c>
      <c r="S10" s="23">
        <f t="shared" si="5"/>
        <v>599990.4895837009</v>
      </c>
    </row>
    <row r="11" spans="1:19" ht="41.4">
      <c r="A11" t="s">
        <v>115</v>
      </c>
      <c r="B11" s="14" t="s">
        <v>383</v>
      </c>
      <c r="C11">
        <v>2034</v>
      </c>
      <c r="D11" s="10">
        <v>873877.60059194895</v>
      </c>
      <c r="E11" s="10">
        <v>920723.39018158906</v>
      </c>
      <c r="F11" s="23">
        <f t="shared" si="0"/>
        <v>46845.789589640102</v>
      </c>
      <c r="G11" s="10">
        <v>1498157.1016858399</v>
      </c>
      <c r="H11" s="10">
        <v>1577410.5030475501</v>
      </c>
      <c r="I11" s="23">
        <f t="shared" si="1"/>
        <v>79253.401361710159</v>
      </c>
      <c r="J11" s="10">
        <v>12100676.3118515</v>
      </c>
      <c r="K11" s="10">
        <v>12793363.473794701</v>
      </c>
      <c r="L11" s="23">
        <f t="shared" si="2"/>
        <v>692687.16194320098</v>
      </c>
      <c r="M11" s="10">
        <v>2457291.9529050398</v>
      </c>
      <c r="N11" s="10">
        <v>2480715.1941246698</v>
      </c>
      <c r="O11" s="23">
        <f t="shared" si="3"/>
        <v>23423.241219629999</v>
      </c>
      <c r="P11" s="10">
        <v>14557968.264756501</v>
      </c>
      <c r="Q11" s="10">
        <v>15274078.6679193</v>
      </c>
      <c r="R11" s="23">
        <f t="shared" si="4"/>
        <v>716110.40316279978</v>
      </c>
      <c r="S11" s="23">
        <f t="shared" si="5"/>
        <v>692687.16194320098</v>
      </c>
    </row>
    <row r="12" spans="1:19" ht="41.4">
      <c r="A12" t="s">
        <v>115</v>
      </c>
      <c r="B12" s="14" t="s">
        <v>383</v>
      </c>
      <c r="C12">
        <v>2035</v>
      </c>
      <c r="D12" s="10">
        <v>876605.15033991903</v>
      </c>
      <c r="E12" s="10">
        <v>930075.423534506</v>
      </c>
      <c r="F12" s="23">
        <f t="shared" si="0"/>
        <v>53470.273194586975</v>
      </c>
      <c r="G12" s="10">
        <v>1520107.6140260701</v>
      </c>
      <c r="H12" s="10">
        <v>1609084.37329795</v>
      </c>
      <c r="I12" s="23">
        <f t="shared" si="1"/>
        <v>88976.759271879913</v>
      </c>
      <c r="J12" s="10">
        <v>12095236.355449401</v>
      </c>
      <c r="K12" s="10">
        <v>12885097.6151483</v>
      </c>
      <c r="L12" s="23">
        <f t="shared" si="2"/>
        <v>789861.25969889946</v>
      </c>
      <c r="M12" s="10">
        <v>2463343.9046745701</v>
      </c>
      <c r="N12" s="10">
        <v>2491084.7170732799</v>
      </c>
      <c r="O12" s="23">
        <f t="shared" si="3"/>
        <v>27740.812398709822</v>
      </c>
      <c r="P12" s="10">
        <v>14558580.260124</v>
      </c>
      <c r="Q12" s="10">
        <v>15376182.332221599</v>
      </c>
      <c r="R12" s="23">
        <f t="shared" si="4"/>
        <v>817602.07209759951</v>
      </c>
      <c r="S12" s="23">
        <f t="shared" si="5"/>
        <v>789861.25969889946</v>
      </c>
    </row>
    <row r="13" spans="1:19" ht="41.4">
      <c r="A13" t="s">
        <v>115</v>
      </c>
      <c r="B13" s="14" t="s">
        <v>383</v>
      </c>
      <c r="C13">
        <v>2036</v>
      </c>
      <c r="D13" s="10">
        <v>881179.65152821399</v>
      </c>
      <c r="E13" s="10">
        <v>941635.34241200495</v>
      </c>
      <c r="F13" s="23">
        <f t="shared" si="0"/>
        <v>60455.690883790958</v>
      </c>
      <c r="G13" s="10">
        <v>1542104.4971167201</v>
      </c>
      <c r="H13" s="10">
        <v>1641090.6390387099</v>
      </c>
      <c r="I13" s="23">
        <f t="shared" si="1"/>
        <v>98986.141921989853</v>
      </c>
      <c r="J13" s="10">
        <v>12102515.054440999</v>
      </c>
      <c r="K13" s="10">
        <v>12994091.2884183</v>
      </c>
      <c r="L13" s="23">
        <f t="shared" si="2"/>
        <v>891576.23397730105</v>
      </c>
      <c r="M13" s="10">
        <v>2470525.4584207302</v>
      </c>
      <c r="N13" s="10">
        <v>2502898.0226320499</v>
      </c>
      <c r="O13" s="23">
        <f t="shared" si="3"/>
        <v>32372.564211319666</v>
      </c>
      <c r="P13" s="10">
        <v>14573040.512861701</v>
      </c>
      <c r="Q13" s="10">
        <v>15496989.3110504</v>
      </c>
      <c r="R13" s="23">
        <f t="shared" si="4"/>
        <v>923948.79818869941</v>
      </c>
      <c r="S13" s="23">
        <f t="shared" si="5"/>
        <v>891576.23397730105</v>
      </c>
    </row>
    <row r="14" spans="1:19" ht="41.4">
      <c r="A14" t="s">
        <v>115</v>
      </c>
      <c r="B14" s="14" t="s">
        <v>383</v>
      </c>
      <c r="C14">
        <v>2037</v>
      </c>
      <c r="D14" s="10">
        <v>886976.86964682303</v>
      </c>
      <c r="E14" s="10">
        <v>954747.29726063705</v>
      </c>
      <c r="F14" s="23">
        <f t="shared" si="0"/>
        <v>67770.427613814012</v>
      </c>
      <c r="G14" s="10">
        <v>1564111.9891000099</v>
      </c>
      <c r="H14" s="10">
        <v>1673365.51825122</v>
      </c>
      <c r="I14" s="23">
        <f t="shared" si="1"/>
        <v>109253.5291512101</v>
      </c>
      <c r="J14" s="10">
        <v>12116716.6363446</v>
      </c>
      <c r="K14" s="10">
        <v>13114148.947138101</v>
      </c>
      <c r="L14" s="23">
        <f t="shared" si="2"/>
        <v>997432.31079350039</v>
      </c>
      <c r="M14" s="10">
        <v>2478611.0921057202</v>
      </c>
      <c r="N14" s="10">
        <v>2515919.1748640202</v>
      </c>
      <c r="O14" s="23">
        <f t="shared" si="3"/>
        <v>37308.082758300006</v>
      </c>
      <c r="P14" s="10">
        <v>14595327.7284503</v>
      </c>
      <c r="Q14" s="10">
        <v>15630068.122002199</v>
      </c>
      <c r="R14" s="23">
        <f t="shared" si="4"/>
        <v>1034740.3935518991</v>
      </c>
      <c r="S14" s="23">
        <f t="shared" si="5"/>
        <v>997432.31079350039</v>
      </c>
    </row>
    <row r="15" spans="1:19" ht="41.4">
      <c r="A15" t="s">
        <v>115</v>
      </c>
      <c r="B15" s="14" t="s">
        <v>383</v>
      </c>
      <c r="C15">
        <v>2038</v>
      </c>
      <c r="D15" s="10">
        <v>893690.87727494503</v>
      </c>
      <c r="E15" s="10">
        <v>969086.36666610895</v>
      </c>
      <c r="F15" s="23">
        <f t="shared" si="0"/>
        <v>75395.489391163923</v>
      </c>
      <c r="G15" s="10">
        <v>1586393.3451315099</v>
      </c>
      <c r="H15" s="10">
        <v>1706156.96350708</v>
      </c>
      <c r="I15" s="23">
        <f t="shared" si="1"/>
        <v>119763.61837557005</v>
      </c>
      <c r="J15" s="10">
        <v>12138606.6638622</v>
      </c>
      <c r="K15" s="10">
        <v>13245966.042685101</v>
      </c>
      <c r="L15" s="23">
        <f t="shared" si="2"/>
        <v>1107359.3788229004</v>
      </c>
      <c r="M15" s="10">
        <v>2487462.2031636401</v>
      </c>
      <c r="N15" s="10">
        <v>2530000.4411746599</v>
      </c>
      <c r="O15" s="23">
        <f t="shared" si="3"/>
        <v>42538.23801101977</v>
      </c>
      <c r="P15" s="10">
        <v>14626068.867025901</v>
      </c>
      <c r="Q15" s="10">
        <v>15775966.483859699</v>
      </c>
      <c r="R15" s="23">
        <f t="shared" si="4"/>
        <v>1149897.6168337986</v>
      </c>
      <c r="S15" s="23">
        <f t="shared" si="5"/>
        <v>1107359.3788229004</v>
      </c>
    </row>
    <row r="16" spans="1:19" ht="41.4">
      <c r="A16" t="s">
        <v>115</v>
      </c>
      <c r="B16" s="14" t="s">
        <v>383</v>
      </c>
      <c r="C16">
        <v>2039</v>
      </c>
      <c r="D16" s="10">
        <v>901599.96864496905</v>
      </c>
      <c r="E16" s="10">
        <v>984958.04233238904</v>
      </c>
      <c r="F16" s="23">
        <f t="shared" si="0"/>
        <v>83358.073687419994</v>
      </c>
      <c r="G16" s="10">
        <v>1608650.0917728399</v>
      </c>
      <c r="H16" s="10">
        <v>1739147.19885034</v>
      </c>
      <c r="I16" s="23">
        <f t="shared" si="1"/>
        <v>130497.10707750008</v>
      </c>
      <c r="J16" s="10">
        <v>12166491.4367851</v>
      </c>
      <c r="K16" s="10">
        <v>13387796.965280799</v>
      </c>
      <c r="L16" s="23">
        <f t="shared" si="2"/>
        <v>1221305.5284956992</v>
      </c>
      <c r="M16" s="10">
        <v>2496850.9329633098</v>
      </c>
      <c r="N16" s="10">
        <v>2544900.0622273101</v>
      </c>
      <c r="O16" s="23">
        <f t="shared" si="3"/>
        <v>48049.129264000338</v>
      </c>
      <c r="P16" s="10">
        <v>14663342.369748401</v>
      </c>
      <c r="Q16" s="10">
        <v>15932697.0275081</v>
      </c>
      <c r="R16" s="23">
        <f t="shared" si="4"/>
        <v>1269354.6577597</v>
      </c>
      <c r="S16" s="23">
        <f t="shared" si="5"/>
        <v>1221305.5284956992</v>
      </c>
    </row>
    <row r="17" spans="1:19" ht="41.4">
      <c r="A17" t="s">
        <v>115</v>
      </c>
      <c r="B17" s="14" t="s">
        <v>383</v>
      </c>
      <c r="C17">
        <v>2040</v>
      </c>
      <c r="D17" s="10">
        <v>909771.50181827904</v>
      </c>
      <c r="E17" s="10">
        <v>1001338.68824513</v>
      </c>
      <c r="F17" s="23">
        <f t="shared" si="0"/>
        <v>91567.186426850967</v>
      </c>
      <c r="G17" s="10">
        <v>1630798.07994784</v>
      </c>
      <c r="H17" s="10">
        <v>1772218.56750507</v>
      </c>
      <c r="I17" s="23">
        <f t="shared" si="1"/>
        <v>141420.48755723005</v>
      </c>
      <c r="J17" s="10">
        <v>12193132.3636772</v>
      </c>
      <c r="K17" s="10">
        <v>13531572.1573464</v>
      </c>
      <c r="L17" s="23">
        <f t="shared" si="2"/>
        <v>1338439.7936691996</v>
      </c>
      <c r="M17" s="10">
        <v>2506719.6618932802</v>
      </c>
      <c r="N17" s="10">
        <v>2560554.5086399498</v>
      </c>
      <c r="O17" s="23">
        <f t="shared" si="3"/>
        <v>53834.846746669617</v>
      </c>
      <c r="P17" s="10">
        <v>14699852.0255704</v>
      </c>
      <c r="Q17" s="10">
        <v>16092126.6659863</v>
      </c>
      <c r="R17" s="23">
        <f t="shared" si="4"/>
        <v>1392274.6404158995</v>
      </c>
      <c r="S17" s="23">
        <f t="shared" si="5"/>
        <v>1338439.7936691996</v>
      </c>
    </row>
    <row r="18" spans="1:19" ht="41.4">
      <c r="A18" t="s">
        <v>115</v>
      </c>
      <c r="B18" s="14" t="s">
        <v>383</v>
      </c>
      <c r="C18">
        <v>2041</v>
      </c>
      <c r="D18" s="10">
        <v>918461.75509000104</v>
      </c>
      <c r="E18" s="10">
        <v>1018505.56120716</v>
      </c>
      <c r="F18" s="23">
        <f t="shared" si="0"/>
        <v>100043.80611715897</v>
      </c>
      <c r="G18" s="10">
        <v>1652739.5947309199</v>
      </c>
      <c r="H18" s="10">
        <v>1805252.92460674</v>
      </c>
      <c r="I18" s="23">
        <f t="shared" si="1"/>
        <v>152513.32987582008</v>
      </c>
      <c r="J18" s="10">
        <v>12222255.1365568</v>
      </c>
      <c r="K18" s="10">
        <v>13681285.7749561</v>
      </c>
      <c r="L18" s="23">
        <f t="shared" si="2"/>
        <v>1459030.6383992992</v>
      </c>
      <c r="M18" s="10">
        <v>2516951.6992510599</v>
      </c>
      <c r="N18" s="10">
        <v>2576835.8424541601</v>
      </c>
      <c r="O18" s="23">
        <f t="shared" si="3"/>
        <v>59884.14320310019</v>
      </c>
      <c r="P18" s="10">
        <v>14739206.8358078</v>
      </c>
      <c r="Q18" s="10">
        <v>16258121.6174102</v>
      </c>
      <c r="R18" s="23">
        <f t="shared" si="4"/>
        <v>1518914.7816023994</v>
      </c>
      <c r="S18" s="23">
        <f t="shared" si="5"/>
        <v>1459030.6383992992</v>
      </c>
    </row>
    <row r="19" spans="1:19" ht="41.4">
      <c r="A19" t="s">
        <v>115</v>
      </c>
      <c r="B19" s="14" t="s">
        <v>383</v>
      </c>
      <c r="C19">
        <v>2042</v>
      </c>
      <c r="D19" s="10">
        <v>927513.19344806799</v>
      </c>
      <c r="E19" s="10">
        <v>1036259.738796</v>
      </c>
      <c r="F19" s="23">
        <f t="shared" si="0"/>
        <v>108746.54534793203</v>
      </c>
      <c r="G19" s="10">
        <v>1674443.0963070099</v>
      </c>
      <c r="H19" s="10">
        <v>1838188.4852774199</v>
      </c>
      <c r="I19" s="23">
        <f t="shared" si="1"/>
        <v>163745.38897040999</v>
      </c>
      <c r="J19" s="10">
        <v>12251455.4142284</v>
      </c>
      <c r="K19" s="10">
        <v>13834068.0419889</v>
      </c>
      <c r="L19" s="23">
        <f t="shared" si="2"/>
        <v>1582612.6277604997</v>
      </c>
      <c r="M19" s="10">
        <v>2527455.6302516698</v>
      </c>
      <c r="N19" s="10">
        <v>2593642.7030007299</v>
      </c>
      <c r="O19" s="23">
        <f t="shared" si="3"/>
        <v>66187.072749060113</v>
      </c>
      <c r="P19" s="10">
        <v>14778911.04448</v>
      </c>
      <c r="Q19" s="10">
        <v>16427710.7449896</v>
      </c>
      <c r="R19" s="23">
        <f t="shared" si="4"/>
        <v>1648799.7005096003</v>
      </c>
      <c r="S19" s="23">
        <f t="shared" si="5"/>
        <v>1582612.6277604997</v>
      </c>
    </row>
    <row r="20" spans="1:19" ht="41.4">
      <c r="A20" t="s">
        <v>115</v>
      </c>
      <c r="B20" s="14" t="s">
        <v>383</v>
      </c>
      <c r="C20">
        <v>2043</v>
      </c>
      <c r="D20" s="10">
        <v>936741.15102586604</v>
      </c>
      <c r="E20" s="10">
        <v>1054378.00710536</v>
      </c>
      <c r="F20" s="23">
        <f t="shared" si="0"/>
        <v>117636.856079494</v>
      </c>
      <c r="G20" s="10">
        <v>1695852.17690348</v>
      </c>
      <c r="H20" s="10">
        <v>1870955.26888352</v>
      </c>
      <c r="I20" s="23">
        <f t="shared" si="1"/>
        <v>175103.09198004007</v>
      </c>
      <c r="J20" s="10">
        <v>12279814.702018199</v>
      </c>
      <c r="K20" s="10">
        <v>13988769.200849099</v>
      </c>
      <c r="L20" s="23">
        <f t="shared" si="2"/>
        <v>1708954.4988308996</v>
      </c>
      <c r="M20" s="10">
        <v>2538171.5306285499</v>
      </c>
      <c r="N20" s="10">
        <v>2610909.37164379</v>
      </c>
      <c r="O20" s="23">
        <f t="shared" si="3"/>
        <v>72737.841015240178</v>
      </c>
      <c r="P20" s="10">
        <v>14817986.232646801</v>
      </c>
      <c r="Q20" s="10">
        <v>16599678.572492899</v>
      </c>
      <c r="R20" s="23">
        <f t="shared" si="4"/>
        <v>1781692.3398460988</v>
      </c>
      <c r="S20" s="23">
        <f t="shared" si="5"/>
        <v>1708954.4988308996</v>
      </c>
    </row>
    <row r="21" spans="1:19" ht="41.4">
      <c r="A21" t="s">
        <v>115</v>
      </c>
      <c r="B21" s="14" t="s">
        <v>383</v>
      </c>
      <c r="C21">
        <v>2044</v>
      </c>
      <c r="D21" s="10">
        <v>946211.94269221101</v>
      </c>
      <c r="E21" s="10">
        <v>1072929.3761392499</v>
      </c>
      <c r="F21" s="23">
        <f t="shared" si="0"/>
        <v>126717.43344703887</v>
      </c>
      <c r="G21" s="10">
        <v>1716936.74250625</v>
      </c>
      <c r="H21" s="10">
        <v>1903492.4042016801</v>
      </c>
      <c r="I21" s="23">
        <f t="shared" si="1"/>
        <v>186555.66169543006</v>
      </c>
      <c r="J21" s="10">
        <v>12308929.276034299</v>
      </c>
      <c r="K21" s="10">
        <v>14147019.8129717</v>
      </c>
      <c r="L21" s="23">
        <f t="shared" si="2"/>
        <v>1838090.5369374007</v>
      </c>
      <c r="M21" s="10">
        <v>2549023.3801997602</v>
      </c>
      <c r="N21" s="10">
        <v>2628550.5495148799</v>
      </c>
      <c r="O21" s="23">
        <f t="shared" si="3"/>
        <v>79527.16931511974</v>
      </c>
      <c r="P21" s="10">
        <v>14857952.6562341</v>
      </c>
      <c r="Q21" s="10">
        <v>16775570.362486601</v>
      </c>
      <c r="R21" s="23">
        <f t="shared" si="4"/>
        <v>1917617.7062525004</v>
      </c>
      <c r="S21" s="23">
        <f t="shared" si="5"/>
        <v>1838090.5369374007</v>
      </c>
    </row>
    <row r="22" spans="1:19" ht="41.4">
      <c r="A22" t="s">
        <v>115</v>
      </c>
      <c r="B22" s="14" t="s">
        <v>383</v>
      </c>
      <c r="C22">
        <v>2045</v>
      </c>
      <c r="D22" s="10">
        <v>956164.04233860795</v>
      </c>
      <c r="E22" s="10">
        <v>1092185.2477510299</v>
      </c>
      <c r="F22" s="23">
        <f t="shared" si="0"/>
        <v>136021.20541242196</v>
      </c>
      <c r="G22" s="10">
        <v>1737666.5908037999</v>
      </c>
      <c r="H22" s="10">
        <v>1935729.8282681201</v>
      </c>
      <c r="I22" s="23">
        <f t="shared" si="1"/>
        <v>198063.23746432015</v>
      </c>
      <c r="J22" s="10">
        <v>12338515.957511701</v>
      </c>
      <c r="K22" s="10">
        <v>14308477.831449</v>
      </c>
      <c r="L22" s="23">
        <f t="shared" si="2"/>
        <v>1969961.8739372995</v>
      </c>
      <c r="M22" s="10">
        <v>2559877.8025517901</v>
      </c>
      <c r="N22" s="10">
        <v>2646415.1979440101</v>
      </c>
      <c r="O22" s="23">
        <f t="shared" si="3"/>
        <v>86537.395392220002</v>
      </c>
      <c r="P22" s="10">
        <v>14898393.760063499</v>
      </c>
      <c r="Q22" s="10">
        <v>16954893.029392999</v>
      </c>
      <c r="R22" s="23">
        <f t="shared" si="4"/>
        <v>2056499.2693294995</v>
      </c>
      <c r="S22" s="23">
        <f t="shared" si="5"/>
        <v>1969961.8739372995</v>
      </c>
    </row>
    <row r="23" spans="1:19" ht="41.4">
      <c r="A23" t="s">
        <v>115</v>
      </c>
      <c r="B23" s="14" t="s">
        <v>383</v>
      </c>
      <c r="C23">
        <v>2046</v>
      </c>
      <c r="D23" s="10">
        <v>966382.23586126696</v>
      </c>
      <c r="E23" s="10">
        <v>1111881.2684410501</v>
      </c>
      <c r="F23" s="23">
        <f t="shared" si="0"/>
        <v>145499.03257978312</v>
      </c>
      <c r="G23" s="10">
        <v>1757984.1062658499</v>
      </c>
      <c r="H23" s="10">
        <v>1967582.1054908701</v>
      </c>
      <c r="I23" s="23">
        <f t="shared" si="1"/>
        <v>209597.99922502018</v>
      </c>
      <c r="J23" s="10">
        <v>12366315.6321132</v>
      </c>
      <c r="K23" s="10">
        <v>14470300.1656259</v>
      </c>
      <c r="L23" s="23">
        <f t="shared" si="2"/>
        <v>2103984.5335127003</v>
      </c>
      <c r="M23" s="10">
        <v>2570629.8309541</v>
      </c>
      <c r="N23" s="10">
        <v>2664384.7701094202</v>
      </c>
      <c r="O23" s="23">
        <f t="shared" si="3"/>
        <v>93754.939155320171</v>
      </c>
      <c r="P23" s="10">
        <v>14936945.4630672</v>
      </c>
      <c r="Q23" s="10">
        <v>17134684.9357353</v>
      </c>
      <c r="R23" s="23">
        <f t="shared" si="4"/>
        <v>2197739.4726681001</v>
      </c>
      <c r="S23" s="23">
        <f t="shared" si="5"/>
        <v>2103984.5335127003</v>
      </c>
    </row>
    <row r="24" spans="1:19" ht="41.4">
      <c r="A24" t="s">
        <v>115</v>
      </c>
      <c r="B24" s="14" t="s">
        <v>383</v>
      </c>
      <c r="C24">
        <v>2047</v>
      </c>
      <c r="D24" s="10">
        <v>976359.12724151101</v>
      </c>
      <c r="E24" s="10">
        <v>1131441.2253272601</v>
      </c>
      <c r="F24" s="23">
        <f t="shared" si="0"/>
        <v>155082.09808574908</v>
      </c>
      <c r="G24" s="10">
        <v>1777830.06798372</v>
      </c>
      <c r="H24" s="10">
        <v>1998958.96255833</v>
      </c>
      <c r="I24" s="23">
        <f t="shared" si="1"/>
        <v>221128.89457461005</v>
      </c>
      <c r="J24" s="10">
        <v>12392468.4715716</v>
      </c>
      <c r="K24" s="10">
        <v>14632493.2291192</v>
      </c>
      <c r="L24" s="23">
        <f t="shared" si="2"/>
        <v>2240024.7575476002</v>
      </c>
      <c r="M24" s="10">
        <v>2581271.5680824402</v>
      </c>
      <c r="N24" s="10">
        <v>2682443.0679199002</v>
      </c>
      <c r="O24" s="23">
        <f t="shared" si="3"/>
        <v>101171.49983746</v>
      </c>
      <c r="P24" s="10">
        <v>14973740.0396541</v>
      </c>
      <c r="Q24" s="10">
        <v>17314936.297039099</v>
      </c>
      <c r="R24" s="23">
        <f t="shared" si="4"/>
        <v>2341196.2573849987</v>
      </c>
      <c r="S24" s="23">
        <f t="shared" si="5"/>
        <v>2240024.7575476002</v>
      </c>
    </row>
    <row r="25" spans="1:19" ht="41.4">
      <c r="A25" t="s">
        <v>115</v>
      </c>
      <c r="B25" s="14" t="s">
        <v>383</v>
      </c>
      <c r="C25">
        <v>2048</v>
      </c>
      <c r="D25" s="10">
        <v>986041.954520336</v>
      </c>
      <c r="E25" s="10">
        <v>1150761.11400137</v>
      </c>
      <c r="F25" s="23">
        <f t="shared" si="0"/>
        <v>164719.15948103403</v>
      </c>
      <c r="G25" s="10">
        <v>1797223.63622084</v>
      </c>
      <c r="H25" s="10">
        <v>2029820.19324426</v>
      </c>
      <c r="I25" s="23">
        <f t="shared" si="1"/>
        <v>232596.55702342</v>
      </c>
      <c r="J25" s="10">
        <v>12414885.022441899</v>
      </c>
      <c r="K25" s="10">
        <v>14792197.2880254</v>
      </c>
      <c r="L25" s="23">
        <f t="shared" si="2"/>
        <v>2377312.2655835003</v>
      </c>
      <c r="M25" s="10">
        <v>2591805.02578136</v>
      </c>
      <c r="N25" s="10">
        <v>2700582.9616072699</v>
      </c>
      <c r="O25" s="23">
        <f t="shared" si="3"/>
        <v>108777.93582590995</v>
      </c>
      <c r="P25" s="10">
        <v>15006690.0482233</v>
      </c>
      <c r="Q25" s="10">
        <v>17492780.249632701</v>
      </c>
      <c r="R25" s="23">
        <f t="shared" si="4"/>
        <v>2486090.2014094014</v>
      </c>
      <c r="S25" s="23">
        <f t="shared" si="5"/>
        <v>2377312.2655835003</v>
      </c>
    </row>
    <row r="26" spans="1:19" ht="41.4">
      <c r="A26" t="s">
        <v>115</v>
      </c>
      <c r="B26" s="14" t="s">
        <v>383</v>
      </c>
      <c r="C26">
        <v>2049</v>
      </c>
      <c r="D26" s="10">
        <v>995976.99894087901</v>
      </c>
      <c r="E26" s="10">
        <v>1170476.7182638899</v>
      </c>
      <c r="F26" s="23">
        <f t="shared" si="0"/>
        <v>174499.71932301088</v>
      </c>
      <c r="G26" s="10">
        <v>1816111.13720398</v>
      </c>
      <c r="H26" s="10">
        <v>2060139.9049400899</v>
      </c>
      <c r="I26" s="23">
        <f t="shared" si="1"/>
        <v>244028.7677361099</v>
      </c>
      <c r="J26" s="10">
        <v>12436508.8575787</v>
      </c>
      <c r="K26" s="10">
        <v>14953001.269786</v>
      </c>
      <c r="L26" s="23">
        <f t="shared" si="2"/>
        <v>2516492.4122072998</v>
      </c>
      <c r="M26" s="10">
        <v>2602114.55766739</v>
      </c>
      <c r="N26" s="10">
        <v>2718672.1482817498</v>
      </c>
      <c r="O26" s="23">
        <f t="shared" si="3"/>
        <v>116557.59061435983</v>
      </c>
      <c r="P26" s="10">
        <v>15038623.415246099</v>
      </c>
      <c r="Q26" s="10">
        <v>17671673.418067701</v>
      </c>
      <c r="R26" s="23">
        <f t="shared" si="4"/>
        <v>2633050.0028216019</v>
      </c>
      <c r="S26" s="23">
        <f t="shared" si="5"/>
        <v>2516492.4122072998</v>
      </c>
    </row>
    <row r="27" spans="1:19" ht="41.4">
      <c r="A27" t="s">
        <v>115</v>
      </c>
      <c r="B27" s="14" t="s">
        <v>383</v>
      </c>
      <c r="C27">
        <v>2050</v>
      </c>
      <c r="D27" s="10">
        <v>1005658.7707592</v>
      </c>
      <c r="E27" s="10">
        <v>1189997.7413977699</v>
      </c>
      <c r="F27" s="23">
        <f t="shared" si="0"/>
        <v>184338.97063856991</v>
      </c>
      <c r="G27" s="10">
        <v>1834432.54520496</v>
      </c>
      <c r="H27" s="10">
        <v>2089872.9250026799</v>
      </c>
      <c r="I27" s="23">
        <f t="shared" si="1"/>
        <v>255440.37979771988</v>
      </c>
      <c r="J27" s="10">
        <v>12454517.145809701</v>
      </c>
      <c r="K27" s="10">
        <v>15111482.948849199</v>
      </c>
      <c r="L27" s="23">
        <f t="shared" si="2"/>
        <v>2656965.8030394986</v>
      </c>
      <c r="M27" s="10">
        <v>2612176.8608124699</v>
      </c>
      <c r="N27" s="10">
        <v>2736683.5330188898</v>
      </c>
      <c r="O27" s="23">
        <f t="shared" si="3"/>
        <v>124506.67220641999</v>
      </c>
      <c r="P27" s="10">
        <v>15066694.0066221</v>
      </c>
      <c r="Q27" s="10">
        <v>17848166.481868099</v>
      </c>
      <c r="R27" s="23">
        <f t="shared" si="4"/>
        <v>2781472.4752459992</v>
      </c>
      <c r="S27" s="23">
        <f t="shared" si="5"/>
        <v>2656965.8030394986</v>
      </c>
    </row>
    <row r="28" spans="1:19" ht="27.6">
      <c r="A28" t="s">
        <v>204</v>
      </c>
      <c r="B28" s="14" t="s">
        <v>206</v>
      </c>
      <c r="C28">
        <v>2025</v>
      </c>
      <c r="D28" s="10">
        <v>1067480.8263016201</v>
      </c>
      <c r="E28" s="10">
        <v>1067480.8263016201</v>
      </c>
      <c r="F28" s="23">
        <f t="shared" si="0"/>
        <v>0</v>
      </c>
      <c r="G28" s="10">
        <v>1303965.14897794</v>
      </c>
      <c r="H28" s="10">
        <v>1310435.46710376</v>
      </c>
      <c r="I28" s="23">
        <f t="shared" si="1"/>
        <v>6470.3181258200202</v>
      </c>
      <c r="J28" s="10">
        <v>13787600.058176501</v>
      </c>
      <c r="K28" s="10">
        <v>13787600.058176501</v>
      </c>
      <c r="L28" s="23">
        <f t="shared" si="2"/>
        <v>0</v>
      </c>
      <c r="M28" s="10">
        <v>2532019.4914883799</v>
      </c>
      <c r="N28" s="10">
        <v>2532778.0562727</v>
      </c>
      <c r="O28" s="23">
        <f t="shared" si="3"/>
        <v>758.56478432007134</v>
      </c>
      <c r="P28" s="10">
        <v>16319619.5496649</v>
      </c>
      <c r="Q28" s="10">
        <v>16320378.114449199</v>
      </c>
      <c r="R28" s="23">
        <f t="shared" si="4"/>
        <v>758.56478429958224</v>
      </c>
      <c r="S28" s="23">
        <f t="shared" si="5"/>
        <v>0</v>
      </c>
    </row>
    <row r="29" spans="1:19" ht="27.6">
      <c r="A29" t="s">
        <v>204</v>
      </c>
      <c r="B29" s="14" t="s">
        <v>206</v>
      </c>
      <c r="C29">
        <v>2026</v>
      </c>
      <c r="D29" s="10">
        <v>987369.85930387001</v>
      </c>
      <c r="E29" s="10">
        <v>988264.00625599199</v>
      </c>
      <c r="F29" s="23">
        <f t="shared" si="0"/>
        <v>894.14695212198421</v>
      </c>
      <c r="G29" s="10">
        <v>1322235.8146758301</v>
      </c>
      <c r="H29" s="10">
        <v>1335499.77531644</v>
      </c>
      <c r="I29" s="23">
        <f t="shared" si="1"/>
        <v>13263.960640609963</v>
      </c>
      <c r="J29" s="10">
        <v>13265921.293063</v>
      </c>
      <c r="K29" s="10">
        <v>13278266.4787963</v>
      </c>
      <c r="L29" s="23">
        <f t="shared" si="2"/>
        <v>12345.185733299702</v>
      </c>
      <c r="M29" s="10">
        <v>2500956.1827098802</v>
      </c>
      <c r="N29" s="10">
        <v>2503113.8082951298</v>
      </c>
      <c r="O29" s="23">
        <f t="shared" si="3"/>
        <v>2157.6255852496251</v>
      </c>
      <c r="P29" s="10">
        <v>15766877.475772901</v>
      </c>
      <c r="Q29" s="10">
        <v>15781380.2870914</v>
      </c>
      <c r="R29" s="23">
        <f t="shared" si="4"/>
        <v>14502.811318499967</v>
      </c>
      <c r="S29" s="23">
        <f t="shared" si="5"/>
        <v>12345.185733299702</v>
      </c>
    </row>
    <row r="30" spans="1:19" ht="27.6">
      <c r="A30" t="s">
        <v>204</v>
      </c>
      <c r="B30" s="14" t="s">
        <v>206</v>
      </c>
      <c r="C30">
        <v>2027</v>
      </c>
      <c r="D30" s="10">
        <v>947178.68012846704</v>
      </c>
      <c r="E30" s="10">
        <v>949562.21612471004</v>
      </c>
      <c r="F30" s="23">
        <f t="shared" si="0"/>
        <v>2383.5359962430084</v>
      </c>
      <c r="G30" s="10">
        <v>1342755.85404942</v>
      </c>
      <c r="H30" s="10">
        <v>1363154.3295399901</v>
      </c>
      <c r="I30" s="23">
        <f t="shared" si="1"/>
        <v>20398.475490570068</v>
      </c>
      <c r="J30" s="10">
        <v>12958260.123753</v>
      </c>
      <c r="K30" s="10">
        <v>12992035.373119799</v>
      </c>
      <c r="L30" s="23">
        <f t="shared" si="2"/>
        <v>33775.249366799369</v>
      </c>
      <c r="M30" s="10">
        <v>2479265.97880047</v>
      </c>
      <c r="N30" s="10">
        <v>2483407.0751191298</v>
      </c>
      <c r="O30" s="23">
        <f t="shared" si="3"/>
        <v>4141.0963186598383</v>
      </c>
      <c r="P30" s="10">
        <v>15437526.1025535</v>
      </c>
      <c r="Q30" s="10">
        <v>15475442.4482389</v>
      </c>
      <c r="R30" s="23">
        <f t="shared" si="4"/>
        <v>37916.345685400069</v>
      </c>
      <c r="S30" s="23">
        <f t="shared" si="5"/>
        <v>33775.249366799369</v>
      </c>
    </row>
    <row r="31" spans="1:19" ht="27.6">
      <c r="A31" t="s">
        <v>204</v>
      </c>
      <c r="B31" s="14" t="s">
        <v>206</v>
      </c>
      <c r="C31">
        <v>2028</v>
      </c>
      <c r="D31" s="10">
        <v>922780.34709838801</v>
      </c>
      <c r="E31" s="10">
        <v>927155.12728270504</v>
      </c>
      <c r="F31" s="23">
        <f t="shared" si="0"/>
        <v>4374.7801843170309</v>
      </c>
      <c r="G31" s="10">
        <v>1364323.76389236</v>
      </c>
      <c r="H31" s="10">
        <v>1392211.21828385</v>
      </c>
      <c r="I31" s="23">
        <f t="shared" si="1"/>
        <v>27887.45439148997</v>
      </c>
      <c r="J31" s="10">
        <v>12749804.848068399</v>
      </c>
      <c r="K31" s="10">
        <v>12812693.712838899</v>
      </c>
      <c r="L31" s="23">
        <f t="shared" si="2"/>
        <v>62888.864770499989</v>
      </c>
      <c r="M31" s="10">
        <v>2464161.2217310402</v>
      </c>
      <c r="N31" s="10">
        <v>2470833.5637709401</v>
      </c>
      <c r="O31" s="23">
        <f t="shared" si="3"/>
        <v>6672.3420398999006</v>
      </c>
      <c r="P31" s="10">
        <v>15213966.069799401</v>
      </c>
      <c r="Q31" s="10">
        <v>15283527.276609899</v>
      </c>
      <c r="R31" s="23">
        <f t="shared" si="4"/>
        <v>69561.20681049861</v>
      </c>
      <c r="S31" s="23">
        <f t="shared" si="5"/>
        <v>62888.864770499989</v>
      </c>
    </row>
    <row r="32" spans="1:19" ht="27.6">
      <c r="A32" t="s">
        <v>204</v>
      </c>
      <c r="B32" s="14" t="s">
        <v>206</v>
      </c>
      <c r="C32">
        <v>2029</v>
      </c>
      <c r="D32" s="10">
        <v>907957.75200582098</v>
      </c>
      <c r="E32" s="10">
        <v>914778.27531635005</v>
      </c>
      <c r="F32" s="23">
        <f t="shared" si="0"/>
        <v>6820.5233105290681</v>
      </c>
      <c r="G32" s="10">
        <v>1386467.64745191</v>
      </c>
      <c r="H32" s="10">
        <v>1422211.3101251801</v>
      </c>
      <c r="I32" s="23">
        <f t="shared" si="1"/>
        <v>35743.662673270097</v>
      </c>
      <c r="J32" s="10">
        <v>12615967.3157028</v>
      </c>
      <c r="K32" s="10">
        <v>12714849.6009512</v>
      </c>
      <c r="L32" s="23">
        <f t="shared" si="2"/>
        <v>98882.285248400643</v>
      </c>
      <c r="M32" s="10">
        <v>2453977.0102233998</v>
      </c>
      <c r="N32" s="10">
        <v>2463702.1386837601</v>
      </c>
      <c r="O32" s="23">
        <f t="shared" si="3"/>
        <v>9725.1284603602253</v>
      </c>
      <c r="P32" s="10">
        <v>15069944.3259262</v>
      </c>
      <c r="Q32" s="10">
        <v>15178551.739634899</v>
      </c>
      <c r="R32" s="23">
        <f t="shared" si="4"/>
        <v>108607.41370869987</v>
      </c>
      <c r="S32" s="23">
        <f t="shared" si="5"/>
        <v>98882.285248400643</v>
      </c>
    </row>
    <row r="33" spans="1:19" ht="27.6">
      <c r="A33" t="s">
        <v>204</v>
      </c>
      <c r="B33" s="14" t="s">
        <v>206</v>
      </c>
      <c r="C33">
        <v>2030</v>
      </c>
      <c r="D33" s="10">
        <v>899363.15227740095</v>
      </c>
      <c r="E33" s="10">
        <v>909052.97456388897</v>
      </c>
      <c r="F33" s="23">
        <f t="shared" si="0"/>
        <v>9689.8222864880227</v>
      </c>
      <c r="G33" s="10">
        <v>1408891.8022815201</v>
      </c>
      <c r="H33" s="10">
        <v>1452871.08867836</v>
      </c>
      <c r="I33" s="23">
        <f t="shared" si="1"/>
        <v>43979.286396839889</v>
      </c>
      <c r="J33" s="10">
        <v>12523541.1343558</v>
      </c>
      <c r="K33" s="10">
        <v>12664641.188683899</v>
      </c>
      <c r="L33" s="23">
        <f t="shared" si="2"/>
        <v>141100.05432809889</v>
      </c>
      <c r="M33" s="10">
        <v>2447605.5484908698</v>
      </c>
      <c r="N33" s="10">
        <v>2460885.6583369002</v>
      </c>
      <c r="O33" s="23">
        <f t="shared" si="3"/>
        <v>13280.109846030362</v>
      </c>
      <c r="P33" s="10">
        <v>14971146.682846701</v>
      </c>
      <c r="Q33" s="10">
        <v>15125526.847020799</v>
      </c>
      <c r="R33" s="23">
        <f t="shared" si="4"/>
        <v>154380.16417409852</v>
      </c>
      <c r="S33" s="23">
        <f t="shared" si="5"/>
        <v>141100.05432809889</v>
      </c>
    </row>
    <row r="34" spans="1:19" ht="27.6">
      <c r="A34" t="s">
        <v>204</v>
      </c>
      <c r="B34" s="14" t="s">
        <v>206</v>
      </c>
      <c r="C34">
        <v>2031</v>
      </c>
      <c r="D34" s="10">
        <v>894097.23799339402</v>
      </c>
      <c r="E34" s="10">
        <v>907044.24313282105</v>
      </c>
      <c r="F34" s="23">
        <f t="shared" si="0"/>
        <v>12947.005139427027</v>
      </c>
      <c r="G34" s="10">
        <v>1431227.53283505</v>
      </c>
      <c r="H34" s="10">
        <v>1483835.37174252</v>
      </c>
      <c r="I34" s="23">
        <f t="shared" si="1"/>
        <v>52607.838907469995</v>
      </c>
      <c r="J34" s="10">
        <v>12466944.336829901</v>
      </c>
      <c r="K34" s="10">
        <v>12656049.522959501</v>
      </c>
      <c r="L34" s="23">
        <f t="shared" si="2"/>
        <v>189105.18612959981</v>
      </c>
      <c r="M34" s="10">
        <v>2444448.4747100398</v>
      </c>
      <c r="N34" s="10">
        <v>2461774.27454268</v>
      </c>
      <c r="O34" s="23">
        <f t="shared" si="3"/>
        <v>17325.799832640216</v>
      </c>
      <c r="P34" s="10">
        <v>14911392.811539801</v>
      </c>
      <c r="Q34" s="10">
        <v>15117823.7975021</v>
      </c>
      <c r="R34" s="23">
        <f t="shared" si="4"/>
        <v>206430.98596229963</v>
      </c>
      <c r="S34" s="23">
        <f t="shared" si="5"/>
        <v>189105.18612959981</v>
      </c>
    </row>
    <row r="35" spans="1:19" ht="27.6">
      <c r="A35" t="s">
        <v>204</v>
      </c>
      <c r="B35" s="14" t="s">
        <v>206</v>
      </c>
      <c r="C35">
        <v>2032</v>
      </c>
      <c r="D35" s="10">
        <v>892279.53458071698</v>
      </c>
      <c r="E35" s="10">
        <v>908870.87748812605</v>
      </c>
      <c r="F35" s="23">
        <f t="shared" si="0"/>
        <v>16591.342907409067</v>
      </c>
      <c r="G35" s="10">
        <v>1453326.7731105301</v>
      </c>
      <c r="H35" s="10">
        <v>1514938.2723741599</v>
      </c>
      <c r="I35" s="23">
        <f t="shared" si="1"/>
        <v>61611.499263629783</v>
      </c>
      <c r="J35" s="10">
        <v>12434070.7109085</v>
      </c>
      <c r="K35" s="10">
        <v>12676617.2949754</v>
      </c>
      <c r="L35" s="23">
        <f t="shared" si="2"/>
        <v>242546.58406689949</v>
      </c>
      <c r="M35" s="10">
        <v>2443845.0458777002</v>
      </c>
      <c r="N35" s="10">
        <v>2465693.0945592201</v>
      </c>
      <c r="O35" s="23">
        <f t="shared" si="3"/>
        <v>21848.048681519926</v>
      </c>
      <c r="P35" s="10">
        <v>14877915.756786101</v>
      </c>
      <c r="Q35" s="10">
        <v>15142310.389534701</v>
      </c>
      <c r="R35" s="23">
        <f t="shared" si="4"/>
        <v>264394.6327486001</v>
      </c>
      <c r="S35" s="23">
        <f t="shared" si="5"/>
        <v>242546.58406689949</v>
      </c>
    </row>
    <row r="36" spans="1:19" ht="27.6">
      <c r="A36" t="s">
        <v>204</v>
      </c>
      <c r="B36" s="14" t="s">
        <v>206</v>
      </c>
      <c r="C36">
        <v>2033</v>
      </c>
      <c r="D36" s="10">
        <v>892960.24550374702</v>
      </c>
      <c r="E36" s="10">
        <v>913563.02322045399</v>
      </c>
      <c r="F36" s="23">
        <f t="shared" si="0"/>
        <v>20602.777716706973</v>
      </c>
      <c r="G36" s="10">
        <v>1475110.17433825</v>
      </c>
      <c r="H36" s="10">
        <v>1546062.3441206701</v>
      </c>
      <c r="I36" s="23">
        <f t="shared" si="1"/>
        <v>70952.169782420155</v>
      </c>
      <c r="J36" s="10">
        <v>12417204.503278</v>
      </c>
      <c r="K36" s="10">
        <v>12718239.909793001</v>
      </c>
      <c r="L36" s="23">
        <f t="shared" si="2"/>
        <v>301035.40651500039</v>
      </c>
      <c r="M36" s="10">
        <v>2445305.0640544202</v>
      </c>
      <c r="N36" s="10">
        <v>2472136.3291573399</v>
      </c>
      <c r="O36" s="23">
        <f t="shared" si="3"/>
        <v>26831.265102919657</v>
      </c>
      <c r="P36" s="10">
        <v>14862509.5673324</v>
      </c>
      <c r="Q36" s="10">
        <v>15190376.2389504</v>
      </c>
      <c r="R36" s="23">
        <f t="shared" si="4"/>
        <v>327866.67161799967</v>
      </c>
      <c r="S36" s="23">
        <f t="shared" si="5"/>
        <v>301035.40651500039</v>
      </c>
    </row>
    <row r="37" spans="1:19" ht="27.6">
      <c r="A37" t="s">
        <v>204</v>
      </c>
      <c r="B37" s="14" t="s">
        <v>206</v>
      </c>
      <c r="C37">
        <v>2034</v>
      </c>
      <c r="D37" s="10">
        <v>895755.98423727194</v>
      </c>
      <c r="E37" s="10">
        <v>920723.39018158906</v>
      </c>
      <c r="F37" s="23">
        <f t="shared" si="0"/>
        <v>24967.405944317114</v>
      </c>
      <c r="G37" s="10">
        <v>1496789.4685335699</v>
      </c>
      <c r="H37" s="10">
        <v>1577410.5030475501</v>
      </c>
      <c r="I37" s="23">
        <f t="shared" si="1"/>
        <v>80621.03451398015</v>
      </c>
      <c r="J37" s="10">
        <v>12428722.4320208</v>
      </c>
      <c r="K37" s="10">
        <v>12793363.473794701</v>
      </c>
      <c r="L37" s="23">
        <f t="shared" si="2"/>
        <v>364641.04177390039</v>
      </c>
      <c r="M37" s="10">
        <v>2448453.6779157701</v>
      </c>
      <c r="N37" s="10">
        <v>2480715.1941246698</v>
      </c>
      <c r="O37" s="23">
        <f t="shared" si="3"/>
        <v>32261.516208899673</v>
      </c>
      <c r="P37" s="10">
        <v>14877176.1099365</v>
      </c>
      <c r="Q37" s="10">
        <v>15274078.6679193</v>
      </c>
      <c r="R37" s="23">
        <f t="shared" si="4"/>
        <v>396902.55798280053</v>
      </c>
      <c r="S37" s="23">
        <f t="shared" si="5"/>
        <v>364641.04177390039</v>
      </c>
    </row>
    <row r="38" spans="1:19" ht="27.6">
      <c r="A38" t="s">
        <v>204</v>
      </c>
      <c r="B38" s="14" t="s">
        <v>206</v>
      </c>
      <c r="C38">
        <v>2035</v>
      </c>
      <c r="D38" s="10">
        <v>900405.97499893897</v>
      </c>
      <c r="E38" s="10">
        <v>930075.423534506</v>
      </c>
      <c r="F38" s="23">
        <f t="shared" si="0"/>
        <v>29669.448535567033</v>
      </c>
      <c r="G38" s="10">
        <v>1518475.33490623</v>
      </c>
      <c r="H38" s="10">
        <v>1609084.37329795</v>
      </c>
      <c r="I38" s="23">
        <f t="shared" si="1"/>
        <v>90609.038391720038</v>
      </c>
      <c r="J38" s="10">
        <v>12452227.3432792</v>
      </c>
      <c r="K38" s="10">
        <v>12885097.6151483</v>
      </c>
      <c r="L38" s="23">
        <f t="shared" si="2"/>
        <v>432870.27186910063</v>
      </c>
      <c r="M38" s="10">
        <v>2452958.7977921101</v>
      </c>
      <c r="N38" s="10">
        <v>2491084.7170732799</v>
      </c>
      <c r="O38" s="23">
        <f t="shared" si="3"/>
        <v>38125.919281169772</v>
      </c>
      <c r="P38" s="10">
        <v>14905186.1410712</v>
      </c>
      <c r="Q38" s="10">
        <v>15376182.332221599</v>
      </c>
      <c r="R38" s="23">
        <f t="shared" si="4"/>
        <v>470996.19115039892</v>
      </c>
      <c r="S38" s="23">
        <f t="shared" si="5"/>
        <v>432870.27186910063</v>
      </c>
    </row>
    <row r="39" spans="1:19" ht="27.6">
      <c r="A39" t="s">
        <v>204</v>
      </c>
      <c r="B39" s="14" t="s">
        <v>206</v>
      </c>
      <c r="C39">
        <v>2036</v>
      </c>
      <c r="D39" s="10">
        <v>906926.65117290895</v>
      </c>
      <c r="E39" s="10">
        <v>941635.34241200495</v>
      </c>
      <c r="F39" s="23">
        <f t="shared" si="0"/>
        <v>34708.691239095991</v>
      </c>
      <c r="G39" s="10">
        <v>1540186.4991526101</v>
      </c>
      <c r="H39" s="10">
        <v>1641090.6390387099</v>
      </c>
      <c r="I39" s="23">
        <f t="shared" si="1"/>
        <v>100904.13988609985</v>
      </c>
      <c r="J39" s="10">
        <v>12488501.363258399</v>
      </c>
      <c r="K39" s="10">
        <v>12994091.2884183</v>
      </c>
      <c r="L39" s="23">
        <f t="shared" si="2"/>
        <v>505589.92515990138</v>
      </c>
      <c r="M39" s="10">
        <v>2458488.1653203699</v>
      </c>
      <c r="N39" s="10">
        <v>2502898.0226320499</v>
      </c>
      <c r="O39" s="23">
        <f t="shared" si="3"/>
        <v>44409.857311679982</v>
      </c>
      <c r="P39" s="10">
        <v>14946989.528578799</v>
      </c>
      <c r="Q39" s="10">
        <v>15496989.3110504</v>
      </c>
      <c r="R39" s="23">
        <f t="shared" si="4"/>
        <v>549999.78247160092</v>
      </c>
      <c r="S39" s="23">
        <f t="shared" si="5"/>
        <v>505589.92515990138</v>
      </c>
    </row>
    <row r="40" spans="1:19" ht="27.6">
      <c r="A40" t="s">
        <v>204</v>
      </c>
      <c r="B40" s="14" t="s">
        <v>206</v>
      </c>
      <c r="C40">
        <v>2037</v>
      </c>
      <c r="D40" s="10">
        <v>914690.43724746304</v>
      </c>
      <c r="E40" s="10">
        <v>954747.29726063705</v>
      </c>
      <c r="F40" s="23">
        <f t="shared" si="0"/>
        <v>40056.86001317401</v>
      </c>
      <c r="G40" s="10">
        <v>1561886.7619117501</v>
      </c>
      <c r="H40" s="10">
        <v>1673365.51825122</v>
      </c>
      <c r="I40" s="23">
        <f t="shared" si="1"/>
        <v>111478.75633946992</v>
      </c>
      <c r="J40" s="10">
        <v>12531738.4617381</v>
      </c>
      <c r="K40" s="10">
        <v>13114148.947138101</v>
      </c>
      <c r="L40" s="23">
        <f t="shared" si="2"/>
        <v>582410.48540000059</v>
      </c>
      <c r="M40" s="10">
        <v>2464819.17759158</v>
      </c>
      <c r="N40" s="10">
        <v>2515919.1748640202</v>
      </c>
      <c r="O40" s="23">
        <f t="shared" si="3"/>
        <v>51099.997272440232</v>
      </c>
      <c r="P40" s="10">
        <v>14996557.6393297</v>
      </c>
      <c r="Q40" s="10">
        <v>15630068.122002199</v>
      </c>
      <c r="R40" s="23">
        <f t="shared" si="4"/>
        <v>633510.48267249949</v>
      </c>
      <c r="S40" s="23">
        <f t="shared" si="5"/>
        <v>582410.48540000059</v>
      </c>
    </row>
    <row r="41" spans="1:19" ht="27.6">
      <c r="A41" t="s">
        <v>204</v>
      </c>
      <c r="B41" s="14" t="s">
        <v>206</v>
      </c>
      <c r="C41">
        <v>2038</v>
      </c>
      <c r="D41" s="10">
        <v>923391.56407463399</v>
      </c>
      <c r="E41" s="10">
        <v>969086.36666610895</v>
      </c>
      <c r="F41" s="23">
        <f t="shared" si="0"/>
        <v>45694.80259147496</v>
      </c>
      <c r="G41" s="10">
        <v>1583839.07314037</v>
      </c>
      <c r="H41" s="10">
        <v>1706156.96350708</v>
      </c>
      <c r="I41" s="23">
        <f t="shared" si="1"/>
        <v>122317.89036671002</v>
      </c>
      <c r="J41" s="10">
        <v>12582798.859385099</v>
      </c>
      <c r="K41" s="10">
        <v>13245966.042685101</v>
      </c>
      <c r="L41" s="23">
        <f t="shared" si="2"/>
        <v>663167.18330000155</v>
      </c>
      <c r="M41" s="10">
        <v>2471816.1162554701</v>
      </c>
      <c r="N41" s="10">
        <v>2530000.4411746599</v>
      </c>
      <c r="O41" s="23">
        <f t="shared" si="3"/>
        <v>58184.324919189792</v>
      </c>
      <c r="P41" s="10">
        <v>15054614.975640601</v>
      </c>
      <c r="Q41" s="10">
        <v>15775966.483859699</v>
      </c>
      <c r="R41" s="23">
        <f t="shared" si="4"/>
        <v>721351.50821909867</v>
      </c>
      <c r="S41" s="23">
        <f t="shared" si="5"/>
        <v>663167.18330000155</v>
      </c>
    </row>
    <row r="42" spans="1:19" ht="27.6">
      <c r="A42" t="s">
        <v>204</v>
      </c>
      <c r="B42" s="14" t="s">
        <v>206</v>
      </c>
      <c r="C42">
        <v>2039</v>
      </c>
      <c r="D42" s="10">
        <v>933325.54820521001</v>
      </c>
      <c r="E42" s="10">
        <v>984958.04233238904</v>
      </c>
      <c r="F42" s="23">
        <f t="shared" si="0"/>
        <v>51632.49412717903</v>
      </c>
      <c r="G42" s="10">
        <v>1605744.5557498101</v>
      </c>
      <c r="H42" s="10">
        <v>1739147.19885034</v>
      </c>
      <c r="I42" s="23">
        <f t="shared" si="1"/>
        <v>133402.64310052991</v>
      </c>
      <c r="J42" s="10">
        <v>12640040.9591996</v>
      </c>
      <c r="K42" s="10">
        <v>13387796.965280799</v>
      </c>
      <c r="L42" s="23">
        <f t="shared" si="2"/>
        <v>747756.00608119927</v>
      </c>
      <c r="M42" s="10">
        <v>2479253.49116654</v>
      </c>
      <c r="N42" s="10">
        <v>2544900.0622273101</v>
      </c>
      <c r="O42" s="23">
        <f t="shared" si="3"/>
        <v>65646.571060770191</v>
      </c>
      <c r="P42" s="10">
        <v>15119294.450366201</v>
      </c>
      <c r="Q42" s="10">
        <v>15932697.0275081</v>
      </c>
      <c r="R42" s="23">
        <f t="shared" si="4"/>
        <v>813402.57714189962</v>
      </c>
      <c r="S42" s="23">
        <f t="shared" si="5"/>
        <v>747756.00608119927</v>
      </c>
    </row>
    <row r="43" spans="1:19" ht="27.6">
      <c r="A43" t="s">
        <v>204</v>
      </c>
      <c r="B43" s="14" t="s">
        <v>206</v>
      </c>
      <c r="C43">
        <v>2040</v>
      </c>
      <c r="D43" s="10">
        <v>943529.20979139605</v>
      </c>
      <c r="E43" s="10">
        <v>1001338.68824513</v>
      </c>
      <c r="F43" s="23">
        <f t="shared" si="0"/>
        <v>57809.478453733958</v>
      </c>
      <c r="G43" s="10">
        <v>1627518.34568036</v>
      </c>
      <c r="H43" s="10">
        <v>1772218.56750507</v>
      </c>
      <c r="I43" s="23">
        <f t="shared" si="1"/>
        <v>144700.22182471002</v>
      </c>
      <c r="J43" s="10">
        <v>12695977.4528745</v>
      </c>
      <c r="K43" s="10">
        <v>13531572.1573464</v>
      </c>
      <c r="L43" s="23">
        <f t="shared" si="2"/>
        <v>835594.7044718992</v>
      </c>
      <c r="M43" s="10">
        <v>2487077.9511683201</v>
      </c>
      <c r="N43" s="10">
        <v>2560554.5086399498</v>
      </c>
      <c r="O43" s="23">
        <f t="shared" si="3"/>
        <v>73476.557471629698</v>
      </c>
      <c r="P43" s="10">
        <v>15183055.404042801</v>
      </c>
      <c r="Q43" s="10">
        <v>16092126.6659863</v>
      </c>
      <c r="R43" s="23">
        <f t="shared" si="4"/>
        <v>909071.26194349863</v>
      </c>
      <c r="S43" s="23">
        <f t="shared" si="5"/>
        <v>835594.7044718992</v>
      </c>
    </row>
    <row r="44" spans="1:19" ht="27.6">
      <c r="A44" t="s">
        <v>204</v>
      </c>
      <c r="B44" s="14" t="s">
        <v>206</v>
      </c>
      <c r="C44">
        <v>2041</v>
      </c>
      <c r="D44" s="10">
        <v>954268.47011067998</v>
      </c>
      <c r="E44" s="10">
        <v>1018505.56120716</v>
      </c>
      <c r="F44" s="23">
        <f t="shared" si="0"/>
        <v>64237.091096480028</v>
      </c>
      <c r="G44" s="10">
        <v>1649062.38687354</v>
      </c>
      <c r="H44" s="10">
        <v>1805252.92460674</v>
      </c>
      <c r="I44" s="23">
        <f t="shared" si="1"/>
        <v>156190.53773320001</v>
      </c>
      <c r="J44" s="10">
        <v>12754499.3625462</v>
      </c>
      <c r="K44" s="10">
        <v>13681285.7749561</v>
      </c>
      <c r="L44" s="23">
        <f t="shared" si="2"/>
        <v>926786.41240989976</v>
      </c>
      <c r="M44" s="10">
        <v>2495176.61740206</v>
      </c>
      <c r="N44" s="10">
        <v>2576835.8424541601</v>
      </c>
      <c r="O44" s="23">
        <f t="shared" si="3"/>
        <v>81659.225052100141</v>
      </c>
      <c r="P44" s="10">
        <v>15249675.9799482</v>
      </c>
      <c r="Q44" s="10">
        <v>16258121.6174102</v>
      </c>
      <c r="R44" s="23">
        <f t="shared" si="4"/>
        <v>1008445.6374619994</v>
      </c>
      <c r="S44" s="23">
        <f t="shared" si="5"/>
        <v>926786.41240989976</v>
      </c>
    </row>
    <row r="45" spans="1:19" ht="27.6">
      <c r="A45" t="s">
        <v>204</v>
      </c>
      <c r="B45" s="14" t="s">
        <v>206</v>
      </c>
      <c r="C45">
        <v>2042</v>
      </c>
      <c r="D45" s="10">
        <v>965371.25677154399</v>
      </c>
      <c r="E45" s="10">
        <v>1036259.738796</v>
      </c>
      <c r="F45" s="23">
        <f t="shared" si="0"/>
        <v>70888.482024456025</v>
      </c>
      <c r="G45" s="10">
        <v>1670344.82673169</v>
      </c>
      <c r="H45" s="10">
        <v>1838188.4852774199</v>
      </c>
      <c r="I45" s="23">
        <f t="shared" si="1"/>
        <v>167843.65854572994</v>
      </c>
      <c r="J45" s="10">
        <v>12813091.845632801</v>
      </c>
      <c r="K45" s="10">
        <v>13834068.0419889</v>
      </c>
      <c r="L45" s="23">
        <f t="shared" si="2"/>
        <v>1020976.1963560991</v>
      </c>
      <c r="M45" s="10">
        <v>2503462.8952408</v>
      </c>
      <c r="N45" s="10">
        <v>2593642.7030007299</v>
      </c>
      <c r="O45" s="23">
        <f t="shared" si="3"/>
        <v>90179.807759929914</v>
      </c>
      <c r="P45" s="10">
        <v>15316554.740873599</v>
      </c>
      <c r="Q45" s="10">
        <v>16427710.7449896</v>
      </c>
      <c r="R45" s="23">
        <f t="shared" si="4"/>
        <v>1111156.0041160006</v>
      </c>
      <c r="S45" s="23">
        <f t="shared" si="5"/>
        <v>1020976.1963560991</v>
      </c>
    </row>
    <row r="46" spans="1:19" ht="27.6">
      <c r="A46" t="s">
        <v>204</v>
      </c>
      <c r="B46" s="14" t="s">
        <v>206</v>
      </c>
      <c r="C46">
        <v>2043</v>
      </c>
      <c r="D46" s="10">
        <v>976646.01086792897</v>
      </c>
      <c r="E46" s="10">
        <v>1054378.00710536</v>
      </c>
      <c r="F46" s="23">
        <f t="shared" si="0"/>
        <v>77731.996237431071</v>
      </c>
      <c r="G46" s="10">
        <v>1691309.41110899</v>
      </c>
      <c r="H46" s="10">
        <v>1870955.26888352</v>
      </c>
      <c r="I46" s="23">
        <f t="shared" si="1"/>
        <v>179645.85777453007</v>
      </c>
      <c r="J46" s="10">
        <v>12870824.067712501</v>
      </c>
      <c r="K46" s="10">
        <v>13988769.200849099</v>
      </c>
      <c r="L46" s="23">
        <f t="shared" si="2"/>
        <v>1117945.1331365984</v>
      </c>
      <c r="M46" s="10">
        <v>2511882.0490771602</v>
      </c>
      <c r="N46" s="10">
        <v>2610909.37164379</v>
      </c>
      <c r="O46" s="23">
        <f t="shared" si="3"/>
        <v>99027.322566629853</v>
      </c>
      <c r="P46" s="10">
        <v>15382706.1167897</v>
      </c>
      <c r="Q46" s="10">
        <v>16599678.572492899</v>
      </c>
      <c r="R46" s="23">
        <f t="shared" si="4"/>
        <v>1216972.4557031989</v>
      </c>
      <c r="S46" s="23">
        <f t="shared" si="5"/>
        <v>1117945.1331365984</v>
      </c>
    </row>
    <row r="47" spans="1:19" ht="27.6">
      <c r="A47" t="s">
        <v>204</v>
      </c>
      <c r="B47" s="14" t="s">
        <v>206</v>
      </c>
      <c r="C47">
        <v>2044</v>
      </c>
      <c r="D47" s="10">
        <v>988164.42057610396</v>
      </c>
      <c r="E47" s="10">
        <v>1072929.3761392499</v>
      </c>
      <c r="F47" s="23">
        <f t="shared" si="0"/>
        <v>84764.955563145922</v>
      </c>
      <c r="G47" s="10">
        <v>1711926.4545938</v>
      </c>
      <c r="H47" s="10">
        <v>1903492.4042016801</v>
      </c>
      <c r="I47" s="23">
        <f t="shared" si="1"/>
        <v>191565.94960788009</v>
      </c>
      <c r="J47" s="10">
        <v>12929335.7179082</v>
      </c>
      <c r="K47" s="10">
        <v>14147019.8129717</v>
      </c>
      <c r="L47" s="23">
        <f t="shared" si="2"/>
        <v>1217684.0950635001</v>
      </c>
      <c r="M47" s="10">
        <v>2520362.8671443602</v>
      </c>
      <c r="N47" s="10">
        <v>2628550.5495148799</v>
      </c>
      <c r="O47" s="23">
        <f t="shared" si="3"/>
        <v>108187.68237051973</v>
      </c>
      <c r="P47" s="10">
        <v>15449698.5850526</v>
      </c>
      <c r="Q47" s="10">
        <v>16775570.362486601</v>
      </c>
      <c r="R47" s="23">
        <f t="shared" si="4"/>
        <v>1325871.7774340007</v>
      </c>
      <c r="S47" s="23">
        <f t="shared" si="5"/>
        <v>1217684.0950635001</v>
      </c>
    </row>
    <row r="48" spans="1:19" ht="27.6">
      <c r="A48" t="s">
        <v>204</v>
      </c>
      <c r="B48" s="14" t="s">
        <v>206</v>
      </c>
      <c r="C48">
        <v>2045</v>
      </c>
      <c r="D48" s="10">
        <v>1000180.52467246</v>
      </c>
      <c r="E48" s="10">
        <v>1092185.2477510299</v>
      </c>
      <c r="F48" s="23">
        <f t="shared" si="0"/>
        <v>92004.723078569863</v>
      </c>
      <c r="G48" s="10">
        <v>1732166.4730664799</v>
      </c>
      <c r="H48" s="10">
        <v>1935729.8282681201</v>
      </c>
      <c r="I48" s="23">
        <f t="shared" si="1"/>
        <v>203563.35520164017</v>
      </c>
      <c r="J48" s="10">
        <v>12988354.4257874</v>
      </c>
      <c r="K48" s="10">
        <v>14308477.831449</v>
      </c>
      <c r="L48" s="23">
        <f t="shared" si="2"/>
        <v>1320123.4056615997</v>
      </c>
      <c r="M48" s="10">
        <v>2528776.2759514502</v>
      </c>
      <c r="N48" s="10">
        <v>2646415.1979440101</v>
      </c>
      <c r="O48" s="23">
        <f t="shared" si="3"/>
        <v>117638.92199255992</v>
      </c>
      <c r="P48" s="10">
        <v>15517130.701738801</v>
      </c>
      <c r="Q48" s="10">
        <v>16954893.029392999</v>
      </c>
      <c r="R48" s="23">
        <f t="shared" si="4"/>
        <v>1437762.3276541978</v>
      </c>
      <c r="S48" s="23">
        <f t="shared" si="5"/>
        <v>1320123.4056615997</v>
      </c>
    </row>
    <row r="49" spans="1:19" ht="27.6">
      <c r="A49" t="s">
        <v>204</v>
      </c>
      <c r="B49" s="14" t="s">
        <v>206</v>
      </c>
      <c r="C49">
        <v>2046</v>
      </c>
      <c r="D49" s="10">
        <v>1012465.32734698</v>
      </c>
      <c r="E49" s="10">
        <v>1111881.2684410501</v>
      </c>
      <c r="F49" s="23">
        <f t="shared" si="0"/>
        <v>99415.941094070091</v>
      </c>
      <c r="G49" s="10">
        <v>1751972.43487199</v>
      </c>
      <c r="H49" s="10">
        <v>1967582.1054908701</v>
      </c>
      <c r="I49" s="23">
        <f t="shared" si="1"/>
        <v>215609.67061888007</v>
      </c>
      <c r="J49" s="10">
        <v>13045448.1297365</v>
      </c>
      <c r="K49" s="10">
        <v>14470300.1656259</v>
      </c>
      <c r="L49" s="23">
        <f t="shared" si="2"/>
        <v>1424852.0358894002</v>
      </c>
      <c r="M49" s="10">
        <v>2537023.1498012999</v>
      </c>
      <c r="N49" s="10">
        <v>2664384.7701094202</v>
      </c>
      <c r="O49" s="23">
        <f t="shared" si="3"/>
        <v>127361.62030812027</v>
      </c>
      <c r="P49" s="10">
        <v>15582471.279537801</v>
      </c>
      <c r="Q49" s="10">
        <v>17134684.9357353</v>
      </c>
      <c r="R49" s="23">
        <f t="shared" si="4"/>
        <v>1552213.6561974995</v>
      </c>
      <c r="S49" s="23">
        <f t="shared" si="5"/>
        <v>1424852.0358894002</v>
      </c>
    </row>
    <row r="50" spans="1:19" ht="27.6">
      <c r="A50" t="s">
        <v>204</v>
      </c>
      <c r="B50" s="14" t="s">
        <v>206</v>
      </c>
      <c r="C50">
        <v>2047</v>
      </c>
      <c r="D50" s="10">
        <v>1024494.7775821</v>
      </c>
      <c r="E50" s="10">
        <v>1131441.2253272601</v>
      </c>
      <c r="F50" s="23">
        <f t="shared" si="0"/>
        <v>106946.44774516008</v>
      </c>
      <c r="G50" s="10">
        <v>1771285.9015975201</v>
      </c>
      <c r="H50" s="10">
        <v>1998958.96255833</v>
      </c>
      <c r="I50" s="23">
        <f t="shared" si="1"/>
        <v>227673.06096080993</v>
      </c>
      <c r="J50" s="10">
        <v>13100761.1108349</v>
      </c>
      <c r="K50" s="10">
        <v>14632493.2291192</v>
      </c>
      <c r="L50" s="23">
        <f t="shared" si="2"/>
        <v>1531732.1182843</v>
      </c>
      <c r="M50" s="10">
        <v>2545101.3298283499</v>
      </c>
      <c r="N50" s="10">
        <v>2682443.0679199002</v>
      </c>
      <c r="O50" s="23">
        <f t="shared" si="3"/>
        <v>137341.7380915503</v>
      </c>
      <c r="P50" s="10">
        <v>15645862.4406633</v>
      </c>
      <c r="Q50" s="10">
        <v>17314936.297039099</v>
      </c>
      <c r="R50" s="23">
        <f t="shared" si="4"/>
        <v>1669073.8563757986</v>
      </c>
      <c r="S50" s="23">
        <f t="shared" si="5"/>
        <v>1531732.1182843</v>
      </c>
    </row>
    <row r="51" spans="1:19" ht="27.6">
      <c r="A51" t="s">
        <v>204</v>
      </c>
      <c r="B51" s="14" t="s">
        <v>206</v>
      </c>
      <c r="C51">
        <v>2048</v>
      </c>
      <c r="D51" s="10">
        <v>1036196.3435509</v>
      </c>
      <c r="E51" s="10">
        <v>1150761.11400137</v>
      </c>
      <c r="F51" s="23">
        <f t="shared" si="0"/>
        <v>114564.77045047004</v>
      </c>
      <c r="G51" s="10">
        <v>1790126.9128922799</v>
      </c>
      <c r="H51" s="10">
        <v>2029820.19324426</v>
      </c>
      <c r="I51" s="23">
        <f t="shared" si="1"/>
        <v>239693.28035198012</v>
      </c>
      <c r="J51" s="10">
        <v>13151831.814482899</v>
      </c>
      <c r="K51" s="10">
        <v>14792197.2880254</v>
      </c>
      <c r="L51" s="23">
        <f t="shared" si="2"/>
        <v>1640365.4735425003</v>
      </c>
      <c r="M51" s="10">
        <v>2553019.84874115</v>
      </c>
      <c r="N51" s="10">
        <v>2700582.9616072699</v>
      </c>
      <c r="O51" s="23">
        <f t="shared" si="3"/>
        <v>147563.11286611995</v>
      </c>
      <c r="P51" s="10">
        <v>15704851.663224</v>
      </c>
      <c r="Q51" s="10">
        <v>17492780.249632701</v>
      </c>
      <c r="R51" s="23">
        <f t="shared" si="4"/>
        <v>1787928.5864087008</v>
      </c>
      <c r="S51" s="23">
        <f t="shared" si="5"/>
        <v>1640365.4735425003</v>
      </c>
    </row>
    <row r="52" spans="1:19" ht="27.6">
      <c r="A52" t="s">
        <v>204</v>
      </c>
      <c r="B52" s="14" t="s">
        <v>206</v>
      </c>
      <c r="C52">
        <v>2049</v>
      </c>
      <c r="D52" s="10">
        <v>1048158.56253897</v>
      </c>
      <c r="E52" s="10">
        <v>1170476.7182638899</v>
      </c>
      <c r="F52" s="23">
        <f t="shared" si="0"/>
        <v>122318.15572491987</v>
      </c>
      <c r="G52" s="10">
        <v>1808443.33123247</v>
      </c>
      <c r="H52" s="10">
        <v>2060139.9049400899</v>
      </c>
      <c r="I52" s="23">
        <f t="shared" si="1"/>
        <v>251696.57370761991</v>
      </c>
      <c r="J52" s="10">
        <v>13202047.3639952</v>
      </c>
      <c r="K52" s="10">
        <v>14953001.269786</v>
      </c>
      <c r="L52" s="23">
        <f t="shared" si="2"/>
        <v>1750953.9057908002</v>
      </c>
      <c r="M52" s="10">
        <v>2560667.7696716301</v>
      </c>
      <c r="N52" s="10">
        <v>2718672.1482817498</v>
      </c>
      <c r="O52" s="23">
        <f t="shared" si="3"/>
        <v>158004.37861011969</v>
      </c>
      <c r="P52" s="10">
        <v>15762715.1336668</v>
      </c>
      <c r="Q52" s="10">
        <v>17671673.418067701</v>
      </c>
      <c r="R52" s="23">
        <f t="shared" si="4"/>
        <v>1908958.2844009008</v>
      </c>
      <c r="S52" s="23">
        <f t="shared" si="5"/>
        <v>1750953.9057908002</v>
      </c>
    </row>
    <row r="53" spans="1:19" ht="27.6">
      <c r="A53" t="s">
        <v>204</v>
      </c>
      <c r="B53" s="14" t="s">
        <v>206</v>
      </c>
      <c r="C53">
        <v>2050</v>
      </c>
      <c r="D53" s="10">
        <v>1059856.0250135399</v>
      </c>
      <c r="E53" s="10">
        <v>1189997.7413977699</v>
      </c>
      <c r="F53" s="23">
        <f t="shared" si="0"/>
        <v>130141.71638422995</v>
      </c>
      <c r="G53" s="10">
        <v>1826176.0830814601</v>
      </c>
      <c r="H53" s="10">
        <v>2089872.9250026799</v>
      </c>
      <c r="I53" s="23">
        <f t="shared" si="1"/>
        <v>263696.84192121984</v>
      </c>
      <c r="J53" s="10">
        <v>13248467.1924969</v>
      </c>
      <c r="K53" s="10">
        <v>15111482.948849199</v>
      </c>
      <c r="L53" s="23">
        <f t="shared" si="2"/>
        <v>1863015.7563522998</v>
      </c>
      <c r="M53" s="10">
        <v>2568027.0399590498</v>
      </c>
      <c r="N53" s="10">
        <v>2736683.5330188898</v>
      </c>
      <c r="O53" s="23">
        <f t="shared" si="3"/>
        <v>168656.49305984005</v>
      </c>
      <c r="P53" s="10">
        <v>15816494.2324559</v>
      </c>
      <c r="Q53" s="10">
        <v>17848166.481868099</v>
      </c>
      <c r="R53" s="23">
        <f t="shared" si="4"/>
        <v>2031672.2494121995</v>
      </c>
      <c r="S53" s="23">
        <f t="shared" si="5"/>
        <v>1863015.7563522998</v>
      </c>
    </row>
    <row r="54" spans="1:19" ht="27.6">
      <c r="A54" t="s">
        <v>228</v>
      </c>
      <c r="B54" s="14" t="s">
        <v>230</v>
      </c>
      <c r="C54">
        <v>2025</v>
      </c>
      <c r="D54" s="10">
        <v>1067156.0780614701</v>
      </c>
      <c r="E54" s="10">
        <v>1067480.8263016201</v>
      </c>
      <c r="F54" s="23">
        <f t="shared" si="0"/>
        <v>324.7482401500456</v>
      </c>
      <c r="G54" s="10">
        <v>1310435.46710376</v>
      </c>
      <c r="H54" s="10">
        <v>1310435.46710376</v>
      </c>
      <c r="I54" s="23">
        <f t="shared" si="1"/>
        <v>0</v>
      </c>
      <c r="J54" s="10">
        <v>13783603.0782215</v>
      </c>
      <c r="K54" s="10">
        <v>13787600.058176501</v>
      </c>
      <c r="L54" s="23">
        <f t="shared" si="2"/>
        <v>3996.9799550008029</v>
      </c>
      <c r="M54" s="10">
        <v>2532801.96198502</v>
      </c>
      <c r="N54" s="10">
        <v>2532778.0562727</v>
      </c>
      <c r="O54" s="23">
        <f t="shared" si="3"/>
        <v>-23.905712320003659</v>
      </c>
      <c r="P54" s="10">
        <v>16316405.040206499</v>
      </c>
      <c r="Q54" s="10">
        <v>16320378.114449199</v>
      </c>
      <c r="R54" s="23">
        <f t="shared" si="4"/>
        <v>3973.0742426998913</v>
      </c>
      <c r="S54" s="23">
        <f t="shared" si="5"/>
        <v>3996.9799550008029</v>
      </c>
    </row>
    <row r="55" spans="1:19" ht="27.6">
      <c r="A55" t="s">
        <v>228</v>
      </c>
      <c r="B55" s="14" t="s">
        <v>230</v>
      </c>
      <c r="C55">
        <v>2026</v>
      </c>
      <c r="D55" s="10">
        <v>987708.30364540697</v>
      </c>
      <c r="E55" s="10">
        <v>988264.00625599199</v>
      </c>
      <c r="F55" s="23">
        <f t="shared" si="0"/>
        <v>555.70261058502365</v>
      </c>
      <c r="G55" s="10">
        <v>1335505.9406066299</v>
      </c>
      <c r="H55" s="10">
        <v>1335499.77531644</v>
      </c>
      <c r="I55" s="23">
        <f t="shared" si="1"/>
        <v>-6.1652901899069548</v>
      </c>
      <c r="J55" s="10">
        <v>13271002.513805199</v>
      </c>
      <c r="K55" s="10">
        <v>13278266.4787963</v>
      </c>
      <c r="L55" s="23">
        <f t="shared" si="2"/>
        <v>7263.9649911001325</v>
      </c>
      <c r="M55" s="10">
        <v>2503177.2372093201</v>
      </c>
      <c r="N55" s="10">
        <v>2503113.8082951298</v>
      </c>
      <c r="O55" s="23">
        <f t="shared" si="3"/>
        <v>-63.428914190270007</v>
      </c>
      <c r="P55" s="10">
        <v>15774179.751014501</v>
      </c>
      <c r="Q55" s="10">
        <v>15781380.2870914</v>
      </c>
      <c r="R55" s="23">
        <f t="shared" si="4"/>
        <v>7200.5360768996179</v>
      </c>
      <c r="S55" s="23">
        <f t="shared" si="5"/>
        <v>7263.9649911001325</v>
      </c>
    </row>
    <row r="56" spans="1:19" ht="27.6">
      <c r="A56" t="s">
        <v>228</v>
      </c>
      <c r="B56" s="14" t="s">
        <v>230</v>
      </c>
      <c r="C56">
        <v>2027</v>
      </c>
      <c r="D56" s="10">
        <v>948817.35395019595</v>
      </c>
      <c r="E56" s="10">
        <v>949562.21612471004</v>
      </c>
      <c r="F56" s="23">
        <f t="shared" si="0"/>
        <v>744.86217451409902</v>
      </c>
      <c r="G56" s="10">
        <v>1363169.9595220999</v>
      </c>
      <c r="H56" s="10">
        <v>1363154.3295399901</v>
      </c>
      <c r="I56" s="23">
        <f t="shared" si="1"/>
        <v>-15.629982109880075</v>
      </c>
      <c r="J56" s="10">
        <v>12981937.3663639</v>
      </c>
      <c r="K56" s="10">
        <v>12992035.373119799</v>
      </c>
      <c r="L56" s="23">
        <f t="shared" si="2"/>
        <v>10098.006755899638</v>
      </c>
      <c r="M56" s="10">
        <v>2483522.0547309802</v>
      </c>
      <c r="N56" s="10">
        <v>2483407.0751191298</v>
      </c>
      <c r="O56" s="23">
        <f t="shared" si="3"/>
        <v>-114.97961185034364</v>
      </c>
      <c r="P56" s="10">
        <v>15465459.4210949</v>
      </c>
      <c r="Q56" s="10">
        <v>15475442.4482389</v>
      </c>
      <c r="R56" s="23">
        <f t="shared" si="4"/>
        <v>9983.0271439999342</v>
      </c>
      <c r="S56" s="23">
        <f t="shared" si="5"/>
        <v>10098.006755899638</v>
      </c>
    </row>
    <row r="57" spans="1:19" ht="27.6">
      <c r="A57" t="s">
        <v>228</v>
      </c>
      <c r="B57" s="14" t="s">
        <v>230</v>
      </c>
      <c r="C57">
        <v>2028</v>
      </c>
      <c r="D57" s="10">
        <v>926240.452278857</v>
      </c>
      <c r="E57" s="10">
        <v>927155.12728270504</v>
      </c>
      <c r="F57" s="23">
        <f t="shared" si="0"/>
        <v>914.67500384803861</v>
      </c>
      <c r="G57" s="10">
        <v>1392238.73020742</v>
      </c>
      <c r="H57" s="10">
        <v>1392211.21828385</v>
      </c>
      <c r="I57" s="23">
        <f t="shared" si="1"/>
        <v>-27.511923569953069</v>
      </c>
      <c r="J57" s="10">
        <v>12800027.562809899</v>
      </c>
      <c r="K57" s="10">
        <v>12812693.712838899</v>
      </c>
      <c r="L57" s="23">
        <f t="shared" si="2"/>
        <v>12666.150028999895</v>
      </c>
      <c r="M57" s="10">
        <v>2471010.5035226401</v>
      </c>
      <c r="N57" s="10">
        <v>2470833.5637709401</v>
      </c>
      <c r="O57" s="23">
        <f t="shared" si="3"/>
        <v>-176.9397517000325</v>
      </c>
      <c r="P57" s="10">
        <v>15271038.0663325</v>
      </c>
      <c r="Q57" s="10">
        <v>15283527.276609899</v>
      </c>
      <c r="R57" s="23">
        <f t="shared" si="4"/>
        <v>12489.210277399048</v>
      </c>
      <c r="S57" s="23">
        <f t="shared" si="5"/>
        <v>12666.150028999895</v>
      </c>
    </row>
    <row r="58" spans="1:19" ht="27.6">
      <c r="A58" t="s">
        <v>228</v>
      </c>
      <c r="B58" s="14" t="s">
        <v>230</v>
      </c>
      <c r="C58">
        <v>2029</v>
      </c>
      <c r="D58" s="10">
        <v>913703.42611005402</v>
      </c>
      <c r="E58" s="10">
        <v>914778.27531635005</v>
      </c>
      <c r="F58" s="23">
        <f t="shared" si="0"/>
        <v>1074.8492062960286</v>
      </c>
      <c r="G58" s="10">
        <v>1422252.8840161799</v>
      </c>
      <c r="H58" s="10">
        <v>1422211.3101251801</v>
      </c>
      <c r="I58" s="23">
        <f t="shared" si="1"/>
        <v>-41.573890999890864</v>
      </c>
      <c r="J58" s="10">
        <v>12699769.7506216</v>
      </c>
      <c r="K58" s="10">
        <v>12714849.6009512</v>
      </c>
      <c r="L58" s="23">
        <f t="shared" si="2"/>
        <v>15079.850329600275</v>
      </c>
      <c r="M58" s="10">
        <v>2463950.5799902198</v>
      </c>
      <c r="N58" s="10">
        <v>2463702.1386837601</v>
      </c>
      <c r="O58" s="23">
        <f t="shared" si="3"/>
        <v>-248.44130645971745</v>
      </c>
      <c r="P58" s="10">
        <v>15163720.330611801</v>
      </c>
      <c r="Q58" s="10">
        <v>15178551.739634899</v>
      </c>
      <c r="R58" s="23">
        <f t="shared" si="4"/>
        <v>14831.409023098648</v>
      </c>
      <c r="S58" s="23">
        <f t="shared" si="5"/>
        <v>15079.850329600275</v>
      </c>
    </row>
    <row r="59" spans="1:19" ht="27.6">
      <c r="A59" t="s">
        <v>228</v>
      </c>
      <c r="B59" s="14" t="s">
        <v>230</v>
      </c>
      <c r="C59">
        <v>2030</v>
      </c>
      <c r="D59" s="10">
        <v>907822.83033713803</v>
      </c>
      <c r="E59" s="10">
        <v>909052.97456388897</v>
      </c>
      <c r="F59" s="23">
        <f t="shared" si="0"/>
        <v>1230.144226750941</v>
      </c>
      <c r="G59" s="10">
        <v>1452928.8384976999</v>
      </c>
      <c r="H59" s="10">
        <v>1452871.08867836</v>
      </c>
      <c r="I59" s="23">
        <f t="shared" si="1"/>
        <v>-57.7498193399515</v>
      </c>
      <c r="J59" s="10">
        <v>12647250.955710599</v>
      </c>
      <c r="K59" s="10">
        <v>12664641.188683899</v>
      </c>
      <c r="L59" s="23">
        <f t="shared" si="2"/>
        <v>17390.232973299921</v>
      </c>
      <c r="M59" s="10">
        <v>2461214.5902858698</v>
      </c>
      <c r="N59" s="10">
        <v>2460885.6583369002</v>
      </c>
      <c r="O59" s="23">
        <f t="shared" si="3"/>
        <v>-328.93194896960631</v>
      </c>
      <c r="P59" s="10">
        <v>15108465.5459964</v>
      </c>
      <c r="Q59" s="10">
        <v>15125526.847020799</v>
      </c>
      <c r="R59" s="23">
        <f t="shared" si="4"/>
        <v>17061.301024399698</v>
      </c>
      <c r="S59" s="23">
        <f t="shared" si="5"/>
        <v>17390.232973299921</v>
      </c>
    </row>
    <row r="60" spans="1:19" ht="27.6">
      <c r="A60" t="s">
        <v>228</v>
      </c>
      <c r="B60" s="14" t="s">
        <v>230</v>
      </c>
      <c r="C60">
        <v>2031</v>
      </c>
      <c r="D60" s="10">
        <v>905662.44812716905</v>
      </c>
      <c r="E60" s="10">
        <v>907044.24313282105</v>
      </c>
      <c r="F60" s="23">
        <f t="shared" si="0"/>
        <v>1381.7950056520058</v>
      </c>
      <c r="G60" s="10">
        <v>1483911.3883402599</v>
      </c>
      <c r="H60" s="10">
        <v>1483835.37174252</v>
      </c>
      <c r="I60" s="23">
        <f t="shared" si="1"/>
        <v>-76.016597739886492</v>
      </c>
      <c r="J60" s="10">
        <v>12636397.683853401</v>
      </c>
      <c r="K60" s="10">
        <v>12656049.522959501</v>
      </c>
      <c r="L60" s="23">
        <f t="shared" si="2"/>
        <v>19651.83910609968</v>
      </c>
      <c r="M60" s="10">
        <v>2462192.23333915</v>
      </c>
      <c r="N60" s="10">
        <v>2461774.27454268</v>
      </c>
      <c r="O60" s="23">
        <f t="shared" si="3"/>
        <v>-417.95879646996036</v>
      </c>
      <c r="P60" s="10">
        <v>15098589.9171925</v>
      </c>
      <c r="Q60" s="10">
        <v>15117823.7975021</v>
      </c>
      <c r="R60" s="23">
        <f t="shared" si="4"/>
        <v>19233.880309600383</v>
      </c>
      <c r="S60" s="23">
        <f t="shared" si="5"/>
        <v>19651.83910609968</v>
      </c>
    </row>
    <row r="61" spans="1:19" ht="27.6">
      <c r="A61" t="s">
        <v>228</v>
      </c>
      <c r="B61" s="14" t="s">
        <v>230</v>
      </c>
      <c r="C61">
        <v>2032</v>
      </c>
      <c r="D61" s="10">
        <v>907336.67671578098</v>
      </c>
      <c r="E61" s="10">
        <v>908870.87748812605</v>
      </c>
      <c r="F61" s="23">
        <f t="shared" si="0"/>
        <v>1534.2007723450661</v>
      </c>
      <c r="G61" s="10">
        <v>1515034.6079259799</v>
      </c>
      <c r="H61" s="10">
        <v>1514938.2723741599</v>
      </c>
      <c r="I61" s="23">
        <f t="shared" si="1"/>
        <v>-96.335551819996908</v>
      </c>
      <c r="J61" s="10">
        <v>12654720.4618362</v>
      </c>
      <c r="K61" s="10">
        <v>12676617.2949754</v>
      </c>
      <c r="L61" s="23">
        <f t="shared" si="2"/>
        <v>21896.833139199764</v>
      </c>
      <c r="M61" s="10">
        <v>2466208.46096909</v>
      </c>
      <c r="N61" s="10">
        <v>2465693.0945592201</v>
      </c>
      <c r="O61" s="23">
        <f t="shared" si="3"/>
        <v>-515.36640986986458</v>
      </c>
      <c r="P61" s="10">
        <v>15120928.9228053</v>
      </c>
      <c r="Q61" s="10">
        <v>15142310.389534701</v>
      </c>
      <c r="R61" s="23">
        <f t="shared" si="4"/>
        <v>21381.466729400679</v>
      </c>
      <c r="S61" s="23">
        <f t="shared" si="5"/>
        <v>21896.833139199764</v>
      </c>
    </row>
    <row r="62" spans="1:19" ht="27.6">
      <c r="A62" t="s">
        <v>228</v>
      </c>
      <c r="B62" s="14" t="s">
        <v>230</v>
      </c>
      <c r="C62">
        <v>2033</v>
      </c>
      <c r="D62" s="10">
        <v>911873.98783594405</v>
      </c>
      <c r="E62" s="10">
        <v>913563.02322045399</v>
      </c>
      <c r="F62" s="23">
        <f t="shared" si="0"/>
        <v>1689.0353845099453</v>
      </c>
      <c r="G62" s="10">
        <v>1546181.06457169</v>
      </c>
      <c r="H62" s="10">
        <v>1546062.3441206701</v>
      </c>
      <c r="I62" s="23">
        <f t="shared" si="1"/>
        <v>-118.72045101993717</v>
      </c>
      <c r="J62" s="10">
        <v>12694090.258839199</v>
      </c>
      <c r="K62" s="10">
        <v>12718239.909793001</v>
      </c>
      <c r="L62" s="23">
        <f t="shared" si="2"/>
        <v>24149.650953801349</v>
      </c>
      <c r="M62" s="10">
        <v>2472757.4475946599</v>
      </c>
      <c r="N62" s="10">
        <v>2472136.3291573399</v>
      </c>
      <c r="O62" s="23">
        <f t="shared" si="3"/>
        <v>-621.11843731999397</v>
      </c>
      <c r="P62" s="10">
        <v>15166847.7064339</v>
      </c>
      <c r="Q62" s="10">
        <v>15190376.2389504</v>
      </c>
      <c r="R62" s="23">
        <f t="shared" si="4"/>
        <v>23528.532516499981</v>
      </c>
      <c r="S62" s="23">
        <f t="shared" si="5"/>
        <v>24149.650953801349</v>
      </c>
    </row>
    <row r="63" spans="1:19" ht="27.6">
      <c r="A63" t="s">
        <v>228</v>
      </c>
      <c r="B63" s="14" t="s">
        <v>230</v>
      </c>
      <c r="C63">
        <v>2034</v>
      </c>
      <c r="D63" s="10">
        <v>918875.11067294003</v>
      </c>
      <c r="E63" s="10">
        <v>920723.39018158906</v>
      </c>
      <c r="F63" s="23">
        <f t="shared" si="0"/>
        <v>1848.2795086490223</v>
      </c>
      <c r="G63" s="10">
        <v>1577553.7051222699</v>
      </c>
      <c r="H63" s="10">
        <v>1577410.5030475501</v>
      </c>
      <c r="I63" s="23">
        <f t="shared" si="1"/>
        <v>-143.20207471982576</v>
      </c>
      <c r="J63" s="10">
        <v>12766897.0863011</v>
      </c>
      <c r="K63" s="10">
        <v>12793363.473794701</v>
      </c>
      <c r="L63" s="23">
        <f t="shared" si="2"/>
        <v>26466.387493601069</v>
      </c>
      <c r="M63" s="10">
        <v>2481450.5458264202</v>
      </c>
      <c r="N63" s="10">
        <v>2480715.1941246698</v>
      </c>
      <c r="O63" s="23">
        <f t="shared" si="3"/>
        <v>-735.35170175042003</v>
      </c>
      <c r="P63" s="10">
        <v>15248347.632127499</v>
      </c>
      <c r="Q63" s="10">
        <v>15274078.6679193</v>
      </c>
      <c r="R63" s="23">
        <f t="shared" si="4"/>
        <v>25731.035791801289</v>
      </c>
      <c r="S63" s="23">
        <f t="shared" si="5"/>
        <v>26466.387493601069</v>
      </c>
    </row>
    <row r="64" spans="1:19" ht="27.6">
      <c r="A64" t="s">
        <v>228</v>
      </c>
      <c r="B64" s="14" t="s">
        <v>230</v>
      </c>
      <c r="C64">
        <v>2035</v>
      </c>
      <c r="D64" s="10">
        <v>928061.90695737803</v>
      </c>
      <c r="E64" s="10">
        <v>930075.423534506</v>
      </c>
      <c r="F64" s="23">
        <f t="shared" si="0"/>
        <v>2013.5165771279717</v>
      </c>
      <c r="G64" s="10">
        <v>1609254.2219100599</v>
      </c>
      <c r="H64" s="10">
        <v>1609084.37329795</v>
      </c>
      <c r="I64" s="23">
        <f t="shared" si="1"/>
        <v>-169.84861210989766</v>
      </c>
      <c r="J64" s="10">
        <v>12856261.5189307</v>
      </c>
      <c r="K64" s="10">
        <v>12885097.6151483</v>
      </c>
      <c r="L64" s="23">
        <f t="shared" si="2"/>
        <v>28836.096217600629</v>
      </c>
      <c r="M64" s="10">
        <v>2491942.9915591902</v>
      </c>
      <c r="N64" s="10">
        <v>2491084.7170732799</v>
      </c>
      <c r="O64" s="23">
        <f t="shared" si="3"/>
        <v>-858.27448591031134</v>
      </c>
      <c r="P64" s="10">
        <v>15348204.5104899</v>
      </c>
      <c r="Q64" s="10">
        <v>15376182.332221599</v>
      </c>
      <c r="R64" s="23">
        <f t="shared" si="4"/>
        <v>27977.821731699631</v>
      </c>
      <c r="S64" s="23">
        <f t="shared" si="5"/>
        <v>28836.096217600629</v>
      </c>
    </row>
    <row r="65" spans="1:19" ht="27.6">
      <c r="A65" t="s">
        <v>228</v>
      </c>
      <c r="B65" s="14" t="s">
        <v>230</v>
      </c>
      <c r="C65">
        <v>2036</v>
      </c>
      <c r="D65" s="10">
        <v>939448.547418028</v>
      </c>
      <c r="E65" s="10">
        <v>941635.34241200495</v>
      </c>
      <c r="F65" s="23">
        <f t="shared" si="0"/>
        <v>2186.794993976946</v>
      </c>
      <c r="G65" s="10">
        <v>1641289.4077330199</v>
      </c>
      <c r="H65" s="10">
        <v>1641090.6390387099</v>
      </c>
      <c r="I65" s="23">
        <f t="shared" si="1"/>
        <v>-198.7686943099834</v>
      </c>
      <c r="J65" s="10">
        <v>12962805.6326157</v>
      </c>
      <c r="K65" s="10">
        <v>12994091.2884183</v>
      </c>
      <c r="L65" s="23">
        <f t="shared" si="2"/>
        <v>31285.655802600086</v>
      </c>
      <c r="M65" s="10">
        <v>2503888.2258070102</v>
      </c>
      <c r="N65" s="10">
        <v>2502898.0226320499</v>
      </c>
      <c r="O65" s="23">
        <f t="shared" si="3"/>
        <v>-990.20317496033385</v>
      </c>
      <c r="P65" s="10">
        <v>15466693.8584227</v>
      </c>
      <c r="Q65" s="10">
        <v>15496989.3110504</v>
      </c>
      <c r="R65" s="23">
        <f t="shared" si="4"/>
        <v>30295.452627699822</v>
      </c>
      <c r="S65" s="23">
        <f t="shared" si="5"/>
        <v>31285.655802600086</v>
      </c>
    </row>
    <row r="66" spans="1:19" ht="27.6">
      <c r="A66" t="s">
        <v>228</v>
      </c>
      <c r="B66" s="14" t="s">
        <v>230</v>
      </c>
      <c r="C66">
        <v>2037</v>
      </c>
      <c r="D66" s="10">
        <v>952379.54605868505</v>
      </c>
      <c r="E66" s="10">
        <v>954747.29726063705</v>
      </c>
      <c r="F66" s="23">
        <f t="shared" ref="F66:F129" si="6">E66-D66</f>
        <v>2367.7512019519927</v>
      </c>
      <c r="G66" s="10">
        <v>1673595.6162944499</v>
      </c>
      <c r="H66" s="10">
        <v>1673365.51825122</v>
      </c>
      <c r="I66" s="23">
        <f t="shared" ref="I66:I129" si="7">H66-G66</f>
        <v>-230.09804322989658</v>
      </c>
      <c r="J66" s="10">
        <v>13080332.1143905</v>
      </c>
      <c r="K66" s="10">
        <v>13114148.947138101</v>
      </c>
      <c r="L66" s="23">
        <f t="shared" ref="L66:L129" si="8">K66-J66</f>
        <v>33816.832747600973</v>
      </c>
      <c r="M66" s="10">
        <v>2517050.5633918098</v>
      </c>
      <c r="N66" s="10">
        <v>2515919.1748640202</v>
      </c>
      <c r="O66" s="23">
        <f t="shared" ref="O66:O129" si="9">N66-M66</f>
        <v>-1131.3885277896188</v>
      </c>
      <c r="P66" s="10">
        <v>15597382.677782301</v>
      </c>
      <c r="Q66" s="10">
        <v>15630068.122002199</v>
      </c>
      <c r="R66" s="23">
        <f t="shared" ref="R66:R129" si="10">Q66-P66</f>
        <v>32685.444219898432</v>
      </c>
      <c r="S66" s="23">
        <f t="shared" ref="S66:S129" si="11">L66</f>
        <v>33816.832747600973</v>
      </c>
    </row>
    <row r="67" spans="1:19" ht="27.6">
      <c r="A67" t="s">
        <v>228</v>
      </c>
      <c r="B67" s="14" t="s">
        <v>230</v>
      </c>
      <c r="C67">
        <v>2038</v>
      </c>
      <c r="D67" s="10">
        <v>966529.985951373</v>
      </c>
      <c r="E67" s="10">
        <v>969086.36666610895</v>
      </c>
      <c r="F67" s="23">
        <f t="shared" si="6"/>
        <v>2556.3807147359475</v>
      </c>
      <c r="G67" s="10">
        <v>1706420.92790339</v>
      </c>
      <c r="H67" s="10">
        <v>1706156.96350708</v>
      </c>
      <c r="I67" s="23">
        <f t="shared" si="7"/>
        <v>-263.96439631003886</v>
      </c>
      <c r="J67" s="10">
        <v>13209528.1611546</v>
      </c>
      <c r="K67" s="10">
        <v>13245966.042685101</v>
      </c>
      <c r="L67" s="23">
        <f t="shared" si="8"/>
        <v>36437.881530500948</v>
      </c>
      <c r="M67" s="10">
        <v>2531282.5119642201</v>
      </c>
      <c r="N67" s="10">
        <v>2530000.4411746599</v>
      </c>
      <c r="O67" s="23">
        <f t="shared" si="9"/>
        <v>-1282.07078956021</v>
      </c>
      <c r="P67" s="10">
        <v>15740810.6731188</v>
      </c>
      <c r="Q67" s="10">
        <v>15775966.483859699</v>
      </c>
      <c r="R67" s="23">
        <f t="shared" si="10"/>
        <v>35155.810740899295</v>
      </c>
      <c r="S67" s="23">
        <f t="shared" si="11"/>
        <v>36437.881530500948</v>
      </c>
    </row>
    <row r="68" spans="1:19" ht="27.6">
      <c r="A68" t="s">
        <v>228</v>
      </c>
      <c r="B68" s="14" t="s">
        <v>230</v>
      </c>
      <c r="C68">
        <v>2039</v>
      </c>
      <c r="D68" s="10">
        <v>982203.78092685796</v>
      </c>
      <c r="E68" s="10">
        <v>984958.04233238904</v>
      </c>
      <c r="F68" s="23">
        <f t="shared" si="6"/>
        <v>2754.2614055310842</v>
      </c>
      <c r="G68" s="10">
        <v>1739447.6984379799</v>
      </c>
      <c r="H68" s="10">
        <v>1739147.19885034</v>
      </c>
      <c r="I68" s="23">
        <f t="shared" si="7"/>
        <v>-300.49958763993345</v>
      </c>
      <c r="J68" s="10">
        <v>13348642.146570399</v>
      </c>
      <c r="K68" s="10">
        <v>13387796.965280799</v>
      </c>
      <c r="L68" s="23">
        <f t="shared" si="8"/>
        <v>39154.818710399792</v>
      </c>
      <c r="M68" s="10">
        <v>2546342.5690945401</v>
      </c>
      <c r="N68" s="10">
        <v>2544900.0622273101</v>
      </c>
      <c r="O68" s="23">
        <f t="shared" si="9"/>
        <v>-1442.5068672299385</v>
      </c>
      <c r="P68" s="10">
        <v>15894984.715664901</v>
      </c>
      <c r="Q68" s="10">
        <v>15932697.0275081</v>
      </c>
      <c r="R68" s="23">
        <f t="shared" si="10"/>
        <v>37712.311843199655</v>
      </c>
      <c r="S68" s="23">
        <f t="shared" si="11"/>
        <v>39154.818710399792</v>
      </c>
    </row>
    <row r="69" spans="1:19" ht="27.6">
      <c r="A69" t="s">
        <v>228</v>
      </c>
      <c r="B69" s="14" t="s">
        <v>230</v>
      </c>
      <c r="C69">
        <v>2040</v>
      </c>
      <c r="D69" s="10">
        <v>998379.72119265306</v>
      </c>
      <c r="E69" s="10">
        <v>1001338.68824513</v>
      </c>
      <c r="F69" s="23">
        <f t="shared" si="6"/>
        <v>2958.9670524769463</v>
      </c>
      <c r="G69" s="10">
        <v>1772558.4369192601</v>
      </c>
      <c r="H69" s="10">
        <v>1772218.56750507</v>
      </c>
      <c r="I69" s="23">
        <f t="shared" si="7"/>
        <v>-339.86941419006325</v>
      </c>
      <c r="J69" s="10">
        <v>13489625.1249195</v>
      </c>
      <c r="K69" s="10">
        <v>13531572.1573464</v>
      </c>
      <c r="L69" s="23">
        <f t="shared" si="8"/>
        <v>41947.032426899299</v>
      </c>
      <c r="M69" s="10">
        <v>2562167.2987441798</v>
      </c>
      <c r="N69" s="10">
        <v>2560554.5086399498</v>
      </c>
      <c r="O69" s="23">
        <f t="shared" si="9"/>
        <v>-1612.7901042299345</v>
      </c>
      <c r="P69" s="10">
        <v>16051792.423663599</v>
      </c>
      <c r="Q69" s="10">
        <v>16092126.6659863</v>
      </c>
      <c r="R69" s="23">
        <f t="shared" si="10"/>
        <v>40334.242322700098</v>
      </c>
      <c r="S69" s="23">
        <f t="shared" si="11"/>
        <v>41947.032426899299</v>
      </c>
    </row>
    <row r="70" spans="1:19" ht="27.6">
      <c r="A70" t="s">
        <v>228</v>
      </c>
      <c r="B70" s="14" t="s">
        <v>230</v>
      </c>
      <c r="C70">
        <v>2041</v>
      </c>
      <c r="D70" s="10">
        <v>1015333.81692972</v>
      </c>
      <c r="E70" s="10">
        <v>1018505.56120716</v>
      </c>
      <c r="F70" s="23">
        <f t="shared" si="6"/>
        <v>3171.7442774400115</v>
      </c>
      <c r="G70" s="10">
        <v>1805635.1268514299</v>
      </c>
      <c r="H70" s="10">
        <v>1805252.92460674</v>
      </c>
      <c r="I70" s="23">
        <f t="shared" si="7"/>
        <v>-382.20224468992092</v>
      </c>
      <c r="J70" s="10">
        <v>13636453.5079438</v>
      </c>
      <c r="K70" s="10">
        <v>13681285.7749561</v>
      </c>
      <c r="L70" s="23">
        <f t="shared" si="8"/>
        <v>44832.26701229997</v>
      </c>
      <c r="M70" s="10">
        <v>2578628.9018491502</v>
      </c>
      <c r="N70" s="10">
        <v>2576835.8424541601</v>
      </c>
      <c r="O70" s="23">
        <f t="shared" si="9"/>
        <v>-1793.059394990094</v>
      </c>
      <c r="P70" s="10">
        <v>16215082.4097929</v>
      </c>
      <c r="Q70" s="10">
        <v>16258121.6174102</v>
      </c>
      <c r="R70" s="23">
        <f t="shared" si="10"/>
        <v>43039.207617299631</v>
      </c>
      <c r="S70" s="23">
        <f t="shared" si="11"/>
        <v>44832.26701229997</v>
      </c>
    </row>
    <row r="71" spans="1:19" ht="27.6">
      <c r="A71" t="s">
        <v>228</v>
      </c>
      <c r="B71" s="14" t="s">
        <v>230</v>
      </c>
      <c r="C71">
        <v>2042</v>
      </c>
      <c r="D71" s="10">
        <v>1032867.65997412</v>
      </c>
      <c r="E71" s="10">
        <v>1036259.738796</v>
      </c>
      <c r="F71" s="23">
        <f t="shared" si="6"/>
        <v>3392.0788218800444</v>
      </c>
      <c r="G71" s="10">
        <v>1838616.12527676</v>
      </c>
      <c r="H71" s="10">
        <v>1838188.4852774199</v>
      </c>
      <c r="I71" s="23">
        <f t="shared" si="7"/>
        <v>-427.63999934005551</v>
      </c>
      <c r="J71" s="10">
        <v>13786261.9554566</v>
      </c>
      <c r="K71" s="10">
        <v>13834068.0419889</v>
      </c>
      <c r="L71" s="23">
        <f t="shared" si="8"/>
        <v>47806.086532300338</v>
      </c>
      <c r="M71" s="10">
        <v>2595626.07247196</v>
      </c>
      <c r="N71" s="10">
        <v>2593642.7030007299</v>
      </c>
      <c r="O71" s="23">
        <f t="shared" si="9"/>
        <v>-1983.3694712300785</v>
      </c>
      <c r="P71" s="10">
        <v>16381888.0279286</v>
      </c>
      <c r="Q71" s="10">
        <v>16427710.7449896</v>
      </c>
      <c r="R71" s="23">
        <f t="shared" si="10"/>
        <v>45822.717060999945</v>
      </c>
      <c r="S71" s="23">
        <f t="shared" si="11"/>
        <v>47806.086532300338</v>
      </c>
    </row>
    <row r="72" spans="1:19" ht="27.6">
      <c r="A72" t="s">
        <v>228</v>
      </c>
      <c r="B72" s="14" t="s">
        <v>230</v>
      </c>
      <c r="C72">
        <v>2043</v>
      </c>
      <c r="D72" s="10">
        <v>1050758.79393901</v>
      </c>
      <c r="E72" s="10">
        <v>1054378.00710536</v>
      </c>
      <c r="F72" s="23">
        <f t="shared" si="6"/>
        <v>3619.2131663500331</v>
      </c>
      <c r="G72" s="10">
        <v>1871431.57288925</v>
      </c>
      <c r="H72" s="10">
        <v>1870955.26888352</v>
      </c>
      <c r="I72" s="23">
        <f t="shared" si="7"/>
        <v>-476.30400572996587</v>
      </c>
      <c r="J72" s="10">
        <v>13937901.708016001</v>
      </c>
      <c r="K72" s="10">
        <v>13988769.200849099</v>
      </c>
      <c r="L72" s="23">
        <f t="shared" si="8"/>
        <v>50867.492833098397</v>
      </c>
      <c r="M72" s="10">
        <v>2613093.0878262999</v>
      </c>
      <c r="N72" s="10">
        <v>2610909.37164379</v>
      </c>
      <c r="O72" s="23">
        <f t="shared" si="9"/>
        <v>-2183.7161825099029</v>
      </c>
      <c r="P72" s="10">
        <v>16550994.795842299</v>
      </c>
      <c r="Q72" s="10">
        <v>16599678.572492899</v>
      </c>
      <c r="R72" s="23">
        <f t="shared" si="10"/>
        <v>48683.776650600135</v>
      </c>
      <c r="S72" s="23">
        <f t="shared" si="11"/>
        <v>50867.492833098397</v>
      </c>
    </row>
    <row r="73" spans="1:19" ht="27.6">
      <c r="A73" t="s">
        <v>228</v>
      </c>
      <c r="B73" s="14" t="s">
        <v>230</v>
      </c>
      <c r="C73">
        <v>2044</v>
      </c>
      <c r="D73" s="10">
        <v>1069075.8176178399</v>
      </c>
      <c r="E73" s="10">
        <v>1072929.3761392499</v>
      </c>
      <c r="F73" s="23">
        <f t="shared" si="6"/>
        <v>3853.5585214099847</v>
      </c>
      <c r="G73" s="10">
        <v>1904020.68984666</v>
      </c>
      <c r="H73" s="10">
        <v>1903492.4042016801</v>
      </c>
      <c r="I73" s="23">
        <f t="shared" si="7"/>
        <v>-528.28564497991465</v>
      </c>
      <c r="J73" s="10">
        <v>14093002.847709101</v>
      </c>
      <c r="K73" s="10">
        <v>14147019.8129717</v>
      </c>
      <c r="L73" s="23">
        <f t="shared" si="8"/>
        <v>54016.965262599289</v>
      </c>
      <c r="M73" s="10">
        <v>2630944.65368457</v>
      </c>
      <c r="N73" s="10">
        <v>2628550.5495148799</v>
      </c>
      <c r="O73" s="23">
        <f t="shared" si="9"/>
        <v>-2394.1041696900502</v>
      </c>
      <c r="P73" s="10">
        <v>16723947.5013937</v>
      </c>
      <c r="Q73" s="10">
        <v>16775570.362486601</v>
      </c>
      <c r="R73" s="23">
        <f t="shared" si="10"/>
        <v>51622.861092900857</v>
      </c>
      <c r="S73" s="23">
        <f t="shared" si="11"/>
        <v>54016.965262599289</v>
      </c>
    </row>
    <row r="74" spans="1:19" ht="27.6">
      <c r="A74" t="s">
        <v>228</v>
      </c>
      <c r="B74" s="14" t="s">
        <v>230</v>
      </c>
      <c r="C74">
        <v>2045</v>
      </c>
      <c r="D74" s="10">
        <v>1088088.9722385299</v>
      </c>
      <c r="E74" s="10">
        <v>1092185.2477510299</v>
      </c>
      <c r="F74" s="23">
        <f t="shared" si="6"/>
        <v>4096.2755124999676</v>
      </c>
      <c r="G74" s="10">
        <v>1936313.47375224</v>
      </c>
      <c r="H74" s="10">
        <v>1935729.8282681201</v>
      </c>
      <c r="I74" s="23">
        <f t="shared" si="7"/>
        <v>-583.64548411988653</v>
      </c>
      <c r="J74" s="10">
        <v>14251227.4902643</v>
      </c>
      <c r="K74" s="10">
        <v>14308477.831449</v>
      </c>
      <c r="L74" s="23">
        <f t="shared" si="8"/>
        <v>57250.341184699908</v>
      </c>
      <c r="M74" s="10">
        <v>2649029.75379853</v>
      </c>
      <c r="N74" s="10">
        <v>2646415.1979440101</v>
      </c>
      <c r="O74" s="23">
        <f t="shared" si="9"/>
        <v>-2614.5558545198292</v>
      </c>
      <c r="P74" s="10">
        <v>16900257.2440628</v>
      </c>
      <c r="Q74" s="10">
        <v>16954893.029392999</v>
      </c>
      <c r="R74" s="23">
        <f t="shared" si="10"/>
        <v>54635.785330198705</v>
      </c>
      <c r="S74" s="23">
        <f t="shared" si="11"/>
        <v>57250.341184699908</v>
      </c>
    </row>
    <row r="75" spans="1:19" ht="27.6">
      <c r="A75" t="s">
        <v>228</v>
      </c>
      <c r="B75" s="14" t="s">
        <v>230</v>
      </c>
      <c r="C75">
        <v>2046</v>
      </c>
      <c r="D75" s="10">
        <v>1107535.1726279601</v>
      </c>
      <c r="E75" s="10">
        <v>1111881.2684410501</v>
      </c>
      <c r="F75" s="23">
        <f t="shared" si="6"/>
        <v>4346.0958130899817</v>
      </c>
      <c r="G75" s="10">
        <v>1968224.55944896</v>
      </c>
      <c r="H75" s="10">
        <v>1967582.1054908701</v>
      </c>
      <c r="I75" s="23">
        <f t="shared" si="7"/>
        <v>-642.45395808992907</v>
      </c>
      <c r="J75" s="10">
        <v>14409754.4498966</v>
      </c>
      <c r="K75" s="10">
        <v>14470300.1656259</v>
      </c>
      <c r="L75" s="23">
        <f t="shared" si="8"/>
        <v>60545.715729299933</v>
      </c>
      <c r="M75" s="10">
        <v>2667229.6917415098</v>
      </c>
      <c r="N75" s="10">
        <v>2664384.7701094202</v>
      </c>
      <c r="O75" s="23">
        <f t="shared" si="9"/>
        <v>-2844.9216320896521</v>
      </c>
      <c r="P75" s="10">
        <v>17076984.1416381</v>
      </c>
      <c r="Q75" s="10">
        <v>17134684.9357353</v>
      </c>
      <c r="R75" s="23">
        <f t="shared" si="10"/>
        <v>57700.794097200036</v>
      </c>
      <c r="S75" s="23">
        <f t="shared" si="11"/>
        <v>60545.715729299933</v>
      </c>
    </row>
    <row r="76" spans="1:19" ht="27.6">
      <c r="A76" t="s">
        <v>228</v>
      </c>
      <c r="B76" s="14" t="s">
        <v>230</v>
      </c>
      <c r="C76">
        <v>2047</v>
      </c>
      <c r="D76" s="10">
        <v>1126840.4092788601</v>
      </c>
      <c r="E76" s="10">
        <v>1131441.2253272601</v>
      </c>
      <c r="F76" s="23">
        <f t="shared" si="6"/>
        <v>4600.8160484000109</v>
      </c>
      <c r="G76" s="10">
        <v>1999663.69895982</v>
      </c>
      <c r="H76" s="10">
        <v>1998958.96255833</v>
      </c>
      <c r="I76" s="23">
        <f t="shared" si="7"/>
        <v>-704.73640148993582</v>
      </c>
      <c r="J76" s="10">
        <v>14568594.564374501</v>
      </c>
      <c r="K76" s="10">
        <v>14632493.2291192</v>
      </c>
      <c r="L76" s="23">
        <f t="shared" si="8"/>
        <v>63898.664744699374</v>
      </c>
      <c r="M76" s="10">
        <v>2685528.07500875</v>
      </c>
      <c r="N76" s="10">
        <v>2682443.0679199002</v>
      </c>
      <c r="O76" s="23">
        <f t="shared" si="9"/>
        <v>-3085.0070888497867</v>
      </c>
      <c r="P76" s="10">
        <v>17254122.639383301</v>
      </c>
      <c r="Q76" s="10">
        <v>17314936.297039099</v>
      </c>
      <c r="R76" s="23">
        <f t="shared" si="10"/>
        <v>60813.657655797899</v>
      </c>
      <c r="S76" s="23">
        <f t="shared" si="11"/>
        <v>63898.664744699374</v>
      </c>
    </row>
    <row r="77" spans="1:19" ht="27.6">
      <c r="A77" t="s">
        <v>228</v>
      </c>
      <c r="B77" s="14" t="s">
        <v>230</v>
      </c>
      <c r="C77">
        <v>2048</v>
      </c>
      <c r="D77" s="10">
        <v>1145902.7035340799</v>
      </c>
      <c r="E77" s="10">
        <v>1150761.11400137</v>
      </c>
      <c r="F77" s="23">
        <f t="shared" si="6"/>
        <v>4858.4104672900867</v>
      </c>
      <c r="G77" s="10">
        <v>2030590.6803450999</v>
      </c>
      <c r="H77" s="10">
        <v>2029820.19324426</v>
      </c>
      <c r="I77" s="23">
        <f t="shared" si="7"/>
        <v>-770.4871008398477</v>
      </c>
      <c r="J77" s="10">
        <v>14724946.691821201</v>
      </c>
      <c r="K77" s="10">
        <v>14792197.2880254</v>
      </c>
      <c r="L77" s="23">
        <f t="shared" si="8"/>
        <v>67250.596204198897</v>
      </c>
      <c r="M77" s="10">
        <v>2703917.4107987098</v>
      </c>
      <c r="N77" s="10">
        <v>2700582.9616072699</v>
      </c>
      <c r="O77" s="23">
        <f t="shared" si="9"/>
        <v>-3334.4491914398968</v>
      </c>
      <c r="P77" s="10">
        <v>17428864.102619901</v>
      </c>
      <c r="Q77" s="10">
        <v>17492780.249632701</v>
      </c>
      <c r="R77" s="23">
        <f t="shared" si="10"/>
        <v>63916.147012799978</v>
      </c>
      <c r="S77" s="23">
        <f t="shared" si="11"/>
        <v>67250.596204198897</v>
      </c>
    </row>
    <row r="78" spans="1:19" ht="27.6">
      <c r="A78" t="s">
        <v>228</v>
      </c>
      <c r="B78" s="14" t="s">
        <v>230</v>
      </c>
      <c r="C78">
        <v>2049</v>
      </c>
      <c r="D78" s="10">
        <v>1165353.6265529401</v>
      </c>
      <c r="E78" s="10">
        <v>1170476.7182638899</v>
      </c>
      <c r="F78" s="23">
        <f t="shared" si="6"/>
        <v>5123.0917109497823</v>
      </c>
      <c r="G78" s="10">
        <v>2060979.58182398</v>
      </c>
      <c r="H78" s="10">
        <v>2060139.9049400899</v>
      </c>
      <c r="I78" s="23">
        <f t="shared" si="7"/>
        <v>-839.67688389006071</v>
      </c>
      <c r="J78" s="10">
        <v>14882331.948930399</v>
      </c>
      <c r="K78" s="10">
        <v>14953001.269786</v>
      </c>
      <c r="L78" s="23">
        <f t="shared" si="8"/>
        <v>70669.320855600759</v>
      </c>
      <c r="M78" s="10">
        <v>2722265.24738668</v>
      </c>
      <c r="N78" s="10">
        <v>2718672.1482817498</v>
      </c>
      <c r="O78" s="23">
        <f t="shared" si="9"/>
        <v>-3593.0991049301811</v>
      </c>
      <c r="P78" s="10">
        <v>17604597.196317099</v>
      </c>
      <c r="Q78" s="10">
        <v>17671673.418067701</v>
      </c>
      <c r="R78" s="23">
        <f t="shared" si="10"/>
        <v>67076.221750602126</v>
      </c>
      <c r="S78" s="23">
        <f t="shared" si="11"/>
        <v>70669.320855600759</v>
      </c>
    </row>
    <row r="79" spans="1:19" ht="27.6">
      <c r="A79" t="s">
        <v>228</v>
      </c>
      <c r="B79" s="14" t="s">
        <v>230</v>
      </c>
      <c r="C79">
        <v>2050</v>
      </c>
      <c r="D79" s="10">
        <v>1184605.6466558899</v>
      </c>
      <c r="E79" s="10">
        <v>1189997.7413977699</v>
      </c>
      <c r="F79" s="23">
        <f t="shared" si="6"/>
        <v>5392.0947418799624</v>
      </c>
      <c r="G79" s="10">
        <v>2090785.2353403801</v>
      </c>
      <c r="H79" s="10">
        <v>2089872.9250026799</v>
      </c>
      <c r="I79" s="23">
        <f t="shared" si="7"/>
        <v>-912.31033770018257</v>
      </c>
      <c r="J79" s="10">
        <v>15037344.397125</v>
      </c>
      <c r="K79" s="10">
        <v>15111482.948849199</v>
      </c>
      <c r="L79" s="23">
        <f t="shared" si="8"/>
        <v>74138.551724199206</v>
      </c>
      <c r="M79" s="10">
        <v>2740544.2129717399</v>
      </c>
      <c r="N79" s="10">
        <v>2736683.5330188898</v>
      </c>
      <c r="O79" s="23">
        <f t="shared" si="9"/>
        <v>-3860.6799528500997</v>
      </c>
      <c r="P79" s="10">
        <v>17777888.610096801</v>
      </c>
      <c r="Q79" s="10">
        <v>17848166.481868099</v>
      </c>
      <c r="R79" s="23">
        <f t="shared" si="10"/>
        <v>70277.871771298349</v>
      </c>
      <c r="S79" s="23">
        <f t="shared" si="11"/>
        <v>74138.551724199206</v>
      </c>
    </row>
    <row r="80" spans="1:19" ht="27.6">
      <c r="A80" t="s">
        <v>242</v>
      </c>
      <c r="B80" s="14" t="s">
        <v>244</v>
      </c>
      <c r="C80">
        <v>2025</v>
      </c>
      <c r="D80" s="10">
        <v>1067131.62661746</v>
      </c>
      <c r="E80" s="10">
        <v>1067480.8263016201</v>
      </c>
      <c r="F80" s="23">
        <f t="shared" si="6"/>
        <v>349.19968416006304</v>
      </c>
      <c r="G80" s="10">
        <v>1310435.46710376</v>
      </c>
      <c r="H80" s="10">
        <v>1310435.46710376</v>
      </c>
      <c r="I80" s="23">
        <f t="shared" si="7"/>
        <v>0</v>
      </c>
      <c r="J80" s="10">
        <v>13781983.7384941</v>
      </c>
      <c r="K80" s="10">
        <v>13787600.058176501</v>
      </c>
      <c r="L80" s="23">
        <f t="shared" si="8"/>
        <v>5616.3196824006736</v>
      </c>
      <c r="M80" s="10">
        <v>2532802.7364939498</v>
      </c>
      <c r="N80" s="10">
        <v>2532778.0562727</v>
      </c>
      <c r="O80" s="23">
        <f t="shared" si="9"/>
        <v>-24.680221249815077</v>
      </c>
      <c r="P80" s="10">
        <v>16314786.474988</v>
      </c>
      <c r="Q80" s="10">
        <v>16320378.114449199</v>
      </c>
      <c r="R80" s="23">
        <f t="shared" si="10"/>
        <v>5591.6394611988217</v>
      </c>
      <c r="S80" s="23">
        <f t="shared" si="11"/>
        <v>5616.3196824006736</v>
      </c>
    </row>
    <row r="81" spans="1:19" ht="27.6">
      <c r="A81" t="s">
        <v>242</v>
      </c>
      <c r="B81" s="14" t="s">
        <v>244</v>
      </c>
      <c r="C81">
        <v>2026</v>
      </c>
      <c r="D81" s="10">
        <v>987620.30678743403</v>
      </c>
      <c r="E81" s="10">
        <v>988264.00625599199</v>
      </c>
      <c r="F81" s="23">
        <f t="shared" si="6"/>
        <v>643.6994685579557</v>
      </c>
      <c r="G81" s="10">
        <v>1335504.3491199899</v>
      </c>
      <c r="H81" s="10">
        <v>1335499.77531644</v>
      </c>
      <c r="I81" s="23">
        <f t="shared" si="7"/>
        <v>-4.5738035498652607</v>
      </c>
      <c r="J81" s="10">
        <v>13267841.038868399</v>
      </c>
      <c r="K81" s="10">
        <v>13278266.4787963</v>
      </c>
      <c r="L81" s="23">
        <f t="shared" si="8"/>
        <v>10425.43992790021</v>
      </c>
      <c r="M81" s="10">
        <v>2503183.6110623898</v>
      </c>
      <c r="N81" s="10">
        <v>2503113.8082951298</v>
      </c>
      <c r="O81" s="23">
        <f t="shared" si="9"/>
        <v>-69.80276726000011</v>
      </c>
      <c r="P81" s="10">
        <v>15771024.649930799</v>
      </c>
      <c r="Q81" s="10">
        <v>15781380.2870914</v>
      </c>
      <c r="R81" s="23">
        <f t="shared" si="10"/>
        <v>10355.637160601094</v>
      </c>
      <c r="S81" s="23">
        <f t="shared" si="11"/>
        <v>10425.43992790021</v>
      </c>
    </row>
    <row r="82" spans="1:19" ht="27.6">
      <c r="A82" t="s">
        <v>242</v>
      </c>
      <c r="B82" s="14" t="s">
        <v>244</v>
      </c>
      <c r="C82">
        <v>2027</v>
      </c>
      <c r="D82" s="10">
        <v>948664.19480374001</v>
      </c>
      <c r="E82" s="10">
        <v>949562.21612471004</v>
      </c>
      <c r="F82" s="23">
        <f t="shared" si="6"/>
        <v>898.0213209700305</v>
      </c>
      <c r="G82" s="10">
        <v>1363167.33948573</v>
      </c>
      <c r="H82" s="10">
        <v>1363154.3295399901</v>
      </c>
      <c r="I82" s="23">
        <f t="shared" si="7"/>
        <v>-13.009945739991963</v>
      </c>
      <c r="J82" s="10">
        <v>12977378.961300099</v>
      </c>
      <c r="K82" s="10">
        <v>12992035.373119799</v>
      </c>
      <c r="L82" s="23">
        <f t="shared" si="8"/>
        <v>14656.411819700152</v>
      </c>
      <c r="M82" s="10">
        <v>2483539.2285944498</v>
      </c>
      <c r="N82" s="10">
        <v>2483407.0751191298</v>
      </c>
      <c r="O82" s="23">
        <f t="shared" si="9"/>
        <v>-132.15347531996667</v>
      </c>
      <c r="P82" s="10">
        <v>15460918.1898946</v>
      </c>
      <c r="Q82" s="10">
        <v>15475442.4482389</v>
      </c>
      <c r="R82" s="23">
        <f t="shared" si="10"/>
        <v>14524.258344300091</v>
      </c>
      <c r="S82" s="23">
        <f t="shared" si="11"/>
        <v>14656.411819700152</v>
      </c>
    </row>
    <row r="83" spans="1:19" ht="27.6">
      <c r="A83" t="s">
        <v>242</v>
      </c>
      <c r="B83" s="14" t="s">
        <v>244</v>
      </c>
      <c r="C83">
        <v>2028</v>
      </c>
      <c r="D83" s="10">
        <v>926030.52856340504</v>
      </c>
      <c r="E83" s="10">
        <v>927155.12728270504</v>
      </c>
      <c r="F83" s="23">
        <f t="shared" si="6"/>
        <v>1124.5987193000037</v>
      </c>
      <c r="G83" s="10">
        <v>1392236.0012922599</v>
      </c>
      <c r="H83" s="10">
        <v>1392211.21828385</v>
      </c>
      <c r="I83" s="23">
        <f t="shared" si="7"/>
        <v>-24.783008409896865</v>
      </c>
      <c r="J83" s="10">
        <v>12794207.7537749</v>
      </c>
      <c r="K83" s="10">
        <v>12812693.712838899</v>
      </c>
      <c r="L83" s="23">
        <f t="shared" si="8"/>
        <v>18485.959063999355</v>
      </c>
      <c r="M83" s="10">
        <v>2471043.0133452401</v>
      </c>
      <c r="N83" s="10">
        <v>2470833.5637709401</v>
      </c>
      <c r="O83" s="23">
        <f t="shared" si="9"/>
        <v>-209.44957430008799</v>
      </c>
      <c r="P83" s="10">
        <v>15265250.767120101</v>
      </c>
      <c r="Q83" s="10">
        <v>15283527.276609899</v>
      </c>
      <c r="R83" s="23">
        <f t="shared" si="10"/>
        <v>18276.509489798918</v>
      </c>
      <c r="S83" s="23">
        <f t="shared" si="11"/>
        <v>18485.959063999355</v>
      </c>
    </row>
    <row r="84" spans="1:19" ht="27.6">
      <c r="A84" t="s">
        <v>242</v>
      </c>
      <c r="B84" s="14" t="s">
        <v>244</v>
      </c>
      <c r="C84">
        <v>2029</v>
      </c>
      <c r="D84" s="10">
        <v>913444.75141539495</v>
      </c>
      <c r="E84" s="10">
        <v>914778.27531635005</v>
      </c>
      <c r="F84" s="23">
        <f t="shared" si="6"/>
        <v>1333.5239009551005</v>
      </c>
      <c r="G84" s="10">
        <v>1422250.8395704301</v>
      </c>
      <c r="H84" s="10">
        <v>1422211.3101251801</v>
      </c>
      <c r="I84" s="23">
        <f t="shared" si="7"/>
        <v>-39.529445250052959</v>
      </c>
      <c r="J84" s="10">
        <v>12692785.4747079</v>
      </c>
      <c r="K84" s="10">
        <v>12714849.6009512</v>
      </c>
      <c r="L84" s="23">
        <f t="shared" si="8"/>
        <v>22064.126243300736</v>
      </c>
      <c r="M84" s="10">
        <v>2464002.3153582402</v>
      </c>
      <c r="N84" s="10">
        <v>2463702.1386837601</v>
      </c>
      <c r="O84" s="23">
        <f t="shared" si="9"/>
        <v>-300.17667448008433</v>
      </c>
      <c r="P84" s="10">
        <v>15156787.790066101</v>
      </c>
      <c r="Q84" s="10">
        <v>15178551.739634899</v>
      </c>
      <c r="R84" s="23">
        <f t="shared" si="10"/>
        <v>21763.949568798766</v>
      </c>
      <c r="S84" s="23">
        <f t="shared" si="11"/>
        <v>22064.126243300736</v>
      </c>
    </row>
    <row r="85" spans="1:19" ht="27.6">
      <c r="A85" t="s">
        <v>242</v>
      </c>
      <c r="B85" s="14" t="s">
        <v>244</v>
      </c>
      <c r="C85">
        <v>2030</v>
      </c>
      <c r="D85" s="10">
        <v>907521.655168375</v>
      </c>
      <c r="E85" s="10">
        <v>909052.97456388897</v>
      </c>
      <c r="F85" s="23">
        <f t="shared" si="6"/>
        <v>1531.3193955139723</v>
      </c>
      <c r="G85" s="10">
        <v>1452928.1105255501</v>
      </c>
      <c r="H85" s="10">
        <v>1452871.08867836</v>
      </c>
      <c r="I85" s="23">
        <f t="shared" si="7"/>
        <v>-57.021847190102562</v>
      </c>
      <c r="J85" s="10">
        <v>12639178.1836727</v>
      </c>
      <c r="K85" s="10">
        <v>12664641.188683899</v>
      </c>
      <c r="L85" s="23">
        <f t="shared" si="8"/>
        <v>25463.005011199042</v>
      </c>
      <c r="M85" s="10">
        <v>2461288.9994902401</v>
      </c>
      <c r="N85" s="10">
        <v>2460885.6583369002</v>
      </c>
      <c r="O85" s="23">
        <f t="shared" si="9"/>
        <v>-403.34115333994851</v>
      </c>
      <c r="P85" s="10">
        <v>15100467.1831629</v>
      </c>
      <c r="Q85" s="10">
        <v>15125526.847020799</v>
      </c>
      <c r="R85" s="23">
        <f t="shared" si="10"/>
        <v>25059.663857899606</v>
      </c>
      <c r="S85" s="23">
        <f t="shared" si="11"/>
        <v>25463.005011199042</v>
      </c>
    </row>
    <row r="86" spans="1:19" ht="27.6">
      <c r="A86" t="s">
        <v>242</v>
      </c>
      <c r="B86" s="14" t="s">
        <v>244</v>
      </c>
      <c r="C86">
        <v>2031</v>
      </c>
      <c r="D86" s="10">
        <v>905322.44149696</v>
      </c>
      <c r="E86" s="10">
        <v>907044.24313282105</v>
      </c>
      <c r="F86" s="23">
        <f t="shared" si="6"/>
        <v>1721.8016358610475</v>
      </c>
      <c r="G86" s="10">
        <v>1483912.5007651199</v>
      </c>
      <c r="H86" s="10">
        <v>1483835.37174252</v>
      </c>
      <c r="I86" s="23">
        <f t="shared" si="7"/>
        <v>-77.129022599896416</v>
      </c>
      <c r="J86" s="10">
        <v>12627277.5083903</v>
      </c>
      <c r="K86" s="10">
        <v>12656049.522959501</v>
      </c>
      <c r="L86" s="23">
        <f t="shared" si="8"/>
        <v>28772.014569200575</v>
      </c>
      <c r="M86" s="10">
        <v>2462292.54916124</v>
      </c>
      <c r="N86" s="10">
        <v>2461774.27454268</v>
      </c>
      <c r="O86" s="23">
        <f t="shared" si="9"/>
        <v>-518.27461855998263</v>
      </c>
      <c r="P86" s="10">
        <v>15089570.057551499</v>
      </c>
      <c r="Q86" s="10">
        <v>15117823.7975021</v>
      </c>
      <c r="R86" s="23">
        <f t="shared" si="10"/>
        <v>28253.739950601012</v>
      </c>
      <c r="S86" s="23">
        <f t="shared" si="11"/>
        <v>28772.014569200575</v>
      </c>
    </row>
    <row r="87" spans="1:19" ht="27.6">
      <c r="A87" t="s">
        <v>242</v>
      </c>
      <c r="B87" s="14" t="s">
        <v>244</v>
      </c>
      <c r="C87">
        <v>2032</v>
      </c>
      <c r="D87" s="10">
        <v>906960.16027769702</v>
      </c>
      <c r="E87" s="10">
        <v>908870.87748812605</v>
      </c>
      <c r="F87" s="23">
        <f t="shared" si="6"/>
        <v>1910.7172104290221</v>
      </c>
      <c r="G87" s="10">
        <v>1515038.0488914701</v>
      </c>
      <c r="H87" s="10">
        <v>1514938.2723741599</v>
      </c>
      <c r="I87" s="23">
        <f t="shared" si="7"/>
        <v>-99.77651731017977</v>
      </c>
      <c r="J87" s="10">
        <v>12644586.9681789</v>
      </c>
      <c r="K87" s="10">
        <v>12676617.2949754</v>
      </c>
      <c r="L87" s="23">
        <f t="shared" si="8"/>
        <v>32030.326796500012</v>
      </c>
      <c r="M87" s="10">
        <v>2466337.8293788899</v>
      </c>
      <c r="N87" s="10">
        <v>2465693.0945592201</v>
      </c>
      <c r="O87" s="23">
        <f t="shared" si="9"/>
        <v>-644.73481966974214</v>
      </c>
      <c r="P87" s="10">
        <v>15110924.797557799</v>
      </c>
      <c r="Q87" s="10">
        <v>15142310.389534701</v>
      </c>
      <c r="R87" s="23">
        <f t="shared" si="10"/>
        <v>31385.591976901516</v>
      </c>
      <c r="S87" s="23">
        <f t="shared" si="11"/>
        <v>32030.326796500012</v>
      </c>
    </row>
    <row r="88" spans="1:19" ht="27.6">
      <c r="A88" t="s">
        <v>242</v>
      </c>
      <c r="B88" s="14" t="s">
        <v>244</v>
      </c>
      <c r="C88">
        <v>2033</v>
      </c>
      <c r="D88" s="10">
        <v>911466.25909711199</v>
      </c>
      <c r="E88" s="10">
        <v>913563.02322045399</v>
      </c>
      <c r="F88" s="23">
        <f t="shared" si="6"/>
        <v>2096.7641233419999</v>
      </c>
      <c r="G88" s="10">
        <v>1546187.3269782299</v>
      </c>
      <c r="H88" s="10">
        <v>1546062.3441206701</v>
      </c>
      <c r="I88" s="23">
        <f t="shared" si="7"/>
        <v>-124.9828575598076</v>
      </c>
      <c r="J88" s="10">
        <v>12682989.0680058</v>
      </c>
      <c r="K88" s="10">
        <v>12718239.909793001</v>
      </c>
      <c r="L88" s="23">
        <f t="shared" si="8"/>
        <v>35250.841787200421</v>
      </c>
      <c r="M88" s="10">
        <v>2472918.69969163</v>
      </c>
      <c r="N88" s="10">
        <v>2472136.3291573399</v>
      </c>
      <c r="O88" s="23">
        <f t="shared" si="9"/>
        <v>-782.37053429009393</v>
      </c>
      <c r="P88" s="10">
        <v>15155907.767697399</v>
      </c>
      <c r="Q88" s="10">
        <v>15190376.2389504</v>
      </c>
      <c r="R88" s="23">
        <f t="shared" si="10"/>
        <v>34468.4712530002</v>
      </c>
      <c r="S88" s="23">
        <f t="shared" si="11"/>
        <v>35250.841787200421</v>
      </c>
    </row>
    <row r="89" spans="1:19" ht="27.6">
      <c r="A89" t="s">
        <v>242</v>
      </c>
      <c r="B89" s="14" t="s">
        <v>244</v>
      </c>
      <c r="C89">
        <v>2034</v>
      </c>
      <c r="D89" s="10">
        <v>918440.05868690601</v>
      </c>
      <c r="E89" s="10">
        <v>920723.39018158906</v>
      </c>
      <c r="F89" s="23">
        <f t="shared" si="6"/>
        <v>2283.3314946830506</v>
      </c>
      <c r="G89" s="10">
        <v>1577563.2247399499</v>
      </c>
      <c r="H89" s="10">
        <v>1577410.5030475501</v>
      </c>
      <c r="I89" s="23">
        <f t="shared" si="7"/>
        <v>-152.72169239982031</v>
      </c>
      <c r="J89" s="10">
        <v>12754840.796156401</v>
      </c>
      <c r="K89" s="10">
        <v>12793363.473794701</v>
      </c>
      <c r="L89" s="23">
        <f t="shared" si="8"/>
        <v>38522.677638299763</v>
      </c>
      <c r="M89" s="10">
        <v>2481646.2635333901</v>
      </c>
      <c r="N89" s="10">
        <v>2480715.1941246698</v>
      </c>
      <c r="O89" s="23">
        <f t="shared" si="9"/>
        <v>-931.06940872035921</v>
      </c>
      <c r="P89" s="10">
        <v>15236487.059689799</v>
      </c>
      <c r="Q89" s="10">
        <v>15274078.6679193</v>
      </c>
      <c r="R89" s="23">
        <f t="shared" si="10"/>
        <v>37591.608229501173</v>
      </c>
      <c r="S89" s="23">
        <f t="shared" si="11"/>
        <v>38522.677638299763</v>
      </c>
    </row>
    <row r="90" spans="1:19" ht="27.6">
      <c r="A90" t="s">
        <v>242</v>
      </c>
      <c r="B90" s="14" t="s">
        <v>244</v>
      </c>
      <c r="C90">
        <v>2035</v>
      </c>
      <c r="D90" s="10">
        <v>927604.53144440602</v>
      </c>
      <c r="E90" s="10">
        <v>930075.423534506</v>
      </c>
      <c r="F90" s="23">
        <f t="shared" si="6"/>
        <v>2470.8920900999801</v>
      </c>
      <c r="G90" s="10">
        <v>1609267.380746</v>
      </c>
      <c r="H90" s="10">
        <v>1609084.37329795</v>
      </c>
      <c r="I90" s="23">
        <f t="shared" si="7"/>
        <v>-183.00744804996066</v>
      </c>
      <c r="J90" s="10">
        <v>12843274.668566201</v>
      </c>
      <c r="K90" s="10">
        <v>12885097.6151483</v>
      </c>
      <c r="L90" s="23">
        <f t="shared" si="8"/>
        <v>41822.946582099423</v>
      </c>
      <c r="M90" s="10">
        <v>2492175.4351536599</v>
      </c>
      <c r="N90" s="10">
        <v>2491084.7170732799</v>
      </c>
      <c r="O90" s="23">
        <f t="shared" si="9"/>
        <v>-1090.7180803800002</v>
      </c>
      <c r="P90" s="10">
        <v>15335450.103719899</v>
      </c>
      <c r="Q90" s="10">
        <v>15376182.332221599</v>
      </c>
      <c r="R90" s="23">
        <f t="shared" si="10"/>
        <v>40732.228501699865</v>
      </c>
      <c r="S90" s="23">
        <f t="shared" si="11"/>
        <v>41822.946582099423</v>
      </c>
    </row>
    <row r="91" spans="1:19" ht="27.6">
      <c r="A91" t="s">
        <v>242</v>
      </c>
      <c r="B91" s="14" t="s">
        <v>244</v>
      </c>
      <c r="C91">
        <v>2036</v>
      </c>
      <c r="D91" s="10">
        <v>938973.581386504</v>
      </c>
      <c r="E91" s="10">
        <v>941635.34241200495</v>
      </c>
      <c r="F91" s="23">
        <f t="shared" si="6"/>
        <v>2661.7610255009495</v>
      </c>
      <c r="G91" s="10">
        <v>1641306.5028546299</v>
      </c>
      <c r="H91" s="10">
        <v>1641090.6390387099</v>
      </c>
      <c r="I91" s="23">
        <f t="shared" si="7"/>
        <v>-215.86381591996178</v>
      </c>
      <c r="J91" s="10">
        <v>12948898.2861955</v>
      </c>
      <c r="K91" s="10">
        <v>12994091.2884183</v>
      </c>
      <c r="L91" s="23">
        <f t="shared" si="8"/>
        <v>45193.002222800627</v>
      </c>
      <c r="M91" s="10">
        <v>2504159.35528671</v>
      </c>
      <c r="N91" s="10">
        <v>2502898.0226320499</v>
      </c>
      <c r="O91" s="23">
        <f t="shared" si="9"/>
        <v>-1261.332654660102</v>
      </c>
      <c r="P91" s="10">
        <v>15453057.6414822</v>
      </c>
      <c r="Q91" s="10">
        <v>15496989.3110504</v>
      </c>
      <c r="R91" s="23">
        <f t="shared" si="10"/>
        <v>43931.669568199664</v>
      </c>
      <c r="S91" s="23">
        <f t="shared" si="11"/>
        <v>45193.002222800627</v>
      </c>
    </row>
    <row r="92" spans="1:19" ht="27.6">
      <c r="A92" t="s">
        <v>242</v>
      </c>
      <c r="B92" s="14" t="s">
        <v>244</v>
      </c>
      <c r="C92">
        <v>2037</v>
      </c>
      <c r="D92" s="10">
        <v>951892.98066051502</v>
      </c>
      <c r="E92" s="10">
        <v>954747.29726063705</v>
      </c>
      <c r="F92" s="23">
        <f t="shared" si="6"/>
        <v>2854.3166001220234</v>
      </c>
      <c r="G92" s="10">
        <v>1673616.85192772</v>
      </c>
      <c r="H92" s="10">
        <v>1673365.51825122</v>
      </c>
      <c r="I92" s="23">
        <f t="shared" si="7"/>
        <v>-251.3336765000131</v>
      </c>
      <c r="J92" s="10">
        <v>13065514.1955537</v>
      </c>
      <c r="K92" s="10">
        <v>13114148.947138101</v>
      </c>
      <c r="L92" s="23">
        <f t="shared" si="8"/>
        <v>48634.751584401354</v>
      </c>
      <c r="M92" s="10">
        <v>2517361.94036844</v>
      </c>
      <c r="N92" s="10">
        <v>2515919.1748640202</v>
      </c>
      <c r="O92" s="23">
        <f t="shared" si="9"/>
        <v>-1442.7655044198036</v>
      </c>
      <c r="P92" s="10">
        <v>15582876.1359221</v>
      </c>
      <c r="Q92" s="10">
        <v>15630068.122002199</v>
      </c>
      <c r="R92" s="23">
        <f t="shared" si="10"/>
        <v>47191.986080098897</v>
      </c>
      <c r="S92" s="23">
        <f t="shared" si="11"/>
        <v>48634.751584401354</v>
      </c>
    </row>
    <row r="93" spans="1:19" ht="27.6">
      <c r="A93" t="s">
        <v>242</v>
      </c>
      <c r="B93" s="14" t="s">
        <v>244</v>
      </c>
      <c r="C93">
        <v>2038</v>
      </c>
      <c r="D93" s="10">
        <v>966037.45487307897</v>
      </c>
      <c r="E93" s="10">
        <v>969086.36666610895</v>
      </c>
      <c r="F93" s="23">
        <f t="shared" si="6"/>
        <v>3048.9117930299835</v>
      </c>
      <c r="G93" s="10">
        <v>1706446.3825890799</v>
      </c>
      <c r="H93" s="10">
        <v>1706156.96350708</v>
      </c>
      <c r="I93" s="23">
        <f t="shared" si="7"/>
        <v>-289.41908199992031</v>
      </c>
      <c r="J93" s="10">
        <v>13193805.143413</v>
      </c>
      <c r="K93" s="10">
        <v>13245966.042685101</v>
      </c>
      <c r="L93" s="23">
        <f t="shared" si="8"/>
        <v>52160.899272101</v>
      </c>
      <c r="M93" s="10">
        <v>2531635.3475108799</v>
      </c>
      <c r="N93" s="10">
        <v>2530000.4411746599</v>
      </c>
      <c r="O93" s="23">
        <f t="shared" si="9"/>
        <v>-1634.9063362199813</v>
      </c>
      <c r="P93" s="10">
        <v>15725440.4909239</v>
      </c>
      <c r="Q93" s="10">
        <v>15775966.483859699</v>
      </c>
      <c r="R93" s="23">
        <f t="shared" si="10"/>
        <v>50525.992935799062</v>
      </c>
      <c r="S93" s="23">
        <f t="shared" si="11"/>
        <v>52160.899272101</v>
      </c>
    </row>
    <row r="94" spans="1:19" ht="27.6">
      <c r="A94" t="s">
        <v>242</v>
      </c>
      <c r="B94" s="14" t="s">
        <v>244</v>
      </c>
      <c r="C94">
        <v>2039</v>
      </c>
      <c r="D94" s="10">
        <v>981710.36497970799</v>
      </c>
      <c r="E94" s="10">
        <v>984958.04233238904</v>
      </c>
      <c r="F94" s="23">
        <f t="shared" si="6"/>
        <v>3247.6773526810575</v>
      </c>
      <c r="G94" s="10">
        <v>1739477.3215294499</v>
      </c>
      <c r="H94" s="10">
        <v>1739147.19885034</v>
      </c>
      <c r="I94" s="23">
        <f t="shared" si="7"/>
        <v>-330.12267910991795</v>
      </c>
      <c r="J94" s="10">
        <v>13332013.643510999</v>
      </c>
      <c r="K94" s="10">
        <v>13387796.965280799</v>
      </c>
      <c r="L94" s="23">
        <f t="shared" si="8"/>
        <v>55783.321769800037</v>
      </c>
      <c r="M94" s="10">
        <v>2546737.81327629</v>
      </c>
      <c r="N94" s="10">
        <v>2544900.0622273101</v>
      </c>
      <c r="O94" s="23">
        <f t="shared" si="9"/>
        <v>-1837.7510489798151</v>
      </c>
      <c r="P94" s="10">
        <v>15878751.456787299</v>
      </c>
      <c r="Q94" s="10">
        <v>15932697.0275081</v>
      </c>
      <c r="R94" s="23">
        <f t="shared" si="10"/>
        <v>53945.57072080113</v>
      </c>
      <c r="S94" s="23">
        <f t="shared" si="11"/>
        <v>55783.321769800037</v>
      </c>
    </row>
    <row r="95" spans="1:19" ht="27.6">
      <c r="A95" t="s">
        <v>242</v>
      </c>
      <c r="B95" s="14" t="s">
        <v>244</v>
      </c>
      <c r="C95">
        <v>2040</v>
      </c>
      <c r="D95" s="10">
        <v>997891.55958837399</v>
      </c>
      <c r="E95" s="10">
        <v>1001338.68824513</v>
      </c>
      <c r="F95" s="23">
        <f t="shared" si="6"/>
        <v>3447.1286567560164</v>
      </c>
      <c r="G95" s="10">
        <v>1772592.04234819</v>
      </c>
      <c r="H95" s="10">
        <v>1772218.56750507</v>
      </c>
      <c r="I95" s="23">
        <f t="shared" si="7"/>
        <v>-373.47484311996959</v>
      </c>
      <c r="J95" s="10">
        <v>13472103.4682233</v>
      </c>
      <c r="K95" s="10">
        <v>13531572.1573464</v>
      </c>
      <c r="L95" s="23">
        <f t="shared" si="8"/>
        <v>59468.68912309967</v>
      </c>
      <c r="M95" s="10">
        <v>2562605.6165812998</v>
      </c>
      <c r="N95" s="10">
        <v>2560554.5086399498</v>
      </c>
      <c r="O95" s="23">
        <f t="shared" si="9"/>
        <v>-2051.1079413499683</v>
      </c>
      <c r="P95" s="10">
        <v>16034709.0848046</v>
      </c>
      <c r="Q95" s="10">
        <v>16092126.6659863</v>
      </c>
      <c r="R95" s="23">
        <f t="shared" si="10"/>
        <v>57417.58118169941</v>
      </c>
      <c r="S95" s="23">
        <f t="shared" si="11"/>
        <v>59468.68912309967</v>
      </c>
    </row>
    <row r="96" spans="1:19" ht="27.6">
      <c r="A96" t="s">
        <v>242</v>
      </c>
      <c r="B96" s="14" t="s">
        <v>244</v>
      </c>
      <c r="C96">
        <v>2041</v>
      </c>
      <c r="D96" s="10">
        <v>1014857.07039647</v>
      </c>
      <c r="E96" s="10">
        <v>1018505.56120716</v>
      </c>
      <c r="F96" s="23">
        <f t="shared" si="6"/>
        <v>3648.490810689982</v>
      </c>
      <c r="G96" s="10">
        <v>1805672.3796625601</v>
      </c>
      <c r="H96" s="10">
        <v>1805252.92460674</v>
      </c>
      <c r="I96" s="23">
        <f t="shared" si="7"/>
        <v>-419.45505582005717</v>
      </c>
      <c r="J96" s="10">
        <v>13618044.0819357</v>
      </c>
      <c r="K96" s="10">
        <v>13681285.7749561</v>
      </c>
      <c r="L96" s="23">
        <f t="shared" si="8"/>
        <v>63241.69302039966</v>
      </c>
      <c r="M96" s="10">
        <v>2579110.6873602802</v>
      </c>
      <c r="N96" s="10">
        <v>2576835.8424541601</v>
      </c>
      <c r="O96" s="23">
        <f t="shared" si="9"/>
        <v>-2274.8449061200954</v>
      </c>
      <c r="P96" s="10">
        <v>16197154.769295899</v>
      </c>
      <c r="Q96" s="10">
        <v>16258121.6174102</v>
      </c>
      <c r="R96" s="23">
        <f t="shared" si="10"/>
        <v>60966.848114300519</v>
      </c>
      <c r="S96" s="23">
        <f t="shared" si="11"/>
        <v>63241.69302039966</v>
      </c>
    </row>
    <row r="97" spans="1:19" ht="27.6">
      <c r="A97" t="s">
        <v>242</v>
      </c>
      <c r="B97" s="14" t="s">
        <v>244</v>
      </c>
      <c r="C97">
        <v>2042</v>
      </c>
      <c r="D97" s="10">
        <v>1032409.96077679</v>
      </c>
      <c r="E97" s="10">
        <v>1036259.738796</v>
      </c>
      <c r="F97" s="23">
        <f t="shared" si="6"/>
        <v>3849.7780192099744</v>
      </c>
      <c r="G97" s="10">
        <v>1838656.5326659901</v>
      </c>
      <c r="H97" s="10">
        <v>1838188.4852774199</v>
      </c>
      <c r="I97" s="23">
        <f t="shared" si="7"/>
        <v>-468.04738857015036</v>
      </c>
      <c r="J97" s="10">
        <v>13766973.6325748</v>
      </c>
      <c r="K97" s="10">
        <v>13834068.0419889</v>
      </c>
      <c r="L97" s="23">
        <f t="shared" si="8"/>
        <v>67094.409414099529</v>
      </c>
      <c r="M97" s="10">
        <v>2596151.41796203</v>
      </c>
      <c r="N97" s="10">
        <v>2593642.7030007299</v>
      </c>
      <c r="O97" s="23">
        <f t="shared" si="9"/>
        <v>-2508.7149613001384</v>
      </c>
      <c r="P97" s="10">
        <v>16363125.050536901</v>
      </c>
      <c r="Q97" s="10">
        <v>16427710.7449896</v>
      </c>
      <c r="R97" s="23">
        <f t="shared" si="10"/>
        <v>64585.694452699274</v>
      </c>
      <c r="S97" s="23">
        <f t="shared" si="11"/>
        <v>67094.409414099529</v>
      </c>
    </row>
    <row r="98" spans="1:19" ht="27.6">
      <c r="A98" t="s">
        <v>242</v>
      </c>
      <c r="B98" s="14" t="s">
        <v>244</v>
      </c>
      <c r="C98">
        <v>2043</v>
      </c>
      <c r="D98" s="10">
        <v>1050327.1771221401</v>
      </c>
      <c r="E98" s="10">
        <v>1054378.00710536</v>
      </c>
      <c r="F98" s="23">
        <f t="shared" si="6"/>
        <v>4050.82998321997</v>
      </c>
      <c r="G98" s="10">
        <v>1871474.46555096</v>
      </c>
      <c r="H98" s="10">
        <v>1870955.26888352</v>
      </c>
      <c r="I98" s="23">
        <f t="shared" si="7"/>
        <v>-519.19666744000278</v>
      </c>
      <c r="J98" s="10">
        <v>13917739.9324839</v>
      </c>
      <c r="K98" s="10">
        <v>13988769.200849099</v>
      </c>
      <c r="L98" s="23">
        <f t="shared" si="8"/>
        <v>71029.268365198746</v>
      </c>
      <c r="M98" s="10">
        <v>2613661.8577152598</v>
      </c>
      <c r="N98" s="10">
        <v>2610909.37164379</v>
      </c>
      <c r="O98" s="23">
        <f t="shared" si="9"/>
        <v>-2752.4860714697279</v>
      </c>
      <c r="P98" s="10">
        <v>16531401.7901992</v>
      </c>
      <c r="Q98" s="10">
        <v>16599678.572492899</v>
      </c>
      <c r="R98" s="23">
        <f t="shared" si="10"/>
        <v>68276.782293699682</v>
      </c>
      <c r="S98" s="23">
        <f t="shared" si="11"/>
        <v>71029.268365198746</v>
      </c>
    </row>
    <row r="99" spans="1:19" ht="27.6">
      <c r="A99" t="s">
        <v>242</v>
      </c>
      <c r="B99" s="14" t="s">
        <v>244</v>
      </c>
      <c r="C99">
        <v>2044</v>
      </c>
      <c r="D99" s="10">
        <v>1068676.7877100599</v>
      </c>
      <c r="E99" s="10">
        <v>1072929.3761392499</v>
      </c>
      <c r="F99" s="23">
        <f t="shared" si="6"/>
        <v>4252.5884291899856</v>
      </c>
      <c r="G99" s="10">
        <v>1904065.25734792</v>
      </c>
      <c r="H99" s="10">
        <v>1903492.4042016801</v>
      </c>
      <c r="I99" s="23">
        <f t="shared" si="7"/>
        <v>-572.85314623988234</v>
      </c>
      <c r="J99" s="10">
        <v>14071976.705765599</v>
      </c>
      <c r="K99" s="10">
        <v>14147019.8129717</v>
      </c>
      <c r="L99" s="23">
        <f t="shared" si="8"/>
        <v>75043.107206100598</v>
      </c>
      <c r="M99" s="10">
        <v>2631556.5409039902</v>
      </c>
      <c r="N99" s="10">
        <v>2628550.5495148799</v>
      </c>
      <c r="O99" s="23">
        <f t="shared" si="9"/>
        <v>-3005.9913891102187</v>
      </c>
      <c r="P99" s="10">
        <v>16703533.2466696</v>
      </c>
      <c r="Q99" s="10">
        <v>16775570.362486601</v>
      </c>
      <c r="R99" s="23">
        <f t="shared" si="10"/>
        <v>72037.115817001089</v>
      </c>
      <c r="S99" s="23">
        <f t="shared" si="11"/>
        <v>75043.107206100598</v>
      </c>
    </row>
    <row r="100" spans="1:19" ht="27.6">
      <c r="A100" t="s">
        <v>242</v>
      </c>
      <c r="B100" s="14" t="s">
        <v>244</v>
      </c>
      <c r="C100">
        <v>2045</v>
      </c>
      <c r="D100" s="10">
        <v>1087729.6879229699</v>
      </c>
      <c r="E100" s="10">
        <v>1092185.2477510299</v>
      </c>
      <c r="F100" s="23">
        <f t="shared" si="6"/>
        <v>4455.5598280599806</v>
      </c>
      <c r="G100" s="10">
        <v>1936358.8101606399</v>
      </c>
      <c r="H100" s="10">
        <v>1935729.8282681201</v>
      </c>
      <c r="I100" s="23">
        <f t="shared" si="7"/>
        <v>-628.98189251986332</v>
      </c>
      <c r="J100" s="10">
        <v>14229353.819330599</v>
      </c>
      <c r="K100" s="10">
        <v>14308477.831449</v>
      </c>
      <c r="L100" s="23">
        <f t="shared" si="8"/>
        <v>79124.012118401006</v>
      </c>
      <c r="M100" s="10">
        <v>2649684.2247647899</v>
      </c>
      <c r="N100" s="10">
        <v>2646415.1979440101</v>
      </c>
      <c r="O100" s="23">
        <f t="shared" si="9"/>
        <v>-3269.0268207797781</v>
      </c>
      <c r="P100" s="10">
        <v>16879038.044095401</v>
      </c>
      <c r="Q100" s="10">
        <v>16954893.029392999</v>
      </c>
      <c r="R100" s="23">
        <f t="shared" si="10"/>
        <v>75854.985297597945</v>
      </c>
      <c r="S100" s="23">
        <f t="shared" si="11"/>
        <v>79124.012118401006</v>
      </c>
    </row>
    <row r="101" spans="1:19" ht="27.6">
      <c r="A101" t="s">
        <v>242</v>
      </c>
      <c r="B101" s="14" t="s">
        <v>244</v>
      </c>
      <c r="C101">
        <v>2046</v>
      </c>
      <c r="D101" s="10">
        <v>1107224.05827745</v>
      </c>
      <c r="E101" s="10">
        <v>1111881.2684410501</v>
      </c>
      <c r="F101" s="23">
        <f t="shared" si="6"/>
        <v>4657.2101636000443</v>
      </c>
      <c r="G101" s="10">
        <v>1968269.6486935299</v>
      </c>
      <c r="H101" s="10">
        <v>1967582.1054908701</v>
      </c>
      <c r="I101" s="23">
        <f t="shared" si="7"/>
        <v>-687.54320265981369</v>
      </c>
      <c r="J101" s="10">
        <v>14387067.4955422</v>
      </c>
      <c r="K101" s="10">
        <v>14470300.1656259</v>
      </c>
      <c r="L101" s="23">
        <f t="shared" si="8"/>
        <v>83232.670083699748</v>
      </c>
      <c r="M101" s="10">
        <v>2667925.9710258599</v>
      </c>
      <c r="N101" s="10">
        <v>2664384.7701094202</v>
      </c>
      <c r="O101" s="23">
        <f t="shared" si="9"/>
        <v>-3541.2009164397605</v>
      </c>
      <c r="P101" s="10">
        <v>17054993.466568001</v>
      </c>
      <c r="Q101" s="10">
        <v>17134684.9357353</v>
      </c>
      <c r="R101" s="23">
        <f t="shared" si="10"/>
        <v>79691.469167299569</v>
      </c>
      <c r="S101" s="23">
        <f t="shared" si="11"/>
        <v>83232.670083699748</v>
      </c>
    </row>
    <row r="102" spans="1:19" ht="27.6">
      <c r="A102" t="s">
        <v>242</v>
      </c>
      <c r="B102" s="14" t="s">
        <v>244</v>
      </c>
      <c r="C102">
        <v>2047</v>
      </c>
      <c r="D102" s="10">
        <v>1126585.58292121</v>
      </c>
      <c r="E102" s="10">
        <v>1131441.2253272601</v>
      </c>
      <c r="F102" s="23">
        <f t="shared" si="6"/>
        <v>4855.6424060501158</v>
      </c>
      <c r="G102" s="10">
        <v>1999707.41994387</v>
      </c>
      <c r="H102" s="10">
        <v>1998958.96255833</v>
      </c>
      <c r="I102" s="23">
        <f t="shared" si="7"/>
        <v>-748.45738554000854</v>
      </c>
      <c r="J102" s="10">
        <v>14545136.343729399</v>
      </c>
      <c r="K102" s="10">
        <v>14632493.2291192</v>
      </c>
      <c r="L102" s="23">
        <f t="shared" si="8"/>
        <v>87356.885389801115</v>
      </c>
      <c r="M102" s="10">
        <v>2686265.1367034698</v>
      </c>
      <c r="N102" s="10">
        <v>2682443.0679199002</v>
      </c>
      <c r="O102" s="23">
        <f t="shared" si="9"/>
        <v>-3822.0687835696153</v>
      </c>
      <c r="P102" s="10">
        <v>17231401.480432902</v>
      </c>
      <c r="Q102" s="10">
        <v>17314936.297039099</v>
      </c>
      <c r="R102" s="23">
        <f t="shared" si="10"/>
        <v>83534.816606197506</v>
      </c>
      <c r="S102" s="23">
        <f t="shared" si="11"/>
        <v>87356.885389801115</v>
      </c>
    </row>
    <row r="103" spans="1:19" ht="27.6">
      <c r="A103" t="s">
        <v>242</v>
      </c>
      <c r="B103" s="14" t="s">
        <v>244</v>
      </c>
      <c r="C103">
        <v>2048</v>
      </c>
      <c r="D103" s="10">
        <v>1145715.6249054</v>
      </c>
      <c r="E103" s="10">
        <v>1150761.11400137</v>
      </c>
      <c r="F103" s="23">
        <f t="shared" si="6"/>
        <v>5045.489095970057</v>
      </c>
      <c r="G103" s="10">
        <v>2030631.8248071</v>
      </c>
      <c r="H103" s="10">
        <v>2029820.19324426</v>
      </c>
      <c r="I103" s="23">
        <f t="shared" si="7"/>
        <v>-811.63156283996068</v>
      </c>
      <c r="J103" s="10">
        <v>14700834.961859999</v>
      </c>
      <c r="K103" s="10">
        <v>14792197.2880254</v>
      </c>
      <c r="L103" s="23">
        <f t="shared" si="8"/>
        <v>91362.326165400445</v>
      </c>
      <c r="M103" s="10">
        <v>2704693.7707748702</v>
      </c>
      <c r="N103" s="10">
        <v>2700582.9616072699</v>
      </c>
      <c r="O103" s="23">
        <f t="shared" si="9"/>
        <v>-4110.8091676002368</v>
      </c>
      <c r="P103" s="10">
        <v>17405528.732634898</v>
      </c>
      <c r="Q103" s="10">
        <v>17492780.249632701</v>
      </c>
      <c r="R103" s="23">
        <f t="shared" si="10"/>
        <v>87251.516997803003</v>
      </c>
      <c r="S103" s="23">
        <f t="shared" si="11"/>
        <v>91362.326165400445</v>
      </c>
    </row>
    <row r="104" spans="1:19" ht="27.6">
      <c r="A104" t="s">
        <v>242</v>
      </c>
      <c r="B104" s="14" t="s">
        <v>244</v>
      </c>
      <c r="C104">
        <v>2049</v>
      </c>
      <c r="D104" s="10">
        <v>1165242.4624059901</v>
      </c>
      <c r="E104" s="10">
        <v>1170476.7182638899</v>
      </c>
      <c r="F104" s="23">
        <f t="shared" si="6"/>
        <v>5234.255857899785</v>
      </c>
      <c r="G104" s="10">
        <v>2061016.8193852501</v>
      </c>
      <c r="H104" s="10">
        <v>2060139.9049400899</v>
      </c>
      <c r="I104" s="23">
        <f t="shared" si="7"/>
        <v>-876.91444516018964</v>
      </c>
      <c r="J104" s="10">
        <v>14857598.440868299</v>
      </c>
      <c r="K104" s="10">
        <v>14953001.269786</v>
      </c>
      <c r="L104" s="23">
        <f t="shared" si="8"/>
        <v>95402.828917700797</v>
      </c>
      <c r="M104" s="10">
        <v>2723079.22338469</v>
      </c>
      <c r="N104" s="10">
        <v>2718672.1482817498</v>
      </c>
      <c r="O104" s="23">
        <f t="shared" si="9"/>
        <v>-4407.0751029402018</v>
      </c>
      <c r="P104" s="10">
        <v>17580677.664253</v>
      </c>
      <c r="Q104" s="10">
        <v>17671673.418067701</v>
      </c>
      <c r="R104" s="23">
        <f t="shared" si="10"/>
        <v>90995.753814700991</v>
      </c>
      <c r="S104" s="23">
        <f t="shared" si="11"/>
        <v>95402.828917700797</v>
      </c>
    </row>
    <row r="105" spans="1:19" ht="27.6">
      <c r="A105" t="s">
        <v>242</v>
      </c>
      <c r="B105" s="14" t="s">
        <v>244</v>
      </c>
      <c r="C105">
        <v>2050</v>
      </c>
      <c r="D105" s="10">
        <v>1184576.5955823499</v>
      </c>
      <c r="E105" s="10">
        <v>1189997.7413977699</v>
      </c>
      <c r="F105" s="23">
        <f t="shared" si="6"/>
        <v>5421.1458154199645</v>
      </c>
      <c r="G105" s="10">
        <v>2090817.1501510199</v>
      </c>
      <c r="H105" s="10">
        <v>2089872.9250026799</v>
      </c>
      <c r="I105" s="23">
        <f t="shared" si="7"/>
        <v>-944.22514833998866</v>
      </c>
      <c r="J105" s="10">
        <v>15012009.350767201</v>
      </c>
      <c r="K105" s="10">
        <v>15111482.948849199</v>
      </c>
      <c r="L105" s="23">
        <f t="shared" si="8"/>
        <v>99473.598081998527</v>
      </c>
      <c r="M105" s="10">
        <v>2741394.0953186098</v>
      </c>
      <c r="N105" s="10">
        <v>2736683.5330188898</v>
      </c>
      <c r="O105" s="23">
        <f t="shared" si="9"/>
        <v>-4710.5622997200117</v>
      </c>
      <c r="P105" s="10">
        <v>17753403.446085799</v>
      </c>
      <c r="Q105" s="10">
        <v>17848166.481868099</v>
      </c>
      <c r="R105" s="23">
        <f t="shared" si="10"/>
        <v>94763.035782299936</v>
      </c>
      <c r="S105" s="23">
        <f t="shared" si="11"/>
        <v>99473.598081998527</v>
      </c>
    </row>
    <row r="106" spans="1:19" ht="55.2">
      <c r="A106" t="s">
        <v>247</v>
      </c>
      <c r="B106" s="14" t="s">
        <v>249</v>
      </c>
      <c r="C106">
        <v>2025</v>
      </c>
      <c r="D106" s="10">
        <v>1066756.8605124201</v>
      </c>
      <c r="E106" s="10">
        <v>1067480.8263016201</v>
      </c>
      <c r="F106" s="23">
        <f t="shared" si="6"/>
        <v>723.96578920003958</v>
      </c>
      <c r="G106" s="10">
        <v>1310435.46710376</v>
      </c>
      <c r="H106" s="10">
        <v>1310435.46710376</v>
      </c>
      <c r="I106" s="23">
        <f t="shared" si="7"/>
        <v>0</v>
      </c>
      <c r="J106" s="10">
        <v>13776129.178616101</v>
      </c>
      <c r="K106" s="10">
        <v>13787600.058176501</v>
      </c>
      <c r="L106" s="23">
        <f t="shared" si="8"/>
        <v>11470.879560399801</v>
      </c>
      <c r="M106" s="10">
        <v>2532809.0115423002</v>
      </c>
      <c r="N106" s="10">
        <v>2532778.0562727</v>
      </c>
      <c r="O106" s="23">
        <f t="shared" si="9"/>
        <v>-30.955269600264728</v>
      </c>
      <c r="P106" s="10">
        <v>16308938.1901583</v>
      </c>
      <c r="Q106" s="10">
        <v>16320378.114449199</v>
      </c>
      <c r="R106" s="23">
        <f t="shared" si="10"/>
        <v>11439.924290899187</v>
      </c>
      <c r="S106" s="23">
        <f t="shared" si="11"/>
        <v>11470.879560399801</v>
      </c>
    </row>
    <row r="107" spans="1:19" ht="55.2">
      <c r="A107" t="s">
        <v>247</v>
      </c>
      <c r="B107" s="14" t="s">
        <v>249</v>
      </c>
      <c r="C107">
        <v>2026</v>
      </c>
      <c r="D107" s="10">
        <v>986915.03060183697</v>
      </c>
      <c r="E107" s="10">
        <v>988264.00625599199</v>
      </c>
      <c r="F107" s="23">
        <f t="shared" si="6"/>
        <v>1348.9756541550159</v>
      </c>
      <c r="G107" s="10">
        <v>1335507.9445901399</v>
      </c>
      <c r="H107" s="10">
        <v>1335499.77531644</v>
      </c>
      <c r="I107" s="23">
        <f t="shared" si="7"/>
        <v>-8.1692736998666078</v>
      </c>
      <c r="J107" s="10">
        <v>13256587.6256171</v>
      </c>
      <c r="K107" s="10">
        <v>13278266.4787963</v>
      </c>
      <c r="L107" s="23">
        <f t="shared" si="8"/>
        <v>21678.853179199621</v>
      </c>
      <c r="M107" s="10">
        <v>2503202.6241155001</v>
      </c>
      <c r="N107" s="10">
        <v>2503113.8082951298</v>
      </c>
      <c r="O107" s="23">
        <f t="shared" si="9"/>
        <v>-88.815820370335132</v>
      </c>
      <c r="P107" s="10">
        <v>15759790.249732601</v>
      </c>
      <c r="Q107" s="10">
        <v>15781380.2870914</v>
      </c>
      <c r="R107" s="23">
        <f t="shared" si="10"/>
        <v>21590.037358799949</v>
      </c>
      <c r="S107" s="23">
        <f t="shared" si="11"/>
        <v>21678.853179199621</v>
      </c>
    </row>
    <row r="108" spans="1:19" ht="55.2">
      <c r="A108" t="s">
        <v>247</v>
      </c>
      <c r="B108" s="14" t="s">
        <v>249</v>
      </c>
      <c r="C108">
        <v>2027</v>
      </c>
      <c r="D108" s="10">
        <v>947665.09859898698</v>
      </c>
      <c r="E108" s="10">
        <v>949562.21612471004</v>
      </c>
      <c r="F108" s="23">
        <f t="shared" si="6"/>
        <v>1897.1175257230643</v>
      </c>
      <c r="G108" s="10">
        <v>1363177.64770334</v>
      </c>
      <c r="H108" s="10">
        <v>1363154.3295399901</v>
      </c>
      <c r="I108" s="23">
        <f t="shared" si="7"/>
        <v>-23.318163349991664</v>
      </c>
      <c r="J108" s="10">
        <v>12961150.9534731</v>
      </c>
      <c r="K108" s="10">
        <v>12992035.373119799</v>
      </c>
      <c r="L108" s="23">
        <f t="shared" si="8"/>
        <v>30884.419646698982</v>
      </c>
      <c r="M108" s="10">
        <v>2483577.27272637</v>
      </c>
      <c r="N108" s="10">
        <v>2483407.0751191298</v>
      </c>
      <c r="O108" s="23">
        <f t="shared" si="9"/>
        <v>-170.19760724017397</v>
      </c>
      <c r="P108" s="10">
        <v>15444728.2261995</v>
      </c>
      <c r="Q108" s="10">
        <v>15475442.4482389</v>
      </c>
      <c r="R108" s="23">
        <f t="shared" si="10"/>
        <v>30714.222039399669</v>
      </c>
      <c r="S108" s="23">
        <f t="shared" si="11"/>
        <v>30884.419646698982</v>
      </c>
    </row>
    <row r="109" spans="1:19" ht="55.2">
      <c r="A109" t="s">
        <v>247</v>
      </c>
      <c r="B109" s="14" t="s">
        <v>249</v>
      </c>
      <c r="C109">
        <v>2028</v>
      </c>
      <c r="D109" s="10">
        <v>924767.55181058904</v>
      </c>
      <c r="E109" s="10">
        <v>927155.12728270504</v>
      </c>
      <c r="F109" s="23">
        <f t="shared" si="6"/>
        <v>2387.5754721160047</v>
      </c>
      <c r="G109" s="10">
        <v>1392255.7567973901</v>
      </c>
      <c r="H109" s="10">
        <v>1392211.21828385</v>
      </c>
      <c r="I109" s="23">
        <f t="shared" si="7"/>
        <v>-44.538513540057465</v>
      </c>
      <c r="J109" s="10">
        <v>12773389.4204608</v>
      </c>
      <c r="K109" s="10">
        <v>12812693.712838899</v>
      </c>
      <c r="L109" s="23">
        <f t="shared" si="8"/>
        <v>39304.292378099635</v>
      </c>
      <c r="M109" s="10">
        <v>2471106.0146220401</v>
      </c>
      <c r="N109" s="10">
        <v>2470833.5637709401</v>
      </c>
      <c r="O109" s="23">
        <f t="shared" si="9"/>
        <v>-272.45085110003129</v>
      </c>
      <c r="P109" s="10">
        <v>15244495.435082899</v>
      </c>
      <c r="Q109" s="10">
        <v>15283527.276609899</v>
      </c>
      <c r="R109" s="23">
        <f t="shared" si="10"/>
        <v>39031.84152700007</v>
      </c>
      <c r="S109" s="23">
        <f t="shared" si="11"/>
        <v>39304.292378099635</v>
      </c>
    </row>
    <row r="110" spans="1:19" ht="55.2">
      <c r="A110" t="s">
        <v>247</v>
      </c>
      <c r="B110" s="14" t="s">
        <v>249</v>
      </c>
      <c r="C110">
        <v>2029</v>
      </c>
      <c r="D110" s="10">
        <v>911943.05108539399</v>
      </c>
      <c r="E110" s="10">
        <v>914778.27531635005</v>
      </c>
      <c r="F110" s="23">
        <f t="shared" si="6"/>
        <v>2835.2242309560534</v>
      </c>
      <c r="G110" s="10">
        <v>1422282.4743000399</v>
      </c>
      <c r="H110" s="10">
        <v>1422211.3101251801</v>
      </c>
      <c r="I110" s="23">
        <f t="shared" si="7"/>
        <v>-71.164174859877676</v>
      </c>
      <c r="J110" s="10">
        <v>12667709.386672299</v>
      </c>
      <c r="K110" s="10">
        <v>12714849.6009512</v>
      </c>
      <c r="L110" s="23">
        <f t="shared" si="8"/>
        <v>47140.214278900996</v>
      </c>
      <c r="M110" s="10">
        <v>2464095.65173754</v>
      </c>
      <c r="N110" s="10">
        <v>2463702.1386837601</v>
      </c>
      <c r="O110" s="23">
        <f t="shared" si="9"/>
        <v>-393.51305377995595</v>
      </c>
      <c r="P110" s="10">
        <v>15131805.038409799</v>
      </c>
      <c r="Q110" s="10">
        <v>15178551.739634899</v>
      </c>
      <c r="R110" s="23">
        <f t="shared" si="10"/>
        <v>46746.701225100085</v>
      </c>
      <c r="S110" s="23">
        <f t="shared" si="11"/>
        <v>47140.214278900996</v>
      </c>
    </row>
    <row r="111" spans="1:19" ht="55.2">
      <c r="A111" t="s">
        <v>247</v>
      </c>
      <c r="B111" s="14" t="s">
        <v>249</v>
      </c>
      <c r="C111">
        <v>2030</v>
      </c>
      <c r="D111" s="10">
        <v>905807.09497624298</v>
      </c>
      <c r="E111" s="10">
        <v>909052.97456388897</v>
      </c>
      <c r="F111" s="23">
        <f t="shared" si="6"/>
        <v>3245.8795876459917</v>
      </c>
      <c r="G111" s="10">
        <v>1452973.8040931199</v>
      </c>
      <c r="H111" s="10">
        <v>1452871.08867836</v>
      </c>
      <c r="I111" s="23">
        <f t="shared" si="7"/>
        <v>-102.71541475993581</v>
      </c>
      <c r="J111" s="10">
        <v>12610188.1391629</v>
      </c>
      <c r="K111" s="10">
        <v>12664641.188683899</v>
      </c>
      <c r="L111" s="23">
        <f t="shared" si="8"/>
        <v>54453.049520999193</v>
      </c>
      <c r="M111" s="10">
        <v>2461417.2021137001</v>
      </c>
      <c r="N111" s="10">
        <v>2460885.6583369002</v>
      </c>
      <c r="O111" s="23">
        <f t="shared" si="9"/>
        <v>-531.54377679992467</v>
      </c>
      <c r="P111" s="10">
        <v>15071605.341276599</v>
      </c>
      <c r="Q111" s="10">
        <v>15125526.847020799</v>
      </c>
      <c r="R111" s="23">
        <f t="shared" si="10"/>
        <v>53921.5057442002</v>
      </c>
      <c r="S111" s="23">
        <f t="shared" si="11"/>
        <v>54453.049520999193</v>
      </c>
    </row>
    <row r="112" spans="1:19" ht="55.2">
      <c r="A112" t="s">
        <v>247</v>
      </c>
      <c r="B112" s="14" t="s">
        <v>249</v>
      </c>
      <c r="C112">
        <v>2031</v>
      </c>
      <c r="D112" s="10">
        <v>903420.341275324</v>
      </c>
      <c r="E112" s="10">
        <v>907044.24313282105</v>
      </c>
      <c r="F112" s="23">
        <f t="shared" si="6"/>
        <v>3623.9018574970542</v>
      </c>
      <c r="G112" s="10">
        <v>1483974.15517666</v>
      </c>
      <c r="H112" s="10">
        <v>1483835.37174252</v>
      </c>
      <c r="I112" s="23">
        <f t="shared" si="7"/>
        <v>-138.78343414003029</v>
      </c>
      <c r="J112" s="10">
        <v>12594680.184614301</v>
      </c>
      <c r="K112" s="10">
        <v>12656049.522959501</v>
      </c>
      <c r="L112" s="23">
        <f t="shared" si="8"/>
        <v>61369.338345199823</v>
      </c>
      <c r="M112" s="10">
        <v>2462459.18117557</v>
      </c>
      <c r="N112" s="10">
        <v>2461774.27454268</v>
      </c>
      <c r="O112" s="23">
        <f t="shared" si="9"/>
        <v>-684.90663288999349</v>
      </c>
      <c r="P112" s="10">
        <v>15057139.365789801</v>
      </c>
      <c r="Q112" s="10">
        <v>15117823.7975021</v>
      </c>
      <c r="R112" s="23">
        <f t="shared" si="10"/>
        <v>60684.431712299585</v>
      </c>
      <c r="S112" s="23">
        <f t="shared" si="11"/>
        <v>61369.338345199823</v>
      </c>
    </row>
    <row r="113" spans="1:19" ht="55.2">
      <c r="A113" t="s">
        <v>247</v>
      </c>
      <c r="B113" s="14" t="s">
        <v>249</v>
      </c>
      <c r="C113">
        <v>2032</v>
      </c>
      <c r="D113" s="10">
        <v>904896.40041168104</v>
      </c>
      <c r="E113" s="10">
        <v>908870.87748812605</v>
      </c>
      <c r="F113" s="23">
        <f t="shared" si="6"/>
        <v>3974.4770764450077</v>
      </c>
      <c r="G113" s="10">
        <v>1515117.29342952</v>
      </c>
      <c r="H113" s="10">
        <v>1514938.2723741599</v>
      </c>
      <c r="I113" s="23">
        <f t="shared" si="7"/>
        <v>-179.02105536009185</v>
      </c>
      <c r="J113" s="10">
        <v>12608689.5137602</v>
      </c>
      <c r="K113" s="10">
        <v>12676617.2949754</v>
      </c>
      <c r="L113" s="23">
        <f t="shared" si="8"/>
        <v>67927.781215200201</v>
      </c>
      <c r="M113" s="10">
        <v>2466545.2549481401</v>
      </c>
      <c r="N113" s="10">
        <v>2465693.0945592201</v>
      </c>
      <c r="O113" s="23">
        <f t="shared" si="9"/>
        <v>-852.16038891999051</v>
      </c>
      <c r="P113" s="10">
        <v>15075234.7687083</v>
      </c>
      <c r="Q113" s="10">
        <v>15142310.389534701</v>
      </c>
      <c r="R113" s="23">
        <f t="shared" si="10"/>
        <v>67075.620826400816</v>
      </c>
      <c r="S113" s="23">
        <f t="shared" si="11"/>
        <v>67927.781215200201</v>
      </c>
    </row>
    <row r="114" spans="1:19" ht="55.2">
      <c r="A114" t="s">
        <v>247</v>
      </c>
      <c r="B114" s="14" t="s">
        <v>249</v>
      </c>
      <c r="C114">
        <v>2033</v>
      </c>
      <c r="D114" s="10">
        <v>909265.96859879803</v>
      </c>
      <c r="E114" s="10">
        <v>913563.02322045399</v>
      </c>
      <c r="F114" s="23">
        <f t="shared" si="6"/>
        <v>4297.0546216559596</v>
      </c>
      <c r="G114" s="10">
        <v>1546285.4788959201</v>
      </c>
      <c r="H114" s="10">
        <v>1546062.3441206701</v>
      </c>
      <c r="I114" s="23">
        <f t="shared" si="7"/>
        <v>-223.13477524998598</v>
      </c>
      <c r="J114" s="10">
        <v>12644079.206427701</v>
      </c>
      <c r="K114" s="10">
        <v>12718239.909793001</v>
      </c>
      <c r="L114" s="23">
        <f t="shared" si="8"/>
        <v>74160.703365299851</v>
      </c>
      <c r="M114" s="10">
        <v>2473168.1843110002</v>
      </c>
      <c r="N114" s="10">
        <v>2472136.3291573399</v>
      </c>
      <c r="O114" s="23">
        <f t="shared" si="9"/>
        <v>-1031.8551536602899</v>
      </c>
      <c r="P114" s="10">
        <v>15117247.3907387</v>
      </c>
      <c r="Q114" s="10">
        <v>15190376.2389504</v>
      </c>
      <c r="R114" s="23">
        <f t="shared" si="10"/>
        <v>73128.848211700097</v>
      </c>
      <c r="S114" s="23">
        <f t="shared" si="11"/>
        <v>74160.703365299851</v>
      </c>
    </row>
    <row r="115" spans="1:19" ht="55.2">
      <c r="A115" t="s">
        <v>247</v>
      </c>
      <c r="B115" s="14" t="s">
        <v>249</v>
      </c>
      <c r="C115">
        <v>2034</v>
      </c>
      <c r="D115" s="10">
        <v>916122.82176252699</v>
      </c>
      <c r="E115" s="10">
        <v>920723.39018158906</v>
      </c>
      <c r="F115" s="23">
        <f t="shared" si="6"/>
        <v>4600.5684190620668</v>
      </c>
      <c r="G115" s="10">
        <v>1577681.28227865</v>
      </c>
      <c r="H115" s="10">
        <v>1577410.5030475501</v>
      </c>
      <c r="I115" s="23">
        <f t="shared" si="7"/>
        <v>-270.77923109987751</v>
      </c>
      <c r="J115" s="10">
        <v>12713101.313904099</v>
      </c>
      <c r="K115" s="10">
        <v>12793363.473794701</v>
      </c>
      <c r="L115" s="23">
        <f t="shared" si="8"/>
        <v>80262.159890601411</v>
      </c>
      <c r="M115" s="10">
        <v>2481938.1425351999</v>
      </c>
      <c r="N115" s="10">
        <v>2480715.1941246698</v>
      </c>
      <c r="O115" s="23">
        <f t="shared" si="9"/>
        <v>-1222.948410530109</v>
      </c>
      <c r="P115" s="10">
        <v>15195039.4564393</v>
      </c>
      <c r="Q115" s="10">
        <v>15274078.6679193</v>
      </c>
      <c r="R115" s="23">
        <f t="shared" si="10"/>
        <v>79039.211480000988</v>
      </c>
      <c r="S115" s="23">
        <f t="shared" si="11"/>
        <v>80262.159890601411</v>
      </c>
    </row>
    <row r="116" spans="1:19" ht="55.2">
      <c r="A116" t="s">
        <v>247</v>
      </c>
      <c r="B116" s="14" t="s">
        <v>249</v>
      </c>
      <c r="C116">
        <v>2035</v>
      </c>
      <c r="D116" s="10">
        <v>925185.79571096797</v>
      </c>
      <c r="E116" s="10">
        <v>930075.423534506</v>
      </c>
      <c r="F116" s="23">
        <f t="shared" si="6"/>
        <v>4889.6278235380305</v>
      </c>
      <c r="G116" s="10">
        <v>1609406.0685082299</v>
      </c>
      <c r="H116" s="10">
        <v>1609084.37329795</v>
      </c>
      <c r="I116" s="23">
        <f t="shared" si="7"/>
        <v>-321.69521027989686</v>
      </c>
      <c r="J116" s="10">
        <v>12798884.5660509</v>
      </c>
      <c r="K116" s="10">
        <v>12885097.6151483</v>
      </c>
      <c r="L116" s="23">
        <f t="shared" si="8"/>
        <v>86213.049097400159</v>
      </c>
      <c r="M116" s="10">
        <v>2492509.3179897</v>
      </c>
      <c r="N116" s="10">
        <v>2491084.7170732799</v>
      </c>
      <c r="O116" s="23">
        <f t="shared" si="9"/>
        <v>-1424.6009164201096</v>
      </c>
      <c r="P116" s="10">
        <v>15291393.8840406</v>
      </c>
      <c r="Q116" s="10">
        <v>15376182.332221599</v>
      </c>
      <c r="R116" s="23">
        <f t="shared" si="10"/>
        <v>84788.448180999607</v>
      </c>
      <c r="S116" s="23">
        <f t="shared" si="11"/>
        <v>86213.049097400159</v>
      </c>
    </row>
    <row r="117" spans="1:19" ht="55.2">
      <c r="A117" t="s">
        <v>247</v>
      </c>
      <c r="B117" s="14" t="s">
        <v>249</v>
      </c>
      <c r="C117">
        <v>2036</v>
      </c>
      <c r="D117" s="10">
        <v>936464.451091439</v>
      </c>
      <c r="E117" s="10">
        <v>941635.34241200495</v>
      </c>
      <c r="F117" s="23">
        <f t="shared" si="6"/>
        <v>5170.8913205659483</v>
      </c>
      <c r="G117" s="10">
        <v>1641466.3330955899</v>
      </c>
      <c r="H117" s="10">
        <v>1641090.6390387099</v>
      </c>
      <c r="I117" s="23">
        <f t="shared" si="7"/>
        <v>-375.69405687996186</v>
      </c>
      <c r="J117" s="10">
        <v>12901972.927848199</v>
      </c>
      <c r="K117" s="10">
        <v>12994091.2884183</v>
      </c>
      <c r="L117" s="23">
        <f t="shared" si="8"/>
        <v>92118.360570101067</v>
      </c>
      <c r="M117" s="10">
        <v>2504534.2759928</v>
      </c>
      <c r="N117" s="10">
        <v>2502898.0226320499</v>
      </c>
      <c r="O117" s="23">
        <f t="shared" si="9"/>
        <v>-1636.2533607501537</v>
      </c>
      <c r="P117" s="10">
        <v>15406507.2038411</v>
      </c>
      <c r="Q117" s="10">
        <v>15496989.3110504</v>
      </c>
      <c r="R117" s="23">
        <f t="shared" si="10"/>
        <v>90482.107209300622</v>
      </c>
      <c r="S117" s="23">
        <f t="shared" si="11"/>
        <v>92118.360570101067</v>
      </c>
    </row>
    <row r="118" spans="1:19" ht="55.2">
      <c r="A118" t="s">
        <v>247</v>
      </c>
      <c r="B118" s="14" t="s">
        <v>249</v>
      </c>
      <c r="C118">
        <v>2037</v>
      </c>
      <c r="D118" s="10">
        <v>949296.39804644196</v>
      </c>
      <c r="E118" s="10">
        <v>954747.29726063705</v>
      </c>
      <c r="F118" s="23">
        <f t="shared" si="6"/>
        <v>5450.8992141950876</v>
      </c>
      <c r="G118" s="10">
        <v>1673798.1626603999</v>
      </c>
      <c r="H118" s="10">
        <v>1673365.51825122</v>
      </c>
      <c r="I118" s="23">
        <f t="shared" si="7"/>
        <v>-432.64440917992033</v>
      </c>
      <c r="J118" s="10">
        <v>13016106.0036448</v>
      </c>
      <c r="K118" s="10">
        <v>13114148.947138101</v>
      </c>
      <c r="L118" s="23">
        <f t="shared" si="8"/>
        <v>98042.943493301049</v>
      </c>
      <c r="M118" s="10">
        <v>2517776.8335695202</v>
      </c>
      <c r="N118" s="10">
        <v>2515919.1748640202</v>
      </c>
      <c r="O118" s="23">
        <f t="shared" si="9"/>
        <v>-1857.6587054999545</v>
      </c>
      <c r="P118" s="10">
        <v>15533882.8372143</v>
      </c>
      <c r="Q118" s="10">
        <v>15630068.122002199</v>
      </c>
      <c r="R118" s="23">
        <f t="shared" si="10"/>
        <v>96185.284787898883</v>
      </c>
      <c r="S118" s="23">
        <f t="shared" si="11"/>
        <v>98042.943493301049</v>
      </c>
    </row>
    <row r="119" spans="1:19" ht="55.2">
      <c r="A119" t="s">
        <v>247</v>
      </c>
      <c r="B119" s="14" t="s">
        <v>249</v>
      </c>
      <c r="C119">
        <v>2038</v>
      </c>
      <c r="D119" s="10">
        <v>963354.600267892</v>
      </c>
      <c r="E119" s="10">
        <v>969086.36666610895</v>
      </c>
      <c r="F119" s="23">
        <f t="shared" si="6"/>
        <v>5731.766398216947</v>
      </c>
      <c r="G119" s="10">
        <v>1706649.4770933399</v>
      </c>
      <c r="H119" s="10">
        <v>1706156.96350708</v>
      </c>
      <c r="I119" s="23">
        <f t="shared" si="7"/>
        <v>-492.5135862599127</v>
      </c>
      <c r="J119" s="10">
        <v>13141943.387367001</v>
      </c>
      <c r="K119" s="10">
        <v>13245966.042685101</v>
      </c>
      <c r="L119" s="23">
        <f t="shared" si="8"/>
        <v>104022.65531810001</v>
      </c>
      <c r="M119" s="10">
        <v>2532089.1380975801</v>
      </c>
      <c r="N119" s="10">
        <v>2530000.4411746599</v>
      </c>
      <c r="O119" s="23">
        <f t="shared" si="9"/>
        <v>-2088.6969229201786</v>
      </c>
      <c r="P119" s="10">
        <v>15674032.5254646</v>
      </c>
      <c r="Q119" s="10">
        <v>15775966.483859699</v>
      </c>
      <c r="R119" s="23">
        <f t="shared" si="10"/>
        <v>101933.95839509927</v>
      </c>
      <c r="S119" s="23">
        <f t="shared" si="11"/>
        <v>104022.65531810001</v>
      </c>
    </row>
    <row r="120" spans="1:19" ht="55.2">
      <c r="A120" t="s">
        <v>247</v>
      </c>
      <c r="B120" s="14" t="s">
        <v>249</v>
      </c>
      <c r="C120">
        <v>2039</v>
      </c>
      <c r="D120" s="10">
        <v>978940.299081704</v>
      </c>
      <c r="E120" s="10">
        <v>984958.04233238904</v>
      </c>
      <c r="F120" s="23">
        <f t="shared" si="6"/>
        <v>6017.7432506850455</v>
      </c>
      <c r="G120" s="10">
        <v>1739702.5037666899</v>
      </c>
      <c r="H120" s="10">
        <v>1739147.19885034</v>
      </c>
      <c r="I120" s="23">
        <f t="shared" si="7"/>
        <v>-555.30491634993814</v>
      </c>
      <c r="J120" s="10">
        <v>13277710.1206352</v>
      </c>
      <c r="K120" s="10">
        <v>13387796.965280799</v>
      </c>
      <c r="L120" s="23">
        <f t="shared" si="8"/>
        <v>110086.8446455989</v>
      </c>
      <c r="M120" s="10">
        <v>2547229.4364726599</v>
      </c>
      <c r="N120" s="10">
        <v>2544900.0622273101</v>
      </c>
      <c r="O120" s="23">
        <f t="shared" si="9"/>
        <v>-2329.3742453497835</v>
      </c>
      <c r="P120" s="10">
        <v>15824939.557107801</v>
      </c>
      <c r="Q120" s="10">
        <v>15932697.0275081</v>
      </c>
      <c r="R120" s="23">
        <f t="shared" si="10"/>
        <v>107757.47040029988</v>
      </c>
      <c r="S120" s="23">
        <f t="shared" si="11"/>
        <v>110086.8446455989</v>
      </c>
    </row>
    <row r="121" spans="1:19" ht="55.2">
      <c r="A121" t="s">
        <v>247</v>
      </c>
      <c r="B121" s="14" t="s">
        <v>249</v>
      </c>
      <c r="C121">
        <v>2040</v>
      </c>
      <c r="D121" s="10">
        <v>995036.03302226798</v>
      </c>
      <c r="E121" s="10">
        <v>1001338.68824513</v>
      </c>
      <c r="F121" s="23">
        <f t="shared" si="6"/>
        <v>6302.6552228620276</v>
      </c>
      <c r="G121" s="10">
        <v>1772839.63701916</v>
      </c>
      <c r="H121" s="10">
        <v>1772218.56750507</v>
      </c>
      <c r="I121" s="23">
        <f t="shared" si="7"/>
        <v>-621.06951408996247</v>
      </c>
      <c r="J121" s="10">
        <v>13415389.688789699</v>
      </c>
      <c r="K121" s="10">
        <v>13531572.1573464</v>
      </c>
      <c r="L121" s="23">
        <f t="shared" si="8"/>
        <v>116182.46855670027</v>
      </c>
      <c r="M121" s="10">
        <v>2563134.0348883402</v>
      </c>
      <c r="N121" s="10">
        <v>2560554.5086399498</v>
      </c>
      <c r="O121" s="23">
        <f t="shared" si="9"/>
        <v>-2579.5262483903207</v>
      </c>
      <c r="P121" s="10">
        <v>15978523.723678</v>
      </c>
      <c r="Q121" s="10">
        <v>16092126.6659863</v>
      </c>
      <c r="R121" s="23">
        <f t="shared" si="10"/>
        <v>113602.94230829924</v>
      </c>
      <c r="S121" s="23">
        <f t="shared" si="11"/>
        <v>116182.46855670027</v>
      </c>
    </row>
    <row r="122" spans="1:19" ht="55.2">
      <c r="A122" t="s">
        <v>247</v>
      </c>
      <c r="B122" s="14" t="s">
        <v>249</v>
      </c>
      <c r="C122">
        <v>2041</v>
      </c>
      <c r="D122" s="10">
        <v>1011916.0770125</v>
      </c>
      <c r="E122" s="10">
        <v>1018505.56120716</v>
      </c>
      <c r="F122" s="23">
        <f t="shared" si="6"/>
        <v>6589.4841946599772</v>
      </c>
      <c r="G122" s="10">
        <v>1805942.71071792</v>
      </c>
      <c r="H122" s="10">
        <v>1805252.92460674</v>
      </c>
      <c r="I122" s="23">
        <f t="shared" si="7"/>
        <v>-689.78611117997207</v>
      </c>
      <c r="J122" s="10">
        <v>13558916.972681001</v>
      </c>
      <c r="K122" s="10">
        <v>13681285.7749561</v>
      </c>
      <c r="L122" s="23">
        <f t="shared" si="8"/>
        <v>122368.80227509886</v>
      </c>
      <c r="M122" s="10">
        <v>2579674.9148067799</v>
      </c>
      <c r="N122" s="10">
        <v>2576835.8424541601</v>
      </c>
      <c r="O122" s="23">
        <f t="shared" si="9"/>
        <v>-2839.0723526198417</v>
      </c>
      <c r="P122" s="10">
        <v>16138591.887487801</v>
      </c>
      <c r="Q122" s="10">
        <v>16258121.6174102</v>
      </c>
      <c r="R122" s="23">
        <f t="shared" si="10"/>
        <v>119529.72992239892</v>
      </c>
      <c r="S122" s="23">
        <f t="shared" si="11"/>
        <v>122368.80227509886</v>
      </c>
    </row>
    <row r="123" spans="1:19" ht="55.2">
      <c r="A123" t="s">
        <v>247</v>
      </c>
      <c r="B123" s="14" t="s">
        <v>249</v>
      </c>
      <c r="C123">
        <v>2042</v>
      </c>
      <c r="D123" s="10">
        <v>1029388.10372456</v>
      </c>
      <c r="E123" s="10">
        <v>1036259.738796</v>
      </c>
      <c r="F123" s="23">
        <f t="shared" si="6"/>
        <v>6871.6350714400178</v>
      </c>
      <c r="G123" s="10">
        <v>1838949.92441499</v>
      </c>
      <c r="H123" s="10">
        <v>1838188.4852774199</v>
      </c>
      <c r="I123" s="23">
        <f t="shared" si="7"/>
        <v>-761.43913757009432</v>
      </c>
      <c r="J123" s="10">
        <v>13705457.2233322</v>
      </c>
      <c r="K123" s="10">
        <v>13834068.0419889</v>
      </c>
      <c r="L123" s="23">
        <f t="shared" si="8"/>
        <v>128610.81865669973</v>
      </c>
      <c r="M123" s="10">
        <v>2596750.3546501901</v>
      </c>
      <c r="N123" s="10">
        <v>2593642.7030007299</v>
      </c>
      <c r="O123" s="23">
        <f t="shared" si="9"/>
        <v>-3107.6516494601965</v>
      </c>
      <c r="P123" s="10">
        <v>16302207.5779824</v>
      </c>
      <c r="Q123" s="10">
        <v>16427710.7449896</v>
      </c>
      <c r="R123" s="23">
        <f t="shared" si="10"/>
        <v>125503.16700720042</v>
      </c>
      <c r="S123" s="23">
        <f t="shared" si="11"/>
        <v>128610.81865669973</v>
      </c>
    </row>
    <row r="124" spans="1:19" ht="55.2">
      <c r="A124" t="s">
        <v>247</v>
      </c>
      <c r="B124" s="14" t="s">
        <v>249</v>
      </c>
      <c r="C124">
        <v>2043</v>
      </c>
      <c r="D124" s="10">
        <v>1047228.37961791</v>
      </c>
      <c r="E124" s="10">
        <v>1054378.00710536</v>
      </c>
      <c r="F124" s="23">
        <f t="shared" si="6"/>
        <v>7149.6274874500232</v>
      </c>
      <c r="G124" s="10">
        <v>1871791.1614716901</v>
      </c>
      <c r="H124" s="10">
        <v>1870955.26888352</v>
      </c>
      <c r="I124" s="23">
        <f t="shared" si="7"/>
        <v>-835.89258817001246</v>
      </c>
      <c r="J124" s="10">
        <v>13853846.159641201</v>
      </c>
      <c r="K124" s="10">
        <v>13988769.200849099</v>
      </c>
      <c r="L124" s="23">
        <f t="shared" si="8"/>
        <v>134923.04120789841</v>
      </c>
      <c r="M124" s="10">
        <v>2614294.3236653698</v>
      </c>
      <c r="N124" s="10">
        <v>2610909.37164379</v>
      </c>
      <c r="O124" s="23">
        <f t="shared" si="9"/>
        <v>-3384.9520215797238</v>
      </c>
      <c r="P124" s="10">
        <v>16468140.4833066</v>
      </c>
      <c r="Q124" s="10">
        <v>16599678.572492899</v>
      </c>
      <c r="R124" s="23">
        <f t="shared" si="10"/>
        <v>131538.08918629959</v>
      </c>
      <c r="S124" s="23">
        <f t="shared" si="11"/>
        <v>134923.04120789841</v>
      </c>
    </row>
    <row r="125" spans="1:19" ht="55.2">
      <c r="A125" t="s">
        <v>247</v>
      </c>
      <c r="B125" s="14" t="s">
        <v>249</v>
      </c>
      <c r="C125">
        <v>2044</v>
      </c>
      <c r="D125" s="10">
        <v>1065503.6958520501</v>
      </c>
      <c r="E125" s="10">
        <v>1072929.3761392499</v>
      </c>
      <c r="F125" s="23">
        <f t="shared" si="6"/>
        <v>7425.6802871997934</v>
      </c>
      <c r="G125" s="10">
        <v>1904405.4206135201</v>
      </c>
      <c r="H125" s="10">
        <v>1903492.4042016801</v>
      </c>
      <c r="I125" s="23">
        <f t="shared" si="7"/>
        <v>-913.01641183998436</v>
      </c>
      <c r="J125" s="10">
        <v>14005709.350692701</v>
      </c>
      <c r="K125" s="10">
        <v>14147019.8129717</v>
      </c>
      <c r="L125" s="23">
        <f t="shared" si="8"/>
        <v>141310.46227899939</v>
      </c>
      <c r="M125" s="10">
        <v>2632221.2951719202</v>
      </c>
      <c r="N125" s="10">
        <v>2628550.5495148799</v>
      </c>
      <c r="O125" s="23">
        <f t="shared" si="9"/>
        <v>-3670.7456570402719</v>
      </c>
      <c r="P125" s="10">
        <v>16637930.645864701</v>
      </c>
      <c r="Q125" s="10">
        <v>16775570.362486601</v>
      </c>
      <c r="R125" s="23">
        <f t="shared" si="10"/>
        <v>137639.71662189998</v>
      </c>
      <c r="S125" s="23">
        <f t="shared" si="11"/>
        <v>141310.46227899939</v>
      </c>
    </row>
    <row r="126" spans="1:19" ht="55.2">
      <c r="A126" t="s">
        <v>247</v>
      </c>
      <c r="B126" s="14" t="s">
        <v>249</v>
      </c>
      <c r="C126">
        <v>2045</v>
      </c>
      <c r="D126" s="10">
        <v>1084481.2706198599</v>
      </c>
      <c r="E126" s="10">
        <v>1092185.2477510299</v>
      </c>
      <c r="F126" s="23">
        <f t="shared" si="6"/>
        <v>7703.9771311699878</v>
      </c>
      <c r="G126" s="10">
        <v>1936722.53829672</v>
      </c>
      <c r="H126" s="10">
        <v>1935729.8282681201</v>
      </c>
      <c r="I126" s="23">
        <f t="shared" si="7"/>
        <v>-992.71002859994769</v>
      </c>
      <c r="J126" s="10">
        <v>14160695.2942691</v>
      </c>
      <c r="K126" s="10">
        <v>14308477.831449</v>
      </c>
      <c r="L126" s="23">
        <f t="shared" si="8"/>
        <v>147782.53717990033</v>
      </c>
      <c r="M126" s="10">
        <v>2650380.1031205002</v>
      </c>
      <c r="N126" s="10">
        <v>2646415.1979440101</v>
      </c>
      <c r="O126" s="23">
        <f t="shared" si="9"/>
        <v>-3964.9051764900796</v>
      </c>
      <c r="P126" s="10">
        <v>16811075.397389598</v>
      </c>
      <c r="Q126" s="10">
        <v>16954893.029392999</v>
      </c>
      <c r="R126" s="23">
        <f t="shared" si="10"/>
        <v>143817.63200340047</v>
      </c>
      <c r="S126" s="23">
        <f t="shared" si="11"/>
        <v>147782.53717990033</v>
      </c>
    </row>
    <row r="127" spans="1:19" ht="55.2">
      <c r="A127" t="s">
        <v>247</v>
      </c>
      <c r="B127" s="14" t="s">
        <v>249</v>
      </c>
      <c r="C127">
        <v>2046</v>
      </c>
      <c r="D127" s="10">
        <v>1103898.4708795799</v>
      </c>
      <c r="E127" s="10">
        <v>1111881.2684410501</v>
      </c>
      <c r="F127" s="23">
        <f t="shared" si="6"/>
        <v>7982.7975614701863</v>
      </c>
      <c r="G127" s="10">
        <v>1968657.0268176601</v>
      </c>
      <c r="H127" s="10">
        <v>1967582.1054908701</v>
      </c>
      <c r="I127" s="23">
        <f t="shared" si="7"/>
        <v>-1074.921326790005</v>
      </c>
      <c r="J127" s="10">
        <v>14315963.609935099</v>
      </c>
      <c r="K127" s="10">
        <v>14470300.1656259</v>
      </c>
      <c r="L127" s="23">
        <f t="shared" si="8"/>
        <v>154336.55569080077</v>
      </c>
      <c r="M127" s="10">
        <v>2668652.01016689</v>
      </c>
      <c r="N127" s="10">
        <v>2664384.7701094202</v>
      </c>
      <c r="O127" s="23">
        <f t="shared" si="9"/>
        <v>-4267.2400574698113</v>
      </c>
      <c r="P127" s="10">
        <v>16984615.620101999</v>
      </c>
      <c r="Q127" s="10">
        <v>17134684.9357353</v>
      </c>
      <c r="R127" s="23">
        <f t="shared" si="10"/>
        <v>150069.31563330069</v>
      </c>
      <c r="S127" s="23">
        <f t="shared" si="11"/>
        <v>154336.55569080077</v>
      </c>
    </row>
    <row r="128" spans="1:19" ht="55.2">
      <c r="A128" t="s">
        <v>247</v>
      </c>
      <c r="B128" s="14" t="s">
        <v>249</v>
      </c>
      <c r="C128">
        <v>2047</v>
      </c>
      <c r="D128" s="10">
        <v>1123179.44728615</v>
      </c>
      <c r="E128" s="10">
        <v>1131441.2253272601</v>
      </c>
      <c r="F128" s="23">
        <f t="shared" si="6"/>
        <v>8261.7780411101412</v>
      </c>
      <c r="G128" s="10">
        <v>2000118.53011243</v>
      </c>
      <c r="H128" s="10">
        <v>1998958.96255833</v>
      </c>
      <c r="I128" s="23">
        <f t="shared" si="7"/>
        <v>-1159.5675540999509</v>
      </c>
      <c r="J128" s="10">
        <v>14471511.148916099</v>
      </c>
      <c r="K128" s="10">
        <v>14632493.2291192</v>
      </c>
      <c r="L128" s="23">
        <f t="shared" si="8"/>
        <v>160982.08020310104</v>
      </c>
      <c r="M128" s="10">
        <v>2687020.7320581898</v>
      </c>
      <c r="N128" s="10">
        <v>2682443.0679199002</v>
      </c>
      <c r="O128" s="23">
        <f t="shared" si="9"/>
        <v>-4577.6641382896341</v>
      </c>
      <c r="P128" s="10">
        <v>17158531.8809743</v>
      </c>
      <c r="Q128" s="10">
        <v>17314936.297039099</v>
      </c>
      <c r="R128" s="23">
        <f t="shared" si="10"/>
        <v>156404.41606479883</v>
      </c>
      <c r="S128" s="23">
        <f t="shared" si="11"/>
        <v>160982.08020310104</v>
      </c>
    </row>
    <row r="129" spans="1:19" ht="55.2">
      <c r="A129" t="s">
        <v>247</v>
      </c>
      <c r="B129" s="14" t="s">
        <v>249</v>
      </c>
      <c r="C129">
        <v>2048</v>
      </c>
      <c r="D129" s="10">
        <v>1142227.0438075501</v>
      </c>
      <c r="E129" s="10">
        <v>1150761.11400137</v>
      </c>
      <c r="F129" s="23">
        <f t="shared" si="6"/>
        <v>8534.0701938199345</v>
      </c>
      <c r="G129" s="10">
        <v>2031066.78977923</v>
      </c>
      <c r="H129" s="10">
        <v>2029820.19324426</v>
      </c>
      <c r="I129" s="23">
        <f t="shared" si="7"/>
        <v>-1246.5965349699836</v>
      </c>
      <c r="J129" s="10">
        <v>14624588.6786878</v>
      </c>
      <c r="K129" s="10">
        <v>14792197.2880254</v>
      </c>
      <c r="L129" s="23">
        <f t="shared" si="8"/>
        <v>167608.60933759995</v>
      </c>
      <c r="M129" s="10">
        <v>2705478.7563231098</v>
      </c>
      <c r="N129" s="10">
        <v>2700582.9616072699</v>
      </c>
      <c r="O129" s="23">
        <f t="shared" si="9"/>
        <v>-4895.7947158399038</v>
      </c>
      <c r="P129" s="10">
        <v>17330067.435010899</v>
      </c>
      <c r="Q129" s="10">
        <v>17492780.249632701</v>
      </c>
      <c r="R129" s="23">
        <f t="shared" si="10"/>
        <v>162712.81462180242</v>
      </c>
      <c r="S129" s="23">
        <f t="shared" si="11"/>
        <v>167608.60933759995</v>
      </c>
    </row>
    <row r="130" spans="1:19" ht="55.2">
      <c r="A130" t="s">
        <v>247</v>
      </c>
      <c r="B130" s="14" t="s">
        <v>249</v>
      </c>
      <c r="C130">
        <v>2049</v>
      </c>
      <c r="D130" s="10">
        <v>1161669.2225228299</v>
      </c>
      <c r="E130" s="10">
        <v>1170476.7182638899</v>
      </c>
      <c r="F130" s="23">
        <f t="shared" ref="F130:F193" si="12">E130-D130</f>
        <v>8807.4957410600036</v>
      </c>
      <c r="G130" s="10">
        <v>2061475.81087642</v>
      </c>
      <c r="H130" s="10">
        <v>2060139.9049400899</v>
      </c>
      <c r="I130" s="23">
        <f t="shared" ref="I130:I193" si="13">H130-G130</f>
        <v>-1335.9059363300912</v>
      </c>
      <c r="J130" s="10">
        <v>14778697.582629399</v>
      </c>
      <c r="K130" s="10">
        <v>14953001.269786</v>
      </c>
      <c r="L130" s="23">
        <f t="shared" ref="L130:L193" si="14">K130-J130</f>
        <v>174303.68715660088</v>
      </c>
      <c r="M130" s="10">
        <v>2723893.5843105102</v>
      </c>
      <c r="N130" s="10">
        <v>2718672.1482817498</v>
      </c>
      <c r="O130" s="23">
        <f t="shared" ref="O130:O193" si="15">N130-M130</f>
        <v>-5221.4360287603922</v>
      </c>
      <c r="P130" s="10">
        <v>17502591.166939899</v>
      </c>
      <c r="Q130" s="10">
        <v>17671673.418067701</v>
      </c>
      <c r="R130" s="23">
        <f t="shared" ref="R130:R193" si="16">Q130-P130</f>
        <v>169082.25112780184</v>
      </c>
      <c r="S130" s="23">
        <f t="shared" ref="S130:S193" si="17">L130</f>
        <v>174303.68715660088</v>
      </c>
    </row>
    <row r="131" spans="1:19" ht="55.2">
      <c r="A131" t="s">
        <v>247</v>
      </c>
      <c r="B131" s="14" t="s">
        <v>249</v>
      </c>
      <c r="C131">
        <v>2050</v>
      </c>
      <c r="D131" s="10">
        <v>1180917.68881341</v>
      </c>
      <c r="E131" s="10">
        <v>1189997.7413977699</v>
      </c>
      <c r="F131" s="23">
        <f t="shared" si="12"/>
        <v>9080.052584359888</v>
      </c>
      <c r="G131" s="10">
        <v>2091300.39514265</v>
      </c>
      <c r="H131" s="10">
        <v>2089872.9250026799</v>
      </c>
      <c r="I131" s="23">
        <f t="shared" si="13"/>
        <v>-1427.4701399700716</v>
      </c>
      <c r="J131" s="10">
        <v>14930430.245387301</v>
      </c>
      <c r="K131" s="10">
        <v>15111482.948849199</v>
      </c>
      <c r="L131" s="23">
        <f t="shared" si="14"/>
        <v>181052.70346189849</v>
      </c>
      <c r="M131" s="10">
        <v>2742237.94789425</v>
      </c>
      <c r="N131" s="10">
        <v>2736683.5330188898</v>
      </c>
      <c r="O131" s="23">
        <f t="shared" si="15"/>
        <v>-5554.4148753602058</v>
      </c>
      <c r="P131" s="10">
        <v>17672668.193281502</v>
      </c>
      <c r="Q131" s="10">
        <v>17848166.481868099</v>
      </c>
      <c r="R131" s="23">
        <f t="shared" si="16"/>
        <v>175498.28858659789</v>
      </c>
      <c r="S131" s="23">
        <f t="shared" si="17"/>
        <v>181052.70346189849</v>
      </c>
    </row>
    <row r="132" spans="1:19" ht="27.6">
      <c r="A132" t="s">
        <v>250</v>
      </c>
      <c r="B132" s="14" t="s">
        <v>252</v>
      </c>
      <c r="C132">
        <v>2025</v>
      </c>
      <c r="D132" s="10">
        <v>1067455.6782583001</v>
      </c>
      <c r="E132" s="10">
        <v>1067480.8263016201</v>
      </c>
      <c r="F132" s="23">
        <f t="shared" si="12"/>
        <v>25.1480433200486</v>
      </c>
      <c r="G132" s="10">
        <v>1310435.46710376</v>
      </c>
      <c r="H132" s="10">
        <v>1310435.46710376</v>
      </c>
      <c r="I132" s="23">
        <f t="shared" si="13"/>
        <v>0</v>
      </c>
      <c r="J132" s="10">
        <v>13786345.118289201</v>
      </c>
      <c r="K132" s="10">
        <v>13787600.058176501</v>
      </c>
      <c r="L132" s="23">
        <f t="shared" si="14"/>
        <v>1254.9398873001337</v>
      </c>
      <c r="M132" s="10">
        <v>2532779.2817180101</v>
      </c>
      <c r="N132" s="10">
        <v>2532778.0562727</v>
      </c>
      <c r="O132" s="23">
        <f t="shared" si="15"/>
        <v>-1.2254453101195395</v>
      </c>
      <c r="P132" s="10">
        <v>16319124.400007199</v>
      </c>
      <c r="Q132" s="10">
        <v>16320378.114449199</v>
      </c>
      <c r="R132" s="23">
        <f t="shared" si="16"/>
        <v>1253.7144419997931</v>
      </c>
      <c r="S132" s="23">
        <f t="shared" si="17"/>
        <v>1254.9398873001337</v>
      </c>
    </row>
    <row r="133" spans="1:19" ht="27.6">
      <c r="A133" t="s">
        <v>250</v>
      </c>
      <c r="B133" s="14" t="s">
        <v>252</v>
      </c>
      <c r="C133">
        <v>2026</v>
      </c>
      <c r="D133" s="10">
        <v>988215.06744835095</v>
      </c>
      <c r="E133" s="10">
        <v>988264.00625599199</v>
      </c>
      <c r="F133" s="23">
        <f t="shared" si="12"/>
        <v>48.938807641039602</v>
      </c>
      <c r="G133" s="10">
        <v>1335499.8232988</v>
      </c>
      <c r="H133" s="10">
        <v>1335499.77531644</v>
      </c>
      <c r="I133" s="23">
        <f t="shared" si="13"/>
        <v>-4.7982360003516078E-2</v>
      </c>
      <c r="J133" s="10">
        <v>13275818.975091601</v>
      </c>
      <c r="K133" s="10">
        <v>13278266.4787963</v>
      </c>
      <c r="L133" s="23">
        <f t="shared" si="14"/>
        <v>2447.5037046987563</v>
      </c>
      <c r="M133" s="10">
        <v>2503117.4214222902</v>
      </c>
      <c r="N133" s="10">
        <v>2503113.8082951298</v>
      </c>
      <c r="O133" s="23">
        <f t="shared" si="15"/>
        <v>-3.6131271603517234</v>
      </c>
      <c r="P133" s="10">
        <v>15778936.3965139</v>
      </c>
      <c r="Q133" s="10">
        <v>15781380.2870914</v>
      </c>
      <c r="R133" s="23">
        <f t="shared" si="16"/>
        <v>2443.890577500686</v>
      </c>
      <c r="S133" s="23">
        <f t="shared" si="17"/>
        <v>2447.5037046987563</v>
      </c>
    </row>
    <row r="134" spans="1:19" ht="27.6">
      <c r="A134" t="s">
        <v>250</v>
      </c>
      <c r="B134" s="14" t="s">
        <v>252</v>
      </c>
      <c r="C134">
        <v>2027</v>
      </c>
      <c r="D134" s="10">
        <v>949490.840159363</v>
      </c>
      <c r="E134" s="10">
        <v>949562.21612471004</v>
      </c>
      <c r="F134" s="23">
        <f t="shared" si="12"/>
        <v>71.375965347047895</v>
      </c>
      <c r="G134" s="10">
        <v>1363154.4738254901</v>
      </c>
      <c r="H134" s="10">
        <v>1363154.3295399901</v>
      </c>
      <c r="I134" s="23">
        <f t="shared" si="13"/>
        <v>-0.14428550004959106</v>
      </c>
      <c r="J134" s="10">
        <v>12988458.958766701</v>
      </c>
      <c r="K134" s="10">
        <v>12992035.373119799</v>
      </c>
      <c r="L134" s="23">
        <f t="shared" si="14"/>
        <v>3576.4143530987203</v>
      </c>
      <c r="M134" s="10">
        <v>2483414.1751913899</v>
      </c>
      <c r="N134" s="10">
        <v>2483407.0751191298</v>
      </c>
      <c r="O134" s="23">
        <f t="shared" si="15"/>
        <v>-7.1000722600147128</v>
      </c>
      <c r="P134" s="10">
        <v>15471873.133958099</v>
      </c>
      <c r="Q134" s="10">
        <v>15475442.4482389</v>
      </c>
      <c r="R134" s="23">
        <f t="shared" si="16"/>
        <v>3569.3142808005214</v>
      </c>
      <c r="S134" s="23">
        <f t="shared" si="17"/>
        <v>3576.4143530987203</v>
      </c>
    </row>
    <row r="135" spans="1:19" ht="27.6">
      <c r="A135" t="s">
        <v>250</v>
      </c>
      <c r="B135" s="14" t="s">
        <v>252</v>
      </c>
      <c r="C135">
        <v>2028</v>
      </c>
      <c r="D135" s="10">
        <v>927062.67662307096</v>
      </c>
      <c r="E135" s="10">
        <v>927155.12728270504</v>
      </c>
      <c r="F135" s="23">
        <f t="shared" si="12"/>
        <v>92.450659634079784</v>
      </c>
      <c r="G135" s="10">
        <v>1392211.5070797701</v>
      </c>
      <c r="H135" s="10">
        <v>1392211.21828385</v>
      </c>
      <c r="I135" s="23">
        <f t="shared" si="13"/>
        <v>-0.28879592008888721</v>
      </c>
      <c r="J135" s="10">
        <v>12808053.3100671</v>
      </c>
      <c r="K135" s="10">
        <v>12812693.712838899</v>
      </c>
      <c r="L135" s="23">
        <f t="shared" si="14"/>
        <v>4640.4027717988938</v>
      </c>
      <c r="M135" s="10">
        <v>2470845.1866760901</v>
      </c>
      <c r="N135" s="10">
        <v>2470833.5637709401</v>
      </c>
      <c r="O135" s="23">
        <f t="shared" si="15"/>
        <v>-11.622905150055885</v>
      </c>
      <c r="P135" s="10">
        <v>15278898.4967432</v>
      </c>
      <c r="Q135" s="10">
        <v>15283527.276609899</v>
      </c>
      <c r="R135" s="23">
        <f t="shared" si="16"/>
        <v>4628.7798666991293</v>
      </c>
      <c r="S135" s="23">
        <f t="shared" si="17"/>
        <v>4640.4027717988938</v>
      </c>
    </row>
    <row r="136" spans="1:19" ht="27.6">
      <c r="A136" t="s">
        <v>250</v>
      </c>
      <c r="B136" s="14" t="s">
        <v>252</v>
      </c>
      <c r="C136">
        <v>2029</v>
      </c>
      <c r="D136" s="10">
        <v>914665.93704467302</v>
      </c>
      <c r="E136" s="10">
        <v>914778.27531635005</v>
      </c>
      <c r="F136" s="23">
        <f t="shared" si="12"/>
        <v>112.33827167702839</v>
      </c>
      <c r="G136" s="10">
        <v>1422211.7913122801</v>
      </c>
      <c r="H136" s="10">
        <v>1422211.3101251801</v>
      </c>
      <c r="I136" s="23">
        <f t="shared" si="13"/>
        <v>-0.48118710005655885</v>
      </c>
      <c r="J136" s="10">
        <v>12709202.668326801</v>
      </c>
      <c r="K136" s="10">
        <v>12714849.6009512</v>
      </c>
      <c r="L136" s="23">
        <f t="shared" si="14"/>
        <v>5646.932624399662</v>
      </c>
      <c r="M136" s="10">
        <v>2463719.2654598602</v>
      </c>
      <c r="N136" s="10">
        <v>2463702.1386837601</v>
      </c>
      <c r="O136" s="23">
        <f t="shared" si="15"/>
        <v>-17.12677610013634</v>
      </c>
      <c r="P136" s="10">
        <v>15172921.933786601</v>
      </c>
      <c r="Q136" s="10">
        <v>15178551.739634899</v>
      </c>
      <c r="R136" s="23">
        <f t="shared" si="16"/>
        <v>5629.8058482985944</v>
      </c>
      <c r="S136" s="23">
        <f t="shared" si="17"/>
        <v>5646.932624399662</v>
      </c>
    </row>
    <row r="137" spans="1:19" ht="27.6">
      <c r="A137" t="s">
        <v>250</v>
      </c>
      <c r="B137" s="14" t="s">
        <v>252</v>
      </c>
      <c r="C137">
        <v>2030</v>
      </c>
      <c r="D137" s="10">
        <v>908922.10505548504</v>
      </c>
      <c r="E137" s="10">
        <v>909052.97456388897</v>
      </c>
      <c r="F137" s="23">
        <f t="shared" si="12"/>
        <v>130.86950840393547</v>
      </c>
      <c r="G137" s="10">
        <v>1452871.8097824</v>
      </c>
      <c r="H137" s="10">
        <v>1452871.08867836</v>
      </c>
      <c r="I137" s="23">
        <f t="shared" si="13"/>
        <v>-0.72110404004342854</v>
      </c>
      <c r="J137" s="10">
        <v>12658051.2122146</v>
      </c>
      <c r="K137" s="10">
        <v>12664641.188683899</v>
      </c>
      <c r="L137" s="23">
        <f t="shared" si="14"/>
        <v>6589.9764692988247</v>
      </c>
      <c r="M137" s="10">
        <v>2460909.2069686898</v>
      </c>
      <c r="N137" s="10">
        <v>2460885.6583369002</v>
      </c>
      <c r="O137" s="23">
        <f t="shared" si="15"/>
        <v>-23.548631789628416</v>
      </c>
      <c r="P137" s="10">
        <v>15118960.4191832</v>
      </c>
      <c r="Q137" s="10">
        <v>15125526.847020799</v>
      </c>
      <c r="R137" s="23">
        <f t="shared" si="16"/>
        <v>6566.4278375990689</v>
      </c>
      <c r="S137" s="23">
        <f t="shared" si="17"/>
        <v>6589.9764692988247</v>
      </c>
    </row>
    <row r="138" spans="1:19" ht="27.6">
      <c r="A138" t="s">
        <v>250</v>
      </c>
      <c r="B138" s="14" t="s">
        <v>252</v>
      </c>
      <c r="C138">
        <v>2031</v>
      </c>
      <c r="D138" s="10">
        <v>906895.68966534198</v>
      </c>
      <c r="E138" s="10">
        <v>907044.24313282105</v>
      </c>
      <c r="F138" s="23">
        <f t="shared" si="12"/>
        <v>148.55346747906879</v>
      </c>
      <c r="G138" s="10">
        <v>1483836.3788312699</v>
      </c>
      <c r="H138" s="10">
        <v>1483835.37174252</v>
      </c>
      <c r="I138" s="23">
        <f t="shared" si="13"/>
        <v>-1.0070887499023229</v>
      </c>
      <c r="J138" s="10">
        <v>12648556.412511701</v>
      </c>
      <c r="K138" s="10">
        <v>12656049.522959501</v>
      </c>
      <c r="L138" s="23">
        <f t="shared" si="14"/>
        <v>7493.1104477997869</v>
      </c>
      <c r="M138" s="10">
        <v>2461805.1245411499</v>
      </c>
      <c r="N138" s="10">
        <v>2461774.27454268</v>
      </c>
      <c r="O138" s="23">
        <f t="shared" si="15"/>
        <v>-30.849998469930142</v>
      </c>
      <c r="P138" s="10">
        <v>15110361.537052801</v>
      </c>
      <c r="Q138" s="10">
        <v>15117823.7975021</v>
      </c>
      <c r="R138" s="23">
        <f t="shared" si="16"/>
        <v>7462.2604492995888</v>
      </c>
      <c r="S138" s="23">
        <f t="shared" si="17"/>
        <v>7493.1104477997869</v>
      </c>
    </row>
    <row r="139" spans="1:19" ht="27.6">
      <c r="A139" t="s">
        <v>250</v>
      </c>
      <c r="B139" s="14" t="s">
        <v>252</v>
      </c>
      <c r="C139">
        <v>2032</v>
      </c>
      <c r="D139" s="10">
        <v>908705.78474883304</v>
      </c>
      <c r="E139" s="10">
        <v>908870.87748812605</v>
      </c>
      <c r="F139" s="23">
        <f t="shared" si="12"/>
        <v>165.09273929300252</v>
      </c>
      <c r="G139" s="10">
        <v>1514939.6104258101</v>
      </c>
      <c r="H139" s="10">
        <v>1514938.2723741599</v>
      </c>
      <c r="I139" s="23">
        <f t="shared" si="13"/>
        <v>-1.3380516502074897</v>
      </c>
      <c r="J139" s="10">
        <v>12668275.797600601</v>
      </c>
      <c r="K139" s="10">
        <v>12676617.2949754</v>
      </c>
      <c r="L139" s="23">
        <f t="shared" si="14"/>
        <v>8341.4973747991025</v>
      </c>
      <c r="M139" s="10">
        <v>2465732.0724853701</v>
      </c>
      <c r="N139" s="10">
        <v>2465693.0945592201</v>
      </c>
      <c r="O139" s="23">
        <f t="shared" si="15"/>
        <v>-38.977926149964333</v>
      </c>
      <c r="P139" s="10">
        <v>15134007.870085999</v>
      </c>
      <c r="Q139" s="10">
        <v>15142310.389534701</v>
      </c>
      <c r="R139" s="23">
        <f t="shared" si="16"/>
        <v>8302.5194487012923</v>
      </c>
      <c r="S139" s="23">
        <f t="shared" si="17"/>
        <v>8341.4973747991025</v>
      </c>
    </row>
    <row r="140" spans="1:19" ht="27.6">
      <c r="A140" t="s">
        <v>250</v>
      </c>
      <c r="B140" s="14" t="s">
        <v>252</v>
      </c>
      <c r="C140">
        <v>2033</v>
      </c>
      <c r="D140" s="10">
        <v>913382.50960869202</v>
      </c>
      <c r="E140" s="10">
        <v>913563.02322045399</v>
      </c>
      <c r="F140" s="23">
        <f t="shared" si="12"/>
        <v>180.51361176196951</v>
      </c>
      <c r="G140" s="10">
        <v>1546064.0567676499</v>
      </c>
      <c r="H140" s="10">
        <v>1546062.3441206701</v>
      </c>
      <c r="I140" s="23">
        <f t="shared" si="13"/>
        <v>-1.7126469798386097</v>
      </c>
      <c r="J140" s="10">
        <v>12709102.687590299</v>
      </c>
      <c r="K140" s="10">
        <v>12718239.909793001</v>
      </c>
      <c r="L140" s="23">
        <f t="shared" si="14"/>
        <v>9137.2222027014941</v>
      </c>
      <c r="M140" s="10">
        <v>2472184.20983335</v>
      </c>
      <c r="N140" s="10">
        <v>2472136.3291573399</v>
      </c>
      <c r="O140" s="23">
        <f t="shared" si="15"/>
        <v>-47.880676010157913</v>
      </c>
      <c r="P140" s="10">
        <v>15181286.897423601</v>
      </c>
      <c r="Q140" s="10">
        <v>15190376.2389504</v>
      </c>
      <c r="R140" s="23">
        <f t="shared" si="16"/>
        <v>9089.3415267989039</v>
      </c>
      <c r="S140" s="23">
        <f t="shared" si="17"/>
        <v>9137.2222027014941</v>
      </c>
    </row>
    <row r="141" spans="1:19" ht="27.6">
      <c r="A141" t="s">
        <v>250</v>
      </c>
      <c r="B141" s="14" t="s">
        <v>252</v>
      </c>
      <c r="C141">
        <v>2034</v>
      </c>
      <c r="D141" s="10">
        <v>920527.74322782503</v>
      </c>
      <c r="E141" s="10">
        <v>920723.39018158906</v>
      </c>
      <c r="F141" s="23">
        <f t="shared" si="12"/>
        <v>195.64695376402233</v>
      </c>
      <c r="G141" s="10">
        <v>1577412.63552595</v>
      </c>
      <c r="H141" s="10">
        <v>1577410.5030475501</v>
      </c>
      <c r="I141" s="23">
        <f t="shared" si="13"/>
        <v>-2.1324783999007195</v>
      </c>
      <c r="J141" s="10">
        <v>12783443.7828159</v>
      </c>
      <c r="K141" s="10">
        <v>12793363.473794701</v>
      </c>
      <c r="L141" s="23">
        <f t="shared" si="14"/>
        <v>9919.6909788008779</v>
      </c>
      <c r="M141" s="10">
        <v>2480772.7409538701</v>
      </c>
      <c r="N141" s="10">
        <v>2480715.1941246698</v>
      </c>
      <c r="O141" s="23">
        <f t="shared" si="15"/>
        <v>-57.546829200349748</v>
      </c>
      <c r="P141" s="10">
        <v>15264216.523769701</v>
      </c>
      <c r="Q141" s="10">
        <v>15274078.6679193</v>
      </c>
      <c r="R141" s="23">
        <f t="shared" si="16"/>
        <v>9862.1441495995969</v>
      </c>
      <c r="S141" s="23">
        <f t="shared" si="17"/>
        <v>9919.6909788008779</v>
      </c>
    </row>
    <row r="142" spans="1:19" ht="27.6">
      <c r="A142" t="s">
        <v>250</v>
      </c>
      <c r="B142" s="14" t="s">
        <v>252</v>
      </c>
      <c r="C142">
        <v>2035</v>
      </c>
      <c r="D142" s="10">
        <v>929865.17915238999</v>
      </c>
      <c r="E142" s="10">
        <v>930075.423534506</v>
      </c>
      <c r="F142" s="23">
        <f t="shared" si="12"/>
        <v>210.24438211601228</v>
      </c>
      <c r="G142" s="10">
        <v>1609086.9740592299</v>
      </c>
      <c r="H142" s="10">
        <v>1609084.37329795</v>
      </c>
      <c r="I142" s="23">
        <f t="shared" si="13"/>
        <v>-2.6007612799294293</v>
      </c>
      <c r="J142" s="10">
        <v>12874416.4179211</v>
      </c>
      <c r="K142" s="10">
        <v>12885097.6151483</v>
      </c>
      <c r="L142" s="23">
        <f t="shared" si="14"/>
        <v>10681.197227200493</v>
      </c>
      <c r="M142" s="10">
        <v>2491152.6703380998</v>
      </c>
      <c r="N142" s="10">
        <v>2491084.7170732799</v>
      </c>
      <c r="O142" s="23">
        <f t="shared" si="15"/>
        <v>-67.953264819923788</v>
      </c>
      <c r="P142" s="10">
        <v>15365569.0882592</v>
      </c>
      <c r="Q142" s="10">
        <v>15376182.332221599</v>
      </c>
      <c r="R142" s="23">
        <f t="shared" si="16"/>
        <v>10613.243962399662</v>
      </c>
      <c r="S142" s="23">
        <f t="shared" si="17"/>
        <v>10681.197227200493</v>
      </c>
    </row>
    <row r="143" spans="1:19" ht="27.6">
      <c r="A143" t="s">
        <v>250</v>
      </c>
      <c r="B143" s="14" t="s">
        <v>252</v>
      </c>
      <c r="C143">
        <v>2036</v>
      </c>
      <c r="D143" s="10">
        <v>941411.03990416601</v>
      </c>
      <c r="E143" s="10">
        <v>941635.34241200495</v>
      </c>
      <c r="F143" s="23">
        <f t="shared" si="12"/>
        <v>224.3025078389328</v>
      </c>
      <c r="G143" s="10">
        <v>1641093.7583257901</v>
      </c>
      <c r="H143" s="10">
        <v>1641090.6390387099</v>
      </c>
      <c r="I143" s="23">
        <f t="shared" si="13"/>
        <v>-3.1192870801314712</v>
      </c>
      <c r="J143" s="10">
        <v>12982669.8880933</v>
      </c>
      <c r="K143" s="10">
        <v>12994091.2884183</v>
      </c>
      <c r="L143" s="23">
        <f t="shared" si="14"/>
        <v>11421.400325000286</v>
      </c>
      <c r="M143" s="10">
        <v>2502977.0993983001</v>
      </c>
      <c r="N143" s="10">
        <v>2502898.0226320499</v>
      </c>
      <c r="O143" s="23">
        <f t="shared" si="15"/>
        <v>-79.076766250189394</v>
      </c>
      <c r="P143" s="10">
        <v>15485646.9874916</v>
      </c>
      <c r="Q143" s="10">
        <v>15496989.3110504</v>
      </c>
      <c r="R143" s="23">
        <f t="shared" si="16"/>
        <v>11342.323558799922</v>
      </c>
      <c r="S143" s="23">
        <f t="shared" si="17"/>
        <v>11421.400325000286</v>
      </c>
    </row>
    <row r="144" spans="1:19" ht="27.6">
      <c r="A144" t="s">
        <v>250</v>
      </c>
      <c r="B144" s="14" t="s">
        <v>252</v>
      </c>
      <c r="C144">
        <v>2037</v>
      </c>
      <c r="D144" s="10">
        <v>954509.38190558995</v>
      </c>
      <c r="E144" s="10">
        <v>954747.29726063705</v>
      </c>
      <c r="F144" s="23">
        <f t="shared" si="12"/>
        <v>237.91535504709464</v>
      </c>
      <c r="G144" s="10">
        <v>1673369.20828484</v>
      </c>
      <c r="H144" s="10">
        <v>1673365.51825122</v>
      </c>
      <c r="I144" s="23">
        <f t="shared" si="13"/>
        <v>-3.6900336199905723</v>
      </c>
      <c r="J144" s="10">
        <v>13102003.556820299</v>
      </c>
      <c r="K144" s="10">
        <v>13114148.947138101</v>
      </c>
      <c r="L144" s="23">
        <f t="shared" si="14"/>
        <v>12145.390317801386</v>
      </c>
      <c r="M144" s="10">
        <v>2516010.07370731</v>
      </c>
      <c r="N144" s="10">
        <v>2515919.1748640202</v>
      </c>
      <c r="O144" s="23">
        <f t="shared" si="15"/>
        <v>-90.898843289818615</v>
      </c>
      <c r="P144" s="10">
        <v>15618013.630527601</v>
      </c>
      <c r="Q144" s="10">
        <v>15630068.122002199</v>
      </c>
      <c r="R144" s="23">
        <f t="shared" si="16"/>
        <v>12054.491474598646</v>
      </c>
      <c r="S144" s="23">
        <f t="shared" si="17"/>
        <v>12145.390317801386</v>
      </c>
    </row>
    <row r="145" spans="1:19" ht="27.6">
      <c r="A145" t="s">
        <v>250</v>
      </c>
      <c r="B145" s="14" t="s">
        <v>252</v>
      </c>
      <c r="C145">
        <v>2038</v>
      </c>
      <c r="D145" s="10">
        <v>968834.81548360595</v>
      </c>
      <c r="E145" s="10">
        <v>969086.36666610895</v>
      </c>
      <c r="F145" s="23">
        <f t="shared" si="12"/>
        <v>251.55118250299711</v>
      </c>
      <c r="G145" s="10">
        <v>1706161.28263531</v>
      </c>
      <c r="H145" s="10">
        <v>1706156.96350708</v>
      </c>
      <c r="I145" s="23">
        <f t="shared" si="13"/>
        <v>-4.3191282299812883</v>
      </c>
      <c r="J145" s="10">
        <v>13233087.573033201</v>
      </c>
      <c r="K145" s="10">
        <v>13245966.042685101</v>
      </c>
      <c r="L145" s="23">
        <f t="shared" si="14"/>
        <v>12878.469651900232</v>
      </c>
      <c r="M145" s="10">
        <v>2530103.8654077402</v>
      </c>
      <c r="N145" s="10">
        <v>2530000.4411746599</v>
      </c>
      <c r="O145" s="23">
        <f t="shared" si="15"/>
        <v>-103.42423308035359</v>
      </c>
      <c r="P145" s="10">
        <v>15763191.4384409</v>
      </c>
      <c r="Q145" s="10">
        <v>15775966.483859699</v>
      </c>
      <c r="R145" s="23">
        <f t="shared" si="16"/>
        <v>12775.045418798923</v>
      </c>
      <c r="S145" s="23">
        <f t="shared" si="17"/>
        <v>12878.469651900232</v>
      </c>
    </row>
    <row r="146" spans="1:19" ht="27.6">
      <c r="A146" t="s">
        <v>250</v>
      </c>
      <c r="B146" s="14" t="s">
        <v>252</v>
      </c>
      <c r="C146">
        <v>2039</v>
      </c>
      <c r="D146" s="10">
        <v>984693.08472694899</v>
      </c>
      <c r="E146" s="10">
        <v>984958.04233238904</v>
      </c>
      <c r="F146" s="23">
        <f t="shared" si="12"/>
        <v>264.95760544005316</v>
      </c>
      <c r="G146" s="10">
        <v>1739152.2048944901</v>
      </c>
      <c r="H146" s="10">
        <v>1739147.19885034</v>
      </c>
      <c r="I146" s="23">
        <f t="shared" si="13"/>
        <v>-5.0060441500972956</v>
      </c>
      <c r="J146" s="10">
        <v>13374193.879740801</v>
      </c>
      <c r="K146" s="10">
        <v>13387796.965280799</v>
      </c>
      <c r="L146" s="23">
        <f t="shared" si="14"/>
        <v>13603.085539998487</v>
      </c>
      <c r="M146" s="10">
        <v>2545016.7074283501</v>
      </c>
      <c r="N146" s="10">
        <v>2544900.0622273101</v>
      </c>
      <c r="O146" s="23">
        <f t="shared" si="15"/>
        <v>-116.6452010399662</v>
      </c>
      <c r="P146" s="10">
        <v>15919210.5871692</v>
      </c>
      <c r="Q146" s="10">
        <v>15932697.0275081</v>
      </c>
      <c r="R146" s="23">
        <f t="shared" si="16"/>
        <v>13486.440338900313</v>
      </c>
      <c r="S146" s="23">
        <f t="shared" si="17"/>
        <v>13603.085539998487</v>
      </c>
    </row>
    <row r="147" spans="1:19" ht="27.6">
      <c r="A147" t="s">
        <v>250</v>
      </c>
      <c r="B147" s="14" t="s">
        <v>252</v>
      </c>
      <c r="C147">
        <v>2040</v>
      </c>
      <c r="D147" s="10">
        <v>1001060.50117141</v>
      </c>
      <c r="E147" s="10">
        <v>1001338.68824513</v>
      </c>
      <c r="F147" s="23">
        <f t="shared" si="12"/>
        <v>278.18707372003701</v>
      </c>
      <c r="G147" s="10">
        <v>1772224.3208578399</v>
      </c>
      <c r="H147" s="10">
        <v>1772218.56750507</v>
      </c>
      <c r="I147" s="23">
        <f t="shared" si="13"/>
        <v>-5.7533527698833495</v>
      </c>
      <c r="J147" s="10">
        <v>13517249.6759769</v>
      </c>
      <c r="K147" s="10">
        <v>13531572.1573464</v>
      </c>
      <c r="L147" s="23">
        <f t="shared" si="14"/>
        <v>14322.481369499117</v>
      </c>
      <c r="M147" s="10">
        <v>2560685.0654275198</v>
      </c>
      <c r="N147" s="10">
        <v>2560554.5086399498</v>
      </c>
      <c r="O147" s="23">
        <f t="shared" si="15"/>
        <v>-130.55678757000715</v>
      </c>
      <c r="P147" s="10">
        <v>16077934.741404399</v>
      </c>
      <c r="Q147" s="10">
        <v>16092126.6659863</v>
      </c>
      <c r="R147" s="23">
        <f t="shared" si="16"/>
        <v>14191.924581900239</v>
      </c>
      <c r="S147" s="23">
        <f t="shared" si="17"/>
        <v>14322.481369499117</v>
      </c>
    </row>
    <row r="148" spans="1:19" ht="27.6">
      <c r="A148" t="s">
        <v>250</v>
      </c>
      <c r="B148" s="14" t="s">
        <v>252</v>
      </c>
      <c r="C148">
        <v>2041</v>
      </c>
      <c r="D148" s="10">
        <v>1018214.31790298</v>
      </c>
      <c r="E148" s="10">
        <v>1018505.56120716</v>
      </c>
      <c r="F148" s="23">
        <f t="shared" si="12"/>
        <v>291.24330417998135</v>
      </c>
      <c r="G148" s="10">
        <v>1805259.4877228199</v>
      </c>
      <c r="H148" s="10">
        <v>1805252.92460674</v>
      </c>
      <c r="I148" s="23">
        <f t="shared" si="13"/>
        <v>-6.5631160798948258</v>
      </c>
      <c r="J148" s="10">
        <v>13666251.9425111</v>
      </c>
      <c r="K148" s="10">
        <v>13681285.7749561</v>
      </c>
      <c r="L148" s="23">
        <f t="shared" si="14"/>
        <v>15033.832444999367</v>
      </c>
      <c r="M148" s="10">
        <v>2576980.9966645399</v>
      </c>
      <c r="N148" s="10">
        <v>2576835.8424541601</v>
      </c>
      <c r="O148" s="23">
        <f t="shared" si="15"/>
        <v>-145.15421037981287</v>
      </c>
      <c r="P148" s="10">
        <v>16243232.9391756</v>
      </c>
      <c r="Q148" s="10">
        <v>16258121.6174102</v>
      </c>
      <c r="R148" s="23">
        <f t="shared" si="16"/>
        <v>14888.678234599531</v>
      </c>
      <c r="S148" s="23">
        <f t="shared" si="17"/>
        <v>15033.832444999367</v>
      </c>
    </row>
    <row r="149" spans="1:19" ht="27.6">
      <c r="A149" t="s">
        <v>250</v>
      </c>
      <c r="B149" s="14" t="s">
        <v>252</v>
      </c>
      <c r="C149">
        <v>2042</v>
      </c>
      <c r="D149" s="10">
        <v>1035955.91576691</v>
      </c>
      <c r="E149" s="10">
        <v>1036259.738796</v>
      </c>
      <c r="F149" s="23">
        <f t="shared" si="12"/>
        <v>303.8230290900683</v>
      </c>
      <c r="G149" s="10">
        <v>1838195.9239566999</v>
      </c>
      <c r="H149" s="10">
        <v>1838188.4852774199</v>
      </c>
      <c r="I149" s="23">
        <f t="shared" si="13"/>
        <v>-7.4386792799923569</v>
      </c>
      <c r="J149" s="10">
        <v>13818341.744001901</v>
      </c>
      <c r="K149" s="10">
        <v>13834068.0419889</v>
      </c>
      <c r="L149" s="23">
        <f t="shared" si="14"/>
        <v>15726.297986999154</v>
      </c>
      <c r="M149" s="10">
        <v>2593803.12116268</v>
      </c>
      <c r="N149" s="10">
        <v>2593642.7030007299</v>
      </c>
      <c r="O149" s="23">
        <f t="shared" si="15"/>
        <v>-160.41816195007414</v>
      </c>
      <c r="P149" s="10">
        <v>16412144.8651646</v>
      </c>
      <c r="Q149" s="10">
        <v>16427710.7449896</v>
      </c>
      <c r="R149" s="23">
        <f t="shared" si="16"/>
        <v>15565.87982499972</v>
      </c>
      <c r="S149" s="23">
        <f t="shared" si="17"/>
        <v>15726.297986999154</v>
      </c>
    </row>
    <row r="150" spans="1:19" ht="27.6">
      <c r="A150" t="s">
        <v>250</v>
      </c>
      <c r="B150" s="14" t="s">
        <v>252</v>
      </c>
      <c r="C150">
        <v>2043</v>
      </c>
      <c r="D150" s="10">
        <v>1054062.0526475001</v>
      </c>
      <c r="E150" s="10">
        <v>1054378.00710536</v>
      </c>
      <c r="F150" s="23">
        <f t="shared" si="12"/>
        <v>315.95445785997435</v>
      </c>
      <c r="G150" s="10">
        <v>1870963.6511355401</v>
      </c>
      <c r="H150" s="10">
        <v>1870955.26888352</v>
      </c>
      <c r="I150" s="23">
        <f t="shared" si="13"/>
        <v>-8.3822520200628787</v>
      </c>
      <c r="J150" s="10">
        <v>13972368.267496301</v>
      </c>
      <c r="K150" s="10">
        <v>13988769.200849099</v>
      </c>
      <c r="L150" s="23">
        <f t="shared" si="14"/>
        <v>16400.933352798223</v>
      </c>
      <c r="M150" s="10">
        <v>2611085.70244302</v>
      </c>
      <c r="N150" s="10">
        <v>2610909.37164379</v>
      </c>
      <c r="O150" s="23">
        <f t="shared" si="15"/>
        <v>-176.33079922990873</v>
      </c>
      <c r="P150" s="10">
        <v>16583453.9699392</v>
      </c>
      <c r="Q150" s="10">
        <v>16599678.572492899</v>
      </c>
      <c r="R150" s="23">
        <f t="shared" si="16"/>
        <v>16224.602553699166</v>
      </c>
      <c r="S150" s="23">
        <f t="shared" si="17"/>
        <v>16400.933352798223</v>
      </c>
    </row>
    <row r="151" spans="1:19" ht="27.6">
      <c r="A151" t="s">
        <v>250</v>
      </c>
      <c r="B151" s="14" t="s">
        <v>252</v>
      </c>
      <c r="C151">
        <v>2044</v>
      </c>
      <c r="D151" s="10">
        <v>1072601.48094784</v>
      </c>
      <c r="E151" s="10">
        <v>1072929.3761392499</v>
      </c>
      <c r="F151" s="23">
        <f t="shared" si="12"/>
        <v>327.89519140985794</v>
      </c>
      <c r="G151" s="10">
        <v>1903501.8009931699</v>
      </c>
      <c r="H151" s="10">
        <v>1903492.4042016801</v>
      </c>
      <c r="I151" s="23">
        <f t="shared" si="13"/>
        <v>-9.3967914897948503</v>
      </c>
      <c r="J151" s="10">
        <v>14129951.8432125</v>
      </c>
      <c r="K151" s="10">
        <v>14147019.8129717</v>
      </c>
      <c r="L151" s="23">
        <f t="shared" si="14"/>
        <v>17067.969759199768</v>
      </c>
      <c r="M151" s="10">
        <v>2628743.4363703299</v>
      </c>
      <c r="N151" s="10">
        <v>2628550.5495148799</v>
      </c>
      <c r="O151" s="23">
        <f t="shared" si="15"/>
        <v>-192.88685544999316</v>
      </c>
      <c r="P151" s="10">
        <v>16758695.2795828</v>
      </c>
      <c r="Q151" s="10">
        <v>16775570.362486601</v>
      </c>
      <c r="R151" s="23">
        <f t="shared" si="16"/>
        <v>16875.082903800532</v>
      </c>
      <c r="S151" s="23">
        <f t="shared" si="17"/>
        <v>17067.969759199768</v>
      </c>
    </row>
    <row r="152" spans="1:19" ht="27.6">
      <c r="A152" t="s">
        <v>250</v>
      </c>
      <c r="B152" s="14" t="s">
        <v>252</v>
      </c>
      <c r="C152">
        <v>2045</v>
      </c>
      <c r="D152" s="10">
        <v>1091845.4622374701</v>
      </c>
      <c r="E152" s="10">
        <v>1092185.2477510299</v>
      </c>
      <c r="F152" s="23">
        <f t="shared" si="12"/>
        <v>339.78551355982199</v>
      </c>
      <c r="G152" s="10">
        <v>1935740.3147473801</v>
      </c>
      <c r="H152" s="10">
        <v>1935729.8282681201</v>
      </c>
      <c r="I152" s="23">
        <f t="shared" si="13"/>
        <v>-10.486479260027409</v>
      </c>
      <c r="J152" s="10">
        <v>14290746.4595939</v>
      </c>
      <c r="K152" s="10">
        <v>14308477.831449</v>
      </c>
      <c r="L152" s="23">
        <f t="shared" si="14"/>
        <v>17731.371855100617</v>
      </c>
      <c r="M152" s="10">
        <v>2646625.2860225001</v>
      </c>
      <c r="N152" s="10">
        <v>2646415.1979440101</v>
      </c>
      <c r="O152" s="23">
        <f t="shared" si="15"/>
        <v>-210.08807848999277</v>
      </c>
      <c r="P152" s="10">
        <v>16937371.745616399</v>
      </c>
      <c r="Q152" s="10">
        <v>16954893.029392999</v>
      </c>
      <c r="R152" s="23">
        <f t="shared" si="16"/>
        <v>17521.283776599914</v>
      </c>
      <c r="S152" s="23">
        <f t="shared" si="17"/>
        <v>17731.371855100617</v>
      </c>
    </row>
    <row r="153" spans="1:19" ht="27.6">
      <c r="A153" t="s">
        <v>250</v>
      </c>
      <c r="B153" s="14" t="s">
        <v>252</v>
      </c>
      <c r="C153">
        <v>2046</v>
      </c>
      <c r="D153" s="10">
        <v>1111530.07983976</v>
      </c>
      <c r="E153" s="10">
        <v>1111881.2684410501</v>
      </c>
      <c r="F153" s="23">
        <f t="shared" si="12"/>
        <v>351.18860129010864</v>
      </c>
      <c r="G153" s="10">
        <v>1967593.76141511</v>
      </c>
      <c r="H153" s="10">
        <v>1967582.1054908701</v>
      </c>
      <c r="I153" s="23">
        <f t="shared" si="13"/>
        <v>-11.655924239894375</v>
      </c>
      <c r="J153" s="10">
        <v>14451924.4042239</v>
      </c>
      <c r="K153" s="10">
        <v>14470300.1656259</v>
      </c>
      <c r="L153" s="23">
        <f t="shared" si="14"/>
        <v>18375.761401999742</v>
      </c>
      <c r="M153" s="10">
        <v>2664612.6851925701</v>
      </c>
      <c r="N153" s="10">
        <v>2664384.7701094202</v>
      </c>
      <c r="O153" s="23">
        <f t="shared" si="15"/>
        <v>-227.9150831499137</v>
      </c>
      <c r="P153" s="10">
        <v>17116537.0894165</v>
      </c>
      <c r="Q153" s="10">
        <v>17134684.9357353</v>
      </c>
      <c r="R153" s="23">
        <f t="shared" si="16"/>
        <v>18147.846318800002</v>
      </c>
      <c r="S153" s="23">
        <f t="shared" si="17"/>
        <v>18375.761401999742</v>
      </c>
    </row>
    <row r="154" spans="1:19" ht="27.6">
      <c r="A154" t="s">
        <v>250</v>
      </c>
      <c r="B154" s="14" t="s">
        <v>252</v>
      </c>
      <c r="C154">
        <v>2047</v>
      </c>
      <c r="D154" s="10">
        <v>1131079.43558832</v>
      </c>
      <c r="E154" s="10">
        <v>1131441.2253272601</v>
      </c>
      <c r="F154" s="23">
        <f t="shared" si="12"/>
        <v>361.78973894007504</v>
      </c>
      <c r="G154" s="10">
        <v>1998971.8704754601</v>
      </c>
      <c r="H154" s="10">
        <v>1998958.96255833</v>
      </c>
      <c r="I154" s="23">
        <f t="shared" si="13"/>
        <v>-12.907917130040005</v>
      </c>
      <c r="J154" s="10">
        <v>14613502.7986071</v>
      </c>
      <c r="K154" s="10">
        <v>14632493.2291192</v>
      </c>
      <c r="L154" s="23">
        <f t="shared" si="14"/>
        <v>18990.430512100458</v>
      </c>
      <c r="M154" s="10">
        <v>2682689.40126146</v>
      </c>
      <c r="N154" s="10">
        <v>2682443.0679199002</v>
      </c>
      <c r="O154" s="23">
        <f t="shared" si="15"/>
        <v>-246.33334155986086</v>
      </c>
      <c r="P154" s="10">
        <v>17296192.1998685</v>
      </c>
      <c r="Q154" s="10">
        <v>17314936.297039099</v>
      </c>
      <c r="R154" s="23">
        <f t="shared" si="16"/>
        <v>18744.097170598805</v>
      </c>
      <c r="S154" s="23">
        <f t="shared" si="17"/>
        <v>18990.430512100458</v>
      </c>
    </row>
    <row r="155" spans="1:19" ht="27.6">
      <c r="A155" t="s">
        <v>250</v>
      </c>
      <c r="B155" s="14" t="s">
        <v>252</v>
      </c>
      <c r="C155">
        <v>2048</v>
      </c>
      <c r="D155" s="10">
        <v>1150389.3664251501</v>
      </c>
      <c r="E155" s="10">
        <v>1150761.11400137</v>
      </c>
      <c r="F155" s="23">
        <f t="shared" si="12"/>
        <v>371.74757621996105</v>
      </c>
      <c r="G155" s="10">
        <v>2029834.4371791999</v>
      </c>
      <c r="H155" s="10">
        <v>2029820.19324426</v>
      </c>
      <c r="I155" s="23">
        <f t="shared" si="13"/>
        <v>-14.243934939848259</v>
      </c>
      <c r="J155" s="10">
        <v>14772614.171531601</v>
      </c>
      <c r="K155" s="10">
        <v>14792197.2880254</v>
      </c>
      <c r="L155" s="23">
        <f t="shared" si="14"/>
        <v>19583.116493798792</v>
      </c>
      <c r="M155" s="10">
        <v>2700848.2775880299</v>
      </c>
      <c r="N155" s="10">
        <v>2700582.9616072699</v>
      </c>
      <c r="O155" s="23">
        <f t="shared" si="15"/>
        <v>-265.31598075991496</v>
      </c>
      <c r="P155" s="10">
        <v>17473462.449119698</v>
      </c>
      <c r="Q155" s="10">
        <v>17492780.249632701</v>
      </c>
      <c r="R155" s="23">
        <f t="shared" si="16"/>
        <v>19317.800513003021</v>
      </c>
      <c r="S155" s="23">
        <f t="shared" si="17"/>
        <v>19583.116493798792</v>
      </c>
    </row>
    <row r="156" spans="1:19" ht="27.6">
      <c r="A156" t="s">
        <v>250</v>
      </c>
      <c r="B156" s="14" t="s">
        <v>252</v>
      </c>
      <c r="C156">
        <v>2049</v>
      </c>
      <c r="D156" s="10">
        <v>1170095.38336193</v>
      </c>
      <c r="E156" s="10">
        <v>1170476.7182638899</v>
      </c>
      <c r="F156" s="23">
        <f t="shared" si="12"/>
        <v>381.33490195986815</v>
      </c>
      <c r="G156" s="10">
        <v>2060155.5711017</v>
      </c>
      <c r="H156" s="10">
        <v>2060139.9049400899</v>
      </c>
      <c r="I156" s="23">
        <f t="shared" si="13"/>
        <v>-15.666161610046402</v>
      </c>
      <c r="J156" s="10">
        <v>14932839.766733199</v>
      </c>
      <c r="K156" s="10">
        <v>14953001.269786</v>
      </c>
      <c r="L156" s="23">
        <f t="shared" si="14"/>
        <v>20161.503052800894</v>
      </c>
      <c r="M156" s="10">
        <v>2718956.9975101901</v>
      </c>
      <c r="N156" s="10">
        <v>2718672.1482817498</v>
      </c>
      <c r="O156" s="23">
        <f t="shared" si="15"/>
        <v>-284.84922844031826</v>
      </c>
      <c r="P156" s="10">
        <v>17651796.764243301</v>
      </c>
      <c r="Q156" s="10">
        <v>17671673.418067701</v>
      </c>
      <c r="R156" s="23">
        <f t="shared" si="16"/>
        <v>19876.653824400157</v>
      </c>
      <c r="S156" s="23">
        <f t="shared" si="17"/>
        <v>20161.503052800894</v>
      </c>
    </row>
    <row r="157" spans="1:19" ht="27.6">
      <c r="A157" t="s">
        <v>250</v>
      </c>
      <c r="B157" s="14" t="s">
        <v>252</v>
      </c>
      <c r="C157">
        <v>2050</v>
      </c>
      <c r="D157" s="10">
        <v>1189607.0751461401</v>
      </c>
      <c r="E157" s="10">
        <v>1189997.7413977699</v>
      </c>
      <c r="F157" s="23">
        <f t="shared" si="12"/>
        <v>390.66625162982382</v>
      </c>
      <c r="G157" s="10">
        <v>2089890.10289202</v>
      </c>
      <c r="H157" s="10">
        <v>2089872.9250026799</v>
      </c>
      <c r="I157" s="23">
        <f t="shared" si="13"/>
        <v>-17.177889340091497</v>
      </c>
      <c r="J157" s="10">
        <v>15090751.5400736</v>
      </c>
      <c r="K157" s="10">
        <v>15111482.948849199</v>
      </c>
      <c r="L157" s="23">
        <f t="shared" si="14"/>
        <v>20731.408775599673</v>
      </c>
      <c r="M157" s="10">
        <v>2736988.4580322499</v>
      </c>
      <c r="N157" s="10">
        <v>2736683.5330188898</v>
      </c>
      <c r="O157" s="23">
        <f t="shared" si="15"/>
        <v>-304.92501336010173</v>
      </c>
      <c r="P157" s="10">
        <v>17827739.998105898</v>
      </c>
      <c r="Q157" s="10">
        <v>17848166.481868099</v>
      </c>
      <c r="R157" s="23">
        <f t="shared" si="16"/>
        <v>20426.483762200922</v>
      </c>
      <c r="S157" s="23">
        <f t="shared" si="17"/>
        <v>20731.408775599673</v>
      </c>
    </row>
    <row r="158" spans="1:19" ht="27.6">
      <c r="A158" t="s">
        <v>257</v>
      </c>
      <c r="B158" s="14" t="s">
        <v>259</v>
      </c>
      <c r="C158">
        <v>2025</v>
      </c>
      <c r="D158" s="10">
        <v>1067476.2911859499</v>
      </c>
      <c r="E158" s="10">
        <v>1067480.8263016201</v>
      </c>
      <c r="F158" s="23">
        <f t="shared" si="12"/>
        <v>4.5351156701799482</v>
      </c>
      <c r="G158" s="10">
        <v>1310435.46710376</v>
      </c>
      <c r="H158" s="10">
        <v>1310435.46710376</v>
      </c>
      <c r="I158" s="23">
        <f t="shared" si="13"/>
        <v>0</v>
      </c>
      <c r="J158" s="10">
        <v>13787376.023682101</v>
      </c>
      <c r="K158" s="10">
        <v>13787600.058176501</v>
      </c>
      <c r="L158" s="23">
        <f t="shared" si="14"/>
        <v>224.03449440002441</v>
      </c>
      <c r="M158" s="10">
        <v>2532778.27726549</v>
      </c>
      <c r="N158" s="10">
        <v>2532778.0562727</v>
      </c>
      <c r="O158" s="23">
        <f t="shared" si="15"/>
        <v>-0.22099279006943107</v>
      </c>
      <c r="P158" s="10">
        <v>16320154.300947599</v>
      </c>
      <c r="Q158" s="10">
        <v>16320378.114449199</v>
      </c>
      <c r="R158" s="23">
        <f t="shared" si="16"/>
        <v>223.8135016001761</v>
      </c>
      <c r="S158" s="23">
        <f t="shared" si="17"/>
        <v>224.03449440002441</v>
      </c>
    </row>
    <row r="159" spans="1:19" ht="27.6">
      <c r="A159" t="s">
        <v>257</v>
      </c>
      <c r="B159" s="14" t="s">
        <v>259</v>
      </c>
      <c r="C159">
        <v>2026</v>
      </c>
      <c r="D159" s="10">
        <v>988255.18534647196</v>
      </c>
      <c r="E159" s="10">
        <v>988264.00625599199</v>
      </c>
      <c r="F159" s="23">
        <f t="shared" si="12"/>
        <v>8.8209095200290903</v>
      </c>
      <c r="G159" s="10">
        <v>1335499.78428973</v>
      </c>
      <c r="H159" s="10">
        <v>1335499.77531644</v>
      </c>
      <c r="I159" s="23">
        <f t="shared" si="13"/>
        <v>-8.973289979621768E-3</v>
      </c>
      <c r="J159" s="10">
        <v>13277829.7064962</v>
      </c>
      <c r="K159" s="10">
        <v>13278266.4787963</v>
      </c>
      <c r="L159" s="23">
        <f t="shared" si="14"/>
        <v>436.77230009995401</v>
      </c>
      <c r="M159" s="10">
        <v>2503114.45967555</v>
      </c>
      <c r="N159" s="10">
        <v>2503113.8082951298</v>
      </c>
      <c r="O159" s="23">
        <f t="shared" si="15"/>
        <v>-0.65138042019680142</v>
      </c>
      <c r="P159" s="10">
        <v>15780944.1661718</v>
      </c>
      <c r="Q159" s="10">
        <v>15781380.2870914</v>
      </c>
      <c r="R159" s="23">
        <f t="shared" si="16"/>
        <v>436.12091960012913</v>
      </c>
      <c r="S159" s="23">
        <f t="shared" si="17"/>
        <v>436.77230009995401</v>
      </c>
    </row>
    <row r="160" spans="1:19" ht="27.6">
      <c r="A160" t="s">
        <v>257</v>
      </c>
      <c r="B160" s="14" t="s">
        <v>259</v>
      </c>
      <c r="C160">
        <v>2027</v>
      </c>
      <c r="D160" s="10">
        <v>949549.36758649198</v>
      </c>
      <c r="E160" s="10">
        <v>949562.21612471004</v>
      </c>
      <c r="F160" s="23">
        <f t="shared" si="12"/>
        <v>12.848538218066096</v>
      </c>
      <c r="G160" s="10">
        <v>1363154.35650493</v>
      </c>
      <c r="H160" s="10">
        <v>1363154.3295399901</v>
      </c>
      <c r="I160" s="23">
        <f t="shared" si="13"/>
        <v>-2.6964939897879958E-2</v>
      </c>
      <c r="J160" s="10">
        <v>12991397.71305</v>
      </c>
      <c r="K160" s="10">
        <v>12992035.373119799</v>
      </c>
      <c r="L160" s="23">
        <f t="shared" si="14"/>
        <v>637.66006979905069</v>
      </c>
      <c r="M160" s="10">
        <v>2483408.3542617098</v>
      </c>
      <c r="N160" s="10">
        <v>2483407.0751191298</v>
      </c>
      <c r="O160" s="23">
        <f t="shared" si="15"/>
        <v>-1.2791425799950957</v>
      </c>
      <c r="P160" s="10">
        <v>15474806.0673117</v>
      </c>
      <c r="Q160" s="10">
        <v>15475442.4482389</v>
      </c>
      <c r="R160" s="23">
        <f t="shared" si="16"/>
        <v>636.38092719949782</v>
      </c>
      <c r="S160" s="23">
        <f t="shared" si="17"/>
        <v>637.66006979905069</v>
      </c>
    </row>
    <row r="161" spans="1:19" ht="27.6">
      <c r="A161" t="s">
        <v>257</v>
      </c>
      <c r="B161" s="14" t="s">
        <v>259</v>
      </c>
      <c r="C161">
        <v>2028</v>
      </c>
      <c r="D161" s="10">
        <v>927138.49723372597</v>
      </c>
      <c r="E161" s="10">
        <v>927155.12728270504</v>
      </c>
      <c r="F161" s="23">
        <f t="shared" si="12"/>
        <v>16.630048979073763</v>
      </c>
      <c r="G161" s="10">
        <v>1392211.27219066</v>
      </c>
      <c r="H161" s="10">
        <v>1392211.21828385</v>
      </c>
      <c r="I161" s="23">
        <f t="shared" si="13"/>
        <v>-5.3906810004264116E-2</v>
      </c>
      <c r="J161" s="10">
        <v>12811866.785390601</v>
      </c>
      <c r="K161" s="10">
        <v>12812693.712838899</v>
      </c>
      <c r="L161" s="23">
        <f t="shared" si="14"/>
        <v>826.92744829878211</v>
      </c>
      <c r="M161" s="10">
        <v>2470835.65661876</v>
      </c>
      <c r="N161" s="10">
        <v>2470833.5637709401</v>
      </c>
      <c r="O161" s="23">
        <f t="shared" si="15"/>
        <v>-2.0928478199057281</v>
      </c>
      <c r="P161" s="10">
        <v>15282702.442009401</v>
      </c>
      <c r="Q161" s="10">
        <v>15283527.276609899</v>
      </c>
      <c r="R161" s="23">
        <f t="shared" si="16"/>
        <v>824.83460049889982</v>
      </c>
      <c r="S161" s="23">
        <f t="shared" si="17"/>
        <v>826.92744829878211</v>
      </c>
    </row>
    <row r="162" spans="1:19" ht="27.6">
      <c r="A162" t="s">
        <v>257</v>
      </c>
      <c r="B162" s="14" t="s">
        <v>259</v>
      </c>
      <c r="C162">
        <v>2029</v>
      </c>
      <c r="D162" s="10">
        <v>914758.07219121</v>
      </c>
      <c r="E162" s="10">
        <v>914778.27531635005</v>
      </c>
      <c r="F162" s="23">
        <f t="shared" si="12"/>
        <v>20.203125140047632</v>
      </c>
      <c r="G162" s="10">
        <v>1422211.39986974</v>
      </c>
      <c r="H162" s="10">
        <v>1422211.3101251801</v>
      </c>
      <c r="I162" s="23">
        <f t="shared" si="13"/>
        <v>-8.9744559954851866E-2</v>
      </c>
      <c r="J162" s="10">
        <v>12713843.4871122</v>
      </c>
      <c r="K162" s="10">
        <v>12714849.6009512</v>
      </c>
      <c r="L162" s="23">
        <f t="shared" si="14"/>
        <v>1006.1138390004635</v>
      </c>
      <c r="M162" s="10">
        <v>2463705.2215806502</v>
      </c>
      <c r="N162" s="10">
        <v>2463702.1386837601</v>
      </c>
      <c r="O162" s="23">
        <f t="shared" si="15"/>
        <v>-3.0828968901187181</v>
      </c>
      <c r="P162" s="10">
        <v>15177548.708692901</v>
      </c>
      <c r="Q162" s="10">
        <v>15178551.739634899</v>
      </c>
      <c r="R162" s="23">
        <f t="shared" si="16"/>
        <v>1003.0309419985861</v>
      </c>
      <c r="S162" s="23">
        <f t="shared" si="17"/>
        <v>1006.1138390004635</v>
      </c>
    </row>
    <row r="163" spans="1:19" ht="27.6">
      <c r="A163" t="s">
        <v>257</v>
      </c>
      <c r="B163" s="14" t="s">
        <v>259</v>
      </c>
      <c r="C163">
        <v>2030</v>
      </c>
      <c r="D163" s="10">
        <v>909029.44246465596</v>
      </c>
      <c r="E163" s="10">
        <v>909052.97456388897</v>
      </c>
      <c r="F163" s="23">
        <f t="shared" si="12"/>
        <v>23.532099233008921</v>
      </c>
      <c r="G163" s="10">
        <v>1452871.2231220601</v>
      </c>
      <c r="H163" s="10">
        <v>1452871.08867836</v>
      </c>
      <c r="I163" s="23">
        <f t="shared" si="13"/>
        <v>-0.13444370008073747</v>
      </c>
      <c r="J163" s="10">
        <v>12663467.2287842</v>
      </c>
      <c r="K163" s="10">
        <v>12664641.188683899</v>
      </c>
      <c r="L163" s="23">
        <f t="shared" si="14"/>
        <v>1173.9598996993154</v>
      </c>
      <c r="M163" s="10">
        <v>2460889.8962981799</v>
      </c>
      <c r="N163" s="10">
        <v>2460885.6583369002</v>
      </c>
      <c r="O163" s="23">
        <f t="shared" si="15"/>
        <v>-4.2379612796939909</v>
      </c>
      <c r="P163" s="10">
        <v>15124357.1250824</v>
      </c>
      <c r="Q163" s="10">
        <v>15125526.847020799</v>
      </c>
      <c r="R163" s="23">
        <f t="shared" si="16"/>
        <v>1169.721938399598</v>
      </c>
      <c r="S163" s="23">
        <f t="shared" si="17"/>
        <v>1173.9598996993154</v>
      </c>
    </row>
    <row r="164" spans="1:19" ht="27.6">
      <c r="A164" t="s">
        <v>257</v>
      </c>
      <c r="B164" s="14" t="s">
        <v>259</v>
      </c>
      <c r="C164">
        <v>2031</v>
      </c>
      <c r="D164" s="10">
        <v>907017.54266235302</v>
      </c>
      <c r="E164" s="10">
        <v>907044.24313282105</v>
      </c>
      <c r="F164" s="23">
        <f t="shared" si="12"/>
        <v>26.70047046802938</v>
      </c>
      <c r="G164" s="10">
        <v>1483835.5594943799</v>
      </c>
      <c r="H164" s="10">
        <v>1483835.37174252</v>
      </c>
      <c r="I164" s="23">
        <f t="shared" si="13"/>
        <v>-0.1877518598921597</v>
      </c>
      <c r="J164" s="10">
        <v>12654715.114454901</v>
      </c>
      <c r="K164" s="10">
        <v>12656049.522959501</v>
      </c>
      <c r="L164" s="23">
        <f t="shared" si="14"/>
        <v>1334.4085045997053</v>
      </c>
      <c r="M164" s="10">
        <v>2461779.8252821602</v>
      </c>
      <c r="N164" s="10">
        <v>2461774.27454268</v>
      </c>
      <c r="O164" s="23">
        <f t="shared" si="15"/>
        <v>-5.5507394801825285</v>
      </c>
      <c r="P164" s="10">
        <v>15116494.939737</v>
      </c>
      <c r="Q164" s="10">
        <v>15117823.7975021</v>
      </c>
      <c r="R164" s="23">
        <f t="shared" si="16"/>
        <v>1328.8577651008964</v>
      </c>
      <c r="S164" s="23">
        <f t="shared" si="17"/>
        <v>1334.4085045997053</v>
      </c>
    </row>
    <row r="165" spans="1:19" ht="27.6">
      <c r="A165" t="s">
        <v>257</v>
      </c>
      <c r="B165" s="14" t="s">
        <v>259</v>
      </c>
      <c r="C165">
        <v>2032</v>
      </c>
      <c r="D165" s="10">
        <v>908841.22908965405</v>
      </c>
      <c r="E165" s="10">
        <v>908870.87748812605</v>
      </c>
      <c r="F165" s="23">
        <f t="shared" si="12"/>
        <v>29.648398471996188</v>
      </c>
      <c r="G165" s="10">
        <v>1514938.5218301199</v>
      </c>
      <c r="H165" s="10">
        <v>1514938.2723741599</v>
      </c>
      <c r="I165" s="23">
        <f t="shared" si="13"/>
        <v>-0.24945596000179648</v>
      </c>
      <c r="J165" s="10">
        <v>12675132.706699301</v>
      </c>
      <c r="K165" s="10">
        <v>12676617.2949754</v>
      </c>
      <c r="L165" s="23">
        <f t="shared" si="14"/>
        <v>1484.5882760994136</v>
      </c>
      <c r="M165" s="10">
        <v>2465700.1055742698</v>
      </c>
      <c r="N165" s="10">
        <v>2465693.0945592201</v>
      </c>
      <c r="O165" s="23">
        <f t="shared" si="15"/>
        <v>-7.0110150496475399</v>
      </c>
      <c r="P165" s="10">
        <v>15140832.812273599</v>
      </c>
      <c r="Q165" s="10">
        <v>15142310.389534701</v>
      </c>
      <c r="R165" s="23">
        <f t="shared" si="16"/>
        <v>1477.5772611014545</v>
      </c>
      <c r="S165" s="23">
        <f t="shared" si="17"/>
        <v>1484.5882760994136</v>
      </c>
    </row>
    <row r="166" spans="1:19" ht="27.6">
      <c r="A166" t="s">
        <v>257</v>
      </c>
      <c r="B166" s="14" t="s">
        <v>259</v>
      </c>
      <c r="C166">
        <v>2033</v>
      </c>
      <c r="D166" s="10">
        <v>913530.62810132501</v>
      </c>
      <c r="E166" s="10">
        <v>913563.02322045399</v>
      </c>
      <c r="F166" s="23">
        <f t="shared" si="12"/>
        <v>32.395119128981605</v>
      </c>
      <c r="G166" s="10">
        <v>1546062.6633856699</v>
      </c>
      <c r="H166" s="10">
        <v>1546062.3441206701</v>
      </c>
      <c r="I166" s="23">
        <f t="shared" si="13"/>
        <v>-0.31926499982364476</v>
      </c>
      <c r="J166" s="10">
        <v>12716614.5413769</v>
      </c>
      <c r="K166" s="10">
        <v>12718239.909793001</v>
      </c>
      <c r="L166" s="23">
        <f t="shared" si="14"/>
        <v>1625.3684161007404</v>
      </c>
      <c r="M166" s="10">
        <v>2472144.9386494802</v>
      </c>
      <c r="N166" s="10">
        <v>2472136.3291573399</v>
      </c>
      <c r="O166" s="23">
        <f t="shared" si="15"/>
        <v>-8.6094921403564513</v>
      </c>
      <c r="P166" s="10">
        <v>15188759.480026299</v>
      </c>
      <c r="Q166" s="10">
        <v>15190376.2389504</v>
      </c>
      <c r="R166" s="23">
        <f t="shared" si="16"/>
        <v>1616.758924100548</v>
      </c>
      <c r="S166" s="23">
        <f t="shared" si="17"/>
        <v>1625.3684161007404</v>
      </c>
    </row>
    <row r="167" spans="1:19" ht="27.6">
      <c r="A167" t="s">
        <v>257</v>
      </c>
      <c r="B167" s="14" t="s">
        <v>259</v>
      </c>
      <c r="C167">
        <v>2034</v>
      </c>
      <c r="D167" s="10">
        <v>920688.29471577797</v>
      </c>
      <c r="E167" s="10">
        <v>920723.39018158906</v>
      </c>
      <c r="F167" s="23">
        <f t="shared" si="12"/>
        <v>35.095465811085887</v>
      </c>
      <c r="G167" s="10">
        <v>1577410.9005044501</v>
      </c>
      <c r="H167" s="10">
        <v>1577410.5030475501</v>
      </c>
      <c r="I167" s="23">
        <f t="shared" si="13"/>
        <v>-0.3974568999838084</v>
      </c>
      <c r="J167" s="10">
        <v>12791599.509552499</v>
      </c>
      <c r="K167" s="10">
        <v>12793363.473794701</v>
      </c>
      <c r="L167" s="23">
        <f t="shared" si="14"/>
        <v>1763.9642422012985</v>
      </c>
      <c r="M167" s="10">
        <v>2480725.5385113801</v>
      </c>
      <c r="N167" s="10">
        <v>2480715.1941246698</v>
      </c>
      <c r="O167" s="23">
        <f t="shared" si="15"/>
        <v>-10.344386710319668</v>
      </c>
      <c r="P167" s="10">
        <v>15272325.0480639</v>
      </c>
      <c r="Q167" s="10">
        <v>15274078.6679193</v>
      </c>
      <c r="R167" s="23">
        <f t="shared" si="16"/>
        <v>1753.6198554001749</v>
      </c>
      <c r="S167" s="23">
        <f t="shared" si="17"/>
        <v>1763.9642422012985</v>
      </c>
    </row>
    <row r="168" spans="1:19" ht="27.6">
      <c r="A168" t="s">
        <v>257</v>
      </c>
      <c r="B168" s="14" t="s">
        <v>259</v>
      </c>
      <c r="C168">
        <v>2035</v>
      </c>
      <c r="D168" s="10">
        <v>930037.71592789399</v>
      </c>
      <c r="E168" s="10">
        <v>930075.423534506</v>
      </c>
      <c r="F168" s="23">
        <f t="shared" si="12"/>
        <v>37.707606612006202</v>
      </c>
      <c r="G168" s="10">
        <v>1609084.85792989</v>
      </c>
      <c r="H168" s="10">
        <v>1609084.37329795</v>
      </c>
      <c r="I168" s="23">
        <f t="shared" si="13"/>
        <v>-0.48463194002397358</v>
      </c>
      <c r="J168" s="10">
        <v>12883198.529653501</v>
      </c>
      <c r="K168" s="10">
        <v>12885097.6151483</v>
      </c>
      <c r="L168" s="23">
        <f t="shared" si="14"/>
        <v>1899.0854947995394</v>
      </c>
      <c r="M168" s="10">
        <v>2491096.9290216099</v>
      </c>
      <c r="N168" s="10">
        <v>2491084.7170732799</v>
      </c>
      <c r="O168" s="23">
        <f t="shared" si="15"/>
        <v>-12.211948330048472</v>
      </c>
      <c r="P168" s="10">
        <v>15374295.4586751</v>
      </c>
      <c r="Q168" s="10">
        <v>15376182.332221599</v>
      </c>
      <c r="R168" s="23">
        <f t="shared" si="16"/>
        <v>1886.873546499759</v>
      </c>
      <c r="S168" s="23">
        <f t="shared" si="17"/>
        <v>1899.0854947995394</v>
      </c>
    </row>
    <row r="169" spans="1:19" ht="27.6">
      <c r="A169" t="s">
        <v>257</v>
      </c>
      <c r="B169" s="14" t="s">
        <v>259</v>
      </c>
      <c r="C169">
        <v>2036</v>
      </c>
      <c r="D169" s="10">
        <v>941595.11507227505</v>
      </c>
      <c r="E169" s="10">
        <v>941635.34241200495</v>
      </c>
      <c r="F169" s="23">
        <f t="shared" si="12"/>
        <v>40.227339729899541</v>
      </c>
      <c r="G169" s="10">
        <v>1641091.2201845101</v>
      </c>
      <c r="H169" s="10">
        <v>1641090.6390387099</v>
      </c>
      <c r="I169" s="23">
        <f t="shared" si="13"/>
        <v>-0.58114580018445849</v>
      </c>
      <c r="J169" s="10">
        <v>12992060.744448701</v>
      </c>
      <c r="K169" s="10">
        <v>12994091.2884183</v>
      </c>
      <c r="L169" s="23">
        <f t="shared" si="14"/>
        <v>2030.5439695995301</v>
      </c>
      <c r="M169" s="10">
        <v>2502912.2308671102</v>
      </c>
      <c r="N169" s="10">
        <v>2502898.0226320499</v>
      </c>
      <c r="O169" s="23">
        <f t="shared" si="15"/>
        <v>-14.20823506033048</v>
      </c>
      <c r="P169" s="10">
        <v>15494972.9753158</v>
      </c>
      <c r="Q169" s="10">
        <v>15496989.3110504</v>
      </c>
      <c r="R169" s="23">
        <f t="shared" si="16"/>
        <v>2016.3357346002012</v>
      </c>
      <c r="S169" s="23">
        <f t="shared" si="17"/>
        <v>2030.5439695995301</v>
      </c>
    </row>
    <row r="170" spans="1:19" ht="27.6">
      <c r="A170" t="s">
        <v>257</v>
      </c>
      <c r="B170" s="14" t="s">
        <v>259</v>
      </c>
      <c r="C170">
        <v>2037</v>
      </c>
      <c r="D170" s="10">
        <v>954704.64861301298</v>
      </c>
      <c r="E170" s="10">
        <v>954747.29726063705</v>
      </c>
      <c r="F170" s="23">
        <f t="shared" si="12"/>
        <v>42.648647624067962</v>
      </c>
      <c r="G170" s="10">
        <v>1673366.20562826</v>
      </c>
      <c r="H170" s="10">
        <v>1673365.51825122</v>
      </c>
      <c r="I170" s="23">
        <f t="shared" si="13"/>
        <v>-0.6873770400416106</v>
      </c>
      <c r="J170" s="10">
        <v>13111990.498239599</v>
      </c>
      <c r="K170" s="10">
        <v>13114148.947138101</v>
      </c>
      <c r="L170" s="23">
        <f t="shared" si="14"/>
        <v>2158.4488985016942</v>
      </c>
      <c r="M170" s="10">
        <v>2515935.5039025499</v>
      </c>
      <c r="N170" s="10">
        <v>2515919.1748640202</v>
      </c>
      <c r="O170" s="23">
        <f t="shared" si="15"/>
        <v>-16.329038529656827</v>
      </c>
      <c r="P170" s="10">
        <v>15627926.0021421</v>
      </c>
      <c r="Q170" s="10">
        <v>15630068.122002199</v>
      </c>
      <c r="R170" s="23">
        <f t="shared" si="16"/>
        <v>2142.1198600996286</v>
      </c>
      <c r="S170" s="23">
        <f t="shared" si="17"/>
        <v>2158.4488985016942</v>
      </c>
    </row>
    <row r="171" spans="1:19" ht="27.6">
      <c r="A171" t="s">
        <v>257</v>
      </c>
      <c r="B171" s="14" t="s">
        <v>259</v>
      </c>
      <c r="C171">
        <v>2038</v>
      </c>
      <c r="D171" s="10">
        <v>969041.29829470301</v>
      </c>
      <c r="E171" s="10">
        <v>969086.36666610895</v>
      </c>
      <c r="F171" s="23">
        <f t="shared" si="12"/>
        <v>45.068371405941434</v>
      </c>
      <c r="G171" s="10">
        <v>1706157.7678529299</v>
      </c>
      <c r="H171" s="10">
        <v>1706156.96350708</v>
      </c>
      <c r="I171" s="23">
        <f t="shared" si="13"/>
        <v>-0.80434584990143776</v>
      </c>
      <c r="J171" s="10">
        <v>13243678.303353099</v>
      </c>
      <c r="K171" s="10">
        <v>13245966.042685101</v>
      </c>
      <c r="L171" s="23">
        <f t="shared" si="14"/>
        <v>2287.7393320016563</v>
      </c>
      <c r="M171" s="10">
        <v>2530019.0161106498</v>
      </c>
      <c r="N171" s="10">
        <v>2530000.4411746599</v>
      </c>
      <c r="O171" s="23">
        <f t="shared" si="15"/>
        <v>-18.57493598992005</v>
      </c>
      <c r="P171" s="10">
        <v>15773697.3194637</v>
      </c>
      <c r="Q171" s="10">
        <v>15775966.483859699</v>
      </c>
      <c r="R171" s="23">
        <f t="shared" si="16"/>
        <v>2269.1643959991634</v>
      </c>
      <c r="S171" s="23">
        <f t="shared" si="17"/>
        <v>2287.7393320016563</v>
      </c>
    </row>
    <row r="172" spans="1:19" ht="27.6">
      <c r="A172" t="s">
        <v>257</v>
      </c>
      <c r="B172" s="14" t="s">
        <v>259</v>
      </c>
      <c r="C172">
        <v>2039</v>
      </c>
      <c r="D172" s="10">
        <v>984910.60890278604</v>
      </c>
      <c r="E172" s="10">
        <v>984958.04233238904</v>
      </c>
      <c r="F172" s="23">
        <f t="shared" si="12"/>
        <v>47.43342960299924</v>
      </c>
      <c r="G172" s="10">
        <v>1739148.1308198001</v>
      </c>
      <c r="H172" s="10">
        <v>1739147.19885034</v>
      </c>
      <c r="I172" s="23">
        <f t="shared" si="13"/>
        <v>-0.93196946009993553</v>
      </c>
      <c r="J172" s="10">
        <v>13385381.9373431</v>
      </c>
      <c r="K172" s="10">
        <v>13387796.965280799</v>
      </c>
      <c r="L172" s="23">
        <f t="shared" si="14"/>
        <v>2415.0279376991093</v>
      </c>
      <c r="M172" s="10">
        <v>2544921.00611324</v>
      </c>
      <c r="N172" s="10">
        <v>2544900.0622273101</v>
      </c>
      <c r="O172" s="23">
        <f t="shared" si="15"/>
        <v>-20.943885929882526</v>
      </c>
      <c r="P172" s="10">
        <v>15930302.9434563</v>
      </c>
      <c r="Q172" s="10">
        <v>15932697.0275081</v>
      </c>
      <c r="R172" s="23">
        <f t="shared" si="16"/>
        <v>2394.0840518008918</v>
      </c>
      <c r="S172" s="23">
        <f t="shared" si="17"/>
        <v>2415.0279376991093</v>
      </c>
    </row>
    <row r="173" spans="1:19" ht="27.6">
      <c r="A173" t="s">
        <v>257</v>
      </c>
      <c r="B173" s="14" t="s">
        <v>259</v>
      </c>
      <c r="C173">
        <v>2040</v>
      </c>
      <c r="D173" s="10">
        <v>1001288.93885798</v>
      </c>
      <c r="E173" s="10">
        <v>1001338.68824513</v>
      </c>
      <c r="F173" s="23">
        <f t="shared" si="12"/>
        <v>49.749387150048278</v>
      </c>
      <c r="G173" s="10">
        <v>1772219.6381663601</v>
      </c>
      <c r="H173" s="10">
        <v>1772218.56750507</v>
      </c>
      <c r="I173" s="23">
        <f t="shared" si="13"/>
        <v>-1.0706612900830805</v>
      </c>
      <c r="J173" s="10">
        <v>13529031.397039801</v>
      </c>
      <c r="K173" s="10">
        <v>13531572.1573464</v>
      </c>
      <c r="L173" s="23">
        <f t="shared" si="14"/>
        <v>2540.7603065986186</v>
      </c>
      <c r="M173" s="10">
        <v>2560577.9427935202</v>
      </c>
      <c r="N173" s="10">
        <v>2560554.5086399498</v>
      </c>
      <c r="O173" s="23">
        <f t="shared" si="15"/>
        <v>-23.434153570327908</v>
      </c>
      <c r="P173" s="10">
        <v>16089609.339833301</v>
      </c>
      <c r="Q173" s="10">
        <v>16092126.6659863</v>
      </c>
      <c r="R173" s="23">
        <f t="shared" si="16"/>
        <v>2517.3261529989541</v>
      </c>
      <c r="S173" s="23">
        <f t="shared" si="17"/>
        <v>2540.7603065986186</v>
      </c>
    </row>
    <row r="174" spans="1:19" ht="27.6">
      <c r="A174" t="s">
        <v>257</v>
      </c>
      <c r="B174" s="14" t="s">
        <v>259</v>
      </c>
      <c r="C174">
        <v>2041</v>
      </c>
      <c r="D174" s="10">
        <v>1018453.5433942199</v>
      </c>
      <c r="E174" s="10">
        <v>1018505.56120716</v>
      </c>
      <c r="F174" s="23">
        <f t="shared" si="12"/>
        <v>52.01781294005923</v>
      </c>
      <c r="G174" s="10">
        <v>1805254.1453334</v>
      </c>
      <c r="H174" s="10">
        <v>1805252.92460674</v>
      </c>
      <c r="I174" s="23">
        <f t="shared" si="13"/>
        <v>-1.2207266599871218</v>
      </c>
      <c r="J174" s="10">
        <v>13678621.3077791</v>
      </c>
      <c r="K174" s="10">
        <v>13681285.7749561</v>
      </c>
      <c r="L174" s="23">
        <f t="shared" si="14"/>
        <v>2664.4671769998968</v>
      </c>
      <c r="M174" s="10">
        <v>2576861.8865269399</v>
      </c>
      <c r="N174" s="10">
        <v>2576835.8424541601</v>
      </c>
      <c r="O174" s="23">
        <f t="shared" si="15"/>
        <v>-26.04407277982682</v>
      </c>
      <c r="P174" s="10">
        <v>16255483.194305999</v>
      </c>
      <c r="Q174" s="10">
        <v>16258121.6174102</v>
      </c>
      <c r="R174" s="23">
        <f t="shared" si="16"/>
        <v>2638.4231042005122</v>
      </c>
      <c r="S174" s="23">
        <f t="shared" si="17"/>
        <v>2664.4671769998968</v>
      </c>
    </row>
    <row r="175" spans="1:19" ht="27.6">
      <c r="A175" t="s">
        <v>257</v>
      </c>
      <c r="B175" s="14" t="s">
        <v>259</v>
      </c>
      <c r="C175">
        <v>2042</v>
      </c>
      <c r="D175" s="10">
        <v>1036205.50711692</v>
      </c>
      <c r="E175" s="10">
        <v>1036259.738796</v>
      </c>
      <c r="F175" s="23">
        <f t="shared" si="12"/>
        <v>54.231679080054164</v>
      </c>
      <c r="G175" s="10">
        <v>1838189.8679634701</v>
      </c>
      <c r="H175" s="10">
        <v>1838188.4852774199</v>
      </c>
      <c r="I175" s="23">
        <f t="shared" si="13"/>
        <v>-1.3826860501430929</v>
      </c>
      <c r="J175" s="10">
        <v>13831282.1567157</v>
      </c>
      <c r="K175" s="10">
        <v>13834068.0419889</v>
      </c>
      <c r="L175" s="23">
        <f t="shared" si="14"/>
        <v>2785.8852731995285</v>
      </c>
      <c r="M175" s="10">
        <v>2593671.4746744698</v>
      </c>
      <c r="N175" s="10">
        <v>2593642.7030007299</v>
      </c>
      <c r="O175" s="23">
        <f t="shared" si="15"/>
        <v>-28.771673739887774</v>
      </c>
      <c r="P175" s="10">
        <v>16424953.631390201</v>
      </c>
      <c r="Q175" s="10">
        <v>16427710.7449896</v>
      </c>
      <c r="R175" s="23">
        <f t="shared" si="16"/>
        <v>2757.1135993991047</v>
      </c>
      <c r="S175" s="23">
        <f t="shared" si="17"/>
        <v>2785.8852731995285</v>
      </c>
    </row>
    <row r="176" spans="1:19" ht="27.6">
      <c r="A176" t="s">
        <v>257</v>
      </c>
      <c r="B176" s="14" t="s">
        <v>259</v>
      </c>
      <c r="C176">
        <v>2043</v>
      </c>
      <c r="D176" s="10">
        <v>1054321.65117655</v>
      </c>
      <c r="E176" s="10">
        <v>1054378.00710536</v>
      </c>
      <c r="F176" s="23">
        <f t="shared" si="12"/>
        <v>56.355928810080513</v>
      </c>
      <c r="G176" s="10">
        <v>1870956.8259453899</v>
      </c>
      <c r="H176" s="10">
        <v>1870955.26888352</v>
      </c>
      <c r="I176" s="23">
        <f t="shared" si="13"/>
        <v>-1.5570618698839098</v>
      </c>
      <c r="J176" s="10">
        <v>13985865.4138925</v>
      </c>
      <c r="K176" s="10">
        <v>13988769.200849099</v>
      </c>
      <c r="L176" s="23">
        <f t="shared" si="14"/>
        <v>2903.7869565989822</v>
      </c>
      <c r="M176" s="10">
        <v>2610940.9849483198</v>
      </c>
      <c r="N176" s="10">
        <v>2610909.37164379</v>
      </c>
      <c r="O176" s="23">
        <f t="shared" si="15"/>
        <v>-31.613304529804736</v>
      </c>
      <c r="P176" s="10">
        <v>16596806.3988408</v>
      </c>
      <c r="Q176" s="10">
        <v>16599678.572492899</v>
      </c>
      <c r="R176" s="23">
        <f t="shared" si="16"/>
        <v>2872.1736520994455</v>
      </c>
      <c r="S176" s="23">
        <f t="shared" si="17"/>
        <v>2903.7869565989822</v>
      </c>
    </row>
    <row r="177" spans="1:19" ht="27.6">
      <c r="A177" t="s">
        <v>257</v>
      </c>
      <c r="B177" s="14" t="s">
        <v>259</v>
      </c>
      <c r="C177">
        <v>2044</v>
      </c>
      <c r="D177" s="10">
        <v>1072870.9428854201</v>
      </c>
      <c r="E177" s="10">
        <v>1072929.3761392499</v>
      </c>
      <c r="F177" s="23">
        <f t="shared" si="12"/>
        <v>58.43325382983312</v>
      </c>
      <c r="G177" s="10">
        <v>1903494.14854682</v>
      </c>
      <c r="H177" s="10">
        <v>1903492.4042016801</v>
      </c>
      <c r="I177" s="23">
        <f t="shared" si="13"/>
        <v>-1.7443451399449259</v>
      </c>
      <c r="J177" s="10">
        <v>14143999.9418336</v>
      </c>
      <c r="K177" s="10">
        <v>14147019.8129717</v>
      </c>
      <c r="L177" s="23">
        <f t="shared" si="14"/>
        <v>3019.871138099581</v>
      </c>
      <c r="M177" s="10">
        <v>2628585.1169076799</v>
      </c>
      <c r="N177" s="10">
        <v>2628550.5495148799</v>
      </c>
      <c r="O177" s="23">
        <f t="shared" si="15"/>
        <v>-34.56739280000329</v>
      </c>
      <c r="P177" s="10">
        <v>16772585.058741299</v>
      </c>
      <c r="Q177" s="10">
        <v>16775570.362486601</v>
      </c>
      <c r="R177" s="23">
        <f t="shared" si="16"/>
        <v>2985.3037453014404</v>
      </c>
      <c r="S177" s="23">
        <f t="shared" si="17"/>
        <v>3019.871138099581</v>
      </c>
    </row>
    <row r="178" spans="1:19" ht="27.6">
      <c r="A178" t="s">
        <v>257</v>
      </c>
      <c r="B178" s="14" t="s">
        <v>259</v>
      </c>
      <c r="C178">
        <v>2045</v>
      </c>
      <c r="D178" s="10">
        <v>1092124.7566148201</v>
      </c>
      <c r="E178" s="10">
        <v>1092185.2477510299</v>
      </c>
      <c r="F178" s="23">
        <f t="shared" si="12"/>
        <v>60.491136209806427</v>
      </c>
      <c r="G178" s="10">
        <v>1935731.77348641</v>
      </c>
      <c r="H178" s="10">
        <v>1935729.8282681201</v>
      </c>
      <c r="I178" s="23">
        <f t="shared" si="13"/>
        <v>-1.945218289969489</v>
      </c>
      <c r="J178" s="10">
        <v>14305342.904534301</v>
      </c>
      <c r="K178" s="10">
        <v>14308477.831449</v>
      </c>
      <c r="L178" s="23">
        <f t="shared" si="14"/>
        <v>3134.9269146993756</v>
      </c>
      <c r="M178" s="10">
        <v>2646452.8316719602</v>
      </c>
      <c r="N178" s="10">
        <v>2646415.1979440101</v>
      </c>
      <c r="O178" s="23">
        <f t="shared" si="15"/>
        <v>-37.633727950043976</v>
      </c>
      <c r="P178" s="10">
        <v>16951795.7362062</v>
      </c>
      <c r="Q178" s="10">
        <v>16954893.029392999</v>
      </c>
      <c r="R178" s="23">
        <f t="shared" si="16"/>
        <v>3097.2931867986917</v>
      </c>
      <c r="S178" s="23">
        <f t="shared" si="17"/>
        <v>3134.9269146993756</v>
      </c>
    </row>
    <row r="179" spans="1:19" ht="27.6">
      <c r="A179" t="s">
        <v>257</v>
      </c>
      <c r="B179" s="14" t="s">
        <v>259</v>
      </c>
      <c r="C179">
        <v>2046</v>
      </c>
      <c r="D179" s="10">
        <v>1111818.7422416599</v>
      </c>
      <c r="E179" s="10">
        <v>1111881.2684410501</v>
      </c>
      <c r="F179" s="23">
        <f t="shared" si="12"/>
        <v>62.526199390180409</v>
      </c>
      <c r="G179" s="10">
        <v>1967584.26594171</v>
      </c>
      <c r="H179" s="10">
        <v>1967582.1054908701</v>
      </c>
      <c r="I179" s="23">
        <f t="shared" si="13"/>
        <v>-2.1604508399032056</v>
      </c>
      <c r="J179" s="10">
        <v>14467051.273605101</v>
      </c>
      <c r="K179" s="10">
        <v>14470300.1656259</v>
      </c>
      <c r="L179" s="23">
        <f t="shared" si="14"/>
        <v>3248.8920207992196</v>
      </c>
      <c r="M179" s="10">
        <v>2664425.58206625</v>
      </c>
      <c r="N179" s="10">
        <v>2664384.7701094202</v>
      </c>
      <c r="O179" s="23">
        <f t="shared" si="15"/>
        <v>-40.811956829857081</v>
      </c>
      <c r="P179" s="10">
        <v>17131476.855671398</v>
      </c>
      <c r="Q179" s="10">
        <v>17134684.9357353</v>
      </c>
      <c r="R179" s="23">
        <f t="shared" si="16"/>
        <v>3208.0800639018416</v>
      </c>
      <c r="S179" s="23">
        <f t="shared" si="17"/>
        <v>3248.8920207992196</v>
      </c>
    </row>
    <row r="180" spans="1:19" ht="27.6">
      <c r="A180" t="s">
        <v>257</v>
      </c>
      <c r="B180" s="14" t="s">
        <v>259</v>
      </c>
      <c r="C180">
        <v>2047</v>
      </c>
      <c r="D180" s="10">
        <v>1131376.7836027399</v>
      </c>
      <c r="E180" s="10">
        <v>1131441.2253272601</v>
      </c>
      <c r="F180" s="23">
        <f t="shared" si="12"/>
        <v>64.441724520176649</v>
      </c>
      <c r="G180" s="10">
        <v>1998961.3533558899</v>
      </c>
      <c r="H180" s="10">
        <v>1998958.96255833</v>
      </c>
      <c r="I180" s="23">
        <f t="shared" si="13"/>
        <v>-2.390797559870407</v>
      </c>
      <c r="J180" s="10">
        <v>14629134.8122385</v>
      </c>
      <c r="K180" s="10">
        <v>14632493.2291192</v>
      </c>
      <c r="L180" s="23">
        <f t="shared" si="14"/>
        <v>3358.4168807007372</v>
      </c>
      <c r="M180" s="10">
        <v>2682487.16498366</v>
      </c>
      <c r="N180" s="10">
        <v>2682443.0679199002</v>
      </c>
      <c r="O180" s="23">
        <f t="shared" si="15"/>
        <v>-44.097063759807497</v>
      </c>
      <c r="P180" s="10">
        <v>17311621.9772222</v>
      </c>
      <c r="Q180" s="10">
        <v>17314936.297039099</v>
      </c>
      <c r="R180" s="23">
        <f t="shared" si="16"/>
        <v>3314.3198168985546</v>
      </c>
      <c r="S180" s="23">
        <f t="shared" si="17"/>
        <v>3358.4168807007372</v>
      </c>
    </row>
    <row r="181" spans="1:19" ht="27.6">
      <c r="A181" t="s">
        <v>257</v>
      </c>
      <c r="B181" s="14" t="s">
        <v>259</v>
      </c>
      <c r="C181">
        <v>2048</v>
      </c>
      <c r="D181" s="10">
        <v>1150694.8836651801</v>
      </c>
      <c r="E181" s="10">
        <v>1150761.11400137</v>
      </c>
      <c r="F181" s="23">
        <f t="shared" si="12"/>
        <v>66.230336189968511</v>
      </c>
      <c r="G181" s="10">
        <v>2029822.8298577799</v>
      </c>
      <c r="H181" s="10">
        <v>2029820.19324426</v>
      </c>
      <c r="I181" s="23">
        <f t="shared" si="13"/>
        <v>-2.6366135198622942</v>
      </c>
      <c r="J181" s="10">
        <v>14788733.6949789</v>
      </c>
      <c r="K181" s="10">
        <v>14792197.2880254</v>
      </c>
      <c r="L181" s="23">
        <f t="shared" si="14"/>
        <v>3463.5930464994162</v>
      </c>
      <c r="M181" s="10">
        <v>2700630.4452728</v>
      </c>
      <c r="N181" s="10">
        <v>2700582.9616072699</v>
      </c>
      <c r="O181" s="23">
        <f t="shared" si="15"/>
        <v>-47.48366553010419</v>
      </c>
      <c r="P181" s="10">
        <v>17489364.1402517</v>
      </c>
      <c r="Q181" s="10">
        <v>17492780.249632701</v>
      </c>
      <c r="R181" s="23">
        <f t="shared" si="16"/>
        <v>3416.1093810014427</v>
      </c>
      <c r="S181" s="23">
        <f t="shared" si="17"/>
        <v>3463.5930464994162</v>
      </c>
    </row>
    <row r="182" spans="1:19" ht="27.6">
      <c r="A182" t="s">
        <v>257</v>
      </c>
      <c r="B182" s="14" t="s">
        <v>259</v>
      </c>
      <c r="C182">
        <v>2049</v>
      </c>
      <c r="D182" s="10">
        <v>1170408.7983329799</v>
      </c>
      <c r="E182" s="10">
        <v>1170476.7182638899</v>
      </c>
      <c r="F182" s="23">
        <f t="shared" si="12"/>
        <v>67.919930909993127</v>
      </c>
      <c r="G182" s="10">
        <v>2060142.8031772701</v>
      </c>
      <c r="H182" s="10">
        <v>2060139.9049400899</v>
      </c>
      <c r="I182" s="23">
        <f t="shared" si="13"/>
        <v>-2.8982371801976115</v>
      </c>
      <c r="J182" s="10">
        <v>14949436.2381499</v>
      </c>
      <c r="K182" s="10">
        <v>14953001.269786</v>
      </c>
      <c r="L182" s="23">
        <f t="shared" si="14"/>
        <v>3565.0316361002624</v>
      </c>
      <c r="M182" s="10">
        <v>2718723.1159731299</v>
      </c>
      <c r="N182" s="10">
        <v>2718672.1482817498</v>
      </c>
      <c r="O182" s="23">
        <f t="shared" si="15"/>
        <v>-50.967691380064934</v>
      </c>
      <c r="P182" s="10">
        <v>17668159.354123101</v>
      </c>
      <c r="Q182" s="10">
        <v>17671673.418067701</v>
      </c>
      <c r="R182" s="23">
        <f t="shared" si="16"/>
        <v>3514.0639446005225</v>
      </c>
      <c r="S182" s="23">
        <f t="shared" si="17"/>
        <v>3565.0316361002624</v>
      </c>
    </row>
    <row r="183" spans="1:19" ht="27.6">
      <c r="A183" t="s">
        <v>257</v>
      </c>
      <c r="B183" s="14" t="s">
        <v>259</v>
      </c>
      <c r="C183">
        <v>2050</v>
      </c>
      <c r="D183" s="10">
        <v>1189928.1914383001</v>
      </c>
      <c r="E183" s="10">
        <v>1189997.7413977699</v>
      </c>
      <c r="F183" s="23">
        <f t="shared" si="12"/>
        <v>69.549959469819441</v>
      </c>
      <c r="G183" s="10">
        <v>2089876.10111598</v>
      </c>
      <c r="H183" s="10">
        <v>2089872.9250026799</v>
      </c>
      <c r="I183" s="23">
        <f t="shared" si="13"/>
        <v>-3.1761133000254631</v>
      </c>
      <c r="J183" s="10">
        <v>15107818.4968393</v>
      </c>
      <c r="K183" s="10">
        <v>15111482.948849199</v>
      </c>
      <c r="L183" s="23">
        <f t="shared" si="14"/>
        <v>3664.4520098995417</v>
      </c>
      <c r="M183" s="10">
        <v>2736738.0800205502</v>
      </c>
      <c r="N183" s="10">
        <v>2736683.5330188898</v>
      </c>
      <c r="O183" s="23">
        <f t="shared" si="15"/>
        <v>-54.547001660335809</v>
      </c>
      <c r="P183" s="10">
        <v>17844556.576859899</v>
      </c>
      <c r="Q183" s="10">
        <v>17848166.481868099</v>
      </c>
      <c r="R183" s="23">
        <f t="shared" si="16"/>
        <v>3609.905008200556</v>
      </c>
      <c r="S183" s="23">
        <f t="shared" si="17"/>
        <v>3664.4520098995417</v>
      </c>
    </row>
    <row r="184" spans="1:19" ht="41.4">
      <c r="A184" t="s">
        <v>262</v>
      </c>
      <c r="B184" s="14" t="s">
        <v>264</v>
      </c>
      <c r="C184">
        <v>2025</v>
      </c>
      <c r="D184" s="10">
        <v>1067287.71995052</v>
      </c>
      <c r="E184" s="10">
        <v>1067480.8263016201</v>
      </c>
      <c r="F184" s="23">
        <f t="shared" si="12"/>
        <v>193.10635110014118</v>
      </c>
      <c r="G184" s="10">
        <v>1310435.46710376</v>
      </c>
      <c r="H184" s="10">
        <v>1310435.46710376</v>
      </c>
      <c r="I184" s="23">
        <f t="shared" si="13"/>
        <v>0</v>
      </c>
      <c r="J184" s="10">
        <v>13784985.4382999</v>
      </c>
      <c r="K184" s="10">
        <v>13787600.058176501</v>
      </c>
      <c r="L184" s="23">
        <f t="shared" si="14"/>
        <v>2614.6198766008019</v>
      </c>
      <c r="M184" s="10">
        <v>2532814.7502442198</v>
      </c>
      <c r="N184" s="10">
        <v>2532778.0562727</v>
      </c>
      <c r="O184" s="23">
        <f t="shared" si="15"/>
        <v>-36.693971519824117</v>
      </c>
      <c r="P184" s="10">
        <v>16317800.1885441</v>
      </c>
      <c r="Q184" s="10">
        <v>16320378.114449199</v>
      </c>
      <c r="R184" s="23">
        <f t="shared" si="16"/>
        <v>2577.9259050991386</v>
      </c>
      <c r="S184" s="23">
        <f t="shared" si="17"/>
        <v>2614.6198766008019</v>
      </c>
    </row>
    <row r="185" spans="1:19" ht="41.4">
      <c r="A185" t="s">
        <v>262</v>
      </c>
      <c r="B185" s="14" t="s">
        <v>264</v>
      </c>
      <c r="C185">
        <v>2026</v>
      </c>
      <c r="D185" s="10">
        <v>987935.07143822499</v>
      </c>
      <c r="E185" s="10">
        <v>988264.00625599199</v>
      </c>
      <c r="F185" s="23">
        <f t="shared" si="12"/>
        <v>328.93481776700355</v>
      </c>
      <c r="G185" s="10">
        <v>1335502.3057198899</v>
      </c>
      <c r="H185" s="10">
        <v>1335499.77531644</v>
      </c>
      <c r="I185" s="23">
        <f t="shared" si="13"/>
        <v>-2.5304034498985857</v>
      </c>
      <c r="J185" s="10">
        <v>13273653.972113701</v>
      </c>
      <c r="K185" s="10">
        <v>13278266.4787963</v>
      </c>
      <c r="L185" s="23">
        <f t="shared" si="14"/>
        <v>4612.5066825989634</v>
      </c>
      <c r="M185" s="10">
        <v>2503211.7400259199</v>
      </c>
      <c r="N185" s="10">
        <v>2503113.8082951298</v>
      </c>
      <c r="O185" s="23">
        <f t="shared" si="15"/>
        <v>-97.931730790063739</v>
      </c>
      <c r="P185" s="10">
        <v>15776865.712139601</v>
      </c>
      <c r="Q185" s="10">
        <v>15781380.2870914</v>
      </c>
      <c r="R185" s="23">
        <f t="shared" si="16"/>
        <v>4514.5749517995864</v>
      </c>
      <c r="S185" s="23">
        <f t="shared" si="17"/>
        <v>4612.5066825989634</v>
      </c>
    </row>
    <row r="186" spans="1:19" ht="41.4">
      <c r="A186" t="s">
        <v>262</v>
      </c>
      <c r="B186" s="14" t="s">
        <v>264</v>
      </c>
      <c r="C186">
        <v>2027</v>
      </c>
      <c r="D186" s="10">
        <v>949123.18430534704</v>
      </c>
      <c r="E186" s="10">
        <v>949562.21612471004</v>
      </c>
      <c r="F186" s="23">
        <f t="shared" si="12"/>
        <v>439.03181936300825</v>
      </c>
      <c r="G186" s="10">
        <v>1363161.0965651399</v>
      </c>
      <c r="H186" s="10">
        <v>1363154.3295399901</v>
      </c>
      <c r="I186" s="23">
        <f t="shared" si="13"/>
        <v>-6.7670251498930156</v>
      </c>
      <c r="J186" s="10">
        <v>12985726.8374162</v>
      </c>
      <c r="K186" s="10">
        <v>12992035.373119799</v>
      </c>
      <c r="L186" s="23">
        <f t="shared" si="14"/>
        <v>6308.535703599453</v>
      </c>
      <c r="M186" s="10">
        <v>2483585.14058168</v>
      </c>
      <c r="N186" s="10">
        <v>2483407.0751191298</v>
      </c>
      <c r="O186" s="23">
        <f t="shared" si="15"/>
        <v>-178.06546255014837</v>
      </c>
      <c r="P186" s="10">
        <v>15469311.977997901</v>
      </c>
      <c r="Q186" s="10">
        <v>15475442.4482389</v>
      </c>
      <c r="R186" s="23">
        <f t="shared" si="16"/>
        <v>6130.4702409990132</v>
      </c>
      <c r="S186" s="23">
        <f t="shared" si="17"/>
        <v>6308.535703599453</v>
      </c>
    </row>
    <row r="187" spans="1:19" ht="41.4">
      <c r="A187" t="s">
        <v>262</v>
      </c>
      <c r="B187" s="14" t="s">
        <v>264</v>
      </c>
      <c r="C187">
        <v>2028</v>
      </c>
      <c r="D187" s="10">
        <v>926621.92571500398</v>
      </c>
      <c r="E187" s="10">
        <v>927155.12728270504</v>
      </c>
      <c r="F187" s="23">
        <f t="shared" si="12"/>
        <v>533.20156770106405</v>
      </c>
      <c r="G187" s="10">
        <v>1392223.5863050099</v>
      </c>
      <c r="H187" s="10">
        <v>1392211.21828385</v>
      </c>
      <c r="I187" s="23">
        <f t="shared" si="13"/>
        <v>-12.36802115989849</v>
      </c>
      <c r="J187" s="10">
        <v>12804875.6396384</v>
      </c>
      <c r="K187" s="10">
        <v>12812693.712838899</v>
      </c>
      <c r="L187" s="23">
        <f t="shared" si="14"/>
        <v>7818.0732004996389</v>
      </c>
      <c r="M187" s="10">
        <v>2471107.0675056698</v>
      </c>
      <c r="N187" s="10">
        <v>2470833.5637709401</v>
      </c>
      <c r="O187" s="23">
        <f t="shared" si="15"/>
        <v>-273.50373472971842</v>
      </c>
      <c r="P187" s="10">
        <v>15275982.7071441</v>
      </c>
      <c r="Q187" s="10">
        <v>15283527.276609899</v>
      </c>
      <c r="R187" s="23">
        <f t="shared" si="16"/>
        <v>7544.5694657992572</v>
      </c>
      <c r="S187" s="23">
        <f t="shared" si="17"/>
        <v>7818.0732004996389</v>
      </c>
    </row>
    <row r="188" spans="1:19" ht="41.4">
      <c r="A188" t="s">
        <v>262</v>
      </c>
      <c r="B188" s="14" t="s">
        <v>264</v>
      </c>
      <c r="C188">
        <v>2029</v>
      </c>
      <c r="D188" s="10">
        <v>914159.26158000098</v>
      </c>
      <c r="E188" s="10">
        <v>914778.27531635005</v>
      </c>
      <c r="F188" s="23">
        <f t="shared" si="12"/>
        <v>619.01373634906486</v>
      </c>
      <c r="G188" s="10">
        <v>1422230.4202264401</v>
      </c>
      <c r="H188" s="10">
        <v>1422211.3101251801</v>
      </c>
      <c r="I188" s="23">
        <f t="shared" si="13"/>
        <v>-19.110101260012016</v>
      </c>
      <c r="J188" s="10">
        <v>12705625.6553478</v>
      </c>
      <c r="K188" s="10">
        <v>12714849.6009512</v>
      </c>
      <c r="L188" s="23">
        <f t="shared" si="14"/>
        <v>9223.9456034004688</v>
      </c>
      <c r="M188" s="10">
        <v>2464084.3658523299</v>
      </c>
      <c r="N188" s="10">
        <v>2463702.1386837601</v>
      </c>
      <c r="O188" s="23">
        <f t="shared" si="15"/>
        <v>-382.22716856980696</v>
      </c>
      <c r="P188" s="10">
        <v>15169710.0212001</v>
      </c>
      <c r="Q188" s="10">
        <v>15178551.739634899</v>
      </c>
      <c r="R188" s="23">
        <f t="shared" si="16"/>
        <v>8841.7184347994626</v>
      </c>
      <c r="S188" s="23">
        <f t="shared" si="17"/>
        <v>9223.9456034004688</v>
      </c>
    </row>
    <row r="189" spans="1:19" ht="41.4">
      <c r="A189" t="s">
        <v>262</v>
      </c>
      <c r="B189" s="14" t="s">
        <v>264</v>
      </c>
      <c r="C189">
        <v>2030</v>
      </c>
      <c r="D189" s="10">
        <v>908352.13209601596</v>
      </c>
      <c r="E189" s="10">
        <v>909052.97456388897</v>
      </c>
      <c r="F189" s="23">
        <f t="shared" si="12"/>
        <v>700.84246787300799</v>
      </c>
      <c r="G189" s="10">
        <v>1452897.9666212699</v>
      </c>
      <c r="H189" s="10">
        <v>1452871.08867836</v>
      </c>
      <c r="I189" s="23">
        <f t="shared" si="13"/>
        <v>-26.877942909952253</v>
      </c>
      <c r="J189" s="10">
        <v>12654078.4574758</v>
      </c>
      <c r="K189" s="10">
        <v>12664641.188683899</v>
      </c>
      <c r="L189" s="23">
        <f t="shared" si="14"/>
        <v>10562.731208099052</v>
      </c>
      <c r="M189" s="10">
        <v>2461388.7734739799</v>
      </c>
      <c r="N189" s="10">
        <v>2460885.6583369002</v>
      </c>
      <c r="O189" s="23">
        <f t="shared" si="15"/>
        <v>-503.11513707973063</v>
      </c>
      <c r="P189" s="10">
        <v>15115467.2309498</v>
      </c>
      <c r="Q189" s="10">
        <v>15125526.847020799</v>
      </c>
      <c r="R189" s="23">
        <f t="shared" si="16"/>
        <v>10059.616070998833</v>
      </c>
      <c r="S189" s="23">
        <f t="shared" si="17"/>
        <v>10562.731208099052</v>
      </c>
    </row>
    <row r="190" spans="1:19" ht="41.4">
      <c r="A190" t="s">
        <v>262</v>
      </c>
      <c r="B190" s="14" t="s">
        <v>264</v>
      </c>
      <c r="C190">
        <v>2031</v>
      </c>
      <c r="D190" s="10">
        <v>906264.46046337101</v>
      </c>
      <c r="E190" s="10">
        <v>907044.24313282105</v>
      </c>
      <c r="F190" s="23">
        <f t="shared" si="12"/>
        <v>779.78266945003998</v>
      </c>
      <c r="G190" s="10">
        <v>1483870.9941815301</v>
      </c>
      <c r="H190" s="10">
        <v>1483835.37174252</v>
      </c>
      <c r="I190" s="23">
        <f t="shared" si="13"/>
        <v>-35.622439010068774</v>
      </c>
      <c r="J190" s="10">
        <v>12644190.4673614</v>
      </c>
      <c r="K190" s="10">
        <v>12656049.522959501</v>
      </c>
      <c r="L190" s="23">
        <f t="shared" si="14"/>
        <v>11859.055598100647</v>
      </c>
      <c r="M190" s="10">
        <v>2462409.58249299</v>
      </c>
      <c r="N190" s="10">
        <v>2461774.27454268</v>
      </c>
      <c r="O190" s="23">
        <f t="shared" si="15"/>
        <v>-635.30795030994341</v>
      </c>
      <c r="P190" s="10">
        <v>15106600.0498544</v>
      </c>
      <c r="Q190" s="10">
        <v>15117823.7975021</v>
      </c>
      <c r="R190" s="23">
        <f t="shared" si="16"/>
        <v>11223.747647700831</v>
      </c>
      <c r="S190" s="23">
        <f t="shared" si="17"/>
        <v>11859.055598100647</v>
      </c>
    </row>
    <row r="191" spans="1:19" ht="41.4">
      <c r="A191" t="s">
        <v>262</v>
      </c>
      <c r="B191" s="14" t="s">
        <v>264</v>
      </c>
      <c r="C191">
        <v>2032</v>
      </c>
      <c r="D191" s="10">
        <v>908013.78966757504</v>
      </c>
      <c r="E191" s="10">
        <v>908870.87748812605</v>
      </c>
      <c r="F191" s="23">
        <f t="shared" si="12"/>
        <v>857.08782055100892</v>
      </c>
      <c r="G191" s="10">
        <v>1514983.587967</v>
      </c>
      <c r="H191" s="10">
        <v>1514938.2723741599</v>
      </c>
      <c r="I191" s="23">
        <f t="shared" si="13"/>
        <v>-45.315592840081081</v>
      </c>
      <c r="J191" s="10">
        <v>12663491.8623573</v>
      </c>
      <c r="K191" s="10">
        <v>12676617.2949754</v>
      </c>
      <c r="L191" s="23">
        <f t="shared" si="14"/>
        <v>13125.432618100196</v>
      </c>
      <c r="M191" s="10">
        <v>2466471.2571691899</v>
      </c>
      <c r="N191" s="10">
        <v>2465693.0945592201</v>
      </c>
      <c r="O191" s="23">
        <f t="shared" si="15"/>
        <v>-778.16260996973142</v>
      </c>
      <c r="P191" s="10">
        <v>15129963.1195265</v>
      </c>
      <c r="Q191" s="10">
        <v>15142310.389534701</v>
      </c>
      <c r="R191" s="23">
        <f t="shared" si="16"/>
        <v>12347.27000820078</v>
      </c>
      <c r="S191" s="23">
        <f t="shared" si="17"/>
        <v>13125.432618100196</v>
      </c>
    </row>
    <row r="192" spans="1:19" ht="41.4">
      <c r="A192" t="s">
        <v>262</v>
      </c>
      <c r="B192" s="14" t="s">
        <v>264</v>
      </c>
      <c r="C192">
        <v>2033</v>
      </c>
      <c r="D192" s="10">
        <v>912631.48112464906</v>
      </c>
      <c r="E192" s="10">
        <v>913563.02322045399</v>
      </c>
      <c r="F192" s="23">
        <f t="shared" si="12"/>
        <v>931.54209580493625</v>
      </c>
      <c r="G192" s="10">
        <v>1546118.2871490601</v>
      </c>
      <c r="H192" s="10">
        <v>1546062.3441206701</v>
      </c>
      <c r="I192" s="23">
        <f t="shared" si="13"/>
        <v>-55.943028389941901</v>
      </c>
      <c r="J192" s="10">
        <v>12703878.4818995</v>
      </c>
      <c r="K192" s="10">
        <v>12718239.909793001</v>
      </c>
      <c r="L192" s="23">
        <f t="shared" si="14"/>
        <v>14361.427893500775</v>
      </c>
      <c r="M192" s="10">
        <v>2473067.1426504301</v>
      </c>
      <c r="N192" s="10">
        <v>2472136.3291573399</v>
      </c>
      <c r="O192" s="23">
        <f t="shared" si="15"/>
        <v>-930.81349309021607</v>
      </c>
      <c r="P192" s="10">
        <v>15176945.62455</v>
      </c>
      <c r="Q192" s="10">
        <v>15190376.2389504</v>
      </c>
      <c r="R192" s="23">
        <f t="shared" si="16"/>
        <v>13430.614400399849</v>
      </c>
      <c r="S192" s="23">
        <f t="shared" si="17"/>
        <v>14361.427893500775</v>
      </c>
    </row>
    <row r="193" spans="1:19" ht="41.4">
      <c r="A193" t="s">
        <v>262</v>
      </c>
      <c r="B193" s="14" t="s">
        <v>264</v>
      </c>
      <c r="C193">
        <v>2034</v>
      </c>
      <c r="D193" s="10">
        <v>919719.173518467</v>
      </c>
      <c r="E193" s="10">
        <v>920723.39018158906</v>
      </c>
      <c r="F193" s="23">
        <f t="shared" si="12"/>
        <v>1004.2166631220607</v>
      </c>
      <c r="G193" s="10">
        <v>1577477.9692464301</v>
      </c>
      <c r="H193" s="10">
        <v>1577410.5030475501</v>
      </c>
      <c r="I193" s="23">
        <f t="shared" si="13"/>
        <v>-67.466198879992589</v>
      </c>
      <c r="J193" s="10">
        <v>12777769.181521101</v>
      </c>
      <c r="K193" s="10">
        <v>12793363.473794701</v>
      </c>
      <c r="L193" s="23">
        <f t="shared" si="14"/>
        <v>15594.292273599654</v>
      </c>
      <c r="M193" s="10">
        <v>2481807.8255369798</v>
      </c>
      <c r="N193" s="10">
        <v>2480715.1941246698</v>
      </c>
      <c r="O193" s="23">
        <f t="shared" si="15"/>
        <v>-1092.6314123100601</v>
      </c>
      <c r="P193" s="10">
        <v>15259577.007058101</v>
      </c>
      <c r="Q193" s="10">
        <v>15274078.6679193</v>
      </c>
      <c r="R193" s="23">
        <f t="shared" si="16"/>
        <v>14501.660861199722</v>
      </c>
      <c r="S193" s="23">
        <f t="shared" si="17"/>
        <v>15594.292273599654</v>
      </c>
    </row>
    <row r="194" spans="1:19" ht="41.4">
      <c r="A194" t="s">
        <v>262</v>
      </c>
      <c r="B194" s="14" t="s">
        <v>264</v>
      </c>
      <c r="C194">
        <v>2035</v>
      </c>
      <c r="D194" s="10">
        <v>929000.66833541996</v>
      </c>
      <c r="E194" s="10">
        <v>930075.423534506</v>
      </c>
      <c r="F194" s="23">
        <f t="shared" ref="F194:F257" si="18">E194-D194</f>
        <v>1074.7551990860375</v>
      </c>
      <c r="G194" s="10">
        <v>1609164.2354709499</v>
      </c>
      <c r="H194" s="10">
        <v>1609084.37329795</v>
      </c>
      <c r="I194" s="23">
        <f t="shared" ref="I194:I257" si="19">H194-G194</f>
        <v>-79.862172999884933</v>
      </c>
      <c r="J194" s="10">
        <v>12868283.992682399</v>
      </c>
      <c r="K194" s="10">
        <v>12885097.6151483</v>
      </c>
      <c r="L194" s="23">
        <f t="shared" ref="L194:L257" si="20">K194-J194</f>
        <v>16813.622465901077</v>
      </c>
      <c r="M194" s="10">
        <v>2492347.6353194499</v>
      </c>
      <c r="N194" s="10">
        <v>2491084.7170732799</v>
      </c>
      <c r="O194" s="23">
        <f t="shared" ref="O194:O257" si="21">N194-M194</f>
        <v>-1262.9182461700402</v>
      </c>
      <c r="P194" s="10">
        <v>15360631.6280018</v>
      </c>
      <c r="Q194" s="10">
        <v>15376182.332221599</v>
      </c>
      <c r="R194" s="23">
        <f t="shared" ref="R194:R257" si="22">Q194-P194</f>
        <v>15550.704219799489</v>
      </c>
      <c r="S194" s="23">
        <f t="shared" ref="S194:S235" si="23">L194</f>
        <v>16813.622465901077</v>
      </c>
    </row>
    <row r="195" spans="1:19" ht="41.4">
      <c r="A195" t="s">
        <v>262</v>
      </c>
      <c r="B195" s="14" t="s">
        <v>264</v>
      </c>
      <c r="C195">
        <v>2036</v>
      </c>
      <c r="D195" s="10">
        <v>940490.84462886502</v>
      </c>
      <c r="E195" s="10">
        <v>941635.34241200495</v>
      </c>
      <c r="F195" s="23">
        <f t="shared" si="18"/>
        <v>1144.4977831399301</v>
      </c>
      <c r="G195" s="10">
        <v>1641183.7389456399</v>
      </c>
      <c r="H195" s="10">
        <v>1641090.6390387099</v>
      </c>
      <c r="I195" s="23">
        <f t="shared" si="19"/>
        <v>-93.099906930001453</v>
      </c>
      <c r="J195" s="10">
        <v>12976056.328552701</v>
      </c>
      <c r="K195" s="10">
        <v>12994091.2884183</v>
      </c>
      <c r="L195" s="23">
        <f t="shared" si="20"/>
        <v>18034.959865599871</v>
      </c>
      <c r="M195" s="10">
        <v>2504339.2552179298</v>
      </c>
      <c r="N195" s="10">
        <v>2502898.0226320499</v>
      </c>
      <c r="O195" s="23">
        <f t="shared" si="21"/>
        <v>-1441.2325858799741</v>
      </c>
      <c r="P195" s="10">
        <v>15480395.583770599</v>
      </c>
      <c r="Q195" s="10">
        <v>15496989.3110504</v>
      </c>
      <c r="R195" s="23">
        <f t="shared" si="22"/>
        <v>16593.727279800922</v>
      </c>
      <c r="S195" s="23">
        <f t="shared" si="23"/>
        <v>18034.959865599871</v>
      </c>
    </row>
    <row r="196" spans="1:19" ht="41.4">
      <c r="A196" t="s">
        <v>262</v>
      </c>
      <c r="B196" s="14" t="s">
        <v>264</v>
      </c>
      <c r="C196">
        <v>2037</v>
      </c>
      <c r="D196" s="10">
        <v>953535.80936499196</v>
      </c>
      <c r="E196" s="10">
        <v>954747.29726063705</v>
      </c>
      <c r="F196" s="23">
        <f t="shared" si="18"/>
        <v>1211.4878956450848</v>
      </c>
      <c r="G196" s="10">
        <v>1673472.6813710099</v>
      </c>
      <c r="H196" s="10">
        <v>1673365.51825122</v>
      </c>
      <c r="I196" s="23">
        <f t="shared" si="19"/>
        <v>-107.16311978991143</v>
      </c>
      <c r="J196" s="10">
        <v>13094899.9874226</v>
      </c>
      <c r="K196" s="10">
        <v>13114148.947138101</v>
      </c>
      <c r="L196" s="23">
        <f t="shared" si="20"/>
        <v>19248.959715500474</v>
      </c>
      <c r="M196" s="10">
        <v>2517545.9548394699</v>
      </c>
      <c r="N196" s="10">
        <v>2515919.1748640202</v>
      </c>
      <c r="O196" s="23">
        <f t="shared" si="21"/>
        <v>-1626.7799754496664</v>
      </c>
      <c r="P196" s="10">
        <v>15612445.9422621</v>
      </c>
      <c r="Q196" s="10">
        <v>15630068.122002199</v>
      </c>
      <c r="R196" s="23">
        <f t="shared" si="22"/>
        <v>17622.179740099236</v>
      </c>
      <c r="S196" s="23">
        <f t="shared" si="23"/>
        <v>19248.959715500474</v>
      </c>
    </row>
    <row r="197" spans="1:19" ht="41.4">
      <c r="A197" t="s">
        <v>262</v>
      </c>
      <c r="B197" s="14" t="s">
        <v>264</v>
      </c>
      <c r="C197">
        <v>2038</v>
      </c>
      <c r="D197" s="10">
        <v>967809.93871754804</v>
      </c>
      <c r="E197" s="10">
        <v>969086.36666610895</v>
      </c>
      <c r="F197" s="23">
        <f t="shared" si="18"/>
        <v>1276.427948560915</v>
      </c>
      <c r="G197" s="10">
        <v>1706278.9598374199</v>
      </c>
      <c r="H197" s="10">
        <v>1706156.96350708</v>
      </c>
      <c r="I197" s="23">
        <f t="shared" si="19"/>
        <v>-121.99633033992723</v>
      </c>
      <c r="J197" s="10">
        <v>13225500.217825999</v>
      </c>
      <c r="K197" s="10">
        <v>13245966.042685101</v>
      </c>
      <c r="L197" s="23">
        <f t="shared" si="20"/>
        <v>20465.824859101325</v>
      </c>
      <c r="M197" s="10">
        <v>2531819.4042875199</v>
      </c>
      <c r="N197" s="10">
        <v>2530000.4411746599</v>
      </c>
      <c r="O197" s="23">
        <f t="shared" si="21"/>
        <v>-1818.9631128599867</v>
      </c>
      <c r="P197" s="10">
        <v>15757319.6221135</v>
      </c>
      <c r="Q197" s="10">
        <v>15775966.483859699</v>
      </c>
      <c r="R197" s="23">
        <f t="shared" si="22"/>
        <v>18646.861746199429</v>
      </c>
      <c r="S197" s="23">
        <f t="shared" si="23"/>
        <v>20465.824859101325</v>
      </c>
    </row>
    <row r="198" spans="1:19" ht="41.4">
      <c r="A198" t="s">
        <v>262</v>
      </c>
      <c r="B198" s="14" t="s">
        <v>264</v>
      </c>
      <c r="C198">
        <v>2039</v>
      </c>
      <c r="D198" s="10">
        <v>983617.18124319799</v>
      </c>
      <c r="E198" s="10">
        <v>984958.04233238904</v>
      </c>
      <c r="F198" s="23">
        <f t="shared" si="18"/>
        <v>1340.8610891910503</v>
      </c>
      <c r="G198" s="10">
        <v>1739284.7520908599</v>
      </c>
      <c r="H198" s="10">
        <v>1739147.19885034</v>
      </c>
      <c r="I198" s="23">
        <f t="shared" si="19"/>
        <v>-137.5532405199483</v>
      </c>
      <c r="J198" s="10">
        <v>13366100.5666705</v>
      </c>
      <c r="K198" s="10">
        <v>13387796.965280799</v>
      </c>
      <c r="L198" s="23">
        <f t="shared" si="20"/>
        <v>21696.398610299453</v>
      </c>
      <c r="M198" s="10">
        <v>2546917.527704</v>
      </c>
      <c r="N198" s="10">
        <v>2544900.0622273101</v>
      </c>
      <c r="O198" s="23">
        <f t="shared" si="21"/>
        <v>-2017.4654766898602</v>
      </c>
      <c r="P198" s="10">
        <v>15913018.0943745</v>
      </c>
      <c r="Q198" s="10">
        <v>15932697.0275081</v>
      </c>
      <c r="R198" s="23">
        <f t="shared" si="22"/>
        <v>19678.93313360028</v>
      </c>
      <c r="S198" s="23">
        <f t="shared" si="23"/>
        <v>21696.398610299453</v>
      </c>
    </row>
    <row r="199" spans="1:19" ht="41.4">
      <c r="A199" t="s">
        <v>262</v>
      </c>
      <c r="B199" s="14" t="s">
        <v>264</v>
      </c>
      <c r="C199">
        <v>2040</v>
      </c>
      <c r="D199" s="10">
        <v>999934.86152606597</v>
      </c>
      <c r="E199" s="10">
        <v>1001338.68824513</v>
      </c>
      <c r="F199" s="23">
        <f t="shared" si="18"/>
        <v>1403.8267190640327</v>
      </c>
      <c r="G199" s="10">
        <v>1772372.3752117699</v>
      </c>
      <c r="H199" s="10">
        <v>1772218.56750507</v>
      </c>
      <c r="I199" s="23">
        <f t="shared" si="19"/>
        <v>-153.80770669993944</v>
      </c>
      <c r="J199" s="10">
        <v>13508640.385852201</v>
      </c>
      <c r="K199" s="10">
        <v>13531572.1573464</v>
      </c>
      <c r="L199" s="23">
        <f t="shared" si="20"/>
        <v>22931.771494198591</v>
      </c>
      <c r="M199" s="10">
        <v>2562776.3841165998</v>
      </c>
      <c r="N199" s="10">
        <v>2560554.5086399498</v>
      </c>
      <c r="O199" s="23">
        <f t="shared" si="21"/>
        <v>-2221.8754766499624</v>
      </c>
      <c r="P199" s="10">
        <v>16071416.7699688</v>
      </c>
      <c r="Q199" s="10">
        <v>16092126.6659863</v>
      </c>
      <c r="R199" s="23">
        <f t="shared" si="22"/>
        <v>20709.896017499268</v>
      </c>
      <c r="S199" s="23">
        <f t="shared" si="23"/>
        <v>22931.771494198591</v>
      </c>
    </row>
    <row r="200" spans="1:19" ht="41.4">
      <c r="A200" t="s">
        <v>262</v>
      </c>
      <c r="B200" s="14" t="s">
        <v>264</v>
      </c>
      <c r="C200">
        <v>2041</v>
      </c>
      <c r="D200" s="10">
        <v>1017038.66321591</v>
      </c>
      <c r="E200" s="10">
        <v>1018505.56120716</v>
      </c>
      <c r="F200" s="23">
        <f t="shared" si="18"/>
        <v>1466.8979912500363</v>
      </c>
      <c r="G200" s="10">
        <v>1805423.6468998599</v>
      </c>
      <c r="H200" s="10">
        <v>1805252.92460674</v>
      </c>
      <c r="I200" s="23">
        <f t="shared" si="19"/>
        <v>-170.72229311987758</v>
      </c>
      <c r="J200" s="10">
        <v>13657095.166533601</v>
      </c>
      <c r="K200" s="10">
        <v>13681285.7749561</v>
      </c>
      <c r="L200" s="23">
        <f t="shared" si="20"/>
        <v>24190.60842249915</v>
      </c>
      <c r="M200" s="10">
        <v>2579267.9229329498</v>
      </c>
      <c r="N200" s="10">
        <v>2576835.8424541601</v>
      </c>
      <c r="O200" s="23">
        <f t="shared" si="21"/>
        <v>-2432.0804787897505</v>
      </c>
      <c r="P200" s="10">
        <v>16236363.089466499</v>
      </c>
      <c r="Q200" s="10">
        <v>16258121.6174102</v>
      </c>
      <c r="R200" s="23">
        <f t="shared" si="22"/>
        <v>21758.527943700552</v>
      </c>
      <c r="S200" s="23">
        <f t="shared" si="23"/>
        <v>24190.60842249915</v>
      </c>
    </row>
    <row r="201" spans="1:19" ht="41.4">
      <c r="A201" t="s">
        <v>262</v>
      </c>
      <c r="B201" s="14" t="s">
        <v>264</v>
      </c>
      <c r="C201">
        <v>2042</v>
      </c>
      <c r="D201" s="10">
        <v>1034729.18687979</v>
      </c>
      <c r="E201" s="10">
        <v>1036259.738796</v>
      </c>
      <c r="F201" s="23">
        <f t="shared" si="18"/>
        <v>1530.5519162099808</v>
      </c>
      <c r="G201" s="10">
        <v>1838376.7638272799</v>
      </c>
      <c r="H201" s="10">
        <v>1838188.4852774199</v>
      </c>
      <c r="I201" s="23">
        <f t="shared" si="19"/>
        <v>-188.27854985999875</v>
      </c>
      <c r="J201" s="10">
        <v>13808593.257604601</v>
      </c>
      <c r="K201" s="10">
        <v>13834068.0419889</v>
      </c>
      <c r="L201" s="23">
        <f t="shared" si="20"/>
        <v>25474.78438429907</v>
      </c>
      <c r="M201" s="10">
        <v>2596290.7879705499</v>
      </c>
      <c r="N201" s="10">
        <v>2593642.7030007299</v>
      </c>
      <c r="O201" s="23">
        <f t="shared" si="21"/>
        <v>-2648.0849698199891</v>
      </c>
      <c r="P201" s="10">
        <v>16404884.045575101</v>
      </c>
      <c r="Q201" s="10">
        <v>16427710.7449896</v>
      </c>
      <c r="R201" s="23">
        <f t="shared" si="22"/>
        <v>22826.699414499104</v>
      </c>
      <c r="S201" s="23">
        <f t="shared" si="23"/>
        <v>25474.78438429907</v>
      </c>
    </row>
    <row r="202" spans="1:19" ht="41.4">
      <c r="A202" t="s">
        <v>262</v>
      </c>
      <c r="B202" s="14" t="s">
        <v>264</v>
      </c>
      <c r="C202">
        <v>2043</v>
      </c>
      <c r="D202" s="10">
        <v>1052783.2077947301</v>
      </c>
      <c r="E202" s="10">
        <v>1054378.00710536</v>
      </c>
      <c r="F202" s="23">
        <f t="shared" si="18"/>
        <v>1594.7993106299546</v>
      </c>
      <c r="G202" s="10">
        <v>1871161.7339977301</v>
      </c>
      <c r="H202" s="10">
        <v>1870955.26888352</v>
      </c>
      <c r="I202" s="23">
        <f t="shared" si="19"/>
        <v>-206.46511421003379</v>
      </c>
      <c r="J202" s="10">
        <v>13961983.430132501</v>
      </c>
      <c r="K202" s="10">
        <v>13988769.200849099</v>
      </c>
      <c r="L202" s="23">
        <f t="shared" si="20"/>
        <v>26785.770716598257</v>
      </c>
      <c r="M202" s="10">
        <v>2613779.29179283</v>
      </c>
      <c r="N202" s="10">
        <v>2610909.37164379</v>
      </c>
      <c r="O202" s="23">
        <f t="shared" si="21"/>
        <v>-2869.9201490399428</v>
      </c>
      <c r="P202" s="10">
        <v>16575762.7219253</v>
      </c>
      <c r="Q202" s="10">
        <v>16599678.572492899</v>
      </c>
      <c r="R202" s="23">
        <f t="shared" si="22"/>
        <v>23915.850567599759</v>
      </c>
      <c r="S202" s="23">
        <f t="shared" si="23"/>
        <v>26785.770716598257</v>
      </c>
    </row>
    <row r="203" spans="1:19" ht="41.4">
      <c r="A203" t="s">
        <v>262</v>
      </c>
      <c r="B203" s="14" t="s">
        <v>264</v>
      </c>
      <c r="C203">
        <v>2044</v>
      </c>
      <c r="D203" s="10">
        <v>1071269.02785303</v>
      </c>
      <c r="E203" s="10">
        <v>1072929.3761392499</v>
      </c>
      <c r="F203" s="23">
        <f t="shared" si="18"/>
        <v>1660.3482862198725</v>
      </c>
      <c r="G203" s="10">
        <v>1903717.6818611701</v>
      </c>
      <c r="H203" s="10">
        <v>1903492.4042016801</v>
      </c>
      <c r="I203" s="23">
        <f t="shared" si="19"/>
        <v>-225.27765949000604</v>
      </c>
      <c r="J203" s="10">
        <v>14118891.832255101</v>
      </c>
      <c r="K203" s="10">
        <v>14147019.8129717</v>
      </c>
      <c r="L203" s="23">
        <f t="shared" si="20"/>
        <v>28127.980716599151</v>
      </c>
      <c r="M203" s="10">
        <v>2631648.2903434201</v>
      </c>
      <c r="N203" s="10">
        <v>2628550.5495148799</v>
      </c>
      <c r="O203" s="23">
        <f t="shared" si="21"/>
        <v>-3097.7408285401762</v>
      </c>
      <c r="P203" s="10">
        <v>16750540.122598501</v>
      </c>
      <c r="Q203" s="10">
        <v>16775570.362486601</v>
      </c>
      <c r="R203" s="23">
        <f t="shared" si="22"/>
        <v>25030.239888099954</v>
      </c>
      <c r="S203" s="23">
        <f t="shared" si="23"/>
        <v>28127.980716599151</v>
      </c>
    </row>
    <row r="204" spans="1:19" ht="41.4">
      <c r="A204" t="s">
        <v>262</v>
      </c>
      <c r="B204" s="14" t="s">
        <v>264</v>
      </c>
      <c r="C204">
        <v>2045</v>
      </c>
      <c r="D204" s="10">
        <v>1090457.56800894</v>
      </c>
      <c r="E204" s="10">
        <v>1092185.2477510299</v>
      </c>
      <c r="F204" s="23">
        <f t="shared" si="18"/>
        <v>1727.6797420899384</v>
      </c>
      <c r="G204" s="10">
        <v>1935974.5518972301</v>
      </c>
      <c r="H204" s="10">
        <v>1935729.8282681201</v>
      </c>
      <c r="I204" s="23">
        <f t="shared" si="19"/>
        <v>-244.7236291100271</v>
      </c>
      <c r="J204" s="10">
        <v>14278978.4428457</v>
      </c>
      <c r="K204" s="10">
        <v>14308477.831449</v>
      </c>
      <c r="L204" s="23">
        <f t="shared" si="20"/>
        <v>29499.388603299856</v>
      </c>
      <c r="M204" s="10">
        <v>2649746.9258663198</v>
      </c>
      <c r="N204" s="10">
        <v>2646415.1979440101</v>
      </c>
      <c r="O204" s="23">
        <f t="shared" si="21"/>
        <v>-3331.7279223096557</v>
      </c>
      <c r="P204" s="10">
        <v>16928725.368712001</v>
      </c>
      <c r="Q204" s="10">
        <v>16954893.029392999</v>
      </c>
      <c r="R204" s="23">
        <f t="shared" si="22"/>
        <v>26167.660680998117</v>
      </c>
      <c r="S204" s="23">
        <f t="shared" si="23"/>
        <v>29499.388603299856</v>
      </c>
    </row>
    <row r="205" spans="1:19" ht="41.4">
      <c r="A205" t="s">
        <v>262</v>
      </c>
      <c r="B205" s="14" t="s">
        <v>264</v>
      </c>
      <c r="C205">
        <v>2046</v>
      </c>
      <c r="D205" s="10">
        <v>1110085.7958995299</v>
      </c>
      <c r="E205" s="10">
        <v>1111881.2684410501</v>
      </c>
      <c r="F205" s="23">
        <f t="shared" si="18"/>
        <v>1795.4725415201392</v>
      </c>
      <c r="G205" s="10">
        <v>1967846.9216414201</v>
      </c>
      <c r="H205" s="10">
        <v>1967582.1054908701</v>
      </c>
      <c r="I205" s="23">
        <f t="shared" si="19"/>
        <v>-264.81615055003203</v>
      </c>
      <c r="J205" s="10">
        <v>14439416.8347158</v>
      </c>
      <c r="K205" s="10">
        <v>14470300.1656259</v>
      </c>
      <c r="L205" s="23">
        <f t="shared" si="20"/>
        <v>30883.33091009967</v>
      </c>
      <c r="M205" s="10">
        <v>2667956.56765213</v>
      </c>
      <c r="N205" s="10">
        <v>2664384.7701094202</v>
      </c>
      <c r="O205" s="23">
        <f t="shared" si="21"/>
        <v>-3571.7975427098572</v>
      </c>
      <c r="P205" s="10">
        <v>17107373.402368002</v>
      </c>
      <c r="Q205" s="10">
        <v>17134684.9357353</v>
      </c>
      <c r="R205" s="23">
        <f t="shared" si="22"/>
        <v>27311.533367298543</v>
      </c>
      <c r="S205" s="23">
        <f t="shared" si="23"/>
        <v>30883.33091009967</v>
      </c>
    </row>
    <row r="206" spans="1:19" ht="41.4">
      <c r="A206" t="s">
        <v>262</v>
      </c>
      <c r="B206" s="14" t="s">
        <v>264</v>
      </c>
      <c r="C206">
        <v>2047</v>
      </c>
      <c r="D206" s="10">
        <v>1129578.7246944499</v>
      </c>
      <c r="E206" s="10">
        <v>1131441.2253272601</v>
      </c>
      <c r="F206" s="23">
        <f t="shared" si="18"/>
        <v>1862.5006328101736</v>
      </c>
      <c r="G206" s="10">
        <v>1999244.50912688</v>
      </c>
      <c r="H206" s="10">
        <v>1998958.96255833</v>
      </c>
      <c r="I206" s="23">
        <f t="shared" si="19"/>
        <v>-285.54656854993664</v>
      </c>
      <c r="J206" s="10">
        <v>14600218.189798901</v>
      </c>
      <c r="K206" s="10">
        <v>14632493.2291192</v>
      </c>
      <c r="L206" s="23">
        <f t="shared" si="20"/>
        <v>32275.039320299402</v>
      </c>
      <c r="M206" s="10">
        <v>2686260.7586739399</v>
      </c>
      <c r="N206" s="10">
        <v>2682443.0679199002</v>
      </c>
      <c r="O206" s="23">
        <f t="shared" si="21"/>
        <v>-3817.6907540396787</v>
      </c>
      <c r="P206" s="10">
        <v>17286478.948472898</v>
      </c>
      <c r="Q206" s="10">
        <v>17314936.297039099</v>
      </c>
      <c r="R206" s="23">
        <f t="shared" si="22"/>
        <v>28457.348566200584</v>
      </c>
      <c r="S206" s="23">
        <f t="shared" si="23"/>
        <v>32275.039320299402</v>
      </c>
    </row>
    <row r="207" spans="1:19" ht="41.4">
      <c r="A207" t="s">
        <v>262</v>
      </c>
      <c r="B207" s="14" t="s">
        <v>264</v>
      </c>
      <c r="C207">
        <v>2048</v>
      </c>
      <c r="D207" s="10">
        <v>1148833.5880322901</v>
      </c>
      <c r="E207" s="10">
        <v>1150761.11400137</v>
      </c>
      <c r="F207" s="23">
        <f t="shared" si="18"/>
        <v>1927.5259690799285</v>
      </c>
      <c r="G207" s="10">
        <v>2030127.08393655</v>
      </c>
      <c r="H207" s="10">
        <v>2029820.19324426</v>
      </c>
      <c r="I207" s="23">
        <f t="shared" si="19"/>
        <v>-306.89069228991866</v>
      </c>
      <c r="J207" s="10">
        <v>14758536.9592722</v>
      </c>
      <c r="K207" s="10">
        <v>14792197.2880254</v>
      </c>
      <c r="L207" s="23">
        <f t="shared" si="20"/>
        <v>33660.328753199428</v>
      </c>
      <c r="M207" s="10">
        <v>2704651.90194357</v>
      </c>
      <c r="N207" s="10">
        <v>2700582.9616072699</v>
      </c>
      <c r="O207" s="23">
        <f t="shared" si="21"/>
        <v>-4068.9403363000602</v>
      </c>
      <c r="P207" s="10">
        <v>17463188.8612158</v>
      </c>
      <c r="Q207" s="10">
        <v>17492780.249632701</v>
      </c>
      <c r="R207" s="23">
        <f t="shared" si="22"/>
        <v>29591.388416901231</v>
      </c>
      <c r="S207" s="23">
        <f t="shared" si="23"/>
        <v>33660.328753199428</v>
      </c>
    </row>
    <row r="208" spans="1:19" ht="41.4">
      <c r="A208" t="s">
        <v>262</v>
      </c>
      <c r="B208" s="14" t="s">
        <v>264</v>
      </c>
      <c r="C208">
        <v>2049</v>
      </c>
      <c r="D208" s="10">
        <v>1168484.03865156</v>
      </c>
      <c r="E208" s="10">
        <v>1170476.7182638899</v>
      </c>
      <c r="F208" s="23">
        <f t="shared" si="18"/>
        <v>1992.6796123299282</v>
      </c>
      <c r="G208" s="10">
        <v>2060468.7142916799</v>
      </c>
      <c r="H208" s="10">
        <v>2060139.9049400899</v>
      </c>
      <c r="I208" s="23">
        <f t="shared" si="19"/>
        <v>-328.80935158999637</v>
      </c>
      <c r="J208" s="10">
        <v>14917938.3074935</v>
      </c>
      <c r="K208" s="10">
        <v>14953001.269786</v>
      </c>
      <c r="L208" s="23">
        <f t="shared" si="20"/>
        <v>35062.96229249984</v>
      </c>
      <c r="M208" s="10">
        <v>2722997.5447244099</v>
      </c>
      <c r="N208" s="10">
        <v>2718672.1482817498</v>
      </c>
      <c r="O208" s="23">
        <f t="shared" si="21"/>
        <v>-4325.3964426601306</v>
      </c>
      <c r="P208" s="10">
        <v>17640935.852217801</v>
      </c>
      <c r="Q208" s="10">
        <v>17671673.418067701</v>
      </c>
      <c r="R208" s="23">
        <f t="shared" si="22"/>
        <v>30737.565849900246</v>
      </c>
      <c r="S208" s="23">
        <f t="shared" si="23"/>
        <v>35062.96229249984</v>
      </c>
    </row>
    <row r="209" spans="1:19" ht="41.4">
      <c r="A209" t="s">
        <v>262</v>
      </c>
      <c r="B209" s="14" t="s">
        <v>264</v>
      </c>
      <c r="C209">
        <v>2050</v>
      </c>
      <c r="D209" s="10">
        <v>1187940.1887155699</v>
      </c>
      <c r="E209" s="10">
        <v>1189997.7413977699</v>
      </c>
      <c r="F209" s="23">
        <f t="shared" si="18"/>
        <v>2057.5526821999811</v>
      </c>
      <c r="G209" s="10">
        <v>2090224.21083971</v>
      </c>
      <c r="H209" s="10">
        <v>2089872.9250026799</v>
      </c>
      <c r="I209" s="23">
        <f t="shared" si="19"/>
        <v>-351.28583703003824</v>
      </c>
      <c r="J209" s="10">
        <v>15075007.0053281</v>
      </c>
      <c r="K209" s="10">
        <v>15111482.948849199</v>
      </c>
      <c r="L209" s="23">
        <f t="shared" si="20"/>
        <v>36475.943521099165</v>
      </c>
      <c r="M209" s="10">
        <v>2741270.4309344701</v>
      </c>
      <c r="N209" s="10">
        <v>2736683.5330188898</v>
      </c>
      <c r="O209" s="23">
        <f t="shared" si="21"/>
        <v>-4586.8979155803099</v>
      </c>
      <c r="P209" s="10">
        <v>17816277.4362626</v>
      </c>
      <c r="Q209" s="10">
        <v>17848166.481868099</v>
      </c>
      <c r="R209" s="23">
        <f t="shared" si="22"/>
        <v>31889.045605499297</v>
      </c>
      <c r="S209" s="23">
        <f t="shared" si="23"/>
        <v>36475.943521099165</v>
      </c>
    </row>
    <row r="210" spans="1:19" ht="41.4">
      <c r="A210" t="s">
        <v>268</v>
      </c>
      <c r="B210" s="14" t="s">
        <v>270</v>
      </c>
      <c r="C210">
        <v>2025</v>
      </c>
      <c r="D210" s="10">
        <v>1066123.5157043601</v>
      </c>
      <c r="E210" s="10">
        <v>1067480.8263016201</v>
      </c>
      <c r="F210" s="23">
        <f t="shared" si="18"/>
        <v>1357.3105972600169</v>
      </c>
      <c r="G210" s="10">
        <v>1310435.46710376</v>
      </c>
      <c r="H210" s="10">
        <v>1310435.46710376</v>
      </c>
      <c r="I210" s="23">
        <f t="shared" si="19"/>
        <v>0</v>
      </c>
      <c r="J210" s="10">
        <v>13771040.5241271</v>
      </c>
      <c r="K210" s="10">
        <v>13787600.058176501</v>
      </c>
      <c r="L210" s="23">
        <f t="shared" si="20"/>
        <v>16559.53404940106</v>
      </c>
      <c r="M210" s="10">
        <v>2532885.93307913</v>
      </c>
      <c r="N210" s="10">
        <v>2532778.0562727</v>
      </c>
      <c r="O210" s="23">
        <f t="shared" si="21"/>
        <v>-107.87680643005297</v>
      </c>
      <c r="P210" s="10">
        <v>16303926.4572063</v>
      </c>
      <c r="Q210" s="10">
        <v>16320378.114449199</v>
      </c>
      <c r="R210" s="23">
        <f t="shared" si="22"/>
        <v>16451.657242899761</v>
      </c>
      <c r="S210" s="23">
        <f t="shared" si="23"/>
        <v>16559.53404940106</v>
      </c>
    </row>
    <row r="211" spans="1:19" ht="41.4">
      <c r="A211" t="s">
        <v>268</v>
      </c>
      <c r="B211" s="14" t="s">
        <v>270</v>
      </c>
      <c r="C211">
        <v>2026</v>
      </c>
      <c r="D211" s="10">
        <v>985645.32896559103</v>
      </c>
      <c r="E211" s="10">
        <v>988264.00625599199</v>
      </c>
      <c r="F211" s="23">
        <f t="shared" si="18"/>
        <v>2618.6772904009558</v>
      </c>
      <c r="G211" s="10">
        <v>1335522.9166532599</v>
      </c>
      <c r="H211" s="10">
        <v>1335499.77531644</v>
      </c>
      <c r="I211" s="23">
        <f t="shared" si="19"/>
        <v>-23.141336819855496</v>
      </c>
      <c r="J211" s="10">
        <v>13245536.5879605</v>
      </c>
      <c r="K211" s="10">
        <v>13278266.4787963</v>
      </c>
      <c r="L211" s="23">
        <f t="shared" si="20"/>
        <v>32729.890835799277</v>
      </c>
      <c r="M211" s="10">
        <v>2503426.2310252199</v>
      </c>
      <c r="N211" s="10">
        <v>2503113.8082951298</v>
      </c>
      <c r="O211" s="23">
        <f t="shared" si="21"/>
        <v>-312.42273009009659</v>
      </c>
      <c r="P211" s="10">
        <v>15748962.818985701</v>
      </c>
      <c r="Q211" s="10">
        <v>15781380.2870914</v>
      </c>
      <c r="R211" s="23">
        <f t="shared" si="22"/>
        <v>32417.468105699867</v>
      </c>
      <c r="S211" s="23">
        <f t="shared" si="23"/>
        <v>32729.890835799277</v>
      </c>
    </row>
    <row r="212" spans="1:19" ht="41.4">
      <c r="A212" t="s">
        <v>268</v>
      </c>
      <c r="B212" s="14" t="s">
        <v>270</v>
      </c>
      <c r="C212">
        <v>2027</v>
      </c>
      <c r="D212" s="10">
        <v>945733.543864012</v>
      </c>
      <c r="E212" s="10">
        <v>949562.21612471004</v>
      </c>
      <c r="F212" s="23">
        <f t="shared" si="18"/>
        <v>3828.6722606980475</v>
      </c>
      <c r="G212" s="10">
        <v>1363219.9982604799</v>
      </c>
      <c r="H212" s="10">
        <v>1363154.3295399901</v>
      </c>
      <c r="I212" s="23">
        <f t="shared" si="19"/>
        <v>-65.668720489833504</v>
      </c>
      <c r="J212" s="10">
        <v>12943324.3149237</v>
      </c>
      <c r="K212" s="10">
        <v>12992035.373119799</v>
      </c>
      <c r="L212" s="23">
        <f t="shared" si="20"/>
        <v>48711.058196099475</v>
      </c>
      <c r="M212" s="10">
        <v>2484012.9889761801</v>
      </c>
      <c r="N212" s="10">
        <v>2483407.0751191298</v>
      </c>
      <c r="O212" s="23">
        <f t="shared" si="21"/>
        <v>-605.91385705024004</v>
      </c>
      <c r="P212" s="10">
        <v>15427337.303899899</v>
      </c>
      <c r="Q212" s="10">
        <v>15475442.4482389</v>
      </c>
      <c r="R212" s="23">
        <f t="shared" si="22"/>
        <v>48105.144339000806</v>
      </c>
      <c r="S212" s="23">
        <f t="shared" si="23"/>
        <v>48711.058196099475</v>
      </c>
    </row>
    <row r="213" spans="1:19" ht="41.4">
      <c r="A213" t="s">
        <v>268</v>
      </c>
      <c r="B213" s="14" t="s">
        <v>270</v>
      </c>
      <c r="C213">
        <v>2028</v>
      </c>
      <c r="D213" s="10">
        <v>922136.52216443606</v>
      </c>
      <c r="E213" s="10">
        <v>927155.12728270504</v>
      </c>
      <c r="F213" s="23">
        <f t="shared" si="18"/>
        <v>5018.6051182689844</v>
      </c>
      <c r="G213" s="10">
        <v>1392336.7341178099</v>
      </c>
      <c r="H213" s="10">
        <v>1392211.21828385</v>
      </c>
      <c r="I213" s="23">
        <f t="shared" si="19"/>
        <v>-125.51583395991474</v>
      </c>
      <c r="J213" s="10">
        <v>12748048.159969</v>
      </c>
      <c r="K213" s="10">
        <v>12812693.712838899</v>
      </c>
      <c r="L213" s="23">
        <f t="shared" si="20"/>
        <v>64645.552869899198</v>
      </c>
      <c r="M213" s="10">
        <v>2471817.30258105</v>
      </c>
      <c r="N213" s="10">
        <v>2470833.5637709401</v>
      </c>
      <c r="O213" s="23">
        <f t="shared" si="21"/>
        <v>-983.7388101099059</v>
      </c>
      <c r="P213" s="10">
        <v>15219865.4625501</v>
      </c>
      <c r="Q213" s="10">
        <v>15283527.276609899</v>
      </c>
      <c r="R213" s="23">
        <f t="shared" si="22"/>
        <v>63661.814059799537</v>
      </c>
      <c r="S213" s="23">
        <f t="shared" si="23"/>
        <v>64645.552869899198</v>
      </c>
    </row>
    <row r="214" spans="1:19" ht="41.4">
      <c r="A214" t="s">
        <v>268</v>
      </c>
      <c r="B214" s="14" t="s">
        <v>270</v>
      </c>
      <c r="C214">
        <v>2029</v>
      </c>
      <c r="D214" s="10">
        <v>908570.52954957902</v>
      </c>
      <c r="E214" s="10">
        <v>914778.27531635005</v>
      </c>
      <c r="F214" s="23">
        <f t="shared" si="18"/>
        <v>6207.745766771026</v>
      </c>
      <c r="G214" s="10">
        <v>1422412.9981106401</v>
      </c>
      <c r="H214" s="10">
        <v>1422211.3101251801</v>
      </c>
      <c r="I214" s="23">
        <f t="shared" si="19"/>
        <v>-201.68798546004109</v>
      </c>
      <c r="J214" s="10">
        <v>12634162.1440736</v>
      </c>
      <c r="K214" s="10">
        <v>12714849.6009512</v>
      </c>
      <c r="L214" s="23">
        <f t="shared" si="20"/>
        <v>80687.456877600402</v>
      </c>
      <c r="M214" s="10">
        <v>2465145.39183567</v>
      </c>
      <c r="N214" s="10">
        <v>2463702.1386837601</v>
      </c>
      <c r="O214" s="23">
        <f t="shared" si="21"/>
        <v>-1443.2531519099139</v>
      </c>
      <c r="P214" s="10">
        <v>15099307.535909301</v>
      </c>
      <c r="Q214" s="10">
        <v>15178551.739634899</v>
      </c>
      <c r="R214" s="23">
        <f t="shared" si="22"/>
        <v>79244.203725598752</v>
      </c>
      <c r="S214" s="23">
        <f t="shared" si="23"/>
        <v>80687.456877600402</v>
      </c>
    </row>
    <row r="215" spans="1:19" ht="41.4">
      <c r="A215" t="s">
        <v>268</v>
      </c>
      <c r="B215" s="14" t="s">
        <v>270</v>
      </c>
      <c r="C215">
        <v>2030</v>
      </c>
      <c r="D215" s="10">
        <v>901645.20557283098</v>
      </c>
      <c r="E215" s="10">
        <v>909052.97456388897</v>
      </c>
      <c r="F215" s="23">
        <f t="shared" si="18"/>
        <v>7407.7689910579938</v>
      </c>
      <c r="G215" s="10">
        <v>1453164.88958504</v>
      </c>
      <c r="H215" s="10">
        <v>1452871.08867836</v>
      </c>
      <c r="I215" s="23">
        <f t="shared" si="19"/>
        <v>-293.80090668005869</v>
      </c>
      <c r="J215" s="10">
        <v>12567799.4658767</v>
      </c>
      <c r="K215" s="10">
        <v>12664641.188683899</v>
      </c>
      <c r="L215" s="23">
        <f t="shared" si="20"/>
        <v>96841.722807198763</v>
      </c>
      <c r="M215" s="10">
        <v>2462868.6147208801</v>
      </c>
      <c r="N215" s="10">
        <v>2460885.6583369002</v>
      </c>
      <c r="O215" s="23">
        <f t="shared" si="21"/>
        <v>-1982.9563839798793</v>
      </c>
      <c r="P215" s="10">
        <v>15030668.080597499</v>
      </c>
      <c r="Q215" s="10">
        <v>15125526.847020799</v>
      </c>
      <c r="R215" s="23">
        <f t="shared" si="22"/>
        <v>94858.766423299909</v>
      </c>
      <c r="S215" s="23">
        <f t="shared" si="23"/>
        <v>96841.722807198763</v>
      </c>
    </row>
    <row r="216" spans="1:19" ht="41.4">
      <c r="A216" t="s">
        <v>268</v>
      </c>
      <c r="B216" s="14" t="s">
        <v>270</v>
      </c>
      <c r="C216">
        <v>2031</v>
      </c>
      <c r="D216" s="10">
        <v>898429.01766370097</v>
      </c>
      <c r="E216" s="10">
        <v>907044.24313282105</v>
      </c>
      <c r="F216" s="23">
        <f t="shared" si="18"/>
        <v>8615.2254691200797</v>
      </c>
      <c r="G216" s="10">
        <v>1484237.2357192801</v>
      </c>
      <c r="H216" s="10">
        <v>1483835.37174252</v>
      </c>
      <c r="I216" s="23">
        <f t="shared" si="19"/>
        <v>-401.86397676006891</v>
      </c>
      <c r="J216" s="10">
        <v>12542877.4203497</v>
      </c>
      <c r="K216" s="10">
        <v>12656049.522959501</v>
      </c>
      <c r="L216" s="23">
        <f t="shared" si="20"/>
        <v>113172.10260980017</v>
      </c>
      <c r="M216" s="10">
        <v>2464375.5818210398</v>
      </c>
      <c r="N216" s="10">
        <v>2461774.27454268</v>
      </c>
      <c r="O216" s="23">
        <f t="shared" si="21"/>
        <v>-2601.3072783597745</v>
      </c>
      <c r="P216" s="10">
        <v>15007253.002170701</v>
      </c>
      <c r="Q216" s="10">
        <v>15117823.7975021</v>
      </c>
      <c r="R216" s="23">
        <f t="shared" si="22"/>
        <v>110570.79533139989</v>
      </c>
      <c r="S216" s="23">
        <f t="shared" si="23"/>
        <v>113172.10260980017</v>
      </c>
    </row>
    <row r="217" spans="1:19" ht="41.4">
      <c r="A217" t="s">
        <v>268</v>
      </c>
      <c r="B217" s="14" t="s">
        <v>270</v>
      </c>
      <c r="C217">
        <v>2032</v>
      </c>
      <c r="D217" s="10">
        <v>899025.89515268605</v>
      </c>
      <c r="E217" s="10">
        <v>908870.87748812605</v>
      </c>
      <c r="F217" s="23">
        <f t="shared" si="18"/>
        <v>9844.9823354399996</v>
      </c>
      <c r="G217" s="10">
        <v>1515464.2457854401</v>
      </c>
      <c r="H217" s="10">
        <v>1514938.2723741599</v>
      </c>
      <c r="I217" s="23">
        <f t="shared" si="19"/>
        <v>-525.97341128019616</v>
      </c>
      <c r="J217" s="10">
        <v>12546923.749222901</v>
      </c>
      <c r="K217" s="10">
        <v>12676617.2949754</v>
      </c>
      <c r="L217" s="23">
        <f t="shared" si="20"/>
        <v>129693.54575249925</v>
      </c>
      <c r="M217" s="10">
        <v>2468990.9546209401</v>
      </c>
      <c r="N217" s="10">
        <v>2465693.0945592201</v>
      </c>
      <c r="O217" s="23">
        <f t="shared" si="21"/>
        <v>-3297.8600617200136</v>
      </c>
      <c r="P217" s="10">
        <v>15015914.7038438</v>
      </c>
      <c r="Q217" s="10">
        <v>15142310.389534701</v>
      </c>
      <c r="R217" s="23">
        <f t="shared" si="22"/>
        <v>126395.68569090031</v>
      </c>
      <c r="S217" s="23">
        <f t="shared" si="23"/>
        <v>129693.54575249925</v>
      </c>
    </row>
    <row r="218" spans="1:19" ht="41.4">
      <c r="A218" t="s">
        <v>268</v>
      </c>
      <c r="B218" s="14" t="s">
        <v>270</v>
      </c>
      <c r="C218">
        <v>2033</v>
      </c>
      <c r="D218" s="10">
        <v>902463.44916032103</v>
      </c>
      <c r="E218" s="10">
        <v>913563.02322045399</v>
      </c>
      <c r="F218" s="23">
        <f t="shared" si="18"/>
        <v>11099.57406013296</v>
      </c>
      <c r="G218" s="10">
        <v>1546728.8892929601</v>
      </c>
      <c r="H218" s="10">
        <v>1546062.3441206701</v>
      </c>
      <c r="I218" s="23">
        <f t="shared" si="19"/>
        <v>-666.54517228994519</v>
      </c>
      <c r="J218" s="10">
        <v>12571842.4655996</v>
      </c>
      <c r="K218" s="10">
        <v>12718239.909793001</v>
      </c>
      <c r="L218" s="23">
        <f t="shared" si="20"/>
        <v>146397.44419340044</v>
      </c>
      <c r="M218" s="10">
        <v>2476208.6498720301</v>
      </c>
      <c r="N218" s="10">
        <v>2472136.3291573399</v>
      </c>
      <c r="O218" s="23">
        <f t="shared" si="21"/>
        <v>-4072.3207146902569</v>
      </c>
      <c r="P218" s="10">
        <v>15048051.1154717</v>
      </c>
      <c r="Q218" s="10">
        <v>15190376.2389504</v>
      </c>
      <c r="R218" s="23">
        <f t="shared" si="22"/>
        <v>142325.12347869948</v>
      </c>
      <c r="S218" s="23">
        <f t="shared" si="23"/>
        <v>146397.44419340044</v>
      </c>
    </row>
    <row r="219" spans="1:19" ht="41.4">
      <c r="A219" t="s">
        <v>268</v>
      </c>
      <c r="B219" s="14" t="s">
        <v>270</v>
      </c>
      <c r="C219">
        <v>2034</v>
      </c>
      <c r="D219" s="10">
        <v>908340.50096228602</v>
      </c>
      <c r="E219" s="10">
        <v>920723.39018158906</v>
      </c>
      <c r="F219" s="23">
        <f t="shared" si="18"/>
        <v>12382.889219303033</v>
      </c>
      <c r="G219" s="10">
        <v>1578234.6114970299</v>
      </c>
      <c r="H219" s="10">
        <v>1577410.5030475501</v>
      </c>
      <c r="I219" s="23">
        <f t="shared" si="19"/>
        <v>-824.10844947979786</v>
      </c>
      <c r="J219" s="10">
        <v>12629900.542005001</v>
      </c>
      <c r="K219" s="10">
        <v>12793363.473794701</v>
      </c>
      <c r="L219" s="23">
        <f t="shared" si="20"/>
        <v>163462.93178969994</v>
      </c>
      <c r="M219" s="10">
        <v>2485639.9682825101</v>
      </c>
      <c r="N219" s="10">
        <v>2480715.1941246698</v>
      </c>
      <c r="O219" s="23">
        <f t="shared" si="21"/>
        <v>-4924.7741578402929</v>
      </c>
      <c r="P219" s="10">
        <v>15115540.510287501</v>
      </c>
      <c r="Q219" s="10">
        <v>15274078.6679193</v>
      </c>
      <c r="R219" s="23">
        <f t="shared" si="22"/>
        <v>158538.15763179958</v>
      </c>
      <c r="S219" s="23">
        <f t="shared" si="23"/>
        <v>163462.93178969994</v>
      </c>
    </row>
    <row r="220" spans="1:19" ht="41.4">
      <c r="A220" t="s">
        <v>268</v>
      </c>
      <c r="B220" s="14" t="s">
        <v>270</v>
      </c>
      <c r="C220">
        <v>2035</v>
      </c>
      <c r="D220" s="10">
        <v>916375.80153285805</v>
      </c>
      <c r="E220" s="10">
        <v>930075.423534506</v>
      </c>
      <c r="F220" s="23">
        <f t="shared" si="18"/>
        <v>13699.622001647949</v>
      </c>
      <c r="G220" s="10">
        <v>1610083.6968737701</v>
      </c>
      <c r="H220" s="10">
        <v>1609084.37329795</v>
      </c>
      <c r="I220" s="23">
        <f t="shared" si="19"/>
        <v>-999.32357582007535</v>
      </c>
      <c r="J220" s="10">
        <v>12704324.659096301</v>
      </c>
      <c r="K220" s="10">
        <v>12885097.6151483</v>
      </c>
      <c r="L220" s="23">
        <f t="shared" si="20"/>
        <v>180772.9560519997</v>
      </c>
      <c r="M220" s="10">
        <v>2496940.0376605</v>
      </c>
      <c r="N220" s="10">
        <v>2491084.7170732799</v>
      </c>
      <c r="O220" s="23">
        <f t="shared" si="21"/>
        <v>-5855.3205872201361</v>
      </c>
      <c r="P220" s="10">
        <v>15201264.696756801</v>
      </c>
      <c r="Q220" s="10">
        <v>15376182.332221599</v>
      </c>
      <c r="R220" s="23">
        <f t="shared" si="22"/>
        <v>174917.63546479866</v>
      </c>
      <c r="S220" s="23">
        <f t="shared" si="23"/>
        <v>180772.9560519997</v>
      </c>
    </row>
    <row r="221" spans="1:19" ht="41.4">
      <c r="A221" t="s">
        <v>268</v>
      </c>
      <c r="B221" s="14" t="s">
        <v>270</v>
      </c>
      <c r="C221">
        <v>2036</v>
      </c>
      <c r="D221" s="10">
        <v>926580.26777160203</v>
      </c>
      <c r="E221" s="10">
        <v>941635.34241200495</v>
      </c>
      <c r="F221" s="23">
        <f t="shared" si="18"/>
        <v>15055.07464040292</v>
      </c>
      <c r="G221" s="10">
        <v>1642283.6365453501</v>
      </c>
      <c r="H221" s="10">
        <v>1641090.6390387099</v>
      </c>
      <c r="I221" s="23">
        <f t="shared" si="19"/>
        <v>-1192.997506640153</v>
      </c>
      <c r="J221" s="10">
        <v>12795742.131409099</v>
      </c>
      <c r="K221" s="10">
        <v>12994091.2884183</v>
      </c>
      <c r="L221" s="23">
        <f t="shared" si="20"/>
        <v>198349.15700920112</v>
      </c>
      <c r="M221" s="10">
        <v>2509762.16445834</v>
      </c>
      <c r="N221" s="10">
        <v>2502898.0226320499</v>
      </c>
      <c r="O221" s="23">
        <f t="shared" si="21"/>
        <v>-6864.1418262901716</v>
      </c>
      <c r="P221" s="10">
        <v>15305504.295867501</v>
      </c>
      <c r="Q221" s="10">
        <v>15496989.3110504</v>
      </c>
      <c r="R221" s="23">
        <f t="shared" si="22"/>
        <v>191485.01518289931</v>
      </c>
      <c r="S221" s="23">
        <f t="shared" si="23"/>
        <v>198349.15700920112</v>
      </c>
    </row>
    <row r="222" spans="1:19" ht="41.4">
      <c r="A222" t="s">
        <v>268</v>
      </c>
      <c r="B222" s="14" t="s">
        <v>270</v>
      </c>
      <c r="C222">
        <v>2037</v>
      </c>
      <c r="D222" s="10">
        <v>938304.27138097095</v>
      </c>
      <c r="E222" s="10">
        <v>954747.29726063705</v>
      </c>
      <c r="F222" s="23">
        <f t="shared" si="18"/>
        <v>16443.025879666093</v>
      </c>
      <c r="G222" s="10">
        <v>1674771.4967221001</v>
      </c>
      <c r="H222" s="10">
        <v>1673365.51825122</v>
      </c>
      <c r="I222" s="23">
        <f t="shared" si="19"/>
        <v>-1405.9784708800726</v>
      </c>
      <c r="J222" s="10">
        <v>12898027.4353329</v>
      </c>
      <c r="K222" s="10">
        <v>13114148.947138101</v>
      </c>
      <c r="L222" s="23">
        <f t="shared" si="20"/>
        <v>216121.51180520095</v>
      </c>
      <c r="M222" s="10">
        <v>2523869.76680564</v>
      </c>
      <c r="N222" s="10">
        <v>2515919.1748640202</v>
      </c>
      <c r="O222" s="23">
        <f t="shared" si="21"/>
        <v>-7950.5919416197576</v>
      </c>
      <c r="P222" s="10">
        <v>15421897.2021385</v>
      </c>
      <c r="Q222" s="10">
        <v>15630068.122002199</v>
      </c>
      <c r="R222" s="23">
        <f t="shared" si="22"/>
        <v>208170.919863699</v>
      </c>
      <c r="S222" s="23">
        <f t="shared" si="23"/>
        <v>216121.51180520095</v>
      </c>
    </row>
    <row r="223" spans="1:19" ht="41.4">
      <c r="A223" t="s">
        <v>268</v>
      </c>
      <c r="B223" s="14" t="s">
        <v>270</v>
      </c>
      <c r="C223">
        <v>2038</v>
      </c>
      <c r="D223" s="10">
        <v>951226.34514830995</v>
      </c>
      <c r="E223" s="10">
        <v>969086.36666610895</v>
      </c>
      <c r="F223" s="23">
        <f t="shared" si="18"/>
        <v>17860.021517799003</v>
      </c>
      <c r="G223" s="10">
        <v>1707795.94971593</v>
      </c>
      <c r="H223" s="10">
        <v>1706156.96350708</v>
      </c>
      <c r="I223" s="23">
        <f t="shared" si="19"/>
        <v>-1638.9862088500522</v>
      </c>
      <c r="J223" s="10">
        <v>13011869.2854521</v>
      </c>
      <c r="K223" s="10">
        <v>13245966.042685101</v>
      </c>
      <c r="L223" s="23">
        <f t="shared" si="20"/>
        <v>234096.75723300129</v>
      </c>
      <c r="M223" s="10">
        <v>2539114.1207656302</v>
      </c>
      <c r="N223" s="10">
        <v>2530000.4411746599</v>
      </c>
      <c r="O223" s="23">
        <f t="shared" si="21"/>
        <v>-9113.6795909702778</v>
      </c>
      <c r="P223" s="10">
        <v>15550983.4062177</v>
      </c>
      <c r="Q223" s="10">
        <v>15775966.483859699</v>
      </c>
      <c r="R223" s="23">
        <f t="shared" si="22"/>
        <v>224983.07764199935</v>
      </c>
      <c r="S223" s="23">
        <f t="shared" si="23"/>
        <v>234096.75723300129</v>
      </c>
    </row>
    <row r="224" spans="1:19" ht="41.4">
      <c r="A224" t="s">
        <v>268</v>
      </c>
      <c r="B224" s="14" t="s">
        <v>270</v>
      </c>
      <c r="C224">
        <v>2039</v>
      </c>
      <c r="D224" s="10">
        <v>965643.34573650698</v>
      </c>
      <c r="E224" s="10">
        <v>984958.04233238904</v>
      </c>
      <c r="F224" s="23">
        <f t="shared" si="18"/>
        <v>19314.696595882066</v>
      </c>
      <c r="G224" s="10">
        <v>1741039.9716644101</v>
      </c>
      <c r="H224" s="10">
        <v>1739147.19885034</v>
      </c>
      <c r="I224" s="23">
        <f t="shared" si="19"/>
        <v>-1892.7728140701074</v>
      </c>
      <c r="J224" s="10">
        <v>13135498.355686501</v>
      </c>
      <c r="K224" s="10">
        <v>13387796.965280799</v>
      </c>
      <c r="L224" s="23">
        <f t="shared" si="20"/>
        <v>252298.60959429853</v>
      </c>
      <c r="M224" s="10">
        <v>2555252.4887928101</v>
      </c>
      <c r="N224" s="10">
        <v>2544900.0622273101</v>
      </c>
      <c r="O224" s="23">
        <f t="shared" si="21"/>
        <v>-10352.426565499976</v>
      </c>
      <c r="P224" s="10">
        <v>15690750.8444793</v>
      </c>
      <c r="Q224" s="10">
        <v>15932697.0275081</v>
      </c>
      <c r="R224" s="23">
        <f t="shared" si="22"/>
        <v>241946.18302880041</v>
      </c>
      <c r="S224" s="23">
        <f t="shared" si="23"/>
        <v>252298.60959429853</v>
      </c>
    </row>
    <row r="225" spans="1:19" ht="41.4">
      <c r="A225" t="s">
        <v>268</v>
      </c>
      <c r="B225" s="14" t="s">
        <v>270</v>
      </c>
      <c r="C225">
        <v>2040</v>
      </c>
      <c r="D225" s="10">
        <v>980550.47407001501</v>
      </c>
      <c r="E225" s="10">
        <v>1001338.68824513</v>
      </c>
      <c r="F225" s="23">
        <f t="shared" si="18"/>
        <v>20788.21417511499</v>
      </c>
      <c r="G225" s="10">
        <v>1774386.78198635</v>
      </c>
      <c r="H225" s="10">
        <v>1772218.56750507</v>
      </c>
      <c r="I225" s="23">
        <f t="shared" si="19"/>
        <v>-2168.2144812799525</v>
      </c>
      <c r="J225" s="10">
        <v>13260988.458476</v>
      </c>
      <c r="K225" s="10">
        <v>13531572.1573464</v>
      </c>
      <c r="L225" s="23">
        <f t="shared" si="20"/>
        <v>270583.69887039997</v>
      </c>
      <c r="M225" s="10">
        <v>2572218.9827206898</v>
      </c>
      <c r="N225" s="10">
        <v>2560554.5086399498</v>
      </c>
      <c r="O225" s="23">
        <f t="shared" si="21"/>
        <v>-11664.474080740009</v>
      </c>
      <c r="P225" s="10">
        <v>15833207.441196701</v>
      </c>
      <c r="Q225" s="10">
        <v>16092126.6659863</v>
      </c>
      <c r="R225" s="23">
        <f t="shared" si="22"/>
        <v>258919.22478959896</v>
      </c>
      <c r="S225" s="23">
        <f t="shared" si="23"/>
        <v>270583.69887039997</v>
      </c>
    </row>
    <row r="226" spans="1:19" ht="41.4">
      <c r="A226" t="s">
        <v>268</v>
      </c>
      <c r="B226" s="14" t="s">
        <v>270</v>
      </c>
      <c r="C226">
        <v>2041</v>
      </c>
      <c r="D226" s="10">
        <v>996222.09829374705</v>
      </c>
      <c r="E226" s="10">
        <v>1018505.56120716</v>
      </c>
      <c r="F226" s="23">
        <f t="shared" si="18"/>
        <v>22283.46291341295</v>
      </c>
      <c r="G226" s="10">
        <v>1807718.7876192101</v>
      </c>
      <c r="H226" s="10">
        <v>1805252.92460674</v>
      </c>
      <c r="I226" s="23">
        <f t="shared" si="19"/>
        <v>-2465.8630124700721</v>
      </c>
      <c r="J226" s="10">
        <v>13392274.4183037</v>
      </c>
      <c r="K226" s="10">
        <v>13681285.7749561</v>
      </c>
      <c r="L226" s="23">
        <f t="shared" si="20"/>
        <v>289011.35665239953</v>
      </c>
      <c r="M226" s="10">
        <v>2589883.2527562398</v>
      </c>
      <c r="N226" s="10">
        <v>2576835.8424541601</v>
      </c>
      <c r="O226" s="23">
        <f t="shared" si="21"/>
        <v>-13047.410302079748</v>
      </c>
      <c r="P226" s="10">
        <v>15982157.671059901</v>
      </c>
      <c r="Q226" s="10">
        <v>16258121.6174102</v>
      </c>
      <c r="R226" s="23">
        <f t="shared" si="22"/>
        <v>275963.94635029882</v>
      </c>
      <c r="S226" s="23">
        <f t="shared" si="23"/>
        <v>289011.35665239953</v>
      </c>
    </row>
    <row r="227" spans="1:19" ht="41.4">
      <c r="A227" t="s">
        <v>268</v>
      </c>
      <c r="B227" s="14" t="s">
        <v>270</v>
      </c>
      <c r="C227">
        <v>2042</v>
      </c>
      <c r="D227" s="10">
        <v>1012466.04074885</v>
      </c>
      <c r="E227" s="10">
        <v>1036259.738796</v>
      </c>
      <c r="F227" s="23">
        <f t="shared" si="18"/>
        <v>23793.698047150043</v>
      </c>
      <c r="G227" s="10">
        <v>1840974.66375627</v>
      </c>
      <c r="H227" s="10">
        <v>1838188.4852774199</v>
      </c>
      <c r="I227" s="23">
        <f t="shared" si="19"/>
        <v>-2786.1784788500518</v>
      </c>
      <c r="J227" s="10">
        <v>13526545.796436099</v>
      </c>
      <c r="K227" s="10">
        <v>13834068.0419889</v>
      </c>
      <c r="L227" s="23">
        <f t="shared" si="20"/>
        <v>307522.2455528006</v>
      </c>
      <c r="M227" s="10">
        <v>2608140.7669114098</v>
      </c>
      <c r="N227" s="10">
        <v>2593642.7030007299</v>
      </c>
      <c r="O227" s="23">
        <f t="shared" si="21"/>
        <v>-14498.063910679892</v>
      </c>
      <c r="P227" s="10">
        <v>16134686.5633475</v>
      </c>
      <c r="Q227" s="10">
        <v>16427710.7449896</v>
      </c>
      <c r="R227" s="23">
        <f t="shared" si="22"/>
        <v>293024.18164210021</v>
      </c>
      <c r="S227" s="23">
        <f t="shared" si="23"/>
        <v>307522.2455528006</v>
      </c>
    </row>
    <row r="228" spans="1:19" ht="41.4">
      <c r="A228" t="s">
        <v>268</v>
      </c>
      <c r="B228" s="14" t="s">
        <v>270</v>
      </c>
      <c r="C228">
        <v>2043</v>
      </c>
      <c r="D228" s="10">
        <v>1029066.07170599</v>
      </c>
      <c r="E228" s="10">
        <v>1054378.00710536</v>
      </c>
      <c r="F228" s="23">
        <f t="shared" si="18"/>
        <v>25311.935399370035</v>
      </c>
      <c r="G228" s="10">
        <v>1874084.6131405099</v>
      </c>
      <c r="H228" s="10">
        <v>1870955.26888352</v>
      </c>
      <c r="I228" s="23">
        <f t="shared" si="19"/>
        <v>-3129.3442569898907</v>
      </c>
      <c r="J228" s="10">
        <v>13662678.7140483</v>
      </c>
      <c r="K228" s="10">
        <v>13988769.200849099</v>
      </c>
      <c r="L228" s="23">
        <f t="shared" si="20"/>
        <v>326090.48680079915</v>
      </c>
      <c r="M228" s="10">
        <v>2626922.1940848702</v>
      </c>
      <c r="N228" s="10">
        <v>2610909.37164379</v>
      </c>
      <c r="O228" s="23">
        <f t="shared" si="21"/>
        <v>-16012.822441080119</v>
      </c>
      <c r="P228" s="10">
        <v>16289600.908133199</v>
      </c>
      <c r="Q228" s="10">
        <v>16599678.572492899</v>
      </c>
      <c r="R228" s="23">
        <f t="shared" si="22"/>
        <v>310077.66435969993</v>
      </c>
      <c r="S228" s="23">
        <f t="shared" si="23"/>
        <v>326090.48680079915</v>
      </c>
    </row>
    <row r="229" spans="1:19" ht="41.4">
      <c r="A229" t="s">
        <v>268</v>
      </c>
      <c r="B229" s="14" t="s">
        <v>270</v>
      </c>
      <c r="C229">
        <v>2044</v>
      </c>
      <c r="D229" s="10">
        <v>1046090.28664145</v>
      </c>
      <c r="E229" s="10">
        <v>1072929.3761392499</v>
      </c>
      <c r="F229" s="23">
        <f t="shared" si="18"/>
        <v>26839.089497799869</v>
      </c>
      <c r="G229" s="10">
        <v>1906987.69823757</v>
      </c>
      <c r="H229" s="10">
        <v>1903492.4042016801</v>
      </c>
      <c r="I229" s="23">
        <f t="shared" si="19"/>
        <v>-3495.2940358899068</v>
      </c>
      <c r="J229" s="10">
        <v>13802270.741620701</v>
      </c>
      <c r="K229" s="10">
        <v>14147019.8129717</v>
      </c>
      <c r="L229" s="23">
        <f t="shared" si="20"/>
        <v>344749.07135099918</v>
      </c>
      <c r="M229" s="10">
        <v>2646138.6990334098</v>
      </c>
      <c r="N229" s="10">
        <v>2628550.5495148799</v>
      </c>
      <c r="O229" s="23">
        <f t="shared" si="21"/>
        <v>-17588.149518529885</v>
      </c>
      <c r="P229" s="10">
        <v>16448409.440654101</v>
      </c>
      <c r="Q229" s="10">
        <v>16775570.362486601</v>
      </c>
      <c r="R229" s="23">
        <f t="shared" si="22"/>
        <v>327160.92183250003</v>
      </c>
      <c r="S229" s="23">
        <f t="shared" si="23"/>
        <v>344749.07135099918</v>
      </c>
    </row>
    <row r="230" spans="1:19" ht="41.4">
      <c r="A230" t="s">
        <v>268</v>
      </c>
      <c r="B230" s="14" t="s">
        <v>270</v>
      </c>
      <c r="C230">
        <v>2045</v>
      </c>
      <c r="D230" s="10">
        <v>1063800.9878395</v>
      </c>
      <c r="E230" s="10">
        <v>1092185.2477510299</v>
      </c>
      <c r="F230" s="23">
        <f t="shared" si="18"/>
        <v>28384.259911529953</v>
      </c>
      <c r="G230" s="10">
        <v>1939613.4656708001</v>
      </c>
      <c r="H230" s="10">
        <v>1935729.8282681201</v>
      </c>
      <c r="I230" s="23">
        <f t="shared" si="19"/>
        <v>-3883.637402680004</v>
      </c>
      <c r="J230" s="10">
        <v>13944963.950547099</v>
      </c>
      <c r="K230" s="10">
        <v>14308477.831449</v>
      </c>
      <c r="L230" s="23">
        <f t="shared" si="20"/>
        <v>363513.88090190105</v>
      </c>
      <c r="M230" s="10">
        <v>2665636.0438371701</v>
      </c>
      <c r="N230" s="10">
        <v>2646415.1979440101</v>
      </c>
      <c r="O230" s="23">
        <f t="shared" si="21"/>
        <v>-19220.845893159974</v>
      </c>
      <c r="P230" s="10">
        <v>16610599.9943843</v>
      </c>
      <c r="Q230" s="10">
        <v>16954893.029392999</v>
      </c>
      <c r="R230" s="23">
        <f t="shared" si="22"/>
        <v>344293.0350086987</v>
      </c>
      <c r="S230" s="23">
        <f t="shared" si="23"/>
        <v>363513.88090190105</v>
      </c>
    </row>
    <row r="231" spans="1:19" ht="41.4">
      <c r="A231" t="s">
        <v>268</v>
      </c>
      <c r="B231" s="14" t="s">
        <v>270</v>
      </c>
      <c r="C231">
        <v>2046</v>
      </c>
      <c r="D231" s="10">
        <v>1081941.8729965501</v>
      </c>
      <c r="E231" s="10">
        <v>1111881.2684410501</v>
      </c>
      <c r="F231" s="23">
        <f t="shared" si="18"/>
        <v>29939.395444500027</v>
      </c>
      <c r="G231" s="10">
        <v>1971876.0768627101</v>
      </c>
      <c r="H231" s="10">
        <v>1967582.1054908701</v>
      </c>
      <c r="I231" s="23">
        <f t="shared" si="19"/>
        <v>-4293.9713718399871</v>
      </c>
      <c r="J231" s="10">
        <v>14088003.682464199</v>
      </c>
      <c r="K231" s="10">
        <v>14470300.1656259</v>
      </c>
      <c r="L231" s="23">
        <f t="shared" si="20"/>
        <v>382296.48316170089</v>
      </c>
      <c r="M231" s="10">
        <v>2685291.50835555</v>
      </c>
      <c r="N231" s="10">
        <v>2664384.7701094202</v>
      </c>
      <c r="O231" s="23">
        <f t="shared" si="21"/>
        <v>-20906.738246129826</v>
      </c>
      <c r="P231" s="10">
        <v>16773295.190819699</v>
      </c>
      <c r="Q231" s="10">
        <v>17134684.9357353</v>
      </c>
      <c r="R231" s="23">
        <f t="shared" si="22"/>
        <v>361389.74491560087</v>
      </c>
      <c r="S231" s="23">
        <f t="shared" si="23"/>
        <v>382296.48316170089</v>
      </c>
    </row>
    <row r="232" spans="1:19" ht="41.4">
      <c r="A232" t="s">
        <v>268</v>
      </c>
      <c r="B232" s="14" t="s">
        <v>270</v>
      </c>
      <c r="C232">
        <v>2047</v>
      </c>
      <c r="D232" s="10">
        <v>1099948.83337447</v>
      </c>
      <c r="E232" s="10">
        <v>1131441.2253272601</v>
      </c>
      <c r="F232" s="23">
        <f t="shared" si="18"/>
        <v>31492.391952790087</v>
      </c>
      <c r="G232" s="10">
        <v>2003684.45861983</v>
      </c>
      <c r="H232" s="10">
        <v>1998958.96255833</v>
      </c>
      <c r="I232" s="23">
        <f t="shared" si="19"/>
        <v>-4725.4960614999291</v>
      </c>
      <c r="J232" s="10">
        <v>14231368.2995732</v>
      </c>
      <c r="K232" s="10">
        <v>14632493.2291192</v>
      </c>
      <c r="L232" s="23">
        <f t="shared" si="20"/>
        <v>401124.92954600044</v>
      </c>
      <c r="M232" s="10">
        <v>2705084.9039594699</v>
      </c>
      <c r="N232" s="10">
        <v>2682443.0679199002</v>
      </c>
      <c r="O232" s="23">
        <f t="shared" si="21"/>
        <v>-22641.836039569695</v>
      </c>
      <c r="P232" s="10">
        <v>16936453.203532699</v>
      </c>
      <c r="Q232" s="10">
        <v>17314936.297039099</v>
      </c>
      <c r="R232" s="23">
        <f t="shared" si="22"/>
        <v>378483.09350639954</v>
      </c>
      <c r="S232" s="23">
        <f t="shared" si="23"/>
        <v>401124.92954600044</v>
      </c>
    </row>
    <row r="233" spans="1:19" ht="41.4">
      <c r="A233" t="s">
        <v>268</v>
      </c>
      <c r="B233" s="14" t="s">
        <v>270</v>
      </c>
      <c r="C233">
        <v>2048</v>
      </c>
      <c r="D233" s="10">
        <v>1117725.0539247501</v>
      </c>
      <c r="E233" s="10">
        <v>1150761.11400137</v>
      </c>
      <c r="F233" s="23">
        <f t="shared" si="18"/>
        <v>33036.060076619964</v>
      </c>
      <c r="G233" s="10">
        <v>2034997.5026137701</v>
      </c>
      <c r="H233" s="10">
        <v>2029820.19324426</v>
      </c>
      <c r="I233" s="23">
        <f t="shared" si="19"/>
        <v>-5177.3093695100397</v>
      </c>
      <c r="J233" s="10">
        <v>14372288.1432337</v>
      </c>
      <c r="K233" s="10">
        <v>14792197.2880254</v>
      </c>
      <c r="L233" s="23">
        <f t="shared" si="20"/>
        <v>419909.14479169995</v>
      </c>
      <c r="M233" s="10">
        <v>2725004.6332031302</v>
      </c>
      <c r="N233" s="10">
        <v>2700582.9616072699</v>
      </c>
      <c r="O233" s="23">
        <f t="shared" si="21"/>
        <v>-24421.671595860273</v>
      </c>
      <c r="P233" s="10">
        <v>17097292.776436899</v>
      </c>
      <c r="Q233" s="10">
        <v>17492780.249632701</v>
      </c>
      <c r="R233" s="23">
        <f t="shared" si="22"/>
        <v>395487.47319580242</v>
      </c>
      <c r="S233" s="23">
        <f t="shared" si="23"/>
        <v>419909.14479169995</v>
      </c>
    </row>
    <row r="234" spans="1:19" ht="41.4">
      <c r="A234" t="s">
        <v>268</v>
      </c>
      <c r="B234" s="14" t="s">
        <v>270</v>
      </c>
      <c r="C234">
        <v>2049</v>
      </c>
      <c r="D234" s="10">
        <v>1135883.46689569</v>
      </c>
      <c r="E234" s="10">
        <v>1170476.7182638899</v>
      </c>
      <c r="F234" s="23">
        <f t="shared" si="18"/>
        <v>34593.251368199941</v>
      </c>
      <c r="G234" s="10">
        <v>2065788.2366240199</v>
      </c>
      <c r="H234" s="10">
        <v>2060139.9049400899</v>
      </c>
      <c r="I234" s="23">
        <f t="shared" si="19"/>
        <v>-5648.3316839300096</v>
      </c>
      <c r="J234" s="10">
        <v>14514220.4166336</v>
      </c>
      <c r="K234" s="10">
        <v>14953001.269786</v>
      </c>
      <c r="L234" s="23">
        <f t="shared" si="20"/>
        <v>438780.85315239988</v>
      </c>
      <c r="M234" s="10">
        <v>2744915.15753857</v>
      </c>
      <c r="N234" s="10">
        <v>2718672.1482817498</v>
      </c>
      <c r="O234" s="23">
        <f t="shared" si="21"/>
        <v>-26243.009256820194</v>
      </c>
      <c r="P234" s="10">
        <v>17259135.574172199</v>
      </c>
      <c r="Q234" s="10">
        <v>17671673.418067701</v>
      </c>
      <c r="R234" s="23">
        <f t="shared" si="22"/>
        <v>412537.84389550239</v>
      </c>
      <c r="S234" s="23">
        <f t="shared" si="23"/>
        <v>438780.85315239988</v>
      </c>
    </row>
    <row r="235" spans="1:19" ht="41.4">
      <c r="A235" t="s">
        <v>268</v>
      </c>
      <c r="B235" s="14" t="s">
        <v>270</v>
      </c>
      <c r="C235">
        <v>2050</v>
      </c>
      <c r="D235" s="10">
        <v>1153849.5759541399</v>
      </c>
      <c r="E235" s="10">
        <v>1189997.7413977699</v>
      </c>
      <c r="F235" s="23">
        <f t="shared" si="18"/>
        <v>36148.165443629958</v>
      </c>
      <c r="G235" s="10">
        <v>2096010.6957646001</v>
      </c>
      <c r="H235" s="10">
        <v>2089872.9250026799</v>
      </c>
      <c r="I235" s="23">
        <f t="shared" si="19"/>
        <v>-6137.7707619201392</v>
      </c>
      <c r="J235" s="10">
        <v>14653836.3312498</v>
      </c>
      <c r="K235" s="10">
        <v>15111482.948849199</v>
      </c>
      <c r="L235" s="23">
        <f t="shared" si="20"/>
        <v>457646.61759939976</v>
      </c>
      <c r="M235" s="10">
        <v>2764785.6053669201</v>
      </c>
      <c r="N235" s="10">
        <v>2736683.5330188898</v>
      </c>
      <c r="O235" s="23">
        <f t="shared" si="21"/>
        <v>-28102.072348030284</v>
      </c>
      <c r="P235" s="10">
        <v>17418621.9366167</v>
      </c>
      <c r="Q235" s="10">
        <v>17848166.481868099</v>
      </c>
      <c r="R235" s="23">
        <f t="shared" si="22"/>
        <v>429544.54525139928</v>
      </c>
      <c r="S235" s="23">
        <f t="shared" si="23"/>
        <v>457646.61759939976</v>
      </c>
    </row>
  </sheetData>
  <autoFilter ref="A1:S1" xr:uid="{00000000-0009-0000-0000-000006000000}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6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2.69921875" customWidth="1"/>
    <col min="3" max="3" width="16.69921875" customWidth="1"/>
    <col min="4" max="4" width="21.69921875" customWidth="1"/>
    <col min="5" max="5" width="15.69921875" customWidth="1"/>
    <col min="6" max="6" width="19.69921875" customWidth="1"/>
    <col min="7" max="7" width="21.69921875" customWidth="1"/>
    <col min="8" max="9" width="12.69921875" customWidth="1"/>
    <col min="10" max="10" width="20.69921875" customWidth="1"/>
    <col min="11" max="11" width="23.69921875" customWidth="1"/>
    <col min="12" max="12" width="19.69921875" customWidth="1"/>
    <col min="13" max="13" width="13.69921875" customWidth="1"/>
    <col min="14" max="14" width="14.69921875" customWidth="1"/>
  </cols>
  <sheetData>
    <row r="1" spans="1:14" ht="28.05" customHeight="1">
      <c r="A1" s="1" t="s">
        <v>466</v>
      </c>
      <c r="B1" s="1" t="s">
        <v>374</v>
      </c>
      <c r="C1" s="1" t="s">
        <v>375</v>
      </c>
      <c r="D1" s="1" t="s">
        <v>445</v>
      </c>
      <c r="E1" s="1" t="s">
        <v>475</v>
      </c>
      <c r="F1" s="1" t="s">
        <v>476</v>
      </c>
      <c r="G1" s="1" t="s">
        <v>467</v>
      </c>
      <c r="H1" s="1" t="s">
        <v>42</v>
      </c>
      <c r="I1" s="1" t="s">
        <v>477</v>
      </c>
      <c r="J1" s="1" t="s">
        <v>478</v>
      </c>
      <c r="K1" s="1" t="s">
        <v>479</v>
      </c>
      <c r="L1" s="1" t="s">
        <v>480</v>
      </c>
      <c r="M1" s="1" t="s">
        <v>481</v>
      </c>
      <c r="N1" s="1" t="s">
        <v>482</v>
      </c>
    </row>
    <row r="2" spans="1:14" ht="27.6">
      <c r="A2" t="s">
        <v>164</v>
      </c>
      <c r="B2" t="s">
        <v>204</v>
      </c>
      <c r="C2" s="14" t="s">
        <v>206</v>
      </c>
      <c r="D2" t="s">
        <v>456</v>
      </c>
      <c r="G2" t="s">
        <v>474</v>
      </c>
      <c r="H2" s="20">
        <v>2025</v>
      </c>
      <c r="I2" s="30">
        <f>100*(1-(SUMIFS(CVD_40q30_Age!$M$2:$M$10401,CVD_40q30_Age!$A$2:$A$10401,A2,CVD_40q30_Age!$B$2:$B$10401,B2,CVD_40q30_Age!$E$2:$E$10401,G2,CVD_40q30_Age!$F$2:$F$10401,H2,CVD_40q30_Age!$G$2:$G$10401,69))/(SUMIFS(CVD_40q30_Age!$L$2:$L$10401,CVD_40q30_Age!$A$2:$A$10401,A2,CVD_40q30_Age!$B$2:$B$10401,B2,CVD_40q30_Age!$E$2:$E$10401,G2,CVD_40q30_Age!$F$2:$F$10401,H2,CVD_40q30_Age!$G$2:$G$10401,30)))</f>
        <v>14.504478096478934</v>
      </c>
      <c r="J2" s="30">
        <f t="shared" ref="J2:J65" si="0">SUMIFS($I$2:$I$261,$A$2:$A$261,A2,$G$2:$G$261,G2,$H$2:$H$261,H2,$B$2:$B$261,"baseline")</f>
        <v>14.504478096478934</v>
      </c>
      <c r="K2" s="30">
        <f t="shared" ref="K2:K65" si="1">J2-I2</f>
        <v>0</v>
      </c>
      <c r="L2" s="28">
        <f t="shared" ref="L2:L65" si="2">IF(J2=0,"",100*(J2-I2)/J2)</f>
        <v>0</v>
      </c>
      <c r="M2" s="34">
        <v>14.5044780964789</v>
      </c>
      <c r="N2" s="16" t="str">
        <f t="shared" ref="N2:N65" si="3">IF(ABS(I2-M2)&lt;=0.001,"match","mismatch")</f>
        <v>match</v>
      </c>
    </row>
    <row r="3" spans="1:14" ht="27.6">
      <c r="A3" t="s">
        <v>164</v>
      </c>
      <c r="B3" t="s">
        <v>204</v>
      </c>
      <c r="C3" s="14" t="s">
        <v>206</v>
      </c>
      <c r="D3" t="s">
        <v>456</v>
      </c>
      <c r="G3" t="s">
        <v>474</v>
      </c>
      <c r="H3" s="20">
        <v>2026</v>
      </c>
      <c r="I3" s="30">
        <f>100*(1-(SUMIFS(CVD_40q30_Age!$M$2:$M$10401,CVD_40q30_Age!$A$2:$A$10401,A3,CVD_40q30_Age!$B$2:$B$10401,B3,CVD_40q30_Age!$E$2:$E$10401,G3,CVD_40q30_Age!$F$2:$F$10401,H3,CVD_40q30_Age!$G$2:$G$10401,69))/(SUMIFS(CVD_40q30_Age!$L$2:$L$10401,CVD_40q30_Age!$A$2:$A$10401,A3,CVD_40q30_Age!$B$2:$B$10401,B3,CVD_40q30_Age!$E$2:$E$10401,G3,CVD_40q30_Age!$F$2:$F$10401,H3,CVD_40q30_Age!$G$2:$G$10401,30)))</f>
        <v>13.724635215887382</v>
      </c>
      <c r="J3" s="30">
        <f t="shared" si="0"/>
        <v>13.740525678765547</v>
      </c>
      <c r="K3" s="30">
        <f t="shared" si="1"/>
        <v>1.5890462878164868E-2</v>
      </c>
      <c r="L3" s="28">
        <f t="shared" si="2"/>
        <v>0.11564668812287007</v>
      </c>
      <c r="M3" s="34">
        <v>13.7246352158874</v>
      </c>
      <c r="N3" s="16" t="str">
        <f t="shared" si="3"/>
        <v>match</v>
      </c>
    </row>
    <row r="4" spans="1:14" ht="27.6">
      <c r="A4" t="s">
        <v>164</v>
      </c>
      <c r="B4" t="s">
        <v>204</v>
      </c>
      <c r="C4" s="14" t="s">
        <v>206</v>
      </c>
      <c r="D4" t="s">
        <v>456</v>
      </c>
      <c r="G4" t="s">
        <v>474</v>
      </c>
      <c r="H4" s="20">
        <v>2027</v>
      </c>
      <c r="I4" s="30">
        <f>100*(1-(SUMIFS(CVD_40q30_Age!$M$2:$M$10401,CVD_40q30_Age!$A$2:$A$10401,A4,CVD_40q30_Age!$B$2:$B$10401,B4,CVD_40q30_Age!$E$2:$E$10401,G4,CVD_40q30_Age!$F$2:$F$10401,H4,CVD_40q30_Age!$G$2:$G$10401,69))/(SUMIFS(CVD_40q30_Age!$L$2:$L$10401,CVD_40q30_Age!$A$2:$A$10401,A4,CVD_40q30_Age!$B$2:$B$10401,B4,CVD_40q30_Age!$E$2:$E$10401,G4,CVD_40q30_Age!$F$2:$F$10401,H4,CVD_40q30_Age!$G$2:$G$10401,30)))</f>
        <v>13.054876789454218</v>
      </c>
      <c r="J4" s="30">
        <f t="shared" si="0"/>
        <v>13.0981162251657</v>
      </c>
      <c r="K4" s="30">
        <f t="shared" si="1"/>
        <v>4.3239435711482699E-2</v>
      </c>
      <c r="L4" s="28">
        <f t="shared" si="2"/>
        <v>0.33011949938576524</v>
      </c>
      <c r="M4" s="34">
        <v>13.0548767894542</v>
      </c>
      <c r="N4" s="16" t="str">
        <f t="shared" si="3"/>
        <v>match</v>
      </c>
    </row>
    <row r="5" spans="1:14" ht="27.6">
      <c r="A5" t="s">
        <v>164</v>
      </c>
      <c r="B5" t="s">
        <v>204</v>
      </c>
      <c r="C5" s="14" t="s">
        <v>206</v>
      </c>
      <c r="D5" t="s">
        <v>456</v>
      </c>
      <c r="G5" t="s">
        <v>474</v>
      </c>
      <c r="H5" s="20">
        <v>2028</v>
      </c>
      <c r="I5" s="30">
        <f>100*(1-(SUMIFS(CVD_40q30_Age!$M$2:$M$10401,CVD_40q30_Age!$A$2:$A$10401,A5,CVD_40q30_Age!$B$2:$B$10401,B5,CVD_40q30_Age!$E$2:$E$10401,G5,CVD_40q30_Age!$F$2:$F$10401,H5,CVD_40q30_Age!$G$2:$G$10401,69))/(SUMIFS(CVD_40q30_Age!$L$2:$L$10401,CVD_40q30_Age!$A$2:$A$10401,A5,CVD_40q30_Age!$B$2:$B$10401,B5,CVD_40q30_Age!$E$2:$E$10401,G5,CVD_40q30_Age!$F$2:$F$10401,H5,CVD_40q30_Age!$G$2:$G$10401,30)))</f>
        <v>12.484259590995761</v>
      </c>
      <c r="J5" s="30">
        <f t="shared" si="0"/>
        <v>12.563550684100155</v>
      </c>
      <c r="K5" s="30">
        <f t="shared" si="1"/>
        <v>7.9291093104394861E-2</v>
      </c>
      <c r="L5" s="28">
        <f t="shared" si="2"/>
        <v>0.63112009572852656</v>
      </c>
      <c r="M5" s="34">
        <v>12.4842595909958</v>
      </c>
      <c r="N5" s="16" t="str">
        <f t="shared" si="3"/>
        <v>match</v>
      </c>
    </row>
    <row r="6" spans="1:14" ht="27.6">
      <c r="A6" t="s">
        <v>164</v>
      </c>
      <c r="B6" t="s">
        <v>204</v>
      </c>
      <c r="C6" s="14" t="s">
        <v>206</v>
      </c>
      <c r="D6" t="s">
        <v>456</v>
      </c>
      <c r="G6" t="s">
        <v>474</v>
      </c>
      <c r="H6" s="20">
        <v>2029</v>
      </c>
      <c r="I6" s="30">
        <f>100*(1-(SUMIFS(CVD_40q30_Age!$M$2:$M$10401,CVD_40q30_Age!$A$2:$A$10401,A6,CVD_40q30_Age!$B$2:$B$10401,B6,CVD_40q30_Age!$E$2:$E$10401,G6,CVD_40q30_Age!$F$2:$F$10401,H6,CVD_40q30_Age!$G$2:$G$10401,69))/(SUMIFS(CVD_40q30_Age!$L$2:$L$10401,CVD_40q30_Age!$A$2:$A$10401,A6,CVD_40q30_Age!$B$2:$B$10401,B6,CVD_40q30_Age!$E$2:$E$10401,G6,CVD_40q30_Age!$F$2:$F$10401,H6,CVD_40q30_Age!$G$2:$G$10401,30)))</f>
        <v>11.99553336621284</v>
      </c>
      <c r="J6" s="30">
        <f t="shared" si="0"/>
        <v>12.117750377397552</v>
      </c>
      <c r="K6" s="30">
        <f t="shared" si="1"/>
        <v>0.12221701118471273</v>
      </c>
      <c r="L6" s="28">
        <f t="shared" si="2"/>
        <v>1.0085783860730135</v>
      </c>
      <c r="M6" s="34">
        <v>11.995533366212801</v>
      </c>
      <c r="N6" s="16" t="str">
        <f t="shared" si="3"/>
        <v>match</v>
      </c>
    </row>
    <row r="7" spans="1:14" ht="27.6">
      <c r="A7" t="s">
        <v>164</v>
      </c>
      <c r="B7" t="s">
        <v>204</v>
      </c>
      <c r="C7" s="14" t="s">
        <v>206</v>
      </c>
      <c r="D7" t="s">
        <v>456</v>
      </c>
      <c r="G7" t="s">
        <v>474</v>
      </c>
      <c r="H7" s="20">
        <v>2030</v>
      </c>
      <c r="I7" s="30">
        <f>100*(1-(SUMIFS(CVD_40q30_Age!$M$2:$M$10401,CVD_40q30_Age!$A$2:$A$10401,A7,CVD_40q30_Age!$B$2:$B$10401,B7,CVD_40q30_Age!$E$2:$E$10401,G7,CVD_40q30_Age!$F$2:$F$10401,H7,CVD_40q30_Age!$G$2:$G$10401,69))/(SUMIFS(CVD_40q30_Age!$L$2:$L$10401,CVD_40q30_Age!$A$2:$A$10401,A7,CVD_40q30_Age!$B$2:$B$10401,B7,CVD_40q30_Age!$E$2:$E$10401,G7,CVD_40q30_Age!$F$2:$F$10401,H7,CVD_40q30_Age!$G$2:$G$10401,30)))</f>
        <v>11.576344375398451</v>
      </c>
      <c r="J7" s="30">
        <f t="shared" si="0"/>
        <v>11.746930285566382</v>
      </c>
      <c r="K7" s="30">
        <f t="shared" si="1"/>
        <v>0.17058591016793123</v>
      </c>
      <c r="L7" s="28">
        <f t="shared" si="2"/>
        <v>1.4521743640339173</v>
      </c>
      <c r="M7" s="34">
        <v>11.5763443753985</v>
      </c>
      <c r="N7" s="16" t="str">
        <f t="shared" si="3"/>
        <v>match</v>
      </c>
    </row>
    <row r="8" spans="1:14" ht="27.6">
      <c r="A8" t="s">
        <v>164</v>
      </c>
      <c r="B8" t="s">
        <v>204</v>
      </c>
      <c r="C8" s="14" t="s">
        <v>206</v>
      </c>
      <c r="D8" t="s">
        <v>456</v>
      </c>
      <c r="G8" t="s">
        <v>474</v>
      </c>
      <c r="H8" s="20">
        <v>2031</v>
      </c>
      <c r="I8" s="30">
        <f>100*(1-(SUMIFS(CVD_40q30_Age!$M$2:$M$10401,CVD_40q30_Age!$A$2:$A$10401,A8,CVD_40q30_Age!$B$2:$B$10401,B8,CVD_40q30_Age!$E$2:$E$10401,G8,CVD_40q30_Age!$F$2:$F$10401,H8,CVD_40q30_Age!$G$2:$G$10401,69))/(SUMIFS(CVD_40q30_Age!$L$2:$L$10401,CVD_40q30_Age!$A$2:$A$10401,A8,CVD_40q30_Age!$B$2:$B$10401,B8,CVD_40q30_Age!$E$2:$E$10401,G8,CVD_40q30_Age!$F$2:$F$10401,H8,CVD_40q30_Age!$G$2:$G$10401,30)))</f>
        <v>11.189921867516661</v>
      </c>
      <c r="J8" s="30">
        <f t="shared" si="0"/>
        <v>11.413096504740295</v>
      </c>
      <c r="K8" s="30">
        <f t="shared" si="1"/>
        <v>0.22317463722363406</v>
      </c>
      <c r="L8" s="28">
        <f t="shared" si="2"/>
        <v>1.9554258314642403</v>
      </c>
      <c r="M8" s="34">
        <v>11.1899218675167</v>
      </c>
      <c r="N8" s="16" t="str">
        <f t="shared" si="3"/>
        <v>match</v>
      </c>
    </row>
    <row r="9" spans="1:14" ht="27.6">
      <c r="A9" t="s">
        <v>164</v>
      </c>
      <c r="B9" t="s">
        <v>204</v>
      </c>
      <c r="C9" s="14" t="s">
        <v>206</v>
      </c>
      <c r="D9" t="s">
        <v>456</v>
      </c>
      <c r="G9" t="s">
        <v>474</v>
      </c>
      <c r="H9" s="20">
        <v>2032</v>
      </c>
      <c r="I9" s="30">
        <f>100*(1-(SUMIFS(CVD_40q30_Age!$M$2:$M$10401,CVD_40q30_Age!$A$2:$A$10401,A9,CVD_40q30_Age!$B$2:$B$10401,B9,CVD_40q30_Age!$E$2:$E$10401,G9,CVD_40q30_Age!$F$2:$F$10401,H9,CVD_40q30_Age!$G$2:$G$10401,69))/(SUMIFS(CVD_40q30_Age!$L$2:$L$10401,CVD_40q30_Age!$A$2:$A$10401,A9,CVD_40q30_Age!$B$2:$B$10401,B9,CVD_40q30_Age!$E$2:$E$10401,G9,CVD_40q30_Age!$F$2:$F$10401,H9,CVD_40q30_Age!$G$2:$G$10401,30)))</f>
        <v>10.836077635013886</v>
      </c>
      <c r="J9" s="30">
        <f t="shared" si="0"/>
        <v>11.115398460624116</v>
      </c>
      <c r="K9" s="30">
        <f t="shared" si="1"/>
        <v>0.27932082561022931</v>
      </c>
      <c r="L9" s="28">
        <f t="shared" si="2"/>
        <v>2.5129177923734618</v>
      </c>
      <c r="M9" s="34">
        <v>10.836077635013901</v>
      </c>
      <c r="N9" s="16" t="str">
        <f t="shared" si="3"/>
        <v>match</v>
      </c>
    </row>
    <row r="10" spans="1:14" ht="27.6">
      <c r="A10" t="s">
        <v>164</v>
      </c>
      <c r="B10" t="s">
        <v>204</v>
      </c>
      <c r="C10" s="14" t="s">
        <v>206</v>
      </c>
      <c r="D10" t="s">
        <v>456</v>
      </c>
      <c r="G10" t="s">
        <v>474</v>
      </c>
      <c r="H10" s="20">
        <v>2033</v>
      </c>
      <c r="I10" s="30">
        <f>100*(1-(SUMIFS(CVD_40q30_Age!$M$2:$M$10401,CVD_40q30_Age!$A$2:$A$10401,A10,CVD_40q30_Age!$B$2:$B$10401,B10,CVD_40q30_Age!$E$2:$E$10401,G10,CVD_40q30_Age!$F$2:$F$10401,H10,CVD_40q30_Age!$G$2:$G$10401,69))/(SUMIFS(CVD_40q30_Age!$L$2:$L$10401,CVD_40q30_Age!$A$2:$A$10401,A10,CVD_40q30_Age!$B$2:$B$10401,B10,CVD_40q30_Age!$E$2:$E$10401,G10,CVD_40q30_Age!$F$2:$F$10401,H10,CVD_40q30_Age!$G$2:$G$10401,30)))</f>
        <v>10.513204036935232</v>
      </c>
      <c r="J10" s="30">
        <f t="shared" si="0"/>
        <v>10.851472170226694</v>
      </c>
      <c r="K10" s="30">
        <f t="shared" si="1"/>
        <v>0.33826813329146255</v>
      </c>
      <c r="L10" s="28">
        <f t="shared" si="2"/>
        <v>3.117255686464115</v>
      </c>
      <c r="M10" s="34">
        <v>10.5132040369352</v>
      </c>
      <c r="N10" s="16" t="str">
        <f t="shared" si="3"/>
        <v>match</v>
      </c>
    </row>
    <row r="11" spans="1:14" ht="27.6">
      <c r="A11" t="s">
        <v>164</v>
      </c>
      <c r="B11" t="s">
        <v>204</v>
      </c>
      <c r="C11" s="14" t="s">
        <v>206</v>
      </c>
      <c r="D11" t="s">
        <v>456</v>
      </c>
      <c r="G11" t="s">
        <v>474</v>
      </c>
      <c r="H11" s="20">
        <v>2034</v>
      </c>
      <c r="I11" s="30">
        <f>100*(1-(SUMIFS(CVD_40q30_Age!$M$2:$M$10401,CVD_40q30_Age!$A$2:$A$10401,A11,CVD_40q30_Age!$B$2:$B$10401,B11,CVD_40q30_Age!$E$2:$E$10401,G11,CVD_40q30_Age!$F$2:$F$10401,H11,CVD_40q30_Age!$G$2:$G$10401,69))/(SUMIFS(CVD_40q30_Age!$L$2:$L$10401,CVD_40q30_Age!$A$2:$A$10401,A11,CVD_40q30_Age!$B$2:$B$10401,B11,CVD_40q30_Age!$E$2:$E$10401,G11,CVD_40q30_Age!$F$2:$F$10401,H11,CVD_40q30_Age!$G$2:$G$10401,30)))</f>
        <v>10.226004681579203</v>
      </c>
      <c r="J11" s="30">
        <f t="shared" si="0"/>
        <v>10.625758395811735</v>
      </c>
      <c r="K11" s="30">
        <f t="shared" si="1"/>
        <v>0.39975371423253137</v>
      </c>
      <c r="L11" s="28">
        <f t="shared" si="2"/>
        <v>3.762119364487893</v>
      </c>
      <c r="M11" s="34">
        <v>10.2260046815792</v>
      </c>
      <c r="N11" s="16" t="str">
        <f t="shared" si="3"/>
        <v>match</v>
      </c>
    </row>
    <row r="12" spans="1:14" ht="27.6">
      <c r="A12" t="s">
        <v>164</v>
      </c>
      <c r="B12" t="s">
        <v>204</v>
      </c>
      <c r="C12" s="14" t="s">
        <v>206</v>
      </c>
      <c r="D12" t="s">
        <v>456</v>
      </c>
      <c r="G12" t="s">
        <v>474</v>
      </c>
      <c r="H12" s="20">
        <v>2035</v>
      </c>
      <c r="I12" s="30">
        <f>100*(1-(SUMIFS(CVD_40q30_Age!$M$2:$M$10401,CVD_40q30_Age!$A$2:$A$10401,A12,CVD_40q30_Age!$B$2:$B$10401,B12,CVD_40q30_Age!$E$2:$E$10401,G12,CVD_40q30_Age!$F$2:$F$10401,H12,CVD_40q30_Age!$G$2:$G$10401,69))/(SUMIFS(CVD_40q30_Age!$L$2:$L$10401,CVD_40q30_Age!$A$2:$A$10401,A12,CVD_40q30_Age!$B$2:$B$10401,B12,CVD_40q30_Age!$E$2:$E$10401,G12,CVD_40q30_Age!$F$2:$F$10401,H12,CVD_40q30_Age!$G$2:$G$10401,30)))</f>
        <v>9.9679275412572483</v>
      </c>
      <c r="J12" s="30">
        <f t="shared" si="0"/>
        <v>10.431087930714511</v>
      </c>
      <c r="K12" s="30">
        <f t="shared" si="1"/>
        <v>0.46316038945726312</v>
      </c>
      <c r="L12" s="28">
        <f t="shared" si="2"/>
        <v>4.4401925526241577</v>
      </c>
      <c r="M12" s="34">
        <v>9.9679275412572608</v>
      </c>
      <c r="N12" s="16" t="str">
        <f t="shared" si="3"/>
        <v>match</v>
      </c>
    </row>
    <row r="13" spans="1:14" ht="27.6">
      <c r="A13" t="s">
        <v>164</v>
      </c>
      <c r="B13" t="s">
        <v>204</v>
      </c>
      <c r="C13" s="14" t="s">
        <v>206</v>
      </c>
      <c r="D13" t="s">
        <v>456</v>
      </c>
      <c r="G13" t="s">
        <v>474</v>
      </c>
      <c r="H13" s="20">
        <v>2036</v>
      </c>
      <c r="I13" s="30">
        <f>100*(1-(SUMIFS(CVD_40q30_Age!$M$2:$M$10401,CVD_40q30_Age!$A$2:$A$10401,A13,CVD_40q30_Age!$B$2:$B$10401,B13,CVD_40q30_Age!$E$2:$E$10401,G13,CVD_40q30_Age!$F$2:$F$10401,H13,CVD_40q30_Age!$G$2:$G$10401,69))/(SUMIFS(CVD_40q30_Age!$L$2:$L$10401,CVD_40q30_Age!$A$2:$A$10401,A13,CVD_40q30_Age!$B$2:$B$10401,B13,CVD_40q30_Age!$E$2:$E$10401,G13,CVD_40q30_Age!$F$2:$F$10401,H13,CVD_40q30_Age!$G$2:$G$10401,30)))</f>
        <v>9.7381179635218533</v>
      </c>
      <c r="J13" s="30">
        <f t="shared" si="0"/>
        <v>10.266492979267328</v>
      </c>
      <c r="K13" s="30">
        <f t="shared" si="1"/>
        <v>0.52837501574547474</v>
      </c>
      <c r="L13" s="28">
        <f t="shared" si="2"/>
        <v>5.1465969617132332</v>
      </c>
      <c r="M13" s="34">
        <v>9.7381179635218693</v>
      </c>
      <c r="N13" s="16" t="str">
        <f t="shared" si="3"/>
        <v>match</v>
      </c>
    </row>
    <row r="14" spans="1:14" ht="27.6">
      <c r="A14" t="s">
        <v>164</v>
      </c>
      <c r="B14" t="s">
        <v>204</v>
      </c>
      <c r="C14" s="14" t="s">
        <v>206</v>
      </c>
      <c r="D14" t="s">
        <v>456</v>
      </c>
      <c r="G14" t="s">
        <v>474</v>
      </c>
      <c r="H14" s="20">
        <v>2037</v>
      </c>
      <c r="I14" s="30">
        <f>100*(1-(SUMIFS(CVD_40q30_Age!$M$2:$M$10401,CVD_40q30_Age!$A$2:$A$10401,A14,CVD_40q30_Age!$B$2:$B$10401,B14,CVD_40q30_Age!$E$2:$E$10401,G14,CVD_40q30_Age!$F$2:$F$10401,H14,CVD_40q30_Age!$G$2:$G$10401,69))/(SUMIFS(CVD_40q30_Age!$L$2:$L$10401,CVD_40q30_Age!$A$2:$A$10401,A14,CVD_40q30_Age!$B$2:$B$10401,B14,CVD_40q30_Age!$E$2:$E$10401,G14,CVD_40q30_Age!$F$2:$F$10401,H14,CVD_40q30_Age!$G$2:$G$10401,30)))</f>
        <v>9.5291846436105878</v>
      </c>
      <c r="J14" s="30">
        <f t="shared" si="0"/>
        <v>10.124060477160867</v>
      </c>
      <c r="K14" s="30">
        <f t="shared" si="1"/>
        <v>0.59487583355027951</v>
      </c>
      <c r="L14" s="28">
        <f t="shared" si="2"/>
        <v>5.8758621097955261</v>
      </c>
      <c r="M14" s="34">
        <v>9.5291846436105807</v>
      </c>
      <c r="N14" s="16" t="str">
        <f t="shared" si="3"/>
        <v>match</v>
      </c>
    </row>
    <row r="15" spans="1:14" ht="27.6">
      <c r="A15" t="s">
        <v>164</v>
      </c>
      <c r="B15" t="s">
        <v>204</v>
      </c>
      <c r="C15" s="14" t="s">
        <v>206</v>
      </c>
      <c r="D15" t="s">
        <v>456</v>
      </c>
      <c r="G15" t="s">
        <v>474</v>
      </c>
      <c r="H15" s="20">
        <v>2038</v>
      </c>
      <c r="I15" s="30">
        <f>100*(1-(SUMIFS(CVD_40q30_Age!$M$2:$M$10401,CVD_40q30_Age!$A$2:$A$10401,A15,CVD_40q30_Age!$B$2:$B$10401,B15,CVD_40q30_Age!$E$2:$E$10401,G15,CVD_40q30_Age!$F$2:$F$10401,H15,CVD_40q30_Age!$G$2:$G$10401,69))/(SUMIFS(CVD_40q30_Age!$L$2:$L$10401,CVD_40q30_Age!$A$2:$A$10401,A15,CVD_40q30_Age!$B$2:$B$10401,B15,CVD_40q30_Age!$E$2:$E$10401,G15,CVD_40q30_Age!$F$2:$F$10401,H15,CVD_40q30_Age!$G$2:$G$10401,30)))</f>
        <v>9.3388195757317156</v>
      </c>
      <c r="J15" s="30">
        <f t="shared" si="0"/>
        <v>10.001228916146488</v>
      </c>
      <c r="K15" s="30">
        <f t="shared" si="1"/>
        <v>0.66240934041477217</v>
      </c>
      <c r="L15" s="28">
        <f t="shared" si="2"/>
        <v>6.6232794586407797</v>
      </c>
      <c r="M15" s="34">
        <v>9.3388195757316996</v>
      </c>
      <c r="N15" s="16" t="str">
        <f t="shared" si="3"/>
        <v>match</v>
      </c>
    </row>
    <row r="16" spans="1:14" ht="27.6">
      <c r="A16" t="s">
        <v>164</v>
      </c>
      <c r="B16" t="s">
        <v>204</v>
      </c>
      <c r="C16" s="14" t="s">
        <v>206</v>
      </c>
      <c r="D16" t="s">
        <v>456</v>
      </c>
      <c r="G16" t="s">
        <v>474</v>
      </c>
      <c r="H16" s="20">
        <v>2039</v>
      </c>
      <c r="I16" s="30">
        <f>100*(1-(SUMIFS(CVD_40q30_Age!$M$2:$M$10401,CVD_40q30_Age!$A$2:$A$10401,A16,CVD_40q30_Age!$B$2:$B$10401,B16,CVD_40q30_Age!$E$2:$E$10401,G16,CVD_40q30_Age!$F$2:$F$10401,H16,CVD_40q30_Age!$G$2:$G$10401,69))/(SUMIFS(CVD_40q30_Age!$L$2:$L$10401,CVD_40q30_Age!$A$2:$A$10401,A16,CVD_40q30_Age!$B$2:$B$10401,B16,CVD_40q30_Age!$E$2:$E$10401,G16,CVD_40q30_Age!$F$2:$F$10401,H16,CVD_40q30_Age!$G$2:$G$10401,30)))</f>
        <v>9.1687653357657055</v>
      </c>
      <c r="J16" s="30">
        <f t="shared" si="0"/>
        <v>9.8998183244627604</v>
      </c>
      <c r="K16" s="30">
        <f t="shared" si="1"/>
        <v>0.73105298869705493</v>
      </c>
      <c r="L16" s="28">
        <f t="shared" si="2"/>
        <v>7.3845091368050682</v>
      </c>
      <c r="M16" s="34">
        <v>9.16876533576567</v>
      </c>
      <c r="N16" s="16" t="str">
        <f t="shared" si="3"/>
        <v>match</v>
      </c>
    </row>
    <row r="17" spans="1:14" ht="27.6">
      <c r="A17" t="s">
        <v>164</v>
      </c>
      <c r="B17" t="s">
        <v>204</v>
      </c>
      <c r="C17" s="14" t="s">
        <v>206</v>
      </c>
      <c r="D17" t="s">
        <v>456</v>
      </c>
      <c r="G17" t="s">
        <v>474</v>
      </c>
      <c r="H17" s="20">
        <v>2040</v>
      </c>
      <c r="I17" s="30">
        <f>100*(1-(SUMIFS(CVD_40q30_Age!$M$2:$M$10401,CVD_40q30_Age!$A$2:$A$10401,A17,CVD_40q30_Age!$B$2:$B$10401,B17,CVD_40q30_Age!$E$2:$E$10401,G17,CVD_40q30_Age!$F$2:$F$10401,H17,CVD_40q30_Age!$G$2:$G$10401,69))/(SUMIFS(CVD_40q30_Age!$L$2:$L$10401,CVD_40q30_Age!$A$2:$A$10401,A17,CVD_40q30_Age!$B$2:$B$10401,B17,CVD_40q30_Age!$E$2:$E$10401,G17,CVD_40q30_Age!$F$2:$F$10401,H17,CVD_40q30_Age!$G$2:$G$10401,30)))</f>
        <v>9.0019193857576845</v>
      </c>
      <c r="J17" s="30">
        <f t="shared" si="0"/>
        <v>9.8020398428883766</v>
      </c>
      <c r="K17" s="30">
        <f t="shared" si="1"/>
        <v>0.80012045713069213</v>
      </c>
      <c r="L17" s="28">
        <f t="shared" si="2"/>
        <v>8.162795397237641</v>
      </c>
      <c r="M17" s="34">
        <v>9.0019193857577093</v>
      </c>
      <c r="N17" s="16" t="str">
        <f t="shared" si="3"/>
        <v>match</v>
      </c>
    </row>
    <row r="18" spans="1:14" ht="27.6">
      <c r="A18" t="s">
        <v>164</v>
      </c>
      <c r="B18" t="s">
        <v>204</v>
      </c>
      <c r="C18" s="14" t="s">
        <v>206</v>
      </c>
      <c r="D18" t="s">
        <v>456</v>
      </c>
      <c r="G18" t="s">
        <v>474</v>
      </c>
      <c r="H18" s="20">
        <v>2041</v>
      </c>
      <c r="I18" s="30">
        <f>100*(1-(SUMIFS(CVD_40q30_Age!$M$2:$M$10401,CVD_40q30_Age!$A$2:$A$10401,A18,CVD_40q30_Age!$B$2:$B$10401,B18,CVD_40q30_Age!$E$2:$E$10401,G18,CVD_40q30_Age!$F$2:$F$10401,H18,CVD_40q30_Age!$G$2:$G$10401,69))/(SUMIFS(CVD_40q30_Age!$L$2:$L$10401,CVD_40q30_Age!$A$2:$A$10401,A18,CVD_40q30_Age!$B$2:$B$10401,B18,CVD_40q30_Age!$E$2:$E$10401,G18,CVD_40q30_Age!$F$2:$F$10401,H18,CVD_40q30_Age!$G$2:$G$10401,30)))</f>
        <v>8.8410225662093325</v>
      </c>
      <c r="J18" s="30">
        <f t="shared" si="0"/>
        <v>9.7108313548631369</v>
      </c>
      <c r="K18" s="30">
        <f t="shared" si="1"/>
        <v>0.8698087886538044</v>
      </c>
      <c r="L18" s="28">
        <f t="shared" si="2"/>
        <v>8.9570991078761608</v>
      </c>
      <c r="M18" s="34">
        <v>8.84102256620932</v>
      </c>
      <c r="N18" s="16" t="str">
        <f t="shared" si="3"/>
        <v>match</v>
      </c>
    </row>
    <row r="19" spans="1:14" ht="27.6">
      <c r="A19" t="s">
        <v>164</v>
      </c>
      <c r="B19" t="s">
        <v>204</v>
      </c>
      <c r="C19" s="14" t="s">
        <v>206</v>
      </c>
      <c r="D19" t="s">
        <v>456</v>
      </c>
      <c r="G19" t="s">
        <v>474</v>
      </c>
      <c r="H19" s="20">
        <v>2042</v>
      </c>
      <c r="I19" s="30">
        <f>100*(1-(SUMIFS(CVD_40q30_Age!$M$2:$M$10401,CVD_40q30_Age!$A$2:$A$10401,A19,CVD_40q30_Age!$B$2:$B$10401,B19,CVD_40q30_Age!$E$2:$E$10401,G19,CVD_40q30_Age!$F$2:$F$10401,H19,CVD_40q30_Age!$G$2:$G$10401,69))/(SUMIFS(CVD_40q30_Age!$L$2:$L$10401,CVD_40q30_Age!$A$2:$A$10401,A19,CVD_40q30_Age!$B$2:$B$10401,B19,CVD_40q30_Age!$E$2:$E$10401,G19,CVD_40q30_Age!$F$2:$F$10401,H19,CVD_40q30_Age!$G$2:$G$10401,30)))</f>
        <v>8.683853571831456</v>
      </c>
      <c r="J19" s="30">
        <f t="shared" si="0"/>
        <v>9.6236320982594492</v>
      </c>
      <c r="K19" s="30">
        <f t="shared" si="1"/>
        <v>0.9397785264279932</v>
      </c>
      <c r="L19" s="28">
        <f t="shared" si="2"/>
        <v>9.7653205861637584</v>
      </c>
      <c r="M19" s="34">
        <v>8.6838535718314702</v>
      </c>
      <c r="N19" s="16" t="str">
        <f t="shared" si="3"/>
        <v>match</v>
      </c>
    </row>
    <row r="20" spans="1:14" ht="27.6">
      <c r="A20" t="s">
        <v>164</v>
      </c>
      <c r="B20" t="s">
        <v>204</v>
      </c>
      <c r="C20" s="14" t="s">
        <v>206</v>
      </c>
      <c r="D20" t="s">
        <v>456</v>
      </c>
      <c r="G20" t="s">
        <v>474</v>
      </c>
      <c r="H20" s="20">
        <v>2043</v>
      </c>
      <c r="I20" s="30">
        <f>100*(1-(SUMIFS(CVD_40q30_Age!$M$2:$M$10401,CVD_40q30_Age!$A$2:$A$10401,A20,CVD_40q30_Age!$B$2:$B$10401,B20,CVD_40q30_Age!$E$2:$E$10401,G20,CVD_40q30_Age!$F$2:$F$10401,H20,CVD_40q30_Age!$G$2:$G$10401,69))/(SUMIFS(CVD_40q30_Age!$L$2:$L$10401,CVD_40q30_Age!$A$2:$A$10401,A20,CVD_40q30_Age!$B$2:$B$10401,B20,CVD_40q30_Age!$E$2:$E$10401,G20,CVD_40q30_Age!$F$2:$F$10401,H20,CVD_40q30_Age!$G$2:$G$10401,30)))</f>
        <v>8.5300231903779213</v>
      </c>
      <c r="J20" s="30">
        <f t="shared" si="0"/>
        <v>9.5398334683556403</v>
      </c>
      <c r="K20" s="30">
        <f t="shared" si="1"/>
        <v>1.0098102779777189</v>
      </c>
      <c r="L20" s="28">
        <f t="shared" si="2"/>
        <v>10.585198172770387</v>
      </c>
      <c r="M20" s="34">
        <v>8.5300231903779196</v>
      </c>
      <c r="N20" s="16" t="str">
        <f t="shared" si="3"/>
        <v>match</v>
      </c>
    </row>
    <row r="21" spans="1:14" ht="27.6">
      <c r="A21" t="s">
        <v>164</v>
      </c>
      <c r="B21" t="s">
        <v>204</v>
      </c>
      <c r="C21" s="14" t="s">
        <v>206</v>
      </c>
      <c r="D21" t="s">
        <v>456</v>
      </c>
      <c r="G21" t="s">
        <v>474</v>
      </c>
      <c r="H21" s="20">
        <v>2044</v>
      </c>
      <c r="I21" s="30">
        <f>100*(1-(SUMIFS(CVD_40q30_Age!$M$2:$M$10401,CVD_40q30_Age!$A$2:$A$10401,A21,CVD_40q30_Age!$B$2:$B$10401,B21,CVD_40q30_Age!$E$2:$E$10401,G21,CVD_40q30_Age!$F$2:$F$10401,H21,CVD_40q30_Age!$G$2:$G$10401,69))/(SUMIFS(CVD_40q30_Age!$L$2:$L$10401,CVD_40q30_Age!$A$2:$A$10401,A21,CVD_40q30_Age!$B$2:$B$10401,B21,CVD_40q30_Age!$E$2:$E$10401,G21,CVD_40q30_Age!$F$2:$F$10401,H21,CVD_40q30_Age!$G$2:$G$10401,30)))</f>
        <v>8.3815785296176397</v>
      </c>
      <c r="J21" s="30">
        <f t="shared" si="0"/>
        <v>9.4615502254039257</v>
      </c>
      <c r="K21" s="30">
        <f t="shared" si="1"/>
        <v>1.0799716957862859</v>
      </c>
      <c r="L21" s="28">
        <f t="shared" si="2"/>
        <v>11.414320804286387</v>
      </c>
      <c r="M21" s="34">
        <v>8.3815785296176308</v>
      </c>
      <c r="N21" s="16" t="str">
        <f t="shared" si="3"/>
        <v>match</v>
      </c>
    </row>
    <row r="22" spans="1:14" ht="27.6">
      <c r="A22" t="s">
        <v>164</v>
      </c>
      <c r="B22" t="s">
        <v>204</v>
      </c>
      <c r="C22" s="14" t="s">
        <v>206</v>
      </c>
      <c r="D22" t="s">
        <v>456</v>
      </c>
      <c r="G22" t="s">
        <v>474</v>
      </c>
      <c r="H22" s="20">
        <v>2045</v>
      </c>
      <c r="I22" s="30">
        <f>100*(1-(SUMIFS(CVD_40q30_Age!$M$2:$M$10401,CVD_40q30_Age!$A$2:$A$10401,A22,CVD_40q30_Age!$B$2:$B$10401,B22,CVD_40q30_Age!$E$2:$E$10401,G22,CVD_40q30_Age!$F$2:$F$10401,H22,CVD_40q30_Age!$G$2:$G$10401,69))/(SUMIFS(CVD_40q30_Age!$L$2:$L$10401,CVD_40q30_Age!$A$2:$A$10401,A22,CVD_40q30_Age!$B$2:$B$10401,B22,CVD_40q30_Age!$E$2:$E$10401,G22,CVD_40q30_Age!$F$2:$F$10401,H22,CVD_40q30_Age!$G$2:$G$10401,30)))</f>
        <v>8.2409482919343251</v>
      </c>
      <c r="J22" s="30">
        <f t="shared" si="0"/>
        <v>9.3914575791279375</v>
      </c>
      <c r="K22" s="30">
        <f t="shared" si="1"/>
        <v>1.1505092871936125</v>
      </c>
      <c r="L22" s="28">
        <f t="shared" si="2"/>
        <v>12.250593451548609</v>
      </c>
      <c r="M22" s="34">
        <v>8.2409482919343109</v>
      </c>
      <c r="N22" s="16" t="str">
        <f t="shared" si="3"/>
        <v>match</v>
      </c>
    </row>
    <row r="23" spans="1:14" ht="27.6">
      <c r="A23" t="s">
        <v>164</v>
      </c>
      <c r="B23" t="s">
        <v>204</v>
      </c>
      <c r="C23" s="14" t="s">
        <v>206</v>
      </c>
      <c r="D23" t="s">
        <v>456</v>
      </c>
      <c r="G23" t="s">
        <v>474</v>
      </c>
      <c r="H23" s="20">
        <v>2046</v>
      </c>
      <c r="I23" s="30">
        <f>100*(1-(SUMIFS(CVD_40q30_Age!$M$2:$M$10401,CVD_40q30_Age!$A$2:$A$10401,A23,CVD_40q30_Age!$B$2:$B$10401,B23,CVD_40q30_Age!$E$2:$E$10401,G23,CVD_40q30_Age!$F$2:$F$10401,H23,CVD_40q30_Age!$G$2:$G$10401,69))/(SUMIFS(CVD_40q30_Age!$L$2:$L$10401,CVD_40q30_Age!$A$2:$A$10401,A23,CVD_40q30_Age!$B$2:$B$10401,B23,CVD_40q30_Age!$E$2:$E$10401,G23,CVD_40q30_Age!$F$2:$F$10401,H23,CVD_40q30_Age!$G$2:$G$10401,30)))</f>
        <v>8.1045801970745739</v>
      </c>
      <c r="J23" s="30">
        <f t="shared" si="0"/>
        <v>9.3257242143741195</v>
      </c>
      <c r="K23" s="30">
        <f t="shared" si="1"/>
        <v>1.2211440172995456</v>
      </c>
      <c r="L23" s="28">
        <f t="shared" si="2"/>
        <v>13.094361244538481</v>
      </c>
      <c r="M23" s="34">
        <v>8.1045801970745792</v>
      </c>
      <c r="N23" s="16" t="str">
        <f t="shared" si="3"/>
        <v>match</v>
      </c>
    </row>
    <row r="24" spans="1:14" ht="27.6">
      <c r="A24" t="s">
        <v>164</v>
      </c>
      <c r="B24" t="s">
        <v>204</v>
      </c>
      <c r="C24" s="14" t="s">
        <v>206</v>
      </c>
      <c r="D24" t="s">
        <v>456</v>
      </c>
      <c r="G24" t="s">
        <v>474</v>
      </c>
      <c r="H24" s="20">
        <v>2047</v>
      </c>
      <c r="I24" s="30">
        <f>100*(1-(SUMIFS(CVD_40q30_Age!$M$2:$M$10401,CVD_40q30_Age!$A$2:$A$10401,A24,CVD_40q30_Age!$B$2:$B$10401,B24,CVD_40q30_Age!$E$2:$E$10401,G24,CVD_40q30_Age!$F$2:$F$10401,H24,CVD_40q30_Age!$G$2:$G$10401,69))/(SUMIFS(CVD_40q30_Age!$L$2:$L$10401,CVD_40q30_Age!$A$2:$A$10401,A24,CVD_40q30_Age!$B$2:$B$10401,B24,CVD_40q30_Age!$E$2:$E$10401,G24,CVD_40q30_Age!$F$2:$F$10401,H24,CVD_40q30_Age!$G$2:$G$10401,30)))</f>
        <v>7.9711055276960208</v>
      </c>
      <c r="J24" s="30">
        <f t="shared" si="0"/>
        <v>9.2627864020676132</v>
      </c>
      <c r="K24" s="30">
        <f t="shared" si="1"/>
        <v>1.2916808743715924</v>
      </c>
      <c r="L24" s="28">
        <f t="shared" si="2"/>
        <v>13.944841414925287</v>
      </c>
      <c r="M24" s="34">
        <v>7.9711055276960199</v>
      </c>
      <c r="N24" s="16" t="str">
        <f t="shared" si="3"/>
        <v>match</v>
      </c>
    </row>
    <row r="25" spans="1:14" ht="27.6">
      <c r="A25" t="s">
        <v>164</v>
      </c>
      <c r="B25" t="s">
        <v>204</v>
      </c>
      <c r="C25" s="14" t="s">
        <v>206</v>
      </c>
      <c r="D25" t="s">
        <v>456</v>
      </c>
      <c r="G25" t="s">
        <v>474</v>
      </c>
      <c r="H25" s="20">
        <v>2048</v>
      </c>
      <c r="I25" s="30">
        <f>100*(1-(SUMIFS(CVD_40q30_Age!$M$2:$M$10401,CVD_40q30_Age!$A$2:$A$10401,A25,CVD_40q30_Age!$B$2:$B$10401,B25,CVD_40q30_Age!$E$2:$E$10401,G25,CVD_40q30_Age!$F$2:$F$10401,H25,CVD_40q30_Age!$G$2:$G$10401,69))/(SUMIFS(CVD_40q30_Age!$L$2:$L$10401,CVD_40q30_Age!$A$2:$A$10401,A25,CVD_40q30_Age!$B$2:$B$10401,B25,CVD_40q30_Age!$E$2:$E$10401,G25,CVD_40q30_Age!$F$2:$F$10401,H25,CVD_40q30_Age!$G$2:$G$10401,30)))</f>
        <v>7.8371895120377228</v>
      </c>
      <c r="J25" s="30">
        <f t="shared" si="0"/>
        <v>9.1988734353995909</v>
      </c>
      <c r="K25" s="30">
        <f t="shared" si="1"/>
        <v>1.3616839233618681</v>
      </c>
      <c r="L25" s="28">
        <f t="shared" si="2"/>
        <v>14.802724843694055</v>
      </c>
      <c r="M25" s="34">
        <v>7.83718951203773</v>
      </c>
      <c r="N25" s="16" t="str">
        <f t="shared" si="3"/>
        <v>match</v>
      </c>
    </row>
    <row r="26" spans="1:14" ht="27.6">
      <c r="A26" t="s">
        <v>164</v>
      </c>
      <c r="B26" t="s">
        <v>204</v>
      </c>
      <c r="C26" s="14" t="s">
        <v>206</v>
      </c>
      <c r="D26" t="s">
        <v>456</v>
      </c>
      <c r="G26" t="s">
        <v>474</v>
      </c>
      <c r="H26" s="20">
        <v>2049</v>
      </c>
      <c r="I26" s="30">
        <f>100*(1-(SUMIFS(CVD_40q30_Age!$M$2:$M$10401,CVD_40q30_Age!$A$2:$A$10401,A26,CVD_40q30_Age!$B$2:$B$10401,B26,CVD_40q30_Age!$E$2:$E$10401,G26,CVD_40q30_Age!$F$2:$F$10401,H26,CVD_40q30_Age!$G$2:$G$10401,69))/(SUMIFS(CVD_40q30_Age!$L$2:$L$10401,CVD_40q30_Age!$A$2:$A$10401,A26,CVD_40q30_Age!$B$2:$B$10401,B26,CVD_40q30_Age!$E$2:$E$10401,G26,CVD_40q30_Age!$F$2:$F$10401,H26,CVD_40q30_Age!$G$2:$G$10401,30)))</f>
        <v>7.7083588363676236</v>
      </c>
      <c r="J26" s="30">
        <f t="shared" si="0"/>
        <v>9.1403407788967819</v>
      </c>
      <c r="K26" s="30">
        <f t="shared" si="1"/>
        <v>1.4319819425291582</v>
      </c>
      <c r="L26" s="28">
        <f t="shared" si="2"/>
        <v>15.666614376515566</v>
      </c>
      <c r="M26" s="34">
        <v>7.7083588363676503</v>
      </c>
      <c r="N26" s="16" t="str">
        <f t="shared" si="3"/>
        <v>match</v>
      </c>
    </row>
    <row r="27" spans="1:14" ht="27.6">
      <c r="A27" t="s">
        <v>164</v>
      </c>
      <c r="B27" t="s">
        <v>204</v>
      </c>
      <c r="C27" s="14" t="s">
        <v>206</v>
      </c>
      <c r="D27" t="s">
        <v>456</v>
      </c>
      <c r="G27" t="s">
        <v>474</v>
      </c>
      <c r="H27" s="20">
        <v>2050</v>
      </c>
      <c r="I27" s="30">
        <f>100*(1-(SUMIFS(CVD_40q30_Age!$M$2:$M$10401,CVD_40q30_Age!$A$2:$A$10401,A27,CVD_40q30_Age!$B$2:$B$10401,B27,CVD_40q30_Age!$E$2:$E$10401,G27,CVD_40q30_Age!$F$2:$F$10401,H27,CVD_40q30_Age!$G$2:$G$10401,69))/(SUMIFS(CVD_40q30_Age!$L$2:$L$10401,CVD_40q30_Age!$A$2:$A$10401,A27,CVD_40q30_Age!$B$2:$B$10401,B27,CVD_40q30_Age!$E$2:$E$10401,G27,CVD_40q30_Age!$F$2:$F$10401,H27,CVD_40q30_Age!$G$2:$G$10401,30)))</f>
        <v>7.5815693567038771</v>
      </c>
      <c r="J27" s="30">
        <f t="shared" si="0"/>
        <v>9.0836246402182788</v>
      </c>
      <c r="K27" s="30">
        <f t="shared" si="1"/>
        <v>1.5020552835144017</v>
      </c>
      <c r="L27" s="28">
        <f t="shared" si="2"/>
        <v>16.535858129407551</v>
      </c>
      <c r="M27" s="34">
        <v>7.5815693567038798</v>
      </c>
      <c r="N27" s="16" t="str">
        <f t="shared" si="3"/>
        <v>match</v>
      </c>
    </row>
    <row r="28" spans="1:14" ht="27.6">
      <c r="A28" t="s">
        <v>164</v>
      </c>
      <c r="B28" t="s">
        <v>228</v>
      </c>
      <c r="C28" s="14" t="s">
        <v>230</v>
      </c>
      <c r="D28" t="s">
        <v>456</v>
      </c>
      <c r="G28" t="s">
        <v>474</v>
      </c>
      <c r="H28" s="20">
        <v>2025</v>
      </c>
      <c r="I28" s="30">
        <f>100*(1-(SUMIFS(CVD_40q30_Age!$M$2:$M$10401,CVD_40q30_Age!$A$2:$A$10401,A28,CVD_40q30_Age!$B$2:$B$10401,B28,CVD_40q30_Age!$E$2:$E$10401,G28,CVD_40q30_Age!$F$2:$F$10401,H28,CVD_40q30_Age!$G$2:$G$10401,69))/(SUMIFS(CVD_40q30_Age!$L$2:$L$10401,CVD_40q30_Age!$A$2:$A$10401,A28,CVD_40q30_Age!$B$2:$B$10401,B28,CVD_40q30_Age!$E$2:$E$10401,G28,CVD_40q30_Age!$F$2:$F$10401,H28,CVD_40q30_Age!$G$2:$G$10401,30)))</f>
        <v>14.500055648492827</v>
      </c>
      <c r="J28" s="30">
        <f t="shared" si="0"/>
        <v>14.504478096478934</v>
      </c>
      <c r="K28" s="30">
        <f t="shared" si="1"/>
        <v>4.4224479861068033E-3</v>
      </c>
      <c r="L28" s="28">
        <f t="shared" si="2"/>
        <v>3.0490224858075964E-2</v>
      </c>
      <c r="M28" s="34">
        <v>14.5000556484928</v>
      </c>
      <c r="N28" s="16" t="str">
        <f t="shared" si="3"/>
        <v>match</v>
      </c>
    </row>
    <row r="29" spans="1:14" ht="27.6">
      <c r="A29" t="s">
        <v>164</v>
      </c>
      <c r="B29" t="s">
        <v>228</v>
      </c>
      <c r="C29" s="14" t="s">
        <v>230</v>
      </c>
      <c r="D29" t="s">
        <v>456</v>
      </c>
      <c r="G29" t="s">
        <v>474</v>
      </c>
      <c r="H29" s="20">
        <v>2026</v>
      </c>
      <c r="I29" s="30">
        <f>100*(1-(SUMIFS(CVD_40q30_Age!$M$2:$M$10401,CVD_40q30_Age!$A$2:$A$10401,A29,CVD_40q30_Age!$B$2:$B$10401,B29,CVD_40q30_Age!$E$2:$E$10401,G29,CVD_40q30_Age!$F$2:$F$10401,H29,CVD_40q30_Age!$G$2:$G$10401,69))/(SUMIFS(CVD_40q30_Age!$L$2:$L$10401,CVD_40q30_Age!$A$2:$A$10401,A29,CVD_40q30_Age!$B$2:$B$10401,B29,CVD_40q30_Age!$E$2:$E$10401,G29,CVD_40q30_Age!$F$2:$F$10401,H29,CVD_40q30_Age!$G$2:$G$10401,30)))</f>
        <v>13.732392587867469</v>
      </c>
      <c r="J29" s="30">
        <f t="shared" si="0"/>
        <v>13.740525678765547</v>
      </c>
      <c r="K29" s="30">
        <f t="shared" si="1"/>
        <v>8.1330908980774552E-3</v>
      </c>
      <c r="L29" s="28">
        <f t="shared" si="2"/>
        <v>5.9190536724852104E-2</v>
      </c>
      <c r="M29" s="34">
        <v>13.7323925878675</v>
      </c>
      <c r="N29" s="16" t="str">
        <f t="shared" si="3"/>
        <v>match</v>
      </c>
    </row>
    <row r="30" spans="1:14" ht="27.6">
      <c r="A30" t="s">
        <v>164</v>
      </c>
      <c r="B30" t="s">
        <v>228</v>
      </c>
      <c r="C30" s="14" t="s">
        <v>230</v>
      </c>
      <c r="D30" t="s">
        <v>456</v>
      </c>
      <c r="G30" t="s">
        <v>474</v>
      </c>
      <c r="H30" s="20">
        <v>2027</v>
      </c>
      <c r="I30" s="30">
        <f>100*(1-(SUMIFS(CVD_40q30_Age!$M$2:$M$10401,CVD_40q30_Age!$A$2:$A$10401,A30,CVD_40q30_Age!$B$2:$B$10401,B30,CVD_40q30_Age!$E$2:$E$10401,G30,CVD_40q30_Age!$F$2:$F$10401,H30,CVD_40q30_Age!$G$2:$G$10401,69))/(SUMIFS(CVD_40q30_Age!$L$2:$L$10401,CVD_40q30_Age!$A$2:$A$10401,A30,CVD_40q30_Age!$B$2:$B$10401,B30,CVD_40q30_Age!$E$2:$E$10401,G30,CVD_40q30_Age!$F$2:$F$10401,H30,CVD_40q30_Age!$G$2:$G$10401,30)))</f>
        <v>13.08680687271111</v>
      </c>
      <c r="J30" s="30">
        <f t="shared" si="0"/>
        <v>13.0981162251657</v>
      </c>
      <c r="K30" s="30">
        <f t="shared" si="1"/>
        <v>1.1309352454590638E-2</v>
      </c>
      <c r="L30" s="28">
        <f t="shared" si="2"/>
        <v>8.6343350907680361E-2</v>
      </c>
      <c r="M30" s="34">
        <v>13.086806872711101</v>
      </c>
      <c r="N30" s="16" t="str">
        <f t="shared" si="3"/>
        <v>match</v>
      </c>
    </row>
    <row r="31" spans="1:14" ht="27.6">
      <c r="A31" t="s">
        <v>164</v>
      </c>
      <c r="B31" t="s">
        <v>228</v>
      </c>
      <c r="C31" s="14" t="s">
        <v>230</v>
      </c>
      <c r="D31" t="s">
        <v>456</v>
      </c>
      <c r="G31" t="s">
        <v>474</v>
      </c>
      <c r="H31" s="20">
        <v>2028</v>
      </c>
      <c r="I31" s="30">
        <f>100*(1-(SUMIFS(CVD_40q30_Age!$M$2:$M$10401,CVD_40q30_Age!$A$2:$A$10401,A31,CVD_40q30_Age!$B$2:$B$10401,B31,CVD_40q30_Age!$E$2:$E$10401,G31,CVD_40q30_Age!$F$2:$F$10401,H31,CVD_40q30_Age!$G$2:$G$10401,69))/(SUMIFS(CVD_40q30_Age!$L$2:$L$10401,CVD_40q30_Age!$A$2:$A$10401,A31,CVD_40q30_Age!$B$2:$B$10401,B31,CVD_40q30_Age!$E$2:$E$10401,G31,CVD_40q30_Age!$F$2:$F$10401,H31,CVD_40q30_Age!$G$2:$G$10401,30)))</f>
        <v>12.54946018079931</v>
      </c>
      <c r="J31" s="30">
        <f t="shared" si="0"/>
        <v>12.563550684100155</v>
      </c>
      <c r="K31" s="30">
        <f t="shared" si="1"/>
        <v>1.4090503300845825E-2</v>
      </c>
      <c r="L31" s="28">
        <f t="shared" si="2"/>
        <v>0.11215383019609344</v>
      </c>
      <c r="M31" s="34">
        <v>12.549460180799301</v>
      </c>
      <c r="N31" s="16" t="str">
        <f t="shared" si="3"/>
        <v>match</v>
      </c>
    </row>
    <row r="32" spans="1:14" ht="27.6">
      <c r="A32" t="s">
        <v>164</v>
      </c>
      <c r="B32" t="s">
        <v>228</v>
      </c>
      <c r="C32" s="14" t="s">
        <v>230</v>
      </c>
      <c r="D32" t="s">
        <v>456</v>
      </c>
      <c r="G32" t="s">
        <v>474</v>
      </c>
      <c r="H32" s="20">
        <v>2029</v>
      </c>
      <c r="I32" s="30">
        <f>100*(1-(SUMIFS(CVD_40q30_Age!$M$2:$M$10401,CVD_40q30_Age!$A$2:$A$10401,A32,CVD_40q30_Age!$B$2:$B$10401,B32,CVD_40q30_Age!$E$2:$E$10401,G32,CVD_40q30_Age!$F$2:$F$10401,H32,CVD_40q30_Age!$G$2:$G$10401,69))/(SUMIFS(CVD_40q30_Age!$L$2:$L$10401,CVD_40q30_Age!$A$2:$A$10401,A32,CVD_40q30_Age!$B$2:$B$10401,B32,CVD_40q30_Age!$E$2:$E$10401,G32,CVD_40q30_Age!$F$2:$F$10401,H32,CVD_40q30_Age!$G$2:$G$10401,30)))</f>
        <v>12.101166291429577</v>
      </c>
      <c r="J32" s="30">
        <f t="shared" si="0"/>
        <v>12.117750377397552</v>
      </c>
      <c r="K32" s="30">
        <f t="shared" si="1"/>
        <v>1.6584085967975781E-2</v>
      </c>
      <c r="L32" s="28">
        <f t="shared" si="2"/>
        <v>0.13685779498238379</v>
      </c>
      <c r="M32" s="34">
        <v>12.1011662914296</v>
      </c>
      <c r="N32" s="16" t="str">
        <f t="shared" si="3"/>
        <v>match</v>
      </c>
    </row>
    <row r="33" spans="1:14" ht="27.6">
      <c r="A33" t="s">
        <v>164</v>
      </c>
      <c r="B33" t="s">
        <v>228</v>
      </c>
      <c r="C33" s="14" t="s">
        <v>230</v>
      </c>
      <c r="D33" t="s">
        <v>456</v>
      </c>
      <c r="G33" t="s">
        <v>474</v>
      </c>
      <c r="H33" s="20">
        <v>2030</v>
      </c>
      <c r="I33" s="30">
        <f>100*(1-(SUMIFS(CVD_40q30_Age!$M$2:$M$10401,CVD_40q30_Age!$A$2:$A$10401,A33,CVD_40q30_Age!$B$2:$B$10401,B33,CVD_40q30_Age!$E$2:$E$10401,G33,CVD_40q30_Age!$F$2:$F$10401,H33,CVD_40q30_Age!$G$2:$G$10401,69))/(SUMIFS(CVD_40q30_Age!$L$2:$L$10401,CVD_40q30_Age!$A$2:$A$10401,A33,CVD_40q30_Age!$B$2:$B$10401,B33,CVD_40q30_Age!$E$2:$E$10401,G33,CVD_40q30_Age!$F$2:$F$10401,H33,CVD_40q30_Age!$G$2:$G$10401,30)))</f>
        <v>11.728067422851662</v>
      </c>
      <c r="J33" s="30">
        <f t="shared" si="0"/>
        <v>11.746930285566382</v>
      </c>
      <c r="K33" s="30">
        <f t="shared" si="1"/>
        <v>1.8862862714719597E-2</v>
      </c>
      <c r="L33" s="28">
        <f t="shared" si="2"/>
        <v>0.1605769529244305</v>
      </c>
      <c r="M33" s="34">
        <v>11.7280674228517</v>
      </c>
      <c r="N33" s="16" t="str">
        <f t="shared" si="3"/>
        <v>match</v>
      </c>
    </row>
    <row r="34" spans="1:14" ht="27.6">
      <c r="A34" t="s">
        <v>164</v>
      </c>
      <c r="B34" t="s">
        <v>228</v>
      </c>
      <c r="C34" s="14" t="s">
        <v>230</v>
      </c>
      <c r="D34" t="s">
        <v>456</v>
      </c>
      <c r="G34" t="s">
        <v>474</v>
      </c>
      <c r="H34" s="20">
        <v>2031</v>
      </c>
      <c r="I34" s="30">
        <f>100*(1-(SUMIFS(CVD_40q30_Age!$M$2:$M$10401,CVD_40q30_Age!$A$2:$A$10401,A34,CVD_40q30_Age!$B$2:$B$10401,B34,CVD_40q30_Age!$E$2:$E$10401,G34,CVD_40q30_Age!$F$2:$F$10401,H34,CVD_40q30_Age!$G$2:$G$10401,69))/(SUMIFS(CVD_40q30_Age!$L$2:$L$10401,CVD_40q30_Age!$A$2:$A$10401,A34,CVD_40q30_Age!$B$2:$B$10401,B34,CVD_40q30_Age!$E$2:$E$10401,G34,CVD_40q30_Age!$F$2:$F$10401,H34,CVD_40q30_Age!$G$2:$G$10401,30)))</f>
        <v>11.392133309357899</v>
      </c>
      <c r="J34" s="30">
        <f t="shared" si="0"/>
        <v>11.413096504740295</v>
      </c>
      <c r="K34" s="30">
        <f t="shared" si="1"/>
        <v>2.0963195382396549E-2</v>
      </c>
      <c r="L34" s="28">
        <f t="shared" si="2"/>
        <v>0.18367666806015118</v>
      </c>
      <c r="M34" s="34">
        <v>11.3921333093579</v>
      </c>
      <c r="N34" s="16" t="str">
        <f t="shared" si="3"/>
        <v>match</v>
      </c>
    </row>
    <row r="35" spans="1:14" ht="27.6">
      <c r="A35" t="s">
        <v>164</v>
      </c>
      <c r="B35" t="s">
        <v>228</v>
      </c>
      <c r="C35" s="14" t="s">
        <v>230</v>
      </c>
      <c r="D35" t="s">
        <v>456</v>
      </c>
      <c r="G35" t="s">
        <v>474</v>
      </c>
      <c r="H35" s="20">
        <v>2032</v>
      </c>
      <c r="I35" s="30">
        <f>100*(1-(SUMIFS(CVD_40q30_Age!$M$2:$M$10401,CVD_40q30_Age!$A$2:$A$10401,A35,CVD_40q30_Age!$B$2:$B$10401,B35,CVD_40q30_Age!$E$2:$E$10401,G35,CVD_40q30_Age!$F$2:$F$10401,H35,CVD_40q30_Age!$G$2:$G$10401,69))/(SUMIFS(CVD_40q30_Age!$L$2:$L$10401,CVD_40q30_Age!$A$2:$A$10401,A35,CVD_40q30_Age!$B$2:$B$10401,B35,CVD_40q30_Age!$E$2:$E$10401,G35,CVD_40q30_Age!$F$2:$F$10401,H35,CVD_40q30_Age!$G$2:$G$10401,30)))</f>
        <v>11.092456509608606</v>
      </c>
      <c r="J35" s="30">
        <f t="shared" si="0"/>
        <v>11.115398460624116</v>
      </c>
      <c r="K35" s="30">
        <f t="shared" si="1"/>
        <v>2.2941951015509332E-2</v>
      </c>
      <c r="L35" s="28">
        <f t="shared" si="2"/>
        <v>0.20639791813834057</v>
      </c>
      <c r="M35" s="34">
        <v>11.092456509608599</v>
      </c>
      <c r="N35" s="16" t="str">
        <f t="shared" si="3"/>
        <v>match</v>
      </c>
    </row>
    <row r="36" spans="1:14" ht="27.6">
      <c r="A36" t="s">
        <v>164</v>
      </c>
      <c r="B36" t="s">
        <v>228</v>
      </c>
      <c r="C36" s="14" t="s">
        <v>230</v>
      </c>
      <c r="D36" t="s">
        <v>456</v>
      </c>
      <c r="G36" t="s">
        <v>474</v>
      </c>
      <c r="H36" s="20">
        <v>2033</v>
      </c>
      <c r="I36" s="30">
        <f>100*(1-(SUMIFS(CVD_40q30_Age!$M$2:$M$10401,CVD_40q30_Age!$A$2:$A$10401,A36,CVD_40q30_Age!$B$2:$B$10401,B36,CVD_40q30_Age!$E$2:$E$10401,G36,CVD_40q30_Age!$F$2:$F$10401,H36,CVD_40q30_Age!$G$2:$G$10401,69))/(SUMIFS(CVD_40q30_Age!$L$2:$L$10401,CVD_40q30_Age!$A$2:$A$10401,A36,CVD_40q30_Age!$B$2:$B$10401,B36,CVD_40q30_Age!$E$2:$E$10401,G36,CVD_40q30_Age!$F$2:$F$10401,H36,CVD_40q30_Age!$G$2:$G$10401,30)))</f>
        <v>10.826642687392884</v>
      </c>
      <c r="J36" s="30">
        <f t="shared" si="0"/>
        <v>10.851472170226694</v>
      </c>
      <c r="K36" s="30">
        <f t="shared" si="1"/>
        <v>2.4829482833810701E-2</v>
      </c>
      <c r="L36" s="28">
        <f t="shared" si="2"/>
        <v>0.22881211364054024</v>
      </c>
      <c r="M36" s="34">
        <v>10.8266426873929</v>
      </c>
      <c r="N36" s="16" t="str">
        <f t="shared" si="3"/>
        <v>match</v>
      </c>
    </row>
    <row r="37" spans="1:14" ht="27.6">
      <c r="A37" t="s">
        <v>164</v>
      </c>
      <c r="B37" t="s">
        <v>228</v>
      </c>
      <c r="C37" s="14" t="s">
        <v>230</v>
      </c>
      <c r="D37" t="s">
        <v>456</v>
      </c>
      <c r="G37" t="s">
        <v>474</v>
      </c>
      <c r="H37" s="20">
        <v>2034</v>
      </c>
      <c r="I37" s="30">
        <f>100*(1-(SUMIFS(CVD_40q30_Age!$M$2:$M$10401,CVD_40q30_Age!$A$2:$A$10401,A37,CVD_40q30_Age!$B$2:$B$10401,B37,CVD_40q30_Age!$E$2:$E$10401,G37,CVD_40q30_Age!$F$2:$F$10401,H37,CVD_40q30_Age!$G$2:$G$10401,69))/(SUMIFS(CVD_40q30_Age!$L$2:$L$10401,CVD_40q30_Age!$A$2:$A$10401,A37,CVD_40q30_Age!$B$2:$B$10401,B37,CVD_40q30_Age!$E$2:$E$10401,G37,CVD_40q30_Age!$F$2:$F$10401,H37,CVD_40q30_Age!$G$2:$G$10401,30)))</f>
        <v>10.599082870197252</v>
      </c>
      <c r="J37" s="30">
        <f t="shared" si="0"/>
        <v>10.625758395811735</v>
      </c>
      <c r="K37" s="30">
        <f t="shared" si="1"/>
        <v>2.6675525614482609E-2</v>
      </c>
      <c r="L37" s="28">
        <f t="shared" si="2"/>
        <v>0.25104585123069501</v>
      </c>
      <c r="M37" s="34">
        <v>10.599082870197201</v>
      </c>
      <c r="N37" s="16" t="str">
        <f t="shared" si="3"/>
        <v>match</v>
      </c>
    </row>
    <row r="38" spans="1:14" ht="27.6">
      <c r="A38" t="s">
        <v>164</v>
      </c>
      <c r="B38" t="s">
        <v>228</v>
      </c>
      <c r="C38" s="14" t="s">
        <v>230</v>
      </c>
      <c r="D38" t="s">
        <v>456</v>
      </c>
      <c r="G38" t="s">
        <v>474</v>
      </c>
      <c r="H38" s="20">
        <v>2035</v>
      </c>
      <c r="I38" s="30">
        <f>100*(1-(SUMIFS(CVD_40q30_Age!$M$2:$M$10401,CVD_40q30_Age!$A$2:$A$10401,A38,CVD_40q30_Age!$B$2:$B$10401,B38,CVD_40q30_Age!$E$2:$E$10401,G38,CVD_40q30_Age!$F$2:$F$10401,H38,CVD_40q30_Age!$G$2:$G$10401,69))/(SUMIFS(CVD_40q30_Age!$L$2:$L$10401,CVD_40q30_Age!$A$2:$A$10401,A38,CVD_40q30_Age!$B$2:$B$10401,B38,CVD_40q30_Age!$E$2:$E$10401,G38,CVD_40q30_Age!$F$2:$F$10401,H38,CVD_40q30_Age!$G$2:$G$10401,30)))</f>
        <v>10.402607239649853</v>
      </c>
      <c r="J38" s="30">
        <f t="shared" si="0"/>
        <v>10.431087930714511</v>
      </c>
      <c r="K38" s="30">
        <f t="shared" si="1"/>
        <v>2.8480691064658004E-2</v>
      </c>
      <c r="L38" s="28">
        <f t="shared" si="2"/>
        <v>0.27303663101905351</v>
      </c>
      <c r="M38" s="34">
        <v>10.4026072396499</v>
      </c>
      <c r="N38" s="16" t="str">
        <f t="shared" si="3"/>
        <v>match</v>
      </c>
    </row>
    <row r="39" spans="1:14" ht="27.6">
      <c r="A39" t="s">
        <v>164</v>
      </c>
      <c r="B39" t="s">
        <v>228</v>
      </c>
      <c r="C39" s="14" t="s">
        <v>230</v>
      </c>
      <c r="D39" t="s">
        <v>456</v>
      </c>
      <c r="G39" t="s">
        <v>474</v>
      </c>
      <c r="H39" s="20">
        <v>2036</v>
      </c>
      <c r="I39" s="30">
        <f>100*(1-(SUMIFS(CVD_40q30_Age!$M$2:$M$10401,CVD_40q30_Age!$A$2:$A$10401,A39,CVD_40q30_Age!$B$2:$B$10401,B39,CVD_40q30_Age!$E$2:$E$10401,G39,CVD_40q30_Age!$F$2:$F$10401,H39,CVD_40q30_Age!$G$2:$G$10401,69))/(SUMIFS(CVD_40q30_Age!$L$2:$L$10401,CVD_40q30_Age!$A$2:$A$10401,A39,CVD_40q30_Age!$B$2:$B$10401,B39,CVD_40q30_Age!$E$2:$E$10401,G39,CVD_40q30_Age!$F$2:$F$10401,H39,CVD_40q30_Age!$G$2:$G$10401,30)))</f>
        <v>10.236216716127844</v>
      </c>
      <c r="J39" s="30">
        <f t="shared" si="0"/>
        <v>10.266492979267328</v>
      </c>
      <c r="K39" s="30">
        <f t="shared" si="1"/>
        <v>3.0276263139484172E-2</v>
      </c>
      <c r="L39" s="28">
        <f t="shared" si="2"/>
        <v>0.29490365600624846</v>
      </c>
      <c r="M39" s="34">
        <v>10.236216716127799</v>
      </c>
      <c r="N39" s="16" t="str">
        <f t="shared" si="3"/>
        <v>match</v>
      </c>
    </row>
    <row r="40" spans="1:14" ht="27.6">
      <c r="A40" t="s">
        <v>164</v>
      </c>
      <c r="B40" t="s">
        <v>228</v>
      </c>
      <c r="C40" s="14" t="s">
        <v>230</v>
      </c>
      <c r="D40" t="s">
        <v>456</v>
      </c>
      <c r="G40" t="s">
        <v>474</v>
      </c>
      <c r="H40" s="20">
        <v>2037</v>
      </c>
      <c r="I40" s="30">
        <f>100*(1-(SUMIFS(CVD_40q30_Age!$M$2:$M$10401,CVD_40q30_Age!$A$2:$A$10401,A40,CVD_40q30_Age!$B$2:$B$10401,B40,CVD_40q30_Age!$E$2:$E$10401,G40,CVD_40q30_Age!$F$2:$F$10401,H40,CVD_40q30_Age!$G$2:$G$10401,69))/(SUMIFS(CVD_40q30_Age!$L$2:$L$10401,CVD_40q30_Age!$A$2:$A$10401,A40,CVD_40q30_Age!$B$2:$B$10401,B40,CVD_40q30_Age!$E$2:$E$10401,G40,CVD_40q30_Age!$F$2:$F$10401,H40,CVD_40q30_Age!$G$2:$G$10401,30)))</f>
        <v>10.091999726581557</v>
      </c>
      <c r="J40" s="30">
        <f t="shared" si="0"/>
        <v>10.124060477160867</v>
      </c>
      <c r="K40" s="30">
        <f t="shared" si="1"/>
        <v>3.2060750579310238E-2</v>
      </c>
      <c r="L40" s="28">
        <f t="shared" si="2"/>
        <v>0.316678773814488</v>
      </c>
      <c r="M40" s="34">
        <v>10.0919997265815</v>
      </c>
      <c r="N40" s="16" t="str">
        <f t="shared" si="3"/>
        <v>match</v>
      </c>
    </row>
    <row r="41" spans="1:14" ht="27.6">
      <c r="A41" t="s">
        <v>164</v>
      </c>
      <c r="B41" t="s">
        <v>228</v>
      </c>
      <c r="C41" s="14" t="s">
        <v>230</v>
      </c>
      <c r="D41" t="s">
        <v>456</v>
      </c>
      <c r="G41" t="s">
        <v>474</v>
      </c>
      <c r="H41" s="20">
        <v>2038</v>
      </c>
      <c r="I41" s="30">
        <f>100*(1-(SUMIFS(CVD_40q30_Age!$M$2:$M$10401,CVD_40q30_Age!$A$2:$A$10401,A41,CVD_40q30_Age!$B$2:$B$10401,B41,CVD_40q30_Age!$E$2:$E$10401,G41,CVD_40q30_Age!$F$2:$F$10401,H41,CVD_40q30_Age!$G$2:$G$10401,69))/(SUMIFS(CVD_40q30_Age!$L$2:$L$10401,CVD_40q30_Age!$A$2:$A$10401,A41,CVD_40q30_Age!$B$2:$B$10401,B41,CVD_40q30_Age!$E$2:$E$10401,G41,CVD_40q30_Age!$F$2:$F$10401,H41,CVD_40q30_Age!$G$2:$G$10401,30)))</f>
        <v>9.967384628288233</v>
      </c>
      <c r="J41" s="30">
        <f t="shared" si="0"/>
        <v>10.001228916146488</v>
      </c>
      <c r="K41" s="30">
        <f t="shared" si="1"/>
        <v>3.3844287858254773E-2</v>
      </c>
      <c r="L41" s="28">
        <f t="shared" si="2"/>
        <v>0.33840129190138674</v>
      </c>
      <c r="M41" s="34">
        <v>9.9673846282882295</v>
      </c>
      <c r="N41" s="16" t="str">
        <f t="shared" si="3"/>
        <v>match</v>
      </c>
    </row>
    <row r="42" spans="1:14" ht="27.6">
      <c r="A42" t="s">
        <v>164</v>
      </c>
      <c r="B42" t="s">
        <v>228</v>
      </c>
      <c r="C42" s="14" t="s">
        <v>230</v>
      </c>
      <c r="D42" t="s">
        <v>456</v>
      </c>
      <c r="G42" t="s">
        <v>474</v>
      </c>
      <c r="H42" s="20">
        <v>2039</v>
      </c>
      <c r="I42" s="30">
        <f>100*(1-(SUMIFS(CVD_40q30_Age!$M$2:$M$10401,CVD_40q30_Age!$A$2:$A$10401,A42,CVD_40q30_Age!$B$2:$B$10401,B42,CVD_40q30_Age!$E$2:$E$10401,G42,CVD_40q30_Age!$F$2:$F$10401,H42,CVD_40q30_Age!$G$2:$G$10401,69))/(SUMIFS(CVD_40q30_Age!$L$2:$L$10401,CVD_40q30_Age!$A$2:$A$10401,A42,CVD_40q30_Age!$B$2:$B$10401,B42,CVD_40q30_Age!$E$2:$E$10401,G42,CVD_40q30_Age!$F$2:$F$10401,H42,CVD_40q30_Age!$G$2:$G$10401,30)))</f>
        <v>9.8641714925016721</v>
      </c>
      <c r="J42" s="30">
        <f t="shared" si="0"/>
        <v>9.8998183244627604</v>
      </c>
      <c r="K42" s="30">
        <f t="shared" si="1"/>
        <v>3.564683196108831E-2</v>
      </c>
      <c r="L42" s="28">
        <f t="shared" si="2"/>
        <v>0.36007561747879629</v>
      </c>
      <c r="M42" s="34">
        <v>9.8641714925016792</v>
      </c>
      <c r="N42" s="16" t="str">
        <f t="shared" si="3"/>
        <v>match</v>
      </c>
    </row>
    <row r="43" spans="1:14" ht="27.6">
      <c r="A43" t="s">
        <v>164</v>
      </c>
      <c r="B43" t="s">
        <v>228</v>
      </c>
      <c r="C43" s="14" t="s">
        <v>230</v>
      </c>
      <c r="D43" t="s">
        <v>456</v>
      </c>
      <c r="G43" t="s">
        <v>474</v>
      </c>
      <c r="H43" s="20">
        <v>2040</v>
      </c>
      <c r="I43" s="30">
        <f>100*(1-(SUMIFS(CVD_40q30_Age!$M$2:$M$10401,CVD_40q30_Age!$A$2:$A$10401,A43,CVD_40q30_Age!$B$2:$B$10401,B43,CVD_40q30_Age!$E$2:$E$10401,G43,CVD_40q30_Age!$F$2:$F$10401,H43,CVD_40q30_Age!$G$2:$G$10401,69))/(SUMIFS(CVD_40q30_Age!$L$2:$L$10401,CVD_40q30_Age!$A$2:$A$10401,A43,CVD_40q30_Age!$B$2:$B$10401,B43,CVD_40q30_Age!$E$2:$E$10401,G43,CVD_40q30_Age!$F$2:$F$10401,H43,CVD_40q30_Age!$G$2:$G$10401,30)))</f>
        <v>9.7646044866916633</v>
      </c>
      <c r="J43" s="30">
        <f t="shared" si="0"/>
        <v>9.8020398428883766</v>
      </c>
      <c r="K43" s="30">
        <f t="shared" si="1"/>
        <v>3.7435356196713343E-2</v>
      </c>
      <c r="L43" s="28">
        <f t="shared" si="2"/>
        <v>0.3819139362494392</v>
      </c>
      <c r="M43" s="34">
        <v>9.7646044866916597</v>
      </c>
      <c r="N43" s="16" t="str">
        <f t="shared" si="3"/>
        <v>match</v>
      </c>
    </row>
    <row r="44" spans="1:14" ht="27.6">
      <c r="A44" t="s">
        <v>164</v>
      </c>
      <c r="B44" t="s">
        <v>228</v>
      </c>
      <c r="C44" s="14" t="s">
        <v>230</v>
      </c>
      <c r="D44" t="s">
        <v>456</v>
      </c>
      <c r="G44" t="s">
        <v>474</v>
      </c>
      <c r="H44" s="20">
        <v>2041</v>
      </c>
      <c r="I44" s="30">
        <f>100*(1-(SUMIFS(CVD_40q30_Age!$M$2:$M$10401,CVD_40q30_Age!$A$2:$A$10401,A44,CVD_40q30_Age!$B$2:$B$10401,B44,CVD_40q30_Age!$E$2:$E$10401,G44,CVD_40q30_Age!$F$2:$F$10401,H44,CVD_40q30_Age!$G$2:$G$10401,69))/(SUMIFS(CVD_40q30_Age!$L$2:$L$10401,CVD_40q30_Age!$A$2:$A$10401,A44,CVD_40q30_Age!$B$2:$B$10401,B44,CVD_40q30_Age!$E$2:$E$10401,G44,CVD_40q30_Age!$F$2:$F$10401,H44,CVD_40q30_Age!$G$2:$G$10401,30)))</f>
        <v>9.6716024740622242</v>
      </c>
      <c r="J44" s="30">
        <f t="shared" si="0"/>
        <v>9.7108313548631369</v>
      </c>
      <c r="K44" s="30">
        <f t="shared" si="1"/>
        <v>3.9228880800912691E-2</v>
      </c>
      <c r="L44" s="28">
        <f t="shared" si="2"/>
        <v>0.40397036430116828</v>
      </c>
      <c r="M44" s="34">
        <v>9.6716024740622295</v>
      </c>
      <c r="N44" s="16" t="str">
        <f t="shared" si="3"/>
        <v>match</v>
      </c>
    </row>
    <row r="45" spans="1:14" ht="27.6">
      <c r="A45" t="s">
        <v>164</v>
      </c>
      <c r="B45" t="s">
        <v>228</v>
      </c>
      <c r="C45" s="14" t="s">
        <v>230</v>
      </c>
      <c r="D45" t="s">
        <v>456</v>
      </c>
      <c r="G45" t="s">
        <v>474</v>
      </c>
      <c r="H45" s="20">
        <v>2042</v>
      </c>
      <c r="I45" s="30">
        <f>100*(1-(SUMIFS(CVD_40q30_Age!$M$2:$M$10401,CVD_40q30_Age!$A$2:$A$10401,A45,CVD_40q30_Age!$B$2:$B$10401,B45,CVD_40q30_Age!$E$2:$E$10401,G45,CVD_40q30_Age!$F$2:$F$10401,H45,CVD_40q30_Age!$G$2:$G$10401,69))/(SUMIFS(CVD_40q30_Age!$L$2:$L$10401,CVD_40q30_Age!$A$2:$A$10401,A45,CVD_40q30_Age!$B$2:$B$10401,B45,CVD_40q30_Age!$E$2:$E$10401,G45,CVD_40q30_Age!$F$2:$F$10401,H45,CVD_40q30_Age!$G$2:$G$10401,30)))</f>
        <v>9.5826124584700967</v>
      </c>
      <c r="J45" s="30">
        <f t="shared" si="0"/>
        <v>9.6236320982594492</v>
      </c>
      <c r="K45" s="30">
        <f t="shared" si="1"/>
        <v>4.1019639789352524E-2</v>
      </c>
      <c r="L45" s="28">
        <f t="shared" si="2"/>
        <v>0.42623865262650079</v>
      </c>
      <c r="M45" s="34">
        <v>9.5826124584701091</v>
      </c>
      <c r="N45" s="16" t="str">
        <f t="shared" si="3"/>
        <v>match</v>
      </c>
    </row>
    <row r="46" spans="1:14" ht="27.6">
      <c r="A46" t="s">
        <v>164</v>
      </c>
      <c r="B46" t="s">
        <v>228</v>
      </c>
      <c r="C46" s="14" t="s">
        <v>230</v>
      </c>
      <c r="D46" t="s">
        <v>456</v>
      </c>
      <c r="G46" t="s">
        <v>474</v>
      </c>
      <c r="H46" s="20">
        <v>2043</v>
      </c>
      <c r="I46" s="30">
        <f>100*(1-(SUMIFS(CVD_40q30_Age!$M$2:$M$10401,CVD_40q30_Age!$A$2:$A$10401,A46,CVD_40q30_Age!$B$2:$B$10401,B46,CVD_40q30_Age!$E$2:$E$10401,G46,CVD_40q30_Age!$F$2:$F$10401,H46,CVD_40q30_Age!$G$2:$G$10401,69))/(SUMIFS(CVD_40q30_Age!$L$2:$L$10401,CVD_40q30_Age!$A$2:$A$10401,A46,CVD_40q30_Age!$B$2:$B$10401,B46,CVD_40q30_Age!$E$2:$E$10401,G46,CVD_40q30_Age!$F$2:$F$10401,H46,CVD_40q30_Age!$G$2:$G$10401,30)))</f>
        <v>9.4970282417754621</v>
      </c>
      <c r="J46" s="30">
        <f t="shared" si="0"/>
        <v>9.5398334683556403</v>
      </c>
      <c r="K46" s="30">
        <f t="shared" si="1"/>
        <v>4.2805226580178157E-2</v>
      </c>
      <c r="L46" s="28">
        <f t="shared" si="2"/>
        <v>0.44869993508970968</v>
      </c>
      <c r="M46" s="34">
        <v>9.4970282417754497</v>
      </c>
      <c r="N46" s="16" t="str">
        <f t="shared" si="3"/>
        <v>match</v>
      </c>
    </row>
    <row r="47" spans="1:14" ht="27.6">
      <c r="A47" t="s">
        <v>164</v>
      </c>
      <c r="B47" t="s">
        <v>228</v>
      </c>
      <c r="C47" s="14" t="s">
        <v>230</v>
      </c>
      <c r="D47" t="s">
        <v>456</v>
      </c>
      <c r="G47" t="s">
        <v>474</v>
      </c>
      <c r="H47" s="20">
        <v>2044</v>
      </c>
      <c r="I47" s="30">
        <f>100*(1-(SUMIFS(CVD_40q30_Age!$M$2:$M$10401,CVD_40q30_Age!$A$2:$A$10401,A47,CVD_40q30_Age!$B$2:$B$10401,B47,CVD_40q30_Age!$E$2:$E$10401,G47,CVD_40q30_Age!$F$2:$F$10401,H47,CVD_40q30_Age!$G$2:$G$10401,69))/(SUMIFS(CVD_40q30_Age!$L$2:$L$10401,CVD_40q30_Age!$A$2:$A$10401,A47,CVD_40q30_Age!$B$2:$B$10401,B47,CVD_40q30_Age!$E$2:$E$10401,G47,CVD_40q30_Age!$F$2:$F$10401,H47,CVD_40q30_Age!$G$2:$G$10401,30)))</f>
        <v>9.416952782046927</v>
      </c>
      <c r="J47" s="30">
        <f t="shared" si="0"/>
        <v>9.4615502254039257</v>
      </c>
      <c r="K47" s="30">
        <f t="shared" si="1"/>
        <v>4.4597443356998667E-2</v>
      </c>
      <c r="L47" s="28">
        <f t="shared" si="2"/>
        <v>0.47135450633931125</v>
      </c>
      <c r="M47" s="34">
        <v>9.4169527820469394</v>
      </c>
      <c r="N47" s="16" t="str">
        <f t="shared" si="3"/>
        <v>match</v>
      </c>
    </row>
    <row r="48" spans="1:14" ht="27.6">
      <c r="A48" t="s">
        <v>164</v>
      </c>
      <c r="B48" t="s">
        <v>228</v>
      </c>
      <c r="C48" s="14" t="s">
        <v>230</v>
      </c>
      <c r="D48" t="s">
        <v>456</v>
      </c>
      <c r="G48" t="s">
        <v>474</v>
      </c>
      <c r="H48" s="20">
        <v>2045</v>
      </c>
      <c r="I48" s="30">
        <f>100*(1-(SUMIFS(CVD_40q30_Age!$M$2:$M$10401,CVD_40q30_Age!$A$2:$A$10401,A48,CVD_40q30_Age!$B$2:$B$10401,B48,CVD_40q30_Age!$E$2:$E$10401,G48,CVD_40q30_Age!$F$2:$F$10401,H48,CVD_40q30_Age!$G$2:$G$10401,69))/(SUMIFS(CVD_40q30_Age!$L$2:$L$10401,CVD_40q30_Age!$A$2:$A$10401,A48,CVD_40q30_Age!$B$2:$B$10401,B48,CVD_40q30_Age!$E$2:$E$10401,G48,CVD_40q30_Age!$F$2:$F$10401,H48,CVD_40q30_Age!$G$2:$G$10401,30)))</f>
        <v>9.3450481781889536</v>
      </c>
      <c r="J48" s="30">
        <f t="shared" si="0"/>
        <v>9.3914575791279375</v>
      </c>
      <c r="K48" s="30">
        <f t="shared" si="1"/>
        <v>4.6409400938983936E-2</v>
      </c>
      <c r="L48" s="28">
        <f t="shared" si="2"/>
        <v>0.49416611370450736</v>
      </c>
      <c r="M48" s="34">
        <v>9.3450481781889607</v>
      </c>
      <c r="N48" s="16" t="str">
        <f t="shared" si="3"/>
        <v>match</v>
      </c>
    </row>
    <row r="49" spans="1:14" ht="27.6">
      <c r="A49" t="s">
        <v>164</v>
      </c>
      <c r="B49" t="s">
        <v>228</v>
      </c>
      <c r="C49" s="14" t="s">
        <v>230</v>
      </c>
      <c r="D49" t="s">
        <v>456</v>
      </c>
      <c r="G49" t="s">
        <v>474</v>
      </c>
      <c r="H49" s="20">
        <v>2046</v>
      </c>
      <c r="I49" s="30">
        <f>100*(1-(SUMIFS(CVD_40q30_Age!$M$2:$M$10401,CVD_40q30_Age!$A$2:$A$10401,A49,CVD_40q30_Age!$B$2:$B$10401,B49,CVD_40q30_Age!$E$2:$E$10401,G49,CVD_40q30_Age!$F$2:$F$10401,H49,CVD_40q30_Age!$G$2:$G$10401,69))/(SUMIFS(CVD_40q30_Age!$L$2:$L$10401,CVD_40q30_Age!$A$2:$A$10401,A49,CVD_40q30_Age!$B$2:$B$10401,B49,CVD_40q30_Age!$E$2:$E$10401,G49,CVD_40q30_Age!$F$2:$F$10401,H49,CVD_40q30_Age!$G$2:$G$10401,30)))</f>
        <v>9.2774981972870147</v>
      </c>
      <c r="J49" s="30">
        <f t="shared" si="0"/>
        <v>9.3257242143741195</v>
      </c>
      <c r="K49" s="30">
        <f t="shared" si="1"/>
        <v>4.8226017087104722E-2</v>
      </c>
      <c r="L49" s="28">
        <f t="shared" si="2"/>
        <v>0.51712892187795978</v>
      </c>
      <c r="M49" s="34">
        <v>9.2774981972870094</v>
      </c>
      <c r="N49" s="16" t="str">
        <f t="shared" si="3"/>
        <v>match</v>
      </c>
    </row>
    <row r="50" spans="1:14" ht="27.6">
      <c r="A50" t="s">
        <v>164</v>
      </c>
      <c r="B50" t="s">
        <v>228</v>
      </c>
      <c r="C50" s="14" t="s">
        <v>230</v>
      </c>
      <c r="D50" t="s">
        <v>456</v>
      </c>
      <c r="G50" t="s">
        <v>474</v>
      </c>
      <c r="H50" s="20">
        <v>2047</v>
      </c>
      <c r="I50" s="30">
        <f>100*(1-(SUMIFS(CVD_40q30_Age!$M$2:$M$10401,CVD_40q30_Age!$A$2:$A$10401,A50,CVD_40q30_Age!$B$2:$B$10401,B50,CVD_40q30_Age!$E$2:$E$10401,G50,CVD_40q30_Age!$F$2:$F$10401,H50,CVD_40q30_Age!$G$2:$G$10401,69))/(SUMIFS(CVD_40q30_Age!$L$2:$L$10401,CVD_40q30_Age!$A$2:$A$10401,A50,CVD_40q30_Age!$B$2:$B$10401,B50,CVD_40q30_Age!$E$2:$E$10401,G50,CVD_40q30_Age!$F$2:$F$10401,H50,CVD_40q30_Age!$G$2:$G$10401,30)))</f>
        <v>9.2127456745977341</v>
      </c>
      <c r="J50" s="30">
        <f t="shared" si="0"/>
        <v>9.2627864020676132</v>
      </c>
      <c r="K50" s="30">
        <f t="shared" si="1"/>
        <v>5.0040727469879087E-2</v>
      </c>
      <c r="L50" s="28">
        <f t="shared" si="2"/>
        <v>0.54023406454357126</v>
      </c>
      <c r="M50" s="34">
        <v>9.2127456745977394</v>
      </c>
      <c r="N50" s="16" t="str">
        <f t="shared" si="3"/>
        <v>match</v>
      </c>
    </row>
    <row r="51" spans="1:14" ht="27.6">
      <c r="A51" t="s">
        <v>164</v>
      </c>
      <c r="B51" t="s">
        <v>228</v>
      </c>
      <c r="C51" s="14" t="s">
        <v>230</v>
      </c>
      <c r="D51" t="s">
        <v>456</v>
      </c>
      <c r="G51" t="s">
        <v>474</v>
      </c>
      <c r="H51" s="20">
        <v>2048</v>
      </c>
      <c r="I51" s="30">
        <f>100*(1-(SUMIFS(CVD_40q30_Age!$M$2:$M$10401,CVD_40q30_Age!$A$2:$A$10401,A51,CVD_40q30_Age!$B$2:$B$10401,B51,CVD_40q30_Age!$E$2:$E$10401,G51,CVD_40q30_Age!$F$2:$F$10401,H51,CVD_40q30_Age!$G$2:$G$10401,69))/(SUMIFS(CVD_40q30_Age!$L$2:$L$10401,CVD_40q30_Age!$A$2:$A$10401,A51,CVD_40q30_Age!$B$2:$B$10401,B51,CVD_40q30_Age!$E$2:$E$10401,G51,CVD_40q30_Age!$F$2:$F$10401,H51,CVD_40q30_Age!$G$2:$G$10401,30)))</f>
        <v>9.1470465306544355</v>
      </c>
      <c r="J51" s="30">
        <f t="shared" si="0"/>
        <v>9.1988734353995909</v>
      </c>
      <c r="K51" s="30">
        <f t="shared" si="1"/>
        <v>5.1826904745155389E-2</v>
      </c>
      <c r="L51" s="28">
        <f t="shared" si="2"/>
        <v>0.5634049115809372</v>
      </c>
      <c r="M51" s="34">
        <v>9.1470465306544408</v>
      </c>
      <c r="N51" s="16" t="str">
        <f t="shared" si="3"/>
        <v>match</v>
      </c>
    </row>
    <row r="52" spans="1:14" ht="27.6">
      <c r="A52" t="s">
        <v>164</v>
      </c>
      <c r="B52" t="s">
        <v>228</v>
      </c>
      <c r="C52" s="14" t="s">
        <v>230</v>
      </c>
      <c r="D52" t="s">
        <v>456</v>
      </c>
      <c r="G52" t="s">
        <v>474</v>
      </c>
      <c r="H52" s="20">
        <v>2049</v>
      </c>
      <c r="I52" s="30">
        <f>100*(1-(SUMIFS(CVD_40q30_Age!$M$2:$M$10401,CVD_40q30_Age!$A$2:$A$10401,A52,CVD_40q30_Age!$B$2:$B$10401,B52,CVD_40q30_Age!$E$2:$E$10401,G52,CVD_40q30_Age!$F$2:$F$10401,H52,CVD_40q30_Age!$G$2:$G$10401,69))/(SUMIFS(CVD_40q30_Age!$L$2:$L$10401,CVD_40q30_Age!$A$2:$A$10401,A52,CVD_40q30_Age!$B$2:$B$10401,B52,CVD_40q30_Age!$E$2:$E$10401,G52,CVD_40q30_Age!$F$2:$F$10401,H52,CVD_40q30_Age!$G$2:$G$10401,30)))</f>
        <v>9.0867068253815741</v>
      </c>
      <c r="J52" s="30">
        <f t="shared" si="0"/>
        <v>9.1403407788967819</v>
      </c>
      <c r="K52" s="30">
        <f t="shared" si="1"/>
        <v>5.3633953515207722E-2</v>
      </c>
      <c r="L52" s="28">
        <f t="shared" si="2"/>
        <v>0.58678286524106182</v>
      </c>
      <c r="M52" s="34">
        <v>9.0867068253816008</v>
      </c>
      <c r="N52" s="16" t="str">
        <f t="shared" si="3"/>
        <v>match</v>
      </c>
    </row>
    <row r="53" spans="1:14" ht="27.6">
      <c r="A53" t="s">
        <v>164</v>
      </c>
      <c r="B53" t="s">
        <v>228</v>
      </c>
      <c r="C53" s="14" t="s">
        <v>230</v>
      </c>
      <c r="D53" t="s">
        <v>456</v>
      </c>
      <c r="G53" t="s">
        <v>474</v>
      </c>
      <c r="H53" s="20">
        <v>2050</v>
      </c>
      <c r="I53" s="30">
        <f>100*(1-(SUMIFS(CVD_40q30_Age!$M$2:$M$10401,CVD_40q30_Age!$A$2:$A$10401,A53,CVD_40q30_Age!$B$2:$B$10401,B53,CVD_40q30_Age!$E$2:$E$10401,G53,CVD_40q30_Age!$F$2:$F$10401,H53,CVD_40q30_Age!$G$2:$G$10401,69))/(SUMIFS(CVD_40q30_Age!$L$2:$L$10401,CVD_40q30_Age!$A$2:$A$10401,A53,CVD_40q30_Age!$B$2:$B$10401,B53,CVD_40q30_Age!$E$2:$E$10401,G53,CVD_40q30_Age!$F$2:$F$10401,H53,CVD_40q30_Age!$G$2:$G$10401,30)))</f>
        <v>9.0281822077890048</v>
      </c>
      <c r="J53" s="30">
        <f t="shared" si="0"/>
        <v>9.0836246402182788</v>
      </c>
      <c r="K53" s="30">
        <f t="shared" si="1"/>
        <v>5.5442432429273936E-2</v>
      </c>
      <c r="L53" s="28">
        <f t="shared" si="2"/>
        <v>0.61035582848502268</v>
      </c>
      <c r="M53" s="34">
        <v>9.0281822077889906</v>
      </c>
      <c r="N53" s="16" t="str">
        <f t="shared" si="3"/>
        <v>match</v>
      </c>
    </row>
    <row r="54" spans="1:14" ht="27.6">
      <c r="A54" t="s">
        <v>164</v>
      </c>
      <c r="B54" t="s">
        <v>242</v>
      </c>
      <c r="C54" s="14" t="s">
        <v>244</v>
      </c>
      <c r="D54" t="s">
        <v>456</v>
      </c>
      <c r="G54" t="s">
        <v>474</v>
      </c>
      <c r="H54" s="20">
        <v>2025</v>
      </c>
      <c r="I54" s="30">
        <f>100*(1-(SUMIFS(CVD_40q30_Age!$M$2:$M$10401,CVD_40q30_Age!$A$2:$A$10401,A54,CVD_40q30_Age!$B$2:$B$10401,B54,CVD_40q30_Age!$E$2:$E$10401,G54,CVD_40q30_Age!$F$2:$F$10401,H54,CVD_40q30_Age!$G$2:$G$10401,69))/(SUMIFS(CVD_40q30_Age!$L$2:$L$10401,CVD_40q30_Age!$A$2:$A$10401,A54,CVD_40q30_Age!$B$2:$B$10401,B54,CVD_40q30_Age!$E$2:$E$10401,G54,CVD_40q30_Age!$F$2:$F$10401,H54,CVD_40q30_Age!$G$2:$G$10401,30)))</f>
        <v>14.497719937814091</v>
      </c>
      <c r="J54" s="30">
        <f t="shared" si="0"/>
        <v>14.504478096478934</v>
      </c>
      <c r="K54" s="30">
        <f t="shared" si="1"/>
        <v>6.7581586648426395E-3</v>
      </c>
      <c r="L54" s="28">
        <f t="shared" si="2"/>
        <v>4.6593601092639318E-2</v>
      </c>
      <c r="M54" s="34">
        <v>14.4977199378141</v>
      </c>
      <c r="N54" s="16" t="str">
        <f t="shared" si="3"/>
        <v>match</v>
      </c>
    </row>
    <row r="55" spans="1:14" ht="27.6">
      <c r="A55" t="s">
        <v>164</v>
      </c>
      <c r="B55" t="s">
        <v>242</v>
      </c>
      <c r="C55" s="14" t="s">
        <v>244</v>
      </c>
      <c r="D55" t="s">
        <v>456</v>
      </c>
      <c r="G55" t="s">
        <v>474</v>
      </c>
      <c r="H55" s="20">
        <v>2026</v>
      </c>
      <c r="I55" s="30">
        <f>100*(1-(SUMIFS(CVD_40q30_Age!$M$2:$M$10401,CVD_40q30_Age!$A$2:$A$10401,A55,CVD_40q30_Age!$B$2:$B$10401,B55,CVD_40q30_Age!$E$2:$E$10401,G55,CVD_40q30_Age!$F$2:$F$10401,H55,CVD_40q30_Age!$G$2:$G$10401,69))/(SUMIFS(CVD_40q30_Age!$L$2:$L$10401,CVD_40q30_Age!$A$2:$A$10401,A55,CVD_40q30_Age!$B$2:$B$10401,B55,CVD_40q30_Age!$E$2:$E$10401,G55,CVD_40q30_Age!$F$2:$F$10401,H55,CVD_40q30_Age!$G$2:$G$10401,30)))</f>
        <v>13.728095735716595</v>
      </c>
      <c r="J55" s="30">
        <f t="shared" si="0"/>
        <v>13.740525678765547</v>
      </c>
      <c r="K55" s="30">
        <f t="shared" si="1"/>
        <v>1.2429943048951841E-2</v>
      </c>
      <c r="L55" s="28">
        <f t="shared" si="2"/>
        <v>9.0461917830123015E-2</v>
      </c>
      <c r="M55" s="34">
        <v>13.7280957357166</v>
      </c>
      <c r="N55" s="16" t="str">
        <f t="shared" si="3"/>
        <v>match</v>
      </c>
    </row>
    <row r="56" spans="1:14" ht="27.6">
      <c r="A56" t="s">
        <v>164</v>
      </c>
      <c r="B56" t="s">
        <v>242</v>
      </c>
      <c r="C56" s="14" t="s">
        <v>244</v>
      </c>
      <c r="D56" t="s">
        <v>456</v>
      </c>
      <c r="G56" t="s">
        <v>474</v>
      </c>
      <c r="H56" s="20">
        <v>2027</v>
      </c>
      <c r="I56" s="30">
        <f>100*(1-(SUMIFS(CVD_40q30_Age!$M$2:$M$10401,CVD_40q30_Age!$A$2:$A$10401,A56,CVD_40q30_Age!$B$2:$B$10401,B56,CVD_40q30_Age!$E$2:$E$10401,G56,CVD_40q30_Age!$F$2:$F$10401,H56,CVD_40q30_Age!$G$2:$G$10401,69))/(SUMIFS(CVD_40q30_Age!$L$2:$L$10401,CVD_40q30_Age!$A$2:$A$10401,A56,CVD_40q30_Age!$B$2:$B$10401,B56,CVD_40q30_Age!$E$2:$E$10401,G56,CVD_40q30_Age!$F$2:$F$10401,H56,CVD_40q30_Age!$G$2:$G$10401,30)))</f>
        <v>13.080826270517976</v>
      </c>
      <c r="J56" s="30">
        <f t="shared" si="0"/>
        <v>13.0981162251657</v>
      </c>
      <c r="K56" s="30">
        <f t="shared" si="1"/>
        <v>1.7289954647724315E-2</v>
      </c>
      <c r="L56" s="28">
        <f t="shared" si="2"/>
        <v>0.13200336865620985</v>
      </c>
      <c r="M56" s="34">
        <v>13.080826270517999</v>
      </c>
      <c r="N56" s="16" t="str">
        <f t="shared" si="3"/>
        <v>match</v>
      </c>
    </row>
    <row r="57" spans="1:14" ht="27.6">
      <c r="A57" t="s">
        <v>164</v>
      </c>
      <c r="B57" t="s">
        <v>242</v>
      </c>
      <c r="C57" s="14" t="s">
        <v>244</v>
      </c>
      <c r="D57" t="s">
        <v>456</v>
      </c>
      <c r="G57" t="s">
        <v>474</v>
      </c>
      <c r="H57" s="20">
        <v>2028</v>
      </c>
      <c r="I57" s="30">
        <f>100*(1-(SUMIFS(CVD_40q30_Age!$M$2:$M$10401,CVD_40q30_Age!$A$2:$A$10401,A57,CVD_40q30_Age!$B$2:$B$10401,B57,CVD_40q30_Age!$E$2:$E$10401,G57,CVD_40q30_Age!$F$2:$F$10401,H57,CVD_40q30_Age!$G$2:$G$10401,69))/(SUMIFS(CVD_40q30_Age!$L$2:$L$10401,CVD_40q30_Age!$A$2:$A$10401,A57,CVD_40q30_Age!$B$2:$B$10401,B57,CVD_40q30_Age!$E$2:$E$10401,G57,CVD_40q30_Age!$F$2:$F$10401,H57,CVD_40q30_Age!$G$2:$G$10401,30)))</f>
        <v>12.542000429626821</v>
      </c>
      <c r="J57" s="30">
        <f t="shared" si="0"/>
        <v>12.563550684100155</v>
      </c>
      <c r="K57" s="30">
        <f t="shared" si="1"/>
        <v>2.1550254473334363E-2</v>
      </c>
      <c r="L57" s="28">
        <f t="shared" si="2"/>
        <v>0.17152996804165691</v>
      </c>
      <c r="M57" s="34">
        <v>12.5420004296268</v>
      </c>
      <c r="N57" s="16" t="str">
        <f t="shared" si="3"/>
        <v>match</v>
      </c>
    </row>
    <row r="58" spans="1:14" ht="27.6">
      <c r="A58" t="s">
        <v>164</v>
      </c>
      <c r="B58" t="s">
        <v>242</v>
      </c>
      <c r="C58" s="14" t="s">
        <v>244</v>
      </c>
      <c r="D58" t="s">
        <v>456</v>
      </c>
      <c r="G58" t="s">
        <v>474</v>
      </c>
      <c r="H58" s="20">
        <v>2029</v>
      </c>
      <c r="I58" s="30">
        <f>100*(1-(SUMIFS(CVD_40q30_Age!$M$2:$M$10401,CVD_40q30_Age!$A$2:$A$10401,A58,CVD_40q30_Age!$B$2:$B$10401,B58,CVD_40q30_Age!$E$2:$E$10401,G58,CVD_40q30_Age!$F$2:$F$10401,H58,CVD_40q30_Age!$G$2:$G$10401,69))/(SUMIFS(CVD_40q30_Age!$L$2:$L$10401,CVD_40q30_Age!$A$2:$A$10401,A58,CVD_40q30_Age!$B$2:$B$10401,B58,CVD_40q30_Age!$E$2:$E$10401,G58,CVD_40q30_Age!$F$2:$F$10401,H58,CVD_40q30_Age!$G$2:$G$10401,30)))</f>
        <v>12.092374391079975</v>
      </c>
      <c r="J58" s="30">
        <f t="shared" si="0"/>
        <v>12.117750377397552</v>
      </c>
      <c r="K58" s="30">
        <f t="shared" si="1"/>
        <v>2.5375986317577315E-2</v>
      </c>
      <c r="L58" s="28">
        <f t="shared" si="2"/>
        <v>0.20941169381496325</v>
      </c>
      <c r="M58" s="34">
        <v>12.09237439108</v>
      </c>
      <c r="N58" s="16" t="str">
        <f t="shared" si="3"/>
        <v>match</v>
      </c>
    </row>
    <row r="59" spans="1:14" ht="27.6">
      <c r="A59" t="s">
        <v>164</v>
      </c>
      <c r="B59" t="s">
        <v>242</v>
      </c>
      <c r="C59" s="14" t="s">
        <v>244</v>
      </c>
      <c r="D59" t="s">
        <v>456</v>
      </c>
      <c r="G59" t="s">
        <v>474</v>
      </c>
      <c r="H59" s="20">
        <v>2030</v>
      </c>
      <c r="I59" s="30">
        <f>100*(1-(SUMIFS(CVD_40q30_Age!$M$2:$M$10401,CVD_40q30_Age!$A$2:$A$10401,A59,CVD_40q30_Age!$B$2:$B$10401,B59,CVD_40q30_Age!$E$2:$E$10401,G59,CVD_40q30_Age!$F$2:$F$10401,H59,CVD_40q30_Age!$G$2:$G$10401,69))/(SUMIFS(CVD_40q30_Age!$L$2:$L$10401,CVD_40q30_Age!$A$2:$A$10401,A59,CVD_40q30_Age!$B$2:$B$10401,B59,CVD_40q30_Age!$E$2:$E$10401,G59,CVD_40q30_Age!$F$2:$F$10401,H59,CVD_40q30_Age!$G$2:$G$10401,30)))</f>
        <v>11.718070459307883</v>
      </c>
      <c r="J59" s="30">
        <f t="shared" si="0"/>
        <v>11.746930285566382</v>
      </c>
      <c r="K59" s="30">
        <f t="shared" si="1"/>
        <v>2.88598262584987E-2</v>
      </c>
      <c r="L59" s="28">
        <f t="shared" si="2"/>
        <v>0.2456797270173568</v>
      </c>
      <c r="M59" s="34">
        <v>11.718070459307899</v>
      </c>
      <c r="N59" s="16" t="str">
        <f t="shared" si="3"/>
        <v>match</v>
      </c>
    </row>
    <row r="60" spans="1:14" ht="27.6">
      <c r="A60" t="s">
        <v>164</v>
      </c>
      <c r="B60" t="s">
        <v>242</v>
      </c>
      <c r="C60" s="14" t="s">
        <v>244</v>
      </c>
      <c r="D60" t="s">
        <v>456</v>
      </c>
      <c r="G60" t="s">
        <v>474</v>
      </c>
      <c r="H60" s="20">
        <v>2031</v>
      </c>
      <c r="I60" s="30">
        <f>100*(1-(SUMIFS(CVD_40q30_Age!$M$2:$M$10401,CVD_40q30_Age!$A$2:$A$10401,A60,CVD_40q30_Age!$B$2:$B$10401,B60,CVD_40q30_Age!$E$2:$E$10401,G60,CVD_40q30_Age!$F$2:$F$10401,H60,CVD_40q30_Age!$G$2:$G$10401,69))/(SUMIFS(CVD_40q30_Age!$L$2:$L$10401,CVD_40q30_Age!$A$2:$A$10401,A60,CVD_40q30_Age!$B$2:$B$10401,B60,CVD_40q30_Age!$E$2:$E$10401,G60,CVD_40q30_Age!$F$2:$F$10401,H60,CVD_40q30_Age!$G$2:$G$10401,30)))</f>
        <v>11.381037296527008</v>
      </c>
      <c r="J60" s="30">
        <f t="shared" si="0"/>
        <v>11.413096504740295</v>
      </c>
      <c r="K60" s="30">
        <f t="shared" si="1"/>
        <v>3.2059208213286894E-2</v>
      </c>
      <c r="L60" s="28">
        <f t="shared" si="2"/>
        <v>0.28089842401640502</v>
      </c>
      <c r="M60" s="34">
        <v>11.381037296526999</v>
      </c>
      <c r="N60" s="16" t="str">
        <f t="shared" si="3"/>
        <v>match</v>
      </c>
    </row>
    <row r="61" spans="1:14" ht="27.6">
      <c r="A61" t="s">
        <v>164</v>
      </c>
      <c r="B61" t="s">
        <v>242</v>
      </c>
      <c r="C61" s="14" t="s">
        <v>244</v>
      </c>
      <c r="D61" t="s">
        <v>456</v>
      </c>
      <c r="G61" t="s">
        <v>474</v>
      </c>
      <c r="H61" s="20">
        <v>2032</v>
      </c>
      <c r="I61" s="30">
        <f>100*(1-(SUMIFS(CVD_40q30_Age!$M$2:$M$10401,CVD_40q30_Age!$A$2:$A$10401,A61,CVD_40q30_Age!$B$2:$B$10401,B61,CVD_40q30_Age!$E$2:$E$10401,G61,CVD_40q30_Age!$F$2:$F$10401,H61,CVD_40q30_Age!$G$2:$G$10401,69))/(SUMIFS(CVD_40q30_Age!$L$2:$L$10401,CVD_40q30_Age!$A$2:$A$10401,A61,CVD_40q30_Age!$B$2:$B$10401,B61,CVD_40q30_Age!$E$2:$E$10401,G61,CVD_40q30_Age!$F$2:$F$10401,H61,CVD_40q30_Age!$G$2:$G$10401,30)))</f>
        <v>11.080342096649398</v>
      </c>
      <c r="J61" s="30">
        <f t="shared" si="0"/>
        <v>11.115398460624116</v>
      </c>
      <c r="K61" s="30">
        <f t="shared" si="1"/>
        <v>3.5056363974717897E-2</v>
      </c>
      <c r="L61" s="28">
        <f t="shared" si="2"/>
        <v>0.31538558063306282</v>
      </c>
      <c r="M61" s="34">
        <v>11.0803420966494</v>
      </c>
      <c r="N61" s="16" t="str">
        <f t="shared" si="3"/>
        <v>match</v>
      </c>
    </row>
    <row r="62" spans="1:14" ht="27.6">
      <c r="A62" t="s">
        <v>164</v>
      </c>
      <c r="B62" t="s">
        <v>242</v>
      </c>
      <c r="C62" s="14" t="s">
        <v>244</v>
      </c>
      <c r="D62" t="s">
        <v>456</v>
      </c>
      <c r="G62" t="s">
        <v>474</v>
      </c>
      <c r="H62" s="20">
        <v>2033</v>
      </c>
      <c r="I62" s="30">
        <f>100*(1-(SUMIFS(CVD_40q30_Age!$M$2:$M$10401,CVD_40q30_Age!$A$2:$A$10401,A62,CVD_40q30_Age!$B$2:$B$10401,B62,CVD_40q30_Age!$E$2:$E$10401,G62,CVD_40q30_Age!$F$2:$F$10401,H62,CVD_40q30_Age!$G$2:$G$10401,69))/(SUMIFS(CVD_40q30_Age!$L$2:$L$10401,CVD_40q30_Age!$A$2:$A$10401,A62,CVD_40q30_Age!$B$2:$B$10401,B62,CVD_40q30_Age!$E$2:$E$10401,G62,CVD_40q30_Age!$F$2:$F$10401,H62,CVD_40q30_Age!$G$2:$G$10401,30)))</f>
        <v>10.813570758392432</v>
      </c>
      <c r="J62" s="30">
        <f t="shared" si="0"/>
        <v>10.851472170226694</v>
      </c>
      <c r="K62" s="30">
        <f t="shared" si="1"/>
        <v>3.7901411834262433E-2</v>
      </c>
      <c r="L62" s="28">
        <f t="shared" si="2"/>
        <v>0.34927437715089904</v>
      </c>
      <c r="M62" s="34">
        <v>10.8135707583924</v>
      </c>
      <c r="N62" s="16" t="str">
        <f t="shared" si="3"/>
        <v>match</v>
      </c>
    </row>
    <row r="63" spans="1:14" ht="27.6">
      <c r="A63" t="s">
        <v>164</v>
      </c>
      <c r="B63" t="s">
        <v>242</v>
      </c>
      <c r="C63" s="14" t="s">
        <v>244</v>
      </c>
      <c r="D63" t="s">
        <v>456</v>
      </c>
      <c r="G63" t="s">
        <v>474</v>
      </c>
      <c r="H63" s="20">
        <v>2034</v>
      </c>
      <c r="I63" s="30">
        <f>100*(1-(SUMIFS(CVD_40q30_Age!$M$2:$M$10401,CVD_40q30_Age!$A$2:$A$10401,A63,CVD_40q30_Age!$B$2:$B$10401,B63,CVD_40q30_Age!$E$2:$E$10401,G63,CVD_40q30_Age!$F$2:$F$10401,H63,CVD_40q30_Age!$G$2:$G$10401,69))/(SUMIFS(CVD_40q30_Age!$L$2:$L$10401,CVD_40q30_Age!$A$2:$A$10401,A63,CVD_40q30_Age!$B$2:$B$10401,B63,CVD_40q30_Age!$E$2:$E$10401,G63,CVD_40q30_Age!$F$2:$F$10401,H63,CVD_40q30_Age!$G$2:$G$10401,30)))</f>
        <v>10.585082568812322</v>
      </c>
      <c r="J63" s="30">
        <f t="shared" si="0"/>
        <v>10.625758395811735</v>
      </c>
      <c r="K63" s="30">
        <f t="shared" si="1"/>
        <v>4.0675826999413189E-2</v>
      </c>
      <c r="L63" s="28">
        <f t="shared" si="2"/>
        <v>0.38280398898817458</v>
      </c>
      <c r="M63" s="34">
        <v>10.5850825688123</v>
      </c>
      <c r="N63" s="16" t="str">
        <f t="shared" si="3"/>
        <v>match</v>
      </c>
    </row>
    <row r="64" spans="1:14" ht="27.6">
      <c r="A64" t="s">
        <v>164</v>
      </c>
      <c r="B64" t="s">
        <v>242</v>
      </c>
      <c r="C64" s="14" t="s">
        <v>244</v>
      </c>
      <c r="D64" t="s">
        <v>456</v>
      </c>
      <c r="G64" t="s">
        <v>474</v>
      </c>
      <c r="H64" s="20">
        <v>2035</v>
      </c>
      <c r="I64" s="30">
        <f>100*(1-(SUMIFS(CVD_40q30_Age!$M$2:$M$10401,CVD_40q30_Age!$A$2:$A$10401,A64,CVD_40q30_Age!$B$2:$B$10401,B64,CVD_40q30_Age!$E$2:$E$10401,G64,CVD_40q30_Age!$F$2:$F$10401,H64,CVD_40q30_Age!$G$2:$G$10401,69))/(SUMIFS(CVD_40q30_Age!$L$2:$L$10401,CVD_40q30_Age!$A$2:$A$10401,A64,CVD_40q30_Age!$B$2:$B$10401,B64,CVD_40q30_Age!$E$2:$E$10401,G64,CVD_40q30_Age!$F$2:$F$10401,H64,CVD_40q30_Age!$G$2:$G$10401,30)))</f>
        <v>10.387701098576985</v>
      </c>
      <c r="J64" s="30">
        <f t="shared" si="0"/>
        <v>10.431087930714511</v>
      </c>
      <c r="K64" s="30">
        <f t="shared" si="1"/>
        <v>4.338683213752681E-2</v>
      </c>
      <c r="L64" s="28">
        <f t="shared" si="2"/>
        <v>0.41593774710472492</v>
      </c>
      <c r="M64" s="34">
        <v>10.387701098577001</v>
      </c>
      <c r="N64" s="16" t="str">
        <f t="shared" si="3"/>
        <v>match</v>
      </c>
    </row>
    <row r="65" spans="1:14" ht="27.6">
      <c r="A65" t="s">
        <v>164</v>
      </c>
      <c r="B65" t="s">
        <v>242</v>
      </c>
      <c r="C65" s="14" t="s">
        <v>244</v>
      </c>
      <c r="D65" t="s">
        <v>456</v>
      </c>
      <c r="G65" t="s">
        <v>474</v>
      </c>
      <c r="H65" s="20">
        <v>2036</v>
      </c>
      <c r="I65" s="30">
        <f>100*(1-(SUMIFS(CVD_40q30_Age!$M$2:$M$10401,CVD_40q30_Age!$A$2:$A$10401,A65,CVD_40q30_Age!$B$2:$B$10401,B65,CVD_40q30_Age!$E$2:$E$10401,G65,CVD_40q30_Age!$F$2:$F$10401,H65,CVD_40q30_Age!$G$2:$G$10401,69))/(SUMIFS(CVD_40q30_Age!$L$2:$L$10401,CVD_40q30_Age!$A$2:$A$10401,A65,CVD_40q30_Age!$B$2:$B$10401,B65,CVD_40q30_Age!$E$2:$E$10401,G65,CVD_40q30_Age!$F$2:$F$10401,H65,CVD_40q30_Age!$G$2:$G$10401,30)))</f>
        <v>10.220409978015788</v>
      </c>
      <c r="J65" s="30">
        <f t="shared" si="0"/>
        <v>10.266492979267328</v>
      </c>
      <c r="K65" s="30">
        <f t="shared" si="1"/>
        <v>4.6083001251540523E-2</v>
      </c>
      <c r="L65" s="28">
        <f t="shared" si="2"/>
        <v>0.4488679955716412</v>
      </c>
      <c r="M65" s="34">
        <v>10.2204099780158</v>
      </c>
      <c r="N65" s="16" t="str">
        <f t="shared" si="3"/>
        <v>match</v>
      </c>
    </row>
    <row r="66" spans="1:14" ht="27.6">
      <c r="A66" t="s">
        <v>164</v>
      </c>
      <c r="B66" t="s">
        <v>242</v>
      </c>
      <c r="C66" s="14" t="s">
        <v>244</v>
      </c>
      <c r="D66" t="s">
        <v>456</v>
      </c>
      <c r="G66" t="s">
        <v>474</v>
      </c>
      <c r="H66" s="20">
        <v>2037</v>
      </c>
      <c r="I66" s="30">
        <f>100*(1-(SUMIFS(CVD_40q30_Age!$M$2:$M$10401,CVD_40q30_Age!$A$2:$A$10401,A66,CVD_40q30_Age!$B$2:$B$10401,B66,CVD_40q30_Age!$E$2:$E$10401,G66,CVD_40q30_Age!$F$2:$F$10401,H66,CVD_40q30_Age!$G$2:$G$10401,69))/(SUMIFS(CVD_40q30_Age!$L$2:$L$10401,CVD_40q30_Age!$A$2:$A$10401,A66,CVD_40q30_Age!$B$2:$B$10401,B66,CVD_40q30_Age!$E$2:$E$10401,G66,CVD_40q30_Age!$F$2:$F$10401,H66,CVD_40q30_Age!$G$2:$G$10401,30)))</f>
        <v>10.075294622530039</v>
      </c>
      <c r="J66" s="30">
        <f t="shared" ref="J66:J129" si="4">SUMIFS($I$2:$I$261,$A$2:$A$261,A66,$G$2:$G$261,G66,$H$2:$H$261,H66,$B$2:$B$261,"baseline")</f>
        <v>10.124060477160867</v>
      </c>
      <c r="K66" s="30">
        <f t="shared" ref="K66:K129" si="5">J66-I66</f>
        <v>4.8765854630827832E-2</v>
      </c>
      <c r="L66" s="28">
        <f t="shared" ref="L66:L129" si="6">IF(J66=0,"",100*(J66-I66)/J66)</f>
        <v>0.48168276691787842</v>
      </c>
      <c r="M66" s="34">
        <v>10.07529462253</v>
      </c>
      <c r="N66" s="16" t="str">
        <f t="shared" ref="N66:N129" si="7">IF(ABS(I66-M66)&lt;=0.001,"match","mismatch")</f>
        <v>match</v>
      </c>
    </row>
    <row r="67" spans="1:14" ht="27.6">
      <c r="A67" t="s">
        <v>164</v>
      </c>
      <c r="B67" t="s">
        <v>242</v>
      </c>
      <c r="C67" s="14" t="s">
        <v>244</v>
      </c>
      <c r="D67" t="s">
        <v>456</v>
      </c>
      <c r="G67" t="s">
        <v>474</v>
      </c>
      <c r="H67" s="20">
        <v>2038</v>
      </c>
      <c r="I67" s="30">
        <f>100*(1-(SUMIFS(CVD_40q30_Age!$M$2:$M$10401,CVD_40q30_Age!$A$2:$A$10401,A67,CVD_40q30_Age!$B$2:$B$10401,B67,CVD_40q30_Age!$E$2:$E$10401,G67,CVD_40q30_Age!$F$2:$F$10401,H67,CVD_40q30_Age!$G$2:$G$10401,69))/(SUMIFS(CVD_40q30_Age!$L$2:$L$10401,CVD_40q30_Age!$A$2:$A$10401,A67,CVD_40q30_Age!$B$2:$B$10401,B67,CVD_40q30_Age!$E$2:$E$10401,G67,CVD_40q30_Age!$F$2:$F$10401,H67,CVD_40q30_Age!$G$2:$G$10401,30)))</f>
        <v>9.9497771948014453</v>
      </c>
      <c r="J67" s="30">
        <f t="shared" si="4"/>
        <v>10.001228916146488</v>
      </c>
      <c r="K67" s="30">
        <f t="shared" si="5"/>
        <v>5.14517213450425E-2</v>
      </c>
      <c r="L67" s="28">
        <f t="shared" si="6"/>
        <v>0.51445399136876324</v>
      </c>
      <c r="M67" s="34">
        <v>9.9497771948014204</v>
      </c>
      <c r="N67" s="16" t="str">
        <f t="shared" si="7"/>
        <v>match</v>
      </c>
    </row>
    <row r="68" spans="1:14" ht="27.6">
      <c r="A68" t="s">
        <v>164</v>
      </c>
      <c r="B68" t="s">
        <v>242</v>
      </c>
      <c r="C68" s="14" t="s">
        <v>244</v>
      </c>
      <c r="D68" t="s">
        <v>456</v>
      </c>
      <c r="G68" t="s">
        <v>474</v>
      </c>
      <c r="H68" s="20">
        <v>2039</v>
      </c>
      <c r="I68" s="30">
        <f>100*(1-(SUMIFS(CVD_40q30_Age!$M$2:$M$10401,CVD_40q30_Age!$A$2:$A$10401,A68,CVD_40q30_Age!$B$2:$B$10401,B68,CVD_40q30_Age!$E$2:$E$10401,G68,CVD_40q30_Age!$F$2:$F$10401,H68,CVD_40q30_Age!$G$2:$G$10401,69))/(SUMIFS(CVD_40q30_Age!$L$2:$L$10401,CVD_40q30_Age!$A$2:$A$10401,A68,CVD_40q30_Age!$B$2:$B$10401,B68,CVD_40q30_Age!$E$2:$E$10401,G68,CVD_40q30_Age!$F$2:$F$10401,H68,CVD_40q30_Age!$G$2:$G$10401,30)))</f>
        <v>9.8456458415978396</v>
      </c>
      <c r="J68" s="30">
        <f t="shared" si="4"/>
        <v>9.8998183244627604</v>
      </c>
      <c r="K68" s="30">
        <f t="shared" si="5"/>
        <v>5.4172482864920823E-2</v>
      </c>
      <c r="L68" s="28">
        <f t="shared" si="6"/>
        <v>0.54720683844327656</v>
      </c>
      <c r="M68" s="34">
        <v>9.8456458415978396</v>
      </c>
      <c r="N68" s="16" t="str">
        <f t="shared" si="7"/>
        <v>match</v>
      </c>
    </row>
    <row r="69" spans="1:14" ht="27.6">
      <c r="A69" t="s">
        <v>164</v>
      </c>
      <c r="B69" t="s">
        <v>242</v>
      </c>
      <c r="C69" s="14" t="s">
        <v>244</v>
      </c>
      <c r="D69" t="s">
        <v>456</v>
      </c>
      <c r="G69" t="s">
        <v>474</v>
      </c>
      <c r="H69" s="20">
        <v>2040</v>
      </c>
      <c r="I69" s="30">
        <f>100*(1-(SUMIFS(CVD_40q30_Age!$M$2:$M$10401,CVD_40q30_Age!$A$2:$A$10401,A69,CVD_40q30_Age!$B$2:$B$10401,B69,CVD_40q30_Age!$E$2:$E$10401,G69,CVD_40q30_Age!$F$2:$F$10401,H69,CVD_40q30_Age!$G$2:$G$10401,69))/(SUMIFS(CVD_40q30_Age!$L$2:$L$10401,CVD_40q30_Age!$A$2:$A$10401,A69,CVD_40q30_Age!$B$2:$B$10401,B69,CVD_40q30_Age!$E$2:$E$10401,G69,CVD_40q30_Age!$F$2:$F$10401,H69,CVD_40q30_Age!$G$2:$G$10401,30)))</f>
        <v>9.7451653860494822</v>
      </c>
      <c r="J69" s="30">
        <f t="shared" si="4"/>
        <v>9.8020398428883766</v>
      </c>
      <c r="K69" s="30">
        <f t="shared" si="5"/>
        <v>5.6874456838894361E-2</v>
      </c>
      <c r="L69" s="28">
        <f t="shared" si="6"/>
        <v>0.58023082695545447</v>
      </c>
      <c r="M69" s="34">
        <v>9.7451653860494805</v>
      </c>
      <c r="N69" s="16" t="str">
        <f t="shared" si="7"/>
        <v>match</v>
      </c>
    </row>
    <row r="70" spans="1:14" ht="27.6">
      <c r="A70" t="s">
        <v>164</v>
      </c>
      <c r="B70" t="s">
        <v>242</v>
      </c>
      <c r="C70" s="14" t="s">
        <v>244</v>
      </c>
      <c r="D70" t="s">
        <v>456</v>
      </c>
      <c r="G70" t="s">
        <v>474</v>
      </c>
      <c r="H70" s="20">
        <v>2041</v>
      </c>
      <c r="I70" s="30">
        <f>100*(1-(SUMIFS(CVD_40q30_Age!$M$2:$M$10401,CVD_40q30_Age!$A$2:$A$10401,A70,CVD_40q30_Age!$B$2:$B$10401,B70,CVD_40q30_Age!$E$2:$E$10401,G70,CVD_40q30_Age!$F$2:$F$10401,H70,CVD_40q30_Age!$G$2:$G$10401,69))/(SUMIFS(CVD_40q30_Age!$L$2:$L$10401,CVD_40q30_Age!$A$2:$A$10401,A70,CVD_40q30_Age!$B$2:$B$10401,B70,CVD_40q30_Age!$E$2:$E$10401,G70,CVD_40q30_Age!$F$2:$F$10401,H70,CVD_40q30_Age!$G$2:$G$10401,30)))</f>
        <v>9.6512450844829178</v>
      </c>
      <c r="J70" s="30">
        <f t="shared" si="4"/>
        <v>9.7108313548631369</v>
      </c>
      <c r="K70" s="30">
        <f t="shared" si="5"/>
        <v>5.958627038021902E-2</v>
      </c>
      <c r="L70" s="28">
        <f t="shared" si="6"/>
        <v>0.61360627327111916</v>
      </c>
      <c r="M70" s="34">
        <v>9.6512450844829196</v>
      </c>
      <c r="N70" s="16" t="str">
        <f t="shared" si="7"/>
        <v>match</v>
      </c>
    </row>
    <row r="71" spans="1:14" ht="27.6">
      <c r="A71" t="s">
        <v>164</v>
      </c>
      <c r="B71" t="s">
        <v>242</v>
      </c>
      <c r="C71" s="14" t="s">
        <v>244</v>
      </c>
      <c r="D71" t="s">
        <v>456</v>
      </c>
      <c r="G71" t="s">
        <v>474</v>
      </c>
      <c r="H71" s="20">
        <v>2042</v>
      </c>
      <c r="I71" s="30">
        <f>100*(1-(SUMIFS(CVD_40q30_Age!$M$2:$M$10401,CVD_40q30_Age!$A$2:$A$10401,A71,CVD_40q30_Age!$B$2:$B$10401,B71,CVD_40q30_Age!$E$2:$E$10401,G71,CVD_40q30_Age!$F$2:$F$10401,H71,CVD_40q30_Age!$G$2:$G$10401,69))/(SUMIFS(CVD_40q30_Age!$L$2:$L$10401,CVD_40q30_Age!$A$2:$A$10401,A71,CVD_40q30_Age!$B$2:$B$10401,B71,CVD_40q30_Age!$E$2:$E$10401,G71,CVD_40q30_Age!$F$2:$F$10401,H71,CVD_40q30_Age!$G$2:$G$10401,30)))</f>
        <v>9.5613333769991158</v>
      </c>
      <c r="J71" s="30">
        <f t="shared" si="4"/>
        <v>9.6236320982594492</v>
      </c>
      <c r="K71" s="30">
        <f t="shared" si="5"/>
        <v>6.2298721260333423E-2</v>
      </c>
      <c r="L71" s="28">
        <f t="shared" si="6"/>
        <v>0.64735144303366399</v>
      </c>
      <c r="M71" s="34">
        <v>9.5613333769991193</v>
      </c>
      <c r="N71" s="16" t="str">
        <f t="shared" si="7"/>
        <v>match</v>
      </c>
    </row>
    <row r="72" spans="1:14" ht="27.6">
      <c r="A72" t="s">
        <v>164</v>
      </c>
      <c r="B72" t="s">
        <v>242</v>
      </c>
      <c r="C72" s="14" t="s">
        <v>244</v>
      </c>
      <c r="D72" t="s">
        <v>456</v>
      </c>
      <c r="G72" t="s">
        <v>474</v>
      </c>
      <c r="H72" s="20">
        <v>2043</v>
      </c>
      <c r="I72" s="30">
        <f>100*(1-(SUMIFS(CVD_40q30_Age!$M$2:$M$10401,CVD_40q30_Age!$A$2:$A$10401,A72,CVD_40q30_Age!$B$2:$B$10401,B72,CVD_40q30_Age!$E$2:$E$10401,G72,CVD_40q30_Age!$F$2:$F$10401,H72,CVD_40q30_Age!$G$2:$G$10401,69))/(SUMIFS(CVD_40q30_Age!$L$2:$L$10401,CVD_40q30_Age!$A$2:$A$10401,A72,CVD_40q30_Age!$B$2:$B$10401,B72,CVD_40q30_Age!$E$2:$E$10401,G72,CVD_40q30_Age!$F$2:$F$10401,H72,CVD_40q30_Age!$G$2:$G$10401,30)))</f>
        <v>9.4748242248085308</v>
      </c>
      <c r="J72" s="30">
        <f t="shared" si="4"/>
        <v>9.5398334683556403</v>
      </c>
      <c r="K72" s="30">
        <f t="shared" si="5"/>
        <v>6.5009243547109463E-2</v>
      </c>
      <c r="L72" s="28">
        <f t="shared" si="6"/>
        <v>0.68145050710528765</v>
      </c>
      <c r="M72" s="34">
        <v>9.4748242248085202</v>
      </c>
      <c r="N72" s="16" t="str">
        <f t="shared" si="7"/>
        <v>match</v>
      </c>
    </row>
    <row r="73" spans="1:14" ht="27.6">
      <c r="A73" t="s">
        <v>164</v>
      </c>
      <c r="B73" t="s">
        <v>242</v>
      </c>
      <c r="C73" s="14" t="s">
        <v>244</v>
      </c>
      <c r="D73" t="s">
        <v>456</v>
      </c>
      <c r="G73" t="s">
        <v>474</v>
      </c>
      <c r="H73" s="20">
        <v>2044</v>
      </c>
      <c r="I73" s="30">
        <f>100*(1-(SUMIFS(CVD_40q30_Age!$M$2:$M$10401,CVD_40q30_Age!$A$2:$A$10401,A73,CVD_40q30_Age!$B$2:$B$10401,B73,CVD_40q30_Age!$E$2:$E$10401,G73,CVD_40q30_Age!$F$2:$F$10401,H73,CVD_40q30_Age!$G$2:$G$10401,69))/(SUMIFS(CVD_40q30_Age!$L$2:$L$10401,CVD_40q30_Age!$A$2:$A$10401,A73,CVD_40q30_Age!$B$2:$B$10401,B73,CVD_40q30_Age!$E$2:$E$10401,G73,CVD_40q30_Age!$F$2:$F$10401,H73,CVD_40q30_Age!$G$2:$G$10401,30)))</f>
        <v>9.3938140245349633</v>
      </c>
      <c r="J73" s="30">
        <f t="shared" si="4"/>
        <v>9.4615502254039257</v>
      </c>
      <c r="K73" s="30">
        <f t="shared" si="5"/>
        <v>6.7736200868962371E-2</v>
      </c>
      <c r="L73" s="28">
        <f t="shared" si="6"/>
        <v>0.71591017597827766</v>
      </c>
      <c r="M73" s="34">
        <v>9.3938140245349597</v>
      </c>
      <c r="N73" s="16" t="str">
        <f t="shared" si="7"/>
        <v>match</v>
      </c>
    </row>
    <row r="74" spans="1:14" ht="27.6">
      <c r="A74" t="s">
        <v>164</v>
      </c>
      <c r="B74" t="s">
        <v>242</v>
      </c>
      <c r="C74" s="14" t="s">
        <v>244</v>
      </c>
      <c r="D74" t="s">
        <v>456</v>
      </c>
      <c r="G74" t="s">
        <v>474</v>
      </c>
      <c r="H74" s="20">
        <v>2045</v>
      </c>
      <c r="I74" s="30">
        <f>100*(1-(SUMIFS(CVD_40q30_Age!$M$2:$M$10401,CVD_40q30_Age!$A$2:$A$10401,A74,CVD_40q30_Age!$B$2:$B$10401,B74,CVD_40q30_Age!$E$2:$E$10401,G74,CVD_40q30_Age!$F$2:$F$10401,H74,CVD_40q30_Age!$G$2:$G$10401,69))/(SUMIFS(CVD_40q30_Age!$L$2:$L$10401,CVD_40q30_Age!$A$2:$A$10401,A74,CVD_40q30_Age!$B$2:$B$10401,B74,CVD_40q30_Age!$E$2:$E$10401,G74,CVD_40q30_Age!$F$2:$F$10401,H74,CVD_40q30_Age!$G$2:$G$10401,30)))</f>
        <v>9.3209577534951631</v>
      </c>
      <c r="J74" s="30">
        <f t="shared" si="4"/>
        <v>9.3914575791279375</v>
      </c>
      <c r="K74" s="30">
        <f t="shared" si="5"/>
        <v>7.049982563277446E-2</v>
      </c>
      <c r="L74" s="28">
        <f t="shared" si="6"/>
        <v>0.75068033943375234</v>
      </c>
      <c r="M74" s="34">
        <v>9.3209577534951595</v>
      </c>
      <c r="N74" s="16" t="str">
        <f t="shared" si="7"/>
        <v>match</v>
      </c>
    </row>
    <row r="75" spans="1:14" ht="27.6">
      <c r="A75" t="s">
        <v>164</v>
      </c>
      <c r="B75" t="s">
        <v>242</v>
      </c>
      <c r="C75" s="14" t="s">
        <v>244</v>
      </c>
      <c r="D75" t="s">
        <v>456</v>
      </c>
      <c r="G75" t="s">
        <v>474</v>
      </c>
      <c r="H75" s="20">
        <v>2046</v>
      </c>
      <c r="I75" s="30">
        <f>100*(1-(SUMIFS(CVD_40q30_Age!$M$2:$M$10401,CVD_40q30_Age!$A$2:$A$10401,A75,CVD_40q30_Age!$B$2:$B$10401,B75,CVD_40q30_Age!$E$2:$E$10401,G75,CVD_40q30_Age!$F$2:$F$10401,H75,CVD_40q30_Age!$G$2:$G$10401,69))/(SUMIFS(CVD_40q30_Age!$L$2:$L$10401,CVD_40q30_Age!$A$2:$A$10401,A75,CVD_40q30_Age!$B$2:$B$10401,B75,CVD_40q30_Age!$E$2:$E$10401,G75,CVD_40q30_Age!$F$2:$F$10401,H75,CVD_40q30_Age!$G$2:$G$10401,30)))</f>
        <v>9.2524495244709968</v>
      </c>
      <c r="J75" s="30">
        <f t="shared" si="4"/>
        <v>9.3257242143741195</v>
      </c>
      <c r="K75" s="30">
        <f t="shared" si="5"/>
        <v>7.3274689903122692E-2</v>
      </c>
      <c r="L75" s="28">
        <f t="shared" si="6"/>
        <v>0.78572653682146654</v>
      </c>
      <c r="M75" s="34">
        <v>9.2524495244709701</v>
      </c>
      <c r="N75" s="16" t="str">
        <f t="shared" si="7"/>
        <v>match</v>
      </c>
    </row>
    <row r="76" spans="1:14" ht="27.6">
      <c r="A76" t="s">
        <v>164</v>
      </c>
      <c r="B76" t="s">
        <v>242</v>
      </c>
      <c r="C76" s="14" t="s">
        <v>244</v>
      </c>
      <c r="D76" t="s">
        <v>456</v>
      </c>
      <c r="G76" t="s">
        <v>474</v>
      </c>
      <c r="H76" s="20">
        <v>2047</v>
      </c>
      <c r="I76" s="30">
        <f>100*(1-(SUMIFS(CVD_40q30_Age!$M$2:$M$10401,CVD_40q30_Age!$A$2:$A$10401,A76,CVD_40q30_Age!$B$2:$B$10401,B76,CVD_40q30_Age!$E$2:$E$10401,G76,CVD_40q30_Age!$F$2:$F$10401,H76,CVD_40q30_Age!$G$2:$G$10401,69))/(SUMIFS(CVD_40q30_Age!$L$2:$L$10401,CVD_40q30_Age!$A$2:$A$10401,A76,CVD_40q30_Age!$B$2:$B$10401,B76,CVD_40q30_Age!$E$2:$E$10401,G76,CVD_40q30_Age!$F$2:$F$10401,H76,CVD_40q30_Age!$G$2:$G$10401,30)))</f>
        <v>9.1867368224031072</v>
      </c>
      <c r="J76" s="30">
        <f t="shared" si="4"/>
        <v>9.2627864020676132</v>
      </c>
      <c r="K76" s="30">
        <f t="shared" si="5"/>
        <v>7.6049579664505984E-2</v>
      </c>
      <c r="L76" s="28">
        <f t="shared" si="6"/>
        <v>0.82102270702831293</v>
      </c>
      <c r="M76" s="34">
        <v>9.1867368224031107</v>
      </c>
      <c r="N76" s="16" t="str">
        <f t="shared" si="7"/>
        <v>match</v>
      </c>
    </row>
    <row r="77" spans="1:14" ht="27.6">
      <c r="A77" t="s">
        <v>164</v>
      </c>
      <c r="B77" t="s">
        <v>242</v>
      </c>
      <c r="C77" s="14" t="s">
        <v>244</v>
      </c>
      <c r="D77" t="s">
        <v>456</v>
      </c>
      <c r="G77" t="s">
        <v>474</v>
      </c>
      <c r="H77" s="20">
        <v>2048</v>
      </c>
      <c r="I77" s="30">
        <f>100*(1-(SUMIFS(CVD_40q30_Age!$M$2:$M$10401,CVD_40q30_Age!$A$2:$A$10401,A77,CVD_40q30_Age!$B$2:$B$10401,B77,CVD_40q30_Age!$E$2:$E$10401,G77,CVD_40q30_Age!$F$2:$F$10401,H77,CVD_40q30_Age!$G$2:$G$10401,69))/(SUMIFS(CVD_40q30_Age!$L$2:$L$10401,CVD_40q30_Age!$A$2:$A$10401,A77,CVD_40q30_Age!$B$2:$B$10401,B77,CVD_40q30_Age!$E$2:$E$10401,G77,CVD_40q30_Age!$F$2:$F$10401,H77,CVD_40q30_Age!$G$2:$G$10401,30)))</f>
        <v>9.1201031261299637</v>
      </c>
      <c r="J77" s="30">
        <f t="shared" si="4"/>
        <v>9.1988734353995909</v>
      </c>
      <c r="K77" s="30">
        <f t="shared" si="5"/>
        <v>7.8770309269627248E-2</v>
      </c>
      <c r="L77" s="28">
        <f t="shared" si="6"/>
        <v>0.85630387049895895</v>
      </c>
      <c r="M77" s="34">
        <v>9.1201031261299708</v>
      </c>
      <c r="N77" s="16" t="str">
        <f t="shared" si="7"/>
        <v>match</v>
      </c>
    </row>
    <row r="78" spans="1:14" ht="27.6">
      <c r="A78" t="s">
        <v>164</v>
      </c>
      <c r="B78" t="s">
        <v>242</v>
      </c>
      <c r="C78" s="14" t="s">
        <v>244</v>
      </c>
      <c r="D78" t="s">
        <v>456</v>
      </c>
      <c r="G78" t="s">
        <v>474</v>
      </c>
      <c r="H78" s="20">
        <v>2049</v>
      </c>
      <c r="I78" s="30">
        <f>100*(1-(SUMIFS(CVD_40q30_Age!$M$2:$M$10401,CVD_40q30_Age!$A$2:$A$10401,A78,CVD_40q30_Age!$B$2:$B$10401,B78,CVD_40q30_Age!$E$2:$E$10401,G78,CVD_40q30_Age!$F$2:$F$10401,H78,CVD_40q30_Age!$G$2:$G$10401,69))/(SUMIFS(CVD_40q30_Age!$L$2:$L$10401,CVD_40q30_Age!$A$2:$A$10401,A78,CVD_40q30_Age!$B$2:$B$10401,B78,CVD_40q30_Age!$E$2:$E$10401,G78,CVD_40q30_Age!$F$2:$F$10401,H78,CVD_40q30_Age!$G$2:$G$10401,30)))</f>
        <v>9.0588138401181411</v>
      </c>
      <c r="J78" s="30">
        <f t="shared" si="4"/>
        <v>9.1403407788967819</v>
      </c>
      <c r="K78" s="30">
        <f t="shared" si="5"/>
        <v>8.1526938778640812E-2</v>
      </c>
      <c r="L78" s="28">
        <f t="shared" si="6"/>
        <v>0.89194638089282408</v>
      </c>
      <c r="M78" s="34">
        <v>9.0588138401181499</v>
      </c>
      <c r="N78" s="16" t="str">
        <f t="shared" si="7"/>
        <v>match</v>
      </c>
    </row>
    <row r="79" spans="1:14" ht="27.6">
      <c r="A79" t="s">
        <v>164</v>
      </c>
      <c r="B79" t="s">
        <v>242</v>
      </c>
      <c r="C79" s="14" t="s">
        <v>244</v>
      </c>
      <c r="D79" t="s">
        <v>456</v>
      </c>
      <c r="G79" t="s">
        <v>474</v>
      </c>
      <c r="H79" s="20">
        <v>2050</v>
      </c>
      <c r="I79" s="30">
        <f>100*(1-(SUMIFS(CVD_40q30_Age!$M$2:$M$10401,CVD_40q30_Age!$A$2:$A$10401,A79,CVD_40q30_Age!$B$2:$B$10401,B79,CVD_40q30_Age!$E$2:$E$10401,G79,CVD_40q30_Age!$F$2:$F$10401,H79,CVD_40q30_Age!$G$2:$G$10401,69))/(SUMIFS(CVD_40q30_Age!$L$2:$L$10401,CVD_40q30_Age!$A$2:$A$10401,A79,CVD_40q30_Age!$B$2:$B$10401,B79,CVD_40q30_Age!$E$2:$E$10401,G79,CVD_40q30_Age!$F$2:$F$10401,H79,CVD_40q30_Age!$G$2:$G$10401,30)))</f>
        <v>8.9993328746086458</v>
      </c>
      <c r="J79" s="30">
        <f t="shared" si="4"/>
        <v>9.0836246402182788</v>
      </c>
      <c r="K79" s="30">
        <f t="shared" si="5"/>
        <v>8.4291765609632918E-2</v>
      </c>
      <c r="L79" s="28">
        <f t="shared" si="6"/>
        <v>0.9279529807564505</v>
      </c>
      <c r="M79" s="34">
        <v>8.9993328746086494</v>
      </c>
      <c r="N79" s="16" t="str">
        <f t="shared" si="7"/>
        <v>match</v>
      </c>
    </row>
    <row r="80" spans="1:14" ht="55.2">
      <c r="A80" t="s">
        <v>164</v>
      </c>
      <c r="B80" t="s">
        <v>247</v>
      </c>
      <c r="C80" s="14" t="s">
        <v>249</v>
      </c>
      <c r="D80" t="s">
        <v>456</v>
      </c>
      <c r="G80" t="s">
        <v>474</v>
      </c>
      <c r="H80" s="20">
        <v>2025</v>
      </c>
      <c r="I80" s="30">
        <f>100*(1-(SUMIFS(CVD_40q30_Age!$M$2:$M$10401,CVD_40q30_Age!$A$2:$A$10401,A80,CVD_40q30_Age!$B$2:$B$10401,B80,CVD_40q30_Age!$E$2:$E$10401,G80,CVD_40q30_Age!$F$2:$F$10401,H80,CVD_40q30_Age!$G$2:$G$10401,69))/(SUMIFS(CVD_40q30_Age!$L$2:$L$10401,CVD_40q30_Age!$A$2:$A$10401,A80,CVD_40q30_Age!$B$2:$B$10401,B80,CVD_40q30_Age!$E$2:$E$10401,G80,CVD_40q30_Age!$F$2:$F$10401,H80,CVD_40q30_Age!$G$2:$G$10401,30)))</f>
        <v>14.490170582128403</v>
      </c>
      <c r="J80" s="30">
        <f t="shared" si="4"/>
        <v>14.504478096478934</v>
      </c>
      <c r="K80" s="30">
        <f t="shared" si="5"/>
        <v>1.4307514350530681E-2</v>
      </c>
      <c r="L80" s="28">
        <f t="shared" si="6"/>
        <v>9.8642048720139291E-2</v>
      </c>
      <c r="M80" s="34">
        <v>14.4901705821284</v>
      </c>
      <c r="N80" s="16" t="str">
        <f t="shared" si="7"/>
        <v>match</v>
      </c>
    </row>
    <row r="81" spans="1:14" ht="55.2">
      <c r="A81" t="s">
        <v>164</v>
      </c>
      <c r="B81" t="s">
        <v>247</v>
      </c>
      <c r="C81" s="14" t="s">
        <v>249</v>
      </c>
      <c r="D81" t="s">
        <v>456</v>
      </c>
      <c r="G81" t="s">
        <v>474</v>
      </c>
      <c r="H81" s="20">
        <v>2026</v>
      </c>
      <c r="I81" s="30">
        <f>100*(1-(SUMIFS(CVD_40q30_Age!$M$2:$M$10401,CVD_40q30_Age!$A$2:$A$10401,A81,CVD_40q30_Age!$B$2:$B$10401,B81,CVD_40q30_Age!$E$2:$E$10401,G81,CVD_40q30_Age!$F$2:$F$10401,H81,CVD_40q30_Age!$G$2:$G$10401,69))/(SUMIFS(CVD_40q30_Age!$L$2:$L$10401,CVD_40q30_Age!$A$2:$A$10401,A81,CVD_40q30_Age!$B$2:$B$10401,B81,CVD_40q30_Age!$E$2:$E$10401,G81,CVD_40q30_Age!$F$2:$F$10401,H81,CVD_40q30_Age!$G$2:$G$10401,30)))</f>
        <v>13.713924878199924</v>
      </c>
      <c r="J81" s="30">
        <f t="shared" si="4"/>
        <v>13.740525678765547</v>
      </c>
      <c r="K81" s="30">
        <f t="shared" si="5"/>
        <v>2.6600800565622862E-2</v>
      </c>
      <c r="L81" s="28">
        <f t="shared" si="6"/>
        <v>0.1935937618946518</v>
      </c>
      <c r="M81" s="34">
        <v>13.713924878199901</v>
      </c>
      <c r="N81" s="16" t="str">
        <f t="shared" si="7"/>
        <v>match</v>
      </c>
    </row>
    <row r="82" spans="1:14" ht="55.2">
      <c r="A82" t="s">
        <v>164</v>
      </c>
      <c r="B82" t="s">
        <v>247</v>
      </c>
      <c r="C82" s="14" t="s">
        <v>249</v>
      </c>
      <c r="D82" t="s">
        <v>456</v>
      </c>
      <c r="G82" t="s">
        <v>474</v>
      </c>
      <c r="H82" s="20">
        <v>2027</v>
      </c>
      <c r="I82" s="30">
        <f>100*(1-(SUMIFS(CVD_40q30_Age!$M$2:$M$10401,CVD_40q30_Age!$A$2:$A$10401,A82,CVD_40q30_Age!$B$2:$B$10401,B82,CVD_40q30_Age!$E$2:$E$10401,G82,CVD_40q30_Age!$F$2:$F$10401,H82,CVD_40q30_Age!$G$2:$G$10401,69))/(SUMIFS(CVD_40q30_Age!$L$2:$L$10401,CVD_40q30_Age!$A$2:$A$10401,A82,CVD_40q30_Age!$B$2:$B$10401,B82,CVD_40q30_Age!$E$2:$E$10401,G82,CVD_40q30_Age!$F$2:$F$10401,H82,CVD_40q30_Age!$G$2:$G$10401,30)))</f>
        <v>13.060827106854378</v>
      </c>
      <c r="J82" s="30">
        <f t="shared" si="4"/>
        <v>13.0981162251657</v>
      </c>
      <c r="K82" s="30">
        <f t="shared" si="5"/>
        <v>3.7289118311322866E-2</v>
      </c>
      <c r="L82" s="28">
        <f t="shared" si="6"/>
        <v>0.28469069651159806</v>
      </c>
      <c r="M82" s="34">
        <v>13.060827106854401</v>
      </c>
      <c r="N82" s="16" t="str">
        <f t="shared" si="7"/>
        <v>match</v>
      </c>
    </row>
    <row r="83" spans="1:14" ht="55.2">
      <c r="A83" t="s">
        <v>164</v>
      </c>
      <c r="B83" t="s">
        <v>247</v>
      </c>
      <c r="C83" s="14" t="s">
        <v>249</v>
      </c>
      <c r="D83" t="s">
        <v>456</v>
      </c>
      <c r="G83" t="s">
        <v>474</v>
      </c>
      <c r="H83" s="20">
        <v>2028</v>
      </c>
      <c r="I83" s="30">
        <f>100*(1-(SUMIFS(CVD_40q30_Age!$M$2:$M$10401,CVD_40q30_Age!$A$2:$A$10401,A83,CVD_40q30_Age!$B$2:$B$10401,B83,CVD_40q30_Age!$E$2:$E$10401,G83,CVD_40q30_Age!$F$2:$F$10401,H83,CVD_40q30_Age!$G$2:$G$10401,69))/(SUMIFS(CVD_40q30_Age!$L$2:$L$10401,CVD_40q30_Age!$A$2:$A$10401,A83,CVD_40q30_Age!$B$2:$B$10401,B83,CVD_40q30_Age!$E$2:$E$10401,G83,CVD_40q30_Age!$F$2:$F$10401,H83,CVD_40q30_Age!$G$2:$G$10401,30)))</f>
        <v>12.516831503916803</v>
      </c>
      <c r="J83" s="30">
        <f t="shared" si="4"/>
        <v>12.563550684100155</v>
      </c>
      <c r="K83" s="30">
        <f t="shared" si="5"/>
        <v>4.6719180183352194E-2</v>
      </c>
      <c r="L83" s="28">
        <f t="shared" si="6"/>
        <v>0.37186287028298309</v>
      </c>
      <c r="M83" s="34">
        <v>12.5168315039168</v>
      </c>
      <c r="N83" s="16" t="str">
        <f t="shared" si="7"/>
        <v>match</v>
      </c>
    </row>
    <row r="84" spans="1:14" ht="55.2">
      <c r="A84" t="s">
        <v>164</v>
      </c>
      <c r="B84" t="s">
        <v>247</v>
      </c>
      <c r="C84" s="14" t="s">
        <v>249</v>
      </c>
      <c r="D84" t="s">
        <v>456</v>
      </c>
      <c r="G84" t="s">
        <v>474</v>
      </c>
      <c r="H84" s="20">
        <v>2029</v>
      </c>
      <c r="I84" s="30">
        <f>100*(1-(SUMIFS(CVD_40q30_Age!$M$2:$M$10401,CVD_40q30_Age!$A$2:$A$10401,A84,CVD_40q30_Age!$B$2:$B$10401,B84,CVD_40q30_Age!$E$2:$E$10401,G84,CVD_40q30_Age!$F$2:$F$10401,H84,CVD_40q30_Age!$G$2:$G$10401,69))/(SUMIFS(CVD_40q30_Age!$L$2:$L$10401,CVD_40q30_Age!$A$2:$A$10401,A84,CVD_40q30_Age!$B$2:$B$10401,B84,CVD_40q30_Age!$E$2:$E$10401,G84,CVD_40q30_Age!$F$2:$F$10401,H84,CVD_40q30_Age!$G$2:$G$10401,30)))</f>
        <v>12.062537637525395</v>
      </c>
      <c r="J84" s="30">
        <f t="shared" si="4"/>
        <v>12.117750377397552</v>
      </c>
      <c r="K84" s="30">
        <f t="shared" si="5"/>
        <v>5.5212739872157357E-2</v>
      </c>
      <c r="L84" s="28">
        <f t="shared" si="6"/>
        <v>0.45563523057169153</v>
      </c>
      <c r="M84" s="34">
        <v>12.0625376375254</v>
      </c>
      <c r="N84" s="16" t="str">
        <f t="shared" si="7"/>
        <v>match</v>
      </c>
    </row>
    <row r="85" spans="1:14" ht="55.2">
      <c r="A85" t="s">
        <v>164</v>
      </c>
      <c r="B85" t="s">
        <v>247</v>
      </c>
      <c r="C85" s="14" t="s">
        <v>249</v>
      </c>
      <c r="D85" t="s">
        <v>456</v>
      </c>
      <c r="G85" t="s">
        <v>474</v>
      </c>
      <c r="H85" s="20">
        <v>2030</v>
      </c>
      <c r="I85" s="30">
        <f>100*(1-(SUMIFS(CVD_40q30_Age!$M$2:$M$10401,CVD_40q30_Age!$A$2:$A$10401,A85,CVD_40q30_Age!$B$2:$B$10401,B85,CVD_40q30_Age!$E$2:$E$10401,G85,CVD_40q30_Age!$F$2:$F$10401,H85,CVD_40q30_Age!$G$2:$G$10401,69))/(SUMIFS(CVD_40q30_Age!$L$2:$L$10401,CVD_40q30_Age!$A$2:$A$10401,A85,CVD_40q30_Age!$B$2:$B$10401,B85,CVD_40q30_Age!$E$2:$E$10401,G85,CVD_40q30_Age!$F$2:$F$10401,H85,CVD_40q30_Age!$G$2:$G$10401,30)))</f>
        <v>11.684179589261456</v>
      </c>
      <c r="J85" s="30">
        <f t="shared" si="4"/>
        <v>11.746930285566382</v>
      </c>
      <c r="K85" s="30">
        <f t="shared" si="5"/>
        <v>6.2750696304926024E-2</v>
      </c>
      <c r="L85" s="28">
        <f t="shared" si="6"/>
        <v>0.5341880370400145</v>
      </c>
      <c r="M85" s="34">
        <v>11.6841795892615</v>
      </c>
      <c r="N85" s="16" t="str">
        <f t="shared" si="7"/>
        <v>match</v>
      </c>
    </row>
    <row r="86" spans="1:14" ht="55.2">
      <c r="A86" t="s">
        <v>164</v>
      </c>
      <c r="B86" t="s">
        <v>247</v>
      </c>
      <c r="C86" s="14" t="s">
        <v>249</v>
      </c>
      <c r="D86" t="s">
        <v>456</v>
      </c>
      <c r="G86" t="s">
        <v>474</v>
      </c>
      <c r="H86" s="20">
        <v>2031</v>
      </c>
      <c r="I86" s="30">
        <f>100*(1-(SUMIFS(CVD_40q30_Age!$M$2:$M$10401,CVD_40q30_Age!$A$2:$A$10401,A86,CVD_40q30_Age!$B$2:$B$10401,B86,CVD_40q30_Age!$E$2:$E$10401,G86,CVD_40q30_Age!$F$2:$F$10401,H86,CVD_40q30_Age!$G$2:$G$10401,69))/(SUMIFS(CVD_40q30_Age!$L$2:$L$10401,CVD_40q30_Age!$A$2:$A$10401,A86,CVD_40q30_Age!$B$2:$B$10401,B86,CVD_40q30_Age!$E$2:$E$10401,G86,CVD_40q30_Age!$F$2:$F$10401,H86,CVD_40q30_Age!$G$2:$G$10401,30)))</f>
        <v>11.343683325226017</v>
      </c>
      <c r="J86" s="30">
        <f t="shared" si="4"/>
        <v>11.413096504740295</v>
      </c>
      <c r="K86" s="30">
        <f t="shared" si="5"/>
        <v>6.9413179514278056E-2</v>
      </c>
      <c r="L86" s="28">
        <f t="shared" si="6"/>
        <v>0.60818884240090421</v>
      </c>
      <c r="M86" s="34">
        <v>11.343683325225999</v>
      </c>
      <c r="N86" s="16" t="str">
        <f t="shared" si="7"/>
        <v>match</v>
      </c>
    </row>
    <row r="87" spans="1:14" ht="55.2">
      <c r="A87" t="s">
        <v>164</v>
      </c>
      <c r="B87" t="s">
        <v>247</v>
      </c>
      <c r="C87" s="14" t="s">
        <v>249</v>
      </c>
      <c r="D87" t="s">
        <v>456</v>
      </c>
      <c r="G87" t="s">
        <v>474</v>
      </c>
      <c r="H87" s="20">
        <v>2032</v>
      </c>
      <c r="I87" s="30">
        <f>100*(1-(SUMIFS(CVD_40q30_Age!$M$2:$M$10401,CVD_40q30_Age!$A$2:$A$10401,A87,CVD_40q30_Age!$B$2:$B$10401,B87,CVD_40q30_Age!$E$2:$E$10401,G87,CVD_40q30_Age!$F$2:$F$10401,H87,CVD_40q30_Age!$G$2:$G$10401,69))/(SUMIFS(CVD_40q30_Age!$L$2:$L$10401,CVD_40q30_Age!$A$2:$A$10401,A87,CVD_40q30_Age!$B$2:$B$10401,B87,CVD_40q30_Age!$E$2:$E$10401,G87,CVD_40q30_Age!$F$2:$F$10401,H87,CVD_40q30_Age!$G$2:$G$10401,30)))</f>
        <v>11.040030502710819</v>
      </c>
      <c r="J87" s="30">
        <f t="shared" si="4"/>
        <v>11.115398460624116</v>
      </c>
      <c r="K87" s="30">
        <f t="shared" si="5"/>
        <v>7.536795791329709E-2</v>
      </c>
      <c r="L87" s="28">
        <f t="shared" si="6"/>
        <v>0.67804998786400028</v>
      </c>
      <c r="M87" s="34">
        <v>11.040030502710801</v>
      </c>
      <c r="N87" s="16" t="str">
        <f t="shared" si="7"/>
        <v>match</v>
      </c>
    </row>
    <row r="88" spans="1:14" ht="55.2">
      <c r="A88" t="s">
        <v>164</v>
      </c>
      <c r="B88" t="s">
        <v>247</v>
      </c>
      <c r="C88" s="14" t="s">
        <v>249</v>
      </c>
      <c r="D88" t="s">
        <v>456</v>
      </c>
      <c r="G88" t="s">
        <v>474</v>
      </c>
      <c r="H88" s="20">
        <v>2033</v>
      </c>
      <c r="I88" s="30">
        <f>100*(1-(SUMIFS(CVD_40q30_Age!$M$2:$M$10401,CVD_40q30_Age!$A$2:$A$10401,A88,CVD_40q30_Age!$B$2:$B$10401,B88,CVD_40q30_Age!$E$2:$E$10401,G88,CVD_40q30_Age!$F$2:$F$10401,H88,CVD_40q30_Age!$G$2:$G$10401,69))/(SUMIFS(CVD_40q30_Age!$L$2:$L$10401,CVD_40q30_Age!$A$2:$A$10401,A88,CVD_40q30_Age!$B$2:$B$10401,B88,CVD_40q30_Age!$E$2:$E$10401,G88,CVD_40q30_Age!$F$2:$F$10401,H88,CVD_40q30_Age!$G$2:$G$10401,30)))</f>
        <v>10.77066890553402</v>
      </c>
      <c r="J88" s="30">
        <f t="shared" si="4"/>
        <v>10.851472170226694</v>
      </c>
      <c r="K88" s="30">
        <f t="shared" si="5"/>
        <v>8.0803264692674404E-2</v>
      </c>
      <c r="L88" s="28">
        <f t="shared" si="6"/>
        <v>0.7446295159321813</v>
      </c>
      <c r="M88" s="34">
        <v>10.770668905534</v>
      </c>
      <c r="N88" s="16" t="str">
        <f t="shared" si="7"/>
        <v>match</v>
      </c>
    </row>
    <row r="89" spans="1:14" ht="55.2">
      <c r="A89" t="s">
        <v>164</v>
      </c>
      <c r="B89" t="s">
        <v>247</v>
      </c>
      <c r="C89" s="14" t="s">
        <v>249</v>
      </c>
      <c r="D89" t="s">
        <v>456</v>
      </c>
      <c r="G89" t="s">
        <v>474</v>
      </c>
      <c r="H89" s="20">
        <v>2034</v>
      </c>
      <c r="I89" s="30">
        <f>100*(1-(SUMIFS(CVD_40q30_Age!$M$2:$M$10401,CVD_40q30_Age!$A$2:$A$10401,A89,CVD_40q30_Age!$B$2:$B$10401,B89,CVD_40q30_Age!$E$2:$E$10401,G89,CVD_40q30_Age!$F$2:$F$10401,H89,CVD_40q30_Age!$G$2:$G$10401,69))/(SUMIFS(CVD_40q30_Age!$L$2:$L$10401,CVD_40q30_Age!$A$2:$A$10401,A89,CVD_40q30_Age!$B$2:$B$10401,B89,CVD_40q30_Age!$E$2:$E$10401,G89,CVD_40q30_Age!$F$2:$F$10401,H89,CVD_40q30_Age!$G$2:$G$10401,30)))</f>
        <v>10.539834606446519</v>
      </c>
      <c r="J89" s="30">
        <f t="shared" si="4"/>
        <v>10.625758395811735</v>
      </c>
      <c r="K89" s="30">
        <f t="shared" si="5"/>
        <v>8.5923789365216052E-2</v>
      </c>
      <c r="L89" s="28">
        <f t="shared" si="6"/>
        <v>0.80863676892073799</v>
      </c>
      <c r="M89" s="34">
        <v>10.539834606446499</v>
      </c>
      <c r="N89" s="16" t="str">
        <f t="shared" si="7"/>
        <v>match</v>
      </c>
    </row>
    <row r="90" spans="1:14" ht="55.2">
      <c r="A90" t="s">
        <v>164</v>
      </c>
      <c r="B90" t="s">
        <v>247</v>
      </c>
      <c r="C90" s="14" t="s">
        <v>249</v>
      </c>
      <c r="D90" t="s">
        <v>456</v>
      </c>
      <c r="G90" t="s">
        <v>474</v>
      </c>
      <c r="H90" s="20">
        <v>2035</v>
      </c>
      <c r="I90" s="30">
        <f>100*(1-(SUMIFS(CVD_40q30_Age!$M$2:$M$10401,CVD_40q30_Age!$A$2:$A$10401,A90,CVD_40q30_Age!$B$2:$B$10401,B90,CVD_40q30_Age!$E$2:$E$10401,G90,CVD_40q30_Age!$F$2:$F$10401,H90,CVD_40q30_Age!$G$2:$G$10401,69))/(SUMIFS(CVD_40q30_Age!$L$2:$L$10401,CVD_40q30_Age!$A$2:$A$10401,A90,CVD_40q30_Age!$B$2:$B$10401,B90,CVD_40q30_Age!$E$2:$E$10401,G90,CVD_40q30_Age!$F$2:$F$10401,H90,CVD_40q30_Age!$G$2:$G$10401,30)))</f>
        <v>10.340230434089692</v>
      </c>
      <c r="J90" s="30">
        <f t="shared" si="4"/>
        <v>10.431087930714511</v>
      </c>
      <c r="K90" s="30">
        <f t="shared" si="5"/>
        <v>9.0857496624819234E-2</v>
      </c>
      <c r="L90" s="28">
        <f t="shared" si="6"/>
        <v>0.8710260830731551</v>
      </c>
      <c r="M90" s="34">
        <v>10.340230434089699</v>
      </c>
      <c r="N90" s="16" t="str">
        <f t="shared" si="7"/>
        <v>match</v>
      </c>
    </row>
    <row r="91" spans="1:14" ht="55.2">
      <c r="A91" t="s">
        <v>164</v>
      </c>
      <c r="B91" t="s">
        <v>247</v>
      </c>
      <c r="C91" s="14" t="s">
        <v>249</v>
      </c>
      <c r="D91" t="s">
        <v>456</v>
      </c>
      <c r="G91" t="s">
        <v>474</v>
      </c>
      <c r="H91" s="20">
        <v>2036</v>
      </c>
      <c r="I91" s="30">
        <f>100*(1-(SUMIFS(CVD_40q30_Age!$M$2:$M$10401,CVD_40q30_Age!$A$2:$A$10401,A91,CVD_40q30_Age!$B$2:$B$10401,B91,CVD_40q30_Age!$E$2:$E$10401,G91,CVD_40q30_Age!$F$2:$F$10401,H91,CVD_40q30_Age!$G$2:$G$10401,69))/(SUMIFS(CVD_40q30_Age!$L$2:$L$10401,CVD_40q30_Age!$A$2:$A$10401,A91,CVD_40q30_Age!$B$2:$B$10401,B91,CVD_40q30_Age!$E$2:$E$10401,G91,CVD_40q30_Age!$F$2:$F$10401,H91,CVD_40q30_Age!$G$2:$G$10401,30)))</f>
        <v>10.170777355238558</v>
      </c>
      <c r="J91" s="30">
        <f t="shared" si="4"/>
        <v>10.266492979267328</v>
      </c>
      <c r="K91" s="30">
        <f t="shared" si="5"/>
        <v>9.5715624028770208E-2</v>
      </c>
      <c r="L91" s="28">
        <f t="shared" si="6"/>
        <v>0.93231081170622865</v>
      </c>
      <c r="M91" s="34">
        <v>10.1707773552386</v>
      </c>
      <c r="N91" s="16" t="str">
        <f t="shared" si="7"/>
        <v>match</v>
      </c>
    </row>
    <row r="92" spans="1:14" ht="55.2">
      <c r="A92" t="s">
        <v>164</v>
      </c>
      <c r="B92" t="s">
        <v>247</v>
      </c>
      <c r="C92" s="14" t="s">
        <v>249</v>
      </c>
      <c r="D92" t="s">
        <v>456</v>
      </c>
      <c r="G92" t="s">
        <v>474</v>
      </c>
      <c r="H92" s="20">
        <v>2037</v>
      </c>
      <c r="I92" s="30">
        <f>100*(1-(SUMIFS(CVD_40q30_Age!$M$2:$M$10401,CVD_40q30_Age!$A$2:$A$10401,A92,CVD_40q30_Age!$B$2:$B$10401,B92,CVD_40q30_Age!$E$2:$E$10401,G92,CVD_40q30_Age!$F$2:$F$10401,H92,CVD_40q30_Age!$G$2:$G$10401,69))/(SUMIFS(CVD_40q30_Age!$L$2:$L$10401,CVD_40q30_Age!$A$2:$A$10401,A92,CVD_40q30_Age!$B$2:$B$10401,B92,CVD_40q30_Age!$E$2:$E$10401,G92,CVD_40q30_Age!$F$2:$F$10401,H92,CVD_40q30_Age!$G$2:$G$10401,30)))</f>
        <v>10.023527480115623</v>
      </c>
      <c r="J92" s="30">
        <f t="shared" si="4"/>
        <v>10.124060477160867</v>
      </c>
      <c r="K92" s="30">
        <f t="shared" si="5"/>
        <v>0.10053299704524399</v>
      </c>
      <c r="L92" s="28">
        <f t="shared" si="6"/>
        <v>0.9930106331549382</v>
      </c>
      <c r="M92" s="34">
        <v>10.0235274801156</v>
      </c>
      <c r="N92" s="16" t="str">
        <f t="shared" si="7"/>
        <v>match</v>
      </c>
    </row>
    <row r="93" spans="1:14" ht="55.2">
      <c r="A93" t="s">
        <v>164</v>
      </c>
      <c r="B93" t="s">
        <v>247</v>
      </c>
      <c r="C93" s="14" t="s">
        <v>249</v>
      </c>
      <c r="D93" t="s">
        <v>456</v>
      </c>
      <c r="G93" t="s">
        <v>474</v>
      </c>
      <c r="H93" s="20">
        <v>2038</v>
      </c>
      <c r="I93" s="30">
        <f>100*(1-(SUMIFS(CVD_40q30_Age!$M$2:$M$10401,CVD_40q30_Age!$A$2:$A$10401,A93,CVD_40q30_Age!$B$2:$B$10401,B93,CVD_40q30_Age!$E$2:$E$10401,G93,CVD_40q30_Age!$F$2:$F$10401,H93,CVD_40q30_Age!$G$2:$G$10401,69))/(SUMIFS(CVD_40q30_Age!$L$2:$L$10401,CVD_40q30_Age!$A$2:$A$10401,A93,CVD_40q30_Age!$B$2:$B$10401,B93,CVD_40q30_Age!$E$2:$E$10401,G93,CVD_40q30_Age!$F$2:$F$10401,H93,CVD_40q30_Age!$G$2:$G$10401,30)))</f>
        <v>9.8958713498462085</v>
      </c>
      <c r="J93" s="30">
        <f t="shared" si="4"/>
        <v>10.001228916146488</v>
      </c>
      <c r="K93" s="30">
        <f t="shared" si="5"/>
        <v>0.10535756630027926</v>
      </c>
      <c r="L93" s="28">
        <f t="shared" si="6"/>
        <v>1.0534462032979237</v>
      </c>
      <c r="M93" s="34">
        <v>9.8958713498462192</v>
      </c>
      <c r="N93" s="16" t="str">
        <f t="shared" si="7"/>
        <v>match</v>
      </c>
    </row>
    <row r="94" spans="1:14" ht="55.2">
      <c r="A94" t="s">
        <v>164</v>
      </c>
      <c r="B94" t="s">
        <v>247</v>
      </c>
      <c r="C94" s="14" t="s">
        <v>249</v>
      </c>
      <c r="D94" t="s">
        <v>456</v>
      </c>
      <c r="G94" t="s">
        <v>474</v>
      </c>
      <c r="H94" s="20">
        <v>2039</v>
      </c>
      <c r="I94" s="30">
        <f>100*(1-(SUMIFS(CVD_40q30_Age!$M$2:$M$10401,CVD_40q30_Age!$A$2:$A$10401,A94,CVD_40q30_Age!$B$2:$B$10401,B94,CVD_40q30_Age!$E$2:$E$10401,G94,CVD_40q30_Age!$F$2:$F$10401,H94,CVD_40q30_Age!$G$2:$G$10401,69))/(SUMIFS(CVD_40q30_Age!$L$2:$L$10401,CVD_40q30_Age!$A$2:$A$10401,A94,CVD_40q30_Age!$B$2:$B$10401,B94,CVD_40q30_Age!$E$2:$E$10401,G94,CVD_40q30_Age!$F$2:$F$10401,H94,CVD_40q30_Age!$G$2:$G$10401,30)))</f>
        <v>9.7895497685955846</v>
      </c>
      <c r="J94" s="30">
        <f t="shared" si="4"/>
        <v>9.8998183244627604</v>
      </c>
      <c r="K94" s="30">
        <f t="shared" si="5"/>
        <v>0.11026855586717588</v>
      </c>
      <c r="L94" s="28">
        <f t="shared" si="6"/>
        <v>1.1138442368654264</v>
      </c>
      <c r="M94" s="34">
        <v>9.7895497685955792</v>
      </c>
      <c r="N94" s="16" t="str">
        <f t="shared" si="7"/>
        <v>match</v>
      </c>
    </row>
    <row r="95" spans="1:14" ht="55.2">
      <c r="A95" t="s">
        <v>164</v>
      </c>
      <c r="B95" t="s">
        <v>247</v>
      </c>
      <c r="C95" s="14" t="s">
        <v>249</v>
      </c>
      <c r="D95" t="s">
        <v>456</v>
      </c>
      <c r="G95" t="s">
        <v>474</v>
      </c>
      <c r="H95" s="20">
        <v>2040</v>
      </c>
      <c r="I95" s="30">
        <f>100*(1-(SUMIFS(CVD_40q30_Age!$M$2:$M$10401,CVD_40q30_Age!$A$2:$A$10401,A95,CVD_40q30_Age!$B$2:$B$10401,B95,CVD_40q30_Age!$E$2:$E$10401,G95,CVD_40q30_Age!$F$2:$F$10401,H95,CVD_40q30_Age!$G$2:$G$10401,69))/(SUMIFS(CVD_40q30_Age!$L$2:$L$10401,CVD_40q30_Age!$A$2:$A$10401,A95,CVD_40q30_Age!$B$2:$B$10401,B95,CVD_40q30_Age!$E$2:$E$10401,G95,CVD_40q30_Age!$F$2:$F$10401,H95,CVD_40q30_Age!$G$2:$G$10401,30)))</f>
        <v>9.6869630613354634</v>
      </c>
      <c r="J95" s="30">
        <f t="shared" si="4"/>
        <v>9.8020398428883766</v>
      </c>
      <c r="K95" s="30">
        <f t="shared" si="5"/>
        <v>0.11507678155291323</v>
      </c>
      <c r="L95" s="28">
        <f t="shared" si="6"/>
        <v>1.1740085063661958</v>
      </c>
      <c r="M95" s="34">
        <v>9.6869630613354705</v>
      </c>
      <c r="N95" s="16" t="str">
        <f t="shared" si="7"/>
        <v>match</v>
      </c>
    </row>
    <row r="96" spans="1:14" ht="55.2">
      <c r="A96" t="s">
        <v>164</v>
      </c>
      <c r="B96" t="s">
        <v>247</v>
      </c>
      <c r="C96" s="14" t="s">
        <v>249</v>
      </c>
      <c r="D96" t="s">
        <v>456</v>
      </c>
      <c r="G96" t="s">
        <v>474</v>
      </c>
      <c r="H96" s="20">
        <v>2041</v>
      </c>
      <c r="I96" s="30">
        <f>100*(1-(SUMIFS(CVD_40q30_Age!$M$2:$M$10401,CVD_40q30_Age!$A$2:$A$10401,A96,CVD_40q30_Age!$B$2:$B$10401,B96,CVD_40q30_Age!$E$2:$E$10401,G96,CVD_40q30_Age!$F$2:$F$10401,H96,CVD_40q30_Age!$G$2:$G$10401,69))/(SUMIFS(CVD_40q30_Age!$L$2:$L$10401,CVD_40q30_Age!$A$2:$A$10401,A96,CVD_40q30_Age!$B$2:$B$10401,B96,CVD_40q30_Age!$E$2:$E$10401,G96,CVD_40q30_Age!$F$2:$F$10401,H96,CVD_40q30_Age!$G$2:$G$10401,30)))</f>
        <v>9.5909984423630856</v>
      </c>
      <c r="J96" s="30">
        <f t="shared" si="4"/>
        <v>9.7108313548631369</v>
      </c>
      <c r="K96" s="30">
        <f t="shared" si="5"/>
        <v>0.11983291250005124</v>
      </c>
      <c r="L96" s="28">
        <f t="shared" si="6"/>
        <v>1.2340129091011296</v>
      </c>
      <c r="M96" s="34">
        <v>9.5909984423630696</v>
      </c>
      <c r="N96" s="16" t="str">
        <f t="shared" si="7"/>
        <v>match</v>
      </c>
    </row>
    <row r="97" spans="1:14" ht="55.2">
      <c r="A97" t="s">
        <v>164</v>
      </c>
      <c r="B97" t="s">
        <v>247</v>
      </c>
      <c r="C97" s="14" t="s">
        <v>249</v>
      </c>
      <c r="D97" t="s">
        <v>456</v>
      </c>
      <c r="G97" t="s">
        <v>474</v>
      </c>
      <c r="H97" s="20">
        <v>2042</v>
      </c>
      <c r="I97" s="30">
        <f>100*(1-(SUMIFS(CVD_40q30_Age!$M$2:$M$10401,CVD_40q30_Age!$A$2:$A$10401,A97,CVD_40q30_Age!$B$2:$B$10401,B97,CVD_40q30_Age!$E$2:$E$10401,G97,CVD_40q30_Age!$F$2:$F$10401,H97,CVD_40q30_Age!$G$2:$G$10401,69))/(SUMIFS(CVD_40q30_Age!$L$2:$L$10401,CVD_40q30_Age!$A$2:$A$10401,A97,CVD_40q30_Age!$B$2:$B$10401,B97,CVD_40q30_Age!$E$2:$E$10401,G97,CVD_40q30_Age!$F$2:$F$10401,H97,CVD_40q30_Age!$G$2:$G$10401,30)))</f>
        <v>9.4991035522065896</v>
      </c>
      <c r="J97" s="30">
        <f t="shared" si="4"/>
        <v>9.6236320982594492</v>
      </c>
      <c r="K97" s="30">
        <f t="shared" si="5"/>
        <v>0.12452854605285957</v>
      </c>
      <c r="L97" s="28">
        <f t="shared" si="6"/>
        <v>1.2939869768648167</v>
      </c>
      <c r="M97" s="34">
        <v>9.4991035522066003</v>
      </c>
      <c r="N97" s="16" t="str">
        <f t="shared" si="7"/>
        <v>match</v>
      </c>
    </row>
    <row r="98" spans="1:14" ht="55.2">
      <c r="A98" t="s">
        <v>164</v>
      </c>
      <c r="B98" t="s">
        <v>247</v>
      </c>
      <c r="C98" s="14" t="s">
        <v>249</v>
      </c>
      <c r="D98" t="s">
        <v>456</v>
      </c>
      <c r="G98" t="s">
        <v>474</v>
      </c>
      <c r="H98" s="20">
        <v>2043</v>
      </c>
      <c r="I98" s="30">
        <f>100*(1-(SUMIFS(CVD_40q30_Age!$M$2:$M$10401,CVD_40q30_Age!$A$2:$A$10401,A98,CVD_40q30_Age!$B$2:$B$10401,B98,CVD_40q30_Age!$E$2:$E$10401,G98,CVD_40q30_Age!$F$2:$F$10401,H98,CVD_40q30_Age!$G$2:$G$10401,69))/(SUMIFS(CVD_40q30_Age!$L$2:$L$10401,CVD_40q30_Age!$A$2:$A$10401,A98,CVD_40q30_Age!$B$2:$B$10401,B98,CVD_40q30_Age!$E$2:$E$10401,G98,CVD_40q30_Age!$F$2:$F$10401,H98,CVD_40q30_Age!$G$2:$G$10401,30)))</f>
        <v>9.4106693999462472</v>
      </c>
      <c r="J98" s="30">
        <f t="shared" si="4"/>
        <v>9.5398334683556403</v>
      </c>
      <c r="K98" s="30">
        <f t="shared" si="5"/>
        <v>0.1291640684093931</v>
      </c>
      <c r="L98" s="28">
        <f t="shared" si="6"/>
        <v>1.3539446871671317</v>
      </c>
      <c r="M98" s="34">
        <v>9.4106693999462205</v>
      </c>
      <c r="N98" s="16" t="str">
        <f t="shared" si="7"/>
        <v>match</v>
      </c>
    </row>
    <row r="99" spans="1:14" ht="55.2">
      <c r="A99" t="s">
        <v>164</v>
      </c>
      <c r="B99" t="s">
        <v>247</v>
      </c>
      <c r="C99" s="14" t="s">
        <v>249</v>
      </c>
      <c r="D99" t="s">
        <v>456</v>
      </c>
      <c r="G99" t="s">
        <v>474</v>
      </c>
      <c r="H99" s="20">
        <v>2044</v>
      </c>
      <c r="I99" s="30">
        <f>100*(1-(SUMIFS(CVD_40q30_Age!$M$2:$M$10401,CVD_40q30_Age!$A$2:$A$10401,A99,CVD_40q30_Age!$B$2:$B$10401,B99,CVD_40q30_Age!$E$2:$E$10401,G99,CVD_40q30_Age!$F$2:$F$10401,H99,CVD_40q30_Age!$G$2:$G$10401,69))/(SUMIFS(CVD_40q30_Age!$L$2:$L$10401,CVD_40q30_Age!$A$2:$A$10401,A99,CVD_40q30_Age!$B$2:$B$10401,B99,CVD_40q30_Age!$E$2:$E$10401,G99,CVD_40q30_Age!$F$2:$F$10401,H99,CVD_40q30_Age!$G$2:$G$10401,30)))</f>
        <v>9.3277673282903493</v>
      </c>
      <c r="J99" s="30">
        <f t="shared" si="4"/>
        <v>9.4615502254039257</v>
      </c>
      <c r="K99" s="30">
        <f t="shared" si="5"/>
        <v>0.13378289711357638</v>
      </c>
      <c r="L99" s="28">
        <f t="shared" si="6"/>
        <v>1.4139638212179444</v>
      </c>
      <c r="M99" s="34">
        <v>9.3277673282903493</v>
      </c>
      <c r="N99" s="16" t="str">
        <f t="shared" si="7"/>
        <v>match</v>
      </c>
    </row>
    <row r="100" spans="1:14" ht="55.2">
      <c r="A100" t="s">
        <v>164</v>
      </c>
      <c r="B100" t="s">
        <v>247</v>
      </c>
      <c r="C100" s="14" t="s">
        <v>249</v>
      </c>
      <c r="D100" t="s">
        <v>456</v>
      </c>
      <c r="G100" t="s">
        <v>474</v>
      </c>
      <c r="H100" s="20">
        <v>2045</v>
      </c>
      <c r="I100" s="30">
        <f>100*(1-(SUMIFS(CVD_40q30_Age!$M$2:$M$10401,CVD_40q30_Age!$A$2:$A$10401,A100,CVD_40q30_Age!$B$2:$B$10401,B100,CVD_40q30_Age!$E$2:$E$10401,G100,CVD_40q30_Age!$F$2:$F$10401,H100,CVD_40q30_Age!$G$2:$G$10401,69))/(SUMIFS(CVD_40q30_Age!$L$2:$L$10401,CVD_40q30_Age!$A$2:$A$10401,A100,CVD_40q30_Age!$B$2:$B$10401,B100,CVD_40q30_Age!$E$2:$E$10401,G100,CVD_40q30_Age!$F$2:$F$10401,H100,CVD_40q30_Age!$G$2:$G$10401,30)))</f>
        <v>9.25302417127768</v>
      </c>
      <c r="J100" s="30">
        <f t="shared" si="4"/>
        <v>9.3914575791279375</v>
      </c>
      <c r="K100" s="30">
        <f t="shared" si="5"/>
        <v>0.13843340785025759</v>
      </c>
      <c r="L100" s="28">
        <f t="shared" si="6"/>
        <v>1.4740353846448626</v>
      </c>
      <c r="M100" s="34">
        <v>9.2530241712776604</v>
      </c>
      <c r="N100" s="16" t="str">
        <f t="shared" si="7"/>
        <v>match</v>
      </c>
    </row>
    <row r="101" spans="1:14" ht="55.2">
      <c r="A101" t="s">
        <v>164</v>
      </c>
      <c r="B101" t="s">
        <v>247</v>
      </c>
      <c r="C101" s="14" t="s">
        <v>249</v>
      </c>
      <c r="D101" t="s">
        <v>456</v>
      </c>
      <c r="G101" t="s">
        <v>474</v>
      </c>
      <c r="H101" s="20">
        <v>2046</v>
      </c>
      <c r="I101" s="30">
        <f>100*(1-(SUMIFS(CVD_40q30_Age!$M$2:$M$10401,CVD_40q30_Age!$A$2:$A$10401,A101,CVD_40q30_Age!$B$2:$B$10401,B101,CVD_40q30_Age!$E$2:$E$10401,G101,CVD_40q30_Age!$F$2:$F$10401,H101,CVD_40q30_Age!$G$2:$G$10401,69))/(SUMIFS(CVD_40q30_Age!$L$2:$L$10401,CVD_40q30_Age!$A$2:$A$10401,A101,CVD_40q30_Age!$B$2:$B$10401,B101,CVD_40q30_Age!$E$2:$E$10401,G101,CVD_40q30_Age!$F$2:$F$10401,H101,CVD_40q30_Age!$G$2:$G$10401,30)))</f>
        <v>9.1826367044157138</v>
      </c>
      <c r="J101" s="30">
        <f t="shared" si="4"/>
        <v>9.3257242143741195</v>
      </c>
      <c r="K101" s="30">
        <f t="shared" si="5"/>
        <v>0.14308750995840569</v>
      </c>
      <c r="L101" s="28">
        <f t="shared" si="6"/>
        <v>1.5343313470267443</v>
      </c>
      <c r="M101" s="34">
        <v>9.1826367044157209</v>
      </c>
      <c r="N101" s="16" t="str">
        <f t="shared" si="7"/>
        <v>match</v>
      </c>
    </row>
    <row r="102" spans="1:14" ht="55.2">
      <c r="A102" t="s">
        <v>164</v>
      </c>
      <c r="B102" t="s">
        <v>247</v>
      </c>
      <c r="C102" s="14" t="s">
        <v>249</v>
      </c>
      <c r="D102" t="s">
        <v>456</v>
      </c>
      <c r="G102" t="s">
        <v>474</v>
      </c>
      <c r="H102" s="20">
        <v>2047</v>
      </c>
      <c r="I102" s="30">
        <f>100*(1-(SUMIFS(CVD_40q30_Age!$M$2:$M$10401,CVD_40q30_Age!$A$2:$A$10401,A102,CVD_40q30_Age!$B$2:$B$10401,B102,CVD_40q30_Age!$E$2:$E$10401,G102,CVD_40q30_Age!$F$2:$F$10401,H102,CVD_40q30_Age!$G$2:$G$10401,69))/(SUMIFS(CVD_40q30_Age!$L$2:$L$10401,CVD_40q30_Age!$A$2:$A$10401,A102,CVD_40q30_Age!$B$2:$B$10401,B102,CVD_40q30_Age!$E$2:$E$10401,G102,CVD_40q30_Age!$F$2:$F$10401,H102,CVD_40q30_Age!$G$2:$G$10401,30)))</f>
        <v>9.1150542143934707</v>
      </c>
      <c r="J102" s="30">
        <f t="shared" si="4"/>
        <v>9.2627864020676132</v>
      </c>
      <c r="K102" s="30">
        <f t="shared" si="5"/>
        <v>0.14773218767414242</v>
      </c>
      <c r="L102" s="28">
        <f t="shared" si="6"/>
        <v>1.5949000793234966</v>
      </c>
      <c r="M102" s="34">
        <v>9.1150542143934707</v>
      </c>
      <c r="N102" s="16" t="str">
        <f t="shared" si="7"/>
        <v>match</v>
      </c>
    </row>
    <row r="103" spans="1:14" ht="55.2">
      <c r="A103" t="s">
        <v>164</v>
      </c>
      <c r="B103" t="s">
        <v>247</v>
      </c>
      <c r="C103" s="14" t="s">
        <v>249</v>
      </c>
      <c r="D103" t="s">
        <v>456</v>
      </c>
      <c r="G103" t="s">
        <v>474</v>
      </c>
      <c r="H103" s="20">
        <v>2048</v>
      </c>
      <c r="I103" s="30">
        <f>100*(1-(SUMIFS(CVD_40q30_Age!$M$2:$M$10401,CVD_40q30_Age!$A$2:$A$10401,A103,CVD_40q30_Age!$B$2:$B$10401,B103,CVD_40q30_Age!$E$2:$E$10401,G103,CVD_40q30_Age!$F$2:$F$10401,H103,CVD_40q30_Age!$G$2:$G$10401,69))/(SUMIFS(CVD_40q30_Age!$L$2:$L$10401,CVD_40q30_Age!$A$2:$A$10401,A103,CVD_40q30_Age!$B$2:$B$10401,B103,CVD_40q30_Age!$E$2:$E$10401,G103,CVD_40q30_Age!$F$2:$F$10401,H103,CVD_40q30_Age!$G$2:$G$10401,30)))</f>
        <v>9.0465567536608731</v>
      </c>
      <c r="J103" s="30">
        <f t="shared" si="4"/>
        <v>9.1988734353995909</v>
      </c>
      <c r="K103" s="30">
        <f t="shared" si="5"/>
        <v>0.15231668173871782</v>
      </c>
      <c r="L103" s="28">
        <f t="shared" si="6"/>
        <v>1.6558188653032742</v>
      </c>
      <c r="M103" s="34">
        <v>9.0465567536608802</v>
      </c>
      <c r="N103" s="16" t="str">
        <f t="shared" si="7"/>
        <v>match</v>
      </c>
    </row>
    <row r="104" spans="1:14" ht="55.2">
      <c r="A104" t="s">
        <v>164</v>
      </c>
      <c r="B104" t="s">
        <v>247</v>
      </c>
      <c r="C104" s="14" t="s">
        <v>249</v>
      </c>
      <c r="D104" t="s">
        <v>456</v>
      </c>
      <c r="G104" t="s">
        <v>474</v>
      </c>
      <c r="H104" s="20">
        <v>2049</v>
      </c>
      <c r="I104" s="30">
        <f>100*(1-(SUMIFS(CVD_40q30_Age!$M$2:$M$10401,CVD_40q30_Age!$A$2:$A$10401,A104,CVD_40q30_Age!$B$2:$B$10401,B104,CVD_40q30_Age!$E$2:$E$10401,G104,CVD_40q30_Age!$F$2:$F$10401,H104,CVD_40q30_Age!$G$2:$G$10401,69))/(SUMIFS(CVD_40q30_Age!$L$2:$L$10401,CVD_40q30_Age!$A$2:$A$10401,A104,CVD_40q30_Age!$B$2:$B$10401,B104,CVD_40q30_Age!$E$2:$E$10401,G104,CVD_40q30_Age!$F$2:$F$10401,H104,CVD_40q30_Age!$G$2:$G$10401,30)))</f>
        <v>8.9833945265526118</v>
      </c>
      <c r="J104" s="30">
        <f t="shared" si="4"/>
        <v>9.1403407788967819</v>
      </c>
      <c r="K104" s="30">
        <f t="shared" si="5"/>
        <v>0.15694625234417003</v>
      </c>
      <c r="L104" s="28">
        <f t="shared" si="6"/>
        <v>1.7170722201794437</v>
      </c>
      <c r="M104" s="34">
        <v>8.9833945265526101</v>
      </c>
      <c r="N104" s="16" t="str">
        <f t="shared" si="7"/>
        <v>match</v>
      </c>
    </row>
    <row r="105" spans="1:14" ht="55.2">
      <c r="A105" t="s">
        <v>164</v>
      </c>
      <c r="B105" t="s">
        <v>247</v>
      </c>
      <c r="C105" s="14" t="s">
        <v>249</v>
      </c>
      <c r="D105" t="s">
        <v>456</v>
      </c>
      <c r="G105" t="s">
        <v>474</v>
      </c>
      <c r="H105" s="20">
        <v>2050</v>
      </c>
      <c r="I105" s="30">
        <f>100*(1-(SUMIFS(CVD_40q30_Age!$M$2:$M$10401,CVD_40q30_Age!$A$2:$A$10401,A105,CVD_40q30_Age!$B$2:$B$10401,B105,CVD_40q30_Age!$E$2:$E$10401,G105,CVD_40q30_Age!$F$2:$F$10401,H105,CVD_40q30_Age!$G$2:$G$10401,69))/(SUMIFS(CVD_40q30_Age!$L$2:$L$10401,CVD_40q30_Age!$A$2:$A$10401,A105,CVD_40q30_Age!$B$2:$B$10401,B105,CVD_40q30_Age!$E$2:$E$10401,G105,CVD_40q30_Age!$F$2:$F$10401,H105,CVD_40q30_Age!$G$2:$G$10401,30)))</f>
        <v>8.9220342257922631</v>
      </c>
      <c r="J105" s="30">
        <f t="shared" si="4"/>
        <v>9.0836246402182788</v>
      </c>
      <c r="K105" s="30">
        <f t="shared" si="5"/>
        <v>0.16159041442601563</v>
      </c>
      <c r="L105" s="28">
        <f t="shared" si="6"/>
        <v>1.7789199887296601</v>
      </c>
      <c r="M105" s="34">
        <v>8.9220342257922507</v>
      </c>
      <c r="N105" s="16" t="str">
        <f t="shared" si="7"/>
        <v>match</v>
      </c>
    </row>
    <row r="106" spans="1:14" ht="27.6">
      <c r="A106" t="s">
        <v>164</v>
      </c>
      <c r="B106" t="s">
        <v>250</v>
      </c>
      <c r="C106" s="14" t="s">
        <v>252</v>
      </c>
      <c r="D106" t="s">
        <v>456</v>
      </c>
      <c r="G106" t="s">
        <v>474</v>
      </c>
      <c r="H106" s="20">
        <v>2025</v>
      </c>
      <c r="I106" s="30">
        <f>100*(1-(SUMIFS(CVD_40q30_Age!$M$2:$M$10401,CVD_40q30_Age!$A$2:$A$10401,A106,CVD_40q30_Age!$B$2:$B$10401,B106,CVD_40q30_Age!$E$2:$E$10401,G106,CVD_40q30_Age!$F$2:$F$10401,H106,CVD_40q30_Age!$G$2:$G$10401,69))/(SUMIFS(CVD_40q30_Age!$L$2:$L$10401,CVD_40q30_Age!$A$2:$A$10401,A106,CVD_40q30_Age!$B$2:$B$10401,B106,CVD_40q30_Age!$E$2:$E$10401,G106,CVD_40q30_Age!$F$2:$F$10401,H106,CVD_40q30_Age!$G$2:$G$10401,30)))</f>
        <v>14.504319442194447</v>
      </c>
      <c r="J106" s="30">
        <f t="shared" si="4"/>
        <v>14.504478096478934</v>
      </c>
      <c r="K106" s="30">
        <f t="shared" si="5"/>
        <v>1.5865428448691432E-4</v>
      </c>
      <c r="L106" s="28">
        <f t="shared" si="6"/>
        <v>1.0938296671662304E-3</v>
      </c>
      <c r="M106" s="34">
        <v>14.5043194421945</v>
      </c>
      <c r="N106" s="16" t="str">
        <f t="shared" si="7"/>
        <v>match</v>
      </c>
    </row>
    <row r="107" spans="1:14" ht="27.6">
      <c r="A107" t="s">
        <v>164</v>
      </c>
      <c r="B107" t="s">
        <v>250</v>
      </c>
      <c r="C107" s="14" t="s">
        <v>252</v>
      </c>
      <c r="D107" t="s">
        <v>456</v>
      </c>
      <c r="G107" t="s">
        <v>474</v>
      </c>
      <c r="H107" s="20">
        <v>2026</v>
      </c>
      <c r="I107" s="30">
        <f>100*(1-(SUMIFS(CVD_40q30_Age!$M$2:$M$10401,CVD_40q30_Age!$A$2:$A$10401,A107,CVD_40q30_Age!$B$2:$B$10401,B107,CVD_40q30_Age!$E$2:$E$10401,G107,CVD_40q30_Age!$F$2:$F$10401,H107,CVD_40q30_Age!$G$2:$G$10401,69))/(SUMIFS(CVD_40q30_Age!$L$2:$L$10401,CVD_40q30_Age!$A$2:$A$10401,A107,CVD_40q30_Age!$B$2:$B$10401,B107,CVD_40q30_Age!$E$2:$E$10401,G107,CVD_40q30_Age!$F$2:$F$10401,H107,CVD_40q30_Age!$G$2:$G$10401,30)))</f>
        <v>13.740217307845858</v>
      </c>
      <c r="J107" s="30">
        <f t="shared" si="4"/>
        <v>13.740525678765547</v>
      </c>
      <c r="K107" s="30">
        <f t="shared" si="5"/>
        <v>3.0837091968827224E-4</v>
      </c>
      <c r="L107" s="28">
        <f t="shared" si="6"/>
        <v>2.2442439750673089E-3</v>
      </c>
      <c r="M107" s="34">
        <v>13.740217307845899</v>
      </c>
      <c r="N107" s="16" t="str">
        <f t="shared" si="7"/>
        <v>match</v>
      </c>
    </row>
    <row r="108" spans="1:14" ht="27.6">
      <c r="A108" t="s">
        <v>164</v>
      </c>
      <c r="B108" t="s">
        <v>250</v>
      </c>
      <c r="C108" s="14" t="s">
        <v>252</v>
      </c>
      <c r="D108" t="s">
        <v>456</v>
      </c>
      <c r="G108" t="s">
        <v>474</v>
      </c>
      <c r="H108" s="20">
        <v>2027</v>
      </c>
      <c r="I108" s="30">
        <f>100*(1-(SUMIFS(CVD_40q30_Age!$M$2:$M$10401,CVD_40q30_Age!$A$2:$A$10401,A108,CVD_40q30_Age!$B$2:$B$10401,B108,CVD_40q30_Age!$E$2:$E$10401,G108,CVD_40q30_Age!$F$2:$F$10401,H108,CVD_40q30_Age!$G$2:$G$10401,69))/(SUMIFS(CVD_40q30_Age!$L$2:$L$10401,CVD_40q30_Age!$A$2:$A$10401,A108,CVD_40q30_Age!$B$2:$B$10401,B108,CVD_40q30_Age!$E$2:$E$10401,G108,CVD_40q30_Age!$F$2:$F$10401,H108,CVD_40q30_Age!$G$2:$G$10401,30)))</f>
        <v>13.097667355910836</v>
      </c>
      <c r="J108" s="30">
        <f t="shared" si="4"/>
        <v>13.0981162251657</v>
      </c>
      <c r="K108" s="30">
        <f t="shared" si="5"/>
        <v>4.4886925486409268E-4</v>
      </c>
      <c r="L108" s="28">
        <f t="shared" si="6"/>
        <v>3.4269756593064142E-3</v>
      </c>
      <c r="M108" s="34">
        <v>13.097667355910801</v>
      </c>
      <c r="N108" s="16" t="str">
        <f t="shared" si="7"/>
        <v>match</v>
      </c>
    </row>
    <row r="109" spans="1:14" ht="27.6">
      <c r="A109" t="s">
        <v>164</v>
      </c>
      <c r="B109" t="s">
        <v>250</v>
      </c>
      <c r="C109" s="14" t="s">
        <v>252</v>
      </c>
      <c r="D109" t="s">
        <v>456</v>
      </c>
      <c r="G109" t="s">
        <v>474</v>
      </c>
      <c r="H109" s="20">
        <v>2028</v>
      </c>
      <c r="I109" s="30">
        <f>100*(1-(SUMIFS(CVD_40q30_Age!$M$2:$M$10401,CVD_40q30_Age!$A$2:$A$10401,A109,CVD_40q30_Age!$B$2:$B$10401,B109,CVD_40q30_Age!$E$2:$E$10401,G109,CVD_40q30_Age!$F$2:$F$10401,H109,CVD_40q30_Age!$G$2:$G$10401,69))/(SUMIFS(CVD_40q30_Age!$L$2:$L$10401,CVD_40q30_Age!$A$2:$A$10401,A109,CVD_40q30_Age!$B$2:$B$10401,B109,CVD_40q30_Age!$E$2:$E$10401,G109,CVD_40q30_Age!$F$2:$F$10401,H109,CVD_40q30_Age!$G$2:$G$10401,30)))</f>
        <v>12.562970704911237</v>
      </c>
      <c r="J109" s="30">
        <f t="shared" si="4"/>
        <v>12.563550684100155</v>
      </c>
      <c r="K109" s="30">
        <f t="shared" si="5"/>
        <v>5.799791889185002E-4</v>
      </c>
      <c r="L109" s="28">
        <f t="shared" si="6"/>
        <v>4.6163636658265311E-3</v>
      </c>
      <c r="M109" s="34">
        <v>12.5629707049112</v>
      </c>
      <c r="N109" s="16" t="str">
        <f t="shared" si="7"/>
        <v>match</v>
      </c>
    </row>
    <row r="110" spans="1:14" ht="27.6">
      <c r="A110" t="s">
        <v>164</v>
      </c>
      <c r="B110" t="s">
        <v>250</v>
      </c>
      <c r="C110" s="14" t="s">
        <v>252</v>
      </c>
      <c r="D110" t="s">
        <v>456</v>
      </c>
      <c r="G110" t="s">
        <v>474</v>
      </c>
      <c r="H110" s="20">
        <v>2029</v>
      </c>
      <c r="I110" s="30">
        <f>100*(1-(SUMIFS(CVD_40q30_Age!$M$2:$M$10401,CVD_40q30_Age!$A$2:$A$10401,A110,CVD_40q30_Age!$B$2:$B$10401,B110,CVD_40q30_Age!$E$2:$E$10401,G110,CVD_40q30_Age!$F$2:$F$10401,H110,CVD_40q30_Age!$G$2:$G$10401,69))/(SUMIFS(CVD_40q30_Age!$L$2:$L$10401,CVD_40q30_Age!$A$2:$A$10401,A110,CVD_40q30_Age!$B$2:$B$10401,B110,CVD_40q30_Age!$E$2:$E$10401,G110,CVD_40q30_Age!$F$2:$F$10401,H110,CVD_40q30_Age!$G$2:$G$10401,30)))</f>
        <v>12.117046953673306</v>
      </c>
      <c r="J110" s="30">
        <f t="shared" si="4"/>
        <v>12.117750377397552</v>
      </c>
      <c r="K110" s="30">
        <f t="shared" si="5"/>
        <v>7.0342372424647692E-4</v>
      </c>
      <c r="L110" s="28">
        <f t="shared" si="6"/>
        <v>5.8049035698781778E-3</v>
      </c>
      <c r="M110" s="34">
        <v>12.117046953673301</v>
      </c>
      <c r="N110" s="16" t="str">
        <f t="shared" si="7"/>
        <v>match</v>
      </c>
    </row>
    <row r="111" spans="1:14" ht="27.6">
      <c r="A111" t="s">
        <v>164</v>
      </c>
      <c r="B111" t="s">
        <v>250</v>
      </c>
      <c r="C111" s="14" t="s">
        <v>252</v>
      </c>
      <c r="D111" t="s">
        <v>456</v>
      </c>
      <c r="G111" t="s">
        <v>474</v>
      </c>
      <c r="H111" s="20">
        <v>2030</v>
      </c>
      <c r="I111" s="30">
        <f>100*(1-(SUMIFS(CVD_40q30_Age!$M$2:$M$10401,CVD_40q30_Age!$A$2:$A$10401,A111,CVD_40q30_Age!$B$2:$B$10401,B111,CVD_40q30_Age!$E$2:$E$10401,G111,CVD_40q30_Age!$F$2:$F$10401,H111,CVD_40q30_Age!$G$2:$G$10401,69))/(SUMIFS(CVD_40q30_Age!$L$2:$L$10401,CVD_40q30_Age!$A$2:$A$10401,A111,CVD_40q30_Age!$B$2:$B$10401,B111,CVD_40q30_Age!$E$2:$E$10401,G111,CVD_40q30_Age!$F$2:$F$10401,H111,CVD_40q30_Age!$G$2:$G$10401,30)))</f>
        <v>11.746114150328557</v>
      </c>
      <c r="J111" s="30">
        <f t="shared" si="4"/>
        <v>11.746930285566382</v>
      </c>
      <c r="K111" s="30">
        <f t="shared" si="5"/>
        <v>8.1613523782486652E-4</v>
      </c>
      <c r="L111" s="28">
        <f t="shared" si="6"/>
        <v>6.9476468999536273E-3</v>
      </c>
      <c r="M111" s="34">
        <v>11.7461141503285</v>
      </c>
      <c r="N111" s="16" t="str">
        <f t="shared" si="7"/>
        <v>match</v>
      </c>
    </row>
    <row r="112" spans="1:14" ht="27.6">
      <c r="A112" t="s">
        <v>164</v>
      </c>
      <c r="B112" t="s">
        <v>250</v>
      </c>
      <c r="C112" s="14" t="s">
        <v>252</v>
      </c>
      <c r="D112" t="s">
        <v>456</v>
      </c>
      <c r="G112" t="s">
        <v>474</v>
      </c>
      <c r="H112" s="20">
        <v>2031</v>
      </c>
      <c r="I112" s="30">
        <f>100*(1-(SUMIFS(CVD_40q30_Age!$M$2:$M$10401,CVD_40q30_Age!$A$2:$A$10401,A112,CVD_40q30_Age!$B$2:$B$10401,B112,CVD_40q30_Age!$E$2:$E$10401,G112,CVD_40q30_Age!$F$2:$F$10401,H112,CVD_40q30_Age!$G$2:$G$10401,69))/(SUMIFS(CVD_40q30_Age!$L$2:$L$10401,CVD_40q30_Age!$A$2:$A$10401,A112,CVD_40q30_Age!$B$2:$B$10401,B112,CVD_40q30_Age!$E$2:$E$10401,G112,CVD_40q30_Age!$F$2:$F$10401,H112,CVD_40q30_Age!$G$2:$G$10401,30)))</f>
        <v>11.412172444077173</v>
      </c>
      <c r="J112" s="30">
        <f t="shared" si="4"/>
        <v>11.413096504740295</v>
      </c>
      <c r="K112" s="30">
        <f t="shared" si="5"/>
        <v>9.2406066312200608E-4</v>
      </c>
      <c r="L112" s="28">
        <f t="shared" si="6"/>
        <v>8.0964939071373702E-3</v>
      </c>
      <c r="M112" s="34">
        <v>11.4121724440772</v>
      </c>
      <c r="N112" s="16" t="str">
        <f t="shared" si="7"/>
        <v>match</v>
      </c>
    </row>
    <row r="113" spans="1:14" ht="27.6">
      <c r="A113" t="s">
        <v>164</v>
      </c>
      <c r="B113" t="s">
        <v>250</v>
      </c>
      <c r="C113" s="14" t="s">
        <v>252</v>
      </c>
      <c r="D113" t="s">
        <v>456</v>
      </c>
      <c r="G113" t="s">
        <v>474</v>
      </c>
      <c r="H113" s="20">
        <v>2032</v>
      </c>
      <c r="I113" s="30">
        <f>100*(1-(SUMIFS(CVD_40q30_Age!$M$2:$M$10401,CVD_40q30_Age!$A$2:$A$10401,A113,CVD_40q30_Age!$B$2:$B$10401,B113,CVD_40q30_Age!$E$2:$E$10401,G113,CVD_40q30_Age!$F$2:$F$10401,H113,CVD_40q30_Age!$G$2:$G$10401,69))/(SUMIFS(CVD_40q30_Age!$L$2:$L$10401,CVD_40q30_Age!$A$2:$A$10401,A113,CVD_40q30_Age!$B$2:$B$10401,B113,CVD_40q30_Age!$E$2:$E$10401,G113,CVD_40q30_Age!$F$2:$F$10401,H113,CVD_40q30_Age!$G$2:$G$10401,30)))</f>
        <v>11.114373030605218</v>
      </c>
      <c r="J113" s="30">
        <f t="shared" si="4"/>
        <v>11.115398460624116</v>
      </c>
      <c r="K113" s="30">
        <f t="shared" si="5"/>
        <v>1.025430018897211E-3</v>
      </c>
      <c r="L113" s="28">
        <f t="shared" si="6"/>
        <v>9.2253104783401024E-3</v>
      </c>
      <c r="M113" s="34">
        <v>11.114373030605201</v>
      </c>
      <c r="N113" s="16" t="str">
        <f t="shared" si="7"/>
        <v>match</v>
      </c>
    </row>
    <row r="114" spans="1:14" ht="27.6">
      <c r="A114" t="s">
        <v>164</v>
      </c>
      <c r="B114" t="s">
        <v>250</v>
      </c>
      <c r="C114" s="14" t="s">
        <v>252</v>
      </c>
      <c r="D114" t="s">
        <v>456</v>
      </c>
      <c r="G114" t="s">
        <v>474</v>
      </c>
      <c r="H114" s="20">
        <v>2033</v>
      </c>
      <c r="I114" s="30">
        <f>100*(1-(SUMIFS(CVD_40q30_Age!$M$2:$M$10401,CVD_40q30_Age!$A$2:$A$10401,A114,CVD_40q30_Age!$B$2:$B$10401,B114,CVD_40q30_Age!$E$2:$E$10401,G114,CVD_40q30_Age!$F$2:$F$10401,H114,CVD_40q30_Age!$G$2:$G$10401,69))/(SUMIFS(CVD_40q30_Age!$L$2:$L$10401,CVD_40q30_Age!$A$2:$A$10401,A114,CVD_40q30_Age!$B$2:$B$10401,B114,CVD_40q30_Age!$E$2:$E$10401,G114,CVD_40q30_Age!$F$2:$F$10401,H114,CVD_40q30_Age!$G$2:$G$10401,30)))</f>
        <v>10.850352408940921</v>
      </c>
      <c r="J114" s="30">
        <f t="shared" si="4"/>
        <v>10.851472170226694</v>
      </c>
      <c r="K114" s="30">
        <f t="shared" si="5"/>
        <v>1.1197612857731798E-3</v>
      </c>
      <c r="L114" s="28">
        <f t="shared" si="6"/>
        <v>1.0318980394618541E-2</v>
      </c>
      <c r="M114" s="34">
        <v>10.8503524089409</v>
      </c>
      <c r="N114" s="16" t="str">
        <f t="shared" si="7"/>
        <v>match</v>
      </c>
    </row>
    <row r="115" spans="1:14" ht="27.6">
      <c r="A115" t="s">
        <v>164</v>
      </c>
      <c r="B115" t="s">
        <v>250</v>
      </c>
      <c r="C115" s="14" t="s">
        <v>252</v>
      </c>
      <c r="D115" t="s">
        <v>456</v>
      </c>
      <c r="G115" t="s">
        <v>474</v>
      </c>
      <c r="H115" s="20">
        <v>2034</v>
      </c>
      <c r="I115" s="30">
        <f>100*(1-(SUMIFS(CVD_40q30_Age!$M$2:$M$10401,CVD_40q30_Age!$A$2:$A$10401,A115,CVD_40q30_Age!$B$2:$B$10401,B115,CVD_40q30_Age!$E$2:$E$10401,G115,CVD_40q30_Age!$F$2:$F$10401,H115,CVD_40q30_Age!$G$2:$G$10401,69))/(SUMIFS(CVD_40q30_Age!$L$2:$L$10401,CVD_40q30_Age!$A$2:$A$10401,A115,CVD_40q30_Age!$B$2:$B$10401,B115,CVD_40q30_Age!$E$2:$E$10401,G115,CVD_40q30_Age!$F$2:$F$10401,H115,CVD_40q30_Age!$G$2:$G$10401,30)))</f>
        <v>10.62454862829172</v>
      </c>
      <c r="J115" s="30">
        <f t="shared" si="4"/>
        <v>10.625758395811735</v>
      </c>
      <c r="K115" s="30">
        <f t="shared" si="5"/>
        <v>1.2097675200148927E-3</v>
      </c>
      <c r="L115" s="28">
        <f t="shared" si="6"/>
        <v>1.1385234587036504E-2</v>
      </c>
      <c r="M115" s="34">
        <v>10.6245486282917</v>
      </c>
      <c r="N115" s="16" t="str">
        <f t="shared" si="7"/>
        <v>match</v>
      </c>
    </row>
    <row r="116" spans="1:14" ht="27.6">
      <c r="A116" t="s">
        <v>164</v>
      </c>
      <c r="B116" t="s">
        <v>250</v>
      </c>
      <c r="C116" s="14" t="s">
        <v>252</v>
      </c>
      <c r="D116" t="s">
        <v>456</v>
      </c>
      <c r="G116" t="s">
        <v>474</v>
      </c>
      <c r="H116" s="20">
        <v>2035</v>
      </c>
      <c r="I116" s="30">
        <f>100*(1-(SUMIFS(CVD_40q30_Age!$M$2:$M$10401,CVD_40q30_Age!$A$2:$A$10401,A116,CVD_40q30_Age!$B$2:$B$10401,B116,CVD_40q30_Age!$E$2:$E$10401,G116,CVD_40q30_Age!$F$2:$F$10401,H116,CVD_40q30_Age!$G$2:$G$10401,69))/(SUMIFS(CVD_40q30_Age!$L$2:$L$10401,CVD_40q30_Age!$A$2:$A$10401,A116,CVD_40q30_Age!$B$2:$B$10401,B116,CVD_40q30_Age!$E$2:$E$10401,G116,CVD_40q30_Age!$F$2:$F$10401,H116,CVD_40q30_Age!$G$2:$G$10401,30)))</f>
        <v>10.429793067403049</v>
      </c>
      <c r="J116" s="30">
        <f t="shared" si="4"/>
        <v>10.431087930714511</v>
      </c>
      <c r="K116" s="30">
        <f t="shared" si="5"/>
        <v>1.2948633114628905E-3</v>
      </c>
      <c r="L116" s="28">
        <f t="shared" si="6"/>
        <v>1.2413502024560104E-2</v>
      </c>
      <c r="M116" s="34">
        <v>10.429793067403001</v>
      </c>
      <c r="N116" s="16" t="str">
        <f t="shared" si="7"/>
        <v>match</v>
      </c>
    </row>
    <row r="117" spans="1:14" ht="27.6">
      <c r="A117" t="s">
        <v>164</v>
      </c>
      <c r="B117" t="s">
        <v>250</v>
      </c>
      <c r="C117" s="14" t="s">
        <v>252</v>
      </c>
      <c r="D117" t="s">
        <v>456</v>
      </c>
      <c r="G117" t="s">
        <v>474</v>
      </c>
      <c r="H117" s="20">
        <v>2036</v>
      </c>
      <c r="I117" s="30">
        <f>100*(1-(SUMIFS(CVD_40q30_Age!$M$2:$M$10401,CVD_40q30_Age!$A$2:$A$10401,A117,CVD_40q30_Age!$B$2:$B$10401,B117,CVD_40q30_Age!$E$2:$E$10401,G117,CVD_40q30_Age!$F$2:$F$10401,H117,CVD_40q30_Age!$G$2:$G$10401,69))/(SUMIFS(CVD_40q30_Age!$L$2:$L$10401,CVD_40q30_Age!$A$2:$A$10401,A117,CVD_40q30_Age!$B$2:$B$10401,B117,CVD_40q30_Age!$E$2:$E$10401,G117,CVD_40q30_Age!$F$2:$F$10401,H117,CVD_40q30_Age!$G$2:$G$10401,30)))</f>
        <v>10.265116380238693</v>
      </c>
      <c r="J117" s="30">
        <f t="shared" si="4"/>
        <v>10.266492979267328</v>
      </c>
      <c r="K117" s="30">
        <f t="shared" si="5"/>
        <v>1.3765990286351837E-3</v>
      </c>
      <c r="L117" s="28">
        <f t="shared" si="6"/>
        <v>1.3408658939475798E-2</v>
      </c>
      <c r="M117" s="34">
        <v>10.2651163802387</v>
      </c>
      <c r="N117" s="16" t="str">
        <f t="shared" si="7"/>
        <v>match</v>
      </c>
    </row>
    <row r="118" spans="1:14" ht="27.6">
      <c r="A118" t="s">
        <v>164</v>
      </c>
      <c r="B118" t="s">
        <v>250</v>
      </c>
      <c r="C118" s="14" t="s">
        <v>252</v>
      </c>
      <c r="D118" t="s">
        <v>456</v>
      </c>
      <c r="G118" t="s">
        <v>474</v>
      </c>
      <c r="H118" s="20">
        <v>2037</v>
      </c>
      <c r="I118" s="30">
        <f>100*(1-(SUMIFS(CVD_40q30_Age!$M$2:$M$10401,CVD_40q30_Age!$A$2:$A$10401,A118,CVD_40q30_Age!$B$2:$B$10401,B118,CVD_40q30_Age!$E$2:$E$10401,G118,CVD_40q30_Age!$F$2:$F$10401,H118,CVD_40q30_Age!$G$2:$G$10401,69))/(SUMIFS(CVD_40q30_Age!$L$2:$L$10401,CVD_40q30_Age!$A$2:$A$10401,A118,CVD_40q30_Age!$B$2:$B$10401,B118,CVD_40q30_Age!$E$2:$E$10401,G118,CVD_40q30_Age!$F$2:$F$10401,H118,CVD_40q30_Age!$G$2:$G$10401,30)))</f>
        <v>10.122603573977662</v>
      </c>
      <c r="J118" s="30">
        <f t="shared" si="4"/>
        <v>10.124060477160867</v>
      </c>
      <c r="K118" s="30">
        <f t="shared" si="5"/>
        <v>1.4569031832056822E-3</v>
      </c>
      <c r="L118" s="28">
        <f t="shared" si="6"/>
        <v>1.4390502570508624E-2</v>
      </c>
      <c r="M118" s="34">
        <v>10.122603573977701</v>
      </c>
      <c r="N118" s="16" t="str">
        <f t="shared" si="7"/>
        <v>match</v>
      </c>
    </row>
    <row r="119" spans="1:14" ht="27.6">
      <c r="A119" t="s">
        <v>164</v>
      </c>
      <c r="B119" t="s">
        <v>250</v>
      </c>
      <c r="C119" s="14" t="s">
        <v>252</v>
      </c>
      <c r="D119" t="s">
        <v>456</v>
      </c>
      <c r="G119" t="s">
        <v>474</v>
      </c>
      <c r="H119" s="20">
        <v>2038</v>
      </c>
      <c r="I119" s="30">
        <f>100*(1-(SUMIFS(CVD_40q30_Age!$M$2:$M$10401,CVD_40q30_Age!$A$2:$A$10401,A119,CVD_40q30_Age!$B$2:$B$10401,B119,CVD_40q30_Age!$E$2:$E$10401,G119,CVD_40q30_Age!$F$2:$F$10401,H119,CVD_40q30_Age!$G$2:$G$10401,69))/(SUMIFS(CVD_40q30_Age!$L$2:$L$10401,CVD_40q30_Age!$A$2:$A$10401,A119,CVD_40q30_Age!$B$2:$B$10401,B119,CVD_40q30_Age!$E$2:$E$10401,G119,CVD_40q30_Age!$F$2:$F$10401,H119,CVD_40q30_Age!$G$2:$G$10401,30)))</f>
        <v>9.9996934450789823</v>
      </c>
      <c r="J119" s="30">
        <f t="shared" si="4"/>
        <v>10.001228916146488</v>
      </c>
      <c r="K119" s="30">
        <f t="shared" si="5"/>
        <v>1.5354710675055117E-3</v>
      </c>
      <c r="L119" s="28">
        <f t="shared" si="6"/>
        <v>1.5352823941731498E-2</v>
      </c>
      <c r="M119" s="34">
        <v>9.9996934450789503</v>
      </c>
      <c r="N119" s="16" t="str">
        <f t="shared" si="7"/>
        <v>match</v>
      </c>
    </row>
    <row r="120" spans="1:14" ht="27.6">
      <c r="A120" t="s">
        <v>164</v>
      </c>
      <c r="B120" t="s">
        <v>250</v>
      </c>
      <c r="C120" s="14" t="s">
        <v>252</v>
      </c>
      <c r="D120" t="s">
        <v>456</v>
      </c>
      <c r="G120" t="s">
        <v>474</v>
      </c>
      <c r="H120" s="20">
        <v>2039</v>
      </c>
      <c r="I120" s="30">
        <f>100*(1-(SUMIFS(CVD_40q30_Age!$M$2:$M$10401,CVD_40q30_Age!$A$2:$A$10401,A120,CVD_40q30_Age!$B$2:$B$10401,B120,CVD_40q30_Age!$E$2:$E$10401,G120,CVD_40q30_Age!$F$2:$F$10401,H120,CVD_40q30_Age!$G$2:$G$10401,69))/(SUMIFS(CVD_40q30_Age!$L$2:$L$10401,CVD_40q30_Age!$A$2:$A$10401,A120,CVD_40q30_Age!$B$2:$B$10401,B120,CVD_40q30_Age!$E$2:$E$10401,G120,CVD_40q30_Age!$F$2:$F$10401,H120,CVD_40q30_Age!$G$2:$G$10401,30)))</f>
        <v>9.8982061624408146</v>
      </c>
      <c r="J120" s="30">
        <f t="shared" si="4"/>
        <v>9.8998183244627604</v>
      </c>
      <c r="K120" s="30">
        <f t="shared" si="5"/>
        <v>1.6121620219458066E-3</v>
      </c>
      <c r="L120" s="28">
        <f t="shared" si="6"/>
        <v>1.6284763710886531E-2</v>
      </c>
      <c r="M120" s="34">
        <v>9.8982061624408395</v>
      </c>
      <c r="N120" s="16" t="str">
        <f t="shared" si="7"/>
        <v>match</v>
      </c>
    </row>
    <row r="121" spans="1:14" ht="27.6">
      <c r="A121" t="s">
        <v>164</v>
      </c>
      <c r="B121" t="s">
        <v>250</v>
      </c>
      <c r="C121" s="14" t="s">
        <v>252</v>
      </c>
      <c r="D121" t="s">
        <v>456</v>
      </c>
      <c r="G121" t="s">
        <v>474</v>
      </c>
      <c r="H121" s="20">
        <v>2040</v>
      </c>
      <c r="I121" s="30">
        <f>100*(1-(SUMIFS(CVD_40q30_Age!$M$2:$M$10401,CVD_40q30_Age!$A$2:$A$10401,A121,CVD_40q30_Age!$B$2:$B$10401,B121,CVD_40q30_Age!$E$2:$E$10401,G121,CVD_40q30_Age!$F$2:$F$10401,H121,CVD_40q30_Age!$G$2:$G$10401,69))/(SUMIFS(CVD_40q30_Age!$L$2:$L$10401,CVD_40q30_Age!$A$2:$A$10401,A121,CVD_40q30_Age!$B$2:$B$10401,B121,CVD_40q30_Age!$E$2:$E$10401,G121,CVD_40q30_Age!$F$2:$F$10401,H121,CVD_40q30_Age!$G$2:$G$10401,30)))</f>
        <v>9.800352837741233</v>
      </c>
      <c r="J121" s="30">
        <f t="shared" si="4"/>
        <v>9.8020398428883766</v>
      </c>
      <c r="K121" s="30">
        <f t="shared" si="5"/>
        <v>1.6870051471435943E-3</v>
      </c>
      <c r="L121" s="28">
        <f t="shared" si="6"/>
        <v>1.721075586493926E-2</v>
      </c>
      <c r="M121" s="34">
        <v>9.8003528377412295</v>
      </c>
      <c r="N121" s="16" t="str">
        <f t="shared" si="7"/>
        <v>match</v>
      </c>
    </row>
    <row r="122" spans="1:14" ht="27.6">
      <c r="A122" t="s">
        <v>164</v>
      </c>
      <c r="B122" t="s">
        <v>250</v>
      </c>
      <c r="C122" s="14" t="s">
        <v>252</v>
      </c>
      <c r="D122" t="s">
        <v>456</v>
      </c>
      <c r="G122" t="s">
        <v>474</v>
      </c>
      <c r="H122" s="20">
        <v>2041</v>
      </c>
      <c r="I122" s="30">
        <f>100*(1-(SUMIFS(CVD_40q30_Age!$M$2:$M$10401,CVD_40q30_Age!$A$2:$A$10401,A122,CVD_40q30_Age!$B$2:$B$10401,B122,CVD_40q30_Age!$E$2:$E$10401,G122,CVD_40q30_Age!$F$2:$F$10401,H122,CVD_40q30_Age!$G$2:$G$10401,69))/(SUMIFS(CVD_40q30_Age!$L$2:$L$10401,CVD_40q30_Age!$A$2:$A$10401,A122,CVD_40q30_Age!$B$2:$B$10401,B122,CVD_40q30_Age!$E$2:$E$10401,G122,CVD_40q30_Age!$F$2:$F$10401,H122,CVD_40q30_Age!$G$2:$G$10401,30)))</f>
        <v>9.7090695792704693</v>
      </c>
      <c r="J122" s="30">
        <f t="shared" si="4"/>
        <v>9.7108313548631369</v>
      </c>
      <c r="K122" s="30">
        <f t="shared" si="5"/>
        <v>1.7617755926675471E-3</v>
      </c>
      <c r="L122" s="28">
        <f t="shared" si="6"/>
        <v>1.8142376571963208E-2</v>
      </c>
      <c r="M122" s="34">
        <v>9.70906957927048</v>
      </c>
      <c r="N122" s="16" t="str">
        <f t="shared" si="7"/>
        <v>match</v>
      </c>
    </row>
    <row r="123" spans="1:14" ht="27.6">
      <c r="A123" t="s">
        <v>164</v>
      </c>
      <c r="B123" t="s">
        <v>250</v>
      </c>
      <c r="C123" s="14" t="s">
        <v>252</v>
      </c>
      <c r="D123" t="s">
        <v>456</v>
      </c>
      <c r="G123" t="s">
        <v>474</v>
      </c>
      <c r="H123" s="20">
        <v>2042</v>
      </c>
      <c r="I123" s="30">
        <f>100*(1-(SUMIFS(CVD_40q30_Age!$M$2:$M$10401,CVD_40q30_Age!$A$2:$A$10401,A123,CVD_40q30_Age!$B$2:$B$10401,B123,CVD_40q30_Age!$E$2:$E$10401,G123,CVD_40q30_Age!$F$2:$F$10401,H123,CVD_40q30_Age!$G$2:$G$10401,69))/(SUMIFS(CVD_40q30_Age!$L$2:$L$10401,CVD_40q30_Age!$A$2:$A$10401,A123,CVD_40q30_Age!$B$2:$B$10401,B123,CVD_40q30_Age!$E$2:$E$10401,G123,CVD_40q30_Age!$F$2:$F$10401,H123,CVD_40q30_Age!$G$2:$G$10401,30)))</f>
        <v>9.6217999519927275</v>
      </c>
      <c r="J123" s="30">
        <f t="shared" si="4"/>
        <v>9.6236320982594492</v>
      </c>
      <c r="K123" s="30">
        <f t="shared" si="5"/>
        <v>1.8321462667216792E-3</v>
      </c>
      <c r="L123" s="28">
        <f t="shared" si="6"/>
        <v>1.9037991560930983E-2</v>
      </c>
      <c r="M123" s="34">
        <v>9.62179995199274</v>
      </c>
      <c r="N123" s="16" t="str">
        <f t="shared" si="7"/>
        <v>match</v>
      </c>
    </row>
    <row r="124" spans="1:14" ht="27.6">
      <c r="A124" t="s">
        <v>164</v>
      </c>
      <c r="B124" t="s">
        <v>250</v>
      </c>
      <c r="C124" s="14" t="s">
        <v>252</v>
      </c>
      <c r="D124" t="s">
        <v>456</v>
      </c>
      <c r="G124" t="s">
        <v>474</v>
      </c>
      <c r="H124" s="20">
        <v>2043</v>
      </c>
      <c r="I124" s="30">
        <f>100*(1-(SUMIFS(CVD_40q30_Age!$M$2:$M$10401,CVD_40q30_Age!$A$2:$A$10401,A124,CVD_40q30_Age!$B$2:$B$10401,B124,CVD_40q30_Age!$E$2:$E$10401,G124,CVD_40q30_Age!$F$2:$F$10401,H124,CVD_40q30_Age!$G$2:$G$10401,69))/(SUMIFS(CVD_40q30_Age!$L$2:$L$10401,CVD_40q30_Age!$A$2:$A$10401,A124,CVD_40q30_Age!$B$2:$B$10401,B124,CVD_40q30_Age!$E$2:$E$10401,G124,CVD_40q30_Age!$F$2:$F$10401,H124,CVD_40q30_Age!$G$2:$G$10401,30)))</f>
        <v>9.5379344662143382</v>
      </c>
      <c r="J124" s="30">
        <f t="shared" si="4"/>
        <v>9.5398334683556403</v>
      </c>
      <c r="K124" s="30">
        <f t="shared" si="5"/>
        <v>1.8990021413021196E-3</v>
      </c>
      <c r="L124" s="28">
        <f t="shared" si="6"/>
        <v>1.9906030305468701E-2</v>
      </c>
      <c r="M124" s="34">
        <v>9.5379344662143293</v>
      </c>
      <c r="N124" s="16" t="str">
        <f t="shared" si="7"/>
        <v>match</v>
      </c>
    </row>
    <row r="125" spans="1:14" ht="27.6">
      <c r="A125" t="s">
        <v>164</v>
      </c>
      <c r="B125" t="s">
        <v>250</v>
      </c>
      <c r="C125" s="14" t="s">
        <v>252</v>
      </c>
      <c r="D125" t="s">
        <v>456</v>
      </c>
      <c r="G125" t="s">
        <v>474</v>
      </c>
      <c r="H125" s="20">
        <v>2044</v>
      </c>
      <c r="I125" s="30">
        <f>100*(1-(SUMIFS(CVD_40q30_Age!$M$2:$M$10401,CVD_40q30_Age!$A$2:$A$10401,A125,CVD_40q30_Age!$B$2:$B$10401,B125,CVD_40q30_Age!$E$2:$E$10401,G125,CVD_40q30_Age!$F$2:$F$10401,H125,CVD_40q30_Age!$G$2:$G$10401,69))/(SUMIFS(CVD_40q30_Age!$L$2:$L$10401,CVD_40q30_Age!$A$2:$A$10401,A125,CVD_40q30_Age!$B$2:$B$10401,B125,CVD_40q30_Age!$E$2:$E$10401,G125,CVD_40q30_Age!$F$2:$F$10401,H125,CVD_40q30_Age!$G$2:$G$10401,30)))</f>
        <v>9.4595855126307633</v>
      </c>
      <c r="J125" s="30">
        <f t="shared" si="4"/>
        <v>9.4615502254039257</v>
      </c>
      <c r="K125" s="30">
        <f t="shared" si="5"/>
        <v>1.964712773162347E-3</v>
      </c>
      <c r="L125" s="28">
        <f t="shared" si="6"/>
        <v>2.0765231133975944E-2</v>
      </c>
      <c r="M125" s="34">
        <v>9.4595855126307598</v>
      </c>
      <c r="N125" s="16" t="str">
        <f t="shared" si="7"/>
        <v>match</v>
      </c>
    </row>
    <row r="126" spans="1:14" ht="27.6">
      <c r="A126" t="s">
        <v>164</v>
      </c>
      <c r="B126" t="s">
        <v>250</v>
      </c>
      <c r="C126" s="14" t="s">
        <v>252</v>
      </c>
      <c r="D126" t="s">
        <v>456</v>
      </c>
      <c r="G126" t="s">
        <v>474</v>
      </c>
      <c r="H126" s="20">
        <v>2045</v>
      </c>
      <c r="I126" s="30">
        <f>100*(1-(SUMIFS(CVD_40q30_Age!$M$2:$M$10401,CVD_40q30_Age!$A$2:$A$10401,A126,CVD_40q30_Age!$B$2:$B$10401,B126,CVD_40q30_Age!$E$2:$E$10401,G126,CVD_40q30_Age!$F$2:$F$10401,H126,CVD_40q30_Age!$G$2:$G$10401,69))/(SUMIFS(CVD_40q30_Age!$L$2:$L$10401,CVD_40q30_Age!$A$2:$A$10401,A126,CVD_40q30_Age!$B$2:$B$10401,B126,CVD_40q30_Age!$E$2:$E$10401,G126,CVD_40q30_Age!$F$2:$F$10401,H126,CVD_40q30_Age!$G$2:$G$10401,30)))</f>
        <v>9.3894247478325426</v>
      </c>
      <c r="J126" s="30">
        <f t="shared" si="4"/>
        <v>9.3914575791279375</v>
      </c>
      <c r="K126" s="30">
        <f t="shared" si="5"/>
        <v>2.032831295394999E-3</v>
      </c>
      <c r="L126" s="28">
        <f t="shared" si="6"/>
        <v>2.1645535618590971E-2</v>
      </c>
      <c r="M126" s="34">
        <v>9.3894247478325301</v>
      </c>
      <c r="N126" s="16" t="str">
        <f t="shared" si="7"/>
        <v>match</v>
      </c>
    </row>
    <row r="127" spans="1:14" ht="27.6">
      <c r="A127" t="s">
        <v>164</v>
      </c>
      <c r="B127" t="s">
        <v>250</v>
      </c>
      <c r="C127" s="14" t="s">
        <v>252</v>
      </c>
      <c r="D127" t="s">
        <v>456</v>
      </c>
      <c r="G127" t="s">
        <v>474</v>
      </c>
      <c r="H127" s="20">
        <v>2046</v>
      </c>
      <c r="I127" s="30">
        <f>100*(1-(SUMIFS(CVD_40q30_Age!$M$2:$M$10401,CVD_40q30_Age!$A$2:$A$10401,A127,CVD_40q30_Age!$B$2:$B$10401,B127,CVD_40q30_Age!$E$2:$E$10401,G127,CVD_40q30_Age!$F$2:$F$10401,H127,CVD_40q30_Age!$G$2:$G$10401,69))/(SUMIFS(CVD_40q30_Age!$L$2:$L$10401,CVD_40q30_Age!$A$2:$A$10401,A127,CVD_40q30_Age!$B$2:$B$10401,B127,CVD_40q30_Age!$E$2:$E$10401,G127,CVD_40q30_Age!$F$2:$F$10401,H127,CVD_40q30_Age!$G$2:$G$10401,30)))</f>
        <v>9.3236271521372043</v>
      </c>
      <c r="J127" s="30">
        <f t="shared" si="4"/>
        <v>9.3257242143741195</v>
      </c>
      <c r="K127" s="30">
        <f t="shared" si="5"/>
        <v>2.0970622369151926E-3</v>
      </c>
      <c r="L127" s="28">
        <f t="shared" si="6"/>
        <v>2.2486856663452529E-2</v>
      </c>
      <c r="M127" s="34">
        <v>9.3236271521372007</v>
      </c>
      <c r="N127" s="16" t="str">
        <f t="shared" si="7"/>
        <v>match</v>
      </c>
    </row>
    <row r="128" spans="1:14" ht="27.6">
      <c r="A128" t="s">
        <v>164</v>
      </c>
      <c r="B128" t="s">
        <v>250</v>
      </c>
      <c r="C128" s="14" t="s">
        <v>252</v>
      </c>
      <c r="D128" t="s">
        <v>456</v>
      </c>
      <c r="G128" t="s">
        <v>474</v>
      </c>
      <c r="H128" s="20">
        <v>2047</v>
      </c>
      <c r="I128" s="30">
        <f>100*(1-(SUMIFS(CVD_40q30_Age!$M$2:$M$10401,CVD_40q30_Age!$A$2:$A$10401,A128,CVD_40q30_Age!$B$2:$B$10401,B128,CVD_40q30_Age!$E$2:$E$10401,G128,CVD_40q30_Age!$F$2:$F$10401,H128,CVD_40q30_Age!$G$2:$G$10401,69))/(SUMIFS(CVD_40q30_Age!$L$2:$L$10401,CVD_40q30_Age!$A$2:$A$10401,A128,CVD_40q30_Age!$B$2:$B$10401,B128,CVD_40q30_Age!$E$2:$E$10401,G128,CVD_40q30_Age!$F$2:$F$10401,H128,CVD_40q30_Age!$G$2:$G$10401,30)))</f>
        <v>9.2606329887077177</v>
      </c>
      <c r="J128" s="30">
        <f t="shared" si="4"/>
        <v>9.2627864020676132</v>
      </c>
      <c r="K128" s="30">
        <f t="shared" si="5"/>
        <v>2.1534133598954952E-3</v>
      </c>
      <c r="L128" s="28">
        <f t="shared" si="6"/>
        <v>2.3248008389946423E-2</v>
      </c>
      <c r="M128" s="34">
        <v>9.2606329887077194</v>
      </c>
      <c r="N128" s="16" t="str">
        <f t="shared" si="7"/>
        <v>match</v>
      </c>
    </row>
    <row r="129" spans="1:14" ht="27.6">
      <c r="A129" t="s">
        <v>164</v>
      </c>
      <c r="B129" t="s">
        <v>250</v>
      </c>
      <c r="C129" s="14" t="s">
        <v>252</v>
      </c>
      <c r="D129" t="s">
        <v>456</v>
      </c>
      <c r="G129" t="s">
        <v>474</v>
      </c>
      <c r="H129" s="20">
        <v>2048</v>
      </c>
      <c r="I129" s="30">
        <f>100*(1-(SUMIFS(CVD_40q30_Age!$M$2:$M$10401,CVD_40q30_Age!$A$2:$A$10401,A129,CVD_40q30_Age!$B$2:$B$10401,B129,CVD_40q30_Age!$E$2:$E$10401,G129,CVD_40q30_Age!$F$2:$F$10401,H129,CVD_40q30_Age!$G$2:$G$10401,69))/(SUMIFS(CVD_40q30_Age!$L$2:$L$10401,CVD_40q30_Age!$A$2:$A$10401,A129,CVD_40q30_Age!$B$2:$B$10401,B129,CVD_40q30_Age!$E$2:$E$10401,G129,CVD_40q30_Age!$F$2:$F$10401,H129,CVD_40q30_Age!$G$2:$G$10401,30)))</f>
        <v>9.1966697252944272</v>
      </c>
      <c r="J129" s="30">
        <f t="shared" si="4"/>
        <v>9.1988734353995909</v>
      </c>
      <c r="K129" s="30">
        <f t="shared" si="5"/>
        <v>2.2037101051637364E-3</v>
      </c>
      <c r="L129" s="28">
        <f t="shared" si="6"/>
        <v>2.3956304221811584E-2</v>
      </c>
      <c r="M129" s="34">
        <v>9.1966697252944307</v>
      </c>
      <c r="N129" s="16" t="str">
        <f t="shared" si="7"/>
        <v>match</v>
      </c>
    </row>
    <row r="130" spans="1:14" ht="27.6">
      <c r="A130" t="s">
        <v>164</v>
      </c>
      <c r="B130" t="s">
        <v>250</v>
      </c>
      <c r="C130" s="14" t="s">
        <v>252</v>
      </c>
      <c r="D130" t="s">
        <v>456</v>
      </c>
      <c r="G130" t="s">
        <v>474</v>
      </c>
      <c r="H130" s="20">
        <v>2049</v>
      </c>
      <c r="I130" s="30">
        <f>100*(1-(SUMIFS(CVD_40q30_Age!$M$2:$M$10401,CVD_40q30_Age!$A$2:$A$10401,A130,CVD_40q30_Age!$B$2:$B$10401,B130,CVD_40q30_Age!$E$2:$E$10401,G130,CVD_40q30_Age!$F$2:$F$10401,H130,CVD_40q30_Age!$G$2:$G$10401,69))/(SUMIFS(CVD_40q30_Age!$L$2:$L$10401,CVD_40q30_Age!$A$2:$A$10401,A130,CVD_40q30_Age!$B$2:$B$10401,B130,CVD_40q30_Age!$E$2:$E$10401,G130,CVD_40q30_Age!$F$2:$F$10401,H130,CVD_40q30_Age!$G$2:$G$10401,30)))</f>
        <v>9.1380901586656798</v>
      </c>
      <c r="J130" s="30">
        <f t="shared" ref="J130:J193" si="8">SUMIFS($I$2:$I$261,$A$2:$A$261,A130,$G$2:$G$261,G130,$H$2:$H$261,H130,$B$2:$B$261,"baseline")</f>
        <v>9.1403407788967819</v>
      </c>
      <c r="K130" s="30">
        <f t="shared" ref="K130:K193" si="9">J130-I130</f>
        <v>2.2506202311021184E-3</v>
      </c>
      <c r="L130" s="28">
        <f t="shared" ref="L130:L193" si="10">IF(J130=0,"",100*(J130-I130)/J130)</f>
        <v>2.4622935681986279E-2</v>
      </c>
      <c r="M130" s="34">
        <v>9.1380901586656798</v>
      </c>
      <c r="N130" s="16" t="str">
        <f t="shared" ref="N130:N193" si="11">IF(ABS(I130-M130)&lt;=0.001,"match","mismatch")</f>
        <v>match</v>
      </c>
    </row>
    <row r="131" spans="1:14" ht="27.6">
      <c r="A131" t="s">
        <v>164</v>
      </c>
      <c r="B131" t="s">
        <v>250</v>
      </c>
      <c r="C131" s="14" t="s">
        <v>252</v>
      </c>
      <c r="D131" t="s">
        <v>456</v>
      </c>
      <c r="G131" t="s">
        <v>474</v>
      </c>
      <c r="H131" s="20">
        <v>2050</v>
      </c>
      <c r="I131" s="30">
        <f>100*(1-(SUMIFS(CVD_40q30_Age!$M$2:$M$10401,CVD_40q30_Age!$A$2:$A$10401,A131,CVD_40q30_Age!$B$2:$B$10401,B131,CVD_40q30_Age!$E$2:$E$10401,G131,CVD_40q30_Age!$F$2:$F$10401,H131,CVD_40q30_Age!$G$2:$G$10401,69))/(SUMIFS(CVD_40q30_Age!$L$2:$L$10401,CVD_40q30_Age!$A$2:$A$10401,A131,CVD_40q30_Age!$B$2:$B$10401,B131,CVD_40q30_Age!$E$2:$E$10401,G131,CVD_40q30_Age!$F$2:$F$10401,H131,CVD_40q30_Age!$G$2:$G$10401,30)))</f>
        <v>9.0813295623140888</v>
      </c>
      <c r="J131" s="30">
        <f t="shared" si="8"/>
        <v>9.0836246402182788</v>
      </c>
      <c r="K131" s="30">
        <f t="shared" si="9"/>
        <v>2.2950779041899239E-3</v>
      </c>
      <c r="L131" s="28">
        <f t="shared" si="10"/>
        <v>2.5266102410576637E-2</v>
      </c>
      <c r="M131" s="34">
        <v>9.0813295623140906</v>
      </c>
      <c r="N131" s="16" t="str">
        <f t="shared" si="11"/>
        <v>match</v>
      </c>
    </row>
    <row r="132" spans="1:14" ht="27.6">
      <c r="A132" t="s">
        <v>164</v>
      </c>
      <c r="B132" t="s">
        <v>257</v>
      </c>
      <c r="C132" s="14" t="s">
        <v>259</v>
      </c>
      <c r="D132" t="s">
        <v>456</v>
      </c>
      <c r="G132" t="s">
        <v>474</v>
      </c>
      <c r="H132" s="20">
        <v>2025</v>
      </c>
      <c r="I132" s="30">
        <f>100*(1-(SUMIFS(CVD_40q30_Age!$M$2:$M$10401,CVD_40q30_Age!$A$2:$A$10401,A132,CVD_40q30_Age!$B$2:$B$10401,B132,CVD_40q30_Age!$E$2:$E$10401,G132,CVD_40q30_Age!$F$2:$F$10401,H132,CVD_40q30_Age!$G$2:$G$10401,69))/(SUMIFS(CVD_40q30_Age!$L$2:$L$10401,CVD_40q30_Age!$A$2:$A$10401,A132,CVD_40q30_Age!$B$2:$B$10401,B132,CVD_40q30_Age!$E$2:$E$10401,G132,CVD_40q30_Age!$F$2:$F$10401,H132,CVD_40q30_Age!$G$2:$G$10401,30)))</f>
        <v>14.504447504623331</v>
      </c>
      <c r="J132" s="30">
        <f t="shared" si="8"/>
        <v>14.504478096478934</v>
      </c>
      <c r="K132" s="30">
        <f t="shared" si="9"/>
        <v>3.0591855603390172E-5</v>
      </c>
      <c r="L132" s="28">
        <f t="shared" si="10"/>
        <v>2.1091317729533864E-4</v>
      </c>
      <c r="M132" s="34">
        <v>14.5044475046233</v>
      </c>
      <c r="N132" s="16" t="str">
        <f t="shared" si="11"/>
        <v>match</v>
      </c>
    </row>
    <row r="133" spans="1:14" ht="27.6">
      <c r="A133" t="s">
        <v>164</v>
      </c>
      <c r="B133" t="s">
        <v>257</v>
      </c>
      <c r="C133" s="14" t="s">
        <v>259</v>
      </c>
      <c r="D133" t="s">
        <v>456</v>
      </c>
      <c r="G133" t="s">
        <v>474</v>
      </c>
      <c r="H133" s="20">
        <v>2026</v>
      </c>
      <c r="I133" s="30">
        <f>100*(1-(SUMIFS(CVD_40q30_Age!$M$2:$M$10401,CVD_40q30_Age!$A$2:$A$10401,A133,CVD_40q30_Age!$B$2:$B$10401,B133,CVD_40q30_Age!$E$2:$E$10401,G133,CVD_40q30_Age!$F$2:$F$10401,H133,CVD_40q30_Age!$G$2:$G$10401,69))/(SUMIFS(CVD_40q30_Age!$L$2:$L$10401,CVD_40q30_Age!$A$2:$A$10401,A133,CVD_40q30_Age!$B$2:$B$10401,B133,CVD_40q30_Age!$E$2:$E$10401,G133,CVD_40q30_Age!$F$2:$F$10401,H133,CVD_40q30_Age!$G$2:$G$10401,30)))</f>
        <v>13.740466186143896</v>
      </c>
      <c r="J133" s="30">
        <f t="shared" si="8"/>
        <v>13.740525678765547</v>
      </c>
      <c r="K133" s="30">
        <f t="shared" si="9"/>
        <v>5.9492621650392152E-5</v>
      </c>
      <c r="L133" s="28">
        <f t="shared" si="10"/>
        <v>4.3297194766231818E-4</v>
      </c>
      <c r="M133" s="34">
        <v>13.7404661861439</v>
      </c>
      <c r="N133" s="16" t="str">
        <f t="shared" si="11"/>
        <v>match</v>
      </c>
    </row>
    <row r="134" spans="1:14" ht="27.6">
      <c r="A134" t="s">
        <v>164</v>
      </c>
      <c r="B134" t="s">
        <v>257</v>
      </c>
      <c r="C134" s="14" t="s">
        <v>259</v>
      </c>
      <c r="D134" t="s">
        <v>456</v>
      </c>
      <c r="G134" t="s">
        <v>474</v>
      </c>
      <c r="H134" s="20">
        <v>2027</v>
      </c>
      <c r="I134" s="30">
        <f>100*(1-(SUMIFS(CVD_40q30_Age!$M$2:$M$10401,CVD_40q30_Age!$A$2:$A$10401,A134,CVD_40q30_Age!$B$2:$B$10401,B134,CVD_40q30_Age!$E$2:$E$10401,G134,CVD_40q30_Age!$F$2:$F$10401,H134,CVD_40q30_Age!$G$2:$G$10401,69))/(SUMIFS(CVD_40q30_Age!$L$2:$L$10401,CVD_40q30_Age!$A$2:$A$10401,A134,CVD_40q30_Age!$B$2:$B$10401,B134,CVD_40q30_Age!$E$2:$E$10401,G134,CVD_40q30_Age!$F$2:$F$10401,H134,CVD_40q30_Age!$G$2:$G$10401,30)))</f>
        <v>13.098029708443338</v>
      </c>
      <c r="J134" s="30">
        <f t="shared" si="8"/>
        <v>13.0981162251657</v>
      </c>
      <c r="K134" s="30">
        <f t="shared" si="9"/>
        <v>8.6516722362262044E-5</v>
      </c>
      <c r="L134" s="28">
        <f t="shared" si="10"/>
        <v>6.6052797879465714E-4</v>
      </c>
      <c r="M134" s="34">
        <v>13.098029708443301</v>
      </c>
      <c r="N134" s="16" t="str">
        <f t="shared" si="11"/>
        <v>match</v>
      </c>
    </row>
    <row r="135" spans="1:14" ht="27.6">
      <c r="A135" t="s">
        <v>164</v>
      </c>
      <c r="B135" t="s">
        <v>257</v>
      </c>
      <c r="C135" s="14" t="s">
        <v>259</v>
      </c>
      <c r="D135" t="s">
        <v>456</v>
      </c>
      <c r="G135" t="s">
        <v>474</v>
      </c>
      <c r="H135" s="20">
        <v>2028</v>
      </c>
      <c r="I135" s="30">
        <f>100*(1-(SUMIFS(CVD_40q30_Age!$M$2:$M$10401,CVD_40q30_Age!$A$2:$A$10401,A135,CVD_40q30_Age!$B$2:$B$10401,B135,CVD_40q30_Age!$E$2:$E$10401,G135,CVD_40q30_Age!$F$2:$F$10401,H135,CVD_40q30_Age!$G$2:$G$10401,69))/(SUMIFS(CVD_40q30_Age!$L$2:$L$10401,CVD_40q30_Age!$A$2:$A$10401,A135,CVD_40q30_Age!$B$2:$B$10401,B135,CVD_40q30_Age!$E$2:$E$10401,G135,CVD_40q30_Age!$F$2:$F$10401,H135,CVD_40q30_Age!$G$2:$G$10401,30)))</f>
        <v>12.563438966224282</v>
      </c>
      <c r="J135" s="30">
        <f t="shared" si="8"/>
        <v>12.563550684100155</v>
      </c>
      <c r="K135" s="30">
        <f t="shared" si="9"/>
        <v>1.1171787587294091E-4</v>
      </c>
      <c r="L135" s="28">
        <f t="shared" si="10"/>
        <v>8.8922215289285891E-4</v>
      </c>
      <c r="M135" s="34">
        <v>12.5634389662243</v>
      </c>
      <c r="N135" s="16" t="str">
        <f t="shared" si="11"/>
        <v>match</v>
      </c>
    </row>
    <row r="136" spans="1:14" ht="27.6">
      <c r="A136" t="s">
        <v>164</v>
      </c>
      <c r="B136" t="s">
        <v>257</v>
      </c>
      <c r="C136" s="14" t="s">
        <v>259</v>
      </c>
      <c r="D136" t="s">
        <v>456</v>
      </c>
      <c r="G136" t="s">
        <v>474</v>
      </c>
      <c r="H136" s="20">
        <v>2029</v>
      </c>
      <c r="I136" s="30">
        <f>100*(1-(SUMIFS(CVD_40q30_Age!$M$2:$M$10401,CVD_40q30_Age!$A$2:$A$10401,A136,CVD_40q30_Age!$B$2:$B$10401,B136,CVD_40q30_Age!$E$2:$E$10401,G136,CVD_40q30_Age!$F$2:$F$10401,H136,CVD_40q30_Age!$G$2:$G$10401,69))/(SUMIFS(CVD_40q30_Age!$L$2:$L$10401,CVD_40q30_Age!$A$2:$A$10401,A136,CVD_40q30_Age!$B$2:$B$10401,B136,CVD_40q30_Age!$E$2:$E$10401,G136,CVD_40q30_Age!$F$2:$F$10401,H136,CVD_40q30_Age!$G$2:$G$10401,30)))</f>
        <v>12.117614951412648</v>
      </c>
      <c r="J136" s="30">
        <f t="shared" si="8"/>
        <v>12.117750377397552</v>
      </c>
      <c r="K136" s="30">
        <f t="shared" si="9"/>
        <v>1.3542598490445812E-4</v>
      </c>
      <c r="L136" s="28">
        <f t="shared" si="10"/>
        <v>1.1175835504670846E-3</v>
      </c>
      <c r="M136" s="34">
        <v>12.1176149514126</v>
      </c>
      <c r="N136" s="16" t="str">
        <f t="shared" si="11"/>
        <v>match</v>
      </c>
    </row>
    <row r="137" spans="1:14" ht="27.6">
      <c r="A137" t="s">
        <v>164</v>
      </c>
      <c r="B137" t="s">
        <v>257</v>
      </c>
      <c r="C137" s="14" t="s">
        <v>259</v>
      </c>
      <c r="D137" t="s">
        <v>456</v>
      </c>
      <c r="G137" t="s">
        <v>474</v>
      </c>
      <c r="H137" s="20">
        <v>2030</v>
      </c>
      <c r="I137" s="30">
        <f>100*(1-(SUMIFS(CVD_40q30_Age!$M$2:$M$10401,CVD_40q30_Age!$A$2:$A$10401,A137,CVD_40q30_Age!$B$2:$B$10401,B137,CVD_40q30_Age!$E$2:$E$10401,G137,CVD_40q30_Age!$F$2:$F$10401,H137,CVD_40q30_Age!$G$2:$G$10401,69))/(SUMIFS(CVD_40q30_Age!$L$2:$L$10401,CVD_40q30_Age!$A$2:$A$10401,A137,CVD_40q30_Age!$B$2:$B$10401,B137,CVD_40q30_Age!$E$2:$E$10401,G137,CVD_40q30_Age!$F$2:$F$10401,H137,CVD_40q30_Age!$G$2:$G$10401,30)))</f>
        <v>11.746773157490665</v>
      </c>
      <c r="J137" s="30">
        <f t="shared" si="8"/>
        <v>11.746930285566382</v>
      </c>
      <c r="K137" s="30">
        <f t="shared" si="9"/>
        <v>1.5712807571688359E-4</v>
      </c>
      <c r="L137" s="28">
        <f t="shared" si="10"/>
        <v>1.3376096724601241E-3</v>
      </c>
      <c r="M137" s="34">
        <v>11.746773157490701</v>
      </c>
      <c r="N137" s="16" t="str">
        <f t="shared" si="11"/>
        <v>match</v>
      </c>
    </row>
    <row r="138" spans="1:14" ht="27.6">
      <c r="A138" t="s">
        <v>164</v>
      </c>
      <c r="B138" t="s">
        <v>257</v>
      </c>
      <c r="C138" s="14" t="s">
        <v>259</v>
      </c>
      <c r="D138" t="s">
        <v>456</v>
      </c>
      <c r="G138" t="s">
        <v>474</v>
      </c>
      <c r="H138" s="20">
        <v>2031</v>
      </c>
      <c r="I138" s="30">
        <f>100*(1-(SUMIFS(CVD_40q30_Age!$M$2:$M$10401,CVD_40q30_Age!$A$2:$A$10401,A138,CVD_40q30_Age!$B$2:$B$10401,B138,CVD_40q30_Age!$E$2:$E$10401,G138,CVD_40q30_Age!$F$2:$F$10401,H138,CVD_40q30_Age!$G$2:$G$10401,69))/(SUMIFS(CVD_40q30_Age!$L$2:$L$10401,CVD_40q30_Age!$A$2:$A$10401,A138,CVD_40q30_Age!$B$2:$B$10401,B138,CVD_40q30_Age!$E$2:$E$10401,G138,CVD_40q30_Age!$F$2:$F$10401,H138,CVD_40q30_Age!$G$2:$G$10401,30)))</f>
        <v>11.412918595240583</v>
      </c>
      <c r="J138" s="30">
        <f t="shared" si="8"/>
        <v>11.413096504740295</v>
      </c>
      <c r="K138" s="30">
        <f t="shared" si="9"/>
        <v>1.779094997118591E-4</v>
      </c>
      <c r="L138" s="28">
        <f t="shared" si="10"/>
        <v>1.5588188502389906E-3</v>
      </c>
      <c r="M138" s="34">
        <v>11.412918595240599</v>
      </c>
      <c r="N138" s="16" t="str">
        <f t="shared" si="11"/>
        <v>match</v>
      </c>
    </row>
    <row r="139" spans="1:14" ht="27.6">
      <c r="A139" t="s">
        <v>164</v>
      </c>
      <c r="B139" t="s">
        <v>257</v>
      </c>
      <c r="C139" s="14" t="s">
        <v>259</v>
      </c>
      <c r="D139" t="s">
        <v>456</v>
      </c>
      <c r="G139" t="s">
        <v>474</v>
      </c>
      <c r="H139" s="20">
        <v>2032</v>
      </c>
      <c r="I139" s="30">
        <f>100*(1-(SUMIFS(CVD_40q30_Age!$M$2:$M$10401,CVD_40q30_Age!$A$2:$A$10401,A139,CVD_40q30_Age!$B$2:$B$10401,B139,CVD_40q30_Age!$E$2:$E$10401,G139,CVD_40q30_Age!$F$2:$F$10401,H139,CVD_40q30_Age!$G$2:$G$10401,69))/(SUMIFS(CVD_40q30_Age!$L$2:$L$10401,CVD_40q30_Age!$A$2:$A$10401,A139,CVD_40q30_Age!$B$2:$B$10401,B139,CVD_40q30_Age!$E$2:$E$10401,G139,CVD_40q30_Age!$F$2:$F$10401,H139,CVD_40q30_Age!$G$2:$G$10401,30)))</f>
        <v>11.115201419722176</v>
      </c>
      <c r="J139" s="30">
        <f t="shared" si="8"/>
        <v>11.115398460624116</v>
      </c>
      <c r="K139" s="30">
        <f t="shared" si="9"/>
        <v>1.9704090193961576E-4</v>
      </c>
      <c r="L139" s="28">
        <f t="shared" si="10"/>
        <v>1.7726841069856903E-3</v>
      </c>
      <c r="M139" s="34">
        <v>11.115201419722201</v>
      </c>
      <c r="N139" s="16" t="str">
        <f t="shared" si="11"/>
        <v>match</v>
      </c>
    </row>
    <row r="140" spans="1:14" ht="27.6">
      <c r="A140" t="s">
        <v>164</v>
      </c>
      <c r="B140" t="s">
        <v>257</v>
      </c>
      <c r="C140" s="14" t="s">
        <v>259</v>
      </c>
      <c r="D140" t="s">
        <v>456</v>
      </c>
      <c r="G140" t="s">
        <v>474</v>
      </c>
      <c r="H140" s="20">
        <v>2033</v>
      </c>
      <c r="I140" s="30">
        <f>100*(1-(SUMIFS(CVD_40q30_Age!$M$2:$M$10401,CVD_40q30_Age!$A$2:$A$10401,A140,CVD_40q30_Age!$B$2:$B$10401,B140,CVD_40q30_Age!$E$2:$E$10401,G140,CVD_40q30_Age!$F$2:$F$10401,H140,CVD_40q30_Age!$G$2:$G$10401,69))/(SUMIFS(CVD_40q30_Age!$L$2:$L$10401,CVD_40q30_Age!$A$2:$A$10401,A140,CVD_40q30_Age!$B$2:$B$10401,B140,CVD_40q30_Age!$E$2:$E$10401,G140,CVD_40q30_Age!$F$2:$F$10401,H140,CVD_40q30_Age!$G$2:$G$10401,30)))</f>
        <v>10.851257356420218</v>
      </c>
      <c r="J140" s="30">
        <f t="shared" si="8"/>
        <v>10.851472170226694</v>
      </c>
      <c r="K140" s="30">
        <f t="shared" si="9"/>
        <v>2.1481380647614401E-4</v>
      </c>
      <c r="L140" s="28">
        <f t="shared" si="10"/>
        <v>1.9795821535213542E-3</v>
      </c>
      <c r="M140" s="34">
        <v>10.8512573564202</v>
      </c>
      <c r="N140" s="16" t="str">
        <f t="shared" si="11"/>
        <v>match</v>
      </c>
    </row>
    <row r="141" spans="1:14" ht="27.6">
      <c r="A141" t="s">
        <v>164</v>
      </c>
      <c r="B141" t="s">
        <v>257</v>
      </c>
      <c r="C141" s="14" t="s">
        <v>259</v>
      </c>
      <c r="D141" t="s">
        <v>456</v>
      </c>
      <c r="G141" t="s">
        <v>474</v>
      </c>
      <c r="H141" s="20">
        <v>2034</v>
      </c>
      <c r="I141" s="30">
        <f>100*(1-(SUMIFS(CVD_40q30_Age!$M$2:$M$10401,CVD_40q30_Age!$A$2:$A$10401,A141,CVD_40q30_Age!$B$2:$B$10401,B141,CVD_40q30_Age!$E$2:$E$10401,G141,CVD_40q30_Age!$F$2:$F$10401,H141,CVD_40q30_Age!$G$2:$G$10401,69))/(SUMIFS(CVD_40q30_Age!$L$2:$L$10401,CVD_40q30_Age!$A$2:$A$10401,A141,CVD_40q30_Age!$B$2:$B$10401,B141,CVD_40q30_Age!$E$2:$E$10401,G141,CVD_40q30_Age!$F$2:$F$10401,H141,CVD_40q30_Age!$G$2:$G$10401,30)))</f>
        <v>10.62552644355188</v>
      </c>
      <c r="J141" s="30">
        <f t="shared" si="8"/>
        <v>10.625758395811735</v>
      </c>
      <c r="K141" s="30">
        <f t="shared" si="9"/>
        <v>2.3195225985439549E-4</v>
      </c>
      <c r="L141" s="28">
        <f t="shared" si="10"/>
        <v>2.1829242790408461E-3</v>
      </c>
      <c r="M141" s="34">
        <v>10.6255264435519</v>
      </c>
      <c r="N141" s="16" t="str">
        <f t="shared" si="11"/>
        <v>match</v>
      </c>
    </row>
    <row r="142" spans="1:14" ht="27.6">
      <c r="A142" t="s">
        <v>164</v>
      </c>
      <c r="B142" t="s">
        <v>257</v>
      </c>
      <c r="C142" s="14" t="s">
        <v>259</v>
      </c>
      <c r="D142" t="s">
        <v>456</v>
      </c>
      <c r="G142" t="s">
        <v>474</v>
      </c>
      <c r="H142" s="20">
        <v>2035</v>
      </c>
      <c r="I142" s="30">
        <f>100*(1-(SUMIFS(CVD_40q30_Age!$M$2:$M$10401,CVD_40q30_Age!$A$2:$A$10401,A142,CVD_40q30_Age!$B$2:$B$10401,B142,CVD_40q30_Age!$E$2:$E$10401,G142,CVD_40q30_Age!$F$2:$F$10401,H142,CVD_40q30_Age!$G$2:$G$10401,69))/(SUMIFS(CVD_40q30_Age!$L$2:$L$10401,CVD_40q30_Age!$A$2:$A$10401,A142,CVD_40q30_Age!$B$2:$B$10401,B142,CVD_40q30_Age!$E$2:$E$10401,G142,CVD_40q30_Age!$F$2:$F$10401,H142,CVD_40q30_Age!$G$2:$G$10401,30)))</f>
        <v>10.430839754201349</v>
      </c>
      <c r="J142" s="30">
        <f t="shared" si="8"/>
        <v>10.431087930714511</v>
      </c>
      <c r="K142" s="30">
        <f t="shared" si="9"/>
        <v>2.481765131623348E-4</v>
      </c>
      <c r="L142" s="28">
        <f t="shared" si="10"/>
        <v>2.3792006625845321E-3</v>
      </c>
      <c r="M142" s="34">
        <v>10.430839754201299</v>
      </c>
      <c r="N142" s="16" t="str">
        <f t="shared" si="11"/>
        <v>match</v>
      </c>
    </row>
    <row r="143" spans="1:14" ht="27.6">
      <c r="A143" t="s">
        <v>164</v>
      </c>
      <c r="B143" t="s">
        <v>257</v>
      </c>
      <c r="C143" s="14" t="s">
        <v>259</v>
      </c>
      <c r="D143" t="s">
        <v>456</v>
      </c>
      <c r="G143" t="s">
        <v>474</v>
      </c>
      <c r="H143" s="20">
        <v>2036</v>
      </c>
      <c r="I143" s="30">
        <f>100*(1-(SUMIFS(CVD_40q30_Age!$M$2:$M$10401,CVD_40q30_Age!$A$2:$A$10401,A143,CVD_40q30_Age!$B$2:$B$10401,B143,CVD_40q30_Age!$E$2:$E$10401,G143,CVD_40q30_Age!$F$2:$F$10401,H143,CVD_40q30_Age!$G$2:$G$10401,69))/(SUMIFS(CVD_40q30_Age!$L$2:$L$10401,CVD_40q30_Age!$A$2:$A$10401,A143,CVD_40q30_Age!$B$2:$B$10401,B143,CVD_40q30_Age!$E$2:$E$10401,G143,CVD_40q30_Age!$F$2:$F$10401,H143,CVD_40q30_Age!$G$2:$G$10401,30)))</f>
        <v>10.266229152645712</v>
      </c>
      <c r="J143" s="30">
        <f t="shared" si="8"/>
        <v>10.266492979267328</v>
      </c>
      <c r="K143" s="30">
        <f t="shared" si="9"/>
        <v>2.6382662161594794E-4</v>
      </c>
      <c r="L143" s="28">
        <f t="shared" si="10"/>
        <v>2.5697832955102846E-3</v>
      </c>
      <c r="M143" s="34">
        <v>10.2662291526457</v>
      </c>
      <c r="N143" s="16" t="str">
        <f t="shared" si="11"/>
        <v>match</v>
      </c>
    </row>
    <row r="144" spans="1:14" ht="27.6">
      <c r="A144" t="s">
        <v>164</v>
      </c>
      <c r="B144" t="s">
        <v>257</v>
      </c>
      <c r="C144" s="14" t="s">
        <v>259</v>
      </c>
      <c r="D144" t="s">
        <v>456</v>
      </c>
      <c r="G144" t="s">
        <v>474</v>
      </c>
      <c r="H144" s="20">
        <v>2037</v>
      </c>
      <c r="I144" s="30">
        <f>100*(1-(SUMIFS(CVD_40q30_Age!$M$2:$M$10401,CVD_40q30_Age!$A$2:$A$10401,A144,CVD_40q30_Age!$B$2:$B$10401,B144,CVD_40q30_Age!$E$2:$E$10401,G144,CVD_40q30_Age!$F$2:$F$10401,H144,CVD_40q30_Age!$G$2:$G$10401,69))/(SUMIFS(CVD_40q30_Age!$L$2:$L$10401,CVD_40q30_Age!$A$2:$A$10401,A144,CVD_40q30_Age!$B$2:$B$10401,B144,CVD_40q30_Age!$E$2:$E$10401,G144,CVD_40q30_Age!$F$2:$F$10401,H144,CVD_40q30_Age!$G$2:$G$10401,30)))</f>
        <v>10.123781749830862</v>
      </c>
      <c r="J144" s="30">
        <f t="shared" si="8"/>
        <v>10.124060477160867</v>
      </c>
      <c r="K144" s="30">
        <f t="shared" si="9"/>
        <v>2.7872733000577909E-4</v>
      </c>
      <c r="L144" s="28">
        <f t="shared" si="10"/>
        <v>2.7531179869437501E-3</v>
      </c>
      <c r="M144" s="34">
        <v>10.123781749830901</v>
      </c>
      <c r="N144" s="16" t="str">
        <f t="shared" si="11"/>
        <v>match</v>
      </c>
    </row>
    <row r="145" spans="1:14" ht="27.6">
      <c r="A145" t="s">
        <v>164</v>
      </c>
      <c r="B145" t="s">
        <v>257</v>
      </c>
      <c r="C145" s="14" t="s">
        <v>259</v>
      </c>
      <c r="D145" t="s">
        <v>456</v>
      </c>
      <c r="G145" t="s">
        <v>474</v>
      </c>
      <c r="H145" s="20">
        <v>2038</v>
      </c>
      <c r="I145" s="30">
        <f>100*(1-(SUMIFS(CVD_40q30_Age!$M$2:$M$10401,CVD_40q30_Age!$A$2:$A$10401,A145,CVD_40q30_Age!$B$2:$B$10401,B145,CVD_40q30_Age!$E$2:$E$10401,G145,CVD_40q30_Age!$F$2:$F$10401,H145,CVD_40q30_Age!$G$2:$G$10401,69))/(SUMIFS(CVD_40q30_Age!$L$2:$L$10401,CVD_40q30_Age!$A$2:$A$10401,A145,CVD_40q30_Age!$B$2:$B$10401,B145,CVD_40q30_Age!$E$2:$E$10401,G145,CVD_40q30_Age!$F$2:$F$10401,H145,CVD_40q30_Age!$G$2:$G$10401,30)))</f>
        <v>10.00093569960374</v>
      </c>
      <c r="J145" s="30">
        <f t="shared" si="8"/>
        <v>10.001228916146488</v>
      </c>
      <c r="K145" s="30">
        <f t="shared" si="9"/>
        <v>2.9321654274738762E-4</v>
      </c>
      <c r="L145" s="28">
        <f t="shared" si="10"/>
        <v>2.9318051332072209E-3</v>
      </c>
      <c r="M145" s="34">
        <v>10.0009356996037</v>
      </c>
      <c r="N145" s="16" t="str">
        <f t="shared" si="11"/>
        <v>match</v>
      </c>
    </row>
    <row r="146" spans="1:14" ht="27.6">
      <c r="A146" t="s">
        <v>164</v>
      </c>
      <c r="B146" t="s">
        <v>257</v>
      </c>
      <c r="C146" s="14" t="s">
        <v>259</v>
      </c>
      <c r="D146" t="s">
        <v>456</v>
      </c>
      <c r="G146" t="s">
        <v>474</v>
      </c>
      <c r="H146" s="20">
        <v>2039</v>
      </c>
      <c r="I146" s="30">
        <f>100*(1-(SUMIFS(CVD_40q30_Age!$M$2:$M$10401,CVD_40q30_Age!$A$2:$A$10401,A146,CVD_40q30_Age!$B$2:$B$10401,B146,CVD_40q30_Age!$E$2:$E$10401,G146,CVD_40q30_Age!$F$2:$F$10401,H146,CVD_40q30_Age!$G$2:$G$10401,69))/(SUMIFS(CVD_40q30_Age!$L$2:$L$10401,CVD_40q30_Age!$A$2:$A$10401,A146,CVD_40q30_Age!$B$2:$B$10401,B146,CVD_40q30_Age!$E$2:$E$10401,G146,CVD_40q30_Age!$F$2:$F$10401,H146,CVD_40q30_Age!$G$2:$G$10401,30)))</f>
        <v>9.8995109021657868</v>
      </c>
      <c r="J146" s="30">
        <f t="shared" si="8"/>
        <v>9.8998183244627604</v>
      </c>
      <c r="K146" s="30">
        <f t="shared" si="9"/>
        <v>3.0742229697366952E-4</v>
      </c>
      <c r="L146" s="28">
        <f t="shared" si="10"/>
        <v>3.105332713167265E-3</v>
      </c>
      <c r="M146" s="34">
        <v>9.8995109021658099</v>
      </c>
      <c r="N146" s="16" t="str">
        <f t="shared" si="11"/>
        <v>match</v>
      </c>
    </row>
    <row r="147" spans="1:14" ht="27.6">
      <c r="A147" t="s">
        <v>164</v>
      </c>
      <c r="B147" t="s">
        <v>257</v>
      </c>
      <c r="C147" s="14" t="s">
        <v>259</v>
      </c>
      <c r="D147" t="s">
        <v>456</v>
      </c>
      <c r="G147" t="s">
        <v>474</v>
      </c>
      <c r="H147" s="20">
        <v>2040</v>
      </c>
      <c r="I147" s="30">
        <f>100*(1-(SUMIFS(CVD_40q30_Age!$M$2:$M$10401,CVD_40q30_Age!$A$2:$A$10401,A147,CVD_40q30_Age!$B$2:$B$10401,B147,CVD_40q30_Age!$E$2:$E$10401,G147,CVD_40q30_Age!$F$2:$F$10401,H147,CVD_40q30_Age!$G$2:$G$10401,69))/(SUMIFS(CVD_40q30_Age!$L$2:$L$10401,CVD_40q30_Age!$A$2:$A$10401,A147,CVD_40q30_Age!$B$2:$B$10401,B147,CVD_40q30_Age!$E$2:$E$10401,G147,CVD_40q30_Age!$F$2:$F$10401,H147,CVD_40q30_Age!$G$2:$G$10401,30)))</f>
        <v>9.8017186104038423</v>
      </c>
      <c r="J147" s="30">
        <f t="shared" si="8"/>
        <v>9.8020398428883766</v>
      </c>
      <c r="K147" s="30">
        <f t="shared" si="9"/>
        <v>3.212324845343062E-4</v>
      </c>
      <c r="L147" s="28">
        <f t="shared" si="10"/>
        <v>3.2772003550604659E-3</v>
      </c>
      <c r="M147" s="34">
        <v>9.8017186104038494</v>
      </c>
      <c r="N147" s="16" t="str">
        <f t="shared" si="11"/>
        <v>match</v>
      </c>
    </row>
    <row r="148" spans="1:14" ht="27.6">
      <c r="A148" t="s">
        <v>164</v>
      </c>
      <c r="B148" t="s">
        <v>257</v>
      </c>
      <c r="C148" s="14" t="s">
        <v>259</v>
      </c>
      <c r="D148" t="s">
        <v>456</v>
      </c>
      <c r="G148" t="s">
        <v>474</v>
      </c>
      <c r="H148" s="20">
        <v>2041</v>
      </c>
      <c r="I148" s="30">
        <f>100*(1-(SUMIFS(CVD_40q30_Age!$M$2:$M$10401,CVD_40q30_Age!$A$2:$A$10401,A148,CVD_40q30_Age!$B$2:$B$10401,B148,CVD_40q30_Age!$E$2:$E$10401,G148,CVD_40q30_Age!$F$2:$F$10401,H148,CVD_40q30_Age!$G$2:$G$10401,69))/(SUMIFS(CVD_40q30_Age!$L$2:$L$10401,CVD_40q30_Age!$A$2:$A$10401,A148,CVD_40q30_Age!$B$2:$B$10401,B148,CVD_40q30_Age!$E$2:$E$10401,G148,CVD_40q30_Age!$F$2:$F$10401,H148,CVD_40q30_Age!$G$2:$G$10401,30)))</f>
        <v>9.7104966761107026</v>
      </c>
      <c r="J148" s="30">
        <f t="shared" si="8"/>
        <v>9.7108313548631369</v>
      </c>
      <c r="K148" s="30">
        <f t="shared" si="9"/>
        <v>3.3467875243431422E-4</v>
      </c>
      <c r="L148" s="28">
        <f t="shared" si="10"/>
        <v>3.4464479940402707E-3</v>
      </c>
      <c r="M148" s="34">
        <v>9.7104966761107008</v>
      </c>
      <c r="N148" s="16" t="str">
        <f t="shared" si="11"/>
        <v>match</v>
      </c>
    </row>
    <row r="149" spans="1:14" ht="27.6">
      <c r="A149" t="s">
        <v>164</v>
      </c>
      <c r="B149" t="s">
        <v>257</v>
      </c>
      <c r="C149" s="14" t="s">
        <v>259</v>
      </c>
      <c r="D149" t="s">
        <v>456</v>
      </c>
      <c r="G149" t="s">
        <v>474</v>
      </c>
      <c r="H149" s="20">
        <v>2042</v>
      </c>
      <c r="I149" s="30">
        <f>100*(1-(SUMIFS(CVD_40q30_Age!$M$2:$M$10401,CVD_40q30_Age!$A$2:$A$10401,A149,CVD_40q30_Age!$B$2:$B$10401,B149,CVD_40q30_Age!$E$2:$E$10401,G149,CVD_40q30_Age!$F$2:$F$10401,H149,CVD_40q30_Age!$G$2:$G$10401,69))/(SUMIFS(CVD_40q30_Age!$L$2:$L$10401,CVD_40q30_Age!$A$2:$A$10401,A149,CVD_40q30_Age!$B$2:$B$10401,B149,CVD_40q30_Age!$E$2:$E$10401,G149,CVD_40q30_Age!$F$2:$F$10401,H149,CVD_40q30_Age!$G$2:$G$10401,30)))</f>
        <v>9.6232843647732764</v>
      </c>
      <c r="J149" s="30">
        <f t="shared" si="8"/>
        <v>9.6236320982594492</v>
      </c>
      <c r="K149" s="30">
        <f t="shared" si="9"/>
        <v>3.4773348617278543E-4</v>
      </c>
      <c r="L149" s="28">
        <f t="shared" si="10"/>
        <v>3.6133289658452057E-3</v>
      </c>
      <c r="M149" s="34">
        <v>9.62328436477328</v>
      </c>
      <c r="N149" s="16" t="str">
        <f t="shared" si="11"/>
        <v>match</v>
      </c>
    </row>
    <row r="150" spans="1:14" ht="27.6">
      <c r="A150" t="s">
        <v>164</v>
      </c>
      <c r="B150" t="s">
        <v>257</v>
      </c>
      <c r="C150" s="14" t="s">
        <v>259</v>
      </c>
      <c r="D150" t="s">
        <v>456</v>
      </c>
      <c r="G150" t="s">
        <v>474</v>
      </c>
      <c r="H150" s="20">
        <v>2043</v>
      </c>
      <c r="I150" s="30">
        <f>100*(1-(SUMIFS(CVD_40q30_Age!$M$2:$M$10401,CVD_40q30_Age!$A$2:$A$10401,A150,CVD_40q30_Age!$B$2:$B$10401,B150,CVD_40q30_Age!$E$2:$E$10401,G150,CVD_40q30_Age!$F$2:$F$10401,H150,CVD_40q30_Age!$G$2:$G$10401,69))/(SUMIFS(CVD_40q30_Age!$L$2:$L$10401,CVD_40q30_Age!$A$2:$A$10401,A150,CVD_40q30_Age!$B$2:$B$10401,B150,CVD_40q30_Age!$E$2:$E$10401,G150,CVD_40q30_Age!$F$2:$F$10401,H150,CVD_40q30_Age!$G$2:$G$10401,30)))</f>
        <v>9.5394736532429807</v>
      </c>
      <c r="J150" s="30">
        <f t="shared" si="8"/>
        <v>9.5398334683556403</v>
      </c>
      <c r="K150" s="30">
        <f t="shared" si="9"/>
        <v>3.5981511265958943E-4</v>
      </c>
      <c r="L150" s="28">
        <f t="shared" si="10"/>
        <v>3.7717127227967213E-3</v>
      </c>
      <c r="M150" s="34">
        <v>9.53947365324297</v>
      </c>
      <c r="N150" s="16" t="str">
        <f t="shared" si="11"/>
        <v>match</v>
      </c>
    </row>
    <row r="151" spans="1:14" ht="27.6">
      <c r="A151" t="s">
        <v>164</v>
      </c>
      <c r="B151" t="s">
        <v>257</v>
      </c>
      <c r="C151" s="14" t="s">
        <v>259</v>
      </c>
      <c r="D151" t="s">
        <v>456</v>
      </c>
      <c r="G151" t="s">
        <v>474</v>
      </c>
      <c r="H151" s="20">
        <v>2044</v>
      </c>
      <c r="I151" s="30">
        <f>100*(1-(SUMIFS(CVD_40q30_Age!$M$2:$M$10401,CVD_40q30_Age!$A$2:$A$10401,A151,CVD_40q30_Age!$B$2:$B$10401,B151,CVD_40q30_Age!$E$2:$E$10401,G151,CVD_40q30_Age!$F$2:$F$10401,H151,CVD_40q30_Age!$G$2:$G$10401,69))/(SUMIFS(CVD_40q30_Age!$L$2:$L$10401,CVD_40q30_Age!$A$2:$A$10401,A151,CVD_40q30_Age!$B$2:$B$10401,B151,CVD_40q30_Age!$E$2:$E$10401,G151,CVD_40q30_Age!$F$2:$F$10401,H151,CVD_40q30_Age!$G$2:$G$10401,30)))</f>
        <v>9.4611788078311161</v>
      </c>
      <c r="J151" s="30">
        <f t="shared" si="8"/>
        <v>9.4615502254039257</v>
      </c>
      <c r="K151" s="30">
        <f t="shared" si="9"/>
        <v>3.7141757280956256E-4</v>
      </c>
      <c r="L151" s="28">
        <f t="shared" si="10"/>
        <v>3.9255467017690147E-3</v>
      </c>
      <c r="M151" s="34">
        <v>9.4611788078311196</v>
      </c>
      <c r="N151" s="16" t="str">
        <f t="shared" si="11"/>
        <v>match</v>
      </c>
    </row>
    <row r="152" spans="1:14" ht="27.6">
      <c r="A152" t="s">
        <v>164</v>
      </c>
      <c r="B152" t="s">
        <v>257</v>
      </c>
      <c r="C152" s="14" t="s">
        <v>259</v>
      </c>
      <c r="D152" t="s">
        <v>456</v>
      </c>
      <c r="G152" t="s">
        <v>474</v>
      </c>
      <c r="H152" s="20">
        <v>2045</v>
      </c>
      <c r="I152" s="30">
        <f>100*(1-(SUMIFS(CVD_40q30_Age!$M$2:$M$10401,CVD_40q30_Age!$A$2:$A$10401,A152,CVD_40q30_Age!$B$2:$B$10401,B152,CVD_40q30_Age!$E$2:$E$10401,G152,CVD_40q30_Age!$F$2:$F$10401,H152,CVD_40q30_Age!$G$2:$G$10401,69))/(SUMIFS(CVD_40q30_Age!$L$2:$L$10401,CVD_40q30_Age!$A$2:$A$10401,A152,CVD_40q30_Age!$B$2:$B$10401,B152,CVD_40q30_Age!$E$2:$E$10401,G152,CVD_40q30_Age!$F$2:$F$10401,H152,CVD_40q30_Age!$G$2:$G$10401,30)))</f>
        <v>9.3910745074447846</v>
      </c>
      <c r="J152" s="30">
        <f t="shared" si="8"/>
        <v>9.3914575791279375</v>
      </c>
      <c r="K152" s="30">
        <f t="shared" si="9"/>
        <v>3.8307168315299123E-4</v>
      </c>
      <c r="L152" s="28">
        <f t="shared" si="10"/>
        <v>4.0789374804220974E-3</v>
      </c>
      <c r="M152" s="34">
        <v>9.3910745074447703</v>
      </c>
      <c r="N152" s="16" t="str">
        <f t="shared" si="11"/>
        <v>match</v>
      </c>
    </row>
    <row r="153" spans="1:14" ht="27.6">
      <c r="A153" t="s">
        <v>164</v>
      </c>
      <c r="B153" t="s">
        <v>257</v>
      </c>
      <c r="C153" s="14" t="s">
        <v>259</v>
      </c>
      <c r="D153" t="s">
        <v>456</v>
      </c>
      <c r="G153" t="s">
        <v>474</v>
      </c>
      <c r="H153" s="20">
        <v>2046</v>
      </c>
      <c r="I153" s="30">
        <f>100*(1-(SUMIFS(CVD_40q30_Age!$M$2:$M$10401,CVD_40q30_Age!$A$2:$A$10401,A153,CVD_40q30_Age!$B$2:$B$10401,B153,CVD_40q30_Age!$E$2:$E$10401,G153,CVD_40q30_Age!$F$2:$F$10401,H153,CVD_40q30_Age!$G$2:$G$10401,69))/(SUMIFS(CVD_40q30_Age!$L$2:$L$10401,CVD_40q30_Age!$A$2:$A$10401,A153,CVD_40q30_Age!$B$2:$B$10401,B153,CVD_40q30_Age!$E$2:$E$10401,G153,CVD_40q30_Age!$F$2:$F$10401,H153,CVD_40q30_Age!$G$2:$G$10401,30)))</f>
        <v>9.3253292307585163</v>
      </c>
      <c r="J153" s="30">
        <f t="shared" si="8"/>
        <v>9.3257242143741195</v>
      </c>
      <c r="K153" s="30">
        <f t="shared" si="9"/>
        <v>3.9498361560319495E-4</v>
      </c>
      <c r="L153" s="28">
        <f t="shared" si="10"/>
        <v>4.2354202904090876E-3</v>
      </c>
      <c r="M153" s="34">
        <v>9.3253292307585198</v>
      </c>
      <c r="N153" s="16" t="str">
        <f t="shared" si="11"/>
        <v>match</v>
      </c>
    </row>
    <row r="154" spans="1:14" ht="27.6">
      <c r="A154" t="s">
        <v>164</v>
      </c>
      <c r="B154" t="s">
        <v>257</v>
      </c>
      <c r="C154" s="14" t="s">
        <v>259</v>
      </c>
      <c r="D154" t="s">
        <v>456</v>
      </c>
      <c r="G154" t="s">
        <v>474</v>
      </c>
      <c r="H154" s="20">
        <v>2047</v>
      </c>
      <c r="I154" s="30">
        <f>100*(1-(SUMIFS(CVD_40q30_Age!$M$2:$M$10401,CVD_40q30_Age!$A$2:$A$10401,A154,CVD_40q30_Age!$B$2:$B$10401,B154,CVD_40q30_Age!$E$2:$E$10401,G154,CVD_40q30_Age!$F$2:$F$10401,H154,CVD_40q30_Age!$G$2:$G$10401,69))/(SUMIFS(CVD_40q30_Age!$L$2:$L$10401,CVD_40q30_Age!$A$2:$A$10401,A154,CVD_40q30_Age!$B$2:$B$10401,B154,CVD_40q30_Age!$E$2:$E$10401,G154,CVD_40q30_Age!$F$2:$F$10401,H154,CVD_40q30_Age!$G$2:$G$10401,30)))</f>
        <v>9.2623804671557952</v>
      </c>
      <c r="J154" s="30">
        <f t="shared" si="8"/>
        <v>9.2627864020676132</v>
      </c>
      <c r="K154" s="30">
        <f t="shared" si="9"/>
        <v>4.0593491181795116E-4</v>
      </c>
      <c r="L154" s="28">
        <f t="shared" si="10"/>
        <v>4.3824276432342163E-3</v>
      </c>
      <c r="M154" s="34">
        <v>9.2623804671557508</v>
      </c>
      <c r="N154" s="16" t="str">
        <f t="shared" si="11"/>
        <v>match</v>
      </c>
    </row>
    <row r="155" spans="1:14" ht="27.6">
      <c r="A155" t="s">
        <v>164</v>
      </c>
      <c r="B155" t="s">
        <v>257</v>
      </c>
      <c r="C155" s="14" t="s">
        <v>259</v>
      </c>
      <c r="D155" t="s">
        <v>456</v>
      </c>
      <c r="G155" t="s">
        <v>474</v>
      </c>
      <c r="H155" s="20">
        <v>2048</v>
      </c>
      <c r="I155" s="30">
        <f>100*(1-(SUMIFS(CVD_40q30_Age!$M$2:$M$10401,CVD_40q30_Age!$A$2:$A$10401,A155,CVD_40q30_Age!$B$2:$B$10401,B155,CVD_40q30_Age!$E$2:$E$10401,G155,CVD_40q30_Age!$F$2:$F$10401,H155,CVD_40q30_Age!$G$2:$G$10401,69))/(SUMIFS(CVD_40q30_Age!$L$2:$L$10401,CVD_40q30_Age!$A$2:$A$10401,A155,CVD_40q30_Age!$B$2:$B$10401,B155,CVD_40q30_Age!$E$2:$E$10401,G155,CVD_40q30_Age!$F$2:$F$10401,H155,CVD_40q30_Age!$G$2:$G$10401,30)))</f>
        <v>9.1984577706250228</v>
      </c>
      <c r="J155" s="30">
        <f t="shared" si="8"/>
        <v>9.1988734353995909</v>
      </c>
      <c r="K155" s="30">
        <f t="shared" si="9"/>
        <v>4.1566477456811413E-4</v>
      </c>
      <c r="L155" s="28">
        <f t="shared" si="10"/>
        <v>4.518648696355914E-3</v>
      </c>
      <c r="M155" s="34">
        <v>9.1984577706250104</v>
      </c>
      <c r="N155" s="16" t="str">
        <f t="shared" si="11"/>
        <v>match</v>
      </c>
    </row>
    <row r="156" spans="1:14" ht="27.6">
      <c r="A156" t="s">
        <v>164</v>
      </c>
      <c r="B156" t="s">
        <v>257</v>
      </c>
      <c r="C156" s="14" t="s">
        <v>259</v>
      </c>
      <c r="D156" t="s">
        <v>456</v>
      </c>
      <c r="G156" t="s">
        <v>474</v>
      </c>
      <c r="H156" s="20">
        <v>2049</v>
      </c>
      <c r="I156" s="30">
        <f>100*(1-(SUMIFS(CVD_40q30_Age!$M$2:$M$10401,CVD_40q30_Age!$A$2:$A$10401,A156,CVD_40q30_Age!$B$2:$B$10401,B156,CVD_40q30_Age!$E$2:$E$10401,G156,CVD_40q30_Age!$F$2:$F$10401,H156,CVD_40q30_Age!$G$2:$G$10401,69))/(SUMIFS(CVD_40q30_Age!$L$2:$L$10401,CVD_40q30_Age!$A$2:$A$10401,A156,CVD_40q30_Age!$B$2:$B$10401,B156,CVD_40q30_Age!$E$2:$E$10401,G156,CVD_40q30_Age!$F$2:$F$10401,H156,CVD_40q30_Age!$G$2:$G$10401,30)))</f>
        <v>9.1399163572730036</v>
      </c>
      <c r="J156" s="30">
        <f t="shared" si="8"/>
        <v>9.1403407788967819</v>
      </c>
      <c r="K156" s="30">
        <f t="shared" si="9"/>
        <v>4.2442162377831494E-4</v>
      </c>
      <c r="L156" s="28">
        <f t="shared" si="10"/>
        <v>4.6433894976675221E-3</v>
      </c>
      <c r="M156" s="34">
        <v>9.1399163572729893</v>
      </c>
      <c r="N156" s="16" t="str">
        <f t="shared" si="11"/>
        <v>match</v>
      </c>
    </row>
    <row r="157" spans="1:14" ht="27.6">
      <c r="A157" t="s">
        <v>164</v>
      </c>
      <c r="B157" t="s">
        <v>257</v>
      </c>
      <c r="C157" s="14" t="s">
        <v>259</v>
      </c>
      <c r="D157" t="s">
        <v>456</v>
      </c>
      <c r="G157" t="s">
        <v>474</v>
      </c>
      <c r="H157" s="20">
        <v>2050</v>
      </c>
      <c r="I157" s="30">
        <f>100*(1-(SUMIFS(CVD_40q30_Age!$M$2:$M$10401,CVD_40q30_Age!$A$2:$A$10401,A157,CVD_40q30_Age!$B$2:$B$10401,B157,CVD_40q30_Age!$E$2:$E$10401,G157,CVD_40q30_Age!$F$2:$F$10401,H157,CVD_40q30_Age!$G$2:$G$10401,69))/(SUMIFS(CVD_40q30_Age!$L$2:$L$10401,CVD_40q30_Age!$A$2:$A$10401,A157,CVD_40q30_Age!$B$2:$B$10401,B157,CVD_40q30_Age!$E$2:$E$10401,G157,CVD_40q30_Age!$F$2:$F$10401,H157,CVD_40q30_Age!$G$2:$G$10401,30)))</f>
        <v>9.0831920327753775</v>
      </c>
      <c r="J157" s="30">
        <f t="shared" si="8"/>
        <v>9.0836246402182788</v>
      </c>
      <c r="K157" s="30">
        <f t="shared" si="9"/>
        <v>4.3260744290130049E-4</v>
      </c>
      <c r="L157" s="28">
        <f t="shared" si="10"/>
        <v>4.7624980119269321E-3</v>
      </c>
      <c r="M157" s="34">
        <v>9.0831920327753704</v>
      </c>
      <c r="N157" s="16" t="str">
        <f t="shared" si="11"/>
        <v>match</v>
      </c>
    </row>
    <row r="158" spans="1:14" ht="41.4">
      <c r="A158" t="s">
        <v>164</v>
      </c>
      <c r="B158" t="s">
        <v>262</v>
      </c>
      <c r="C158" s="14" t="s">
        <v>264</v>
      </c>
      <c r="D158" t="s">
        <v>456</v>
      </c>
      <c r="G158" t="s">
        <v>474</v>
      </c>
      <c r="H158" s="20">
        <v>2025</v>
      </c>
      <c r="I158" s="30">
        <f>100*(1-(SUMIFS(CVD_40q30_Age!$M$2:$M$10401,CVD_40q30_Age!$A$2:$A$10401,A158,CVD_40q30_Age!$B$2:$B$10401,B158,CVD_40q30_Age!$E$2:$E$10401,G158,CVD_40q30_Age!$F$2:$F$10401,H158,CVD_40q30_Age!$G$2:$G$10401,69))/(SUMIFS(CVD_40q30_Age!$L$2:$L$10401,CVD_40q30_Age!$A$2:$A$10401,A158,CVD_40q30_Age!$B$2:$B$10401,B158,CVD_40q30_Age!$E$2:$E$10401,G158,CVD_40q30_Age!$F$2:$F$10401,H158,CVD_40q30_Age!$G$2:$G$10401,30)))</f>
        <v>14.501085546098691</v>
      </c>
      <c r="J158" s="30">
        <f t="shared" si="8"/>
        <v>14.504478096478934</v>
      </c>
      <c r="K158" s="30">
        <f t="shared" si="9"/>
        <v>3.3925503802425538E-3</v>
      </c>
      <c r="L158" s="28">
        <f t="shared" si="10"/>
        <v>2.3389675641387744E-2</v>
      </c>
      <c r="M158" s="34">
        <v>14.5010855460987</v>
      </c>
      <c r="N158" s="16" t="str">
        <f t="shared" si="11"/>
        <v>match</v>
      </c>
    </row>
    <row r="159" spans="1:14" ht="41.4">
      <c r="A159" t="s">
        <v>164</v>
      </c>
      <c r="B159" t="s">
        <v>262</v>
      </c>
      <c r="C159" s="14" t="s">
        <v>264</v>
      </c>
      <c r="D159" t="s">
        <v>456</v>
      </c>
      <c r="G159" t="s">
        <v>474</v>
      </c>
      <c r="H159" s="20">
        <v>2026</v>
      </c>
      <c r="I159" s="30">
        <f>100*(1-(SUMIFS(CVD_40q30_Age!$M$2:$M$10401,CVD_40q30_Age!$A$2:$A$10401,A159,CVD_40q30_Age!$B$2:$B$10401,B159,CVD_40q30_Age!$E$2:$E$10401,G159,CVD_40q30_Age!$F$2:$F$10401,H159,CVD_40q30_Age!$G$2:$G$10401,69))/(SUMIFS(CVD_40q30_Age!$L$2:$L$10401,CVD_40q30_Age!$A$2:$A$10401,A159,CVD_40q30_Age!$B$2:$B$10401,B159,CVD_40q30_Age!$E$2:$E$10401,G159,CVD_40q30_Age!$F$2:$F$10401,H159,CVD_40q30_Age!$G$2:$G$10401,30)))</f>
        <v>13.734574319006166</v>
      </c>
      <c r="J159" s="30">
        <f t="shared" si="8"/>
        <v>13.740525678765547</v>
      </c>
      <c r="K159" s="30">
        <f t="shared" si="9"/>
        <v>5.9513597593809919E-3</v>
      </c>
      <c r="L159" s="28">
        <f t="shared" si="10"/>
        <v>4.3312460516544547E-2</v>
      </c>
      <c r="M159" s="34">
        <v>13.7345743190062</v>
      </c>
      <c r="N159" s="16" t="str">
        <f t="shared" si="11"/>
        <v>match</v>
      </c>
    </row>
    <row r="160" spans="1:14" ht="41.4">
      <c r="A160" t="s">
        <v>164</v>
      </c>
      <c r="B160" t="s">
        <v>262</v>
      </c>
      <c r="C160" s="14" t="s">
        <v>264</v>
      </c>
      <c r="D160" t="s">
        <v>456</v>
      </c>
      <c r="G160" t="s">
        <v>474</v>
      </c>
      <c r="H160" s="20">
        <v>2027</v>
      </c>
      <c r="I160" s="30">
        <f>100*(1-(SUMIFS(CVD_40q30_Age!$M$2:$M$10401,CVD_40q30_Age!$A$2:$A$10401,A160,CVD_40q30_Age!$B$2:$B$10401,B160,CVD_40q30_Age!$E$2:$E$10401,G160,CVD_40q30_Age!$F$2:$F$10401,H160,CVD_40q30_Age!$G$2:$G$10401,69))/(SUMIFS(CVD_40q30_Age!$L$2:$L$10401,CVD_40q30_Age!$A$2:$A$10401,A160,CVD_40q30_Age!$B$2:$B$10401,B160,CVD_40q30_Age!$E$2:$E$10401,G160,CVD_40q30_Age!$F$2:$F$10401,H160,CVD_40q30_Age!$G$2:$G$10401,30)))</f>
        <v>13.090145017396104</v>
      </c>
      <c r="J160" s="30">
        <f t="shared" si="8"/>
        <v>13.0981162251657</v>
      </c>
      <c r="K160" s="30">
        <f t="shared" si="9"/>
        <v>7.9712077695965888E-3</v>
      </c>
      <c r="L160" s="28">
        <f t="shared" si="10"/>
        <v>6.08576655800422E-2</v>
      </c>
      <c r="M160" s="34">
        <v>13.0901450173961</v>
      </c>
      <c r="N160" s="16" t="str">
        <f t="shared" si="11"/>
        <v>match</v>
      </c>
    </row>
    <row r="161" spans="1:14" ht="41.4">
      <c r="A161" t="s">
        <v>164</v>
      </c>
      <c r="B161" t="s">
        <v>262</v>
      </c>
      <c r="C161" s="14" t="s">
        <v>264</v>
      </c>
      <c r="D161" t="s">
        <v>456</v>
      </c>
      <c r="G161" t="s">
        <v>474</v>
      </c>
      <c r="H161" s="20">
        <v>2028</v>
      </c>
      <c r="I161" s="30">
        <f>100*(1-(SUMIFS(CVD_40q30_Age!$M$2:$M$10401,CVD_40q30_Age!$A$2:$A$10401,A161,CVD_40q30_Age!$B$2:$B$10401,B161,CVD_40q30_Age!$E$2:$E$10401,G161,CVD_40q30_Age!$F$2:$F$10401,H161,CVD_40q30_Age!$G$2:$G$10401,69))/(SUMIFS(CVD_40q30_Age!$L$2:$L$10401,CVD_40q30_Age!$A$2:$A$10401,A161,CVD_40q30_Age!$B$2:$B$10401,B161,CVD_40q30_Age!$E$2:$E$10401,G161,CVD_40q30_Age!$F$2:$F$10401,H161,CVD_40q30_Age!$G$2:$G$10401,30)))</f>
        <v>12.553898631724413</v>
      </c>
      <c r="J161" s="30">
        <f t="shared" si="8"/>
        <v>12.563550684100155</v>
      </c>
      <c r="K161" s="30">
        <f t="shared" si="9"/>
        <v>9.6520523757419596E-3</v>
      </c>
      <c r="L161" s="28">
        <f t="shared" si="10"/>
        <v>7.6825832270149136E-2</v>
      </c>
      <c r="M161" s="34">
        <v>12.553898631724399</v>
      </c>
      <c r="N161" s="16" t="str">
        <f t="shared" si="11"/>
        <v>match</v>
      </c>
    </row>
    <row r="162" spans="1:14" ht="41.4">
      <c r="A162" t="s">
        <v>164</v>
      </c>
      <c r="B162" t="s">
        <v>262</v>
      </c>
      <c r="C162" s="14" t="s">
        <v>264</v>
      </c>
      <c r="D162" t="s">
        <v>456</v>
      </c>
      <c r="G162" t="s">
        <v>474</v>
      </c>
      <c r="H162" s="20">
        <v>2029</v>
      </c>
      <c r="I162" s="30">
        <f>100*(1-(SUMIFS(CVD_40q30_Age!$M$2:$M$10401,CVD_40q30_Age!$A$2:$A$10401,A162,CVD_40q30_Age!$B$2:$B$10401,B162,CVD_40q30_Age!$E$2:$E$10401,G162,CVD_40q30_Age!$F$2:$F$10401,H162,CVD_40q30_Age!$G$2:$G$10401,69))/(SUMIFS(CVD_40q30_Age!$L$2:$L$10401,CVD_40q30_Age!$A$2:$A$10401,A162,CVD_40q30_Age!$B$2:$B$10401,B162,CVD_40q30_Age!$E$2:$E$10401,G162,CVD_40q30_Age!$F$2:$F$10401,H162,CVD_40q30_Age!$G$2:$G$10401,30)))</f>
        <v>12.106629096777699</v>
      </c>
      <c r="J162" s="30">
        <f t="shared" si="8"/>
        <v>12.117750377397552</v>
      </c>
      <c r="K162" s="30">
        <f t="shared" si="9"/>
        <v>1.1121280619853735E-2</v>
      </c>
      <c r="L162" s="28">
        <f t="shared" si="10"/>
        <v>9.1776775997940443E-2</v>
      </c>
      <c r="M162" s="34">
        <v>12.1066290967777</v>
      </c>
      <c r="N162" s="16" t="str">
        <f t="shared" si="11"/>
        <v>match</v>
      </c>
    </row>
    <row r="163" spans="1:14" ht="41.4">
      <c r="A163" t="s">
        <v>164</v>
      </c>
      <c r="B163" t="s">
        <v>262</v>
      </c>
      <c r="C163" s="14" t="s">
        <v>264</v>
      </c>
      <c r="D163" t="s">
        <v>456</v>
      </c>
      <c r="G163" t="s">
        <v>474</v>
      </c>
      <c r="H163" s="20">
        <v>2030</v>
      </c>
      <c r="I163" s="30">
        <f>100*(1-(SUMIFS(CVD_40q30_Age!$M$2:$M$10401,CVD_40q30_Age!$A$2:$A$10401,A163,CVD_40q30_Age!$B$2:$B$10401,B163,CVD_40q30_Age!$E$2:$E$10401,G163,CVD_40q30_Age!$F$2:$F$10401,H163,CVD_40q30_Age!$G$2:$G$10401,69))/(SUMIFS(CVD_40q30_Age!$L$2:$L$10401,CVD_40q30_Age!$A$2:$A$10401,A163,CVD_40q30_Age!$B$2:$B$10401,B163,CVD_40q30_Age!$E$2:$E$10401,G163,CVD_40q30_Age!$F$2:$F$10401,H163,CVD_40q30_Age!$G$2:$G$10401,30)))</f>
        <v>11.734508365105023</v>
      </c>
      <c r="J163" s="30">
        <f t="shared" si="8"/>
        <v>11.746930285566382</v>
      </c>
      <c r="K163" s="30">
        <f t="shared" si="9"/>
        <v>1.2421920461358482E-2</v>
      </c>
      <c r="L163" s="28">
        <f t="shared" si="10"/>
        <v>0.10574609842216796</v>
      </c>
      <c r="M163" s="34">
        <v>11.734508365105</v>
      </c>
      <c r="N163" s="16" t="str">
        <f t="shared" si="11"/>
        <v>match</v>
      </c>
    </row>
    <row r="164" spans="1:14" ht="41.4">
      <c r="A164" t="s">
        <v>164</v>
      </c>
      <c r="B164" t="s">
        <v>262</v>
      </c>
      <c r="C164" s="14" t="s">
        <v>264</v>
      </c>
      <c r="D164" t="s">
        <v>456</v>
      </c>
      <c r="G164" t="s">
        <v>474</v>
      </c>
      <c r="H164" s="20">
        <v>2031</v>
      </c>
      <c r="I164" s="30">
        <f>100*(1-(SUMIFS(CVD_40q30_Age!$M$2:$M$10401,CVD_40q30_Age!$A$2:$A$10401,A164,CVD_40q30_Age!$B$2:$B$10401,B164,CVD_40q30_Age!$E$2:$E$10401,G164,CVD_40q30_Age!$F$2:$F$10401,H164,CVD_40q30_Age!$G$2:$G$10401,69))/(SUMIFS(CVD_40q30_Age!$L$2:$L$10401,CVD_40q30_Age!$A$2:$A$10401,A164,CVD_40q30_Age!$B$2:$B$10401,B164,CVD_40q30_Age!$E$2:$E$10401,G164,CVD_40q30_Age!$F$2:$F$10401,H164,CVD_40q30_Age!$G$2:$G$10401,30)))</f>
        <v>11.399525478826423</v>
      </c>
      <c r="J164" s="30">
        <f t="shared" si="8"/>
        <v>11.413096504740295</v>
      </c>
      <c r="K164" s="30">
        <f t="shared" si="9"/>
        <v>1.3571025913872603E-2</v>
      </c>
      <c r="L164" s="28">
        <f t="shared" si="10"/>
        <v>0.11890748411910858</v>
      </c>
      <c r="M164" s="34">
        <v>11.3995254788264</v>
      </c>
      <c r="N164" s="16" t="str">
        <f t="shared" si="11"/>
        <v>match</v>
      </c>
    </row>
    <row r="165" spans="1:14" ht="41.4">
      <c r="A165" t="s">
        <v>164</v>
      </c>
      <c r="B165" t="s">
        <v>262</v>
      </c>
      <c r="C165" s="14" t="s">
        <v>264</v>
      </c>
      <c r="D165" t="s">
        <v>456</v>
      </c>
      <c r="G165" t="s">
        <v>474</v>
      </c>
      <c r="H165" s="20">
        <v>2032</v>
      </c>
      <c r="I165" s="30">
        <f>100*(1-(SUMIFS(CVD_40q30_Age!$M$2:$M$10401,CVD_40q30_Age!$A$2:$A$10401,A165,CVD_40q30_Age!$B$2:$B$10401,B165,CVD_40q30_Age!$E$2:$E$10401,G165,CVD_40q30_Age!$F$2:$F$10401,H165,CVD_40q30_Age!$G$2:$G$10401,69))/(SUMIFS(CVD_40q30_Age!$L$2:$L$10401,CVD_40q30_Age!$A$2:$A$10401,A165,CVD_40q30_Age!$B$2:$B$10401,B165,CVD_40q30_Age!$E$2:$E$10401,G165,CVD_40q30_Age!$F$2:$F$10401,H165,CVD_40q30_Age!$G$2:$G$10401,30)))</f>
        <v>11.100776842853389</v>
      </c>
      <c r="J165" s="30">
        <f t="shared" si="8"/>
        <v>11.115398460624116</v>
      </c>
      <c r="K165" s="30">
        <f t="shared" si="9"/>
        <v>1.4621617770727013E-2</v>
      </c>
      <c r="L165" s="28">
        <f t="shared" si="10"/>
        <v>0.13154380225345541</v>
      </c>
      <c r="M165" s="34">
        <v>11.100776842853399</v>
      </c>
      <c r="N165" s="16" t="str">
        <f t="shared" si="11"/>
        <v>match</v>
      </c>
    </row>
    <row r="166" spans="1:14" ht="41.4">
      <c r="A166" t="s">
        <v>164</v>
      </c>
      <c r="B166" t="s">
        <v>262</v>
      </c>
      <c r="C166" s="14" t="s">
        <v>264</v>
      </c>
      <c r="D166" t="s">
        <v>456</v>
      </c>
      <c r="G166" t="s">
        <v>474</v>
      </c>
      <c r="H166" s="20">
        <v>2033</v>
      </c>
      <c r="I166" s="30">
        <f>100*(1-(SUMIFS(CVD_40q30_Age!$M$2:$M$10401,CVD_40q30_Age!$A$2:$A$10401,A166,CVD_40q30_Age!$B$2:$B$10401,B166,CVD_40q30_Age!$E$2:$E$10401,G166,CVD_40q30_Age!$F$2:$F$10401,H166,CVD_40q30_Age!$G$2:$G$10401,69))/(SUMIFS(CVD_40q30_Age!$L$2:$L$10401,CVD_40q30_Age!$A$2:$A$10401,A166,CVD_40q30_Age!$B$2:$B$10401,B166,CVD_40q30_Age!$E$2:$E$10401,G166,CVD_40q30_Age!$F$2:$F$10401,H166,CVD_40q30_Age!$G$2:$G$10401,30)))</f>
        <v>10.835852971608706</v>
      </c>
      <c r="J166" s="30">
        <f t="shared" si="8"/>
        <v>10.851472170226694</v>
      </c>
      <c r="K166" s="30">
        <f t="shared" si="9"/>
        <v>1.5619198617988772E-2</v>
      </c>
      <c r="L166" s="28">
        <f t="shared" si="10"/>
        <v>0.14393621780502136</v>
      </c>
      <c r="M166" s="34">
        <v>10.8358529716087</v>
      </c>
      <c r="N166" s="16" t="str">
        <f t="shared" si="11"/>
        <v>match</v>
      </c>
    </row>
    <row r="167" spans="1:14" ht="41.4">
      <c r="A167" t="s">
        <v>164</v>
      </c>
      <c r="B167" t="s">
        <v>262</v>
      </c>
      <c r="C167" s="14" t="s">
        <v>264</v>
      </c>
      <c r="D167" t="s">
        <v>456</v>
      </c>
      <c r="G167" t="s">
        <v>474</v>
      </c>
      <c r="H167" s="20">
        <v>2034</v>
      </c>
      <c r="I167" s="30">
        <f>100*(1-(SUMIFS(CVD_40q30_Age!$M$2:$M$10401,CVD_40q30_Age!$A$2:$A$10401,A167,CVD_40q30_Age!$B$2:$B$10401,B167,CVD_40q30_Age!$E$2:$E$10401,G167,CVD_40q30_Age!$F$2:$F$10401,H167,CVD_40q30_Age!$G$2:$G$10401,69))/(SUMIFS(CVD_40q30_Age!$L$2:$L$10401,CVD_40q30_Age!$A$2:$A$10401,A167,CVD_40q30_Age!$B$2:$B$10401,B167,CVD_40q30_Age!$E$2:$E$10401,G167,CVD_40q30_Age!$F$2:$F$10401,H167,CVD_40q30_Age!$G$2:$G$10401,30)))</f>
        <v>10.609152442683524</v>
      </c>
      <c r="J167" s="30">
        <f t="shared" si="8"/>
        <v>10.625758395811735</v>
      </c>
      <c r="K167" s="30">
        <f t="shared" si="9"/>
        <v>1.6605953128211226E-2</v>
      </c>
      <c r="L167" s="28">
        <f t="shared" si="10"/>
        <v>0.15628016852666868</v>
      </c>
      <c r="M167" s="34">
        <v>10.6091524426835</v>
      </c>
      <c r="N167" s="16" t="str">
        <f t="shared" si="11"/>
        <v>match</v>
      </c>
    </row>
    <row r="168" spans="1:14" ht="41.4">
      <c r="A168" t="s">
        <v>164</v>
      </c>
      <c r="B168" t="s">
        <v>262</v>
      </c>
      <c r="C168" s="14" t="s">
        <v>264</v>
      </c>
      <c r="D168" t="s">
        <v>456</v>
      </c>
      <c r="G168" t="s">
        <v>474</v>
      </c>
      <c r="H168" s="20">
        <v>2035</v>
      </c>
      <c r="I168" s="30">
        <f>100*(1-(SUMIFS(CVD_40q30_Age!$M$2:$M$10401,CVD_40q30_Age!$A$2:$A$10401,A168,CVD_40q30_Age!$B$2:$B$10401,B168,CVD_40q30_Age!$E$2:$E$10401,G168,CVD_40q30_Age!$F$2:$F$10401,H168,CVD_40q30_Age!$G$2:$G$10401,69))/(SUMIFS(CVD_40q30_Age!$L$2:$L$10401,CVD_40q30_Age!$A$2:$A$10401,A168,CVD_40q30_Age!$B$2:$B$10401,B168,CVD_40q30_Age!$E$2:$E$10401,G168,CVD_40q30_Age!$F$2:$F$10401,H168,CVD_40q30_Age!$G$2:$G$10401,30)))</f>
        <v>10.413523117705392</v>
      </c>
      <c r="J168" s="30">
        <f t="shared" si="8"/>
        <v>10.431087930714511</v>
      </c>
      <c r="K168" s="30">
        <f t="shared" si="9"/>
        <v>1.7564813009119717E-2</v>
      </c>
      <c r="L168" s="28">
        <f t="shared" si="10"/>
        <v>0.16838908008243161</v>
      </c>
      <c r="M168" s="34">
        <v>10.413523117705401</v>
      </c>
      <c r="N168" s="16" t="str">
        <f t="shared" si="11"/>
        <v>match</v>
      </c>
    </row>
    <row r="169" spans="1:14" ht="41.4">
      <c r="A169" t="s">
        <v>164</v>
      </c>
      <c r="B169" t="s">
        <v>262</v>
      </c>
      <c r="C169" s="14" t="s">
        <v>264</v>
      </c>
      <c r="D169" t="s">
        <v>456</v>
      </c>
      <c r="G169" t="s">
        <v>474</v>
      </c>
      <c r="H169" s="20">
        <v>2036</v>
      </c>
      <c r="I169" s="30">
        <f>100*(1-(SUMIFS(CVD_40q30_Age!$M$2:$M$10401,CVD_40q30_Age!$A$2:$A$10401,A169,CVD_40q30_Age!$B$2:$B$10401,B169,CVD_40q30_Age!$E$2:$E$10401,G169,CVD_40q30_Age!$F$2:$F$10401,H169,CVD_40q30_Age!$G$2:$G$10401,69))/(SUMIFS(CVD_40q30_Age!$L$2:$L$10401,CVD_40q30_Age!$A$2:$A$10401,A169,CVD_40q30_Age!$B$2:$B$10401,B169,CVD_40q30_Age!$E$2:$E$10401,G169,CVD_40q30_Age!$F$2:$F$10401,H169,CVD_40q30_Age!$G$2:$G$10401,30)))</f>
        <v>10.247984397694687</v>
      </c>
      <c r="J169" s="30">
        <f t="shared" si="8"/>
        <v>10.266492979267328</v>
      </c>
      <c r="K169" s="30">
        <f t="shared" si="9"/>
        <v>1.8508581572641347E-2</v>
      </c>
      <c r="L169" s="28">
        <f t="shared" si="10"/>
        <v>0.18028144187132361</v>
      </c>
      <c r="M169" s="34">
        <v>10.247984397694699</v>
      </c>
      <c r="N169" s="16" t="str">
        <f t="shared" si="11"/>
        <v>match</v>
      </c>
    </row>
    <row r="170" spans="1:14" ht="41.4">
      <c r="A170" t="s">
        <v>164</v>
      </c>
      <c r="B170" t="s">
        <v>262</v>
      </c>
      <c r="C170" s="14" t="s">
        <v>264</v>
      </c>
      <c r="D170" t="s">
        <v>456</v>
      </c>
      <c r="G170" t="s">
        <v>474</v>
      </c>
      <c r="H170" s="20">
        <v>2037</v>
      </c>
      <c r="I170" s="30">
        <f>100*(1-(SUMIFS(CVD_40q30_Age!$M$2:$M$10401,CVD_40q30_Age!$A$2:$A$10401,A170,CVD_40q30_Age!$B$2:$B$10401,B170,CVD_40q30_Age!$E$2:$E$10401,G170,CVD_40q30_Age!$F$2:$F$10401,H170,CVD_40q30_Age!$G$2:$G$10401,69))/(SUMIFS(CVD_40q30_Age!$L$2:$L$10401,CVD_40q30_Age!$A$2:$A$10401,A170,CVD_40q30_Age!$B$2:$B$10401,B170,CVD_40q30_Age!$E$2:$E$10401,G170,CVD_40q30_Age!$F$2:$F$10401,H170,CVD_40q30_Age!$G$2:$G$10401,30)))</f>
        <v>10.104618740413486</v>
      </c>
      <c r="J170" s="30">
        <f t="shared" si="8"/>
        <v>10.124060477160867</v>
      </c>
      <c r="K170" s="30">
        <f t="shared" si="9"/>
        <v>1.944173674738181E-2</v>
      </c>
      <c r="L170" s="28">
        <f t="shared" si="10"/>
        <v>0.19203497244253856</v>
      </c>
      <c r="M170" s="34">
        <v>10.1046187404135</v>
      </c>
      <c r="N170" s="16" t="str">
        <f t="shared" si="11"/>
        <v>match</v>
      </c>
    </row>
    <row r="171" spans="1:14" ht="41.4">
      <c r="A171" t="s">
        <v>164</v>
      </c>
      <c r="B171" t="s">
        <v>262</v>
      </c>
      <c r="C171" s="14" t="s">
        <v>264</v>
      </c>
      <c r="D171" t="s">
        <v>456</v>
      </c>
      <c r="G171" t="s">
        <v>474</v>
      </c>
      <c r="H171" s="20">
        <v>2038</v>
      </c>
      <c r="I171" s="30">
        <f>100*(1-(SUMIFS(CVD_40q30_Age!$M$2:$M$10401,CVD_40q30_Age!$A$2:$A$10401,A171,CVD_40q30_Age!$B$2:$B$10401,B171,CVD_40q30_Age!$E$2:$E$10401,G171,CVD_40q30_Age!$F$2:$F$10401,H171,CVD_40q30_Age!$G$2:$G$10401,69))/(SUMIFS(CVD_40q30_Age!$L$2:$L$10401,CVD_40q30_Age!$A$2:$A$10401,A171,CVD_40q30_Age!$B$2:$B$10401,B171,CVD_40q30_Age!$E$2:$E$10401,G171,CVD_40q30_Age!$F$2:$F$10401,H171,CVD_40q30_Age!$G$2:$G$10401,30)))</f>
        <v>9.9808565932230984</v>
      </c>
      <c r="J171" s="30">
        <f t="shared" si="8"/>
        <v>10.001228916146488</v>
      </c>
      <c r="K171" s="30">
        <f t="shared" si="9"/>
        <v>2.0372322923389419E-2</v>
      </c>
      <c r="L171" s="28">
        <f t="shared" si="10"/>
        <v>0.20369819643363341</v>
      </c>
      <c r="M171" s="34">
        <v>9.9808565932230895</v>
      </c>
      <c r="N171" s="16" t="str">
        <f t="shared" si="11"/>
        <v>match</v>
      </c>
    </row>
    <row r="172" spans="1:14" ht="41.4">
      <c r="A172" t="s">
        <v>164</v>
      </c>
      <c r="B172" t="s">
        <v>262</v>
      </c>
      <c r="C172" s="14" t="s">
        <v>264</v>
      </c>
      <c r="D172" t="s">
        <v>456</v>
      </c>
      <c r="G172" t="s">
        <v>474</v>
      </c>
      <c r="H172" s="20">
        <v>2039</v>
      </c>
      <c r="I172" s="30">
        <f>100*(1-(SUMIFS(CVD_40q30_Age!$M$2:$M$10401,CVD_40q30_Age!$A$2:$A$10401,A172,CVD_40q30_Age!$B$2:$B$10401,B172,CVD_40q30_Age!$E$2:$E$10401,G172,CVD_40q30_Age!$F$2:$F$10401,H172,CVD_40q30_Age!$G$2:$G$10401,69))/(SUMIFS(CVD_40q30_Age!$L$2:$L$10401,CVD_40q30_Age!$A$2:$A$10401,A172,CVD_40q30_Age!$B$2:$B$10401,B172,CVD_40q30_Age!$E$2:$E$10401,G172,CVD_40q30_Age!$F$2:$F$10401,H172,CVD_40q30_Age!$G$2:$G$10401,30)))</f>
        <v>9.8785028848933365</v>
      </c>
      <c r="J172" s="30">
        <f t="shared" si="8"/>
        <v>9.8998183244627604</v>
      </c>
      <c r="K172" s="30">
        <f t="shared" si="9"/>
        <v>2.1315439569423944E-2</v>
      </c>
      <c r="L172" s="28">
        <f t="shared" si="10"/>
        <v>0.21531142159197839</v>
      </c>
      <c r="M172" s="34">
        <v>9.8785028848933401</v>
      </c>
      <c r="N172" s="16" t="str">
        <f t="shared" si="11"/>
        <v>match</v>
      </c>
    </row>
    <row r="173" spans="1:14" ht="41.4">
      <c r="A173" t="s">
        <v>164</v>
      </c>
      <c r="B173" t="s">
        <v>262</v>
      </c>
      <c r="C173" s="14" t="s">
        <v>264</v>
      </c>
      <c r="D173" t="s">
        <v>456</v>
      </c>
      <c r="G173" t="s">
        <v>474</v>
      </c>
      <c r="H173" s="20">
        <v>2040</v>
      </c>
      <c r="I173" s="30">
        <f>100*(1-(SUMIFS(CVD_40q30_Age!$M$2:$M$10401,CVD_40q30_Age!$A$2:$A$10401,A173,CVD_40q30_Age!$B$2:$B$10401,B173,CVD_40q30_Age!$E$2:$E$10401,G173,CVD_40q30_Age!$F$2:$F$10401,H173,CVD_40q30_Age!$G$2:$G$10401,69))/(SUMIFS(CVD_40q30_Age!$L$2:$L$10401,CVD_40q30_Age!$A$2:$A$10401,A173,CVD_40q30_Age!$B$2:$B$10401,B173,CVD_40q30_Age!$E$2:$E$10401,G173,CVD_40q30_Age!$F$2:$F$10401,H173,CVD_40q30_Age!$G$2:$G$10401,30)))</f>
        <v>9.7798056268336815</v>
      </c>
      <c r="J173" s="30">
        <f t="shared" si="8"/>
        <v>9.8020398428883766</v>
      </c>
      <c r="K173" s="30">
        <f t="shared" si="9"/>
        <v>2.2234216054695111E-2</v>
      </c>
      <c r="L173" s="28">
        <f t="shared" si="10"/>
        <v>0.22683254109425588</v>
      </c>
      <c r="M173" s="34">
        <v>9.7798056268336797</v>
      </c>
      <c r="N173" s="16" t="str">
        <f t="shared" si="11"/>
        <v>match</v>
      </c>
    </row>
    <row r="174" spans="1:14" ht="41.4">
      <c r="A174" t="s">
        <v>164</v>
      </c>
      <c r="B174" t="s">
        <v>262</v>
      </c>
      <c r="C174" s="14" t="s">
        <v>264</v>
      </c>
      <c r="D174" t="s">
        <v>456</v>
      </c>
      <c r="G174" t="s">
        <v>474</v>
      </c>
      <c r="H174" s="20">
        <v>2041</v>
      </c>
      <c r="I174" s="30">
        <f>100*(1-(SUMIFS(CVD_40q30_Age!$M$2:$M$10401,CVD_40q30_Age!$A$2:$A$10401,A174,CVD_40q30_Age!$B$2:$B$10401,B174,CVD_40q30_Age!$E$2:$E$10401,G174,CVD_40q30_Age!$F$2:$F$10401,H174,CVD_40q30_Age!$G$2:$G$10401,69))/(SUMIFS(CVD_40q30_Age!$L$2:$L$10401,CVD_40q30_Age!$A$2:$A$10401,A174,CVD_40q30_Age!$B$2:$B$10401,B174,CVD_40q30_Age!$E$2:$E$10401,G174,CVD_40q30_Age!$F$2:$F$10401,H174,CVD_40q30_Age!$G$2:$G$10401,30)))</f>
        <v>9.6876929678642032</v>
      </c>
      <c r="J174" s="30">
        <f t="shared" si="8"/>
        <v>9.7108313548631369</v>
      </c>
      <c r="K174" s="30">
        <f t="shared" si="9"/>
        <v>2.3138386998933669E-2</v>
      </c>
      <c r="L174" s="28">
        <f t="shared" si="10"/>
        <v>0.23827400717185843</v>
      </c>
      <c r="M174" s="34">
        <v>9.6876929678641908</v>
      </c>
      <c r="N174" s="16" t="str">
        <f t="shared" si="11"/>
        <v>match</v>
      </c>
    </row>
    <row r="175" spans="1:14" ht="41.4">
      <c r="A175" t="s">
        <v>164</v>
      </c>
      <c r="B175" t="s">
        <v>262</v>
      </c>
      <c r="C175" s="14" t="s">
        <v>264</v>
      </c>
      <c r="D175" t="s">
        <v>456</v>
      </c>
      <c r="G175" t="s">
        <v>474</v>
      </c>
      <c r="H175" s="20">
        <v>2042</v>
      </c>
      <c r="I175" s="30">
        <f>100*(1-(SUMIFS(CVD_40q30_Age!$M$2:$M$10401,CVD_40q30_Age!$A$2:$A$10401,A175,CVD_40q30_Age!$B$2:$B$10401,B175,CVD_40q30_Age!$E$2:$E$10401,G175,CVD_40q30_Age!$F$2:$F$10401,H175,CVD_40q30_Age!$G$2:$G$10401,69))/(SUMIFS(CVD_40q30_Age!$L$2:$L$10401,CVD_40q30_Age!$A$2:$A$10401,A175,CVD_40q30_Age!$B$2:$B$10401,B175,CVD_40q30_Age!$E$2:$E$10401,G175,CVD_40q30_Age!$F$2:$F$10401,H175,CVD_40q30_Age!$G$2:$G$10401,30)))</f>
        <v>9.5996039591516702</v>
      </c>
      <c r="J175" s="30">
        <f t="shared" si="8"/>
        <v>9.6236320982594492</v>
      </c>
      <c r="K175" s="30">
        <f t="shared" si="9"/>
        <v>2.4028139107779012E-2</v>
      </c>
      <c r="L175" s="28">
        <f t="shared" si="10"/>
        <v>0.24967848793933833</v>
      </c>
      <c r="M175" s="34">
        <v>9.5996039591516809</v>
      </c>
      <c r="N175" s="16" t="str">
        <f t="shared" si="11"/>
        <v>match</v>
      </c>
    </row>
    <row r="176" spans="1:14" ht="41.4">
      <c r="A176" t="s">
        <v>164</v>
      </c>
      <c r="B176" t="s">
        <v>262</v>
      </c>
      <c r="C176" s="14" t="s">
        <v>264</v>
      </c>
      <c r="D176" t="s">
        <v>456</v>
      </c>
      <c r="G176" t="s">
        <v>474</v>
      </c>
      <c r="H176" s="20">
        <v>2043</v>
      </c>
      <c r="I176" s="30">
        <f>100*(1-(SUMIFS(CVD_40q30_Age!$M$2:$M$10401,CVD_40q30_Age!$A$2:$A$10401,A176,CVD_40q30_Age!$B$2:$B$10401,B176,CVD_40q30_Age!$E$2:$E$10401,G176,CVD_40q30_Age!$F$2:$F$10401,H176,CVD_40q30_Age!$G$2:$G$10401,69))/(SUMIFS(CVD_40q30_Age!$L$2:$L$10401,CVD_40q30_Age!$A$2:$A$10401,A176,CVD_40q30_Age!$B$2:$B$10401,B176,CVD_40q30_Age!$E$2:$E$10401,G176,CVD_40q30_Age!$F$2:$F$10401,H176,CVD_40q30_Age!$G$2:$G$10401,30)))</f>
        <v>9.5149209722298238</v>
      </c>
      <c r="J176" s="30">
        <f t="shared" si="8"/>
        <v>9.5398334683556403</v>
      </c>
      <c r="K176" s="30">
        <f t="shared" si="9"/>
        <v>2.4912496125816475E-2</v>
      </c>
      <c r="L176" s="28">
        <f t="shared" si="10"/>
        <v>0.26114183448225942</v>
      </c>
      <c r="M176" s="34">
        <v>9.5149209722298203</v>
      </c>
      <c r="N176" s="16" t="str">
        <f t="shared" si="11"/>
        <v>match</v>
      </c>
    </row>
    <row r="177" spans="1:14" ht="41.4">
      <c r="A177" t="s">
        <v>164</v>
      </c>
      <c r="B177" t="s">
        <v>262</v>
      </c>
      <c r="C177" s="14" t="s">
        <v>264</v>
      </c>
      <c r="D177" t="s">
        <v>456</v>
      </c>
      <c r="G177" t="s">
        <v>474</v>
      </c>
      <c r="H177" s="20">
        <v>2044</v>
      </c>
      <c r="I177" s="30">
        <f>100*(1-(SUMIFS(CVD_40q30_Age!$M$2:$M$10401,CVD_40q30_Age!$A$2:$A$10401,A177,CVD_40q30_Age!$B$2:$B$10401,B177,CVD_40q30_Age!$E$2:$E$10401,G177,CVD_40q30_Age!$F$2:$F$10401,H177,CVD_40q30_Age!$G$2:$G$10401,69))/(SUMIFS(CVD_40q30_Age!$L$2:$L$10401,CVD_40q30_Age!$A$2:$A$10401,A177,CVD_40q30_Age!$B$2:$B$10401,B177,CVD_40q30_Age!$E$2:$E$10401,G177,CVD_40q30_Age!$F$2:$F$10401,H177,CVD_40q30_Age!$G$2:$G$10401,30)))</f>
        <v>9.4357481193827137</v>
      </c>
      <c r="J177" s="30">
        <f t="shared" si="8"/>
        <v>9.4615502254039257</v>
      </c>
      <c r="K177" s="30">
        <f t="shared" si="9"/>
        <v>2.5802106021211912E-2</v>
      </c>
      <c r="L177" s="28">
        <f t="shared" si="10"/>
        <v>0.27270484652646221</v>
      </c>
      <c r="M177" s="34">
        <v>9.4357481193827102</v>
      </c>
      <c r="N177" s="16" t="str">
        <f t="shared" si="11"/>
        <v>match</v>
      </c>
    </row>
    <row r="178" spans="1:14" ht="41.4">
      <c r="A178" t="s">
        <v>164</v>
      </c>
      <c r="B178" t="s">
        <v>262</v>
      </c>
      <c r="C178" s="14" t="s">
        <v>264</v>
      </c>
      <c r="D178" t="s">
        <v>456</v>
      </c>
      <c r="G178" t="s">
        <v>474</v>
      </c>
      <c r="H178" s="20">
        <v>2045</v>
      </c>
      <c r="I178" s="30">
        <f>100*(1-(SUMIFS(CVD_40q30_Age!$M$2:$M$10401,CVD_40q30_Age!$A$2:$A$10401,A178,CVD_40q30_Age!$B$2:$B$10401,B178,CVD_40q30_Age!$E$2:$E$10401,G178,CVD_40q30_Age!$F$2:$F$10401,H178,CVD_40q30_Age!$G$2:$G$10401,69))/(SUMIFS(CVD_40q30_Age!$L$2:$L$10401,CVD_40q30_Age!$A$2:$A$10401,A178,CVD_40q30_Age!$B$2:$B$10401,B178,CVD_40q30_Age!$E$2:$E$10401,G178,CVD_40q30_Age!$F$2:$F$10401,H178,CVD_40q30_Age!$G$2:$G$10401,30)))</f>
        <v>9.3647447496866718</v>
      </c>
      <c r="J178" s="30">
        <f t="shared" si="8"/>
        <v>9.3914575791279375</v>
      </c>
      <c r="K178" s="30">
        <f t="shared" si="9"/>
        <v>2.671282944126574E-2</v>
      </c>
      <c r="L178" s="28">
        <f t="shared" si="10"/>
        <v>0.28443752437996117</v>
      </c>
      <c r="M178" s="34">
        <v>9.3647447496866807</v>
      </c>
      <c r="N178" s="16" t="str">
        <f t="shared" si="11"/>
        <v>match</v>
      </c>
    </row>
    <row r="179" spans="1:14" ht="41.4">
      <c r="A179" t="s">
        <v>164</v>
      </c>
      <c r="B179" t="s">
        <v>262</v>
      </c>
      <c r="C179" s="14" t="s">
        <v>264</v>
      </c>
      <c r="D179" t="s">
        <v>456</v>
      </c>
      <c r="G179" t="s">
        <v>474</v>
      </c>
      <c r="H179" s="20">
        <v>2046</v>
      </c>
      <c r="I179" s="30">
        <f>100*(1-(SUMIFS(CVD_40q30_Age!$M$2:$M$10401,CVD_40q30_Age!$A$2:$A$10401,A179,CVD_40q30_Age!$B$2:$B$10401,B179,CVD_40q30_Age!$E$2:$E$10401,G179,CVD_40q30_Age!$F$2:$F$10401,H179,CVD_40q30_Age!$G$2:$G$10401,69))/(SUMIFS(CVD_40q30_Age!$L$2:$L$10401,CVD_40q30_Age!$A$2:$A$10401,A179,CVD_40q30_Age!$B$2:$B$10401,B179,CVD_40q30_Age!$E$2:$E$10401,G179,CVD_40q30_Age!$F$2:$F$10401,H179,CVD_40q30_Age!$G$2:$G$10401,30)))</f>
        <v>9.2980959886628014</v>
      </c>
      <c r="J179" s="30">
        <f t="shared" si="8"/>
        <v>9.3257242143741195</v>
      </c>
      <c r="K179" s="30">
        <f t="shared" si="9"/>
        <v>2.7628225711318066E-2</v>
      </c>
      <c r="L179" s="28">
        <f t="shared" si="10"/>
        <v>0.2962582323497574</v>
      </c>
      <c r="M179" s="34">
        <v>9.2980959886627907</v>
      </c>
      <c r="N179" s="16" t="str">
        <f t="shared" si="11"/>
        <v>match</v>
      </c>
    </row>
    <row r="180" spans="1:14" ht="41.4">
      <c r="A180" t="s">
        <v>164</v>
      </c>
      <c r="B180" t="s">
        <v>262</v>
      </c>
      <c r="C180" s="14" t="s">
        <v>264</v>
      </c>
      <c r="D180" t="s">
        <v>456</v>
      </c>
      <c r="G180" t="s">
        <v>474</v>
      </c>
      <c r="H180" s="20">
        <v>2047</v>
      </c>
      <c r="I180" s="30">
        <f>100*(1-(SUMIFS(CVD_40q30_Age!$M$2:$M$10401,CVD_40q30_Age!$A$2:$A$10401,A180,CVD_40q30_Age!$B$2:$B$10401,B180,CVD_40q30_Age!$E$2:$E$10401,G180,CVD_40q30_Age!$F$2:$F$10401,H180,CVD_40q30_Age!$G$2:$G$10401,69))/(SUMIFS(CVD_40q30_Age!$L$2:$L$10401,CVD_40q30_Age!$A$2:$A$10401,A180,CVD_40q30_Age!$B$2:$B$10401,B180,CVD_40q30_Age!$E$2:$E$10401,G180,CVD_40q30_Age!$F$2:$F$10401,H180,CVD_40q30_Age!$G$2:$G$10401,30)))</f>
        <v>9.2342388402088975</v>
      </c>
      <c r="J180" s="30">
        <f t="shared" si="8"/>
        <v>9.2627864020676132</v>
      </c>
      <c r="K180" s="30">
        <f t="shared" si="9"/>
        <v>2.8547561858715653E-2</v>
      </c>
      <c r="L180" s="28">
        <f t="shared" si="10"/>
        <v>0.30819626643170078</v>
      </c>
      <c r="M180" s="34">
        <v>9.2342388402088993</v>
      </c>
      <c r="N180" s="16" t="str">
        <f t="shared" si="11"/>
        <v>match</v>
      </c>
    </row>
    <row r="181" spans="1:14" ht="41.4">
      <c r="A181" t="s">
        <v>164</v>
      </c>
      <c r="B181" t="s">
        <v>262</v>
      </c>
      <c r="C181" s="14" t="s">
        <v>264</v>
      </c>
      <c r="D181" t="s">
        <v>456</v>
      </c>
      <c r="G181" t="s">
        <v>474</v>
      </c>
      <c r="H181" s="20">
        <v>2048</v>
      </c>
      <c r="I181" s="30">
        <f>100*(1-(SUMIFS(CVD_40q30_Age!$M$2:$M$10401,CVD_40q30_Age!$A$2:$A$10401,A181,CVD_40q30_Age!$B$2:$B$10401,B181,CVD_40q30_Age!$E$2:$E$10401,G181,CVD_40q30_Age!$F$2:$F$10401,H181,CVD_40q30_Age!$G$2:$G$10401,69))/(SUMIFS(CVD_40q30_Age!$L$2:$L$10401,CVD_40q30_Age!$A$2:$A$10401,A181,CVD_40q30_Age!$B$2:$B$10401,B181,CVD_40q30_Age!$E$2:$E$10401,G181,CVD_40q30_Age!$F$2:$F$10401,H181,CVD_40q30_Age!$G$2:$G$10401,30)))</f>
        <v>9.1694168970774204</v>
      </c>
      <c r="J181" s="30">
        <f t="shared" si="8"/>
        <v>9.1988734353995909</v>
      </c>
      <c r="K181" s="30">
        <f t="shared" si="9"/>
        <v>2.9456538322170545E-2</v>
      </c>
      <c r="L181" s="28">
        <f t="shared" si="10"/>
        <v>0.32021897604128713</v>
      </c>
      <c r="M181" s="34">
        <v>9.1694168970774204</v>
      </c>
      <c r="N181" s="16" t="str">
        <f t="shared" si="11"/>
        <v>match</v>
      </c>
    </row>
    <row r="182" spans="1:14" ht="41.4">
      <c r="A182" t="s">
        <v>164</v>
      </c>
      <c r="B182" t="s">
        <v>262</v>
      </c>
      <c r="C182" s="14" t="s">
        <v>264</v>
      </c>
      <c r="D182" t="s">
        <v>456</v>
      </c>
      <c r="G182" t="s">
        <v>474</v>
      </c>
      <c r="H182" s="20">
        <v>2049</v>
      </c>
      <c r="I182" s="30">
        <f>100*(1-(SUMIFS(CVD_40q30_Age!$M$2:$M$10401,CVD_40q30_Age!$A$2:$A$10401,A182,CVD_40q30_Age!$B$2:$B$10401,B182,CVD_40q30_Age!$E$2:$E$10401,G182,CVD_40q30_Age!$F$2:$F$10401,H182,CVD_40q30_Age!$G$2:$G$10401,69))/(SUMIFS(CVD_40q30_Age!$L$2:$L$10401,CVD_40q30_Age!$A$2:$A$10401,A182,CVD_40q30_Age!$B$2:$B$10401,B182,CVD_40q30_Age!$E$2:$E$10401,G182,CVD_40q30_Age!$F$2:$F$10401,H182,CVD_40q30_Age!$G$2:$G$10401,30)))</f>
        <v>9.1099632431007489</v>
      </c>
      <c r="J182" s="30">
        <f t="shared" si="8"/>
        <v>9.1403407788967819</v>
      </c>
      <c r="K182" s="30">
        <f t="shared" si="9"/>
        <v>3.0377535796032973E-2</v>
      </c>
      <c r="L182" s="28">
        <f t="shared" si="10"/>
        <v>0.33234576840032731</v>
      </c>
      <c r="M182" s="34">
        <v>9.1099632431007507</v>
      </c>
      <c r="N182" s="16" t="str">
        <f t="shared" si="11"/>
        <v>match</v>
      </c>
    </row>
    <row r="183" spans="1:14" ht="41.4">
      <c r="A183" t="s">
        <v>164</v>
      </c>
      <c r="B183" t="s">
        <v>262</v>
      </c>
      <c r="C183" s="14" t="s">
        <v>264</v>
      </c>
      <c r="D183" t="s">
        <v>456</v>
      </c>
      <c r="G183" t="s">
        <v>474</v>
      </c>
      <c r="H183" s="20">
        <v>2050</v>
      </c>
      <c r="I183" s="30">
        <f>100*(1-(SUMIFS(CVD_40q30_Age!$M$2:$M$10401,CVD_40q30_Age!$A$2:$A$10401,A183,CVD_40q30_Age!$B$2:$B$10401,B183,CVD_40q30_Age!$E$2:$E$10401,G183,CVD_40q30_Age!$F$2:$F$10401,H183,CVD_40q30_Age!$G$2:$G$10401,69))/(SUMIFS(CVD_40q30_Age!$L$2:$L$10401,CVD_40q30_Age!$A$2:$A$10401,A183,CVD_40q30_Age!$B$2:$B$10401,B183,CVD_40q30_Age!$E$2:$E$10401,G183,CVD_40q30_Age!$F$2:$F$10401,H183,CVD_40q30_Age!$G$2:$G$10401,30)))</f>
        <v>9.0523356101755112</v>
      </c>
      <c r="J183" s="30">
        <f t="shared" si="8"/>
        <v>9.0836246402182788</v>
      </c>
      <c r="K183" s="30">
        <f t="shared" si="9"/>
        <v>3.1289030042767507E-2</v>
      </c>
      <c r="L183" s="28">
        <f t="shared" si="10"/>
        <v>0.3444553389429314</v>
      </c>
      <c r="M183" s="34">
        <v>9.0523356101755201</v>
      </c>
      <c r="N183" s="16" t="str">
        <f t="shared" si="11"/>
        <v>match</v>
      </c>
    </row>
    <row r="184" spans="1:14" ht="41.4">
      <c r="A184" t="s">
        <v>164</v>
      </c>
      <c r="B184" t="s">
        <v>268</v>
      </c>
      <c r="C184" s="14" t="s">
        <v>270</v>
      </c>
      <c r="D184" t="s">
        <v>456</v>
      </c>
      <c r="G184" t="s">
        <v>474</v>
      </c>
      <c r="H184" s="20">
        <v>2025</v>
      </c>
      <c r="I184" s="30">
        <f>100*(1-(SUMIFS(CVD_40q30_Age!$M$2:$M$10401,CVD_40q30_Age!$A$2:$A$10401,A184,CVD_40q30_Age!$B$2:$B$10401,B184,CVD_40q30_Age!$E$2:$E$10401,G184,CVD_40q30_Age!$F$2:$F$10401,H184,CVD_40q30_Age!$G$2:$G$10401,69))/(SUMIFS(CVD_40q30_Age!$L$2:$L$10401,CVD_40q30_Age!$A$2:$A$10401,A184,CVD_40q30_Age!$B$2:$B$10401,B184,CVD_40q30_Age!$E$2:$E$10401,G184,CVD_40q30_Age!$F$2:$F$10401,H184,CVD_40q30_Age!$G$2:$G$10401,30)))</f>
        <v>14.501440994376013</v>
      </c>
      <c r="J184" s="30">
        <f t="shared" si="8"/>
        <v>14.504478096478934</v>
      </c>
      <c r="K184" s="30">
        <f t="shared" si="9"/>
        <v>3.0371021029207412E-3</v>
      </c>
      <c r="L184" s="28">
        <f t="shared" si="10"/>
        <v>2.0939065044043324E-2</v>
      </c>
      <c r="M184" s="34">
        <v>14.501440994376001</v>
      </c>
      <c r="N184" s="16" t="str">
        <f t="shared" si="11"/>
        <v>match</v>
      </c>
    </row>
    <row r="185" spans="1:14" ht="41.4">
      <c r="A185" t="s">
        <v>164</v>
      </c>
      <c r="B185" t="s">
        <v>268</v>
      </c>
      <c r="C185" s="14" t="s">
        <v>270</v>
      </c>
      <c r="D185" t="s">
        <v>456</v>
      </c>
      <c r="G185" t="s">
        <v>474</v>
      </c>
      <c r="H185" s="20">
        <v>2026</v>
      </c>
      <c r="I185" s="30">
        <f>100*(1-(SUMIFS(CVD_40q30_Age!$M$2:$M$10401,CVD_40q30_Age!$A$2:$A$10401,A185,CVD_40q30_Age!$B$2:$B$10401,B185,CVD_40q30_Age!$E$2:$E$10401,G185,CVD_40q30_Age!$F$2:$F$10401,H185,CVD_40q30_Age!$G$2:$G$10401,69))/(SUMIFS(CVD_40q30_Age!$L$2:$L$10401,CVD_40q30_Age!$A$2:$A$10401,A185,CVD_40q30_Age!$B$2:$B$10401,B185,CVD_40q30_Age!$E$2:$E$10401,G185,CVD_40q30_Age!$F$2:$F$10401,H185,CVD_40q30_Age!$G$2:$G$10401,30)))</f>
        <v>13.734762066263052</v>
      </c>
      <c r="J185" s="30">
        <f t="shared" si="8"/>
        <v>13.740525678765547</v>
      </c>
      <c r="K185" s="30">
        <f t="shared" si="9"/>
        <v>5.7636125024949081E-3</v>
      </c>
      <c r="L185" s="28">
        <f t="shared" si="10"/>
        <v>4.1946084431121362E-2</v>
      </c>
      <c r="M185" s="34">
        <v>13.7347620662631</v>
      </c>
      <c r="N185" s="16" t="str">
        <f t="shared" si="11"/>
        <v>match</v>
      </c>
    </row>
    <row r="186" spans="1:14" ht="41.4">
      <c r="A186" t="s">
        <v>164</v>
      </c>
      <c r="B186" t="s">
        <v>268</v>
      </c>
      <c r="C186" s="14" t="s">
        <v>270</v>
      </c>
      <c r="D186" t="s">
        <v>456</v>
      </c>
      <c r="G186" t="s">
        <v>474</v>
      </c>
      <c r="H186" s="20">
        <v>2027</v>
      </c>
      <c r="I186" s="30">
        <f>100*(1-(SUMIFS(CVD_40q30_Age!$M$2:$M$10401,CVD_40q30_Age!$A$2:$A$10401,A186,CVD_40q30_Age!$B$2:$B$10401,B186,CVD_40q30_Age!$E$2:$E$10401,G186,CVD_40q30_Age!$F$2:$F$10401,H186,CVD_40q30_Age!$G$2:$G$10401,69))/(SUMIFS(CVD_40q30_Age!$L$2:$L$10401,CVD_40q30_Age!$A$2:$A$10401,A186,CVD_40q30_Age!$B$2:$B$10401,B186,CVD_40q30_Age!$E$2:$E$10401,G186,CVD_40q30_Age!$F$2:$F$10401,H186,CVD_40q30_Age!$G$2:$G$10401,30)))</f>
        <v>13.089897421975516</v>
      </c>
      <c r="J186" s="30">
        <f t="shared" si="8"/>
        <v>13.0981162251657</v>
      </c>
      <c r="K186" s="30">
        <f t="shared" si="9"/>
        <v>8.2188031901839764E-3</v>
      </c>
      <c r="L186" s="28">
        <f t="shared" si="10"/>
        <v>6.2747978784865321E-2</v>
      </c>
      <c r="M186" s="34">
        <v>13.0898974219755</v>
      </c>
      <c r="N186" s="16" t="str">
        <f t="shared" si="11"/>
        <v>match</v>
      </c>
    </row>
    <row r="187" spans="1:14" ht="41.4">
      <c r="A187" t="s">
        <v>164</v>
      </c>
      <c r="B187" t="s">
        <v>268</v>
      </c>
      <c r="C187" s="14" t="s">
        <v>270</v>
      </c>
      <c r="D187" t="s">
        <v>456</v>
      </c>
      <c r="G187" t="s">
        <v>474</v>
      </c>
      <c r="H187" s="20">
        <v>2028</v>
      </c>
      <c r="I187" s="30">
        <f>100*(1-(SUMIFS(CVD_40q30_Age!$M$2:$M$10401,CVD_40q30_Age!$A$2:$A$10401,A187,CVD_40q30_Age!$B$2:$B$10401,B187,CVD_40q30_Age!$E$2:$E$10401,G187,CVD_40q30_Age!$F$2:$F$10401,H187,CVD_40q30_Age!$G$2:$G$10401,69))/(SUMIFS(CVD_40q30_Age!$L$2:$L$10401,CVD_40q30_Age!$A$2:$A$10401,A187,CVD_40q30_Age!$B$2:$B$10401,B187,CVD_40q30_Age!$E$2:$E$10401,G187,CVD_40q30_Age!$F$2:$F$10401,H187,CVD_40q30_Age!$G$2:$G$10401,30)))</f>
        <v>12.55310714396466</v>
      </c>
      <c r="J187" s="30">
        <f t="shared" si="8"/>
        <v>12.563550684100155</v>
      </c>
      <c r="K187" s="30">
        <f t="shared" si="9"/>
        <v>1.0443540135495866E-2</v>
      </c>
      <c r="L187" s="28">
        <f t="shared" si="10"/>
        <v>8.312570544816382E-2</v>
      </c>
      <c r="M187" s="34">
        <v>12.553107143964599</v>
      </c>
      <c r="N187" s="16" t="str">
        <f t="shared" si="11"/>
        <v>match</v>
      </c>
    </row>
    <row r="188" spans="1:14" ht="41.4">
      <c r="A188" t="s">
        <v>164</v>
      </c>
      <c r="B188" t="s">
        <v>268</v>
      </c>
      <c r="C188" s="14" t="s">
        <v>270</v>
      </c>
      <c r="D188" t="s">
        <v>456</v>
      </c>
      <c r="G188" t="s">
        <v>474</v>
      </c>
      <c r="H188" s="20">
        <v>2029</v>
      </c>
      <c r="I188" s="30">
        <f>100*(1-(SUMIFS(CVD_40q30_Age!$M$2:$M$10401,CVD_40q30_Age!$A$2:$A$10401,A188,CVD_40q30_Age!$B$2:$B$10401,B188,CVD_40q30_Age!$E$2:$E$10401,G188,CVD_40q30_Age!$F$2:$F$10401,H188,CVD_40q30_Age!$G$2:$G$10401,69))/(SUMIFS(CVD_40q30_Age!$L$2:$L$10401,CVD_40q30_Age!$A$2:$A$10401,A188,CVD_40q30_Age!$B$2:$B$10401,B188,CVD_40q30_Age!$E$2:$E$10401,G188,CVD_40q30_Age!$F$2:$F$10401,H188,CVD_40q30_Age!$G$2:$G$10401,30)))</f>
        <v>12.105266022940409</v>
      </c>
      <c r="J188" s="30">
        <f t="shared" si="8"/>
        <v>12.117750377397552</v>
      </c>
      <c r="K188" s="30">
        <f t="shared" si="9"/>
        <v>1.2484354457143354E-2</v>
      </c>
      <c r="L188" s="28">
        <f t="shared" si="10"/>
        <v>0.10302534767863847</v>
      </c>
      <c r="M188" s="34">
        <v>12.1052660229404</v>
      </c>
      <c r="N188" s="16" t="str">
        <f t="shared" si="11"/>
        <v>match</v>
      </c>
    </row>
    <row r="189" spans="1:14" ht="41.4">
      <c r="A189" t="s">
        <v>164</v>
      </c>
      <c r="B189" t="s">
        <v>268</v>
      </c>
      <c r="C189" s="14" t="s">
        <v>270</v>
      </c>
      <c r="D189" t="s">
        <v>456</v>
      </c>
      <c r="G189" t="s">
        <v>474</v>
      </c>
      <c r="H189" s="20">
        <v>2030</v>
      </c>
      <c r="I189" s="30">
        <f>100*(1-(SUMIFS(CVD_40q30_Age!$M$2:$M$10401,CVD_40q30_Age!$A$2:$A$10401,A189,CVD_40q30_Age!$B$2:$B$10401,B189,CVD_40q30_Age!$E$2:$E$10401,G189,CVD_40q30_Age!$F$2:$F$10401,H189,CVD_40q30_Age!$G$2:$G$10401,69))/(SUMIFS(CVD_40q30_Age!$L$2:$L$10401,CVD_40q30_Age!$A$2:$A$10401,A189,CVD_40q30_Age!$B$2:$B$10401,B189,CVD_40q30_Age!$E$2:$E$10401,G189,CVD_40q30_Age!$F$2:$F$10401,H189,CVD_40q30_Age!$G$2:$G$10401,30)))</f>
        <v>11.732603301132794</v>
      </c>
      <c r="J189" s="30">
        <f t="shared" si="8"/>
        <v>11.746930285566382</v>
      </c>
      <c r="K189" s="30">
        <f t="shared" si="9"/>
        <v>1.4326984433587597E-2</v>
      </c>
      <c r="L189" s="28">
        <f t="shared" si="10"/>
        <v>0.12196364569551728</v>
      </c>
      <c r="M189" s="34">
        <v>11.7326033011328</v>
      </c>
      <c r="N189" s="16" t="str">
        <f t="shared" si="11"/>
        <v>match</v>
      </c>
    </row>
    <row r="190" spans="1:14" ht="41.4">
      <c r="A190" t="s">
        <v>164</v>
      </c>
      <c r="B190" t="s">
        <v>268</v>
      </c>
      <c r="C190" s="14" t="s">
        <v>270</v>
      </c>
      <c r="D190" t="s">
        <v>456</v>
      </c>
      <c r="G190" t="s">
        <v>474</v>
      </c>
      <c r="H190" s="20">
        <v>2031</v>
      </c>
      <c r="I190" s="30">
        <f>100*(1-(SUMIFS(CVD_40q30_Age!$M$2:$M$10401,CVD_40q30_Age!$A$2:$A$10401,A190,CVD_40q30_Age!$B$2:$B$10401,B190,CVD_40q30_Age!$E$2:$E$10401,G190,CVD_40q30_Age!$F$2:$F$10401,H190,CVD_40q30_Age!$G$2:$G$10401,69))/(SUMIFS(CVD_40q30_Age!$L$2:$L$10401,CVD_40q30_Age!$A$2:$A$10401,A190,CVD_40q30_Age!$B$2:$B$10401,B190,CVD_40q30_Age!$E$2:$E$10401,G190,CVD_40q30_Age!$F$2:$F$10401,H190,CVD_40q30_Age!$G$2:$G$10401,30)))</f>
        <v>11.397117977173076</v>
      </c>
      <c r="J190" s="30">
        <f t="shared" si="8"/>
        <v>11.413096504740295</v>
      </c>
      <c r="K190" s="30">
        <f t="shared" si="9"/>
        <v>1.5978527567218848E-2</v>
      </c>
      <c r="L190" s="28">
        <f t="shared" si="10"/>
        <v>0.14000168631345888</v>
      </c>
      <c r="M190" s="34">
        <v>11.397117977173099</v>
      </c>
      <c r="N190" s="16" t="str">
        <f t="shared" si="11"/>
        <v>match</v>
      </c>
    </row>
    <row r="191" spans="1:14" ht="41.4">
      <c r="A191" t="s">
        <v>164</v>
      </c>
      <c r="B191" t="s">
        <v>268</v>
      </c>
      <c r="C191" s="14" t="s">
        <v>270</v>
      </c>
      <c r="D191" t="s">
        <v>456</v>
      </c>
      <c r="G191" t="s">
        <v>474</v>
      </c>
      <c r="H191" s="20">
        <v>2032</v>
      </c>
      <c r="I191" s="30">
        <f>100*(1-(SUMIFS(CVD_40q30_Age!$M$2:$M$10401,CVD_40q30_Age!$A$2:$A$10401,A191,CVD_40q30_Age!$B$2:$B$10401,B191,CVD_40q30_Age!$E$2:$E$10401,G191,CVD_40q30_Age!$F$2:$F$10401,H191,CVD_40q30_Age!$G$2:$G$10401,69))/(SUMIFS(CVD_40q30_Age!$L$2:$L$10401,CVD_40q30_Age!$A$2:$A$10401,A191,CVD_40q30_Age!$B$2:$B$10401,B191,CVD_40q30_Age!$E$2:$E$10401,G191,CVD_40q30_Age!$F$2:$F$10401,H191,CVD_40q30_Age!$G$2:$G$10401,30)))</f>
        <v>11.097930545340674</v>
      </c>
      <c r="J191" s="30">
        <f t="shared" si="8"/>
        <v>11.115398460624116</v>
      </c>
      <c r="K191" s="30">
        <f t="shared" si="9"/>
        <v>1.7467915283441826E-2</v>
      </c>
      <c r="L191" s="28">
        <f t="shared" si="10"/>
        <v>0.15715059919193419</v>
      </c>
      <c r="M191" s="34">
        <v>11.0979305453407</v>
      </c>
      <c r="N191" s="16" t="str">
        <f t="shared" si="11"/>
        <v>match</v>
      </c>
    </row>
    <row r="192" spans="1:14" ht="41.4">
      <c r="A192" t="s">
        <v>164</v>
      </c>
      <c r="B192" t="s">
        <v>268</v>
      </c>
      <c r="C192" s="14" t="s">
        <v>270</v>
      </c>
      <c r="D192" t="s">
        <v>456</v>
      </c>
      <c r="G192" t="s">
        <v>474</v>
      </c>
      <c r="H192" s="20">
        <v>2033</v>
      </c>
      <c r="I192" s="30">
        <f>100*(1-(SUMIFS(CVD_40q30_Age!$M$2:$M$10401,CVD_40q30_Age!$A$2:$A$10401,A192,CVD_40q30_Age!$B$2:$B$10401,B192,CVD_40q30_Age!$E$2:$E$10401,G192,CVD_40q30_Age!$F$2:$F$10401,H192,CVD_40q30_Age!$G$2:$G$10401,69))/(SUMIFS(CVD_40q30_Age!$L$2:$L$10401,CVD_40q30_Age!$A$2:$A$10401,A192,CVD_40q30_Age!$B$2:$B$10401,B192,CVD_40q30_Age!$E$2:$E$10401,G192,CVD_40q30_Age!$F$2:$F$10401,H192,CVD_40q30_Age!$G$2:$G$10401,30)))</f>
        <v>10.832637448658067</v>
      </c>
      <c r="J192" s="30">
        <f t="shared" si="8"/>
        <v>10.851472170226694</v>
      </c>
      <c r="K192" s="30">
        <f t="shared" si="9"/>
        <v>1.8834721568627089E-2</v>
      </c>
      <c r="L192" s="28">
        <f t="shared" si="10"/>
        <v>0.17356835342861704</v>
      </c>
      <c r="M192" s="34">
        <v>10.832637448658099</v>
      </c>
      <c r="N192" s="16" t="str">
        <f t="shared" si="11"/>
        <v>match</v>
      </c>
    </row>
    <row r="193" spans="1:14" ht="41.4">
      <c r="A193" t="s">
        <v>164</v>
      </c>
      <c r="B193" t="s">
        <v>268</v>
      </c>
      <c r="C193" s="14" t="s">
        <v>270</v>
      </c>
      <c r="D193" t="s">
        <v>456</v>
      </c>
      <c r="G193" t="s">
        <v>474</v>
      </c>
      <c r="H193" s="20">
        <v>2034</v>
      </c>
      <c r="I193" s="30">
        <f>100*(1-(SUMIFS(CVD_40q30_Age!$M$2:$M$10401,CVD_40q30_Age!$A$2:$A$10401,A193,CVD_40q30_Age!$B$2:$B$10401,B193,CVD_40q30_Age!$E$2:$E$10401,G193,CVD_40q30_Age!$F$2:$F$10401,H193,CVD_40q30_Age!$G$2:$G$10401,69))/(SUMIFS(CVD_40q30_Age!$L$2:$L$10401,CVD_40q30_Age!$A$2:$A$10401,A193,CVD_40q30_Age!$B$2:$B$10401,B193,CVD_40q30_Age!$E$2:$E$10401,G193,CVD_40q30_Age!$F$2:$F$10401,H193,CVD_40q30_Age!$G$2:$G$10401,30)))</f>
        <v>10.605635917343825</v>
      </c>
      <c r="J193" s="30">
        <f t="shared" si="8"/>
        <v>10.625758395811735</v>
      </c>
      <c r="K193" s="30">
        <f t="shared" si="9"/>
        <v>2.0122478467909488E-2</v>
      </c>
      <c r="L193" s="28">
        <f t="shared" si="10"/>
        <v>0.18937451538368305</v>
      </c>
      <c r="M193" s="34">
        <v>10.6056359173438</v>
      </c>
      <c r="N193" s="16" t="str">
        <f t="shared" si="11"/>
        <v>match</v>
      </c>
    </row>
    <row r="194" spans="1:14" ht="41.4">
      <c r="A194" t="s">
        <v>164</v>
      </c>
      <c r="B194" t="s">
        <v>268</v>
      </c>
      <c r="C194" s="14" t="s">
        <v>270</v>
      </c>
      <c r="D194" t="s">
        <v>456</v>
      </c>
      <c r="G194" t="s">
        <v>474</v>
      </c>
      <c r="H194" s="20">
        <v>2035</v>
      </c>
      <c r="I194" s="30">
        <f>100*(1-(SUMIFS(CVD_40q30_Age!$M$2:$M$10401,CVD_40q30_Age!$A$2:$A$10401,A194,CVD_40q30_Age!$B$2:$B$10401,B194,CVD_40q30_Age!$E$2:$E$10401,G194,CVD_40q30_Age!$F$2:$F$10401,H194,CVD_40q30_Age!$G$2:$G$10401,69))/(SUMIFS(CVD_40q30_Age!$L$2:$L$10401,CVD_40q30_Age!$A$2:$A$10401,A194,CVD_40q30_Age!$B$2:$B$10401,B194,CVD_40q30_Age!$E$2:$E$10401,G194,CVD_40q30_Age!$F$2:$F$10401,H194,CVD_40q30_Age!$G$2:$G$10401,30)))</f>
        <v>10.409726539265806</v>
      </c>
      <c r="J194" s="30">
        <f t="shared" ref="J194:J261" si="12">SUMIFS($I$2:$I$261,$A$2:$A$261,A194,$G$2:$G$261,G194,$H$2:$H$261,H194,$B$2:$B$261,"baseline")</f>
        <v>10.431087930714511</v>
      </c>
      <c r="K194" s="30">
        <f t="shared" ref="K194:K257" si="13">J194-I194</f>
        <v>2.1361391448705191E-2</v>
      </c>
      <c r="L194" s="28">
        <f t="shared" ref="L194:L261" si="14">IF(J194=0,"",100*(J194-I194)/J194)</f>
        <v>0.20478584391764371</v>
      </c>
      <c r="M194" s="34">
        <v>10.409726539265799</v>
      </c>
      <c r="N194" s="16" t="str">
        <f t="shared" ref="N194:N257" si="15">IF(ABS(I194-M194)&lt;=0.001,"match","mismatch")</f>
        <v>match</v>
      </c>
    </row>
    <row r="195" spans="1:14" ht="41.4">
      <c r="A195" t="s">
        <v>164</v>
      </c>
      <c r="B195" t="s">
        <v>268</v>
      </c>
      <c r="C195" s="14" t="s">
        <v>270</v>
      </c>
      <c r="D195" t="s">
        <v>456</v>
      </c>
      <c r="G195" t="s">
        <v>474</v>
      </c>
      <c r="H195" s="20">
        <v>2036</v>
      </c>
      <c r="I195" s="30">
        <f>100*(1-(SUMIFS(CVD_40q30_Age!$M$2:$M$10401,CVD_40q30_Age!$A$2:$A$10401,A195,CVD_40q30_Age!$B$2:$B$10401,B195,CVD_40q30_Age!$E$2:$E$10401,G195,CVD_40q30_Age!$F$2:$F$10401,H195,CVD_40q30_Age!$G$2:$G$10401,69))/(SUMIFS(CVD_40q30_Age!$L$2:$L$10401,CVD_40q30_Age!$A$2:$A$10401,A195,CVD_40q30_Age!$B$2:$B$10401,B195,CVD_40q30_Age!$E$2:$E$10401,G195,CVD_40q30_Age!$F$2:$F$10401,H195,CVD_40q30_Age!$G$2:$G$10401,30)))</f>
        <v>10.243917367722322</v>
      </c>
      <c r="J195" s="30">
        <f t="shared" si="12"/>
        <v>10.266492979267328</v>
      </c>
      <c r="K195" s="30">
        <f t="shared" si="13"/>
        <v>2.2575611545006424E-2</v>
      </c>
      <c r="L195" s="28">
        <f t="shared" si="14"/>
        <v>0.219896040357664</v>
      </c>
      <c r="M195" s="34">
        <v>10.2439173677223</v>
      </c>
      <c r="N195" s="16" t="str">
        <f t="shared" si="15"/>
        <v>match</v>
      </c>
    </row>
    <row r="196" spans="1:14" ht="41.4">
      <c r="A196" t="s">
        <v>164</v>
      </c>
      <c r="B196" t="s">
        <v>268</v>
      </c>
      <c r="C196" s="14" t="s">
        <v>270</v>
      </c>
      <c r="D196" t="s">
        <v>456</v>
      </c>
      <c r="G196" t="s">
        <v>474</v>
      </c>
      <c r="H196" s="20">
        <v>2037</v>
      </c>
      <c r="I196" s="30">
        <f>100*(1-(SUMIFS(CVD_40q30_Age!$M$2:$M$10401,CVD_40q30_Age!$A$2:$A$10401,A196,CVD_40q30_Age!$B$2:$B$10401,B196,CVD_40q30_Age!$E$2:$E$10401,G196,CVD_40q30_Age!$F$2:$F$10401,H196,CVD_40q30_Age!$G$2:$G$10401,69))/(SUMIFS(CVD_40q30_Age!$L$2:$L$10401,CVD_40q30_Age!$A$2:$A$10401,A196,CVD_40q30_Age!$B$2:$B$10401,B196,CVD_40q30_Age!$E$2:$E$10401,G196,CVD_40q30_Age!$F$2:$F$10401,H196,CVD_40q30_Age!$G$2:$G$10401,30)))</f>
        <v>10.100286637092637</v>
      </c>
      <c r="J196" s="30">
        <f t="shared" si="12"/>
        <v>10.124060477160867</v>
      </c>
      <c r="K196" s="30">
        <f t="shared" si="13"/>
        <v>2.3773840068230356E-2</v>
      </c>
      <c r="L196" s="28">
        <f t="shared" si="14"/>
        <v>0.23482514868280749</v>
      </c>
      <c r="M196" s="34">
        <v>10.100286637092699</v>
      </c>
      <c r="N196" s="16" t="str">
        <f t="shared" si="15"/>
        <v>match</v>
      </c>
    </row>
    <row r="197" spans="1:14" ht="41.4">
      <c r="A197" t="s">
        <v>164</v>
      </c>
      <c r="B197" t="s">
        <v>268</v>
      </c>
      <c r="C197" s="14" t="s">
        <v>270</v>
      </c>
      <c r="D197" t="s">
        <v>456</v>
      </c>
      <c r="G197" t="s">
        <v>474</v>
      </c>
      <c r="H197" s="20">
        <v>2038</v>
      </c>
      <c r="I197" s="30">
        <f>100*(1-(SUMIFS(CVD_40q30_Age!$M$2:$M$10401,CVD_40q30_Age!$A$2:$A$10401,A197,CVD_40q30_Age!$B$2:$B$10401,B197,CVD_40q30_Age!$E$2:$E$10401,G197,CVD_40q30_Age!$F$2:$F$10401,H197,CVD_40q30_Age!$G$2:$G$10401,69))/(SUMIFS(CVD_40q30_Age!$L$2:$L$10401,CVD_40q30_Age!$A$2:$A$10401,A197,CVD_40q30_Age!$B$2:$B$10401,B197,CVD_40q30_Age!$E$2:$E$10401,G197,CVD_40q30_Age!$F$2:$F$10401,H197,CVD_40q30_Age!$G$2:$G$10401,30)))</f>
        <v>9.9762620883509285</v>
      </c>
      <c r="J197" s="30">
        <f t="shared" si="12"/>
        <v>10.001228916146488</v>
      </c>
      <c r="K197" s="30">
        <f t="shared" si="13"/>
        <v>2.4966827795559254E-2</v>
      </c>
      <c r="L197" s="28">
        <f t="shared" si="14"/>
        <v>0.24963759958790213</v>
      </c>
      <c r="M197" s="34">
        <v>9.9762620883509197</v>
      </c>
      <c r="N197" s="16" t="str">
        <f t="shared" si="15"/>
        <v>match</v>
      </c>
    </row>
    <row r="198" spans="1:14" ht="41.4">
      <c r="A198" t="s">
        <v>164</v>
      </c>
      <c r="B198" t="s">
        <v>268</v>
      </c>
      <c r="C198" s="14" t="s">
        <v>270</v>
      </c>
      <c r="D198" t="s">
        <v>456</v>
      </c>
      <c r="G198" t="s">
        <v>474</v>
      </c>
      <c r="H198" s="20">
        <v>2039</v>
      </c>
      <c r="I198" s="30">
        <f>100*(1-(SUMIFS(CVD_40q30_Age!$M$2:$M$10401,CVD_40q30_Age!$A$2:$A$10401,A198,CVD_40q30_Age!$B$2:$B$10401,B198,CVD_40q30_Age!$E$2:$E$10401,G198,CVD_40q30_Age!$F$2:$F$10401,H198,CVD_40q30_Age!$G$2:$G$10401,69))/(SUMIFS(CVD_40q30_Age!$L$2:$L$10401,CVD_40q30_Age!$A$2:$A$10401,A198,CVD_40q30_Age!$B$2:$B$10401,B198,CVD_40q30_Age!$E$2:$E$10401,G198,CVD_40q30_Age!$F$2:$F$10401,H198,CVD_40q30_Age!$G$2:$G$10401,30)))</f>
        <v>9.873643401300459</v>
      </c>
      <c r="J198" s="30">
        <f t="shared" si="12"/>
        <v>9.8998183244627604</v>
      </c>
      <c r="K198" s="30">
        <f t="shared" si="13"/>
        <v>2.6174923162301411E-2</v>
      </c>
      <c r="L198" s="28">
        <f t="shared" si="14"/>
        <v>0.26439801524056616</v>
      </c>
      <c r="M198" s="34">
        <v>9.8736434013004608</v>
      </c>
      <c r="N198" s="16" t="str">
        <f t="shared" si="15"/>
        <v>match</v>
      </c>
    </row>
    <row r="199" spans="1:14" ht="41.4">
      <c r="A199" t="s">
        <v>164</v>
      </c>
      <c r="B199" t="s">
        <v>268</v>
      </c>
      <c r="C199" s="14" t="s">
        <v>270</v>
      </c>
      <c r="D199" t="s">
        <v>456</v>
      </c>
      <c r="G199" t="s">
        <v>474</v>
      </c>
      <c r="H199" s="20">
        <v>2040</v>
      </c>
      <c r="I199" s="30">
        <f>100*(1-(SUMIFS(CVD_40q30_Age!$M$2:$M$10401,CVD_40q30_Age!$A$2:$A$10401,A199,CVD_40q30_Age!$B$2:$B$10401,B199,CVD_40q30_Age!$E$2:$E$10401,G199,CVD_40q30_Age!$F$2:$F$10401,H199,CVD_40q30_Age!$G$2:$G$10401,69))/(SUMIFS(CVD_40q30_Age!$L$2:$L$10401,CVD_40q30_Age!$A$2:$A$10401,A199,CVD_40q30_Age!$B$2:$B$10401,B199,CVD_40q30_Age!$E$2:$E$10401,G199,CVD_40q30_Age!$F$2:$F$10401,H199,CVD_40q30_Age!$G$2:$G$10401,30)))</f>
        <v>9.7746907988740084</v>
      </c>
      <c r="J199" s="30">
        <f t="shared" si="12"/>
        <v>9.8020398428883766</v>
      </c>
      <c r="K199" s="30">
        <f t="shared" si="13"/>
        <v>2.7349044014368218E-2</v>
      </c>
      <c r="L199" s="28">
        <f t="shared" si="14"/>
        <v>0.27901380174669083</v>
      </c>
      <c r="M199" s="34">
        <v>9.7746907988740102</v>
      </c>
      <c r="N199" s="16" t="str">
        <f t="shared" si="15"/>
        <v>match</v>
      </c>
    </row>
    <row r="200" spans="1:14" ht="41.4">
      <c r="A200" t="s">
        <v>164</v>
      </c>
      <c r="B200" t="s">
        <v>268</v>
      </c>
      <c r="C200" s="14" t="s">
        <v>270</v>
      </c>
      <c r="D200" t="s">
        <v>456</v>
      </c>
      <c r="G200" t="s">
        <v>474</v>
      </c>
      <c r="H200" s="20">
        <v>2041</v>
      </c>
      <c r="I200" s="30">
        <f>100*(1-(SUMIFS(CVD_40q30_Age!$M$2:$M$10401,CVD_40q30_Age!$A$2:$A$10401,A200,CVD_40q30_Age!$B$2:$B$10401,B200,CVD_40q30_Age!$E$2:$E$10401,G200,CVD_40q30_Age!$F$2:$F$10401,H200,CVD_40q30_Age!$G$2:$G$10401,69))/(SUMIFS(CVD_40q30_Age!$L$2:$L$10401,CVD_40q30_Age!$A$2:$A$10401,A200,CVD_40q30_Age!$B$2:$B$10401,B200,CVD_40q30_Age!$E$2:$E$10401,G200,CVD_40q30_Age!$F$2:$F$10401,H200,CVD_40q30_Age!$G$2:$G$10401,30)))</f>
        <v>9.6823333241572875</v>
      </c>
      <c r="J200" s="30">
        <f t="shared" si="12"/>
        <v>9.7108313548631369</v>
      </c>
      <c r="K200" s="30">
        <f t="shared" si="13"/>
        <v>2.8498030705849331E-2</v>
      </c>
      <c r="L200" s="28">
        <f t="shared" si="14"/>
        <v>0.29346643623439778</v>
      </c>
      <c r="M200" s="34">
        <v>9.6823333241572698</v>
      </c>
      <c r="N200" s="16" t="str">
        <f t="shared" si="15"/>
        <v>match</v>
      </c>
    </row>
    <row r="201" spans="1:14" ht="41.4">
      <c r="A201" t="s">
        <v>164</v>
      </c>
      <c r="B201" t="s">
        <v>268</v>
      </c>
      <c r="C201" s="14" t="s">
        <v>270</v>
      </c>
      <c r="D201" t="s">
        <v>456</v>
      </c>
      <c r="G201" t="s">
        <v>474</v>
      </c>
      <c r="H201" s="20">
        <v>2042</v>
      </c>
      <c r="I201" s="30">
        <f>100*(1-(SUMIFS(CVD_40q30_Age!$M$2:$M$10401,CVD_40q30_Age!$A$2:$A$10401,A201,CVD_40q30_Age!$B$2:$B$10401,B201,CVD_40q30_Age!$E$2:$E$10401,G201,CVD_40q30_Age!$F$2:$F$10401,H201,CVD_40q30_Age!$G$2:$G$10401,69))/(SUMIFS(CVD_40q30_Age!$L$2:$L$10401,CVD_40q30_Age!$A$2:$A$10401,A201,CVD_40q30_Age!$B$2:$B$10401,B201,CVD_40q30_Age!$E$2:$E$10401,G201,CVD_40q30_Age!$F$2:$F$10401,H201,CVD_40q30_Age!$G$2:$G$10401,30)))</f>
        <v>9.594012698307786</v>
      </c>
      <c r="J201" s="30">
        <f t="shared" si="12"/>
        <v>9.6236320982594492</v>
      </c>
      <c r="K201" s="30">
        <f t="shared" si="13"/>
        <v>2.9619399951663183E-2</v>
      </c>
      <c r="L201" s="28">
        <f t="shared" si="14"/>
        <v>0.3077777667438078</v>
      </c>
      <c r="M201" s="34">
        <v>9.5940126983078091</v>
      </c>
      <c r="N201" s="16" t="str">
        <f t="shared" si="15"/>
        <v>match</v>
      </c>
    </row>
    <row r="202" spans="1:14" ht="41.4">
      <c r="A202" t="s">
        <v>164</v>
      </c>
      <c r="B202" t="s">
        <v>268</v>
      </c>
      <c r="C202" s="14" t="s">
        <v>270</v>
      </c>
      <c r="D202" t="s">
        <v>456</v>
      </c>
      <c r="G202" t="s">
        <v>474</v>
      </c>
      <c r="H202" s="20">
        <v>2043</v>
      </c>
      <c r="I202" s="30">
        <f>100*(1-(SUMIFS(CVD_40q30_Age!$M$2:$M$10401,CVD_40q30_Age!$A$2:$A$10401,A202,CVD_40q30_Age!$B$2:$B$10401,B202,CVD_40q30_Age!$E$2:$E$10401,G202,CVD_40q30_Age!$F$2:$F$10401,H202,CVD_40q30_Age!$G$2:$G$10401,69))/(SUMIFS(CVD_40q30_Age!$L$2:$L$10401,CVD_40q30_Age!$A$2:$A$10401,A202,CVD_40q30_Age!$B$2:$B$10401,B202,CVD_40q30_Age!$E$2:$E$10401,G202,CVD_40q30_Age!$F$2:$F$10401,H202,CVD_40q30_Age!$G$2:$G$10401,30)))</f>
        <v>9.5091229519218992</v>
      </c>
      <c r="J202" s="30">
        <f t="shared" si="12"/>
        <v>9.5398334683556403</v>
      </c>
      <c r="K202" s="30">
        <f t="shared" si="13"/>
        <v>3.071051643374112E-2</v>
      </c>
      <c r="L202" s="28">
        <f t="shared" si="14"/>
        <v>0.32191878962678183</v>
      </c>
      <c r="M202" s="34">
        <v>9.5091229519218903</v>
      </c>
      <c r="N202" s="16" t="str">
        <f t="shared" si="15"/>
        <v>match</v>
      </c>
    </row>
    <row r="203" spans="1:14" ht="41.4">
      <c r="A203" t="s">
        <v>164</v>
      </c>
      <c r="B203" t="s">
        <v>268</v>
      </c>
      <c r="C203" s="14" t="s">
        <v>270</v>
      </c>
      <c r="D203" t="s">
        <v>456</v>
      </c>
      <c r="G203" t="s">
        <v>474</v>
      </c>
      <c r="H203" s="20">
        <v>2044</v>
      </c>
      <c r="I203" s="30">
        <f>100*(1-(SUMIFS(CVD_40q30_Age!$M$2:$M$10401,CVD_40q30_Age!$A$2:$A$10401,A203,CVD_40q30_Age!$B$2:$B$10401,B203,CVD_40q30_Age!$E$2:$E$10401,G203,CVD_40q30_Age!$F$2:$F$10401,H203,CVD_40q30_Age!$G$2:$G$10401,69))/(SUMIFS(CVD_40q30_Age!$L$2:$L$10401,CVD_40q30_Age!$A$2:$A$10401,A203,CVD_40q30_Age!$B$2:$B$10401,B203,CVD_40q30_Age!$E$2:$E$10401,G203,CVD_40q30_Age!$F$2:$F$10401,H203,CVD_40q30_Age!$G$2:$G$10401,30)))</f>
        <v>9.429769034416303</v>
      </c>
      <c r="J203" s="30">
        <f t="shared" si="12"/>
        <v>9.4615502254039257</v>
      </c>
      <c r="K203" s="30">
        <f t="shared" si="13"/>
        <v>3.1781190987622665E-2</v>
      </c>
      <c r="L203" s="28">
        <f t="shared" si="14"/>
        <v>0.33589834890154996</v>
      </c>
      <c r="M203" s="34">
        <v>9.4297690344162994</v>
      </c>
      <c r="N203" s="16" t="str">
        <f t="shared" si="15"/>
        <v>match</v>
      </c>
    </row>
    <row r="204" spans="1:14" ht="41.4">
      <c r="A204" t="s">
        <v>164</v>
      </c>
      <c r="B204" t="s">
        <v>268</v>
      </c>
      <c r="C204" s="14" t="s">
        <v>270</v>
      </c>
      <c r="D204" t="s">
        <v>456</v>
      </c>
      <c r="G204" t="s">
        <v>474</v>
      </c>
      <c r="H204" s="20">
        <v>2045</v>
      </c>
      <c r="I204" s="30">
        <f>100*(1-(SUMIFS(CVD_40q30_Age!$M$2:$M$10401,CVD_40q30_Age!$A$2:$A$10401,A204,CVD_40q30_Age!$B$2:$B$10401,B204,CVD_40q30_Age!$E$2:$E$10401,G204,CVD_40q30_Age!$F$2:$F$10401,H204,CVD_40q30_Age!$G$2:$G$10401,69))/(SUMIFS(CVD_40q30_Age!$L$2:$L$10401,CVD_40q30_Age!$A$2:$A$10401,A204,CVD_40q30_Age!$B$2:$B$10401,B204,CVD_40q30_Age!$E$2:$E$10401,G204,CVD_40q30_Age!$F$2:$F$10401,H204,CVD_40q30_Age!$G$2:$G$10401,30)))</f>
        <v>9.3586099737515092</v>
      </c>
      <c r="J204" s="30">
        <f t="shared" si="12"/>
        <v>9.3914575791279375</v>
      </c>
      <c r="K204" s="30">
        <f t="shared" si="13"/>
        <v>3.284760537642839E-2</v>
      </c>
      <c r="L204" s="28">
        <f t="shared" si="14"/>
        <v>0.34976046156488649</v>
      </c>
      <c r="M204" s="34">
        <v>9.3586099737514896</v>
      </c>
      <c r="N204" s="16" t="str">
        <f t="shared" si="15"/>
        <v>match</v>
      </c>
    </row>
    <row r="205" spans="1:14" ht="41.4">
      <c r="A205" t="s">
        <v>164</v>
      </c>
      <c r="B205" t="s">
        <v>268</v>
      </c>
      <c r="C205" s="14" t="s">
        <v>270</v>
      </c>
      <c r="D205" t="s">
        <v>456</v>
      </c>
      <c r="G205" t="s">
        <v>474</v>
      </c>
      <c r="H205" s="20">
        <v>2046</v>
      </c>
      <c r="I205" s="30">
        <f>100*(1-(SUMIFS(CVD_40q30_Age!$M$2:$M$10401,CVD_40q30_Age!$A$2:$A$10401,A205,CVD_40q30_Age!$B$2:$B$10401,B205,CVD_40q30_Age!$E$2:$E$10401,G205,CVD_40q30_Age!$F$2:$F$10401,H205,CVD_40q30_Age!$G$2:$G$10401,69))/(SUMIFS(CVD_40q30_Age!$L$2:$L$10401,CVD_40q30_Age!$A$2:$A$10401,A205,CVD_40q30_Age!$B$2:$B$10401,B205,CVD_40q30_Age!$E$2:$E$10401,G205,CVD_40q30_Age!$F$2:$F$10401,H205,CVD_40q30_Age!$G$2:$G$10401,30)))</f>
        <v>9.291824666465498</v>
      </c>
      <c r="J205" s="30">
        <f t="shared" si="12"/>
        <v>9.3257242143741195</v>
      </c>
      <c r="K205" s="30">
        <f t="shared" si="13"/>
        <v>3.3899547908621486E-2</v>
      </c>
      <c r="L205" s="28">
        <f t="shared" si="14"/>
        <v>0.36350579461025373</v>
      </c>
      <c r="M205" s="34">
        <v>9.2918246664654998</v>
      </c>
      <c r="N205" s="16" t="str">
        <f t="shared" si="15"/>
        <v>match</v>
      </c>
    </row>
    <row r="206" spans="1:14" ht="41.4">
      <c r="A206" t="s">
        <v>164</v>
      </c>
      <c r="B206" t="s">
        <v>268</v>
      </c>
      <c r="C206" s="14" t="s">
        <v>270</v>
      </c>
      <c r="D206" t="s">
        <v>456</v>
      </c>
      <c r="G206" t="s">
        <v>474</v>
      </c>
      <c r="H206" s="20">
        <v>2047</v>
      </c>
      <c r="I206" s="30">
        <f>100*(1-(SUMIFS(CVD_40q30_Age!$M$2:$M$10401,CVD_40q30_Age!$A$2:$A$10401,A206,CVD_40q30_Age!$B$2:$B$10401,B206,CVD_40q30_Age!$E$2:$E$10401,G206,CVD_40q30_Age!$F$2:$F$10401,H206,CVD_40q30_Age!$G$2:$G$10401,69))/(SUMIFS(CVD_40q30_Age!$L$2:$L$10401,CVD_40q30_Age!$A$2:$A$10401,A206,CVD_40q30_Age!$B$2:$B$10401,B206,CVD_40q30_Age!$E$2:$E$10401,G206,CVD_40q30_Age!$F$2:$F$10401,H206,CVD_40q30_Age!$G$2:$G$10401,30)))</f>
        <v>9.2278524421557488</v>
      </c>
      <c r="J206" s="30">
        <f t="shared" si="12"/>
        <v>9.2627864020676132</v>
      </c>
      <c r="K206" s="30">
        <f t="shared" si="13"/>
        <v>3.4933959911864321E-2</v>
      </c>
      <c r="L206" s="28">
        <f t="shared" si="14"/>
        <v>0.37714310138973367</v>
      </c>
      <c r="M206" s="34">
        <v>9.2278524421557595</v>
      </c>
      <c r="N206" s="16" t="str">
        <f t="shared" si="15"/>
        <v>match</v>
      </c>
    </row>
    <row r="207" spans="1:14" ht="41.4">
      <c r="A207" t="s">
        <v>164</v>
      </c>
      <c r="B207" t="s">
        <v>268</v>
      </c>
      <c r="C207" s="14" t="s">
        <v>270</v>
      </c>
      <c r="D207" t="s">
        <v>456</v>
      </c>
      <c r="G207" t="s">
        <v>474</v>
      </c>
      <c r="H207" s="20">
        <v>2048</v>
      </c>
      <c r="I207" s="30">
        <f>100*(1-(SUMIFS(CVD_40q30_Age!$M$2:$M$10401,CVD_40q30_Age!$A$2:$A$10401,A207,CVD_40q30_Age!$B$2:$B$10401,B207,CVD_40q30_Age!$E$2:$E$10401,G207,CVD_40q30_Age!$F$2:$F$10401,H207,CVD_40q30_Age!$G$2:$G$10401,69))/(SUMIFS(CVD_40q30_Age!$L$2:$L$10401,CVD_40q30_Age!$A$2:$A$10401,A207,CVD_40q30_Age!$B$2:$B$10401,B207,CVD_40q30_Age!$E$2:$E$10401,G207,CVD_40q30_Age!$F$2:$F$10401,H207,CVD_40q30_Age!$G$2:$G$10401,30)))</f>
        <v>9.1629310141959515</v>
      </c>
      <c r="J207" s="30">
        <f t="shared" si="12"/>
        <v>9.1988734353995909</v>
      </c>
      <c r="K207" s="30">
        <f t="shared" si="13"/>
        <v>3.5942421203639441E-2</v>
      </c>
      <c r="L207" s="28">
        <f t="shared" si="14"/>
        <v>0.39072633682863728</v>
      </c>
      <c r="M207" s="34">
        <v>9.1629310141959905</v>
      </c>
      <c r="N207" s="16" t="str">
        <f t="shared" si="15"/>
        <v>match</v>
      </c>
    </row>
    <row r="208" spans="1:14" ht="41.4">
      <c r="A208" t="s">
        <v>164</v>
      </c>
      <c r="B208" t="s">
        <v>268</v>
      </c>
      <c r="C208" s="14" t="s">
        <v>270</v>
      </c>
      <c r="D208" t="s">
        <v>456</v>
      </c>
      <c r="G208" t="s">
        <v>474</v>
      </c>
      <c r="H208" s="20">
        <v>2049</v>
      </c>
      <c r="I208" s="30">
        <f>100*(1-(SUMIFS(CVD_40q30_Age!$M$2:$M$10401,CVD_40q30_Age!$A$2:$A$10401,A208,CVD_40q30_Age!$B$2:$B$10401,B208,CVD_40q30_Age!$E$2:$E$10401,G208,CVD_40q30_Age!$F$2:$F$10401,H208,CVD_40q30_Age!$G$2:$G$10401,69))/(SUMIFS(CVD_40q30_Age!$L$2:$L$10401,CVD_40q30_Age!$A$2:$A$10401,A208,CVD_40q30_Age!$B$2:$B$10401,B208,CVD_40q30_Age!$E$2:$E$10401,G208,CVD_40q30_Age!$F$2:$F$10401,H208,CVD_40q30_Age!$G$2:$G$10401,30)))</f>
        <v>9.1033889350756283</v>
      </c>
      <c r="J208" s="30">
        <f t="shared" si="12"/>
        <v>9.1403407788967819</v>
      </c>
      <c r="K208" s="30">
        <f t="shared" si="13"/>
        <v>3.6951843821153574E-2</v>
      </c>
      <c r="L208" s="28">
        <f t="shared" si="14"/>
        <v>0.40427205850429548</v>
      </c>
      <c r="M208" s="34">
        <v>9.1033889350756301</v>
      </c>
      <c r="N208" s="16" t="str">
        <f t="shared" si="15"/>
        <v>match</v>
      </c>
    </row>
    <row r="209" spans="1:14" ht="41.4">
      <c r="A209" t="s">
        <v>164</v>
      </c>
      <c r="B209" t="s">
        <v>268</v>
      </c>
      <c r="C209" s="14" t="s">
        <v>270</v>
      </c>
      <c r="D209" t="s">
        <v>456</v>
      </c>
      <c r="G209" t="s">
        <v>474</v>
      </c>
      <c r="H209" s="20">
        <v>2050</v>
      </c>
      <c r="I209" s="30">
        <f>100*(1-(SUMIFS(CVD_40q30_Age!$M$2:$M$10401,CVD_40q30_Age!$A$2:$A$10401,A209,CVD_40q30_Age!$B$2:$B$10401,B209,CVD_40q30_Age!$E$2:$E$10401,G209,CVD_40q30_Age!$F$2:$F$10401,H209,CVD_40q30_Age!$G$2:$G$10401,69))/(SUMIFS(CVD_40q30_Age!$L$2:$L$10401,CVD_40q30_Age!$A$2:$A$10401,A209,CVD_40q30_Age!$B$2:$B$10401,B209,CVD_40q30_Age!$E$2:$E$10401,G209,CVD_40q30_Age!$F$2:$F$10401,H209,CVD_40q30_Age!$G$2:$G$10401,30)))</f>
        <v>9.0456644528769008</v>
      </c>
      <c r="J209" s="30">
        <f t="shared" si="12"/>
        <v>9.0836246402182788</v>
      </c>
      <c r="K209" s="30">
        <f t="shared" si="13"/>
        <v>3.796018734137796E-2</v>
      </c>
      <c r="L209" s="28">
        <f t="shared" si="14"/>
        <v>0.417896917198747</v>
      </c>
      <c r="M209" s="34">
        <v>9.0456644528769008</v>
      </c>
      <c r="N209" s="16" t="str">
        <f t="shared" si="15"/>
        <v>match</v>
      </c>
    </row>
    <row r="210" spans="1:14" ht="41.4">
      <c r="A210" t="s">
        <v>164</v>
      </c>
      <c r="B210" t="s">
        <v>115</v>
      </c>
      <c r="C210" s="14" t="s">
        <v>383</v>
      </c>
      <c r="D210" t="s">
        <v>456</v>
      </c>
      <c r="G210" t="s">
        <v>474</v>
      </c>
      <c r="H210" s="20">
        <v>2025</v>
      </c>
      <c r="I210" s="30">
        <f>100*(1-(SUMIFS(CVD_40q30_Age!$M$2:$M$10401,CVD_40q30_Age!$A$2:$A$10401,A210,CVD_40q30_Age!$B$2:$B$10401,B210,CVD_40q30_Age!$E$2:$E$10401,G210,CVD_40q30_Age!$F$2:$F$10401,H210,CVD_40q30_Age!$G$2:$G$10401,69))/(SUMIFS(CVD_40q30_Age!$L$2:$L$10401,CVD_40q30_Age!$A$2:$A$10401,A210,CVD_40q30_Age!$B$2:$B$10401,B210,CVD_40q30_Age!$E$2:$E$10401,G210,CVD_40q30_Age!$F$2:$F$10401,H210,CVD_40q30_Age!$G$2:$G$10401,30)))</f>
        <v>14.472402420120433</v>
      </c>
      <c r="J210" s="30">
        <f t="shared" si="12"/>
        <v>14.504478096478934</v>
      </c>
      <c r="K210" s="30">
        <f t="shared" si="13"/>
        <v>3.2075676358500615E-2</v>
      </c>
      <c r="L210" s="28">
        <f t="shared" si="14"/>
        <v>0.2211432644811068</v>
      </c>
      <c r="M210" s="34">
        <v>14.4724024201204</v>
      </c>
      <c r="N210" s="16" t="str">
        <f t="shared" si="15"/>
        <v>match</v>
      </c>
    </row>
    <row r="211" spans="1:14" ht="41.4">
      <c r="A211" t="s">
        <v>164</v>
      </c>
      <c r="B211" t="s">
        <v>115</v>
      </c>
      <c r="C211" s="14" t="s">
        <v>383</v>
      </c>
      <c r="D211" t="s">
        <v>456</v>
      </c>
      <c r="G211" t="s">
        <v>474</v>
      </c>
      <c r="H211" s="20">
        <v>2026</v>
      </c>
      <c r="I211" s="30">
        <f>100*(1-(SUMIFS(CVD_40q30_Age!$M$2:$M$10401,CVD_40q30_Age!$A$2:$A$10401,A211,CVD_40q30_Age!$B$2:$B$10401,B211,CVD_40q30_Age!$E$2:$E$10401,G211,CVD_40q30_Age!$F$2:$F$10401,H211,CVD_40q30_Age!$G$2:$G$10401,69))/(SUMIFS(CVD_40q30_Age!$L$2:$L$10401,CVD_40q30_Age!$A$2:$A$10401,A211,CVD_40q30_Age!$B$2:$B$10401,B211,CVD_40q30_Age!$E$2:$E$10401,G211,CVD_40q30_Age!$F$2:$F$10401,H211,CVD_40q30_Age!$G$2:$G$10401,30)))</f>
        <v>13.665550197991184</v>
      </c>
      <c r="J211" s="30">
        <f t="shared" si="12"/>
        <v>13.740525678765547</v>
      </c>
      <c r="K211" s="30">
        <f t="shared" si="13"/>
        <v>7.4975480774362779E-2</v>
      </c>
      <c r="L211" s="28">
        <f t="shared" si="14"/>
        <v>0.54565220084868393</v>
      </c>
      <c r="M211" s="34">
        <v>13.6655501979912</v>
      </c>
      <c r="N211" s="16" t="str">
        <f t="shared" si="15"/>
        <v>match</v>
      </c>
    </row>
    <row r="212" spans="1:14" ht="41.4">
      <c r="A212" t="s">
        <v>164</v>
      </c>
      <c r="B212" t="s">
        <v>115</v>
      </c>
      <c r="C212" s="14" t="s">
        <v>383</v>
      </c>
      <c r="D212" t="s">
        <v>456</v>
      </c>
      <c r="G212" t="s">
        <v>474</v>
      </c>
      <c r="H212" s="20">
        <v>2027</v>
      </c>
      <c r="I212" s="30">
        <f>100*(1-(SUMIFS(CVD_40q30_Age!$M$2:$M$10401,CVD_40q30_Age!$A$2:$A$10401,A212,CVD_40q30_Age!$B$2:$B$10401,B212,CVD_40q30_Age!$E$2:$E$10401,G212,CVD_40q30_Age!$F$2:$F$10401,H212,CVD_40q30_Age!$G$2:$G$10401,69))/(SUMIFS(CVD_40q30_Age!$L$2:$L$10401,CVD_40q30_Age!$A$2:$A$10401,A212,CVD_40q30_Age!$B$2:$B$10401,B212,CVD_40q30_Age!$E$2:$E$10401,G212,CVD_40q30_Age!$F$2:$F$10401,H212,CVD_40q30_Age!$G$2:$G$10401,30)))</f>
        <v>12.972697047790948</v>
      </c>
      <c r="J212" s="30">
        <f t="shared" si="12"/>
        <v>13.0981162251657</v>
      </c>
      <c r="K212" s="30">
        <f t="shared" si="13"/>
        <v>0.12541917737475217</v>
      </c>
      <c r="L212" s="28">
        <f t="shared" si="14"/>
        <v>0.95753599386896204</v>
      </c>
      <c r="M212" s="34">
        <v>12.9726970477909</v>
      </c>
      <c r="N212" s="16" t="str">
        <f t="shared" si="15"/>
        <v>match</v>
      </c>
    </row>
    <row r="213" spans="1:14" ht="41.4">
      <c r="A213" t="s">
        <v>164</v>
      </c>
      <c r="B213" t="s">
        <v>115</v>
      </c>
      <c r="C213" s="14" t="s">
        <v>383</v>
      </c>
      <c r="D213" t="s">
        <v>456</v>
      </c>
      <c r="G213" t="s">
        <v>474</v>
      </c>
      <c r="H213" s="20">
        <v>2028</v>
      </c>
      <c r="I213" s="30">
        <f>100*(1-(SUMIFS(CVD_40q30_Age!$M$2:$M$10401,CVD_40q30_Age!$A$2:$A$10401,A213,CVD_40q30_Age!$B$2:$B$10401,B213,CVD_40q30_Age!$E$2:$E$10401,G213,CVD_40q30_Age!$F$2:$F$10401,H213,CVD_40q30_Age!$G$2:$G$10401,69))/(SUMIFS(CVD_40q30_Age!$L$2:$L$10401,CVD_40q30_Age!$A$2:$A$10401,A213,CVD_40q30_Age!$B$2:$B$10401,B213,CVD_40q30_Age!$E$2:$E$10401,G213,CVD_40q30_Age!$F$2:$F$10401,H213,CVD_40q30_Age!$G$2:$G$10401,30)))</f>
        <v>12.381992635809901</v>
      </c>
      <c r="J213" s="30">
        <f t="shared" si="12"/>
        <v>12.563550684100155</v>
      </c>
      <c r="K213" s="30">
        <f t="shared" si="13"/>
        <v>0.18155804829025435</v>
      </c>
      <c r="L213" s="28">
        <f t="shared" si="14"/>
        <v>1.4451173307242335</v>
      </c>
      <c r="M213" s="34">
        <v>12.381992635809899</v>
      </c>
      <c r="N213" s="16" t="str">
        <f t="shared" si="15"/>
        <v>match</v>
      </c>
    </row>
    <row r="214" spans="1:14" ht="41.4">
      <c r="A214" t="s">
        <v>164</v>
      </c>
      <c r="B214" t="s">
        <v>115</v>
      </c>
      <c r="C214" s="14" t="s">
        <v>383</v>
      </c>
      <c r="D214" t="s">
        <v>456</v>
      </c>
      <c r="G214" t="s">
        <v>474</v>
      </c>
      <c r="H214" s="20">
        <v>2029</v>
      </c>
      <c r="I214" s="30">
        <f>100*(1-(SUMIFS(CVD_40q30_Age!$M$2:$M$10401,CVD_40q30_Age!$A$2:$A$10401,A214,CVD_40q30_Age!$B$2:$B$10401,B214,CVD_40q30_Age!$E$2:$E$10401,G214,CVD_40q30_Age!$F$2:$F$10401,H214,CVD_40q30_Age!$G$2:$G$10401,69))/(SUMIFS(CVD_40q30_Age!$L$2:$L$10401,CVD_40q30_Age!$A$2:$A$10401,A214,CVD_40q30_Age!$B$2:$B$10401,B214,CVD_40q30_Age!$E$2:$E$10401,G214,CVD_40q30_Age!$F$2:$F$10401,H214,CVD_40q30_Age!$G$2:$G$10401,30)))</f>
        <v>11.875439870869631</v>
      </c>
      <c r="J214" s="30">
        <f t="shared" si="12"/>
        <v>12.117750377397552</v>
      </c>
      <c r="K214" s="30">
        <f t="shared" si="13"/>
        <v>0.24231050652792163</v>
      </c>
      <c r="L214" s="28">
        <f t="shared" si="14"/>
        <v>1.999632761703753</v>
      </c>
      <c r="M214" s="34">
        <v>11.875439870869601</v>
      </c>
      <c r="N214" s="16" t="str">
        <f t="shared" si="15"/>
        <v>match</v>
      </c>
    </row>
    <row r="215" spans="1:14" ht="41.4">
      <c r="A215" t="s">
        <v>164</v>
      </c>
      <c r="B215" t="s">
        <v>115</v>
      </c>
      <c r="C215" s="14" t="s">
        <v>383</v>
      </c>
      <c r="D215" t="s">
        <v>456</v>
      </c>
      <c r="G215" t="s">
        <v>474</v>
      </c>
      <c r="H215" s="20">
        <v>2030</v>
      </c>
      <c r="I215" s="30">
        <f>100*(1-(SUMIFS(CVD_40q30_Age!$M$2:$M$10401,CVD_40q30_Age!$A$2:$A$10401,A215,CVD_40q30_Age!$B$2:$B$10401,B215,CVD_40q30_Age!$E$2:$E$10401,G215,CVD_40q30_Age!$F$2:$F$10401,H215,CVD_40q30_Age!$G$2:$G$10401,69))/(SUMIFS(CVD_40q30_Age!$L$2:$L$10401,CVD_40q30_Age!$A$2:$A$10401,A215,CVD_40q30_Age!$B$2:$B$10401,B215,CVD_40q30_Age!$E$2:$E$10401,G215,CVD_40q30_Age!$F$2:$F$10401,H215,CVD_40q30_Age!$G$2:$G$10401,30)))</f>
        <v>11.440529312818871</v>
      </c>
      <c r="J215" s="30">
        <f t="shared" si="12"/>
        <v>11.746930285566382</v>
      </c>
      <c r="K215" s="30">
        <f t="shared" si="13"/>
        <v>0.30640097274751099</v>
      </c>
      <c r="L215" s="28">
        <f t="shared" si="14"/>
        <v>2.6083492904013412</v>
      </c>
      <c r="M215" s="34">
        <v>11.440529312818899</v>
      </c>
      <c r="N215" s="16" t="str">
        <f t="shared" si="15"/>
        <v>match</v>
      </c>
    </row>
    <row r="216" spans="1:14" ht="41.4">
      <c r="A216" t="s">
        <v>164</v>
      </c>
      <c r="B216" t="s">
        <v>115</v>
      </c>
      <c r="C216" s="14" t="s">
        <v>383</v>
      </c>
      <c r="D216" t="s">
        <v>456</v>
      </c>
      <c r="G216" t="s">
        <v>474</v>
      </c>
      <c r="H216" s="20">
        <v>2031</v>
      </c>
      <c r="I216" s="30">
        <f>100*(1-(SUMIFS(CVD_40q30_Age!$M$2:$M$10401,CVD_40q30_Age!$A$2:$A$10401,A216,CVD_40q30_Age!$B$2:$B$10401,B216,CVD_40q30_Age!$E$2:$E$10401,G216,CVD_40q30_Age!$F$2:$F$10401,H216,CVD_40q30_Age!$G$2:$G$10401,69))/(SUMIFS(CVD_40q30_Age!$L$2:$L$10401,CVD_40q30_Age!$A$2:$A$10401,A216,CVD_40q30_Age!$B$2:$B$10401,B216,CVD_40q30_Age!$E$2:$E$10401,G216,CVD_40q30_Age!$F$2:$F$10401,H216,CVD_40q30_Age!$G$2:$G$10401,30)))</f>
        <v>11.040295146991275</v>
      </c>
      <c r="J216" s="30">
        <f t="shared" si="12"/>
        <v>11.413096504740295</v>
      </c>
      <c r="K216" s="30">
        <f t="shared" si="13"/>
        <v>0.37280135774902057</v>
      </c>
      <c r="L216" s="28">
        <f t="shared" si="14"/>
        <v>3.2664348154261371</v>
      </c>
      <c r="M216" s="34">
        <v>11.0402951469913</v>
      </c>
      <c r="N216" s="16" t="str">
        <f t="shared" si="15"/>
        <v>match</v>
      </c>
    </row>
    <row r="217" spans="1:14" ht="41.4">
      <c r="A217" t="s">
        <v>164</v>
      </c>
      <c r="B217" t="s">
        <v>115</v>
      </c>
      <c r="C217" s="14" t="s">
        <v>383</v>
      </c>
      <c r="D217" t="s">
        <v>456</v>
      </c>
      <c r="G217" t="s">
        <v>474</v>
      </c>
      <c r="H217" s="20">
        <v>2032</v>
      </c>
      <c r="I217" s="30">
        <f>100*(1-(SUMIFS(CVD_40q30_Age!$M$2:$M$10401,CVD_40q30_Age!$A$2:$A$10401,A217,CVD_40q30_Age!$B$2:$B$10401,B217,CVD_40q30_Age!$E$2:$E$10401,G217,CVD_40q30_Age!$F$2:$F$10401,H217,CVD_40q30_Age!$G$2:$G$10401,69))/(SUMIFS(CVD_40q30_Age!$L$2:$L$10401,CVD_40q30_Age!$A$2:$A$10401,A217,CVD_40q30_Age!$B$2:$B$10401,B217,CVD_40q30_Age!$E$2:$E$10401,G217,CVD_40q30_Age!$F$2:$F$10401,H217,CVD_40q30_Age!$G$2:$G$10401,30)))</f>
        <v>10.674172605864507</v>
      </c>
      <c r="J217" s="30">
        <f t="shared" si="12"/>
        <v>11.115398460624116</v>
      </c>
      <c r="K217" s="30">
        <f t="shared" si="13"/>
        <v>0.44122585475960818</v>
      </c>
      <c r="L217" s="28">
        <f t="shared" si="14"/>
        <v>3.9695010153944037</v>
      </c>
      <c r="M217" s="34">
        <v>10.6741726058645</v>
      </c>
      <c r="N217" s="16" t="str">
        <f t="shared" si="15"/>
        <v>match</v>
      </c>
    </row>
    <row r="218" spans="1:14" ht="41.4">
      <c r="A218" t="s">
        <v>164</v>
      </c>
      <c r="B218" t="s">
        <v>115</v>
      </c>
      <c r="C218" s="14" t="s">
        <v>383</v>
      </c>
      <c r="D218" t="s">
        <v>456</v>
      </c>
      <c r="G218" t="s">
        <v>474</v>
      </c>
      <c r="H218" s="20">
        <v>2033</v>
      </c>
      <c r="I218" s="30">
        <f>100*(1-(SUMIFS(CVD_40q30_Age!$M$2:$M$10401,CVD_40q30_Age!$A$2:$A$10401,A218,CVD_40q30_Age!$B$2:$B$10401,B218,CVD_40q30_Age!$E$2:$E$10401,G218,CVD_40q30_Age!$F$2:$F$10401,H218,CVD_40q30_Age!$G$2:$G$10401,69))/(SUMIFS(CVD_40q30_Age!$L$2:$L$10401,CVD_40q30_Age!$A$2:$A$10401,A218,CVD_40q30_Age!$B$2:$B$10401,B218,CVD_40q30_Age!$E$2:$E$10401,G218,CVD_40q30_Age!$F$2:$F$10401,H218,CVD_40q30_Age!$G$2:$G$10401,30)))</f>
        <v>10.340204863462843</v>
      </c>
      <c r="J218" s="30">
        <f t="shared" si="12"/>
        <v>10.851472170226694</v>
      </c>
      <c r="K218" s="30">
        <f t="shared" si="13"/>
        <v>0.51126730676385179</v>
      </c>
      <c r="L218" s="28">
        <f t="shared" si="14"/>
        <v>4.7115018012636263</v>
      </c>
      <c r="M218" s="34">
        <v>10.3402048634628</v>
      </c>
      <c r="N218" s="16" t="str">
        <f t="shared" si="15"/>
        <v>match</v>
      </c>
    </row>
    <row r="219" spans="1:14" ht="41.4">
      <c r="A219" t="s">
        <v>164</v>
      </c>
      <c r="B219" t="s">
        <v>115</v>
      </c>
      <c r="C219" s="14" t="s">
        <v>383</v>
      </c>
      <c r="D219" t="s">
        <v>456</v>
      </c>
      <c r="G219" t="s">
        <v>474</v>
      </c>
      <c r="H219" s="20">
        <v>2034</v>
      </c>
      <c r="I219" s="30">
        <f>100*(1-(SUMIFS(CVD_40q30_Age!$M$2:$M$10401,CVD_40q30_Age!$A$2:$A$10401,A219,CVD_40q30_Age!$B$2:$B$10401,B219,CVD_40q30_Age!$E$2:$E$10401,G219,CVD_40q30_Age!$F$2:$F$10401,H219,CVD_40q30_Age!$G$2:$G$10401,69))/(SUMIFS(CVD_40q30_Age!$L$2:$L$10401,CVD_40q30_Age!$A$2:$A$10401,A219,CVD_40q30_Age!$B$2:$B$10401,B219,CVD_40q30_Age!$E$2:$E$10401,G219,CVD_40q30_Age!$F$2:$F$10401,H219,CVD_40q30_Age!$G$2:$G$10401,30)))</f>
        <v>10.042679836190027</v>
      </c>
      <c r="J219" s="30">
        <f t="shared" si="12"/>
        <v>10.625758395811735</v>
      </c>
      <c r="K219" s="30">
        <f t="shared" si="13"/>
        <v>0.58307855962170763</v>
      </c>
      <c r="L219" s="28">
        <f t="shared" si="14"/>
        <v>5.4874065257453504</v>
      </c>
      <c r="M219" s="34">
        <v>10.04267983619</v>
      </c>
      <c r="N219" s="16" t="str">
        <f t="shared" si="15"/>
        <v>match</v>
      </c>
    </row>
    <row r="220" spans="1:14" ht="41.4">
      <c r="A220" t="s">
        <v>164</v>
      </c>
      <c r="B220" t="s">
        <v>115</v>
      </c>
      <c r="C220" s="14" t="s">
        <v>383</v>
      </c>
      <c r="D220" t="s">
        <v>456</v>
      </c>
      <c r="G220" t="s">
        <v>474</v>
      </c>
      <c r="H220" s="20">
        <v>2035</v>
      </c>
      <c r="I220" s="30">
        <f>100*(1-(SUMIFS(CVD_40q30_Age!$M$2:$M$10401,CVD_40q30_Age!$A$2:$A$10401,A220,CVD_40q30_Age!$B$2:$B$10401,B220,CVD_40q30_Age!$E$2:$E$10401,G220,CVD_40q30_Age!$F$2:$F$10401,H220,CVD_40q30_Age!$G$2:$G$10401,69))/(SUMIFS(CVD_40q30_Age!$L$2:$L$10401,CVD_40q30_Age!$A$2:$A$10401,A220,CVD_40q30_Age!$B$2:$B$10401,B220,CVD_40q30_Age!$E$2:$E$10401,G220,CVD_40q30_Age!$F$2:$F$10401,H220,CVD_40q30_Age!$G$2:$G$10401,30)))</f>
        <v>9.7748959289865276</v>
      </c>
      <c r="J220" s="30">
        <f t="shared" si="12"/>
        <v>10.431087930714511</v>
      </c>
      <c r="K220" s="30">
        <f t="shared" si="13"/>
        <v>0.65619200172798386</v>
      </c>
      <c r="L220" s="28">
        <f t="shared" si="14"/>
        <v>6.2907340642371121</v>
      </c>
      <c r="M220" s="34">
        <v>9.7748959289865596</v>
      </c>
      <c r="N220" s="16" t="str">
        <f t="shared" si="15"/>
        <v>match</v>
      </c>
    </row>
    <row r="221" spans="1:14" ht="41.4">
      <c r="A221" t="s">
        <v>164</v>
      </c>
      <c r="B221" t="s">
        <v>115</v>
      </c>
      <c r="C221" s="14" t="s">
        <v>383</v>
      </c>
      <c r="D221" t="s">
        <v>456</v>
      </c>
      <c r="G221" t="s">
        <v>474</v>
      </c>
      <c r="H221" s="20">
        <v>2036</v>
      </c>
      <c r="I221" s="30">
        <f>100*(1-(SUMIFS(CVD_40q30_Age!$M$2:$M$10401,CVD_40q30_Age!$A$2:$A$10401,A221,CVD_40q30_Age!$B$2:$B$10401,B221,CVD_40q30_Age!$E$2:$E$10401,G221,CVD_40q30_Age!$F$2:$F$10401,H221,CVD_40q30_Age!$G$2:$G$10401,69))/(SUMIFS(CVD_40q30_Age!$L$2:$L$10401,CVD_40q30_Age!$A$2:$A$10401,A221,CVD_40q30_Age!$B$2:$B$10401,B221,CVD_40q30_Age!$E$2:$E$10401,G221,CVD_40q30_Age!$F$2:$F$10401,H221,CVD_40q30_Age!$G$2:$G$10401,30)))</f>
        <v>9.5357748380927809</v>
      </c>
      <c r="J221" s="30">
        <f t="shared" si="12"/>
        <v>10.266492979267328</v>
      </c>
      <c r="K221" s="30">
        <f t="shared" si="13"/>
        <v>0.73071814117454714</v>
      </c>
      <c r="L221" s="28">
        <f t="shared" si="14"/>
        <v>7.1175049030880961</v>
      </c>
      <c r="M221" s="34">
        <v>9.5357748380927791</v>
      </c>
      <c r="N221" s="16" t="str">
        <f t="shared" si="15"/>
        <v>match</v>
      </c>
    </row>
    <row r="222" spans="1:14" ht="41.4">
      <c r="A222" t="s">
        <v>164</v>
      </c>
      <c r="B222" t="s">
        <v>115</v>
      </c>
      <c r="C222" s="14" t="s">
        <v>383</v>
      </c>
      <c r="D222" t="s">
        <v>456</v>
      </c>
      <c r="G222" t="s">
        <v>474</v>
      </c>
      <c r="H222" s="20">
        <v>2037</v>
      </c>
      <c r="I222" s="30">
        <f>100*(1-(SUMIFS(CVD_40q30_Age!$M$2:$M$10401,CVD_40q30_Age!$A$2:$A$10401,A222,CVD_40q30_Age!$B$2:$B$10401,B222,CVD_40q30_Age!$E$2:$E$10401,G222,CVD_40q30_Age!$F$2:$F$10401,H222,CVD_40q30_Age!$G$2:$G$10401,69))/(SUMIFS(CVD_40q30_Age!$L$2:$L$10401,CVD_40q30_Age!$A$2:$A$10401,A222,CVD_40q30_Age!$B$2:$B$10401,B222,CVD_40q30_Age!$E$2:$E$10401,G222,CVD_40q30_Age!$F$2:$F$10401,H222,CVD_40q30_Age!$G$2:$G$10401,30)))</f>
        <v>9.3178714955471698</v>
      </c>
      <c r="J222" s="30">
        <f t="shared" si="12"/>
        <v>10.124060477160867</v>
      </c>
      <c r="K222" s="30">
        <f t="shared" si="13"/>
        <v>0.80618898161369756</v>
      </c>
      <c r="L222" s="28">
        <f t="shared" si="14"/>
        <v>7.963099227156933</v>
      </c>
      <c r="M222" s="34">
        <v>9.3178714955471804</v>
      </c>
      <c r="N222" s="16" t="str">
        <f t="shared" si="15"/>
        <v>match</v>
      </c>
    </row>
    <row r="223" spans="1:14" ht="41.4">
      <c r="A223" t="s">
        <v>164</v>
      </c>
      <c r="B223" t="s">
        <v>115</v>
      </c>
      <c r="C223" s="14" t="s">
        <v>383</v>
      </c>
      <c r="D223" t="s">
        <v>456</v>
      </c>
      <c r="G223" t="s">
        <v>474</v>
      </c>
      <c r="H223" s="20">
        <v>2038</v>
      </c>
      <c r="I223" s="30">
        <f>100*(1-(SUMIFS(CVD_40q30_Age!$M$2:$M$10401,CVD_40q30_Age!$A$2:$A$10401,A223,CVD_40q30_Age!$B$2:$B$10401,B223,CVD_40q30_Age!$E$2:$E$10401,G223,CVD_40q30_Age!$F$2:$F$10401,H223,CVD_40q30_Age!$G$2:$G$10401,69))/(SUMIFS(CVD_40q30_Age!$L$2:$L$10401,CVD_40q30_Age!$A$2:$A$10401,A223,CVD_40q30_Age!$B$2:$B$10401,B223,CVD_40q30_Age!$E$2:$E$10401,G223,CVD_40q30_Age!$F$2:$F$10401,H223,CVD_40q30_Age!$G$2:$G$10401,30)))</f>
        <v>9.1187838667363579</v>
      </c>
      <c r="J223" s="30">
        <f t="shared" si="12"/>
        <v>10.001228916146488</v>
      </c>
      <c r="K223" s="30">
        <f t="shared" si="13"/>
        <v>0.88244504941012991</v>
      </c>
      <c r="L223" s="28">
        <f t="shared" si="14"/>
        <v>8.823366176385246</v>
      </c>
      <c r="M223" s="34">
        <v>9.1187838667363508</v>
      </c>
      <c r="N223" s="16" t="str">
        <f t="shared" si="15"/>
        <v>match</v>
      </c>
    </row>
    <row r="224" spans="1:14" ht="41.4">
      <c r="A224" t="s">
        <v>164</v>
      </c>
      <c r="B224" t="s">
        <v>115</v>
      </c>
      <c r="C224" s="14" t="s">
        <v>383</v>
      </c>
      <c r="D224" t="s">
        <v>456</v>
      </c>
      <c r="G224" t="s">
        <v>474</v>
      </c>
      <c r="H224" s="20">
        <v>2039</v>
      </c>
      <c r="I224" s="30">
        <f>100*(1-(SUMIFS(CVD_40q30_Age!$M$2:$M$10401,CVD_40q30_Age!$A$2:$A$10401,A224,CVD_40q30_Age!$B$2:$B$10401,B224,CVD_40q30_Age!$E$2:$E$10401,G224,CVD_40q30_Age!$F$2:$F$10401,H224,CVD_40q30_Age!$G$2:$G$10401,69))/(SUMIFS(CVD_40q30_Age!$L$2:$L$10401,CVD_40q30_Age!$A$2:$A$10401,A224,CVD_40q30_Age!$B$2:$B$10401,B224,CVD_40q30_Age!$E$2:$E$10401,G224,CVD_40q30_Age!$F$2:$F$10401,H224,CVD_40q30_Age!$G$2:$G$10401,30)))</f>
        <v>8.9400940958337181</v>
      </c>
      <c r="J224" s="30">
        <f t="shared" si="12"/>
        <v>9.8998183244627604</v>
      </c>
      <c r="K224" s="30">
        <f t="shared" si="13"/>
        <v>0.95972422862904239</v>
      </c>
      <c r="L224" s="28">
        <f t="shared" si="14"/>
        <v>9.6943620294276904</v>
      </c>
      <c r="M224" s="34">
        <v>8.9400940958337305</v>
      </c>
      <c r="N224" s="16" t="str">
        <f t="shared" si="15"/>
        <v>match</v>
      </c>
    </row>
    <row r="225" spans="1:14" ht="41.4">
      <c r="A225" t="s">
        <v>164</v>
      </c>
      <c r="B225" t="s">
        <v>115</v>
      </c>
      <c r="C225" s="14" t="s">
        <v>383</v>
      </c>
      <c r="D225" t="s">
        <v>456</v>
      </c>
      <c r="G225" t="s">
        <v>474</v>
      </c>
      <c r="H225" s="20">
        <v>2040</v>
      </c>
      <c r="I225" s="30">
        <f>100*(1-(SUMIFS(CVD_40q30_Age!$M$2:$M$10401,CVD_40q30_Age!$A$2:$A$10401,A225,CVD_40q30_Age!$B$2:$B$10401,B225,CVD_40q30_Age!$E$2:$E$10401,G225,CVD_40q30_Age!$F$2:$F$10401,H225,CVD_40q30_Age!$G$2:$G$10401,69))/(SUMIFS(CVD_40q30_Age!$L$2:$L$10401,CVD_40q30_Age!$A$2:$A$10401,A225,CVD_40q30_Age!$B$2:$B$10401,B225,CVD_40q30_Age!$E$2:$E$10401,G225,CVD_40q30_Age!$F$2:$F$10401,H225,CVD_40q30_Age!$G$2:$G$10401,30)))</f>
        <v>8.7650470564375134</v>
      </c>
      <c r="J225" s="30">
        <f t="shared" si="12"/>
        <v>9.8020398428883766</v>
      </c>
      <c r="K225" s="30">
        <f t="shared" si="13"/>
        <v>1.0369927864508632</v>
      </c>
      <c r="L225" s="28">
        <f t="shared" si="14"/>
        <v>10.579356981528974</v>
      </c>
      <c r="M225" s="34">
        <v>8.7650470564375205</v>
      </c>
      <c r="N225" s="16" t="str">
        <f t="shared" si="15"/>
        <v>match</v>
      </c>
    </row>
    <row r="226" spans="1:14" ht="41.4">
      <c r="A226" t="s">
        <v>164</v>
      </c>
      <c r="B226" t="s">
        <v>115</v>
      </c>
      <c r="C226" s="14" t="s">
        <v>383</v>
      </c>
      <c r="D226" t="s">
        <v>456</v>
      </c>
      <c r="G226" t="s">
        <v>474</v>
      </c>
      <c r="H226" s="20">
        <v>2041</v>
      </c>
      <c r="I226" s="30">
        <f>100*(1-(SUMIFS(CVD_40q30_Age!$M$2:$M$10401,CVD_40q30_Age!$A$2:$A$10401,A226,CVD_40q30_Age!$B$2:$B$10401,B226,CVD_40q30_Age!$E$2:$E$10401,G226,CVD_40q30_Age!$F$2:$F$10401,H226,CVD_40q30_Age!$G$2:$G$10401,69))/(SUMIFS(CVD_40q30_Age!$L$2:$L$10401,CVD_40q30_Age!$A$2:$A$10401,A226,CVD_40q30_Age!$B$2:$B$10401,B226,CVD_40q30_Age!$E$2:$E$10401,G226,CVD_40q30_Age!$F$2:$F$10401,H226,CVD_40q30_Age!$G$2:$G$10401,30)))</f>
        <v>8.5962728985283015</v>
      </c>
      <c r="J226" s="30">
        <f t="shared" si="12"/>
        <v>9.7108313548631369</v>
      </c>
      <c r="K226" s="30">
        <f t="shared" si="13"/>
        <v>1.1145584563348354</v>
      </c>
      <c r="L226" s="28">
        <f t="shared" si="14"/>
        <v>11.477477216991003</v>
      </c>
      <c r="M226" s="34">
        <v>8.5962728985282997</v>
      </c>
      <c r="N226" s="16" t="str">
        <f t="shared" si="15"/>
        <v>match</v>
      </c>
    </row>
    <row r="227" spans="1:14" ht="41.4">
      <c r="A227" t="s">
        <v>164</v>
      </c>
      <c r="B227" t="s">
        <v>115</v>
      </c>
      <c r="C227" s="14" t="s">
        <v>383</v>
      </c>
      <c r="D227" t="s">
        <v>456</v>
      </c>
      <c r="G227" t="s">
        <v>474</v>
      </c>
      <c r="H227" s="20">
        <v>2042</v>
      </c>
      <c r="I227" s="30">
        <f>100*(1-(SUMIFS(CVD_40q30_Age!$M$2:$M$10401,CVD_40q30_Age!$A$2:$A$10401,A227,CVD_40q30_Age!$B$2:$B$10401,B227,CVD_40q30_Age!$E$2:$E$10401,G227,CVD_40q30_Age!$F$2:$F$10401,H227,CVD_40q30_Age!$G$2:$G$10401,69))/(SUMIFS(CVD_40q30_Age!$L$2:$L$10401,CVD_40q30_Age!$A$2:$A$10401,A227,CVD_40q30_Age!$B$2:$B$10401,B227,CVD_40q30_Age!$E$2:$E$10401,G227,CVD_40q30_Age!$F$2:$F$10401,H227,CVD_40q30_Age!$G$2:$G$10401,30)))</f>
        <v>8.4315742887442813</v>
      </c>
      <c r="J227" s="30">
        <f t="shared" si="12"/>
        <v>9.6236320982594492</v>
      </c>
      <c r="K227" s="30">
        <f t="shared" si="13"/>
        <v>1.1920578095151679</v>
      </c>
      <c r="L227" s="28">
        <f t="shared" si="14"/>
        <v>12.386776607251706</v>
      </c>
      <c r="M227" s="34">
        <v>8.4315742887443008</v>
      </c>
      <c r="N227" s="16" t="str">
        <f t="shared" si="15"/>
        <v>match</v>
      </c>
    </row>
    <row r="228" spans="1:14" ht="41.4">
      <c r="A228" t="s">
        <v>164</v>
      </c>
      <c r="B228" t="s">
        <v>115</v>
      </c>
      <c r="C228" s="14" t="s">
        <v>383</v>
      </c>
      <c r="D228" t="s">
        <v>456</v>
      </c>
      <c r="G228" t="s">
        <v>474</v>
      </c>
      <c r="H228" s="20">
        <v>2043</v>
      </c>
      <c r="I228" s="30">
        <f>100*(1-(SUMIFS(CVD_40q30_Age!$M$2:$M$10401,CVD_40q30_Age!$A$2:$A$10401,A228,CVD_40q30_Age!$B$2:$B$10401,B228,CVD_40q30_Age!$E$2:$E$10401,G228,CVD_40q30_Age!$F$2:$F$10401,H228,CVD_40q30_Age!$G$2:$G$10401,69))/(SUMIFS(CVD_40q30_Age!$L$2:$L$10401,CVD_40q30_Age!$A$2:$A$10401,A228,CVD_40q30_Age!$B$2:$B$10401,B228,CVD_40q30_Age!$E$2:$E$10401,G228,CVD_40q30_Age!$F$2:$F$10401,H228,CVD_40q30_Age!$G$2:$G$10401,30)))</f>
        <v>8.2705544121007168</v>
      </c>
      <c r="J228" s="30">
        <f t="shared" si="12"/>
        <v>9.5398334683556403</v>
      </c>
      <c r="K228" s="30">
        <f t="shared" si="13"/>
        <v>1.2692790562549234</v>
      </c>
      <c r="L228" s="28">
        <f t="shared" si="14"/>
        <v>13.305044165238519</v>
      </c>
      <c r="M228" s="34">
        <v>8.2705544121007204</v>
      </c>
      <c r="N228" s="16" t="str">
        <f t="shared" si="15"/>
        <v>match</v>
      </c>
    </row>
    <row r="229" spans="1:14" ht="41.4">
      <c r="A229" t="s">
        <v>164</v>
      </c>
      <c r="B229" t="s">
        <v>115</v>
      </c>
      <c r="C229" s="14" t="s">
        <v>383</v>
      </c>
      <c r="D229" t="s">
        <v>456</v>
      </c>
      <c r="G229" t="s">
        <v>474</v>
      </c>
      <c r="H229" s="20">
        <v>2044</v>
      </c>
      <c r="I229" s="30">
        <f>100*(1-(SUMIFS(CVD_40q30_Age!$M$2:$M$10401,CVD_40q30_Age!$A$2:$A$10401,A229,CVD_40q30_Age!$B$2:$B$10401,B229,CVD_40q30_Age!$E$2:$E$10401,G229,CVD_40q30_Age!$F$2:$F$10401,H229,CVD_40q30_Age!$G$2:$G$10401,69))/(SUMIFS(CVD_40q30_Age!$L$2:$L$10401,CVD_40q30_Age!$A$2:$A$10401,A229,CVD_40q30_Age!$B$2:$B$10401,B229,CVD_40q30_Age!$E$2:$E$10401,G229,CVD_40q30_Age!$F$2:$F$10401,H229,CVD_40q30_Age!$G$2:$G$10401,30)))</f>
        <v>8.1151669399999182</v>
      </c>
      <c r="J229" s="30">
        <f t="shared" si="12"/>
        <v>9.4615502254039257</v>
      </c>
      <c r="K229" s="30">
        <f t="shared" si="13"/>
        <v>1.3463832854040074</v>
      </c>
      <c r="L229" s="28">
        <f t="shared" si="14"/>
        <v>14.230049551383411</v>
      </c>
      <c r="M229" s="34">
        <v>8.1151669399999307</v>
      </c>
      <c r="N229" s="16" t="str">
        <f t="shared" si="15"/>
        <v>match</v>
      </c>
    </row>
    <row r="230" spans="1:14" ht="41.4">
      <c r="A230" t="s">
        <v>164</v>
      </c>
      <c r="B230" t="s">
        <v>115</v>
      </c>
      <c r="C230" s="14" t="s">
        <v>383</v>
      </c>
      <c r="D230" t="s">
        <v>456</v>
      </c>
      <c r="G230" t="s">
        <v>474</v>
      </c>
      <c r="H230" s="20">
        <v>2045</v>
      </c>
      <c r="I230" s="30">
        <f>100*(1-(SUMIFS(CVD_40q30_Age!$M$2:$M$10401,CVD_40q30_Age!$A$2:$A$10401,A230,CVD_40q30_Age!$B$2:$B$10401,B230,CVD_40q30_Age!$E$2:$E$10401,G230,CVD_40q30_Age!$F$2:$F$10401,H230,CVD_40q30_Age!$G$2:$G$10401,69))/(SUMIFS(CVD_40q30_Age!$L$2:$L$10401,CVD_40q30_Age!$A$2:$A$10401,A230,CVD_40q30_Age!$B$2:$B$10401,B230,CVD_40q30_Age!$E$2:$E$10401,G230,CVD_40q30_Age!$F$2:$F$10401,H230,CVD_40q30_Age!$G$2:$G$10401,30)))</f>
        <v>7.9677324110763443</v>
      </c>
      <c r="J230" s="30">
        <f t="shared" si="12"/>
        <v>9.3914575791279375</v>
      </c>
      <c r="K230" s="30">
        <f t="shared" si="13"/>
        <v>1.4237251680515932</v>
      </c>
      <c r="L230" s="28">
        <f t="shared" si="14"/>
        <v>15.159789160052789</v>
      </c>
      <c r="M230" s="34">
        <v>7.9677324110763399</v>
      </c>
      <c r="N230" s="16" t="str">
        <f t="shared" si="15"/>
        <v>match</v>
      </c>
    </row>
    <row r="231" spans="1:14" ht="41.4">
      <c r="A231" t="s">
        <v>164</v>
      </c>
      <c r="B231" t="s">
        <v>115</v>
      </c>
      <c r="C231" s="14" t="s">
        <v>383</v>
      </c>
      <c r="D231" t="s">
        <v>456</v>
      </c>
      <c r="G231" t="s">
        <v>474</v>
      </c>
      <c r="H231" s="20">
        <v>2046</v>
      </c>
      <c r="I231" s="30">
        <f>100*(1-(SUMIFS(CVD_40q30_Age!$M$2:$M$10401,CVD_40q30_Age!$A$2:$A$10401,A231,CVD_40q30_Age!$B$2:$B$10401,B231,CVD_40q30_Age!$E$2:$E$10401,G231,CVD_40q30_Age!$F$2:$F$10401,H231,CVD_40q30_Age!$G$2:$G$10401,69))/(SUMIFS(CVD_40q30_Age!$L$2:$L$10401,CVD_40q30_Age!$A$2:$A$10401,A231,CVD_40q30_Age!$B$2:$B$10401,B231,CVD_40q30_Age!$E$2:$E$10401,G231,CVD_40q30_Age!$F$2:$F$10401,H231,CVD_40q30_Age!$G$2:$G$10401,30)))</f>
        <v>7.824790635246659</v>
      </c>
      <c r="J231" s="30">
        <f t="shared" si="12"/>
        <v>9.3257242143741195</v>
      </c>
      <c r="K231" s="30">
        <f t="shared" si="13"/>
        <v>1.5009335791274605</v>
      </c>
      <c r="L231" s="28">
        <f t="shared" si="14"/>
        <v>16.094552493993017</v>
      </c>
      <c r="M231" s="34">
        <v>7.8247906352466599</v>
      </c>
      <c r="N231" s="16" t="str">
        <f t="shared" si="15"/>
        <v>match</v>
      </c>
    </row>
    <row r="232" spans="1:14" ht="41.4">
      <c r="A232" t="s">
        <v>164</v>
      </c>
      <c r="B232" t="s">
        <v>115</v>
      </c>
      <c r="C232" s="14" t="s">
        <v>383</v>
      </c>
      <c r="D232" t="s">
        <v>456</v>
      </c>
      <c r="G232" t="s">
        <v>474</v>
      </c>
      <c r="H232" s="20">
        <v>2047</v>
      </c>
      <c r="I232" s="30">
        <f>100*(1-(SUMIFS(CVD_40q30_Age!$M$2:$M$10401,CVD_40q30_Age!$A$2:$A$10401,A232,CVD_40q30_Age!$B$2:$B$10401,B232,CVD_40q30_Age!$E$2:$E$10401,G232,CVD_40q30_Age!$F$2:$F$10401,H232,CVD_40q30_Age!$G$2:$G$10401,69))/(SUMIFS(CVD_40q30_Age!$L$2:$L$10401,CVD_40q30_Age!$A$2:$A$10401,A232,CVD_40q30_Age!$B$2:$B$10401,B232,CVD_40q30_Age!$E$2:$E$10401,G232,CVD_40q30_Age!$F$2:$F$10401,H232,CVD_40q30_Age!$G$2:$G$10401,30)))</f>
        <v>7.6850052893018379</v>
      </c>
      <c r="J232" s="30">
        <f t="shared" si="12"/>
        <v>9.2627864020676132</v>
      </c>
      <c r="K232" s="30">
        <f t="shared" si="13"/>
        <v>1.5777811127657753</v>
      </c>
      <c r="L232" s="28">
        <f t="shared" si="14"/>
        <v>17.033547404413724</v>
      </c>
      <c r="M232" s="34">
        <v>7.6850052893018397</v>
      </c>
      <c r="N232" s="16" t="str">
        <f t="shared" si="15"/>
        <v>match</v>
      </c>
    </row>
    <row r="233" spans="1:14" ht="41.4">
      <c r="A233" t="s">
        <v>164</v>
      </c>
      <c r="B233" t="s">
        <v>115</v>
      </c>
      <c r="C233" s="14" t="s">
        <v>383</v>
      </c>
      <c r="D233" t="s">
        <v>456</v>
      </c>
      <c r="G233" t="s">
        <v>474</v>
      </c>
      <c r="H233" s="20">
        <v>2048</v>
      </c>
      <c r="I233" s="30">
        <f>100*(1-(SUMIFS(CVD_40q30_Age!$M$2:$M$10401,CVD_40q30_Age!$A$2:$A$10401,A233,CVD_40q30_Age!$B$2:$B$10401,B233,CVD_40q30_Age!$E$2:$E$10401,G233,CVD_40q30_Age!$F$2:$F$10401,H233,CVD_40q30_Age!$G$2:$G$10401,69))/(SUMIFS(CVD_40q30_Age!$L$2:$L$10401,CVD_40q30_Age!$A$2:$A$10401,A233,CVD_40q30_Age!$B$2:$B$10401,B233,CVD_40q30_Age!$E$2:$E$10401,G233,CVD_40q30_Age!$F$2:$F$10401,H233,CVD_40q30_Age!$G$2:$G$10401,30)))</f>
        <v>7.5451768955651088</v>
      </c>
      <c r="J233" s="30">
        <f t="shared" si="12"/>
        <v>9.1988734353995909</v>
      </c>
      <c r="K233" s="30">
        <f t="shared" si="13"/>
        <v>1.6536965398344821</v>
      </c>
      <c r="L233" s="28">
        <f t="shared" si="14"/>
        <v>17.977163741275533</v>
      </c>
      <c r="M233" s="34">
        <v>7.5451768955651097</v>
      </c>
      <c r="N233" s="16" t="str">
        <f t="shared" si="15"/>
        <v>match</v>
      </c>
    </row>
    <row r="234" spans="1:14" ht="41.4">
      <c r="A234" t="s">
        <v>164</v>
      </c>
      <c r="B234" t="s">
        <v>115</v>
      </c>
      <c r="C234" s="14" t="s">
        <v>383</v>
      </c>
      <c r="D234" t="s">
        <v>456</v>
      </c>
      <c r="G234" t="s">
        <v>474</v>
      </c>
      <c r="H234" s="20">
        <v>2049</v>
      </c>
      <c r="I234" s="30">
        <f>100*(1-(SUMIFS(CVD_40q30_Age!$M$2:$M$10401,CVD_40q30_Age!$A$2:$A$10401,A234,CVD_40q30_Age!$B$2:$B$10401,B234,CVD_40q30_Age!$E$2:$E$10401,G234,CVD_40q30_Age!$F$2:$F$10401,H234,CVD_40q30_Age!$G$2:$G$10401,69))/(SUMIFS(CVD_40q30_Age!$L$2:$L$10401,CVD_40q30_Age!$A$2:$A$10401,A234,CVD_40q30_Age!$B$2:$B$10401,B234,CVD_40q30_Age!$E$2:$E$10401,G234,CVD_40q30_Age!$F$2:$F$10401,H234,CVD_40q30_Age!$G$2:$G$10401,30)))</f>
        <v>7.4105710092315258</v>
      </c>
      <c r="J234" s="30">
        <f t="shared" si="12"/>
        <v>9.1403407788967819</v>
      </c>
      <c r="K234" s="30">
        <f t="shared" si="13"/>
        <v>1.7297697696652561</v>
      </c>
      <c r="L234" s="28">
        <f t="shared" si="14"/>
        <v>18.924565412910514</v>
      </c>
      <c r="M234" s="34">
        <v>7.4105710092315302</v>
      </c>
      <c r="N234" s="16" t="str">
        <f t="shared" si="15"/>
        <v>match</v>
      </c>
    </row>
    <row r="235" spans="1:14" ht="41.4">
      <c r="A235" t="s">
        <v>164</v>
      </c>
      <c r="B235" t="s">
        <v>115</v>
      </c>
      <c r="C235" s="14" t="s">
        <v>383</v>
      </c>
      <c r="D235" t="s">
        <v>456</v>
      </c>
      <c r="G235" t="s">
        <v>474</v>
      </c>
      <c r="H235" s="20">
        <v>2050</v>
      </c>
      <c r="I235" s="30">
        <f>100*(1-(SUMIFS(CVD_40q30_Age!$M$2:$M$10401,CVD_40q30_Age!$A$2:$A$10401,A235,CVD_40q30_Age!$B$2:$B$10401,B235,CVD_40q30_Age!$E$2:$E$10401,G235,CVD_40q30_Age!$F$2:$F$10401,H235,CVD_40q30_Age!$G$2:$G$10401,69))/(SUMIFS(CVD_40q30_Age!$L$2:$L$10401,CVD_40q30_Age!$A$2:$A$10401,A235,CVD_40q30_Age!$B$2:$B$10401,B235,CVD_40q30_Age!$E$2:$E$10401,G235,CVD_40q30_Age!$F$2:$F$10401,H235,CVD_40q30_Age!$G$2:$G$10401,30)))</f>
        <v>7.2782227537195539</v>
      </c>
      <c r="J235" s="30">
        <f t="shared" si="12"/>
        <v>9.0836246402182788</v>
      </c>
      <c r="K235" s="30">
        <f t="shared" si="13"/>
        <v>1.8054018864987249</v>
      </c>
      <c r="L235" s="28">
        <f t="shared" si="14"/>
        <v>19.875346659583474</v>
      </c>
      <c r="M235" s="34">
        <v>7.2782227537195396</v>
      </c>
      <c r="N235" s="16" t="str">
        <f t="shared" si="15"/>
        <v>match</v>
      </c>
    </row>
    <row r="236" spans="1:14" ht="27.6">
      <c r="A236" t="s">
        <v>164</v>
      </c>
      <c r="B236" t="s">
        <v>112</v>
      </c>
      <c r="C236" s="14" t="s">
        <v>384</v>
      </c>
      <c r="D236" t="s">
        <v>112</v>
      </c>
      <c r="G236" t="s">
        <v>474</v>
      </c>
      <c r="H236" s="20">
        <v>2025</v>
      </c>
      <c r="I236" s="30">
        <f>100*(1-(SUMIFS(CVD_40q30_Age!$M$2:$M$10401,CVD_40q30_Age!$A$2:$A$10401,A236,CVD_40q30_Age!$B$2:$B$10401,B236,CVD_40q30_Age!$E$2:$E$10401,G236,CVD_40q30_Age!$F$2:$F$10401,H236,CVD_40q30_Age!$G$2:$G$10401,69))/(SUMIFS(CVD_40q30_Age!$L$2:$L$10401,CVD_40q30_Age!$A$2:$A$10401,A236,CVD_40q30_Age!$B$2:$B$10401,B236,CVD_40q30_Age!$E$2:$E$10401,G236,CVD_40q30_Age!$F$2:$F$10401,H236,CVD_40q30_Age!$G$2:$G$10401,30)))</f>
        <v>14.504478096478934</v>
      </c>
      <c r="J236" s="30">
        <f t="shared" si="12"/>
        <v>14.504478096478934</v>
      </c>
      <c r="K236" s="30">
        <f t="shared" si="13"/>
        <v>0</v>
      </c>
      <c r="L236" s="28">
        <f t="shared" si="14"/>
        <v>0</v>
      </c>
      <c r="M236" s="34">
        <v>14.5044780964789</v>
      </c>
      <c r="N236" s="16" t="str">
        <f t="shared" si="15"/>
        <v>match</v>
      </c>
    </row>
    <row r="237" spans="1:14" ht="27.6">
      <c r="A237" t="s">
        <v>164</v>
      </c>
      <c r="B237" t="s">
        <v>112</v>
      </c>
      <c r="C237" s="14" t="s">
        <v>384</v>
      </c>
      <c r="D237" t="s">
        <v>112</v>
      </c>
      <c r="G237" t="s">
        <v>474</v>
      </c>
      <c r="H237" s="20">
        <v>2026</v>
      </c>
      <c r="I237" s="30">
        <f>100*(1-(SUMIFS(CVD_40q30_Age!$M$2:$M$10401,CVD_40q30_Age!$A$2:$A$10401,A237,CVD_40q30_Age!$B$2:$B$10401,B237,CVD_40q30_Age!$E$2:$E$10401,G237,CVD_40q30_Age!$F$2:$F$10401,H237,CVD_40q30_Age!$G$2:$G$10401,69))/(SUMIFS(CVD_40q30_Age!$L$2:$L$10401,CVD_40q30_Age!$A$2:$A$10401,A237,CVD_40q30_Age!$B$2:$B$10401,B237,CVD_40q30_Age!$E$2:$E$10401,G237,CVD_40q30_Age!$F$2:$F$10401,H237,CVD_40q30_Age!$G$2:$G$10401,30)))</f>
        <v>13.740525678765547</v>
      </c>
      <c r="J237" s="30">
        <f t="shared" si="12"/>
        <v>13.740525678765547</v>
      </c>
      <c r="K237" s="30">
        <f t="shared" si="13"/>
        <v>0</v>
      </c>
      <c r="L237" s="28">
        <f t="shared" si="14"/>
        <v>0</v>
      </c>
      <c r="M237" s="34">
        <v>13.7405256787656</v>
      </c>
      <c r="N237" s="16" t="str">
        <f t="shared" si="15"/>
        <v>match</v>
      </c>
    </row>
    <row r="238" spans="1:14" ht="27.6">
      <c r="A238" t="s">
        <v>164</v>
      </c>
      <c r="B238" t="s">
        <v>112</v>
      </c>
      <c r="C238" s="14" t="s">
        <v>384</v>
      </c>
      <c r="D238" t="s">
        <v>112</v>
      </c>
      <c r="G238" t="s">
        <v>474</v>
      </c>
      <c r="H238" s="20">
        <v>2027</v>
      </c>
      <c r="I238" s="30">
        <f>100*(1-(SUMIFS(CVD_40q30_Age!$M$2:$M$10401,CVD_40q30_Age!$A$2:$A$10401,A238,CVD_40q30_Age!$B$2:$B$10401,B238,CVD_40q30_Age!$E$2:$E$10401,G238,CVD_40q30_Age!$F$2:$F$10401,H238,CVD_40q30_Age!$G$2:$G$10401,69))/(SUMIFS(CVD_40q30_Age!$L$2:$L$10401,CVD_40q30_Age!$A$2:$A$10401,A238,CVD_40q30_Age!$B$2:$B$10401,B238,CVD_40q30_Age!$E$2:$E$10401,G238,CVD_40q30_Age!$F$2:$F$10401,H238,CVD_40q30_Age!$G$2:$G$10401,30)))</f>
        <v>13.0981162251657</v>
      </c>
      <c r="J238" s="30">
        <f t="shared" si="12"/>
        <v>13.0981162251657</v>
      </c>
      <c r="K238" s="30">
        <f t="shared" si="13"/>
        <v>0</v>
      </c>
      <c r="L238" s="28">
        <f t="shared" si="14"/>
        <v>0</v>
      </c>
      <c r="M238" s="34">
        <v>13.0981162251657</v>
      </c>
      <c r="N238" s="16" t="str">
        <f t="shared" si="15"/>
        <v>match</v>
      </c>
    </row>
    <row r="239" spans="1:14" ht="27.6">
      <c r="A239" t="s">
        <v>164</v>
      </c>
      <c r="B239" t="s">
        <v>112</v>
      </c>
      <c r="C239" s="14" t="s">
        <v>384</v>
      </c>
      <c r="D239" t="s">
        <v>112</v>
      </c>
      <c r="G239" t="s">
        <v>474</v>
      </c>
      <c r="H239" s="20">
        <v>2028</v>
      </c>
      <c r="I239" s="30">
        <f>100*(1-(SUMIFS(CVD_40q30_Age!$M$2:$M$10401,CVD_40q30_Age!$A$2:$A$10401,A239,CVD_40q30_Age!$B$2:$B$10401,B239,CVD_40q30_Age!$E$2:$E$10401,G239,CVD_40q30_Age!$F$2:$F$10401,H239,CVD_40q30_Age!$G$2:$G$10401,69))/(SUMIFS(CVD_40q30_Age!$L$2:$L$10401,CVD_40q30_Age!$A$2:$A$10401,A239,CVD_40q30_Age!$B$2:$B$10401,B239,CVD_40q30_Age!$E$2:$E$10401,G239,CVD_40q30_Age!$F$2:$F$10401,H239,CVD_40q30_Age!$G$2:$G$10401,30)))</f>
        <v>12.563550684100155</v>
      </c>
      <c r="J239" s="30">
        <f t="shared" si="12"/>
        <v>12.563550684100155</v>
      </c>
      <c r="K239" s="30">
        <f t="shared" si="13"/>
        <v>0</v>
      </c>
      <c r="L239" s="28">
        <f t="shared" si="14"/>
        <v>0</v>
      </c>
      <c r="M239" s="34">
        <v>12.5635506841002</v>
      </c>
      <c r="N239" s="16" t="str">
        <f t="shared" si="15"/>
        <v>match</v>
      </c>
    </row>
    <row r="240" spans="1:14" ht="27.6">
      <c r="A240" t="s">
        <v>164</v>
      </c>
      <c r="B240" t="s">
        <v>112</v>
      </c>
      <c r="C240" s="14" t="s">
        <v>384</v>
      </c>
      <c r="D240" t="s">
        <v>112</v>
      </c>
      <c r="G240" t="s">
        <v>474</v>
      </c>
      <c r="H240" s="20">
        <v>2029</v>
      </c>
      <c r="I240" s="30">
        <f>100*(1-(SUMIFS(CVD_40q30_Age!$M$2:$M$10401,CVD_40q30_Age!$A$2:$A$10401,A240,CVD_40q30_Age!$B$2:$B$10401,B240,CVD_40q30_Age!$E$2:$E$10401,G240,CVD_40q30_Age!$F$2:$F$10401,H240,CVD_40q30_Age!$G$2:$G$10401,69))/(SUMIFS(CVD_40q30_Age!$L$2:$L$10401,CVD_40q30_Age!$A$2:$A$10401,A240,CVD_40q30_Age!$B$2:$B$10401,B240,CVD_40q30_Age!$E$2:$E$10401,G240,CVD_40q30_Age!$F$2:$F$10401,H240,CVD_40q30_Age!$G$2:$G$10401,30)))</f>
        <v>12.117750377397552</v>
      </c>
      <c r="J240" s="30">
        <f t="shared" si="12"/>
        <v>12.117750377397552</v>
      </c>
      <c r="K240" s="30">
        <f t="shared" si="13"/>
        <v>0</v>
      </c>
      <c r="L240" s="28">
        <f t="shared" si="14"/>
        <v>0</v>
      </c>
      <c r="M240" s="34">
        <v>12.117750377397501</v>
      </c>
      <c r="N240" s="16" t="str">
        <f t="shared" si="15"/>
        <v>match</v>
      </c>
    </row>
    <row r="241" spans="1:14" ht="27.6">
      <c r="A241" t="s">
        <v>164</v>
      </c>
      <c r="B241" t="s">
        <v>112</v>
      </c>
      <c r="C241" s="14" t="s">
        <v>384</v>
      </c>
      <c r="D241" t="s">
        <v>112</v>
      </c>
      <c r="G241" t="s">
        <v>474</v>
      </c>
      <c r="H241" s="20">
        <v>2030</v>
      </c>
      <c r="I241" s="30">
        <f>100*(1-(SUMIFS(CVD_40q30_Age!$M$2:$M$10401,CVD_40q30_Age!$A$2:$A$10401,A241,CVD_40q30_Age!$B$2:$B$10401,B241,CVD_40q30_Age!$E$2:$E$10401,G241,CVD_40q30_Age!$F$2:$F$10401,H241,CVD_40q30_Age!$G$2:$G$10401,69))/(SUMIFS(CVD_40q30_Age!$L$2:$L$10401,CVD_40q30_Age!$A$2:$A$10401,A241,CVD_40q30_Age!$B$2:$B$10401,B241,CVD_40q30_Age!$E$2:$E$10401,G241,CVD_40q30_Age!$F$2:$F$10401,H241,CVD_40q30_Age!$G$2:$G$10401,30)))</f>
        <v>11.746930285566382</v>
      </c>
      <c r="J241" s="30">
        <f t="shared" si="12"/>
        <v>11.746930285566382</v>
      </c>
      <c r="K241" s="30">
        <f t="shared" si="13"/>
        <v>0</v>
      </c>
      <c r="L241" s="28">
        <f t="shared" si="14"/>
        <v>0</v>
      </c>
      <c r="M241" s="34">
        <v>11.7469302855664</v>
      </c>
      <c r="N241" s="16" t="str">
        <f t="shared" si="15"/>
        <v>match</v>
      </c>
    </row>
    <row r="242" spans="1:14" ht="27.6">
      <c r="A242" t="s">
        <v>164</v>
      </c>
      <c r="B242" t="s">
        <v>112</v>
      </c>
      <c r="C242" s="14" t="s">
        <v>384</v>
      </c>
      <c r="D242" t="s">
        <v>112</v>
      </c>
      <c r="G242" t="s">
        <v>474</v>
      </c>
      <c r="H242" s="20">
        <v>2031</v>
      </c>
      <c r="I242" s="30">
        <f>100*(1-(SUMIFS(CVD_40q30_Age!$M$2:$M$10401,CVD_40q30_Age!$A$2:$A$10401,A242,CVD_40q30_Age!$B$2:$B$10401,B242,CVD_40q30_Age!$E$2:$E$10401,G242,CVD_40q30_Age!$F$2:$F$10401,H242,CVD_40q30_Age!$G$2:$G$10401,69))/(SUMIFS(CVD_40q30_Age!$L$2:$L$10401,CVD_40q30_Age!$A$2:$A$10401,A242,CVD_40q30_Age!$B$2:$B$10401,B242,CVD_40q30_Age!$E$2:$E$10401,G242,CVD_40q30_Age!$F$2:$F$10401,H242,CVD_40q30_Age!$G$2:$G$10401,30)))</f>
        <v>11.413096504740295</v>
      </c>
      <c r="J242" s="30">
        <f t="shared" si="12"/>
        <v>11.413096504740295</v>
      </c>
      <c r="K242" s="30">
        <f t="shared" si="13"/>
        <v>0</v>
      </c>
      <c r="L242" s="28">
        <f t="shared" si="14"/>
        <v>0</v>
      </c>
      <c r="M242" s="34">
        <v>11.413096504740301</v>
      </c>
      <c r="N242" s="16" t="str">
        <f t="shared" si="15"/>
        <v>match</v>
      </c>
    </row>
    <row r="243" spans="1:14" ht="27.6">
      <c r="A243" t="s">
        <v>164</v>
      </c>
      <c r="B243" t="s">
        <v>112</v>
      </c>
      <c r="C243" s="14" t="s">
        <v>384</v>
      </c>
      <c r="D243" t="s">
        <v>112</v>
      </c>
      <c r="G243" t="s">
        <v>474</v>
      </c>
      <c r="H243" s="20">
        <v>2032</v>
      </c>
      <c r="I243" s="30">
        <f>100*(1-(SUMIFS(CVD_40q30_Age!$M$2:$M$10401,CVD_40q30_Age!$A$2:$A$10401,A243,CVD_40q30_Age!$B$2:$B$10401,B243,CVD_40q30_Age!$E$2:$E$10401,G243,CVD_40q30_Age!$F$2:$F$10401,H243,CVD_40q30_Age!$G$2:$G$10401,69))/(SUMIFS(CVD_40q30_Age!$L$2:$L$10401,CVD_40q30_Age!$A$2:$A$10401,A243,CVD_40q30_Age!$B$2:$B$10401,B243,CVD_40q30_Age!$E$2:$E$10401,G243,CVD_40q30_Age!$F$2:$F$10401,H243,CVD_40q30_Age!$G$2:$G$10401,30)))</f>
        <v>11.115398460624116</v>
      </c>
      <c r="J243" s="30">
        <f t="shared" si="12"/>
        <v>11.115398460624116</v>
      </c>
      <c r="K243" s="30">
        <f t="shared" si="13"/>
        <v>0</v>
      </c>
      <c r="L243" s="28">
        <f t="shared" si="14"/>
        <v>0</v>
      </c>
      <c r="M243" s="34">
        <v>11.1153984606241</v>
      </c>
      <c r="N243" s="16" t="str">
        <f t="shared" si="15"/>
        <v>match</v>
      </c>
    </row>
    <row r="244" spans="1:14" ht="27.6">
      <c r="A244" t="s">
        <v>164</v>
      </c>
      <c r="B244" t="s">
        <v>112</v>
      </c>
      <c r="C244" s="14" t="s">
        <v>384</v>
      </c>
      <c r="D244" t="s">
        <v>112</v>
      </c>
      <c r="G244" t="s">
        <v>474</v>
      </c>
      <c r="H244" s="20">
        <v>2033</v>
      </c>
      <c r="I244" s="30">
        <f>100*(1-(SUMIFS(CVD_40q30_Age!$M$2:$M$10401,CVD_40q30_Age!$A$2:$A$10401,A244,CVD_40q30_Age!$B$2:$B$10401,B244,CVD_40q30_Age!$E$2:$E$10401,G244,CVD_40q30_Age!$F$2:$F$10401,H244,CVD_40q30_Age!$G$2:$G$10401,69))/(SUMIFS(CVD_40q30_Age!$L$2:$L$10401,CVD_40q30_Age!$A$2:$A$10401,A244,CVD_40q30_Age!$B$2:$B$10401,B244,CVD_40q30_Age!$E$2:$E$10401,G244,CVD_40q30_Age!$F$2:$F$10401,H244,CVD_40q30_Age!$G$2:$G$10401,30)))</f>
        <v>10.851472170226694</v>
      </c>
      <c r="J244" s="30">
        <f t="shared" si="12"/>
        <v>10.851472170226694</v>
      </c>
      <c r="K244" s="30">
        <f t="shared" si="13"/>
        <v>0</v>
      </c>
      <c r="L244" s="28">
        <f t="shared" si="14"/>
        <v>0</v>
      </c>
      <c r="M244" s="34">
        <v>10.8514721702267</v>
      </c>
      <c r="N244" s="16" t="str">
        <f t="shared" si="15"/>
        <v>match</v>
      </c>
    </row>
    <row r="245" spans="1:14" ht="27.6">
      <c r="A245" t="s">
        <v>164</v>
      </c>
      <c r="B245" t="s">
        <v>112</v>
      </c>
      <c r="C245" s="14" t="s">
        <v>384</v>
      </c>
      <c r="D245" t="s">
        <v>112</v>
      </c>
      <c r="G245" t="s">
        <v>474</v>
      </c>
      <c r="H245" s="20">
        <v>2034</v>
      </c>
      <c r="I245" s="30">
        <f>100*(1-(SUMIFS(CVD_40q30_Age!$M$2:$M$10401,CVD_40q30_Age!$A$2:$A$10401,A245,CVD_40q30_Age!$B$2:$B$10401,B245,CVD_40q30_Age!$E$2:$E$10401,G245,CVD_40q30_Age!$F$2:$F$10401,H245,CVD_40q30_Age!$G$2:$G$10401,69))/(SUMIFS(CVD_40q30_Age!$L$2:$L$10401,CVD_40q30_Age!$A$2:$A$10401,A245,CVD_40q30_Age!$B$2:$B$10401,B245,CVD_40q30_Age!$E$2:$E$10401,G245,CVD_40q30_Age!$F$2:$F$10401,H245,CVD_40q30_Age!$G$2:$G$10401,30)))</f>
        <v>10.625758395811735</v>
      </c>
      <c r="J245" s="30">
        <f t="shared" si="12"/>
        <v>10.625758395811735</v>
      </c>
      <c r="K245" s="30">
        <f t="shared" si="13"/>
        <v>0</v>
      </c>
      <c r="L245" s="28">
        <f t="shared" si="14"/>
        <v>0</v>
      </c>
      <c r="M245" s="34">
        <v>10.625758395811699</v>
      </c>
      <c r="N245" s="16" t="str">
        <f t="shared" si="15"/>
        <v>match</v>
      </c>
    </row>
    <row r="246" spans="1:14" ht="27.6">
      <c r="A246" t="s">
        <v>164</v>
      </c>
      <c r="B246" t="s">
        <v>112</v>
      </c>
      <c r="C246" s="14" t="s">
        <v>384</v>
      </c>
      <c r="D246" t="s">
        <v>112</v>
      </c>
      <c r="G246" t="s">
        <v>474</v>
      </c>
      <c r="H246" s="20">
        <v>2035</v>
      </c>
      <c r="I246" s="30">
        <f>100*(1-(SUMIFS(CVD_40q30_Age!$M$2:$M$10401,CVD_40q30_Age!$A$2:$A$10401,A246,CVD_40q30_Age!$B$2:$B$10401,B246,CVD_40q30_Age!$E$2:$E$10401,G246,CVD_40q30_Age!$F$2:$F$10401,H246,CVD_40q30_Age!$G$2:$G$10401,69))/(SUMIFS(CVD_40q30_Age!$L$2:$L$10401,CVD_40q30_Age!$A$2:$A$10401,A246,CVD_40q30_Age!$B$2:$B$10401,B246,CVD_40q30_Age!$E$2:$E$10401,G246,CVD_40q30_Age!$F$2:$F$10401,H246,CVD_40q30_Age!$G$2:$G$10401,30)))</f>
        <v>10.431087930714511</v>
      </c>
      <c r="J246" s="30">
        <f t="shared" si="12"/>
        <v>10.431087930714511</v>
      </c>
      <c r="K246" s="30">
        <f t="shared" si="13"/>
        <v>0</v>
      </c>
      <c r="L246" s="28">
        <f t="shared" si="14"/>
        <v>0</v>
      </c>
      <c r="M246" s="34">
        <v>10.431087930714501</v>
      </c>
      <c r="N246" s="16" t="str">
        <f t="shared" si="15"/>
        <v>match</v>
      </c>
    </row>
    <row r="247" spans="1:14" ht="27.6">
      <c r="A247" t="s">
        <v>164</v>
      </c>
      <c r="B247" t="s">
        <v>112</v>
      </c>
      <c r="C247" s="14" t="s">
        <v>384</v>
      </c>
      <c r="D247" t="s">
        <v>112</v>
      </c>
      <c r="G247" t="s">
        <v>474</v>
      </c>
      <c r="H247" s="20">
        <v>2036</v>
      </c>
      <c r="I247" s="30">
        <f>100*(1-(SUMIFS(CVD_40q30_Age!$M$2:$M$10401,CVD_40q30_Age!$A$2:$A$10401,A247,CVD_40q30_Age!$B$2:$B$10401,B247,CVD_40q30_Age!$E$2:$E$10401,G247,CVD_40q30_Age!$F$2:$F$10401,H247,CVD_40q30_Age!$G$2:$G$10401,69))/(SUMIFS(CVD_40q30_Age!$L$2:$L$10401,CVD_40q30_Age!$A$2:$A$10401,A247,CVD_40q30_Age!$B$2:$B$10401,B247,CVD_40q30_Age!$E$2:$E$10401,G247,CVD_40q30_Age!$F$2:$F$10401,H247,CVD_40q30_Age!$G$2:$G$10401,30)))</f>
        <v>10.266492979267328</v>
      </c>
      <c r="J247" s="30">
        <f t="shared" si="12"/>
        <v>10.266492979267328</v>
      </c>
      <c r="K247" s="30">
        <f t="shared" si="13"/>
        <v>0</v>
      </c>
      <c r="L247" s="28">
        <f t="shared" si="14"/>
        <v>0</v>
      </c>
      <c r="M247" s="34">
        <v>10.2664929792673</v>
      </c>
      <c r="N247" s="16" t="str">
        <f t="shared" si="15"/>
        <v>match</v>
      </c>
    </row>
    <row r="248" spans="1:14" ht="27.6">
      <c r="A248" t="s">
        <v>164</v>
      </c>
      <c r="B248" t="s">
        <v>112</v>
      </c>
      <c r="C248" s="14" t="s">
        <v>384</v>
      </c>
      <c r="D248" t="s">
        <v>112</v>
      </c>
      <c r="G248" t="s">
        <v>474</v>
      </c>
      <c r="H248" s="20">
        <v>2037</v>
      </c>
      <c r="I248" s="30">
        <f>100*(1-(SUMIFS(CVD_40q30_Age!$M$2:$M$10401,CVD_40q30_Age!$A$2:$A$10401,A248,CVD_40q30_Age!$B$2:$B$10401,B248,CVD_40q30_Age!$E$2:$E$10401,G248,CVD_40q30_Age!$F$2:$F$10401,H248,CVD_40q30_Age!$G$2:$G$10401,69))/(SUMIFS(CVD_40q30_Age!$L$2:$L$10401,CVD_40q30_Age!$A$2:$A$10401,A248,CVD_40q30_Age!$B$2:$B$10401,B248,CVD_40q30_Age!$E$2:$E$10401,G248,CVD_40q30_Age!$F$2:$F$10401,H248,CVD_40q30_Age!$G$2:$G$10401,30)))</f>
        <v>10.124060477160867</v>
      </c>
      <c r="J248" s="30">
        <f t="shared" si="12"/>
        <v>10.124060477160867</v>
      </c>
      <c r="K248" s="30">
        <f t="shared" si="13"/>
        <v>0</v>
      </c>
      <c r="L248" s="28">
        <f t="shared" si="14"/>
        <v>0</v>
      </c>
      <c r="M248" s="34">
        <v>10.124060477160899</v>
      </c>
      <c r="N248" s="16" t="str">
        <f t="shared" si="15"/>
        <v>match</v>
      </c>
    </row>
    <row r="249" spans="1:14" ht="27.6">
      <c r="A249" t="s">
        <v>164</v>
      </c>
      <c r="B249" t="s">
        <v>112</v>
      </c>
      <c r="C249" s="14" t="s">
        <v>384</v>
      </c>
      <c r="D249" t="s">
        <v>112</v>
      </c>
      <c r="G249" t="s">
        <v>474</v>
      </c>
      <c r="H249" s="20">
        <v>2038</v>
      </c>
      <c r="I249" s="30">
        <f>100*(1-(SUMIFS(CVD_40q30_Age!$M$2:$M$10401,CVD_40q30_Age!$A$2:$A$10401,A249,CVD_40q30_Age!$B$2:$B$10401,B249,CVD_40q30_Age!$E$2:$E$10401,G249,CVD_40q30_Age!$F$2:$F$10401,H249,CVD_40q30_Age!$G$2:$G$10401,69))/(SUMIFS(CVD_40q30_Age!$L$2:$L$10401,CVD_40q30_Age!$A$2:$A$10401,A249,CVD_40q30_Age!$B$2:$B$10401,B249,CVD_40q30_Age!$E$2:$E$10401,G249,CVD_40q30_Age!$F$2:$F$10401,H249,CVD_40q30_Age!$G$2:$G$10401,30)))</f>
        <v>10.001228916146488</v>
      </c>
      <c r="J249" s="30">
        <f t="shared" si="12"/>
        <v>10.001228916146488</v>
      </c>
      <c r="K249" s="30">
        <f t="shared" si="13"/>
        <v>0</v>
      </c>
      <c r="L249" s="28">
        <f t="shared" si="14"/>
        <v>0</v>
      </c>
      <c r="M249" s="34">
        <v>10.0012289161465</v>
      </c>
      <c r="N249" s="16" t="str">
        <f t="shared" si="15"/>
        <v>match</v>
      </c>
    </row>
    <row r="250" spans="1:14" ht="27.6">
      <c r="A250" t="s">
        <v>164</v>
      </c>
      <c r="B250" t="s">
        <v>112</v>
      </c>
      <c r="C250" s="14" t="s">
        <v>384</v>
      </c>
      <c r="D250" t="s">
        <v>112</v>
      </c>
      <c r="G250" t="s">
        <v>474</v>
      </c>
      <c r="H250" s="20">
        <v>2039</v>
      </c>
      <c r="I250" s="30">
        <f>100*(1-(SUMIFS(CVD_40q30_Age!$M$2:$M$10401,CVD_40q30_Age!$A$2:$A$10401,A250,CVD_40q30_Age!$B$2:$B$10401,B250,CVD_40q30_Age!$E$2:$E$10401,G250,CVD_40q30_Age!$F$2:$F$10401,H250,CVD_40q30_Age!$G$2:$G$10401,69))/(SUMIFS(CVD_40q30_Age!$L$2:$L$10401,CVD_40q30_Age!$A$2:$A$10401,A250,CVD_40q30_Age!$B$2:$B$10401,B250,CVD_40q30_Age!$E$2:$E$10401,G250,CVD_40q30_Age!$F$2:$F$10401,H250,CVD_40q30_Age!$G$2:$G$10401,30)))</f>
        <v>9.8998183244627604</v>
      </c>
      <c r="J250" s="30">
        <f t="shared" si="12"/>
        <v>9.8998183244627604</v>
      </c>
      <c r="K250" s="30">
        <f t="shared" si="13"/>
        <v>0</v>
      </c>
      <c r="L250" s="28">
        <f t="shared" si="14"/>
        <v>0</v>
      </c>
      <c r="M250" s="34">
        <v>9.8998183244627693</v>
      </c>
      <c r="N250" s="16" t="str">
        <f t="shared" si="15"/>
        <v>match</v>
      </c>
    </row>
    <row r="251" spans="1:14" ht="27.6">
      <c r="A251" t="s">
        <v>164</v>
      </c>
      <c r="B251" t="s">
        <v>112</v>
      </c>
      <c r="C251" s="14" t="s">
        <v>384</v>
      </c>
      <c r="D251" t="s">
        <v>112</v>
      </c>
      <c r="G251" t="s">
        <v>474</v>
      </c>
      <c r="H251" s="20">
        <v>2040</v>
      </c>
      <c r="I251" s="30">
        <f>100*(1-(SUMIFS(CVD_40q30_Age!$M$2:$M$10401,CVD_40q30_Age!$A$2:$A$10401,A251,CVD_40q30_Age!$B$2:$B$10401,B251,CVD_40q30_Age!$E$2:$E$10401,G251,CVD_40q30_Age!$F$2:$F$10401,H251,CVD_40q30_Age!$G$2:$G$10401,69))/(SUMIFS(CVD_40q30_Age!$L$2:$L$10401,CVD_40q30_Age!$A$2:$A$10401,A251,CVD_40q30_Age!$B$2:$B$10401,B251,CVD_40q30_Age!$E$2:$E$10401,G251,CVD_40q30_Age!$F$2:$F$10401,H251,CVD_40q30_Age!$G$2:$G$10401,30)))</f>
        <v>9.8020398428883766</v>
      </c>
      <c r="J251" s="30">
        <f t="shared" si="12"/>
        <v>9.8020398428883766</v>
      </c>
      <c r="K251" s="30">
        <f t="shared" si="13"/>
        <v>0</v>
      </c>
      <c r="L251" s="28">
        <f t="shared" si="14"/>
        <v>0</v>
      </c>
      <c r="M251" s="34">
        <v>9.8020398428883802</v>
      </c>
      <c r="N251" s="16" t="str">
        <f t="shared" si="15"/>
        <v>match</v>
      </c>
    </row>
    <row r="252" spans="1:14" ht="27.6">
      <c r="A252" t="s">
        <v>164</v>
      </c>
      <c r="B252" t="s">
        <v>112</v>
      </c>
      <c r="C252" s="14" t="s">
        <v>384</v>
      </c>
      <c r="D252" t="s">
        <v>112</v>
      </c>
      <c r="G252" t="s">
        <v>474</v>
      </c>
      <c r="H252" s="20">
        <v>2041</v>
      </c>
      <c r="I252" s="30">
        <f>100*(1-(SUMIFS(CVD_40q30_Age!$M$2:$M$10401,CVD_40q30_Age!$A$2:$A$10401,A252,CVD_40q30_Age!$B$2:$B$10401,B252,CVD_40q30_Age!$E$2:$E$10401,G252,CVD_40q30_Age!$F$2:$F$10401,H252,CVD_40q30_Age!$G$2:$G$10401,69))/(SUMIFS(CVD_40q30_Age!$L$2:$L$10401,CVD_40q30_Age!$A$2:$A$10401,A252,CVD_40q30_Age!$B$2:$B$10401,B252,CVD_40q30_Age!$E$2:$E$10401,G252,CVD_40q30_Age!$F$2:$F$10401,H252,CVD_40q30_Age!$G$2:$G$10401,30)))</f>
        <v>9.7108313548631369</v>
      </c>
      <c r="J252" s="30">
        <f t="shared" si="12"/>
        <v>9.7108313548631369</v>
      </c>
      <c r="K252" s="30">
        <f t="shared" si="13"/>
        <v>0</v>
      </c>
      <c r="L252" s="28">
        <f t="shared" si="14"/>
        <v>0</v>
      </c>
      <c r="M252" s="34">
        <v>9.7108313548631404</v>
      </c>
      <c r="N252" s="16" t="str">
        <f t="shared" si="15"/>
        <v>match</v>
      </c>
    </row>
    <row r="253" spans="1:14" ht="27.6">
      <c r="A253" t="s">
        <v>164</v>
      </c>
      <c r="B253" t="s">
        <v>112</v>
      </c>
      <c r="C253" s="14" t="s">
        <v>384</v>
      </c>
      <c r="D253" t="s">
        <v>112</v>
      </c>
      <c r="G253" t="s">
        <v>474</v>
      </c>
      <c r="H253" s="20">
        <v>2042</v>
      </c>
      <c r="I253" s="30">
        <f>100*(1-(SUMIFS(CVD_40q30_Age!$M$2:$M$10401,CVD_40q30_Age!$A$2:$A$10401,A253,CVD_40q30_Age!$B$2:$B$10401,B253,CVD_40q30_Age!$E$2:$E$10401,G253,CVD_40q30_Age!$F$2:$F$10401,H253,CVD_40q30_Age!$G$2:$G$10401,69))/(SUMIFS(CVD_40q30_Age!$L$2:$L$10401,CVD_40q30_Age!$A$2:$A$10401,A253,CVD_40q30_Age!$B$2:$B$10401,B253,CVD_40q30_Age!$E$2:$E$10401,G253,CVD_40q30_Age!$F$2:$F$10401,H253,CVD_40q30_Age!$G$2:$G$10401,30)))</f>
        <v>9.6236320982594492</v>
      </c>
      <c r="J253" s="30">
        <f t="shared" si="12"/>
        <v>9.6236320982594492</v>
      </c>
      <c r="K253" s="30">
        <f t="shared" si="13"/>
        <v>0</v>
      </c>
      <c r="L253" s="28">
        <f t="shared" si="14"/>
        <v>0</v>
      </c>
      <c r="M253" s="34">
        <v>9.6236320982594492</v>
      </c>
      <c r="N253" s="16" t="str">
        <f t="shared" si="15"/>
        <v>match</v>
      </c>
    </row>
    <row r="254" spans="1:14" ht="27.6">
      <c r="A254" t="s">
        <v>164</v>
      </c>
      <c r="B254" t="s">
        <v>112</v>
      </c>
      <c r="C254" s="14" t="s">
        <v>384</v>
      </c>
      <c r="D254" t="s">
        <v>112</v>
      </c>
      <c r="G254" t="s">
        <v>474</v>
      </c>
      <c r="H254" s="20">
        <v>2043</v>
      </c>
      <c r="I254" s="30">
        <f>100*(1-(SUMIFS(CVD_40q30_Age!$M$2:$M$10401,CVD_40q30_Age!$A$2:$A$10401,A254,CVD_40q30_Age!$B$2:$B$10401,B254,CVD_40q30_Age!$E$2:$E$10401,G254,CVD_40q30_Age!$F$2:$F$10401,H254,CVD_40q30_Age!$G$2:$G$10401,69))/(SUMIFS(CVD_40q30_Age!$L$2:$L$10401,CVD_40q30_Age!$A$2:$A$10401,A254,CVD_40q30_Age!$B$2:$B$10401,B254,CVD_40q30_Age!$E$2:$E$10401,G254,CVD_40q30_Age!$F$2:$F$10401,H254,CVD_40q30_Age!$G$2:$G$10401,30)))</f>
        <v>9.5398334683556403</v>
      </c>
      <c r="J254" s="30">
        <f t="shared" si="12"/>
        <v>9.5398334683556403</v>
      </c>
      <c r="K254" s="30">
        <f t="shared" si="13"/>
        <v>0</v>
      </c>
      <c r="L254" s="28">
        <f t="shared" si="14"/>
        <v>0</v>
      </c>
      <c r="M254" s="34">
        <v>9.5398334683556492</v>
      </c>
      <c r="N254" s="16" t="str">
        <f t="shared" si="15"/>
        <v>match</v>
      </c>
    </row>
    <row r="255" spans="1:14" ht="27.6">
      <c r="A255" t="s">
        <v>164</v>
      </c>
      <c r="B255" t="s">
        <v>112</v>
      </c>
      <c r="C255" s="14" t="s">
        <v>384</v>
      </c>
      <c r="D255" t="s">
        <v>112</v>
      </c>
      <c r="G255" t="s">
        <v>474</v>
      </c>
      <c r="H255" s="20">
        <v>2044</v>
      </c>
      <c r="I255" s="30">
        <f>100*(1-(SUMIFS(CVD_40q30_Age!$M$2:$M$10401,CVD_40q30_Age!$A$2:$A$10401,A255,CVD_40q30_Age!$B$2:$B$10401,B255,CVD_40q30_Age!$E$2:$E$10401,G255,CVD_40q30_Age!$F$2:$F$10401,H255,CVD_40q30_Age!$G$2:$G$10401,69))/(SUMIFS(CVD_40q30_Age!$L$2:$L$10401,CVD_40q30_Age!$A$2:$A$10401,A255,CVD_40q30_Age!$B$2:$B$10401,B255,CVD_40q30_Age!$E$2:$E$10401,G255,CVD_40q30_Age!$F$2:$F$10401,H255,CVD_40q30_Age!$G$2:$G$10401,30)))</f>
        <v>9.4615502254039257</v>
      </c>
      <c r="J255" s="30">
        <f t="shared" si="12"/>
        <v>9.4615502254039257</v>
      </c>
      <c r="K255" s="30">
        <f t="shared" si="13"/>
        <v>0</v>
      </c>
      <c r="L255" s="28">
        <f t="shared" si="14"/>
        <v>0</v>
      </c>
      <c r="M255" s="34">
        <v>9.4615502254039292</v>
      </c>
      <c r="N255" s="16" t="str">
        <f t="shared" si="15"/>
        <v>match</v>
      </c>
    </row>
    <row r="256" spans="1:14" ht="27.6">
      <c r="A256" t="s">
        <v>164</v>
      </c>
      <c r="B256" t="s">
        <v>112</v>
      </c>
      <c r="C256" s="14" t="s">
        <v>384</v>
      </c>
      <c r="D256" t="s">
        <v>112</v>
      </c>
      <c r="G256" t="s">
        <v>474</v>
      </c>
      <c r="H256" s="20">
        <v>2045</v>
      </c>
      <c r="I256" s="30">
        <f>100*(1-(SUMIFS(CVD_40q30_Age!$M$2:$M$10401,CVD_40q30_Age!$A$2:$A$10401,A256,CVD_40q30_Age!$B$2:$B$10401,B256,CVD_40q30_Age!$E$2:$E$10401,G256,CVD_40q30_Age!$F$2:$F$10401,H256,CVD_40q30_Age!$G$2:$G$10401,69))/(SUMIFS(CVD_40q30_Age!$L$2:$L$10401,CVD_40q30_Age!$A$2:$A$10401,A256,CVD_40q30_Age!$B$2:$B$10401,B256,CVD_40q30_Age!$E$2:$E$10401,G256,CVD_40q30_Age!$F$2:$F$10401,H256,CVD_40q30_Age!$G$2:$G$10401,30)))</f>
        <v>9.3914575791279375</v>
      </c>
      <c r="J256" s="30">
        <f t="shared" si="12"/>
        <v>9.3914575791279375</v>
      </c>
      <c r="K256" s="30">
        <f t="shared" si="13"/>
        <v>0</v>
      </c>
      <c r="L256" s="28">
        <f t="shared" si="14"/>
        <v>0</v>
      </c>
      <c r="M256" s="34">
        <v>9.3914575791279304</v>
      </c>
      <c r="N256" s="16" t="str">
        <f t="shared" si="15"/>
        <v>match</v>
      </c>
    </row>
    <row r="257" spans="1:14" ht="27.6">
      <c r="A257" t="s">
        <v>164</v>
      </c>
      <c r="B257" t="s">
        <v>112</v>
      </c>
      <c r="C257" s="14" t="s">
        <v>384</v>
      </c>
      <c r="D257" t="s">
        <v>112</v>
      </c>
      <c r="G257" t="s">
        <v>474</v>
      </c>
      <c r="H257" s="20">
        <v>2046</v>
      </c>
      <c r="I257" s="30">
        <f>100*(1-(SUMIFS(CVD_40q30_Age!$M$2:$M$10401,CVD_40q30_Age!$A$2:$A$10401,A257,CVD_40q30_Age!$B$2:$B$10401,B257,CVD_40q30_Age!$E$2:$E$10401,G257,CVD_40q30_Age!$F$2:$F$10401,H257,CVD_40q30_Age!$G$2:$G$10401,69))/(SUMIFS(CVD_40q30_Age!$L$2:$L$10401,CVD_40q30_Age!$A$2:$A$10401,A257,CVD_40q30_Age!$B$2:$B$10401,B257,CVD_40q30_Age!$E$2:$E$10401,G257,CVD_40q30_Age!$F$2:$F$10401,H257,CVD_40q30_Age!$G$2:$G$10401,30)))</f>
        <v>9.3257242143741195</v>
      </c>
      <c r="J257" s="30">
        <f t="shared" si="12"/>
        <v>9.3257242143741195</v>
      </c>
      <c r="K257" s="30">
        <f t="shared" si="13"/>
        <v>0</v>
      </c>
      <c r="L257" s="28">
        <f t="shared" si="14"/>
        <v>0</v>
      </c>
      <c r="M257" s="34">
        <v>9.3257242143741195</v>
      </c>
      <c r="N257" s="16" t="str">
        <f t="shared" si="15"/>
        <v>match</v>
      </c>
    </row>
    <row r="258" spans="1:14" ht="27.6">
      <c r="A258" t="s">
        <v>164</v>
      </c>
      <c r="B258" t="s">
        <v>112</v>
      </c>
      <c r="C258" s="14" t="s">
        <v>384</v>
      </c>
      <c r="D258" t="s">
        <v>112</v>
      </c>
      <c r="G258" t="s">
        <v>474</v>
      </c>
      <c r="H258" s="20">
        <v>2047</v>
      </c>
      <c r="I258" s="30">
        <f>100*(1-(SUMIFS(CVD_40q30_Age!$M$2:$M$10401,CVD_40q30_Age!$A$2:$A$10401,A258,CVD_40q30_Age!$B$2:$B$10401,B258,CVD_40q30_Age!$E$2:$E$10401,G258,CVD_40q30_Age!$F$2:$F$10401,H258,CVD_40q30_Age!$G$2:$G$10401,69))/(SUMIFS(CVD_40q30_Age!$L$2:$L$10401,CVD_40q30_Age!$A$2:$A$10401,A258,CVD_40q30_Age!$B$2:$B$10401,B258,CVD_40q30_Age!$E$2:$E$10401,G258,CVD_40q30_Age!$F$2:$F$10401,H258,CVD_40q30_Age!$G$2:$G$10401,30)))</f>
        <v>9.2627864020676132</v>
      </c>
      <c r="J258" s="30">
        <f t="shared" si="12"/>
        <v>9.2627864020676132</v>
      </c>
      <c r="K258" s="30">
        <f t="shared" ref="K258:K321" si="16">J258-I258</f>
        <v>0</v>
      </c>
      <c r="L258" s="28">
        <f t="shared" si="14"/>
        <v>0</v>
      </c>
      <c r="M258" s="34">
        <v>9.2627864020676096</v>
      </c>
      <c r="N258" s="16" t="str">
        <f t="shared" ref="N258:N321" si="17">IF(ABS(I258-M258)&lt;=0.001,"match","mismatch")</f>
        <v>match</v>
      </c>
    </row>
    <row r="259" spans="1:14" ht="27.6">
      <c r="A259" t="s">
        <v>164</v>
      </c>
      <c r="B259" t="s">
        <v>112</v>
      </c>
      <c r="C259" s="14" t="s">
        <v>384</v>
      </c>
      <c r="D259" t="s">
        <v>112</v>
      </c>
      <c r="G259" t="s">
        <v>474</v>
      </c>
      <c r="H259" s="20">
        <v>2048</v>
      </c>
      <c r="I259" s="30">
        <f>100*(1-(SUMIFS(CVD_40q30_Age!$M$2:$M$10401,CVD_40q30_Age!$A$2:$A$10401,A259,CVD_40q30_Age!$B$2:$B$10401,B259,CVD_40q30_Age!$E$2:$E$10401,G259,CVD_40q30_Age!$F$2:$F$10401,H259,CVD_40q30_Age!$G$2:$G$10401,69))/(SUMIFS(CVD_40q30_Age!$L$2:$L$10401,CVD_40q30_Age!$A$2:$A$10401,A259,CVD_40q30_Age!$B$2:$B$10401,B259,CVD_40q30_Age!$E$2:$E$10401,G259,CVD_40q30_Age!$F$2:$F$10401,H259,CVD_40q30_Age!$G$2:$G$10401,30)))</f>
        <v>9.1988734353995909</v>
      </c>
      <c r="J259" s="30">
        <f t="shared" si="12"/>
        <v>9.1988734353995909</v>
      </c>
      <c r="K259" s="30">
        <f t="shared" si="16"/>
        <v>0</v>
      </c>
      <c r="L259" s="28">
        <f t="shared" si="14"/>
        <v>0</v>
      </c>
      <c r="M259" s="34">
        <v>9.1988734353995891</v>
      </c>
      <c r="N259" s="16" t="str">
        <f t="shared" si="17"/>
        <v>match</v>
      </c>
    </row>
    <row r="260" spans="1:14" ht="27.6">
      <c r="A260" t="s">
        <v>164</v>
      </c>
      <c r="B260" t="s">
        <v>112</v>
      </c>
      <c r="C260" s="14" t="s">
        <v>384</v>
      </c>
      <c r="D260" t="s">
        <v>112</v>
      </c>
      <c r="G260" t="s">
        <v>474</v>
      </c>
      <c r="H260" s="20">
        <v>2049</v>
      </c>
      <c r="I260" s="30">
        <f>100*(1-(SUMIFS(CVD_40q30_Age!$M$2:$M$10401,CVD_40q30_Age!$A$2:$A$10401,A260,CVD_40q30_Age!$B$2:$B$10401,B260,CVD_40q30_Age!$E$2:$E$10401,G260,CVD_40q30_Age!$F$2:$F$10401,H260,CVD_40q30_Age!$G$2:$G$10401,69))/(SUMIFS(CVD_40q30_Age!$L$2:$L$10401,CVD_40q30_Age!$A$2:$A$10401,A260,CVD_40q30_Age!$B$2:$B$10401,B260,CVD_40q30_Age!$E$2:$E$10401,G260,CVD_40q30_Age!$F$2:$F$10401,H260,CVD_40q30_Age!$G$2:$G$10401,30)))</f>
        <v>9.1403407788967819</v>
      </c>
      <c r="J260" s="30">
        <f t="shared" si="12"/>
        <v>9.1403407788967819</v>
      </c>
      <c r="K260" s="30">
        <f t="shared" si="16"/>
        <v>0</v>
      </c>
      <c r="L260" s="28">
        <f t="shared" si="14"/>
        <v>0</v>
      </c>
      <c r="M260" s="34">
        <v>9.1403407788967801</v>
      </c>
      <c r="N260" s="16" t="str">
        <f t="shared" si="17"/>
        <v>match</v>
      </c>
    </row>
    <row r="261" spans="1:14" ht="27.6">
      <c r="A261" t="s">
        <v>164</v>
      </c>
      <c r="B261" t="s">
        <v>112</v>
      </c>
      <c r="C261" s="14" t="s">
        <v>384</v>
      </c>
      <c r="D261" t="s">
        <v>112</v>
      </c>
      <c r="G261" t="s">
        <v>474</v>
      </c>
      <c r="H261" s="20">
        <v>2050</v>
      </c>
      <c r="I261" s="30">
        <f>100*(1-(SUMIFS(CVD_40q30_Age!$M$2:$M$10401,CVD_40q30_Age!$A$2:$A$10401,A261,CVD_40q30_Age!$B$2:$B$10401,B261,CVD_40q30_Age!$E$2:$E$10401,G261,CVD_40q30_Age!$F$2:$F$10401,H261,CVD_40q30_Age!$G$2:$G$10401,69))/(SUMIFS(CVD_40q30_Age!$L$2:$L$10401,CVD_40q30_Age!$A$2:$A$10401,A261,CVD_40q30_Age!$B$2:$B$10401,B261,CVD_40q30_Age!$E$2:$E$10401,G261,CVD_40q30_Age!$F$2:$F$10401,H261,CVD_40q30_Age!$G$2:$G$10401,30)))</f>
        <v>9.0836246402182788</v>
      </c>
      <c r="J261" s="30">
        <f t="shared" si="12"/>
        <v>9.0836246402182788</v>
      </c>
      <c r="K261" s="30">
        <f t="shared" si="16"/>
        <v>0</v>
      </c>
      <c r="L261" s="28">
        <f t="shared" si="14"/>
        <v>0</v>
      </c>
      <c r="M261" s="34">
        <v>9.0836246402182699</v>
      </c>
      <c r="N261" s="16" t="str">
        <f t="shared" si="17"/>
        <v>match</v>
      </c>
    </row>
  </sheetData>
  <autoFilter ref="A1:N1" xr:uid="{00000000-0009-0000-0000-000007000000}"/>
  <conditionalFormatting sqref="N2:N261">
    <cfRule type="containsText" dxfId="9" priority="1" operator="containsText" text="mismatch">
      <formula>NOT(ISERROR(SEARCH("mismatch", N2)))</formula>
    </cfRule>
    <cfRule type="containsText" dxfId="8" priority="2" operator="containsText" text="match">
      <formula>NOT(ISERROR(SEARCH("match", N2)))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40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3" width="16.69921875" customWidth="1"/>
    <col min="4" max="5" width="21.69921875" customWidth="1"/>
    <col min="6" max="7" width="11.69921875" customWidth="1"/>
    <col min="8" max="9" width="12.69921875" customWidth="1"/>
    <col min="10" max="13" width="11.69921875" customWidth="1"/>
  </cols>
  <sheetData>
    <row r="1" spans="1:13" ht="28.05" customHeight="1">
      <c r="A1" s="1" t="s">
        <v>466</v>
      </c>
      <c r="B1" s="1" t="s">
        <v>374</v>
      </c>
      <c r="C1" s="1" t="s">
        <v>375</v>
      </c>
      <c r="D1" s="1" t="s">
        <v>445</v>
      </c>
      <c r="E1" s="1" t="s">
        <v>467</v>
      </c>
      <c r="F1" s="1" t="s">
        <v>42</v>
      </c>
      <c r="G1" s="1" t="s">
        <v>468</v>
      </c>
      <c r="H1" s="1" t="s">
        <v>469</v>
      </c>
      <c r="I1" s="1" t="s">
        <v>424</v>
      </c>
      <c r="J1" s="1" t="s">
        <v>470</v>
      </c>
      <c r="K1" s="1" t="s">
        <v>471</v>
      </c>
      <c r="L1" s="1" t="s">
        <v>472</v>
      </c>
      <c r="M1" s="1" t="s">
        <v>473</v>
      </c>
    </row>
    <row r="2" spans="1:13" ht="27.6">
      <c r="A2" t="s">
        <v>164</v>
      </c>
      <c r="B2" t="s">
        <v>204</v>
      </c>
      <c r="C2" s="14" t="s">
        <v>206</v>
      </c>
      <c r="D2" t="s">
        <v>456</v>
      </c>
      <c r="E2" t="s">
        <v>474</v>
      </c>
      <c r="F2" s="20">
        <v>2025</v>
      </c>
      <c r="G2" s="20">
        <v>30</v>
      </c>
      <c r="H2" s="11">
        <v>917.59068509722897</v>
      </c>
      <c r="I2" s="10">
        <v>4325986.8886659499</v>
      </c>
      <c r="J2" s="33">
        <f t="shared" ref="J2:J65" si="0">IF(I2&gt;0,H2/I2,0)</f>
        <v>2.1211129592216496E-4</v>
      </c>
      <c r="K2" s="33">
        <f t="shared" ref="K2:K65" si="1">1-EXP(-J2)</f>
        <v>2.1208880191170287E-4</v>
      </c>
      <c r="L2" s="33">
        <f t="shared" ref="L2:L65" si="2">IF(G2=30,1,M1)</f>
        <v>1</v>
      </c>
      <c r="M2" s="33">
        <f t="shared" ref="M2:M65" si="3">L2*(1-K2)</f>
        <v>0.9997879111980883</v>
      </c>
    </row>
    <row r="3" spans="1:13" ht="27.6">
      <c r="A3" t="s">
        <v>164</v>
      </c>
      <c r="B3" t="s">
        <v>204</v>
      </c>
      <c r="C3" s="14" t="s">
        <v>206</v>
      </c>
      <c r="D3" t="s">
        <v>456</v>
      </c>
      <c r="E3" t="s">
        <v>474</v>
      </c>
      <c r="F3" s="20">
        <v>2025</v>
      </c>
      <c r="G3" s="20">
        <v>31</v>
      </c>
      <c r="H3" s="11">
        <v>1309.8670336812499</v>
      </c>
      <c r="I3" s="10">
        <v>4272907.5190614397</v>
      </c>
      <c r="J3" s="33">
        <f t="shared" si="0"/>
        <v>3.0655169292523494E-4</v>
      </c>
      <c r="K3" s="33">
        <f t="shared" si="1"/>
        <v>3.0650471075599484E-4</v>
      </c>
      <c r="L3" s="33">
        <f t="shared" si="2"/>
        <v>0.9997879111980883</v>
      </c>
      <c r="M3" s="33">
        <f t="shared" si="3"/>
        <v>0.99948147149354916</v>
      </c>
    </row>
    <row r="4" spans="1:13" ht="27.6">
      <c r="A4" t="s">
        <v>164</v>
      </c>
      <c r="B4" t="s">
        <v>204</v>
      </c>
      <c r="C4" s="14" t="s">
        <v>206</v>
      </c>
      <c r="D4" t="s">
        <v>456</v>
      </c>
      <c r="E4" t="s">
        <v>474</v>
      </c>
      <c r="F4" s="20">
        <v>2025</v>
      </c>
      <c r="G4" s="20">
        <v>32</v>
      </c>
      <c r="H4" s="11">
        <v>1349.75707427824</v>
      </c>
      <c r="I4" s="10">
        <v>4222809.0648328802</v>
      </c>
      <c r="J4" s="33">
        <f t="shared" si="0"/>
        <v>3.1963488132079619E-4</v>
      </c>
      <c r="K4" s="33">
        <f t="shared" si="1"/>
        <v>3.1958380353436233E-4</v>
      </c>
      <c r="L4" s="33">
        <f t="shared" si="2"/>
        <v>0.99948147149354916</v>
      </c>
      <c r="M4" s="33">
        <f t="shared" si="3"/>
        <v>0.99916205340332709</v>
      </c>
    </row>
    <row r="5" spans="1:13" ht="27.6">
      <c r="A5" t="s">
        <v>164</v>
      </c>
      <c r="B5" t="s">
        <v>204</v>
      </c>
      <c r="C5" s="14" t="s">
        <v>206</v>
      </c>
      <c r="D5" t="s">
        <v>456</v>
      </c>
      <c r="E5" t="s">
        <v>474</v>
      </c>
      <c r="F5" s="20">
        <v>2025</v>
      </c>
      <c r="G5" s="20">
        <v>33</v>
      </c>
      <c r="H5" s="11">
        <v>1419.1929988879699</v>
      </c>
      <c r="I5" s="10">
        <v>4208311.4907758702</v>
      </c>
      <c r="J5" s="33">
        <f t="shared" si="0"/>
        <v>3.3723573029198912E-4</v>
      </c>
      <c r="K5" s="33">
        <f t="shared" si="1"/>
        <v>3.3717887271478286E-4</v>
      </c>
      <c r="L5" s="33">
        <f t="shared" si="2"/>
        <v>0.99916205340332709</v>
      </c>
      <c r="M5" s="33">
        <f t="shared" si="3"/>
        <v>0.99882515706850117</v>
      </c>
    </row>
    <row r="6" spans="1:13" ht="27.6">
      <c r="A6" t="s">
        <v>164</v>
      </c>
      <c r="B6" t="s">
        <v>204</v>
      </c>
      <c r="C6" s="14" t="s">
        <v>206</v>
      </c>
      <c r="D6" t="s">
        <v>456</v>
      </c>
      <c r="E6" t="s">
        <v>474</v>
      </c>
      <c r="F6" s="20">
        <v>2025</v>
      </c>
      <c r="G6" s="20">
        <v>34</v>
      </c>
      <c r="H6" s="11">
        <v>1510.9798592869299</v>
      </c>
      <c r="I6" s="10">
        <v>4188390.2319187401</v>
      </c>
      <c r="J6" s="33">
        <f t="shared" si="0"/>
        <v>3.6075431743969478E-4</v>
      </c>
      <c r="K6" s="33">
        <f t="shared" si="1"/>
        <v>3.6068925342525038E-4</v>
      </c>
      <c r="L6" s="33">
        <f t="shared" si="2"/>
        <v>0.99882515706850117</v>
      </c>
      <c r="M6" s="33">
        <f t="shared" si="3"/>
        <v>0.99846489156829576</v>
      </c>
    </row>
    <row r="7" spans="1:13" ht="27.6">
      <c r="A7" t="s">
        <v>164</v>
      </c>
      <c r="B7" t="s">
        <v>204</v>
      </c>
      <c r="C7" s="14" t="s">
        <v>206</v>
      </c>
      <c r="D7" t="s">
        <v>456</v>
      </c>
      <c r="E7" t="s">
        <v>474</v>
      </c>
      <c r="F7" s="20">
        <v>2025</v>
      </c>
      <c r="G7" s="20">
        <v>35</v>
      </c>
      <c r="H7" s="11">
        <v>1631.10903285003</v>
      </c>
      <c r="I7" s="10">
        <v>4172291.59254628</v>
      </c>
      <c r="J7" s="33">
        <f t="shared" si="0"/>
        <v>3.9093840798758536E-4</v>
      </c>
      <c r="K7" s="33">
        <f t="shared" si="1"/>
        <v>3.9086200152527173E-4</v>
      </c>
      <c r="L7" s="33">
        <f t="shared" si="2"/>
        <v>0.99846489156829576</v>
      </c>
      <c r="M7" s="33">
        <f t="shared" si="3"/>
        <v>0.99807462958232462</v>
      </c>
    </row>
    <row r="8" spans="1:13" ht="27.6">
      <c r="A8" t="s">
        <v>164</v>
      </c>
      <c r="B8" t="s">
        <v>204</v>
      </c>
      <c r="C8" s="14" t="s">
        <v>206</v>
      </c>
      <c r="D8" t="s">
        <v>456</v>
      </c>
      <c r="E8" t="s">
        <v>474</v>
      </c>
      <c r="F8" s="20">
        <v>2025</v>
      </c>
      <c r="G8" s="20">
        <v>36</v>
      </c>
      <c r="H8" s="11">
        <v>2229.7429922383799</v>
      </c>
      <c r="I8" s="10">
        <v>4179862.94602308</v>
      </c>
      <c r="J8" s="33">
        <f t="shared" si="0"/>
        <v>5.334488285937373E-4</v>
      </c>
      <c r="K8" s="33">
        <f t="shared" si="1"/>
        <v>5.3330657006434024E-4</v>
      </c>
      <c r="L8" s="33">
        <f t="shared" si="2"/>
        <v>0.99807462958232462</v>
      </c>
      <c r="M8" s="33">
        <f t="shared" si="3"/>
        <v>0.99754234982495382</v>
      </c>
    </row>
    <row r="9" spans="1:13" ht="27.6">
      <c r="A9" t="s">
        <v>164</v>
      </c>
      <c r="B9" t="s">
        <v>204</v>
      </c>
      <c r="C9" s="14" t="s">
        <v>206</v>
      </c>
      <c r="D9" t="s">
        <v>456</v>
      </c>
      <c r="E9" t="s">
        <v>474</v>
      </c>
      <c r="F9" s="20">
        <v>2025</v>
      </c>
      <c r="G9" s="20">
        <v>37</v>
      </c>
      <c r="H9" s="11">
        <v>2512.8458217985799</v>
      </c>
      <c r="I9" s="10">
        <v>4141888.9709310699</v>
      </c>
      <c r="J9" s="33">
        <f t="shared" si="0"/>
        <v>6.0669077308311056E-4</v>
      </c>
      <c r="K9" s="33">
        <f t="shared" si="1"/>
        <v>6.0650677344820103E-4</v>
      </c>
      <c r="L9" s="33">
        <f t="shared" si="2"/>
        <v>0.99754234982495382</v>
      </c>
      <c r="M9" s="33">
        <f t="shared" si="3"/>
        <v>0.99693733363298354</v>
      </c>
    </row>
    <row r="10" spans="1:13" ht="27.6">
      <c r="A10" t="s">
        <v>164</v>
      </c>
      <c r="B10" t="s">
        <v>204</v>
      </c>
      <c r="C10" s="14" t="s">
        <v>206</v>
      </c>
      <c r="D10" t="s">
        <v>456</v>
      </c>
      <c r="E10" t="s">
        <v>474</v>
      </c>
      <c r="F10" s="20">
        <v>2025</v>
      </c>
      <c r="G10" s="20">
        <v>38</v>
      </c>
      <c r="H10" s="11">
        <v>2815.5381500438002</v>
      </c>
      <c r="I10" s="10">
        <v>4095336.7609212901</v>
      </c>
      <c r="J10" s="33">
        <f t="shared" si="0"/>
        <v>6.8749856590802425E-4</v>
      </c>
      <c r="K10" s="33">
        <f t="shared" si="1"/>
        <v>6.8726229291782293E-4</v>
      </c>
      <c r="L10" s="33">
        <f t="shared" si="2"/>
        <v>0.99693733363298354</v>
      </c>
      <c r="M10" s="33">
        <f t="shared" si="3"/>
        <v>0.99625217619517559</v>
      </c>
    </row>
    <row r="11" spans="1:13" ht="27.6">
      <c r="A11" t="s">
        <v>164</v>
      </c>
      <c r="B11" t="s">
        <v>204</v>
      </c>
      <c r="C11" s="14" t="s">
        <v>206</v>
      </c>
      <c r="D11" t="s">
        <v>456</v>
      </c>
      <c r="E11" t="s">
        <v>474</v>
      </c>
      <c r="F11" s="20">
        <v>2025</v>
      </c>
      <c r="G11" s="20">
        <v>39</v>
      </c>
      <c r="H11" s="11">
        <v>3074.2181237702998</v>
      </c>
      <c r="I11" s="10">
        <v>4111651.3578595598</v>
      </c>
      <c r="J11" s="33">
        <f t="shared" si="0"/>
        <v>7.4768453261335704E-4</v>
      </c>
      <c r="K11" s="33">
        <f t="shared" si="1"/>
        <v>7.4740508618342805E-4</v>
      </c>
      <c r="L11" s="33">
        <f t="shared" si="2"/>
        <v>0.99625217619517559</v>
      </c>
      <c r="M11" s="33">
        <f t="shared" si="3"/>
        <v>0.99550757225156605</v>
      </c>
    </row>
    <row r="12" spans="1:13" ht="27.6">
      <c r="A12" t="s">
        <v>164</v>
      </c>
      <c r="B12" t="s">
        <v>204</v>
      </c>
      <c r="C12" s="14" t="s">
        <v>206</v>
      </c>
      <c r="D12" t="s">
        <v>456</v>
      </c>
      <c r="E12" t="s">
        <v>474</v>
      </c>
      <c r="F12" s="20">
        <v>2025</v>
      </c>
      <c r="G12" s="20">
        <v>40</v>
      </c>
      <c r="H12" s="11">
        <v>3465.9808665665901</v>
      </c>
      <c r="I12" s="10">
        <v>4186115.0552511001</v>
      </c>
      <c r="J12" s="33">
        <f t="shared" si="0"/>
        <v>8.2797076067434711E-4</v>
      </c>
      <c r="K12" s="33">
        <f t="shared" si="1"/>
        <v>8.2762808746505989E-4</v>
      </c>
      <c r="L12" s="33">
        <f t="shared" si="2"/>
        <v>0.99550757225156605</v>
      </c>
      <c r="M12" s="33">
        <f t="shared" si="3"/>
        <v>0.99468366222348648</v>
      </c>
    </row>
    <row r="13" spans="1:13" ht="27.6">
      <c r="A13" t="s">
        <v>164</v>
      </c>
      <c r="B13" t="s">
        <v>204</v>
      </c>
      <c r="C13" s="14" t="s">
        <v>206</v>
      </c>
      <c r="D13" t="s">
        <v>456</v>
      </c>
      <c r="E13" t="s">
        <v>474</v>
      </c>
      <c r="F13" s="20">
        <v>2025</v>
      </c>
      <c r="G13" s="20">
        <v>41</v>
      </c>
      <c r="H13" s="11">
        <v>4701.8657668140104</v>
      </c>
      <c r="I13" s="10">
        <v>4219085.5376769099</v>
      </c>
      <c r="J13" s="33">
        <f t="shared" si="0"/>
        <v>1.1144276940644646E-3</v>
      </c>
      <c r="K13" s="33">
        <f t="shared" si="1"/>
        <v>1.1138069501346326E-3</v>
      </c>
      <c r="L13" s="33">
        <f t="shared" si="2"/>
        <v>0.99468366222348648</v>
      </c>
      <c r="M13" s="33">
        <f t="shared" si="3"/>
        <v>0.99357577664731656</v>
      </c>
    </row>
    <row r="14" spans="1:13" ht="27.6">
      <c r="A14" t="s">
        <v>164</v>
      </c>
      <c r="B14" t="s">
        <v>204</v>
      </c>
      <c r="C14" s="14" t="s">
        <v>206</v>
      </c>
      <c r="D14" t="s">
        <v>456</v>
      </c>
      <c r="E14" t="s">
        <v>474</v>
      </c>
      <c r="F14" s="20">
        <v>2025</v>
      </c>
      <c r="G14" s="20">
        <v>42</v>
      </c>
      <c r="H14" s="11">
        <v>5031.61378237189</v>
      </c>
      <c r="I14" s="10">
        <v>4191595.4753991398</v>
      </c>
      <c r="J14" s="33">
        <f t="shared" si="0"/>
        <v>1.2004053854678715E-3</v>
      </c>
      <c r="K14" s="33">
        <f t="shared" si="1"/>
        <v>1.1996851871286518E-3</v>
      </c>
      <c r="L14" s="33">
        <f t="shared" si="2"/>
        <v>0.99357577664731656</v>
      </c>
      <c r="M14" s="33">
        <f t="shared" si="3"/>
        <v>0.99238379850578295</v>
      </c>
    </row>
    <row r="15" spans="1:13" ht="27.6">
      <c r="A15" t="s">
        <v>164</v>
      </c>
      <c r="B15" t="s">
        <v>204</v>
      </c>
      <c r="C15" s="14" t="s">
        <v>206</v>
      </c>
      <c r="D15" t="s">
        <v>456</v>
      </c>
      <c r="E15" t="s">
        <v>474</v>
      </c>
      <c r="F15" s="20">
        <v>2025</v>
      </c>
      <c r="G15" s="20">
        <v>43</v>
      </c>
      <c r="H15" s="11">
        <v>5401.9240104237297</v>
      </c>
      <c r="I15" s="10">
        <v>4139440.4420393198</v>
      </c>
      <c r="J15" s="33">
        <f t="shared" si="0"/>
        <v>1.3049889438105891E-3</v>
      </c>
      <c r="K15" s="33">
        <f t="shared" si="1"/>
        <v>1.3041378160165706E-3</v>
      </c>
      <c r="L15" s="33">
        <f t="shared" si="2"/>
        <v>0.99238379850578295</v>
      </c>
      <c r="M15" s="33">
        <f t="shared" si="3"/>
        <v>0.99108959326614943</v>
      </c>
    </row>
    <row r="16" spans="1:13" ht="27.6">
      <c r="A16" t="s">
        <v>164</v>
      </c>
      <c r="B16" t="s">
        <v>204</v>
      </c>
      <c r="C16" s="14" t="s">
        <v>206</v>
      </c>
      <c r="D16" t="s">
        <v>456</v>
      </c>
      <c r="E16" t="s">
        <v>474</v>
      </c>
      <c r="F16" s="20">
        <v>2025</v>
      </c>
      <c r="G16" s="20">
        <v>44</v>
      </c>
      <c r="H16" s="11">
        <v>5382.08056177863</v>
      </c>
      <c r="I16" s="10">
        <v>4079738.5720242099</v>
      </c>
      <c r="J16" s="33">
        <f t="shared" si="0"/>
        <v>1.3192219223763272E-3</v>
      </c>
      <c r="K16" s="33">
        <f t="shared" si="1"/>
        <v>1.3183521316604274E-3</v>
      </c>
      <c r="L16" s="33">
        <f t="shared" si="2"/>
        <v>0.99108959326614943</v>
      </c>
      <c r="M16" s="33">
        <f t="shared" si="3"/>
        <v>0.98978298818820054</v>
      </c>
    </row>
    <row r="17" spans="1:13" ht="27.6">
      <c r="A17" t="s">
        <v>164</v>
      </c>
      <c r="B17" t="s">
        <v>204</v>
      </c>
      <c r="C17" s="14" t="s">
        <v>206</v>
      </c>
      <c r="D17" t="s">
        <v>456</v>
      </c>
      <c r="E17" t="s">
        <v>474</v>
      </c>
      <c r="F17" s="20">
        <v>2025</v>
      </c>
      <c r="G17" s="20">
        <v>45</v>
      </c>
      <c r="H17" s="11">
        <v>5502.70969436221</v>
      </c>
      <c r="I17" s="10">
        <v>4025863.72277551</v>
      </c>
      <c r="J17" s="33">
        <f t="shared" si="0"/>
        <v>1.3668395338947373E-3</v>
      </c>
      <c r="K17" s="33">
        <f t="shared" si="1"/>
        <v>1.3659058341933816E-3</v>
      </c>
      <c r="L17" s="33">
        <f t="shared" si="2"/>
        <v>0.98978298818820054</v>
      </c>
      <c r="M17" s="33">
        <f t="shared" si="3"/>
        <v>0.98843103783004893</v>
      </c>
    </row>
    <row r="18" spans="1:13" ht="27.6">
      <c r="A18" t="s">
        <v>164</v>
      </c>
      <c r="B18" t="s">
        <v>204</v>
      </c>
      <c r="C18" s="14" t="s">
        <v>206</v>
      </c>
      <c r="D18" t="s">
        <v>456</v>
      </c>
      <c r="E18" t="s">
        <v>474</v>
      </c>
      <c r="F18" s="20">
        <v>2025</v>
      </c>
      <c r="G18" s="20">
        <v>46</v>
      </c>
      <c r="H18" s="11">
        <v>6546.4338251416302</v>
      </c>
      <c r="I18" s="10">
        <v>3958714.5785337202</v>
      </c>
      <c r="J18" s="33">
        <f t="shared" si="0"/>
        <v>1.6536766405539605E-3</v>
      </c>
      <c r="K18" s="33">
        <f t="shared" si="1"/>
        <v>1.6523100707301897E-3</v>
      </c>
      <c r="L18" s="33">
        <f t="shared" si="2"/>
        <v>0.98843103783004893</v>
      </c>
      <c r="M18" s="33">
        <f t="shared" si="3"/>
        <v>0.98679784327202003</v>
      </c>
    </row>
    <row r="19" spans="1:13" ht="27.6">
      <c r="A19" t="s">
        <v>164</v>
      </c>
      <c r="B19" t="s">
        <v>204</v>
      </c>
      <c r="C19" s="14" t="s">
        <v>206</v>
      </c>
      <c r="D19" t="s">
        <v>456</v>
      </c>
      <c r="E19" t="s">
        <v>474</v>
      </c>
      <c r="F19" s="20">
        <v>2025</v>
      </c>
      <c r="G19" s="20">
        <v>47</v>
      </c>
      <c r="H19" s="11">
        <v>6840.4572084255597</v>
      </c>
      <c r="I19" s="10">
        <v>3867221.8343678401</v>
      </c>
      <c r="J19" s="33">
        <f t="shared" si="0"/>
        <v>1.7688297960139498E-3</v>
      </c>
      <c r="K19" s="33">
        <f t="shared" si="1"/>
        <v>1.7672663385561727E-3</v>
      </c>
      <c r="L19" s="33">
        <f t="shared" si="2"/>
        <v>0.98679784327202003</v>
      </c>
      <c r="M19" s="33">
        <f t="shared" si="3"/>
        <v>0.98505390866064557</v>
      </c>
    </row>
    <row r="20" spans="1:13" ht="27.6">
      <c r="A20" t="s">
        <v>164</v>
      </c>
      <c r="B20" t="s">
        <v>204</v>
      </c>
      <c r="C20" s="14" t="s">
        <v>206</v>
      </c>
      <c r="D20" t="s">
        <v>456</v>
      </c>
      <c r="E20" t="s">
        <v>474</v>
      </c>
      <c r="F20" s="20">
        <v>2025</v>
      </c>
      <c r="G20" s="20">
        <v>48</v>
      </c>
      <c r="H20" s="11">
        <v>7181.08740770039</v>
      </c>
      <c r="I20" s="10">
        <v>3779945.0449384302</v>
      </c>
      <c r="J20" s="33">
        <f t="shared" si="0"/>
        <v>1.8997861932718548E-3</v>
      </c>
      <c r="K20" s="33">
        <f t="shared" si="1"/>
        <v>1.897982741720039E-3</v>
      </c>
      <c r="L20" s="33">
        <f t="shared" si="2"/>
        <v>0.98505390866064557</v>
      </c>
      <c r="M20" s="33">
        <f t="shared" si="3"/>
        <v>0.98318429334234381</v>
      </c>
    </row>
    <row r="21" spans="1:13" ht="27.6">
      <c r="A21" t="s">
        <v>164</v>
      </c>
      <c r="B21" t="s">
        <v>204</v>
      </c>
      <c r="C21" s="14" t="s">
        <v>206</v>
      </c>
      <c r="D21" t="s">
        <v>456</v>
      </c>
      <c r="E21" t="s">
        <v>474</v>
      </c>
      <c r="F21" s="20">
        <v>2025</v>
      </c>
      <c r="G21" s="20">
        <v>49</v>
      </c>
      <c r="H21" s="11">
        <v>7517.2164470293401</v>
      </c>
      <c r="I21" s="10">
        <v>3708728.3520107502</v>
      </c>
      <c r="J21" s="33">
        <f t="shared" si="0"/>
        <v>2.0268986384386319E-3</v>
      </c>
      <c r="K21" s="33">
        <f t="shared" si="1"/>
        <v>2.0248458665478308E-3</v>
      </c>
      <c r="L21" s="33">
        <f t="shared" si="2"/>
        <v>0.98318429334234381</v>
      </c>
      <c r="M21" s="33">
        <f t="shared" si="3"/>
        <v>0.98119349668991485</v>
      </c>
    </row>
    <row r="22" spans="1:13" ht="27.6">
      <c r="A22" t="s">
        <v>164</v>
      </c>
      <c r="B22" t="s">
        <v>204</v>
      </c>
      <c r="C22" s="14" t="s">
        <v>206</v>
      </c>
      <c r="D22" t="s">
        <v>456</v>
      </c>
      <c r="E22" t="s">
        <v>474</v>
      </c>
      <c r="F22" s="20">
        <v>2025</v>
      </c>
      <c r="G22" s="20">
        <v>50</v>
      </c>
      <c r="H22" s="11">
        <v>7886.9055691549302</v>
      </c>
      <c r="I22" s="10">
        <v>3624871.1799817998</v>
      </c>
      <c r="J22" s="33">
        <f t="shared" si="0"/>
        <v>2.1757754076089761E-3</v>
      </c>
      <c r="K22" s="33">
        <f t="shared" si="1"/>
        <v>2.1734101240497017E-3</v>
      </c>
      <c r="L22" s="33">
        <f t="shared" si="2"/>
        <v>0.98119349668991485</v>
      </c>
      <c r="M22" s="33">
        <f t="shared" si="3"/>
        <v>0.97906096081055727</v>
      </c>
    </row>
    <row r="23" spans="1:13" ht="27.6">
      <c r="A23" t="s">
        <v>164</v>
      </c>
      <c r="B23" t="s">
        <v>204</v>
      </c>
      <c r="C23" s="14" t="s">
        <v>206</v>
      </c>
      <c r="D23" t="s">
        <v>456</v>
      </c>
      <c r="E23" t="s">
        <v>474</v>
      </c>
      <c r="F23" s="20">
        <v>2025</v>
      </c>
      <c r="G23" s="20">
        <v>51</v>
      </c>
      <c r="H23" s="11">
        <v>8898.9533991590306</v>
      </c>
      <c r="I23" s="10">
        <v>3557342.5560414898</v>
      </c>
      <c r="J23" s="33">
        <f t="shared" si="0"/>
        <v>2.5015733680316507E-3</v>
      </c>
      <c r="K23" s="33">
        <f t="shared" si="1"/>
        <v>2.4984470408294657E-3</v>
      </c>
      <c r="L23" s="33">
        <f t="shared" si="2"/>
        <v>0.97906096081055727</v>
      </c>
      <c r="M23" s="33">
        <f t="shared" si="3"/>
        <v>0.97661482885022843</v>
      </c>
    </row>
    <row r="24" spans="1:13" ht="27.6">
      <c r="A24" t="s">
        <v>164</v>
      </c>
      <c r="B24" t="s">
        <v>204</v>
      </c>
      <c r="C24" s="14" t="s">
        <v>206</v>
      </c>
      <c r="D24" t="s">
        <v>456</v>
      </c>
      <c r="E24" t="s">
        <v>474</v>
      </c>
      <c r="F24" s="20">
        <v>2025</v>
      </c>
      <c r="G24" s="20">
        <v>52</v>
      </c>
      <c r="H24" s="11">
        <v>9774.8668806352198</v>
      </c>
      <c r="I24" s="10">
        <v>3491434.4181458498</v>
      </c>
      <c r="J24" s="33">
        <f t="shared" si="0"/>
        <v>2.7996707685050059E-3</v>
      </c>
      <c r="K24" s="33">
        <f t="shared" si="1"/>
        <v>2.7957553451167794E-3</v>
      </c>
      <c r="L24" s="33">
        <f t="shared" si="2"/>
        <v>0.97661482885022843</v>
      </c>
      <c r="M24" s="33">
        <f t="shared" si="3"/>
        <v>0.97388445272235014</v>
      </c>
    </row>
    <row r="25" spans="1:13" ht="27.6">
      <c r="A25" t="s">
        <v>164</v>
      </c>
      <c r="B25" t="s">
        <v>204</v>
      </c>
      <c r="C25" s="14" t="s">
        <v>206</v>
      </c>
      <c r="D25" t="s">
        <v>456</v>
      </c>
      <c r="E25" t="s">
        <v>474</v>
      </c>
      <c r="F25" s="20">
        <v>2025</v>
      </c>
      <c r="G25" s="20">
        <v>53</v>
      </c>
      <c r="H25" s="11">
        <v>10509.9629781244</v>
      </c>
      <c r="I25" s="10">
        <v>3403336.7950920402</v>
      </c>
      <c r="J25" s="33">
        <f t="shared" si="0"/>
        <v>3.0881348543819825E-3</v>
      </c>
      <c r="K25" s="33">
        <f t="shared" si="1"/>
        <v>3.0833714705280624E-3</v>
      </c>
      <c r="L25" s="33">
        <f t="shared" si="2"/>
        <v>0.97388445272235014</v>
      </c>
      <c r="M25" s="33">
        <f t="shared" si="3"/>
        <v>0.97088160518523525</v>
      </c>
    </row>
    <row r="26" spans="1:13" ht="27.6">
      <c r="A26" t="s">
        <v>164</v>
      </c>
      <c r="B26" t="s">
        <v>204</v>
      </c>
      <c r="C26" s="14" t="s">
        <v>206</v>
      </c>
      <c r="D26" t="s">
        <v>456</v>
      </c>
      <c r="E26" t="s">
        <v>474</v>
      </c>
      <c r="F26" s="20">
        <v>2025</v>
      </c>
      <c r="G26" s="20">
        <v>54</v>
      </c>
      <c r="H26" s="11">
        <v>11305.101406579</v>
      </c>
      <c r="I26" s="10">
        <v>3326094.6925646001</v>
      </c>
      <c r="J26" s="33">
        <f t="shared" si="0"/>
        <v>3.3989114717182483E-3</v>
      </c>
      <c r="K26" s="33">
        <f t="shared" si="1"/>
        <v>3.3931417109417383E-3</v>
      </c>
      <c r="L26" s="33">
        <f t="shared" si="2"/>
        <v>0.97088160518523525</v>
      </c>
      <c r="M26" s="33">
        <f t="shared" si="3"/>
        <v>0.96758726631429515</v>
      </c>
    </row>
    <row r="27" spans="1:13" ht="27.6">
      <c r="A27" t="s">
        <v>164</v>
      </c>
      <c r="B27" t="s">
        <v>204</v>
      </c>
      <c r="C27" s="14" t="s">
        <v>206</v>
      </c>
      <c r="D27" t="s">
        <v>456</v>
      </c>
      <c r="E27" t="s">
        <v>474</v>
      </c>
      <c r="F27" s="20">
        <v>2025</v>
      </c>
      <c r="G27" s="20">
        <v>55</v>
      </c>
      <c r="H27" s="11">
        <v>12154.717251423301</v>
      </c>
      <c r="I27" s="10">
        <v>3246660.0017613098</v>
      </c>
      <c r="J27" s="33">
        <f t="shared" si="0"/>
        <v>3.7437604322070614E-3</v>
      </c>
      <c r="K27" s="33">
        <f t="shared" si="1"/>
        <v>3.7367612982047715E-3</v>
      </c>
      <c r="L27" s="33">
        <f t="shared" si="2"/>
        <v>0.96758726631429515</v>
      </c>
      <c r="M27" s="33">
        <f t="shared" si="3"/>
        <v>0.96397162366489608</v>
      </c>
    </row>
    <row r="28" spans="1:13" ht="27.6">
      <c r="A28" t="s">
        <v>164</v>
      </c>
      <c r="B28" t="s">
        <v>204</v>
      </c>
      <c r="C28" s="14" t="s">
        <v>206</v>
      </c>
      <c r="D28" t="s">
        <v>456</v>
      </c>
      <c r="E28" t="s">
        <v>474</v>
      </c>
      <c r="F28" s="20">
        <v>2025</v>
      </c>
      <c r="G28" s="20">
        <v>56</v>
      </c>
      <c r="H28" s="11">
        <v>13299.2312306</v>
      </c>
      <c r="I28" s="10">
        <v>3151194.3645884902</v>
      </c>
      <c r="J28" s="33">
        <f t="shared" si="0"/>
        <v>4.220377955752256E-3</v>
      </c>
      <c r="K28" s="33">
        <f t="shared" si="1"/>
        <v>4.2114846761068803E-3</v>
      </c>
      <c r="L28" s="33">
        <f t="shared" si="2"/>
        <v>0.96397162366489608</v>
      </c>
      <c r="M28" s="33">
        <f t="shared" si="3"/>
        <v>0.95991187194362948</v>
      </c>
    </row>
    <row r="29" spans="1:13" ht="27.6">
      <c r="A29" t="s">
        <v>164</v>
      </c>
      <c r="B29" t="s">
        <v>204</v>
      </c>
      <c r="C29" s="14" t="s">
        <v>206</v>
      </c>
      <c r="D29" t="s">
        <v>456</v>
      </c>
      <c r="E29" t="s">
        <v>474</v>
      </c>
      <c r="F29" s="20">
        <v>2025</v>
      </c>
      <c r="G29" s="20">
        <v>57</v>
      </c>
      <c r="H29" s="11">
        <v>14351.675078404</v>
      </c>
      <c r="I29" s="10">
        <v>3049212.3527183598</v>
      </c>
      <c r="J29" s="33">
        <f t="shared" si="0"/>
        <v>4.7066827161478418E-3</v>
      </c>
      <c r="K29" s="33">
        <f t="shared" si="1"/>
        <v>4.6956236423728592E-3</v>
      </c>
      <c r="L29" s="33">
        <f t="shared" si="2"/>
        <v>0.95991187194362948</v>
      </c>
      <c r="M29" s="33">
        <f t="shared" si="3"/>
        <v>0.95540448706313663</v>
      </c>
    </row>
    <row r="30" spans="1:13" ht="27.6">
      <c r="A30" t="s">
        <v>164</v>
      </c>
      <c r="B30" t="s">
        <v>204</v>
      </c>
      <c r="C30" s="14" t="s">
        <v>206</v>
      </c>
      <c r="D30" t="s">
        <v>456</v>
      </c>
      <c r="E30" t="s">
        <v>474</v>
      </c>
      <c r="F30" s="20">
        <v>2025</v>
      </c>
      <c r="G30" s="20">
        <v>58</v>
      </c>
      <c r="H30" s="11">
        <v>15595.0944384551</v>
      </c>
      <c r="I30" s="10">
        <v>2949517.4934811001</v>
      </c>
      <c r="J30" s="33">
        <f t="shared" si="0"/>
        <v>5.2873374960218829E-3</v>
      </c>
      <c r="K30" s="33">
        <f t="shared" si="1"/>
        <v>5.2733841300069972E-3</v>
      </c>
      <c r="L30" s="33">
        <f t="shared" si="2"/>
        <v>0.95540448706313663</v>
      </c>
      <c r="M30" s="33">
        <f t="shared" si="3"/>
        <v>0.95036627220332037</v>
      </c>
    </row>
    <row r="31" spans="1:13" ht="27.6">
      <c r="A31" t="s">
        <v>164</v>
      </c>
      <c r="B31" t="s">
        <v>204</v>
      </c>
      <c r="C31" s="14" t="s">
        <v>206</v>
      </c>
      <c r="D31" t="s">
        <v>456</v>
      </c>
      <c r="E31" t="s">
        <v>474</v>
      </c>
      <c r="F31" s="20">
        <v>2025</v>
      </c>
      <c r="G31" s="20">
        <v>59</v>
      </c>
      <c r="H31" s="11">
        <v>16202.064651662</v>
      </c>
      <c r="I31" s="10">
        <v>2836556.0141030601</v>
      </c>
      <c r="J31" s="33">
        <f t="shared" si="0"/>
        <v>5.7118789726368973E-3</v>
      </c>
      <c r="K31" s="33">
        <f t="shared" si="1"/>
        <v>5.6955972065136917E-3</v>
      </c>
      <c r="L31" s="33">
        <f t="shared" si="2"/>
        <v>0.95036627220332037</v>
      </c>
      <c r="M31" s="33">
        <f t="shared" si="3"/>
        <v>0.94495336871819435</v>
      </c>
    </row>
    <row r="32" spans="1:13" ht="27.6">
      <c r="A32" t="s">
        <v>164</v>
      </c>
      <c r="B32" t="s">
        <v>204</v>
      </c>
      <c r="C32" s="14" t="s">
        <v>206</v>
      </c>
      <c r="D32" t="s">
        <v>456</v>
      </c>
      <c r="E32" t="s">
        <v>474</v>
      </c>
      <c r="F32" s="20">
        <v>2025</v>
      </c>
      <c r="G32" s="20">
        <v>60</v>
      </c>
      <c r="H32" s="11">
        <v>16946.805939228201</v>
      </c>
      <c r="I32" s="10">
        <v>2711118.0986436098</v>
      </c>
      <c r="J32" s="33">
        <f t="shared" si="0"/>
        <v>6.2508549324010636E-3</v>
      </c>
      <c r="K32" s="33">
        <f t="shared" si="1"/>
        <v>6.2313589819787962E-3</v>
      </c>
      <c r="L32" s="33">
        <f t="shared" si="2"/>
        <v>0.94495336871819435</v>
      </c>
      <c r="M32" s="33">
        <f t="shared" si="3"/>
        <v>0.93906502505648115</v>
      </c>
    </row>
    <row r="33" spans="1:13" ht="27.6">
      <c r="A33" t="s">
        <v>164</v>
      </c>
      <c r="B33" t="s">
        <v>204</v>
      </c>
      <c r="C33" s="14" t="s">
        <v>206</v>
      </c>
      <c r="D33" t="s">
        <v>456</v>
      </c>
      <c r="E33" t="s">
        <v>474</v>
      </c>
      <c r="F33" s="20">
        <v>2025</v>
      </c>
      <c r="G33" s="20">
        <v>61</v>
      </c>
      <c r="H33" s="11">
        <v>18450.210281466902</v>
      </c>
      <c r="I33" s="10">
        <v>2587587.36436335</v>
      </c>
      <c r="J33" s="33">
        <f t="shared" si="0"/>
        <v>7.1302753041563071E-3</v>
      </c>
      <c r="K33" s="33">
        <f t="shared" si="1"/>
        <v>7.1049152018345385E-3</v>
      </c>
      <c r="L33" s="33">
        <f t="shared" si="2"/>
        <v>0.93906502505648115</v>
      </c>
      <c r="M33" s="33">
        <f t="shared" si="3"/>
        <v>0.9323930476844462</v>
      </c>
    </row>
    <row r="34" spans="1:13" ht="27.6">
      <c r="A34" t="s">
        <v>164</v>
      </c>
      <c r="B34" t="s">
        <v>204</v>
      </c>
      <c r="C34" s="14" t="s">
        <v>206</v>
      </c>
      <c r="D34" t="s">
        <v>456</v>
      </c>
      <c r="E34" t="s">
        <v>474</v>
      </c>
      <c r="F34" s="20">
        <v>2025</v>
      </c>
      <c r="G34" s="20">
        <v>62</v>
      </c>
      <c r="H34" s="11">
        <v>19677.323731390399</v>
      </c>
      <c r="I34" s="10">
        <v>2464801.4290322</v>
      </c>
      <c r="J34" s="33">
        <f t="shared" si="0"/>
        <v>7.9833302186605223E-3</v>
      </c>
      <c r="K34" s="33">
        <f t="shared" si="1"/>
        <v>7.9515480700027563E-3</v>
      </c>
      <c r="L34" s="33">
        <f t="shared" si="2"/>
        <v>0.9323930476844462</v>
      </c>
      <c r="M34" s="33">
        <f t="shared" si="3"/>
        <v>0.92497907954564695</v>
      </c>
    </row>
    <row r="35" spans="1:13" ht="27.6">
      <c r="A35" t="s">
        <v>164</v>
      </c>
      <c r="B35" t="s">
        <v>204</v>
      </c>
      <c r="C35" s="14" t="s">
        <v>206</v>
      </c>
      <c r="D35" t="s">
        <v>456</v>
      </c>
      <c r="E35" t="s">
        <v>474</v>
      </c>
      <c r="F35" s="20">
        <v>2025</v>
      </c>
      <c r="G35" s="20">
        <v>63</v>
      </c>
      <c r="H35" s="11">
        <v>20920.762293209202</v>
      </c>
      <c r="I35" s="10">
        <v>2342092.6212101402</v>
      </c>
      <c r="J35" s="33">
        <f t="shared" si="0"/>
        <v>8.9325085198379613E-3</v>
      </c>
      <c r="K35" s="33">
        <f t="shared" si="1"/>
        <v>8.8927321878579102E-3</v>
      </c>
      <c r="L35" s="33">
        <f t="shared" si="2"/>
        <v>0.92497907954564695</v>
      </c>
      <c r="M35" s="33">
        <f t="shared" si="3"/>
        <v>0.9167534883118762</v>
      </c>
    </row>
    <row r="36" spans="1:13" ht="27.6">
      <c r="A36" t="s">
        <v>164</v>
      </c>
      <c r="B36" t="s">
        <v>204</v>
      </c>
      <c r="C36" s="14" t="s">
        <v>206</v>
      </c>
      <c r="D36" t="s">
        <v>456</v>
      </c>
      <c r="E36" t="s">
        <v>474</v>
      </c>
      <c r="F36" s="20">
        <v>2025</v>
      </c>
      <c r="G36" s="20">
        <v>64</v>
      </c>
      <c r="H36" s="11">
        <v>22271.339267920699</v>
      </c>
      <c r="I36" s="10">
        <v>2218148.70530253</v>
      </c>
      <c r="J36" s="33">
        <f t="shared" si="0"/>
        <v>1.0040507750756569E-2</v>
      </c>
      <c r="K36" s="33">
        <f t="shared" si="1"/>
        <v>9.9902701304696029E-3</v>
      </c>
      <c r="L36" s="33">
        <f t="shared" si="2"/>
        <v>0.9167534883118762</v>
      </c>
      <c r="M36" s="33">
        <f t="shared" si="3"/>
        <v>0.9075948733205903</v>
      </c>
    </row>
    <row r="37" spans="1:13" ht="27.6">
      <c r="A37" t="s">
        <v>164</v>
      </c>
      <c r="B37" t="s">
        <v>204</v>
      </c>
      <c r="C37" s="14" t="s">
        <v>206</v>
      </c>
      <c r="D37" t="s">
        <v>456</v>
      </c>
      <c r="E37" t="s">
        <v>474</v>
      </c>
      <c r="F37" s="20">
        <v>2025</v>
      </c>
      <c r="G37" s="20">
        <v>65</v>
      </c>
      <c r="H37" s="11">
        <v>23438.241492724101</v>
      </c>
      <c r="I37" s="10">
        <v>2089504.47083457</v>
      </c>
      <c r="J37" s="33">
        <f t="shared" si="0"/>
        <v>1.1217129142280621E-2</v>
      </c>
      <c r="K37" s="33">
        <f t="shared" si="1"/>
        <v>1.1154451721657632E-2</v>
      </c>
      <c r="L37" s="33">
        <f t="shared" si="2"/>
        <v>0.9075948733205903</v>
      </c>
      <c r="M37" s="33">
        <f t="shared" si="3"/>
        <v>0.8974711501233118</v>
      </c>
    </row>
    <row r="38" spans="1:13" ht="27.6">
      <c r="A38" t="s">
        <v>164</v>
      </c>
      <c r="B38" t="s">
        <v>204</v>
      </c>
      <c r="C38" s="14" t="s">
        <v>206</v>
      </c>
      <c r="D38" t="s">
        <v>456</v>
      </c>
      <c r="E38" t="s">
        <v>474</v>
      </c>
      <c r="F38" s="20">
        <v>2025</v>
      </c>
      <c r="G38" s="20">
        <v>66</v>
      </c>
      <c r="H38" s="11">
        <v>24126.781892882598</v>
      </c>
      <c r="I38" s="10">
        <v>1956080.13586195</v>
      </c>
      <c r="J38" s="33">
        <f t="shared" si="0"/>
        <v>1.2334250243920141E-2</v>
      </c>
      <c r="K38" s="33">
        <f t="shared" si="1"/>
        <v>1.2258495159973903E-2</v>
      </c>
      <c r="L38" s="33">
        <f t="shared" si="2"/>
        <v>0.8974711501233118</v>
      </c>
      <c r="M38" s="33">
        <f t="shared" si="3"/>
        <v>0.88646950437330896</v>
      </c>
    </row>
    <row r="39" spans="1:13" ht="27.6">
      <c r="A39" t="s">
        <v>164</v>
      </c>
      <c r="B39" t="s">
        <v>204</v>
      </c>
      <c r="C39" s="14" t="s">
        <v>206</v>
      </c>
      <c r="D39" t="s">
        <v>456</v>
      </c>
      <c r="E39" t="s">
        <v>474</v>
      </c>
      <c r="F39" s="20">
        <v>2025</v>
      </c>
      <c r="G39" s="20">
        <v>67</v>
      </c>
      <c r="H39" s="11">
        <v>20820.780548218499</v>
      </c>
      <c r="I39" s="10">
        <v>1821534.82128253</v>
      </c>
      <c r="J39" s="33">
        <f t="shared" si="0"/>
        <v>1.1430350002070634E-2</v>
      </c>
      <c r="K39" s="33">
        <f t="shared" si="1"/>
        <v>1.1365271743249306E-2</v>
      </c>
      <c r="L39" s="33">
        <f t="shared" si="2"/>
        <v>0.88646950437330896</v>
      </c>
      <c r="M39" s="33">
        <f t="shared" si="3"/>
        <v>0.87639453756400276</v>
      </c>
    </row>
    <row r="40" spans="1:13" ht="27.6">
      <c r="A40" t="s">
        <v>164</v>
      </c>
      <c r="B40" t="s">
        <v>204</v>
      </c>
      <c r="C40" s="14" t="s">
        <v>206</v>
      </c>
      <c r="D40" t="s">
        <v>456</v>
      </c>
      <c r="E40" t="s">
        <v>474</v>
      </c>
      <c r="F40" s="20">
        <v>2025</v>
      </c>
      <c r="G40" s="20">
        <v>68</v>
      </c>
      <c r="H40" s="11">
        <v>20444.7848920998</v>
      </c>
      <c r="I40" s="10">
        <v>1697547.8816679099</v>
      </c>
      <c r="J40" s="33">
        <f t="shared" si="0"/>
        <v>1.2043716181962399E-2</v>
      </c>
      <c r="K40" s="33">
        <f t="shared" si="1"/>
        <v>1.1971480916720401E-2</v>
      </c>
      <c r="L40" s="33">
        <f t="shared" si="2"/>
        <v>0.87639453756400276</v>
      </c>
      <c r="M40" s="33">
        <f t="shared" si="3"/>
        <v>0.86590279708203732</v>
      </c>
    </row>
    <row r="41" spans="1:13" ht="27.6">
      <c r="A41" t="s">
        <v>164</v>
      </c>
      <c r="B41" t="s">
        <v>204</v>
      </c>
      <c r="C41" s="14" t="s">
        <v>206</v>
      </c>
      <c r="D41" t="s">
        <v>456</v>
      </c>
      <c r="E41" t="s">
        <v>474</v>
      </c>
      <c r="F41" s="20">
        <v>2025</v>
      </c>
      <c r="G41" s="20">
        <v>69</v>
      </c>
      <c r="H41" s="11">
        <v>20115.647148754299</v>
      </c>
      <c r="I41" s="10">
        <v>1580975.5137741701</v>
      </c>
      <c r="J41" s="33">
        <f t="shared" si="0"/>
        <v>1.2723566540719784E-2</v>
      </c>
      <c r="K41" s="33">
        <f t="shared" si="1"/>
        <v>1.2642964179949923E-2</v>
      </c>
      <c r="L41" s="33">
        <f t="shared" si="2"/>
        <v>0.86590279708203732</v>
      </c>
      <c r="M41" s="33">
        <f t="shared" si="3"/>
        <v>0.85495521903521066</v>
      </c>
    </row>
    <row r="42" spans="1:13" ht="27.6">
      <c r="A42" t="s">
        <v>164</v>
      </c>
      <c r="B42" t="s">
        <v>204</v>
      </c>
      <c r="C42" s="14" t="s">
        <v>206</v>
      </c>
      <c r="D42" t="s">
        <v>456</v>
      </c>
      <c r="E42" t="s">
        <v>474</v>
      </c>
      <c r="F42" s="20">
        <v>2026</v>
      </c>
      <c r="G42" s="20">
        <v>30</v>
      </c>
      <c r="H42" s="11">
        <v>921.48052751610999</v>
      </c>
      <c r="I42" s="10">
        <v>4382720.6847421201</v>
      </c>
      <c r="J42" s="33">
        <f t="shared" si="0"/>
        <v>2.1025308108822135E-4</v>
      </c>
      <c r="K42" s="33">
        <f t="shared" si="1"/>
        <v>2.1023097945815916E-4</v>
      </c>
      <c r="L42" s="33">
        <f t="shared" si="2"/>
        <v>1</v>
      </c>
      <c r="M42" s="33">
        <f t="shared" si="3"/>
        <v>0.99978976902054184</v>
      </c>
    </row>
    <row r="43" spans="1:13" ht="27.6">
      <c r="A43" t="s">
        <v>164</v>
      </c>
      <c r="B43" t="s">
        <v>204</v>
      </c>
      <c r="C43" s="14" t="s">
        <v>206</v>
      </c>
      <c r="D43" t="s">
        <v>456</v>
      </c>
      <c r="E43" t="s">
        <v>474</v>
      </c>
      <c r="F43" s="20">
        <v>2026</v>
      </c>
      <c r="G43" s="20">
        <v>31</v>
      </c>
      <c r="H43" s="11">
        <v>1300.96056049047</v>
      </c>
      <c r="I43" s="10">
        <v>4319604.7020792998</v>
      </c>
      <c r="J43" s="33">
        <f t="shared" si="0"/>
        <v>3.0117583672974407E-4</v>
      </c>
      <c r="K43" s="33">
        <f t="shared" si="1"/>
        <v>3.0113048784019547E-4</v>
      </c>
      <c r="L43" s="33">
        <f t="shared" si="2"/>
        <v>0.99978976902054184</v>
      </c>
      <c r="M43" s="33">
        <f t="shared" si="3"/>
        <v>0.9994887018396591</v>
      </c>
    </row>
    <row r="44" spans="1:13" ht="27.6">
      <c r="A44" t="s">
        <v>164</v>
      </c>
      <c r="B44" t="s">
        <v>204</v>
      </c>
      <c r="C44" s="14" t="s">
        <v>206</v>
      </c>
      <c r="D44" t="s">
        <v>456</v>
      </c>
      <c r="E44" t="s">
        <v>474</v>
      </c>
      <c r="F44" s="20">
        <v>2026</v>
      </c>
      <c r="G44" s="20">
        <v>32</v>
      </c>
      <c r="H44" s="11">
        <v>1324.1828494896999</v>
      </c>
      <c r="I44" s="10">
        <v>4266455.7837115899</v>
      </c>
      <c r="J44" s="33">
        <f t="shared" si="0"/>
        <v>3.1037069563574174E-4</v>
      </c>
      <c r="K44" s="33">
        <f t="shared" si="1"/>
        <v>3.1032253563401113E-4</v>
      </c>
      <c r="L44" s="33">
        <f t="shared" si="2"/>
        <v>0.9994887018396591</v>
      </c>
      <c r="M44" s="33">
        <f t="shared" si="3"/>
        <v>0.99917853797136669</v>
      </c>
    </row>
    <row r="45" spans="1:13" ht="27.6">
      <c r="A45" t="s">
        <v>164</v>
      </c>
      <c r="B45" t="s">
        <v>204</v>
      </c>
      <c r="C45" s="14" t="s">
        <v>206</v>
      </c>
      <c r="D45" t="s">
        <v>456</v>
      </c>
      <c r="E45" t="s">
        <v>474</v>
      </c>
      <c r="F45" s="20">
        <v>2026</v>
      </c>
      <c r="G45" s="20">
        <v>33</v>
      </c>
      <c r="H45" s="11">
        <v>1384.1843925932701</v>
      </c>
      <c r="I45" s="10">
        <v>4216175.8797302702</v>
      </c>
      <c r="J45" s="33">
        <f t="shared" si="0"/>
        <v>3.2830328527040084E-4</v>
      </c>
      <c r="K45" s="33">
        <f t="shared" si="1"/>
        <v>3.2824939964393174E-4</v>
      </c>
      <c r="L45" s="33">
        <f t="shared" si="2"/>
        <v>0.99917853797136669</v>
      </c>
      <c r="M45" s="33">
        <f t="shared" si="3"/>
        <v>0.99885055821614044</v>
      </c>
    </row>
    <row r="46" spans="1:13" ht="27.6">
      <c r="A46" t="s">
        <v>164</v>
      </c>
      <c r="B46" t="s">
        <v>204</v>
      </c>
      <c r="C46" s="14" t="s">
        <v>206</v>
      </c>
      <c r="D46" t="s">
        <v>456</v>
      </c>
      <c r="E46" t="s">
        <v>474</v>
      </c>
      <c r="F46" s="20">
        <v>2026</v>
      </c>
      <c r="G46" s="20">
        <v>34</v>
      </c>
      <c r="H46" s="11">
        <v>1460.70596860772</v>
      </c>
      <c r="I46" s="10">
        <v>4201385.4768012799</v>
      </c>
      <c r="J46" s="33">
        <f t="shared" si="0"/>
        <v>3.4767244678529874E-4</v>
      </c>
      <c r="K46" s="33">
        <f t="shared" si="1"/>
        <v>3.4761201572375278E-4</v>
      </c>
      <c r="L46" s="33">
        <f t="shared" si="2"/>
        <v>0.99885055821614044</v>
      </c>
      <c r="M46" s="33">
        <f t="shared" si="3"/>
        <v>0.99850334576019217</v>
      </c>
    </row>
    <row r="47" spans="1:13" ht="27.6">
      <c r="A47" t="s">
        <v>164</v>
      </c>
      <c r="B47" t="s">
        <v>204</v>
      </c>
      <c r="C47" s="14" t="s">
        <v>206</v>
      </c>
      <c r="D47" t="s">
        <v>456</v>
      </c>
      <c r="E47" t="s">
        <v>474</v>
      </c>
      <c r="F47" s="20">
        <v>2026</v>
      </c>
      <c r="G47" s="20">
        <v>35</v>
      </c>
      <c r="H47" s="11">
        <v>1578.53783686512</v>
      </c>
      <c r="I47" s="10">
        <v>4181111.1197778201</v>
      </c>
      <c r="J47" s="33">
        <f t="shared" si="0"/>
        <v>3.7754027377990418E-4</v>
      </c>
      <c r="K47" s="33">
        <f t="shared" si="1"/>
        <v>3.7746901441881864E-4</v>
      </c>
      <c r="L47" s="33">
        <f t="shared" si="2"/>
        <v>0.99850334576019217</v>
      </c>
      <c r="M47" s="33">
        <f t="shared" si="3"/>
        <v>0.99812644168637421</v>
      </c>
    </row>
    <row r="48" spans="1:13" ht="27.6">
      <c r="A48" t="s">
        <v>164</v>
      </c>
      <c r="B48" t="s">
        <v>204</v>
      </c>
      <c r="C48" s="14" t="s">
        <v>206</v>
      </c>
      <c r="D48" t="s">
        <v>456</v>
      </c>
      <c r="E48" t="s">
        <v>474</v>
      </c>
      <c r="F48" s="20">
        <v>2026</v>
      </c>
      <c r="G48" s="20">
        <v>36</v>
      </c>
      <c r="H48" s="11">
        <v>2122.8547378334301</v>
      </c>
      <c r="I48" s="10">
        <v>4164574.1507378202</v>
      </c>
      <c r="J48" s="33">
        <f t="shared" si="0"/>
        <v>5.09741131024725E-4</v>
      </c>
      <c r="K48" s="33">
        <f t="shared" si="1"/>
        <v>5.096112350864157E-4</v>
      </c>
      <c r="L48" s="33">
        <f t="shared" si="2"/>
        <v>0.99812644168637421</v>
      </c>
      <c r="M48" s="33">
        <f t="shared" si="3"/>
        <v>0.99761778523765399</v>
      </c>
    </row>
    <row r="49" spans="1:13" ht="27.6">
      <c r="A49" t="s">
        <v>164</v>
      </c>
      <c r="B49" t="s">
        <v>204</v>
      </c>
      <c r="C49" s="14" t="s">
        <v>206</v>
      </c>
      <c r="D49" t="s">
        <v>456</v>
      </c>
      <c r="E49" t="s">
        <v>474</v>
      </c>
      <c r="F49" s="20">
        <v>2026</v>
      </c>
      <c r="G49" s="20">
        <v>37</v>
      </c>
      <c r="H49" s="11">
        <v>2335.1150222852598</v>
      </c>
      <c r="I49" s="10">
        <v>4171610.5175144202</v>
      </c>
      <c r="J49" s="33">
        <f t="shared" si="0"/>
        <v>5.5976343248760347E-4</v>
      </c>
      <c r="K49" s="33">
        <f t="shared" si="1"/>
        <v>5.5960679416555692E-4</v>
      </c>
      <c r="L49" s="33">
        <f t="shared" si="2"/>
        <v>0.99761778523765399</v>
      </c>
      <c r="M49" s="33">
        <f t="shared" si="3"/>
        <v>0.99705951154705463</v>
      </c>
    </row>
    <row r="50" spans="1:13" ht="27.6">
      <c r="A50" t="s">
        <v>164</v>
      </c>
      <c r="B50" t="s">
        <v>204</v>
      </c>
      <c r="C50" s="14" t="s">
        <v>206</v>
      </c>
      <c r="D50" t="s">
        <v>456</v>
      </c>
      <c r="E50" t="s">
        <v>474</v>
      </c>
      <c r="F50" s="20">
        <v>2026</v>
      </c>
      <c r="G50" s="20">
        <v>38</v>
      </c>
      <c r="H50" s="11">
        <v>2638.46707764453</v>
      </c>
      <c r="I50" s="10">
        <v>4132993.2030490302</v>
      </c>
      <c r="J50" s="33">
        <f t="shared" si="0"/>
        <v>6.3839134206609765E-4</v>
      </c>
      <c r="K50" s="33">
        <f t="shared" si="1"/>
        <v>6.3818761366840615E-4</v>
      </c>
      <c r="L50" s="33">
        <f t="shared" si="2"/>
        <v>0.99705951154705463</v>
      </c>
      <c r="M50" s="33">
        <f t="shared" si="3"/>
        <v>0.99642320051669508</v>
      </c>
    </row>
    <row r="51" spans="1:13" ht="27.6">
      <c r="A51" t="s">
        <v>164</v>
      </c>
      <c r="B51" t="s">
        <v>204</v>
      </c>
      <c r="C51" s="14" t="s">
        <v>206</v>
      </c>
      <c r="D51" t="s">
        <v>456</v>
      </c>
      <c r="E51" t="s">
        <v>474</v>
      </c>
      <c r="F51" s="20">
        <v>2026</v>
      </c>
      <c r="G51" s="20">
        <v>39</v>
      </c>
      <c r="H51" s="11">
        <v>2851.6316295983902</v>
      </c>
      <c r="I51" s="10">
        <v>4085756.02599061</v>
      </c>
      <c r="J51" s="33">
        <f t="shared" si="0"/>
        <v>6.9794466714565983E-4</v>
      </c>
      <c r="K51" s="33">
        <f t="shared" si="1"/>
        <v>6.9770116042111585E-4</v>
      </c>
      <c r="L51" s="33">
        <f t="shared" si="2"/>
        <v>0.99642320051669508</v>
      </c>
      <c r="M51" s="33">
        <f t="shared" si="3"/>
        <v>0.99572799489342412</v>
      </c>
    </row>
    <row r="52" spans="1:13" ht="27.6">
      <c r="A52" t="s">
        <v>164</v>
      </c>
      <c r="B52" t="s">
        <v>204</v>
      </c>
      <c r="C52" s="14" t="s">
        <v>206</v>
      </c>
      <c r="D52" t="s">
        <v>456</v>
      </c>
      <c r="E52" t="s">
        <v>474</v>
      </c>
      <c r="F52" s="20">
        <v>2026</v>
      </c>
      <c r="G52" s="20">
        <v>40</v>
      </c>
      <c r="H52" s="11">
        <v>3181.2437496224102</v>
      </c>
      <c r="I52" s="10">
        <v>4101297.9342499599</v>
      </c>
      <c r="J52" s="33">
        <f t="shared" si="0"/>
        <v>7.7566755710572197E-4</v>
      </c>
      <c r="K52" s="33">
        <f t="shared" si="1"/>
        <v>7.7536680479239894E-4</v>
      </c>
      <c r="L52" s="33">
        <f t="shared" si="2"/>
        <v>0.99572799489342412</v>
      </c>
      <c r="M52" s="33">
        <f t="shared" si="3"/>
        <v>0.99495594045958125</v>
      </c>
    </row>
    <row r="53" spans="1:13" ht="27.6">
      <c r="A53" t="s">
        <v>164</v>
      </c>
      <c r="B53" t="s">
        <v>204</v>
      </c>
      <c r="C53" s="14" t="s">
        <v>206</v>
      </c>
      <c r="D53" t="s">
        <v>456</v>
      </c>
      <c r="E53" t="s">
        <v>474</v>
      </c>
      <c r="F53" s="20">
        <v>2026</v>
      </c>
      <c r="G53" s="20">
        <v>41</v>
      </c>
      <c r="H53" s="11">
        <v>4333.32540383388</v>
      </c>
      <c r="I53" s="10">
        <v>4174690.8931197398</v>
      </c>
      <c r="J53" s="33">
        <f t="shared" si="0"/>
        <v>1.0379991033529175E-3</v>
      </c>
      <c r="K53" s="33">
        <f t="shared" si="1"/>
        <v>1.037460568632631E-3</v>
      </c>
      <c r="L53" s="33">
        <f t="shared" si="2"/>
        <v>0.99495594045958125</v>
      </c>
      <c r="M53" s="33">
        <f t="shared" si="3"/>
        <v>0.99392371290382764</v>
      </c>
    </row>
    <row r="54" spans="1:13" ht="27.6">
      <c r="A54" t="s">
        <v>164</v>
      </c>
      <c r="B54" t="s">
        <v>204</v>
      </c>
      <c r="C54" s="14" t="s">
        <v>206</v>
      </c>
      <c r="D54" t="s">
        <v>456</v>
      </c>
      <c r="E54" t="s">
        <v>474</v>
      </c>
      <c r="F54" s="20">
        <v>2026</v>
      </c>
      <c r="G54" s="20">
        <v>42</v>
      </c>
      <c r="H54" s="11">
        <v>4913.4809850436504</v>
      </c>
      <c r="I54" s="10">
        <v>4206485.88342488</v>
      </c>
      <c r="J54" s="33">
        <f t="shared" si="0"/>
        <v>1.1680726195717414E-3</v>
      </c>
      <c r="K54" s="33">
        <f t="shared" si="1"/>
        <v>1.167390688290415E-3</v>
      </c>
      <c r="L54" s="33">
        <f t="shared" si="2"/>
        <v>0.99392371290382764</v>
      </c>
      <c r="M54" s="33">
        <f t="shared" si="3"/>
        <v>0.99276341561651271</v>
      </c>
    </row>
    <row r="55" spans="1:13" ht="27.6">
      <c r="A55" t="s">
        <v>164</v>
      </c>
      <c r="B55" t="s">
        <v>204</v>
      </c>
      <c r="C55" s="14" t="s">
        <v>206</v>
      </c>
      <c r="D55" t="s">
        <v>456</v>
      </c>
      <c r="E55" t="s">
        <v>474</v>
      </c>
      <c r="F55" s="20">
        <v>2026</v>
      </c>
      <c r="G55" s="20">
        <v>43</v>
      </c>
      <c r="H55" s="11">
        <v>5315.2622509045204</v>
      </c>
      <c r="I55" s="10">
        <v>4178078.7273808699</v>
      </c>
      <c r="J55" s="33">
        <f t="shared" si="0"/>
        <v>1.2721785772180799E-3</v>
      </c>
      <c r="K55" s="33">
        <f t="shared" si="1"/>
        <v>1.271369701099867E-3</v>
      </c>
      <c r="L55" s="33">
        <f t="shared" si="2"/>
        <v>0.99276341561651271</v>
      </c>
      <c r="M55" s="33">
        <f t="shared" si="3"/>
        <v>0.99150124628953751</v>
      </c>
    </row>
    <row r="56" spans="1:13" ht="27.6">
      <c r="A56" t="s">
        <v>164</v>
      </c>
      <c r="B56" t="s">
        <v>204</v>
      </c>
      <c r="C56" s="14" t="s">
        <v>206</v>
      </c>
      <c r="D56" t="s">
        <v>456</v>
      </c>
      <c r="E56" t="s">
        <v>474</v>
      </c>
      <c r="F56" s="20">
        <v>2026</v>
      </c>
      <c r="G56" s="20">
        <v>44</v>
      </c>
      <c r="H56" s="11">
        <v>5397.0136156498002</v>
      </c>
      <c r="I56" s="10">
        <v>4124945.1165071502</v>
      </c>
      <c r="J56" s="33">
        <f t="shared" si="0"/>
        <v>1.3083843452976146E-3</v>
      </c>
      <c r="K56" s="33">
        <f t="shared" si="1"/>
        <v>1.3075287836752381E-3</v>
      </c>
      <c r="L56" s="33">
        <f t="shared" si="2"/>
        <v>0.99150124628953751</v>
      </c>
      <c r="M56" s="33">
        <f t="shared" si="3"/>
        <v>0.99020482987096403</v>
      </c>
    </row>
    <row r="57" spans="1:13" ht="27.6">
      <c r="A57" t="s">
        <v>164</v>
      </c>
      <c r="B57" t="s">
        <v>204</v>
      </c>
      <c r="C57" s="14" t="s">
        <v>206</v>
      </c>
      <c r="D57" t="s">
        <v>456</v>
      </c>
      <c r="E57" t="s">
        <v>474</v>
      </c>
      <c r="F57" s="20">
        <v>2026</v>
      </c>
      <c r="G57" s="20">
        <v>45</v>
      </c>
      <c r="H57" s="11">
        <v>5548.1973485224698</v>
      </c>
      <c r="I57" s="10">
        <v>4064604.3896963601</v>
      </c>
      <c r="J57" s="33">
        <f t="shared" si="0"/>
        <v>1.3650030400466451E-3</v>
      </c>
      <c r="K57" s="33">
        <f t="shared" si="1"/>
        <v>1.3640718471389368E-3</v>
      </c>
      <c r="L57" s="33">
        <f t="shared" si="2"/>
        <v>0.99020482987096403</v>
      </c>
      <c r="M57" s="33">
        <f t="shared" si="3"/>
        <v>0.98885411933963607</v>
      </c>
    </row>
    <row r="58" spans="1:13" ht="27.6">
      <c r="A58" t="s">
        <v>164</v>
      </c>
      <c r="B58" t="s">
        <v>204</v>
      </c>
      <c r="C58" s="14" t="s">
        <v>206</v>
      </c>
      <c r="D58" t="s">
        <v>456</v>
      </c>
      <c r="E58" t="s">
        <v>474</v>
      </c>
      <c r="F58" s="20">
        <v>2026</v>
      </c>
      <c r="G58" s="20">
        <v>46</v>
      </c>
      <c r="H58" s="11">
        <v>6607.0798750636504</v>
      </c>
      <c r="I58" s="10">
        <v>4009850.69818926</v>
      </c>
      <c r="J58" s="33">
        <f t="shared" si="0"/>
        <v>1.6477121898945586E-3</v>
      </c>
      <c r="K58" s="33">
        <f t="shared" si="1"/>
        <v>1.646355457434745E-3</v>
      </c>
      <c r="L58" s="33">
        <f t="shared" si="2"/>
        <v>0.98885411933963607</v>
      </c>
      <c r="M58" s="33">
        <f t="shared" si="3"/>
        <v>0.98722611396365445</v>
      </c>
    </row>
    <row r="59" spans="1:13" ht="27.6">
      <c r="A59" t="s">
        <v>164</v>
      </c>
      <c r="B59" t="s">
        <v>204</v>
      </c>
      <c r="C59" s="14" t="s">
        <v>206</v>
      </c>
      <c r="D59" t="s">
        <v>456</v>
      </c>
      <c r="E59" t="s">
        <v>474</v>
      </c>
      <c r="F59" s="20">
        <v>2026</v>
      </c>
      <c r="G59" s="20">
        <v>47</v>
      </c>
      <c r="H59" s="11">
        <v>6903.8967910395004</v>
      </c>
      <c r="I59" s="10">
        <v>3941798.6500215302</v>
      </c>
      <c r="J59" s="33">
        <f t="shared" si="0"/>
        <v>1.7514585101909737E-3</v>
      </c>
      <c r="K59" s="33">
        <f t="shared" si="1"/>
        <v>1.7499256018069786E-3</v>
      </c>
      <c r="L59" s="33">
        <f t="shared" si="2"/>
        <v>0.98722611396365445</v>
      </c>
      <c r="M59" s="33">
        <f t="shared" si="3"/>
        <v>0.98549854171205709</v>
      </c>
    </row>
    <row r="60" spans="1:13" ht="27.6">
      <c r="A60" t="s">
        <v>164</v>
      </c>
      <c r="B60" t="s">
        <v>204</v>
      </c>
      <c r="C60" s="14" t="s">
        <v>206</v>
      </c>
      <c r="D60" t="s">
        <v>456</v>
      </c>
      <c r="E60" t="s">
        <v>474</v>
      </c>
      <c r="F60" s="20">
        <v>2026</v>
      </c>
      <c r="G60" s="20">
        <v>48</v>
      </c>
      <c r="H60" s="11">
        <v>7281.5689786932298</v>
      </c>
      <c r="I60" s="10">
        <v>3849275.4894583998</v>
      </c>
      <c r="J60" s="33">
        <f t="shared" si="0"/>
        <v>1.8916726014114827E-3</v>
      </c>
      <c r="K60" s="33">
        <f t="shared" si="1"/>
        <v>1.8898845164642131E-3</v>
      </c>
      <c r="L60" s="33">
        <f t="shared" si="2"/>
        <v>0.98549854171205709</v>
      </c>
      <c r="M60" s="33">
        <f t="shared" si="3"/>
        <v>0.98363606327707742</v>
      </c>
    </row>
    <row r="61" spans="1:13" ht="27.6">
      <c r="A61" t="s">
        <v>164</v>
      </c>
      <c r="B61" t="s">
        <v>204</v>
      </c>
      <c r="C61" s="14" t="s">
        <v>206</v>
      </c>
      <c r="D61" t="s">
        <v>456</v>
      </c>
      <c r="E61" t="s">
        <v>474</v>
      </c>
      <c r="F61" s="20">
        <v>2026</v>
      </c>
      <c r="G61" s="20">
        <v>49</v>
      </c>
      <c r="H61" s="11">
        <v>7463.5145274248698</v>
      </c>
      <c r="I61" s="10">
        <v>3760865.1690847599</v>
      </c>
      <c r="J61" s="33">
        <f t="shared" si="0"/>
        <v>1.9845206333842548E-3</v>
      </c>
      <c r="K61" s="33">
        <f t="shared" si="1"/>
        <v>1.9825527742797222E-3</v>
      </c>
      <c r="L61" s="33">
        <f t="shared" si="2"/>
        <v>0.98363606327707742</v>
      </c>
      <c r="M61" s="33">
        <f t="shared" si="3"/>
        <v>0.98168595287094584</v>
      </c>
    </row>
    <row r="62" spans="1:13" ht="27.6">
      <c r="A62" t="s">
        <v>164</v>
      </c>
      <c r="B62" t="s">
        <v>204</v>
      </c>
      <c r="C62" s="14" t="s">
        <v>206</v>
      </c>
      <c r="D62" t="s">
        <v>456</v>
      </c>
      <c r="E62" t="s">
        <v>474</v>
      </c>
      <c r="F62" s="20">
        <v>2026</v>
      </c>
      <c r="G62" s="20">
        <v>50</v>
      </c>
      <c r="H62" s="11">
        <v>7869.7623681184796</v>
      </c>
      <c r="I62" s="10">
        <v>3688482.0781312799</v>
      </c>
      <c r="J62" s="33">
        <f t="shared" si="0"/>
        <v>2.1336046106276837E-3</v>
      </c>
      <c r="K62" s="33">
        <f t="shared" si="1"/>
        <v>2.1313300942376046E-3</v>
      </c>
      <c r="L62" s="33">
        <f t="shared" si="2"/>
        <v>0.98168595287094584</v>
      </c>
      <c r="M62" s="33">
        <f t="shared" si="3"/>
        <v>0.97959365605650173</v>
      </c>
    </row>
    <row r="63" spans="1:13" ht="27.6">
      <c r="A63" t="s">
        <v>164</v>
      </c>
      <c r="B63" t="s">
        <v>204</v>
      </c>
      <c r="C63" s="14" t="s">
        <v>206</v>
      </c>
      <c r="D63" t="s">
        <v>456</v>
      </c>
      <c r="E63" t="s">
        <v>474</v>
      </c>
      <c r="F63" s="20">
        <v>2026</v>
      </c>
      <c r="G63" s="20">
        <v>51</v>
      </c>
      <c r="H63" s="11">
        <v>8759.3588219105204</v>
      </c>
      <c r="I63" s="10">
        <v>3603422.4386088802</v>
      </c>
      <c r="J63" s="33">
        <f t="shared" si="0"/>
        <v>2.4308442796099465E-3</v>
      </c>
      <c r="K63" s="33">
        <f t="shared" si="1"/>
        <v>2.4278921701780254E-3</v>
      </c>
      <c r="L63" s="33">
        <f t="shared" si="2"/>
        <v>0.97959365605650173</v>
      </c>
      <c r="M63" s="33">
        <f t="shared" si="3"/>
        <v>0.97721530828900605</v>
      </c>
    </row>
    <row r="64" spans="1:13" ht="27.6">
      <c r="A64" t="s">
        <v>164</v>
      </c>
      <c r="B64" t="s">
        <v>204</v>
      </c>
      <c r="C64" s="14" t="s">
        <v>206</v>
      </c>
      <c r="D64" t="s">
        <v>456</v>
      </c>
      <c r="E64" t="s">
        <v>474</v>
      </c>
      <c r="F64" s="20">
        <v>2026</v>
      </c>
      <c r="G64" s="20">
        <v>52</v>
      </c>
      <c r="H64" s="11">
        <v>9315.1967357609301</v>
      </c>
      <c r="I64" s="10">
        <v>3534552.4196641501</v>
      </c>
      <c r="J64" s="33">
        <f t="shared" si="0"/>
        <v>2.6354671340950296E-3</v>
      </c>
      <c r="K64" s="33">
        <f t="shared" si="1"/>
        <v>2.6319973394335339E-3</v>
      </c>
      <c r="L64" s="33">
        <f t="shared" si="2"/>
        <v>0.97721530828900605</v>
      </c>
      <c r="M64" s="33">
        <f t="shared" si="3"/>
        <v>0.97464328019753566</v>
      </c>
    </row>
    <row r="65" spans="1:13" ht="27.6">
      <c r="A65" t="s">
        <v>164</v>
      </c>
      <c r="B65" t="s">
        <v>204</v>
      </c>
      <c r="C65" s="14" t="s">
        <v>206</v>
      </c>
      <c r="D65" t="s">
        <v>456</v>
      </c>
      <c r="E65" t="s">
        <v>474</v>
      </c>
      <c r="F65" s="20">
        <v>2026</v>
      </c>
      <c r="G65" s="20">
        <v>53</v>
      </c>
      <c r="H65" s="11">
        <v>10184.3981624752</v>
      </c>
      <c r="I65" s="10">
        <v>3466820.1760089099</v>
      </c>
      <c r="J65" s="33">
        <f t="shared" si="0"/>
        <v>2.9376770773844214E-3</v>
      </c>
      <c r="K65" s="33">
        <f t="shared" si="1"/>
        <v>2.9333663263103604E-3</v>
      </c>
      <c r="L65" s="33">
        <f t="shared" si="2"/>
        <v>0.97464328019753566</v>
      </c>
      <c r="M65" s="33">
        <f t="shared" si="3"/>
        <v>0.97178429441923952</v>
      </c>
    </row>
    <row r="66" spans="1:13" ht="27.6">
      <c r="A66" t="s">
        <v>164</v>
      </c>
      <c r="B66" t="s">
        <v>204</v>
      </c>
      <c r="C66" s="14" t="s">
        <v>206</v>
      </c>
      <c r="D66" t="s">
        <v>456</v>
      </c>
      <c r="E66" t="s">
        <v>474</v>
      </c>
      <c r="F66" s="20">
        <v>2026</v>
      </c>
      <c r="G66" s="20">
        <v>54</v>
      </c>
      <c r="H66" s="11">
        <v>11014.6914501055</v>
      </c>
      <c r="I66" s="10">
        <v>3377075.6806735001</v>
      </c>
      <c r="J66" s="33">
        <f t="shared" ref="J66:J129" si="4">IF(I66&gt;0,H66/I66,0)</f>
        <v>3.2616063398107822E-3</v>
      </c>
      <c r="K66" s="33">
        <f t="shared" ref="K66:K129" si="5">1-EXP(-J66)</f>
        <v>3.2562930800098533E-3</v>
      </c>
      <c r="L66" s="33">
        <f t="shared" ref="L66:L129" si="6">IF(G66=30,1,M65)</f>
        <v>0.97178429441923952</v>
      </c>
      <c r="M66" s="33">
        <f t="shared" ref="M66:M129" si="7">L66*(1-K66)</f>
        <v>0.96861987994605991</v>
      </c>
    </row>
    <row r="67" spans="1:13" ht="27.6">
      <c r="A67" t="s">
        <v>164</v>
      </c>
      <c r="B67" t="s">
        <v>204</v>
      </c>
      <c r="C67" s="14" t="s">
        <v>206</v>
      </c>
      <c r="D67" t="s">
        <v>456</v>
      </c>
      <c r="E67" t="s">
        <v>474</v>
      </c>
      <c r="F67" s="20">
        <v>2026</v>
      </c>
      <c r="G67" s="20">
        <v>55</v>
      </c>
      <c r="H67" s="11">
        <v>11851.427356148801</v>
      </c>
      <c r="I67" s="10">
        <v>3298016.2836388401</v>
      </c>
      <c r="J67" s="33">
        <f t="shared" si="4"/>
        <v>3.593501771032077E-3</v>
      </c>
      <c r="K67" s="33">
        <f t="shared" si="5"/>
        <v>3.5870528705672644E-3</v>
      </c>
      <c r="L67" s="33">
        <f t="shared" si="6"/>
        <v>0.96861987994605991</v>
      </c>
      <c r="M67" s="33">
        <f t="shared" si="7"/>
        <v>0.96514538922521087</v>
      </c>
    </row>
    <row r="68" spans="1:13" ht="27.6">
      <c r="A68" t="s">
        <v>164</v>
      </c>
      <c r="B68" t="s">
        <v>204</v>
      </c>
      <c r="C68" s="14" t="s">
        <v>206</v>
      </c>
      <c r="D68" t="s">
        <v>456</v>
      </c>
      <c r="E68" t="s">
        <v>474</v>
      </c>
      <c r="F68" s="20">
        <v>2026</v>
      </c>
      <c r="G68" s="20">
        <v>56</v>
      </c>
      <c r="H68" s="11">
        <v>12927.307978737001</v>
      </c>
      <c r="I68" s="10">
        <v>3216647.9930529101</v>
      </c>
      <c r="J68" s="33">
        <f t="shared" si="4"/>
        <v>4.0188755520207649E-3</v>
      </c>
      <c r="K68" s="33">
        <f t="shared" si="5"/>
        <v>4.0108106791935105E-3</v>
      </c>
      <c r="L68" s="33">
        <f t="shared" si="6"/>
        <v>0.96514538922521087</v>
      </c>
      <c r="M68" s="33">
        <f t="shared" si="7"/>
        <v>0.96127437379113201</v>
      </c>
    </row>
    <row r="69" spans="1:13" ht="27.6">
      <c r="A69" t="s">
        <v>164</v>
      </c>
      <c r="B69" t="s">
        <v>204</v>
      </c>
      <c r="C69" s="14" t="s">
        <v>206</v>
      </c>
      <c r="D69" t="s">
        <v>456</v>
      </c>
      <c r="E69" t="s">
        <v>474</v>
      </c>
      <c r="F69" s="20">
        <v>2026</v>
      </c>
      <c r="G69" s="20">
        <v>57</v>
      </c>
      <c r="H69" s="11">
        <v>13846.054722349199</v>
      </c>
      <c r="I69" s="10">
        <v>3119233.31002719</v>
      </c>
      <c r="J69" s="33">
        <f t="shared" si="4"/>
        <v>4.4389288476239389E-3</v>
      </c>
      <c r="K69" s="33">
        <f t="shared" si="5"/>
        <v>4.4290913643124652E-3</v>
      </c>
      <c r="L69" s="33">
        <f t="shared" si="6"/>
        <v>0.96127437379113201</v>
      </c>
      <c r="M69" s="33">
        <f t="shared" si="7"/>
        <v>0.95701680176343884</v>
      </c>
    </row>
    <row r="70" spans="1:13" ht="27.6">
      <c r="A70" t="s">
        <v>164</v>
      </c>
      <c r="B70" t="s">
        <v>204</v>
      </c>
      <c r="C70" s="14" t="s">
        <v>206</v>
      </c>
      <c r="D70" t="s">
        <v>456</v>
      </c>
      <c r="E70" t="s">
        <v>474</v>
      </c>
      <c r="F70" s="20">
        <v>2026</v>
      </c>
      <c r="G70" s="20">
        <v>58</v>
      </c>
      <c r="H70" s="11">
        <v>14947.946797881799</v>
      </c>
      <c r="I70" s="10">
        <v>3015150.5668734801</v>
      </c>
      <c r="J70" s="33">
        <f t="shared" si="4"/>
        <v>4.9576120549700677E-3</v>
      </c>
      <c r="K70" s="33">
        <f t="shared" si="5"/>
        <v>4.9453433791446511E-3</v>
      </c>
      <c r="L70" s="33">
        <f t="shared" si="6"/>
        <v>0.95701680176343884</v>
      </c>
      <c r="M70" s="33">
        <f t="shared" si="7"/>
        <v>0.95228402505910781</v>
      </c>
    </row>
    <row r="71" spans="1:13" ht="27.6">
      <c r="A71" t="s">
        <v>164</v>
      </c>
      <c r="B71" t="s">
        <v>204</v>
      </c>
      <c r="C71" s="14" t="s">
        <v>206</v>
      </c>
      <c r="D71" t="s">
        <v>456</v>
      </c>
      <c r="E71" t="s">
        <v>474</v>
      </c>
      <c r="F71" s="20">
        <v>2026</v>
      </c>
      <c r="G71" s="20">
        <v>59</v>
      </c>
      <c r="H71" s="11">
        <v>15495.490171207601</v>
      </c>
      <c r="I71" s="10">
        <v>2913103.1873548301</v>
      </c>
      <c r="J71" s="33">
        <f t="shared" si="4"/>
        <v>5.3192383429705725E-3</v>
      </c>
      <c r="K71" s="33">
        <f t="shared" si="5"/>
        <v>5.3051162453922052E-3</v>
      </c>
      <c r="L71" s="33">
        <f t="shared" si="6"/>
        <v>0.95228402505910781</v>
      </c>
      <c r="M71" s="33">
        <f t="shared" si="7"/>
        <v>0.94723204760753921</v>
      </c>
    </row>
    <row r="72" spans="1:13" ht="27.6">
      <c r="A72" t="s">
        <v>164</v>
      </c>
      <c r="B72" t="s">
        <v>204</v>
      </c>
      <c r="C72" s="14" t="s">
        <v>206</v>
      </c>
      <c r="D72" t="s">
        <v>456</v>
      </c>
      <c r="E72" t="s">
        <v>474</v>
      </c>
      <c r="F72" s="20">
        <v>2026</v>
      </c>
      <c r="G72" s="20">
        <v>60</v>
      </c>
      <c r="H72" s="11">
        <v>16266.7055872493</v>
      </c>
      <c r="I72" s="10">
        <v>2798514.85427916</v>
      </c>
      <c r="J72" s="33">
        <f t="shared" si="4"/>
        <v>5.8126207771869304E-3</v>
      </c>
      <c r="K72" s="33">
        <f t="shared" si="5"/>
        <v>5.7957601809390802E-3</v>
      </c>
      <c r="L72" s="33">
        <f t="shared" si="6"/>
        <v>0.94723204760753921</v>
      </c>
      <c r="M72" s="33">
        <f t="shared" si="7"/>
        <v>0.94174211782390604</v>
      </c>
    </row>
    <row r="73" spans="1:13" ht="27.6">
      <c r="A73" t="s">
        <v>164</v>
      </c>
      <c r="B73" t="s">
        <v>204</v>
      </c>
      <c r="C73" s="14" t="s">
        <v>206</v>
      </c>
      <c r="D73" t="s">
        <v>456</v>
      </c>
      <c r="E73" t="s">
        <v>474</v>
      </c>
      <c r="F73" s="20">
        <v>2026</v>
      </c>
      <c r="G73" s="20">
        <v>61</v>
      </c>
      <c r="H73" s="11">
        <v>17584.353504355298</v>
      </c>
      <c r="I73" s="10">
        <v>2671395.75590517</v>
      </c>
      <c r="J73" s="33">
        <f t="shared" si="4"/>
        <v>6.5824591753149107E-3</v>
      </c>
      <c r="K73" s="33">
        <f t="shared" si="5"/>
        <v>6.5608422477714257E-3</v>
      </c>
      <c r="L73" s="33">
        <f t="shared" si="6"/>
        <v>0.94174211782390604</v>
      </c>
      <c r="M73" s="33">
        <f t="shared" si="7"/>
        <v>0.93556349635078118</v>
      </c>
    </row>
    <row r="74" spans="1:13" ht="27.6">
      <c r="A74" t="s">
        <v>164</v>
      </c>
      <c r="B74" t="s">
        <v>204</v>
      </c>
      <c r="C74" s="14" t="s">
        <v>206</v>
      </c>
      <c r="D74" t="s">
        <v>456</v>
      </c>
      <c r="E74" t="s">
        <v>474</v>
      </c>
      <c r="F74" s="20">
        <v>2026</v>
      </c>
      <c r="G74" s="20">
        <v>62</v>
      </c>
      <c r="H74" s="11">
        <v>18507.328455581901</v>
      </c>
      <c r="I74" s="10">
        <v>2545899.3032479002</v>
      </c>
      <c r="J74" s="33">
        <f t="shared" si="4"/>
        <v>7.2694660122540593E-3</v>
      </c>
      <c r="K74" s="33">
        <f t="shared" si="5"/>
        <v>7.2431073539994673E-3</v>
      </c>
      <c r="L74" s="33">
        <f t="shared" si="6"/>
        <v>0.93556349635078118</v>
      </c>
      <c r="M74" s="33">
        <f t="shared" si="7"/>
        <v>0.92878710951022936</v>
      </c>
    </row>
    <row r="75" spans="1:13" ht="27.6">
      <c r="A75" t="s">
        <v>164</v>
      </c>
      <c r="B75" t="s">
        <v>204</v>
      </c>
      <c r="C75" s="14" t="s">
        <v>206</v>
      </c>
      <c r="D75" t="s">
        <v>456</v>
      </c>
      <c r="E75" t="s">
        <v>474</v>
      </c>
      <c r="F75" s="20">
        <v>2026</v>
      </c>
      <c r="G75" s="20">
        <v>63</v>
      </c>
      <c r="H75" s="11">
        <v>19425.5613067296</v>
      </c>
      <c r="I75" s="10">
        <v>2420908.6322728298</v>
      </c>
      <c r="J75" s="33">
        <f t="shared" si="4"/>
        <v>8.0240786652457166E-3</v>
      </c>
      <c r="K75" s="33">
        <f t="shared" si="5"/>
        <v>7.9919716797509643E-3</v>
      </c>
      <c r="L75" s="33">
        <f t="shared" si="6"/>
        <v>0.92878710951022936</v>
      </c>
      <c r="M75" s="33">
        <f t="shared" si="7"/>
        <v>0.92136426923450587</v>
      </c>
    </row>
    <row r="76" spans="1:13" ht="27.6">
      <c r="A76" t="s">
        <v>164</v>
      </c>
      <c r="B76" t="s">
        <v>204</v>
      </c>
      <c r="C76" s="14" t="s">
        <v>206</v>
      </c>
      <c r="D76" t="s">
        <v>456</v>
      </c>
      <c r="E76" t="s">
        <v>474</v>
      </c>
      <c r="F76" s="20">
        <v>2026</v>
      </c>
      <c r="G76" s="20">
        <v>64</v>
      </c>
      <c r="H76" s="11">
        <v>20704.243260260901</v>
      </c>
      <c r="I76" s="10">
        <v>2295992.0445635198</v>
      </c>
      <c r="J76" s="33">
        <f t="shared" si="4"/>
        <v>9.0175587974203487E-3</v>
      </c>
      <c r="K76" s="33">
        <f t="shared" si="5"/>
        <v>8.9770225515889424E-3</v>
      </c>
      <c r="L76" s="33">
        <f t="shared" si="6"/>
        <v>0.92136426923450587</v>
      </c>
      <c r="M76" s="33">
        <f t="shared" si="7"/>
        <v>0.91309316141135943</v>
      </c>
    </row>
    <row r="77" spans="1:13" ht="27.6">
      <c r="A77" t="s">
        <v>164</v>
      </c>
      <c r="B77" t="s">
        <v>204</v>
      </c>
      <c r="C77" s="14" t="s">
        <v>206</v>
      </c>
      <c r="D77" t="s">
        <v>456</v>
      </c>
      <c r="E77" t="s">
        <v>474</v>
      </c>
      <c r="F77" s="20">
        <v>2026</v>
      </c>
      <c r="G77" s="20">
        <v>65</v>
      </c>
      <c r="H77" s="11">
        <v>21613.438086197701</v>
      </c>
      <c r="I77" s="10">
        <v>2169761.6213844498</v>
      </c>
      <c r="J77" s="33">
        <f t="shared" si="4"/>
        <v>9.9612039742904626E-3</v>
      </c>
      <c r="K77" s="33">
        <f t="shared" si="5"/>
        <v>9.9117555069407892E-3</v>
      </c>
      <c r="L77" s="33">
        <f t="shared" si="6"/>
        <v>0.91309316141135943</v>
      </c>
      <c r="M77" s="33">
        <f t="shared" si="7"/>
        <v>0.90404280524039038</v>
      </c>
    </row>
    <row r="78" spans="1:13" ht="27.6">
      <c r="A78" t="s">
        <v>164</v>
      </c>
      <c r="B78" t="s">
        <v>204</v>
      </c>
      <c r="C78" s="14" t="s">
        <v>206</v>
      </c>
      <c r="D78" t="s">
        <v>456</v>
      </c>
      <c r="E78" t="s">
        <v>474</v>
      </c>
      <c r="F78" s="20">
        <v>2026</v>
      </c>
      <c r="G78" s="20">
        <v>66</v>
      </c>
      <c r="H78" s="11">
        <v>22001.9111235991</v>
      </c>
      <c r="I78" s="10">
        <v>2039116.6076837999</v>
      </c>
      <c r="J78" s="33">
        <f t="shared" si="4"/>
        <v>1.0789922969923099E-2</v>
      </c>
      <c r="K78" s="33">
        <f t="shared" si="5"/>
        <v>1.0731920552389362E-2</v>
      </c>
      <c r="L78" s="33">
        <f t="shared" si="6"/>
        <v>0.90404280524039038</v>
      </c>
      <c r="M78" s="33">
        <f t="shared" si="7"/>
        <v>0.89434068967859126</v>
      </c>
    </row>
    <row r="79" spans="1:13" ht="27.6">
      <c r="A79" t="s">
        <v>164</v>
      </c>
      <c r="B79" t="s">
        <v>204</v>
      </c>
      <c r="C79" s="14" t="s">
        <v>206</v>
      </c>
      <c r="D79" t="s">
        <v>456</v>
      </c>
      <c r="E79" t="s">
        <v>474</v>
      </c>
      <c r="F79" s="20">
        <v>2026</v>
      </c>
      <c r="G79" s="20">
        <v>67</v>
      </c>
      <c r="H79" s="11">
        <v>22659.005755500901</v>
      </c>
      <c r="I79" s="10">
        <v>1903872.08389444</v>
      </c>
      <c r="J79" s="33">
        <f t="shared" si="4"/>
        <v>1.1901537895944709E-2</v>
      </c>
      <c r="K79" s="33">
        <f t="shared" si="5"/>
        <v>1.1830994728534439E-2</v>
      </c>
      <c r="L79" s="33">
        <f t="shared" si="6"/>
        <v>0.89434068967859126</v>
      </c>
      <c r="M79" s="33">
        <f t="shared" si="7"/>
        <v>0.88375974969349003</v>
      </c>
    </row>
    <row r="80" spans="1:13" ht="27.6">
      <c r="A80" t="s">
        <v>164</v>
      </c>
      <c r="B80" t="s">
        <v>204</v>
      </c>
      <c r="C80" s="14" t="s">
        <v>206</v>
      </c>
      <c r="D80" t="s">
        <v>456</v>
      </c>
      <c r="E80" t="s">
        <v>474</v>
      </c>
      <c r="F80" s="20">
        <v>2026</v>
      </c>
      <c r="G80" s="20">
        <v>68</v>
      </c>
      <c r="H80" s="11">
        <v>20952.891097474399</v>
      </c>
      <c r="I80" s="10">
        <v>1772127.3459622201</v>
      </c>
      <c r="J80" s="33">
        <f t="shared" si="4"/>
        <v>1.1823580932383565E-2</v>
      </c>
      <c r="K80" s="33">
        <f t="shared" si="5"/>
        <v>1.175395707062632E-2</v>
      </c>
      <c r="L80" s="33">
        <f t="shared" si="6"/>
        <v>0.88375974969349003</v>
      </c>
      <c r="M80" s="33">
        <f t="shared" si="7"/>
        <v>0.8733720755348453</v>
      </c>
    </row>
    <row r="81" spans="1:13" ht="27.6">
      <c r="A81" t="s">
        <v>164</v>
      </c>
      <c r="B81" t="s">
        <v>204</v>
      </c>
      <c r="C81" s="14" t="s">
        <v>206</v>
      </c>
      <c r="D81" t="s">
        <v>456</v>
      </c>
      <c r="E81" t="s">
        <v>474</v>
      </c>
      <c r="F81" s="20">
        <v>2026</v>
      </c>
      <c r="G81" s="20">
        <v>69</v>
      </c>
      <c r="H81" s="11">
        <v>20158.7127197388</v>
      </c>
      <c r="I81" s="10">
        <v>1647966.3614979901</v>
      </c>
      <c r="J81" s="33">
        <f t="shared" si="4"/>
        <v>1.2232478277902874E-2</v>
      </c>
      <c r="K81" s="33">
        <f t="shared" si="5"/>
        <v>1.2157965649653324E-2</v>
      </c>
      <c r="L81" s="33">
        <f t="shared" si="6"/>
        <v>0.8733720755348453</v>
      </c>
      <c r="M81" s="33">
        <f t="shared" si="7"/>
        <v>0.86275364784112618</v>
      </c>
    </row>
    <row r="82" spans="1:13" ht="27.6">
      <c r="A82" t="s">
        <v>164</v>
      </c>
      <c r="B82" t="s">
        <v>204</v>
      </c>
      <c r="C82" s="14" t="s">
        <v>206</v>
      </c>
      <c r="D82" t="s">
        <v>456</v>
      </c>
      <c r="E82" t="s">
        <v>474</v>
      </c>
      <c r="F82" s="20">
        <v>2027</v>
      </c>
      <c r="G82" s="20">
        <v>30</v>
      </c>
      <c r="H82" s="11">
        <v>921.94783026190998</v>
      </c>
      <c r="I82" s="10">
        <v>4437767.1083891196</v>
      </c>
      <c r="J82" s="33">
        <f t="shared" si="4"/>
        <v>2.0775038611626714E-4</v>
      </c>
      <c r="K82" s="33">
        <f t="shared" si="5"/>
        <v>2.0772880749919675E-4</v>
      </c>
      <c r="L82" s="33">
        <f t="shared" si="6"/>
        <v>1</v>
      </c>
      <c r="M82" s="33">
        <f t="shared" si="7"/>
        <v>0.9997922711925008</v>
      </c>
    </row>
    <row r="83" spans="1:13" ht="27.6">
      <c r="A83" t="s">
        <v>164</v>
      </c>
      <c r="B83" t="s">
        <v>204</v>
      </c>
      <c r="C83" s="14" t="s">
        <v>206</v>
      </c>
      <c r="D83" t="s">
        <v>456</v>
      </c>
      <c r="E83" t="s">
        <v>474</v>
      </c>
      <c r="F83" s="20">
        <v>2027</v>
      </c>
      <c r="G83" s="20">
        <v>31</v>
      </c>
      <c r="H83" s="11">
        <v>1303.61270969885</v>
      </c>
      <c r="I83" s="10">
        <v>4376375.1504337201</v>
      </c>
      <c r="J83" s="33">
        <f t="shared" si="4"/>
        <v>2.9787499126295323E-4</v>
      </c>
      <c r="K83" s="33">
        <f t="shared" si="5"/>
        <v>2.9783063091248785E-4</v>
      </c>
      <c r="L83" s="33">
        <f t="shared" si="6"/>
        <v>0.9997922711925008</v>
      </c>
      <c r="M83" s="33">
        <f t="shared" si="7"/>
        <v>0.99949450242959015</v>
      </c>
    </row>
    <row r="84" spans="1:13" ht="27.6">
      <c r="A84" t="s">
        <v>164</v>
      </c>
      <c r="B84" t="s">
        <v>204</v>
      </c>
      <c r="C84" s="14" t="s">
        <v>206</v>
      </c>
      <c r="D84" t="s">
        <v>456</v>
      </c>
      <c r="E84" t="s">
        <v>474</v>
      </c>
      <c r="F84" s="20">
        <v>2027</v>
      </c>
      <c r="G84" s="20">
        <v>32</v>
      </c>
      <c r="H84" s="11">
        <v>1314.41764160291</v>
      </c>
      <c r="I84" s="10">
        <v>4313218.5663016904</v>
      </c>
      <c r="J84" s="33">
        <f t="shared" si="4"/>
        <v>3.0474171929801815E-4</v>
      </c>
      <c r="K84" s="33">
        <f t="shared" si="5"/>
        <v>3.0469529025667352E-4</v>
      </c>
      <c r="L84" s="33">
        <f t="shared" si="6"/>
        <v>0.99949450242959015</v>
      </c>
      <c r="M84" s="33">
        <f t="shared" si="7"/>
        <v>0.99918996116206238</v>
      </c>
    </row>
    <row r="85" spans="1:13" ht="27.6">
      <c r="A85" t="s">
        <v>164</v>
      </c>
      <c r="B85" t="s">
        <v>204</v>
      </c>
      <c r="C85" s="14" t="s">
        <v>206</v>
      </c>
      <c r="D85" t="s">
        <v>456</v>
      </c>
      <c r="E85" t="s">
        <v>474</v>
      </c>
      <c r="F85" s="20">
        <v>2027</v>
      </c>
      <c r="G85" s="20">
        <v>33</v>
      </c>
      <c r="H85" s="11">
        <v>1358.5648234390201</v>
      </c>
      <c r="I85" s="10">
        <v>4259905.7045940198</v>
      </c>
      <c r="J85" s="33">
        <f t="shared" si="4"/>
        <v>3.1891898967948985E-4</v>
      </c>
      <c r="K85" s="33">
        <f t="shared" si="5"/>
        <v>3.1886814042425549E-4</v>
      </c>
      <c r="L85" s="33">
        <f t="shared" si="6"/>
        <v>0.99918996116206238</v>
      </c>
      <c r="M85" s="33">
        <f t="shared" si="7"/>
        <v>0.99887135131721605</v>
      </c>
    </row>
    <row r="86" spans="1:13" ht="27.6">
      <c r="A86" t="s">
        <v>164</v>
      </c>
      <c r="B86" t="s">
        <v>204</v>
      </c>
      <c r="C86" s="14" t="s">
        <v>206</v>
      </c>
      <c r="D86" t="s">
        <v>456</v>
      </c>
      <c r="E86" t="s">
        <v>474</v>
      </c>
      <c r="F86" s="20">
        <v>2027</v>
      </c>
      <c r="G86" s="20">
        <v>34</v>
      </c>
      <c r="H86" s="11">
        <v>1425.71093789223</v>
      </c>
      <c r="I86" s="10">
        <v>4209388.7027126802</v>
      </c>
      <c r="J86" s="33">
        <f t="shared" si="4"/>
        <v>3.3869785818863702E-4</v>
      </c>
      <c r="K86" s="33">
        <f t="shared" si="5"/>
        <v>3.3864050654419664E-4</v>
      </c>
      <c r="L86" s="33">
        <f t="shared" si="6"/>
        <v>0.99887135131721605</v>
      </c>
      <c r="M86" s="33">
        <f t="shared" si="7"/>
        <v>0.99853309301683346</v>
      </c>
    </row>
    <row r="87" spans="1:13" ht="27.6">
      <c r="A87" t="s">
        <v>164</v>
      </c>
      <c r="B87" t="s">
        <v>204</v>
      </c>
      <c r="C87" s="14" t="s">
        <v>206</v>
      </c>
      <c r="D87" t="s">
        <v>456</v>
      </c>
      <c r="E87" t="s">
        <v>474</v>
      </c>
      <c r="F87" s="20">
        <v>2027</v>
      </c>
      <c r="G87" s="20">
        <v>35</v>
      </c>
      <c r="H87" s="11">
        <v>1528.27654040534</v>
      </c>
      <c r="I87" s="10">
        <v>4194254.7380441199</v>
      </c>
      <c r="J87" s="33">
        <f t="shared" si="4"/>
        <v>3.6437380079542127E-4</v>
      </c>
      <c r="K87" s="33">
        <f t="shared" si="5"/>
        <v>3.6430742472426392E-4</v>
      </c>
      <c r="L87" s="33">
        <f t="shared" si="6"/>
        <v>0.99853309301683346</v>
      </c>
      <c r="M87" s="33">
        <f t="shared" si="7"/>
        <v>0.99816931999721459</v>
      </c>
    </row>
    <row r="88" spans="1:13" ht="27.6">
      <c r="A88" t="s">
        <v>164</v>
      </c>
      <c r="B88" t="s">
        <v>204</v>
      </c>
      <c r="C88" s="14" t="s">
        <v>206</v>
      </c>
      <c r="D88" t="s">
        <v>456</v>
      </c>
      <c r="E88" t="s">
        <v>474</v>
      </c>
      <c r="F88" s="20">
        <v>2027</v>
      </c>
      <c r="G88" s="20">
        <v>36</v>
      </c>
      <c r="H88" s="11">
        <v>2049.4857727817598</v>
      </c>
      <c r="I88" s="10">
        <v>4173554.74299658</v>
      </c>
      <c r="J88" s="33">
        <f t="shared" si="4"/>
        <v>4.9106478745028872E-4</v>
      </c>
      <c r="K88" s="33">
        <f t="shared" si="5"/>
        <v>4.9094423487139327E-4</v>
      </c>
      <c r="L88" s="33">
        <f t="shared" si="6"/>
        <v>0.99816931999721459</v>
      </c>
      <c r="M88" s="33">
        <f t="shared" si="7"/>
        <v>0.99767927452413641</v>
      </c>
    </row>
    <row r="89" spans="1:13" ht="27.6">
      <c r="A89" t="s">
        <v>164</v>
      </c>
      <c r="B89" t="s">
        <v>204</v>
      </c>
      <c r="C89" s="14" t="s">
        <v>206</v>
      </c>
      <c r="D89" t="s">
        <v>456</v>
      </c>
      <c r="E89" t="s">
        <v>474</v>
      </c>
      <c r="F89" s="20">
        <v>2027</v>
      </c>
      <c r="G89" s="20">
        <v>37</v>
      </c>
      <c r="H89" s="11">
        <v>2228.09446856164</v>
      </c>
      <c r="I89" s="10">
        <v>4156570.61424596</v>
      </c>
      <c r="J89" s="33">
        <f t="shared" si="4"/>
        <v>5.36041529265788E-4</v>
      </c>
      <c r="K89" s="33">
        <f t="shared" si="5"/>
        <v>5.358978846728979E-4</v>
      </c>
      <c r="L89" s="33">
        <f t="shared" si="6"/>
        <v>0.99767927452413641</v>
      </c>
      <c r="M89" s="33">
        <f t="shared" si="7"/>
        <v>0.99714462031133688</v>
      </c>
    </row>
    <row r="90" spans="1:13" ht="27.6">
      <c r="A90" t="s">
        <v>164</v>
      </c>
      <c r="B90" t="s">
        <v>204</v>
      </c>
      <c r="C90" s="14" t="s">
        <v>206</v>
      </c>
      <c r="D90" t="s">
        <v>456</v>
      </c>
      <c r="E90" t="s">
        <v>474</v>
      </c>
      <c r="F90" s="20">
        <v>2027</v>
      </c>
      <c r="G90" s="20">
        <v>38</v>
      </c>
      <c r="H90" s="11">
        <v>2463.3139516789302</v>
      </c>
      <c r="I90" s="10">
        <v>4162973.0554173202</v>
      </c>
      <c r="J90" s="33">
        <f t="shared" si="4"/>
        <v>5.9171988837962669E-4</v>
      </c>
      <c r="K90" s="33">
        <f t="shared" si="5"/>
        <v>5.9154485669143941E-4</v>
      </c>
      <c r="L90" s="33">
        <f t="shared" si="6"/>
        <v>0.99714462031133688</v>
      </c>
      <c r="M90" s="33">
        <f t="shared" si="7"/>
        <v>0.99655476453981418</v>
      </c>
    </row>
    <row r="91" spans="1:13" ht="27.6">
      <c r="A91" t="s">
        <v>164</v>
      </c>
      <c r="B91" t="s">
        <v>204</v>
      </c>
      <c r="C91" s="14" t="s">
        <v>206</v>
      </c>
      <c r="D91" t="s">
        <v>456</v>
      </c>
      <c r="E91" t="s">
        <v>474</v>
      </c>
      <c r="F91" s="20">
        <v>2027</v>
      </c>
      <c r="G91" s="20">
        <v>39</v>
      </c>
      <c r="H91" s="11">
        <v>2682.9190617203999</v>
      </c>
      <c r="I91" s="10">
        <v>4123658.8119222601</v>
      </c>
      <c r="J91" s="33">
        <f t="shared" si="4"/>
        <v>6.5061616008666497E-4</v>
      </c>
      <c r="K91" s="33">
        <f t="shared" si="5"/>
        <v>6.5040455528642127E-4</v>
      </c>
      <c r="L91" s="33">
        <f t="shared" si="6"/>
        <v>0.99655476453981418</v>
      </c>
      <c r="M91" s="33">
        <f t="shared" si="7"/>
        <v>0.99590660078136506</v>
      </c>
    </row>
    <row r="92" spans="1:13" ht="27.6">
      <c r="A92" t="s">
        <v>164</v>
      </c>
      <c r="B92" t="s">
        <v>204</v>
      </c>
      <c r="C92" s="14" t="s">
        <v>206</v>
      </c>
      <c r="D92" t="s">
        <v>456</v>
      </c>
      <c r="E92" t="s">
        <v>474</v>
      </c>
      <c r="F92" s="20">
        <v>2027</v>
      </c>
      <c r="G92" s="20">
        <v>40</v>
      </c>
      <c r="H92" s="11">
        <v>2962.4541807492501</v>
      </c>
      <c r="I92" s="10">
        <v>4075809.45750434</v>
      </c>
      <c r="J92" s="33">
        <f t="shared" si="4"/>
        <v>7.2683824198278184E-4</v>
      </c>
      <c r="K92" s="33">
        <f t="shared" si="5"/>
        <v>7.2657415905352796E-4</v>
      </c>
      <c r="L92" s="33">
        <f t="shared" si="6"/>
        <v>0.99590660078136506</v>
      </c>
      <c r="M92" s="33">
        <f t="shared" si="7"/>
        <v>0.99518300078040645</v>
      </c>
    </row>
    <row r="93" spans="1:13" ht="27.6">
      <c r="A93" t="s">
        <v>164</v>
      </c>
      <c r="B93" t="s">
        <v>204</v>
      </c>
      <c r="C93" s="14" t="s">
        <v>206</v>
      </c>
      <c r="D93" t="s">
        <v>456</v>
      </c>
      <c r="E93" t="s">
        <v>474</v>
      </c>
      <c r="F93" s="20">
        <v>2027</v>
      </c>
      <c r="G93" s="20">
        <v>41</v>
      </c>
      <c r="H93" s="11">
        <v>3985.63754212091</v>
      </c>
      <c r="I93" s="10">
        <v>4090464.72415506</v>
      </c>
      <c r="J93" s="33">
        <f t="shared" si="4"/>
        <v>9.7437279402139241E-4</v>
      </c>
      <c r="K93" s="33">
        <f t="shared" si="5"/>
        <v>9.7389824699156691E-4</v>
      </c>
      <c r="L93" s="33">
        <f t="shared" si="6"/>
        <v>0.99518300078040645</v>
      </c>
      <c r="M93" s="33">
        <f t="shared" si="7"/>
        <v>0.99421379380051056</v>
      </c>
    </row>
    <row r="94" spans="1:13" ht="27.6">
      <c r="A94" t="s">
        <v>164</v>
      </c>
      <c r="B94" t="s">
        <v>204</v>
      </c>
      <c r="C94" s="14" t="s">
        <v>206</v>
      </c>
      <c r="D94" t="s">
        <v>456</v>
      </c>
      <c r="E94" t="s">
        <v>474</v>
      </c>
      <c r="F94" s="20">
        <v>2027</v>
      </c>
      <c r="G94" s="20">
        <v>42</v>
      </c>
      <c r="H94" s="11">
        <v>4547.6008914702197</v>
      </c>
      <c r="I94" s="10">
        <v>4162695.1823241902</v>
      </c>
      <c r="J94" s="33">
        <f t="shared" si="4"/>
        <v>1.0924655042676274E-3</v>
      </c>
      <c r="K94" s="33">
        <f t="shared" si="5"/>
        <v>1.0918689810753834E-3</v>
      </c>
      <c r="L94" s="33">
        <f t="shared" si="6"/>
        <v>0.99421379380051056</v>
      </c>
      <c r="M94" s="33">
        <f t="shared" si="7"/>
        <v>0.99312824259850252</v>
      </c>
    </row>
    <row r="95" spans="1:13" ht="27.6">
      <c r="A95" t="s">
        <v>164</v>
      </c>
      <c r="B95" t="s">
        <v>204</v>
      </c>
      <c r="C95" s="14" t="s">
        <v>206</v>
      </c>
      <c r="D95" t="s">
        <v>456</v>
      </c>
      <c r="E95" t="s">
        <v>474</v>
      </c>
      <c r="F95" s="20">
        <v>2027</v>
      </c>
      <c r="G95" s="20">
        <v>43</v>
      </c>
      <c r="H95" s="11">
        <v>5194.2039904362</v>
      </c>
      <c r="I95" s="10">
        <v>4193229.6604422601</v>
      </c>
      <c r="J95" s="33">
        <f t="shared" si="4"/>
        <v>1.2387120217709153E-3</v>
      </c>
      <c r="K95" s="33">
        <f t="shared" si="5"/>
        <v>1.237945134717866E-3</v>
      </c>
      <c r="L95" s="33">
        <f t="shared" si="6"/>
        <v>0.99312824259850252</v>
      </c>
      <c r="M95" s="33">
        <f t="shared" si="7"/>
        <v>0.99189880432242683</v>
      </c>
    </row>
    <row r="96" spans="1:13" ht="27.6">
      <c r="A96" t="s">
        <v>164</v>
      </c>
      <c r="B96" t="s">
        <v>204</v>
      </c>
      <c r="C96" s="14" t="s">
        <v>206</v>
      </c>
      <c r="D96" t="s">
        <v>456</v>
      </c>
      <c r="E96" t="s">
        <v>474</v>
      </c>
      <c r="F96" s="20">
        <v>2027</v>
      </c>
      <c r="G96" s="20">
        <v>44</v>
      </c>
      <c r="H96" s="11">
        <v>5317.9644568615204</v>
      </c>
      <c r="I96" s="10">
        <v>4163766.42796516</v>
      </c>
      <c r="J96" s="33">
        <f t="shared" si="4"/>
        <v>1.277200474345632E-3</v>
      </c>
      <c r="K96" s="33">
        <f t="shared" si="5"/>
        <v>1.2763852009459731E-3</v>
      </c>
      <c r="L96" s="33">
        <f t="shared" si="6"/>
        <v>0.99189880432242683</v>
      </c>
      <c r="M96" s="33">
        <f t="shared" si="7"/>
        <v>0.99063275936775363</v>
      </c>
    </row>
    <row r="97" spans="1:13" ht="27.6">
      <c r="A97" t="s">
        <v>164</v>
      </c>
      <c r="B97" t="s">
        <v>204</v>
      </c>
      <c r="C97" s="14" t="s">
        <v>206</v>
      </c>
      <c r="D97" t="s">
        <v>456</v>
      </c>
      <c r="E97" t="s">
        <v>474</v>
      </c>
      <c r="F97" s="20">
        <v>2027</v>
      </c>
      <c r="G97" s="20">
        <v>45</v>
      </c>
      <c r="H97" s="11">
        <v>5561.79730208411</v>
      </c>
      <c r="I97" s="10">
        <v>4109877.8967311801</v>
      </c>
      <c r="J97" s="33">
        <f t="shared" si="4"/>
        <v>1.3532755575312162E-3</v>
      </c>
      <c r="K97" s="33">
        <f t="shared" si="5"/>
        <v>1.3523602930788359E-3</v>
      </c>
      <c r="L97" s="33">
        <f t="shared" si="6"/>
        <v>0.99063275936775363</v>
      </c>
      <c r="M97" s="33">
        <f t="shared" si="7"/>
        <v>0.98929306695896158</v>
      </c>
    </row>
    <row r="98" spans="1:13" ht="27.6">
      <c r="A98" t="s">
        <v>164</v>
      </c>
      <c r="B98" t="s">
        <v>204</v>
      </c>
      <c r="C98" s="14" t="s">
        <v>206</v>
      </c>
      <c r="D98" t="s">
        <v>456</v>
      </c>
      <c r="E98" t="s">
        <v>474</v>
      </c>
      <c r="F98" s="20">
        <v>2027</v>
      </c>
      <c r="G98" s="20">
        <v>46</v>
      </c>
      <c r="H98" s="11">
        <v>6651.5297293377198</v>
      </c>
      <c r="I98" s="10">
        <v>4048645.4993634401</v>
      </c>
      <c r="J98" s="33">
        <f t="shared" si="4"/>
        <v>1.6429024794548017E-3</v>
      </c>
      <c r="K98" s="33">
        <f t="shared" si="5"/>
        <v>1.6415536539403641E-3</v>
      </c>
      <c r="L98" s="33">
        <f t="shared" si="6"/>
        <v>0.98929306695896158</v>
      </c>
      <c r="M98" s="33">
        <f t="shared" si="7"/>
        <v>0.98766908931007724</v>
      </c>
    </row>
    <row r="99" spans="1:13" ht="27.6">
      <c r="A99" t="s">
        <v>164</v>
      </c>
      <c r="B99" t="s">
        <v>204</v>
      </c>
      <c r="C99" s="14" t="s">
        <v>206</v>
      </c>
      <c r="D99" t="s">
        <v>456</v>
      </c>
      <c r="E99" t="s">
        <v>474</v>
      </c>
      <c r="F99" s="20">
        <v>2027</v>
      </c>
      <c r="G99" s="20">
        <v>47</v>
      </c>
      <c r="H99" s="11">
        <v>6956.1862994345101</v>
      </c>
      <c r="I99" s="10">
        <v>3992953.2529305601</v>
      </c>
      <c r="J99" s="33">
        <f t="shared" si="4"/>
        <v>1.7421156369234064E-3</v>
      </c>
      <c r="K99" s="33">
        <f t="shared" si="5"/>
        <v>1.7405990343041244E-3</v>
      </c>
      <c r="L99" s="33">
        <f t="shared" si="6"/>
        <v>0.98766908931007724</v>
      </c>
      <c r="M99" s="33">
        <f t="shared" si="7"/>
        <v>0.98594995344701208</v>
      </c>
    </row>
    <row r="100" spans="1:13" ht="27.6">
      <c r="A100" t="s">
        <v>164</v>
      </c>
      <c r="B100" t="s">
        <v>204</v>
      </c>
      <c r="C100" s="14" t="s">
        <v>206</v>
      </c>
      <c r="D100" t="s">
        <v>456</v>
      </c>
      <c r="E100" t="s">
        <v>474</v>
      </c>
      <c r="F100" s="20">
        <v>2027</v>
      </c>
      <c r="G100" s="20">
        <v>48</v>
      </c>
      <c r="H100" s="11">
        <v>7345.25407087655</v>
      </c>
      <c r="I100" s="10">
        <v>3923791.8046552301</v>
      </c>
      <c r="J100" s="33">
        <f t="shared" si="4"/>
        <v>1.8719785443667167E-3</v>
      </c>
      <c r="K100" s="33">
        <f t="shared" si="5"/>
        <v>1.870227485350151E-3</v>
      </c>
      <c r="L100" s="33">
        <f t="shared" si="6"/>
        <v>0.98594995344701208</v>
      </c>
      <c r="M100" s="33">
        <f t="shared" si="7"/>
        <v>0.98410600274489579</v>
      </c>
    </row>
    <row r="101" spans="1:13" ht="27.6">
      <c r="A101" t="s">
        <v>164</v>
      </c>
      <c r="B101" t="s">
        <v>204</v>
      </c>
      <c r="C101" s="14" t="s">
        <v>206</v>
      </c>
      <c r="D101" t="s">
        <v>456</v>
      </c>
      <c r="E101" t="s">
        <v>474</v>
      </c>
      <c r="F101" s="20">
        <v>2027</v>
      </c>
      <c r="G101" s="20">
        <v>49</v>
      </c>
      <c r="H101" s="11">
        <v>7558.4023936992899</v>
      </c>
      <c r="I101" s="10">
        <v>3830102.1059478298</v>
      </c>
      <c r="J101" s="33">
        <f t="shared" si="4"/>
        <v>1.9734205994043135E-3</v>
      </c>
      <c r="K101" s="33">
        <f t="shared" si="5"/>
        <v>1.9714746852194098E-3</v>
      </c>
      <c r="L101" s="33">
        <f t="shared" si="6"/>
        <v>0.98410600274489579</v>
      </c>
      <c r="M101" s="33">
        <f t="shared" si="7"/>
        <v>0.98216586267291173</v>
      </c>
    </row>
    <row r="102" spans="1:13" ht="27.6">
      <c r="A102" t="s">
        <v>164</v>
      </c>
      <c r="B102" t="s">
        <v>204</v>
      </c>
      <c r="C102" s="14" t="s">
        <v>206</v>
      </c>
      <c r="D102" t="s">
        <v>456</v>
      </c>
      <c r="E102" t="s">
        <v>474</v>
      </c>
      <c r="F102" s="20">
        <v>2027</v>
      </c>
      <c r="G102" s="20">
        <v>50</v>
      </c>
      <c r="H102" s="11">
        <v>7818.9017740019099</v>
      </c>
      <c r="I102" s="10">
        <v>3740712.2579551698</v>
      </c>
      <c r="J102" s="33">
        <f t="shared" si="4"/>
        <v>2.0902173796912274E-3</v>
      </c>
      <c r="K102" s="33">
        <f t="shared" si="5"/>
        <v>2.0880343965786752E-3</v>
      </c>
      <c r="L102" s="33">
        <f t="shared" si="6"/>
        <v>0.98216586267291173</v>
      </c>
      <c r="M102" s="33">
        <f t="shared" si="7"/>
        <v>0.98011506656850533</v>
      </c>
    </row>
    <row r="103" spans="1:13" ht="27.6">
      <c r="A103" t="s">
        <v>164</v>
      </c>
      <c r="B103" t="s">
        <v>204</v>
      </c>
      <c r="C103" s="14" t="s">
        <v>206</v>
      </c>
      <c r="D103" t="s">
        <v>456</v>
      </c>
      <c r="E103" t="s">
        <v>474</v>
      </c>
      <c r="F103" s="20">
        <v>2027</v>
      </c>
      <c r="G103" s="20">
        <v>51</v>
      </c>
      <c r="H103" s="11">
        <v>8727.5158688629508</v>
      </c>
      <c r="I103" s="10">
        <v>3667037.7729519899</v>
      </c>
      <c r="J103" s="33">
        <f t="shared" si="4"/>
        <v>2.379990719822131E-3</v>
      </c>
      <c r="K103" s="33">
        <f t="shared" si="5"/>
        <v>2.3771607874250034E-3</v>
      </c>
      <c r="L103" s="33">
        <f t="shared" si="6"/>
        <v>0.98011506656850533</v>
      </c>
      <c r="M103" s="33">
        <f t="shared" si="7"/>
        <v>0.97778517546509425</v>
      </c>
    </row>
    <row r="104" spans="1:13" ht="27.6">
      <c r="A104" t="s">
        <v>164</v>
      </c>
      <c r="B104" t="s">
        <v>204</v>
      </c>
      <c r="C104" s="14" t="s">
        <v>206</v>
      </c>
      <c r="D104" t="s">
        <v>456</v>
      </c>
      <c r="E104" t="s">
        <v>474</v>
      </c>
      <c r="F104" s="20">
        <v>2027</v>
      </c>
      <c r="G104" s="20">
        <v>52</v>
      </c>
      <c r="H104" s="11">
        <v>9179.1421603123108</v>
      </c>
      <c r="I104" s="10">
        <v>3580811.1410942902</v>
      </c>
      <c r="J104" s="33">
        <f t="shared" si="4"/>
        <v>2.5634253800682657E-3</v>
      </c>
      <c r="K104" s="33">
        <f t="shared" si="5"/>
        <v>2.5601426108724512E-3</v>
      </c>
      <c r="L104" s="33">
        <f t="shared" si="6"/>
        <v>0.97778517546509425</v>
      </c>
      <c r="M104" s="33">
        <f t="shared" si="7"/>
        <v>0.97528190597310671</v>
      </c>
    </row>
    <row r="105" spans="1:13" ht="27.6">
      <c r="A105" t="s">
        <v>164</v>
      </c>
      <c r="B105" t="s">
        <v>204</v>
      </c>
      <c r="C105" s="14" t="s">
        <v>206</v>
      </c>
      <c r="D105" t="s">
        <v>456</v>
      </c>
      <c r="E105" t="s">
        <v>474</v>
      </c>
      <c r="F105" s="20">
        <v>2027</v>
      </c>
      <c r="G105" s="20">
        <v>53</v>
      </c>
      <c r="H105" s="11">
        <v>9779.3396723947008</v>
      </c>
      <c r="I105" s="10">
        <v>3510427.9318722002</v>
      </c>
      <c r="J105" s="33">
        <f t="shared" si="4"/>
        <v>2.7857970202450877E-3</v>
      </c>
      <c r="K105" s="33">
        <f t="shared" si="5"/>
        <v>2.7819202884908911E-3</v>
      </c>
      <c r="L105" s="33">
        <f t="shared" si="6"/>
        <v>0.97528190597310671</v>
      </c>
      <c r="M105" s="33">
        <f t="shared" si="7"/>
        <v>0.9725687494518821</v>
      </c>
    </row>
    <row r="106" spans="1:13" ht="27.6">
      <c r="A106" t="s">
        <v>164</v>
      </c>
      <c r="B106" t="s">
        <v>204</v>
      </c>
      <c r="C106" s="14" t="s">
        <v>206</v>
      </c>
      <c r="D106" t="s">
        <v>456</v>
      </c>
      <c r="E106" t="s">
        <v>474</v>
      </c>
      <c r="F106" s="20">
        <v>2027</v>
      </c>
      <c r="G106" s="20">
        <v>54</v>
      </c>
      <c r="H106" s="11">
        <v>10731.769288785999</v>
      </c>
      <c r="I106" s="10">
        <v>3440812.39794154</v>
      </c>
      <c r="J106" s="33">
        <f t="shared" si="4"/>
        <v>3.1189637933199325E-3</v>
      </c>
      <c r="K106" s="33">
        <f t="shared" si="5"/>
        <v>3.1141048786536007E-3</v>
      </c>
      <c r="L106" s="33">
        <f t="shared" si="6"/>
        <v>0.9725687494518821</v>
      </c>
      <c r="M106" s="33">
        <f t="shared" si="7"/>
        <v>0.969540068364388</v>
      </c>
    </row>
    <row r="107" spans="1:13" ht="27.6">
      <c r="A107" t="s">
        <v>164</v>
      </c>
      <c r="B107" t="s">
        <v>204</v>
      </c>
      <c r="C107" s="14" t="s">
        <v>206</v>
      </c>
      <c r="D107" t="s">
        <v>456</v>
      </c>
      <c r="E107" t="s">
        <v>474</v>
      </c>
      <c r="F107" s="20">
        <v>2027</v>
      </c>
      <c r="G107" s="20">
        <v>55</v>
      </c>
      <c r="H107" s="11">
        <v>11595.333720184</v>
      </c>
      <c r="I107" s="10">
        <v>3349270.5606941399</v>
      </c>
      <c r="J107" s="33">
        <f t="shared" si="4"/>
        <v>3.4620474846859955E-3</v>
      </c>
      <c r="K107" s="33">
        <f t="shared" si="5"/>
        <v>3.4560615081969948E-3</v>
      </c>
      <c r="L107" s="33">
        <f t="shared" si="6"/>
        <v>0.969540068364388</v>
      </c>
      <c r="M107" s="33">
        <f t="shared" si="7"/>
        <v>0.96618927825345913</v>
      </c>
    </row>
    <row r="108" spans="1:13" ht="27.6">
      <c r="A108" t="s">
        <v>164</v>
      </c>
      <c r="B108" t="s">
        <v>204</v>
      </c>
      <c r="C108" s="14" t="s">
        <v>206</v>
      </c>
      <c r="D108" t="s">
        <v>456</v>
      </c>
      <c r="E108" t="s">
        <v>474</v>
      </c>
      <c r="F108" s="20">
        <v>2027</v>
      </c>
      <c r="G108" s="20">
        <v>56</v>
      </c>
      <c r="H108" s="11">
        <v>12639.5591569032</v>
      </c>
      <c r="I108" s="10">
        <v>3268276.4628339298</v>
      </c>
      <c r="J108" s="33">
        <f t="shared" si="4"/>
        <v>3.8673469948571639E-3</v>
      </c>
      <c r="K108" s="33">
        <f t="shared" si="5"/>
        <v>3.8598784394017205E-3</v>
      </c>
      <c r="L108" s="33">
        <f t="shared" si="6"/>
        <v>0.96618927825345913</v>
      </c>
      <c r="M108" s="33">
        <f t="shared" si="7"/>
        <v>0.9624599050899475</v>
      </c>
    </row>
    <row r="109" spans="1:13" ht="27.6">
      <c r="A109" t="s">
        <v>164</v>
      </c>
      <c r="B109" t="s">
        <v>204</v>
      </c>
      <c r="C109" s="14" t="s">
        <v>206</v>
      </c>
      <c r="D109" t="s">
        <v>456</v>
      </c>
      <c r="E109" t="s">
        <v>474</v>
      </c>
      <c r="F109" s="20">
        <v>2027</v>
      </c>
      <c r="G109" s="20">
        <v>57</v>
      </c>
      <c r="H109" s="11">
        <v>13529.621895934501</v>
      </c>
      <c r="I109" s="10">
        <v>3184912.1174340802</v>
      </c>
      <c r="J109" s="33">
        <f t="shared" si="4"/>
        <v>4.2480361771597705E-3</v>
      </c>
      <c r="K109" s="33">
        <f t="shared" si="5"/>
        <v>4.2390260344644659E-3</v>
      </c>
      <c r="L109" s="33">
        <f t="shared" si="6"/>
        <v>0.9624599050899475</v>
      </c>
      <c r="M109" s="33">
        <f t="shared" si="7"/>
        <v>0.95838001249514304</v>
      </c>
    </row>
    <row r="110" spans="1:13" ht="27.6">
      <c r="A110" t="s">
        <v>164</v>
      </c>
      <c r="B110" t="s">
        <v>204</v>
      </c>
      <c r="C110" s="14" t="s">
        <v>206</v>
      </c>
      <c r="D110" t="s">
        <v>456</v>
      </c>
      <c r="E110" t="s">
        <v>474</v>
      </c>
      <c r="F110" s="20">
        <v>2027</v>
      </c>
      <c r="G110" s="20">
        <v>58</v>
      </c>
      <c r="H110" s="11">
        <v>14444.8609677719</v>
      </c>
      <c r="I110" s="10">
        <v>3085467.4409623099</v>
      </c>
      <c r="J110" s="33">
        <f t="shared" si="4"/>
        <v>4.6815794508162983E-3</v>
      </c>
      <c r="K110" s="33">
        <f t="shared" si="5"/>
        <v>4.6706379389174213E-3</v>
      </c>
      <c r="L110" s="33">
        <f t="shared" si="6"/>
        <v>0.95838001249514304</v>
      </c>
      <c r="M110" s="33">
        <f t="shared" si="7"/>
        <v>0.95390376644888308</v>
      </c>
    </row>
    <row r="111" spans="1:13" ht="27.6">
      <c r="A111" t="s">
        <v>164</v>
      </c>
      <c r="B111" t="s">
        <v>204</v>
      </c>
      <c r="C111" s="14" t="s">
        <v>206</v>
      </c>
      <c r="D111" t="s">
        <v>456</v>
      </c>
      <c r="E111" t="s">
        <v>474</v>
      </c>
      <c r="F111" s="20">
        <v>2027</v>
      </c>
      <c r="G111" s="20">
        <v>59</v>
      </c>
      <c r="H111" s="11">
        <v>14896.1369801908</v>
      </c>
      <c r="I111" s="10">
        <v>2979176.6435334301</v>
      </c>
      <c r="J111" s="33">
        <f t="shared" si="4"/>
        <v>5.0000851787436644E-3</v>
      </c>
      <c r="K111" s="33">
        <f t="shared" si="5"/>
        <v>4.9876055612270154E-3</v>
      </c>
      <c r="L111" s="33">
        <f t="shared" si="6"/>
        <v>0.95390376644888308</v>
      </c>
      <c r="M111" s="33">
        <f t="shared" si="7"/>
        <v>0.94914607071846724</v>
      </c>
    </row>
    <row r="112" spans="1:13" ht="27.6">
      <c r="A112" t="s">
        <v>164</v>
      </c>
      <c r="B112" t="s">
        <v>204</v>
      </c>
      <c r="C112" s="14" t="s">
        <v>206</v>
      </c>
      <c r="D112" t="s">
        <v>456</v>
      </c>
      <c r="E112" t="s">
        <v>474</v>
      </c>
      <c r="F112" s="20">
        <v>2027</v>
      </c>
      <c r="G112" s="20">
        <v>60</v>
      </c>
      <c r="H112" s="11">
        <v>15637.9485997051</v>
      </c>
      <c r="I112" s="10">
        <v>2875459.6297826599</v>
      </c>
      <c r="J112" s="33">
        <f t="shared" si="4"/>
        <v>5.4384170230507064E-3</v>
      </c>
      <c r="K112" s="33">
        <f t="shared" si="5"/>
        <v>5.4236556048981033E-3</v>
      </c>
      <c r="L112" s="33">
        <f t="shared" si="6"/>
        <v>0.94914607071846724</v>
      </c>
      <c r="M112" s="33">
        <f t="shared" si="7"/>
        <v>0.94399822931214805</v>
      </c>
    </row>
    <row r="113" spans="1:13" ht="27.6">
      <c r="A113" t="s">
        <v>164</v>
      </c>
      <c r="B113" t="s">
        <v>204</v>
      </c>
      <c r="C113" s="14" t="s">
        <v>206</v>
      </c>
      <c r="D113" t="s">
        <v>456</v>
      </c>
      <c r="E113" t="s">
        <v>474</v>
      </c>
      <c r="F113" s="20">
        <v>2027</v>
      </c>
      <c r="G113" s="20">
        <v>61</v>
      </c>
      <c r="H113" s="11">
        <v>16949.542374401201</v>
      </c>
      <c r="I113" s="10">
        <v>2759022.9059297</v>
      </c>
      <c r="J113" s="33">
        <f t="shared" si="4"/>
        <v>6.1433133947431879E-3</v>
      </c>
      <c r="K113" s="33">
        <f t="shared" si="5"/>
        <v>6.1244818274838186E-3</v>
      </c>
      <c r="L113" s="33">
        <f t="shared" si="6"/>
        <v>0.94399822931214805</v>
      </c>
      <c r="M113" s="33">
        <f t="shared" si="7"/>
        <v>0.93821672931154887</v>
      </c>
    </row>
    <row r="114" spans="1:13" ht="27.6">
      <c r="A114" t="s">
        <v>164</v>
      </c>
      <c r="B114" t="s">
        <v>204</v>
      </c>
      <c r="C114" s="14" t="s">
        <v>206</v>
      </c>
      <c r="D114" t="s">
        <v>456</v>
      </c>
      <c r="E114" t="s">
        <v>474</v>
      </c>
      <c r="F114" s="20">
        <v>2027</v>
      </c>
      <c r="G114" s="20">
        <v>62</v>
      </c>
      <c r="H114" s="11">
        <v>17776.952657310201</v>
      </c>
      <c r="I114" s="10">
        <v>2630069.9814268299</v>
      </c>
      <c r="J114" s="33">
        <f t="shared" si="4"/>
        <v>6.7591177355919973E-3</v>
      </c>
      <c r="K114" s="33">
        <f t="shared" si="5"/>
        <v>6.7363262782683675E-3</v>
      </c>
      <c r="L114" s="33">
        <f t="shared" si="6"/>
        <v>0.93821672931154887</v>
      </c>
      <c r="M114" s="33">
        <f t="shared" si="7"/>
        <v>0.93189659530317648</v>
      </c>
    </row>
    <row r="115" spans="1:13" ht="27.6">
      <c r="A115" t="s">
        <v>164</v>
      </c>
      <c r="B115" t="s">
        <v>204</v>
      </c>
      <c r="C115" s="14" t="s">
        <v>206</v>
      </c>
      <c r="D115" t="s">
        <v>456</v>
      </c>
      <c r="E115" t="s">
        <v>474</v>
      </c>
      <c r="F115" s="20">
        <v>2027</v>
      </c>
      <c r="G115" s="20">
        <v>63</v>
      </c>
      <c r="H115" s="11">
        <v>18656.4180370549</v>
      </c>
      <c r="I115" s="10">
        <v>2502676.35596785</v>
      </c>
      <c r="J115" s="33">
        <f t="shared" si="4"/>
        <v>7.4545867637127927E-3</v>
      </c>
      <c r="K115" s="33">
        <f t="shared" si="5"/>
        <v>7.4268702462948477E-3</v>
      </c>
      <c r="L115" s="33">
        <f t="shared" si="6"/>
        <v>0.93189659530317648</v>
      </c>
      <c r="M115" s="33">
        <f t="shared" si="7"/>
        <v>0.92497552020689588</v>
      </c>
    </row>
    <row r="116" spans="1:13" ht="27.6">
      <c r="A116" t="s">
        <v>164</v>
      </c>
      <c r="B116" t="s">
        <v>204</v>
      </c>
      <c r="C116" s="14" t="s">
        <v>206</v>
      </c>
      <c r="D116" t="s">
        <v>456</v>
      </c>
      <c r="E116" t="s">
        <v>474</v>
      </c>
      <c r="F116" s="20">
        <v>2027</v>
      </c>
      <c r="G116" s="20">
        <v>64</v>
      </c>
      <c r="H116" s="11">
        <v>19718.6756445664</v>
      </c>
      <c r="I116" s="10">
        <v>2375754.31318714</v>
      </c>
      <c r="J116" s="33">
        <f t="shared" si="4"/>
        <v>8.2999641566948272E-3</v>
      </c>
      <c r="K116" s="33">
        <f t="shared" si="5"/>
        <v>8.2656145533804848E-3</v>
      </c>
      <c r="L116" s="33">
        <f t="shared" si="6"/>
        <v>0.92497552020689588</v>
      </c>
      <c r="M116" s="33">
        <f t="shared" si="7"/>
        <v>0.91733002908555306</v>
      </c>
    </row>
    <row r="117" spans="1:13" ht="27.6">
      <c r="A117" t="s">
        <v>164</v>
      </c>
      <c r="B117" t="s">
        <v>204</v>
      </c>
      <c r="C117" s="14" t="s">
        <v>206</v>
      </c>
      <c r="D117" t="s">
        <v>456</v>
      </c>
      <c r="E117" t="s">
        <v>474</v>
      </c>
      <c r="F117" s="20">
        <v>2027</v>
      </c>
      <c r="G117" s="20">
        <v>65</v>
      </c>
      <c r="H117" s="11">
        <v>20708.334116964899</v>
      </c>
      <c r="I117" s="10">
        <v>2248557.8990548099</v>
      </c>
      <c r="J117" s="33">
        <f t="shared" si="4"/>
        <v>9.2096067998381215E-3</v>
      </c>
      <c r="K117" s="33">
        <f t="shared" si="5"/>
        <v>9.1673282602575679E-3</v>
      </c>
      <c r="L117" s="33">
        <f t="shared" si="6"/>
        <v>0.91733002908555306</v>
      </c>
      <c r="M117" s="33">
        <f t="shared" si="7"/>
        <v>0.9089205635859342</v>
      </c>
    </row>
    <row r="118" spans="1:13" ht="27.6">
      <c r="A118" t="s">
        <v>164</v>
      </c>
      <c r="B118" t="s">
        <v>204</v>
      </c>
      <c r="C118" s="14" t="s">
        <v>206</v>
      </c>
      <c r="D118" t="s">
        <v>456</v>
      </c>
      <c r="E118" t="s">
        <v>474</v>
      </c>
      <c r="F118" s="20">
        <v>2027</v>
      </c>
      <c r="G118" s="20">
        <v>66</v>
      </c>
      <c r="H118" s="11">
        <v>21016.416660934599</v>
      </c>
      <c r="I118" s="10">
        <v>2120464.8174755601</v>
      </c>
      <c r="J118" s="33">
        <f t="shared" si="4"/>
        <v>9.9112310129978506E-3</v>
      </c>
      <c r="K118" s="33">
        <f t="shared" si="5"/>
        <v>9.8622766291297514E-3</v>
      </c>
      <c r="L118" s="33">
        <f t="shared" si="6"/>
        <v>0.9089205635859342</v>
      </c>
      <c r="M118" s="33">
        <f t="shared" si="7"/>
        <v>0.89995653755394522</v>
      </c>
    </row>
    <row r="119" spans="1:13" ht="27.6">
      <c r="A119" t="s">
        <v>164</v>
      </c>
      <c r="B119" t="s">
        <v>204</v>
      </c>
      <c r="C119" s="14" t="s">
        <v>206</v>
      </c>
      <c r="D119" t="s">
        <v>456</v>
      </c>
      <c r="E119" t="s">
        <v>474</v>
      </c>
      <c r="F119" s="20">
        <v>2027</v>
      </c>
      <c r="G119" s="20">
        <v>67</v>
      </c>
      <c r="H119" s="11">
        <v>21528.344201503402</v>
      </c>
      <c r="I119" s="10">
        <v>1988118.3645063001</v>
      </c>
      <c r="J119" s="33">
        <f t="shared" si="4"/>
        <v>1.0828502259144631E-2</v>
      </c>
      <c r="K119" s="33">
        <f t="shared" si="5"/>
        <v>1.0770085075559099E-2</v>
      </c>
      <c r="L119" s="33">
        <f t="shared" si="6"/>
        <v>0.89995653755394522</v>
      </c>
      <c r="M119" s="33">
        <f t="shared" si="7"/>
        <v>0.89026392908018359</v>
      </c>
    </row>
    <row r="120" spans="1:13" ht="27.6">
      <c r="A120" t="s">
        <v>164</v>
      </c>
      <c r="B120" t="s">
        <v>204</v>
      </c>
      <c r="C120" s="14" t="s">
        <v>206</v>
      </c>
      <c r="D120" t="s">
        <v>456</v>
      </c>
      <c r="E120" t="s">
        <v>474</v>
      </c>
      <c r="F120" s="20">
        <v>2027</v>
      </c>
      <c r="G120" s="20">
        <v>68</v>
      </c>
      <c r="H120" s="11">
        <v>21889.423885506301</v>
      </c>
      <c r="I120" s="10">
        <v>1851543.9182531801</v>
      </c>
      <c r="J120" s="33">
        <f t="shared" si="4"/>
        <v>1.1822254751676456E-2</v>
      </c>
      <c r="K120" s="33">
        <f t="shared" si="5"/>
        <v>1.1752646476921313E-2</v>
      </c>
      <c r="L120" s="33">
        <f t="shared" si="6"/>
        <v>0.89026392908018359</v>
      </c>
      <c r="M120" s="33">
        <f t="shared" si="7"/>
        <v>0.87980097185054928</v>
      </c>
    </row>
    <row r="121" spans="1:13" ht="27.6">
      <c r="A121" t="s">
        <v>164</v>
      </c>
      <c r="B121" t="s">
        <v>204</v>
      </c>
      <c r="C121" s="14" t="s">
        <v>206</v>
      </c>
      <c r="D121" t="s">
        <v>456</v>
      </c>
      <c r="E121" t="s">
        <v>474</v>
      </c>
      <c r="F121" s="20">
        <v>2027</v>
      </c>
      <c r="G121" s="20">
        <v>69</v>
      </c>
      <c r="H121" s="11">
        <v>20364.996298467198</v>
      </c>
      <c r="I121" s="10">
        <v>1720965.9296857601</v>
      </c>
      <c r="J121" s="33">
        <f t="shared" si="4"/>
        <v>1.1833468604567753E-2</v>
      </c>
      <c r="K121" s="33">
        <f t="shared" si="5"/>
        <v>1.1763728475227886E-2</v>
      </c>
      <c r="L121" s="33">
        <f t="shared" si="6"/>
        <v>0.87980097185054928</v>
      </c>
      <c r="M121" s="33">
        <f t="shared" si="7"/>
        <v>0.86945123210545783</v>
      </c>
    </row>
    <row r="122" spans="1:13" ht="27.6">
      <c r="A122" t="s">
        <v>164</v>
      </c>
      <c r="B122" t="s">
        <v>204</v>
      </c>
      <c r="C122" s="14" t="s">
        <v>206</v>
      </c>
      <c r="D122" t="s">
        <v>456</v>
      </c>
      <c r="E122" t="s">
        <v>474</v>
      </c>
      <c r="F122" s="20">
        <v>2028</v>
      </c>
      <c r="G122" s="20">
        <v>30</v>
      </c>
      <c r="H122" s="11">
        <v>898.87247386899605</v>
      </c>
      <c r="I122" s="10">
        <v>4433727.3498469302</v>
      </c>
      <c r="J122" s="33">
        <f t="shared" si="4"/>
        <v>2.0273517132261837E-4</v>
      </c>
      <c r="K122" s="33">
        <f t="shared" si="5"/>
        <v>2.0271462193643952E-4</v>
      </c>
      <c r="L122" s="33">
        <f t="shared" si="6"/>
        <v>1</v>
      </c>
      <c r="M122" s="33">
        <f t="shared" si="7"/>
        <v>0.99979728537806356</v>
      </c>
    </row>
    <row r="123" spans="1:13" ht="27.6">
      <c r="A123" t="s">
        <v>164</v>
      </c>
      <c r="B123" t="s">
        <v>204</v>
      </c>
      <c r="C123" s="14" t="s">
        <v>206</v>
      </c>
      <c r="D123" t="s">
        <v>456</v>
      </c>
      <c r="E123" t="s">
        <v>474</v>
      </c>
      <c r="F123" s="20">
        <v>2028</v>
      </c>
      <c r="G123" s="20">
        <v>31</v>
      </c>
      <c r="H123" s="11">
        <v>1301.33911737682</v>
      </c>
      <c r="I123" s="10">
        <v>4431466.71091469</v>
      </c>
      <c r="J123" s="33">
        <f t="shared" si="4"/>
        <v>2.9365878212999442E-4</v>
      </c>
      <c r="K123" s="33">
        <f t="shared" si="5"/>
        <v>2.9361566861019206E-4</v>
      </c>
      <c r="L123" s="33">
        <f t="shared" si="6"/>
        <v>0.99979728537806356</v>
      </c>
      <c r="M123" s="33">
        <f t="shared" si="7"/>
        <v>0.99950372922964259</v>
      </c>
    </row>
    <row r="124" spans="1:13" ht="27.6">
      <c r="A124" t="s">
        <v>164</v>
      </c>
      <c r="B124" t="s">
        <v>204</v>
      </c>
      <c r="C124" s="14" t="s">
        <v>206</v>
      </c>
      <c r="D124" t="s">
        <v>456</v>
      </c>
      <c r="E124" t="s">
        <v>474</v>
      </c>
      <c r="F124" s="20">
        <v>2028</v>
      </c>
      <c r="G124" s="20">
        <v>32</v>
      </c>
      <c r="H124" s="11">
        <v>1315.08131958891</v>
      </c>
      <c r="I124" s="10">
        <v>4370032.7253287695</v>
      </c>
      <c r="J124" s="33">
        <f t="shared" si="4"/>
        <v>3.0093168684222448E-4</v>
      </c>
      <c r="K124" s="33">
        <f t="shared" si="5"/>
        <v>3.0088641144387918E-4</v>
      </c>
      <c r="L124" s="33">
        <f t="shared" si="6"/>
        <v>0.99950372922964259</v>
      </c>
      <c r="M124" s="33">
        <f t="shared" si="7"/>
        <v>0.99920299213932995</v>
      </c>
    </row>
    <row r="125" spans="1:13" ht="27.6">
      <c r="A125" t="s">
        <v>164</v>
      </c>
      <c r="B125" t="s">
        <v>204</v>
      </c>
      <c r="C125" s="14" t="s">
        <v>206</v>
      </c>
      <c r="D125" t="s">
        <v>456</v>
      </c>
      <c r="E125" t="s">
        <v>474</v>
      </c>
      <c r="F125" s="20">
        <v>2028</v>
      </c>
      <c r="G125" s="20">
        <v>33</v>
      </c>
      <c r="H125" s="11">
        <v>1347.4769786193001</v>
      </c>
      <c r="I125" s="10">
        <v>4306736.7006185902</v>
      </c>
      <c r="J125" s="33">
        <f t="shared" si="4"/>
        <v>3.1287656346062616E-4</v>
      </c>
      <c r="K125" s="33">
        <f t="shared" si="5"/>
        <v>3.1282762269291275E-4</v>
      </c>
      <c r="L125" s="33">
        <f t="shared" si="6"/>
        <v>0.99920299213932995</v>
      </c>
      <c r="M125" s="33">
        <f t="shared" si="7"/>
        <v>0.99889041384271138</v>
      </c>
    </row>
    <row r="126" spans="1:13" ht="27.6">
      <c r="A126" t="s">
        <v>164</v>
      </c>
      <c r="B126" t="s">
        <v>204</v>
      </c>
      <c r="C126" s="14" t="s">
        <v>206</v>
      </c>
      <c r="D126" t="s">
        <v>456</v>
      </c>
      <c r="E126" t="s">
        <v>474</v>
      </c>
      <c r="F126" s="20">
        <v>2028</v>
      </c>
      <c r="G126" s="20">
        <v>34</v>
      </c>
      <c r="H126" s="11">
        <v>1400.1499807160999</v>
      </c>
      <c r="I126" s="10">
        <v>4253204.35519554</v>
      </c>
      <c r="J126" s="33">
        <f t="shared" si="4"/>
        <v>3.2919884956990938E-4</v>
      </c>
      <c r="K126" s="33">
        <f t="shared" si="5"/>
        <v>3.2914466957412181E-4</v>
      </c>
      <c r="L126" s="33">
        <f t="shared" si="6"/>
        <v>0.99889041384271138</v>
      </c>
      <c r="M126" s="33">
        <f t="shared" si="7"/>
        <v>0.99856163438750634</v>
      </c>
    </row>
    <row r="127" spans="1:13" ht="27.6">
      <c r="A127" t="s">
        <v>164</v>
      </c>
      <c r="B127" t="s">
        <v>204</v>
      </c>
      <c r="C127" s="14" t="s">
        <v>206</v>
      </c>
      <c r="D127" t="s">
        <v>456</v>
      </c>
      <c r="E127" t="s">
        <v>474</v>
      </c>
      <c r="F127" s="20">
        <v>2028</v>
      </c>
      <c r="G127" s="20">
        <v>35</v>
      </c>
      <c r="H127" s="11">
        <v>1492.2171396638901</v>
      </c>
      <c r="I127" s="10">
        <v>4202401.7328554699</v>
      </c>
      <c r="J127" s="33">
        <f t="shared" si="4"/>
        <v>3.5508674194505212E-4</v>
      </c>
      <c r="K127" s="33">
        <f t="shared" si="5"/>
        <v>3.5502370610918099E-4</v>
      </c>
      <c r="L127" s="33">
        <f t="shared" si="6"/>
        <v>0.99856163438750634</v>
      </c>
      <c r="M127" s="33">
        <f t="shared" si="7"/>
        <v>0.99820712133528766</v>
      </c>
    </row>
    <row r="128" spans="1:13" ht="27.6">
      <c r="A128" t="s">
        <v>164</v>
      </c>
      <c r="B128" t="s">
        <v>204</v>
      </c>
      <c r="C128" s="14" t="s">
        <v>206</v>
      </c>
      <c r="D128" t="s">
        <v>456</v>
      </c>
      <c r="E128" t="s">
        <v>474</v>
      </c>
      <c r="F128" s="20">
        <v>2028</v>
      </c>
      <c r="G128" s="20">
        <v>36</v>
      </c>
      <c r="H128" s="11">
        <v>1979.2163335140599</v>
      </c>
      <c r="I128" s="10">
        <v>4186852.57330416</v>
      </c>
      <c r="J128" s="33">
        <f t="shared" si="4"/>
        <v>4.7272176386953875E-4</v>
      </c>
      <c r="K128" s="33">
        <f t="shared" si="5"/>
        <v>4.726100485406004E-4</v>
      </c>
      <c r="L128" s="33">
        <f t="shared" si="6"/>
        <v>0.99820712133528766</v>
      </c>
      <c r="M128" s="33">
        <f t="shared" si="7"/>
        <v>0.9977353586192198</v>
      </c>
    </row>
    <row r="129" spans="1:13" ht="27.6">
      <c r="A129" t="s">
        <v>164</v>
      </c>
      <c r="B129" t="s">
        <v>204</v>
      </c>
      <c r="C129" s="14" t="s">
        <v>206</v>
      </c>
      <c r="D129" t="s">
        <v>456</v>
      </c>
      <c r="E129" t="s">
        <v>474</v>
      </c>
      <c r="F129" s="20">
        <v>2028</v>
      </c>
      <c r="G129" s="20">
        <v>37</v>
      </c>
      <c r="H129" s="11">
        <v>2154.2870030730601</v>
      </c>
      <c r="I129" s="10">
        <v>4165731.9945628</v>
      </c>
      <c r="J129" s="33">
        <f t="shared" si="4"/>
        <v>5.171448873535024E-4</v>
      </c>
      <c r="K129" s="33">
        <f t="shared" si="5"/>
        <v>5.1701119098401804E-4</v>
      </c>
      <c r="L129" s="33">
        <f t="shared" si="6"/>
        <v>0.9977353586192198</v>
      </c>
      <c r="M129" s="33">
        <f t="shared" si="7"/>
        <v>0.99721951827317323</v>
      </c>
    </row>
    <row r="130" spans="1:13" ht="27.6">
      <c r="A130" t="s">
        <v>164</v>
      </c>
      <c r="B130" t="s">
        <v>204</v>
      </c>
      <c r="C130" s="14" t="s">
        <v>206</v>
      </c>
      <c r="D130" t="s">
        <v>456</v>
      </c>
      <c r="E130" t="s">
        <v>474</v>
      </c>
      <c r="F130" s="20">
        <v>2028</v>
      </c>
      <c r="G130" s="20">
        <v>38</v>
      </c>
      <c r="H130" s="11">
        <v>2355.18470751413</v>
      </c>
      <c r="I130" s="10">
        <v>4148190.5106497901</v>
      </c>
      <c r="J130" s="33">
        <f t="shared" ref="J130:J193" si="8">IF(I130&gt;0,H130/I130,0)</f>
        <v>5.6776194378430414E-4</v>
      </c>
      <c r="K130" s="33">
        <f t="shared" ref="K130:K193" si="9">1-EXP(-J130)</f>
        <v>5.6760079747086856E-4</v>
      </c>
      <c r="L130" s="33">
        <f t="shared" ref="L130:L193" si="10">IF(G130=30,1,M129)</f>
        <v>0.99721951827317323</v>
      </c>
      <c r="M130" s="33">
        <f t="shared" ref="M130:M193" si="11">L130*(1-K130)</f>
        <v>0.99665349567934791</v>
      </c>
    </row>
    <row r="131" spans="1:13" ht="27.6">
      <c r="A131" t="s">
        <v>164</v>
      </c>
      <c r="B131" t="s">
        <v>204</v>
      </c>
      <c r="C131" s="14" t="s">
        <v>206</v>
      </c>
      <c r="D131" t="s">
        <v>456</v>
      </c>
      <c r="E131" t="s">
        <v>474</v>
      </c>
      <c r="F131" s="20">
        <v>2028</v>
      </c>
      <c r="G131" s="20">
        <v>39</v>
      </c>
      <c r="H131" s="11">
        <v>2515.3543980781901</v>
      </c>
      <c r="I131" s="10">
        <v>4153899.50580368</v>
      </c>
      <c r="J131" s="33">
        <f t="shared" si="8"/>
        <v>6.0554050346278883E-4</v>
      </c>
      <c r="K131" s="33">
        <f t="shared" si="9"/>
        <v>6.0535720081300592E-4</v>
      </c>
      <c r="L131" s="33">
        <f t="shared" si="10"/>
        <v>0.99665349567934791</v>
      </c>
      <c r="M131" s="33">
        <f t="shared" si="11"/>
        <v>0.99605016430902293</v>
      </c>
    </row>
    <row r="132" spans="1:13" ht="27.6">
      <c r="A132" t="s">
        <v>164</v>
      </c>
      <c r="B132" t="s">
        <v>204</v>
      </c>
      <c r="C132" s="14" t="s">
        <v>206</v>
      </c>
      <c r="D132" t="s">
        <v>456</v>
      </c>
      <c r="E132" t="s">
        <v>474</v>
      </c>
      <c r="F132" s="20">
        <v>2028</v>
      </c>
      <c r="G132" s="20">
        <v>40</v>
      </c>
      <c r="H132" s="11">
        <v>2798.3934566358598</v>
      </c>
      <c r="I132" s="10">
        <v>4113954.1399434698</v>
      </c>
      <c r="J132" s="33">
        <f t="shared" si="8"/>
        <v>6.8021989585773861E-4</v>
      </c>
      <c r="K132" s="33">
        <f t="shared" si="9"/>
        <v>6.799885987516241E-4</v>
      </c>
      <c r="L132" s="33">
        <f t="shared" si="10"/>
        <v>0.99605016430902293</v>
      </c>
      <c r="M132" s="33">
        <f t="shared" si="11"/>
        <v>0.99537286155350813</v>
      </c>
    </row>
    <row r="133" spans="1:13" ht="27.6">
      <c r="A133" t="s">
        <v>164</v>
      </c>
      <c r="B133" t="s">
        <v>204</v>
      </c>
      <c r="C133" s="14" t="s">
        <v>206</v>
      </c>
      <c r="D133" t="s">
        <v>456</v>
      </c>
      <c r="E133" t="s">
        <v>474</v>
      </c>
      <c r="F133" s="20">
        <v>2028</v>
      </c>
      <c r="G133" s="20">
        <v>41</v>
      </c>
      <c r="H133" s="11">
        <v>3720.0523952141998</v>
      </c>
      <c r="I133" s="10">
        <v>4065388.8610596601</v>
      </c>
      <c r="J133" s="33">
        <f t="shared" si="8"/>
        <v>9.1505450581781569E-4</v>
      </c>
      <c r="K133" s="33">
        <f t="shared" si="9"/>
        <v>9.14635971113964E-4</v>
      </c>
      <c r="L133" s="33">
        <f t="shared" si="10"/>
        <v>0.99537286155350813</v>
      </c>
      <c r="M133" s="33">
        <f t="shared" si="11"/>
        <v>0.99446245772966069</v>
      </c>
    </row>
    <row r="134" spans="1:13" ht="27.6">
      <c r="A134" t="s">
        <v>164</v>
      </c>
      <c r="B134" t="s">
        <v>204</v>
      </c>
      <c r="C134" s="14" t="s">
        <v>206</v>
      </c>
      <c r="D134" t="s">
        <v>456</v>
      </c>
      <c r="E134" t="s">
        <v>474</v>
      </c>
      <c r="F134" s="20">
        <v>2028</v>
      </c>
      <c r="G134" s="20">
        <v>42</v>
      </c>
      <c r="H134" s="11">
        <v>4198.83440852474</v>
      </c>
      <c r="I134" s="10">
        <v>4079120.1402761801</v>
      </c>
      <c r="J134" s="33">
        <f t="shared" si="8"/>
        <v>1.0293480613788578E-3</v>
      </c>
      <c r="K134" s="33">
        <f t="shared" si="9"/>
        <v>1.0288184643919562E-3</v>
      </c>
      <c r="L134" s="33">
        <f t="shared" si="10"/>
        <v>0.99446245772966069</v>
      </c>
      <c r="M134" s="33">
        <f t="shared" si="11"/>
        <v>0.99343933639100379</v>
      </c>
    </row>
    <row r="135" spans="1:13" ht="27.6">
      <c r="A135" t="s">
        <v>164</v>
      </c>
      <c r="B135" t="s">
        <v>204</v>
      </c>
      <c r="C135" s="14" t="s">
        <v>206</v>
      </c>
      <c r="D135" t="s">
        <v>456</v>
      </c>
      <c r="E135" t="s">
        <v>474</v>
      </c>
      <c r="F135" s="20">
        <v>2028</v>
      </c>
      <c r="G135" s="20">
        <v>43</v>
      </c>
      <c r="H135" s="11">
        <v>4827.1979860362298</v>
      </c>
      <c r="I135" s="10">
        <v>4150053.8105637999</v>
      </c>
      <c r="J135" s="33">
        <f t="shared" si="8"/>
        <v>1.1631651555333538E-3</v>
      </c>
      <c r="K135" s="33">
        <f t="shared" si="9"/>
        <v>1.1624889411522288E-3</v>
      </c>
      <c r="L135" s="33">
        <f t="shared" si="10"/>
        <v>0.99343933639100379</v>
      </c>
      <c r="M135" s="33">
        <f t="shared" si="11"/>
        <v>0.99228447414874366</v>
      </c>
    </row>
    <row r="136" spans="1:13" ht="27.6">
      <c r="A136" t="s">
        <v>164</v>
      </c>
      <c r="B136" t="s">
        <v>204</v>
      </c>
      <c r="C136" s="14" t="s">
        <v>206</v>
      </c>
      <c r="D136" t="s">
        <v>456</v>
      </c>
      <c r="E136" t="s">
        <v>474</v>
      </c>
      <c r="F136" s="20">
        <v>2028</v>
      </c>
      <c r="G136" s="20">
        <v>44</v>
      </c>
      <c r="H136" s="11">
        <v>5205.1151562675504</v>
      </c>
      <c r="I136" s="10">
        <v>4179190.5066574202</v>
      </c>
      <c r="J136" s="33">
        <f t="shared" si="8"/>
        <v>1.2454840591678794E-3</v>
      </c>
      <c r="K136" s="33">
        <f t="shared" si="9"/>
        <v>1.2447087658022937E-3</v>
      </c>
      <c r="L136" s="33">
        <f t="shared" si="10"/>
        <v>0.99228447414874366</v>
      </c>
      <c r="M136" s="33">
        <f t="shared" si="11"/>
        <v>0.99104936896560114</v>
      </c>
    </row>
    <row r="137" spans="1:13" ht="27.6">
      <c r="A137" t="s">
        <v>164</v>
      </c>
      <c r="B137" t="s">
        <v>204</v>
      </c>
      <c r="C137" s="14" t="s">
        <v>206</v>
      </c>
      <c r="D137" t="s">
        <v>456</v>
      </c>
      <c r="E137" t="s">
        <v>474</v>
      </c>
      <c r="F137" s="20">
        <v>2028</v>
      </c>
      <c r="G137" s="20">
        <v>45</v>
      </c>
      <c r="H137" s="11">
        <v>5486.0333666429897</v>
      </c>
      <c r="I137" s="10">
        <v>4148882.5546512199</v>
      </c>
      <c r="J137" s="33">
        <f t="shared" si="8"/>
        <v>1.3222917964965579E-3</v>
      </c>
      <c r="K137" s="33">
        <f t="shared" si="9"/>
        <v>1.3214179538997284E-3</v>
      </c>
      <c r="L137" s="33">
        <f t="shared" si="10"/>
        <v>0.99104936896560114</v>
      </c>
      <c r="M137" s="33">
        <f t="shared" si="11"/>
        <v>0.98973977853624895</v>
      </c>
    </row>
    <row r="138" spans="1:13" ht="27.6">
      <c r="A138" t="s">
        <v>164</v>
      </c>
      <c r="B138" t="s">
        <v>204</v>
      </c>
      <c r="C138" s="14" t="s">
        <v>206</v>
      </c>
      <c r="D138" t="s">
        <v>456</v>
      </c>
      <c r="E138" t="s">
        <v>474</v>
      </c>
      <c r="F138" s="20">
        <v>2028</v>
      </c>
      <c r="G138" s="20">
        <v>46</v>
      </c>
      <c r="H138" s="11">
        <v>6662.93499838159</v>
      </c>
      <c r="I138" s="10">
        <v>4093995.7855017302</v>
      </c>
      <c r="J138" s="33">
        <f t="shared" si="8"/>
        <v>1.6274894620012486E-3</v>
      </c>
      <c r="K138" s="33">
        <f t="shared" si="9"/>
        <v>1.626165819195724E-3</v>
      </c>
      <c r="L138" s="33">
        <f t="shared" si="10"/>
        <v>0.98973977853624895</v>
      </c>
      <c r="M138" s="33">
        <f t="shared" si="11"/>
        <v>0.98813029753849491</v>
      </c>
    </row>
    <row r="139" spans="1:13" ht="27.6">
      <c r="A139" t="s">
        <v>164</v>
      </c>
      <c r="B139" t="s">
        <v>204</v>
      </c>
      <c r="C139" s="14" t="s">
        <v>206</v>
      </c>
      <c r="D139" t="s">
        <v>456</v>
      </c>
      <c r="E139" t="s">
        <v>474</v>
      </c>
      <c r="F139" s="20">
        <v>2028</v>
      </c>
      <c r="G139" s="20">
        <v>47</v>
      </c>
      <c r="H139" s="11">
        <v>6994.5164578420399</v>
      </c>
      <c r="I139" s="10">
        <v>4031817.6676404099</v>
      </c>
      <c r="J139" s="33">
        <f t="shared" si="8"/>
        <v>1.734829556896983E-3</v>
      </c>
      <c r="K139" s="33">
        <f t="shared" si="9"/>
        <v>1.73332560992423E-3</v>
      </c>
      <c r="L139" s="33">
        <f t="shared" si="10"/>
        <v>0.98813029753849491</v>
      </c>
      <c r="M139" s="33">
        <f t="shared" si="11"/>
        <v>0.98641754598782938</v>
      </c>
    </row>
    <row r="140" spans="1:13" ht="27.6">
      <c r="A140" t="s">
        <v>164</v>
      </c>
      <c r="B140" t="s">
        <v>204</v>
      </c>
      <c r="C140" s="14" t="s">
        <v>206</v>
      </c>
      <c r="D140" t="s">
        <v>456</v>
      </c>
      <c r="E140" t="s">
        <v>474</v>
      </c>
      <c r="F140" s="20">
        <v>2028</v>
      </c>
      <c r="G140" s="20">
        <v>48</v>
      </c>
      <c r="H140" s="11">
        <v>7391.4631063933202</v>
      </c>
      <c r="I140" s="10">
        <v>3974982.1121461499</v>
      </c>
      <c r="J140" s="33">
        <f t="shared" si="8"/>
        <v>1.859495941832695E-3</v>
      </c>
      <c r="K140" s="33">
        <f t="shared" si="9"/>
        <v>1.8577681503602061E-3</v>
      </c>
      <c r="L140" s="33">
        <f t="shared" si="10"/>
        <v>0.98641754598782938</v>
      </c>
      <c r="M140" s="33">
        <f t="shared" si="11"/>
        <v>0.98458501088793671</v>
      </c>
    </row>
    <row r="141" spans="1:13" ht="27.6">
      <c r="A141" t="s">
        <v>164</v>
      </c>
      <c r="B141" t="s">
        <v>204</v>
      </c>
      <c r="C141" s="14" t="s">
        <v>206</v>
      </c>
      <c r="D141" t="s">
        <v>456</v>
      </c>
      <c r="E141" t="s">
        <v>474</v>
      </c>
      <c r="F141" s="20">
        <v>2028</v>
      </c>
      <c r="G141" s="20">
        <v>49</v>
      </c>
      <c r="H141" s="11">
        <v>7623.3125174653196</v>
      </c>
      <c r="I141" s="10">
        <v>3904560.45900437</v>
      </c>
      <c r="J141" s="33">
        <f t="shared" si="8"/>
        <v>1.9524124667822918E-3</v>
      </c>
      <c r="K141" s="33">
        <f t="shared" si="9"/>
        <v>1.9505077493617851E-3</v>
      </c>
      <c r="L141" s="33">
        <f t="shared" si="10"/>
        <v>0.98458501088793671</v>
      </c>
      <c r="M141" s="33">
        <f t="shared" si="11"/>
        <v>0.98266457019429432</v>
      </c>
    </row>
    <row r="142" spans="1:13" ht="27.6">
      <c r="A142" t="s">
        <v>164</v>
      </c>
      <c r="B142" t="s">
        <v>204</v>
      </c>
      <c r="C142" s="14" t="s">
        <v>206</v>
      </c>
      <c r="D142" t="s">
        <v>456</v>
      </c>
      <c r="E142" t="s">
        <v>474</v>
      </c>
      <c r="F142" s="20">
        <v>2028</v>
      </c>
      <c r="G142" s="20">
        <v>50</v>
      </c>
      <c r="H142" s="11">
        <v>7913.3437415141298</v>
      </c>
      <c r="I142" s="10">
        <v>3809862.7302679899</v>
      </c>
      <c r="J142" s="33">
        <f t="shared" si="8"/>
        <v>2.0770679422766228E-3</v>
      </c>
      <c r="K142" s="33">
        <f t="shared" si="9"/>
        <v>2.0749123293679617E-3</v>
      </c>
      <c r="L142" s="33">
        <f t="shared" si="10"/>
        <v>0.98266457019429432</v>
      </c>
      <c r="M142" s="33">
        <f t="shared" si="11"/>
        <v>0.98062562736196512</v>
      </c>
    </row>
    <row r="143" spans="1:13" ht="27.6">
      <c r="A143" t="s">
        <v>164</v>
      </c>
      <c r="B143" t="s">
        <v>204</v>
      </c>
      <c r="C143" s="14" t="s">
        <v>206</v>
      </c>
      <c r="D143" t="s">
        <v>456</v>
      </c>
      <c r="E143" t="s">
        <v>474</v>
      </c>
      <c r="F143" s="20">
        <v>2028</v>
      </c>
      <c r="G143" s="20">
        <v>51</v>
      </c>
      <c r="H143" s="11">
        <v>8663.5139982385808</v>
      </c>
      <c r="I143" s="10">
        <v>3719361.4586968902</v>
      </c>
      <c r="J143" s="33">
        <f t="shared" si="8"/>
        <v>2.3293014390900089E-3</v>
      </c>
      <c r="K143" s="33">
        <f t="shared" si="9"/>
        <v>2.326590721594135E-3</v>
      </c>
      <c r="L143" s="33">
        <f t="shared" si="10"/>
        <v>0.98062562736196512</v>
      </c>
      <c r="M143" s="33">
        <f t="shared" si="11"/>
        <v>0.97834411287598733</v>
      </c>
    </row>
    <row r="144" spans="1:13" ht="27.6">
      <c r="A144" t="s">
        <v>164</v>
      </c>
      <c r="B144" t="s">
        <v>204</v>
      </c>
      <c r="C144" s="14" t="s">
        <v>206</v>
      </c>
      <c r="D144" t="s">
        <v>456</v>
      </c>
      <c r="E144" t="s">
        <v>474</v>
      </c>
      <c r="F144" s="20">
        <v>2028</v>
      </c>
      <c r="G144" s="20">
        <v>52</v>
      </c>
      <c r="H144" s="11">
        <v>9155.2762815175192</v>
      </c>
      <c r="I144" s="10">
        <v>3644440.1607271</v>
      </c>
      <c r="J144" s="33">
        <f t="shared" si="8"/>
        <v>2.5121214446530947E-3</v>
      </c>
      <c r="K144" s="33">
        <f t="shared" si="9"/>
        <v>2.5089687081483181E-3</v>
      </c>
      <c r="L144" s="33">
        <f t="shared" si="10"/>
        <v>0.97834411287598733</v>
      </c>
      <c r="M144" s="33">
        <f t="shared" si="11"/>
        <v>0.97588947811098037</v>
      </c>
    </row>
    <row r="145" spans="1:13" ht="27.6">
      <c r="A145" t="s">
        <v>164</v>
      </c>
      <c r="B145" t="s">
        <v>204</v>
      </c>
      <c r="C145" s="14" t="s">
        <v>206</v>
      </c>
      <c r="D145" t="s">
        <v>456</v>
      </c>
      <c r="E145" t="s">
        <v>474</v>
      </c>
      <c r="F145" s="20">
        <v>2028</v>
      </c>
      <c r="G145" s="20">
        <v>53</v>
      </c>
      <c r="H145" s="11">
        <v>9650.8122520344696</v>
      </c>
      <c r="I145" s="10">
        <v>3556865.2520690602</v>
      </c>
      <c r="J145" s="33">
        <f t="shared" si="8"/>
        <v>2.7132914991425403E-3</v>
      </c>
      <c r="K145" s="33">
        <f t="shared" si="9"/>
        <v>2.7096138506922385E-3</v>
      </c>
      <c r="L145" s="33">
        <f t="shared" si="10"/>
        <v>0.97588947811098037</v>
      </c>
      <c r="M145" s="33">
        <f t="shared" si="11"/>
        <v>0.97324519446434599</v>
      </c>
    </row>
    <row r="146" spans="1:13" ht="27.6">
      <c r="A146" t="s">
        <v>164</v>
      </c>
      <c r="B146" t="s">
        <v>204</v>
      </c>
      <c r="C146" s="14" t="s">
        <v>206</v>
      </c>
      <c r="D146" t="s">
        <v>456</v>
      </c>
      <c r="E146" t="s">
        <v>474</v>
      </c>
      <c r="F146" s="20">
        <v>2028</v>
      </c>
      <c r="G146" s="20">
        <v>54</v>
      </c>
      <c r="H146" s="11">
        <v>10374.295830588</v>
      </c>
      <c r="I146" s="10">
        <v>3484858.4018962798</v>
      </c>
      <c r="J146" s="33">
        <f t="shared" si="8"/>
        <v>2.976963375310413E-3</v>
      </c>
      <c r="K146" s="33">
        <f t="shared" si="9"/>
        <v>2.9725366137000053E-3</v>
      </c>
      <c r="L146" s="33">
        <f t="shared" si="10"/>
        <v>0.97324519446434599</v>
      </c>
      <c r="M146" s="33">
        <f t="shared" si="11"/>
        <v>0.9703521874896931</v>
      </c>
    </row>
    <row r="147" spans="1:13" ht="27.6">
      <c r="A147" t="s">
        <v>164</v>
      </c>
      <c r="B147" t="s">
        <v>204</v>
      </c>
      <c r="C147" s="14" t="s">
        <v>206</v>
      </c>
      <c r="D147" t="s">
        <v>456</v>
      </c>
      <c r="E147" t="s">
        <v>474</v>
      </c>
      <c r="F147" s="20">
        <v>2028</v>
      </c>
      <c r="G147" s="20">
        <v>55</v>
      </c>
      <c r="H147" s="11">
        <v>11358.5414905735</v>
      </c>
      <c r="I147" s="10">
        <v>3413216.40485693</v>
      </c>
      <c r="J147" s="33">
        <f t="shared" si="8"/>
        <v>3.3278117011305086E-3</v>
      </c>
      <c r="K147" s="33">
        <f t="shared" si="9"/>
        <v>3.3222806728793186E-3</v>
      </c>
      <c r="L147" s="33">
        <f t="shared" si="10"/>
        <v>0.9703521874896931</v>
      </c>
      <c r="M147" s="33">
        <f t="shared" si="11"/>
        <v>0.96712840517130994</v>
      </c>
    </row>
    <row r="148" spans="1:13" ht="27.6">
      <c r="A148" t="s">
        <v>164</v>
      </c>
      <c r="B148" t="s">
        <v>204</v>
      </c>
      <c r="C148" s="14" t="s">
        <v>206</v>
      </c>
      <c r="D148" t="s">
        <v>456</v>
      </c>
      <c r="E148" t="s">
        <v>474</v>
      </c>
      <c r="F148" s="20">
        <v>2028</v>
      </c>
      <c r="G148" s="20">
        <v>56</v>
      </c>
      <c r="H148" s="11">
        <v>12400.0135426054</v>
      </c>
      <c r="I148" s="10">
        <v>3319773.4027909101</v>
      </c>
      <c r="J148" s="33">
        <f t="shared" si="8"/>
        <v>3.73519877356111E-3</v>
      </c>
      <c r="K148" s="33">
        <f t="shared" si="9"/>
        <v>3.7282315959192847E-3</v>
      </c>
      <c r="L148" s="33">
        <f t="shared" si="10"/>
        <v>0.96712840517130994</v>
      </c>
      <c r="M148" s="33">
        <f t="shared" si="11"/>
        <v>0.96352272649383919</v>
      </c>
    </row>
    <row r="149" spans="1:13" ht="27.6">
      <c r="A149" t="s">
        <v>164</v>
      </c>
      <c r="B149" t="s">
        <v>204</v>
      </c>
      <c r="C149" s="14" t="s">
        <v>206</v>
      </c>
      <c r="D149" t="s">
        <v>456</v>
      </c>
      <c r="E149" t="s">
        <v>474</v>
      </c>
      <c r="F149" s="20">
        <v>2028</v>
      </c>
      <c r="G149" s="20">
        <v>57</v>
      </c>
      <c r="H149" s="11">
        <v>13289.320710079401</v>
      </c>
      <c r="I149" s="10">
        <v>3236777.91511442</v>
      </c>
      <c r="J149" s="33">
        <f t="shared" si="8"/>
        <v>4.1057252176690115E-3</v>
      </c>
      <c r="K149" s="33">
        <f t="shared" si="9"/>
        <v>4.0973082510783465E-3</v>
      </c>
      <c r="L149" s="33">
        <f t="shared" si="10"/>
        <v>0.96352272649383919</v>
      </c>
      <c r="M149" s="33">
        <f t="shared" si="11"/>
        <v>0.95957487687647447</v>
      </c>
    </row>
    <row r="150" spans="1:13" ht="27.6">
      <c r="A150" t="s">
        <v>164</v>
      </c>
      <c r="B150" t="s">
        <v>204</v>
      </c>
      <c r="C150" s="14" t="s">
        <v>206</v>
      </c>
      <c r="D150" t="s">
        <v>456</v>
      </c>
      <c r="E150" t="s">
        <v>474</v>
      </c>
      <c r="F150" s="20">
        <v>2028</v>
      </c>
      <c r="G150" s="20">
        <v>58</v>
      </c>
      <c r="H150" s="11">
        <v>14188.888729165599</v>
      </c>
      <c r="I150" s="10">
        <v>3151312.7721735798</v>
      </c>
      <c r="J150" s="33">
        <f t="shared" si="8"/>
        <v>4.5025326760501101E-3</v>
      </c>
      <c r="K150" s="33">
        <f t="shared" si="9"/>
        <v>4.4924114718494224E-3</v>
      </c>
      <c r="L150" s="33">
        <f t="shared" si="10"/>
        <v>0.95957487687647447</v>
      </c>
      <c r="M150" s="33">
        <f t="shared" si="11"/>
        <v>0.95526407169149608</v>
      </c>
    </row>
    <row r="151" spans="1:13" ht="27.6">
      <c r="A151" t="s">
        <v>164</v>
      </c>
      <c r="B151" t="s">
        <v>204</v>
      </c>
      <c r="C151" s="14" t="s">
        <v>206</v>
      </c>
      <c r="D151" t="s">
        <v>456</v>
      </c>
      <c r="E151" t="s">
        <v>474</v>
      </c>
      <c r="F151" s="20">
        <v>2028</v>
      </c>
      <c r="G151" s="20">
        <v>59</v>
      </c>
      <c r="H151" s="11">
        <v>14430.5357559524</v>
      </c>
      <c r="I151" s="10">
        <v>3049778.2875482901</v>
      </c>
      <c r="J151" s="33">
        <f t="shared" si="8"/>
        <v>4.7316671558944945E-3</v>
      </c>
      <c r="K151" s="33">
        <f t="shared" si="9"/>
        <v>4.7204904539506209E-3</v>
      </c>
      <c r="L151" s="33">
        <f t="shared" si="10"/>
        <v>0.95526407169149608</v>
      </c>
      <c r="M151" s="33">
        <f t="shared" si="11"/>
        <v>0.95075475676007437</v>
      </c>
    </row>
    <row r="152" spans="1:13" ht="27.6">
      <c r="A152" t="s">
        <v>164</v>
      </c>
      <c r="B152" t="s">
        <v>204</v>
      </c>
      <c r="C152" s="14" t="s">
        <v>206</v>
      </c>
      <c r="D152" t="s">
        <v>456</v>
      </c>
      <c r="E152" t="s">
        <v>474</v>
      </c>
      <c r="F152" s="20">
        <v>2028</v>
      </c>
      <c r="G152" s="20">
        <v>60</v>
      </c>
      <c r="H152" s="11">
        <v>15099.962539033</v>
      </c>
      <c r="I152" s="10">
        <v>2941915.0678511402</v>
      </c>
      <c r="J152" s="33">
        <f t="shared" si="8"/>
        <v>5.1326983243137779E-3</v>
      </c>
      <c r="K152" s="33">
        <f t="shared" si="9"/>
        <v>5.1195485358549453E-3</v>
      </c>
      <c r="L152" s="33">
        <f t="shared" si="10"/>
        <v>0.95075475676007437</v>
      </c>
      <c r="M152" s="33">
        <f t="shared" si="11"/>
        <v>0.94588732163714617</v>
      </c>
    </row>
    <row r="153" spans="1:13" ht="27.6">
      <c r="A153" t="s">
        <v>164</v>
      </c>
      <c r="B153" t="s">
        <v>204</v>
      </c>
      <c r="C153" s="14" t="s">
        <v>206</v>
      </c>
      <c r="D153" t="s">
        <v>456</v>
      </c>
      <c r="E153" t="s">
        <v>474</v>
      </c>
      <c r="F153" s="20">
        <v>2028</v>
      </c>
      <c r="G153" s="20">
        <v>61</v>
      </c>
      <c r="H153" s="11">
        <v>16355.982153823599</v>
      </c>
      <c r="I153" s="10">
        <v>2836266.82297051</v>
      </c>
      <c r="J153" s="33">
        <f t="shared" si="8"/>
        <v>5.7667290049578171E-3</v>
      </c>
      <c r="K153" s="33">
        <f t="shared" si="9"/>
        <v>5.7501333394757159E-3</v>
      </c>
      <c r="L153" s="33">
        <f t="shared" si="10"/>
        <v>0.94588732163714617</v>
      </c>
      <c r="M153" s="33">
        <f t="shared" si="11"/>
        <v>0.94044834341361305</v>
      </c>
    </row>
    <row r="154" spans="1:13" ht="27.6">
      <c r="A154" t="s">
        <v>164</v>
      </c>
      <c r="B154" t="s">
        <v>204</v>
      </c>
      <c r="C154" s="14" t="s">
        <v>206</v>
      </c>
      <c r="D154" t="s">
        <v>456</v>
      </c>
      <c r="E154" t="s">
        <v>474</v>
      </c>
      <c r="F154" s="20">
        <v>2028</v>
      </c>
      <c r="G154" s="20">
        <v>62</v>
      </c>
      <c r="H154" s="11">
        <v>17261.938730904702</v>
      </c>
      <c r="I154" s="10">
        <v>2717826.0168860899</v>
      </c>
      <c r="J154" s="33">
        <f t="shared" si="8"/>
        <v>6.351377396365614E-3</v>
      </c>
      <c r="K154" s="33">
        <f t="shared" si="9"/>
        <v>6.3312500336532018E-3</v>
      </c>
      <c r="L154" s="33">
        <f t="shared" si="10"/>
        <v>0.94044834341361305</v>
      </c>
      <c r="M154" s="33">
        <f t="shared" si="11"/>
        <v>0.9344941298077265</v>
      </c>
    </row>
    <row r="155" spans="1:13" ht="27.6">
      <c r="A155" t="s">
        <v>164</v>
      </c>
      <c r="B155" t="s">
        <v>204</v>
      </c>
      <c r="C155" s="14" t="s">
        <v>206</v>
      </c>
      <c r="D155" t="s">
        <v>456</v>
      </c>
      <c r="E155" t="s">
        <v>474</v>
      </c>
      <c r="F155" s="20">
        <v>2028</v>
      </c>
      <c r="G155" s="20">
        <v>63</v>
      </c>
      <c r="H155" s="11">
        <v>18065.549045020802</v>
      </c>
      <c r="I155" s="10">
        <v>2587037.9267214402</v>
      </c>
      <c r="J155" s="33">
        <f t="shared" si="8"/>
        <v>6.9831017390283561E-3</v>
      </c>
      <c r="K155" s="33">
        <f t="shared" si="9"/>
        <v>6.9587765387965073E-3</v>
      </c>
      <c r="L155" s="33">
        <f t="shared" si="10"/>
        <v>0.9344941298077265</v>
      </c>
      <c r="M155" s="33">
        <f t="shared" si="11"/>
        <v>0.92799119398157748</v>
      </c>
    </row>
    <row r="156" spans="1:13" ht="27.6">
      <c r="A156" t="s">
        <v>164</v>
      </c>
      <c r="B156" t="s">
        <v>204</v>
      </c>
      <c r="C156" s="14" t="s">
        <v>206</v>
      </c>
      <c r="D156" t="s">
        <v>456</v>
      </c>
      <c r="E156" t="s">
        <v>474</v>
      </c>
      <c r="F156" s="20">
        <v>2028</v>
      </c>
      <c r="G156" s="20">
        <v>64</v>
      </c>
      <c r="H156" s="11">
        <v>19230.2215010492</v>
      </c>
      <c r="I156" s="10">
        <v>2457745.3346281601</v>
      </c>
      <c r="J156" s="33">
        <f t="shared" si="8"/>
        <v>7.8243344540652338E-3</v>
      </c>
      <c r="K156" s="33">
        <f t="shared" si="9"/>
        <v>7.7938040278876519E-3</v>
      </c>
      <c r="L156" s="33">
        <f t="shared" si="10"/>
        <v>0.92799119398157748</v>
      </c>
      <c r="M156" s="33">
        <f t="shared" si="11"/>
        <v>0.9207586124760796</v>
      </c>
    </row>
    <row r="157" spans="1:13" ht="27.6">
      <c r="A157" t="s">
        <v>164</v>
      </c>
      <c r="B157" t="s">
        <v>204</v>
      </c>
      <c r="C157" s="14" t="s">
        <v>206</v>
      </c>
      <c r="D157" t="s">
        <v>456</v>
      </c>
      <c r="E157" t="s">
        <v>474</v>
      </c>
      <c r="F157" s="20">
        <v>2028</v>
      </c>
      <c r="G157" s="20">
        <v>65</v>
      </c>
      <c r="H157" s="11">
        <v>20099.4258721142</v>
      </c>
      <c r="I157" s="10">
        <v>2328704.1872479199</v>
      </c>
      <c r="J157" s="33">
        <f t="shared" si="8"/>
        <v>8.6311631946124727E-3</v>
      </c>
      <c r="K157" s="33">
        <f t="shared" si="9"/>
        <v>8.5940216406525938E-3</v>
      </c>
      <c r="L157" s="33">
        <f t="shared" si="10"/>
        <v>0.9207586124760796</v>
      </c>
      <c r="M157" s="33">
        <f t="shared" si="11"/>
        <v>0.91284559303464297</v>
      </c>
    </row>
    <row r="158" spans="1:13" ht="27.6">
      <c r="A158" t="s">
        <v>164</v>
      </c>
      <c r="B158" t="s">
        <v>204</v>
      </c>
      <c r="C158" s="14" t="s">
        <v>206</v>
      </c>
      <c r="D158" t="s">
        <v>456</v>
      </c>
      <c r="E158" t="s">
        <v>474</v>
      </c>
      <c r="F158" s="20">
        <v>2028</v>
      </c>
      <c r="G158" s="20">
        <v>66</v>
      </c>
      <c r="H158" s="11">
        <v>20557.964671786998</v>
      </c>
      <c r="I158" s="10">
        <v>2199492.5398221398</v>
      </c>
      <c r="J158" s="33">
        <f t="shared" si="8"/>
        <v>9.3466853374503389E-3</v>
      </c>
      <c r="K158" s="33">
        <f t="shared" si="9"/>
        <v>9.3031408452101116E-3</v>
      </c>
      <c r="L158" s="33">
        <f t="shared" si="10"/>
        <v>0.91284559303464297</v>
      </c>
      <c r="M158" s="33">
        <f t="shared" si="11"/>
        <v>0.90435326191271237</v>
      </c>
    </row>
    <row r="159" spans="1:13" ht="27.6">
      <c r="A159" t="s">
        <v>164</v>
      </c>
      <c r="B159" t="s">
        <v>204</v>
      </c>
      <c r="C159" s="14" t="s">
        <v>206</v>
      </c>
      <c r="D159" t="s">
        <v>456</v>
      </c>
      <c r="E159" t="s">
        <v>474</v>
      </c>
      <c r="F159" s="20">
        <v>2028</v>
      </c>
      <c r="G159" s="20">
        <v>67</v>
      </c>
      <c r="H159" s="11">
        <v>21068.230304493001</v>
      </c>
      <c r="I159" s="10">
        <v>2069606.75223555</v>
      </c>
      <c r="J159" s="33">
        <f t="shared" si="8"/>
        <v>1.0179822945463188E-2</v>
      </c>
      <c r="K159" s="33">
        <f t="shared" si="9"/>
        <v>1.0128183921781386E-2</v>
      </c>
      <c r="L159" s="33">
        <f t="shared" si="10"/>
        <v>0.90435326191271237</v>
      </c>
      <c r="M159" s="33">
        <f t="shared" si="11"/>
        <v>0.89519380574579743</v>
      </c>
    </row>
    <row r="160" spans="1:13" ht="27.6">
      <c r="A160" t="s">
        <v>164</v>
      </c>
      <c r="B160" t="s">
        <v>204</v>
      </c>
      <c r="C160" s="14" t="s">
        <v>206</v>
      </c>
      <c r="D160" t="s">
        <v>456</v>
      </c>
      <c r="E160" t="s">
        <v>474</v>
      </c>
      <c r="F160" s="20">
        <v>2028</v>
      </c>
      <c r="G160" s="20">
        <v>68</v>
      </c>
      <c r="H160" s="11">
        <v>21387.492267193</v>
      </c>
      <c r="I160" s="10">
        <v>1935917.04479304</v>
      </c>
      <c r="J160" s="33">
        <f t="shared" si="8"/>
        <v>1.1047731784126855E-2</v>
      </c>
      <c r="K160" s="33">
        <f t="shared" si="9"/>
        <v>1.0986929709664639E-2</v>
      </c>
      <c r="L160" s="33">
        <f t="shared" si="10"/>
        <v>0.89519380574579743</v>
      </c>
      <c r="M160" s="33">
        <f t="shared" si="11"/>
        <v>0.88535837432554121</v>
      </c>
    </row>
    <row r="161" spans="1:13" ht="27.6">
      <c r="A161" t="s">
        <v>164</v>
      </c>
      <c r="B161" t="s">
        <v>204</v>
      </c>
      <c r="C161" s="14" t="s">
        <v>206</v>
      </c>
      <c r="D161" t="s">
        <v>456</v>
      </c>
      <c r="E161" t="s">
        <v>474</v>
      </c>
      <c r="F161" s="20">
        <v>2028</v>
      </c>
      <c r="G161" s="20">
        <v>69</v>
      </c>
      <c r="H161" s="11">
        <v>20840.4668480582</v>
      </c>
      <c r="I161" s="10">
        <v>1798336.7883222301</v>
      </c>
      <c r="J161" s="33">
        <f t="shared" si="8"/>
        <v>1.1588745213571174E-2</v>
      </c>
      <c r="K161" s="33">
        <f t="shared" si="9"/>
        <v>1.152185434883346E-2</v>
      </c>
      <c r="L161" s="33">
        <f t="shared" si="10"/>
        <v>0.88535837432554121</v>
      </c>
      <c r="M161" s="33">
        <f t="shared" si="11"/>
        <v>0.87515740409004239</v>
      </c>
    </row>
    <row r="162" spans="1:13" ht="27.6">
      <c r="A162" t="s">
        <v>164</v>
      </c>
      <c r="B162" t="s">
        <v>204</v>
      </c>
      <c r="C162" s="14" t="s">
        <v>206</v>
      </c>
      <c r="D162" t="s">
        <v>456</v>
      </c>
      <c r="E162" t="s">
        <v>474</v>
      </c>
      <c r="F162" s="20">
        <v>2029</v>
      </c>
      <c r="G162" s="20">
        <v>30</v>
      </c>
      <c r="H162" s="11">
        <v>867.22875025551502</v>
      </c>
      <c r="I162" s="10">
        <v>4383726.8103154004</v>
      </c>
      <c r="J162" s="33">
        <f t="shared" si="8"/>
        <v>1.9782910472770077E-4</v>
      </c>
      <c r="K162" s="33">
        <f t="shared" si="9"/>
        <v>1.9780953784065414E-4</v>
      </c>
      <c r="L162" s="33">
        <f t="shared" si="10"/>
        <v>1</v>
      </c>
      <c r="M162" s="33">
        <f t="shared" si="11"/>
        <v>0.99980219046215935</v>
      </c>
    </row>
    <row r="163" spans="1:13" ht="27.6">
      <c r="A163" t="s">
        <v>164</v>
      </c>
      <c r="B163" t="s">
        <v>204</v>
      </c>
      <c r="C163" s="14" t="s">
        <v>206</v>
      </c>
      <c r="D163" t="s">
        <v>456</v>
      </c>
      <c r="E163" t="s">
        <v>474</v>
      </c>
      <c r="F163" s="20">
        <v>2029</v>
      </c>
      <c r="G163" s="20">
        <v>31</v>
      </c>
      <c r="H163" s="11">
        <v>1270.66569861415</v>
      </c>
      <c r="I163" s="10">
        <v>4427570.6773077799</v>
      </c>
      <c r="J163" s="33">
        <f t="shared" si="8"/>
        <v>2.8698936532545394E-4</v>
      </c>
      <c r="K163" s="33">
        <f t="shared" si="9"/>
        <v>2.8694818781682674E-4</v>
      </c>
      <c r="L163" s="33">
        <f t="shared" si="10"/>
        <v>0.99980219046215935</v>
      </c>
      <c r="M163" s="33">
        <f t="shared" si="11"/>
        <v>0.9995152990354309</v>
      </c>
    </row>
    <row r="164" spans="1:13" ht="27.6">
      <c r="A164" t="s">
        <v>164</v>
      </c>
      <c r="B164" t="s">
        <v>204</v>
      </c>
      <c r="C164" s="14" t="s">
        <v>206</v>
      </c>
      <c r="D164" t="s">
        <v>456</v>
      </c>
      <c r="E164" t="s">
        <v>474</v>
      </c>
      <c r="F164" s="20">
        <v>2029</v>
      </c>
      <c r="G164" s="20">
        <v>32</v>
      </c>
      <c r="H164" s="11">
        <v>1315.29558112993</v>
      </c>
      <c r="I164" s="10">
        <v>4425180.2265840601</v>
      </c>
      <c r="J164" s="33">
        <f t="shared" si="8"/>
        <v>2.9722983331353475E-4</v>
      </c>
      <c r="K164" s="33">
        <f t="shared" si="9"/>
        <v>2.9718566490277709E-4</v>
      </c>
      <c r="L164" s="33">
        <f t="shared" si="10"/>
        <v>0.9995152990354309</v>
      </c>
      <c r="M164" s="33">
        <f t="shared" si="11"/>
        <v>0.99921825741670656</v>
      </c>
    </row>
    <row r="165" spans="1:13" ht="27.6">
      <c r="A165" t="s">
        <v>164</v>
      </c>
      <c r="B165" t="s">
        <v>204</v>
      </c>
      <c r="C165" s="14" t="s">
        <v>206</v>
      </c>
      <c r="D165" t="s">
        <v>456</v>
      </c>
      <c r="E165" t="s">
        <v>474</v>
      </c>
      <c r="F165" s="20">
        <v>2029</v>
      </c>
      <c r="G165" s="20">
        <v>33</v>
      </c>
      <c r="H165" s="11">
        <v>1350.51964430676</v>
      </c>
      <c r="I165" s="10">
        <v>4363600.5935766697</v>
      </c>
      <c r="J165" s="33">
        <f t="shared" si="8"/>
        <v>3.0949662219194833E-4</v>
      </c>
      <c r="K165" s="33">
        <f t="shared" si="9"/>
        <v>3.0944873305305265E-4</v>
      </c>
      <c r="L165" s="33">
        <f t="shared" si="10"/>
        <v>0.99921825741670656</v>
      </c>
      <c r="M165" s="33">
        <f t="shared" si="11"/>
        <v>0.99890905059290547</v>
      </c>
    </row>
    <row r="166" spans="1:13" ht="27.6">
      <c r="A166" t="s">
        <v>164</v>
      </c>
      <c r="B166" t="s">
        <v>204</v>
      </c>
      <c r="C166" s="14" t="s">
        <v>206</v>
      </c>
      <c r="D166" t="s">
        <v>456</v>
      </c>
      <c r="E166" t="s">
        <v>474</v>
      </c>
      <c r="F166" s="20">
        <v>2029</v>
      </c>
      <c r="G166" s="20">
        <v>34</v>
      </c>
      <c r="H166" s="11">
        <v>1392.07022198906</v>
      </c>
      <c r="I166" s="10">
        <v>4300109.6992575703</v>
      </c>
      <c r="J166" s="33">
        <f t="shared" si="8"/>
        <v>3.2372900212973777E-4</v>
      </c>
      <c r="K166" s="33">
        <f t="shared" si="9"/>
        <v>3.2367660755039385E-4</v>
      </c>
      <c r="L166" s="33">
        <f t="shared" si="10"/>
        <v>0.99890905059290547</v>
      </c>
      <c r="M166" s="33">
        <f t="shared" si="11"/>
        <v>0.99858572710015814</v>
      </c>
    </row>
    <row r="167" spans="1:13" ht="27.6">
      <c r="A167" t="s">
        <v>164</v>
      </c>
      <c r="B167" t="s">
        <v>204</v>
      </c>
      <c r="C167" s="14" t="s">
        <v>206</v>
      </c>
      <c r="D167" t="s">
        <v>456</v>
      </c>
      <c r="E167" t="s">
        <v>474</v>
      </c>
      <c r="F167" s="20">
        <v>2029</v>
      </c>
      <c r="G167" s="20">
        <v>35</v>
      </c>
      <c r="H167" s="11">
        <v>1470.2333021054801</v>
      </c>
      <c r="I167" s="10">
        <v>4246308.7658911599</v>
      </c>
      <c r="J167" s="33">
        <f t="shared" si="8"/>
        <v>3.4623796411491681E-4</v>
      </c>
      <c r="K167" s="33">
        <f t="shared" si="9"/>
        <v>3.4617803066827602E-4</v>
      </c>
      <c r="L167" s="33">
        <f t="shared" si="10"/>
        <v>0.99858572710015814</v>
      </c>
      <c r="M167" s="33">
        <f t="shared" si="11"/>
        <v>0.99824003865969713</v>
      </c>
    </row>
    <row r="168" spans="1:13" ht="27.6">
      <c r="A168" t="s">
        <v>164</v>
      </c>
      <c r="B168" t="s">
        <v>204</v>
      </c>
      <c r="C168" s="14" t="s">
        <v>206</v>
      </c>
      <c r="D168" t="s">
        <v>456</v>
      </c>
      <c r="E168" t="s">
        <v>474</v>
      </c>
      <c r="F168" s="20">
        <v>2029</v>
      </c>
      <c r="G168" s="20">
        <v>36</v>
      </c>
      <c r="H168" s="11">
        <v>1929.2807612567699</v>
      </c>
      <c r="I168" s="10">
        <v>4195152.3216980901</v>
      </c>
      <c r="J168" s="33">
        <f t="shared" si="8"/>
        <v>4.5988336377637097E-4</v>
      </c>
      <c r="K168" s="33">
        <f t="shared" si="9"/>
        <v>4.5977763363069801E-4</v>
      </c>
      <c r="L168" s="33">
        <f t="shared" si="10"/>
        <v>0.99824003865969713</v>
      </c>
      <c r="M168" s="33">
        <f t="shared" si="11"/>
        <v>0.99778107021692675</v>
      </c>
    </row>
    <row r="169" spans="1:13" ht="27.6">
      <c r="A169" t="s">
        <v>164</v>
      </c>
      <c r="B169" t="s">
        <v>204</v>
      </c>
      <c r="C169" s="14" t="s">
        <v>206</v>
      </c>
      <c r="D169" t="s">
        <v>456</v>
      </c>
      <c r="E169" t="s">
        <v>474</v>
      </c>
      <c r="F169" s="20">
        <v>2029</v>
      </c>
      <c r="G169" s="20">
        <v>37</v>
      </c>
      <c r="H169" s="11">
        <v>2089.0973992716099</v>
      </c>
      <c r="I169" s="10">
        <v>4179204.52318718</v>
      </c>
      <c r="J169" s="33">
        <f t="shared" si="8"/>
        <v>4.998791965506404E-4</v>
      </c>
      <c r="K169" s="33">
        <f t="shared" si="9"/>
        <v>4.9975427776072223E-4</v>
      </c>
      <c r="L169" s="33">
        <f t="shared" si="10"/>
        <v>0.99778107021692675</v>
      </c>
      <c r="M169" s="33">
        <f t="shared" si="11"/>
        <v>0.99728242485881713</v>
      </c>
    </row>
    <row r="170" spans="1:13" ht="27.6">
      <c r="A170" t="s">
        <v>164</v>
      </c>
      <c r="B170" t="s">
        <v>204</v>
      </c>
      <c r="C170" s="14" t="s">
        <v>206</v>
      </c>
      <c r="D170" t="s">
        <v>456</v>
      </c>
      <c r="E170" t="s">
        <v>474</v>
      </c>
      <c r="F170" s="20">
        <v>2029</v>
      </c>
      <c r="G170" s="20">
        <v>38</v>
      </c>
      <c r="H170" s="11">
        <v>2286.2122637931002</v>
      </c>
      <c r="I170" s="10">
        <v>4157540.9961735001</v>
      </c>
      <c r="J170" s="33">
        <f t="shared" si="8"/>
        <v>5.4989530251109355E-4</v>
      </c>
      <c r="K170" s="33">
        <f t="shared" si="9"/>
        <v>5.4974413779873554E-4</v>
      </c>
      <c r="L170" s="33">
        <f t="shared" si="10"/>
        <v>0.99728242485881713</v>
      </c>
      <c r="M170" s="33">
        <f t="shared" si="11"/>
        <v>0.9967341746920213</v>
      </c>
    </row>
    <row r="171" spans="1:13" ht="27.6">
      <c r="A171" t="s">
        <v>164</v>
      </c>
      <c r="B171" t="s">
        <v>204</v>
      </c>
      <c r="C171" s="14" t="s">
        <v>206</v>
      </c>
      <c r="D171" t="s">
        <v>456</v>
      </c>
      <c r="E171" t="s">
        <v>474</v>
      </c>
      <c r="F171" s="20">
        <v>2029</v>
      </c>
      <c r="G171" s="20">
        <v>39</v>
      </c>
      <c r="H171" s="11">
        <v>2414.8151318002701</v>
      </c>
      <c r="I171" s="10">
        <v>4139384.9397607502</v>
      </c>
      <c r="J171" s="33">
        <f t="shared" si="8"/>
        <v>5.8337534849799274E-4</v>
      </c>
      <c r="K171" s="33">
        <f t="shared" si="9"/>
        <v>5.8320521818422399E-4</v>
      </c>
      <c r="L171" s="33">
        <f t="shared" si="10"/>
        <v>0.9967341746920213</v>
      </c>
      <c r="M171" s="33">
        <f t="shared" si="11"/>
        <v>0.99615287412019837</v>
      </c>
    </row>
    <row r="172" spans="1:13" ht="27.6">
      <c r="A172" t="s">
        <v>164</v>
      </c>
      <c r="B172" t="s">
        <v>204</v>
      </c>
      <c r="C172" s="14" t="s">
        <v>206</v>
      </c>
      <c r="D172" t="s">
        <v>456</v>
      </c>
      <c r="E172" t="s">
        <v>474</v>
      </c>
      <c r="F172" s="20">
        <v>2029</v>
      </c>
      <c r="G172" s="20">
        <v>40</v>
      </c>
      <c r="H172" s="11">
        <v>2640.4860965361199</v>
      </c>
      <c r="I172" s="10">
        <v>4144453.3322174302</v>
      </c>
      <c r="J172" s="33">
        <f t="shared" si="8"/>
        <v>6.3711324145212796E-4</v>
      </c>
      <c r="K172" s="33">
        <f t="shared" si="9"/>
        <v>6.3691032790613722E-4</v>
      </c>
      <c r="L172" s="33">
        <f t="shared" si="10"/>
        <v>0.99615287412019837</v>
      </c>
      <c r="M172" s="33">
        <f t="shared" si="11"/>
        <v>0.99551841406649788</v>
      </c>
    </row>
    <row r="173" spans="1:13" ht="27.6">
      <c r="A173" t="s">
        <v>164</v>
      </c>
      <c r="B173" t="s">
        <v>204</v>
      </c>
      <c r="C173" s="14" t="s">
        <v>206</v>
      </c>
      <c r="D173" t="s">
        <v>456</v>
      </c>
      <c r="E173" t="s">
        <v>474</v>
      </c>
      <c r="F173" s="20">
        <v>2029</v>
      </c>
      <c r="G173" s="20">
        <v>41</v>
      </c>
      <c r="H173" s="11">
        <v>3531.1935235735</v>
      </c>
      <c r="I173" s="10">
        <v>4103774.8272856702</v>
      </c>
      <c r="J173" s="33">
        <f t="shared" si="8"/>
        <v>8.6047448317458288E-4</v>
      </c>
      <c r="K173" s="33">
        <f t="shared" si="9"/>
        <v>8.6010438116856935E-4</v>
      </c>
      <c r="L173" s="33">
        <f t="shared" si="10"/>
        <v>0.99551841406649788</v>
      </c>
      <c r="M173" s="33">
        <f t="shared" si="11"/>
        <v>0.99466216431702525</v>
      </c>
    </row>
    <row r="174" spans="1:13" ht="27.6">
      <c r="A174" t="s">
        <v>164</v>
      </c>
      <c r="B174" t="s">
        <v>204</v>
      </c>
      <c r="C174" s="14" t="s">
        <v>206</v>
      </c>
      <c r="D174" t="s">
        <v>456</v>
      </c>
      <c r="E174" t="s">
        <v>474</v>
      </c>
      <c r="F174" s="20">
        <v>2029</v>
      </c>
      <c r="G174" s="20">
        <v>42</v>
      </c>
      <c r="H174" s="11">
        <v>3942.1414655336698</v>
      </c>
      <c r="I174" s="10">
        <v>4054504.57831635</v>
      </c>
      <c r="J174" s="33">
        <f t="shared" si="8"/>
        <v>9.7228684525759259E-4</v>
      </c>
      <c r="K174" s="33">
        <f t="shared" si="9"/>
        <v>9.7181432755621966E-4</v>
      </c>
      <c r="L174" s="33">
        <f t="shared" si="10"/>
        <v>0.99466216431702525</v>
      </c>
      <c r="M174" s="33">
        <f t="shared" si="11"/>
        <v>0.99369553737466387</v>
      </c>
    </row>
    <row r="175" spans="1:13" ht="27.6">
      <c r="A175" t="s">
        <v>164</v>
      </c>
      <c r="B175" t="s">
        <v>204</v>
      </c>
      <c r="C175" s="14" t="s">
        <v>206</v>
      </c>
      <c r="D175" t="s">
        <v>456</v>
      </c>
      <c r="E175" t="s">
        <v>474</v>
      </c>
      <c r="F175" s="20">
        <v>2029</v>
      </c>
      <c r="G175" s="20">
        <v>43</v>
      </c>
      <c r="H175" s="11">
        <v>4481.3262812947296</v>
      </c>
      <c r="I175" s="10">
        <v>4067147.7870612</v>
      </c>
      <c r="J175" s="33">
        <f t="shared" si="8"/>
        <v>1.101835122773545E-3</v>
      </c>
      <c r="K175" s="33">
        <f t="shared" si="9"/>
        <v>1.1012283253386546E-3</v>
      </c>
      <c r="L175" s="33">
        <f t="shared" si="10"/>
        <v>0.99369553737466387</v>
      </c>
      <c r="M175" s="33">
        <f t="shared" si="11"/>
        <v>0.9926012517021443</v>
      </c>
    </row>
    <row r="176" spans="1:13" ht="27.6">
      <c r="A176" t="s">
        <v>164</v>
      </c>
      <c r="B176" t="s">
        <v>204</v>
      </c>
      <c r="C176" s="14" t="s">
        <v>206</v>
      </c>
      <c r="D176" t="s">
        <v>456</v>
      </c>
      <c r="E176" t="s">
        <v>474</v>
      </c>
      <c r="F176" s="20">
        <v>2029</v>
      </c>
      <c r="G176" s="20">
        <v>44</v>
      </c>
      <c r="H176" s="11">
        <v>4865.1798163070998</v>
      </c>
      <c r="I176" s="10">
        <v>4136645.3607907002</v>
      </c>
      <c r="J176" s="33">
        <f t="shared" si="8"/>
        <v>1.1761172138230248E-3</v>
      </c>
      <c r="K176" s="33">
        <f t="shared" si="9"/>
        <v>1.1754258590374045E-3</v>
      </c>
      <c r="L176" s="33">
        <f t="shared" si="10"/>
        <v>0.9926012517021443</v>
      </c>
      <c r="M176" s="33">
        <f t="shared" si="11"/>
        <v>0.99143452252318076</v>
      </c>
    </row>
    <row r="177" spans="1:13" ht="27.6">
      <c r="A177" t="s">
        <v>164</v>
      </c>
      <c r="B177" t="s">
        <v>204</v>
      </c>
      <c r="C177" s="14" t="s">
        <v>206</v>
      </c>
      <c r="D177" t="s">
        <v>456</v>
      </c>
      <c r="E177" t="s">
        <v>474</v>
      </c>
      <c r="F177" s="20">
        <v>2029</v>
      </c>
      <c r="G177" s="20">
        <v>45</v>
      </c>
      <c r="H177" s="11">
        <v>5383.78075863512</v>
      </c>
      <c r="I177" s="10">
        <v>4164581.0418403498</v>
      </c>
      <c r="J177" s="33">
        <f t="shared" si="8"/>
        <v>1.2927544702686347E-3</v>
      </c>
      <c r="K177" s="33">
        <f t="shared" si="9"/>
        <v>1.2919192231704013E-3</v>
      </c>
      <c r="L177" s="33">
        <f t="shared" si="10"/>
        <v>0.99143452252318076</v>
      </c>
      <c r="M177" s="33">
        <f t="shared" si="11"/>
        <v>0.99015366920501835</v>
      </c>
    </row>
    <row r="178" spans="1:13" ht="27.6">
      <c r="A178" t="s">
        <v>164</v>
      </c>
      <c r="B178" t="s">
        <v>204</v>
      </c>
      <c r="C178" s="14" t="s">
        <v>206</v>
      </c>
      <c r="D178" t="s">
        <v>456</v>
      </c>
      <c r="E178" t="s">
        <v>474</v>
      </c>
      <c r="F178" s="20">
        <v>2029</v>
      </c>
      <c r="G178" s="20">
        <v>46</v>
      </c>
      <c r="H178" s="11">
        <v>6582.8902588024803</v>
      </c>
      <c r="I178" s="10">
        <v>4133187.6008866299</v>
      </c>
      <c r="J178" s="33">
        <f t="shared" si="8"/>
        <v>1.5926908948895406E-3</v>
      </c>
      <c r="K178" s="33">
        <f t="shared" si="9"/>
        <v>1.5914232358318348E-3</v>
      </c>
      <c r="L178" s="33">
        <f t="shared" si="10"/>
        <v>0.99015366920501835</v>
      </c>
      <c r="M178" s="33">
        <f t="shared" si="11"/>
        <v>0.98857791564880138</v>
      </c>
    </row>
    <row r="179" spans="1:13" ht="27.6">
      <c r="A179" t="s">
        <v>164</v>
      </c>
      <c r="B179" t="s">
        <v>204</v>
      </c>
      <c r="C179" s="14" t="s">
        <v>206</v>
      </c>
      <c r="D179" t="s">
        <v>456</v>
      </c>
      <c r="E179" t="s">
        <v>474</v>
      </c>
      <c r="F179" s="20">
        <v>2029</v>
      </c>
      <c r="G179" s="20">
        <v>47</v>
      </c>
      <c r="H179" s="11">
        <v>7013.3780661431201</v>
      </c>
      <c r="I179" s="10">
        <v>4077258.00907879</v>
      </c>
      <c r="J179" s="33">
        <f t="shared" si="8"/>
        <v>1.7201212311132876E-3</v>
      </c>
      <c r="K179" s="33">
        <f t="shared" si="9"/>
        <v>1.7186426704778324E-3</v>
      </c>
      <c r="L179" s="33">
        <f t="shared" si="10"/>
        <v>0.98857791564880138</v>
      </c>
      <c r="M179" s="33">
        <f t="shared" si="11"/>
        <v>0.98687890345987528</v>
      </c>
    </row>
    <row r="180" spans="1:13" ht="27.6">
      <c r="A180" t="s">
        <v>164</v>
      </c>
      <c r="B180" t="s">
        <v>204</v>
      </c>
      <c r="C180" s="14" t="s">
        <v>206</v>
      </c>
      <c r="D180" t="s">
        <v>456</v>
      </c>
      <c r="E180" t="s">
        <v>474</v>
      </c>
      <c r="F180" s="20">
        <v>2029</v>
      </c>
      <c r="G180" s="20">
        <v>48</v>
      </c>
      <c r="H180" s="11">
        <v>7433.1357178250901</v>
      </c>
      <c r="I180" s="10">
        <v>4013929.6418672199</v>
      </c>
      <c r="J180" s="33">
        <f t="shared" si="8"/>
        <v>1.8518350795923037E-3</v>
      </c>
      <c r="K180" s="33">
        <f t="shared" si="9"/>
        <v>1.8501214909356634E-3</v>
      </c>
      <c r="L180" s="33">
        <f t="shared" si="10"/>
        <v>0.98687890345987528</v>
      </c>
      <c r="M180" s="33">
        <f t="shared" si="11"/>
        <v>0.9850530575916332</v>
      </c>
    </row>
    <row r="181" spans="1:13" ht="27.6">
      <c r="A181" t="s">
        <v>164</v>
      </c>
      <c r="B181" t="s">
        <v>204</v>
      </c>
      <c r="C181" s="14" t="s">
        <v>206</v>
      </c>
      <c r="D181" t="s">
        <v>456</v>
      </c>
      <c r="E181" t="s">
        <v>474</v>
      </c>
      <c r="F181" s="20">
        <v>2029</v>
      </c>
      <c r="G181" s="20">
        <v>49</v>
      </c>
      <c r="H181" s="11">
        <v>7672.5395154705102</v>
      </c>
      <c r="I181" s="10">
        <v>3955796.2695435002</v>
      </c>
      <c r="J181" s="33">
        <f t="shared" si="8"/>
        <v>1.9395689243510822E-3</v>
      </c>
      <c r="K181" s="33">
        <f t="shared" si="9"/>
        <v>1.9376891760417569E-3</v>
      </c>
      <c r="L181" s="33">
        <f t="shared" si="10"/>
        <v>0.9850530575916332</v>
      </c>
      <c r="M181" s="33">
        <f t="shared" si="11"/>
        <v>0.98314433094411102</v>
      </c>
    </row>
    <row r="182" spans="1:13" ht="27.6">
      <c r="A182" t="s">
        <v>164</v>
      </c>
      <c r="B182" t="s">
        <v>204</v>
      </c>
      <c r="C182" s="14" t="s">
        <v>206</v>
      </c>
      <c r="D182" t="s">
        <v>456</v>
      </c>
      <c r="E182" t="s">
        <v>474</v>
      </c>
      <c r="F182" s="20">
        <v>2029</v>
      </c>
      <c r="G182" s="20">
        <v>50</v>
      </c>
      <c r="H182" s="11">
        <v>7989.6978606970397</v>
      </c>
      <c r="I182" s="10">
        <v>3884257.1358951302</v>
      </c>
      <c r="J182" s="33">
        <f t="shared" si="8"/>
        <v>2.056943601097564E-3</v>
      </c>
      <c r="K182" s="33">
        <f t="shared" si="9"/>
        <v>2.0548295423568064E-3</v>
      </c>
      <c r="L182" s="33">
        <f t="shared" si="10"/>
        <v>0.98314433094411102</v>
      </c>
      <c r="M182" s="33">
        <f t="shared" si="11"/>
        <v>0.98112413692848643</v>
      </c>
    </row>
    <row r="183" spans="1:13" ht="27.6">
      <c r="A183" t="s">
        <v>164</v>
      </c>
      <c r="B183" t="s">
        <v>204</v>
      </c>
      <c r="C183" s="14" t="s">
        <v>206</v>
      </c>
      <c r="D183" t="s">
        <v>456</v>
      </c>
      <c r="E183" t="s">
        <v>474</v>
      </c>
      <c r="F183" s="20">
        <v>2029</v>
      </c>
      <c r="G183" s="20">
        <v>51</v>
      </c>
      <c r="H183" s="11">
        <v>8757.0696517333199</v>
      </c>
      <c r="I183" s="10">
        <v>3788419.6447860799</v>
      </c>
      <c r="J183" s="33">
        <f t="shared" si="8"/>
        <v>2.3115363325141359E-3</v>
      </c>
      <c r="K183" s="33">
        <f t="shared" si="9"/>
        <v>2.30886678971709E-3</v>
      </c>
      <c r="L183" s="33">
        <f t="shared" si="10"/>
        <v>0.98112413692848643</v>
      </c>
      <c r="M183" s="33">
        <f t="shared" si="11"/>
        <v>0.9788588519921424</v>
      </c>
    </row>
    <row r="184" spans="1:13" ht="27.6">
      <c r="A184" t="s">
        <v>164</v>
      </c>
      <c r="B184" t="s">
        <v>204</v>
      </c>
      <c r="C184" s="14" t="s">
        <v>206</v>
      </c>
      <c r="D184" t="s">
        <v>456</v>
      </c>
      <c r="E184" t="s">
        <v>474</v>
      </c>
      <c r="F184" s="20">
        <v>2029</v>
      </c>
      <c r="G184" s="20">
        <v>52</v>
      </c>
      <c r="H184" s="11">
        <v>9107.1778086737595</v>
      </c>
      <c r="I184" s="10">
        <v>3696858.78950638</v>
      </c>
      <c r="J184" s="33">
        <f t="shared" si="8"/>
        <v>2.4634908518888243E-3</v>
      </c>
      <c r="K184" s="33">
        <f t="shared" si="9"/>
        <v>2.4604589484998884E-3</v>
      </c>
      <c r="L184" s="33">
        <f t="shared" si="10"/>
        <v>0.9788588519921424</v>
      </c>
      <c r="M184" s="33">
        <f t="shared" si="11"/>
        <v>0.97645040997043997</v>
      </c>
    </row>
    <row r="185" spans="1:13" ht="27.6">
      <c r="A185" t="s">
        <v>164</v>
      </c>
      <c r="B185" t="s">
        <v>204</v>
      </c>
      <c r="C185" s="14" t="s">
        <v>206</v>
      </c>
      <c r="D185" t="s">
        <v>456</v>
      </c>
      <c r="E185" t="s">
        <v>474</v>
      </c>
      <c r="F185" s="20">
        <v>2029</v>
      </c>
      <c r="G185" s="20">
        <v>53</v>
      </c>
      <c r="H185" s="11">
        <v>9642.3401954133496</v>
      </c>
      <c r="I185" s="10">
        <v>3620491.1971776201</v>
      </c>
      <c r="J185" s="33">
        <f t="shared" si="8"/>
        <v>2.6632685097895295E-3</v>
      </c>
      <c r="K185" s="33">
        <f t="shared" si="9"/>
        <v>2.6597251565436686E-3</v>
      </c>
      <c r="L185" s="33">
        <f t="shared" si="10"/>
        <v>0.97645040997043997</v>
      </c>
      <c r="M185" s="33">
        <f t="shared" si="11"/>
        <v>0.97385332025092419</v>
      </c>
    </row>
    <row r="186" spans="1:13" ht="27.6">
      <c r="A186" t="s">
        <v>164</v>
      </c>
      <c r="B186" t="s">
        <v>204</v>
      </c>
      <c r="C186" s="14" t="s">
        <v>206</v>
      </c>
      <c r="D186" t="s">
        <v>456</v>
      </c>
      <c r="E186" t="s">
        <v>474</v>
      </c>
      <c r="F186" s="20">
        <v>2029</v>
      </c>
      <c r="G186" s="20">
        <v>54</v>
      </c>
      <c r="H186" s="11">
        <v>10256.5183478825</v>
      </c>
      <c r="I186" s="10">
        <v>3531461.7094562198</v>
      </c>
      <c r="J186" s="33">
        <f t="shared" si="8"/>
        <v>2.9043266476367416E-3</v>
      </c>
      <c r="K186" s="33">
        <f t="shared" si="9"/>
        <v>2.9001131710897354E-3</v>
      </c>
      <c r="L186" s="33">
        <f t="shared" si="10"/>
        <v>0.97385332025092419</v>
      </c>
      <c r="M186" s="33">
        <f t="shared" si="11"/>
        <v>0.97102903541015506</v>
      </c>
    </row>
    <row r="187" spans="1:13" ht="27.6">
      <c r="A187" t="s">
        <v>164</v>
      </c>
      <c r="B187" t="s">
        <v>204</v>
      </c>
      <c r="C187" s="14" t="s">
        <v>206</v>
      </c>
      <c r="D187" t="s">
        <v>456</v>
      </c>
      <c r="E187" t="s">
        <v>474</v>
      </c>
      <c r="F187" s="20">
        <v>2029</v>
      </c>
      <c r="G187" s="20">
        <v>55</v>
      </c>
      <c r="H187" s="11">
        <v>11052.1636621378</v>
      </c>
      <c r="I187" s="10">
        <v>3457647.3191762101</v>
      </c>
      <c r="J187" s="33">
        <f t="shared" si="8"/>
        <v>3.1964404237650808E-3</v>
      </c>
      <c r="K187" s="33">
        <f t="shared" si="9"/>
        <v>3.1913372468553858E-3</v>
      </c>
      <c r="L187" s="33">
        <f t="shared" si="10"/>
        <v>0.97102903541015506</v>
      </c>
      <c r="M187" s="33">
        <f t="shared" si="11"/>
        <v>0.96793015428167262</v>
      </c>
    </row>
    <row r="188" spans="1:13" ht="27.6">
      <c r="A188" t="s">
        <v>164</v>
      </c>
      <c r="B188" t="s">
        <v>204</v>
      </c>
      <c r="C188" s="14" t="s">
        <v>206</v>
      </c>
      <c r="D188" t="s">
        <v>456</v>
      </c>
      <c r="E188" t="s">
        <v>474</v>
      </c>
      <c r="F188" s="20">
        <v>2029</v>
      </c>
      <c r="G188" s="20">
        <v>56</v>
      </c>
      <c r="H188" s="11">
        <v>12190.2027251094</v>
      </c>
      <c r="I188" s="10">
        <v>3383870.10671303</v>
      </c>
      <c r="J188" s="33">
        <f t="shared" si="8"/>
        <v>3.6024440479928842E-3</v>
      </c>
      <c r="K188" s="33">
        <f t="shared" si="9"/>
        <v>3.5959630312691893E-3</v>
      </c>
      <c r="L188" s="33">
        <f t="shared" si="10"/>
        <v>0.96793015428167262</v>
      </c>
      <c r="M188" s="33">
        <f t="shared" si="11"/>
        <v>0.96444951323002504</v>
      </c>
    </row>
    <row r="189" spans="1:13" ht="27.6">
      <c r="A189" t="s">
        <v>164</v>
      </c>
      <c r="B189" t="s">
        <v>204</v>
      </c>
      <c r="C189" s="14" t="s">
        <v>206</v>
      </c>
      <c r="D189" t="s">
        <v>456</v>
      </c>
      <c r="E189" t="s">
        <v>474</v>
      </c>
      <c r="F189" s="20">
        <v>2029</v>
      </c>
      <c r="G189" s="20">
        <v>57</v>
      </c>
      <c r="H189" s="11">
        <v>13094.677814028901</v>
      </c>
      <c r="I189" s="10">
        <v>3288469.444007</v>
      </c>
      <c r="J189" s="33">
        <f t="shared" si="8"/>
        <v>3.981997715652494E-3</v>
      </c>
      <c r="K189" s="33">
        <f t="shared" si="9"/>
        <v>3.974080075576758E-3</v>
      </c>
      <c r="L189" s="33">
        <f t="shared" si="10"/>
        <v>0.96444951323002504</v>
      </c>
      <c r="M189" s="33">
        <f t="shared" si="11"/>
        <v>0.96061671363559786</v>
      </c>
    </row>
    <row r="190" spans="1:13" ht="27.6">
      <c r="A190" t="s">
        <v>164</v>
      </c>
      <c r="B190" t="s">
        <v>204</v>
      </c>
      <c r="C190" s="14" t="s">
        <v>206</v>
      </c>
      <c r="D190" t="s">
        <v>456</v>
      </c>
      <c r="E190" t="s">
        <v>474</v>
      </c>
      <c r="F190" s="20">
        <v>2029</v>
      </c>
      <c r="G190" s="20">
        <v>58</v>
      </c>
      <c r="H190" s="11">
        <v>13998.893230167399</v>
      </c>
      <c r="I190" s="10">
        <v>3203357.8717833799</v>
      </c>
      <c r="J190" s="33">
        <f t="shared" si="8"/>
        <v>4.3700684689262984E-3</v>
      </c>
      <c r="K190" s="33">
        <f t="shared" si="9"/>
        <v>4.3605336140941642E-3</v>
      </c>
      <c r="L190" s="33">
        <f t="shared" si="10"/>
        <v>0.96061671363559786</v>
      </c>
      <c r="M190" s="33">
        <f t="shared" si="11"/>
        <v>0.95642791216552914</v>
      </c>
    </row>
    <row r="191" spans="1:13" ht="27.6">
      <c r="A191" t="s">
        <v>164</v>
      </c>
      <c r="B191" t="s">
        <v>204</v>
      </c>
      <c r="C191" s="14" t="s">
        <v>206</v>
      </c>
      <c r="D191" t="s">
        <v>456</v>
      </c>
      <c r="E191" t="s">
        <v>474</v>
      </c>
      <c r="F191" s="20">
        <v>2029</v>
      </c>
      <c r="G191" s="20">
        <v>59</v>
      </c>
      <c r="H191" s="11">
        <v>14245.4915966277</v>
      </c>
      <c r="I191" s="10">
        <v>3115709.44602123</v>
      </c>
      <c r="J191" s="33">
        <f t="shared" si="8"/>
        <v>4.5721502095836426E-3</v>
      </c>
      <c r="K191" s="33">
        <f t="shared" si="9"/>
        <v>4.5617138424186576E-3</v>
      </c>
      <c r="L191" s="33">
        <f t="shared" si="10"/>
        <v>0.95642791216552914</v>
      </c>
      <c r="M191" s="33">
        <f t="shared" si="11"/>
        <v>0.95206496171932808</v>
      </c>
    </row>
    <row r="192" spans="1:13" ht="27.6">
      <c r="A192" t="s">
        <v>164</v>
      </c>
      <c r="B192" t="s">
        <v>204</v>
      </c>
      <c r="C192" s="14" t="s">
        <v>206</v>
      </c>
      <c r="D192" t="s">
        <v>456</v>
      </c>
      <c r="E192" t="s">
        <v>474</v>
      </c>
      <c r="F192" s="20">
        <v>2029</v>
      </c>
      <c r="G192" s="20">
        <v>60</v>
      </c>
      <c r="H192" s="11">
        <v>14680.257174961</v>
      </c>
      <c r="I192" s="10">
        <v>3012735.7029217998</v>
      </c>
      <c r="J192" s="33">
        <f t="shared" si="8"/>
        <v>4.8727331643210019E-3</v>
      </c>
      <c r="K192" s="33">
        <f t="shared" si="9"/>
        <v>4.8608806592551623E-3</v>
      </c>
      <c r="L192" s="33">
        <f t="shared" si="10"/>
        <v>0.95206496171932808</v>
      </c>
      <c r="M192" s="33">
        <f t="shared" si="11"/>
        <v>0.94743708756055212</v>
      </c>
    </row>
    <row r="193" spans="1:13" ht="27.6">
      <c r="A193" t="s">
        <v>164</v>
      </c>
      <c r="B193" t="s">
        <v>204</v>
      </c>
      <c r="C193" s="14" t="s">
        <v>206</v>
      </c>
      <c r="D193" t="s">
        <v>456</v>
      </c>
      <c r="E193" t="s">
        <v>474</v>
      </c>
      <c r="F193" s="20">
        <v>2029</v>
      </c>
      <c r="G193" s="20">
        <v>61</v>
      </c>
      <c r="H193" s="11">
        <v>15835.8618262689</v>
      </c>
      <c r="I193" s="10">
        <v>2903010.6120207799</v>
      </c>
      <c r="J193" s="33">
        <f t="shared" si="8"/>
        <v>5.4549789658693629E-3</v>
      </c>
      <c r="K193" s="33">
        <f t="shared" si="9"/>
        <v>5.4401275850383124E-3</v>
      </c>
      <c r="L193" s="33">
        <f t="shared" si="10"/>
        <v>0.94743708756055212</v>
      </c>
      <c r="M193" s="33">
        <f t="shared" si="11"/>
        <v>0.94228290892542554</v>
      </c>
    </row>
    <row r="194" spans="1:13" ht="27.6">
      <c r="A194" t="s">
        <v>164</v>
      </c>
      <c r="B194" t="s">
        <v>204</v>
      </c>
      <c r="C194" s="14" t="s">
        <v>206</v>
      </c>
      <c r="D194" t="s">
        <v>456</v>
      </c>
      <c r="E194" t="s">
        <v>474</v>
      </c>
      <c r="F194" s="20">
        <v>2029</v>
      </c>
      <c r="G194" s="20">
        <v>62</v>
      </c>
      <c r="H194" s="11">
        <v>16766.5574537717</v>
      </c>
      <c r="I194" s="10">
        <v>2795262.11115814</v>
      </c>
      <c r="J194" s="33">
        <f t="shared" ref="J194:J257" si="12">IF(I194&gt;0,H194/I194,0)</f>
        <v>5.9982058164931582E-3</v>
      </c>
      <c r="K194" s="33">
        <f t="shared" ref="K194:K257" si="13">1-EXP(-J194)</f>
        <v>5.9802524938281643E-3</v>
      </c>
      <c r="L194" s="33">
        <f t="shared" ref="L194:L257" si="14">IF(G194=30,1,M193)</f>
        <v>0.94228290892542554</v>
      </c>
      <c r="M194" s="33">
        <f t="shared" ref="M194:M257" si="15">L194*(1-K194)</f>
        <v>0.93664781920943263</v>
      </c>
    </row>
    <row r="195" spans="1:13" ht="27.6">
      <c r="A195" t="s">
        <v>164</v>
      </c>
      <c r="B195" t="s">
        <v>204</v>
      </c>
      <c r="C195" s="14" t="s">
        <v>206</v>
      </c>
      <c r="D195" t="s">
        <v>456</v>
      </c>
      <c r="E195" t="s">
        <v>474</v>
      </c>
      <c r="F195" s="20">
        <v>2029</v>
      </c>
      <c r="G195" s="20">
        <v>63</v>
      </c>
      <c r="H195" s="11">
        <v>17663.2454688338</v>
      </c>
      <c r="I195" s="10">
        <v>2674746.5319168698</v>
      </c>
      <c r="J195" s="33">
        <f t="shared" si="12"/>
        <v>6.6037081488148899E-3</v>
      </c>
      <c r="K195" s="33">
        <f t="shared" si="13"/>
        <v>6.5819515858317468E-3</v>
      </c>
      <c r="L195" s="33">
        <f t="shared" si="14"/>
        <v>0.93664781920943263</v>
      </c>
      <c r="M195" s="33">
        <f t="shared" si="15"/>
        <v>0.9304828486104213</v>
      </c>
    </row>
    <row r="196" spans="1:13" ht="27.6">
      <c r="A196" t="s">
        <v>164</v>
      </c>
      <c r="B196" t="s">
        <v>204</v>
      </c>
      <c r="C196" s="14" t="s">
        <v>206</v>
      </c>
      <c r="D196" t="s">
        <v>456</v>
      </c>
      <c r="E196" t="s">
        <v>474</v>
      </c>
      <c r="F196" s="20">
        <v>2029</v>
      </c>
      <c r="G196" s="20">
        <v>64</v>
      </c>
      <c r="H196" s="11">
        <v>18761.355964001101</v>
      </c>
      <c r="I196" s="10">
        <v>2542097.0945279002</v>
      </c>
      <c r="J196" s="33">
        <f t="shared" si="12"/>
        <v>7.3802672621697497E-3</v>
      </c>
      <c r="K196" s="33">
        <f t="shared" si="13"/>
        <v>7.3530999647951623E-3</v>
      </c>
      <c r="L196" s="33">
        <f t="shared" si="14"/>
        <v>0.9304828486104213</v>
      </c>
      <c r="M196" s="33">
        <f t="shared" si="15"/>
        <v>0.92364091520906155</v>
      </c>
    </row>
    <row r="197" spans="1:13" ht="27.6">
      <c r="A197" t="s">
        <v>164</v>
      </c>
      <c r="B197" t="s">
        <v>204</v>
      </c>
      <c r="C197" s="14" t="s">
        <v>206</v>
      </c>
      <c r="D197" t="s">
        <v>456</v>
      </c>
      <c r="E197" t="s">
        <v>474</v>
      </c>
      <c r="F197" s="20">
        <v>2029</v>
      </c>
      <c r="G197" s="20">
        <v>65</v>
      </c>
      <c r="H197" s="11">
        <v>19811.957258979299</v>
      </c>
      <c r="I197" s="10">
        <v>2410569.2064654501</v>
      </c>
      <c r="J197" s="33">
        <f t="shared" si="12"/>
        <v>8.2187879965616144E-3</v>
      </c>
      <c r="K197" s="33">
        <f t="shared" si="13"/>
        <v>8.1851060964583944E-3</v>
      </c>
      <c r="L197" s="33">
        <f t="shared" si="14"/>
        <v>0.92364091520906155</v>
      </c>
      <c r="M197" s="33">
        <f t="shared" si="15"/>
        <v>0.9160808163230455</v>
      </c>
    </row>
    <row r="198" spans="1:13" ht="27.6">
      <c r="A198" t="s">
        <v>164</v>
      </c>
      <c r="B198" t="s">
        <v>204</v>
      </c>
      <c r="C198" s="14" t="s">
        <v>206</v>
      </c>
      <c r="D198" t="s">
        <v>456</v>
      </c>
      <c r="E198" t="s">
        <v>474</v>
      </c>
      <c r="F198" s="20">
        <v>2029</v>
      </c>
      <c r="G198" s="20">
        <v>66</v>
      </c>
      <c r="H198" s="11">
        <v>20189.813858940601</v>
      </c>
      <c r="I198" s="10">
        <v>2279570.1700825202</v>
      </c>
      <c r="J198" s="33">
        <f t="shared" si="12"/>
        <v>8.8568512274442204E-3</v>
      </c>
      <c r="K198" s="33">
        <f t="shared" si="13"/>
        <v>8.8177448588701024E-3</v>
      </c>
      <c r="L198" s="33">
        <f t="shared" si="14"/>
        <v>0.9160808163230455</v>
      </c>
      <c r="M198" s="33">
        <f t="shared" si="15"/>
        <v>0.90800304941460341</v>
      </c>
    </row>
    <row r="199" spans="1:13" ht="27.6">
      <c r="A199" t="s">
        <v>164</v>
      </c>
      <c r="B199" t="s">
        <v>204</v>
      </c>
      <c r="C199" s="14" t="s">
        <v>206</v>
      </c>
      <c r="D199" t="s">
        <v>456</v>
      </c>
      <c r="E199" t="s">
        <v>474</v>
      </c>
      <c r="F199" s="20">
        <v>2029</v>
      </c>
      <c r="G199" s="20">
        <v>67</v>
      </c>
      <c r="H199" s="11">
        <v>20893.933090457998</v>
      </c>
      <c r="I199" s="10">
        <v>2148297.6719016698</v>
      </c>
      <c r="J199" s="33">
        <f t="shared" si="12"/>
        <v>9.7258091202802079E-3</v>
      </c>
      <c r="K199" s="33">
        <f t="shared" si="13"/>
        <v>9.678666396258806E-3</v>
      </c>
      <c r="L199" s="33">
        <f t="shared" si="14"/>
        <v>0.90800304941460341</v>
      </c>
      <c r="M199" s="33">
        <f t="shared" si="15"/>
        <v>0.89921479081253375</v>
      </c>
    </row>
    <row r="200" spans="1:13" ht="27.6">
      <c r="A200" t="s">
        <v>164</v>
      </c>
      <c r="B200" t="s">
        <v>204</v>
      </c>
      <c r="C200" s="14" t="s">
        <v>206</v>
      </c>
      <c r="D200" t="s">
        <v>456</v>
      </c>
      <c r="E200" t="s">
        <v>474</v>
      </c>
      <c r="F200" s="20">
        <v>2029</v>
      </c>
      <c r="G200" s="20">
        <v>68</v>
      </c>
      <c r="H200" s="11">
        <v>21256.932086082899</v>
      </c>
      <c r="I200" s="10">
        <v>2016925.42144739</v>
      </c>
      <c r="J200" s="33">
        <f t="shared" si="12"/>
        <v>1.0539275205737879E-2</v>
      </c>
      <c r="K200" s="33">
        <f t="shared" si="13"/>
        <v>1.0483931642461419E-2</v>
      </c>
      <c r="L200" s="33">
        <f t="shared" si="14"/>
        <v>0.89921479081253375</v>
      </c>
      <c r="M200" s="33">
        <f t="shared" si="15"/>
        <v>0.88978748441376487</v>
      </c>
    </row>
    <row r="201" spans="1:13" ht="27.6">
      <c r="A201" t="s">
        <v>164</v>
      </c>
      <c r="B201" t="s">
        <v>204</v>
      </c>
      <c r="C201" s="14" t="s">
        <v>206</v>
      </c>
      <c r="D201" t="s">
        <v>456</v>
      </c>
      <c r="E201" t="s">
        <v>474</v>
      </c>
      <c r="F201" s="20">
        <v>2029</v>
      </c>
      <c r="G201" s="20">
        <v>69</v>
      </c>
      <c r="H201" s="11">
        <v>20721.886183916999</v>
      </c>
      <c r="I201" s="10">
        <v>1882098.6720982101</v>
      </c>
      <c r="J201" s="33">
        <f t="shared" si="12"/>
        <v>1.1009989269486986E-2</v>
      </c>
      <c r="K201" s="33">
        <f t="shared" si="13"/>
        <v>1.0949601164948142E-2</v>
      </c>
      <c r="L201" s="33">
        <f t="shared" si="14"/>
        <v>0.88978748441376487</v>
      </c>
      <c r="M201" s="33">
        <f t="shared" si="15"/>
        <v>0.8800446663378716</v>
      </c>
    </row>
    <row r="202" spans="1:13" ht="27.6">
      <c r="A202" t="s">
        <v>164</v>
      </c>
      <c r="B202" t="s">
        <v>204</v>
      </c>
      <c r="C202" s="14" t="s">
        <v>206</v>
      </c>
      <c r="D202" t="s">
        <v>456</v>
      </c>
      <c r="E202" t="s">
        <v>474</v>
      </c>
      <c r="F202" s="20">
        <v>2030</v>
      </c>
      <c r="G202" s="20">
        <v>30</v>
      </c>
      <c r="H202" s="11">
        <v>815.83747386191601</v>
      </c>
      <c r="I202" s="10">
        <v>4336861.2736721197</v>
      </c>
      <c r="J202" s="33">
        <f t="shared" si="12"/>
        <v>1.8811703266014958E-4</v>
      </c>
      <c r="K202" s="33">
        <f t="shared" si="13"/>
        <v>1.8809933976060567E-4</v>
      </c>
      <c r="L202" s="33">
        <f t="shared" si="14"/>
        <v>1</v>
      </c>
      <c r="M202" s="33">
        <f t="shared" si="15"/>
        <v>0.99981190066023939</v>
      </c>
    </row>
    <row r="203" spans="1:13" ht="27.6">
      <c r="A203" t="s">
        <v>164</v>
      </c>
      <c r="B203" t="s">
        <v>204</v>
      </c>
      <c r="C203" s="14" t="s">
        <v>206</v>
      </c>
      <c r="D203" t="s">
        <v>456</v>
      </c>
      <c r="E203" t="s">
        <v>474</v>
      </c>
      <c r="F203" s="20">
        <v>2030</v>
      </c>
      <c r="G203" s="20">
        <v>31</v>
      </c>
      <c r="H203" s="11">
        <v>1223.20818470619</v>
      </c>
      <c r="I203" s="10">
        <v>4377756.20607155</v>
      </c>
      <c r="J203" s="33">
        <f t="shared" si="12"/>
        <v>2.7941441394331449E-4</v>
      </c>
      <c r="K203" s="33">
        <f t="shared" si="13"/>
        <v>2.7937538137146056E-4</v>
      </c>
      <c r="L203" s="33">
        <f t="shared" si="14"/>
        <v>0.99981190066023939</v>
      </c>
      <c r="M203" s="33">
        <f t="shared" si="15"/>
        <v>0.99953257782919269</v>
      </c>
    </row>
    <row r="204" spans="1:13" ht="27.6">
      <c r="A204" t="s">
        <v>164</v>
      </c>
      <c r="B204" t="s">
        <v>204</v>
      </c>
      <c r="C204" s="14" t="s">
        <v>206</v>
      </c>
      <c r="D204" t="s">
        <v>456</v>
      </c>
      <c r="E204" t="s">
        <v>474</v>
      </c>
      <c r="F204" s="20">
        <v>2030</v>
      </c>
      <c r="G204" s="20">
        <v>32</v>
      </c>
      <c r="H204" s="11">
        <v>1282.84588121365</v>
      </c>
      <c r="I204" s="10">
        <v>4421416.4718922405</v>
      </c>
      <c r="J204" s="33">
        <f t="shared" si="12"/>
        <v>2.901436427373304E-4</v>
      </c>
      <c r="K204" s="33">
        <f t="shared" si="13"/>
        <v>2.9010155514119784E-4</v>
      </c>
      <c r="L204" s="33">
        <f t="shared" si="14"/>
        <v>0.99953257782919269</v>
      </c>
      <c r="M204" s="33">
        <f t="shared" si="15"/>
        <v>0.99924261187395014</v>
      </c>
    </row>
    <row r="205" spans="1:13" ht="27.6">
      <c r="A205" t="s">
        <v>164</v>
      </c>
      <c r="B205" t="s">
        <v>204</v>
      </c>
      <c r="C205" s="14" t="s">
        <v>206</v>
      </c>
      <c r="D205" t="s">
        <v>456</v>
      </c>
      <c r="E205" t="s">
        <v>474</v>
      </c>
      <c r="F205" s="20">
        <v>2030</v>
      </c>
      <c r="G205" s="20">
        <v>33</v>
      </c>
      <c r="H205" s="11">
        <v>1348.02433947808</v>
      </c>
      <c r="I205" s="10">
        <v>4418784.7755611604</v>
      </c>
      <c r="J205" s="33">
        <f t="shared" si="12"/>
        <v>3.0506675657378869E-4</v>
      </c>
      <c r="K205" s="33">
        <f t="shared" si="13"/>
        <v>3.0502022844236532E-4</v>
      </c>
      <c r="L205" s="33">
        <f t="shared" si="14"/>
        <v>0.99924261187395014</v>
      </c>
      <c r="M205" s="33">
        <f t="shared" si="15"/>
        <v>0.99893782266420705</v>
      </c>
    </row>
    <row r="206" spans="1:13" ht="27.6">
      <c r="A206" t="s">
        <v>164</v>
      </c>
      <c r="B206" t="s">
        <v>204</v>
      </c>
      <c r="C206" s="14" t="s">
        <v>206</v>
      </c>
      <c r="D206" t="s">
        <v>456</v>
      </c>
      <c r="E206" t="s">
        <v>474</v>
      </c>
      <c r="F206" s="20">
        <v>2030</v>
      </c>
      <c r="G206" s="20">
        <v>34</v>
      </c>
      <c r="H206" s="11">
        <v>1392.70129157982</v>
      </c>
      <c r="I206" s="10">
        <v>4357004.8063256303</v>
      </c>
      <c r="J206" s="33">
        <f t="shared" si="12"/>
        <v>3.1964648961549331E-4</v>
      </c>
      <c r="K206" s="33">
        <f t="shared" si="13"/>
        <v>3.1959540811909992E-4</v>
      </c>
      <c r="L206" s="33">
        <f t="shared" si="14"/>
        <v>0.99893782266420705</v>
      </c>
      <c r="M206" s="33">
        <f t="shared" si="15"/>
        <v>0.99861856672308713</v>
      </c>
    </row>
    <row r="207" spans="1:13" ht="27.6">
      <c r="A207" t="s">
        <v>164</v>
      </c>
      <c r="B207" t="s">
        <v>204</v>
      </c>
      <c r="C207" s="14" t="s">
        <v>206</v>
      </c>
      <c r="D207" t="s">
        <v>456</v>
      </c>
      <c r="E207" t="s">
        <v>474</v>
      </c>
      <c r="F207" s="20">
        <v>2030</v>
      </c>
      <c r="G207" s="20">
        <v>35</v>
      </c>
      <c r="H207" s="11">
        <v>1459.76954755375</v>
      </c>
      <c r="I207" s="10">
        <v>4293270.2693835404</v>
      </c>
      <c r="J207" s="33">
        <f t="shared" si="12"/>
        <v>3.4001342938127084E-4</v>
      </c>
      <c r="K207" s="33">
        <f t="shared" si="13"/>
        <v>3.3995563136612894E-4</v>
      </c>
      <c r="L207" s="33">
        <f t="shared" si="14"/>
        <v>0.99861856672308713</v>
      </c>
      <c r="M207" s="33">
        <f t="shared" si="15"/>
        <v>0.99827908071774285</v>
      </c>
    </row>
    <row r="208" spans="1:13" ht="27.6">
      <c r="A208" t="s">
        <v>164</v>
      </c>
      <c r="B208" t="s">
        <v>204</v>
      </c>
      <c r="C208" s="14" t="s">
        <v>206</v>
      </c>
      <c r="D208" t="s">
        <v>456</v>
      </c>
      <c r="E208" t="s">
        <v>474</v>
      </c>
      <c r="F208" s="20">
        <v>2030</v>
      </c>
      <c r="G208" s="20">
        <v>36</v>
      </c>
      <c r="H208" s="11">
        <v>1891.5712554738</v>
      </c>
      <c r="I208" s="10">
        <v>4239132.5593374502</v>
      </c>
      <c r="J208" s="33">
        <f t="shared" si="12"/>
        <v>4.4621658535005585E-4</v>
      </c>
      <c r="K208" s="33">
        <f t="shared" si="13"/>
        <v>4.4611704553554343E-4</v>
      </c>
      <c r="L208" s="33">
        <f t="shared" si="14"/>
        <v>0.99827908071774285</v>
      </c>
      <c r="M208" s="33">
        <f t="shared" si="15"/>
        <v>0.99783373140363307</v>
      </c>
    </row>
    <row r="209" spans="1:13" ht="27.6">
      <c r="A209" t="s">
        <v>164</v>
      </c>
      <c r="B209" t="s">
        <v>204</v>
      </c>
      <c r="C209" s="14" t="s">
        <v>206</v>
      </c>
      <c r="D209" t="s">
        <v>456</v>
      </c>
      <c r="E209" t="s">
        <v>474</v>
      </c>
      <c r="F209" s="20">
        <v>2030</v>
      </c>
      <c r="G209" s="20">
        <v>37</v>
      </c>
      <c r="H209" s="11">
        <v>2036.54681029067</v>
      </c>
      <c r="I209" s="10">
        <v>4187652.1403665398</v>
      </c>
      <c r="J209" s="33">
        <f t="shared" si="12"/>
        <v>4.863218677261989E-4</v>
      </c>
      <c r="K209" s="33">
        <f t="shared" si="13"/>
        <v>4.8620363241425046E-4</v>
      </c>
      <c r="L209" s="33">
        <f t="shared" si="14"/>
        <v>0.99783373140363307</v>
      </c>
      <c r="M209" s="33">
        <f t="shared" si="15"/>
        <v>0.99734858101887913</v>
      </c>
    </row>
    <row r="210" spans="1:13" ht="27.6">
      <c r="A210" t="s">
        <v>164</v>
      </c>
      <c r="B210" t="s">
        <v>204</v>
      </c>
      <c r="C210" s="14" t="s">
        <v>206</v>
      </c>
      <c r="D210" t="s">
        <v>456</v>
      </c>
      <c r="E210" t="s">
        <v>474</v>
      </c>
      <c r="F210" s="20">
        <v>2030</v>
      </c>
      <c r="G210" s="20">
        <v>38</v>
      </c>
      <c r="H210" s="11">
        <v>2218.51896098821</v>
      </c>
      <c r="I210" s="10">
        <v>4171170.8768303101</v>
      </c>
      <c r="J210" s="33">
        <f t="shared" si="12"/>
        <v>5.3186959405366577E-4</v>
      </c>
      <c r="K210" s="33">
        <f t="shared" si="13"/>
        <v>5.3172817649416171E-4</v>
      </c>
      <c r="L210" s="33">
        <f t="shared" si="14"/>
        <v>0.99734858101887913</v>
      </c>
      <c r="M210" s="33">
        <f t="shared" si="15"/>
        <v>0.99681826267656493</v>
      </c>
    </row>
    <row r="211" spans="1:13" ht="27.6">
      <c r="A211" t="s">
        <v>164</v>
      </c>
      <c r="B211" t="s">
        <v>204</v>
      </c>
      <c r="C211" s="14" t="s">
        <v>206</v>
      </c>
      <c r="D211" t="s">
        <v>456</v>
      </c>
      <c r="E211" t="s">
        <v>474</v>
      </c>
      <c r="F211" s="20">
        <v>2030</v>
      </c>
      <c r="G211" s="20">
        <v>39</v>
      </c>
      <c r="H211" s="11">
        <v>2345.2691015557598</v>
      </c>
      <c r="I211" s="10">
        <v>4148907.2258459502</v>
      </c>
      <c r="J211" s="33">
        <f t="shared" si="12"/>
        <v>5.6527393212017806E-4</v>
      </c>
      <c r="K211" s="33">
        <f t="shared" si="13"/>
        <v>5.6511419491089843E-4</v>
      </c>
      <c r="L211" s="33">
        <f t="shared" si="14"/>
        <v>0.99681826267656493</v>
      </c>
      <c r="M211" s="33">
        <f t="shared" si="15"/>
        <v>0.99625494652657998</v>
      </c>
    </row>
    <row r="212" spans="1:13" ht="27.6">
      <c r="A212" t="s">
        <v>164</v>
      </c>
      <c r="B212" t="s">
        <v>204</v>
      </c>
      <c r="C212" s="14" t="s">
        <v>206</v>
      </c>
      <c r="D212" t="s">
        <v>456</v>
      </c>
      <c r="E212" t="s">
        <v>474</v>
      </c>
      <c r="F212" s="20">
        <v>2030</v>
      </c>
      <c r="G212" s="20">
        <v>40</v>
      </c>
      <c r="H212" s="11">
        <v>2537.96570313455</v>
      </c>
      <c r="I212" s="10">
        <v>4130187.5471978998</v>
      </c>
      <c r="J212" s="33">
        <f t="shared" si="12"/>
        <v>6.1449163606539306E-4</v>
      </c>
      <c r="K212" s="33">
        <f t="shared" si="13"/>
        <v>6.1430287474606438E-4</v>
      </c>
      <c r="L212" s="33">
        <f t="shared" si="14"/>
        <v>0.99625494652657998</v>
      </c>
      <c r="M212" s="33">
        <f t="shared" si="15"/>
        <v>0.99564294424894872</v>
      </c>
    </row>
    <row r="213" spans="1:13" ht="27.6">
      <c r="A213" t="s">
        <v>164</v>
      </c>
      <c r="B213" t="s">
        <v>204</v>
      </c>
      <c r="C213" s="14" t="s">
        <v>206</v>
      </c>
      <c r="D213" t="s">
        <v>456</v>
      </c>
      <c r="E213" t="s">
        <v>474</v>
      </c>
      <c r="F213" s="20">
        <v>2030</v>
      </c>
      <c r="G213" s="20">
        <v>41</v>
      </c>
      <c r="H213" s="11">
        <v>3339.6809592992699</v>
      </c>
      <c r="I213" s="10">
        <v>4134506.9917962798</v>
      </c>
      <c r="J213" s="33">
        <f t="shared" si="12"/>
        <v>8.0775796628857811E-4</v>
      </c>
      <c r="K213" s="33">
        <f t="shared" si="13"/>
        <v>8.0743181764486582E-4</v>
      </c>
      <c r="L213" s="33">
        <f t="shared" si="14"/>
        <v>0.99564294424894872</v>
      </c>
      <c r="M213" s="33">
        <f t="shared" si="15"/>
        <v>0.99483903045674849</v>
      </c>
    </row>
    <row r="214" spans="1:13" ht="27.6">
      <c r="A214" t="s">
        <v>164</v>
      </c>
      <c r="B214" t="s">
        <v>204</v>
      </c>
      <c r="C214" s="14" t="s">
        <v>206</v>
      </c>
      <c r="D214" t="s">
        <v>456</v>
      </c>
      <c r="E214" t="s">
        <v>474</v>
      </c>
      <c r="F214" s="20">
        <v>2030</v>
      </c>
      <c r="G214" s="20">
        <v>42</v>
      </c>
      <c r="H214" s="11">
        <v>3754.2457511591801</v>
      </c>
      <c r="I214" s="10">
        <v>4093141.6620841902</v>
      </c>
      <c r="J214" s="33">
        <f t="shared" si="12"/>
        <v>9.1720396240758321E-4</v>
      </c>
      <c r="K214" s="33">
        <f t="shared" si="13"/>
        <v>9.1678345942536321E-4</v>
      </c>
      <c r="L214" s="33">
        <f t="shared" si="14"/>
        <v>0.99483903045674849</v>
      </c>
      <c r="M214" s="33">
        <f t="shared" si="15"/>
        <v>0.99392697848883493</v>
      </c>
    </row>
    <row r="215" spans="1:13" ht="27.6">
      <c r="A215" t="s">
        <v>164</v>
      </c>
      <c r="B215" t="s">
        <v>204</v>
      </c>
      <c r="C215" s="14" t="s">
        <v>206</v>
      </c>
      <c r="D215" t="s">
        <v>456</v>
      </c>
      <c r="E215" t="s">
        <v>474</v>
      </c>
      <c r="F215" s="20">
        <v>2030</v>
      </c>
      <c r="G215" s="20">
        <v>43</v>
      </c>
      <c r="H215" s="11">
        <v>4219.7407770623104</v>
      </c>
      <c r="I215" s="10">
        <v>4042975.2601792002</v>
      </c>
      <c r="J215" s="33">
        <f t="shared" si="12"/>
        <v>1.0437216419858268E-3</v>
      </c>
      <c r="K215" s="33">
        <f t="shared" si="13"/>
        <v>1.0431771540005963E-3</v>
      </c>
      <c r="L215" s="33">
        <f t="shared" si="14"/>
        <v>0.99392697848883493</v>
      </c>
      <c r="M215" s="33">
        <f t="shared" si="15"/>
        <v>0.99289013657213054</v>
      </c>
    </row>
    <row r="216" spans="1:13" ht="27.6">
      <c r="A216" t="s">
        <v>164</v>
      </c>
      <c r="B216" t="s">
        <v>204</v>
      </c>
      <c r="C216" s="14" t="s">
        <v>206</v>
      </c>
      <c r="D216" t="s">
        <v>456</v>
      </c>
      <c r="E216" t="s">
        <v>474</v>
      </c>
      <c r="F216" s="20">
        <v>2030</v>
      </c>
      <c r="G216" s="20">
        <v>44</v>
      </c>
      <c r="H216" s="11">
        <v>4529.4778619402996</v>
      </c>
      <c r="I216" s="10">
        <v>4054405.2459916398</v>
      </c>
      <c r="J216" s="33">
        <f t="shared" si="12"/>
        <v>1.1171744280911084E-3</v>
      </c>
      <c r="K216" s="33">
        <f t="shared" si="13"/>
        <v>1.1165506210617515E-3</v>
      </c>
      <c r="L216" s="33">
        <f t="shared" si="14"/>
        <v>0.99289013657213054</v>
      </c>
      <c r="M216" s="33">
        <f t="shared" si="15"/>
        <v>0.99178152447349488</v>
      </c>
    </row>
    <row r="217" spans="1:13" ht="27.6">
      <c r="A217" t="s">
        <v>164</v>
      </c>
      <c r="B217" t="s">
        <v>204</v>
      </c>
      <c r="C217" s="14" t="s">
        <v>206</v>
      </c>
      <c r="D217" t="s">
        <v>456</v>
      </c>
      <c r="E217" t="s">
        <v>474</v>
      </c>
      <c r="F217" s="20">
        <v>2030</v>
      </c>
      <c r="G217" s="20">
        <v>45</v>
      </c>
      <c r="H217" s="11">
        <v>5048.3016700132603</v>
      </c>
      <c r="I217" s="10">
        <v>4122636.0831388398</v>
      </c>
      <c r="J217" s="33">
        <f t="shared" si="12"/>
        <v>1.2245324516176187E-3</v>
      </c>
      <c r="K217" s="33">
        <f t="shared" si="13"/>
        <v>1.2237830176883291E-3</v>
      </c>
      <c r="L217" s="33">
        <f t="shared" si="14"/>
        <v>0.99178152447349488</v>
      </c>
      <c r="M217" s="33">
        <f t="shared" si="15"/>
        <v>0.99056779908658721</v>
      </c>
    </row>
    <row r="218" spans="1:13" ht="27.6">
      <c r="A218" t="s">
        <v>164</v>
      </c>
      <c r="B218" t="s">
        <v>204</v>
      </c>
      <c r="C218" s="14" t="s">
        <v>206</v>
      </c>
      <c r="D218" t="s">
        <v>456</v>
      </c>
      <c r="E218" t="s">
        <v>474</v>
      </c>
      <c r="F218" s="20">
        <v>2030</v>
      </c>
      <c r="G218" s="20">
        <v>46</v>
      </c>
      <c r="H218" s="11">
        <v>6457.5468985996704</v>
      </c>
      <c r="I218" s="10">
        <v>4149140.3641563999</v>
      </c>
      <c r="J218" s="33">
        <f t="shared" si="12"/>
        <v>1.5563577830205835E-3</v>
      </c>
      <c r="K218" s="33">
        <f t="shared" si="13"/>
        <v>1.5551472863163385E-3</v>
      </c>
      <c r="L218" s="33">
        <f t="shared" si="14"/>
        <v>0.99056779908658721</v>
      </c>
      <c r="M218" s="33">
        <f t="shared" si="15"/>
        <v>0.9890273202619253</v>
      </c>
    </row>
    <row r="219" spans="1:13" ht="27.6">
      <c r="A219" t="s">
        <v>164</v>
      </c>
      <c r="B219" t="s">
        <v>204</v>
      </c>
      <c r="C219" s="14" t="s">
        <v>206</v>
      </c>
      <c r="D219" t="s">
        <v>456</v>
      </c>
      <c r="E219" t="s">
        <v>474</v>
      </c>
      <c r="F219" s="20">
        <v>2030</v>
      </c>
      <c r="G219" s="20">
        <v>47</v>
      </c>
      <c r="H219" s="11">
        <v>6929.1430215460996</v>
      </c>
      <c r="I219" s="10">
        <v>4116632.0972907702</v>
      </c>
      <c r="J219" s="33">
        <f t="shared" si="12"/>
        <v>1.6832067714057551E-3</v>
      </c>
      <c r="K219" s="33">
        <f t="shared" si="13"/>
        <v>1.6817909733598535E-3</v>
      </c>
      <c r="L219" s="33">
        <f t="shared" si="14"/>
        <v>0.9890273202619253</v>
      </c>
      <c r="M219" s="33">
        <f t="shared" si="15"/>
        <v>0.98736398304230255</v>
      </c>
    </row>
    <row r="220" spans="1:13" ht="27.6">
      <c r="A220" t="s">
        <v>164</v>
      </c>
      <c r="B220" t="s">
        <v>204</v>
      </c>
      <c r="C220" s="14" t="s">
        <v>206</v>
      </c>
      <c r="D220" t="s">
        <v>456</v>
      </c>
      <c r="E220" t="s">
        <v>474</v>
      </c>
      <c r="F220" s="20">
        <v>2030</v>
      </c>
      <c r="G220" s="20">
        <v>48</v>
      </c>
      <c r="H220" s="11">
        <v>7445.4446721323202</v>
      </c>
      <c r="I220" s="10">
        <v>4059440.3352181199</v>
      </c>
      <c r="J220" s="33">
        <f t="shared" si="12"/>
        <v>1.8341061962503914E-3</v>
      </c>
      <c r="K220" s="33">
        <f t="shared" si="13"/>
        <v>1.8324252513151063E-3</v>
      </c>
      <c r="L220" s="33">
        <f t="shared" si="14"/>
        <v>0.98736398304230255</v>
      </c>
      <c r="M220" s="33">
        <f t="shared" si="15"/>
        <v>0.98555471234753678</v>
      </c>
    </row>
    <row r="221" spans="1:13" ht="27.6">
      <c r="A221" t="s">
        <v>164</v>
      </c>
      <c r="B221" t="s">
        <v>204</v>
      </c>
      <c r="C221" s="14" t="s">
        <v>206</v>
      </c>
      <c r="D221" t="s">
        <v>456</v>
      </c>
      <c r="E221" t="s">
        <v>474</v>
      </c>
      <c r="F221" s="20">
        <v>2030</v>
      </c>
      <c r="G221" s="20">
        <v>49</v>
      </c>
      <c r="H221" s="11">
        <v>7703.7037820249798</v>
      </c>
      <c r="I221" s="10">
        <v>3994811.2818017602</v>
      </c>
      <c r="J221" s="33">
        <f t="shared" si="12"/>
        <v>1.9284274621729856E-3</v>
      </c>
      <c r="K221" s="33">
        <f t="shared" si="13"/>
        <v>1.9265692406083001E-3</v>
      </c>
      <c r="L221" s="33">
        <f t="shared" si="14"/>
        <v>0.98555471234753678</v>
      </c>
      <c r="M221" s="33">
        <f t="shared" si="15"/>
        <v>0.98365597295379148</v>
      </c>
    </row>
    <row r="222" spans="1:13" ht="27.6">
      <c r="A222" t="s">
        <v>164</v>
      </c>
      <c r="B222" t="s">
        <v>204</v>
      </c>
      <c r="C222" s="14" t="s">
        <v>206</v>
      </c>
      <c r="D222" t="s">
        <v>456</v>
      </c>
      <c r="E222" t="s">
        <v>474</v>
      </c>
      <c r="F222" s="20">
        <v>2030</v>
      </c>
      <c r="G222" s="20">
        <v>50</v>
      </c>
      <c r="H222" s="11">
        <v>8029.9327171676196</v>
      </c>
      <c r="I222" s="10">
        <v>3935517.74786413</v>
      </c>
      <c r="J222" s="33">
        <f t="shared" si="12"/>
        <v>2.0403751759284013E-3</v>
      </c>
      <c r="K222" s="33">
        <f t="shared" si="13"/>
        <v>2.0382950255021237E-3</v>
      </c>
      <c r="L222" s="33">
        <f t="shared" si="14"/>
        <v>0.98365597295379148</v>
      </c>
      <c r="M222" s="33">
        <f t="shared" si="15"/>
        <v>0.98165099187731431</v>
      </c>
    </row>
    <row r="223" spans="1:13" ht="27.6">
      <c r="A223" t="s">
        <v>164</v>
      </c>
      <c r="B223" t="s">
        <v>204</v>
      </c>
      <c r="C223" s="14" t="s">
        <v>206</v>
      </c>
      <c r="D223" t="s">
        <v>456</v>
      </c>
      <c r="E223" t="s">
        <v>474</v>
      </c>
      <c r="F223" s="20">
        <v>2030</v>
      </c>
      <c r="G223" s="20">
        <v>51</v>
      </c>
      <c r="H223" s="11">
        <v>8821.2168284982308</v>
      </c>
      <c r="I223" s="10">
        <v>3862713.9388948302</v>
      </c>
      <c r="J223" s="33">
        <f t="shared" si="12"/>
        <v>2.2836836918402738E-3</v>
      </c>
      <c r="K223" s="33">
        <f t="shared" si="13"/>
        <v>2.2810780700874833E-3</v>
      </c>
      <c r="L223" s="33">
        <f t="shared" si="14"/>
        <v>0.98165099187731431</v>
      </c>
      <c r="M223" s="33">
        <f t="shared" si="15"/>
        <v>0.97941176932726337</v>
      </c>
    </row>
    <row r="224" spans="1:13" ht="27.6">
      <c r="A224" t="s">
        <v>164</v>
      </c>
      <c r="B224" t="s">
        <v>204</v>
      </c>
      <c r="C224" s="14" t="s">
        <v>206</v>
      </c>
      <c r="D224" t="s">
        <v>456</v>
      </c>
      <c r="E224" t="s">
        <v>474</v>
      </c>
      <c r="F224" s="20">
        <v>2030</v>
      </c>
      <c r="G224" s="20">
        <v>52</v>
      </c>
      <c r="H224" s="11">
        <v>9197.8210478359997</v>
      </c>
      <c r="I224" s="10">
        <v>3765800.1832151101</v>
      </c>
      <c r="J224" s="33">
        <f t="shared" si="12"/>
        <v>2.4424612566626459E-3</v>
      </c>
      <c r="K224" s="33">
        <f t="shared" si="13"/>
        <v>2.4394808751501129E-3</v>
      </c>
      <c r="L224" s="33">
        <f t="shared" si="14"/>
        <v>0.97941176932726337</v>
      </c>
      <c r="M224" s="33">
        <f t="shared" si="15"/>
        <v>0.97702251304709253</v>
      </c>
    </row>
    <row r="225" spans="1:13" ht="27.6">
      <c r="A225" t="s">
        <v>164</v>
      </c>
      <c r="B225" t="s">
        <v>204</v>
      </c>
      <c r="C225" s="14" t="s">
        <v>206</v>
      </c>
      <c r="D225" t="s">
        <v>456</v>
      </c>
      <c r="E225" t="s">
        <v>474</v>
      </c>
      <c r="F225" s="20">
        <v>2030</v>
      </c>
      <c r="G225" s="20">
        <v>53</v>
      </c>
      <c r="H225" s="11">
        <v>9596.0557482879194</v>
      </c>
      <c r="I225" s="10">
        <v>3672967.5792715</v>
      </c>
      <c r="J225" s="33">
        <f t="shared" si="12"/>
        <v>2.6126165127194536E-3</v>
      </c>
      <c r="K225" s="33">
        <f t="shared" si="13"/>
        <v>2.609206600442282E-3</v>
      </c>
      <c r="L225" s="33">
        <f t="shared" si="14"/>
        <v>0.97702251304709253</v>
      </c>
      <c r="M225" s="33">
        <f t="shared" si="15"/>
        <v>0.97447325945726937</v>
      </c>
    </row>
    <row r="226" spans="1:13" ht="27.6">
      <c r="A226" t="s">
        <v>164</v>
      </c>
      <c r="B226" t="s">
        <v>204</v>
      </c>
      <c r="C226" s="14" t="s">
        <v>206</v>
      </c>
      <c r="D226" t="s">
        <v>456</v>
      </c>
      <c r="E226" t="s">
        <v>474</v>
      </c>
      <c r="F226" s="20">
        <v>2030</v>
      </c>
      <c r="G226" s="20">
        <v>54</v>
      </c>
      <c r="H226" s="11">
        <v>10247.335235528901</v>
      </c>
      <c r="I226" s="10">
        <v>3595044.8411131199</v>
      </c>
      <c r="J226" s="33">
        <f t="shared" si="12"/>
        <v>2.8504054019966155E-3</v>
      </c>
      <c r="K226" s="33">
        <f t="shared" si="13"/>
        <v>2.8463468536039649E-3</v>
      </c>
      <c r="L226" s="33">
        <f t="shared" si="14"/>
        <v>0.97447325945726937</v>
      </c>
      <c r="M226" s="33">
        <f t="shared" si="15"/>
        <v>0.97169957056129197</v>
      </c>
    </row>
    <row r="227" spans="1:13" ht="27.6">
      <c r="A227" t="s">
        <v>164</v>
      </c>
      <c r="B227" t="s">
        <v>204</v>
      </c>
      <c r="C227" s="14" t="s">
        <v>206</v>
      </c>
      <c r="D227" t="s">
        <v>456</v>
      </c>
      <c r="E227" t="s">
        <v>474</v>
      </c>
      <c r="F227" s="20">
        <v>2030</v>
      </c>
      <c r="G227" s="20">
        <v>55</v>
      </c>
      <c r="H227" s="11">
        <v>10931.969240885101</v>
      </c>
      <c r="I227" s="10">
        <v>3504386.7202576101</v>
      </c>
      <c r="J227" s="33">
        <f t="shared" si="12"/>
        <v>3.1195099495416084E-3</v>
      </c>
      <c r="K227" s="33">
        <f t="shared" si="13"/>
        <v>3.1146493339387904E-3</v>
      </c>
      <c r="L227" s="33">
        <f t="shared" si="14"/>
        <v>0.97169957056129197</v>
      </c>
      <c r="M227" s="33">
        <f t="shared" si="15"/>
        <v>0.96867306714105461</v>
      </c>
    </row>
    <row r="228" spans="1:13" ht="27.6">
      <c r="A228" t="s">
        <v>164</v>
      </c>
      <c r="B228" t="s">
        <v>204</v>
      </c>
      <c r="C228" s="14" t="s">
        <v>206</v>
      </c>
      <c r="D228" t="s">
        <v>456</v>
      </c>
      <c r="E228" t="s">
        <v>474</v>
      </c>
      <c r="F228" s="20">
        <v>2030</v>
      </c>
      <c r="G228" s="20">
        <v>56</v>
      </c>
      <c r="H228" s="11">
        <v>11895.148578903299</v>
      </c>
      <c r="I228" s="10">
        <v>3428615.8901445898</v>
      </c>
      <c r="J228" s="33">
        <f t="shared" si="12"/>
        <v>3.4693733448227307E-3</v>
      </c>
      <c r="K228" s="33">
        <f t="shared" si="13"/>
        <v>3.463362022969152E-3</v>
      </c>
      <c r="L228" s="33">
        <f t="shared" si="14"/>
        <v>0.96867306714105461</v>
      </c>
      <c r="M228" s="33">
        <f t="shared" si="15"/>
        <v>0.96531820162764526</v>
      </c>
    </row>
    <row r="229" spans="1:13" ht="27.6">
      <c r="A229" t="s">
        <v>164</v>
      </c>
      <c r="B229" t="s">
        <v>204</v>
      </c>
      <c r="C229" s="14" t="s">
        <v>206</v>
      </c>
      <c r="D229" t="s">
        <v>456</v>
      </c>
      <c r="E229" t="s">
        <v>474</v>
      </c>
      <c r="F229" s="20">
        <v>2030</v>
      </c>
      <c r="G229" s="20">
        <v>57</v>
      </c>
      <c r="H229" s="11">
        <v>12921.0409943383</v>
      </c>
      <c r="I229" s="10">
        <v>3352640.6469666101</v>
      </c>
      <c r="J229" s="33">
        <f t="shared" si="12"/>
        <v>3.8539892445761978E-3</v>
      </c>
      <c r="K229" s="33">
        <f t="shared" si="13"/>
        <v>3.8465721595423163E-3</v>
      </c>
      <c r="L229" s="33">
        <f t="shared" si="14"/>
        <v>0.96531820162764526</v>
      </c>
      <c r="M229" s="33">
        <f t="shared" si="15"/>
        <v>0.9616050355081649</v>
      </c>
    </row>
    <row r="230" spans="1:13" ht="27.6">
      <c r="A230" t="s">
        <v>164</v>
      </c>
      <c r="B230" t="s">
        <v>204</v>
      </c>
      <c r="C230" s="14" t="s">
        <v>206</v>
      </c>
      <c r="D230" t="s">
        <v>456</v>
      </c>
      <c r="E230" t="s">
        <v>474</v>
      </c>
      <c r="F230" s="20">
        <v>2030</v>
      </c>
      <c r="G230" s="20">
        <v>58</v>
      </c>
      <c r="H230" s="11">
        <v>13832.9796585075</v>
      </c>
      <c r="I230" s="10">
        <v>3255177.5277833198</v>
      </c>
      <c r="J230" s="33">
        <f t="shared" si="12"/>
        <v>4.2495315663865964E-3</v>
      </c>
      <c r="K230" s="33">
        <f t="shared" si="13"/>
        <v>4.2405150835841399E-3</v>
      </c>
      <c r="L230" s="33">
        <f t="shared" si="14"/>
        <v>0.9616050355081649</v>
      </c>
      <c r="M230" s="33">
        <f t="shared" si="15"/>
        <v>0.95752733485064201</v>
      </c>
    </row>
    <row r="231" spans="1:13" ht="27.6">
      <c r="A231" t="s">
        <v>164</v>
      </c>
      <c r="B231" t="s">
        <v>204</v>
      </c>
      <c r="C231" s="14" t="s">
        <v>206</v>
      </c>
      <c r="D231" t="s">
        <v>456</v>
      </c>
      <c r="E231" t="s">
        <v>474</v>
      </c>
      <c r="F231" s="20">
        <v>2030</v>
      </c>
      <c r="G231" s="20">
        <v>59</v>
      </c>
      <c r="H231" s="11">
        <v>14095.2737516502</v>
      </c>
      <c r="I231" s="10">
        <v>3167859.4084904101</v>
      </c>
      <c r="J231" s="33">
        <f t="shared" si="12"/>
        <v>4.4494631655282533E-3</v>
      </c>
      <c r="K231" s="33">
        <f t="shared" si="13"/>
        <v>4.439578969520297E-3</v>
      </c>
      <c r="L231" s="33">
        <f t="shared" si="14"/>
        <v>0.95752733485064201</v>
      </c>
      <c r="M231" s="33">
        <f t="shared" si="15"/>
        <v>0.95327631663209833</v>
      </c>
    </row>
    <row r="232" spans="1:13" ht="27.6">
      <c r="A232" t="s">
        <v>164</v>
      </c>
      <c r="B232" t="s">
        <v>204</v>
      </c>
      <c r="C232" s="14" t="s">
        <v>206</v>
      </c>
      <c r="D232" t="s">
        <v>456</v>
      </c>
      <c r="E232" t="s">
        <v>474</v>
      </c>
      <c r="F232" s="20">
        <v>2030</v>
      </c>
      <c r="G232" s="20">
        <v>60</v>
      </c>
      <c r="H232" s="11">
        <v>14542.297136999799</v>
      </c>
      <c r="I232" s="10">
        <v>3078647.9229861698</v>
      </c>
      <c r="J232" s="33">
        <f t="shared" si="12"/>
        <v>4.7235986383575594E-3</v>
      </c>
      <c r="K232" s="33">
        <f t="shared" si="13"/>
        <v>4.7124599913767051E-3</v>
      </c>
      <c r="L232" s="33">
        <f t="shared" si="14"/>
        <v>0.95327631663209833</v>
      </c>
      <c r="M232" s="33">
        <f t="shared" si="15"/>
        <v>0.94878404012924267</v>
      </c>
    </row>
    <row r="233" spans="1:13" ht="27.6">
      <c r="A233" t="s">
        <v>164</v>
      </c>
      <c r="B233" t="s">
        <v>204</v>
      </c>
      <c r="C233" s="14" t="s">
        <v>206</v>
      </c>
      <c r="D233" t="s">
        <v>456</v>
      </c>
      <c r="E233" t="s">
        <v>474</v>
      </c>
      <c r="F233" s="20">
        <v>2030</v>
      </c>
      <c r="G233" s="20">
        <v>61</v>
      </c>
      <c r="H233" s="11">
        <v>15406.6940920711</v>
      </c>
      <c r="I233" s="10">
        <v>2973962.1781387199</v>
      </c>
      <c r="J233" s="33">
        <f t="shared" si="12"/>
        <v>5.1805279183858065E-3</v>
      </c>
      <c r="K233" s="33">
        <f t="shared" si="13"/>
        <v>5.167132126037699E-3</v>
      </c>
      <c r="L233" s="33">
        <f t="shared" si="14"/>
        <v>0.94878404012924267</v>
      </c>
      <c r="M233" s="33">
        <f t="shared" si="15"/>
        <v>0.94388154763481902</v>
      </c>
    </row>
    <row r="234" spans="1:13" ht="27.6">
      <c r="A234" t="s">
        <v>164</v>
      </c>
      <c r="B234" t="s">
        <v>204</v>
      </c>
      <c r="C234" s="14" t="s">
        <v>206</v>
      </c>
      <c r="D234" t="s">
        <v>456</v>
      </c>
      <c r="E234" t="s">
        <v>474</v>
      </c>
      <c r="F234" s="20">
        <v>2030</v>
      </c>
      <c r="G234" s="20">
        <v>62</v>
      </c>
      <c r="H234" s="11">
        <v>16307.971329890401</v>
      </c>
      <c r="I234" s="10">
        <v>2862200.2262038901</v>
      </c>
      <c r="J234" s="33">
        <f t="shared" si="12"/>
        <v>5.6977045772648527E-3</v>
      </c>
      <c r="K234" s="33">
        <f t="shared" si="13"/>
        <v>5.6815034429033018E-3</v>
      </c>
      <c r="L234" s="33">
        <f t="shared" si="14"/>
        <v>0.94388154763481902</v>
      </c>
      <c r="M234" s="33">
        <f t="shared" si="15"/>
        <v>0.93851888137223893</v>
      </c>
    </row>
    <row r="235" spans="1:13" ht="27.6">
      <c r="A235" t="s">
        <v>164</v>
      </c>
      <c r="B235" t="s">
        <v>204</v>
      </c>
      <c r="C235" s="14" t="s">
        <v>206</v>
      </c>
      <c r="D235" t="s">
        <v>456</v>
      </c>
      <c r="E235" t="s">
        <v>474</v>
      </c>
      <c r="F235" s="20">
        <v>2030</v>
      </c>
      <c r="G235" s="20">
        <v>63</v>
      </c>
      <c r="H235" s="11">
        <v>17248.226666770101</v>
      </c>
      <c r="I235" s="10">
        <v>2752220.7569143302</v>
      </c>
      <c r="J235" s="33">
        <f t="shared" si="12"/>
        <v>6.2670215037939252E-3</v>
      </c>
      <c r="K235" s="33">
        <f t="shared" si="13"/>
        <v>6.2474246837977976E-3</v>
      </c>
      <c r="L235" s="33">
        <f t="shared" si="14"/>
        <v>0.93851888137223893</v>
      </c>
      <c r="M235" s="33">
        <f t="shared" si="15"/>
        <v>0.93265555534654376</v>
      </c>
    </row>
    <row r="236" spans="1:13" ht="27.6">
      <c r="A236" t="s">
        <v>164</v>
      </c>
      <c r="B236" t="s">
        <v>204</v>
      </c>
      <c r="C236" s="14" t="s">
        <v>206</v>
      </c>
      <c r="D236" t="s">
        <v>456</v>
      </c>
      <c r="E236" t="s">
        <v>474</v>
      </c>
      <c r="F236" s="20">
        <v>2030</v>
      </c>
      <c r="G236" s="20">
        <v>64</v>
      </c>
      <c r="H236" s="11">
        <v>18447.611003470502</v>
      </c>
      <c r="I236" s="10">
        <v>2629578.6851914101</v>
      </c>
      <c r="J236" s="33">
        <f t="shared" si="12"/>
        <v>7.0154246029445885E-3</v>
      </c>
      <c r="K236" s="33">
        <f t="shared" si="13"/>
        <v>6.9908739563826483E-3</v>
      </c>
      <c r="L236" s="33">
        <f t="shared" si="14"/>
        <v>0.93265555534654376</v>
      </c>
      <c r="M236" s="33">
        <f t="shared" si="15"/>
        <v>0.92613547791439599</v>
      </c>
    </row>
    <row r="237" spans="1:13" ht="27.6">
      <c r="A237" t="s">
        <v>164</v>
      </c>
      <c r="B237" t="s">
        <v>204</v>
      </c>
      <c r="C237" s="14" t="s">
        <v>206</v>
      </c>
      <c r="D237" t="s">
        <v>456</v>
      </c>
      <c r="E237" t="s">
        <v>474</v>
      </c>
      <c r="F237" s="20">
        <v>2030</v>
      </c>
      <c r="G237" s="20">
        <v>65</v>
      </c>
      <c r="H237" s="11">
        <v>19440.908524035702</v>
      </c>
      <c r="I237" s="10">
        <v>2494719.6823886</v>
      </c>
      <c r="J237" s="33">
        <f t="shared" si="12"/>
        <v>7.7928228414912591E-3</v>
      </c>
      <c r="K237" s="33">
        <f t="shared" si="13"/>
        <v>7.7625375180201406E-3</v>
      </c>
      <c r="L237" s="33">
        <f t="shared" si="14"/>
        <v>0.92613547791439599</v>
      </c>
      <c r="M237" s="33">
        <f t="shared" si="15"/>
        <v>0.918946316520316</v>
      </c>
    </row>
    <row r="238" spans="1:13" ht="27.6">
      <c r="A238" t="s">
        <v>164</v>
      </c>
      <c r="B238" t="s">
        <v>204</v>
      </c>
      <c r="C238" s="14" t="s">
        <v>206</v>
      </c>
      <c r="D238" t="s">
        <v>456</v>
      </c>
      <c r="E238" t="s">
        <v>474</v>
      </c>
      <c r="F238" s="20">
        <v>2030</v>
      </c>
      <c r="G238" s="20">
        <v>66</v>
      </c>
      <c r="H238" s="11">
        <v>20010.652257897498</v>
      </c>
      <c r="I238" s="10">
        <v>2361034.6915117302</v>
      </c>
      <c r="J238" s="33">
        <f t="shared" si="12"/>
        <v>8.4753740933323687E-3</v>
      </c>
      <c r="K238" s="33">
        <f t="shared" si="13"/>
        <v>8.4395593628230348E-3</v>
      </c>
      <c r="L238" s="33">
        <f t="shared" si="14"/>
        <v>0.918946316520316</v>
      </c>
      <c r="M238" s="33">
        <f t="shared" si="15"/>
        <v>0.9111908145307952</v>
      </c>
    </row>
    <row r="239" spans="1:13" ht="27.6">
      <c r="A239" t="s">
        <v>164</v>
      </c>
      <c r="B239" t="s">
        <v>204</v>
      </c>
      <c r="C239" s="14" t="s">
        <v>206</v>
      </c>
      <c r="D239" t="s">
        <v>456</v>
      </c>
      <c r="E239" t="s">
        <v>474</v>
      </c>
      <c r="F239" s="20">
        <v>2030</v>
      </c>
      <c r="G239" s="20">
        <v>67</v>
      </c>
      <c r="H239" s="11">
        <v>20680.168700310402</v>
      </c>
      <c r="I239" s="10">
        <v>2227945.53362629</v>
      </c>
      <c r="J239" s="33">
        <f t="shared" si="12"/>
        <v>9.2821697784732475E-3</v>
      </c>
      <c r="K239" s="33">
        <f t="shared" si="13"/>
        <v>9.2392234217528735E-3</v>
      </c>
      <c r="L239" s="33">
        <f t="shared" si="14"/>
        <v>0.9111908145307952</v>
      </c>
      <c r="M239" s="33">
        <f t="shared" si="15"/>
        <v>0.90277211901549625</v>
      </c>
    </row>
    <row r="240" spans="1:13" ht="27.6">
      <c r="A240" t="s">
        <v>164</v>
      </c>
      <c r="B240" t="s">
        <v>204</v>
      </c>
      <c r="C240" s="14" t="s">
        <v>206</v>
      </c>
      <c r="D240" t="s">
        <v>456</v>
      </c>
      <c r="E240" t="s">
        <v>474</v>
      </c>
      <c r="F240" s="20">
        <v>2030</v>
      </c>
      <c r="G240" s="20">
        <v>68</v>
      </c>
      <c r="H240" s="11">
        <v>21257.935786628499</v>
      </c>
      <c r="I240" s="10">
        <v>2094911.7991096899</v>
      </c>
      <c r="J240" s="33">
        <f t="shared" si="12"/>
        <v>1.0147413268502685E-2</v>
      </c>
      <c r="K240" s="33">
        <f t="shared" si="13"/>
        <v>1.0096101976109995E-2</v>
      </c>
      <c r="L240" s="33">
        <f t="shared" si="14"/>
        <v>0.90277211901549625</v>
      </c>
      <c r="M240" s="33">
        <f t="shared" si="15"/>
        <v>0.89365763964072686</v>
      </c>
    </row>
    <row r="241" spans="1:13" ht="27.6">
      <c r="A241" t="s">
        <v>164</v>
      </c>
      <c r="B241" t="s">
        <v>204</v>
      </c>
      <c r="C241" s="14" t="s">
        <v>206</v>
      </c>
      <c r="D241" t="s">
        <v>456</v>
      </c>
      <c r="E241" t="s">
        <v>474</v>
      </c>
      <c r="F241" s="20">
        <v>2030</v>
      </c>
      <c r="G241" s="20">
        <v>69</v>
      </c>
      <c r="H241" s="11">
        <v>20795.687831385301</v>
      </c>
      <c r="I241" s="10">
        <v>1962204.6152309901</v>
      </c>
      <c r="J241" s="33">
        <f t="shared" si="12"/>
        <v>1.0598124002953299E-2</v>
      </c>
      <c r="K241" s="33">
        <f t="shared" si="13"/>
        <v>1.0542161759506619E-2</v>
      </c>
      <c r="L241" s="33">
        <f t="shared" si="14"/>
        <v>0.89365763964072686</v>
      </c>
      <c r="M241" s="33">
        <f t="shared" si="15"/>
        <v>0.88423655624601549</v>
      </c>
    </row>
    <row r="242" spans="1:13" ht="27.6">
      <c r="A242" t="s">
        <v>164</v>
      </c>
      <c r="B242" t="s">
        <v>204</v>
      </c>
      <c r="C242" s="14" t="s">
        <v>206</v>
      </c>
      <c r="D242" t="s">
        <v>456</v>
      </c>
      <c r="E242" t="s">
        <v>474</v>
      </c>
      <c r="F242" s="20">
        <v>2031</v>
      </c>
      <c r="G242" s="20">
        <v>30</v>
      </c>
      <c r="H242" s="11">
        <v>782.20042416187903</v>
      </c>
      <c r="I242" s="10">
        <v>4329566.5655509904</v>
      </c>
      <c r="J242" s="33">
        <f t="shared" si="12"/>
        <v>1.8066483383939714E-4</v>
      </c>
      <c r="K242" s="33">
        <f t="shared" si="13"/>
        <v>1.8064851493104772E-4</v>
      </c>
      <c r="L242" s="33">
        <f t="shared" si="14"/>
        <v>1</v>
      </c>
      <c r="M242" s="33">
        <f t="shared" si="15"/>
        <v>0.99981935148506895</v>
      </c>
    </row>
    <row r="243" spans="1:13" ht="27.6">
      <c r="A243" t="s">
        <v>164</v>
      </c>
      <c r="B243" t="s">
        <v>204</v>
      </c>
      <c r="C243" s="14" t="s">
        <v>206</v>
      </c>
      <c r="D243" t="s">
        <v>456</v>
      </c>
      <c r="E243" t="s">
        <v>474</v>
      </c>
      <c r="F243" s="20">
        <v>2031</v>
      </c>
      <c r="G243" s="20">
        <v>31</v>
      </c>
      <c r="H243" s="11">
        <v>1158.21254517283</v>
      </c>
      <c r="I243" s="10">
        <v>4331097.04433724</v>
      </c>
      <c r="J243" s="33">
        <f t="shared" si="12"/>
        <v>2.6741782354822846E-4</v>
      </c>
      <c r="K243" s="33">
        <f t="shared" si="13"/>
        <v>2.6738207058907282E-4</v>
      </c>
      <c r="L243" s="33">
        <f t="shared" si="14"/>
        <v>0.99981935148506895</v>
      </c>
      <c r="M243" s="33">
        <f t="shared" si="15"/>
        <v>0.99955201771665381</v>
      </c>
    </row>
    <row r="244" spans="1:13" ht="27.6">
      <c r="A244" t="s">
        <v>164</v>
      </c>
      <c r="B244" t="s">
        <v>204</v>
      </c>
      <c r="C244" s="14" t="s">
        <v>206</v>
      </c>
      <c r="D244" t="s">
        <v>456</v>
      </c>
      <c r="E244" t="s">
        <v>474</v>
      </c>
      <c r="F244" s="20">
        <v>2031</v>
      </c>
      <c r="G244" s="20">
        <v>32</v>
      </c>
      <c r="H244" s="11">
        <v>1241.72060173609</v>
      </c>
      <c r="I244" s="10">
        <v>4371807.7290942697</v>
      </c>
      <c r="J244" s="33">
        <f t="shared" si="12"/>
        <v>2.8402909704204756E-4</v>
      </c>
      <c r="K244" s="33">
        <f t="shared" si="13"/>
        <v>2.8398876459667655E-4</v>
      </c>
      <c r="L244" s="33">
        <f t="shared" si="14"/>
        <v>0.99955201771665381</v>
      </c>
      <c r="M244" s="33">
        <f t="shared" si="15"/>
        <v>0.99926815617399234</v>
      </c>
    </row>
    <row r="245" spans="1:13" ht="27.6">
      <c r="A245" t="s">
        <v>164</v>
      </c>
      <c r="B245" t="s">
        <v>204</v>
      </c>
      <c r="C245" s="14" t="s">
        <v>206</v>
      </c>
      <c r="D245" t="s">
        <v>456</v>
      </c>
      <c r="E245" t="s">
        <v>474</v>
      </c>
      <c r="F245" s="20">
        <v>2031</v>
      </c>
      <c r="G245" s="20">
        <v>33</v>
      </c>
      <c r="H245" s="11">
        <v>1321.4716405106201</v>
      </c>
      <c r="I245" s="10">
        <v>4415165.0455180798</v>
      </c>
      <c r="J245" s="33">
        <f t="shared" si="12"/>
        <v>2.993028860499953E-4</v>
      </c>
      <c r="K245" s="33">
        <f t="shared" si="13"/>
        <v>2.9925809940956061E-4</v>
      </c>
      <c r="L245" s="33">
        <f t="shared" si="14"/>
        <v>0.99926815617399234</v>
      </c>
      <c r="M245" s="33">
        <f t="shared" si="15"/>
        <v>0.9989691170847752</v>
      </c>
    </row>
    <row r="246" spans="1:13" ht="27.6">
      <c r="A246" t="s">
        <v>164</v>
      </c>
      <c r="B246" t="s">
        <v>204</v>
      </c>
      <c r="C246" s="14" t="s">
        <v>206</v>
      </c>
      <c r="D246" t="s">
        <v>456</v>
      </c>
      <c r="E246" t="s">
        <v>474</v>
      </c>
      <c r="F246" s="20">
        <v>2031</v>
      </c>
      <c r="G246" s="20">
        <v>34</v>
      </c>
      <c r="H246" s="11">
        <v>1395.93683382279</v>
      </c>
      <c r="I246" s="10">
        <v>4412237.7806639904</v>
      </c>
      <c r="J246" s="33">
        <f t="shared" si="12"/>
        <v>3.1637842365166407E-4</v>
      </c>
      <c r="K246" s="33">
        <f t="shared" si="13"/>
        <v>3.1632838127582108E-4</v>
      </c>
      <c r="L246" s="33">
        <f t="shared" si="14"/>
        <v>0.9989691170847752</v>
      </c>
      <c r="M246" s="33">
        <f t="shared" si="15"/>
        <v>0.99865311480102326</v>
      </c>
    </row>
    <row r="247" spans="1:13" ht="27.6">
      <c r="A247" t="s">
        <v>164</v>
      </c>
      <c r="B247" t="s">
        <v>204</v>
      </c>
      <c r="C247" s="14" t="s">
        <v>206</v>
      </c>
      <c r="D247" t="s">
        <v>456</v>
      </c>
      <c r="E247" t="s">
        <v>474</v>
      </c>
      <c r="F247" s="20">
        <v>2031</v>
      </c>
      <c r="G247" s="20">
        <v>35</v>
      </c>
      <c r="H247" s="11">
        <v>1465.9718658961201</v>
      </c>
      <c r="I247" s="10">
        <v>4350208.9812234798</v>
      </c>
      <c r="J247" s="33">
        <f t="shared" si="12"/>
        <v>3.3698883713945648E-4</v>
      </c>
      <c r="K247" s="33">
        <f t="shared" si="13"/>
        <v>3.3693206277884968E-4</v>
      </c>
      <c r="L247" s="33">
        <f t="shared" si="14"/>
        <v>0.99865311480102326</v>
      </c>
      <c r="M247" s="33">
        <f t="shared" si="15"/>
        <v>0.99831663654705283</v>
      </c>
    </row>
    <row r="248" spans="1:13" ht="27.6">
      <c r="A248" t="s">
        <v>164</v>
      </c>
      <c r="B248" t="s">
        <v>204</v>
      </c>
      <c r="C248" s="14" t="s">
        <v>206</v>
      </c>
      <c r="D248" t="s">
        <v>456</v>
      </c>
      <c r="E248" t="s">
        <v>474</v>
      </c>
      <c r="F248" s="20">
        <v>2031</v>
      </c>
      <c r="G248" s="20">
        <v>36</v>
      </c>
      <c r="H248" s="11">
        <v>1877.8235772990799</v>
      </c>
      <c r="I248" s="10">
        <v>4286163.5831423597</v>
      </c>
      <c r="J248" s="33">
        <f t="shared" si="12"/>
        <v>4.3811290466948803E-4</v>
      </c>
      <c r="K248" s="33">
        <f t="shared" si="13"/>
        <v>4.3801694722478413E-4</v>
      </c>
      <c r="L248" s="33">
        <f t="shared" si="14"/>
        <v>0.99831663654705283</v>
      </c>
      <c r="M248" s="33">
        <f t="shared" si="15"/>
        <v>0.99787935694154872</v>
      </c>
    </row>
    <row r="249" spans="1:13" ht="27.6">
      <c r="A249" t="s">
        <v>164</v>
      </c>
      <c r="B249" t="s">
        <v>204</v>
      </c>
      <c r="C249" s="14" t="s">
        <v>206</v>
      </c>
      <c r="D249" t="s">
        <v>456</v>
      </c>
      <c r="E249" t="s">
        <v>474</v>
      </c>
      <c r="F249" s="20">
        <v>2031</v>
      </c>
      <c r="G249" s="20">
        <v>37</v>
      </c>
      <c r="H249" s="11">
        <v>2007.51653971734</v>
      </c>
      <c r="I249" s="10">
        <v>4231729.6675358498</v>
      </c>
      <c r="J249" s="33">
        <f t="shared" si="12"/>
        <v>4.7439621559907524E-4</v>
      </c>
      <c r="K249" s="33">
        <f t="shared" si="13"/>
        <v>4.7428370750624005E-4</v>
      </c>
      <c r="L249" s="33">
        <f t="shared" si="14"/>
        <v>0.99787935694154872</v>
      </c>
      <c r="M249" s="33">
        <f t="shared" si="15"/>
        <v>0.9974060790204945</v>
      </c>
    </row>
    <row r="250" spans="1:13" ht="27.6">
      <c r="A250" t="s">
        <v>164</v>
      </c>
      <c r="B250" t="s">
        <v>204</v>
      </c>
      <c r="C250" s="14" t="s">
        <v>206</v>
      </c>
      <c r="D250" t="s">
        <v>456</v>
      </c>
      <c r="E250" t="s">
        <v>474</v>
      </c>
      <c r="F250" s="20">
        <v>2031</v>
      </c>
      <c r="G250" s="20">
        <v>38</v>
      </c>
      <c r="H250" s="11">
        <v>2173.5420899764199</v>
      </c>
      <c r="I250" s="10">
        <v>4179781.8921522698</v>
      </c>
      <c r="J250" s="33">
        <f t="shared" si="12"/>
        <v>5.2001327965398004E-4</v>
      </c>
      <c r="K250" s="33">
        <f t="shared" si="13"/>
        <v>5.1987809618192493E-4</v>
      </c>
      <c r="L250" s="33">
        <f t="shared" si="14"/>
        <v>0.9974060790204945</v>
      </c>
      <c r="M250" s="33">
        <f t="shared" si="15"/>
        <v>0.99688754944701308</v>
      </c>
    </row>
    <row r="251" spans="1:13" ht="27.6">
      <c r="A251" t="s">
        <v>164</v>
      </c>
      <c r="B251" t="s">
        <v>204</v>
      </c>
      <c r="C251" s="14" t="s">
        <v>206</v>
      </c>
      <c r="D251" t="s">
        <v>456</v>
      </c>
      <c r="E251" t="s">
        <v>474</v>
      </c>
      <c r="F251" s="20">
        <v>2031</v>
      </c>
      <c r="G251" s="20">
        <v>39</v>
      </c>
      <c r="H251" s="11">
        <v>2287.1497348459702</v>
      </c>
      <c r="I251" s="10">
        <v>4162709.5118878898</v>
      </c>
      <c r="J251" s="33">
        <f t="shared" si="12"/>
        <v>5.4943774681233816E-4</v>
      </c>
      <c r="K251" s="33">
        <f t="shared" si="13"/>
        <v>5.4928683353394625E-4</v>
      </c>
      <c r="L251" s="33">
        <f t="shared" si="14"/>
        <v>0.99688754944701308</v>
      </c>
      <c r="M251" s="33">
        <f t="shared" si="15"/>
        <v>0.99633997224158788</v>
      </c>
    </row>
    <row r="252" spans="1:13" ht="27.6">
      <c r="A252" t="s">
        <v>164</v>
      </c>
      <c r="B252" t="s">
        <v>204</v>
      </c>
      <c r="C252" s="14" t="s">
        <v>206</v>
      </c>
      <c r="D252" t="s">
        <v>456</v>
      </c>
      <c r="E252" t="s">
        <v>474</v>
      </c>
      <c r="F252" s="20">
        <v>2031</v>
      </c>
      <c r="G252" s="20">
        <v>40</v>
      </c>
      <c r="H252" s="11">
        <v>2476.4033137331598</v>
      </c>
      <c r="I252" s="10">
        <v>4139894.6482631699</v>
      </c>
      <c r="J252" s="33">
        <f t="shared" si="12"/>
        <v>5.9818027368693967E-4</v>
      </c>
      <c r="K252" s="33">
        <f t="shared" si="13"/>
        <v>5.9800139953514186E-4</v>
      </c>
      <c r="L252" s="33">
        <f t="shared" si="14"/>
        <v>0.99633997224158788</v>
      </c>
      <c r="M252" s="33">
        <f t="shared" si="15"/>
        <v>0.9957441595437746</v>
      </c>
    </row>
    <row r="253" spans="1:13" ht="27.6">
      <c r="A253" t="s">
        <v>164</v>
      </c>
      <c r="B253" t="s">
        <v>204</v>
      </c>
      <c r="C253" s="14" t="s">
        <v>206</v>
      </c>
      <c r="D253" t="s">
        <v>456</v>
      </c>
      <c r="E253" t="s">
        <v>474</v>
      </c>
      <c r="F253" s="20">
        <v>2031</v>
      </c>
      <c r="G253" s="20">
        <v>41</v>
      </c>
      <c r="H253" s="11">
        <v>3223.7965578346998</v>
      </c>
      <c r="I253" s="10">
        <v>4120506.6314602802</v>
      </c>
      <c r="J253" s="33">
        <f t="shared" si="12"/>
        <v>7.8237868450953274E-4</v>
      </c>
      <c r="K253" s="33">
        <f t="shared" si="13"/>
        <v>7.8207270610874957E-4</v>
      </c>
      <c r="L253" s="33">
        <f t="shared" si="14"/>
        <v>0.9957441595437746</v>
      </c>
      <c r="M253" s="33">
        <f t="shared" si="15"/>
        <v>0.99496541521432824</v>
      </c>
    </row>
    <row r="254" spans="1:13" ht="27.6">
      <c r="A254" t="s">
        <v>164</v>
      </c>
      <c r="B254" t="s">
        <v>204</v>
      </c>
      <c r="C254" s="14" t="s">
        <v>206</v>
      </c>
      <c r="D254" t="s">
        <v>456</v>
      </c>
      <c r="E254" t="s">
        <v>474</v>
      </c>
      <c r="F254" s="20">
        <v>2031</v>
      </c>
      <c r="G254" s="20">
        <v>42</v>
      </c>
      <c r="H254" s="11">
        <v>3575.1017984857399</v>
      </c>
      <c r="I254" s="10">
        <v>4124150.8139925599</v>
      </c>
      <c r="J254" s="33">
        <f t="shared" si="12"/>
        <v>8.6686980174343101E-4</v>
      </c>
      <c r="K254" s="33">
        <f t="shared" si="13"/>
        <v>8.6649417866346834E-4</v>
      </c>
      <c r="L254" s="33">
        <f t="shared" si="14"/>
        <v>0.99496541521432824</v>
      </c>
      <c r="M254" s="33">
        <f t="shared" si="15"/>
        <v>0.99410328347407351</v>
      </c>
    </row>
    <row r="255" spans="1:13" ht="27.6">
      <c r="A255" t="s">
        <v>164</v>
      </c>
      <c r="B255" t="s">
        <v>204</v>
      </c>
      <c r="C255" s="14" t="s">
        <v>206</v>
      </c>
      <c r="D255" t="s">
        <v>456</v>
      </c>
      <c r="E255" t="s">
        <v>474</v>
      </c>
      <c r="F255" s="20">
        <v>2031</v>
      </c>
      <c r="G255" s="20">
        <v>43</v>
      </c>
      <c r="H255" s="11">
        <v>4043.2408687099801</v>
      </c>
      <c r="I255" s="10">
        <v>4081872.2759650098</v>
      </c>
      <c r="J255" s="33">
        <f t="shared" si="12"/>
        <v>9.9053586083952213E-4</v>
      </c>
      <c r="K255" s="33">
        <f t="shared" si="13"/>
        <v>9.9004544213288082E-4</v>
      </c>
      <c r="L255" s="33">
        <f t="shared" si="14"/>
        <v>0.99410328347407351</v>
      </c>
      <c r="M255" s="33">
        <f t="shared" si="15"/>
        <v>0.99311907604926064</v>
      </c>
    </row>
    <row r="256" spans="1:13" ht="27.6">
      <c r="A256" t="s">
        <v>164</v>
      </c>
      <c r="B256" t="s">
        <v>204</v>
      </c>
      <c r="C256" s="14" t="s">
        <v>206</v>
      </c>
      <c r="D256" t="s">
        <v>456</v>
      </c>
      <c r="E256" t="s">
        <v>474</v>
      </c>
      <c r="F256" s="20">
        <v>2031</v>
      </c>
      <c r="G256" s="20">
        <v>44</v>
      </c>
      <c r="H256" s="11">
        <v>4289.0220197807403</v>
      </c>
      <c r="I256" s="10">
        <v>4030698.94234931</v>
      </c>
      <c r="J256" s="33">
        <f t="shared" si="12"/>
        <v>1.0640889039658381E-3</v>
      </c>
      <c r="K256" s="33">
        <f t="shared" si="13"/>
        <v>1.0635229621233089E-3</v>
      </c>
      <c r="L256" s="33">
        <f t="shared" si="14"/>
        <v>0.99311907604926064</v>
      </c>
      <c r="M256" s="33">
        <f t="shared" si="15"/>
        <v>0.99206287110775959</v>
      </c>
    </row>
    <row r="257" spans="1:13" ht="27.6">
      <c r="A257" t="s">
        <v>164</v>
      </c>
      <c r="B257" t="s">
        <v>204</v>
      </c>
      <c r="C257" s="14" t="s">
        <v>206</v>
      </c>
      <c r="D257" t="s">
        <v>456</v>
      </c>
      <c r="E257" t="s">
        <v>474</v>
      </c>
      <c r="F257" s="20">
        <v>2031</v>
      </c>
      <c r="G257" s="20">
        <v>45</v>
      </c>
      <c r="H257" s="11">
        <v>4723.7001624600498</v>
      </c>
      <c r="I257" s="10">
        <v>4041079.9385049301</v>
      </c>
      <c r="J257" s="33">
        <f t="shared" si="12"/>
        <v>1.1689202476424328E-3</v>
      </c>
      <c r="K257" s="33">
        <f t="shared" si="13"/>
        <v>1.1682373264891854E-3</v>
      </c>
      <c r="L257" s="33">
        <f t="shared" si="14"/>
        <v>0.99206287110775959</v>
      </c>
      <c r="M257" s="33">
        <f t="shared" si="15"/>
        <v>0.99090390623150748</v>
      </c>
    </row>
    <row r="258" spans="1:13" ht="27.6">
      <c r="A258" t="s">
        <v>164</v>
      </c>
      <c r="B258" t="s">
        <v>204</v>
      </c>
      <c r="C258" s="14" t="s">
        <v>206</v>
      </c>
      <c r="D258" t="s">
        <v>456</v>
      </c>
      <c r="E258" t="s">
        <v>474</v>
      </c>
      <c r="F258" s="20">
        <v>2031</v>
      </c>
      <c r="G258" s="20">
        <v>46</v>
      </c>
      <c r="H258" s="11">
        <v>6081.0846056237797</v>
      </c>
      <c r="I258" s="10">
        <v>4107816.9834843599</v>
      </c>
      <c r="J258" s="33">
        <f t="shared" ref="J258:J321" si="16">IF(I258&gt;0,H258/I258,0)</f>
        <v>1.4803689234630024E-3</v>
      </c>
      <c r="K258" s="33">
        <f t="shared" ref="K258:K321" si="17">1-EXP(-J258)</f>
        <v>1.4792737178910276E-3</v>
      </c>
      <c r="L258" s="33">
        <f t="shared" ref="L258:L321" si="18">IF(G258=30,1,M257)</f>
        <v>0.99090390623150748</v>
      </c>
      <c r="M258" s="33">
        <f t="shared" ref="M258:M321" si="19">L258*(1-K258)</f>
        <v>0.98943808812606371</v>
      </c>
    </row>
    <row r="259" spans="1:13" ht="27.6">
      <c r="A259" t="s">
        <v>164</v>
      </c>
      <c r="B259" t="s">
        <v>204</v>
      </c>
      <c r="C259" s="14" t="s">
        <v>206</v>
      </c>
      <c r="D259" t="s">
        <v>456</v>
      </c>
      <c r="E259" t="s">
        <v>474</v>
      </c>
      <c r="F259" s="20">
        <v>2031</v>
      </c>
      <c r="G259" s="20">
        <v>47</v>
      </c>
      <c r="H259" s="11">
        <v>6810.0511074548403</v>
      </c>
      <c r="I259" s="10">
        <v>4132878.33151884</v>
      </c>
      <c r="J259" s="33">
        <f t="shared" si="16"/>
        <v>1.6477743986603483E-3</v>
      </c>
      <c r="K259" s="33">
        <f t="shared" si="17"/>
        <v>1.6464175637808109E-3</v>
      </c>
      <c r="L259" s="33">
        <f t="shared" si="18"/>
        <v>0.98943808812606371</v>
      </c>
      <c r="M259" s="33">
        <f t="shared" si="19"/>
        <v>0.9878090598794993</v>
      </c>
    </row>
    <row r="260" spans="1:13" ht="27.6">
      <c r="A260" t="s">
        <v>164</v>
      </c>
      <c r="B260" t="s">
        <v>204</v>
      </c>
      <c r="C260" s="14" t="s">
        <v>206</v>
      </c>
      <c r="D260" t="s">
        <v>456</v>
      </c>
      <c r="E260" t="s">
        <v>474</v>
      </c>
      <c r="F260" s="20">
        <v>2031</v>
      </c>
      <c r="G260" s="20">
        <v>48</v>
      </c>
      <c r="H260" s="11">
        <v>7366.8312789189004</v>
      </c>
      <c r="I260" s="10">
        <v>4099015.4440478198</v>
      </c>
      <c r="J260" s="33">
        <f t="shared" si="16"/>
        <v>1.797219693235427E-3</v>
      </c>
      <c r="K260" s="33">
        <f t="shared" si="17"/>
        <v>1.7956056609909066E-3</v>
      </c>
      <c r="L260" s="33">
        <f t="shared" si="18"/>
        <v>0.9878090598794993</v>
      </c>
      <c r="M260" s="33">
        <f t="shared" si="19"/>
        <v>0.9860353443396016</v>
      </c>
    </row>
    <row r="261" spans="1:13" ht="27.6">
      <c r="A261" t="s">
        <v>164</v>
      </c>
      <c r="B261" t="s">
        <v>204</v>
      </c>
      <c r="C261" s="14" t="s">
        <v>206</v>
      </c>
      <c r="D261" t="s">
        <v>456</v>
      </c>
      <c r="E261" t="s">
        <v>474</v>
      </c>
      <c r="F261" s="20">
        <v>2031</v>
      </c>
      <c r="G261" s="20">
        <v>49</v>
      </c>
      <c r="H261" s="11">
        <v>7718.8892068165496</v>
      </c>
      <c r="I261" s="10">
        <v>4040411.5434849001</v>
      </c>
      <c r="J261" s="33">
        <f t="shared" si="16"/>
        <v>1.9104215310104082E-3</v>
      </c>
      <c r="K261" s="33">
        <f t="shared" si="17"/>
        <v>1.9085978373234447E-3</v>
      </c>
      <c r="L261" s="33">
        <f t="shared" si="18"/>
        <v>0.9860353443396016</v>
      </c>
      <c r="M261" s="33">
        <f t="shared" si="19"/>
        <v>0.98415339941387059</v>
      </c>
    </row>
    <row r="262" spans="1:13" ht="27.6">
      <c r="A262" t="s">
        <v>164</v>
      </c>
      <c r="B262" t="s">
        <v>204</v>
      </c>
      <c r="C262" s="14" t="s">
        <v>206</v>
      </c>
      <c r="D262" t="s">
        <v>456</v>
      </c>
      <c r="E262" t="s">
        <v>474</v>
      </c>
      <c r="F262" s="20">
        <v>2031</v>
      </c>
      <c r="G262" s="20">
        <v>50</v>
      </c>
      <c r="H262" s="11">
        <v>8058.9068447493801</v>
      </c>
      <c r="I262" s="10">
        <v>3974622.1685697399</v>
      </c>
      <c r="J262" s="33">
        <f t="shared" si="16"/>
        <v>2.0275906747758521E-3</v>
      </c>
      <c r="K262" s="33">
        <f t="shared" si="17"/>
        <v>2.0255365013791549E-3</v>
      </c>
      <c r="L262" s="33">
        <f t="shared" si="18"/>
        <v>0.98415339941387059</v>
      </c>
      <c r="M262" s="33">
        <f t="shared" si="19"/>
        <v>0.98215996078040146</v>
      </c>
    </row>
    <row r="263" spans="1:13" ht="27.6">
      <c r="A263" t="s">
        <v>164</v>
      </c>
      <c r="B263" t="s">
        <v>204</v>
      </c>
      <c r="C263" s="14" t="s">
        <v>206</v>
      </c>
      <c r="D263" t="s">
        <v>456</v>
      </c>
      <c r="E263" t="s">
        <v>474</v>
      </c>
      <c r="F263" s="20">
        <v>2031</v>
      </c>
      <c r="G263" s="20">
        <v>51</v>
      </c>
      <c r="H263" s="11">
        <v>8853.8965393668495</v>
      </c>
      <c r="I263" s="10">
        <v>3914015.8088162001</v>
      </c>
      <c r="J263" s="33">
        <f t="shared" si="16"/>
        <v>2.2621003521303413E-3</v>
      </c>
      <c r="K263" s="33">
        <f t="shared" si="17"/>
        <v>2.2595437312697975E-3</v>
      </c>
      <c r="L263" s="33">
        <f t="shared" si="18"/>
        <v>0.98215996078040146</v>
      </c>
      <c r="M263" s="33">
        <f t="shared" si="19"/>
        <v>0.97994072739791593</v>
      </c>
    </row>
    <row r="264" spans="1:13" ht="27.6">
      <c r="A264" t="s">
        <v>164</v>
      </c>
      <c r="B264" t="s">
        <v>204</v>
      </c>
      <c r="C264" s="14" t="s">
        <v>206</v>
      </c>
      <c r="D264" t="s">
        <v>456</v>
      </c>
      <c r="E264" t="s">
        <v>474</v>
      </c>
      <c r="F264" s="20">
        <v>2031</v>
      </c>
      <c r="G264" s="20">
        <v>52</v>
      </c>
      <c r="H264" s="11">
        <v>9265.8175700506908</v>
      </c>
      <c r="I264" s="10">
        <v>3840007.05740233</v>
      </c>
      <c r="J264" s="33">
        <f t="shared" si="16"/>
        <v>2.4129688908225049E-3</v>
      </c>
      <c r="K264" s="33">
        <f t="shared" si="17"/>
        <v>2.4100600215292145E-3</v>
      </c>
      <c r="L264" s="33">
        <f t="shared" si="18"/>
        <v>0.97994072739791593</v>
      </c>
      <c r="M264" s="33">
        <f t="shared" si="19"/>
        <v>0.97757901142734593</v>
      </c>
    </row>
    <row r="265" spans="1:13" ht="27.6">
      <c r="A265" t="s">
        <v>164</v>
      </c>
      <c r="B265" t="s">
        <v>204</v>
      </c>
      <c r="C265" s="14" t="s">
        <v>206</v>
      </c>
      <c r="D265" t="s">
        <v>456</v>
      </c>
      <c r="E265" t="s">
        <v>474</v>
      </c>
      <c r="F265" s="20">
        <v>2031</v>
      </c>
      <c r="G265" s="20">
        <v>53</v>
      </c>
      <c r="H265" s="11">
        <v>9685.4746799676395</v>
      </c>
      <c r="I265" s="10">
        <v>3741795.8617080301</v>
      </c>
      <c r="J265" s="33">
        <f t="shared" si="16"/>
        <v>2.5884561953485293E-3</v>
      </c>
      <c r="K265" s="33">
        <f t="shared" si="17"/>
        <v>2.5851090312296598E-3</v>
      </c>
      <c r="L265" s="33">
        <f t="shared" si="18"/>
        <v>0.97757901142734593</v>
      </c>
      <c r="M265" s="33">
        <f t="shared" si="19"/>
        <v>0.97505186309616454</v>
      </c>
    </row>
    <row r="266" spans="1:13" ht="27.6">
      <c r="A266" t="s">
        <v>164</v>
      </c>
      <c r="B266" t="s">
        <v>204</v>
      </c>
      <c r="C266" s="14" t="s">
        <v>206</v>
      </c>
      <c r="D266" t="s">
        <v>456</v>
      </c>
      <c r="E266" t="s">
        <v>474</v>
      </c>
      <c r="F266" s="20">
        <v>2031</v>
      </c>
      <c r="G266" s="20">
        <v>54</v>
      </c>
      <c r="H266" s="11">
        <v>10198.6575151324</v>
      </c>
      <c r="I266" s="10">
        <v>3647581.1835992401</v>
      </c>
      <c r="J266" s="33">
        <f t="shared" si="16"/>
        <v>2.7960056272329226E-3</v>
      </c>
      <c r="K266" s="33">
        <f t="shared" si="17"/>
        <v>2.792100443985146E-3</v>
      </c>
      <c r="L266" s="33">
        <f t="shared" si="18"/>
        <v>0.97505186309616454</v>
      </c>
      <c r="M266" s="33">
        <f t="shared" si="19"/>
        <v>0.97232942035630521</v>
      </c>
    </row>
    <row r="267" spans="1:13" ht="27.6">
      <c r="A267" t="s">
        <v>164</v>
      </c>
      <c r="B267" t="s">
        <v>204</v>
      </c>
      <c r="C267" s="14" t="s">
        <v>206</v>
      </c>
      <c r="D267" t="s">
        <v>456</v>
      </c>
      <c r="E267" t="s">
        <v>474</v>
      </c>
      <c r="F267" s="20">
        <v>2031</v>
      </c>
      <c r="G267" s="20">
        <v>55</v>
      </c>
      <c r="H267" s="11">
        <v>10918.829442206399</v>
      </c>
      <c r="I267" s="10">
        <v>3567928.9971883902</v>
      </c>
      <c r="J267" s="33">
        <f t="shared" si="16"/>
        <v>3.0602709445201087E-3</v>
      </c>
      <c r="K267" s="33">
        <f t="shared" si="17"/>
        <v>3.0555930884454963E-3</v>
      </c>
      <c r="L267" s="33">
        <f t="shared" si="18"/>
        <v>0.97232942035630521</v>
      </c>
      <c r="M267" s="33">
        <f t="shared" si="19"/>
        <v>0.96935837729977226</v>
      </c>
    </row>
    <row r="268" spans="1:13" ht="27.6">
      <c r="A268" t="s">
        <v>164</v>
      </c>
      <c r="B268" t="s">
        <v>204</v>
      </c>
      <c r="C268" s="14" t="s">
        <v>206</v>
      </c>
      <c r="D268" t="s">
        <v>456</v>
      </c>
      <c r="E268" t="s">
        <v>474</v>
      </c>
      <c r="F268" s="20">
        <v>2031</v>
      </c>
      <c r="G268" s="20">
        <v>56</v>
      </c>
      <c r="H268" s="11">
        <v>11742.063848378501</v>
      </c>
      <c r="I268" s="10">
        <v>3475500.5760651599</v>
      </c>
      <c r="J268" s="33">
        <f t="shared" si="16"/>
        <v>3.3785245006842882E-3</v>
      </c>
      <c r="K268" s="33">
        <f t="shared" si="17"/>
        <v>3.3728237086790847E-3</v>
      </c>
      <c r="L268" s="33">
        <f t="shared" si="18"/>
        <v>0.96935837729977226</v>
      </c>
      <c r="M268" s="33">
        <f t="shared" si="19"/>
        <v>0.96608890238260892</v>
      </c>
    </row>
    <row r="269" spans="1:13" ht="27.6">
      <c r="A269" t="s">
        <v>164</v>
      </c>
      <c r="B269" t="s">
        <v>204</v>
      </c>
      <c r="C269" s="14" t="s">
        <v>206</v>
      </c>
      <c r="D269" t="s">
        <v>456</v>
      </c>
      <c r="E269" t="s">
        <v>474</v>
      </c>
      <c r="F269" s="20">
        <v>2031</v>
      </c>
      <c r="G269" s="20">
        <v>57</v>
      </c>
      <c r="H269" s="11">
        <v>12649.4225985057</v>
      </c>
      <c r="I269" s="10">
        <v>3397671.3344141198</v>
      </c>
      <c r="J269" s="33">
        <f t="shared" si="16"/>
        <v>3.7229682784155793E-3</v>
      </c>
      <c r="K269" s="33">
        <f t="shared" si="17"/>
        <v>3.7160466243782997E-3</v>
      </c>
      <c r="L269" s="33">
        <f t="shared" si="18"/>
        <v>0.96608890238260892</v>
      </c>
      <c r="M269" s="33">
        <f t="shared" si="19"/>
        <v>0.96249887097806064</v>
      </c>
    </row>
    <row r="270" spans="1:13" ht="27.6">
      <c r="A270" t="s">
        <v>164</v>
      </c>
      <c r="B270" t="s">
        <v>204</v>
      </c>
      <c r="C270" s="14" t="s">
        <v>206</v>
      </c>
      <c r="D270" t="s">
        <v>456</v>
      </c>
      <c r="E270" t="s">
        <v>474</v>
      </c>
      <c r="F270" s="20">
        <v>2031</v>
      </c>
      <c r="G270" s="20">
        <v>58</v>
      </c>
      <c r="H270" s="11">
        <v>13680.5363960503</v>
      </c>
      <c r="I270" s="10">
        <v>3319384.8030908601</v>
      </c>
      <c r="J270" s="33">
        <f t="shared" si="16"/>
        <v>4.1214071906672603E-3</v>
      </c>
      <c r="K270" s="33">
        <f t="shared" si="17"/>
        <v>4.1129258477415886E-3</v>
      </c>
      <c r="L270" s="33">
        <f t="shared" si="18"/>
        <v>0.96249887097806064</v>
      </c>
      <c r="M270" s="33">
        <f t="shared" si="19"/>
        <v>0.95854018449319289</v>
      </c>
    </row>
    <row r="271" spans="1:13" ht="27.6">
      <c r="A271" t="s">
        <v>164</v>
      </c>
      <c r="B271" t="s">
        <v>204</v>
      </c>
      <c r="C271" s="14" t="s">
        <v>206</v>
      </c>
      <c r="D271" t="s">
        <v>456</v>
      </c>
      <c r="E271" t="s">
        <v>474</v>
      </c>
      <c r="F271" s="20">
        <v>2031</v>
      </c>
      <c r="G271" s="20">
        <v>59</v>
      </c>
      <c r="H271" s="11">
        <v>13946.5321893582</v>
      </c>
      <c r="I271" s="10">
        <v>3219779.2811665302</v>
      </c>
      <c r="J271" s="33">
        <f t="shared" si="16"/>
        <v>4.3315180860177948E-3</v>
      </c>
      <c r="K271" s="33">
        <f t="shared" si="17"/>
        <v>4.3221505915908009E-3</v>
      </c>
      <c r="L271" s="33">
        <f t="shared" si="18"/>
        <v>0.95854018449319289</v>
      </c>
      <c r="M271" s="33">
        <f t="shared" si="19"/>
        <v>0.9543972294677221</v>
      </c>
    </row>
    <row r="272" spans="1:13" ht="27.6">
      <c r="A272" t="s">
        <v>164</v>
      </c>
      <c r="B272" t="s">
        <v>204</v>
      </c>
      <c r="C272" s="14" t="s">
        <v>206</v>
      </c>
      <c r="D272" t="s">
        <v>456</v>
      </c>
      <c r="E272" t="s">
        <v>474</v>
      </c>
      <c r="F272" s="20">
        <v>2031</v>
      </c>
      <c r="G272" s="20">
        <v>60</v>
      </c>
      <c r="H272" s="11">
        <v>14407.363129232101</v>
      </c>
      <c r="I272" s="10">
        <v>3130860.57417541</v>
      </c>
      <c r="J272" s="33">
        <f t="shared" si="16"/>
        <v>4.6017261988827588E-3</v>
      </c>
      <c r="K272" s="33">
        <f t="shared" si="17"/>
        <v>4.5911544791478187E-3</v>
      </c>
      <c r="L272" s="33">
        <f t="shared" si="18"/>
        <v>0.9543972294677221</v>
      </c>
      <c r="M272" s="33">
        <f t="shared" si="19"/>
        <v>0.95001544435276508</v>
      </c>
    </row>
    <row r="273" spans="1:13" ht="27.6">
      <c r="A273" t="s">
        <v>164</v>
      </c>
      <c r="B273" t="s">
        <v>204</v>
      </c>
      <c r="C273" s="14" t="s">
        <v>206</v>
      </c>
      <c r="D273" t="s">
        <v>456</v>
      </c>
      <c r="E273" t="s">
        <v>474</v>
      </c>
      <c r="F273" s="20">
        <v>2031</v>
      </c>
      <c r="G273" s="20">
        <v>61</v>
      </c>
      <c r="H273" s="11">
        <v>15258.3112810768</v>
      </c>
      <c r="I273" s="10">
        <v>3039794.9581033601</v>
      </c>
      <c r="J273" s="33">
        <f t="shared" si="16"/>
        <v>5.0195198989990497E-3</v>
      </c>
      <c r="K273" s="33">
        <f t="shared" si="17"/>
        <v>5.0069431608524839E-3</v>
      </c>
      <c r="L273" s="33">
        <f t="shared" si="18"/>
        <v>0.95001544435276508</v>
      </c>
      <c r="M273" s="33">
        <f t="shared" si="19"/>
        <v>0.94525877102095879</v>
      </c>
    </row>
    <row r="274" spans="1:13" ht="27.6">
      <c r="A274" t="s">
        <v>164</v>
      </c>
      <c r="B274" t="s">
        <v>204</v>
      </c>
      <c r="C274" s="14" t="s">
        <v>206</v>
      </c>
      <c r="D274" t="s">
        <v>456</v>
      </c>
      <c r="E274" t="s">
        <v>474</v>
      </c>
      <c r="F274" s="20">
        <v>2031</v>
      </c>
      <c r="G274" s="20">
        <v>62</v>
      </c>
      <c r="H274" s="11">
        <v>15901.135322582</v>
      </c>
      <c r="I274" s="10">
        <v>2933237.3770859898</v>
      </c>
      <c r="J274" s="33">
        <f t="shared" si="16"/>
        <v>5.4210189215503947E-3</v>
      </c>
      <c r="K274" s="33">
        <f t="shared" si="17"/>
        <v>5.4063517141814676E-3</v>
      </c>
      <c r="L274" s="33">
        <f t="shared" si="18"/>
        <v>0.94525877102095879</v>
      </c>
      <c r="M274" s="33">
        <f t="shared" si="19"/>
        <v>0.94014836964390458</v>
      </c>
    </row>
    <row r="275" spans="1:13" ht="27.6">
      <c r="A275" t="s">
        <v>164</v>
      </c>
      <c r="B275" t="s">
        <v>204</v>
      </c>
      <c r="C275" s="14" t="s">
        <v>206</v>
      </c>
      <c r="D275" t="s">
        <v>456</v>
      </c>
      <c r="E275" t="s">
        <v>474</v>
      </c>
      <c r="F275" s="20">
        <v>2031</v>
      </c>
      <c r="G275" s="20">
        <v>63</v>
      </c>
      <c r="H275" s="11">
        <v>16820.362552878199</v>
      </c>
      <c r="I275" s="10">
        <v>2819265.76864743</v>
      </c>
      <c r="J275" s="33">
        <f t="shared" si="16"/>
        <v>5.966220971408428E-3</v>
      </c>
      <c r="K275" s="33">
        <f t="shared" si="17"/>
        <v>5.9484584177315059E-3</v>
      </c>
      <c r="L275" s="33">
        <f t="shared" si="18"/>
        <v>0.94014836964390458</v>
      </c>
      <c r="M275" s="33">
        <f t="shared" si="19"/>
        <v>0.93455593616057975</v>
      </c>
    </row>
    <row r="276" spans="1:13" ht="27.6">
      <c r="A276" t="s">
        <v>164</v>
      </c>
      <c r="B276" t="s">
        <v>204</v>
      </c>
      <c r="C276" s="14" t="s">
        <v>206</v>
      </c>
      <c r="D276" t="s">
        <v>456</v>
      </c>
      <c r="E276" t="s">
        <v>474</v>
      </c>
      <c r="F276" s="20">
        <v>2031</v>
      </c>
      <c r="G276" s="20">
        <v>64</v>
      </c>
      <c r="H276" s="11">
        <v>18068.610330873798</v>
      </c>
      <c r="I276" s="10">
        <v>2706973.7344956598</v>
      </c>
      <c r="J276" s="33">
        <f t="shared" si="16"/>
        <v>6.6748376981353268E-3</v>
      </c>
      <c r="K276" s="33">
        <f t="shared" si="17"/>
        <v>6.6526104509058159E-3</v>
      </c>
      <c r="L276" s="33">
        <f t="shared" si="18"/>
        <v>0.93455593616057975</v>
      </c>
      <c r="M276" s="33">
        <f t="shared" si="19"/>
        <v>0.92833869957272186</v>
      </c>
    </row>
    <row r="277" spans="1:13" ht="27.6">
      <c r="A277" t="s">
        <v>164</v>
      </c>
      <c r="B277" t="s">
        <v>204</v>
      </c>
      <c r="C277" s="14" t="s">
        <v>206</v>
      </c>
      <c r="D277" t="s">
        <v>456</v>
      </c>
      <c r="E277" t="s">
        <v>474</v>
      </c>
      <c r="F277" s="20">
        <v>2031</v>
      </c>
      <c r="G277" s="20">
        <v>65</v>
      </c>
      <c r="H277" s="11">
        <v>19170.8562487706</v>
      </c>
      <c r="I277" s="10">
        <v>2581837.6647891798</v>
      </c>
      <c r="J277" s="33">
        <f t="shared" si="16"/>
        <v>7.4252756128786275E-3</v>
      </c>
      <c r="K277" s="33">
        <f t="shared" si="17"/>
        <v>7.3977763591890344E-3</v>
      </c>
      <c r="L277" s="33">
        <f t="shared" si="18"/>
        <v>0.92833869957272186</v>
      </c>
      <c r="M277" s="33">
        <f t="shared" si="19"/>
        <v>0.92147105748770253</v>
      </c>
    </row>
    <row r="278" spans="1:13" ht="27.6">
      <c r="A278" t="s">
        <v>164</v>
      </c>
      <c r="B278" t="s">
        <v>204</v>
      </c>
      <c r="C278" s="14" t="s">
        <v>206</v>
      </c>
      <c r="D278" t="s">
        <v>456</v>
      </c>
      <c r="E278" t="s">
        <v>474</v>
      </c>
      <c r="F278" s="20">
        <v>2031</v>
      </c>
      <c r="G278" s="20">
        <v>66</v>
      </c>
      <c r="H278" s="11">
        <v>19669.008796912502</v>
      </c>
      <c r="I278" s="10">
        <v>2444834.4306991301</v>
      </c>
      <c r="J278" s="33">
        <f t="shared" si="16"/>
        <v>8.0451291710939739E-3</v>
      </c>
      <c r="K278" s="33">
        <f t="shared" si="17"/>
        <v>8.0128537307629921E-3</v>
      </c>
      <c r="L278" s="33">
        <f t="shared" si="18"/>
        <v>0.92147105748770253</v>
      </c>
      <c r="M278" s="33">
        <f t="shared" si="19"/>
        <v>0.91408744468692205</v>
      </c>
    </row>
    <row r="279" spans="1:13" ht="27.6">
      <c r="A279" t="s">
        <v>164</v>
      </c>
      <c r="B279" t="s">
        <v>204</v>
      </c>
      <c r="C279" s="14" t="s">
        <v>206</v>
      </c>
      <c r="D279" t="s">
        <v>456</v>
      </c>
      <c r="E279" t="s">
        <v>474</v>
      </c>
      <c r="F279" s="20">
        <v>2031</v>
      </c>
      <c r="G279" s="20">
        <v>67</v>
      </c>
      <c r="H279" s="11">
        <v>20538.428683209801</v>
      </c>
      <c r="I279" s="10">
        <v>2308804.10933408</v>
      </c>
      <c r="J279" s="33">
        <f t="shared" si="16"/>
        <v>8.8956999860562557E-3</v>
      </c>
      <c r="K279" s="33">
        <f t="shared" si="17"/>
        <v>8.8562503110912738E-3</v>
      </c>
      <c r="L279" s="33">
        <f t="shared" si="18"/>
        <v>0.91408744468692205</v>
      </c>
      <c r="M279" s="33">
        <f t="shared" si="19"/>
        <v>0.90599205747054889</v>
      </c>
    </row>
    <row r="280" spans="1:13" ht="27.6">
      <c r="A280" t="s">
        <v>164</v>
      </c>
      <c r="B280" t="s">
        <v>204</v>
      </c>
      <c r="C280" s="14" t="s">
        <v>206</v>
      </c>
      <c r="D280" t="s">
        <v>456</v>
      </c>
      <c r="E280" t="s">
        <v>474</v>
      </c>
      <c r="F280" s="20">
        <v>2031</v>
      </c>
      <c r="G280" s="20">
        <v>68</v>
      </c>
      <c r="H280" s="11">
        <v>21104.4657211021</v>
      </c>
      <c r="I280" s="10">
        <v>2173914.8300575502</v>
      </c>
      <c r="J280" s="33">
        <f t="shared" si="16"/>
        <v>9.708046253377553E-3</v>
      </c>
      <c r="K280" s="33">
        <f t="shared" si="17"/>
        <v>9.6610752939854105E-3</v>
      </c>
      <c r="L280" s="33">
        <f t="shared" si="18"/>
        <v>0.90599205747054889</v>
      </c>
      <c r="M280" s="33">
        <f t="shared" si="19"/>
        <v>0.89723919998757318</v>
      </c>
    </row>
    <row r="281" spans="1:13" ht="27.6">
      <c r="A281" t="s">
        <v>164</v>
      </c>
      <c r="B281" t="s">
        <v>204</v>
      </c>
      <c r="C281" s="14" t="s">
        <v>206</v>
      </c>
      <c r="D281" t="s">
        <v>456</v>
      </c>
      <c r="E281" t="s">
        <v>474</v>
      </c>
      <c r="F281" s="20">
        <v>2031</v>
      </c>
      <c r="G281" s="20">
        <v>69</v>
      </c>
      <c r="H281" s="11">
        <v>20876.301618404799</v>
      </c>
      <c r="I281" s="10">
        <v>2039246.1657016799</v>
      </c>
      <c r="J281" s="33">
        <f t="shared" si="16"/>
        <v>1.0237264127070954E-2</v>
      </c>
      <c r="K281" s="33">
        <f t="shared" si="17"/>
        <v>1.0185041695532693E-2</v>
      </c>
      <c r="L281" s="33">
        <f t="shared" si="18"/>
        <v>0.89723919998757318</v>
      </c>
      <c r="M281" s="33">
        <f t="shared" si="19"/>
        <v>0.88810078132483339</v>
      </c>
    </row>
    <row r="282" spans="1:13" ht="27.6">
      <c r="A282" t="s">
        <v>164</v>
      </c>
      <c r="B282" t="s">
        <v>204</v>
      </c>
      <c r="C282" s="14" t="s">
        <v>206</v>
      </c>
      <c r="D282" t="s">
        <v>456</v>
      </c>
      <c r="E282" t="s">
        <v>474</v>
      </c>
      <c r="F282" s="20">
        <v>2032</v>
      </c>
      <c r="G282" s="20">
        <v>30</v>
      </c>
      <c r="H282" s="11">
        <v>749.56172013130197</v>
      </c>
      <c r="I282" s="10">
        <v>4342442.0680119703</v>
      </c>
      <c r="J282" s="33">
        <f t="shared" si="16"/>
        <v>1.7261294644615988E-4</v>
      </c>
      <c r="K282" s="33">
        <f t="shared" si="17"/>
        <v>1.7259804968861037E-4</v>
      </c>
      <c r="L282" s="33">
        <f t="shared" si="18"/>
        <v>1</v>
      </c>
      <c r="M282" s="33">
        <f t="shared" si="19"/>
        <v>0.99982740195031139</v>
      </c>
    </row>
    <row r="283" spans="1:13" ht="27.6">
      <c r="A283" t="s">
        <v>164</v>
      </c>
      <c r="B283" t="s">
        <v>204</v>
      </c>
      <c r="C283" s="14" t="s">
        <v>206</v>
      </c>
      <c r="D283" t="s">
        <v>456</v>
      </c>
      <c r="E283" t="s">
        <v>474</v>
      </c>
      <c r="F283" s="20">
        <v>2032</v>
      </c>
      <c r="G283" s="20">
        <v>31</v>
      </c>
      <c r="H283" s="11">
        <v>1111.29345813037</v>
      </c>
      <c r="I283" s="10">
        <v>4323911.0824279804</v>
      </c>
      <c r="J283" s="33">
        <f t="shared" si="16"/>
        <v>2.5701117274279194E-4</v>
      </c>
      <c r="K283" s="33">
        <f t="shared" si="17"/>
        <v>2.5697814820058174E-4</v>
      </c>
      <c r="L283" s="33">
        <f t="shared" si="18"/>
        <v>0.99982740195031139</v>
      </c>
      <c r="M283" s="33">
        <f t="shared" si="19"/>
        <v>0.99957046815603801</v>
      </c>
    </row>
    <row r="284" spans="1:13" ht="27.6">
      <c r="A284" t="s">
        <v>164</v>
      </c>
      <c r="B284" t="s">
        <v>204</v>
      </c>
      <c r="C284" s="14" t="s">
        <v>206</v>
      </c>
      <c r="D284" t="s">
        <v>456</v>
      </c>
      <c r="E284" t="s">
        <v>474</v>
      </c>
      <c r="F284" s="20">
        <v>2032</v>
      </c>
      <c r="G284" s="20">
        <v>32</v>
      </c>
      <c r="H284" s="11">
        <v>1178.0077011487101</v>
      </c>
      <c r="I284" s="10">
        <v>4325332.7084794501</v>
      </c>
      <c r="J284" s="33">
        <f t="shared" si="16"/>
        <v>2.7235077173123011E-4</v>
      </c>
      <c r="K284" s="33">
        <f t="shared" si="17"/>
        <v>2.7231368762647978E-4</v>
      </c>
      <c r="L284" s="33">
        <f t="shared" si="18"/>
        <v>0.99957046815603801</v>
      </c>
      <c r="M284" s="33">
        <f t="shared" si="19"/>
        <v>0.99929827143581196</v>
      </c>
    </row>
    <row r="285" spans="1:13" ht="27.6">
      <c r="A285" t="s">
        <v>164</v>
      </c>
      <c r="B285" t="s">
        <v>204</v>
      </c>
      <c r="C285" s="14" t="s">
        <v>206</v>
      </c>
      <c r="D285" t="s">
        <v>456</v>
      </c>
      <c r="E285" t="s">
        <v>474</v>
      </c>
      <c r="F285" s="20">
        <v>2032</v>
      </c>
      <c r="G285" s="20">
        <v>33</v>
      </c>
      <c r="H285" s="11">
        <v>1278.53939620763</v>
      </c>
      <c r="I285" s="10">
        <v>4365727.3622127902</v>
      </c>
      <c r="J285" s="33">
        <f t="shared" si="16"/>
        <v>2.9285827770051038E-4</v>
      </c>
      <c r="K285" s="33">
        <f t="shared" si="17"/>
        <v>2.9281539890102515E-4</v>
      </c>
      <c r="L285" s="33">
        <f t="shared" si="18"/>
        <v>0.99929827143581196</v>
      </c>
      <c r="M285" s="33">
        <f t="shared" si="19"/>
        <v>0.9990056615138404</v>
      </c>
    </row>
    <row r="286" spans="1:13" ht="27.6">
      <c r="A286" t="s">
        <v>164</v>
      </c>
      <c r="B286" t="s">
        <v>204</v>
      </c>
      <c r="C286" s="14" t="s">
        <v>206</v>
      </c>
      <c r="D286" t="s">
        <v>456</v>
      </c>
      <c r="E286" t="s">
        <v>474</v>
      </c>
      <c r="F286" s="20">
        <v>2032</v>
      </c>
      <c r="G286" s="20">
        <v>34</v>
      </c>
      <c r="H286" s="11">
        <v>1367.8377244554699</v>
      </c>
      <c r="I286" s="10">
        <v>4408727.4419411598</v>
      </c>
      <c r="J286" s="33">
        <f t="shared" si="16"/>
        <v>3.1025681275801705E-4</v>
      </c>
      <c r="K286" s="33">
        <f t="shared" si="17"/>
        <v>3.1020868809017443E-4</v>
      </c>
      <c r="L286" s="33">
        <f t="shared" si="18"/>
        <v>0.9990056615138404</v>
      </c>
      <c r="M286" s="33">
        <f t="shared" si="19"/>
        <v>0.99869576127818749</v>
      </c>
    </row>
    <row r="287" spans="1:13" ht="27.6">
      <c r="A287" t="s">
        <v>164</v>
      </c>
      <c r="B287" t="s">
        <v>204</v>
      </c>
      <c r="C287" s="14" t="s">
        <v>206</v>
      </c>
      <c r="D287" t="s">
        <v>456</v>
      </c>
      <c r="E287" t="s">
        <v>474</v>
      </c>
      <c r="F287" s="20">
        <v>2032</v>
      </c>
      <c r="G287" s="20">
        <v>35</v>
      </c>
      <c r="H287" s="11">
        <v>1467.5539503929499</v>
      </c>
      <c r="I287" s="10">
        <v>4405454.99771359</v>
      </c>
      <c r="J287" s="33">
        <f t="shared" si="16"/>
        <v>3.3312199333658006E-4</v>
      </c>
      <c r="K287" s="33">
        <f t="shared" si="17"/>
        <v>3.3306651436593171E-4</v>
      </c>
      <c r="L287" s="33">
        <f t="shared" si="18"/>
        <v>0.99869576127818749</v>
      </c>
      <c r="M287" s="33">
        <f t="shared" si="19"/>
        <v>0.99836312916206649</v>
      </c>
    </row>
    <row r="288" spans="1:13" ht="27.6">
      <c r="A288" t="s">
        <v>164</v>
      </c>
      <c r="B288" t="s">
        <v>204</v>
      </c>
      <c r="C288" s="14" t="s">
        <v>206</v>
      </c>
      <c r="D288" t="s">
        <v>456</v>
      </c>
      <c r="E288" t="s">
        <v>474</v>
      </c>
      <c r="F288" s="20">
        <v>2032</v>
      </c>
      <c r="G288" s="20">
        <v>36</v>
      </c>
      <c r="H288" s="11">
        <v>1876.15103170667</v>
      </c>
      <c r="I288" s="10">
        <v>4343110.7109620199</v>
      </c>
      <c r="J288" s="33">
        <f t="shared" si="16"/>
        <v>4.3198323887329445E-4</v>
      </c>
      <c r="K288" s="33">
        <f t="shared" si="17"/>
        <v>4.3188994754783661E-4</v>
      </c>
      <c r="L288" s="33">
        <f t="shared" si="18"/>
        <v>0.99836312916206649</v>
      </c>
      <c r="M288" s="33">
        <f t="shared" si="19"/>
        <v>0.99793194616257896</v>
      </c>
    </row>
    <row r="289" spans="1:13" ht="27.6">
      <c r="A289" t="s">
        <v>164</v>
      </c>
      <c r="B289" t="s">
        <v>204</v>
      </c>
      <c r="C289" s="14" t="s">
        <v>206</v>
      </c>
      <c r="D289" t="s">
        <v>456</v>
      </c>
      <c r="E289" t="s">
        <v>474</v>
      </c>
      <c r="F289" s="20">
        <v>2032</v>
      </c>
      <c r="G289" s="20">
        <v>37</v>
      </c>
      <c r="H289" s="11">
        <v>1992.06563696323</v>
      </c>
      <c r="I289" s="10">
        <v>4278804.5192484902</v>
      </c>
      <c r="J289" s="33">
        <f t="shared" si="16"/>
        <v>4.6556593740185805E-4</v>
      </c>
      <c r="K289" s="33">
        <f t="shared" si="17"/>
        <v>4.6545757839755453E-4</v>
      </c>
      <c r="L289" s="33">
        <f t="shared" si="18"/>
        <v>0.99793194616257896</v>
      </c>
      <c r="M289" s="33">
        <f t="shared" si="19"/>
        <v>0.99746745117551261</v>
      </c>
    </row>
    <row r="290" spans="1:13" ht="27.6">
      <c r="A290" t="s">
        <v>164</v>
      </c>
      <c r="B290" t="s">
        <v>204</v>
      </c>
      <c r="C290" s="14" t="s">
        <v>206</v>
      </c>
      <c r="D290" t="s">
        <v>456</v>
      </c>
      <c r="E290" t="s">
        <v>474</v>
      </c>
      <c r="F290" s="20">
        <v>2032</v>
      </c>
      <c r="G290" s="20">
        <v>38</v>
      </c>
      <c r="H290" s="11">
        <v>2143.4711454384801</v>
      </c>
      <c r="I290" s="10">
        <v>4223921.1753221499</v>
      </c>
      <c r="J290" s="33">
        <f t="shared" si="16"/>
        <v>5.0746002505006548E-4</v>
      </c>
      <c r="K290" s="33">
        <f t="shared" si="17"/>
        <v>5.0733128898861057E-4</v>
      </c>
      <c r="L290" s="33">
        <f t="shared" si="18"/>
        <v>0.99746745117551261</v>
      </c>
      <c r="M290" s="33">
        <f t="shared" si="19"/>
        <v>0.99696140472778361</v>
      </c>
    </row>
    <row r="291" spans="1:13" ht="27.6">
      <c r="A291" t="s">
        <v>164</v>
      </c>
      <c r="B291" t="s">
        <v>204</v>
      </c>
      <c r="C291" s="14" t="s">
        <v>206</v>
      </c>
      <c r="D291" t="s">
        <v>456</v>
      </c>
      <c r="E291" t="s">
        <v>474</v>
      </c>
      <c r="F291" s="20">
        <v>2032</v>
      </c>
      <c r="G291" s="20">
        <v>39</v>
      </c>
      <c r="H291" s="11">
        <v>2241.5523189543001</v>
      </c>
      <c r="I291" s="10">
        <v>4171451.9608243499</v>
      </c>
      <c r="J291" s="33">
        <f t="shared" si="16"/>
        <v>5.3735541964897301E-4</v>
      </c>
      <c r="K291" s="33">
        <f t="shared" si="17"/>
        <v>5.3721107008231073E-4</v>
      </c>
      <c r="L291" s="33">
        <f t="shared" si="18"/>
        <v>0.99696140472778361</v>
      </c>
      <c r="M291" s="33">
        <f t="shared" si="19"/>
        <v>0.99642582602471907</v>
      </c>
    </row>
    <row r="292" spans="1:13" ht="27.6">
      <c r="A292" t="s">
        <v>164</v>
      </c>
      <c r="B292" t="s">
        <v>204</v>
      </c>
      <c r="C292" s="14" t="s">
        <v>206</v>
      </c>
      <c r="D292" t="s">
        <v>456</v>
      </c>
      <c r="E292" t="s">
        <v>474</v>
      </c>
      <c r="F292" s="20">
        <v>2032</v>
      </c>
      <c r="G292" s="20">
        <v>40</v>
      </c>
      <c r="H292" s="11">
        <v>2417.0347195958602</v>
      </c>
      <c r="I292" s="10">
        <v>4153834.5442377902</v>
      </c>
      <c r="J292" s="33">
        <f t="shared" si="16"/>
        <v>5.8188035509232718E-4</v>
      </c>
      <c r="K292" s="33">
        <f t="shared" si="17"/>
        <v>5.8171109554971956E-4</v>
      </c>
      <c r="L292" s="33">
        <f t="shared" si="18"/>
        <v>0.99642582602471907</v>
      </c>
      <c r="M292" s="33">
        <f t="shared" si="19"/>
        <v>0.99584619406582819</v>
      </c>
    </row>
    <row r="293" spans="1:13" ht="27.6">
      <c r="A293" t="s">
        <v>164</v>
      </c>
      <c r="B293" t="s">
        <v>204</v>
      </c>
      <c r="C293" s="14" t="s">
        <v>206</v>
      </c>
      <c r="D293" t="s">
        <v>456</v>
      </c>
      <c r="E293" t="s">
        <v>474</v>
      </c>
      <c r="F293" s="20">
        <v>2032</v>
      </c>
      <c r="G293" s="20">
        <v>41</v>
      </c>
      <c r="H293" s="11">
        <v>3146.6730967386102</v>
      </c>
      <c r="I293" s="10">
        <v>4130366.0806273702</v>
      </c>
      <c r="J293" s="33">
        <f t="shared" si="16"/>
        <v>7.6183878990712976E-4</v>
      </c>
      <c r="K293" s="33">
        <f t="shared" si="17"/>
        <v>7.615486644171332E-4</v>
      </c>
      <c r="L293" s="33">
        <f t="shared" si="18"/>
        <v>0.99584619406582819</v>
      </c>
      <c r="M293" s="33">
        <f t="shared" si="19"/>
        <v>0.99508780872677249</v>
      </c>
    </row>
    <row r="294" spans="1:13" ht="27.6">
      <c r="A294" t="s">
        <v>164</v>
      </c>
      <c r="B294" t="s">
        <v>204</v>
      </c>
      <c r="C294" s="14" t="s">
        <v>206</v>
      </c>
      <c r="D294" t="s">
        <v>456</v>
      </c>
      <c r="E294" t="s">
        <v>474</v>
      </c>
      <c r="F294" s="20">
        <v>2032</v>
      </c>
      <c r="G294" s="20">
        <v>42</v>
      </c>
      <c r="H294" s="11">
        <v>3455.6712069729101</v>
      </c>
      <c r="I294" s="10">
        <v>4110401.8672821</v>
      </c>
      <c r="J294" s="33">
        <f t="shared" si="16"/>
        <v>8.4071371086104677E-4</v>
      </c>
      <c r="K294" s="33">
        <f t="shared" si="17"/>
        <v>8.4036041010437934E-4</v>
      </c>
      <c r="L294" s="33">
        <f t="shared" si="18"/>
        <v>0.99508780872677249</v>
      </c>
      <c r="M294" s="33">
        <f t="shared" si="19"/>
        <v>0.99425157632774097</v>
      </c>
    </row>
    <row r="295" spans="1:13" ht="27.6">
      <c r="A295" t="s">
        <v>164</v>
      </c>
      <c r="B295" t="s">
        <v>204</v>
      </c>
      <c r="C295" s="14" t="s">
        <v>206</v>
      </c>
      <c r="D295" t="s">
        <v>456</v>
      </c>
      <c r="E295" t="s">
        <v>474</v>
      </c>
      <c r="F295" s="20">
        <v>2032</v>
      </c>
      <c r="G295" s="20">
        <v>43</v>
      </c>
      <c r="H295" s="11">
        <v>3862.8936279342402</v>
      </c>
      <c r="I295" s="10">
        <v>4113124.11791455</v>
      </c>
      <c r="J295" s="33">
        <f t="shared" si="16"/>
        <v>9.3916291295698064E-4</v>
      </c>
      <c r="K295" s="33">
        <f t="shared" si="17"/>
        <v>9.3872203749723049E-4</v>
      </c>
      <c r="L295" s="33">
        <f t="shared" si="18"/>
        <v>0.99425157632774097</v>
      </c>
      <c r="M295" s="33">
        <f t="shared" si="19"/>
        <v>0.99331825046222577</v>
      </c>
    </row>
    <row r="296" spans="1:13" ht="27.6">
      <c r="A296" t="s">
        <v>164</v>
      </c>
      <c r="B296" t="s">
        <v>204</v>
      </c>
      <c r="C296" s="14" t="s">
        <v>206</v>
      </c>
      <c r="D296" t="s">
        <v>456</v>
      </c>
      <c r="E296" t="s">
        <v>474</v>
      </c>
      <c r="F296" s="20">
        <v>2032</v>
      </c>
      <c r="G296" s="20">
        <v>44</v>
      </c>
      <c r="H296" s="11">
        <v>4122.6892728122302</v>
      </c>
      <c r="I296" s="10">
        <v>4069823.6180970799</v>
      </c>
      <c r="J296" s="33">
        <f t="shared" si="16"/>
        <v>1.0129896672868267E-3</v>
      </c>
      <c r="K296" s="33">
        <f t="shared" si="17"/>
        <v>1.0124767664562162E-3</v>
      </c>
      <c r="L296" s="33">
        <f t="shared" si="18"/>
        <v>0.99331825046222577</v>
      </c>
      <c r="M296" s="33">
        <f t="shared" si="19"/>
        <v>0.99231253881193582</v>
      </c>
    </row>
    <row r="297" spans="1:13" ht="27.6">
      <c r="A297" t="s">
        <v>164</v>
      </c>
      <c r="B297" t="s">
        <v>204</v>
      </c>
      <c r="C297" s="14" t="s">
        <v>206</v>
      </c>
      <c r="D297" t="s">
        <v>456</v>
      </c>
      <c r="E297" t="s">
        <v>474</v>
      </c>
      <c r="F297" s="20">
        <v>2032</v>
      </c>
      <c r="G297" s="20">
        <v>45</v>
      </c>
      <c r="H297" s="11">
        <v>4485.1729341401297</v>
      </c>
      <c r="I297" s="10">
        <v>4017808.5649561398</v>
      </c>
      <c r="J297" s="33">
        <f t="shared" si="16"/>
        <v>1.1163232049581466E-3</v>
      </c>
      <c r="K297" s="33">
        <f t="shared" si="17"/>
        <v>1.1157003480006811E-3</v>
      </c>
      <c r="L297" s="33">
        <f t="shared" si="18"/>
        <v>0.99231253881193582</v>
      </c>
      <c r="M297" s="33">
        <f t="shared" si="19"/>
        <v>0.99120541536705786</v>
      </c>
    </row>
    <row r="298" spans="1:13" ht="27.6">
      <c r="A298" t="s">
        <v>164</v>
      </c>
      <c r="B298" t="s">
        <v>204</v>
      </c>
      <c r="C298" s="14" t="s">
        <v>206</v>
      </c>
      <c r="D298" t="s">
        <v>456</v>
      </c>
      <c r="E298" t="s">
        <v>474</v>
      </c>
      <c r="F298" s="20">
        <v>2032</v>
      </c>
      <c r="G298" s="20">
        <v>46</v>
      </c>
      <c r="H298" s="11">
        <v>5700.6940967657201</v>
      </c>
      <c r="I298" s="10">
        <v>4026936.0523638502</v>
      </c>
      <c r="J298" s="33">
        <f t="shared" si="16"/>
        <v>1.415640581980277E-3</v>
      </c>
      <c r="K298" s="33">
        <f t="shared" si="17"/>
        <v>1.4146390355173066E-3</v>
      </c>
      <c r="L298" s="33">
        <f t="shared" si="18"/>
        <v>0.99120541536705786</v>
      </c>
      <c r="M298" s="33">
        <f t="shared" si="19"/>
        <v>0.98980321749426348</v>
      </c>
    </row>
    <row r="299" spans="1:13" ht="27.6">
      <c r="A299" t="s">
        <v>164</v>
      </c>
      <c r="B299" t="s">
        <v>204</v>
      </c>
      <c r="C299" s="14" t="s">
        <v>206</v>
      </c>
      <c r="D299" t="s">
        <v>456</v>
      </c>
      <c r="E299" t="s">
        <v>474</v>
      </c>
      <c r="F299" s="20">
        <v>2032</v>
      </c>
      <c r="G299" s="20">
        <v>47</v>
      </c>
      <c r="H299" s="11">
        <v>6431.7174617938699</v>
      </c>
      <c r="I299" s="10">
        <v>4092201.3172069499</v>
      </c>
      <c r="J299" s="33">
        <f t="shared" si="16"/>
        <v>1.5717011366839864E-3</v>
      </c>
      <c r="K299" s="33">
        <f t="shared" si="17"/>
        <v>1.5704666612792462E-3</v>
      </c>
      <c r="L299" s="33">
        <f t="shared" si="18"/>
        <v>0.98980321749426348</v>
      </c>
      <c r="M299" s="33">
        <f t="shared" si="19"/>
        <v>0.9882487645399618</v>
      </c>
    </row>
    <row r="300" spans="1:13" ht="27.6">
      <c r="A300" t="s">
        <v>164</v>
      </c>
      <c r="B300" t="s">
        <v>204</v>
      </c>
      <c r="C300" s="14" t="s">
        <v>206</v>
      </c>
      <c r="D300" t="s">
        <v>456</v>
      </c>
      <c r="E300" t="s">
        <v>474</v>
      </c>
      <c r="F300" s="20">
        <v>2032</v>
      </c>
      <c r="G300" s="20">
        <v>48</v>
      </c>
      <c r="H300" s="11">
        <v>7240.6594015279297</v>
      </c>
      <c r="I300" s="10">
        <v>4115544.2194946799</v>
      </c>
      <c r="J300" s="33">
        <f t="shared" si="16"/>
        <v>1.7593443334249878E-3</v>
      </c>
      <c r="K300" s="33">
        <f t="shared" si="17"/>
        <v>1.7577975943983137E-3</v>
      </c>
      <c r="L300" s="33">
        <f t="shared" si="18"/>
        <v>0.9882487645399618</v>
      </c>
      <c r="M300" s="33">
        <f t="shared" si="19"/>
        <v>0.98651162323898633</v>
      </c>
    </row>
    <row r="301" spans="1:13" ht="27.6">
      <c r="A301" t="s">
        <v>164</v>
      </c>
      <c r="B301" t="s">
        <v>204</v>
      </c>
      <c r="C301" s="14" t="s">
        <v>206</v>
      </c>
      <c r="D301" t="s">
        <v>456</v>
      </c>
      <c r="E301" t="s">
        <v>474</v>
      </c>
      <c r="F301" s="20">
        <v>2032</v>
      </c>
      <c r="G301" s="20">
        <v>49</v>
      </c>
      <c r="H301" s="11">
        <v>7638.4995706372401</v>
      </c>
      <c r="I301" s="10">
        <v>4080175.0913472599</v>
      </c>
      <c r="J301" s="33">
        <f t="shared" si="16"/>
        <v>1.8721009269518955E-3</v>
      </c>
      <c r="K301" s="33">
        <f t="shared" si="17"/>
        <v>1.8703496390446439E-3</v>
      </c>
      <c r="L301" s="33">
        <f t="shared" si="18"/>
        <v>0.98651162323898633</v>
      </c>
      <c r="M301" s="33">
        <f t="shared" si="19"/>
        <v>0.98466650158054791</v>
      </c>
    </row>
    <row r="302" spans="1:13" ht="27.6">
      <c r="A302" t="s">
        <v>164</v>
      </c>
      <c r="B302" t="s">
        <v>204</v>
      </c>
      <c r="C302" s="14" t="s">
        <v>206</v>
      </c>
      <c r="D302" t="s">
        <v>456</v>
      </c>
      <c r="E302" t="s">
        <v>474</v>
      </c>
      <c r="F302" s="20">
        <v>2032</v>
      </c>
      <c r="G302" s="20">
        <v>50</v>
      </c>
      <c r="H302" s="11">
        <v>8068.3686608765001</v>
      </c>
      <c r="I302" s="10">
        <v>4020301.8064154699</v>
      </c>
      <c r="J302" s="33">
        <f t="shared" si="16"/>
        <v>2.0069062098773912E-3</v>
      </c>
      <c r="K302" s="33">
        <f t="shared" si="17"/>
        <v>2.0048937201275763E-3</v>
      </c>
      <c r="L302" s="33">
        <f t="shared" si="18"/>
        <v>0.98466650158054791</v>
      </c>
      <c r="M302" s="33">
        <f t="shared" si="19"/>
        <v>0.98269234989510912</v>
      </c>
    </row>
    <row r="303" spans="1:13" ht="27.6">
      <c r="A303" t="s">
        <v>164</v>
      </c>
      <c r="B303" t="s">
        <v>204</v>
      </c>
      <c r="C303" s="14" t="s">
        <v>206</v>
      </c>
      <c r="D303" t="s">
        <v>456</v>
      </c>
      <c r="E303" t="s">
        <v>474</v>
      </c>
      <c r="F303" s="20">
        <v>2032</v>
      </c>
      <c r="G303" s="20">
        <v>51</v>
      </c>
      <c r="H303" s="11">
        <v>8868.6678902886597</v>
      </c>
      <c r="I303" s="10">
        <v>3953208.5146985799</v>
      </c>
      <c r="J303" s="33">
        <f t="shared" si="16"/>
        <v>2.2434100951957674E-3</v>
      </c>
      <c r="K303" s="33">
        <f t="shared" si="17"/>
        <v>2.2408955315188495E-3</v>
      </c>
      <c r="L303" s="33">
        <f t="shared" si="18"/>
        <v>0.98269234989510912</v>
      </c>
      <c r="M303" s="33">
        <f t="shared" si="19"/>
        <v>0.98049023899937138</v>
      </c>
    </row>
    <row r="304" spans="1:13" ht="27.6">
      <c r="A304" t="s">
        <v>164</v>
      </c>
      <c r="B304" t="s">
        <v>204</v>
      </c>
      <c r="C304" s="14" t="s">
        <v>206</v>
      </c>
      <c r="D304" t="s">
        <v>456</v>
      </c>
      <c r="E304" t="s">
        <v>474</v>
      </c>
      <c r="F304" s="20">
        <v>2032</v>
      </c>
      <c r="G304" s="20">
        <v>52</v>
      </c>
      <c r="H304" s="11">
        <v>9290.2433725867595</v>
      </c>
      <c r="I304" s="10">
        <v>3891353.45354424</v>
      </c>
      <c r="J304" s="33">
        <f t="shared" si="16"/>
        <v>2.3874067168391543E-3</v>
      </c>
      <c r="K304" s="33">
        <f t="shared" si="17"/>
        <v>2.3845591279917366E-3</v>
      </c>
      <c r="L304" s="33">
        <f t="shared" si="18"/>
        <v>0.98049023899937138</v>
      </c>
      <c r="M304" s="33">
        <f t="shared" si="19"/>
        <v>0.97815220205005859</v>
      </c>
    </row>
    <row r="305" spans="1:13" ht="27.6">
      <c r="A305" t="s">
        <v>164</v>
      </c>
      <c r="B305" t="s">
        <v>204</v>
      </c>
      <c r="C305" s="14" t="s">
        <v>206</v>
      </c>
      <c r="D305" t="s">
        <v>456</v>
      </c>
      <c r="E305" t="s">
        <v>474</v>
      </c>
      <c r="F305" s="20">
        <v>2032</v>
      </c>
      <c r="G305" s="20">
        <v>53</v>
      </c>
      <c r="H305" s="11">
        <v>9753.5438046696399</v>
      </c>
      <c r="I305" s="10">
        <v>3815906.77947326</v>
      </c>
      <c r="J305" s="33">
        <f t="shared" si="16"/>
        <v>2.5560225572428684E-3</v>
      </c>
      <c r="K305" s="33">
        <f t="shared" si="17"/>
        <v>2.5527587129983154E-3</v>
      </c>
      <c r="L305" s="33">
        <f t="shared" si="18"/>
        <v>0.97815220205005859</v>
      </c>
      <c r="M305" s="33">
        <f t="shared" si="19"/>
        <v>0.97565521549363687</v>
      </c>
    </row>
    <row r="306" spans="1:13" ht="27.6">
      <c r="A306" t="s">
        <v>164</v>
      </c>
      <c r="B306" t="s">
        <v>204</v>
      </c>
      <c r="C306" s="14" t="s">
        <v>206</v>
      </c>
      <c r="D306" t="s">
        <v>456</v>
      </c>
      <c r="E306" t="s">
        <v>474</v>
      </c>
      <c r="F306" s="20">
        <v>2032</v>
      </c>
      <c r="G306" s="20">
        <v>54</v>
      </c>
      <c r="H306" s="11">
        <v>10284.3119712928</v>
      </c>
      <c r="I306" s="10">
        <v>3716298.4086547</v>
      </c>
      <c r="J306" s="33">
        <f t="shared" si="16"/>
        <v>2.7673536515103805E-3</v>
      </c>
      <c r="K306" s="33">
        <f t="shared" si="17"/>
        <v>2.7635280581310706E-3</v>
      </c>
      <c r="L306" s="33">
        <f t="shared" si="18"/>
        <v>0.97565521549363687</v>
      </c>
      <c r="M306" s="33">
        <f t="shared" si="19"/>
        <v>0.97295896493055833</v>
      </c>
    </row>
    <row r="307" spans="1:13" ht="27.6">
      <c r="A307" t="s">
        <v>164</v>
      </c>
      <c r="B307" t="s">
        <v>204</v>
      </c>
      <c r="C307" s="14" t="s">
        <v>206</v>
      </c>
      <c r="D307" t="s">
        <v>456</v>
      </c>
      <c r="E307" t="s">
        <v>474</v>
      </c>
      <c r="F307" s="20">
        <v>2032</v>
      </c>
      <c r="G307" s="20">
        <v>55</v>
      </c>
      <c r="H307" s="11">
        <v>10868.077278632099</v>
      </c>
      <c r="I307" s="10">
        <v>3620537.5608581398</v>
      </c>
      <c r="J307" s="33">
        <f t="shared" si="16"/>
        <v>3.0017855348685148E-3</v>
      </c>
      <c r="K307" s="33">
        <f t="shared" si="17"/>
        <v>2.9972846813285381E-3</v>
      </c>
      <c r="L307" s="33">
        <f t="shared" si="18"/>
        <v>0.97295896493055833</v>
      </c>
      <c r="M307" s="33">
        <f t="shared" si="19"/>
        <v>0.97004272992941065</v>
      </c>
    </row>
    <row r="308" spans="1:13" ht="27.6">
      <c r="A308" t="s">
        <v>164</v>
      </c>
      <c r="B308" t="s">
        <v>204</v>
      </c>
      <c r="C308" s="14" t="s">
        <v>206</v>
      </c>
      <c r="D308" t="s">
        <v>456</v>
      </c>
      <c r="E308" t="s">
        <v>474</v>
      </c>
      <c r="F308" s="20">
        <v>2032</v>
      </c>
      <c r="G308" s="20">
        <v>56</v>
      </c>
      <c r="H308" s="11">
        <v>11706.674507563001</v>
      </c>
      <c r="I308" s="10">
        <v>3539018.6480394201</v>
      </c>
      <c r="J308" s="33">
        <f t="shared" si="16"/>
        <v>3.3078872059768257E-3</v>
      </c>
      <c r="K308" s="33">
        <f t="shared" si="17"/>
        <v>3.302422174656261E-3</v>
      </c>
      <c r="L308" s="33">
        <f t="shared" si="18"/>
        <v>0.97004272992941065</v>
      </c>
      <c r="M308" s="33">
        <f t="shared" si="19"/>
        <v>0.96683923930772764</v>
      </c>
    </row>
    <row r="309" spans="1:13" ht="27.6">
      <c r="A309" t="s">
        <v>164</v>
      </c>
      <c r="B309" t="s">
        <v>204</v>
      </c>
      <c r="C309" s="14" t="s">
        <v>206</v>
      </c>
      <c r="D309" t="s">
        <v>456</v>
      </c>
      <c r="E309" t="s">
        <v>474</v>
      </c>
      <c r="F309" s="20">
        <v>2032</v>
      </c>
      <c r="G309" s="20">
        <v>57</v>
      </c>
      <c r="H309" s="11">
        <v>12497.3724527427</v>
      </c>
      <c r="I309" s="10">
        <v>3444735.8419492799</v>
      </c>
      <c r="J309" s="33">
        <f t="shared" si="16"/>
        <v>3.6279624987647198E-3</v>
      </c>
      <c r="K309" s="33">
        <f t="shared" si="17"/>
        <v>3.6213893942134145E-3</v>
      </c>
      <c r="L309" s="33">
        <f t="shared" si="18"/>
        <v>0.96683923930772764</v>
      </c>
      <c r="M309" s="33">
        <f t="shared" si="19"/>
        <v>0.96333793794058931</v>
      </c>
    </row>
    <row r="310" spans="1:13" ht="27.6">
      <c r="A310" t="s">
        <v>164</v>
      </c>
      <c r="B310" t="s">
        <v>204</v>
      </c>
      <c r="C310" s="14" t="s">
        <v>206</v>
      </c>
      <c r="D310" t="s">
        <v>456</v>
      </c>
      <c r="E310" t="s">
        <v>474</v>
      </c>
      <c r="F310" s="20">
        <v>2032</v>
      </c>
      <c r="G310" s="20">
        <v>58</v>
      </c>
      <c r="H310" s="11">
        <v>13439.4440083266</v>
      </c>
      <c r="I310" s="10">
        <v>3364704.5970302899</v>
      </c>
      <c r="J310" s="33">
        <f t="shared" si="16"/>
        <v>3.994241877931376E-3</v>
      </c>
      <c r="K310" s="33">
        <f t="shared" si="17"/>
        <v>3.9862755039127284E-3</v>
      </c>
      <c r="L310" s="33">
        <f t="shared" si="18"/>
        <v>0.96333793794058931</v>
      </c>
      <c r="M310" s="33">
        <f t="shared" si="19"/>
        <v>0.95949780751658698</v>
      </c>
    </row>
    <row r="311" spans="1:13" ht="27.6">
      <c r="A311" t="s">
        <v>164</v>
      </c>
      <c r="B311" t="s">
        <v>204</v>
      </c>
      <c r="C311" s="14" t="s">
        <v>206</v>
      </c>
      <c r="D311" t="s">
        <v>456</v>
      </c>
      <c r="E311" t="s">
        <v>474</v>
      </c>
      <c r="F311" s="20">
        <v>2032</v>
      </c>
      <c r="G311" s="20">
        <v>59</v>
      </c>
      <c r="H311" s="11">
        <v>13832.2965683885</v>
      </c>
      <c r="I311" s="10">
        <v>3284024.9400659301</v>
      </c>
      <c r="J311" s="33">
        <f t="shared" si="16"/>
        <v>4.2119949820206915E-3</v>
      </c>
      <c r="K311" s="33">
        <f t="shared" si="17"/>
        <v>4.2031369721514666E-3</v>
      </c>
      <c r="L311" s="33">
        <f t="shared" si="18"/>
        <v>0.95949780751658698</v>
      </c>
      <c r="M311" s="33">
        <f t="shared" si="19"/>
        <v>0.95546490680711571</v>
      </c>
    </row>
    <row r="312" spans="1:13" ht="27.6">
      <c r="A312" t="s">
        <v>164</v>
      </c>
      <c r="B312" t="s">
        <v>204</v>
      </c>
      <c r="C312" s="14" t="s">
        <v>206</v>
      </c>
      <c r="D312" t="s">
        <v>456</v>
      </c>
      <c r="E312" t="s">
        <v>474</v>
      </c>
      <c r="F312" s="20">
        <v>2032</v>
      </c>
      <c r="G312" s="20">
        <v>60</v>
      </c>
      <c r="H312" s="11">
        <v>14287.0576819789</v>
      </c>
      <c r="I312" s="10">
        <v>3182895.62633922</v>
      </c>
      <c r="J312" s="33">
        <f t="shared" si="16"/>
        <v>4.4886981413245512E-3</v>
      </c>
      <c r="K312" s="33">
        <f t="shared" si="17"/>
        <v>4.4786389922786274E-3</v>
      </c>
      <c r="L312" s="33">
        <f t="shared" si="18"/>
        <v>0.95546490680711571</v>
      </c>
      <c r="M312" s="33">
        <f t="shared" si="19"/>
        <v>0.95118572441973548</v>
      </c>
    </row>
    <row r="313" spans="1:13" ht="27.6">
      <c r="A313" t="s">
        <v>164</v>
      </c>
      <c r="B313" t="s">
        <v>204</v>
      </c>
      <c r="C313" s="14" t="s">
        <v>206</v>
      </c>
      <c r="D313" t="s">
        <v>456</v>
      </c>
      <c r="E313" t="s">
        <v>474</v>
      </c>
      <c r="F313" s="20">
        <v>2032</v>
      </c>
      <c r="G313" s="20">
        <v>61</v>
      </c>
      <c r="H313" s="11">
        <v>15127.8364919252</v>
      </c>
      <c r="I313" s="10">
        <v>3092090.05689251</v>
      </c>
      <c r="J313" s="33">
        <f t="shared" si="16"/>
        <v>4.8924307551146745E-3</v>
      </c>
      <c r="K313" s="33">
        <f t="shared" si="17"/>
        <v>4.8804823093574479E-3</v>
      </c>
      <c r="L313" s="33">
        <f t="shared" si="18"/>
        <v>0.95118572441973548</v>
      </c>
      <c r="M313" s="33">
        <f t="shared" si="19"/>
        <v>0.94654347931879157</v>
      </c>
    </row>
    <row r="314" spans="1:13" ht="27.6">
      <c r="A314" t="s">
        <v>164</v>
      </c>
      <c r="B314" t="s">
        <v>204</v>
      </c>
      <c r="C314" s="14" t="s">
        <v>206</v>
      </c>
      <c r="D314" t="s">
        <v>456</v>
      </c>
      <c r="E314" t="s">
        <v>474</v>
      </c>
      <c r="F314" s="20">
        <v>2032</v>
      </c>
      <c r="G314" s="20">
        <v>62</v>
      </c>
      <c r="H314" s="11">
        <v>15792.5945806445</v>
      </c>
      <c r="I314" s="10">
        <v>2998996.4013927998</v>
      </c>
      <c r="J314" s="33">
        <f t="shared" si="16"/>
        <v>5.2659598301985529E-3</v>
      </c>
      <c r="K314" s="33">
        <f t="shared" si="17"/>
        <v>5.2521189695283743E-3</v>
      </c>
      <c r="L314" s="33">
        <f t="shared" si="18"/>
        <v>0.94654347931879157</v>
      </c>
      <c r="M314" s="33">
        <f t="shared" si="19"/>
        <v>0.94157212035557791</v>
      </c>
    </row>
    <row r="315" spans="1:13" ht="27.6">
      <c r="A315" t="s">
        <v>164</v>
      </c>
      <c r="B315" t="s">
        <v>204</v>
      </c>
      <c r="C315" s="14" t="s">
        <v>206</v>
      </c>
      <c r="D315" t="s">
        <v>456</v>
      </c>
      <c r="E315" t="s">
        <v>474</v>
      </c>
      <c r="F315" s="20">
        <v>2032</v>
      </c>
      <c r="G315" s="20">
        <v>63</v>
      </c>
      <c r="H315" s="11">
        <v>16462.224762563001</v>
      </c>
      <c r="I315" s="10">
        <v>2890390.9285008302</v>
      </c>
      <c r="J315" s="33">
        <f t="shared" si="16"/>
        <v>5.6955011172490511E-3</v>
      </c>
      <c r="K315" s="33">
        <f t="shared" si="17"/>
        <v>5.6793124994393152E-3</v>
      </c>
      <c r="L315" s="33">
        <f t="shared" si="18"/>
        <v>0.94157212035557791</v>
      </c>
      <c r="M315" s="33">
        <f t="shared" si="19"/>
        <v>0.9362246380433189</v>
      </c>
    </row>
    <row r="316" spans="1:13" ht="27.6">
      <c r="A316" t="s">
        <v>164</v>
      </c>
      <c r="B316" t="s">
        <v>204</v>
      </c>
      <c r="C316" s="14" t="s">
        <v>206</v>
      </c>
      <c r="D316" t="s">
        <v>456</v>
      </c>
      <c r="E316" t="s">
        <v>474</v>
      </c>
      <c r="F316" s="20">
        <v>2032</v>
      </c>
      <c r="G316" s="20">
        <v>64</v>
      </c>
      <c r="H316" s="11">
        <v>17690.540421810601</v>
      </c>
      <c r="I316" s="10">
        <v>2774123.0925063002</v>
      </c>
      <c r="J316" s="33">
        <f t="shared" si="16"/>
        <v>6.3769846657481819E-3</v>
      </c>
      <c r="K316" s="33">
        <f t="shared" si="17"/>
        <v>6.3566948512231436E-3</v>
      </c>
      <c r="L316" s="33">
        <f t="shared" si="18"/>
        <v>0.9362246380433189</v>
      </c>
      <c r="M316" s="33">
        <f t="shared" si="19"/>
        <v>0.9302733437070807</v>
      </c>
    </row>
    <row r="317" spans="1:13" ht="27.6">
      <c r="A317" t="s">
        <v>164</v>
      </c>
      <c r="B317" t="s">
        <v>204</v>
      </c>
      <c r="C317" s="14" t="s">
        <v>206</v>
      </c>
      <c r="D317" t="s">
        <v>456</v>
      </c>
      <c r="E317" t="s">
        <v>474</v>
      </c>
      <c r="F317" s="20">
        <v>2032</v>
      </c>
      <c r="G317" s="20">
        <v>65</v>
      </c>
      <c r="H317" s="11">
        <v>18856.357619476101</v>
      </c>
      <c r="I317" s="10">
        <v>2659140.9769774801</v>
      </c>
      <c r="J317" s="33">
        <f t="shared" si="16"/>
        <v>7.0911462696909107E-3</v>
      </c>
      <c r="K317" s="33">
        <f t="shared" si="17"/>
        <v>7.0660634157294622E-3</v>
      </c>
      <c r="L317" s="33">
        <f t="shared" si="18"/>
        <v>0.9302733437070807</v>
      </c>
      <c r="M317" s="33">
        <f t="shared" si="19"/>
        <v>0.92369997326648379</v>
      </c>
    </row>
    <row r="318" spans="1:13" ht="27.6">
      <c r="A318" t="s">
        <v>164</v>
      </c>
      <c r="B318" t="s">
        <v>204</v>
      </c>
      <c r="C318" s="14" t="s">
        <v>206</v>
      </c>
      <c r="D318" t="s">
        <v>456</v>
      </c>
      <c r="E318" t="s">
        <v>474</v>
      </c>
      <c r="F318" s="20">
        <v>2032</v>
      </c>
      <c r="G318" s="20">
        <v>66</v>
      </c>
      <c r="H318" s="11">
        <v>19455.825652367199</v>
      </c>
      <c r="I318" s="10">
        <v>2531562.7679867502</v>
      </c>
      <c r="J318" s="33">
        <f t="shared" si="16"/>
        <v>7.6853024931471999E-3</v>
      </c>
      <c r="K318" s="33">
        <f t="shared" si="17"/>
        <v>7.65584606476577E-3</v>
      </c>
      <c r="L318" s="33">
        <f t="shared" si="18"/>
        <v>0.92369997326648379</v>
      </c>
      <c r="M318" s="33">
        <f t="shared" si="19"/>
        <v>0.91662826846112733</v>
      </c>
    </row>
    <row r="319" spans="1:13" ht="27.6">
      <c r="A319" t="s">
        <v>164</v>
      </c>
      <c r="B319" t="s">
        <v>204</v>
      </c>
      <c r="C319" s="14" t="s">
        <v>206</v>
      </c>
      <c r="D319" t="s">
        <v>456</v>
      </c>
      <c r="E319" t="s">
        <v>474</v>
      </c>
      <c r="F319" s="20">
        <v>2032</v>
      </c>
      <c r="G319" s="20">
        <v>67</v>
      </c>
      <c r="H319" s="11">
        <v>20283.9169858532</v>
      </c>
      <c r="I319" s="10">
        <v>2392197.30684317</v>
      </c>
      <c r="J319" s="33">
        <f t="shared" si="16"/>
        <v>8.4791989890752751E-3</v>
      </c>
      <c r="K319" s="33">
        <f t="shared" si="17"/>
        <v>8.443351970878088E-3</v>
      </c>
      <c r="L319" s="33">
        <f t="shared" si="18"/>
        <v>0.91662826846112733</v>
      </c>
      <c r="M319" s="33">
        <f t="shared" si="19"/>
        <v>0.90888885336405345</v>
      </c>
    </row>
    <row r="320" spans="1:13" ht="27.6">
      <c r="A320" t="s">
        <v>164</v>
      </c>
      <c r="B320" t="s">
        <v>204</v>
      </c>
      <c r="C320" s="14" t="s">
        <v>206</v>
      </c>
      <c r="D320" t="s">
        <v>456</v>
      </c>
      <c r="E320" t="s">
        <v>474</v>
      </c>
      <c r="F320" s="20">
        <v>2032</v>
      </c>
      <c r="G320" s="20">
        <v>68</v>
      </c>
      <c r="H320" s="11">
        <v>21023.065223740199</v>
      </c>
      <c r="I320" s="10">
        <v>2254150.9181695501</v>
      </c>
      <c r="J320" s="33">
        <f t="shared" si="16"/>
        <v>9.3263787505459793E-3</v>
      </c>
      <c r="K320" s="33">
        <f t="shared" si="17"/>
        <v>9.2830229690817889E-3</v>
      </c>
      <c r="L320" s="33">
        <f t="shared" si="18"/>
        <v>0.90888885336405345</v>
      </c>
      <c r="M320" s="33">
        <f t="shared" si="19"/>
        <v>0.90045161726193257</v>
      </c>
    </row>
    <row r="321" spans="1:13" ht="27.6">
      <c r="A321" t="s">
        <v>164</v>
      </c>
      <c r="B321" t="s">
        <v>204</v>
      </c>
      <c r="C321" s="14" t="s">
        <v>206</v>
      </c>
      <c r="D321" t="s">
        <v>456</v>
      </c>
      <c r="E321" t="s">
        <v>474</v>
      </c>
      <c r="F321" s="20">
        <v>2032</v>
      </c>
      <c r="G321" s="20">
        <v>69</v>
      </c>
      <c r="H321" s="11">
        <v>20825.8928269391</v>
      </c>
      <c r="I321" s="10">
        <v>2117562.6400490501</v>
      </c>
      <c r="J321" s="33">
        <f t="shared" si="16"/>
        <v>9.8348414507618536E-3</v>
      </c>
      <c r="K321" s="33">
        <f t="shared" si="17"/>
        <v>9.7866375529069849E-3</v>
      </c>
      <c r="L321" s="33">
        <f t="shared" si="18"/>
        <v>0.90045161726193257</v>
      </c>
      <c r="M321" s="33">
        <f t="shared" si="19"/>
        <v>0.89163922364986115</v>
      </c>
    </row>
    <row r="322" spans="1:13" ht="27.6">
      <c r="A322" t="s">
        <v>164</v>
      </c>
      <c r="B322" t="s">
        <v>204</v>
      </c>
      <c r="C322" s="14" t="s">
        <v>206</v>
      </c>
      <c r="D322" t="s">
        <v>456</v>
      </c>
      <c r="E322" t="s">
        <v>474</v>
      </c>
      <c r="F322" s="20">
        <v>2033</v>
      </c>
      <c r="G322" s="20">
        <v>30</v>
      </c>
      <c r="H322" s="11">
        <v>716.47522517073605</v>
      </c>
      <c r="I322" s="10">
        <v>4355772.6979215797</v>
      </c>
      <c r="J322" s="33">
        <f t="shared" ref="J322:J385" si="20">IF(I322&gt;0,H322/I322,0)</f>
        <v>1.6448866248521476E-4</v>
      </c>
      <c r="K322" s="33">
        <f t="shared" ref="K322:K385" si="21">1-EXP(-J322)</f>
        <v>1.6447513496686827E-4</v>
      </c>
      <c r="L322" s="33">
        <f t="shared" ref="L322:L385" si="22">IF(G322=30,1,M321)</f>
        <v>1</v>
      </c>
      <c r="M322" s="33">
        <f t="shared" ref="M322:M385" si="23">L322*(1-K322)</f>
        <v>0.99983552486503313</v>
      </c>
    </row>
    <row r="323" spans="1:13" ht="27.6">
      <c r="A323" t="s">
        <v>164</v>
      </c>
      <c r="B323" t="s">
        <v>204</v>
      </c>
      <c r="C323" s="14" t="s">
        <v>206</v>
      </c>
      <c r="D323" t="s">
        <v>456</v>
      </c>
      <c r="E323" t="s">
        <v>474</v>
      </c>
      <c r="F323" s="20">
        <v>2033</v>
      </c>
      <c r="G323" s="20">
        <v>31</v>
      </c>
      <c r="H323" s="11">
        <v>1066.1206714827599</v>
      </c>
      <c r="I323" s="10">
        <v>4336876.30474276</v>
      </c>
      <c r="J323" s="33">
        <f t="shared" si="20"/>
        <v>2.4582685706688522E-4</v>
      </c>
      <c r="K323" s="33">
        <f t="shared" si="21"/>
        <v>2.4579664412083257E-4</v>
      </c>
      <c r="L323" s="33">
        <f t="shared" si="22"/>
        <v>0.99983552486503313</v>
      </c>
      <c r="M323" s="33">
        <f t="shared" si="23"/>
        <v>0.99958976864834848</v>
      </c>
    </row>
    <row r="324" spans="1:13" ht="27.6">
      <c r="A324" t="s">
        <v>164</v>
      </c>
      <c r="B324" t="s">
        <v>204</v>
      </c>
      <c r="C324" s="14" t="s">
        <v>206</v>
      </c>
      <c r="D324" t="s">
        <v>456</v>
      </c>
      <c r="E324" t="s">
        <v>474</v>
      </c>
      <c r="F324" s="20">
        <v>2033</v>
      </c>
      <c r="G324" s="20">
        <v>32</v>
      </c>
      <c r="H324" s="11">
        <v>1131.8593460141201</v>
      </c>
      <c r="I324" s="10">
        <v>4318273.0085472604</v>
      </c>
      <c r="J324" s="33">
        <f t="shared" si="20"/>
        <v>2.6210926075628013E-4</v>
      </c>
      <c r="K324" s="33">
        <f t="shared" si="21"/>
        <v>2.6207491312502107E-4</v>
      </c>
      <c r="L324" s="33">
        <f t="shared" si="22"/>
        <v>0.99958976864834848</v>
      </c>
      <c r="M324" s="33">
        <f t="shared" si="23"/>
        <v>0.99932780124656928</v>
      </c>
    </row>
    <row r="325" spans="1:13" ht="27.6">
      <c r="A325" t="s">
        <v>164</v>
      </c>
      <c r="B325" t="s">
        <v>204</v>
      </c>
      <c r="C325" s="14" t="s">
        <v>206</v>
      </c>
      <c r="D325" t="s">
        <v>456</v>
      </c>
      <c r="E325" t="s">
        <v>474</v>
      </c>
      <c r="F325" s="20">
        <v>2033</v>
      </c>
      <c r="G325" s="20">
        <v>33</v>
      </c>
      <c r="H325" s="11">
        <v>1214.7237513231</v>
      </c>
      <c r="I325" s="10">
        <v>4319442.0140763298</v>
      </c>
      <c r="J325" s="33">
        <f t="shared" si="20"/>
        <v>2.8122237718772959E-4</v>
      </c>
      <c r="K325" s="33">
        <f t="shared" si="21"/>
        <v>2.8118283788158838E-4</v>
      </c>
      <c r="L325" s="33">
        <f t="shared" si="22"/>
        <v>0.99932780124656928</v>
      </c>
      <c r="M325" s="33">
        <f t="shared" si="23"/>
        <v>0.99904680741944085</v>
      </c>
    </row>
    <row r="326" spans="1:13" ht="27.6">
      <c r="A326" t="s">
        <v>164</v>
      </c>
      <c r="B326" t="s">
        <v>204</v>
      </c>
      <c r="C326" s="14" t="s">
        <v>206</v>
      </c>
      <c r="D326" t="s">
        <v>456</v>
      </c>
      <c r="E326" t="s">
        <v>474</v>
      </c>
      <c r="F326" s="20">
        <v>2033</v>
      </c>
      <c r="G326" s="20">
        <v>34</v>
      </c>
      <c r="H326" s="11">
        <v>1322.7550248436901</v>
      </c>
      <c r="I326" s="10">
        <v>4359470.8267405601</v>
      </c>
      <c r="J326" s="33">
        <f t="shared" si="20"/>
        <v>3.034210062216823E-4</v>
      </c>
      <c r="K326" s="33">
        <f t="shared" si="21"/>
        <v>3.0337497872356955E-4</v>
      </c>
      <c r="L326" s="33">
        <f t="shared" si="22"/>
        <v>0.99904680741944085</v>
      </c>
      <c r="M326" s="33">
        <f t="shared" si="23"/>
        <v>0.99874372161549618</v>
      </c>
    </row>
    <row r="327" spans="1:13" ht="27.6">
      <c r="A327" t="s">
        <v>164</v>
      </c>
      <c r="B327" t="s">
        <v>204</v>
      </c>
      <c r="C327" s="14" t="s">
        <v>206</v>
      </c>
      <c r="D327" t="s">
        <v>456</v>
      </c>
      <c r="E327" t="s">
        <v>474</v>
      </c>
      <c r="F327" s="20">
        <v>2033</v>
      </c>
      <c r="G327" s="20">
        <v>35</v>
      </c>
      <c r="H327" s="11">
        <v>1437.1103670397299</v>
      </c>
      <c r="I327" s="10">
        <v>4402063.46432989</v>
      </c>
      <c r="J327" s="33">
        <f t="shared" si="20"/>
        <v>3.2646289147912047E-4</v>
      </c>
      <c r="K327" s="33">
        <f t="shared" si="21"/>
        <v>3.2640960826779697E-4</v>
      </c>
      <c r="L327" s="33">
        <f t="shared" si="22"/>
        <v>0.99874372161549618</v>
      </c>
      <c r="M327" s="33">
        <f t="shared" si="23"/>
        <v>0.99841772206856372</v>
      </c>
    </row>
    <row r="328" spans="1:13" ht="27.6">
      <c r="A328" t="s">
        <v>164</v>
      </c>
      <c r="B328" t="s">
        <v>204</v>
      </c>
      <c r="C328" s="14" t="s">
        <v>206</v>
      </c>
      <c r="D328" t="s">
        <v>456</v>
      </c>
      <c r="E328" t="s">
        <v>474</v>
      </c>
      <c r="F328" s="20">
        <v>2033</v>
      </c>
      <c r="G328" s="20">
        <v>36</v>
      </c>
      <c r="H328" s="11">
        <v>1868.76699350579</v>
      </c>
      <c r="I328" s="10">
        <v>4398377.3185934899</v>
      </c>
      <c r="J328" s="33">
        <f t="shared" si="20"/>
        <v>4.2487646196379147E-4</v>
      </c>
      <c r="K328" s="33">
        <f t="shared" si="21"/>
        <v>4.247862147416237E-4</v>
      </c>
      <c r="L328" s="33">
        <f t="shared" si="22"/>
        <v>0.99841772206856372</v>
      </c>
      <c r="M328" s="33">
        <f t="shared" si="23"/>
        <v>0.99799360798367531</v>
      </c>
    </row>
    <row r="329" spans="1:13" ht="27.6">
      <c r="A329" t="s">
        <v>164</v>
      </c>
      <c r="B329" t="s">
        <v>204</v>
      </c>
      <c r="C329" s="14" t="s">
        <v>206</v>
      </c>
      <c r="D329" t="s">
        <v>456</v>
      </c>
      <c r="E329" t="s">
        <v>474</v>
      </c>
      <c r="F329" s="20">
        <v>2033</v>
      </c>
      <c r="G329" s="20">
        <v>37</v>
      </c>
      <c r="H329" s="11">
        <v>1988.34872602627</v>
      </c>
      <c r="I329" s="10">
        <v>4335774.2627004096</v>
      </c>
      <c r="J329" s="33">
        <f t="shared" si="20"/>
        <v>4.5859138542602205E-4</v>
      </c>
      <c r="K329" s="33">
        <f t="shared" si="21"/>
        <v>4.584862484688923E-4</v>
      </c>
      <c r="L329" s="33">
        <f t="shared" si="22"/>
        <v>0.99799360798367531</v>
      </c>
      <c r="M329" s="33">
        <f t="shared" si="23"/>
        <v>0.99753604163835496</v>
      </c>
    </row>
    <row r="330" spans="1:13" ht="27.6">
      <c r="A330" t="s">
        <v>164</v>
      </c>
      <c r="B330" t="s">
        <v>204</v>
      </c>
      <c r="C330" s="14" t="s">
        <v>206</v>
      </c>
      <c r="D330" t="s">
        <v>456</v>
      </c>
      <c r="E330" t="s">
        <v>474</v>
      </c>
      <c r="F330" s="20">
        <v>2033</v>
      </c>
      <c r="G330" s="20">
        <v>38</v>
      </c>
      <c r="H330" s="11">
        <v>2125.9284989371999</v>
      </c>
      <c r="I330" s="10">
        <v>4271048.08853829</v>
      </c>
      <c r="J330" s="33">
        <f t="shared" si="20"/>
        <v>4.9775335113699717E-4</v>
      </c>
      <c r="K330" s="33">
        <f t="shared" si="21"/>
        <v>4.9762949248888244E-4</v>
      </c>
      <c r="L330" s="33">
        <f t="shared" si="22"/>
        <v>0.99753604163835496</v>
      </c>
      <c r="M330" s="33">
        <f t="shared" si="23"/>
        <v>0.99703963828421505</v>
      </c>
    </row>
    <row r="331" spans="1:13" ht="27.6">
      <c r="A331" t="s">
        <v>164</v>
      </c>
      <c r="B331" t="s">
        <v>204</v>
      </c>
      <c r="C331" s="14" t="s">
        <v>206</v>
      </c>
      <c r="D331" t="s">
        <v>456</v>
      </c>
      <c r="E331" t="s">
        <v>474</v>
      </c>
      <c r="F331" s="20">
        <v>2033</v>
      </c>
      <c r="G331" s="20">
        <v>39</v>
      </c>
      <c r="H331" s="11">
        <v>2211.2263250985002</v>
      </c>
      <c r="I331" s="10">
        <v>4215660.5106316702</v>
      </c>
      <c r="J331" s="33">
        <f t="shared" si="20"/>
        <v>5.2452665946935379E-4</v>
      </c>
      <c r="K331" s="33">
        <f t="shared" si="21"/>
        <v>5.2438911940999589E-4</v>
      </c>
      <c r="L331" s="33">
        <f t="shared" si="22"/>
        <v>0.99703963828421505</v>
      </c>
      <c r="M331" s="33">
        <f t="shared" si="23"/>
        <v>0.99651680154627831</v>
      </c>
    </row>
    <row r="332" spans="1:13" ht="27.6">
      <c r="A332" t="s">
        <v>164</v>
      </c>
      <c r="B332" t="s">
        <v>204</v>
      </c>
      <c r="C332" s="14" t="s">
        <v>206</v>
      </c>
      <c r="D332" t="s">
        <v>456</v>
      </c>
      <c r="E332" t="s">
        <v>474</v>
      </c>
      <c r="F332" s="20">
        <v>2033</v>
      </c>
      <c r="G332" s="20">
        <v>40</v>
      </c>
      <c r="H332" s="11">
        <v>2369.5331429244502</v>
      </c>
      <c r="I332" s="10">
        <v>4162717.8746495601</v>
      </c>
      <c r="J332" s="33">
        <f t="shared" si="20"/>
        <v>5.6922741686498031E-4</v>
      </c>
      <c r="K332" s="33">
        <f t="shared" si="21"/>
        <v>5.6906543767476503E-4</v>
      </c>
      <c r="L332" s="33">
        <f t="shared" si="22"/>
        <v>0.99651680154627831</v>
      </c>
      <c r="M332" s="33">
        <f t="shared" si="23"/>
        <v>0.99594971827645606</v>
      </c>
    </row>
    <row r="333" spans="1:13" ht="27.6">
      <c r="A333" t="s">
        <v>164</v>
      </c>
      <c r="B333" t="s">
        <v>204</v>
      </c>
      <c r="C333" s="14" t="s">
        <v>206</v>
      </c>
      <c r="D333" t="s">
        <v>456</v>
      </c>
      <c r="E333" t="s">
        <v>474</v>
      </c>
      <c r="F333" s="20">
        <v>2033</v>
      </c>
      <c r="G333" s="20">
        <v>41</v>
      </c>
      <c r="H333" s="11">
        <v>3071.4009282928901</v>
      </c>
      <c r="I333" s="10">
        <v>4144453.2940031998</v>
      </c>
      <c r="J333" s="33">
        <f t="shared" si="20"/>
        <v>7.4108711340456924E-4</v>
      </c>
      <c r="K333" s="33">
        <f t="shared" si="21"/>
        <v>7.4081257617264473E-4</v>
      </c>
      <c r="L333" s="33">
        <f t="shared" si="22"/>
        <v>0.99594971827645606</v>
      </c>
      <c r="M333" s="33">
        <f t="shared" si="23"/>
        <v>0.99521190619992128</v>
      </c>
    </row>
    <row r="334" spans="1:13" ht="27.6">
      <c r="A334" t="s">
        <v>164</v>
      </c>
      <c r="B334" t="s">
        <v>204</v>
      </c>
      <c r="C334" s="14" t="s">
        <v>206</v>
      </c>
      <c r="D334" t="s">
        <v>456</v>
      </c>
      <c r="E334" t="s">
        <v>474</v>
      </c>
      <c r="F334" s="20">
        <v>2033</v>
      </c>
      <c r="G334" s="20">
        <v>42</v>
      </c>
      <c r="H334" s="11">
        <v>3375.1557381318298</v>
      </c>
      <c r="I334" s="10">
        <v>4120435.8069942002</v>
      </c>
      <c r="J334" s="33">
        <f t="shared" si="20"/>
        <v>8.1912591197336442E-4</v>
      </c>
      <c r="K334" s="33">
        <f t="shared" si="21"/>
        <v>8.1879051992583829E-4</v>
      </c>
      <c r="L334" s="33">
        <f t="shared" si="22"/>
        <v>0.99521190619992128</v>
      </c>
      <c r="M334" s="33">
        <f t="shared" si="23"/>
        <v>0.99439703612580743</v>
      </c>
    </row>
    <row r="335" spans="1:13" ht="27.6">
      <c r="A335" t="s">
        <v>164</v>
      </c>
      <c r="B335" t="s">
        <v>204</v>
      </c>
      <c r="C335" s="14" t="s">
        <v>206</v>
      </c>
      <c r="D335" t="s">
        <v>456</v>
      </c>
      <c r="E335" t="s">
        <v>474</v>
      </c>
      <c r="F335" s="20">
        <v>2033</v>
      </c>
      <c r="G335" s="20">
        <v>43</v>
      </c>
      <c r="H335" s="11">
        <v>3737.5656408487698</v>
      </c>
      <c r="I335" s="10">
        <v>4099642.7222255301</v>
      </c>
      <c r="J335" s="33">
        <f t="shared" si="20"/>
        <v>9.1168082052276909E-4</v>
      </c>
      <c r="K335" s="33">
        <f t="shared" si="21"/>
        <v>9.1126536582708528E-4</v>
      </c>
      <c r="L335" s="33">
        <f t="shared" si="22"/>
        <v>0.99439703612580743</v>
      </c>
      <c r="M335" s="33">
        <f t="shared" si="23"/>
        <v>0.99349087654690493</v>
      </c>
    </row>
    <row r="336" spans="1:13" ht="27.6">
      <c r="A336" t="s">
        <v>164</v>
      </c>
      <c r="B336" t="s">
        <v>204</v>
      </c>
      <c r="C336" s="14" t="s">
        <v>206</v>
      </c>
      <c r="D336" t="s">
        <v>456</v>
      </c>
      <c r="E336" t="s">
        <v>474</v>
      </c>
      <c r="F336" s="20">
        <v>2033</v>
      </c>
      <c r="G336" s="20">
        <v>44</v>
      </c>
      <c r="H336" s="11">
        <v>3951.3185348286802</v>
      </c>
      <c r="I336" s="10">
        <v>4101328.39713084</v>
      </c>
      <c r="J336" s="33">
        <f t="shared" si="20"/>
        <v>9.6342407927950803E-4</v>
      </c>
      <c r="K336" s="33">
        <f t="shared" si="21"/>
        <v>9.629601353048356E-4</v>
      </c>
      <c r="L336" s="33">
        <f t="shared" si="22"/>
        <v>0.99349087654690493</v>
      </c>
      <c r="M336" s="33">
        <f t="shared" si="23"/>
        <v>0.99253418443800123</v>
      </c>
    </row>
    <row r="337" spans="1:13" ht="27.6">
      <c r="A337" t="s">
        <v>164</v>
      </c>
      <c r="B337" t="s">
        <v>204</v>
      </c>
      <c r="C337" s="14" t="s">
        <v>206</v>
      </c>
      <c r="D337" t="s">
        <v>456</v>
      </c>
      <c r="E337" t="s">
        <v>474</v>
      </c>
      <c r="F337" s="20">
        <v>2033</v>
      </c>
      <c r="G337" s="20">
        <v>45</v>
      </c>
      <c r="H337" s="11">
        <v>4322.9884119365697</v>
      </c>
      <c r="I337" s="10">
        <v>4057160.00937967</v>
      </c>
      <c r="J337" s="33">
        <f t="shared" si="20"/>
        <v>1.065520808137302E-3</v>
      </c>
      <c r="K337" s="33">
        <f t="shared" si="21"/>
        <v>1.0649533424077484E-3</v>
      </c>
      <c r="L337" s="33">
        <f t="shared" si="22"/>
        <v>0.99253418443800123</v>
      </c>
      <c r="M337" s="33">
        <f t="shared" si="23"/>
        <v>0.99147718184083</v>
      </c>
    </row>
    <row r="338" spans="1:13" ht="27.6">
      <c r="A338" t="s">
        <v>164</v>
      </c>
      <c r="B338" t="s">
        <v>204</v>
      </c>
      <c r="C338" s="14" t="s">
        <v>206</v>
      </c>
      <c r="D338" t="s">
        <v>456</v>
      </c>
      <c r="E338" t="s">
        <v>474</v>
      </c>
      <c r="F338" s="20">
        <v>2033</v>
      </c>
      <c r="G338" s="20">
        <v>46</v>
      </c>
      <c r="H338" s="11">
        <v>5421.9425421118503</v>
      </c>
      <c r="I338" s="10">
        <v>4004118.0992149399</v>
      </c>
      <c r="J338" s="33">
        <f t="shared" si="20"/>
        <v>1.3540915646756007E-3</v>
      </c>
      <c r="K338" s="33">
        <f t="shared" si="21"/>
        <v>1.3531751963550276E-3</v>
      </c>
      <c r="L338" s="33">
        <f t="shared" si="22"/>
        <v>0.99147718184083</v>
      </c>
      <c r="M338" s="33">
        <f t="shared" si="23"/>
        <v>0.99013553951061106</v>
      </c>
    </row>
    <row r="339" spans="1:13" ht="27.6">
      <c r="A339" t="s">
        <v>164</v>
      </c>
      <c r="B339" t="s">
        <v>204</v>
      </c>
      <c r="C339" s="14" t="s">
        <v>206</v>
      </c>
      <c r="D339" t="s">
        <v>456</v>
      </c>
      <c r="E339" t="s">
        <v>474</v>
      </c>
      <c r="F339" s="20">
        <v>2033</v>
      </c>
      <c r="G339" s="20">
        <v>47</v>
      </c>
      <c r="H339" s="11">
        <v>6042.8760969813702</v>
      </c>
      <c r="I339" s="10">
        <v>4012057.9590744898</v>
      </c>
      <c r="J339" s="33">
        <f t="shared" si="20"/>
        <v>1.5061786640727778E-3</v>
      </c>
      <c r="K339" s="33">
        <f t="shared" si="21"/>
        <v>1.5050449462540305E-3</v>
      </c>
      <c r="L339" s="33">
        <f t="shared" si="22"/>
        <v>0.99013553951061106</v>
      </c>
      <c r="M339" s="33">
        <f t="shared" si="23"/>
        <v>0.98864534102076407</v>
      </c>
    </row>
    <row r="340" spans="1:13" ht="27.6">
      <c r="A340" t="s">
        <v>164</v>
      </c>
      <c r="B340" t="s">
        <v>204</v>
      </c>
      <c r="C340" s="14" t="s">
        <v>206</v>
      </c>
      <c r="D340" t="s">
        <v>456</v>
      </c>
      <c r="E340" t="s">
        <v>474</v>
      </c>
      <c r="F340" s="20">
        <v>2033</v>
      </c>
      <c r="G340" s="20">
        <v>48</v>
      </c>
      <c r="H340" s="11">
        <v>6856.0963121119603</v>
      </c>
      <c r="I340" s="10">
        <v>4075541.9782420001</v>
      </c>
      <c r="J340" s="33">
        <f t="shared" si="20"/>
        <v>1.6822538814995503E-3</v>
      </c>
      <c r="K340" s="33">
        <f t="shared" si="21"/>
        <v>1.6808396855619856E-3</v>
      </c>
      <c r="L340" s="33">
        <f t="shared" si="22"/>
        <v>0.98864534102076407</v>
      </c>
      <c r="M340" s="33">
        <f t="shared" si="23"/>
        <v>0.98698358669663044</v>
      </c>
    </row>
    <row r="341" spans="1:13" ht="27.6">
      <c r="A341" t="s">
        <v>164</v>
      </c>
      <c r="B341" t="s">
        <v>204</v>
      </c>
      <c r="C341" s="14" t="s">
        <v>206</v>
      </c>
      <c r="D341" t="s">
        <v>456</v>
      </c>
      <c r="E341" t="s">
        <v>474</v>
      </c>
      <c r="F341" s="20">
        <v>2033</v>
      </c>
      <c r="G341" s="20">
        <v>49</v>
      </c>
      <c r="H341" s="11">
        <v>7508.15947171687</v>
      </c>
      <c r="I341" s="10">
        <v>4097011.7411636799</v>
      </c>
      <c r="J341" s="33">
        <f t="shared" si="20"/>
        <v>1.8325940822381723E-3</v>
      </c>
      <c r="K341" s="33">
        <f t="shared" si="21"/>
        <v>1.8309159069975767E-3</v>
      </c>
      <c r="L341" s="33">
        <f t="shared" si="22"/>
        <v>0.98698358669663044</v>
      </c>
      <c r="M341" s="33">
        <f t="shared" si="23"/>
        <v>0.98517650274780211</v>
      </c>
    </row>
    <row r="342" spans="1:13" ht="27.6">
      <c r="A342" t="s">
        <v>164</v>
      </c>
      <c r="B342" t="s">
        <v>204</v>
      </c>
      <c r="C342" s="14" t="s">
        <v>206</v>
      </c>
      <c r="D342" t="s">
        <v>456</v>
      </c>
      <c r="E342" t="s">
        <v>474</v>
      </c>
      <c r="F342" s="20">
        <v>2033</v>
      </c>
      <c r="G342" s="20">
        <v>50</v>
      </c>
      <c r="H342" s="11">
        <v>7984.3570691866598</v>
      </c>
      <c r="I342" s="10">
        <v>4060267.6651101401</v>
      </c>
      <c r="J342" s="33">
        <f t="shared" si="20"/>
        <v>1.9664607675489477E-3</v>
      </c>
      <c r="K342" s="33">
        <f t="shared" si="21"/>
        <v>1.9645285503244736E-3</v>
      </c>
      <c r="L342" s="33">
        <f t="shared" si="22"/>
        <v>0.98517650274780211</v>
      </c>
      <c r="M342" s="33">
        <f t="shared" si="23"/>
        <v>0.9832410953810452</v>
      </c>
    </row>
    <row r="343" spans="1:13" ht="27.6">
      <c r="A343" t="s">
        <v>164</v>
      </c>
      <c r="B343" t="s">
        <v>204</v>
      </c>
      <c r="C343" s="14" t="s">
        <v>206</v>
      </c>
      <c r="D343" t="s">
        <v>456</v>
      </c>
      <c r="E343" t="s">
        <v>474</v>
      </c>
      <c r="F343" s="20">
        <v>2033</v>
      </c>
      <c r="G343" s="20">
        <v>51</v>
      </c>
      <c r="H343" s="11">
        <v>8864.4966338515605</v>
      </c>
      <c r="I343" s="10">
        <v>3998983.85815041</v>
      </c>
      <c r="J343" s="33">
        <f t="shared" si="20"/>
        <v>2.2166872756399481E-3</v>
      </c>
      <c r="K343" s="33">
        <f t="shared" si="21"/>
        <v>2.2142322387523894E-3</v>
      </c>
      <c r="L343" s="33">
        <f t="shared" si="22"/>
        <v>0.9832410953810452</v>
      </c>
      <c r="M343" s="33">
        <f t="shared" si="23"/>
        <v>0.98106397124918632</v>
      </c>
    </row>
    <row r="344" spans="1:13" ht="27.6">
      <c r="A344" t="s">
        <v>164</v>
      </c>
      <c r="B344" t="s">
        <v>204</v>
      </c>
      <c r="C344" s="14" t="s">
        <v>206</v>
      </c>
      <c r="D344" t="s">
        <v>456</v>
      </c>
      <c r="E344" t="s">
        <v>474</v>
      </c>
      <c r="F344" s="20">
        <v>2033</v>
      </c>
      <c r="G344" s="20">
        <v>52</v>
      </c>
      <c r="H344" s="11">
        <v>9294.2126441663495</v>
      </c>
      <c r="I344" s="10">
        <v>3930655.59377803</v>
      </c>
      <c r="J344" s="33">
        <f t="shared" si="20"/>
        <v>2.3645451559985257E-3</v>
      </c>
      <c r="K344" s="33">
        <f t="shared" si="21"/>
        <v>2.361751821190361E-3</v>
      </c>
      <c r="L344" s="33">
        <f t="shared" si="22"/>
        <v>0.98106397124918632</v>
      </c>
      <c r="M344" s="33">
        <f t="shared" si="23"/>
        <v>0.97874694162838427</v>
      </c>
    </row>
    <row r="345" spans="1:13" ht="27.6">
      <c r="A345" t="s">
        <v>164</v>
      </c>
      <c r="B345" t="s">
        <v>204</v>
      </c>
      <c r="C345" s="14" t="s">
        <v>206</v>
      </c>
      <c r="D345" t="s">
        <v>456</v>
      </c>
      <c r="E345" t="s">
        <v>474</v>
      </c>
      <c r="F345" s="20">
        <v>2033</v>
      </c>
      <c r="G345" s="20">
        <v>53</v>
      </c>
      <c r="H345" s="11">
        <v>9767.5866784128702</v>
      </c>
      <c r="I345" s="10">
        <v>3867314.72654723</v>
      </c>
      <c r="J345" s="33">
        <f t="shared" si="20"/>
        <v>2.5256766953470713E-3</v>
      </c>
      <c r="K345" s="33">
        <f t="shared" si="21"/>
        <v>2.5224898575010313E-3</v>
      </c>
      <c r="L345" s="33">
        <f t="shared" si="22"/>
        <v>0.97874694162838427</v>
      </c>
      <c r="M345" s="33">
        <f t="shared" si="23"/>
        <v>0.97627806239506654</v>
      </c>
    </row>
    <row r="346" spans="1:13" ht="27.6">
      <c r="A346" t="s">
        <v>164</v>
      </c>
      <c r="B346" t="s">
        <v>204</v>
      </c>
      <c r="C346" s="14" t="s">
        <v>206</v>
      </c>
      <c r="D346" t="s">
        <v>456</v>
      </c>
      <c r="E346" t="s">
        <v>474</v>
      </c>
      <c r="F346" s="20">
        <v>2033</v>
      </c>
      <c r="G346" s="20">
        <v>54</v>
      </c>
      <c r="H346" s="11">
        <v>10348.921964072601</v>
      </c>
      <c r="I346" s="10">
        <v>3790316.6791834198</v>
      </c>
      <c r="J346" s="33">
        <f t="shared" si="20"/>
        <v>2.7303581309997974E-3</v>
      </c>
      <c r="K346" s="33">
        <f t="shared" si="21"/>
        <v>2.726634093327962E-3</v>
      </c>
      <c r="L346" s="33">
        <f t="shared" si="22"/>
        <v>0.97627806239506654</v>
      </c>
      <c r="M346" s="33">
        <f t="shared" si="23"/>
        <v>0.97361610934557197</v>
      </c>
    </row>
    <row r="347" spans="1:13" ht="27.6">
      <c r="A347" t="s">
        <v>164</v>
      </c>
      <c r="B347" t="s">
        <v>204</v>
      </c>
      <c r="C347" s="14" t="s">
        <v>206</v>
      </c>
      <c r="D347" t="s">
        <v>456</v>
      </c>
      <c r="E347" t="s">
        <v>474</v>
      </c>
      <c r="F347" s="20">
        <v>2033</v>
      </c>
      <c r="G347" s="20">
        <v>55</v>
      </c>
      <c r="H347" s="11">
        <v>10947.452223587199</v>
      </c>
      <c r="I347" s="10">
        <v>3689153.2816168498</v>
      </c>
      <c r="J347" s="33">
        <f t="shared" si="20"/>
        <v>2.9674701450163776E-3</v>
      </c>
      <c r="K347" s="33">
        <f t="shared" si="21"/>
        <v>2.9630715574537891E-3</v>
      </c>
      <c r="L347" s="33">
        <f t="shared" si="22"/>
        <v>0.97361610934557197</v>
      </c>
      <c r="M347" s="33">
        <f t="shared" si="23"/>
        <v>0.97073121514409133</v>
      </c>
    </row>
    <row r="348" spans="1:13" ht="27.6">
      <c r="A348" t="s">
        <v>164</v>
      </c>
      <c r="B348" t="s">
        <v>204</v>
      </c>
      <c r="C348" s="14" t="s">
        <v>206</v>
      </c>
      <c r="D348" t="s">
        <v>456</v>
      </c>
      <c r="E348" t="s">
        <v>474</v>
      </c>
      <c r="F348" s="20">
        <v>2033</v>
      </c>
      <c r="G348" s="20">
        <v>56</v>
      </c>
      <c r="H348" s="11">
        <v>11629.570287538299</v>
      </c>
      <c r="I348" s="10">
        <v>3591712.6433943198</v>
      </c>
      <c r="J348" s="33">
        <f t="shared" si="20"/>
        <v>3.2378899545114684E-3</v>
      </c>
      <c r="K348" s="33">
        <f t="shared" si="21"/>
        <v>3.2326536418919583E-3</v>
      </c>
      <c r="L348" s="33">
        <f t="shared" si="22"/>
        <v>0.97073121514409133</v>
      </c>
      <c r="M348" s="33">
        <f t="shared" si="23"/>
        <v>0.96759317734615757</v>
      </c>
    </row>
    <row r="349" spans="1:13" ht="27.6">
      <c r="A349" t="s">
        <v>164</v>
      </c>
      <c r="B349" t="s">
        <v>204</v>
      </c>
      <c r="C349" s="14" t="s">
        <v>206</v>
      </c>
      <c r="D349" t="s">
        <v>456</v>
      </c>
      <c r="E349" t="s">
        <v>474</v>
      </c>
      <c r="F349" s="20">
        <v>2033</v>
      </c>
      <c r="G349" s="20">
        <v>57</v>
      </c>
      <c r="H349" s="11">
        <v>12462.404996495299</v>
      </c>
      <c r="I349" s="10">
        <v>3508237.78143674</v>
      </c>
      <c r="J349" s="33">
        <f t="shared" si="20"/>
        <v>3.5523262027557126E-3</v>
      </c>
      <c r="K349" s="33">
        <f t="shared" si="21"/>
        <v>3.546024156546812E-3</v>
      </c>
      <c r="L349" s="33">
        <f t="shared" si="22"/>
        <v>0.96759317734615757</v>
      </c>
      <c r="M349" s="33">
        <f t="shared" si="23"/>
        <v>0.96416206856557818</v>
      </c>
    </row>
    <row r="350" spans="1:13" ht="27.6">
      <c r="A350" t="s">
        <v>164</v>
      </c>
      <c r="B350" t="s">
        <v>204</v>
      </c>
      <c r="C350" s="14" t="s">
        <v>206</v>
      </c>
      <c r="D350" t="s">
        <v>456</v>
      </c>
      <c r="E350" t="s">
        <v>474</v>
      </c>
      <c r="F350" s="20">
        <v>2033</v>
      </c>
      <c r="G350" s="20">
        <v>58</v>
      </c>
      <c r="H350" s="11">
        <v>13287.179837310199</v>
      </c>
      <c r="I350" s="10">
        <v>3411959.8836275502</v>
      </c>
      <c r="J350" s="33">
        <f t="shared" si="20"/>
        <v>3.894295446165518E-3</v>
      </c>
      <c r="K350" s="33">
        <f t="shared" si="21"/>
        <v>3.8867225112592108E-3</v>
      </c>
      <c r="L350" s="33">
        <f t="shared" si="22"/>
        <v>0.96416206856557818</v>
      </c>
      <c r="M350" s="33">
        <f t="shared" si="23"/>
        <v>0.96041463814918215</v>
      </c>
    </row>
    <row r="351" spans="1:13" ht="27.6">
      <c r="A351" t="s">
        <v>164</v>
      </c>
      <c r="B351" t="s">
        <v>204</v>
      </c>
      <c r="C351" s="14" t="s">
        <v>206</v>
      </c>
      <c r="D351" t="s">
        <v>456</v>
      </c>
      <c r="E351" t="s">
        <v>474</v>
      </c>
      <c r="F351" s="20">
        <v>2033</v>
      </c>
      <c r="G351" s="20">
        <v>59</v>
      </c>
      <c r="H351" s="11">
        <v>13626.708990450599</v>
      </c>
      <c r="I351" s="10">
        <v>3329613.8142238101</v>
      </c>
      <c r="J351" s="33">
        <f t="shared" si="20"/>
        <v>4.0925794253491281E-3</v>
      </c>
      <c r="K351" s="33">
        <f t="shared" si="21"/>
        <v>4.0842162350694933E-3</v>
      </c>
      <c r="L351" s="33">
        <f t="shared" si="22"/>
        <v>0.96041463814918215</v>
      </c>
      <c r="M351" s="33">
        <f t="shared" si="23"/>
        <v>0.95649209709165484</v>
      </c>
    </row>
    <row r="352" spans="1:13" ht="27.6">
      <c r="A352" t="s">
        <v>164</v>
      </c>
      <c r="B352" t="s">
        <v>204</v>
      </c>
      <c r="C352" s="14" t="s">
        <v>206</v>
      </c>
      <c r="D352" t="s">
        <v>456</v>
      </c>
      <c r="E352" t="s">
        <v>474</v>
      </c>
      <c r="F352" s="20">
        <v>2033</v>
      </c>
      <c r="G352" s="20">
        <v>60</v>
      </c>
      <c r="H352" s="11">
        <v>14202.5940508598</v>
      </c>
      <c r="I352" s="10">
        <v>3247142.2739794198</v>
      </c>
      <c r="J352" s="33">
        <f t="shared" si="20"/>
        <v>4.3738748882888694E-3</v>
      </c>
      <c r="K352" s="33">
        <f t="shared" si="21"/>
        <v>4.3643234282243482E-3</v>
      </c>
      <c r="L352" s="33">
        <f t="shared" si="22"/>
        <v>0.95649209709165484</v>
      </c>
      <c r="M352" s="33">
        <f t="shared" si="23"/>
        <v>0.95231765622340625</v>
      </c>
    </row>
    <row r="353" spans="1:13" ht="27.6">
      <c r="A353" t="s">
        <v>164</v>
      </c>
      <c r="B353" t="s">
        <v>204</v>
      </c>
      <c r="C353" s="14" t="s">
        <v>206</v>
      </c>
      <c r="D353" t="s">
        <v>456</v>
      </c>
      <c r="E353" t="s">
        <v>474</v>
      </c>
      <c r="F353" s="20">
        <v>2033</v>
      </c>
      <c r="G353" s="20">
        <v>61</v>
      </c>
      <c r="H353" s="11">
        <v>15004.1613028553</v>
      </c>
      <c r="I353" s="10">
        <v>3144215.4797454001</v>
      </c>
      <c r="J353" s="33">
        <f t="shared" si="20"/>
        <v>4.7719888791051459E-3</v>
      </c>
      <c r="K353" s="33">
        <f t="shared" si="21"/>
        <v>4.7606210297793661E-3</v>
      </c>
      <c r="L353" s="33">
        <f t="shared" si="22"/>
        <v>0.95231765622340625</v>
      </c>
      <c r="M353" s="33">
        <f t="shared" si="23"/>
        <v>0.94778403276215895</v>
      </c>
    </row>
    <row r="354" spans="1:13" ht="27.6">
      <c r="A354" t="s">
        <v>164</v>
      </c>
      <c r="B354" t="s">
        <v>204</v>
      </c>
      <c r="C354" s="14" t="s">
        <v>206</v>
      </c>
      <c r="D354" t="s">
        <v>456</v>
      </c>
      <c r="E354" t="s">
        <v>474</v>
      </c>
      <c r="F354" s="20">
        <v>2033</v>
      </c>
      <c r="G354" s="20">
        <v>62</v>
      </c>
      <c r="H354" s="11">
        <v>15687.2030365271</v>
      </c>
      <c r="I354" s="10">
        <v>3051332.27402825</v>
      </c>
      <c r="J354" s="33">
        <f t="shared" si="20"/>
        <v>5.1410995682280988E-3</v>
      </c>
      <c r="K354" s="33">
        <f t="shared" si="21"/>
        <v>5.1279067340835871E-3</v>
      </c>
      <c r="L354" s="33">
        <f t="shared" si="22"/>
        <v>0.94778403276215895</v>
      </c>
      <c r="M354" s="33">
        <f t="shared" si="23"/>
        <v>0.94292388463810095</v>
      </c>
    </row>
    <row r="355" spans="1:13" ht="27.6">
      <c r="A355" t="s">
        <v>164</v>
      </c>
      <c r="B355" t="s">
        <v>204</v>
      </c>
      <c r="C355" s="14" t="s">
        <v>206</v>
      </c>
      <c r="D355" t="s">
        <v>456</v>
      </c>
      <c r="E355" t="s">
        <v>474</v>
      </c>
      <c r="F355" s="20">
        <v>2033</v>
      </c>
      <c r="G355" s="20">
        <v>63</v>
      </c>
      <c r="H355" s="11">
        <v>16385.115415984499</v>
      </c>
      <c r="I355" s="10">
        <v>2956023.4872494498</v>
      </c>
      <c r="J355" s="33">
        <f t="shared" si="20"/>
        <v>5.5429584665549073E-3</v>
      </c>
      <c r="K355" s="33">
        <f t="shared" si="21"/>
        <v>5.5276246169863041E-3</v>
      </c>
      <c r="L355" s="33">
        <f t="shared" si="22"/>
        <v>0.94292388463810095</v>
      </c>
      <c r="M355" s="33">
        <f t="shared" si="23"/>
        <v>0.93771175536143103</v>
      </c>
    </row>
    <row r="356" spans="1:13" ht="27.6">
      <c r="A356" t="s">
        <v>164</v>
      </c>
      <c r="B356" t="s">
        <v>204</v>
      </c>
      <c r="C356" s="14" t="s">
        <v>206</v>
      </c>
      <c r="D356" t="s">
        <v>456</v>
      </c>
      <c r="E356" t="s">
        <v>474</v>
      </c>
      <c r="F356" s="20">
        <v>2033</v>
      </c>
      <c r="G356" s="20">
        <v>64</v>
      </c>
      <c r="H356" s="11">
        <v>17367.7976922446</v>
      </c>
      <c r="I356" s="10">
        <v>2845265.9968229202</v>
      </c>
      <c r="J356" s="33">
        <f t="shared" si="20"/>
        <v>6.104103346273362E-3</v>
      </c>
      <c r="K356" s="33">
        <f t="shared" si="21"/>
        <v>6.0855111562273523E-3</v>
      </c>
      <c r="L356" s="33">
        <f t="shared" si="22"/>
        <v>0.93771175536143103</v>
      </c>
      <c r="M356" s="33">
        <f t="shared" si="23"/>
        <v>0.93200530001285353</v>
      </c>
    </row>
    <row r="357" spans="1:13" ht="27.6">
      <c r="A357" t="s">
        <v>164</v>
      </c>
      <c r="B357" t="s">
        <v>204</v>
      </c>
      <c r="C357" s="14" t="s">
        <v>206</v>
      </c>
      <c r="D357" t="s">
        <v>456</v>
      </c>
      <c r="E357" t="s">
        <v>474</v>
      </c>
      <c r="F357" s="20">
        <v>2033</v>
      </c>
      <c r="G357" s="20">
        <v>65</v>
      </c>
      <c r="H357" s="11">
        <v>18520.9118551469</v>
      </c>
      <c r="I357" s="10">
        <v>2726323.2007548702</v>
      </c>
      <c r="J357" s="33">
        <f t="shared" si="20"/>
        <v>6.7933661900462829E-3</v>
      </c>
      <c r="K357" s="33">
        <f t="shared" si="21"/>
        <v>6.7703434414380093E-3</v>
      </c>
      <c r="L357" s="33">
        <f t="shared" si="22"/>
        <v>0.93200530001285353</v>
      </c>
      <c r="M357" s="33">
        <f t="shared" si="23"/>
        <v>0.92569530404252609</v>
      </c>
    </row>
    <row r="358" spans="1:13" ht="27.6">
      <c r="A358" t="s">
        <v>164</v>
      </c>
      <c r="B358" t="s">
        <v>204</v>
      </c>
      <c r="C358" s="14" t="s">
        <v>206</v>
      </c>
      <c r="D358" t="s">
        <v>456</v>
      </c>
      <c r="E358" t="s">
        <v>474</v>
      </c>
      <c r="F358" s="20">
        <v>2033</v>
      </c>
      <c r="G358" s="20">
        <v>66</v>
      </c>
      <c r="H358" s="11">
        <v>19181.825193631401</v>
      </c>
      <c r="I358" s="10">
        <v>2608678.1452374398</v>
      </c>
      <c r="J358" s="33">
        <f t="shared" si="20"/>
        <v>7.3530823373710932E-3</v>
      </c>
      <c r="K358" s="33">
        <f t="shared" si="21"/>
        <v>7.3261145666697614E-3</v>
      </c>
      <c r="L358" s="33">
        <f t="shared" si="22"/>
        <v>0.92569530404252609</v>
      </c>
      <c r="M358" s="33">
        <f t="shared" si="23"/>
        <v>0.9189135541912824</v>
      </c>
    </row>
    <row r="359" spans="1:13" ht="27.6">
      <c r="A359" t="s">
        <v>164</v>
      </c>
      <c r="B359" t="s">
        <v>204</v>
      </c>
      <c r="C359" s="14" t="s">
        <v>206</v>
      </c>
      <c r="D359" t="s">
        <v>456</v>
      </c>
      <c r="E359" t="s">
        <v>474</v>
      </c>
      <c r="F359" s="20">
        <v>2033</v>
      </c>
      <c r="G359" s="20">
        <v>67</v>
      </c>
      <c r="H359" s="11">
        <v>20138.843785781901</v>
      </c>
      <c r="I359" s="10">
        <v>2478388.7938453802</v>
      </c>
      <c r="J359" s="33">
        <f t="shared" si="20"/>
        <v>8.1257806829150413E-3</v>
      </c>
      <c r="K359" s="33">
        <f t="shared" si="21"/>
        <v>8.0928557676306356E-3</v>
      </c>
      <c r="L359" s="33">
        <f t="shared" si="22"/>
        <v>0.9189135541912824</v>
      </c>
      <c r="M359" s="33">
        <f t="shared" si="23"/>
        <v>0.91147691933429154</v>
      </c>
    </row>
    <row r="360" spans="1:13" ht="27.6">
      <c r="A360" t="s">
        <v>164</v>
      </c>
      <c r="B360" t="s">
        <v>204</v>
      </c>
      <c r="C360" s="14" t="s">
        <v>206</v>
      </c>
      <c r="D360" t="s">
        <v>456</v>
      </c>
      <c r="E360" t="s">
        <v>474</v>
      </c>
      <c r="F360" s="20">
        <v>2033</v>
      </c>
      <c r="G360" s="20">
        <v>68</v>
      </c>
      <c r="H360" s="11">
        <v>20839.9181391436</v>
      </c>
      <c r="I360" s="10">
        <v>2337000.98205302</v>
      </c>
      <c r="J360" s="33">
        <f t="shared" si="20"/>
        <v>8.9173767145087155E-3</v>
      </c>
      <c r="K360" s="33">
        <f t="shared" si="21"/>
        <v>8.8777348321527061E-3</v>
      </c>
      <c r="L360" s="33">
        <f t="shared" si="22"/>
        <v>0.91147691933429154</v>
      </c>
      <c r="M360" s="33">
        <f t="shared" si="23"/>
        <v>0.90338506893881421</v>
      </c>
    </row>
    <row r="361" spans="1:13" ht="27.6">
      <c r="A361" t="s">
        <v>164</v>
      </c>
      <c r="B361" t="s">
        <v>204</v>
      </c>
      <c r="C361" s="14" t="s">
        <v>206</v>
      </c>
      <c r="D361" t="s">
        <v>456</v>
      </c>
      <c r="E361" t="s">
        <v>474</v>
      </c>
      <c r="F361" s="20">
        <v>2033</v>
      </c>
      <c r="G361" s="20">
        <v>69</v>
      </c>
      <c r="H361" s="11">
        <v>20812.175006760099</v>
      </c>
      <c r="I361" s="10">
        <v>2197064.4926757598</v>
      </c>
      <c r="J361" s="33">
        <f t="shared" si="20"/>
        <v>9.4727192015257485E-3</v>
      </c>
      <c r="K361" s="33">
        <f t="shared" si="21"/>
        <v>9.4279943304479419E-3</v>
      </c>
      <c r="L361" s="33">
        <f t="shared" si="22"/>
        <v>0.90338506893881421</v>
      </c>
      <c r="M361" s="33">
        <f t="shared" si="23"/>
        <v>0.89486795963064769</v>
      </c>
    </row>
    <row r="362" spans="1:13" ht="27.6">
      <c r="A362" t="s">
        <v>164</v>
      </c>
      <c r="B362" t="s">
        <v>204</v>
      </c>
      <c r="C362" s="14" t="s">
        <v>206</v>
      </c>
      <c r="D362" t="s">
        <v>456</v>
      </c>
      <c r="E362" t="s">
        <v>474</v>
      </c>
      <c r="F362" s="20">
        <v>2034</v>
      </c>
      <c r="G362" s="20">
        <v>30</v>
      </c>
      <c r="H362" s="11">
        <v>691.21386990845895</v>
      </c>
      <c r="I362" s="10">
        <v>4392378.04215449</v>
      </c>
      <c r="J362" s="33">
        <f t="shared" si="20"/>
        <v>1.573666618116081E-4</v>
      </c>
      <c r="K362" s="33">
        <f t="shared" si="21"/>
        <v>1.5735428032792598E-4</v>
      </c>
      <c r="L362" s="33">
        <f t="shared" si="22"/>
        <v>1</v>
      </c>
      <c r="M362" s="33">
        <f t="shared" si="23"/>
        <v>0.99984264571967207</v>
      </c>
    </row>
    <row r="363" spans="1:13" ht="27.6">
      <c r="A363" t="s">
        <v>164</v>
      </c>
      <c r="B363" t="s">
        <v>204</v>
      </c>
      <c r="C363" s="14" t="s">
        <v>206</v>
      </c>
      <c r="D363" t="s">
        <v>456</v>
      </c>
      <c r="E363" t="s">
        <v>474</v>
      </c>
      <c r="F363" s="20">
        <v>2034</v>
      </c>
      <c r="G363" s="20">
        <v>31</v>
      </c>
      <c r="H363" s="11">
        <v>1026.61611448601</v>
      </c>
      <c r="I363" s="10">
        <v>4350303.6647084597</v>
      </c>
      <c r="J363" s="33">
        <f t="shared" si="20"/>
        <v>2.3598723068790872E-4</v>
      </c>
      <c r="K363" s="33">
        <f t="shared" si="21"/>
        <v>2.3595938789156001E-4</v>
      </c>
      <c r="L363" s="33">
        <f t="shared" si="22"/>
        <v>0.99984264571967207</v>
      </c>
      <c r="M363" s="33">
        <f t="shared" si="23"/>
        <v>0.99960672346100021</v>
      </c>
    </row>
    <row r="364" spans="1:13" ht="27.6">
      <c r="A364" t="s">
        <v>164</v>
      </c>
      <c r="B364" t="s">
        <v>204</v>
      </c>
      <c r="C364" s="14" t="s">
        <v>206</v>
      </c>
      <c r="D364" t="s">
        <v>456</v>
      </c>
      <c r="E364" t="s">
        <v>474</v>
      </c>
      <c r="F364" s="20">
        <v>2034</v>
      </c>
      <c r="G364" s="20">
        <v>32</v>
      </c>
      <c r="H364" s="11">
        <v>1093.72461990386</v>
      </c>
      <c r="I364" s="10">
        <v>4331347.5041309204</v>
      </c>
      <c r="J364" s="33">
        <f t="shared" si="20"/>
        <v>2.5251370823069403E-4</v>
      </c>
      <c r="K364" s="33">
        <f t="shared" si="21"/>
        <v>2.5248182932757768E-4</v>
      </c>
      <c r="L364" s="33">
        <f t="shared" si="22"/>
        <v>0.99960672346100021</v>
      </c>
      <c r="M364" s="33">
        <f t="shared" si="23"/>
        <v>0.9993543409268526</v>
      </c>
    </row>
    <row r="365" spans="1:13" ht="27.6">
      <c r="A365" t="s">
        <v>164</v>
      </c>
      <c r="B365" t="s">
        <v>204</v>
      </c>
      <c r="C365" s="14" t="s">
        <v>206</v>
      </c>
      <c r="D365" t="s">
        <v>456</v>
      </c>
      <c r="E365" t="s">
        <v>474</v>
      </c>
      <c r="F365" s="20">
        <v>2034</v>
      </c>
      <c r="G365" s="20">
        <v>33</v>
      </c>
      <c r="H365" s="11">
        <v>1174.5700708950901</v>
      </c>
      <c r="I365" s="10">
        <v>4312515.0822909996</v>
      </c>
      <c r="J365" s="33">
        <f t="shared" si="20"/>
        <v>2.7236312186324142E-4</v>
      </c>
      <c r="K365" s="33">
        <f t="shared" si="21"/>
        <v>2.7232603439530934E-4</v>
      </c>
      <c r="L365" s="33">
        <f t="shared" si="22"/>
        <v>0.9993543409268526</v>
      </c>
      <c r="M365" s="33">
        <f t="shared" si="23"/>
        <v>0.99908219072223226</v>
      </c>
    </row>
    <row r="366" spans="1:13" ht="27.6">
      <c r="A366" t="s">
        <v>164</v>
      </c>
      <c r="B366" t="s">
        <v>204</v>
      </c>
      <c r="C366" s="14" t="s">
        <v>206</v>
      </c>
      <c r="D366" t="s">
        <v>456</v>
      </c>
      <c r="E366" t="s">
        <v>474</v>
      </c>
      <c r="F366" s="20">
        <v>2034</v>
      </c>
      <c r="G366" s="20">
        <v>34</v>
      </c>
      <c r="H366" s="11">
        <v>1264.1210586836501</v>
      </c>
      <c r="I366" s="10">
        <v>4313384.7645323202</v>
      </c>
      <c r="J366" s="33">
        <f t="shared" si="20"/>
        <v>2.9306939391962931E-4</v>
      </c>
      <c r="K366" s="33">
        <f t="shared" si="21"/>
        <v>2.9302645327977661E-4</v>
      </c>
      <c r="L366" s="33">
        <f t="shared" si="22"/>
        <v>0.99908219072223226</v>
      </c>
      <c r="M366" s="33">
        <f t="shared" si="23"/>
        <v>0.99878943321134994</v>
      </c>
    </row>
    <row r="367" spans="1:13" ht="27.6">
      <c r="A367" t="s">
        <v>164</v>
      </c>
      <c r="B367" t="s">
        <v>204</v>
      </c>
      <c r="C367" s="14" t="s">
        <v>206</v>
      </c>
      <c r="D367" t="s">
        <v>456</v>
      </c>
      <c r="E367" t="s">
        <v>474</v>
      </c>
      <c r="F367" s="20">
        <v>2034</v>
      </c>
      <c r="G367" s="20">
        <v>35</v>
      </c>
      <c r="H367" s="11">
        <v>1395.5167367373101</v>
      </c>
      <c r="I367" s="10">
        <v>4353001.3281228496</v>
      </c>
      <c r="J367" s="33">
        <f t="shared" si="20"/>
        <v>3.2058725268965186E-4</v>
      </c>
      <c r="K367" s="33">
        <f t="shared" si="21"/>
        <v>3.205358700874017E-4</v>
      </c>
      <c r="L367" s="33">
        <f t="shared" si="22"/>
        <v>0.99878943321134994</v>
      </c>
      <c r="M367" s="33">
        <f t="shared" si="23"/>
        <v>0.99846928537134139</v>
      </c>
    </row>
    <row r="368" spans="1:13" ht="27.6">
      <c r="A368" t="s">
        <v>164</v>
      </c>
      <c r="B368" t="s">
        <v>204</v>
      </c>
      <c r="C368" s="14" t="s">
        <v>206</v>
      </c>
      <c r="D368" t="s">
        <v>456</v>
      </c>
      <c r="E368" t="s">
        <v>474</v>
      </c>
      <c r="F368" s="20">
        <v>2034</v>
      </c>
      <c r="G368" s="20">
        <v>36</v>
      </c>
      <c r="H368" s="11">
        <v>1830.9330719749701</v>
      </c>
      <c r="I368" s="10">
        <v>4395117.5940083703</v>
      </c>
      <c r="J368" s="33">
        <f t="shared" si="20"/>
        <v>4.165834093884049E-4</v>
      </c>
      <c r="K368" s="33">
        <f t="shared" si="21"/>
        <v>4.1649665056775476E-4</v>
      </c>
      <c r="L368" s="33">
        <f t="shared" si="22"/>
        <v>0.99846928537134139</v>
      </c>
      <c r="M368" s="33">
        <f t="shared" si="23"/>
        <v>0.99805342625828941</v>
      </c>
    </row>
    <row r="369" spans="1:13" ht="27.6">
      <c r="A369" t="s">
        <v>164</v>
      </c>
      <c r="B369" t="s">
        <v>204</v>
      </c>
      <c r="C369" s="14" t="s">
        <v>206</v>
      </c>
      <c r="D369" t="s">
        <v>456</v>
      </c>
      <c r="E369" t="s">
        <v>474</v>
      </c>
      <c r="F369" s="20">
        <v>2034</v>
      </c>
      <c r="G369" s="20">
        <v>37</v>
      </c>
      <c r="H369" s="11">
        <v>1987.51907295406</v>
      </c>
      <c r="I369" s="10">
        <v>4391078.1917128898</v>
      </c>
      <c r="J369" s="33">
        <f t="shared" si="20"/>
        <v>4.5262666392619177E-4</v>
      </c>
      <c r="K369" s="33">
        <f t="shared" si="21"/>
        <v>4.5252424393105173E-4</v>
      </c>
      <c r="L369" s="33">
        <f t="shared" si="22"/>
        <v>0.99805342625828941</v>
      </c>
      <c r="M369" s="33">
        <f t="shared" si="23"/>
        <v>0.99760178288616908</v>
      </c>
    </row>
    <row r="370" spans="1:13" ht="27.6">
      <c r="A370" t="s">
        <v>164</v>
      </c>
      <c r="B370" t="s">
        <v>204</v>
      </c>
      <c r="C370" s="14" t="s">
        <v>206</v>
      </c>
      <c r="D370" t="s">
        <v>456</v>
      </c>
      <c r="E370" t="s">
        <v>474</v>
      </c>
      <c r="F370" s="20">
        <v>2034</v>
      </c>
      <c r="G370" s="20">
        <v>38</v>
      </c>
      <c r="H370" s="11">
        <v>2129.0170222716501</v>
      </c>
      <c r="I370" s="10">
        <v>4328050.1996703902</v>
      </c>
      <c r="J370" s="33">
        <f t="shared" si="20"/>
        <v>4.9191135131329783E-4</v>
      </c>
      <c r="K370" s="33">
        <f t="shared" si="21"/>
        <v>4.9179038276059295E-4</v>
      </c>
      <c r="L370" s="33">
        <f t="shared" si="22"/>
        <v>0.99760178288616908</v>
      </c>
      <c r="M370" s="33">
        <f t="shared" si="23"/>
        <v>0.99711117192352083</v>
      </c>
    </row>
    <row r="371" spans="1:13" ht="27.6">
      <c r="A371" t="s">
        <v>164</v>
      </c>
      <c r="B371" t="s">
        <v>204</v>
      </c>
      <c r="C371" s="14" t="s">
        <v>206</v>
      </c>
      <c r="D371" t="s">
        <v>456</v>
      </c>
      <c r="E371" t="s">
        <v>474</v>
      </c>
      <c r="F371" s="20">
        <v>2034</v>
      </c>
      <c r="G371" s="20">
        <v>39</v>
      </c>
      <c r="H371" s="11">
        <v>2201.8896444678398</v>
      </c>
      <c r="I371" s="10">
        <v>4262849.8587150499</v>
      </c>
      <c r="J371" s="33">
        <f t="shared" si="20"/>
        <v>5.1652995471239871E-4</v>
      </c>
      <c r="K371" s="33">
        <f t="shared" si="21"/>
        <v>5.1639657608104628E-4</v>
      </c>
      <c r="L371" s="33">
        <f t="shared" si="22"/>
        <v>0.99711117192352083</v>
      </c>
      <c r="M371" s="33">
        <f t="shared" si="23"/>
        <v>0.99659626712836735</v>
      </c>
    </row>
    <row r="372" spans="1:13" ht="27.6">
      <c r="A372" t="s">
        <v>164</v>
      </c>
      <c r="B372" t="s">
        <v>204</v>
      </c>
      <c r="C372" s="14" t="s">
        <v>206</v>
      </c>
      <c r="D372" t="s">
        <v>456</v>
      </c>
      <c r="E372" t="s">
        <v>474</v>
      </c>
      <c r="F372" s="20">
        <v>2034</v>
      </c>
      <c r="G372" s="20">
        <v>40</v>
      </c>
      <c r="H372" s="11">
        <v>2346.6815928138799</v>
      </c>
      <c r="I372" s="10">
        <v>4207003.8162259897</v>
      </c>
      <c r="J372" s="33">
        <f t="shared" si="20"/>
        <v>5.5780353318505812E-4</v>
      </c>
      <c r="K372" s="33">
        <f t="shared" si="21"/>
        <v>5.5764798971646989E-4</v>
      </c>
      <c r="L372" s="33">
        <f t="shared" si="22"/>
        <v>0.99659626712836735</v>
      </c>
      <c r="M372" s="33">
        <f t="shared" si="23"/>
        <v>0.99604051722344433</v>
      </c>
    </row>
    <row r="373" spans="1:13" ht="27.6">
      <c r="A373" t="s">
        <v>164</v>
      </c>
      <c r="B373" t="s">
        <v>204</v>
      </c>
      <c r="C373" s="14" t="s">
        <v>206</v>
      </c>
      <c r="D373" t="s">
        <v>456</v>
      </c>
      <c r="E373" t="s">
        <v>474</v>
      </c>
      <c r="F373" s="20">
        <v>2034</v>
      </c>
      <c r="G373" s="20">
        <v>41</v>
      </c>
      <c r="H373" s="11">
        <v>3019.2656947309401</v>
      </c>
      <c r="I373" s="10">
        <v>4153490.46542471</v>
      </c>
      <c r="J373" s="33">
        <f t="shared" si="20"/>
        <v>7.2692250526743625E-4</v>
      </c>
      <c r="K373" s="33">
        <f t="shared" si="21"/>
        <v>7.2665836111107662E-4</v>
      </c>
      <c r="L373" s="33">
        <f t="shared" si="22"/>
        <v>0.99604051722344433</v>
      </c>
      <c r="M373" s="33">
        <f t="shared" si="23"/>
        <v>0.99531673605359849</v>
      </c>
    </row>
    <row r="374" spans="1:13" ht="27.6">
      <c r="A374" t="s">
        <v>164</v>
      </c>
      <c r="B374" t="s">
        <v>204</v>
      </c>
      <c r="C374" s="14" t="s">
        <v>206</v>
      </c>
      <c r="D374" t="s">
        <v>456</v>
      </c>
      <c r="E374" t="s">
        <v>474</v>
      </c>
      <c r="F374" s="20">
        <v>2034</v>
      </c>
      <c r="G374" s="20">
        <v>42</v>
      </c>
      <c r="H374" s="11">
        <v>3307.4476195913398</v>
      </c>
      <c r="I374" s="10">
        <v>4134694.64952078</v>
      </c>
      <c r="J374" s="33">
        <f t="shared" si="20"/>
        <v>7.9992548421312809E-4</v>
      </c>
      <c r="K374" s="33">
        <f t="shared" si="21"/>
        <v>7.9960562911540745E-4</v>
      </c>
      <c r="L374" s="33">
        <f t="shared" si="22"/>
        <v>0.99531673605359849</v>
      </c>
      <c r="M374" s="33">
        <f t="shared" si="23"/>
        <v>0.99452087518869725</v>
      </c>
    </row>
    <row r="375" spans="1:13" ht="27.6">
      <c r="A375" t="s">
        <v>164</v>
      </c>
      <c r="B375" t="s">
        <v>204</v>
      </c>
      <c r="C375" s="14" t="s">
        <v>206</v>
      </c>
      <c r="D375" t="s">
        <v>456</v>
      </c>
      <c r="E375" t="s">
        <v>474</v>
      </c>
      <c r="F375" s="20">
        <v>2034</v>
      </c>
      <c r="G375" s="20">
        <v>43</v>
      </c>
      <c r="H375" s="11">
        <v>3663.7258220388198</v>
      </c>
      <c r="I375" s="10">
        <v>4109866.7253930299</v>
      </c>
      <c r="J375" s="33">
        <f t="shared" si="20"/>
        <v>8.9144638180170056E-4</v>
      </c>
      <c r="K375" s="33">
        <f t="shared" si="21"/>
        <v>8.9104916151816482E-4</v>
      </c>
      <c r="L375" s="33">
        <f t="shared" si="22"/>
        <v>0.99452087518869725</v>
      </c>
      <c r="M375" s="33">
        <f t="shared" si="23"/>
        <v>0.99363470819674804</v>
      </c>
    </row>
    <row r="376" spans="1:13" ht="27.6">
      <c r="A376" t="s">
        <v>164</v>
      </c>
      <c r="B376" t="s">
        <v>204</v>
      </c>
      <c r="C376" s="14" t="s">
        <v>206</v>
      </c>
      <c r="D376" t="s">
        <v>456</v>
      </c>
      <c r="E376" t="s">
        <v>474</v>
      </c>
      <c r="F376" s="20">
        <v>2034</v>
      </c>
      <c r="G376" s="20">
        <v>44</v>
      </c>
      <c r="H376" s="11">
        <v>3837.5337107045598</v>
      </c>
      <c r="I376" s="10">
        <v>4088137.0650466699</v>
      </c>
      <c r="J376" s="33">
        <f t="shared" si="20"/>
        <v>9.3869986491285876E-4</v>
      </c>
      <c r="K376" s="33">
        <f t="shared" si="21"/>
        <v>9.3825942401937201E-4</v>
      </c>
      <c r="L376" s="33">
        <f t="shared" si="22"/>
        <v>0.99363470819674804</v>
      </c>
      <c r="M376" s="33">
        <f t="shared" si="23"/>
        <v>0.99270242106774975</v>
      </c>
    </row>
    <row r="377" spans="1:13" ht="27.6">
      <c r="A377" t="s">
        <v>164</v>
      </c>
      <c r="B377" t="s">
        <v>204</v>
      </c>
      <c r="C377" s="14" t="s">
        <v>206</v>
      </c>
      <c r="D377" t="s">
        <v>456</v>
      </c>
      <c r="E377" t="s">
        <v>474</v>
      </c>
      <c r="F377" s="20">
        <v>2034</v>
      </c>
      <c r="G377" s="20">
        <v>45</v>
      </c>
      <c r="H377" s="11">
        <v>4166.0752811627799</v>
      </c>
      <c r="I377" s="10">
        <v>4088921.6034287601</v>
      </c>
      <c r="J377" s="33">
        <f t="shared" si="20"/>
        <v>1.0188689550000966E-3</v>
      </c>
      <c r="K377" s="33">
        <f t="shared" si="21"/>
        <v>1.0183500842617654E-3</v>
      </c>
      <c r="L377" s="33">
        <f t="shared" si="22"/>
        <v>0.99270242106774975</v>
      </c>
      <c r="M377" s="33">
        <f t="shared" si="23"/>
        <v>0.9916915024736086</v>
      </c>
    </row>
    <row r="378" spans="1:13" ht="27.6">
      <c r="A378" t="s">
        <v>164</v>
      </c>
      <c r="B378" t="s">
        <v>204</v>
      </c>
      <c r="C378" s="14" t="s">
        <v>206</v>
      </c>
      <c r="D378" t="s">
        <v>456</v>
      </c>
      <c r="E378" t="s">
        <v>474</v>
      </c>
      <c r="F378" s="20">
        <v>2034</v>
      </c>
      <c r="G378" s="20">
        <v>46</v>
      </c>
      <c r="H378" s="11">
        <v>5249.0823013334002</v>
      </c>
      <c r="I378" s="10">
        <v>4043705.37022663</v>
      </c>
      <c r="J378" s="33">
        <f t="shared" si="20"/>
        <v>1.2980872295943794E-3</v>
      </c>
      <c r="K378" s="33">
        <f t="shared" si="21"/>
        <v>1.2972450788010237E-3</v>
      </c>
      <c r="L378" s="33">
        <f t="shared" si="22"/>
        <v>0.9916915024736086</v>
      </c>
      <c r="M378" s="33">
        <f t="shared" si="23"/>
        <v>0.99040503555233594</v>
      </c>
    </row>
    <row r="379" spans="1:13" ht="27.6">
      <c r="A379" t="s">
        <v>164</v>
      </c>
      <c r="B379" t="s">
        <v>204</v>
      </c>
      <c r="C379" s="14" t="s">
        <v>206</v>
      </c>
      <c r="D379" t="s">
        <v>456</v>
      </c>
      <c r="E379" t="s">
        <v>474</v>
      </c>
      <c r="F379" s="20">
        <v>2034</v>
      </c>
      <c r="G379" s="20">
        <v>47</v>
      </c>
      <c r="H379" s="11">
        <v>5773.7455993203503</v>
      </c>
      <c r="I379" s="10">
        <v>3989745.00304705</v>
      </c>
      <c r="J379" s="33">
        <f t="shared" si="20"/>
        <v>1.447146520619945E-3</v>
      </c>
      <c r="K379" s="33">
        <f t="shared" si="21"/>
        <v>1.4460999090215587E-3</v>
      </c>
      <c r="L379" s="33">
        <f t="shared" si="22"/>
        <v>0.99040503555233594</v>
      </c>
      <c r="M379" s="33">
        <f t="shared" si="23"/>
        <v>0.98897281092052924</v>
      </c>
    </row>
    <row r="380" spans="1:13" ht="27.6">
      <c r="A380" t="s">
        <v>164</v>
      </c>
      <c r="B380" t="s">
        <v>204</v>
      </c>
      <c r="C380" s="14" t="s">
        <v>206</v>
      </c>
      <c r="D380" t="s">
        <v>456</v>
      </c>
      <c r="E380" t="s">
        <v>474</v>
      </c>
      <c r="F380" s="20">
        <v>2034</v>
      </c>
      <c r="G380" s="20">
        <v>48</v>
      </c>
      <c r="H380" s="11">
        <v>6469.4388564430601</v>
      </c>
      <c r="I380" s="10">
        <v>3996179.4540828401</v>
      </c>
      <c r="J380" s="33">
        <f t="shared" si="20"/>
        <v>1.6189059902786212E-3</v>
      </c>
      <c r="K380" s="33">
        <f t="shared" si="21"/>
        <v>1.6175962688432799E-3</v>
      </c>
      <c r="L380" s="33">
        <f t="shared" si="22"/>
        <v>0.98897281092052924</v>
      </c>
      <c r="M380" s="33">
        <f t="shared" si="23"/>
        <v>0.98737305219159677</v>
      </c>
    </row>
    <row r="381" spans="1:13" ht="27.6">
      <c r="A381" t="s">
        <v>164</v>
      </c>
      <c r="B381" t="s">
        <v>204</v>
      </c>
      <c r="C381" s="14" t="s">
        <v>206</v>
      </c>
      <c r="D381" t="s">
        <v>456</v>
      </c>
      <c r="E381" t="s">
        <v>474</v>
      </c>
      <c r="F381" s="20">
        <v>2034</v>
      </c>
      <c r="G381" s="20">
        <v>49</v>
      </c>
      <c r="H381" s="11">
        <v>7142.29384242381</v>
      </c>
      <c r="I381" s="10">
        <v>4057720.5238869502</v>
      </c>
      <c r="J381" s="33">
        <f t="shared" si="20"/>
        <v>1.7601739204015218E-3</v>
      </c>
      <c r="K381" s="33">
        <f t="shared" si="21"/>
        <v>1.7586257227854007E-3</v>
      </c>
      <c r="L381" s="33">
        <f t="shared" si="22"/>
        <v>0.98737305219159677</v>
      </c>
      <c r="M381" s="33">
        <f t="shared" si="23"/>
        <v>0.98563663254402745</v>
      </c>
    </row>
    <row r="382" spans="1:13" ht="27.6">
      <c r="A382" t="s">
        <v>164</v>
      </c>
      <c r="B382" t="s">
        <v>204</v>
      </c>
      <c r="C382" s="14" t="s">
        <v>206</v>
      </c>
      <c r="D382" t="s">
        <v>456</v>
      </c>
      <c r="E382" t="s">
        <v>474</v>
      </c>
      <c r="F382" s="20">
        <v>2034</v>
      </c>
      <c r="G382" s="20">
        <v>50</v>
      </c>
      <c r="H382" s="11">
        <v>7863.7157763147497</v>
      </c>
      <c r="I382" s="10">
        <v>4077435.78798853</v>
      </c>
      <c r="J382" s="33">
        <f t="shared" si="20"/>
        <v>1.9285934065424136E-3</v>
      </c>
      <c r="K382" s="33">
        <f t="shared" si="21"/>
        <v>1.9267348652607375E-3</v>
      </c>
      <c r="L382" s="33">
        <f t="shared" si="22"/>
        <v>0.98563663254402745</v>
      </c>
      <c r="M382" s="33">
        <f t="shared" si="23"/>
        <v>0.98373757207962664</v>
      </c>
    </row>
    <row r="383" spans="1:13" ht="27.6">
      <c r="A383" t="s">
        <v>164</v>
      </c>
      <c r="B383" t="s">
        <v>204</v>
      </c>
      <c r="C383" s="14" t="s">
        <v>206</v>
      </c>
      <c r="D383" t="s">
        <v>456</v>
      </c>
      <c r="E383" t="s">
        <v>474</v>
      </c>
      <c r="F383" s="20">
        <v>2034</v>
      </c>
      <c r="G383" s="20">
        <v>51</v>
      </c>
      <c r="H383" s="11">
        <v>8781.3148561747494</v>
      </c>
      <c r="I383" s="10">
        <v>4039170.5312698898</v>
      </c>
      <c r="J383" s="33">
        <f t="shared" si="20"/>
        <v>2.1740391469468262E-3</v>
      </c>
      <c r="K383" s="33">
        <f t="shared" si="21"/>
        <v>2.171677635490088E-3</v>
      </c>
      <c r="L383" s="33">
        <f t="shared" si="22"/>
        <v>0.98373757207962664</v>
      </c>
      <c r="M383" s="33">
        <f t="shared" si="23"/>
        <v>0.98160121119514998</v>
      </c>
    </row>
    <row r="384" spans="1:13" ht="27.6">
      <c r="A384" t="s">
        <v>164</v>
      </c>
      <c r="B384" t="s">
        <v>204</v>
      </c>
      <c r="C384" s="14" t="s">
        <v>206</v>
      </c>
      <c r="D384" t="s">
        <v>456</v>
      </c>
      <c r="E384" t="s">
        <v>474</v>
      </c>
      <c r="F384" s="20">
        <v>2034</v>
      </c>
      <c r="G384" s="20">
        <v>52</v>
      </c>
      <c r="H384" s="11">
        <v>9298.3860015473401</v>
      </c>
      <c r="I384" s="10">
        <v>3976549.6706664902</v>
      </c>
      <c r="J384" s="33">
        <f t="shared" si="20"/>
        <v>2.3383050060050885E-3</v>
      </c>
      <c r="K384" s="33">
        <f t="shared" si="21"/>
        <v>2.3355733004563062E-3</v>
      </c>
      <c r="L384" s="33">
        <f t="shared" si="22"/>
        <v>0.98160121119514998</v>
      </c>
      <c r="M384" s="33">
        <f t="shared" si="23"/>
        <v>0.97930860961458699</v>
      </c>
    </row>
    <row r="385" spans="1:13" ht="27.6">
      <c r="A385" t="s">
        <v>164</v>
      </c>
      <c r="B385" t="s">
        <v>204</v>
      </c>
      <c r="C385" s="14" t="s">
        <v>206</v>
      </c>
      <c r="D385" t="s">
        <v>456</v>
      </c>
      <c r="E385" t="s">
        <v>474</v>
      </c>
      <c r="F385" s="20">
        <v>2034</v>
      </c>
      <c r="G385" s="20">
        <v>53</v>
      </c>
      <c r="H385" s="11">
        <v>9775.6596997380802</v>
      </c>
      <c r="I385" s="10">
        <v>3906752.5094486601</v>
      </c>
      <c r="J385" s="33">
        <f t="shared" si="20"/>
        <v>2.5022469880278311E-3</v>
      </c>
      <c r="K385" s="33">
        <f t="shared" si="21"/>
        <v>2.4991189775954714E-3</v>
      </c>
      <c r="L385" s="33">
        <f t="shared" si="22"/>
        <v>0.97930860961458699</v>
      </c>
      <c r="M385" s="33">
        <f t="shared" si="23"/>
        <v>0.97686120088337658</v>
      </c>
    </row>
    <row r="386" spans="1:13" ht="27.6">
      <c r="A386" t="s">
        <v>164</v>
      </c>
      <c r="B386" t="s">
        <v>204</v>
      </c>
      <c r="C386" s="14" t="s">
        <v>206</v>
      </c>
      <c r="D386" t="s">
        <v>456</v>
      </c>
      <c r="E386" t="s">
        <v>474</v>
      </c>
      <c r="F386" s="20">
        <v>2034</v>
      </c>
      <c r="G386" s="20">
        <v>54</v>
      </c>
      <c r="H386" s="11">
        <v>10369.1143649188</v>
      </c>
      <c r="I386" s="10">
        <v>3841810.7660344201</v>
      </c>
      <c r="J386" s="33">
        <f t="shared" ref="J386:J449" si="24">IF(I386&gt;0,H386/I386,0)</f>
        <v>2.6990174676463749E-3</v>
      </c>
      <c r="K386" s="33">
        <f t="shared" ref="K386:K449" si="25">1-EXP(-J386)</f>
        <v>2.6953783947111232E-3</v>
      </c>
      <c r="L386" s="33">
        <f t="shared" ref="L386:L449" si="26">IF(G386=30,1,M385)</f>
        <v>0.97686120088337658</v>
      </c>
      <c r="M386" s="33">
        <f t="shared" ref="M386:M449" si="27">L386*(1-K386)</f>
        <v>0.97422819030788399</v>
      </c>
    </row>
    <row r="387" spans="1:13" ht="27.6">
      <c r="A387" t="s">
        <v>164</v>
      </c>
      <c r="B387" t="s">
        <v>204</v>
      </c>
      <c r="C387" s="14" t="s">
        <v>206</v>
      </c>
      <c r="D387" t="s">
        <v>456</v>
      </c>
      <c r="E387" t="s">
        <v>474</v>
      </c>
      <c r="F387" s="20">
        <v>2034</v>
      </c>
      <c r="G387" s="20">
        <v>55</v>
      </c>
      <c r="H387" s="11">
        <v>11023.169311818099</v>
      </c>
      <c r="I387" s="10">
        <v>3763091.6275285701</v>
      </c>
      <c r="J387" s="33">
        <f t="shared" si="24"/>
        <v>2.9292853862975489E-3</v>
      </c>
      <c r="K387" s="33">
        <f t="shared" si="25"/>
        <v>2.9249992160204075E-3</v>
      </c>
      <c r="L387" s="33">
        <f t="shared" si="26"/>
        <v>0.97422819030788399</v>
      </c>
      <c r="M387" s="33">
        <f t="shared" si="27"/>
        <v>0.97137857361500846</v>
      </c>
    </row>
    <row r="388" spans="1:13" ht="27.6">
      <c r="A388" t="s">
        <v>164</v>
      </c>
      <c r="B388" t="s">
        <v>204</v>
      </c>
      <c r="C388" s="14" t="s">
        <v>206</v>
      </c>
      <c r="D388" t="s">
        <v>456</v>
      </c>
      <c r="E388" t="s">
        <v>474</v>
      </c>
      <c r="F388" s="20">
        <v>2034</v>
      </c>
      <c r="G388" s="20">
        <v>56</v>
      </c>
      <c r="H388" s="11">
        <v>11697.6941170187</v>
      </c>
      <c r="I388" s="10">
        <v>3660245.55506129</v>
      </c>
      <c r="J388" s="33">
        <f t="shared" si="24"/>
        <v>3.1958768724801648E-3</v>
      </c>
      <c r="K388" s="33">
        <f t="shared" si="25"/>
        <v>3.1907754938944599E-3</v>
      </c>
      <c r="L388" s="33">
        <f t="shared" si="26"/>
        <v>0.97137857361500846</v>
      </c>
      <c r="M388" s="33">
        <f t="shared" si="27"/>
        <v>0.96827912266702354</v>
      </c>
    </row>
    <row r="389" spans="1:13" ht="27.6">
      <c r="A389" t="s">
        <v>164</v>
      </c>
      <c r="B389" t="s">
        <v>204</v>
      </c>
      <c r="C389" s="14" t="s">
        <v>206</v>
      </c>
      <c r="D389" t="s">
        <v>456</v>
      </c>
      <c r="E389" t="s">
        <v>474</v>
      </c>
      <c r="F389" s="20">
        <v>2034</v>
      </c>
      <c r="G389" s="20">
        <v>57</v>
      </c>
      <c r="H389" s="11">
        <v>12397.844350396201</v>
      </c>
      <c r="I389" s="10">
        <v>3561038.32832431</v>
      </c>
      <c r="J389" s="33">
        <f t="shared" si="24"/>
        <v>3.4815251079395593E-3</v>
      </c>
      <c r="K389" s="33">
        <f t="shared" si="25"/>
        <v>3.4754716265544827E-3</v>
      </c>
      <c r="L389" s="33">
        <f t="shared" si="26"/>
        <v>0.96827912266702354</v>
      </c>
      <c r="M389" s="33">
        <f t="shared" si="27"/>
        <v>0.9649138960496092</v>
      </c>
    </row>
    <row r="390" spans="1:13" ht="27.6">
      <c r="A390" t="s">
        <v>164</v>
      </c>
      <c r="B390" t="s">
        <v>204</v>
      </c>
      <c r="C390" s="14" t="s">
        <v>206</v>
      </c>
      <c r="D390" t="s">
        <v>456</v>
      </c>
      <c r="E390" t="s">
        <v>474</v>
      </c>
      <c r="F390" s="20">
        <v>2034</v>
      </c>
      <c r="G390" s="20">
        <v>58</v>
      </c>
      <c r="H390" s="11">
        <v>13267.870583095901</v>
      </c>
      <c r="I390" s="10">
        <v>3475457.5102592902</v>
      </c>
      <c r="J390" s="33">
        <f t="shared" si="24"/>
        <v>3.8175896393295387E-3</v>
      </c>
      <c r="K390" s="33">
        <f t="shared" si="25"/>
        <v>3.8103119080783454E-3</v>
      </c>
      <c r="L390" s="33">
        <f t="shared" si="26"/>
        <v>0.9649138960496092</v>
      </c>
      <c r="M390" s="33">
        <f t="shared" si="27"/>
        <v>0.96123727314122109</v>
      </c>
    </row>
    <row r="391" spans="1:13" ht="27.6">
      <c r="A391" t="s">
        <v>164</v>
      </c>
      <c r="B391" t="s">
        <v>204</v>
      </c>
      <c r="C391" s="14" t="s">
        <v>206</v>
      </c>
      <c r="D391" t="s">
        <v>456</v>
      </c>
      <c r="E391" t="s">
        <v>474</v>
      </c>
      <c r="F391" s="20">
        <v>2034</v>
      </c>
      <c r="G391" s="20">
        <v>59</v>
      </c>
      <c r="H391" s="11">
        <v>13499.5571670189</v>
      </c>
      <c r="I391" s="10">
        <v>3377077.11569029</v>
      </c>
      <c r="J391" s="33">
        <f t="shared" si="24"/>
        <v>3.9974086183280797E-3</v>
      </c>
      <c r="K391" s="33">
        <f t="shared" si="25"/>
        <v>3.9894296158156095E-3</v>
      </c>
      <c r="L391" s="33">
        <f t="shared" si="26"/>
        <v>0.96123727314122109</v>
      </c>
      <c r="M391" s="33">
        <f t="shared" si="27"/>
        <v>0.9574024846959257</v>
      </c>
    </row>
    <row r="392" spans="1:13" ht="27.6">
      <c r="A392" t="s">
        <v>164</v>
      </c>
      <c r="B392" t="s">
        <v>204</v>
      </c>
      <c r="C392" s="14" t="s">
        <v>206</v>
      </c>
      <c r="D392" t="s">
        <v>456</v>
      </c>
      <c r="E392" t="s">
        <v>474</v>
      </c>
      <c r="F392" s="20">
        <v>2034</v>
      </c>
      <c r="G392" s="20">
        <v>60</v>
      </c>
      <c r="H392" s="11">
        <v>14037.199988353899</v>
      </c>
      <c r="I392" s="10">
        <v>3292979.9199745799</v>
      </c>
      <c r="J392" s="33">
        <f t="shared" si="24"/>
        <v>4.2627651335518189E-3</v>
      </c>
      <c r="K392" s="33">
        <f t="shared" si="25"/>
        <v>4.2536924464162684E-3</v>
      </c>
      <c r="L392" s="33">
        <f t="shared" si="26"/>
        <v>0.9574024846959257</v>
      </c>
      <c r="M392" s="33">
        <f t="shared" si="27"/>
        <v>0.95332998897859444</v>
      </c>
    </row>
    <row r="393" spans="1:13" ht="27.6">
      <c r="A393" t="s">
        <v>164</v>
      </c>
      <c r="B393" t="s">
        <v>204</v>
      </c>
      <c r="C393" s="14" t="s">
        <v>206</v>
      </c>
      <c r="D393" t="s">
        <v>456</v>
      </c>
      <c r="E393" t="s">
        <v>474</v>
      </c>
      <c r="F393" s="20">
        <v>2034</v>
      </c>
      <c r="G393" s="20">
        <v>61</v>
      </c>
      <c r="H393" s="11">
        <v>14922.82377262</v>
      </c>
      <c r="I393" s="10">
        <v>3208438.3449283801</v>
      </c>
      <c r="J393" s="33">
        <f t="shared" si="24"/>
        <v>4.6511175121094969E-3</v>
      </c>
      <c r="K393" s="33">
        <f t="shared" si="25"/>
        <v>4.6403178150947744E-3</v>
      </c>
      <c r="L393" s="33">
        <f t="shared" si="26"/>
        <v>0.95332998897859444</v>
      </c>
      <c r="M393" s="33">
        <f t="shared" si="27"/>
        <v>0.94890623484707293</v>
      </c>
    </row>
    <row r="394" spans="1:13" ht="27.6">
      <c r="A394" t="s">
        <v>164</v>
      </c>
      <c r="B394" t="s">
        <v>204</v>
      </c>
      <c r="C394" s="14" t="s">
        <v>206</v>
      </c>
      <c r="D394" t="s">
        <v>456</v>
      </c>
      <c r="E394" t="s">
        <v>474</v>
      </c>
      <c r="F394" s="20">
        <v>2034</v>
      </c>
      <c r="G394" s="20">
        <v>62</v>
      </c>
      <c r="H394" s="11">
        <v>15594.8460477549</v>
      </c>
      <c r="I394" s="10">
        <v>3103522.03085641</v>
      </c>
      <c r="J394" s="33">
        <f t="shared" si="24"/>
        <v>5.0248865297893618E-3</v>
      </c>
      <c r="K394" s="33">
        <f t="shared" si="25"/>
        <v>5.0122829068992569E-3</v>
      </c>
      <c r="L394" s="33">
        <f t="shared" si="26"/>
        <v>0.94890623484707293</v>
      </c>
      <c r="M394" s="33">
        <f t="shared" si="27"/>
        <v>0.94415004834589877</v>
      </c>
    </row>
    <row r="395" spans="1:13" ht="27.6">
      <c r="A395" t="s">
        <v>164</v>
      </c>
      <c r="B395" t="s">
        <v>204</v>
      </c>
      <c r="C395" s="14" t="s">
        <v>206</v>
      </c>
      <c r="D395" t="s">
        <v>456</v>
      </c>
      <c r="E395" t="s">
        <v>474</v>
      </c>
      <c r="F395" s="20">
        <v>2034</v>
      </c>
      <c r="G395" s="20">
        <v>63</v>
      </c>
      <c r="H395" s="11">
        <v>16310.499497258101</v>
      </c>
      <c r="I395" s="10">
        <v>3008378.6789407502</v>
      </c>
      <c r="J395" s="33">
        <f t="shared" si="24"/>
        <v>5.421690963120715E-3</v>
      </c>
      <c r="K395" s="33">
        <f t="shared" si="25"/>
        <v>5.4070201222341518E-3</v>
      </c>
      <c r="L395" s="33">
        <f t="shared" si="26"/>
        <v>0.94415004834589877</v>
      </c>
      <c r="M395" s="33">
        <f t="shared" si="27"/>
        <v>0.9390450100360842</v>
      </c>
    </row>
    <row r="396" spans="1:13" ht="27.6">
      <c r="A396" t="s">
        <v>164</v>
      </c>
      <c r="B396" t="s">
        <v>204</v>
      </c>
      <c r="C396" s="14" t="s">
        <v>206</v>
      </c>
      <c r="D396" t="s">
        <v>456</v>
      </c>
      <c r="E396" t="s">
        <v>474</v>
      </c>
      <c r="F396" s="20">
        <v>2034</v>
      </c>
      <c r="G396" s="20">
        <v>64</v>
      </c>
      <c r="H396" s="11">
        <v>17323.8454244686</v>
      </c>
      <c r="I396" s="10">
        <v>2910734.2303699902</v>
      </c>
      <c r="J396" s="33">
        <f t="shared" si="24"/>
        <v>5.9517097932594576E-3</v>
      </c>
      <c r="K396" s="33">
        <f t="shared" si="25"/>
        <v>5.9340334540609607E-3</v>
      </c>
      <c r="L396" s="33">
        <f t="shared" si="26"/>
        <v>0.9390450100360842</v>
      </c>
      <c r="M396" s="33">
        <f t="shared" si="27"/>
        <v>0.93347268553166107</v>
      </c>
    </row>
    <row r="397" spans="1:13" ht="27.6">
      <c r="A397" t="s">
        <v>164</v>
      </c>
      <c r="B397" t="s">
        <v>204</v>
      </c>
      <c r="C397" s="14" t="s">
        <v>206</v>
      </c>
      <c r="D397" t="s">
        <v>456</v>
      </c>
      <c r="E397" t="s">
        <v>474</v>
      </c>
      <c r="F397" s="20">
        <v>2034</v>
      </c>
      <c r="G397" s="20">
        <v>65</v>
      </c>
      <c r="H397" s="11">
        <v>18240.379652855299</v>
      </c>
      <c r="I397" s="10">
        <v>2797434.37407288</v>
      </c>
      <c r="J397" s="33">
        <f t="shared" si="24"/>
        <v>6.5203959105923576E-3</v>
      </c>
      <c r="K397" s="33">
        <f t="shared" si="25"/>
        <v>6.4991842570097935E-3</v>
      </c>
      <c r="L397" s="33">
        <f t="shared" si="26"/>
        <v>0.93347268553166107</v>
      </c>
      <c r="M397" s="33">
        <f t="shared" si="27"/>
        <v>0.92740587454950507</v>
      </c>
    </row>
    <row r="398" spans="1:13" ht="27.6">
      <c r="A398" t="s">
        <v>164</v>
      </c>
      <c r="B398" t="s">
        <v>204</v>
      </c>
      <c r="C398" s="14" t="s">
        <v>206</v>
      </c>
      <c r="D398" t="s">
        <v>456</v>
      </c>
      <c r="E398" t="s">
        <v>474</v>
      </c>
      <c r="F398" s="20">
        <v>2034</v>
      </c>
      <c r="G398" s="20">
        <v>66</v>
      </c>
      <c r="H398" s="11">
        <v>18880.917784100198</v>
      </c>
      <c r="I398" s="10">
        <v>2675836.7182246</v>
      </c>
      <c r="J398" s="33">
        <f t="shared" si="24"/>
        <v>7.0560799377278752E-3</v>
      </c>
      <c r="K398" s="33">
        <f t="shared" si="25"/>
        <v>7.0312442542052045E-3</v>
      </c>
      <c r="L398" s="33">
        <f t="shared" si="26"/>
        <v>0.92740587454950507</v>
      </c>
      <c r="M398" s="33">
        <f t="shared" si="27"/>
        <v>0.92088505732276271</v>
      </c>
    </row>
    <row r="399" spans="1:13" ht="27.6">
      <c r="A399" t="s">
        <v>164</v>
      </c>
      <c r="B399" t="s">
        <v>204</v>
      </c>
      <c r="C399" s="14" t="s">
        <v>206</v>
      </c>
      <c r="D399" t="s">
        <v>456</v>
      </c>
      <c r="E399" t="s">
        <v>474</v>
      </c>
      <c r="F399" s="20">
        <v>2034</v>
      </c>
      <c r="G399" s="20">
        <v>67</v>
      </c>
      <c r="H399" s="11">
        <v>19924.610730383702</v>
      </c>
      <c r="I399" s="10">
        <v>2555207.8333983598</v>
      </c>
      <c r="J399" s="33">
        <f t="shared" si="24"/>
        <v>7.7976477959855375E-3</v>
      </c>
      <c r="K399" s="33">
        <f t="shared" si="25"/>
        <v>7.7673250070744437E-3</v>
      </c>
      <c r="L399" s="33">
        <f t="shared" si="26"/>
        <v>0.92088505732276271</v>
      </c>
      <c r="M399" s="33">
        <f t="shared" si="27"/>
        <v>0.91373224378837847</v>
      </c>
    </row>
    <row r="400" spans="1:13" ht="27.6">
      <c r="A400" t="s">
        <v>164</v>
      </c>
      <c r="B400" t="s">
        <v>204</v>
      </c>
      <c r="C400" s="14" t="s">
        <v>206</v>
      </c>
      <c r="D400" t="s">
        <v>456</v>
      </c>
      <c r="E400" t="s">
        <v>474</v>
      </c>
      <c r="F400" s="20">
        <v>2034</v>
      </c>
      <c r="G400" s="20">
        <v>68</v>
      </c>
      <c r="H400" s="11">
        <v>20758.360570679601</v>
      </c>
      <c r="I400" s="10">
        <v>2422549.2930159499</v>
      </c>
      <c r="J400" s="33">
        <f t="shared" si="24"/>
        <v>8.5688083336527294E-3</v>
      </c>
      <c r="K400" s="33">
        <f t="shared" si="25"/>
        <v>8.5322007313203274E-3</v>
      </c>
      <c r="L400" s="33">
        <f t="shared" si="26"/>
        <v>0.91373224378837847</v>
      </c>
      <c r="M400" s="33">
        <f t="shared" si="27"/>
        <v>0.90593609686969634</v>
      </c>
    </row>
    <row r="401" spans="1:13" ht="27.6">
      <c r="A401" t="s">
        <v>164</v>
      </c>
      <c r="B401" t="s">
        <v>204</v>
      </c>
      <c r="C401" s="14" t="s">
        <v>206</v>
      </c>
      <c r="D401" t="s">
        <v>456</v>
      </c>
      <c r="E401" t="s">
        <v>474</v>
      </c>
      <c r="F401" s="20">
        <v>2034</v>
      </c>
      <c r="G401" s="20">
        <v>69</v>
      </c>
      <c r="H401" s="11">
        <v>20714.644443424098</v>
      </c>
      <c r="I401" s="10">
        <v>2279257.9249670398</v>
      </c>
      <c r="J401" s="33">
        <f t="shared" si="24"/>
        <v>9.0883283618389318E-3</v>
      </c>
      <c r="K401" s="33">
        <f t="shared" si="25"/>
        <v>9.0471543344047278E-3</v>
      </c>
      <c r="L401" s="33">
        <f t="shared" si="26"/>
        <v>0.90593609686969634</v>
      </c>
      <c r="M401" s="33">
        <f t="shared" si="27"/>
        <v>0.89773995318420796</v>
      </c>
    </row>
    <row r="402" spans="1:13" ht="27.6">
      <c r="A402" t="s">
        <v>164</v>
      </c>
      <c r="B402" t="s">
        <v>204</v>
      </c>
      <c r="C402" s="14" t="s">
        <v>206</v>
      </c>
      <c r="D402" t="s">
        <v>456</v>
      </c>
      <c r="E402" t="s">
        <v>474</v>
      </c>
      <c r="F402" s="20">
        <v>2035</v>
      </c>
      <c r="G402" s="20">
        <v>30</v>
      </c>
      <c r="H402" s="11">
        <v>695.47473721440099</v>
      </c>
      <c r="I402" s="10">
        <v>4483787.8893443998</v>
      </c>
      <c r="J402" s="33">
        <f t="shared" si="24"/>
        <v>1.5510875054263335E-4</v>
      </c>
      <c r="K402" s="33">
        <f t="shared" si="25"/>
        <v>1.5509672180236134E-4</v>
      </c>
      <c r="L402" s="33">
        <f t="shared" si="26"/>
        <v>1</v>
      </c>
      <c r="M402" s="33">
        <f t="shared" si="27"/>
        <v>0.99984490327819764</v>
      </c>
    </row>
    <row r="403" spans="1:13" ht="27.6">
      <c r="A403" t="s">
        <v>164</v>
      </c>
      <c r="B403" t="s">
        <v>204</v>
      </c>
      <c r="C403" s="14" t="s">
        <v>206</v>
      </c>
      <c r="D403" t="s">
        <v>456</v>
      </c>
      <c r="E403" t="s">
        <v>474</v>
      </c>
      <c r="F403" s="20">
        <v>2035</v>
      </c>
      <c r="G403" s="20">
        <v>31</v>
      </c>
      <c r="H403" s="11">
        <v>993.58300875310795</v>
      </c>
      <c r="I403" s="10">
        <v>4386944.1384986201</v>
      </c>
      <c r="J403" s="33">
        <f t="shared" si="24"/>
        <v>2.2648635984071362E-4</v>
      </c>
      <c r="K403" s="33">
        <f t="shared" si="25"/>
        <v>2.264607137413277E-4</v>
      </c>
      <c r="L403" s="33">
        <f t="shared" si="26"/>
        <v>0.99984490327819764</v>
      </c>
      <c r="M403" s="33">
        <f t="shared" si="27"/>
        <v>0.99961847768777068</v>
      </c>
    </row>
    <row r="404" spans="1:13" ht="27.6">
      <c r="A404" t="s">
        <v>164</v>
      </c>
      <c r="B404" t="s">
        <v>204</v>
      </c>
      <c r="C404" s="14" t="s">
        <v>206</v>
      </c>
      <c r="D404" t="s">
        <v>456</v>
      </c>
      <c r="E404" t="s">
        <v>474</v>
      </c>
      <c r="F404" s="20">
        <v>2035</v>
      </c>
      <c r="G404" s="20">
        <v>32</v>
      </c>
      <c r="H404" s="11">
        <v>1055.82543232128</v>
      </c>
      <c r="I404" s="10">
        <v>4344852.6273918301</v>
      </c>
      <c r="J404" s="33">
        <f t="shared" si="24"/>
        <v>2.430060402198454E-4</v>
      </c>
      <c r="K404" s="33">
        <f t="shared" si="25"/>
        <v>2.4297651664362263E-4</v>
      </c>
      <c r="L404" s="33">
        <f t="shared" si="26"/>
        <v>0.99961847768777068</v>
      </c>
      <c r="M404" s="33">
        <f t="shared" si="27"/>
        <v>0.99937559387208952</v>
      </c>
    </row>
    <row r="405" spans="1:13" ht="27.6">
      <c r="A405" t="s">
        <v>164</v>
      </c>
      <c r="B405" t="s">
        <v>204</v>
      </c>
      <c r="C405" s="14" t="s">
        <v>206</v>
      </c>
      <c r="D405" t="s">
        <v>456</v>
      </c>
      <c r="E405" t="s">
        <v>474</v>
      </c>
      <c r="F405" s="20">
        <v>2035</v>
      </c>
      <c r="G405" s="20">
        <v>33</v>
      </c>
      <c r="H405" s="11">
        <v>1137.4140846293301</v>
      </c>
      <c r="I405" s="10">
        <v>4325666.6771643301</v>
      </c>
      <c r="J405" s="33">
        <f t="shared" si="24"/>
        <v>2.6294538380265497E-4</v>
      </c>
      <c r="K405" s="33">
        <f t="shared" si="25"/>
        <v>2.6291081669505001E-4</v>
      </c>
      <c r="L405" s="33">
        <f t="shared" si="26"/>
        <v>0.99937559387208952</v>
      </c>
      <c r="M405" s="33">
        <f t="shared" si="27"/>
        <v>0.99911284721851956</v>
      </c>
    </row>
    <row r="406" spans="1:13" ht="27.6">
      <c r="A406" t="s">
        <v>164</v>
      </c>
      <c r="B406" t="s">
        <v>204</v>
      </c>
      <c r="C406" s="14" t="s">
        <v>206</v>
      </c>
      <c r="D406" t="s">
        <v>456</v>
      </c>
      <c r="E406" t="s">
        <v>474</v>
      </c>
      <c r="F406" s="20">
        <v>2035</v>
      </c>
      <c r="G406" s="20">
        <v>34</v>
      </c>
      <c r="H406" s="11">
        <v>1223.9544997381699</v>
      </c>
      <c r="I406" s="10">
        <v>4306560.8053663904</v>
      </c>
      <c r="J406" s="33">
        <f t="shared" si="24"/>
        <v>2.8420694727286899E-4</v>
      </c>
      <c r="K406" s="33">
        <f t="shared" si="25"/>
        <v>2.8416656430418907E-4</v>
      </c>
      <c r="L406" s="33">
        <f t="shared" si="26"/>
        <v>0.99911284721851956</v>
      </c>
      <c r="M406" s="33">
        <f t="shared" si="27"/>
        <v>0.99882893275337326</v>
      </c>
    </row>
    <row r="407" spans="1:13" ht="27.6">
      <c r="A407" t="s">
        <v>164</v>
      </c>
      <c r="B407" t="s">
        <v>204</v>
      </c>
      <c r="C407" s="14" t="s">
        <v>206</v>
      </c>
      <c r="D407" t="s">
        <v>456</v>
      </c>
      <c r="E407" t="s">
        <v>474</v>
      </c>
      <c r="F407" s="20">
        <v>2035</v>
      </c>
      <c r="G407" s="20">
        <v>35</v>
      </c>
      <c r="H407" s="11">
        <v>1335.6609533727001</v>
      </c>
      <c r="I407" s="10">
        <v>4307087.8625042103</v>
      </c>
      <c r="J407" s="33">
        <f t="shared" si="24"/>
        <v>3.1010766346338829E-4</v>
      </c>
      <c r="K407" s="33">
        <f t="shared" si="25"/>
        <v>3.1005958505192499E-4</v>
      </c>
      <c r="L407" s="33">
        <f t="shared" si="26"/>
        <v>0.99882893275337326</v>
      </c>
      <c r="M407" s="33">
        <f t="shared" si="27"/>
        <v>0.9985192362689459</v>
      </c>
    </row>
    <row r="408" spans="1:13" ht="27.6">
      <c r="A408" t="s">
        <v>164</v>
      </c>
      <c r="B408" t="s">
        <v>204</v>
      </c>
      <c r="C408" s="14" t="s">
        <v>206</v>
      </c>
      <c r="D408" t="s">
        <v>456</v>
      </c>
      <c r="E408" t="s">
        <v>474</v>
      </c>
      <c r="F408" s="20">
        <v>2035</v>
      </c>
      <c r="G408" s="20">
        <v>36</v>
      </c>
      <c r="H408" s="11">
        <v>1772.4491541976299</v>
      </c>
      <c r="I408" s="10">
        <v>4346225.8950873399</v>
      </c>
      <c r="J408" s="33">
        <f t="shared" si="24"/>
        <v>4.0781339879298001E-4</v>
      </c>
      <c r="K408" s="33">
        <f t="shared" si="25"/>
        <v>4.0773025421170228E-4</v>
      </c>
      <c r="L408" s="33">
        <f t="shared" si="26"/>
        <v>0.9985192362689459</v>
      </c>
      <c r="M408" s="33">
        <f t="shared" si="27"/>
        <v>0.99811210976690667</v>
      </c>
    </row>
    <row r="409" spans="1:13" ht="27.6">
      <c r="A409" t="s">
        <v>164</v>
      </c>
      <c r="B409" t="s">
        <v>204</v>
      </c>
      <c r="C409" s="14" t="s">
        <v>206</v>
      </c>
      <c r="D409" t="s">
        <v>456</v>
      </c>
      <c r="E409" t="s">
        <v>474</v>
      </c>
      <c r="F409" s="20">
        <v>2035</v>
      </c>
      <c r="G409" s="20">
        <v>37</v>
      </c>
      <c r="H409" s="11">
        <v>1947.7776244803899</v>
      </c>
      <c r="I409" s="10">
        <v>4387930.2907204404</v>
      </c>
      <c r="J409" s="33">
        <f t="shared" si="24"/>
        <v>4.4389438651738252E-4</v>
      </c>
      <c r="K409" s="33">
        <f t="shared" si="25"/>
        <v>4.4379587998022441E-4</v>
      </c>
      <c r="L409" s="33">
        <f t="shared" si="26"/>
        <v>0.99811210976690667</v>
      </c>
      <c r="M409" s="33">
        <f t="shared" si="27"/>
        <v>0.99766915172483372</v>
      </c>
    </row>
    <row r="410" spans="1:13" ht="27.6">
      <c r="A410" t="s">
        <v>164</v>
      </c>
      <c r="B410" t="s">
        <v>204</v>
      </c>
      <c r="C410" s="14" t="s">
        <v>206</v>
      </c>
      <c r="D410" t="s">
        <v>456</v>
      </c>
      <c r="E410" t="s">
        <v>474</v>
      </c>
      <c r="F410" s="20">
        <v>2035</v>
      </c>
      <c r="G410" s="20">
        <v>38</v>
      </c>
      <c r="H410" s="11">
        <v>2127.53595872504</v>
      </c>
      <c r="I410" s="10">
        <v>4383360.7578425203</v>
      </c>
      <c r="J410" s="33">
        <f t="shared" si="24"/>
        <v>4.8536638352628044E-4</v>
      </c>
      <c r="K410" s="33">
        <f t="shared" si="25"/>
        <v>4.852486123180233E-4</v>
      </c>
      <c r="L410" s="33">
        <f t="shared" si="26"/>
        <v>0.99766915172483372</v>
      </c>
      <c r="M410" s="33">
        <f t="shared" si="27"/>
        <v>0.99718503415340676</v>
      </c>
    </row>
    <row r="411" spans="1:13" ht="27.6">
      <c r="A411" t="s">
        <v>164</v>
      </c>
      <c r="B411" t="s">
        <v>204</v>
      </c>
      <c r="C411" s="14" t="s">
        <v>206</v>
      </c>
      <c r="D411" t="s">
        <v>456</v>
      </c>
      <c r="E411" t="s">
        <v>474</v>
      </c>
      <c r="F411" s="20">
        <v>2035</v>
      </c>
      <c r="G411" s="20">
        <v>39</v>
      </c>
      <c r="H411" s="11">
        <v>2205.4352523416201</v>
      </c>
      <c r="I411" s="10">
        <v>4319852.93724309</v>
      </c>
      <c r="J411" s="33">
        <f t="shared" si="24"/>
        <v>5.105347993047927E-4</v>
      </c>
      <c r="K411" s="33">
        <f t="shared" si="25"/>
        <v>5.1040449858941184E-4</v>
      </c>
      <c r="L411" s="33">
        <f t="shared" si="26"/>
        <v>0.99718503415340676</v>
      </c>
      <c r="M411" s="33">
        <f t="shared" si="27"/>
        <v>0.99667606642604878</v>
      </c>
    </row>
    <row r="412" spans="1:13" ht="27.6">
      <c r="A412" t="s">
        <v>164</v>
      </c>
      <c r="B412" t="s">
        <v>204</v>
      </c>
      <c r="C412" s="14" t="s">
        <v>206</v>
      </c>
      <c r="D412" t="s">
        <v>456</v>
      </c>
      <c r="E412" t="s">
        <v>474</v>
      </c>
      <c r="F412" s="20">
        <v>2035</v>
      </c>
      <c r="G412" s="20">
        <v>40</v>
      </c>
      <c r="H412" s="11">
        <v>2337.67599067026</v>
      </c>
      <c r="I412" s="10">
        <v>4254222.9201450301</v>
      </c>
      <c r="J412" s="33">
        <f t="shared" si="24"/>
        <v>5.494954153908246E-4</v>
      </c>
      <c r="K412" s="33">
        <f t="shared" si="25"/>
        <v>5.4934447043419876E-4</v>
      </c>
      <c r="L412" s="33">
        <f t="shared" si="26"/>
        <v>0.99667606642604878</v>
      </c>
      <c r="M412" s="33">
        <f t="shared" si="27"/>
        <v>0.99612854794014349</v>
      </c>
    </row>
    <row r="413" spans="1:13" ht="27.6">
      <c r="A413" t="s">
        <v>164</v>
      </c>
      <c r="B413" t="s">
        <v>204</v>
      </c>
      <c r="C413" s="14" t="s">
        <v>206</v>
      </c>
      <c r="D413" t="s">
        <v>456</v>
      </c>
      <c r="E413" t="s">
        <v>474</v>
      </c>
      <c r="F413" s="20">
        <v>2035</v>
      </c>
      <c r="G413" s="20">
        <v>41</v>
      </c>
      <c r="H413" s="11">
        <v>2989.6347421554901</v>
      </c>
      <c r="I413" s="10">
        <v>4197821.9953357503</v>
      </c>
      <c r="J413" s="33">
        <f t="shared" si="24"/>
        <v>7.1218711643259499E-4</v>
      </c>
      <c r="K413" s="33">
        <f t="shared" si="25"/>
        <v>7.1193357138221725E-4</v>
      </c>
      <c r="L413" s="33">
        <f t="shared" si="26"/>
        <v>0.99612854794014349</v>
      </c>
      <c r="M413" s="33">
        <f t="shared" si="27"/>
        <v>0.99541937058545271</v>
      </c>
    </row>
    <row r="414" spans="1:13" ht="27.6">
      <c r="A414" t="s">
        <v>164</v>
      </c>
      <c r="B414" t="s">
        <v>204</v>
      </c>
      <c r="C414" s="14" t="s">
        <v>206</v>
      </c>
      <c r="D414" t="s">
        <v>456</v>
      </c>
      <c r="E414" t="s">
        <v>474</v>
      </c>
      <c r="F414" s="20">
        <v>2035</v>
      </c>
      <c r="G414" s="20">
        <v>42</v>
      </c>
      <c r="H414" s="11">
        <v>3253.72568607726</v>
      </c>
      <c r="I414" s="10">
        <v>4143869.6502903602</v>
      </c>
      <c r="J414" s="33">
        <f t="shared" si="24"/>
        <v>7.8519016297949238E-4</v>
      </c>
      <c r="K414" s="33">
        <f t="shared" si="25"/>
        <v>7.8488198184900604E-4</v>
      </c>
      <c r="L414" s="33">
        <f t="shared" si="26"/>
        <v>0.99541937058545271</v>
      </c>
      <c r="M414" s="33">
        <f t="shared" si="27"/>
        <v>0.99463808385709673</v>
      </c>
    </row>
    <row r="415" spans="1:13" ht="27.6">
      <c r="A415" t="s">
        <v>164</v>
      </c>
      <c r="B415" t="s">
        <v>204</v>
      </c>
      <c r="C415" s="14" t="s">
        <v>206</v>
      </c>
      <c r="D415" t="s">
        <v>456</v>
      </c>
      <c r="E415" t="s">
        <v>474</v>
      </c>
      <c r="F415" s="20">
        <v>2035</v>
      </c>
      <c r="G415" s="20">
        <v>43</v>
      </c>
      <c r="H415" s="11">
        <v>3593.5608215842399</v>
      </c>
      <c r="I415" s="10">
        <v>4124271.5504424698</v>
      </c>
      <c r="J415" s="33">
        <f t="shared" si="24"/>
        <v>8.7132012953868357E-4</v>
      </c>
      <c r="K415" s="33">
        <f t="shared" si="25"/>
        <v>8.7094064038151231E-4</v>
      </c>
      <c r="L415" s="33">
        <f t="shared" si="26"/>
        <v>0.99463808385709673</v>
      </c>
      <c r="M415" s="33">
        <f t="shared" si="27"/>
        <v>0.99377181312739438</v>
      </c>
    </row>
    <row r="416" spans="1:13" ht="27.6">
      <c r="A416" t="s">
        <v>164</v>
      </c>
      <c r="B416" t="s">
        <v>204</v>
      </c>
      <c r="C416" s="14" t="s">
        <v>206</v>
      </c>
      <c r="D416" t="s">
        <v>456</v>
      </c>
      <c r="E416" t="s">
        <v>474</v>
      </c>
      <c r="F416" s="20">
        <v>2035</v>
      </c>
      <c r="G416" s="20">
        <v>44</v>
      </c>
      <c r="H416" s="11">
        <v>3764.4902742317099</v>
      </c>
      <c r="I416" s="10">
        <v>4098527.9715335402</v>
      </c>
      <c r="J416" s="33">
        <f t="shared" si="24"/>
        <v>9.1849812917664585E-4</v>
      </c>
      <c r="K416" s="33">
        <f t="shared" si="25"/>
        <v>9.1807643888708323E-4</v>
      </c>
      <c r="L416" s="33">
        <f t="shared" si="26"/>
        <v>0.99377181312739438</v>
      </c>
      <c r="M416" s="33">
        <f t="shared" si="27"/>
        <v>0.99285945464013203</v>
      </c>
    </row>
    <row r="417" spans="1:13" ht="27.6">
      <c r="A417" t="s">
        <v>164</v>
      </c>
      <c r="B417" t="s">
        <v>204</v>
      </c>
      <c r="C417" s="14" t="s">
        <v>206</v>
      </c>
      <c r="D417" t="s">
        <v>456</v>
      </c>
      <c r="E417" t="s">
        <v>474</v>
      </c>
      <c r="F417" s="20">
        <v>2035</v>
      </c>
      <c r="G417" s="20">
        <v>45</v>
      </c>
      <c r="H417" s="11">
        <v>4050.6099142831399</v>
      </c>
      <c r="I417" s="10">
        <v>4075996.8151311502</v>
      </c>
      <c r="J417" s="33">
        <f t="shared" si="24"/>
        <v>9.9377160925303784E-4</v>
      </c>
      <c r="K417" s="33">
        <f t="shared" si="25"/>
        <v>9.9327798177850646E-4</v>
      </c>
      <c r="L417" s="33">
        <f t="shared" si="26"/>
        <v>0.99285945464013203</v>
      </c>
      <c r="M417" s="33">
        <f t="shared" si="27"/>
        <v>0.99187326920483743</v>
      </c>
    </row>
    <row r="418" spans="1:13" ht="27.6">
      <c r="A418" t="s">
        <v>164</v>
      </c>
      <c r="B418" t="s">
        <v>204</v>
      </c>
      <c r="C418" s="14" t="s">
        <v>206</v>
      </c>
      <c r="D418" t="s">
        <v>456</v>
      </c>
      <c r="E418" t="s">
        <v>474</v>
      </c>
      <c r="F418" s="20">
        <v>2035</v>
      </c>
      <c r="G418" s="20">
        <v>46</v>
      </c>
      <c r="H418" s="11">
        <v>5070.5512123376302</v>
      </c>
      <c r="I418" s="10">
        <v>4075692.7262130799</v>
      </c>
      <c r="J418" s="33">
        <f t="shared" si="24"/>
        <v>1.2440955569898717E-3</v>
      </c>
      <c r="K418" s="33">
        <f t="shared" si="25"/>
        <v>1.2433219909423476E-3</v>
      </c>
      <c r="L418" s="33">
        <f t="shared" si="26"/>
        <v>0.99187326920483743</v>
      </c>
      <c r="M418" s="33">
        <f t="shared" si="27"/>
        <v>0.99064005135700717</v>
      </c>
    </row>
    <row r="419" spans="1:13" ht="27.6">
      <c r="A419" t="s">
        <v>164</v>
      </c>
      <c r="B419" t="s">
        <v>204</v>
      </c>
      <c r="C419" s="14" t="s">
        <v>206</v>
      </c>
      <c r="D419" t="s">
        <v>456</v>
      </c>
      <c r="E419" t="s">
        <v>474</v>
      </c>
      <c r="F419" s="20">
        <v>2035</v>
      </c>
      <c r="G419" s="20">
        <v>47</v>
      </c>
      <c r="H419" s="11">
        <v>5604.1553262030402</v>
      </c>
      <c r="I419" s="10">
        <v>4029565.1959444098</v>
      </c>
      <c r="J419" s="33">
        <f t="shared" si="24"/>
        <v>1.3907593136458967E-3</v>
      </c>
      <c r="K419" s="33">
        <f t="shared" si="25"/>
        <v>1.3897926560929585E-3</v>
      </c>
      <c r="L419" s="33">
        <f t="shared" si="26"/>
        <v>0.99064005135700717</v>
      </c>
      <c r="M419" s="33">
        <f t="shared" si="27"/>
        <v>0.98926326708879964</v>
      </c>
    </row>
    <row r="420" spans="1:13" ht="27.6">
      <c r="A420" t="s">
        <v>164</v>
      </c>
      <c r="B420" t="s">
        <v>204</v>
      </c>
      <c r="C420" s="14" t="s">
        <v>206</v>
      </c>
      <c r="D420" t="s">
        <v>456</v>
      </c>
      <c r="E420" t="s">
        <v>474</v>
      </c>
      <c r="F420" s="20">
        <v>2035</v>
      </c>
      <c r="G420" s="20">
        <v>48</v>
      </c>
      <c r="H420" s="11">
        <v>6195.9901007959397</v>
      </c>
      <c r="I420" s="10">
        <v>3974358.0782281701</v>
      </c>
      <c r="J420" s="33">
        <f t="shared" si="24"/>
        <v>1.5589914091380028E-3</v>
      </c>
      <c r="K420" s="33">
        <f t="shared" si="25"/>
        <v>1.557776813294609E-3</v>
      </c>
      <c r="L420" s="33">
        <f t="shared" si="26"/>
        <v>0.98926326708879964</v>
      </c>
      <c r="M420" s="33">
        <f t="shared" si="27"/>
        <v>0.98772221570908458</v>
      </c>
    </row>
    <row r="421" spans="1:13" ht="27.6">
      <c r="A421" t="s">
        <v>164</v>
      </c>
      <c r="B421" t="s">
        <v>204</v>
      </c>
      <c r="C421" s="14" t="s">
        <v>206</v>
      </c>
      <c r="D421" t="s">
        <v>456</v>
      </c>
      <c r="E421" t="s">
        <v>474</v>
      </c>
      <c r="F421" s="20">
        <v>2035</v>
      </c>
      <c r="G421" s="20">
        <v>49</v>
      </c>
      <c r="H421" s="11">
        <v>6755.541354297</v>
      </c>
      <c r="I421" s="10">
        <v>3979143.8673527702</v>
      </c>
      <c r="J421" s="33">
        <f t="shared" si="24"/>
        <v>1.6977373976657197E-3</v>
      </c>
      <c r="K421" s="33">
        <f t="shared" si="25"/>
        <v>1.6962970567522273E-3</v>
      </c>
      <c r="L421" s="33">
        <f t="shared" si="26"/>
        <v>0.98772221570908458</v>
      </c>
      <c r="M421" s="33">
        <f t="shared" si="27"/>
        <v>0.98604674542168846</v>
      </c>
    </row>
    <row r="422" spans="1:13" ht="27.6">
      <c r="A422" t="s">
        <v>164</v>
      </c>
      <c r="B422" t="s">
        <v>204</v>
      </c>
      <c r="C422" s="14" t="s">
        <v>206</v>
      </c>
      <c r="D422" t="s">
        <v>456</v>
      </c>
      <c r="E422" t="s">
        <v>474</v>
      </c>
      <c r="F422" s="20">
        <v>2035</v>
      </c>
      <c r="G422" s="20">
        <v>50</v>
      </c>
      <c r="H422" s="11">
        <v>7500.4176307228399</v>
      </c>
      <c r="I422" s="10">
        <v>4038836.2261331701</v>
      </c>
      <c r="J422" s="33">
        <f t="shared" si="24"/>
        <v>1.8570739715048632E-3</v>
      </c>
      <c r="K422" s="33">
        <f t="shared" si="25"/>
        <v>1.8553506765641714E-3</v>
      </c>
      <c r="L422" s="33">
        <f t="shared" si="26"/>
        <v>0.98604674542168846</v>
      </c>
      <c r="M422" s="33">
        <f t="shared" si="27"/>
        <v>0.98421728292544641</v>
      </c>
    </row>
    <row r="423" spans="1:13" ht="27.6">
      <c r="A423" t="s">
        <v>164</v>
      </c>
      <c r="B423" t="s">
        <v>204</v>
      </c>
      <c r="C423" s="14" t="s">
        <v>206</v>
      </c>
      <c r="D423" t="s">
        <v>456</v>
      </c>
      <c r="E423" t="s">
        <v>474</v>
      </c>
      <c r="F423" s="20">
        <v>2035</v>
      </c>
      <c r="G423" s="20">
        <v>51</v>
      </c>
      <c r="H423" s="11">
        <v>8645.1263791004094</v>
      </c>
      <c r="I423" s="10">
        <v>4056649.9636882399</v>
      </c>
      <c r="J423" s="33">
        <f t="shared" si="24"/>
        <v>2.1310999116227426E-3</v>
      </c>
      <c r="K423" s="33">
        <f t="shared" si="25"/>
        <v>2.1288307304428988E-3</v>
      </c>
      <c r="L423" s="33">
        <f t="shared" si="26"/>
        <v>0.98421728292544641</v>
      </c>
      <c r="M423" s="33">
        <f t="shared" si="27"/>
        <v>0.98212205092812166</v>
      </c>
    </row>
    <row r="424" spans="1:13" ht="27.6">
      <c r="A424" t="s">
        <v>164</v>
      </c>
      <c r="B424" t="s">
        <v>204</v>
      </c>
      <c r="C424" s="14" t="s">
        <v>206</v>
      </c>
      <c r="D424" t="s">
        <v>456</v>
      </c>
      <c r="E424" t="s">
        <v>474</v>
      </c>
      <c r="F424" s="20">
        <v>2035</v>
      </c>
      <c r="G424" s="20">
        <v>52</v>
      </c>
      <c r="H424" s="11">
        <v>9214.1665320677093</v>
      </c>
      <c r="I424" s="10">
        <v>4016936.8199254498</v>
      </c>
      <c r="J424" s="33">
        <f t="shared" si="24"/>
        <v>2.2938290904557256E-3</v>
      </c>
      <c r="K424" s="33">
        <f t="shared" si="25"/>
        <v>2.2912002749095883E-3</v>
      </c>
      <c r="L424" s="33">
        <f t="shared" si="26"/>
        <v>0.98212205092812166</v>
      </c>
      <c r="M424" s="33">
        <f t="shared" si="27"/>
        <v>0.97987181261504042</v>
      </c>
    </row>
    <row r="425" spans="1:13" ht="27.6">
      <c r="A425" t="s">
        <v>164</v>
      </c>
      <c r="B425" t="s">
        <v>204</v>
      </c>
      <c r="C425" s="14" t="s">
        <v>206</v>
      </c>
      <c r="D425" t="s">
        <v>456</v>
      </c>
      <c r="E425" t="s">
        <v>474</v>
      </c>
      <c r="F425" s="20">
        <v>2035</v>
      </c>
      <c r="G425" s="20">
        <v>53</v>
      </c>
      <c r="H425" s="11">
        <v>9775.2158096651492</v>
      </c>
      <c r="I425" s="10">
        <v>3952742.1578027001</v>
      </c>
      <c r="J425" s="33">
        <f t="shared" si="24"/>
        <v>2.4730213657799321E-3</v>
      </c>
      <c r="K425" s="33">
        <f t="shared" si="25"/>
        <v>2.4699659676493679E-3</v>
      </c>
      <c r="L425" s="33">
        <f t="shared" si="26"/>
        <v>0.97987181261504042</v>
      </c>
      <c r="M425" s="33">
        <f t="shared" si="27"/>
        <v>0.97745156258522237</v>
      </c>
    </row>
    <row r="426" spans="1:13" ht="27.6">
      <c r="A426" t="s">
        <v>164</v>
      </c>
      <c r="B426" t="s">
        <v>204</v>
      </c>
      <c r="C426" s="14" t="s">
        <v>206</v>
      </c>
      <c r="D426" t="s">
        <v>456</v>
      </c>
      <c r="E426" t="s">
        <v>474</v>
      </c>
      <c r="F426" s="20">
        <v>2035</v>
      </c>
      <c r="G426" s="20">
        <v>54</v>
      </c>
      <c r="H426" s="11">
        <v>10370.0556892606</v>
      </c>
      <c r="I426" s="10">
        <v>3881368.6898197401</v>
      </c>
      <c r="J426" s="33">
        <f t="shared" si="24"/>
        <v>2.6717522910049058E-3</v>
      </c>
      <c r="K426" s="33">
        <f t="shared" si="25"/>
        <v>2.6681863373412273E-3</v>
      </c>
      <c r="L426" s="33">
        <f t="shared" si="26"/>
        <v>0.97745156258522237</v>
      </c>
      <c r="M426" s="33">
        <f t="shared" si="27"/>
        <v>0.97484353968051962</v>
      </c>
    </row>
    <row r="427" spans="1:13" ht="27.6">
      <c r="A427" t="s">
        <v>164</v>
      </c>
      <c r="B427" t="s">
        <v>204</v>
      </c>
      <c r="C427" s="14" t="s">
        <v>206</v>
      </c>
      <c r="D427" t="s">
        <v>456</v>
      </c>
      <c r="E427" t="s">
        <v>474</v>
      </c>
      <c r="F427" s="20">
        <v>2035</v>
      </c>
      <c r="G427" s="20">
        <v>55</v>
      </c>
      <c r="H427" s="11">
        <v>11036.472999690301</v>
      </c>
      <c r="I427" s="10">
        <v>3814653.5187165998</v>
      </c>
      <c r="J427" s="33">
        <f t="shared" si="24"/>
        <v>2.8931783569699945E-3</v>
      </c>
      <c r="K427" s="33">
        <f t="shared" si="25"/>
        <v>2.8889971497654265E-3</v>
      </c>
      <c r="L427" s="33">
        <f t="shared" si="26"/>
        <v>0.97484353968051962</v>
      </c>
      <c r="M427" s="33">
        <f t="shared" si="27"/>
        <v>0.97202721947291537</v>
      </c>
    </row>
    <row r="428" spans="1:13" ht="27.6">
      <c r="A428" t="s">
        <v>164</v>
      </c>
      <c r="B428" t="s">
        <v>204</v>
      </c>
      <c r="C428" s="14" t="s">
        <v>206</v>
      </c>
      <c r="D428" t="s">
        <v>456</v>
      </c>
      <c r="E428" t="s">
        <v>474</v>
      </c>
      <c r="F428" s="20">
        <v>2035</v>
      </c>
      <c r="G428" s="20">
        <v>56</v>
      </c>
      <c r="H428" s="11">
        <v>11753.367295591301</v>
      </c>
      <c r="I428" s="10">
        <v>3734076.56638542</v>
      </c>
      <c r="J428" s="33">
        <f t="shared" si="24"/>
        <v>3.1475967582980068E-3</v>
      </c>
      <c r="K428" s="33">
        <f t="shared" si="25"/>
        <v>3.1426482689328461E-3</v>
      </c>
      <c r="L428" s="33">
        <f t="shared" si="26"/>
        <v>0.97202721947291537</v>
      </c>
      <c r="M428" s="33">
        <f t="shared" si="27"/>
        <v>0.96897247981428325</v>
      </c>
    </row>
    <row r="429" spans="1:13" ht="27.6">
      <c r="A429" t="s">
        <v>164</v>
      </c>
      <c r="B429" t="s">
        <v>204</v>
      </c>
      <c r="C429" s="14" t="s">
        <v>206</v>
      </c>
      <c r="D429" t="s">
        <v>456</v>
      </c>
      <c r="E429" t="s">
        <v>474</v>
      </c>
      <c r="F429" s="20">
        <v>2035</v>
      </c>
      <c r="G429" s="20">
        <v>57</v>
      </c>
      <c r="H429" s="11">
        <v>12466.230368627699</v>
      </c>
      <c r="I429" s="10">
        <v>3629467.4369946299</v>
      </c>
      <c r="J429" s="33">
        <f t="shared" si="24"/>
        <v>3.4347271562657484E-3</v>
      </c>
      <c r="K429" s="33">
        <f t="shared" si="25"/>
        <v>3.4288352285984924E-3</v>
      </c>
      <c r="L429" s="33">
        <f t="shared" si="26"/>
        <v>0.96897247981428325</v>
      </c>
      <c r="M429" s="33">
        <f t="shared" si="27"/>
        <v>0.96565003283995354</v>
      </c>
    </row>
    <row r="430" spans="1:13" ht="27.6">
      <c r="A430" t="s">
        <v>164</v>
      </c>
      <c r="B430" t="s">
        <v>204</v>
      </c>
      <c r="C430" s="14" t="s">
        <v>206</v>
      </c>
      <c r="D430" t="s">
        <v>456</v>
      </c>
      <c r="E430" t="s">
        <v>474</v>
      </c>
      <c r="F430" s="20">
        <v>2035</v>
      </c>
      <c r="G430" s="20">
        <v>58</v>
      </c>
      <c r="H430" s="11">
        <v>13205.9468566328</v>
      </c>
      <c r="I430" s="10">
        <v>3528342.2394524501</v>
      </c>
      <c r="J430" s="33">
        <f t="shared" si="24"/>
        <v>3.7428191372620872E-3</v>
      </c>
      <c r="K430" s="33">
        <f t="shared" si="25"/>
        <v>3.7358235202129553E-3</v>
      </c>
      <c r="L430" s="33">
        <f t="shared" si="26"/>
        <v>0.96565003283995354</v>
      </c>
      <c r="M430" s="33">
        <f t="shared" si="27"/>
        <v>0.96204253473497559</v>
      </c>
    </row>
    <row r="431" spans="1:13" ht="27.6">
      <c r="A431" t="s">
        <v>164</v>
      </c>
      <c r="B431" t="s">
        <v>204</v>
      </c>
      <c r="C431" s="14" t="s">
        <v>206</v>
      </c>
      <c r="D431" t="s">
        <v>456</v>
      </c>
      <c r="E431" t="s">
        <v>474</v>
      </c>
      <c r="F431" s="20">
        <v>2035</v>
      </c>
      <c r="G431" s="20">
        <v>59</v>
      </c>
      <c r="H431" s="11">
        <v>13490.742385657601</v>
      </c>
      <c r="I431" s="10">
        <v>3440540.5915352302</v>
      </c>
      <c r="J431" s="33">
        <f t="shared" si="24"/>
        <v>3.9211112401489768E-3</v>
      </c>
      <c r="K431" s="33">
        <f t="shared" si="25"/>
        <v>3.9134337215497306E-3</v>
      </c>
      <c r="L431" s="33">
        <f t="shared" si="26"/>
        <v>0.96204253473497559</v>
      </c>
      <c r="M431" s="33">
        <f t="shared" si="27"/>
        <v>0.95827764503797852</v>
      </c>
    </row>
    <row r="432" spans="1:13" ht="27.6">
      <c r="A432" t="s">
        <v>164</v>
      </c>
      <c r="B432" t="s">
        <v>204</v>
      </c>
      <c r="C432" s="14" t="s">
        <v>206</v>
      </c>
      <c r="D432" t="s">
        <v>456</v>
      </c>
      <c r="E432" t="s">
        <v>474</v>
      </c>
      <c r="F432" s="20">
        <v>2035</v>
      </c>
      <c r="G432" s="20">
        <v>60</v>
      </c>
      <c r="H432" s="11">
        <v>13921.9685375274</v>
      </c>
      <c r="I432" s="10">
        <v>3340616.6706888098</v>
      </c>
      <c r="J432" s="33">
        <f t="shared" si="24"/>
        <v>4.1674846023733681E-3</v>
      </c>
      <c r="K432" s="33">
        <f t="shared" si="25"/>
        <v>4.1588126892885269E-3</v>
      </c>
      <c r="L432" s="33">
        <f t="shared" si="26"/>
        <v>0.95827764503797852</v>
      </c>
      <c r="M432" s="33">
        <f t="shared" si="27"/>
        <v>0.95429234780793304</v>
      </c>
    </row>
    <row r="433" spans="1:13" ht="27.6">
      <c r="A433" t="s">
        <v>164</v>
      </c>
      <c r="B433" t="s">
        <v>204</v>
      </c>
      <c r="C433" s="14" t="s">
        <v>206</v>
      </c>
      <c r="D433" t="s">
        <v>456</v>
      </c>
      <c r="E433" t="s">
        <v>474</v>
      </c>
      <c r="F433" s="20">
        <v>2035</v>
      </c>
      <c r="G433" s="20">
        <v>61</v>
      </c>
      <c r="H433" s="11">
        <v>14748.6847011963</v>
      </c>
      <c r="I433" s="10">
        <v>3254474.4537018798</v>
      </c>
      <c r="J433" s="33">
        <f t="shared" si="24"/>
        <v>4.5318176286251247E-3</v>
      </c>
      <c r="K433" s="33">
        <f t="shared" si="25"/>
        <v>4.5215644374938524E-3</v>
      </c>
      <c r="L433" s="33">
        <f t="shared" si="26"/>
        <v>0.95429234780793304</v>
      </c>
      <c r="M433" s="33">
        <f t="shared" si="27"/>
        <v>0.9499774534651122</v>
      </c>
    </row>
    <row r="434" spans="1:13" ht="27.6">
      <c r="A434" t="s">
        <v>164</v>
      </c>
      <c r="B434" t="s">
        <v>204</v>
      </c>
      <c r="C434" s="14" t="s">
        <v>206</v>
      </c>
      <c r="D434" t="s">
        <v>456</v>
      </c>
      <c r="E434" t="s">
        <v>474</v>
      </c>
      <c r="F434" s="20">
        <v>2035</v>
      </c>
      <c r="G434" s="20">
        <v>62</v>
      </c>
      <c r="H434" s="11">
        <v>15541.848656021601</v>
      </c>
      <c r="I434" s="10">
        <v>3167659.9434090499</v>
      </c>
      <c r="J434" s="33">
        <f t="shared" si="24"/>
        <v>4.9064132304856541E-3</v>
      </c>
      <c r="K434" s="33">
        <f t="shared" si="25"/>
        <v>4.8943964462274669E-3</v>
      </c>
      <c r="L434" s="33">
        <f t="shared" si="26"/>
        <v>0.9499774534651122</v>
      </c>
      <c r="M434" s="33">
        <f t="shared" si="27"/>
        <v>0.9453278871928763</v>
      </c>
    </row>
    <row r="435" spans="1:13" ht="27.6">
      <c r="A435" t="s">
        <v>164</v>
      </c>
      <c r="B435" t="s">
        <v>204</v>
      </c>
      <c r="C435" s="14" t="s">
        <v>206</v>
      </c>
      <c r="D435" t="s">
        <v>456</v>
      </c>
      <c r="E435" t="s">
        <v>474</v>
      </c>
      <c r="F435" s="20">
        <v>2035</v>
      </c>
      <c r="G435" s="20">
        <v>63</v>
      </c>
      <c r="H435" s="11">
        <v>16239.077310463001</v>
      </c>
      <c r="I435" s="10">
        <v>3060583.9057917399</v>
      </c>
      <c r="J435" s="33">
        <f t="shared" si="24"/>
        <v>5.3058755486927673E-3</v>
      </c>
      <c r="K435" s="33">
        <f t="shared" si="25"/>
        <v>5.2918242534825133E-3</v>
      </c>
      <c r="L435" s="33">
        <f t="shared" si="26"/>
        <v>0.9453278871928763</v>
      </c>
      <c r="M435" s="33">
        <f t="shared" si="27"/>
        <v>0.94032537815193562</v>
      </c>
    </row>
    <row r="436" spans="1:13" ht="27.6">
      <c r="A436" t="s">
        <v>164</v>
      </c>
      <c r="B436" t="s">
        <v>204</v>
      </c>
      <c r="C436" s="14" t="s">
        <v>206</v>
      </c>
      <c r="D436" t="s">
        <v>456</v>
      </c>
      <c r="E436" t="s">
        <v>474</v>
      </c>
      <c r="F436" s="20">
        <v>2035</v>
      </c>
      <c r="G436" s="20">
        <v>64</v>
      </c>
      <c r="H436" s="11">
        <v>17267.841890426502</v>
      </c>
      <c r="I436" s="10">
        <v>2963059.9225940201</v>
      </c>
      <c r="J436" s="33">
        <f t="shared" si="24"/>
        <v>5.8277059328956521E-3</v>
      </c>
      <c r="K436" s="33">
        <f t="shared" si="25"/>
        <v>5.8107577935820887E-3</v>
      </c>
      <c r="L436" s="33">
        <f t="shared" si="26"/>
        <v>0.94032537815193562</v>
      </c>
      <c r="M436" s="33">
        <f t="shared" si="27"/>
        <v>0.93486137513233625</v>
      </c>
    </row>
    <row r="437" spans="1:13" ht="27.6">
      <c r="A437" t="s">
        <v>164</v>
      </c>
      <c r="B437" t="s">
        <v>204</v>
      </c>
      <c r="C437" s="14" t="s">
        <v>206</v>
      </c>
      <c r="D437" t="s">
        <v>456</v>
      </c>
      <c r="E437" t="s">
        <v>474</v>
      </c>
      <c r="F437" s="20">
        <v>2035</v>
      </c>
      <c r="G437" s="20">
        <v>65</v>
      </c>
      <c r="H437" s="11">
        <v>18221.237700308</v>
      </c>
      <c r="I437" s="10">
        <v>2862678.6008818098</v>
      </c>
      <c r="J437" s="33">
        <f t="shared" si="24"/>
        <v>6.3651007467953932E-3</v>
      </c>
      <c r="K437" s="33">
        <f t="shared" si="25"/>
        <v>6.3448864045515529E-3</v>
      </c>
      <c r="L437" s="33">
        <f t="shared" si="26"/>
        <v>0.93486137513233625</v>
      </c>
      <c r="M437" s="33">
        <f t="shared" si="27"/>
        <v>0.9289297859031187</v>
      </c>
    </row>
    <row r="438" spans="1:13" ht="27.6">
      <c r="A438" t="s">
        <v>164</v>
      </c>
      <c r="B438" t="s">
        <v>204</v>
      </c>
      <c r="C438" s="14" t="s">
        <v>206</v>
      </c>
      <c r="D438" t="s">
        <v>456</v>
      </c>
      <c r="E438" t="s">
        <v>474</v>
      </c>
      <c r="F438" s="20">
        <v>2035</v>
      </c>
      <c r="G438" s="20">
        <v>66</v>
      </c>
      <c r="H438" s="11">
        <v>18624.620585262499</v>
      </c>
      <c r="I438" s="10">
        <v>2746841.6569990199</v>
      </c>
      <c r="J438" s="33">
        <f t="shared" si="24"/>
        <v>6.7803764872308922E-3</v>
      </c>
      <c r="K438" s="33">
        <f t="shared" si="25"/>
        <v>6.7574415995764747E-3</v>
      </c>
      <c r="L438" s="33">
        <f t="shared" si="26"/>
        <v>0.9289297859031187</v>
      </c>
      <c r="M438" s="33">
        <f t="shared" si="27"/>
        <v>0.92265259712477132</v>
      </c>
    </row>
    <row r="439" spans="1:13" ht="27.6">
      <c r="A439" t="s">
        <v>164</v>
      </c>
      <c r="B439" t="s">
        <v>204</v>
      </c>
      <c r="C439" s="14" t="s">
        <v>206</v>
      </c>
      <c r="D439" t="s">
        <v>456</v>
      </c>
      <c r="E439" t="s">
        <v>474</v>
      </c>
      <c r="F439" s="20">
        <v>2035</v>
      </c>
      <c r="G439" s="20">
        <v>67</v>
      </c>
      <c r="H439" s="11">
        <v>19668.608574590198</v>
      </c>
      <c r="I439" s="10">
        <v>2622235.4401921802</v>
      </c>
      <c r="J439" s="33">
        <f t="shared" si="24"/>
        <v>7.500702748929635E-3</v>
      </c>
      <c r="K439" s="33">
        <f t="shared" si="25"/>
        <v>7.4726426786446698E-3</v>
      </c>
      <c r="L439" s="33">
        <f t="shared" si="26"/>
        <v>0.92265259712477132</v>
      </c>
      <c r="M439" s="33">
        <f t="shared" si="27"/>
        <v>0.91575794394993437</v>
      </c>
    </row>
    <row r="440" spans="1:13" ht="27.6">
      <c r="A440" t="s">
        <v>164</v>
      </c>
      <c r="B440" t="s">
        <v>204</v>
      </c>
      <c r="C440" s="14" t="s">
        <v>206</v>
      </c>
      <c r="D440" t="s">
        <v>456</v>
      </c>
      <c r="E440" t="s">
        <v>474</v>
      </c>
      <c r="F440" s="20">
        <v>2035</v>
      </c>
      <c r="G440" s="20">
        <v>68</v>
      </c>
      <c r="H440" s="11">
        <v>20597.1513512569</v>
      </c>
      <c r="I440" s="10">
        <v>2498969.82117033</v>
      </c>
      <c r="J440" s="33">
        <f t="shared" si="24"/>
        <v>8.2422569399460532E-3</v>
      </c>
      <c r="K440" s="33">
        <f t="shared" si="25"/>
        <v>8.2083826709119512E-3</v>
      </c>
      <c r="L440" s="33">
        <f t="shared" si="26"/>
        <v>0.91575794394993437</v>
      </c>
      <c r="M440" s="33">
        <f t="shared" si="27"/>
        <v>0.90824105231206576</v>
      </c>
    </row>
    <row r="441" spans="1:13" ht="27.6">
      <c r="A441" t="s">
        <v>164</v>
      </c>
      <c r="B441" t="s">
        <v>204</v>
      </c>
      <c r="C441" s="14" t="s">
        <v>206</v>
      </c>
      <c r="D441" t="s">
        <v>456</v>
      </c>
      <c r="E441" t="s">
        <v>474</v>
      </c>
      <c r="F441" s="20">
        <v>2035</v>
      </c>
      <c r="G441" s="20">
        <v>69</v>
      </c>
      <c r="H441" s="11">
        <v>20706.120360713401</v>
      </c>
      <c r="I441" s="10">
        <v>2364047.2799555701</v>
      </c>
      <c r="J441" s="33">
        <f t="shared" si="24"/>
        <v>8.7587589877231864E-3</v>
      </c>
      <c r="K441" s="33">
        <f t="shared" si="25"/>
        <v>8.7205128027144641E-3</v>
      </c>
      <c r="L441" s="33">
        <f t="shared" si="26"/>
        <v>0.90824105231206576</v>
      </c>
      <c r="M441" s="33">
        <f t="shared" si="27"/>
        <v>0.90032072458742751</v>
      </c>
    </row>
    <row r="442" spans="1:13" ht="27.6">
      <c r="A442" t="s">
        <v>164</v>
      </c>
      <c r="B442" t="s">
        <v>204</v>
      </c>
      <c r="C442" s="14" t="s">
        <v>206</v>
      </c>
      <c r="D442" t="s">
        <v>456</v>
      </c>
      <c r="E442" t="s">
        <v>474</v>
      </c>
      <c r="F442" s="20">
        <v>2036</v>
      </c>
      <c r="G442" s="20">
        <v>30</v>
      </c>
      <c r="H442" s="11">
        <v>711.294709223106</v>
      </c>
      <c r="I442" s="10">
        <v>4571860.7777358796</v>
      </c>
      <c r="J442" s="33">
        <f t="shared" si="24"/>
        <v>1.5558100821595012E-4</v>
      </c>
      <c r="K442" s="33">
        <f t="shared" si="25"/>
        <v>1.5556890611856389E-4</v>
      </c>
      <c r="L442" s="33">
        <f t="shared" si="26"/>
        <v>1</v>
      </c>
      <c r="M442" s="33">
        <f t="shared" si="27"/>
        <v>0.99984443109388144</v>
      </c>
    </row>
    <row r="443" spans="1:13" ht="27.6">
      <c r="A443" t="s">
        <v>164</v>
      </c>
      <c r="B443" t="s">
        <v>204</v>
      </c>
      <c r="C443" s="14" t="s">
        <v>206</v>
      </c>
      <c r="D443" t="s">
        <v>456</v>
      </c>
      <c r="E443" t="s">
        <v>474</v>
      </c>
      <c r="F443" s="20">
        <v>2036</v>
      </c>
      <c r="G443" s="20">
        <v>31</v>
      </c>
      <c r="H443" s="11">
        <v>999.67338510741899</v>
      </c>
      <c r="I443" s="10">
        <v>4478299.8540926697</v>
      </c>
      <c r="J443" s="33">
        <f t="shared" si="24"/>
        <v>2.2322609420488633E-4</v>
      </c>
      <c r="K443" s="33">
        <f t="shared" si="25"/>
        <v>2.2320118111407439E-4</v>
      </c>
      <c r="L443" s="33">
        <f t="shared" si="26"/>
        <v>0.99984443109388144</v>
      </c>
      <c r="M443" s="33">
        <f t="shared" si="27"/>
        <v>0.99962126463593093</v>
      </c>
    </row>
    <row r="444" spans="1:13" ht="27.6">
      <c r="A444" t="s">
        <v>164</v>
      </c>
      <c r="B444" t="s">
        <v>204</v>
      </c>
      <c r="C444" s="14" t="s">
        <v>206</v>
      </c>
      <c r="D444" t="s">
        <v>456</v>
      </c>
      <c r="E444" t="s">
        <v>474</v>
      </c>
      <c r="F444" s="20">
        <v>2036</v>
      </c>
      <c r="G444" s="20">
        <v>32</v>
      </c>
      <c r="H444" s="11">
        <v>1024.51287223543</v>
      </c>
      <c r="I444" s="10">
        <v>4381541.2870896803</v>
      </c>
      <c r="J444" s="33">
        <f t="shared" si="24"/>
        <v>2.3382476738361053E-4</v>
      </c>
      <c r="K444" s="33">
        <f t="shared" si="25"/>
        <v>2.3379743250329099E-4</v>
      </c>
      <c r="L444" s="33">
        <f t="shared" si="26"/>
        <v>0.99962126463593093</v>
      </c>
      <c r="M444" s="33">
        <f t="shared" si="27"/>
        <v>0.99938755575078331</v>
      </c>
    </row>
    <row r="445" spans="1:13" ht="27.6">
      <c r="A445" t="s">
        <v>164</v>
      </c>
      <c r="B445" t="s">
        <v>204</v>
      </c>
      <c r="C445" s="14" t="s">
        <v>206</v>
      </c>
      <c r="D445" t="s">
        <v>456</v>
      </c>
      <c r="E445" t="s">
        <v>474</v>
      </c>
      <c r="F445" s="20">
        <v>2036</v>
      </c>
      <c r="G445" s="20">
        <v>33</v>
      </c>
      <c r="H445" s="11">
        <v>1100.4157374307899</v>
      </c>
      <c r="I445" s="10">
        <v>4339249.1996341497</v>
      </c>
      <c r="J445" s="33">
        <f t="shared" si="24"/>
        <v>2.5359588417359574E-4</v>
      </c>
      <c r="K445" s="33">
        <f t="shared" si="25"/>
        <v>2.5356373145535294E-4</v>
      </c>
      <c r="L445" s="33">
        <f t="shared" si="26"/>
        <v>0.99938755575078331</v>
      </c>
      <c r="M445" s="33">
        <f t="shared" si="27"/>
        <v>0.99913414731297712</v>
      </c>
    </row>
    <row r="446" spans="1:13" ht="27.6">
      <c r="A446" t="s">
        <v>164</v>
      </c>
      <c r="B446" t="s">
        <v>204</v>
      </c>
      <c r="C446" s="14" t="s">
        <v>206</v>
      </c>
      <c r="D446" t="s">
        <v>456</v>
      </c>
      <c r="E446" t="s">
        <v>474</v>
      </c>
      <c r="F446" s="20">
        <v>2036</v>
      </c>
      <c r="G446" s="20">
        <v>34</v>
      </c>
      <c r="H446" s="11">
        <v>1187.0913753596001</v>
      </c>
      <c r="I446" s="10">
        <v>4319790.3816410098</v>
      </c>
      <c r="J446" s="33">
        <f t="shared" si="24"/>
        <v>2.7480300442463731E-4</v>
      </c>
      <c r="K446" s="33">
        <f t="shared" si="25"/>
        <v>2.7476524953751191E-4</v>
      </c>
      <c r="L446" s="33">
        <f t="shared" si="26"/>
        <v>0.99913414731297712</v>
      </c>
      <c r="M446" s="33">
        <f t="shared" si="27"/>
        <v>0.99885961996966921</v>
      </c>
    </row>
    <row r="447" spans="1:13" ht="27.6">
      <c r="A447" t="s">
        <v>164</v>
      </c>
      <c r="B447" t="s">
        <v>204</v>
      </c>
      <c r="C447" s="14" t="s">
        <v>206</v>
      </c>
      <c r="D447" t="s">
        <v>456</v>
      </c>
      <c r="E447" t="s">
        <v>474</v>
      </c>
      <c r="F447" s="20">
        <v>2036</v>
      </c>
      <c r="G447" s="20">
        <v>35</v>
      </c>
      <c r="H447" s="11">
        <v>1294.9073529693301</v>
      </c>
      <c r="I447" s="10">
        <v>4300370.3954281202</v>
      </c>
      <c r="J447" s="33">
        <f t="shared" si="24"/>
        <v>3.0111530726422846E-4</v>
      </c>
      <c r="K447" s="33">
        <f t="shared" si="25"/>
        <v>3.0106997660017676E-4</v>
      </c>
      <c r="L447" s="33">
        <f t="shared" si="26"/>
        <v>0.99885961996966921</v>
      </c>
      <c r="M447" s="33">
        <f t="shared" si="27"/>
        <v>0.99855889332725811</v>
      </c>
    </row>
    <row r="448" spans="1:13" ht="27.6">
      <c r="A448" t="s">
        <v>164</v>
      </c>
      <c r="B448" t="s">
        <v>204</v>
      </c>
      <c r="C448" s="14" t="s">
        <v>206</v>
      </c>
      <c r="D448" t="s">
        <v>456</v>
      </c>
      <c r="E448" t="s">
        <v>474</v>
      </c>
      <c r="F448" s="20">
        <v>2036</v>
      </c>
      <c r="G448" s="20">
        <v>36</v>
      </c>
      <c r="H448" s="11">
        <v>1696.09812154831</v>
      </c>
      <c r="I448" s="10">
        <v>4300492.7786013298</v>
      </c>
      <c r="J448" s="33">
        <f t="shared" si="24"/>
        <v>3.9439622593667983E-4</v>
      </c>
      <c r="K448" s="33">
        <f t="shared" si="25"/>
        <v>3.9431846196880116E-4</v>
      </c>
      <c r="L448" s="33">
        <f t="shared" si="26"/>
        <v>0.99855889332725811</v>
      </c>
      <c r="M448" s="33">
        <f t="shared" si="27"/>
        <v>0.99816514312025606</v>
      </c>
    </row>
    <row r="449" spans="1:13" ht="27.6">
      <c r="A449" t="s">
        <v>164</v>
      </c>
      <c r="B449" t="s">
        <v>204</v>
      </c>
      <c r="C449" s="14" t="s">
        <v>206</v>
      </c>
      <c r="D449" t="s">
        <v>456</v>
      </c>
      <c r="E449" t="s">
        <v>474</v>
      </c>
      <c r="F449" s="20">
        <v>2036</v>
      </c>
      <c r="G449" s="20">
        <v>37</v>
      </c>
      <c r="H449" s="11">
        <v>1886.3638248807099</v>
      </c>
      <c r="I449" s="10">
        <v>4339224.9426222304</v>
      </c>
      <c r="J449" s="33">
        <f t="shared" si="24"/>
        <v>4.3472367757472471E-4</v>
      </c>
      <c r="K449" s="33">
        <f t="shared" si="25"/>
        <v>4.3462919892800489E-4</v>
      </c>
      <c r="L449" s="33">
        <f t="shared" si="26"/>
        <v>0.99816514312025606</v>
      </c>
      <c r="M449" s="33">
        <f t="shared" si="27"/>
        <v>0.99773131140370386</v>
      </c>
    </row>
    <row r="450" spans="1:13" ht="27.6">
      <c r="A450" t="s">
        <v>164</v>
      </c>
      <c r="B450" t="s">
        <v>204</v>
      </c>
      <c r="C450" s="14" t="s">
        <v>206</v>
      </c>
      <c r="D450" t="s">
        <v>456</v>
      </c>
      <c r="E450" t="s">
        <v>474</v>
      </c>
      <c r="F450" s="20">
        <v>2036</v>
      </c>
      <c r="G450" s="20">
        <v>38</v>
      </c>
      <c r="H450" s="11">
        <v>2085.7959714722101</v>
      </c>
      <c r="I450" s="10">
        <v>4380332.3036123998</v>
      </c>
      <c r="J450" s="33">
        <f t="shared" ref="J450:J513" si="28">IF(I450&gt;0,H450/I450,0)</f>
        <v>4.7617299942109023E-4</v>
      </c>
      <c r="K450" s="33">
        <f t="shared" ref="K450:K513" si="29">1-EXP(-J450)</f>
        <v>4.7605964705088599E-4</v>
      </c>
      <c r="L450" s="33">
        <f t="shared" ref="L450:L513" si="30">IF(G450=30,1,M449)</f>
        <v>0.99773131140370386</v>
      </c>
      <c r="M450" s="33">
        <f t="shared" ref="M450:M513" si="31">L450*(1-K450)</f>
        <v>0.99725633178774542</v>
      </c>
    </row>
    <row r="451" spans="1:13" ht="27.6">
      <c r="A451" t="s">
        <v>164</v>
      </c>
      <c r="B451" t="s">
        <v>204</v>
      </c>
      <c r="C451" s="14" t="s">
        <v>206</v>
      </c>
      <c r="D451" t="s">
        <v>456</v>
      </c>
      <c r="E451" t="s">
        <v>474</v>
      </c>
      <c r="F451" s="20">
        <v>2036</v>
      </c>
      <c r="G451" s="20">
        <v>39</v>
      </c>
      <c r="H451" s="11">
        <v>2204.7117977725102</v>
      </c>
      <c r="I451" s="10">
        <v>4375172.4607980996</v>
      </c>
      <c r="J451" s="33">
        <f t="shared" si="28"/>
        <v>5.0391426110099819E-4</v>
      </c>
      <c r="K451" s="33">
        <f t="shared" si="29"/>
        <v>5.0378731763345286E-4</v>
      </c>
      <c r="L451" s="33">
        <f t="shared" si="30"/>
        <v>0.99725633178774542</v>
      </c>
      <c r="M451" s="33">
        <f t="shared" si="31"/>
        <v>0.99675392669536111</v>
      </c>
    </row>
    <row r="452" spans="1:13" ht="27.6">
      <c r="A452" t="s">
        <v>164</v>
      </c>
      <c r="B452" t="s">
        <v>204</v>
      </c>
      <c r="C452" s="14" t="s">
        <v>206</v>
      </c>
      <c r="D452" t="s">
        <v>456</v>
      </c>
      <c r="E452" t="s">
        <v>474</v>
      </c>
      <c r="F452" s="20">
        <v>2036</v>
      </c>
      <c r="G452" s="20">
        <v>40</v>
      </c>
      <c r="H452" s="11">
        <v>2341.8879516536599</v>
      </c>
      <c r="I452" s="10">
        <v>4311227.5089454297</v>
      </c>
      <c r="J452" s="33">
        <f t="shared" si="28"/>
        <v>5.4320676577481516E-4</v>
      </c>
      <c r="K452" s="33">
        <f t="shared" si="29"/>
        <v>5.4305925569031466E-4</v>
      </c>
      <c r="L452" s="33">
        <f t="shared" si="30"/>
        <v>0.99675392669536111</v>
      </c>
      <c r="M452" s="33">
        <f t="shared" si="31"/>
        <v>0.99621263024982354</v>
      </c>
    </row>
    <row r="453" spans="1:13" ht="27.6">
      <c r="A453" t="s">
        <v>164</v>
      </c>
      <c r="B453" t="s">
        <v>204</v>
      </c>
      <c r="C453" s="14" t="s">
        <v>206</v>
      </c>
      <c r="D453" t="s">
        <v>456</v>
      </c>
      <c r="E453" t="s">
        <v>474</v>
      </c>
      <c r="F453" s="20">
        <v>2036</v>
      </c>
      <c r="G453" s="20">
        <v>41</v>
      </c>
      <c r="H453" s="11">
        <v>2975.8430080661801</v>
      </c>
      <c r="I453" s="10">
        <v>4245072.3058223501</v>
      </c>
      <c r="J453" s="33">
        <f t="shared" si="28"/>
        <v>7.0101114743903133E-4</v>
      </c>
      <c r="K453" s="33">
        <f t="shared" si="29"/>
        <v>7.0076549652930975E-4</v>
      </c>
      <c r="L453" s="33">
        <f t="shared" si="30"/>
        <v>0.99621263024982354</v>
      </c>
      <c r="M453" s="33">
        <f t="shared" si="31"/>
        <v>0.99551451881133779</v>
      </c>
    </row>
    <row r="454" spans="1:13" ht="27.6">
      <c r="A454" t="s">
        <v>164</v>
      </c>
      <c r="B454" t="s">
        <v>204</v>
      </c>
      <c r="C454" s="14" t="s">
        <v>206</v>
      </c>
      <c r="D454" t="s">
        <v>456</v>
      </c>
      <c r="E454" t="s">
        <v>474</v>
      </c>
      <c r="F454" s="20">
        <v>2036</v>
      </c>
      <c r="G454" s="20">
        <v>42</v>
      </c>
      <c r="H454" s="11">
        <v>3224.9502884875401</v>
      </c>
      <c r="I454" s="10">
        <v>4188261.4915380101</v>
      </c>
      <c r="J454" s="33">
        <f t="shared" si="28"/>
        <v>7.6999735928696186E-4</v>
      </c>
      <c r="K454" s="33">
        <f t="shared" si="29"/>
        <v>7.6970098739370663E-4</v>
      </c>
      <c r="L454" s="33">
        <f t="shared" si="30"/>
        <v>0.99551451881133779</v>
      </c>
      <c r="M454" s="33">
        <f t="shared" si="31"/>
        <v>0.99474827030324398</v>
      </c>
    </row>
    <row r="455" spans="1:13" ht="27.6">
      <c r="A455" t="s">
        <v>164</v>
      </c>
      <c r="B455" t="s">
        <v>204</v>
      </c>
      <c r="C455" s="14" t="s">
        <v>206</v>
      </c>
      <c r="D455" t="s">
        <v>456</v>
      </c>
      <c r="E455" t="s">
        <v>474</v>
      </c>
      <c r="F455" s="20">
        <v>2036</v>
      </c>
      <c r="G455" s="20">
        <v>43</v>
      </c>
      <c r="H455" s="11">
        <v>3538.0775810065602</v>
      </c>
      <c r="I455" s="10">
        <v>4133592.6704933299</v>
      </c>
      <c r="J455" s="33">
        <f t="shared" si="28"/>
        <v>8.5593280786040846E-4</v>
      </c>
      <c r="K455" s="33">
        <f t="shared" si="29"/>
        <v>8.5556660186469902E-4</v>
      </c>
      <c r="L455" s="33">
        <f t="shared" si="30"/>
        <v>0.99474827030324398</v>
      </c>
      <c r="M455" s="33">
        <f t="shared" si="31"/>
        <v>0.99389719690590983</v>
      </c>
    </row>
    <row r="456" spans="1:13" ht="27.6">
      <c r="A456" t="s">
        <v>164</v>
      </c>
      <c r="B456" t="s">
        <v>204</v>
      </c>
      <c r="C456" s="14" t="s">
        <v>206</v>
      </c>
      <c r="D456" t="s">
        <v>456</v>
      </c>
      <c r="E456" t="s">
        <v>474</v>
      </c>
      <c r="F456" s="20">
        <v>2036</v>
      </c>
      <c r="G456" s="20">
        <v>44</v>
      </c>
      <c r="H456" s="11">
        <v>3696.0916414726098</v>
      </c>
      <c r="I456" s="10">
        <v>4113088.54665326</v>
      </c>
      <c r="J456" s="33">
        <f t="shared" si="28"/>
        <v>8.9861708532388575E-4</v>
      </c>
      <c r="K456" s="33">
        <f t="shared" si="29"/>
        <v>8.982134499044836E-4</v>
      </c>
      <c r="L456" s="33">
        <f t="shared" si="30"/>
        <v>0.99389719690590983</v>
      </c>
      <c r="M456" s="33">
        <f t="shared" si="31"/>
        <v>0.99300446507582663</v>
      </c>
    </row>
    <row r="457" spans="1:13" ht="27.6">
      <c r="A457" t="s">
        <v>164</v>
      </c>
      <c r="B457" t="s">
        <v>204</v>
      </c>
      <c r="C457" s="14" t="s">
        <v>206</v>
      </c>
      <c r="D457" t="s">
        <v>456</v>
      </c>
      <c r="E457" t="s">
        <v>474</v>
      </c>
      <c r="F457" s="20">
        <v>2036</v>
      </c>
      <c r="G457" s="20">
        <v>45</v>
      </c>
      <c r="H457" s="11">
        <v>3977.1480361589001</v>
      </c>
      <c r="I457" s="10">
        <v>4086563.3394181002</v>
      </c>
      <c r="J457" s="33">
        <f t="shared" si="28"/>
        <v>9.7322559466929003E-4</v>
      </c>
      <c r="K457" s="33">
        <f t="shared" si="29"/>
        <v>9.7275216423753363E-4</v>
      </c>
      <c r="L457" s="33">
        <f t="shared" si="30"/>
        <v>0.99300446507582663</v>
      </c>
      <c r="M457" s="33">
        <f t="shared" si="31"/>
        <v>0.99203851783332653</v>
      </c>
    </row>
    <row r="458" spans="1:13" ht="27.6">
      <c r="A458" t="s">
        <v>164</v>
      </c>
      <c r="B458" t="s">
        <v>204</v>
      </c>
      <c r="C458" s="14" t="s">
        <v>206</v>
      </c>
      <c r="D458" t="s">
        <v>456</v>
      </c>
      <c r="E458" t="s">
        <v>474</v>
      </c>
      <c r="F458" s="20">
        <v>2036</v>
      </c>
      <c r="G458" s="20">
        <v>46</v>
      </c>
      <c r="H458" s="11">
        <v>4935.1920270364599</v>
      </c>
      <c r="I458" s="10">
        <v>4063051.0914701698</v>
      </c>
      <c r="J458" s="33">
        <f t="shared" si="28"/>
        <v>1.2146517274659019E-3</v>
      </c>
      <c r="K458" s="33">
        <f t="shared" si="29"/>
        <v>1.2139143366443061E-3</v>
      </c>
      <c r="L458" s="33">
        <f t="shared" si="30"/>
        <v>0.99203851783332653</v>
      </c>
      <c r="M458" s="33">
        <f t="shared" si="31"/>
        <v>0.9908342680540253</v>
      </c>
    </row>
    <row r="459" spans="1:13" ht="27.6">
      <c r="A459" t="s">
        <v>164</v>
      </c>
      <c r="B459" t="s">
        <v>204</v>
      </c>
      <c r="C459" s="14" t="s">
        <v>206</v>
      </c>
      <c r="D459" t="s">
        <v>456</v>
      </c>
      <c r="E459" t="s">
        <v>474</v>
      </c>
      <c r="F459" s="20">
        <v>2036</v>
      </c>
      <c r="G459" s="20">
        <v>47</v>
      </c>
      <c r="H459" s="11">
        <v>5429.7223858908201</v>
      </c>
      <c r="I459" s="10">
        <v>4061810.5625411598</v>
      </c>
      <c r="J459" s="33">
        <f t="shared" si="28"/>
        <v>1.3367739096364613E-3</v>
      </c>
      <c r="K459" s="33">
        <f t="shared" si="29"/>
        <v>1.3358808253886023E-3</v>
      </c>
      <c r="L459" s="33">
        <f t="shared" si="30"/>
        <v>0.9908342680540253</v>
      </c>
      <c r="M459" s="33">
        <f t="shared" si="31"/>
        <v>0.98951063155419394</v>
      </c>
    </row>
    <row r="460" spans="1:13" ht="27.6">
      <c r="A460" t="s">
        <v>164</v>
      </c>
      <c r="B460" t="s">
        <v>204</v>
      </c>
      <c r="C460" s="14" t="s">
        <v>206</v>
      </c>
      <c r="D460" t="s">
        <v>456</v>
      </c>
      <c r="E460" t="s">
        <v>474</v>
      </c>
      <c r="F460" s="20">
        <v>2036</v>
      </c>
      <c r="G460" s="20">
        <v>48</v>
      </c>
      <c r="H460" s="11">
        <v>6030.7310347801204</v>
      </c>
      <c r="I460" s="10">
        <v>4014416.18037087</v>
      </c>
      <c r="J460" s="33">
        <f t="shared" si="28"/>
        <v>1.5022685152247901E-3</v>
      </c>
      <c r="K460" s="33">
        <f t="shared" si="29"/>
        <v>1.501140674722623E-3</v>
      </c>
      <c r="L460" s="33">
        <f t="shared" si="30"/>
        <v>0.98951063155419394</v>
      </c>
      <c r="M460" s="33">
        <f t="shared" si="31"/>
        <v>0.98802523689709743</v>
      </c>
    </row>
    <row r="461" spans="1:13" ht="27.6">
      <c r="A461" t="s">
        <v>164</v>
      </c>
      <c r="B461" t="s">
        <v>204</v>
      </c>
      <c r="C461" s="14" t="s">
        <v>206</v>
      </c>
      <c r="D461" t="s">
        <v>456</v>
      </c>
      <c r="E461" t="s">
        <v>474</v>
      </c>
      <c r="F461" s="20">
        <v>2036</v>
      </c>
      <c r="G461" s="20">
        <v>49</v>
      </c>
      <c r="H461" s="11">
        <v>6487.7098995071601</v>
      </c>
      <c r="I461" s="10">
        <v>3957838.1991981398</v>
      </c>
      <c r="J461" s="33">
        <f t="shared" si="28"/>
        <v>1.6392054381661114E-3</v>
      </c>
      <c r="K461" s="33">
        <f t="shared" si="29"/>
        <v>1.6378626747204361E-3</v>
      </c>
      <c r="L461" s="33">
        <f t="shared" si="30"/>
        <v>0.98802523689709743</v>
      </c>
      <c r="M461" s="33">
        <f t="shared" si="31"/>
        <v>0.98640698723990183</v>
      </c>
    </row>
    <row r="462" spans="1:13" ht="27.6">
      <c r="A462" t="s">
        <v>164</v>
      </c>
      <c r="B462" t="s">
        <v>204</v>
      </c>
      <c r="C462" s="14" t="s">
        <v>206</v>
      </c>
      <c r="D462" t="s">
        <v>456</v>
      </c>
      <c r="E462" t="s">
        <v>474</v>
      </c>
      <c r="F462" s="20">
        <v>2036</v>
      </c>
      <c r="G462" s="20">
        <v>50</v>
      </c>
      <c r="H462" s="11">
        <v>7112.9871092622097</v>
      </c>
      <c r="I462" s="10">
        <v>3961076.05258682</v>
      </c>
      <c r="J462" s="33">
        <f t="shared" si="28"/>
        <v>1.7957209139211057E-3</v>
      </c>
      <c r="K462" s="33">
        <f t="shared" si="29"/>
        <v>1.7941095717719513E-3</v>
      </c>
      <c r="L462" s="33">
        <f t="shared" si="30"/>
        <v>0.98640698723990183</v>
      </c>
      <c r="M462" s="33">
        <f t="shared" si="31"/>
        <v>0.98463726502243198</v>
      </c>
    </row>
    <row r="463" spans="1:13" ht="27.6">
      <c r="A463" t="s">
        <v>164</v>
      </c>
      <c r="B463" t="s">
        <v>204</v>
      </c>
      <c r="C463" s="14" t="s">
        <v>206</v>
      </c>
      <c r="D463" t="s">
        <v>456</v>
      </c>
      <c r="E463" t="s">
        <v>474</v>
      </c>
      <c r="F463" s="20">
        <v>2036</v>
      </c>
      <c r="G463" s="20">
        <v>51</v>
      </c>
      <c r="H463" s="11">
        <v>8260.6801479796195</v>
      </c>
      <c r="I463" s="10">
        <v>4018763.8307760502</v>
      </c>
      <c r="J463" s="33">
        <f t="shared" si="28"/>
        <v>2.055527643779064E-3</v>
      </c>
      <c r="K463" s="33">
        <f t="shared" si="29"/>
        <v>2.0534164935888111E-3</v>
      </c>
      <c r="L463" s="33">
        <f t="shared" si="30"/>
        <v>0.98463726502243198</v>
      </c>
      <c r="M463" s="33">
        <f t="shared" si="31"/>
        <v>0.9826153946222328</v>
      </c>
    </row>
    <row r="464" spans="1:13" ht="27.6">
      <c r="A464" t="s">
        <v>164</v>
      </c>
      <c r="B464" t="s">
        <v>204</v>
      </c>
      <c r="C464" s="14" t="s">
        <v>206</v>
      </c>
      <c r="D464" t="s">
        <v>456</v>
      </c>
      <c r="E464" t="s">
        <v>474</v>
      </c>
      <c r="F464" s="20">
        <v>2036</v>
      </c>
      <c r="G464" s="20">
        <v>52</v>
      </c>
      <c r="H464" s="11">
        <v>9079.1307628177201</v>
      </c>
      <c r="I464" s="10">
        <v>4034749.3175295498</v>
      </c>
      <c r="J464" s="33">
        <f t="shared" si="28"/>
        <v>2.2502341653227696E-3</v>
      </c>
      <c r="K464" s="33">
        <f t="shared" si="29"/>
        <v>2.2477042863858765E-3</v>
      </c>
      <c r="L464" s="33">
        <f t="shared" si="30"/>
        <v>0.9826153946222328</v>
      </c>
      <c r="M464" s="33">
        <f t="shared" si="31"/>
        <v>0.98040676578787167</v>
      </c>
    </row>
    <row r="465" spans="1:13" ht="27.6">
      <c r="A465" t="s">
        <v>164</v>
      </c>
      <c r="B465" t="s">
        <v>204</v>
      </c>
      <c r="C465" s="14" t="s">
        <v>206</v>
      </c>
      <c r="D465" t="s">
        <v>456</v>
      </c>
      <c r="E465" t="s">
        <v>474</v>
      </c>
      <c r="F465" s="20">
        <v>2036</v>
      </c>
      <c r="G465" s="20">
        <v>53</v>
      </c>
      <c r="H465" s="11">
        <v>9693.7117376266197</v>
      </c>
      <c r="I465" s="10">
        <v>3993339.4170155199</v>
      </c>
      <c r="J465" s="33">
        <f t="shared" si="28"/>
        <v>2.4274700257939396E-3</v>
      </c>
      <c r="K465" s="33">
        <f t="shared" si="29"/>
        <v>2.4245261030074738E-3</v>
      </c>
      <c r="L465" s="33">
        <f t="shared" si="30"/>
        <v>0.98040676578787167</v>
      </c>
      <c r="M465" s="33">
        <f t="shared" si="31"/>
        <v>0.97802974399265385</v>
      </c>
    </row>
    <row r="466" spans="1:13" ht="27.6">
      <c r="A466" t="s">
        <v>164</v>
      </c>
      <c r="B466" t="s">
        <v>204</v>
      </c>
      <c r="C466" s="14" t="s">
        <v>206</v>
      </c>
      <c r="D466" t="s">
        <v>456</v>
      </c>
      <c r="E466" t="s">
        <v>474</v>
      </c>
      <c r="F466" s="20">
        <v>2036</v>
      </c>
      <c r="G466" s="20">
        <v>54</v>
      </c>
      <c r="H466" s="11">
        <v>10370.7959949366</v>
      </c>
      <c r="I466" s="10">
        <v>3927467.5738853798</v>
      </c>
      <c r="J466" s="33">
        <f t="shared" si="28"/>
        <v>2.6405809341099001E-3</v>
      </c>
      <c r="K466" s="33">
        <f t="shared" si="29"/>
        <v>2.6370976668993462E-3</v>
      </c>
      <c r="L466" s="33">
        <f t="shared" si="30"/>
        <v>0.97802974399265385</v>
      </c>
      <c r="M466" s="33">
        <f t="shared" si="31"/>
        <v>0.97545058403661267</v>
      </c>
    </row>
    <row r="467" spans="1:13" ht="27.6">
      <c r="A467" t="s">
        <v>164</v>
      </c>
      <c r="B467" t="s">
        <v>204</v>
      </c>
      <c r="C467" s="14" t="s">
        <v>206</v>
      </c>
      <c r="D467" t="s">
        <v>456</v>
      </c>
      <c r="E467" t="s">
        <v>474</v>
      </c>
      <c r="F467" s="20">
        <v>2036</v>
      </c>
      <c r="G467" s="20">
        <v>55</v>
      </c>
      <c r="H467" s="11">
        <v>11034.781283591399</v>
      </c>
      <c r="I467" s="10">
        <v>3854351.54682271</v>
      </c>
      <c r="J467" s="33">
        <f t="shared" si="28"/>
        <v>2.8629410549454921E-3</v>
      </c>
      <c r="K467" s="33">
        <f t="shared" si="29"/>
        <v>2.8588467473892321E-3</v>
      </c>
      <c r="L467" s="33">
        <f t="shared" si="30"/>
        <v>0.97545058403661267</v>
      </c>
      <c r="M467" s="33">
        <f t="shared" si="31"/>
        <v>0.97266192030720067</v>
      </c>
    </row>
    <row r="468" spans="1:13" ht="27.6">
      <c r="A468" t="s">
        <v>164</v>
      </c>
      <c r="B468" t="s">
        <v>204</v>
      </c>
      <c r="C468" s="14" t="s">
        <v>206</v>
      </c>
      <c r="D468" t="s">
        <v>456</v>
      </c>
      <c r="E468" t="s">
        <v>474</v>
      </c>
      <c r="F468" s="20">
        <v>2036</v>
      </c>
      <c r="G468" s="20">
        <v>56</v>
      </c>
      <c r="H468" s="11">
        <v>11750.451591658</v>
      </c>
      <c r="I468" s="10">
        <v>3785725.3355931402</v>
      </c>
      <c r="J468" s="33">
        <f t="shared" si="28"/>
        <v>3.1038838135405726E-3</v>
      </c>
      <c r="K468" s="33">
        <f t="shared" si="29"/>
        <v>3.0990717461634176E-3</v>
      </c>
      <c r="L468" s="33">
        <f t="shared" si="30"/>
        <v>0.97266192030720067</v>
      </c>
      <c r="M468" s="33">
        <f t="shared" si="31"/>
        <v>0.96964757123140755</v>
      </c>
    </row>
    <row r="469" spans="1:13" ht="27.6">
      <c r="A469" t="s">
        <v>164</v>
      </c>
      <c r="B469" t="s">
        <v>204</v>
      </c>
      <c r="C469" s="14" t="s">
        <v>206</v>
      </c>
      <c r="D469" t="s">
        <v>456</v>
      </c>
      <c r="E469" t="s">
        <v>474</v>
      </c>
      <c r="F469" s="20">
        <v>2036</v>
      </c>
      <c r="G469" s="20">
        <v>57</v>
      </c>
      <c r="H469" s="11">
        <v>12531.681170502799</v>
      </c>
      <c r="I469" s="10">
        <v>3703198.59768365</v>
      </c>
      <c r="J469" s="33">
        <f t="shared" si="28"/>
        <v>3.3840154234075818E-3</v>
      </c>
      <c r="K469" s="33">
        <f t="shared" si="29"/>
        <v>3.3782960964637843E-3</v>
      </c>
      <c r="L469" s="33">
        <f t="shared" si="30"/>
        <v>0.96964757123140755</v>
      </c>
      <c r="M469" s="33">
        <f t="shared" si="31"/>
        <v>0.96637181462657085</v>
      </c>
    </row>
    <row r="470" spans="1:13" ht="27.6">
      <c r="A470" t="s">
        <v>164</v>
      </c>
      <c r="B470" t="s">
        <v>204</v>
      </c>
      <c r="C470" s="14" t="s">
        <v>206</v>
      </c>
      <c r="D470" t="s">
        <v>456</v>
      </c>
      <c r="E470" t="s">
        <v>474</v>
      </c>
      <c r="F470" s="20">
        <v>2036</v>
      </c>
      <c r="G470" s="20">
        <v>58</v>
      </c>
      <c r="H470" s="11">
        <v>13283.7360870789</v>
      </c>
      <c r="I470" s="10">
        <v>3596672.92745532</v>
      </c>
      <c r="J470" s="33">
        <f t="shared" si="28"/>
        <v>3.6933400270224926E-3</v>
      </c>
      <c r="K470" s="33">
        <f t="shared" si="29"/>
        <v>3.6865280356588315E-3</v>
      </c>
      <c r="L470" s="33">
        <f t="shared" si="30"/>
        <v>0.96637181462657085</v>
      </c>
      <c r="M470" s="33">
        <f t="shared" si="31"/>
        <v>0.96280925783907945</v>
      </c>
    </row>
    <row r="471" spans="1:13" ht="27.6">
      <c r="A471" t="s">
        <v>164</v>
      </c>
      <c r="B471" t="s">
        <v>204</v>
      </c>
      <c r="C471" s="14" t="s">
        <v>206</v>
      </c>
      <c r="D471" t="s">
        <v>456</v>
      </c>
      <c r="E471" t="s">
        <v>474</v>
      </c>
      <c r="F471" s="20">
        <v>2036</v>
      </c>
      <c r="G471" s="20">
        <v>59</v>
      </c>
      <c r="H471" s="11">
        <v>13446.9943923516</v>
      </c>
      <c r="I471" s="10">
        <v>3493515.8097068602</v>
      </c>
      <c r="J471" s="33">
        <f t="shared" si="28"/>
        <v>3.8491293942304883E-3</v>
      </c>
      <c r="K471" s="33">
        <f t="shared" si="29"/>
        <v>3.8417309911980002E-3</v>
      </c>
      <c r="L471" s="33">
        <f t="shared" si="30"/>
        <v>0.96280925783907945</v>
      </c>
      <c r="M471" s="33">
        <f t="shared" si="31"/>
        <v>0.95911040367462674</v>
      </c>
    </row>
    <row r="472" spans="1:13" ht="27.6">
      <c r="A472" t="s">
        <v>164</v>
      </c>
      <c r="B472" t="s">
        <v>204</v>
      </c>
      <c r="C472" s="14" t="s">
        <v>206</v>
      </c>
      <c r="D472" t="s">
        <v>456</v>
      </c>
      <c r="E472" t="s">
        <v>474</v>
      </c>
      <c r="F472" s="20">
        <v>2036</v>
      </c>
      <c r="G472" s="20">
        <v>60</v>
      </c>
      <c r="H472" s="11">
        <v>13931.477728256301</v>
      </c>
      <c r="I472" s="10">
        <v>3404038.2011131598</v>
      </c>
      <c r="J472" s="33">
        <f t="shared" si="28"/>
        <v>4.0926326043287491E-3</v>
      </c>
      <c r="K472" s="33">
        <f t="shared" si="29"/>
        <v>4.0842691968532296E-3</v>
      </c>
      <c r="L472" s="33">
        <f t="shared" si="30"/>
        <v>0.95911040367462674</v>
      </c>
      <c r="M472" s="33">
        <f t="shared" si="31"/>
        <v>0.955193138596517</v>
      </c>
    </row>
    <row r="473" spans="1:13" ht="27.6">
      <c r="A473" t="s">
        <v>164</v>
      </c>
      <c r="B473" t="s">
        <v>204</v>
      </c>
      <c r="C473" s="14" t="s">
        <v>206</v>
      </c>
      <c r="D473" t="s">
        <v>456</v>
      </c>
      <c r="E473" t="s">
        <v>474</v>
      </c>
      <c r="F473" s="20">
        <v>2036</v>
      </c>
      <c r="G473" s="20">
        <v>61</v>
      </c>
      <c r="H473" s="11">
        <v>14610.553130013301</v>
      </c>
      <c r="I473" s="10">
        <v>3302279.4116455298</v>
      </c>
      <c r="J473" s="33">
        <f t="shared" si="28"/>
        <v>4.4243842839249165E-3</v>
      </c>
      <c r="K473" s="33">
        <f t="shared" si="29"/>
        <v>4.4146111145106914E-3</v>
      </c>
      <c r="L473" s="33">
        <f t="shared" si="30"/>
        <v>0.955193138596517</v>
      </c>
      <c r="M473" s="33">
        <f t="shared" si="31"/>
        <v>0.95097633235036449</v>
      </c>
    </row>
    <row r="474" spans="1:13" ht="27.6">
      <c r="A474" t="s">
        <v>164</v>
      </c>
      <c r="B474" t="s">
        <v>204</v>
      </c>
      <c r="C474" s="14" t="s">
        <v>206</v>
      </c>
      <c r="D474" t="s">
        <v>456</v>
      </c>
      <c r="E474" t="s">
        <v>474</v>
      </c>
      <c r="F474" s="20">
        <v>2036</v>
      </c>
      <c r="G474" s="20">
        <v>62</v>
      </c>
      <c r="H474" s="11">
        <v>15401.683893436901</v>
      </c>
      <c r="I474" s="10">
        <v>3213868.47698256</v>
      </c>
      <c r="J474" s="33">
        <f t="shared" si="28"/>
        <v>4.7922570583526954E-3</v>
      </c>
      <c r="K474" s="33">
        <f t="shared" si="29"/>
        <v>4.7807925154861319E-3</v>
      </c>
      <c r="L474" s="33">
        <f t="shared" si="30"/>
        <v>0.95097633235036449</v>
      </c>
      <c r="M474" s="33">
        <f t="shared" si="31"/>
        <v>0.94642991181825942</v>
      </c>
    </row>
    <row r="475" spans="1:13" ht="27.6">
      <c r="A475" t="s">
        <v>164</v>
      </c>
      <c r="B475" t="s">
        <v>204</v>
      </c>
      <c r="C475" s="14" t="s">
        <v>206</v>
      </c>
      <c r="D475" t="s">
        <v>456</v>
      </c>
      <c r="E475" t="s">
        <v>474</v>
      </c>
      <c r="F475" s="20">
        <v>2036</v>
      </c>
      <c r="G475" s="20">
        <v>63</v>
      </c>
      <c r="H475" s="11">
        <v>16220.948201888301</v>
      </c>
      <c r="I475" s="10">
        <v>3124598.5245021302</v>
      </c>
      <c r="J475" s="33">
        <f t="shared" si="28"/>
        <v>5.1913703711656614E-3</v>
      </c>
      <c r="K475" s="33">
        <f t="shared" si="29"/>
        <v>5.1779184959560576E-3</v>
      </c>
      <c r="L475" s="33">
        <f t="shared" si="30"/>
        <v>0.94642991181825942</v>
      </c>
      <c r="M475" s="33">
        <f t="shared" si="31"/>
        <v>0.94152937487272959</v>
      </c>
    </row>
    <row r="476" spans="1:13" ht="27.6">
      <c r="A476" t="s">
        <v>164</v>
      </c>
      <c r="B476" t="s">
        <v>204</v>
      </c>
      <c r="C476" s="14" t="s">
        <v>206</v>
      </c>
      <c r="D476" t="s">
        <v>456</v>
      </c>
      <c r="E476" t="s">
        <v>474</v>
      </c>
      <c r="F476" s="20">
        <v>2036</v>
      </c>
      <c r="G476" s="20">
        <v>64</v>
      </c>
      <c r="H476" s="11">
        <v>17222.7991124074</v>
      </c>
      <c r="I476" s="10">
        <v>3015254.6769509302</v>
      </c>
      <c r="J476" s="33">
        <f t="shared" si="28"/>
        <v>5.7118886985106504E-3</v>
      </c>
      <c r="K476" s="33">
        <f t="shared" si="29"/>
        <v>5.6956068769927759E-3</v>
      </c>
      <c r="L476" s="33">
        <f t="shared" si="30"/>
        <v>0.94152937487272959</v>
      </c>
      <c r="M476" s="33">
        <f t="shared" si="31"/>
        <v>0.93616679369031375</v>
      </c>
    </row>
    <row r="477" spans="1:13" ht="27.6">
      <c r="A477" t="s">
        <v>164</v>
      </c>
      <c r="B477" t="s">
        <v>204</v>
      </c>
      <c r="C477" s="14" t="s">
        <v>206</v>
      </c>
      <c r="D477" t="s">
        <v>456</v>
      </c>
      <c r="E477" t="s">
        <v>474</v>
      </c>
      <c r="F477" s="20">
        <v>2036</v>
      </c>
      <c r="G477" s="20">
        <v>65</v>
      </c>
      <c r="H477" s="11">
        <v>18193.073972583701</v>
      </c>
      <c r="I477" s="10">
        <v>2914949.8378939098</v>
      </c>
      <c r="J477" s="33">
        <f t="shared" si="28"/>
        <v>6.2412991592776228E-3</v>
      </c>
      <c r="K477" s="33">
        <f t="shared" si="29"/>
        <v>6.2218627089359879E-3</v>
      </c>
      <c r="L477" s="33">
        <f t="shared" si="30"/>
        <v>0.93616679369031375</v>
      </c>
      <c r="M477" s="33">
        <f t="shared" si="31"/>
        <v>0.93034209242730781</v>
      </c>
    </row>
    <row r="478" spans="1:13" ht="27.6">
      <c r="A478" t="s">
        <v>164</v>
      </c>
      <c r="B478" t="s">
        <v>204</v>
      </c>
      <c r="C478" s="14" t="s">
        <v>206</v>
      </c>
      <c r="D478" t="s">
        <v>456</v>
      </c>
      <c r="E478" t="s">
        <v>474</v>
      </c>
      <c r="F478" s="20">
        <v>2036</v>
      </c>
      <c r="G478" s="20">
        <v>66</v>
      </c>
      <c r="H478" s="11">
        <v>18622.909173778</v>
      </c>
      <c r="I478" s="10">
        <v>2811820.5297667901</v>
      </c>
      <c r="J478" s="33">
        <f t="shared" si="28"/>
        <v>6.6230788831044517E-3</v>
      </c>
      <c r="K478" s="33">
        <f t="shared" si="29"/>
        <v>6.6011946365093221E-3</v>
      </c>
      <c r="L478" s="33">
        <f t="shared" si="30"/>
        <v>0.93034209242730781</v>
      </c>
      <c r="M478" s="33">
        <f t="shared" si="31"/>
        <v>0.9242007231966578</v>
      </c>
    </row>
    <row r="479" spans="1:13" ht="27.6">
      <c r="A479" t="s">
        <v>164</v>
      </c>
      <c r="B479" t="s">
        <v>204</v>
      </c>
      <c r="C479" s="14" t="s">
        <v>206</v>
      </c>
      <c r="D479" t="s">
        <v>456</v>
      </c>
      <c r="E479" t="s">
        <v>474</v>
      </c>
      <c r="F479" s="20">
        <v>2036</v>
      </c>
      <c r="G479" s="20">
        <v>67</v>
      </c>
      <c r="H479" s="11">
        <v>19463.204029748998</v>
      </c>
      <c r="I479" s="10">
        <v>2693040.7645147298</v>
      </c>
      <c r="J479" s="33">
        <f t="shared" si="28"/>
        <v>7.2272222114900487E-3</v>
      </c>
      <c r="K479" s="33">
        <f t="shared" si="29"/>
        <v>7.2011686438003819E-3</v>
      </c>
      <c r="L479" s="33">
        <f t="shared" si="30"/>
        <v>0.9242007231966578</v>
      </c>
      <c r="M479" s="33">
        <f t="shared" si="31"/>
        <v>0.91754539792819645</v>
      </c>
    </row>
    <row r="480" spans="1:13" ht="27.6">
      <c r="A480" t="s">
        <v>164</v>
      </c>
      <c r="B480" t="s">
        <v>204</v>
      </c>
      <c r="C480" s="14" t="s">
        <v>206</v>
      </c>
      <c r="D480" t="s">
        <v>456</v>
      </c>
      <c r="E480" t="s">
        <v>474</v>
      </c>
      <c r="F480" s="20">
        <v>2036</v>
      </c>
      <c r="G480" s="20">
        <v>68</v>
      </c>
      <c r="H480" s="11">
        <v>20395.1152773596</v>
      </c>
      <c r="I480" s="10">
        <v>2565792.62815395</v>
      </c>
      <c r="J480" s="33">
        <f t="shared" si="28"/>
        <v>7.9488556688361786E-3</v>
      </c>
      <c r="K480" s="33">
        <f t="shared" si="29"/>
        <v>7.917347056689672E-3</v>
      </c>
      <c r="L480" s="33">
        <f t="shared" si="30"/>
        <v>0.91754539792819645</v>
      </c>
      <c r="M480" s="33">
        <f t="shared" si="31"/>
        <v>0.91028087257253054</v>
      </c>
    </row>
    <row r="481" spans="1:13" ht="27.6">
      <c r="A481" t="s">
        <v>164</v>
      </c>
      <c r="B481" t="s">
        <v>204</v>
      </c>
      <c r="C481" s="14" t="s">
        <v>206</v>
      </c>
      <c r="D481" t="s">
        <v>456</v>
      </c>
      <c r="E481" t="s">
        <v>474</v>
      </c>
      <c r="F481" s="20">
        <v>2036</v>
      </c>
      <c r="G481" s="20">
        <v>69</v>
      </c>
      <c r="H481" s="11">
        <v>20624.778729790902</v>
      </c>
      <c r="I481" s="10">
        <v>2439975.0472109099</v>
      </c>
      <c r="J481" s="33">
        <f t="shared" si="28"/>
        <v>8.4528646116142463E-3</v>
      </c>
      <c r="K481" s="33">
        <f t="shared" si="29"/>
        <v>8.4172396000098404E-3</v>
      </c>
      <c r="L481" s="33">
        <f t="shared" si="30"/>
        <v>0.91028087257253054</v>
      </c>
      <c r="M481" s="33">
        <f t="shared" si="31"/>
        <v>0.90261882036478147</v>
      </c>
    </row>
    <row r="482" spans="1:13" ht="27.6">
      <c r="A482" t="s">
        <v>164</v>
      </c>
      <c r="B482" t="s">
        <v>204</v>
      </c>
      <c r="C482" s="14" t="s">
        <v>206</v>
      </c>
      <c r="D482" t="s">
        <v>456</v>
      </c>
      <c r="E482" t="s">
        <v>474</v>
      </c>
      <c r="F482" s="20">
        <v>2037</v>
      </c>
      <c r="G482" s="20">
        <v>30</v>
      </c>
      <c r="H482" s="11">
        <v>722.89454578454604</v>
      </c>
      <c r="I482" s="10">
        <v>4637190.3227140298</v>
      </c>
      <c r="J482" s="33">
        <f t="shared" si="28"/>
        <v>1.558906353797129E-4</v>
      </c>
      <c r="K482" s="33">
        <f t="shared" si="29"/>
        <v>1.5587848506604107E-4</v>
      </c>
      <c r="L482" s="33">
        <f t="shared" si="30"/>
        <v>1</v>
      </c>
      <c r="M482" s="33">
        <f t="shared" si="31"/>
        <v>0.99984412151493396</v>
      </c>
    </row>
    <row r="483" spans="1:13" ht="27.6">
      <c r="A483" t="s">
        <v>164</v>
      </c>
      <c r="B483" t="s">
        <v>204</v>
      </c>
      <c r="C483" s="14" t="s">
        <v>206</v>
      </c>
      <c r="D483" t="s">
        <v>456</v>
      </c>
      <c r="E483" t="s">
        <v>474</v>
      </c>
      <c r="F483" s="20">
        <v>2037</v>
      </c>
      <c r="G483" s="20">
        <v>31</v>
      </c>
      <c r="H483" s="11">
        <v>1020.26247005648</v>
      </c>
      <c r="I483" s="10">
        <v>4566307.8231007503</v>
      </c>
      <c r="J483" s="33">
        <f t="shared" si="28"/>
        <v>2.2343269652015508E-4</v>
      </c>
      <c r="K483" s="33">
        <f t="shared" si="29"/>
        <v>2.2340773729412344E-4</v>
      </c>
      <c r="L483" s="33">
        <f t="shared" si="30"/>
        <v>0.99984412151493396</v>
      </c>
      <c r="M483" s="33">
        <f t="shared" si="31"/>
        <v>0.99962074860209948</v>
      </c>
    </row>
    <row r="484" spans="1:13" ht="27.6">
      <c r="A484" t="s">
        <v>164</v>
      </c>
      <c r="B484" t="s">
        <v>204</v>
      </c>
      <c r="C484" s="14" t="s">
        <v>206</v>
      </c>
      <c r="D484" t="s">
        <v>456</v>
      </c>
      <c r="E484" t="s">
        <v>474</v>
      </c>
      <c r="F484" s="20">
        <v>2037</v>
      </c>
      <c r="G484" s="20">
        <v>32</v>
      </c>
      <c r="H484" s="11">
        <v>1030.8406067804899</v>
      </c>
      <c r="I484" s="10">
        <v>4472850.6100613996</v>
      </c>
      <c r="J484" s="33">
        <f t="shared" si="28"/>
        <v>2.3046613818527228E-4</v>
      </c>
      <c r="K484" s="33">
        <f t="shared" si="29"/>
        <v>2.3043958290491773E-4</v>
      </c>
      <c r="L484" s="33">
        <f t="shared" si="30"/>
        <v>0.99962074860209948</v>
      </c>
      <c r="M484" s="33">
        <f t="shared" si="31"/>
        <v>0.99939039641372851</v>
      </c>
    </row>
    <row r="485" spans="1:13" ht="27.6">
      <c r="A485" t="s">
        <v>164</v>
      </c>
      <c r="B485" t="s">
        <v>204</v>
      </c>
      <c r="C485" s="14" t="s">
        <v>206</v>
      </c>
      <c r="D485" t="s">
        <v>456</v>
      </c>
      <c r="E485" t="s">
        <v>474</v>
      </c>
      <c r="F485" s="20">
        <v>2037</v>
      </c>
      <c r="G485" s="20">
        <v>33</v>
      </c>
      <c r="H485" s="11">
        <v>1069.99506011566</v>
      </c>
      <c r="I485" s="10">
        <v>4375985.0128082801</v>
      </c>
      <c r="J485" s="33">
        <f t="shared" si="28"/>
        <v>2.4451524787764132E-4</v>
      </c>
      <c r="K485" s="33">
        <f t="shared" si="29"/>
        <v>2.4448535646082181E-4</v>
      </c>
      <c r="L485" s="33">
        <f t="shared" si="30"/>
        <v>0.99939039641372851</v>
      </c>
      <c r="M485" s="33">
        <f t="shared" si="31"/>
        <v>0.99914606009641782</v>
      </c>
    </row>
    <row r="486" spans="1:13" ht="27.6">
      <c r="A486" t="s">
        <v>164</v>
      </c>
      <c r="B486" t="s">
        <v>204</v>
      </c>
      <c r="C486" s="14" t="s">
        <v>206</v>
      </c>
      <c r="D486" t="s">
        <v>456</v>
      </c>
      <c r="E486" t="s">
        <v>474</v>
      </c>
      <c r="F486" s="20">
        <v>2037</v>
      </c>
      <c r="G486" s="20">
        <v>34</v>
      </c>
      <c r="H486" s="11">
        <v>1150.0535032825801</v>
      </c>
      <c r="I486" s="10">
        <v>4333451.3606128301</v>
      </c>
      <c r="J486" s="33">
        <f t="shared" si="28"/>
        <v>2.6538973385868149E-4</v>
      </c>
      <c r="K486" s="33">
        <f t="shared" si="29"/>
        <v>2.6535452111831059E-4</v>
      </c>
      <c r="L486" s="33">
        <f t="shared" si="30"/>
        <v>0.99914606009641782</v>
      </c>
      <c r="M486" s="33">
        <f t="shared" si="31"/>
        <v>0.99888093217211371</v>
      </c>
    </row>
    <row r="487" spans="1:13" ht="27.6">
      <c r="A487" t="s">
        <v>164</v>
      </c>
      <c r="B487" t="s">
        <v>204</v>
      </c>
      <c r="C487" s="14" t="s">
        <v>206</v>
      </c>
      <c r="D487" t="s">
        <v>456</v>
      </c>
      <c r="E487" t="s">
        <v>474</v>
      </c>
      <c r="F487" s="20">
        <v>2037</v>
      </c>
      <c r="G487" s="20">
        <v>35</v>
      </c>
      <c r="H487" s="11">
        <v>1257.57155553028</v>
      </c>
      <c r="I487" s="10">
        <v>4313680.3192799399</v>
      </c>
      <c r="J487" s="33">
        <f t="shared" si="28"/>
        <v>2.9153100425860945E-4</v>
      </c>
      <c r="K487" s="33">
        <f t="shared" si="29"/>
        <v>2.9148851322469138E-4</v>
      </c>
      <c r="L487" s="33">
        <f t="shared" si="30"/>
        <v>0.99888093217211371</v>
      </c>
      <c r="M487" s="33">
        <f t="shared" si="31"/>
        <v>0.99858976985430636</v>
      </c>
    </row>
    <row r="488" spans="1:13" ht="27.6">
      <c r="A488" t="s">
        <v>164</v>
      </c>
      <c r="B488" t="s">
        <v>204</v>
      </c>
      <c r="C488" s="14" t="s">
        <v>206</v>
      </c>
      <c r="D488" t="s">
        <v>456</v>
      </c>
      <c r="E488" t="s">
        <v>474</v>
      </c>
      <c r="F488" s="20">
        <v>2037</v>
      </c>
      <c r="G488" s="20">
        <v>36</v>
      </c>
      <c r="H488" s="11">
        <v>1643.39630607858</v>
      </c>
      <c r="I488" s="10">
        <v>4293886.6775227496</v>
      </c>
      <c r="J488" s="33">
        <f t="shared" si="28"/>
        <v>3.8272931483759984E-4</v>
      </c>
      <c r="K488" s="33">
        <f t="shared" si="29"/>
        <v>3.8265608331633505E-4</v>
      </c>
      <c r="L488" s="33">
        <f t="shared" si="30"/>
        <v>0.99858976985430636</v>
      </c>
      <c r="M488" s="33">
        <f t="shared" si="31"/>
        <v>0.9982076534041342</v>
      </c>
    </row>
    <row r="489" spans="1:13" ht="27.6">
      <c r="A489" t="s">
        <v>164</v>
      </c>
      <c r="B489" t="s">
        <v>204</v>
      </c>
      <c r="C489" s="14" t="s">
        <v>206</v>
      </c>
      <c r="D489" t="s">
        <v>456</v>
      </c>
      <c r="E489" t="s">
        <v>474</v>
      </c>
      <c r="F489" s="20">
        <v>2037</v>
      </c>
      <c r="G489" s="20">
        <v>37</v>
      </c>
      <c r="H489" s="11">
        <v>1807.2869142198399</v>
      </c>
      <c r="I489" s="10">
        <v>4293686.7299459502</v>
      </c>
      <c r="J489" s="33">
        <f t="shared" si="28"/>
        <v>4.2091727410271273E-4</v>
      </c>
      <c r="K489" s="33">
        <f t="shared" si="29"/>
        <v>4.2082870085469182E-4</v>
      </c>
      <c r="L489" s="33">
        <f t="shared" si="30"/>
        <v>0.9982076534041342</v>
      </c>
      <c r="M489" s="33">
        <f t="shared" si="31"/>
        <v>0.99778757897416892</v>
      </c>
    </row>
    <row r="490" spans="1:13" ht="27.6">
      <c r="A490" t="s">
        <v>164</v>
      </c>
      <c r="B490" t="s">
        <v>204</v>
      </c>
      <c r="C490" s="14" t="s">
        <v>206</v>
      </c>
      <c r="D490" t="s">
        <v>456</v>
      </c>
      <c r="E490" t="s">
        <v>474</v>
      </c>
      <c r="F490" s="20">
        <v>2037</v>
      </c>
      <c r="G490" s="20">
        <v>38</v>
      </c>
      <c r="H490" s="11">
        <v>2020.5692327294</v>
      </c>
      <c r="I490" s="10">
        <v>4331824.4151183004</v>
      </c>
      <c r="J490" s="33">
        <f t="shared" si="28"/>
        <v>4.6644763016651938E-4</v>
      </c>
      <c r="K490" s="33">
        <f t="shared" si="29"/>
        <v>4.6633886038316419E-4</v>
      </c>
      <c r="L490" s="33">
        <f t="shared" si="30"/>
        <v>0.99778757897416892</v>
      </c>
      <c r="M490" s="33">
        <f t="shared" si="31"/>
        <v>0.99732227185168565</v>
      </c>
    </row>
    <row r="491" spans="1:13" ht="27.6">
      <c r="A491" t="s">
        <v>164</v>
      </c>
      <c r="B491" t="s">
        <v>204</v>
      </c>
      <c r="C491" s="14" t="s">
        <v>206</v>
      </c>
      <c r="D491" t="s">
        <v>456</v>
      </c>
      <c r="E491" t="s">
        <v>474</v>
      </c>
      <c r="F491" s="20">
        <v>2037</v>
      </c>
      <c r="G491" s="20">
        <v>39</v>
      </c>
      <c r="H491" s="11">
        <v>2162.5886489608802</v>
      </c>
      <c r="I491" s="10">
        <v>4372270.7516691303</v>
      </c>
      <c r="J491" s="33">
        <f t="shared" si="28"/>
        <v>4.9461453139316774E-4</v>
      </c>
      <c r="K491" s="33">
        <f t="shared" si="29"/>
        <v>4.9449222979069951E-4</v>
      </c>
      <c r="L491" s="33">
        <f t="shared" si="30"/>
        <v>0.99732227185168565</v>
      </c>
      <c r="M491" s="33">
        <f t="shared" si="31"/>
        <v>0.99682910373765776</v>
      </c>
    </row>
    <row r="492" spans="1:13" ht="27.6">
      <c r="A492" t="s">
        <v>164</v>
      </c>
      <c r="B492" t="s">
        <v>204</v>
      </c>
      <c r="C492" s="14" t="s">
        <v>206</v>
      </c>
      <c r="D492" t="s">
        <v>456</v>
      </c>
      <c r="E492" t="s">
        <v>474</v>
      </c>
      <c r="F492" s="20">
        <v>2037</v>
      </c>
      <c r="G492" s="20">
        <v>40</v>
      </c>
      <c r="H492" s="11">
        <v>2341.3062945373299</v>
      </c>
      <c r="I492" s="10">
        <v>4366555.49624574</v>
      </c>
      <c r="J492" s="33">
        <f t="shared" si="28"/>
        <v>5.3619066482730592E-4</v>
      </c>
      <c r="K492" s="33">
        <f t="shared" si="29"/>
        <v>5.3604694030184863E-4</v>
      </c>
      <c r="L492" s="33">
        <f t="shared" si="30"/>
        <v>0.99682910373765776</v>
      </c>
      <c r="M492" s="33">
        <f t="shared" si="31"/>
        <v>0.99629475654659538</v>
      </c>
    </row>
    <row r="493" spans="1:13" ht="27.6">
      <c r="A493" t="s">
        <v>164</v>
      </c>
      <c r="B493" t="s">
        <v>204</v>
      </c>
      <c r="C493" s="14" t="s">
        <v>206</v>
      </c>
      <c r="D493" t="s">
        <v>456</v>
      </c>
      <c r="E493" t="s">
        <v>474</v>
      </c>
      <c r="F493" s="20">
        <v>2037</v>
      </c>
      <c r="G493" s="20">
        <v>41</v>
      </c>
      <c r="H493" s="11">
        <v>2978.0677091349298</v>
      </c>
      <c r="I493" s="10">
        <v>4302077.5055733202</v>
      </c>
      <c r="J493" s="33">
        <f t="shared" si="28"/>
        <v>6.9223943670862693E-4</v>
      </c>
      <c r="K493" s="33">
        <f t="shared" si="29"/>
        <v>6.9199989426649289E-4</v>
      </c>
      <c r="L493" s="33">
        <f t="shared" si="30"/>
        <v>0.99629475654659538</v>
      </c>
      <c r="M493" s="33">
        <f t="shared" si="31"/>
        <v>0.99560532068040686</v>
      </c>
    </row>
    <row r="494" spans="1:13" ht="27.6">
      <c r="A494" t="s">
        <v>164</v>
      </c>
      <c r="B494" t="s">
        <v>204</v>
      </c>
      <c r="C494" s="14" t="s">
        <v>206</v>
      </c>
      <c r="D494" t="s">
        <v>456</v>
      </c>
      <c r="E494" t="s">
        <v>474</v>
      </c>
      <c r="F494" s="20">
        <v>2037</v>
      </c>
      <c r="G494" s="20">
        <v>42</v>
      </c>
      <c r="H494" s="11">
        <v>3211.09546274694</v>
      </c>
      <c r="I494" s="10">
        <v>4235555.9163413597</v>
      </c>
      <c r="J494" s="33">
        <f t="shared" si="28"/>
        <v>7.5812845495867268E-4</v>
      </c>
      <c r="K494" s="33">
        <f t="shared" si="29"/>
        <v>7.5784114819132942E-4</v>
      </c>
      <c r="L494" s="33">
        <f t="shared" si="30"/>
        <v>0.99560532068040686</v>
      </c>
      <c r="M494" s="33">
        <f t="shared" si="31"/>
        <v>0.99485081000103703</v>
      </c>
    </row>
    <row r="495" spans="1:13" ht="27.6">
      <c r="A495" t="s">
        <v>164</v>
      </c>
      <c r="B495" t="s">
        <v>204</v>
      </c>
      <c r="C495" s="14" t="s">
        <v>206</v>
      </c>
      <c r="D495" t="s">
        <v>456</v>
      </c>
      <c r="E495" t="s">
        <v>474</v>
      </c>
      <c r="F495" s="20">
        <v>2037</v>
      </c>
      <c r="G495" s="20">
        <v>43</v>
      </c>
      <c r="H495" s="11">
        <v>3508.9695835131101</v>
      </c>
      <c r="I495" s="10">
        <v>4178045.4526237301</v>
      </c>
      <c r="J495" s="33">
        <f t="shared" si="28"/>
        <v>8.3985912152045796E-4</v>
      </c>
      <c r="K495" s="33">
        <f t="shared" si="29"/>
        <v>8.3950653856201818E-4</v>
      </c>
      <c r="L495" s="33">
        <f t="shared" si="30"/>
        <v>0.99485081000103703</v>
      </c>
      <c r="M495" s="33">
        <f t="shared" si="31"/>
        <v>0.99401562624114748</v>
      </c>
    </row>
    <row r="496" spans="1:13" ht="27.6">
      <c r="A496" t="s">
        <v>164</v>
      </c>
      <c r="B496" t="s">
        <v>204</v>
      </c>
      <c r="C496" s="14" t="s">
        <v>206</v>
      </c>
      <c r="D496" t="s">
        <v>456</v>
      </c>
      <c r="E496" t="s">
        <v>474</v>
      </c>
      <c r="F496" s="20">
        <v>2037</v>
      </c>
      <c r="G496" s="20">
        <v>44</v>
      </c>
      <c r="H496" s="11">
        <v>3639.96565852196</v>
      </c>
      <c r="I496" s="10">
        <v>4122563.6617578501</v>
      </c>
      <c r="J496" s="33">
        <f t="shared" si="28"/>
        <v>8.8293740428738176E-4</v>
      </c>
      <c r="K496" s="33">
        <f t="shared" si="29"/>
        <v>8.8254772975193685E-4</v>
      </c>
      <c r="L496" s="33">
        <f t="shared" si="30"/>
        <v>0.99401562624114748</v>
      </c>
      <c r="M496" s="33">
        <f t="shared" si="31"/>
        <v>0.99313836000687039</v>
      </c>
    </row>
    <row r="497" spans="1:13" ht="27.6">
      <c r="A497" t="s">
        <v>164</v>
      </c>
      <c r="B497" t="s">
        <v>204</v>
      </c>
      <c r="C497" s="14" t="s">
        <v>206</v>
      </c>
      <c r="D497" t="s">
        <v>456</v>
      </c>
      <c r="E497" t="s">
        <v>474</v>
      </c>
      <c r="F497" s="20">
        <v>2037</v>
      </c>
      <c r="G497" s="20">
        <v>45</v>
      </c>
      <c r="H497" s="11">
        <v>3907.4183192416999</v>
      </c>
      <c r="I497" s="10">
        <v>4101284.2788223401</v>
      </c>
      <c r="J497" s="33">
        <f t="shared" si="28"/>
        <v>9.5273042627605725E-4</v>
      </c>
      <c r="K497" s="33">
        <f t="shared" si="29"/>
        <v>9.5227672274067476E-4</v>
      </c>
      <c r="L497" s="33">
        <f t="shared" si="30"/>
        <v>0.99313836000687039</v>
      </c>
      <c r="M497" s="33">
        <f t="shared" si="31"/>
        <v>0.99219261746417498</v>
      </c>
    </row>
    <row r="498" spans="1:13" ht="27.6">
      <c r="A498" t="s">
        <v>164</v>
      </c>
      <c r="B498" t="s">
        <v>204</v>
      </c>
      <c r="C498" s="14" t="s">
        <v>206</v>
      </c>
      <c r="D498" t="s">
        <v>456</v>
      </c>
      <c r="E498" t="s">
        <v>474</v>
      </c>
      <c r="F498" s="20">
        <v>2037</v>
      </c>
      <c r="G498" s="20">
        <v>46</v>
      </c>
      <c r="H498" s="11">
        <v>4847.5582170151301</v>
      </c>
      <c r="I498" s="10">
        <v>4073801.8295227</v>
      </c>
      <c r="J498" s="33">
        <f t="shared" si="28"/>
        <v>1.1899347145177864E-3</v>
      </c>
      <c r="K498" s="33">
        <f t="shared" si="29"/>
        <v>1.1892270229354462E-3</v>
      </c>
      <c r="L498" s="33">
        <f t="shared" si="30"/>
        <v>0.99219261746417498</v>
      </c>
      <c r="M498" s="33">
        <f t="shared" si="31"/>
        <v>0.99101267519152958</v>
      </c>
    </row>
    <row r="499" spans="1:13" ht="27.6">
      <c r="A499" t="s">
        <v>164</v>
      </c>
      <c r="B499" t="s">
        <v>204</v>
      </c>
      <c r="C499" s="14" t="s">
        <v>206</v>
      </c>
      <c r="D499" t="s">
        <v>456</v>
      </c>
      <c r="E499" t="s">
        <v>474</v>
      </c>
      <c r="F499" s="20">
        <v>2037</v>
      </c>
      <c r="G499" s="20">
        <v>47</v>
      </c>
      <c r="H499" s="11">
        <v>5289.9862841313798</v>
      </c>
      <c r="I499" s="10">
        <v>4049476.9993773201</v>
      </c>
      <c r="J499" s="33">
        <f t="shared" si="28"/>
        <v>1.3063381480978434E-3</v>
      </c>
      <c r="K499" s="33">
        <f t="shared" si="29"/>
        <v>1.3054852598465283E-3</v>
      </c>
      <c r="L499" s="33">
        <f t="shared" si="30"/>
        <v>0.99101267519152958</v>
      </c>
      <c r="M499" s="33">
        <f t="shared" si="31"/>
        <v>0.989718922751746</v>
      </c>
    </row>
    <row r="500" spans="1:13" ht="27.6">
      <c r="A500" t="s">
        <v>164</v>
      </c>
      <c r="B500" t="s">
        <v>204</v>
      </c>
      <c r="C500" s="14" t="s">
        <v>206</v>
      </c>
      <c r="D500" t="s">
        <v>456</v>
      </c>
      <c r="E500" t="s">
        <v>474</v>
      </c>
      <c r="F500" s="20">
        <v>2037</v>
      </c>
      <c r="G500" s="20">
        <v>48</v>
      </c>
      <c r="H500" s="11">
        <v>5857.4715125958101</v>
      </c>
      <c r="I500" s="10">
        <v>4046920.9232525001</v>
      </c>
      <c r="J500" s="33">
        <f t="shared" si="28"/>
        <v>1.4473896633216581E-3</v>
      </c>
      <c r="K500" s="33">
        <f t="shared" si="29"/>
        <v>1.4463427000850348E-3</v>
      </c>
      <c r="L500" s="33">
        <f t="shared" si="30"/>
        <v>0.989718922751746</v>
      </c>
      <c r="M500" s="33">
        <f t="shared" si="31"/>
        <v>0.98828745001268803</v>
      </c>
    </row>
    <row r="501" spans="1:13" ht="27.6">
      <c r="A501" t="s">
        <v>164</v>
      </c>
      <c r="B501" t="s">
        <v>204</v>
      </c>
      <c r="C501" s="14" t="s">
        <v>206</v>
      </c>
      <c r="D501" t="s">
        <v>456</v>
      </c>
      <c r="E501" t="s">
        <v>474</v>
      </c>
      <c r="F501" s="20">
        <v>2037</v>
      </c>
      <c r="G501" s="20">
        <v>49</v>
      </c>
      <c r="H501" s="11">
        <v>6329.7933939108898</v>
      </c>
      <c r="I501" s="10">
        <v>3998133.2947331201</v>
      </c>
      <c r="J501" s="33">
        <f t="shared" si="28"/>
        <v>1.583187184441636E-3</v>
      </c>
      <c r="K501" s="33">
        <f t="shared" si="29"/>
        <v>1.5819346047211136E-3</v>
      </c>
      <c r="L501" s="33">
        <f t="shared" si="30"/>
        <v>0.98828745001268803</v>
      </c>
      <c r="M501" s="33">
        <f t="shared" si="31"/>
        <v>0.98672404389610135</v>
      </c>
    </row>
    <row r="502" spans="1:13" ht="27.6">
      <c r="A502" t="s">
        <v>164</v>
      </c>
      <c r="B502" t="s">
        <v>204</v>
      </c>
      <c r="C502" s="14" t="s">
        <v>206</v>
      </c>
      <c r="D502" t="s">
        <v>456</v>
      </c>
      <c r="E502" t="s">
        <v>474</v>
      </c>
      <c r="F502" s="20">
        <v>2037</v>
      </c>
      <c r="G502" s="20">
        <v>50</v>
      </c>
      <c r="H502" s="11">
        <v>6846.1183832699899</v>
      </c>
      <c r="I502" s="10">
        <v>3940294.0815701801</v>
      </c>
      <c r="J502" s="33">
        <f t="shared" si="28"/>
        <v>1.7374638140059482E-3</v>
      </c>
      <c r="K502" s="33">
        <f t="shared" si="29"/>
        <v>1.7359552975442227E-3</v>
      </c>
      <c r="L502" s="33">
        <f t="shared" si="30"/>
        <v>0.98672404389610135</v>
      </c>
      <c r="M502" s="33">
        <f t="shared" si="31"/>
        <v>0.98501113506488569</v>
      </c>
    </row>
    <row r="503" spans="1:13" ht="27.6">
      <c r="A503" t="s">
        <v>164</v>
      </c>
      <c r="B503" t="s">
        <v>204</v>
      </c>
      <c r="C503" s="14" t="s">
        <v>206</v>
      </c>
      <c r="D503" t="s">
        <v>456</v>
      </c>
      <c r="E503" t="s">
        <v>474</v>
      </c>
      <c r="F503" s="20">
        <v>2037</v>
      </c>
      <c r="G503" s="20">
        <v>51</v>
      </c>
      <c r="H503" s="11">
        <v>7842.4546834153998</v>
      </c>
      <c r="I503" s="10">
        <v>3941846.1959082899</v>
      </c>
      <c r="J503" s="33">
        <f t="shared" si="28"/>
        <v>1.9895384785829579E-3</v>
      </c>
      <c r="K503" s="33">
        <f t="shared" si="29"/>
        <v>1.987560658771037E-3</v>
      </c>
      <c r="L503" s="33">
        <f t="shared" si="30"/>
        <v>0.98501113506488569</v>
      </c>
      <c r="M503" s="33">
        <f t="shared" si="31"/>
        <v>0.98305336568437929</v>
      </c>
    </row>
    <row r="504" spans="1:13" ht="27.6">
      <c r="A504" t="s">
        <v>164</v>
      </c>
      <c r="B504" t="s">
        <v>204</v>
      </c>
      <c r="C504" s="14" t="s">
        <v>206</v>
      </c>
      <c r="D504" t="s">
        <v>456</v>
      </c>
      <c r="E504" t="s">
        <v>474</v>
      </c>
      <c r="F504" s="20">
        <v>2037</v>
      </c>
      <c r="G504" s="20">
        <v>52</v>
      </c>
      <c r="H504" s="11">
        <v>8695.7349567390593</v>
      </c>
      <c r="I504" s="10">
        <v>3997597.0396812102</v>
      </c>
      <c r="J504" s="33">
        <f t="shared" si="28"/>
        <v>2.1752404933320902E-3</v>
      </c>
      <c r="K504" s="33">
        <f t="shared" si="29"/>
        <v>2.172876372218191E-3</v>
      </c>
      <c r="L504" s="33">
        <f t="shared" si="30"/>
        <v>0.98305336568437929</v>
      </c>
      <c r="M504" s="33">
        <f t="shared" si="31"/>
        <v>0.98091731225345413</v>
      </c>
    </row>
    <row r="505" spans="1:13" ht="27.6">
      <c r="A505" t="s">
        <v>164</v>
      </c>
      <c r="B505" t="s">
        <v>204</v>
      </c>
      <c r="C505" s="14" t="s">
        <v>206</v>
      </c>
      <c r="D505" t="s">
        <v>456</v>
      </c>
      <c r="E505" t="s">
        <v>474</v>
      </c>
      <c r="F505" s="20">
        <v>2037</v>
      </c>
      <c r="G505" s="20">
        <v>53</v>
      </c>
      <c r="H505" s="11">
        <v>9554.9815399726594</v>
      </c>
      <c r="I505" s="10">
        <v>4011489.50496588</v>
      </c>
      <c r="J505" s="33">
        <f t="shared" si="28"/>
        <v>2.3819036615063834E-3</v>
      </c>
      <c r="K505" s="33">
        <f t="shared" si="29"/>
        <v>2.3790691799140395E-3</v>
      </c>
      <c r="L505" s="33">
        <f t="shared" si="30"/>
        <v>0.98091731225345413</v>
      </c>
      <c r="M505" s="33">
        <f t="shared" si="31"/>
        <v>0.97858364210782778</v>
      </c>
    </row>
    <row r="506" spans="1:13" ht="27.6">
      <c r="A506" t="s">
        <v>164</v>
      </c>
      <c r="B506" t="s">
        <v>204</v>
      </c>
      <c r="C506" s="14" t="s">
        <v>206</v>
      </c>
      <c r="D506" t="s">
        <v>456</v>
      </c>
      <c r="E506" t="s">
        <v>474</v>
      </c>
      <c r="F506" s="20">
        <v>2037</v>
      </c>
      <c r="G506" s="20">
        <v>54</v>
      </c>
      <c r="H506" s="11">
        <v>10287.6766425405</v>
      </c>
      <c r="I506" s="10">
        <v>3968273.3215705301</v>
      </c>
      <c r="J506" s="33">
        <f t="shared" si="28"/>
        <v>2.5924818702933823E-3</v>
      </c>
      <c r="K506" s="33">
        <f t="shared" si="29"/>
        <v>2.5891242912837731E-3</v>
      </c>
      <c r="L506" s="33">
        <f t="shared" si="30"/>
        <v>0.97858364210782778</v>
      </c>
      <c r="M506" s="33">
        <f t="shared" si="31"/>
        <v>0.97604996742899341</v>
      </c>
    </row>
    <row r="507" spans="1:13" ht="27.6">
      <c r="A507" t="s">
        <v>164</v>
      </c>
      <c r="B507" t="s">
        <v>204</v>
      </c>
      <c r="C507" s="14" t="s">
        <v>206</v>
      </c>
      <c r="D507" t="s">
        <v>456</v>
      </c>
      <c r="E507" t="s">
        <v>474</v>
      </c>
      <c r="F507" s="20">
        <v>2037</v>
      </c>
      <c r="G507" s="20">
        <v>55</v>
      </c>
      <c r="H507" s="11">
        <v>11030.8975163419</v>
      </c>
      <c r="I507" s="10">
        <v>3900559.2767947</v>
      </c>
      <c r="J507" s="33">
        <f t="shared" si="28"/>
        <v>2.8280297089617835E-3</v>
      </c>
      <c r="K507" s="33">
        <f t="shared" si="29"/>
        <v>2.8240345999274163E-3</v>
      </c>
      <c r="L507" s="33">
        <f t="shared" si="30"/>
        <v>0.97604996742899341</v>
      </c>
      <c r="M507" s="33">
        <f t="shared" si="31"/>
        <v>0.97329356854971594</v>
      </c>
    </row>
    <row r="508" spans="1:13" ht="27.6">
      <c r="A508" t="s">
        <v>164</v>
      </c>
      <c r="B508" t="s">
        <v>204</v>
      </c>
      <c r="C508" s="14" t="s">
        <v>206</v>
      </c>
      <c r="D508" t="s">
        <v>456</v>
      </c>
      <c r="E508" t="s">
        <v>474</v>
      </c>
      <c r="F508" s="20">
        <v>2037</v>
      </c>
      <c r="G508" s="20">
        <v>56</v>
      </c>
      <c r="H508" s="11">
        <v>11726.0219135023</v>
      </c>
      <c r="I508" s="10">
        <v>3825570.1461745799</v>
      </c>
      <c r="J508" s="33">
        <f t="shared" si="28"/>
        <v>3.0651697565205705E-3</v>
      </c>
      <c r="K508" s="33">
        <f t="shared" si="29"/>
        <v>3.0604769197074555E-3</v>
      </c>
      <c r="L508" s="33">
        <f t="shared" si="30"/>
        <v>0.97329356854971594</v>
      </c>
      <c r="M508" s="33">
        <f t="shared" si="31"/>
        <v>0.97031482604706987</v>
      </c>
    </row>
    <row r="509" spans="1:13" ht="27.6">
      <c r="A509" t="s">
        <v>164</v>
      </c>
      <c r="B509" t="s">
        <v>204</v>
      </c>
      <c r="C509" s="14" t="s">
        <v>206</v>
      </c>
      <c r="D509" t="s">
        <v>456</v>
      </c>
      <c r="E509" t="s">
        <v>474</v>
      </c>
      <c r="F509" s="20">
        <v>2037</v>
      </c>
      <c r="G509" s="20">
        <v>57</v>
      </c>
      <c r="H509" s="11">
        <v>12524.5142880367</v>
      </c>
      <c r="I509" s="10">
        <v>3754934.4216599599</v>
      </c>
      <c r="J509" s="33">
        <f t="shared" si="28"/>
        <v>3.3354814975703182E-3</v>
      </c>
      <c r="K509" s="33">
        <f t="shared" si="29"/>
        <v>3.329924958787589E-3</v>
      </c>
      <c r="L509" s="33">
        <f t="shared" si="30"/>
        <v>0.97031482604706987</v>
      </c>
      <c r="M509" s="33">
        <f t="shared" si="31"/>
        <v>0.96708375048993411</v>
      </c>
    </row>
    <row r="510" spans="1:13" ht="27.6">
      <c r="A510" t="s">
        <v>164</v>
      </c>
      <c r="B510" t="s">
        <v>204</v>
      </c>
      <c r="C510" s="14" t="s">
        <v>206</v>
      </c>
      <c r="D510" t="s">
        <v>456</v>
      </c>
      <c r="E510" t="s">
        <v>474</v>
      </c>
      <c r="F510" s="20">
        <v>2037</v>
      </c>
      <c r="G510" s="20">
        <v>58</v>
      </c>
      <c r="H510" s="11">
        <v>13353.769318516501</v>
      </c>
      <c r="I510" s="10">
        <v>3670284.7088126298</v>
      </c>
      <c r="J510" s="33">
        <f t="shared" si="28"/>
        <v>3.6383469888461501E-3</v>
      </c>
      <c r="K510" s="33">
        <f t="shared" si="29"/>
        <v>3.6317362242892504E-3</v>
      </c>
      <c r="L510" s="33">
        <f t="shared" si="30"/>
        <v>0.96708375048993411</v>
      </c>
      <c r="M510" s="33">
        <f t="shared" si="31"/>
        <v>0.96357155740135836</v>
      </c>
    </row>
    <row r="511" spans="1:13" ht="27.6">
      <c r="A511" t="s">
        <v>164</v>
      </c>
      <c r="B511" t="s">
        <v>204</v>
      </c>
      <c r="C511" s="14" t="s">
        <v>206</v>
      </c>
      <c r="D511" t="s">
        <v>456</v>
      </c>
      <c r="E511" t="s">
        <v>474</v>
      </c>
      <c r="F511" s="20">
        <v>2037</v>
      </c>
      <c r="G511" s="20">
        <v>59</v>
      </c>
      <c r="H511" s="11">
        <v>13528.483128738801</v>
      </c>
      <c r="I511" s="10">
        <v>3561728.0552337798</v>
      </c>
      <c r="J511" s="33">
        <f t="shared" si="28"/>
        <v>3.7982919860654091E-3</v>
      </c>
      <c r="K511" s="33">
        <f t="shared" si="29"/>
        <v>3.7910875994008331E-3</v>
      </c>
      <c r="L511" s="33">
        <f t="shared" si="30"/>
        <v>0.96357155740135836</v>
      </c>
      <c r="M511" s="33">
        <f t="shared" si="31"/>
        <v>0.95991857321895868</v>
      </c>
    </row>
    <row r="512" spans="1:13" ht="27.6">
      <c r="A512" t="s">
        <v>164</v>
      </c>
      <c r="B512" t="s">
        <v>204</v>
      </c>
      <c r="C512" s="14" t="s">
        <v>206</v>
      </c>
      <c r="D512" t="s">
        <v>456</v>
      </c>
      <c r="E512" t="s">
        <v>474</v>
      </c>
      <c r="F512" s="20">
        <v>2037</v>
      </c>
      <c r="G512" s="20">
        <v>60</v>
      </c>
      <c r="H512" s="11">
        <v>13896.554922229099</v>
      </c>
      <c r="I512" s="10">
        <v>3457076.1269481899</v>
      </c>
      <c r="J512" s="33">
        <f t="shared" si="28"/>
        <v>4.0197422364825356E-3</v>
      </c>
      <c r="K512" s="33">
        <f t="shared" si="29"/>
        <v>4.0116738871739388E-3</v>
      </c>
      <c r="L512" s="33">
        <f t="shared" si="30"/>
        <v>0.95991857321895868</v>
      </c>
      <c r="M512" s="33">
        <f t="shared" si="31"/>
        <v>0.95606769294496297</v>
      </c>
    </row>
    <row r="513" spans="1:13" ht="27.6">
      <c r="A513" t="s">
        <v>164</v>
      </c>
      <c r="B513" t="s">
        <v>204</v>
      </c>
      <c r="C513" s="14" t="s">
        <v>206</v>
      </c>
      <c r="D513" t="s">
        <v>456</v>
      </c>
      <c r="E513" t="s">
        <v>474</v>
      </c>
      <c r="F513" s="20">
        <v>2037</v>
      </c>
      <c r="G513" s="20">
        <v>61</v>
      </c>
      <c r="H513" s="11">
        <v>14593.7805415681</v>
      </c>
      <c r="I513" s="10">
        <v>3365623.0481260102</v>
      </c>
      <c r="J513" s="33">
        <f t="shared" si="28"/>
        <v>4.3361304379270771E-3</v>
      </c>
      <c r="K513" s="33">
        <f t="shared" si="29"/>
        <v>4.3267429976296956E-3</v>
      </c>
      <c r="L513" s="33">
        <f t="shared" si="30"/>
        <v>0.95606769294496297</v>
      </c>
      <c r="M513" s="33">
        <f t="shared" si="31"/>
        <v>0.95193103374925336</v>
      </c>
    </row>
    <row r="514" spans="1:13" ht="27.6">
      <c r="A514" t="s">
        <v>164</v>
      </c>
      <c r="B514" t="s">
        <v>204</v>
      </c>
      <c r="C514" s="14" t="s">
        <v>206</v>
      </c>
      <c r="D514" t="s">
        <v>456</v>
      </c>
      <c r="E514" t="s">
        <v>474</v>
      </c>
      <c r="F514" s="20">
        <v>2037</v>
      </c>
      <c r="G514" s="20">
        <v>62</v>
      </c>
      <c r="H514" s="11">
        <v>15278.781390047699</v>
      </c>
      <c r="I514" s="10">
        <v>3261812.0991575299</v>
      </c>
      <c r="J514" s="33">
        <f t="shared" ref="J514:J577" si="32">IF(I514&gt;0,H514/I514,0)</f>
        <v>4.6841390385405548E-3</v>
      </c>
      <c r="K514" s="33">
        <f t="shared" ref="K514:K577" si="33">1-EXP(-J514)</f>
        <v>4.6731855684737367E-3</v>
      </c>
      <c r="L514" s="33">
        <f t="shared" ref="L514:L577" si="34">IF(G514=30,1,M513)</f>
        <v>0.95193103374925336</v>
      </c>
      <c r="M514" s="33">
        <f t="shared" ref="M514:M577" si="35">L514*(1-K514)</f>
        <v>0.94748248338015406</v>
      </c>
    </row>
    <row r="515" spans="1:13" ht="27.6">
      <c r="A515" t="s">
        <v>164</v>
      </c>
      <c r="B515" t="s">
        <v>204</v>
      </c>
      <c r="C515" s="14" t="s">
        <v>206</v>
      </c>
      <c r="D515" t="s">
        <v>456</v>
      </c>
      <c r="E515" t="s">
        <v>474</v>
      </c>
      <c r="F515" s="20">
        <v>2037</v>
      </c>
      <c r="G515" s="20">
        <v>63</v>
      </c>
      <c r="H515" s="11">
        <v>16101.758331271199</v>
      </c>
      <c r="I515" s="10">
        <v>3170924.2916615298</v>
      </c>
      <c r="J515" s="33">
        <f t="shared" si="32"/>
        <v>5.0779384337915094E-3</v>
      </c>
      <c r="K515" s="33">
        <f t="shared" si="33"/>
        <v>5.0650674995758038E-3</v>
      </c>
      <c r="L515" s="33">
        <f t="shared" si="34"/>
        <v>0.94748248338015406</v>
      </c>
      <c r="M515" s="33">
        <f t="shared" si="35"/>
        <v>0.94268342064716792</v>
      </c>
    </row>
    <row r="516" spans="1:13" ht="27.6">
      <c r="A516" t="s">
        <v>164</v>
      </c>
      <c r="B516" t="s">
        <v>204</v>
      </c>
      <c r="C516" s="14" t="s">
        <v>206</v>
      </c>
      <c r="D516" t="s">
        <v>456</v>
      </c>
      <c r="E516" t="s">
        <v>474</v>
      </c>
      <c r="F516" s="20">
        <v>2037</v>
      </c>
      <c r="G516" s="20">
        <v>64</v>
      </c>
      <c r="H516" s="11">
        <v>17225.7171882035</v>
      </c>
      <c r="I516" s="10">
        <v>3079077.2333963001</v>
      </c>
      <c r="J516" s="33">
        <f t="shared" si="32"/>
        <v>5.5944414129564064E-3</v>
      </c>
      <c r="K516" s="33">
        <f t="shared" si="33"/>
        <v>5.5788216670871194E-3</v>
      </c>
      <c r="L516" s="33">
        <f t="shared" si="34"/>
        <v>0.94268342064716792</v>
      </c>
      <c r="M516" s="33">
        <f t="shared" si="35"/>
        <v>0.93742435795485768</v>
      </c>
    </row>
    <row r="517" spans="1:13" ht="27.6">
      <c r="A517" t="s">
        <v>164</v>
      </c>
      <c r="B517" t="s">
        <v>204</v>
      </c>
      <c r="C517" s="14" t="s">
        <v>206</v>
      </c>
      <c r="D517" t="s">
        <v>456</v>
      </c>
      <c r="E517" t="s">
        <v>474</v>
      </c>
      <c r="F517" s="20">
        <v>2037</v>
      </c>
      <c r="G517" s="20">
        <v>65</v>
      </c>
      <c r="H517" s="11">
        <v>18162.650650639302</v>
      </c>
      <c r="I517" s="10">
        <v>2967078.6039690399</v>
      </c>
      <c r="J517" s="33">
        <f t="shared" si="32"/>
        <v>6.1213918048356568E-3</v>
      </c>
      <c r="K517" s="33">
        <f t="shared" si="33"/>
        <v>6.1026942571470455E-3</v>
      </c>
      <c r="L517" s="33">
        <f t="shared" si="34"/>
        <v>0.93742435795485768</v>
      </c>
      <c r="M517" s="33">
        <f t="shared" si="35"/>
        <v>0.93170354370905684</v>
      </c>
    </row>
    <row r="518" spans="1:13" ht="27.6">
      <c r="A518" t="s">
        <v>164</v>
      </c>
      <c r="B518" t="s">
        <v>204</v>
      </c>
      <c r="C518" s="14" t="s">
        <v>206</v>
      </c>
      <c r="D518" t="s">
        <v>456</v>
      </c>
      <c r="E518" t="s">
        <v>474</v>
      </c>
      <c r="F518" s="20">
        <v>2037</v>
      </c>
      <c r="G518" s="20">
        <v>66</v>
      </c>
      <c r="H518" s="11">
        <v>18594.328084501401</v>
      </c>
      <c r="I518" s="10">
        <v>2863978.08160626</v>
      </c>
      <c r="J518" s="33">
        <f t="shared" si="32"/>
        <v>6.4924826778257972E-3</v>
      </c>
      <c r="K518" s="33">
        <f t="shared" si="33"/>
        <v>6.4714520504403072E-3</v>
      </c>
      <c r="L518" s="33">
        <f t="shared" si="34"/>
        <v>0.93170354370905684</v>
      </c>
      <c r="M518" s="33">
        <f t="shared" si="35"/>
        <v>0.92567406890071835</v>
      </c>
    </row>
    <row r="519" spans="1:13" ht="27.6">
      <c r="A519" t="s">
        <v>164</v>
      </c>
      <c r="B519" t="s">
        <v>204</v>
      </c>
      <c r="C519" s="14" t="s">
        <v>206</v>
      </c>
      <c r="D519" t="s">
        <v>456</v>
      </c>
      <c r="E519" t="s">
        <v>474</v>
      </c>
      <c r="F519" s="20">
        <v>2037</v>
      </c>
      <c r="G519" s="20">
        <v>67</v>
      </c>
      <c r="H519" s="11">
        <v>19485.151679153299</v>
      </c>
      <c r="I519" s="10">
        <v>2757652.7995856702</v>
      </c>
      <c r="J519" s="33">
        <f t="shared" si="32"/>
        <v>7.0658466076950989E-3</v>
      </c>
      <c r="K519" s="33">
        <f t="shared" si="33"/>
        <v>7.0409422049719783E-3</v>
      </c>
      <c r="L519" s="33">
        <f t="shared" si="34"/>
        <v>0.92567406890071835</v>
      </c>
      <c r="M519" s="33">
        <f t="shared" si="35"/>
        <v>0.91915645128094714</v>
      </c>
    </row>
    <row r="520" spans="1:13" ht="27.6">
      <c r="A520" t="s">
        <v>164</v>
      </c>
      <c r="B520" t="s">
        <v>204</v>
      </c>
      <c r="C520" s="14" t="s">
        <v>206</v>
      </c>
      <c r="D520" t="s">
        <v>456</v>
      </c>
      <c r="E520" t="s">
        <v>474</v>
      </c>
      <c r="F520" s="20">
        <v>2037</v>
      </c>
      <c r="G520" s="20">
        <v>68</v>
      </c>
      <c r="H520" s="11">
        <v>20226.593453512902</v>
      </c>
      <c r="I520" s="10">
        <v>2636288.9977838499</v>
      </c>
      <c r="J520" s="33">
        <f t="shared" si="32"/>
        <v>7.6723733515240674E-3</v>
      </c>
      <c r="K520" s="33">
        <f t="shared" si="33"/>
        <v>7.6430158237188461E-3</v>
      </c>
      <c r="L520" s="33">
        <f t="shared" si="34"/>
        <v>0.91915645128094714</v>
      </c>
      <c r="M520" s="33">
        <f t="shared" si="35"/>
        <v>0.91213132397933361</v>
      </c>
    </row>
    <row r="521" spans="1:13" ht="27.6">
      <c r="A521" t="s">
        <v>164</v>
      </c>
      <c r="B521" t="s">
        <v>204</v>
      </c>
      <c r="C521" s="14" t="s">
        <v>206</v>
      </c>
      <c r="D521" t="s">
        <v>456</v>
      </c>
      <c r="E521" t="s">
        <v>474</v>
      </c>
      <c r="F521" s="20">
        <v>2037</v>
      </c>
      <c r="G521" s="20">
        <v>69</v>
      </c>
      <c r="H521" s="11">
        <v>20481.857982666701</v>
      </c>
      <c r="I521" s="10">
        <v>2506478.9709837399</v>
      </c>
      <c r="J521" s="33">
        <f t="shared" si="32"/>
        <v>8.171565857832833E-3</v>
      </c>
      <c r="K521" s="33">
        <f t="shared" si="33"/>
        <v>8.1382693700887687E-3</v>
      </c>
      <c r="L521" s="33">
        <f t="shared" si="34"/>
        <v>0.91213132397933361</v>
      </c>
      <c r="M521" s="33">
        <f t="shared" si="35"/>
        <v>0.90470815356389411</v>
      </c>
    </row>
    <row r="522" spans="1:13" ht="27.6">
      <c r="A522" t="s">
        <v>164</v>
      </c>
      <c r="B522" t="s">
        <v>204</v>
      </c>
      <c r="C522" s="14" t="s">
        <v>206</v>
      </c>
      <c r="D522" t="s">
        <v>456</v>
      </c>
      <c r="E522" t="s">
        <v>474</v>
      </c>
      <c r="F522" s="20">
        <v>2038</v>
      </c>
      <c r="G522" s="20">
        <v>30</v>
      </c>
      <c r="H522" s="11">
        <v>727.86199563300897</v>
      </c>
      <c r="I522" s="10">
        <v>4658868.6526508396</v>
      </c>
      <c r="J522" s="33">
        <f t="shared" si="32"/>
        <v>1.5623149092620681E-4</v>
      </c>
      <c r="K522" s="33">
        <f t="shared" si="33"/>
        <v>1.5621928742237667E-4</v>
      </c>
      <c r="L522" s="33">
        <f t="shared" si="34"/>
        <v>1</v>
      </c>
      <c r="M522" s="33">
        <f t="shared" si="35"/>
        <v>0.99984378071257762</v>
      </c>
    </row>
    <row r="523" spans="1:13" ht="27.6">
      <c r="A523" t="s">
        <v>164</v>
      </c>
      <c r="B523" t="s">
        <v>204</v>
      </c>
      <c r="C523" s="14" t="s">
        <v>206</v>
      </c>
      <c r="D523" t="s">
        <v>456</v>
      </c>
      <c r="E523" t="s">
        <v>474</v>
      </c>
      <c r="F523" s="20">
        <v>2038</v>
      </c>
      <c r="G523" s="20">
        <v>31</v>
      </c>
      <c r="H523" s="11">
        <v>1034.9804680990101</v>
      </c>
      <c r="I523" s="10">
        <v>4631602.9110698504</v>
      </c>
      <c r="J523" s="33">
        <f t="shared" si="32"/>
        <v>2.2346053579535831E-4</v>
      </c>
      <c r="K523" s="33">
        <f t="shared" si="33"/>
        <v>2.234355703494284E-4</v>
      </c>
      <c r="L523" s="33">
        <f t="shared" si="34"/>
        <v>0.99984378071257762</v>
      </c>
      <c r="M523" s="33">
        <f t="shared" si="35"/>
        <v>0.9996203800471738</v>
      </c>
    </row>
    <row r="524" spans="1:13" ht="27.6">
      <c r="A524" t="s">
        <v>164</v>
      </c>
      <c r="B524" t="s">
        <v>204</v>
      </c>
      <c r="C524" s="14" t="s">
        <v>206</v>
      </c>
      <c r="D524" t="s">
        <v>456</v>
      </c>
      <c r="E524" t="s">
        <v>474</v>
      </c>
      <c r="F524" s="20">
        <v>2038</v>
      </c>
      <c r="G524" s="20">
        <v>32</v>
      </c>
      <c r="H524" s="11">
        <v>1050.63492741044</v>
      </c>
      <c r="I524" s="10">
        <v>4560798.7647718396</v>
      </c>
      <c r="J524" s="33">
        <f t="shared" si="32"/>
        <v>2.3036204436943612E-4</v>
      </c>
      <c r="K524" s="33">
        <f t="shared" si="33"/>
        <v>2.3033551307094502E-4</v>
      </c>
      <c r="L524" s="33">
        <f t="shared" si="34"/>
        <v>0.9996203800471738</v>
      </c>
      <c r="M524" s="33">
        <f t="shared" si="35"/>
        <v>0.99939013197405946</v>
      </c>
    </row>
    <row r="525" spans="1:13" ht="27.6">
      <c r="A525" t="s">
        <v>164</v>
      </c>
      <c r="B525" t="s">
        <v>204</v>
      </c>
      <c r="C525" s="14" t="s">
        <v>206</v>
      </c>
      <c r="D525" t="s">
        <v>456</v>
      </c>
      <c r="E525" t="s">
        <v>474</v>
      </c>
      <c r="F525" s="20">
        <v>2038</v>
      </c>
      <c r="G525" s="20">
        <v>33</v>
      </c>
      <c r="H525" s="11">
        <v>1076.5451328291099</v>
      </c>
      <c r="I525" s="10">
        <v>4467248.0133063998</v>
      </c>
      <c r="J525" s="33">
        <f t="shared" si="32"/>
        <v>2.4098620215901403E-4</v>
      </c>
      <c r="K525" s="33">
        <f t="shared" si="33"/>
        <v>2.409571673165356E-4</v>
      </c>
      <c r="L525" s="33">
        <f t="shared" si="34"/>
        <v>0.99939013197405946</v>
      </c>
      <c r="M525" s="33">
        <f t="shared" si="35"/>
        <v>0.99914932175881488</v>
      </c>
    </row>
    <row r="526" spans="1:13" ht="27.6">
      <c r="A526" t="s">
        <v>164</v>
      </c>
      <c r="B526" t="s">
        <v>204</v>
      </c>
      <c r="C526" s="14" t="s">
        <v>206</v>
      </c>
      <c r="D526" t="s">
        <v>456</v>
      </c>
      <c r="E526" t="s">
        <v>474</v>
      </c>
      <c r="F526" s="20">
        <v>2038</v>
      </c>
      <c r="G526" s="20">
        <v>34</v>
      </c>
      <c r="H526" s="11">
        <v>1119.8081682713901</v>
      </c>
      <c r="I526" s="10">
        <v>4370235.6499782596</v>
      </c>
      <c r="J526" s="33">
        <f t="shared" si="32"/>
        <v>2.5623519140826207E-4</v>
      </c>
      <c r="K526" s="33">
        <f t="shared" si="33"/>
        <v>2.5620236597534429E-4</v>
      </c>
      <c r="L526" s="33">
        <f t="shared" si="34"/>
        <v>0.99914932175881488</v>
      </c>
      <c r="M526" s="33">
        <f t="shared" si="35"/>
        <v>0.99889333733861763</v>
      </c>
    </row>
    <row r="527" spans="1:13" ht="27.6">
      <c r="A527" t="s">
        <v>164</v>
      </c>
      <c r="B527" t="s">
        <v>204</v>
      </c>
      <c r="C527" s="14" t="s">
        <v>206</v>
      </c>
      <c r="D527" t="s">
        <v>456</v>
      </c>
      <c r="E527" t="s">
        <v>474</v>
      </c>
      <c r="F527" s="20">
        <v>2038</v>
      </c>
      <c r="G527" s="20">
        <v>35</v>
      </c>
      <c r="H527" s="11">
        <v>1219.9307090745699</v>
      </c>
      <c r="I527" s="10">
        <v>4327423.4709657198</v>
      </c>
      <c r="J527" s="33">
        <f t="shared" si="32"/>
        <v>2.8190694006711731E-4</v>
      </c>
      <c r="K527" s="33">
        <f t="shared" si="33"/>
        <v>2.8186720803935472E-4</v>
      </c>
      <c r="L527" s="33">
        <f t="shared" si="34"/>
        <v>0.99889333733861763</v>
      </c>
      <c r="M527" s="33">
        <f t="shared" si="35"/>
        <v>0.9986117820624929</v>
      </c>
    </row>
    <row r="528" spans="1:13" ht="27.6">
      <c r="A528" t="s">
        <v>164</v>
      </c>
      <c r="B528" t="s">
        <v>204</v>
      </c>
      <c r="C528" s="14" t="s">
        <v>206</v>
      </c>
      <c r="D528" t="s">
        <v>456</v>
      </c>
      <c r="E528" t="s">
        <v>474</v>
      </c>
      <c r="F528" s="20">
        <v>2038</v>
      </c>
      <c r="G528" s="20">
        <v>36</v>
      </c>
      <c r="H528" s="11">
        <v>1595.6968039368801</v>
      </c>
      <c r="I528" s="10">
        <v>4307281.7590756398</v>
      </c>
      <c r="J528" s="33">
        <f t="shared" si="32"/>
        <v>3.7046492270320462E-4</v>
      </c>
      <c r="K528" s="33">
        <f t="shared" si="33"/>
        <v>3.7039630904700527E-4</v>
      </c>
      <c r="L528" s="33">
        <f t="shared" si="34"/>
        <v>0.9986117820624929</v>
      </c>
      <c r="M528" s="33">
        <f t="shared" si="35"/>
        <v>0.99824189994424606</v>
      </c>
    </row>
    <row r="529" spans="1:13" ht="27.6">
      <c r="A529" t="s">
        <v>164</v>
      </c>
      <c r="B529" t="s">
        <v>204</v>
      </c>
      <c r="C529" s="14" t="s">
        <v>206</v>
      </c>
      <c r="D529" t="s">
        <v>456</v>
      </c>
      <c r="E529" t="s">
        <v>474</v>
      </c>
      <c r="F529" s="20">
        <v>2038</v>
      </c>
      <c r="G529" s="20">
        <v>37</v>
      </c>
      <c r="H529" s="11">
        <v>1752.72971603719</v>
      </c>
      <c r="I529" s="10">
        <v>4287204.4193459302</v>
      </c>
      <c r="J529" s="33">
        <f t="shared" si="32"/>
        <v>4.0882811841862026E-4</v>
      </c>
      <c r="K529" s="33">
        <f t="shared" si="33"/>
        <v>4.0874455959083456E-4</v>
      </c>
      <c r="L529" s="33">
        <f t="shared" si="34"/>
        <v>0.99824189994424606</v>
      </c>
      <c r="M529" s="33">
        <f t="shared" si="35"/>
        <v>0.99783387399848822</v>
      </c>
    </row>
    <row r="530" spans="1:13" ht="27.6">
      <c r="A530" t="s">
        <v>164</v>
      </c>
      <c r="B530" t="s">
        <v>204</v>
      </c>
      <c r="C530" s="14" t="s">
        <v>206</v>
      </c>
      <c r="D530" t="s">
        <v>456</v>
      </c>
      <c r="E530" t="s">
        <v>474</v>
      </c>
      <c r="F530" s="20">
        <v>2038</v>
      </c>
      <c r="G530" s="20">
        <v>38</v>
      </c>
      <c r="H530" s="11">
        <v>1938.0195397381699</v>
      </c>
      <c r="I530" s="10">
        <v>4286492.8027964802</v>
      </c>
      <c r="J530" s="33">
        <f t="shared" si="32"/>
        <v>4.5212242943084343E-4</v>
      </c>
      <c r="K530" s="33">
        <f t="shared" si="33"/>
        <v>4.5202023748691644E-4</v>
      </c>
      <c r="L530" s="33">
        <f t="shared" si="34"/>
        <v>0.99783387399848822</v>
      </c>
      <c r="M530" s="33">
        <f t="shared" si="35"/>
        <v>0.99738283289379093</v>
      </c>
    </row>
    <row r="531" spans="1:13" ht="27.6">
      <c r="A531" t="s">
        <v>164</v>
      </c>
      <c r="B531" t="s">
        <v>204</v>
      </c>
      <c r="C531" s="14" t="s">
        <v>206</v>
      </c>
      <c r="D531" t="s">
        <v>456</v>
      </c>
      <c r="E531" t="s">
        <v>474</v>
      </c>
      <c r="F531" s="20">
        <v>2038</v>
      </c>
      <c r="G531" s="20">
        <v>39</v>
      </c>
      <c r="H531" s="11">
        <v>2096.1516862231501</v>
      </c>
      <c r="I531" s="10">
        <v>4323974.1558288801</v>
      </c>
      <c r="J531" s="33">
        <f t="shared" si="32"/>
        <v>4.8477433275068464E-4</v>
      </c>
      <c r="K531" s="33">
        <f t="shared" si="33"/>
        <v>4.8465684865905967E-4</v>
      </c>
      <c r="L531" s="33">
        <f t="shared" si="34"/>
        <v>0.99738283289379093</v>
      </c>
      <c r="M531" s="33">
        <f t="shared" si="35"/>
        <v>0.99689944447309398</v>
      </c>
    </row>
    <row r="532" spans="1:13" ht="27.6">
      <c r="A532" t="s">
        <v>164</v>
      </c>
      <c r="B532" t="s">
        <v>204</v>
      </c>
      <c r="C532" s="14" t="s">
        <v>206</v>
      </c>
      <c r="D532" t="s">
        <v>456</v>
      </c>
      <c r="E532" t="s">
        <v>474</v>
      </c>
      <c r="F532" s="20">
        <v>2038</v>
      </c>
      <c r="G532" s="20">
        <v>40</v>
      </c>
      <c r="H532" s="11">
        <v>2297.5390928441302</v>
      </c>
      <c r="I532" s="10">
        <v>4363787.5021442799</v>
      </c>
      <c r="J532" s="33">
        <f t="shared" si="32"/>
        <v>5.265011395983797E-4</v>
      </c>
      <c r="K532" s="33">
        <f t="shared" si="33"/>
        <v>5.2636256219484867E-4</v>
      </c>
      <c r="L532" s="33">
        <f t="shared" si="34"/>
        <v>0.99689944447309398</v>
      </c>
      <c r="M532" s="33">
        <f t="shared" si="35"/>
        <v>0.99637471392725052</v>
      </c>
    </row>
    <row r="533" spans="1:13" ht="27.6">
      <c r="A533" t="s">
        <v>164</v>
      </c>
      <c r="B533" t="s">
        <v>204</v>
      </c>
      <c r="C533" s="14" t="s">
        <v>206</v>
      </c>
      <c r="D533" t="s">
        <v>456</v>
      </c>
      <c r="E533" t="s">
        <v>474</v>
      </c>
      <c r="F533" s="20">
        <v>2038</v>
      </c>
      <c r="G533" s="20">
        <v>41</v>
      </c>
      <c r="H533" s="11">
        <v>2974.44753726115</v>
      </c>
      <c r="I533" s="10">
        <v>4357415.6594709</v>
      </c>
      <c r="J533" s="33">
        <f t="shared" si="32"/>
        <v>6.8261735159374788E-4</v>
      </c>
      <c r="K533" s="33">
        <f t="shared" si="33"/>
        <v>6.8238442137313893E-4</v>
      </c>
      <c r="L533" s="33">
        <f t="shared" si="34"/>
        <v>0.99637471392725052</v>
      </c>
      <c r="M533" s="33">
        <f t="shared" si="35"/>
        <v>0.99569480334461646</v>
      </c>
    </row>
    <row r="534" spans="1:13" ht="27.6">
      <c r="A534" t="s">
        <v>164</v>
      </c>
      <c r="B534" t="s">
        <v>204</v>
      </c>
      <c r="C534" s="14" t="s">
        <v>206</v>
      </c>
      <c r="D534" t="s">
        <v>456</v>
      </c>
      <c r="E534" t="s">
        <v>474</v>
      </c>
      <c r="F534" s="20">
        <v>2038</v>
      </c>
      <c r="G534" s="20">
        <v>42</v>
      </c>
      <c r="H534" s="11">
        <v>3213.3105566798699</v>
      </c>
      <c r="I534" s="10">
        <v>4292573.9198929798</v>
      </c>
      <c r="J534" s="33">
        <f t="shared" si="32"/>
        <v>7.4857430917811259E-4</v>
      </c>
      <c r="K534" s="33">
        <f t="shared" si="33"/>
        <v>7.4829419732913571E-4</v>
      </c>
      <c r="L534" s="33">
        <f t="shared" si="34"/>
        <v>0.99569480334461646</v>
      </c>
      <c r="M534" s="33">
        <f t="shared" si="35"/>
        <v>0.99494973070096293</v>
      </c>
    </row>
    <row r="535" spans="1:13" ht="27.6">
      <c r="A535" t="s">
        <v>164</v>
      </c>
      <c r="B535" t="s">
        <v>204</v>
      </c>
      <c r="C535" s="14" t="s">
        <v>206</v>
      </c>
      <c r="D535" t="s">
        <v>456</v>
      </c>
      <c r="E535" t="s">
        <v>474</v>
      </c>
      <c r="F535" s="20">
        <v>2038</v>
      </c>
      <c r="G535" s="20">
        <v>43</v>
      </c>
      <c r="H535" s="11">
        <v>3494.2983119252799</v>
      </c>
      <c r="I535" s="10">
        <v>4225387.7264876803</v>
      </c>
      <c r="J535" s="33">
        <f t="shared" si="32"/>
        <v>8.2697696356255743E-4</v>
      </c>
      <c r="K535" s="33">
        <f t="shared" si="33"/>
        <v>8.2663511235425702E-4</v>
      </c>
      <c r="L535" s="33">
        <f t="shared" si="34"/>
        <v>0.99494973070096293</v>
      </c>
      <c r="M535" s="33">
        <f t="shared" si="35"/>
        <v>0.99412727031853809</v>
      </c>
    </row>
    <row r="536" spans="1:13" ht="27.6">
      <c r="A536" t="s">
        <v>164</v>
      </c>
      <c r="B536" t="s">
        <v>204</v>
      </c>
      <c r="C536" s="14" t="s">
        <v>206</v>
      </c>
      <c r="D536" t="s">
        <v>456</v>
      </c>
      <c r="E536" t="s">
        <v>474</v>
      </c>
      <c r="F536" s="20">
        <v>2038</v>
      </c>
      <c r="G536" s="20">
        <v>44</v>
      </c>
      <c r="H536" s="11">
        <v>3611.0550718528798</v>
      </c>
      <c r="I536" s="10">
        <v>4167082.4082099102</v>
      </c>
      <c r="J536" s="33">
        <f t="shared" si="32"/>
        <v>8.6656675297288211E-4</v>
      </c>
      <c r="K536" s="33">
        <f t="shared" si="33"/>
        <v>8.6619139243704346E-4</v>
      </c>
      <c r="L536" s="33">
        <f t="shared" si="34"/>
        <v>0.99412727031853809</v>
      </c>
      <c r="M536" s="33">
        <f t="shared" si="35"/>
        <v>0.99326616583400129</v>
      </c>
    </row>
    <row r="537" spans="1:13" ht="27.6">
      <c r="A537" t="s">
        <v>164</v>
      </c>
      <c r="B537" t="s">
        <v>204</v>
      </c>
      <c r="C537" s="14" t="s">
        <v>206</v>
      </c>
      <c r="D537" t="s">
        <v>456</v>
      </c>
      <c r="E537" t="s">
        <v>474</v>
      </c>
      <c r="F537" s="20">
        <v>2038</v>
      </c>
      <c r="G537" s="20">
        <v>45</v>
      </c>
      <c r="H537" s="11">
        <v>3848.82905678302</v>
      </c>
      <c r="I537" s="10">
        <v>4110924.1393565401</v>
      </c>
      <c r="J537" s="33">
        <f t="shared" si="32"/>
        <v>9.3624424248934341E-4</v>
      </c>
      <c r="K537" s="33">
        <f t="shared" si="33"/>
        <v>9.3580610259458297E-4</v>
      </c>
      <c r="L537" s="33">
        <f t="shared" si="34"/>
        <v>0.99326616583400129</v>
      </c>
      <c r="M537" s="33">
        <f t="shared" si="35"/>
        <v>0.99233666129451314</v>
      </c>
    </row>
    <row r="538" spans="1:13" ht="27.6">
      <c r="A538" t="s">
        <v>164</v>
      </c>
      <c r="B538" t="s">
        <v>204</v>
      </c>
      <c r="C538" s="14" t="s">
        <v>206</v>
      </c>
      <c r="D538" t="s">
        <v>456</v>
      </c>
      <c r="E538" t="s">
        <v>474</v>
      </c>
      <c r="F538" s="20">
        <v>2038</v>
      </c>
      <c r="G538" s="20">
        <v>46</v>
      </c>
      <c r="H538" s="11">
        <v>4764.1377209346401</v>
      </c>
      <c r="I538" s="10">
        <v>4088695.2971547702</v>
      </c>
      <c r="J538" s="33">
        <f t="shared" si="32"/>
        <v>1.1651975446176914E-3</v>
      </c>
      <c r="K538" s="33">
        <f t="shared" si="33"/>
        <v>1.1645189655438148E-3</v>
      </c>
      <c r="L538" s="33">
        <f t="shared" si="34"/>
        <v>0.99233666129451314</v>
      </c>
      <c r="M538" s="33">
        <f t="shared" si="35"/>
        <v>0.99118106643223125</v>
      </c>
    </row>
    <row r="539" spans="1:13" ht="27.6">
      <c r="A539" t="s">
        <v>164</v>
      </c>
      <c r="B539" t="s">
        <v>204</v>
      </c>
      <c r="C539" s="14" t="s">
        <v>206</v>
      </c>
      <c r="D539" t="s">
        <v>456</v>
      </c>
      <c r="E539" t="s">
        <v>474</v>
      </c>
      <c r="F539" s="20">
        <v>2038</v>
      </c>
      <c r="G539" s="20">
        <v>47</v>
      </c>
      <c r="H539" s="11">
        <v>5199.07791288317</v>
      </c>
      <c r="I539" s="10">
        <v>4060435.9250437599</v>
      </c>
      <c r="J539" s="33">
        <f t="shared" si="32"/>
        <v>1.2804235823096111E-3</v>
      </c>
      <c r="K539" s="33">
        <f t="shared" si="33"/>
        <v>1.2796041897950028E-3</v>
      </c>
      <c r="L539" s="33">
        <f t="shared" si="34"/>
        <v>0.99118106643223125</v>
      </c>
      <c r="M539" s="33">
        <f t="shared" si="35"/>
        <v>0.98991274698677911</v>
      </c>
    </row>
    <row r="540" spans="1:13" ht="27.6">
      <c r="A540" t="s">
        <v>164</v>
      </c>
      <c r="B540" t="s">
        <v>204</v>
      </c>
      <c r="C540" s="14" t="s">
        <v>206</v>
      </c>
      <c r="D540" t="s">
        <v>456</v>
      </c>
      <c r="E540" t="s">
        <v>474</v>
      </c>
      <c r="F540" s="20">
        <v>2038</v>
      </c>
      <c r="G540" s="20">
        <v>48</v>
      </c>
      <c r="H540" s="11">
        <v>5712.0126600921403</v>
      </c>
      <c r="I540" s="10">
        <v>4034916.4689245401</v>
      </c>
      <c r="J540" s="33">
        <f t="shared" si="32"/>
        <v>1.4156458266444882E-3</v>
      </c>
      <c r="K540" s="33">
        <f t="shared" si="33"/>
        <v>1.4146442727621666E-3</v>
      </c>
      <c r="L540" s="33">
        <f t="shared" si="34"/>
        <v>0.98991274698677911</v>
      </c>
      <c r="M540" s="33">
        <f t="shared" si="35"/>
        <v>0.98851237258872005</v>
      </c>
    </row>
    <row r="541" spans="1:13" ht="27.6">
      <c r="A541" t="s">
        <v>164</v>
      </c>
      <c r="B541" t="s">
        <v>204</v>
      </c>
      <c r="C541" s="14" t="s">
        <v>206</v>
      </c>
      <c r="D541" t="s">
        <v>456</v>
      </c>
      <c r="E541" t="s">
        <v>474</v>
      </c>
      <c r="F541" s="20">
        <v>2038</v>
      </c>
      <c r="G541" s="20">
        <v>49</v>
      </c>
      <c r="H541" s="11">
        <v>6162.7934983637197</v>
      </c>
      <c r="I541" s="10">
        <v>4030905.73320984</v>
      </c>
      <c r="J541" s="33">
        <f t="shared" si="32"/>
        <v>1.5288855424203239E-3</v>
      </c>
      <c r="K541" s="33">
        <f t="shared" si="33"/>
        <v>1.5277173923178289E-3</v>
      </c>
      <c r="L541" s="33">
        <f t="shared" si="34"/>
        <v>0.98851237258872005</v>
      </c>
      <c r="M541" s="33">
        <f t="shared" si="35"/>
        <v>0.9870022050445949</v>
      </c>
    </row>
    <row r="542" spans="1:13" ht="27.6">
      <c r="A542" t="s">
        <v>164</v>
      </c>
      <c r="B542" t="s">
        <v>204</v>
      </c>
      <c r="C542" s="14" t="s">
        <v>206</v>
      </c>
      <c r="D542" t="s">
        <v>456</v>
      </c>
      <c r="E542" t="s">
        <v>474</v>
      </c>
      <c r="F542" s="20">
        <v>2038</v>
      </c>
      <c r="G542" s="20">
        <v>50</v>
      </c>
      <c r="H542" s="11">
        <v>6694.2825318816704</v>
      </c>
      <c r="I542" s="10">
        <v>3980826.0189450402</v>
      </c>
      <c r="J542" s="33">
        <f t="shared" si="32"/>
        <v>1.681631525724333E-3</v>
      </c>
      <c r="K542" s="33">
        <f t="shared" si="33"/>
        <v>1.680218375673781E-3</v>
      </c>
      <c r="L542" s="33">
        <f t="shared" si="34"/>
        <v>0.9870022050445949</v>
      </c>
      <c r="M542" s="33">
        <f t="shared" si="35"/>
        <v>0.98534382580284841</v>
      </c>
    </row>
    <row r="543" spans="1:13" ht="27.6">
      <c r="A543" t="s">
        <v>164</v>
      </c>
      <c r="B543" t="s">
        <v>204</v>
      </c>
      <c r="C543" s="14" t="s">
        <v>206</v>
      </c>
      <c r="D543" t="s">
        <v>456</v>
      </c>
      <c r="E543" t="s">
        <v>474</v>
      </c>
      <c r="F543" s="20">
        <v>2038</v>
      </c>
      <c r="G543" s="20">
        <v>51</v>
      </c>
      <c r="H543" s="11">
        <v>7556.1833840781701</v>
      </c>
      <c r="I543" s="10">
        <v>3921606.2793604201</v>
      </c>
      <c r="J543" s="33">
        <f t="shared" si="32"/>
        <v>1.9268082631973239E-3</v>
      </c>
      <c r="K543" s="33">
        <f t="shared" si="33"/>
        <v>1.9249531598232172E-3</v>
      </c>
      <c r="L543" s="33">
        <f t="shared" si="34"/>
        <v>0.98534382580284841</v>
      </c>
      <c r="M543" s="33">
        <f t="shared" si="35"/>
        <v>0.98344708509185697</v>
      </c>
    </row>
    <row r="544" spans="1:13" ht="27.6">
      <c r="A544" t="s">
        <v>164</v>
      </c>
      <c r="B544" t="s">
        <v>204</v>
      </c>
      <c r="C544" s="14" t="s">
        <v>206</v>
      </c>
      <c r="D544" t="s">
        <v>456</v>
      </c>
      <c r="E544" t="s">
        <v>474</v>
      </c>
      <c r="F544" s="20">
        <v>2038</v>
      </c>
      <c r="G544" s="20">
        <v>52</v>
      </c>
      <c r="H544" s="11">
        <v>8271.8911169403109</v>
      </c>
      <c r="I544" s="10">
        <v>3921561.3685775199</v>
      </c>
      <c r="J544" s="33">
        <f t="shared" si="32"/>
        <v>2.1093361392278301E-3</v>
      </c>
      <c r="K544" s="33">
        <f t="shared" si="33"/>
        <v>2.1071130531070681E-3</v>
      </c>
      <c r="L544" s="33">
        <f t="shared" si="34"/>
        <v>0.98344708509185697</v>
      </c>
      <c r="M544" s="33">
        <f t="shared" si="35"/>
        <v>0.98137485090181986</v>
      </c>
    </row>
    <row r="545" spans="1:13" ht="27.6">
      <c r="A545" t="s">
        <v>164</v>
      </c>
      <c r="B545" t="s">
        <v>204</v>
      </c>
      <c r="C545" s="14" t="s">
        <v>206</v>
      </c>
      <c r="D545" t="s">
        <v>456</v>
      </c>
      <c r="E545" t="s">
        <v>474</v>
      </c>
      <c r="F545" s="20">
        <v>2038</v>
      </c>
      <c r="G545" s="20">
        <v>53</v>
      </c>
      <c r="H545" s="11">
        <v>9170.2757032490408</v>
      </c>
      <c r="I545" s="10">
        <v>3975094.4951313199</v>
      </c>
      <c r="J545" s="33">
        <f t="shared" si="32"/>
        <v>2.3069327570654631E-3</v>
      </c>
      <c r="K545" s="33">
        <f t="shared" si="33"/>
        <v>2.3042738327389012E-3</v>
      </c>
      <c r="L545" s="33">
        <f t="shared" si="34"/>
        <v>0.98137485090181986</v>
      </c>
      <c r="M545" s="33">
        <f t="shared" si="35"/>
        <v>0.97911349451277874</v>
      </c>
    </row>
    <row r="546" spans="1:13" ht="27.6">
      <c r="A546" t="s">
        <v>164</v>
      </c>
      <c r="B546" t="s">
        <v>204</v>
      </c>
      <c r="C546" s="14" t="s">
        <v>206</v>
      </c>
      <c r="D546" t="s">
        <v>456</v>
      </c>
      <c r="E546" t="s">
        <v>474</v>
      </c>
      <c r="F546" s="20">
        <v>2038</v>
      </c>
      <c r="G546" s="20">
        <v>54</v>
      </c>
      <c r="H546" s="11">
        <v>10144.254614076201</v>
      </c>
      <c r="I546" s="10">
        <v>3986779.58604044</v>
      </c>
      <c r="J546" s="33">
        <f t="shared" si="32"/>
        <v>2.5444734014380753E-3</v>
      </c>
      <c r="K546" s="33">
        <f t="shared" si="33"/>
        <v>2.5412389728801665E-3</v>
      </c>
      <c r="L546" s="33">
        <f t="shared" si="34"/>
        <v>0.97911349451277874</v>
      </c>
      <c r="M546" s="33">
        <f t="shared" si="35"/>
        <v>0.97662533314165001</v>
      </c>
    </row>
    <row r="547" spans="1:13" ht="27.6">
      <c r="A547" t="s">
        <v>164</v>
      </c>
      <c r="B547" t="s">
        <v>204</v>
      </c>
      <c r="C547" s="14" t="s">
        <v>206</v>
      </c>
      <c r="D547" t="s">
        <v>456</v>
      </c>
      <c r="E547" t="s">
        <v>474</v>
      </c>
      <c r="F547" s="20">
        <v>2038</v>
      </c>
      <c r="G547" s="20">
        <v>55</v>
      </c>
      <c r="H547" s="11">
        <v>10944.9460146118</v>
      </c>
      <c r="I547" s="10">
        <v>3941586.36444645</v>
      </c>
      <c r="J547" s="33">
        <f t="shared" si="32"/>
        <v>2.7767870604933176E-3</v>
      </c>
      <c r="K547" s="33">
        <f t="shared" si="33"/>
        <v>2.7729353532520706E-3</v>
      </c>
      <c r="L547" s="33">
        <f t="shared" si="34"/>
        <v>0.97662533314165001</v>
      </c>
      <c r="M547" s="33">
        <f t="shared" si="35"/>
        <v>0.97391721422849997</v>
      </c>
    </row>
    <row r="548" spans="1:13" ht="27.6">
      <c r="A548" t="s">
        <v>164</v>
      </c>
      <c r="B548" t="s">
        <v>204</v>
      </c>
      <c r="C548" s="14" t="s">
        <v>206</v>
      </c>
      <c r="D548" t="s">
        <v>456</v>
      </c>
      <c r="E548" t="s">
        <v>474</v>
      </c>
      <c r="F548" s="20">
        <v>2038</v>
      </c>
      <c r="G548" s="20">
        <v>56</v>
      </c>
      <c r="H548" s="11">
        <v>11703.132095790599</v>
      </c>
      <c r="I548" s="10">
        <v>3871903.7448890698</v>
      </c>
      <c r="J548" s="33">
        <f t="shared" si="32"/>
        <v>3.0225782630156511E-3</v>
      </c>
      <c r="K548" s="33">
        <f t="shared" si="33"/>
        <v>3.0180148722307454E-3</v>
      </c>
      <c r="L548" s="33">
        <f t="shared" si="34"/>
        <v>0.97391721422849997</v>
      </c>
      <c r="M548" s="33">
        <f t="shared" si="35"/>
        <v>0.97097791759163687</v>
      </c>
    </row>
    <row r="549" spans="1:13" ht="27.6">
      <c r="A549" t="s">
        <v>164</v>
      </c>
      <c r="B549" t="s">
        <v>204</v>
      </c>
      <c r="C549" s="14" t="s">
        <v>206</v>
      </c>
      <c r="D549" t="s">
        <v>456</v>
      </c>
      <c r="E549" t="s">
        <v>474</v>
      </c>
      <c r="F549" s="20">
        <v>2038</v>
      </c>
      <c r="G549" s="20">
        <v>57</v>
      </c>
      <c r="H549" s="11">
        <v>12494.118890779901</v>
      </c>
      <c r="I549" s="10">
        <v>3794946.6702970602</v>
      </c>
      <c r="J549" s="33">
        <f t="shared" si="32"/>
        <v>3.2923042077431589E-3</v>
      </c>
      <c r="K549" s="33">
        <f t="shared" si="33"/>
        <v>3.2868905170468921E-3</v>
      </c>
      <c r="L549" s="33">
        <f t="shared" si="34"/>
        <v>0.97097791759163687</v>
      </c>
      <c r="M549" s="33">
        <f t="shared" si="35"/>
        <v>0.96778641948204303</v>
      </c>
    </row>
    <row r="550" spans="1:13" ht="27.6">
      <c r="A550" t="s">
        <v>164</v>
      </c>
      <c r="B550" t="s">
        <v>204</v>
      </c>
      <c r="C550" s="14" t="s">
        <v>206</v>
      </c>
      <c r="D550" t="s">
        <v>456</v>
      </c>
      <c r="E550" t="s">
        <v>474</v>
      </c>
      <c r="F550" s="20">
        <v>2038</v>
      </c>
      <c r="G550" s="20">
        <v>58</v>
      </c>
      <c r="H550" s="11">
        <v>13343.7736332441</v>
      </c>
      <c r="I550" s="10">
        <v>3722122.6808163002</v>
      </c>
      <c r="J550" s="33">
        <f t="shared" si="32"/>
        <v>3.5849902804164615E-3</v>
      </c>
      <c r="K550" s="33">
        <f t="shared" si="33"/>
        <v>3.5785718750256379E-3</v>
      </c>
      <c r="L550" s="33">
        <f t="shared" si="34"/>
        <v>0.96778641948204303</v>
      </c>
      <c r="M550" s="33">
        <f t="shared" si="35"/>
        <v>0.96432312622025285</v>
      </c>
    </row>
    <row r="551" spans="1:13" ht="27.6">
      <c r="A551" t="s">
        <v>164</v>
      </c>
      <c r="B551" t="s">
        <v>204</v>
      </c>
      <c r="C551" s="14" t="s">
        <v>206</v>
      </c>
      <c r="D551" t="s">
        <v>456</v>
      </c>
      <c r="E551" t="s">
        <v>474</v>
      </c>
      <c r="F551" s="20">
        <v>2038</v>
      </c>
      <c r="G551" s="20">
        <v>59</v>
      </c>
      <c r="H551" s="11">
        <v>13605.3359712683</v>
      </c>
      <c r="I551" s="10">
        <v>3635217.2692252798</v>
      </c>
      <c r="J551" s="33">
        <f t="shared" si="32"/>
        <v>3.7426472652535027E-3</v>
      </c>
      <c r="K551" s="33">
        <f t="shared" si="33"/>
        <v>3.7356522902731726E-3</v>
      </c>
      <c r="L551" s="33">
        <f t="shared" si="34"/>
        <v>0.96432312622025285</v>
      </c>
      <c r="M551" s="33">
        <f t="shared" si="35"/>
        <v>0.96072075032522475</v>
      </c>
    </row>
    <row r="552" spans="1:13" ht="27.6">
      <c r="A552" t="s">
        <v>164</v>
      </c>
      <c r="B552" t="s">
        <v>204</v>
      </c>
      <c r="C552" s="14" t="s">
        <v>206</v>
      </c>
      <c r="D552" t="s">
        <v>456</v>
      </c>
      <c r="E552" t="s">
        <v>474</v>
      </c>
      <c r="F552" s="20">
        <v>2038</v>
      </c>
      <c r="G552" s="20">
        <v>60</v>
      </c>
      <c r="H552" s="11">
        <v>13983.2884641561</v>
      </c>
      <c r="I552" s="10">
        <v>3525166.3828410101</v>
      </c>
      <c r="J552" s="33">
        <f t="shared" si="32"/>
        <v>3.9667031128575144E-3</v>
      </c>
      <c r="K552" s="33">
        <f t="shared" si="33"/>
        <v>3.9588461382598084E-3</v>
      </c>
      <c r="L552" s="33">
        <f t="shared" si="34"/>
        <v>0.96072075032522475</v>
      </c>
      <c r="M552" s="33">
        <f t="shared" si="35"/>
        <v>0.95691740469285369</v>
      </c>
    </row>
    <row r="553" spans="1:13" ht="27.6">
      <c r="A553" t="s">
        <v>164</v>
      </c>
      <c r="B553" t="s">
        <v>204</v>
      </c>
      <c r="C553" s="14" t="s">
        <v>206</v>
      </c>
      <c r="D553" t="s">
        <v>456</v>
      </c>
      <c r="E553" t="s">
        <v>474</v>
      </c>
      <c r="F553" s="20">
        <v>2038</v>
      </c>
      <c r="G553" s="20">
        <v>61</v>
      </c>
      <c r="H553" s="11">
        <v>14531.804578094099</v>
      </c>
      <c r="I553" s="10">
        <v>3418717.58716367</v>
      </c>
      <c r="J553" s="33">
        <f t="shared" si="32"/>
        <v>4.2506595551083156E-3</v>
      </c>
      <c r="K553" s="33">
        <f t="shared" si="33"/>
        <v>4.2416382884191695E-3</v>
      </c>
      <c r="L553" s="33">
        <f t="shared" si="34"/>
        <v>0.95691740469285369</v>
      </c>
      <c r="M553" s="33">
        <f t="shared" si="35"/>
        <v>0.95285850719025378</v>
      </c>
    </row>
    <row r="554" spans="1:13" ht="27.6">
      <c r="A554" t="s">
        <v>164</v>
      </c>
      <c r="B554" t="s">
        <v>204</v>
      </c>
      <c r="C554" s="14" t="s">
        <v>206</v>
      </c>
      <c r="D554" t="s">
        <v>456</v>
      </c>
      <c r="E554" t="s">
        <v>474</v>
      </c>
      <c r="F554" s="20">
        <v>2038</v>
      </c>
      <c r="G554" s="20">
        <v>62</v>
      </c>
      <c r="H554" s="11">
        <v>15277.958309759801</v>
      </c>
      <c r="I554" s="10">
        <v>3325061.8959716801</v>
      </c>
      <c r="J554" s="33">
        <f t="shared" si="32"/>
        <v>4.5947891461115596E-3</v>
      </c>
      <c r="K554" s="33">
        <f t="shared" si="33"/>
        <v>4.584249251506578E-3</v>
      </c>
      <c r="L554" s="33">
        <f t="shared" si="34"/>
        <v>0.95285850719025378</v>
      </c>
      <c r="M554" s="33">
        <f t="shared" si="35"/>
        <v>0.94849036629187522</v>
      </c>
    </row>
    <row r="555" spans="1:13" ht="27.6">
      <c r="A555" t="s">
        <v>164</v>
      </c>
      <c r="B555" t="s">
        <v>204</v>
      </c>
      <c r="C555" s="14" t="s">
        <v>206</v>
      </c>
      <c r="D555" t="s">
        <v>456</v>
      </c>
      <c r="E555" t="s">
        <v>474</v>
      </c>
      <c r="F555" s="20">
        <v>2038</v>
      </c>
      <c r="G555" s="20">
        <v>63</v>
      </c>
      <c r="H555" s="11">
        <v>15993.9239706277</v>
      </c>
      <c r="I555" s="10">
        <v>3218987.4247404202</v>
      </c>
      <c r="J555" s="33">
        <f t="shared" si="32"/>
        <v>4.968619587545439E-3</v>
      </c>
      <c r="K555" s="33">
        <f t="shared" si="33"/>
        <v>4.9562964154086231E-3</v>
      </c>
      <c r="L555" s="33">
        <f t="shared" si="34"/>
        <v>0.94849036629187522</v>
      </c>
      <c r="M555" s="33">
        <f t="shared" si="35"/>
        <v>0.9437893668893732</v>
      </c>
    </row>
    <row r="556" spans="1:13" ht="27.6">
      <c r="A556" t="s">
        <v>164</v>
      </c>
      <c r="B556" t="s">
        <v>204</v>
      </c>
      <c r="C556" s="14" t="s">
        <v>206</v>
      </c>
      <c r="D556" t="s">
        <v>456</v>
      </c>
      <c r="E556" t="s">
        <v>474</v>
      </c>
      <c r="F556" s="20">
        <v>2038</v>
      </c>
      <c r="G556" s="20">
        <v>64</v>
      </c>
      <c r="H556" s="11">
        <v>17122.6138985783</v>
      </c>
      <c r="I556" s="10">
        <v>3125493.9851193698</v>
      </c>
      <c r="J556" s="33">
        <f t="shared" si="32"/>
        <v>5.4783704528307857E-3</v>
      </c>
      <c r="K556" s="33">
        <f t="shared" si="33"/>
        <v>5.4633915472359629E-3</v>
      </c>
      <c r="L556" s="33">
        <f t="shared" si="34"/>
        <v>0.9437893668893732</v>
      </c>
      <c r="M556" s="33">
        <f t="shared" si="35"/>
        <v>0.93863307603993862</v>
      </c>
    </row>
    <row r="557" spans="1:13" ht="27.6">
      <c r="A557" t="s">
        <v>164</v>
      </c>
      <c r="B557" t="s">
        <v>204</v>
      </c>
      <c r="C557" s="14" t="s">
        <v>206</v>
      </c>
      <c r="D557" t="s">
        <v>456</v>
      </c>
      <c r="E557" t="s">
        <v>474</v>
      </c>
      <c r="F557" s="20">
        <v>2038</v>
      </c>
      <c r="G557" s="20">
        <v>65</v>
      </c>
      <c r="H557" s="11">
        <v>18185.749170800998</v>
      </c>
      <c r="I557" s="10">
        <v>3030670.86433913</v>
      </c>
      <c r="J557" s="33">
        <f t="shared" si="32"/>
        <v>6.0005688459233578E-3</v>
      </c>
      <c r="K557" s="33">
        <f t="shared" si="33"/>
        <v>5.9826013889705543E-3</v>
      </c>
      <c r="L557" s="33">
        <f t="shared" si="34"/>
        <v>0.93863307603993862</v>
      </c>
      <c r="M557" s="33">
        <f t="shared" si="35"/>
        <v>0.93301760849548843</v>
      </c>
    </row>
    <row r="558" spans="1:13" ht="27.6">
      <c r="A558" t="s">
        <v>164</v>
      </c>
      <c r="B558" t="s">
        <v>204</v>
      </c>
      <c r="C558" s="14" t="s">
        <v>206</v>
      </c>
      <c r="D558" t="s">
        <v>456</v>
      </c>
      <c r="E558" t="s">
        <v>474</v>
      </c>
      <c r="F558" s="20">
        <v>2038</v>
      </c>
      <c r="G558" s="20">
        <v>66</v>
      </c>
      <c r="H558" s="11">
        <v>18563.2513781948</v>
      </c>
      <c r="I558" s="10">
        <v>2916015.5359708099</v>
      </c>
      <c r="J558" s="33">
        <f t="shared" si="32"/>
        <v>6.3659644982017073E-3</v>
      </c>
      <c r="K558" s="33">
        <f t="shared" si="33"/>
        <v>6.345744675182674E-3</v>
      </c>
      <c r="L558" s="33">
        <f t="shared" si="34"/>
        <v>0.93301760849548843</v>
      </c>
      <c r="M558" s="33">
        <f t="shared" si="35"/>
        <v>0.92709691697452645</v>
      </c>
    </row>
    <row r="559" spans="1:13" ht="27.6">
      <c r="A559" t="s">
        <v>164</v>
      </c>
      <c r="B559" t="s">
        <v>204</v>
      </c>
      <c r="C559" s="14" t="s">
        <v>206</v>
      </c>
      <c r="D559" t="s">
        <v>456</v>
      </c>
      <c r="E559" t="s">
        <v>474</v>
      </c>
      <c r="F559" s="20">
        <v>2038</v>
      </c>
      <c r="G559" s="20">
        <v>67</v>
      </c>
      <c r="H559" s="11">
        <v>19474.4880088395</v>
      </c>
      <c r="I559" s="10">
        <v>2809648.1909973798</v>
      </c>
      <c r="J559" s="33">
        <f t="shared" si="32"/>
        <v>6.9312905691322054E-3</v>
      </c>
      <c r="K559" s="33">
        <f t="shared" si="33"/>
        <v>6.907324578372287E-3</v>
      </c>
      <c r="L559" s="33">
        <f t="shared" si="34"/>
        <v>0.92709691697452645</v>
      </c>
      <c r="M559" s="33">
        <f t="shared" si="35"/>
        <v>0.92069315765337512</v>
      </c>
    </row>
    <row r="560" spans="1:13" ht="27.6">
      <c r="A560" t="s">
        <v>164</v>
      </c>
      <c r="B560" t="s">
        <v>204</v>
      </c>
      <c r="C560" s="14" t="s">
        <v>206</v>
      </c>
      <c r="D560" t="s">
        <v>456</v>
      </c>
      <c r="E560" t="s">
        <v>474</v>
      </c>
      <c r="F560" s="20">
        <v>2038</v>
      </c>
      <c r="G560" s="20">
        <v>68</v>
      </c>
      <c r="H560" s="11">
        <v>20272.0380108028</v>
      </c>
      <c r="I560" s="10">
        <v>2700481.5267263702</v>
      </c>
      <c r="J560" s="33">
        <f t="shared" si="32"/>
        <v>7.5068234350698787E-3</v>
      </c>
      <c r="K560" s="33">
        <f t="shared" si="33"/>
        <v>7.4787176084930573E-3</v>
      </c>
      <c r="L560" s="33">
        <f t="shared" si="34"/>
        <v>0.92069315765337512</v>
      </c>
      <c r="M560" s="33">
        <f t="shared" si="35"/>
        <v>0.91380755352321374</v>
      </c>
    </row>
    <row r="561" spans="1:13" ht="27.6">
      <c r="A561" t="s">
        <v>164</v>
      </c>
      <c r="B561" t="s">
        <v>204</v>
      </c>
      <c r="C561" s="14" t="s">
        <v>206</v>
      </c>
      <c r="D561" t="s">
        <v>456</v>
      </c>
      <c r="E561" t="s">
        <v>474</v>
      </c>
      <c r="F561" s="20">
        <v>2038</v>
      </c>
      <c r="G561" s="20">
        <v>69</v>
      </c>
      <c r="H561" s="11">
        <v>20369.5803036672</v>
      </c>
      <c r="I561" s="10">
        <v>2576589.5754305199</v>
      </c>
      <c r="J561" s="33">
        <f t="shared" si="32"/>
        <v>7.90563638769037E-3</v>
      </c>
      <c r="K561" s="33">
        <f t="shared" si="33"/>
        <v>7.8744690310201815E-3</v>
      </c>
      <c r="L561" s="33">
        <f t="shared" si="34"/>
        <v>0.91380755352321374</v>
      </c>
      <c r="M561" s="33">
        <f t="shared" si="35"/>
        <v>0.90661180424268284</v>
      </c>
    </row>
    <row r="562" spans="1:13" ht="27.6">
      <c r="A562" t="s">
        <v>164</v>
      </c>
      <c r="B562" t="s">
        <v>204</v>
      </c>
      <c r="C562" s="14" t="s">
        <v>206</v>
      </c>
      <c r="D562" t="s">
        <v>456</v>
      </c>
      <c r="E562" t="s">
        <v>474</v>
      </c>
      <c r="F562" s="20">
        <v>2039</v>
      </c>
      <c r="G562" s="20">
        <v>30</v>
      </c>
      <c r="H562" s="11">
        <v>729.14374815167503</v>
      </c>
      <c r="I562" s="10">
        <v>4660700.2303242804</v>
      </c>
      <c r="J562" s="33">
        <f t="shared" si="32"/>
        <v>1.5644510741274234E-4</v>
      </c>
      <c r="K562" s="33">
        <f t="shared" si="33"/>
        <v>1.5643287051503307E-4</v>
      </c>
      <c r="L562" s="33">
        <f t="shared" si="34"/>
        <v>1</v>
      </c>
      <c r="M562" s="33">
        <f t="shared" si="35"/>
        <v>0.99984356712948497</v>
      </c>
    </row>
    <row r="563" spans="1:13" ht="27.6">
      <c r="A563" t="s">
        <v>164</v>
      </c>
      <c r="B563" t="s">
        <v>204</v>
      </c>
      <c r="C563" s="14" t="s">
        <v>206</v>
      </c>
      <c r="D563" t="s">
        <v>456</v>
      </c>
      <c r="E563" t="s">
        <v>474</v>
      </c>
      <c r="F563" s="20">
        <v>2039</v>
      </c>
      <c r="G563" s="20">
        <v>31</v>
      </c>
      <c r="H563" s="11">
        <v>1040.8014604699599</v>
      </c>
      <c r="I563" s="10">
        <v>4653300.7569554802</v>
      </c>
      <c r="J563" s="33">
        <f t="shared" si="32"/>
        <v>2.2366950146392991E-4</v>
      </c>
      <c r="K563" s="33">
        <f t="shared" si="33"/>
        <v>2.2364448930589642E-4</v>
      </c>
      <c r="L563" s="33">
        <f t="shared" si="34"/>
        <v>0.99984356712948497</v>
      </c>
      <c r="M563" s="33">
        <f t="shared" si="35"/>
        <v>0.99961995762552847</v>
      </c>
    </row>
    <row r="564" spans="1:13" ht="27.6">
      <c r="A564" t="s">
        <v>164</v>
      </c>
      <c r="B564" t="s">
        <v>204</v>
      </c>
      <c r="C564" s="14" t="s">
        <v>206</v>
      </c>
      <c r="D564" t="s">
        <v>456</v>
      </c>
      <c r="E564" t="s">
        <v>474</v>
      </c>
      <c r="F564" s="20">
        <v>2039</v>
      </c>
      <c r="G564" s="20">
        <v>32</v>
      </c>
      <c r="H564" s="11">
        <v>1064.6445040256799</v>
      </c>
      <c r="I564" s="10">
        <v>4626064.4165171804</v>
      </c>
      <c r="J564" s="33">
        <f t="shared" si="32"/>
        <v>2.301404408084783E-4</v>
      </c>
      <c r="K564" s="33">
        <f t="shared" si="33"/>
        <v>2.3011396052863287E-4</v>
      </c>
      <c r="L564" s="33">
        <f t="shared" si="34"/>
        <v>0.99961995762552847</v>
      </c>
      <c r="M564" s="33">
        <f t="shared" si="35"/>
        <v>0.99938993111805574</v>
      </c>
    </row>
    <row r="565" spans="1:13" ht="27.6">
      <c r="A565" t="s">
        <v>164</v>
      </c>
      <c r="B565" t="s">
        <v>204</v>
      </c>
      <c r="C565" s="14" t="s">
        <v>206</v>
      </c>
      <c r="D565" t="s">
        <v>456</v>
      </c>
      <c r="E565" t="s">
        <v>474</v>
      </c>
      <c r="F565" s="20">
        <v>2039</v>
      </c>
      <c r="G565" s="20">
        <v>33</v>
      </c>
      <c r="H565" s="11">
        <v>1096.0711020179001</v>
      </c>
      <c r="I565" s="10">
        <v>4555137.9227929898</v>
      </c>
      <c r="J565" s="33">
        <f t="shared" si="32"/>
        <v>2.4062303284679522E-4</v>
      </c>
      <c r="K565" s="33">
        <f t="shared" si="33"/>
        <v>2.4059408544663263E-4</v>
      </c>
      <c r="L565" s="33">
        <f t="shared" si="34"/>
        <v>0.99938993111805574</v>
      </c>
      <c r="M565" s="33">
        <f t="shared" si="35"/>
        <v>0.99914948381157387</v>
      </c>
    </row>
    <row r="566" spans="1:13" ht="27.6">
      <c r="A566" t="s">
        <v>164</v>
      </c>
      <c r="B566" t="s">
        <v>204</v>
      </c>
      <c r="C566" s="14" t="s">
        <v>206</v>
      </c>
      <c r="D566" t="s">
        <v>456</v>
      </c>
      <c r="E566" t="s">
        <v>474</v>
      </c>
      <c r="F566" s="20">
        <v>2039</v>
      </c>
      <c r="G566" s="20">
        <v>34</v>
      </c>
      <c r="H566" s="11">
        <v>1126.78321118747</v>
      </c>
      <c r="I566" s="10">
        <v>4461452.8318014499</v>
      </c>
      <c r="J566" s="33">
        <f t="shared" si="32"/>
        <v>2.5255970502606354E-4</v>
      </c>
      <c r="K566" s="33">
        <f t="shared" si="33"/>
        <v>2.5252781450857409E-4</v>
      </c>
      <c r="L566" s="33">
        <f t="shared" si="34"/>
        <v>0.99914948381157387</v>
      </c>
      <c r="M566" s="33">
        <f t="shared" si="35"/>
        <v>0.99889717077605955</v>
      </c>
    </row>
    <row r="567" spans="1:13" ht="27.6">
      <c r="A567" t="s">
        <v>164</v>
      </c>
      <c r="B567" t="s">
        <v>204</v>
      </c>
      <c r="C567" s="14" t="s">
        <v>206</v>
      </c>
      <c r="D567" t="s">
        <v>456</v>
      </c>
      <c r="E567" t="s">
        <v>474</v>
      </c>
      <c r="F567" s="20">
        <v>2039</v>
      </c>
      <c r="G567" s="20">
        <v>35</v>
      </c>
      <c r="H567" s="11">
        <v>1189.7842030701299</v>
      </c>
      <c r="I567" s="10">
        <v>4364259.1141629796</v>
      </c>
      <c r="J567" s="33">
        <f t="shared" si="32"/>
        <v>2.7261997327542237E-4</v>
      </c>
      <c r="K567" s="33">
        <f t="shared" si="33"/>
        <v>2.7258281582720478E-4</v>
      </c>
      <c r="L567" s="33">
        <f t="shared" si="34"/>
        <v>0.99889717077605955</v>
      </c>
      <c r="M567" s="33">
        <f t="shared" si="35"/>
        <v>0.99862488857252762</v>
      </c>
    </row>
    <row r="568" spans="1:13" ht="27.6">
      <c r="A568" t="s">
        <v>164</v>
      </c>
      <c r="B568" t="s">
        <v>204</v>
      </c>
      <c r="C568" s="14" t="s">
        <v>206</v>
      </c>
      <c r="D568" t="s">
        <v>456</v>
      </c>
      <c r="E568" t="s">
        <v>474</v>
      </c>
      <c r="F568" s="20">
        <v>2039</v>
      </c>
      <c r="G568" s="20">
        <v>36</v>
      </c>
      <c r="H568" s="11">
        <v>1548.4411569608701</v>
      </c>
      <c r="I568" s="10">
        <v>4321112.4068414597</v>
      </c>
      <c r="J568" s="33">
        <f t="shared" si="32"/>
        <v>3.5834317906409461E-4</v>
      </c>
      <c r="K568" s="33">
        <f t="shared" si="33"/>
        <v>3.5827898181550744E-4</v>
      </c>
      <c r="L568" s="33">
        <f t="shared" si="34"/>
        <v>0.99862488857252762</v>
      </c>
      <c r="M568" s="33">
        <f t="shared" si="35"/>
        <v>0.99826710226423421</v>
      </c>
    </row>
    <row r="569" spans="1:13" ht="27.6">
      <c r="A569" t="s">
        <v>164</v>
      </c>
      <c r="B569" t="s">
        <v>204</v>
      </c>
      <c r="C569" s="14" t="s">
        <v>206</v>
      </c>
      <c r="D569" t="s">
        <v>456</v>
      </c>
      <c r="E569" t="s">
        <v>474</v>
      </c>
      <c r="F569" s="20">
        <v>2039</v>
      </c>
      <c r="G569" s="20">
        <v>37</v>
      </c>
      <c r="H569" s="11">
        <v>1704.3111037318299</v>
      </c>
      <c r="I569" s="10">
        <v>4300696.93995318</v>
      </c>
      <c r="J569" s="33">
        <f t="shared" si="32"/>
        <v>3.9628718961777948E-4</v>
      </c>
      <c r="K569" s="33">
        <f t="shared" si="33"/>
        <v>3.9620867822076633E-4</v>
      </c>
      <c r="L569" s="33">
        <f t="shared" si="34"/>
        <v>0.99826710226423421</v>
      </c>
      <c r="M569" s="33">
        <f t="shared" si="35"/>
        <v>0.99787158017513478</v>
      </c>
    </row>
    <row r="570" spans="1:13" ht="27.6">
      <c r="A570" t="s">
        <v>164</v>
      </c>
      <c r="B570" t="s">
        <v>204</v>
      </c>
      <c r="C570" s="14" t="s">
        <v>206</v>
      </c>
      <c r="D570" t="s">
        <v>456</v>
      </c>
      <c r="E570" t="s">
        <v>474</v>
      </c>
      <c r="F570" s="20">
        <v>2039</v>
      </c>
      <c r="G570" s="20">
        <v>38</v>
      </c>
      <c r="H570" s="11">
        <v>1881.8648553278499</v>
      </c>
      <c r="I570" s="10">
        <v>4280142.9736000998</v>
      </c>
      <c r="J570" s="33">
        <f t="shared" si="32"/>
        <v>4.3967336300099853E-4</v>
      </c>
      <c r="K570" s="33">
        <f t="shared" si="33"/>
        <v>4.3957672083216881E-4</v>
      </c>
      <c r="L570" s="33">
        <f t="shared" si="34"/>
        <v>0.99787158017513478</v>
      </c>
      <c r="M570" s="33">
        <f t="shared" si="35"/>
        <v>0.99743293905810981</v>
      </c>
    </row>
    <row r="571" spans="1:13" ht="27.6">
      <c r="A571" t="s">
        <v>164</v>
      </c>
      <c r="B571" t="s">
        <v>204</v>
      </c>
      <c r="C571" s="14" t="s">
        <v>206</v>
      </c>
      <c r="D571" t="s">
        <v>456</v>
      </c>
      <c r="E571" t="s">
        <v>474</v>
      </c>
      <c r="F571" s="20">
        <v>2039</v>
      </c>
      <c r="G571" s="20">
        <v>39</v>
      </c>
      <c r="H571" s="11">
        <v>2013.6294223940799</v>
      </c>
      <c r="I571" s="10">
        <v>4278862.6169751203</v>
      </c>
      <c r="J571" s="33">
        <f t="shared" si="32"/>
        <v>4.7059922288825108E-4</v>
      </c>
      <c r="K571" s="33">
        <f t="shared" si="33"/>
        <v>4.7048850844200185E-4</v>
      </c>
      <c r="L571" s="33">
        <f t="shared" si="34"/>
        <v>0.99743293905810981</v>
      </c>
      <c r="M571" s="33">
        <f t="shared" si="35"/>
        <v>0.99696365832234146</v>
      </c>
    </row>
    <row r="572" spans="1:13" ht="27.6">
      <c r="A572" t="s">
        <v>164</v>
      </c>
      <c r="B572" t="s">
        <v>204</v>
      </c>
      <c r="C572" s="14" t="s">
        <v>206</v>
      </c>
      <c r="D572" t="s">
        <v>456</v>
      </c>
      <c r="E572" t="s">
        <v>474</v>
      </c>
      <c r="F572" s="20">
        <v>2039</v>
      </c>
      <c r="G572" s="20">
        <v>40</v>
      </c>
      <c r="H572" s="11">
        <v>2228.9136373094698</v>
      </c>
      <c r="I572" s="10">
        <v>4315713.9833201403</v>
      </c>
      <c r="J572" s="33">
        <f t="shared" si="32"/>
        <v>5.1646463271755902E-4</v>
      </c>
      <c r="K572" s="33">
        <f t="shared" si="33"/>
        <v>5.1633128781614079E-4</v>
      </c>
      <c r="L572" s="33">
        <f t="shared" si="34"/>
        <v>0.99696365832234146</v>
      </c>
      <c r="M572" s="33">
        <f t="shared" si="35"/>
        <v>0.99644889479273402</v>
      </c>
    </row>
    <row r="573" spans="1:13" ht="27.6">
      <c r="A573" t="s">
        <v>164</v>
      </c>
      <c r="B573" t="s">
        <v>204</v>
      </c>
      <c r="C573" s="14" t="s">
        <v>206</v>
      </c>
      <c r="D573" t="s">
        <v>456</v>
      </c>
      <c r="E573" t="s">
        <v>474</v>
      </c>
      <c r="F573" s="20">
        <v>2039</v>
      </c>
      <c r="G573" s="20">
        <v>41</v>
      </c>
      <c r="H573" s="11">
        <v>2918.4266614591502</v>
      </c>
      <c r="I573" s="10">
        <v>4354790.5574722197</v>
      </c>
      <c r="J573" s="33">
        <f t="shared" si="32"/>
        <v>6.7016464349853354E-4</v>
      </c>
      <c r="K573" s="33">
        <f t="shared" si="33"/>
        <v>6.699401333295496E-4</v>
      </c>
      <c r="L573" s="33">
        <f t="shared" si="34"/>
        <v>0.99644889479273402</v>
      </c>
      <c r="M573" s="33">
        <f t="shared" si="35"/>
        <v>0.99578133368730049</v>
      </c>
    </row>
    <row r="574" spans="1:13" ht="27.6">
      <c r="A574" t="s">
        <v>164</v>
      </c>
      <c r="B574" t="s">
        <v>204</v>
      </c>
      <c r="C574" s="14" t="s">
        <v>206</v>
      </c>
      <c r="D574" t="s">
        <v>456</v>
      </c>
      <c r="E574" t="s">
        <v>474</v>
      </c>
      <c r="F574" s="20">
        <v>2039</v>
      </c>
      <c r="G574" s="20">
        <v>42</v>
      </c>
      <c r="H574" s="11">
        <v>3210.7443928652301</v>
      </c>
      <c r="I574" s="10">
        <v>4347935.8444125298</v>
      </c>
      <c r="J574" s="33">
        <f t="shared" si="32"/>
        <v>7.3845256870367845E-4</v>
      </c>
      <c r="K574" s="33">
        <f t="shared" si="33"/>
        <v>7.3817997970770932E-4</v>
      </c>
      <c r="L574" s="33">
        <f t="shared" si="34"/>
        <v>0.99578133368730049</v>
      </c>
      <c r="M574" s="33">
        <f t="shared" si="35"/>
        <v>0.99504626784260586</v>
      </c>
    </row>
    <row r="575" spans="1:13" ht="27.6">
      <c r="A575" t="s">
        <v>164</v>
      </c>
      <c r="B575" t="s">
        <v>204</v>
      </c>
      <c r="C575" s="14" t="s">
        <v>206</v>
      </c>
      <c r="D575" t="s">
        <v>456</v>
      </c>
      <c r="E575" t="s">
        <v>474</v>
      </c>
      <c r="F575" s="20">
        <v>2039</v>
      </c>
      <c r="G575" s="20">
        <v>43</v>
      </c>
      <c r="H575" s="11">
        <v>3497.4949546682201</v>
      </c>
      <c r="I575" s="10">
        <v>4282421.7635345403</v>
      </c>
      <c r="J575" s="33">
        <f t="shared" si="32"/>
        <v>8.1670959746419909E-4</v>
      </c>
      <c r="K575" s="33">
        <f t="shared" si="33"/>
        <v>8.1637618095520281E-4</v>
      </c>
      <c r="L575" s="33">
        <f t="shared" si="34"/>
        <v>0.99504626784260586</v>
      </c>
      <c r="M575" s="33">
        <f t="shared" si="35"/>
        <v>0.99423393577059083</v>
      </c>
    </row>
    <row r="576" spans="1:13" ht="27.6">
      <c r="A576" t="s">
        <v>164</v>
      </c>
      <c r="B576" t="s">
        <v>204</v>
      </c>
      <c r="C576" s="14" t="s">
        <v>206</v>
      </c>
      <c r="D576" t="s">
        <v>456</v>
      </c>
      <c r="E576" t="s">
        <v>474</v>
      </c>
      <c r="F576" s="20">
        <v>2039</v>
      </c>
      <c r="G576" s="20">
        <v>44</v>
      </c>
      <c r="H576" s="11">
        <v>3596.5086160083301</v>
      </c>
      <c r="I576" s="10">
        <v>4214478.4777196897</v>
      </c>
      <c r="J576" s="33">
        <f t="shared" si="32"/>
        <v>8.5336979059726461E-4</v>
      </c>
      <c r="K576" s="33">
        <f t="shared" si="33"/>
        <v>8.5300577415170498E-4</v>
      </c>
      <c r="L576" s="33">
        <f t="shared" si="34"/>
        <v>0.99423393577059083</v>
      </c>
      <c r="M576" s="33">
        <f t="shared" si="35"/>
        <v>0.99338584848252098</v>
      </c>
    </row>
    <row r="577" spans="1:13" ht="27.6">
      <c r="A577" t="s">
        <v>164</v>
      </c>
      <c r="B577" t="s">
        <v>204</v>
      </c>
      <c r="C577" s="14" t="s">
        <v>206</v>
      </c>
      <c r="D577" t="s">
        <v>456</v>
      </c>
      <c r="E577" t="s">
        <v>474</v>
      </c>
      <c r="F577" s="20">
        <v>2039</v>
      </c>
      <c r="G577" s="20">
        <v>45</v>
      </c>
      <c r="H577" s="11">
        <v>3820.7413887593498</v>
      </c>
      <c r="I577" s="10">
        <v>4155514.77387997</v>
      </c>
      <c r="J577" s="33">
        <f t="shared" si="32"/>
        <v>9.1943876912076411E-4</v>
      </c>
      <c r="K577" s="33">
        <f t="shared" si="33"/>
        <v>9.1901621480983131E-4</v>
      </c>
      <c r="L577" s="33">
        <f t="shared" si="34"/>
        <v>0.99338584848252098</v>
      </c>
      <c r="M577" s="33">
        <f t="shared" si="35"/>
        <v>0.99247291078020294</v>
      </c>
    </row>
    <row r="578" spans="1:13" ht="27.6">
      <c r="A578" t="s">
        <v>164</v>
      </c>
      <c r="B578" t="s">
        <v>204</v>
      </c>
      <c r="C578" s="14" t="s">
        <v>206</v>
      </c>
      <c r="D578" t="s">
        <v>456</v>
      </c>
      <c r="E578" t="s">
        <v>474</v>
      </c>
      <c r="F578" s="20">
        <v>2039</v>
      </c>
      <c r="G578" s="20">
        <v>46</v>
      </c>
      <c r="H578" s="11">
        <v>4692.9157951187799</v>
      </c>
      <c r="I578" s="10">
        <v>4098514.4168533301</v>
      </c>
      <c r="J578" s="33">
        <f t="shared" ref="J578:J641" si="36">IF(I578&gt;0,H578/I578,0)</f>
        <v>1.1450284951594258E-3</v>
      </c>
      <c r="K578" s="33">
        <f t="shared" ref="K578:K641" si="37">1-EXP(-J578)</f>
        <v>1.1443732001663598E-3</v>
      </c>
      <c r="L578" s="33">
        <f t="shared" ref="L578:L641" si="38">IF(G578=30,1,M577)</f>
        <v>0.99247291078020294</v>
      </c>
      <c r="M578" s="33">
        <f t="shared" ref="M578:M641" si="39">L578*(1-K578)</f>
        <v>0.99133715137921496</v>
      </c>
    </row>
    <row r="579" spans="1:13" ht="27.6">
      <c r="A579" t="s">
        <v>164</v>
      </c>
      <c r="B579" t="s">
        <v>204</v>
      </c>
      <c r="C579" s="14" t="s">
        <v>206</v>
      </c>
      <c r="D579" t="s">
        <v>456</v>
      </c>
      <c r="E579" t="s">
        <v>474</v>
      </c>
      <c r="F579" s="20">
        <v>2039</v>
      </c>
      <c r="G579" s="20">
        <v>47</v>
      </c>
      <c r="H579" s="11">
        <v>5114.8042805593304</v>
      </c>
      <c r="I579" s="10">
        <v>4075525.38933083</v>
      </c>
      <c r="J579" s="33">
        <f t="shared" si="36"/>
        <v>1.2550048869648049E-3</v>
      </c>
      <c r="K579" s="33">
        <f t="shared" si="37"/>
        <v>1.2542176976748642E-3</v>
      </c>
      <c r="L579" s="33">
        <f t="shared" si="38"/>
        <v>0.99133715137921496</v>
      </c>
      <c r="M579" s="33">
        <f t="shared" si="39"/>
        <v>0.99009379877959258</v>
      </c>
    </row>
    <row r="580" spans="1:13" ht="27.6">
      <c r="A580" t="s">
        <v>164</v>
      </c>
      <c r="B580" t="s">
        <v>204</v>
      </c>
      <c r="C580" s="14" t="s">
        <v>206</v>
      </c>
      <c r="D580" t="s">
        <v>456</v>
      </c>
      <c r="E580" t="s">
        <v>474</v>
      </c>
      <c r="F580" s="20">
        <v>2039</v>
      </c>
      <c r="G580" s="20">
        <v>48</v>
      </c>
      <c r="H580" s="11">
        <v>5619.5315295334503</v>
      </c>
      <c r="I580" s="10">
        <v>4046099.5699025402</v>
      </c>
      <c r="J580" s="33">
        <f t="shared" si="36"/>
        <v>1.3888762331345221E-3</v>
      </c>
      <c r="K580" s="33">
        <f t="shared" si="37"/>
        <v>1.3879121909025072E-3</v>
      </c>
      <c r="L580" s="33">
        <f t="shared" si="38"/>
        <v>0.99009379877959258</v>
      </c>
      <c r="M580" s="33">
        <f t="shared" si="39"/>
        <v>0.9887196355261294</v>
      </c>
    </row>
    <row r="581" spans="1:13" ht="27.6">
      <c r="A581" t="s">
        <v>164</v>
      </c>
      <c r="B581" t="s">
        <v>204</v>
      </c>
      <c r="C581" s="14" t="s">
        <v>206</v>
      </c>
      <c r="D581" t="s">
        <v>456</v>
      </c>
      <c r="E581" t="s">
        <v>474</v>
      </c>
      <c r="F581" s="20">
        <v>2039</v>
      </c>
      <c r="G581" s="20">
        <v>49</v>
      </c>
      <c r="H581" s="11">
        <v>6017.8720598811897</v>
      </c>
      <c r="I581" s="10">
        <v>4019253.1632090202</v>
      </c>
      <c r="J581" s="33">
        <f t="shared" si="36"/>
        <v>1.4972612611136066E-3</v>
      </c>
      <c r="K581" s="33">
        <f t="shared" si="37"/>
        <v>1.4961409246867508E-3</v>
      </c>
      <c r="L581" s="33">
        <f t="shared" si="38"/>
        <v>0.9887196355261294</v>
      </c>
      <c r="M581" s="33">
        <f t="shared" si="39"/>
        <v>0.98724037161637734</v>
      </c>
    </row>
    <row r="582" spans="1:13" ht="27.6">
      <c r="A582" t="s">
        <v>164</v>
      </c>
      <c r="B582" t="s">
        <v>204</v>
      </c>
      <c r="C582" s="14" t="s">
        <v>206</v>
      </c>
      <c r="D582" t="s">
        <v>456</v>
      </c>
      <c r="E582" t="s">
        <v>474</v>
      </c>
      <c r="F582" s="20">
        <v>2039</v>
      </c>
      <c r="G582" s="20">
        <v>50</v>
      </c>
      <c r="H582" s="11">
        <v>6535.07511097724</v>
      </c>
      <c r="I582" s="10">
        <v>4013868.3395541199</v>
      </c>
      <c r="J582" s="33">
        <f t="shared" si="36"/>
        <v>1.6281239338565819E-3</v>
      </c>
      <c r="K582" s="33">
        <f t="shared" si="37"/>
        <v>1.626799259093703E-3</v>
      </c>
      <c r="L582" s="33">
        <f t="shared" si="38"/>
        <v>0.98724037161637734</v>
      </c>
      <c r="M582" s="33">
        <f t="shared" si="39"/>
        <v>0.9856343297112844</v>
      </c>
    </row>
    <row r="583" spans="1:13" ht="27.6">
      <c r="A583" t="s">
        <v>164</v>
      </c>
      <c r="B583" t="s">
        <v>204</v>
      </c>
      <c r="C583" s="14" t="s">
        <v>206</v>
      </c>
      <c r="D583" t="s">
        <v>456</v>
      </c>
      <c r="E583" t="s">
        <v>474</v>
      </c>
      <c r="F583" s="20">
        <v>2039</v>
      </c>
      <c r="G583" s="20">
        <v>51</v>
      </c>
      <c r="H583" s="11">
        <v>7400.8800320546397</v>
      </c>
      <c r="I583" s="10">
        <v>3962375.31917712</v>
      </c>
      <c r="J583" s="33">
        <f t="shared" si="36"/>
        <v>1.8677887468750956E-3</v>
      </c>
      <c r="K583" s="33">
        <f t="shared" si="37"/>
        <v>1.8660455149721589E-3</v>
      </c>
      <c r="L583" s="33">
        <f t="shared" si="38"/>
        <v>0.9856343297112844</v>
      </c>
      <c r="M583" s="33">
        <f t="shared" si="39"/>
        <v>0.98379509119092401</v>
      </c>
    </row>
    <row r="584" spans="1:13" ht="27.6">
      <c r="A584" t="s">
        <v>164</v>
      </c>
      <c r="B584" t="s">
        <v>204</v>
      </c>
      <c r="C584" s="14" t="s">
        <v>206</v>
      </c>
      <c r="D584" t="s">
        <v>456</v>
      </c>
      <c r="E584" t="s">
        <v>474</v>
      </c>
      <c r="F584" s="20">
        <v>2039</v>
      </c>
      <c r="G584" s="20">
        <v>52</v>
      </c>
      <c r="H584" s="11">
        <v>7988.9001328015602</v>
      </c>
      <c r="I584" s="10">
        <v>3901886.4532671999</v>
      </c>
      <c r="J584" s="33">
        <f t="shared" si="36"/>
        <v>2.0474455698504877E-3</v>
      </c>
      <c r="K584" s="33">
        <f t="shared" si="37"/>
        <v>2.0453509829311267E-3</v>
      </c>
      <c r="L584" s="33">
        <f t="shared" si="38"/>
        <v>0.98379509119092401</v>
      </c>
      <c r="M584" s="33">
        <f t="shared" si="39"/>
        <v>0.98178288493415389</v>
      </c>
    </row>
    <row r="585" spans="1:13" ht="27.6">
      <c r="A585" t="s">
        <v>164</v>
      </c>
      <c r="B585" t="s">
        <v>204</v>
      </c>
      <c r="C585" s="14" t="s">
        <v>206</v>
      </c>
      <c r="D585" t="s">
        <v>456</v>
      </c>
      <c r="E585" t="s">
        <v>474</v>
      </c>
      <c r="F585" s="20">
        <v>2039</v>
      </c>
      <c r="G585" s="20">
        <v>53</v>
      </c>
      <c r="H585" s="11">
        <v>8742.1656420430299</v>
      </c>
      <c r="I585" s="10">
        <v>3899978.4049517899</v>
      </c>
      <c r="J585" s="33">
        <f t="shared" si="36"/>
        <v>2.2415933459895908E-3</v>
      </c>
      <c r="K585" s="33">
        <f t="shared" si="37"/>
        <v>2.2390828518111805E-3</v>
      </c>
      <c r="L585" s="33">
        <f t="shared" si="38"/>
        <v>0.98178288493415389</v>
      </c>
      <c r="M585" s="33">
        <f t="shared" si="39"/>
        <v>0.97958459171229606</v>
      </c>
    </row>
    <row r="586" spans="1:13" ht="27.6">
      <c r="A586" t="s">
        <v>164</v>
      </c>
      <c r="B586" t="s">
        <v>204</v>
      </c>
      <c r="C586" s="14" t="s">
        <v>206</v>
      </c>
      <c r="D586" t="s">
        <v>456</v>
      </c>
      <c r="E586" t="s">
        <v>474</v>
      </c>
      <c r="F586" s="20">
        <v>2039</v>
      </c>
      <c r="G586" s="20">
        <v>54</v>
      </c>
      <c r="H586" s="11">
        <v>9757.4615050605407</v>
      </c>
      <c r="I586" s="10">
        <v>3951169.18055228</v>
      </c>
      <c r="J586" s="33">
        <f t="shared" si="36"/>
        <v>2.4695124554744269E-3</v>
      </c>
      <c r="K586" s="33">
        <f t="shared" si="37"/>
        <v>2.466465718091948E-3</v>
      </c>
      <c r="L586" s="33">
        <f t="shared" si="38"/>
        <v>0.97958459171229606</v>
      </c>
      <c r="M586" s="33">
        <f t="shared" si="39"/>
        <v>0.97716847989886657</v>
      </c>
    </row>
    <row r="587" spans="1:13" ht="27.6">
      <c r="A587" t="s">
        <v>164</v>
      </c>
      <c r="B587" t="s">
        <v>204</v>
      </c>
      <c r="C587" s="14" t="s">
        <v>206</v>
      </c>
      <c r="D587" t="s">
        <v>456</v>
      </c>
      <c r="E587" t="s">
        <v>474</v>
      </c>
      <c r="F587" s="20">
        <v>2039</v>
      </c>
      <c r="G587" s="20">
        <v>55</v>
      </c>
      <c r="H587" s="11">
        <v>10800.1033942253</v>
      </c>
      <c r="I587" s="10">
        <v>3960469.5983984899</v>
      </c>
      <c r="J587" s="33">
        <f t="shared" si="36"/>
        <v>2.7269754573024823E-3</v>
      </c>
      <c r="K587" s="33">
        <f t="shared" si="37"/>
        <v>2.7232606372383783E-3</v>
      </c>
      <c r="L587" s="33">
        <f t="shared" si="38"/>
        <v>0.97716847989886657</v>
      </c>
      <c r="M587" s="33">
        <f t="shared" si="39"/>
        <v>0.97450739544160792</v>
      </c>
    </row>
    <row r="588" spans="1:13" ht="27.6">
      <c r="A588" t="s">
        <v>164</v>
      </c>
      <c r="B588" t="s">
        <v>204</v>
      </c>
      <c r="C588" s="14" t="s">
        <v>206</v>
      </c>
      <c r="D588" t="s">
        <v>456</v>
      </c>
      <c r="E588" t="s">
        <v>474</v>
      </c>
      <c r="F588" s="20">
        <v>2039</v>
      </c>
      <c r="G588" s="20">
        <v>56</v>
      </c>
      <c r="H588" s="11">
        <v>11605.8714205298</v>
      </c>
      <c r="I588" s="10">
        <v>3913167.5539366901</v>
      </c>
      <c r="J588" s="33">
        <f t="shared" si="36"/>
        <v>2.9658508767032386E-3</v>
      </c>
      <c r="K588" s="33">
        <f t="shared" si="37"/>
        <v>2.9614570858413902E-3</v>
      </c>
      <c r="L588" s="33">
        <f t="shared" si="38"/>
        <v>0.97450739544160792</v>
      </c>
      <c r="M588" s="33">
        <f t="shared" si="39"/>
        <v>0.9716214336101725</v>
      </c>
    </row>
    <row r="589" spans="1:13" ht="27.6">
      <c r="A589" t="s">
        <v>164</v>
      </c>
      <c r="B589" t="s">
        <v>204</v>
      </c>
      <c r="C589" s="14" t="s">
        <v>206</v>
      </c>
      <c r="D589" t="s">
        <v>456</v>
      </c>
      <c r="E589" t="s">
        <v>474</v>
      </c>
      <c r="F589" s="20">
        <v>2039</v>
      </c>
      <c r="G589" s="20">
        <v>57</v>
      </c>
      <c r="H589" s="11">
        <v>12473.785931586701</v>
      </c>
      <c r="I589" s="10">
        <v>3841420.0607954999</v>
      </c>
      <c r="J589" s="33">
        <f t="shared" si="36"/>
        <v>3.2471809211626723E-3</v>
      </c>
      <c r="K589" s="33">
        <f t="shared" si="37"/>
        <v>3.2419145310446096E-3</v>
      </c>
      <c r="L589" s="33">
        <f t="shared" si="38"/>
        <v>0.9716214336101725</v>
      </c>
      <c r="M589" s="33">
        <f t="shared" si="39"/>
        <v>0.96847151996587733</v>
      </c>
    </row>
    <row r="590" spans="1:13" ht="27.6">
      <c r="A590" t="s">
        <v>164</v>
      </c>
      <c r="B590" t="s">
        <v>204</v>
      </c>
      <c r="C590" s="14" t="s">
        <v>206</v>
      </c>
      <c r="D590" t="s">
        <v>456</v>
      </c>
      <c r="E590" t="s">
        <v>474</v>
      </c>
      <c r="F590" s="20">
        <v>2039</v>
      </c>
      <c r="G590" s="20">
        <v>58</v>
      </c>
      <c r="H590" s="11">
        <v>13314.3114731107</v>
      </c>
      <c r="I590" s="10">
        <v>3762321.5039307801</v>
      </c>
      <c r="J590" s="33">
        <f t="shared" si="36"/>
        <v>3.5388553208970147E-3</v>
      </c>
      <c r="K590" s="33">
        <f t="shared" si="37"/>
        <v>3.5326009523496404E-3</v>
      </c>
      <c r="L590" s="33">
        <f t="shared" si="38"/>
        <v>0.96847151996587733</v>
      </c>
      <c r="M590" s="33">
        <f t="shared" si="39"/>
        <v>0.96505029655212238</v>
      </c>
    </row>
    <row r="591" spans="1:13" ht="27.6">
      <c r="A591" t="s">
        <v>164</v>
      </c>
      <c r="B591" t="s">
        <v>204</v>
      </c>
      <c r="C591" s="14" t="s">
        <v>206</v>
      </c>
      <c r="D591" t="s">
        <v>456</v>
      </c>
      <c r="E591" t="s">
        <v>474</v>
      </c>
      <c r="F591" s="20">
        <v>2039</v>
      </c>
      <c r="G591" s="20">
        <v>59</v>
      </c>
      <c r="H591" s="11">
        <v>13603.445036281801</v>
      </c>
      <c r="I591" s="10">
        <v>3687168.6975990599</v>
      </c>
      <c r="J591" s="33">
        <f t="shared" si="36"/>
        <v>3.6894013135715304E-3</v>
      </c>
      <c r="K591" s="33">
        <f t="shared" si="37"/>
        <v>3.6826038346572387E-3</v>
      </c>
      <c r="L591" s="33">
        <f t="shared" si="38"/>
        <v>0.96505029655212238</v>
      </c>
      <c r="M591" s="33">
        <f t="shared" si="39"/>
        <v>0.96149639862940239</v>
      </c>
    </row>
    <row r="592" spans="1:13" ht="27.6">
      <c r="A592" t="s">
        <v>164</v>
      </c>
      <c r="B592" t="s">
        <v>204</v>
      </c>
      <c r="C592" s="14" t="s">
        <v>206</v>
      </c>
      <c r="D592" t="s">
        <v>456</v>
      </c>
      <c r="E592" t="s">
        <v>474</v>
      </c>
      <c r="F592" s="20">
        <v>2039</v>
      </c>
      <c r="G592" s="20">
        <v>60</v>
      </c>
      <c r="H592" s="11">
        <v>14073.9967715353</v>
      </c>
      <c r="I592" s="10">
        <v>3598522.98948733</v>
      </c>
      <c r="J592" s="33">
        <f t="shared" si="36"/>
        <v>3.9110481752237958E-3</v>
      </c>
      <c r="K592" s="33">
        <f t="shared" si="37"/>
        <v>3.9034099873275219E-3</v>
      </c>
      <c r="L592" s="33">
        <f t="shared" si="38"/>
        <v>0.96149639862940239</v>
      </c>
      <c r="M592" s="33">
        <f t="shared" si="39"/>
        <v>0.95774328398421293</v>
      </c>
    </row>
    <row r="593" spans="1:13" ht="27.6">
      <c r="A593" t="s">
        <v>164</v>
      </c>
      <c r="B593" t="s">
        <v>204</v>
      </c>
      <c r="C593" s="14" t="s">
        <v>206</v>
      </c>
      <c r="D593" t="s">
        <v>456</v>
      </c>
      <c r="E593" t="s">
        <v>474</v>
      </c>
      <c r="F593" s="20">
        <v>2039</v>
      </c>
      <c r="G593" s="20">
        <v>61</v>
      </c>
      <c r="H593" s="11">
        <v>14601.881625657899</v>
      </c>
      <c r="I593" s="10">
        <v>3486676.2102015899</v>
      </c>
      <c r="J593" s="33">
        <f t="shared" si="36"/>
        <v>4.1879086973819288E-3</v>
      </c>
      <c r="K593" s="33">
        <f t="shared" si="37"/>
        <v>4.1791516366085357E-3</v>
      </c>
      <c r="L593" s="33">
        <f t="shared" si="38"/>
        <v>0.95774328398421293</v>
      </c>
      <c r="M593" s="33">
        <f t="shared" si="39"/>
        <v>0.95374072957149947</v>
      </c>
    </row>
    <row r="594" spans="1:13" ht="27.6">
      <c r="A594" t="s">
        <v>164</v>
      </c>
      <c r="B594" t="s">
        <v>204</v>
      </c>
      <c r="C594" s="14" t="s">
        <v>206</v>
      </c>
      <c r="D594" t="s">
        <v>456</v>
      </c>
      <c r="E594" t="s">
        <v>474</v>
      </c>
      <c r="F594" s="20">
        <v>2039</v>
      </c>
      <c r="G594" s="20">
        <v>62</v>
      </c>
      <c r="H594" s="11">
        <v>15236.093778382099</v>
      </c>
      <c r="I594" s="10">
        <v>3378200.6064331001</v>
      </c>
      <c r="J594" s="33">
        <f t="shared" si="36"/>
        <v>4.510121083208629E-3</v>
      </c>
      <c r="K594" s="33">
        <f t="shared" si="37"/>
        <v>4.4999657600980347E-3</v>
      </c>
      <c r="L594" s="33">
        <f t="shared" si="38"/>
        <v>0.95374072957149947</v>
      </c>
      <c r="M594" s="33">
        <f t="shared" si="39"/>
        <v>0.94944892894441679</v>
      </c>
    </row>
    <row r="595" spans="1:13" ht="27.6">
      <c r="A595" t="s">
        <v>164</v>
      </c>
      <c r="B595" t="s">
        <v>204</v>
      </c>
      <c r="C595" s="14" t="s">
        <v>206</v>
      </c>
      <c r="D595" t="s">
        <v>456</v>
      </c>
      <c r="E595" t="s">
        <v>474</v>
      </c>
      <c r="F595" s="20">
        <v>2039</v>
      </c>
      <c r="G595" s="20">
        <v>63</v>
      </c>
      <c r="H595" s="11">
        <v>16015.532407303701</v>
      </c>
      <c r="I595" s="10">
        <v>3282114.2556681898</v>
      </c>
      <c r="J595" s="33">
        <f t="shared" si="36"/>
        <v>4.8796389033821663E-3</v>
      </c>
      <c r="K595" s="33">
        <f t="shared" si="37"/>
        <v>4.8677528066142228E-3</v>
      </c>
      <c r="L595" s="33">
        <f t="shared" si="38"/>
        <v>0.94944892894441679</v>
      </c>
      <c r="M595" s="33">
        <f t="shared" si="39"/>
        <v>0.94482724625581072</v>
      </c>
    </row>
    <row r="596" spans="1:13" ht="27.6">
      <c r="A596" t="s">
        <v>164</v>
      </c>
      <c r="B596" t="s">
        <v>204</v>
      </c>
      <c r="C596" s="14" t="s">
        <v>206</v>
      </c>
      <c r="D596" t="s">
        <v>456</v>
      </c>
      <c r="E596" t="s">
        <v>474</v>
      </c>
      <c r="F596" s="20">
        <v>2039</v>
      </c>
      <c r="G596" s="20">
        <v>64</v>
      </c>
      <c r="H596" s="11">
        <v>17033.527284211199</v>
      </c>
      <c r="I596" s="10">
        <v>3173654.05991117</v>
      </c>
      <c r="J596" s="33">
        <f t="shared" si="36"/>
        <v>5.3671657221165325E-3</v>
      </c>
      <c r="K596" s="33">
        <f t="shared" si="37"/>
        <v>5.3527882218149525E-3</v>
      </c>
      <c r="L596" s="33">
        <f t="shared" si="38"/>
        <v>0.94482724625581072</v>
      </c>
      <c r="M596" s="33">
        <f t="shared" si="39"/>
        <v>0.93976978610040274</v>
      </c>
    </row>
    <row r="597" spans="1:13" ht="27.6">
      <c r="A597" t="s">
        <v>164</v>
      </c>
      <c r="B597" t="s">
        <v>204</v>
      </c>
      <c r="C597" s="14" t="s">
        <v>206</v>
      </c>
      <c r="D597" t="s">
        <v>456</v>
      </c>
      <c r="E597" t="s">
        <v>474</v>
      </c>
      <c r="F597" s="20">
        <v>2039</v>
      </c>
      <c r="G597" s="20">
        <v>65</v>
      </c>
      <c r="H597" s="11">
        <v>18105.4541027327</v>
      </c>
      <c r="I597" s="10">
        <v>3077154.4210704202</v>
      </c>
      <c r="J597" s="33">
        <f t="shared" si="36"/>
        <v>5.8838301967421344E-3</v>
      </c>
      <c r="K597" s="33">
        <f t="shared" si="37"/>
        <v>5.8665543671395648E-3</v>
      </c>
      <c r="L597" s="33">
        <f t="shared" si="38"/>
        <v>0.93976978610040274</v>
      </c>
      <c r="M597" s="33">
        <f t="shared" si="39"/>
        <v>0.93425657555764963</v>
      </c>
    </row>
    <row r="598" spans="1:13" ht="27.6">
      <c r="A598" t="s">
        <v>164</v>
      </c>
      <c r="B598" t="s">
        <v>204</v>
      </c>
      <c r="C598" s="14" t="s">
        <v>206</v>
      </c>
      <c r="D598" t="s">
        <v>456</v>
      </c>
      <c r="E598" t="s">
        <v>474</v>
      </c>
      <c r="F598" s="20">
        <v>2039</v>
      </c>
      <c r="G598" s="20">
        <v>66</v>
      </c>
      <c r="H598" s="11">
        <v>18593.559766992901</v>
      </c>
      <c r="I598" s="10">
        <v>2979337.3983918601</v>
      </c>
      <c r="J598" s="33">
        <f t="shared" si="36"/>
        <v>6.2408372334832032E-3</v>
      </c>
      <c r="K598" s="33">
        <f t="shared" si="37"/>
        <v>6.2214036570744646E-3</v>
      </c>
      <c r="L598" s="33">
        <f t="shared" si="38"/>
        <v>0.93425657555764963</v>
      </c>
      <c r="M598" s="33">
        <f t="shared" si="39"/>
        <v>0.9284441882818294</v>
      </c>
    </row>
    <row r="599" spans="1:13" ht="27.6">
      <c r="A599" t="s">
        <v>164</v>
      </c>
      <c r="B599" t="s">
        <v>204</v>
      </c>
      <c r="C599" s="14" t="s">
        <v>206</v>
      </c>
      <c r="D599" t="s">
        <v>456</v>
      </c>
      <c r="E599" t="s">
        <v>474</v>
      </c>
      <c r="F599" s="20">
        <v>2039</v>
      </c>
      <c r="G599" s="20">
        <v>67</v>
      </c>
      <c r="H599" s="11">
        <v>19468.834365163701</v>
      </c>
      <c r="I599" s="10">
        <v>2861545.9247432598</v>
      </c>
      <c r="J599" s="33">
        <f t="shared" si="36"/>
        <v>6.8036071680067341E-3</v>
      </c>
      <c r="K599" s="33">
        <f t="shared" si="37"/>
        <v>6.7805150323768659E-3</v>
      </c>
      <c r="L599" s="33">
        <f t="shared" si="38"/>
        <v>0.9284441882818294</v>
      </c>
      <c r="M599" s="33">
        <f t="shared" si="39"/>
        <v>0.92214885850646156</v>
      </c>
    </row>
    <row r="600" spans="1:13" ht="27.6">
      <c r="A600" t="s">
        <v>164</v>
      </c>
      <c r="B600" t="s">
        <v>204</v>
      </c>
      <c r="C600" s="14" t="s">
        <v>206</v>
      </c>
      <c r="D600" t="s">
        <v>456</v>
      </c>
      <c r="E600" t="s">
        <v>474</v>
      </c>
      <c r="F600" s="20">
        <v>2039</v>
      </c>
      <c r="G600" s="20">
        <v>68</v>
      </c>
      <c r="H600" s="11">
        <v>20288.035683864699</v>
      </c>
      <c r="I600" s="10">
        <v>2752278.06239946</v>
      </c>
      <c r="J600" s="33">
        <f t="shared" si="36"/>
        <v>7.3713611865864354E-3</v>
      </c>
      <c r="K600" s="33">
        <f t="shared" si="37"/>
        <v>7.3442593371083609E-3</v>
      </c>
      <c r="L600" s="33">
        <f t="shared" si="38"/>
        <v>0.92214885850646156</v>
      </c>
      <c r="M600" s="33">
        <f t="shared" si="39"/>
        <v>0.91537635814217166</v>
      </c>
    </row>
    <row r="601" spans="1:13" ht="27.6">
      <c r="A601" t="s">
        <v>164</v>
      </c>
      <c r="B601" t="s">
        <v>204</v>
      </c>
      <c r="C601" s="14" t="s">
        <v>206</v>
      </c>
      <c r="D601" t="s">
        <v>456</v>
      </c>
      <c r="E601" t="s">
        <v>474</v>
      </c>
      <c r="F601" s="20">
        <v>2039</v>
      </c>
      <c r="G601" s="20">
        <v>69</v>
      </c>
      <c r="H601" s="11">
        <v>20454.424441156702</v>
      </c>
      <c r="I601" s="10">
        <v>2640306.8749641702</v>
      </c>
      <c r="J601" s="33">
        <f t="shared" si="36"/>
        <v>7.7469875320588539E-3</v>
      </c>
      <c r="K601" s="33">
        <f t="shared" si="37"/>
        <v>7.7170569645972353E-3</v>
      </c>
      <c r="L601" s="33">
        <f t="shared" si="38"/>
        <v>0.91537635814217166</v>
      </c>
      <c r="M601" s="33">
        <f t="shared" si="39"/>
        <v>0.90831234664234295</v>
      </c>
    </row>
    <row r="602" spans="1:13" ht="27.6">
      <c r="A602" t="s">
        <v>164</v>
      </c>
      <c r="B602" t="s">
        <v>204</v>
      </c>
      <c r="C602" s="14" t="s">
        <v>206</v>
      </c>
      <c r="D602" t="s">
        <v>456</v>
      </c>
      <c r="E602" t="s">
        <v>474</v>
      </c>
      <c r="F602" s="20">
        <v>2040</v>
      </c>
      <c r="G602" s="20">
        <v>30</v>
      </c>
      <c r="H602" s="11">
        <v>737.16519824936404</v>
      </c>
      <c r="I602" s="10">
        <v>4711603.3823465304</v>
      </c>
      <c r="J602" s="33">
        <f t="shared" si="36"/>
        <v>1.5645739643777742E-4</v>
      </c>
      <c r="K602" s="33">
        <f t="shared" si="37"/>
        <v>1.564451576175907E-4</v>
      </c>
      <c r="L602" s="33">
        <f t="shared" si="38"/>
        <v>1</v>
      </c>
      <c r="M602" s="33">
        <f t="shared" si="39"/>
        <v>0.99984355484238241</v>
      </c>
    </row>
    <row r="603" spans="1:13" ht="27.6">
      <c r="A603" t="s">
        <v>164</v>
      </c>
      <c r="B603" t="s">
        <v>204</v>
      </c>
      <c r="C603" s="14" t="s">
        <v>206</v>
      </c>
      <c r="D603" t="s">
        <v>456</v>
      </c>
      <c r="E603" t="s">
        <v>474</v>
      </c>
      <c r="F603" s="20">
        <v>2040</v>
      </c>
      <c r="G603" s="20">
        <v>31</v>
      </c>
      <c r="H603" s="11">
        <v>1041.12882418238</v>
      </c>
      <c r="I603" s="10">
        <v>4655175.6305707498</v>
      </c>
      <c r="J603" s="33">
        <f t="shared" si="36"/>
        <v>2.2364974102056208E-4</v>
      </c>
      <c r="K603" s="33">
        <f t="shared" si="37"/>
        <v>2.2362473328163546E-4</v>
      </c>
      <c r="L603" s="33">
        <f t="shared" si="38"/>
        <v>0.99984355484238241</v>
      </c>
      <c r="M603" s="33">
        <f t="shared" si="39"/>
        <v>0.99961996509410744</v>
      </c>
    </row>
    <row r="604" spans="1:13" ht="27.6">
      <c r="A604" t="s">
        <v>164</v>
      </c>
      <c r="B604" t="s">
        <v>204</v>
      </c>
      <c r="C604" s="14" t="s">
        <v>206</v>
      </c>
      <c r="D604" t="s">
        <v>456</v>
      </c>
      <c r="E604" t="s">
        <v>474</v>
      </c>
      <c r="F604" s="20">
        <v>2040</v>
      </c>
      <c r="G604" s="20">
        <v>32</v>
      </c>
      <c r="H604" s="11">
        <v>1068.90989121093</v>
      </c>
      <c r="I604" s="10">
        <v>4647784.2089017304</v>
      </c>
      <c r="J604" s="33">
        <f t="shared" si="36"/>
        <v>2.299826849025577E-4</v>
      </c>
      <c r="K604" s="33">
        <f t="shared" si="37"/>
        <v>2.2995624091215472E-4</v>
      </c>
      <c r="L604" s="33">
        <f t="shared" si="38"/>
        <v>0.99961996509410744</v>
      </c>
      <c r="M604" s="33">
        <f t="shared" si="39"/>
        <v>0.99939009624459363</v>
      </c>
    </row>
    <row r="605" spans="1:13" ht="27.6">
      <c r="A605" t="s">
        <v>164</v>
      </c>
      <c r="B605" t="s">
        <v>204</v>
      </c>
      <c r="C605" s="14" t="s">
        <v>206</v>
      </c>
      <c r="D605" t="s">
        <v>456</v>
      </c>
      <c r="E605" t="s">
        <v>474</v>
      </c>
      <c r="F605" s="20">
        <v>2040</v>
      </c>
      <c r="G605" s="20">
        <v>33</v>
      </c>
      <c r="H605" s="11">
        <v>1109.07527624197</v>
      </c>
      <c r="I605" s="10">
        <v>4620374.7752973204</v>
      </c>
      <c r="J605" s="33">
        <f t="shared" si="36"/>
        <v>2.4004011150169114E-4</v>
      </c>
      <c r="K605" s="33">
        <f t="shared" si="37"/>
        <v>2.4001130417916627E-4</v>
      </c>
      <c r="L605" s="33">
        <f t="shared" si="38"/>
        <v>0.99939009624459363</v>
      </c>
      <c r="M605" s="33">
        <f t="shared" si="39"/>
        <v>0.99915023132421021</v>
      </c>
    </row>
    <row r="606" spans="1:13" ht="27.6">
      <c r="A606" t="s">
        <v>164</v>
      </c>
      <c r="B606" t="s">
        <v>204</v>
      </c>
      <c r="C606" s="14" t="s">
        <v>206</v>
      </c>
      <c r="D606" t="s">
        <v>456</v>
      </c>
      <c r="E606" t="s">
        <v>474</v>
      </c>
      <c r="F606" s="20">
        <v>2040</v>
      </c>
      <c r="G606" s="20">
        <v>34</v>
      </c>
      <c r="H606" s="11">
        <v>1145.66925481249</v>
      </c>
      <c r="I606" s="10">
        <v>4549284.0804253398</v>
      </c>
      <c r="J606" s="33">
        <f t="shared" si="36"/>
        <v>2.5183506559682122E-4</v>
      </c>
      <c r="K606" s="33">
        <f t="shared" si="37"/>
        <v>2.5180335780849994E-4</v>
      </c>
      <c r="L606" s="33">
        <f t="shared" si="38"/>
        <v>0.99915023132421021</v>
      </c>
      <c r="M606" s="33">
        <f t="shared" si="39"/>
        <v>0.99889864194100764</v>
      </c>
    </row>
    <row r="607" spans="1:13" ht="27.6">
      <c r="A607" t="s">
        <v>164</v>
      </c>
      <c r="B607" t="s">
        <v>204</v>
      </c>
      <c r="C607" s="14" t="s">
        <v>206</v>
      </c>
      <c r="D607" t="s">
        <v>456</v>
      </c>
      <c r="E607" t="s">
        <v>474</v>
      </c>
      <c r="F607" s="20">
        <v>2040</v>
      </c>
      <c r="G607" s="20">
        <v>35</v>
      </c>
      <c r="H607" s="11">
        <v>1196.77692922663</v>
      </c>
      <c r="I607" s="10">
        <v>4455429.2003663499</v>
      </c>
      <c r="J607" s="33">
        <f t="shared" si="36"/>
        <v>2.6861091836634382E-4</v>
      </c>
      <c r="K607" s="33">
        <f t="shared" si="37"/>
        <v>2.6857484568354462E-4</v>
      </c>
      <c r="L607" s="33">
        <f t="shared" si="38"/>
        <v>0.99889864194100764</v>
      </c>
      <c r="M607" s="33">
        <f t="shared" si="39"/>
        <v>0.99863036289239482</v>
      </c>
    </row>
    <row r="608" spans="1:13" ht="27.6">
      <c r="A608" t="s">
        <v>164</v>
      </c>
      <c r="B608" t="s">
        <v>204</v>
      </c>
      <c r="C608" s="14" t="s">
        <v>206</v>
      </c>
      <c r="D608" t="s">
        <v>456</v>
      </c>
      <c r="E608" t="s">
        <v>474</v>
      </c>
      <c r="F608" s="20">
        <v>2040</v>
      </c>
      <c r="G608" s="20">
        <v>36</v>
      </c>
      <c r="H608" s="11">
        <v>1510.2144495514201</v>
      </c>
      <c r="I608" s="10">
        <v>4358000.9333978202</v>
      </c>
      <c r="J608" s="33">
        <f t="shared" si="36"/>
        <v>3.465383492641763E-4</v>
      </c>
      <c r="K608" s="33">
        <f t="shared" si="37"/>
        <v>3.4647831178569177E-4</v>
      </c>
      <c r="L608" s="33">
        <f t="shared" si="38"/>
        <v>0.99863036289239482</v>
      </c>
      <c r="M608" s="33">
        <f t="shared" si="39"/>
        <v>0.99828435913016189</v>
      </c>
    </row>
    <row r="609" spans="1:13" ht="27.6">
      <c r="A609" t="s">
        <v>164</v>
      </c>
      <c r="B609" t="s">
        <v>204</v>
      </c>
      <c r="C609" s="14" t="s">
        <v>206</v>
      </c>
      <c r="D609" t="s">
        <v>456</v>
      </c>
      <c r="E609" t="s">
        <v>474</v>
      </c>
      <c r="F609" s="20">
        <v>2040</v>
      </c>
      <c r="G609" s="20">
        <v>37</v>
      </c>
      <c r="H609" s="11">
        <v>1655.4133095489401</v>
      </c>
      <c r="I609" s="10">
        <v>4314624.9040533798</v>
      </c>
      <c r="J609" s="33">
        <f t="shared" si="36"/>
        <v>3.8367490717298736E-4</v>
      </c>
      <c r="K609" s="33">
        <f t="shared" si="37"/>
        <v>3.8360131336812042E-4</v>
      </c>
      <c r="L609" s="33">
        <f t="shared" si="38"/>
        <v>0.99828435913016189</v>
      </c>
      <c r="M609" s="33">
        <f t="shared" si="39"/>
        <v>0.99790141593888471</v>
      </c>
    </row>
    <row r="610" spans="1:13" ht="27.6">
      <c r="A610" t="s">
        <v>164</v>
      </c>
      <c r="B610" t="s">
        <v>204</v>
      </c>
      <c r="C610" s="14" t="s">
        <v>206</v>
      </c>
      <c r="D610" t="s">
        <v>456</v>
      </c>
      <c r="E610" t="s">
        <v>474</v>
      </c>
      <c r="F610" s="20">
        <v>2040</v>
      </c>
      <c r="G610" s="20">
        <v>38</v>
      </c>
      <c r="H610" s="11">
        <v>1831.54215814446</v>
      </c>
      <c r="I610" s="10">
        <v>4293736.9149209401</v>
      </c>
      <c r="J610" s="33">
        <f t="shared" si="36"/>
        <v>4.265613367646639E-4</v>
      </c>
      <c r="K610" s="33">
        <f t="shared" si="37"/>
        <v>4.2647037241205776E-4</v>
      </c>
      <c r="L610" s="33">
        <f t="shared" si="38"/>
        <v>0.99790141593888471</v>
      </c>
      <c r="M610" s="33">
        <f t="shared" si="39"/>
        <v>0.99747584055039873</v>
      </c>
    </row>
    <row r="611" spans="1:13" ht="27.6">
      <c r="A611" t="s">
        <v>164</v>
      </c>
      <c r="B611" t="s">
        <v>204</v>
      </c>
      <c r="C611" s="14" t="s">
        <v>206</v>
      </c>
      <c r="D611" t="s">
        <v>456</v>
      </c>
      <c r="E611" t="s">
        <v>474</v>
      </c>
      <c r="F611" s="20">
        <v>2040</v>
      </c>
      <c r="G611" s="20">
        <v>39</v>
      </c>
      <c r="H611" s="11">
        <v>1956.86111427335</v>
      </c>
      <c r="I611" s="10">
        <v>4272651.4067844404</v>
      </c>
      <c r="J611" s="33">
        <f t="shared" si="36"/>
        <v>4.5799690355410167E-4</v>
      </c>
      <c r="K611" s="33">
        <f t="shared" si="37"/>
        <v>4.5789203898205511E-4</v>
      </c>
      <c r="L611" s="33">
        <f t="shared" si="38"/>
        <v>0.99747584055039873</v>
      </c>
      <c r="M611" s="33">
        <f t="shared" si="39"/>
        <v>0.99701910430393381</v>
      </c>
    </row>
    <row r="612" spans="1:13" ht="27.6">
      <c r="A612" t="s">
        <v>164</v>
      </c>
      <c r="B612" t="s">
        <v>204</v>
      </c>
      <c r="C612" s="14" t="s">
        <v>206</v>
      </c>
      <c r="D612" t="s">
        <v>456</v>
      </c>
      <c r="E612" t="s">
        <v>474</v>
      </c>
      <c r="F612" s="20">
        <v>2040</v>
      </c>
      <c r="G612" s="20">
        <v>40</v>
      </c>
      <c r="H612" s="11">
        <v>2143.3500991313599</v>
      </c>
      <c r="I612" s="10">
        <v>4270829.7731937701</v>
      </c>
      <c r="J612" s="33">
        <f t="shared" si="36"/>
        <v>5.01858002532501E-4</v>
      </c>
      <c r="K612" s="33">
        <f t="shared" si="37"/>
        <v>5.0173209286896725E-4</v>
      </c>
      <c r="L612" s="33">
        <f t="shared" si="38"/>
        <v>0.99701910430393381</v>
      </c>
      <c r="M612" s="33">
        <f t="shared" si="39"/>
        <v>0.99651886782210108</v>
      </c>
    </row>
    <row r="613" spans="1:13" ht="27.6">
      <c r="A613" t="s">
        <v>164</v>
      </c>
      <c r="B613" t="s">
        <v>204</v>
      </c>
      <c r="C613" s="14" t="s">
        <v>206</v>
      </c>
      <c r="D613" t="s">
        <v>456</v>
      </c>
      <c r="E613" t="s">
        <v>474</v>
      </c>
      <c r="F613" s="20">
        <v>2040</v>
      </c>
      <c r="G613" s="20">
        <v>41</v>
      </c>
      <c r="H613" s="11">
        <v>2829.6588820891898</v>
      </c>
      <c r="I613" s="10">
        <v>4306950.5305083198</v>
      </c>
      <c r="J613" s="33">
        <f t="shared" si="36"/>
        <v>6.5699823158990979E-4</v>
      </c>
      <c r="K613" s="33">
        <f t="shared" si="37"/>
        <v>6.5678245550915282E-4</v>
      </c>
      <c r="L613" s="33">
        <f t="shared" si="38"/>
        <v>0.99651886782210108</v>
      </c>
      <c r="M613" s="33">
        <f t="shared" si="39"/>
        <v>0.99586437171313169</v>
      </c>
    </row>
    <row r="614" spans="1:13" ht="27.6">
      <c r="A614" t="s">
        <v>164</v>
      </c>
      <c r="B614" t="s">
        <v>204</v>
      </c>
      <c r="C614" s="14" t="s">
        <v>206</v>
      </c>
      <c r="D614" t="s">
        <v>456</v>
      </c>
      <c r="E614" t="s">
        <v>474</v>
      </c>
      <c r="F614" s="20">
        <v>2040</v>
      </c>
      <c r="G614" s="20">
        <v>42</v>
      </c>
      <c r="H614" s="11">
        <v>3150.9089824488201</v>
      </c>
      <c r="I614" s="10">
        <v>4345468.0707181804</v>
      </c>
      <c r="J614" s="33">
        <f t="shared" si="36"/>
        <v>7.2510232066394303E-4</v>
      </c>
      <c r="K614" s="33">
        <f t="shared" si="37"/>
        <v>7.2483949750468124E-4</v>
      </c>
      <c r="L614" s="33">
        <f t="shared" si="38"/>
        <v>0.99586437171313169</v>
      </c>
      <c r="M614" s="33">
        <f t="shared" si="39"/>
        <v>0.9951425298823563</v>
      </c>
    </row>
    <row r="615" spans="1:13" ht="27.6">
      <c r="A615" t="s">
        <v>164</v>
      </c>
      <c r="B615" t="s">
        <v>204</v>
      </c>
      <c r="C615" s="14" t="s">
        <v>206</v>
      </c>
      <c r="D615" t="s">
        <v>456</v>
      </c>
      <c r="E615" t="s">
        <v>474</v>
      </c>
      <c r="F615" s="20">
        <v>2040</v>
      </c>
      <c r="G615" s="20">
        <v>43</v>
      </c>
      <c r="H615" s="11">
        <v>3493.7188455832502</v>
      </c>
      <c r="I615" s="10">
        <v>4337806.53757824</v>
      </c>
      <c r="J615" s="33">
        <f t="shared" si="36"/>
        <v>8.054114021262376E-4</v>
      </c>
      <c r="K615" s="33">
        <f t="shared" si="37"/>
        <v>8.050871454220454E-4</v>
      </c>
      <c r="L615" s="33">
        <f t="shared" si="38"/>
        <v>0.9951425298823563</v>
      </c>
      <c r="M615" s="33">
        <f t="shared" si="39"/>
        <v>0.99434135342368524</v>
      </c>
    </row>
    <row r="616" spans="1:13" ht="27.6">
      <c r="A616" t="s">
        <v>164</v>
      </c>
      <c r="B616" t="s">
        <v>204</v>
      </c>
      <c r="C616" s="14" t="s">
        <v>206</v>
      </c>
      <c r="D616" t="s">
        <v>456</v>
      </c>
      <c r="E616" t="s">
        <v>474</v>
      </c>
      <c r="F616" s="20">
        <v>2040</v>
      </c>
      <c r="G616" s="20">
        <v>44</v>
      </c>
      <c r="H616" s="11">
        <v>3597.1110638178202</v>
      </c>
      <c r="I616" s="10">
        <v>4271528.0263130702</v>
      </c>
      <c r="J616" s="33">
        <f t="shared" si="36"/>
        <v>8.4211341741391617E-4</v>
      </c>
      <c r="K616" s="33">
        <f t="shared" si="37"/>
        <v>8.4175893942051161E-4</v>
      </c>
      <c r="L616" s="33">
        <f t="shared" si="38"/>
        <v>0.99434135342368524</v>
      </c>
      <c r="M616" s="33">
        <f t="shared" si="39"/>
        <v>0.99350435770060541</v>
      </c>
    </row>
    <row r="617" spans="1:13" ht="27.6">
      <c r="A617" t="s">
        <v>164</v>
      </c>
      <c r="B617" t="s">
        <v>204</v>
      </c>
      <c r="C617" s="14" t="s">
        <v>206</v>
      </c>
      <c r="D617" t="s">
        <v>456</v>
      </c>
      <c r="E617" t="s">
        <v>474</v>
      </c>
      <c r="F617" s="20">
        <v>2040</v>
      </c>
      <c r="G617" s="20">
        <v>45</v>
      </c>
      <c r="H617" s="11">
        <v>3803.8300492323601</v>
      </c>
      <c r="I617" s="10">
        <v>4202966.6637023101</v>
      </c>
      <c r="J617" s="33">
        <f t="shared" si="36"/>
        <v>9.0503455144743913E-4</v>
      </c>
      <c r="K617" s="33">
        <f t="shared" si="37"/>
        <v>9.0462513120026511E-4</v>
      </c>
      <c r="L617" s="33">
        <f t="shared" si="38"/>
        <v>0.99350435770060541</v>
      </c>
      <c r="M617" s="33">
        <f t="shared" si="39"/>
        <v>0.99260560869067249</v>
      </c>
    </row>
    <row r="618" spans="1:13" ht="27.6">
      <c r="A618" t="s">
        <v>164</v>
      </c>
      <c r="B618" t="s">
        <v>204</v>
      </c>
      <c r="C618" s="14" t="s">
        <v>206</v>
      </c>
      <c r="D618" t="s">
        <v>456</v>
      </c>
      <c r="E618" t="s">
        <v>474</v>
      </c>
      <c r="F618" s="20">
        <v>2040</v>
      </c>
      <c r="G618" s="20">
        <v>46</v>
      </c>
      <c r="H618" s="11">
        <v>4656.1903181964299</v>
      </c>
      <c r="I618" s="10">
        <v>4143179.1189366998</v>
      </c>
      <c r="J618" s="33">
        <f t="shared" si="36"/>
        <v>1.1238206663368657E-3</v>
      </c>
      <c r="K618" s="33">
        <f t="shared" si="37"/>
        <v>1.1231894163845624E-3</v>
      </c>
      <c r="L618" s="33">
        <f t="shared" si="38"/>
        <v>0.99260560869067249</v>
      </c>
      <c r="M618" s="33">
        <f t="shared" si="39"/>
        <v>0.99149072457634713</v>
      </c>
    </row>
    <row r="619" spans="1:13" ht="27.6">
      <c r="A619" t="s">
        <v>164</v>
      </c>
      <c r="B619" t="s">
        <v>204</v>
      </c>
      <c r="C619" s="14" t="s">
        <v>206</v>
      </c>
      <c r="D619" t="s">
        <v>456</v>
      </c>
      <c r="E619" t="s">
        <v>474</v>
      </c>
      <c r="F619" s="20">
        <v>2040</v>
      </c>
      <c r="G619" s="20">
        <v>47</v>
      </c>
      <c r="H619" s="11">
        <v>5038.8190686308099</v>
      </c>
      <c r="I619" s="10">
        <v>4085541.0994738401</v>
      </c>
      <c r="J619" s="33">
        <f t="shared" si="36"/>
        <v>1.233329673095135E-3</v>
      </c>
      <c r="K619" s="33">
        <f t="shared" si="37"/>
        <v>1.2325694346275728E-3</v>
      </c>
      <c r="L619" s="33">
        <f t="shared" si="38"/>
        <v>0.99149072457634713</v>
      </c>
      <c r="M619" s="33">
        <f t="shared" si="39"/>
        <v>0.99026864341451759</v>
      </c>
    </row>
    <row r="620" spans="1:13" ht="27.6">
      <c r="A620" t="s">
        <v>164</v>
      </c>
      <c r="B620" t="s">
        <v>204</v>
      </c>
      <c r="C620" s="14" t="s">
        <v>206</v>
      </c>
      <c r="D620" t="s">
        <v>456</v>
      </c>
      <c r="E620" t="s">
        <v>474</v>
      </c>
      <c r="F620" s="20">
        <v>2040</v>
      </c>
      <c r="G620" s="20">
        <v>48</v>
      </c>
      <c r="H620" s="11">
        <v>5530.3215631452404</v>
      </c>
      <c r="I620" s="10">
        <v>4061393.1613699398</v>
      </c>
      <c r="J620" s="33">
        <f t="shared" si="36"/>
        <v>1.3616809167226302E-3</v>
      </c>
      <c r="K620" s="33">
        <f t="shared" si="37"/>
        <v>1.360754249918994E-3</v>
      </c>
      <c r="L620" s="33">
        <f t="shared" si="38"/>
        <v>0.99026864341451759</v>
      </c>
      <c r="M620" s="33">
        <f t="shared" si="39"/>
        <v>0.98892113114942981</v>
      </c>
    </row>
    <row r="621" spans="1:13" ht="27.6">
      <c r="A621" t="s">
        <v>164</v>
      </c>
      <c r="B621" t="s">
        <v>204</v>
      </c>
      <c r="C621" s="14" t="s">
        <v>206</v>
      </c>
      <c r="D621" t="s">
        <v>456</v>
      </c>
      <c r="E621" t="s">
        <v>474</v>
      </c>
      <c r="F621" s="20">
        <v>2040</v>
      </c>
      <c r="G621" s="20">
        <v>49</v>
      </c>
      <c r="H621" s="11">
        <v>5922.3695813553104</v>
      </c>
      <c r="I621" s="10">
        <v>4030669.70875378</v>
      </c>
      <c r="J621" s="33">
        <f t="shared" si="36"/>
        <v>1.4693264418300389E-3</v>
      </c>
      <c r="K621" s="33">
        <f t="shared" si="37"/>
        <v>1.4682475102326675E-3</v>
      </c>
      <c r="L621" s="33">
        <f t="shared" si="38"/>
        <v>0.98892113114942981</v>
      </c>
      <c r="M621" s="33">
        <f t="shared" si="39"/>
        <v>0.98746915016080317</v>
      </c>
    </row>
    <row r="622" spans="1:13" ht="27.6">
      <c r="A622" t="s">
        <v>164</v>
      </c>
      <c r="B622" t="s">
        <v>204</v>
      </c>
      <c r="C622" s="14" t="s">
        <v>206</v>
      </c>
      <c r="D622" t="s">
        <v>456</v>
      </c>
      <c r="E622" t="s">
        <v>474</v>
      </c>
      <c r="F622" s="20">
        <v>2040</v>
      </c>
      <c r="G622" s="20">
        <v>50</v>
      </c>
      <c r="H622" s="11">
        <v>6385.2074273069302</v>
      </c>
      <c r="I622" s="10">
        <v>4002577.8881852501</v>
      </c>
      <c r="J622" s="33">
        <f t="shared" si="36"/>
        <v>1.5952737474902588E-3</v>
      </c>
      <c r="K622" s="33">
        <f t="shared" si="37"/>
        <v>1.5940019746907286E-3</v>
      </c>
      <c r="L622" s="33">
        <f t="shared" si="38"/>
        <v>0.98746915016080317</v>
      </c>
      <c r="M622" s="33">
        <f t="shared" si="39"/>
        <v>0.9858951223855007</v>
      </c>
    </row>
    <row r="623" spans="1:13" ht="27.6">
      <c r="A623" t="s">
        <v>164</v>
      </c>
      <c r="B623" t="s">
        <v>204</v>
      </c>
      <c r="C623" s="14" t="s">
        <v>206</v>
      </c>
      <c r="D623" t="s">
        <v>456</v>
      </c>
      <c r="E623" t="s">
        <v>474</v>
      </c>
      <c r="F623" s="20">
        <v>2040</v>
      </c>
      <c r="G623" s="20">
        <v>51</v>
      </c>
      <c r="H623" s="11">
        <v>7231.7635549689103</v>
      </c>
      <c r="I623" s="10">
        <v>3995681.4756764499</v>
      </c>
      <c r="J623" s="33">
        <f t="shared" si="36"/>
        <v>1.8098949075375452E-3</v>
      </c>
      <c r="K623" s="33">
        <f t="shared" si="37"/>
        <v>1.8082580354205069E-3</v>
      </c>
      <c r="L623" s="33">
        <f t="shared" si="38"/>
        <v>0.9858951223855007</v>
      </c>
      <c r="M623" s="33">
        <f t="shared" si="39"/>
        <v>0.98411236960836523</v>
      </c>
    </row>
    <row r="624" spans="1:13" ht="27.6">
      <c r="A624" t="s">
        <v>164</v>
      </c>
      <c r="B624" t="s">
        <v>204</v>
      </c>
      <c r="C624" s="14" t="s">
        <v>206</v>
      </c>
      <c r="D624" t="s">
        <v>456</v>
      </c>
      <c r="E624" t="s">
        <v>474</v>
      </c>
      <c r="F624" s="20">
        <v>2040</v>
      </c>
      <c r="G624" s="20">
        <v>52</v>
      </c>
      <c r="H624" s="11">
        <v>7837.2826583976203</v>
      </c>
      <c r="I624" s="10">
        <v>3942887.13294937</v>
      </c>
      <c r="J624" s="33">
        <f t="shared" si="36"/>
        <v>1.9877014974393021E-3</v>
      </c>
      <c r="K624" s="33">
        <f t="shared" si="37"/>
        <v>1.9857273270549314E-3</v>
      </c>
      <c r="L624" s="33">
        <f t="shared" si="38"/>
        <v>0.98411236960836523</v>
      </c>
      <c r="M624" s="33">
        <f t="shared" si="39"/>
        <v>0.98215819078314115</v>
      </c>
    </row>
    <row r="625" spans="1:13" ht="27.6">
      <c r="A625" t="s">
        <v>164</v>
      </c>
      <c r="B625" t="s">
        <v>204</v>
      </c>
      <c r="C625" s="14" t="s">
        <v>206</v>
      </c>
      <c r="D625" t="s">
        <v>456</v>
      </c>
      <c r="E625" t="s">
        <v>474</v>
      </c>
      <c r="F625" s="20">
        <v>2040</v>
      </c>
      <c r="G625" s="20">
        <v>53</v>
      </c>
      <c r="H625" s="11">
        <v>8454.4803125345807</v>
      </c>
      <c r="I625" s="10">
        <v>3880877.2031953102</v>
      </c>
      <c r="J625" s="33">
        <f t="shared" si="36"/>
        <v>2.1784972494294863E-3</v>
      </c>
      <c r="K625" s="33">
        <f t="shared" si="37"/>
        <v>2.1761260464955301E-3</v>
      </c>
      <c r="L625" s="33">
        <f t="shared" si="38"/>
        <v>0.98215819078314115</v>
      </c>
      <c r="M625" s="33">
        <f t="shared" si="39"/>
        <v>0.98002089076239907</v>
      </c>
    </row>
    <row r="626" spans="1:13" ht="27.6">
      <c r="A626" t="s">
        <v>164</v>
      </c>
      <c r="B626" t="s">
        <v>204</v>
      </c>
      <c r="C626" s="14" t="s">
        <v>206</v>
      </c>
      <c r="D626" t="s">
        <v>456</v>
      </c>
      <c r="E626" t="s">
        <v>474</v>
      </c>
      <c r="F626" s="20">
        <v>2040</v>
      </c>
      <c r="G626" s="20">
        <v>54</v>
      </c>
      <c r="H626" s="11">
        <v>9312.5583324457093</v>
      </c>
      <c r="I626" s="10">
        <v>3877003.8388173999</v>
      </c>
      <c r="J626" s="33">
        <f t="shared" si="36"/>
        <v>2.4019987391310691E-3</v>
      </c>
      <c r="K626" s="33">
        <f t="shared" si="37"/>
        <v>2.3991162485345052E-3</v>
      </c>
      <c r="L626" s="33">
        <f t="shared" si="38"/>
        <v>0.98002089076239907</v>
      </c>
      <c r="M626" s="33">
        <f t="shared" si="39"/>
        <v>0.97766970671946773</v>
      </c>
    </row>
    <row r="627" spans="1:13" ht="27.6">
      <c r="A627" t="s">
        <v>164</v>
      </c>
      <c r="B627" t="s">
        <v>204</v>
      </c>
      <c r="C627" s="14" t="s">
        <v>206</v>
      </c>
      <c r="D627" t="s">
        <v>456</v>
      </c>
      <c r="E627" t="s">
        <v>474</v>
      </c>
      <c r="F627" s="20">
        <v>2040</v>
      </c>
      <c r="G627" s="20">
        <v>55</v>
      </c>
      <c r="H627" s="11">
        <v>10400.87209244</v>
      </c>
      <c r="I627" s="10">
        <v>3925665.8291433202</v>
      </c>
      <c r="J627" s="33">
        <f t="shared" si="36"/>
        <v>2.6494542697002139E-3</v>
      </c>
      <c r="K627" s="33">
        <f t="shared" si="37"/>
        <v>2.6459475633728857E-3</v>
      </c>
      <c r="L627" s="33">
        <f t="shared" si="38"/>
        <v>0.97766970671946773</v>
      </c>
      <c r="M627" s="33">
        <f t="shared" si="39"/>
        <v>0.97508284394118983</v>
      </c>
    </row>
    <row r="628" spans="1:13" ht="27.6">
      <c r="A628" t="s">
        <v>164</v>
      </c>
      <c r="B628" t="s">
        <v>204</v>
      </c>
      <c r="C628" s="14" t="s">
        <v>206</v>
      </c>
      <c r="D628" t="s">
        <v>456</v>
      </c>
      <c r="E628" t="s">
        <v>474</v>
      </c>
      <c r="F628" s="20">
        <v>2040</v>
      </c>
      <c r="G628" s="20">
        <v>56</v>
      </c>
      <c r="H628" s="11">
        <v>11437.408741404</v>
      </c>
      <c r="I628" s="10">
        <v>3932438.3163179299</v>
      </c>
      <c r="J628" s="33">
        <f t="shared" si="36"/>
        <v>2.9084775961885192E-3</v>
      </c>
      <c r="K628" s="33">
        <f t="shared" si="37"/>
        <v>2.9042520728308485E-3</v>
      </c>
      <c r="L628" s="33">
        <f t="shared" si="38"/>
        <v>0.97508284394118983</v>
      </c>
      <c r="M628" s="33">
        <f t="shared" si="39"/>
        <v>0.97225095757049185</v>
      </c>
    </row>
    <row r="629" spans="1:13" ht="27.6">
      <c r="A629" t="s">
        <v>164</v>
      </c>
      <c r="B629" t="s">
        <v>204</v>
      </c>
      <c r="C629" s="14" t="s">
        <v>206</v>
      </c>
      <c r="D629" t="s">
        <v>456</v>
      </c>
      <c r="E629" t="s">
        <v>474</v>
      </c>
      <c r="F629" s="20">
        <v>2040</v>
      </c>
      <c r="G629" s="20">
        <v>57</v>
      </c>
      <c r="H629" s="11">
        <v>12370.330799375901</v>
      </c>
      <c r="I629" s="10">
        <v>3882917.7005538801</v>
      </c>
      <c r="J629" s="33">
        <f t="shared" si="36"/>
        <v>3.1858338891940282E-3</v>
      </c>
      <c r="K629" s="33">
        <f t="shared" si="37"/>
        <v>3.1807645052431832E-3</v>
      </c>
      <c r="L629" s="33">
        <f t="shared" si="38"/>
        <v>0.97225095757049185</v>
      </c>
      <c r="M629" s="33">
        <f t="shared" si="39"/>
        <v>0.96915845623446295</v>
      </c>
    </row>
    <row r="630" spans="1:13" ht="27.6">
      <c r="A630" t="s">
        <v>164</v>
      </c>
      <c r="B630" t="s">
        <v>204</v>
      </c>
      <c r="C630" s="14" t="s">
        <v>206</v>
      </c>
      <c r="D630" t="s">
        <v>456</v>
      </c>
      <c r="E630" t="s">
        <v>474</v>
      </c>
      <c r="F630" s="20">
        <v>2040</v>
      </c>
      <c r="G630" s="20">
        <v>58</v>
      </c>
      <c r="H630" s="11">
        <v>13286.506162326201</v>
      </c>
      <c r="I630" s="10">
        <v>3808932.2169474098</v>
      </c>
      <c r="J630" s="33">
        <f t="shared" si="36"/>
        <v>3.4882495685298379E-3</v>
      </c>
      <c r="K630" s="33">
        <f t="shared" si="37"/>
        <v>3.4821726939422426E-3</v>
      </c>
      <c r="L630" s="33">
        <f t="shared" si="38"/>
        <v>0.96915845623446295</v>
      </c>
      <c r="M630" s="33">
        <f t="shared" si="39"/>
        <v>0.96578367912206009</v>
      </c>
    </row>
    <row r="631" spans="1:13" ht="27.6">
      <c r="A631" t="s">
        <v>164</v>
      </c>
      <c r="B631" t="s">
        <v>204</v>
      </c>
      <c r="C631" s="14" t="s">
        <v>206</v>
      </c>
      <c r="D631" t="s">
        <v>456</v>
      </c>
      <c r="E631" t="s">
        <v>474</v>
      </c>
      <c r="F631" s="20">
        <v>2040</v>
      </c>
      <c r="G631" s="20">
        <v>59</v>
      </c>
      <c r="H631" s="11">
        <v>13568.3226218779</v>
      </c>
      <c r="I631" s="10">
        <v>3727553.7578509199</v>
      </c>
      <c r="J631" s="33">
        <f t="shared" si="36"/>
        <v>3.6400072281454008E-3</v>
      </c>
      <c r="K631" s="33">
        <f t="shared" si="37"/>
        <v>3.6333904326640853E-3</v>
      </c>
      <c r="L631" s="33">
        <f t="shared" si="38"/>
        <v>0.96578367912206009</v>
      </c>
      <c r="M631" s="33">
        <f t="shared" si="39"/>
        <v>0.96227460994231484</v>
      </c>
    </row>
    <row r="632" spans="1:13" ht="27.6">
      <c r="A632" t="s">
        <v>164</v>
      </c>
      <c r="B632" t="s">
        <v>204</v>
      </c>
      <c r="C632" s="14" t="s">
        <v>206</v>
      </c>
      <c r="D632" t="s">
        <v>456</v>
      </c>
      <c r="E632" t="s">
        <v>474</v>
      </c>
      <c r="F632" s="20">
        <v>2040</v>
      </c>
      <c r="G632" s="20">
        <v>60</v>
      </c>
      <c r="H632" s="11">
        <v>14068.0544213088</v>
      </c>
      <c r="I632" s="10">
        <v>3650572.4009775799</v>
      </c>
      <c r="J632" s="33">
        <f t="shared" si="36"/>
        <v>3.8536571463536904E-3</v>
      </c>
      <c r="K632" s="33">
        <f t="shared" si="37"/>
        <v>3.8462413387045924E-3</v>
      </c>
      <c r="L632" s="33">
        <f t="shared" si="38"/>
        <v>0.96227460994231484</v>
      </c>
      <c r="M632" s="33">
        <f t="shared" si="39"/>
        <v>0.95857346955836886</v>
      </c>
    </row>
    <row r="633" spans="1:13" ht="27.6">
      <c r="A633" t="s">
        <v>164</v>
      </c>
      <c r="B633" t="s">
        <v>204</v>
      </c>
      <c r="C633" s="14" t="s">
        <v>206</v>
      </c>
      <c r="D633" t="s">
        <v>456</v>
      </c>
      <c r="E633" t="s">
        <v>474</v>
      </c>
      <c r="F633" s="20">
        <v>2040</v>
      </c>
      <c r="G633" s="20">
        <v>61</v>
      </c>
      <c r="H633" s="11">
        <v>14665.313598614999</v>
      </c>
      <c r="I633" s="10">
        <v>3559866.5666908999</v>
      </c>
      <c r="J633" s="33">
        <f t="shared" si="36"/>
        <v>4.1196245207154626E-3</v>
      </c>
      <c r="K633" s="33">
        <f t="shared" si="37"/>
        <v>4.1111505081966593E-3</v>
      </c>
      <c r="L633" s="33">
        <f t="shared" si="38"/>
        <v>0.95857346955836886</v>
      </c>
      <c r="M633" s="33">
        <f t="shared" si="39"/>
        <v>0.95463262975185015</v>
      </c>
    </row>
    <row r="634" spans="1:13" ht="27.6">
      <c r="A634" t="s">
        <v>164</v>
      </c>
      <c r="B634" t="s">
        <v>204</v>
      </c>
      <c r="C634" s="14" t="s">
        <v>206</v>
      </c>
      <c r="D634" t="s">
        <v>456</v>
      </c>
      <c r="E634" t="s">
        <v>474</v>
      </c>
      <c r="F634" s="20">
        <v>2040</v>
      </c>
      <c r="G634" s="20">
        <v>62</v>
      </c>
      <c r="H634" s="11">
        <v>15310.789993934201</v>
      </c>
      <c r="I634" s="10">
        <v>3445987.5501938299</v>
      </c>
      <c r="J634" s="33">
        <f t="shared" si="36"/>
        <v>4.4430775709195462E-3</v>
      </c>
      <c r="K634" s="33">
        <f t="shared" si="37"/>
        <v>4.4332217039656507E-3</v>
      </c>
      <c r="L634" s="33">
        <f t="shared" si="38"/>
        <v>0.95463262975185015</v>
      </c>
      <c r="M634" s="33">
        <f t="shared" si="39"/>
        <v>0.95040053165832039</v>
      </c>
    </row>
    <row r="635" spans="1:13" ht="27.6">
      <c r="A635" t="s">
        <v>164</v>
      </c>
      <c r="B635" t="s">
        <v>204</v>
      </c>
      <c r="C635" s="14" t="s">
        <v>206</v>
      </c>
      <c r="D635" t="s">
        <v>456</v>
      </c>
      <c r="E635" t="s">
        <v>474</v>
      </c>
      <c r="F635" s="20">
        <v>2040</v>
      </c>
      <c r="G635" s="20">
        <v>63</v>
      </c>
      <c r="H635" s="11">
        <v>15979.4648406981</v>
      </c>
      <c r="I635" s="10">
        <v>3335253.53289962</v>
      </c>
      <c r="J635" s="33">
        <f t="shared" si="36"/>
        <v>4.7910795035739874E-3</v>
      </c>
      <c r="K635" s="33">
        <f t="shared" si="37"/>
        <v>4.7796205896625255E-3</v>
      </c>
      <c r="L635" s="33">
        <f t="shared" si="38"/>
        <v>0.95040053165832039</v>
      </c>
      <c r="M635" s="33">
        <f t="shared" si="39"/>
        <v>0.94585797770878011</v>
      </c>
    </row>
    <row r="636" spans="1:13" ht="27.6">
      <c r="A636" t="s">
        <v>164</v>
      </c>
      <c r="B636" t="s">
        <v>204</v>
      </c>
      <c r="C636" s="14" t="s">
        <v>206</v>
      </c>
      <c r="D636" t="s">
        <v>456</v>
      </c>
      <c r="E636" t="s">
        <v>474</v>
      </c>
      <c r="F636" s="20">
        <v>2040</v>
      </c>
      <c r="G636" s="20">
        <v>64</v>
      </c>
      <c r="H636" s="11">
        <v>17062.236397935802</v>
      </c>
      <c r="I636" s="10">
        <v>3236603.3356425101</v>
      </c>
      <c r="J636" s="33">
        <f t="shared" si="36"/>
        <v>5.2716488950131767E-3</v>
      </c>
      <c r="K636" s="33">
        <f t="shared" si="37"/>
        <v>5.2577781386000666E-3</v>
      </c>
      <c r="L636" s="33">
        <f t="shared" si="38"/>
        <v>0.94585797770878011</v>
      </c>
      <c r="M636" s="33">
        <f t="shared" si="39"/>
        <v>0.94088486631136237</v>
      </c>
    </row>
    <row r="637" spans="1:13" ht="27.6">
      <c r="A637" t="s">
        <v>164</v>
      </c>
      <c r="B637" t="s">
        <v>204</v>
      </c>
      <c r="C637" s="14" t="s">
        <v>206</v>
      </c>
      <c r="D637" t="s">
        <v>456</v>
      </c>
      <c r="E637" t="s">
        <v>474</v>
      </c>
      <c r="F637" s="20">
        <v>2040</v>
      </c>
      <c r="G637" s="20">
        <v>65</v>
      </c>
      <c r="H637" s="11">
        <v>18019.580928551</v>
      </c>
      <c r="I637" s="10">
        <v>3125366.1304150401</v>
      </c>
      <c r="J637" s="33">
        <f t="shared" si="36"/>
        <v>5.7655903905754714E-3</v>
      </c>
      <c r="K637" s="33">
        <f t="shared" si="37"/>
        <v>5.7490012716334693E-3</v>
      </c>
      <c r="L637" s="33">
        <f t="shared" si="38"/>
        <v>0.94088486631136237</v>
      </c>
      <c r="M637" s="33">
        <f t="shared" si="39"/>
        <v>0.93547571801847762</v>
      </c>
    </row>
    <row r="638" spans="1:13" ht="27.6">
      <c r="A638" t="s">
        <v>164</v>
      </c>
      <c r="B638" t="s">
        <v>204</v>
      </c>
      <c r="C638" s="14" t="s">
        <v>206</v>
      </c>
      <c r="D638" t="s">
        <v>456</v>
      </c>
      <c r="E638" t="s">
        <v>474</v>
      </c>
      <c r="F638" s="20">
        <v>2040</v>
      </c>
      <c r="G638" s="20">
        <v>66</v>
      </c>
      <c r="H638" s="11">
        <v>18501.682456709401</v>
      </c>
      <c r="I638" s="10">
        <v>3025836.8504848499</v>
      </c>
      <c r="J638" s="33">
        <f t="shared" si="36"/>
        <v>6.1145671002535229E-3</v>
      </c>
      <c r="K638" s="33">
        <f t="shared" si="37"/>
        <v>6.0959111785041653E-3</v>
      </c>
      <c r="L638" s="33">
        <f t="shared" si="38"/>
        <v>0.93547571801847762</v>
      </c>
      <c r="M638" s="33">
        <f t="shared" si="39"/>
        <v>0.92977314113178955</v>
      </c>
    </row>
    <row r="639" spans="1:13" ht="27.6">
      <c r="A639" t="s">
        <v>164</v>
      </c>
      <c r="B639" t="s">
        <v>204</v>
      </c>
      <c r="C639" s="14" t="s">
        <v>206</v>
      </c>
      <c r="D639" t="s">
        <v>456</v>
      </c>
      <c r="E639" t="s">
        <v>474</v>
      </c>
      <c r="F639" s="20">
        <v>2040</v>
      </c>
      <c r="G639" s="20">
        <v>67</v>
      </c>
      <c r="H639" s="11">
        <v>19510.878103767602</v>
      </c>
      <c r="I639" s="10">
        <v>2924506.75984743</v>
      </c>
      <c r="J639" s="33">
        <f t="shared" si="36"/>
        <v>6.671510687424595E-3</v>
      </c>
      <c r="K639" s="33">
        <f t="shared" si="37"/>
        <v>6.6493055680035829E-3</v>
      </c>
      <c r="L639" s="33">
        <f t="shared" si="38"/>
        <v>0.92977314113178955</v>
      </c>
      <c r="M639" s="33">
        <f t="shared" si="39"/>
        <v>0.92359079540748179</v>
      </c>
    </row>
    <row r="640" spans="1:13" ht="27.6">
      <c r="A640" t="s">
        <v>164</v>
      </c>
      <c r="B640" t="s">
        <v>204</v>
      </c>
      <c r="C640" s="14" t="s">
        <v>206</v>
      </c>
      <c r="D640" t="s">
        <v>456</v>
      </c>
      <c r="E640" t="s">
        <v>474</v>
      </c>
      <c r="F640" s="20">
        <v>2040</v>
      </c>
      <c r="G640" s="20">
        <v>68</v>
      </c>
      <c r="H640" s="11">
        <v>20289.488915063201</v>
      </c>
      <c r="I640" s="10">
        <v>2803969.2507076398</v>
      </c>
      <c r="J640" s="33">
        <f t="shared" si="36"/>
        <v>7.2359883796666909E-3</v>
      </c>
      <c r="K640" s="33">
        <f t="shared" si="37"/>
        <v>7.2098716471755697E-3</v>
      </c>
      <c r="L640" s="33">
        <f t="shared" si="38"/>
        <v>0.92359079540748179</v>
      </c>
      <c r="M640" s="33">
        <f t="shared" si="39"/>
        <v>0.91693182431808107</v>
      </c>
    </row>
    <row r="641" spans="1:13" ht="27.6">
      <c r="A641" t="s">
        <v>164</v>
      </c>
      <c r="B641" t="s">
        <v>204</v>
      </c>
      <c r="C641" s="14" t="s">
        <v>206</v>
      </c>
      <c r="D641" t="s">
        <v>456</v>
      </c>
      <c r="E641" t="s">
        <v>474</v>
      </c>
      <c r="F641" s="20">
        <v>2040</v>
      </c>
      <c r="G641" s="20">
        <v>69</v>
      </c>
      <c r="H641" s="11">
        <v>20483.810181982099</v>
      </c>
      <c r="I641" s="10">
        <v>2691832.33416255</v>
      </c>
      <c r="J641" s="33">
        <f t="shared" si="36"/>
        <v>7.6096159192451229E-3</v>
      </c>
      <c r="K641" s="33">
        <f t="shared" si="37"/>
        <v>7.5807360932502732E-3</v>
      </c>
      <c r="L641" s="33">
        <f t="shared" si="38"/>
        <v>0.91693182431808107</v>
      </c>
      <c r="M641" s="33">
        <f t="shared" si="39"/>
        <v>0.90998080614242316</v>
      </c>
    </row>
    <row r="642" spans="1:13" ht="27.6">
      <c r="A642" t="s">
        <v>164</v>
      </c>
      <c r="B642" t="s">
        <v>204</v>
      </c>
      <c r="C642" s="14" t="s">
        <v>206</v>
      </c>
      <c r="D642" t="s">
        <v>456</v>
      </c>
      <c r="E642" t="s">
        <v>474</v>
      </c>
      <c r="F642" s="20">
        <v>2041</v>
      </c>
      <c r="G642" s="20">
        <v>30</v>
      </c>
      <c r="H642" s="11">
        <v>751.90375447864403</v>
      </c>
      <c r="I642" s="10">
        <v>4807096.95505735</v>
      </c>
      <c r="J642" s="33">
        <f t="shared" ref="J642:J705" si="40">IF(I642&gt;0,H642/I642,0)</f>
        <v>1.5641535036808377E-4</v>
      </c>
      <c r="K642" s="33">
        <f t="shared" ref="K642:K705" si="41">1-EXP(-J642)</f>
        <v>1.5640311812492591E-4</v>
      </c>
      <c r="L642" s="33">
        <f t="shared" ref="L642:L705" si="42">IF(G642=30,1,M641)</f>
        <v>1</v>
      </c>
      <c r="M642" s="33">
        <f t="shared" ref="M642:M705" si="43">L642*(1-K642)</f>
        <v>0.99984359688187507</v>
      </c>
    </row>
    <row r="643" spans="1:13" ht="27.6">
      <c r="A643" t="s">
        <v>164</v>
      </c>
      <c r="B643" t="s">
        <v>204</v>
      </c>
      <c r="C643" s="14" t="s">
        <v>206</v>
      </c>
      <c r="D643" t="s">
        <v>456</v>
      </c>
      <c r="E643" t="s">
        <v>474</v>
      </c>
      <c r="F643" s="20">
        <v>2041</v>
      </c>
      <c r="G643" s="20">
        <v>31</v>
      </c>
      <c r="H643" s="11">
        <v>1051.7864980187401</v>
      </c>
      <c r="I643" s="10">
        <v>4706067.1401615599</v>
      </c>
      <c r="J643" s="33">
        <f t="shared" si="40"/>
        <v>2.2349585475370674E-4</v>
      </c>
      <c r="K643" s="33">
        <f t="shared" si="41"/>
        <v>2.2347088141572158E-4</v>
      </c>
      <c r="L643" s="33">
        <f t="shared" si="42"/>
        <v>0.99984359688187507</v>
      </c>
      <c r="M643" s="33">
        <f t="shared" si="43"/>
        <v>0.99962016095200201</v>
      </c>
    </row>
    <row r="644" spans="1:13" ht="27.6">
      <c r="A644" t="s">
        <v>164</v>
      </c>
      <c r="B644" t="s">
        <v>204</v>
      </c>
      <c r="C644" s="14" t="s">
        <v>206</v>
      </c>
      <c r="D644" t="s">
        <v>456</v>
      </c>
      <c r="E644" t="s">
        <v>474</v>
      </c>
      <c r="F644" s="20">
        <v>2041</v>
      </c>
      <c r="G644" s="20">
        <v>32</v>
      </c>
      <c r="H644" s="11">
        <v>1068.07326965572</v>
      </c>
      <c r="I644" s="10">
        <v>4649707.3807715103</v>
      </c>
      <c r="J644" s="33">
        <f t="shared" si="40"/>
        <v>2.2970763151088837E-4</v>
      </c>
      <c r="K644" s="33">
        <f t="shared" si="41"/>
        <v>2.296812507328605E-4</v>
      </c>
      <c r="L644" s="33">
        <f t="shared" si="42"/>
        <v>0.99962016095200201</v>
      </c>
      <c r="M644" s="33">
        <f t="shared" si="43"/>
        <v>0.99939056694317674</v>
      </c>
    </row>
    <row r="645" spans="1:13" ht="27.6">
      <c r="A645" t="s">
        <v>164</v>
      </c>
      <c r="B645" t="s">
        <v>204</v>
      </c>
      <c r="C645" s="14" t="s">
        <v>206</v>
      </c>
      <c r="D645" t="s">
        <v>456</v>
      </c>
      <c r="E645" t="s">
        <v>474</v>
      </c>
      <c r="F645" s="20">
        <v>2041</v>
      </c>
      <c r="G645" s="20">
        <v>33</v>
      </c>
      <c r="H645" s="11">
        <v>1112.3198830338899</v>
      </c>
      <c r="I645" s="10">
        <v>4642121.6700118901</v>
      </c>
      <c r="J645" s="33">
        <f t="shared" si="40"/>
        <v>2.3961454742116677E-4</v>
      </c>
      <c r="K645" s="33">
        <f t="shared" si="41"/>
        <v>2.3958584214822665E-4</v>
      </c>
      <c r="L645" s="33">
        <f t="shared" si="42"/>
        <v>0.99939056694317674</v>
      </c>
      <c r="M645" s="33">
        <f t="shared" si="43"/>
        <v>0.99915112711256071</v>
      </c>
    </row>
    <row r="646" spans="1:13" ht="27.6">
      <c r="A646" t="s">
        <v>164</v>
      </c>
      <c r="B646" t="s">
        <v>204</v>
      </c>
      <c r="C646" s="14" t="s">
        <v>206</v>
      </c>
      <c r="D646" t="s">
        <v>456</v>
      </c>
      <c r="E646" t="s">
        <v>474</v>
      </c>
      <c r="F646" s="20">
        <v>2041</v>
      </c>
      <c r="G646" s="20">
        <v>34</v>
      </c>
      <c r="H646" s="11">
        <v>1158.2425734010601</v>
      </c>
      <c r="I646" s="10">
        <v>4614495.8986648303</v>
      </c>
      <c r="J646" s="33">
        <f t="shared" si="40"/>
        <v>2.5100088911904524E-4</v>
      </c>
      <c r="K646" s="33">
        <f t="shared" si="41"/>
        <v>2.5096939103130822E-4</v>
      </c>
      <c r="L646" s="33">
        <f t="shared" si="42"/>
        <v>0.99915112711256071</v>
      </c>
      <c r="M646" s="33">
        <f t="shared" si="43"/>
        <v>0.99890037076264104</v>
      </c>
    </row>
    <row r="647" spans="1:13" ht="27.6">
      <c r="A647" t="s">
        <v>164</v>
      </c>
      <c r="B647" t="s">
        <v>204</v>
      </c>
      <c r="C647" s="14" t="s">
        <v>206</v>
      </c>
      <c r="D647" t="s">
        <v>456</v>
      </c>
      <c r="E647" t="s">
        <v>474</v>
      </c>
      <c r="F647" s="20">
        <v>2041</v>
      </c>
      <c r="G647" s="20">
        <v>35</v>
      </c>
      <c r="H647" s="11">
        <v>1215.7334376189799</v>
      </c>
      <c r="I647" s="10">
        <v>4543204.6076405998</v>
      </c>
      <c r="J647" s="33">
        <f t="shared" si="40"/>
        <v>2.6759381155196105E-4</v>
      </c>
      <c r="K647" s="33">
        <f t="shared" si="41"/>
        <v>2.6755801152134051E-4</v>
      </c>
      <c r="L647" s="33">
        <f t="shared" si="42"/>
        <v>0.99890037076264104</v>
      </c>
      <c r="M647" s="33">
        <f t="shared" si="43"/>
        <v>0.99863310696573182</v>
      </c>
    </row>
    <row r="648" spans="1:13" ht="27.6">
      <c r="A648" t="s">
        <v>164</v>
      </c>
      <c r="B648" t="s">
        <v>204</v>
      </c>
      <c r="C648" s="14" t="s">
        <v>206</v>
      </c>
      <c r="D648" t="s">
        <v>456</v>
      </c>
      <c r="E648" t="s">
        <v>474</v>
      </c>
      <c r="F648" s="20">
        <v>2041</v>
      </c>
      <c r="G648" s="20">
        <v>36</v>
      </c>
      <c r="H648" s="11">
        <v>1515.6751879458</v>
      </c>
      <c r="I648" s="10">
        <v>4449125.92590262</v>
      </c>
      <c r="J648" s="33">
        <f t="shared" si="40"/>
        <v>3.4066808024506658E-4</v>
      </c>
      <c r="K648" s="33">
        <f t="shared" si="41"/>
        <v>3.4061005946339762E-4</v>
      </c>
      <c r="L648" s="33">
        <f t="shared" si="42"/>
        <v>0.99863310696573182</v>
      </c>
      <c r="M648" s="33">
        <f t="shared" si="43"/>
        <v>0.99829296248378607</v>
      </c>
    </row>
    <row r="649" spans="1:13" ht="27.6">
      <c r="A649" t="s">
        <v>164</v>
      </c>
      <c r="B649" t="s">
        <v>204</v>
      </c>
      <c r="C649" s="14" t="s">
        <v>206</v>
      </c>
      <c r="D649" t="s">
        <v>456</v>
      </c>
      <c r="E649" t="s">
        <v>474</v>
      </c>
      <c r="F649" s="20">
        <v>2041</v>
      </c>
      <c r="G649" s="20">
        <v>37</v>
      </c>
      <c r="H649" s="11">
        <v>1616.80051004131</v>
      </c>
      <c r="I649" s="10">
        <v>4351578.5437601702</v>
      </c>
      <c r="J649" s="33">
        <f t="shared" si="40"/>
        <v>3.715434511367554E-4</v>
      </c>
      <c r="K649" s="33">
        <f t="shared" si="41"/>
        <v>3.7147443741614161E-4</v>
      </c>
      <c r="L649" s="33">
        <f t="shared" si="42"/>
        <v>0.99829296248378607</v>
      </c>
      <c r="M649" s="33">
        <f t="shared" si="43"/>
        <v>0.99792212216717091</v>
      </c>
    </row>
    <row r="650" spans="1:13" ht="27.6">
      <c r="A650" t="s">
        <v>164</v>
      </c>
      <c r="B650" t="s">
        <v>204</v>
      </c>
      <c r="C650" s="14" t="s">
        <v>206</v>
      </c>
      <c r="D650" t="s">
        <v>456</v>
      </c>
      <c r="E650" t="s">
        <v>474</v>
      </c>
      <c r="F650" s="20">
        <v>2041</v>
      </c>
      <c r="G650" s="20">
        <v>38</v>
      </c>
      <c r="H650" s="11">
        <v>1781.3948661475199</v>
      </c>
      <c r="I650" s="10">
        <v>4307770.3230009498</v>
      </c>
      <c r="J650" s="33">
        <f t="shared" si="40"/>
        <v>4.1353060459976783E-4</v>
      </c>
      <c r="K650" s="33">
        <f t="shared" si="41"/>
        <v>4.1344511260421601E-4</v>
      </c>
      <c r="L650" s="33">
        <f t="shared" si="42"/>
        <v>0.99792212216717091</v>
      </c>
      <c r="M650" s="33">
        <f t="shared" si="43"/>
        <v>0.99750953614300131</v>
      </c>
    </row>
    <row r="651" spans="1:13" ht="27.6">
      <c r="A651" t="s">
        <v>164</v>
      </c>
      <c r="B651" t="s">
        <v>204</v>
      </c>
      <c r="C651" s="14" t="s">
        <v>206</v>
      </c>
      <c r="D651" t="s">
        <v>456</v>
      </c>
      <c r="E651" t="s">
        <v>474</v>
      </c>
      <c r="F651" s="20">
        <v>2041</v>
      </c>
      <c r="G651" s="20">
        <v>39</v>
      </c>
      <c r="H651" s="11">
        <v>1907.2921661609701</v>
      </c>
      <c r="I651" s="10">
        <v>4286355.3749653297</v>
      </c>
      <c r="J651" s="33">
        <f t="shared" si="40"/>
        <v>4.4496827708234466E-4</v>
      </c>
      <c r="K651" s="33">
        <f t="shared" si="41"/>
        <v>4.4486929338061199E-4</v>
      </c>
      <c r="L651" s="33">
        <f t="shared" si="42"/>
        <v>0.99750953614300131</v>
      </c>
      <c r="M651" s="33">
        <f t="shared" si="43"/>
        <v>0.99706577478051694</v>
      </c>
    </row>
    <row r="652" spans="1:13" ht="27.6">
      <c r="A652" t="s">
        <v>164</v>
      </c>
      <c r="B652" t="s">
        <v>204</v>
      </c>
      <c r="C652" s="14" t="s">
        <v>206</v>
      </c>
      <c r="D652" t="s">
        <v>456</v>
      </c>
      <c r="E652" t="s">
        <v>474</v>
      </c>
      <c r="F652" s="20">
        <v>2041</v>
      </c>
      <c r="G652" s="20">
        <v>40</v>
      </c>
      <c r="H652" s="11">
        <v>2085.5185115723302</v>
      </c>
      <c r="I652" s="10">
        <v>4264765.9933978803</v>
      </c>
      <c r="J652" s="33">
        <f t="shared" si="40"/>
        <v>4.8901124113277046E-4</v>
      </c>
      <c r="K652" s="33">
        <f t="shared" si="41"/>
        <v>4.8889169462307258E-4</v>
      </c>
      <c r="L652" s="33">
        <f t="shared" si="42"/>
        <v>0.99706577478051694</v>
      </c>
      <c r="M652" s="33">
        <f t="shared" si="43"/>
        <v>0.99657831760423388</v>
      </c>
    </row>
    <row r="653" spans="1:13" ht="27.6">
      <c r="A653" t="s">
        <v>164</v>
      </c>
      <c r="B653" t="s">
        <v>204</v>
      </c>
      <c r="C653" s="14" t="s">
        <v>206</v>
      </c>
      <c r="D653" t="s">
        <v>456</v>
      </c>
      <c r="E653" t="s">
        <v>474</v>
      </c>
      <c r="F653" s="20">
        <v>2041</v>
      </c>
      <c r="G653" s="20">
        <v>41</v>
      </c>
      <c r="H653" s="11">
        <v>2723.4677488519701</v>
      </c>
      <c r="I653" s="10">
        <v>4262308.7439031098</v>
      </c>
      <c r="J653" s="33">
        <f t="shared" si="40"/>
        <v>6.3896538530853076E-4</v>
      </c>
      <c r="K653" s="33">
        <f t="shared" si="41"/>
        <v>6.3876129039885932E-4</v>
      </c>
      <c r="L653" s="33">
        <f t="shared" si="42"/>
        <v>0.99657831760423388</v>
      </c>
      <c r="M653" s="33">
        <f t="shared" si="43"/>
        <v>0.9959417419520975</v>
      </c>
    </row>
    <row r="654" spans="1:13" ht="27.6">
      <c r="A654" t="s">
        <v>164</v>
      </c>
      <c r="B654" t="s">
        <v>204</v>
      </c>
      <c r="C654" s="14" t="s">
        <v>206</v>
      </c>
      <c r="D654" t="s">
        <v>456</v>
      </c>
      <c r="E654" t="s">
        <v>474</v>
      </c>
      <c r="F654" s="20">
        <v>2041</v>
      </c>
      <c r="G654" s="20">
        <v>42</v>
      </c>
      <c r="H654" s="11">
        <v>3057.3840909881601</v>
      </c>
      <c r="I654" s="10">
        <v>4297885.2512785904</v>
      </c>
      <c r="J654" s="33">
        <f t="shared" si="40"/>
        <v>7.113694089619098E-4</v>
      </c>
      <c r="K654" s="33">
        <f t="shared" si="41"/>
        <v>7.1111644573085275E-4</v>
      </c>
      <c r="L654" s="33">
        <f t="shared" si="42"/>
        <v>0.9959417419520975</v>
      </c>
      <c r="M654" s="33">
        <f t="shared" si="43"/>
        <v>0.9952335114004055</v>
      </c>
    </row>
    <row r="655" spans="1:13" ht="27.6">
      <c r="A655" t="s">
        <v>164</v>
      </c>
      <c r="B655" t="s">
        <v>204</v>
      </c>
      <c r="C655" s="14" t="s">
        <v>206</v>
      </c>
      <c r="D655" t="s">
        <v>456</v>
      </c>
      <c r="E655" t="s">
        <v>474</v>
      </c>
      <c r="F655" s="20">
        <v>2041</v>
      </c>
      <c r="G655" s="20">
        <v>43</v>
      </c>
      <c r="H655" s="11">
        <v>3430.4461579488702</v>
      </c>
      <c r="I655" s="10">
        <v>4335510.1674378198</v>
      </c>
      <c r="J655" s="33">
        <f t="shared" si="40"/>
        <v>7.9124394257300973E-4</v>
      </c>
      <c r="K655" s="33">
        <f t="shared" si="41"/>
        <v>7.9093099163030089E-4</v>
      </c>
      <c r="L655" s="33">
        <f t="shared" si="42"/>
        <v>0.9952335114004055</v>
      </c>
      <c r="M655" s="33">
        <f t="shared" si="43"/>
        <v>0.99444635037232987</v>
      </c>
    </row>
    <row r="656" spans="1:13" ht="27.6">
      <c r="A656" t="s">
        <v>164</v>
      </c>
      <c r="B656" t="s">
        <v>204</v>
      </c>
      <c r="C656" s="14" t="s">
        <v>206</v>
      </c>
      <c r="D656" t="s">
        <v>456</v>
      </c>
      <c r="E656" t="s">
        <v>474</v>
      </c>
      <c r="F656" s="20">
        <v>2041</v>
      </c>
      <c r="G656" s="20">
        <v>44</v>
      </c>
      <c r="H656" s="11">
        <v>3592.5573742054298</v>
      </c>
      <c r="I656" s="10">
        <v>4326942.8811942805</v>
      </c>
      <c r="J656" s="33">
        <f t="shared" si="40"/>
        <v>8.3027612631989434E-4</v>
      </c>
      <c r="K656" s="33">
        <f t="shared" si="41"/>
        <v>8.2993154247013035E-4</v>
      </c>
      <c r="L656" s="33">
        <f t="shared" si="42"/>
        <v>0.99444635037232987</v>
      </c>
      <c r="M656" s="33">
        <f t="shared" si="43"/>
        <v>0.99362102797886154</v>
      </c>
    </row>
    <row r="657" spans="1:13" ht="27.6">
      <c r="A657" t="s">
        <v>164</v>
      </c>
      <c r="B657" t="s">
        <v>204</v>
      </c>
      <c r="C657" s="14" t="s">
        <v>206</v>
      </c>
      <c r="D657" t="s">
        <v>456</v>
      </c>
      <c r="E657" t="s">
        <v>474</v>
      </c>
      <c r="F657" s="20">
        <v>2041</v>
      </c>
      <c r="G657" s="20">
        <v>45</v>
      </c>
      <c r="H657" s="11">
        <v>3803.6144508890102</v>
      </c>
      <c r="I657" s="10">
        <v>4260041.17015108</v>
      </c>
      <c r="J657" s="33">
        <f t="shared" si="40"/>
        <v>8.9285861309037942E-4</v>
      </c>
      <c r="K657" s="33">
        <f t="shared" si="41"/>
        <v>8.9246013344301822E-4</v>
      </c>
      <c r="L657" s="33">
        <f t="shared" si="42"/>
        <v>0.99362102797886154</v>
      </c>
      <c r="M657" s="33">
        <f t="shared" si="43"/>
        <v>0.99273426082363969</v>
      </c>
    </row>
    <row r="658" spans="1:13" ht="27.6">
      <c r="A658" t="s">
        <v>164</v>
      </c>
      <c r="B658" t="s">
        <v>204</v>
      </c>
      <c r="C658" s="14" t="s">
        <v>206</v>
      </c>
      <c r="D658" t="s">
        <v>456</v>
      </c>
      <c r="E658" t="s">
        <v>474</v>
      </c>
      <c r="F658" s="20">
        <v>2041</v>
      </c>
      <c r="G658" s="20">
        <v>46</v>
      </c>
      <c r="H658" s="11">
        <v>4632.3877082663403</v>
      </c>
      <c r="I658" s="10">
        <v>4190698.5814237902</v>
      </c>
      <c r="J658" s="33">
        <f t="shared" si="40"/>
        <v>1.1053974935826777E-3</v>
      </c>
      <c r="K658" s="33">
        <f t="shared" si="41"/>
        <v>1.1047867668259048E-3</v>
      </c>
      <c r="L658" s="33">
        <f t="shared" si="42"/>
        <v>0.99273426082363969</v>
      </c>
      <c r="M658" s="33">
        <f t="shared" si="43"/>
        <v>0.99163750114930704</v>
      </c>
    </row>
    <row r="659" spans="1:13" ht="27.6">
      <c r="A659" t="s">
        <v>164</v>
      </c>
      <c r="B659" t="s">
        <v>204</v>
      </c>
      <c r="C659" s="14" t="s">
        <v>206</v>
      </c>
      <c r="D659" t="s">
        <v>456</v>
      </c>
      <c r="E659" t="s">
        <v>474</v>
      </c>
      <c r="F659" s="20">
        <v>2041</v>
      </c>
      <c r="G659" s="20">
        <v>47</v>
      </c>
      <c r="H659" s="11">
        <v>5002.4706434782402</v>
      </c>
      <c r="I659" s="10">
        <v>4130302.0152410902</v>
      </c>
      <c r="J659" s="33">
        <f t="shared" si="40"/>
        <v>1.2111634028259409E-3</v>
      </c>
      <c r="K659" s="33">
        <f t="shared" si="41"/>
        <v>1.2104302404547518E-3</v>
      </c>
      <c r="L659" s="33">
        <f t="shared" si="42"/>
        <v>0.99163750114930704</v>
      </c>
      <c r="M659" s="33">
        <f t="shared" si="43"/>
        <v>0.99043719313034695</v>
      </c>
    </row>
    <row r="660" spans="1:13" ht="27.6">
      <c r="A660" t="s">
        <v>164</v>
      </c>
      <c r="B660" t="s">
        <v>204</v>
      </c>
      <c r="C660" s="14" t="s">
        <v>206</v>
      </c>
      <c r="D660" t="s">
        <v>456</v>
      </c>
      <c r="E660" t="s">
        <v>474</v>
      </c>
      <c r="F660" s="20">
        <v>2041</v>
      </c>
      <c r="G660" s="20">
        <v>48</v>
      </c>
      <c r="H660" s="11">
        <v>5451.3674226333997</v>
      </c>
      <c r="I660" s="10">
        <v>4071625.7581724902</v>
      </c>
      <c r="J660" s="33">
        <f t="shared" si="40"/>
        <v>1.3388675056128423E-3</v>
      </c>
      <c r="K660" s="33">
        <f t="shared" si="41"/>
        <v>1.3379716223815841E-3</v>
      </c>
      <c r="L660" s="33">
        <f t="shared" si="42"/>
        <v>0.99043719313034695</v>
      </c>
      <c r="M660" s="33">
        <f t="shared" si="43"/>
        <v>0.98911201627218726</v>
      </c>
    </row>
    <row r="661" spans="1:13" ht="27.6">
      <c r="A661" t="s">
        <v>164</v>
      </c>
      <c r="B661" t="s">
        <v>204</v>
      </c>
      <c r="C661" s="14" t="s">
        <v>206</v>
      </c>
      <c r="D661" t="s">
        <v>456</v>
      </c>
      <c r="E661" t="s">
        <v>474</v>
      </c>
      <c r="F661" s="20">
        <v>2041</v>
      </c>
      <c r="G661" s="20">
        <v>49</v>
      </c>
      <c r="H661" s="11">
        <v>5833.19928575638</v>
      </c>
      <c r="I661" s="10">
        <v>4046187.3185975598</v>
      </c>
      <c r="J661" s="33">
        <f t="shared" si="40"/>
        <v>1.4416532964119449E-3</v>
      </c>
      <c r="K661" s="33">
        <f t="shared" si="41"/>
        <v>1.4406146134986475E-3</v>
      </c>
      <c r="L661" s="33">
        <f t="shared" si="42"/>
        <v>0.98911201627218726</v>
      </c>
      <c r="M661" s="33">
        <f t="shared" si="43"/>
        <v>0.98768708704715846</v>
      </c>
    </row>
    <row r="662" spans="1:13" ht="27.6">
      <c r="A662" t="s">
        <v>164</v>
      </c>
      <c r="B662" t="s">
        <v>204</v>
      </c>
      <c r="C662" s="14" t="s">
        <v>206</v>
      </c>
      <c r="D662" t="s">
        <v>456</v>
      </c>
      <c r="E662" t="s">
        <v>474</v>
      </c>
      <c r="F662" s="20">
        <v>2041</v>
      </c>
      <c r="G662" s="20">
        <v>50</v>
      </c>
      <c r="H662" s="11">
        <v>6288.8896550833597</v>
      </c>
      <c r="I662" s="10">
        <v>4014246.3735545501</v>
      </c>
      <c r="J662" s="33">
        <f t="shared" si="40"/>
        <v>1.5666426695964478E-3</v>
      </c>
      <c r="K662" s="33">
        <f t="shared" si="41"/>
        <v>1.5654161255717058E-3</v>
      </c>
      <c r="L662" s="33">
        <f t="shared" si="42"/>
        <v>0.98768708704715846</v>
      </c>
      <c r="M662" s="33">
        <f t="shared" si="43"/>
        <v>0.98614094575407585</v>
      </c>
    </row>
    <row r="663" spans="1:13" ht="27.6">
      <c r="A663" t="s">
        <v>164</v>
      </c>
      <c r="B663" t="s">
        <v>204</v>
      </c>
      <c r="C663" s="14" t="s">
        <v>206</v>
      </c>
      <c r="D663" t="s">
        <v>456</v>
      </c>
      <c r="E663" t="s">
        <v>474</v>
      </c>
      <c r="F663" s="20">
        <v>2041</v>
      </c>
      <c r="G663" s="20">
        <v>51</v>
      </c>
      <c r="H663" s="11">
        <v>7067.0426941690002</v>
      </c>
      <c r="I663" s="10">
        <v>3984778.4656246002</v>
      </c>
      <c r="J663" s="33">
        <f t="shared" si="40"/>
        <v>1.7735095577167213E-3</v>
      </c>
      <c r="K663" s="33">
        <f t="shared" si="41"/>
        <v>1.7719378189429147E-3</v>
      </c>
      <c r="L663" s="33">
        <f t="shared" si="42"/>
        <v>0.98614094575407585</v>
      </c>
      <c r="M663" s="33">
        <f t="shared" si="43"/>
        <v>0.98439356531748612</v>
      </c>
    </row>
    <row r="664" spans="1:13" ht="27.6">
      <c r="A664" t="s">
        <v>164</v>
      </c>
      <c r="B664" t="s">
        <v>204</v>
      </c>
      <c r="C664" s="14" t="s">
        <v>206</v>
      </c>
      <c r="D664" t="s">
        <v>456</v>
      </c>
      <c r="E664" t="s">
        <v>474</v>
      </c>
      <c r="F664" s="20">
        <v>2041</v>
      </c>
      <c r="G664" s="20">
        <v>52</v>
      </c>
      <c r="H664" s="11">
        <v>7674.38333237591</v>
      </c>
      <c r="I664" s="10">
        <v>3976469.7219352699</v>
      </c>
      <c r="J664" s="33">
        <f t="shared" si="40"/>
        <v>1.9299488916115618E-3</v>
      </c>
      <c r="K664" s="33">
        <f t="shared" si="41"/>
        <v>1.9280877377525485E-3</v>
      </c>
      <c r="L664" s="33">
        <f t="shared" si="42"/>
        <v>0.98439356531748612</v>
      </c>
      <c r="M664" s="33">
        <f t="shared" si="43"/>
        <v>0.98249556815507499</v>
      </c>
    </row>
    <row r="665" spans="1:13" ht="27.6">
      <c r="A665" t="s">
        <v>164</v>
      </c>
      <c r="B665" t="s">
        <v>204</v>
      </c>
      <c r="C665" s="14" t="s">
        <v>206</v>
      </c>
      <c r="D665" t="s">
        <v>456</v>
      </c>
      <c r="E665" t="s">
        <v>474</v>
      </c>
      <c r="F665" s="20">
        <v>2041</v>
      </c>
      <c r="G665" s="20">
        <v>53</v>
      </c>
      <c r="H665" s="11">
        <v>8309.3119560917894</v>
      </c>
      <c r="I665" s="10">
        <v>3922115.6264472199</v>
      </c>
      <c r="J665" s="33">
        <f t="shared" si="40"/>
        <v>2.118579039348372E-3</v>
      </c>
      <c r="K665" s="33">
        <f t="shared" si="41"/>
        <v>2.116336434766608E-3</v>
      </c>
      <c r="L665" s="33">
        <f t="shared" si="42"/>
        <v>0.98249556815507499</v>
      </c>
      <c r="M665" s="33">
        <f t="shared" si="43"/>
        <v>0.98041627698719169</v>
      </c>
    </row>
    <row r="666" spans="1:13" ht="27.6">
      <c r="A666" t="s">
        <v>164</v>
      </c>
      <c r="B666" t="s">
        <v>204</v>
      </c>
      <c r="C666" s="14" t="s">
        <v>206</v>
      </c>
      <c r="D666" t="s">
        <v>456</v>
      </c>
      <c r="E666" t="s">
        <v>474</v>
      </c>
      <c r="F666" s="20">
        <v>2041</v>
      </c>
      <c r="G666" s="20">
        <v>54</v>
      </c>
      <c r="H666" s="11">
        <v>9020.6877165510305</v>
      </c>
      <c r="I666" s="10">
        <v>3858507.0021051299</v>
      </c>
      <c r="J666" s="33">
        <f t="shared" si="40"/>
        <v>2.3378699874406113E-3</v>
      </c>
      <c r="K666" s="33">
        <f t="shared" si="41"/>
        <v>2.3351392978151475E-3</v>
      </c>
      <c r="L666" s="33">
        <f t="shared" si="42"/>
        <v>0.98041627698719169</v>
      </c>
      <c r="M666" s="33">
        <f t="shared" si="43"/>
        <v>0.97812686841058127</v>
      </c>
    </row>
    <row r="667" spans="1:13" ht="27.6">
      <c r="A667" t="s">
        <v>164</v>
      </c>
      <c r="B667" t="s">
        <v>204</v>
      </c>
      <c r="C667" s="14" t="s">
        <v>206</v>
      </c>
      <c r="D667" t="s">
        <v>456</v>
      </c>
      <c r="E667" t="s">
        <v>474</v>
      </c>
      <c r="F667" s="20">
        <v>2041</v>
      </c>
      <c r="G667" s="20">
        <v>55</v>
      </c>
      <c r="H667" s="11">
        <v>9941.1141497503595</v>
      </c>
      <c r="I667" s="10">
        <v>3852511.2065632599</v>
      </c>
      <c r="J667" s="33">
        <f t="shared" si="40"/>
        <v>2.5804244599767455E-3</v>
      </c>
      <c r="K667" s="33">
        <f t="shared" si="41"/>
        <v>2.5770980265984456E-3</v>
      </c>
      <c r="L667" s="33">
        <f t="shared" si="42"/>
        <v>0.97812686841058127</v>
      </c>
      <c r="M667" s="33">
        <f t="shared" si="43"/>
        <v>0.9756061395882375</v>
      </c>
    </row>
    <row r="668" spans="1:13" ht="27.6">
      <c r="A668" t="s">
        <v>164</v>
      </c>
      <c r="B668" t="s">
        <v>204</v>
      </c>
      <c r="C668" s="14" t="s">
        <v>206</v>
      </c>
      <c r="D668" t="s">
        <v>456</v>
      </c>
      <c r="E668" t="s">
        <v>474</v>
      </c>
      <c r="F668" s="20">
        <v>2041</v>
      </c>
      <c r="G668" s="20">
        <v>56</v>
      </c>
      <c r="H668" s="11">
        <v>11017.538039258599</v>
      </c>
      <c r="I668" s="10">
        <v>3898491.6606562198</v>
      </c>
      <c r="J668" s="33">
        <f t="shared" si="40"/>
        <v>2.8261027592923092E-3</v>
      </c>
      <c r="K668" s="33">
        <f t="shared" si="41"/>
        <v>2.8221130901792124E-3</v>
      </c>
      <c r="L668" s="33">
        <f t="shared" si="42"/>
        <v>0.9756061395882375</v>
      </c>
      <c r="M668" s="33">
        <f t="shared" si="43"/>
        <v>0.97285286873084631</v>
      </c>
    </row>
    <row r="669" spans="1:13" ht="27.6">
      <c r="A669" t="s">
        <v>164</v>
      </c>
      <c r="B669" t="s">
        <v>204</v>
      </c>
      <c r="C669" s="14" t="s">
        <v>206</v>
      </c>
      <c r="D669" t="s">
        <v>456</v>
      </c>
      <c r="E669" t="s">
        <v>474</v>
      </c>
      <c r="F669" s="20">
        <v>2041</v>
      </c>
      <c r="G669" s="20">
        <v>57</v>
      </c>
      <c r="H669" s="11">
        <v>12197.9081448694</v>
      </c>
      <c r="I669" s="10">
        <v>3902610.19419639</v>
      </c>
      <c r="J669" s="33">
        <f t="shared" si="40"/>
        <v>3.125576867248753E-3</v>
      </c>
      <c r="K669" s="33">
        <f t="shared" si="41"/>
        <v>3.1206973369783952E-3</v>
      </c>
      <c r="L669" s="33">
        <f t="shared" si="42"/>
        <v>0.97285286873084631</v>
      </c>
      <c r="M669" s="33">
        <f t="shared" si="43"/>
        <v>0.96981688937412613</v>
      </c>
    </row>
    <row r="670" spans="1:13" ht="27.6">
      <c r="A670" t="s">
        <v>164</v>
      </c>
      <c r="B670" t="s">
        <v>204</v>
      </c>
      <c r="C670" s="14" t="s">
        <v>206</v>
      </c>
      <c r="D670" t="s">
        <v>456</v>
      </c>
      <c r="E670" t="s">
        <v>474</v>
      </c>
      <c r="F670" s="20">
        <v>2041</v>
      </c>
      <c r="G670" s="20">
        <v>58</v>
      </c>
      <c r="H670" s="11">
        <v>13183.936023178099</v>
      </c>
      <c r="I670" s="10">
        <v>3850690.7647537398</v>
      </c>
      <c r="J670" s="33">
        <f t="shared" si="40"/>
        <v>3.4237846736106946E-3</v>
      </c>
      <c r="K670" s="33">
        <f t="shared" si="41"/>
        <v>3.4179302062494754E-3</v>
      </c>
      <c r="L670" s="33">
        <f t="shared" si="42"/>
        <v>0.96981688937412613</v>
      </c>
      <c r="M670" s="33">
        <f t="shared" si="43"/>
        <v>0.96650212293340343</v>
      </c>
    </row>
    <row r="671" spans="1:13" ht="27.6">
      <c r="A671" t="s">
        <v>164</v>
      </c>
      <c r="B671" t="s">
        <v>204</v>
      </c>
      <c r="C671" s="14" t="s">
        <v>206</v>
      </c>
      <c r="D671" t="s">
        <v>456</v>
      </c>
      <c r="E671" t="s">
        <v>474</v>
      </c>
      <c r="F671" s="20">
        <v>2041</v>
      </c>
      <c r="G671" s="20">
        <v>59</v>
      </c>
      <c r="H671" s="11">
        <v>13544.7463733676</v>
      </c>
      <c r="I671" s="10">
        <v>3774328.7820677999</v>
      </c>
      <c r="J671" s="33">
        <f t="shared" si="40"/>
        <v>3.5886503681714205E-3</v>
      </c>
      <c r="K671" s="33">
        <f t="shared" si="41"/>
        <v>3.5822188582192993E-3</v>
      </c>
      <c r="L671" s="33">
        <f t="shared" si="42"/>
        <v>0.96650212293340343</v>
      </c>
      <c r="M671" s="33">
        <f t="shared" si="43"/>
        <v>0.96303990080212243</v>
      </c>
    </row>
    <row r="672" spans="1:13" ht="27.6">
      <c r="A672" t="s">
        <v>164</v>
      </c>
      <c r="B672" t="s">
        <v>204</v>
      </c>
      <c r="C672" s="14" t="s">
        <v>206</v>
      </c>
      <c r="D672" t="s">
        <v>456</v>
      </c>
      <c r="E672" t="s">
        <v>474</v>
      </c>
      <c r="F672" s="20">
        <v>2041</v>
      </c>
      <c r="G672" s="20">
        <v>60</v>
      </c>
      <c r="H672" s="11">
        <v>14034.4077320873</v>
      </c>
      <c r="I672" s="10">
        <v>3691169.2187411999</v>
      </c>
      <c r="J672" s="33">
        <f t="shared" si="40"/>
        <v>3.802157771805828E-3</v>
      </c>
      <c r="K672" s="33">
        <f t="shared" si="41"/>
        <v>3.7949387221650754E-3</v>
      </c>
      <c r="L672" s="33">
        <f t="shared" si="42"/>
        <v>0.96303990080212243</v>
      </c>
      <c r="M672" s="33">
        <f t="shared" si="43"/>
        <v>0.95938522339157839</v>
      </c>
    </row>
    <row r="673" spans="1:13" ht="27.6">
      <c r="A673" t="s">
        <v>164</v>
      </c>
      <c r="B673" t="s">
        <v>204</v>
      </c>
      <c r="C673" s="14" t="s">
        <v>206</v>
      </c>
      <c r="D673" t="s">
        <v>456</v>
      </c>
      <c r="E673" t="s">
        <v>474</v>
      </c>
      <c r="F673" s="20">
        <v>2041</v>
      </c>
      <c r="G673" s="20">
        <v>61</v>
      </c>
      <c r="H673" s="11">
        <v>14646.3255394073</v>
      </c>
      <c r="I673" s="10">
        <v>3612032.2051833398</v>
      </c>
      <c r="J673" s="33">
        <f t="shared" si="40"/>
        <v>4.0548712490407826E-3</v>
      </c>
      <c r="K673" s="33">
        <f t="shared" si="41"/>
        <v>4.0466613590485201E-3</v>
      </c>
      <c r="L673" s="33">
        <f t="shared" si="42"/>
        <v>0.95938522339157839</v>
      </c>
      <c r="M673" s="33">
        <f t="shared" si="43"/>
        <v>0.95550291627963757</v>
      </c>
    </row>
    <row r="674" spans="1:13" ht="27.6">
      <c r="A674" t="s">
        <v>164</v>
      </c>
      <c r="B674" t="s">
        <v>204</v>
      </c>
      <c r="C674" s="14" t="s">
        <v>206</v>
      </c>
      <c r="D674" t="s">
        <v>456</v>
      </c>
      <c r="E674" t="s">
        <v>474</v>
      </c>
      <c r="F674" s="20">
        <v>2041</v>
      </c>
      <c r="G674" s="20">
        <v>62</v>
      </c>
      <c r="H674" s="11">
        <v>15388.878199590101</v>
      </c>
      <c r="I674" s="10">
        <v>3519007.3232829799</v>
      </c>
      <c r="J674" s="33">
        <f t="shared" si="40"/>
        <v>4.3730736499955304E-3</v>
      </c>
      <c r="K674" s="33">
        <f t="shared" si="41"/>
        <v>4.3635256864744676E-3</v>
      </c>
      <c r="L674" s="33">
        <f t="shared" si="42"/>
        <v>0.95550291627963757</v>
      </c>
      <c r="M674" s="33">
        <f t="shared" si="43"/>
        <v>0.95133355476095016</v>
      </c>
    </row>
    <row r="675" spans="1:13" ht="27.6">
      <c r="A675" t="s">
        <v>164</v>
      </c>
      <c r="B675" t="s">
        <v>204</v>
      </c>
      <c r="C675" s="14" t="s">
        <v>206</v>
      </c>
      <c r="D675" t="s">
        <v>456</v>
      </c>
      <c r="E675" t="s">
        <v>474</v>
      </c>
      <c r="F675" s="20">
        <v>2041</v>
      </c>
      <c r="G675" s="20">
        <v>63</v>
      </c>
      <c r="H675" s="11">
        <v>16067.243475064201</v>
      </c>
      <c r="I675" s="10">
        <v>3402862.9642726998</v>
      </c>
      <c r="J675" s="33">
        <f t="shared" si="40"/>
        <v>4.7216839595826286E-3</v>
      </c>
      <c r="K675" s="33">
        <f t="shared" si="41"/>
        <v>4.7105543336245503E-3</v>
      </c>
      <c r="L675" s="33">
        <f t="shared" si="42"/>
        <v>0.95133355476095016</v>
      </c>
      <c r="M675" s="33">
        <f t="shared" si="43"/>
        <v>0.9468522463618485</v>
      </c>
    </row>
    <row r="676" spans="1:13" ht="27.6">
      <c r="A676" t="s">
        <v>164</v>
      </c>
      <c r="B676" t="s">
        <v>204</v>
      </c>
      <c r="C676" s="14" t="s">
        <v>206</v>
      </c>
      <c r="D676" t="s">
        <v>456</v>
      </c>
      <c r="E676" t="s">
        <v>474</v>
      </c>
      <c r="F676" s="20">
        <v>2041</v>
      </c>
      <c r="G676" s="20">
        <v>64</v>
      </c>
      <c r="H676" s="11">
        <v>17038.629651883599</v>
      </c>
      <c r="I676" s="10">
        <v>3289740.8010356701</v>
      </c>
      <c r="J676" s="33">
        <f t="shared" si="40"/>
        <v>5.1793228349539056E-3</v>
      </c>
      <c r="K676" s="33">
        <f t="shared" si="41"/>
        <v>5.1659332687087334E-3</v>
      </c>
      <c r="L676" s="33">
        <f t="shared" si="42"/>
        <v>0.9468522463618485</v>
      </c>
      <c r="M676" s="33">
        <f t="shared" si="43"/>
        <v>0.94196087084181623</v>
      </c>
    </row>
    <row r="677" spans="1:13" ht="27.6">
      <c r="A677" t="s">
        <v>164</v>
      </c>
      <c r="B677" t="s">
        <v>204</v>
      </c>
      <c r="C677" s="14" t="s">
        <v>206</v>
      </c>
      <c r="D677" t="s">
        <v>456</v>
      </c>
      <c r="E677" t="s">
        <v>474</v>
      </c>
      <c r="F677" s="20">
        <v>2041</v>
      </c>
      <c r="G677" s="20">
        <v>65</v>
      </c>
      <c r="H677" s="11">
        <v>18064.295843053402</v>
      </c>
      <c r="I677" s="10">
        <v>3188127.5566161098</v>
      </c>
      <c r="J677" s="33">
        <f t="shared" si="40"/>
        <v>5.6661145209092297E-3</v>
      </c>
      <c r="K677" s="33">
        <f t="shared" si="41"/>
        <v>5.6500923694254856E-3</v>
      </c>
      <c r="L677" s="33">
        <f t="shared" si="42"/>
        <v>0.94196087084181623</v>
      </c>
      <c r="M677" s="33">
        <f t="shared" si="43"/>
        <v>0.93663870491317547</v>
      </c>
    </row>
    <row r="678" spans="1:13" ht="27.6">
      <c r="A678" t="s">
        <v>164</v>
      </c>
      <c r="B678" t="s">
        <v>204</v>
      </c>
      <c r="C678" s="14" t="s">
        <v>206</v>
      </c>
      <c r="D678" t="s">
        <v>456</v>
      </c>
      <c r="E678" t="s">
        <v>474</v>
      </c>
      <c r="F678" s="20">
        <v>2041</v>
      </c>
      <c r="G678" s="20">
        <v>66</v>
      </c>
      <c r="H678" s="11">
        <v>18411.850440503302</v>
      </c>
      <c r="I678" s="10">
        <v>3074102.0371555299</v>
      </c>
      <c r="J678" s="33">
        <f t="shared" si="40"/>
        <v>5.9893426496473124E-3</v>
      </c>
      <c r="K678" s="33">
        <f t="shared" si="41"/>
        <v>5.9714422919149301E-3</v>
      </c>
      <c r="L678" s="33">
        <f t="shared" si="42"/>
        <v>0.93663870491317547</v>
      </c>
      <c r="M678" s="33">
        <f t="shared" si="43"/>
        <v>0.93104562093841248</v>
      </c>
    </row>
    <row r="679" spans="1:13" ht="27.6">
      <c r="A679" t="s">
        <v>164</v>
      </c>
      <c r="B679" t="s">
        <v>204</v>
      </c>
      <c r="C679" s="14" t="s">
        <v>206</v>
      </c>
      <c r="D679" t="s">
        <v>456</v>
      </c>
      <c r="E679" t="s">
        <v>474</v>
      </c>
      <c r="F679" s="20">
        <v>2041</v>
      </c>
      <c r="G679" s="20">
        <v>67</v>
      </c>
      <c r="H679" s="11">
        <v>19435.689217956002</v>
      </c>
      <c r="I679" s="10">
        <v>2971004.46327363</v>
      </c>
      <c r="J679" s="33">
        <f t="shared" si="40"/>
        <v>6.5417906496648614E-3</v>
      </c>
      <c r="K679" s="33">
        <f t="shared" si="41"/>
        <v>6.5204397203526554E-3</v>
      </c>
      <c r="L679" s="33">
        <f t="shared" si="42"/>
        <v>0.93104562093841248</v>
      </c>
      <c r="M679" s="33">
        <f t="shared" si="43"/>
        <v>0.92497479409018524</v>
      </c>
    </row>
    <row r="680" spans="1:13" ht="27.6">
      <c r="A680" t="s">
        <v>164</v>
      </c>
      <c r="B680" t="s">
        <v>204</v>
      </c>
      <c r="C680" s="14" t="s">
        <v>206</v>
      </c>
      <c r="D680" t="s">
        <v>456</v>
      </c>
      <c r="E680" t="s">
        <v>474</v>
      </c>
      <c r="F680" s="20">
        <v>2041</v>
      </c>
      <c r="G680" s="20">
        <v>68</v>
      </c>
      <c r="H680" s="11">
        <v>20352.9403900465</v>
      </c>
      <c r="I680" s="10">
        <v>2866545.9227356398</v>
      </c>
      <c r="J680" s="33">
        <f t="shared" si="40"/>
        <v>7.1001619854123999E-3</v>
      </c>
      <c r="K680" s="33">
        <f t="shared" si="41"/>
        <v>7.0750153854776121E-3</v>
      </c>
      <c r="L680" s="33">
        <f t="shared" si="42"/>
        <v>0.92497479409018524</v>
      </c>
      <c r="M680" s="33">
        <f t="shared" si="43"/>
        <v>0.91843058319081816</v>
      </c>
    </row>
    <row r="681" spans="1:13" ht="27.6">
      <c r="A681" t="s">
        <v>164</v>
      </c>
      <c r="B681" t="s">
        <v>204</v>
      </c>
      <c r="C681" s="14" t="s">
        <v>206</v>
      </c>
      <c r="D681" t="s">
        <v>456</v>
      </c>
      <c r="E681" t="s">
        <v>474</v>
      </c>
      <c r="F681" s="20">
        <v>2041</v>
      </c>
      <c r="G681" s="20">
        <v>69</v>
      </c>
      <c r="H681" s="11">
        <v>20509.6232579188</v>
      </c>
      <c r="I681" s="10">
        <v>2743305.2195924898</v>
      </c>
      <c r="J681" s="33">
        <f t="shared" si="40"/>
        <v>7.4762454835286055E-3</v>
      </c>
      <c r="K681" s="33">
        <f t="shared" si="41"/>
        <v>7.4483678768024753E-3</v>
      </c>
      <c r="L681" s="33">
        <f t="shared" si="42"/>
        <v>0.91843058319081816</v>
      </c>
      <c r="M681" s="33">
        <f t="shared" si="43"/>
        <v>0.91158977433790667</v>
      </c>
    </row>
    <row r="682" spans="1:13" ht="27.6">
      <c r="A682" t="s">
        <v>164</v>
      </c>
      <c r="B682" t="s">
        <v>204</v>
      </c>
      <c r="C682" s="14" t="s">
        <v>206</v>
      </c>
      <c r="D682" t="s">
        <v>456</v>
      </c>
      <c r="E682" t="s">
        <v>474</v>
      </c>
      <c r="F682" s="20">
        <v>2042</v>
      </c>
      <c r="G682" s="20">
        <v>30</v>
      </c>
      <c r="H682" s="11">
        <v>762.65781154277101</v>
      </c>
      <c r="I682" s="10">
        <v>4881083.3971456001</v>
      </c>
      <c r="J682" s="33">
        <f t="shared" si="40"/>
        <v>1.5624765026321088E-4</v>
      </c>
      <c r="K682" s="33">
        <f t="shared" si="41"/>
        <v>1.5623544423482016E-4</v>
      </c>
      <c r="L682" s="33">
        <f t="shared" si="42"/>
        <v>1</v>
      </c>
      <c r="M682" s="33">
        <f t="shared" si="43"/>
        <v>0.99984376455576518</v>
      </c>
    </row>
    <row r="683" spans="1:13" ht="27.6">
      <c r="A683" t="s">
        <v>164</v>
      </c>
      <c r="B683" t="s">
        <v>204</v>
      </c>
      <c r="C683" s="14" t="s">
        <v>206</v>
      </c>
      <c r="D683" t="s">
        <v>456</v>
      </c>
      <c r="E683" t="s">
        <v>474</v>
      </c>
      <c r="F683" s="20">
        <v>2042</v>
      </c>
      <c r="G683" s="20">
        <v>31</v>
      </c>
      <c r="H683" s="11">
        <v>1071.0835839767301</v>
      </c>
      <c r="I683" s="10">
        <v>4801496.9219522197</v>
      </c>
      <c r="J683" s="33">
        <f t="shared" si="40"/>
        <v>2.2307284611175861E-4</v>
      </c>
      <c r="K683" s="33">
        <f t="shared" si="41"/>
        <v>2.230479672143959E-4</v>
      </c>
      <c r="L683" s="33">
        <f t="shared" si="42"/>
        <v>0.99984376455576518</v>
      </c>
      <c r="M683" s="33">
        <f t="shared" si="43"/>
        <v>0.99962075143654905</v>
      </c>
    </row>
    <row r="684" spans="1:13" ht="27.6">
      <c r="A684" t="s">
        <v>164</v>
      </c>
      <c r="B684" t="s">
        <v>204</v>
      </c>
      <c r="C684" s="14" t="s">
        <v>206</v>
      </c>
      <c r="D684" t="s">
        <v>456</v>
      </c>
      <c r="E684" t="s">
        <v>474</v>
      </c>
      <c r="F684" s="20">
        <v>2042</v>
      </c>
      <c r="G684" s="20">
        <v>32</v>
      </c>
      <c r="H684" s="11">
        <v>1077.283753554</v>
      </c>
      <c r="I684" s="10">
        <v>4700589.3623021599</v>
      </c>
      <c r="J684" s="33">
        <f t="shared" si="40"/>
        <v>2.2918057088619834E-4</v>
      </c>
      <c r="K684" s="33">
        <f t="shared" si="41"/>
        <v>2.291543110253258E-4</v>
      </c>
      <c r="L684" s="33">
        <f t="shared" si="42"/>
        <v>0.99962075143654905</v>
      </c>
      <c r="M684" s="33">
        <f t="shared" si="43"/>
        <v>0.99939168403196699</v>
      </c>
    </row>
    <row r="685" spans="1:13" ht="27.6">
      <c r="A685" t="s">
        <v>164</v>
      </c>
      <c r="B685" t="s">
        <v>204</v>
      </c>
      <c r="C685" s="14" t="s">
        <v>206</v>
      </c>
      <c r="D685" t="s">
        <v>456</v>
      </c>
      <c r="E685" t="s">
        <v>474</v>
      </c>
      <c r="F685" s="20">
        <v>2042</v>
      </c>
      <c r="G685" s="20">
        <v>33</v>
      </c>
      <c r="H685" s="11">
        <v>1109.7274060647901</v>
      </c>
      <c r="I685" s="10">
        <v>4644095.4979098402</v>
      </c>
      <c r="J685" s="33">
        <f t="shared" si="40"/>
        <v>2.3895447597153054E-4</v>
      </c>
      <c r="K685" s="33">
        <f t="shared" si="41"/>
        <v>2.3892592862462259E-4</v>
      </c>
      <c r="L685" s="33">
        <f t="shared" si="42"/>
        <v>0.99939168403196699</v>
      </c>
      <c r="M685" s="33">
        <f t="shared" si="43"/>
        <v>0.99915290344579988</v>
      </c>
    </row>
    <row r="686" spans="1:13" ht="27.6">
      <c r="A686" t="s">
        <v>164</v>
      </c>
      <c r="B686" t="s">
        <v>204</v>
      </c>
      <c r="C686" s="14" t="s">
        <v>206</v>
      </c>
      <c r="D686" t="s">
        <v>456</v>
      </c>
      <c r="E686" t="s">
        <v>474</v>
      </c>
      <c r="F686" s="20">
        <v>2042</v>
      </c>
      <c r="G686" s="20">
        <v>34</v>
      </c>
      <c r="H686" s="11">
        <v>1159.90670711491</v>
      </c>
      <c r="I686" s="10">
        <v>4636272.1488442197</v>
      </c>
      <c r="J686" s="33">
        <f t="shared" si="40"/>
        <v>2.5018089315659867E-4</v>
      </c>
      <c r="K686" s="33">
        <f t="shared" si="41"/>
        <v>2.5014960052660573E-4</v>
      </c>
      <c r="L686" s="33">
        <f t="shared" si="42"/>
        <v>0.99915290344579988</v>
      </c>
      <c r="M686" s="33">
        <f t="shared" si="43"/>
        <v>0.99890296574613791</v>
      </c>
    </row>
    <row r="687" spans="1:13" ht="27.6">
      <c r="A687" t="s">
        <v>164</v>
      </c>
      <c r="B687" t="s">
        <v>204</v>
      </c>
      <c r="C687" s="14" t="s">
        <v>206</v>
      </c>
      <c r="D687" t="s">
        <v>456</v>
      </c>
      <c r="E687" t="s">
        <v>474</v>
      </c>
      <c r="F687" s="20">
        <v>2042</v>
      </c>
      <c r="G687" s="20">
        <v>35</v>
      </c>
      <c r="H687" s="11">
        <v>1227.4453552467901</v>
      </c>
      <c r="I687" s="10">
        <v>4608391.9887683801</v>
      </c>
      <c r="J687" s="33">
        <f t="shared" si="40"/>
        <v>2.6635003234063689E-4</v>
      </c>
      <c r="K687" s="33">
        <f t="shared" si="41"/>
        <v>2.6631456431980283E-4</v>
      </c>
      <c r="L687" s="33">
        <f t="shared" si="42"/>
        <v>0.99890296574613791</v>
      </c>
      <c r="M687" s="33">
        <f t="shared" si="43"/>
        <v>0.99863694333801745</v>
      </c>
    </row>
    <row r="688" spans="1:13" ht="27.6">
      <c r="A688" t="s">
        <v>164</v>
      </c>
      <c r="B688" t="s">
        <v>204</v>
      </c>
      <c r="C688" s="14" t="s">
        <v>206</v>
      </c>
      <c r="D688" t="s">
        <v>456</v>
      </c>
      <c r="E688" t="s">
        <v>474</v>
      </c>
      <c r="F688" s="20">
        <v>2042</v>
      </c>
      <c r="G688" s="20">
        <v>36</v>
      </c>
      <c r="H688" s="11">
        <v>1533.22698126306</v>
      </c>
      <c r="I688" s="10">
        <v>4536844.6938201599</v>
      </c>
      <c r="J688" s="33">
        <f t="shared" si="40"/>
        <v>3.3795006986938242E-4</v>
      </c>
      <c r="K688" s="33">
        <f t="shared" si="41"/>
        <v>3.3789297117692296E-4</v>
      </c>
      <c r="L688" s="33">
        <f t="shared" si="42"/>
        <v>0.99863694333801745</v>
      </c>
      <c r="M688" s="33">
        <f t="shared" si="43"/>
        <v>0.99829951093410596</v>
      </c>
    </row>
    <row r="689" spans="1:13" ht="27.6">
      <c r="A689" t="s">
        <v>164</v>
      </c>
      <c r="B689" t="s">
        <v>204</v>
      </c>
      <c r="C689" s="14" t="s">
        <v>206</v>
      </c>
      <c r="D689" t="s">
        <v>456</v>
      </c>
      <c r="E689" t="s">
        <v>474</v>
      </c>
      <c r="F689" s="20">
        <v>2042</v>
      </c>
      <c r="G689" s="20">
        <v>37</v>
      </c>
      <c r="H689" s="11">
        <v>1622.2026032174199</v>
      </c>
      <c r="I689" s="10">
        <v>4442662.8631252302</v>
      </c>
      <c r="J689" s="33">
        <f t="shared" si="40"/>
        <v>3.6514195499324185E-4</v>
      </c>
      <c r="K689" s="33">
        <f t="shared" si="41"/>
        <v>3.650752987828243E-4</v>
      </c>
      <c r="L689" s="33">
        <f t="shared" si="42"/>
        <v>0.99829951093410596</v>
      </c>
      <c r="M689" s="33">
        <f t="shared" si="43"/>
        <v>0.99793505644187697</v>
      </c>
    </row>
    <row r="690" spans="1:13" ht="27.6">
      <c r="A690" t="s">
        <v>164</v>
      </c>
      <c r="B690" t="s">
        <v>204</v>
      </c>
      <c r="C690" s="14" t="s">
        <v>206</v>
      </c>
      <c r="D690" t="s">
        <v>456</v>
      </c>
      <c r="E690" t="s">
        <v>474</v>
      </c>
      <c r="F690" s="20">
        <v>2042</v>
      </c>
      <c r="G690" s="20">
        <v>38</v>
      </c>
      <c r="H690" s="11">
        <v>1741.4722525872401</v>
      </c>
      <c r="I690" s="10">
        <v>4344791.7258205498</v>
      </c>
      <c r="J690" s="33">
        <f t="shared" si="40"/>
        <v>4.0081835044885808E-4</v>
      </c>
      <c r="K690" s="33">
        <f t="shared" si="41"/>
        <v>4.0073803350504367E-4</v>
      </c>
      <c r="L690" s="33">
        <f t="shared" si="42"/>
        <v>0.99793505644187697</v>
      </c>
      <c r="M690" s="33">
        <f t="shared" si="43"/>
        <v>0.99753514590979275</v>
      </c>
    </row>
    <row r="691" spans="1:13" ht="27.6">
      <c r="A691" t="s">
        <v>164</v>
      </c>
      <c r="B691" t="s">
        <v>204</v>
      </c>
      <c r="C691" s="14" t="s">
        <v>206</v>
      </c>
      <c r="D691" t="s">
        <v>456</v>
      </c>
      <c r="E691" t="s">
        <v>474</v>
      </c>
      <c r="F691" s="20">
        <v>2042</v>
      </c>
      <c r="G691" s="20">
        <v>39</v>
      </c>
      <c r="H691" s="11">
        <v>1857.27626560008</v>
      </c>
      <c r="I691" s="10">
        <v>4300499.1950018303</v>
      </c>
      <c r="J691" s="33">
        <f t="shared" si="40"/>
        <v>4.3187457580707434E-4</v>
      </c>
      <c r="K691" s="33">
        <f t="shared" si="41"/>
        <v>4.3178133140620023E-4</v>
      </c>
      <c r="L691" s="33">
        <f t="shared" si="42"/>
        <v>0.99753514590979275</v>
      </c>
      <c r="M691" s="33">
        <f t="shared" si="43"/>
        <v>0.9971044288563673</v>
      </c>
    </row>
    <row r="692" spans="1:13" ht="27.6">
      <c r="A692" t="s">
        <v>164</v>
      </c>
      <c r="B692" t="s">
        <v>204</v>
      </c>
      <c r="C692" s="14" t="s">
        <v>206</v>
      </c>
      <c r="D692" t="s">
        <v>456</v>
      </c>
      <c r="E692" t="s">
        <v>474</v>
      </c>
      <c r="F692" s="20">
        <v>2042</v>
      </c>
      <c r="G692" s="20">
        <v>40</v>
      </c>
      <c r="H692" s="11">
        <v>2034.82020926467</v>
      </c>
      <c r="I692" s="10">
        <v>4278582.6586123202</v>
      </c>
      <c r="J692" s="33">
        <f t="shared" si="40"/>
        <v>4.7558277392837061E-4</v>
      </c>
      <c r="K692" s="33">
        <f t="shared" si="41"/>
        <v>4.7546970236655994E-4</v>
      </c>
      <c r="L692" s="33">
        <f t="shared" si="42"/>
        <v>0.9971044288563673</v>
      </c>
      <c r="M692" s="33">
        <f t="shared" si="43"/>
        <v>0.99663033591035055</v>
      </c>
    </row>
    <row r="693" spans="1:13" ht="27.6">
      <c r="A693" t="s">
        <v>164</v>
      </c>
      <c r="B693" t="s">
        <v>204</v>
      </c>
      <c r="C693" s="14" t="s">
        <v>206</v>
      </c>
      <c r="D693" t="s">
        <v>456</v>
      </c>
      <c r="E693" t="s">
        <v>474</v>
      </c>
      <c r="F693" s="20">
        <v>2042</v>
      </c>
      <c r="G693" s="20">
        <v>41</v>
      </c>
      <c r="H693" s="11">
        <v>2650.83433705173</v>
      </c>
      <c r="I693" s="10">
        <v>4256398.6553707803</v>
      </c>
      <c r="J693" s="33">
        <f t="shared" si="40"/>
        <v>6.2278807782886411E-4</v>
      </c>
      <c r="K693" s="33">
        <f t="shared" si="41"/>
        <v>6.2259418558729962E-4</v>
      </c>
      <c r="L693" s="33">
        <f t="shared" si="42"/>
        <v>0.99663033591035055</v>
      </c>
      <c r="M693" s="33">
        <f t="shared" si="43"/>
        <v>0.9960098396580328</v>
      </c>
    </row>
    <row r="694" spans="1:13" ht="27.6">
      <c r="A694" t="s">
        <v>164</v>
      </c>
      <c r="B694" t="s">
        <v>204</v>
      </c>
      <c r="C694" s="14" t="s">
        <v>206</v>
      </c>
      <c r="D694" t="s">
        <v>456</v>
      </c>
      <c r="E694" t="s">
        <v>474</v>
      </c>
      <c r="F694" s="20">
        <v>2042</v>
      </c>
      <c r="G694" s="20">
        <v>42</v>
      </c>
      <c r="H694" s="11">
        <v>2945.2337212070001</v>
      </c>
      <c r="I694" s="10">
        <v>4253505.1391310599</v>
      </c>
      <c r="J694" s="33">
        <f t="shared" si="40"/>
        <v>6.9242509997499994E-4</v>
      </c>
      <c r="K694" s="33">
        <f t="shared" si="41"/>
        <v>6.9218542903670688E-4</v>
      </c>
      <c r="L694" s="33">
        <f t="shared" si="42"/>
        <v>0.9960098396580328</v>
      </c>
      <c r="M694" s="33">
        <f t="shared" si="43"/>
        <v>0.99532041615984435</v>
      </c>
    </row>
    <row r="695" spans="1:13" ht="27.6">
      <c r="A695" t="s">
        <v>164</v>
      </c>
      <c r="B695" t="s">
        <v>204</v>
      </c>
      <c r="C695" s="14" t="s">
        <v>206</v>
      </c>
      <c r="D695" t="s">
        <v>456</v>
      </c>
      <c r="E695" t="s">
        <v>474</v>
      </c>
      <c r="F695" s="20">
        <v>2042</v>
      </c>
      <c r="G695" s="20">
        <v>43</v>
      </c>
      <c r="H695" s="11">
        <v>3329.4378987434702</v>
      </c>
      <c r="I695" s="10">
        <v>4288199.9098426597</v>
      </c>
      <c r="J695" s="33">
        <f t="shared" si="40"/>
        <v>7.7641853662219586E-4</v>
      </c>
      <c r="K695" s="33">
        <f t="shared" si="41"/>
        <v>7.7611720174253218E-4</v>
      </c>
      <c r="L695" s="33">
        <f t="shared" si="42"/>
        <v>0.99532041615984435</v>
      </c>
      <c r="M695" s="33">
        <f t="shared" si="43"/>
        <v>0.99454793086361715</v>
      </c>
    </row>
    <row r="696" spans="1:13" ht="27.6">
      <c r="A696" t="s">
        <v>164</v>
      </c>
      <c r="B696" t="s">
        <v>204</v>
      </c>
      <c r="C696" s="14" t="s">
        <v>206</v>
      </c>
      <c r="D696" t="s">
        <v>456</v>
      </c>
      <c r="E696" t="s">
        <v>474</v>
      </c>
      <c r="F696" s="20">
        <v>2042</v>
      </c>
      <c r="G696" s="20">
        <v>44</v>
      </c>
      <c r="H696" s="11">
        <v>3527.14157476841</v>
      </c>
      <c r="I696" s="10">
        <v>4324829.22599247</v>
      </c>
      <c r="J696" s="33">
        <f t="shared" si="40"/>
        <v>8.1555626603013319E-4</v>
      </c>
      <c r="K696" s="33">
        <f t="shared" si="41"/>
        <v>8.1522379040899207E-4</v>
      </c>
      <c r="L696" s="33">
        <f t="shared" si="42"/>
        <v>0.99454793086361715</v>
      </c>
      <c r="M696" s="33">
        <f t="shared" si="43"/>
        <v>0.99373715172967514</v>
      </c>
    </row>
    <row r="697" spans="1:13" ht="27.6">
      <c r="A697" t="s">
        <v>164</v>
      </c>
      <c r="B697" t="s">
        <v>204</v>
      </c>
      <c r="C697" s="14" t="s">
        <v>206</v>
      </c>
      <c r="D697" t="s">
        <v>456</v>
      </c>
      <c r="E697" t="s">
        <v>474</v>
      </c>
      <c r="F697" s="20">
        <v>2042</v>
      </c>
      <c r="G697" s="20">
        <v>45</v>
      </c>
      <c r="H697" s="11">
        <v>3797.0728859614801</v>
      </c>
      <c r="I697" s="10">
        <v>4315489.7438651202</v>
      </c>
      <c r="J697" s="33">
        <f t="shared" si="40"/>
        <v>8.7987067779720274E-4</v>
      </c>
      <c r="K697" s="33">
        <f t="shared" si="41"/>
        <v>8.7948370509605134E-4</v>
      </c>
      <c r="L697" s="33">
        <f t="shared" si="42"/>
        <v>0.99373715172967514</v>
      </c>
      <c r="M697" s="33">
        <f t="shared" si="43"/>
        <v>0.99286317609758035</v>
      </c>
    </row>
    <row r="698" spans="1:13" ht="27.6">
      <c r="A698" t="s">
        <v>164</v>
      </c>
      <c r="B698" t="s">
        <v>204</v>
      </c>
      <c r="C698" s="14" t="s">
        <v>206</v>
      </c>
      <c r="D698" t="s">
        <v>456</v>
      </c>
      <c r="E698" t="s">
        <v>474</v>
      </c>
      <c r="F698" s="20">
        <v>2042</v>
      </c>
      <c r="G698" s="20">
        <v>46</v>
      </c>
      <c r="H698" s="11">
        <v>4626.8081878109397</v>
      </c>
      <c r="I698" s="10">
        <v>4247802.4141401099</v>
      </c>
      <c r="J698" s="33">
        <f t="shared" si="40"/>
        <v>1.089223964939893E-3</v>
      </c>
      <c r="K698" s="33">
        <f t="shared" si="41"/>
        <v>1.0886309758358914E-3</v>
      </c>
      <c r="L698" s="33">
        <f t="shared" si="42"/>
        <v>0.99286317609758035</v>
      </c>
      <c r="M698" s="33">
        <f t="shared" si="43"/>
        <v>0.99178231448931375</v>
      </c>
    </row>
    <row r="699" spans="1:13" ht="27.6">
      <c r="A699" t="s">
        <v>164</v>
      </c>
      <c r="B699" t="s">
        <v>204</v>
      </c>
      <c r="C699" s="14" t="s">
        <v>206</v>
      </c>
      <c r="D699" t="s">
        <v>456</v>
      </c>
      <c r="E699" t="s">
        <v>474</v>
      </c>
      <c r="F699" s="20">
        <v>2042</v>
      </c>
      <c r="G699" s="20">
        <v>47</v>
      </c>
      <c r="H699" s="11">
        <v>4976.7683801947696</v>
      </c>
      <c r="I699" s="10">
        <v>4177904.35825112</v>
      </c>
      <c r="J699" s="33">
        <f t="shared" si="40"/>
        <v>1.1912116586311841E-3</v>
      </c>
      <c r="K699" s="33">
        <f t="shared" si="41"/>
        <v>1.1905024476580595E-3</v>
      </c>
      <c r="L699" s="33">
        <f t="shared" si="42"/>
        <v>0.99178231448931375</v>
      </c>
      <c r="M699" s="33">
        <f t="shared" si="43"/>
        <v>0.99060159521637026</v>
      </c>
    </row>
    <row r="700" spans="1:13" ht="27.6">
      <c r="A700" t="s">
        <v>164</v>
      </c>
      <c r="B700" t="s">
        <v>204</v>
      </c>
      <c r="C700" s="14" t="s">
        <v>206</v>
      </c>
      <c r="D700" t="s">
        <v>456</v>
      </c>
      <c r="E700" t="s">
        <v>474</v>
      </c>
      <c r="F700" s="20">
        <v>2042</v>
      </c>
      <c r="G700" s="20">
        <v>48</v>
      </c>
      <c r="H700" s="11">
        <v>5413.8150589261304</v>
      </c>
      <c r="I700" s="10">
        <v>4116488.06863285</v>
      </c>
      <c r="J700" s="33">
        <f t="shared" si="40"/>
        <v>1.3151538322626896E-3</v>
      </c>
      <c r="K700" s="33">
        <f t="shared" si="41"/>
        <v>1.3142893964582791E-3</v>
      </c>
      <c r="L700" s="33">
        <f t="shared" si="42"/>
        <v>0.99060159521637026</v>
      </c>
      <c r="M700" s="33">
        <f t="shared" si="43"/>
        <v>0.98929965804366271</v>
      </c>
    </row>
    <row r="701" spans="1:13" ht="27.6">
      <c r="A701" t="s">
        <v>164</v>
      </c>
      <c r="B701" t="s">
        <v>204</v>
      </c>
      <c r="C701" s="14" t="s">
        <v>206</v>
      </c>
      <c r="D701" t="s">
        <v>456</v>
      </c>
      <c r="E701" t="s">
        <v>474</v>
      </c>
      <c r="F701" s="20">
        <v>2042</v>
      </c>
      <c r="G701" s="20">
        <v>49</v>
      </c>
      <c r="H701" s="11">
        <v>5751.6938292452196</v>
      </c>
      <c r="I701" s="10">
        <v>4056650.4831067501</v>
      </c>
      <c r="J701" s="33">
        <f t="shared" si="40"/>
        <v>1.4178430834002576E-3</v>
      </c>
      <c r="K701" s="33">
        <f t="shared" si="41"/>
        <v>1.4168384187707161E-3</v>
      </c>
      <c r="L701" s="33">
        <f t="shared" si="42"/>
        <v>0.98929965804366271</v>
      </c>
      <c r="M701" s="33">
        <f t="shared" si="43"/>
        <v>0.98789798028046971</v>
      </c>
    </row>
    <row r="702" spans="1:13" ht="27.6">
      <c r="A702" t="s">
        <v>164</v>
      </c>
      <c r="B702" t="s">
        <v>204</v>
      </c>
      <c r="C702" s="14" t="s">
        <v>206</v>
      </c>
      <c r="D702" t="s">
        <v>456</v>
      </c>
      <c r="E702" t="s">
        <v>474</v>
      </c>
      <c r="F702" s="20">
        <v>2042</v>
      </c>
      <c r="G702" s="20">
        <v>50</v>
      </c>
      <c r="H702" s="11">
        <v>6197.4810831299301</v>
      </c>
      <c r="I702" s="10">
        <v>4029996.6976004601</v>
      </c>
      <c r="J702" s="33">
        <f t="shared" si="40"/>
        <v>1.5378377572418441E-3</v>
      </c>
      <c r="K702" s="33">
        <f t="shared" si="41"/>
        <v>1.5366558906753092E-3</v>
      </c>
      <c r="L702" s="33">
        <f t="shared" si="42"/>
        <v>0.98789798028046971</v>
      </c>
      <c r="M702" s="33">
        <f t="shared" si="43"/>
        <v>0.98637992102968552</v>
      </c>
    </row>
    <row r="703" spans="1:13" ht="27.6">
      <c r="A703" t="s">
        <v>164</v>
      </c>
      <c r="B703" t="s">
        <v>204</v>
      </c>
      <c r="C703" s="14" t="s">
        <v>206</v>
      </c>
      <c r="D703" t="s">
        <v>456</v>
      </c>
      <c r="E703" t="s">
        <v>474</v>
      </c>
      <c r="F703" s="20">
        <v>2042</v>
      </c>
      <c r="G703" s="20">
        <v>51</v>
      </c>
      <c r="H703" s="11">
        <v>6958.07176637873</v>
      </c>
      <c r="I703" s="10">
        <v>3996708.92981171</v>
      </c>
      <c r="J703" s="33">
        <f t="shared" si="40"/>
        <v>1.740950339034705E-3</v>
      </c>
      <c r="K703" s="33">
        <f t="shared" si="41"/>
        <v>1.7394357640539981E-3</v>
      </c>
      <c r="L703" s="33">
        <f t="shared" si="42"/>
        <v>0.98637992102968552</v>
      </c>
      <c r="M703" s="33">
        <f t="shared" si="43"/>
        <v>0.98466417651810179</v>
      </c>
    </row>
    <row r="704" spans="1:13" ht="27.6">
      <c r="A704" t="s">
        <v>164</v>
      </c>
      <c r="B704" t="s">
        <v>204</v>
      </c>
      <c r="C704" s="14" t="s">
        <v>206</v>
      </c>
      <c r="D704" t="s">
        <v>456</v>
      </c>
      <c r="E704" t="s">
        <v>474</v>
      </c>
      <c r="F704" s="20">
        <v>2042</v>
      </c>
      <c r="G704" s="20">
        <v>52</v>
      </c>
      <c r="H704" s="11">
        <v>7505.2999143241896</v>
      </c>
      <c r="I704" s="10">
        <v>3965968.6776791099</v>
      </c>
      <c r="J704" s="33">
        <f t="shared" si="40"/>
        <v>1.8924254133838247E-3</v>
      </c>
      <c r="K704" s="33">
        <f t="shared" si="41"/>
        <v>1.8906359054260413E-3</v>
      </c>
      <c r="L704" s="33">
        <f t="shared" si="42"/>
        <v>0.98466417651810179</v>
      </c>
      <c r="M704" s="33">
        <f t="shared" si="43"/>
        <v>0.98280253507118986</v>
      </c>
    </row>
    <row r="705" spans="1:13" ht="27.6">
      <c r="A705" t="s">
        <v>164</v>
      </c>
      <c r="B705" t="s">
        <v>204</v>
      </c>
      <c r="C705" s="14" t="s">
        <v>206</v>
      </c>
      <c r="D705" t="s">
        <v>456</v>
      </c>
      <c r="E705" t="s">
        <v>474</v>
      </c>
      <c r="F705" s="20">
        <v>2042</v>
      </c>
      <c r="G705" s="20">
        <v>53</v>
      </c>
      <c r="H705" s="11">
        <v>8149.3206071657096</v>
      </c>
      <c r="I705" s="10">
        <v>3955972.5030648499</v>
      </c>
      <c r="J705" s="33">
        <f t="shared" si="40"/>
        <v>2.0600043607108252E-3</v>
      </c>
      <c r="K705" s="33">
        <f t="shared" si="41"/>
        <v>2.0578840079562566E-3</v>
      </c>
      <c r="L705" s="33">
        <f t="shared" si="42"/>
        <v>0.98280253507118986</v>
      </c>
      <c r="M705" s="33">
        <f t="shared" si="43"/>
        <v>0.98078004145128794</v>
      </c>
    </row>
    <row r="706" spans="1:13" ht="27.6">
      <c r="A706" t="s">
        <v>164</v>
      </c>
      <c r="B706" t="s">
        <v>204</v>
      </c>
      <c r="C706" s="14" t="s">
        <v>206</v>
      </c>
      <c r="D706" t="s">
        <v>456</v>
      </c>
      <c r="E706" t="s">
        <v>474</v>
      </c>
      <c r="F706" s="20">
        <v>2042</v>
      </c>
      <c r="G706" s="20">
        <v>54</v>
      </c>
      <c r="H706" s="11">
        <v>8877.8064700921404</v>
      </c>
      <c r="I706" s="10">
        <v>3899980.0131887202</v>
      </c>
      <c r="J706" s="33">
        <f t="shared" ref="J706:J769" si="44">IF(I706&gt;0,H706/I706,0)</f>
        <v>2.2763722993629975E-3</v>
      </c>
      <c r="K706" s="33">
        <f t="shared" ref="K706:K769" si="45">1-EXP(-J706)</f>
        <v>2.2737833287999054E-3</v>
      </c>
      <c r="L706" s="33">
        <f t="shared" ref="L706:L769" si="46">IF(G706=30,1,M705)</f>
        <v>0.98078004145128794</v>
      </c>
      <c r="M706" s="33">
        <f t="shared" ref="M706:M769" si="47">L706*(1-K706)</f>
        <v>0.97854996014381634</v>
      </c>
    </row>
    <row r="707" spans="1:13" ht="27.6">
      <c r="A707" t="s">
        <v>164</v>
      </c>
      <c r="B707" t="s">
        <v>204</v>
      </c>
      <c r="C707" s="14" t="s">
        <v>206</v>
      </c>
      <c r="D707" t="s">
        <v>456</v>
      </c>
      <c r="E707" t="s">
        <v>474</v>
      </c>
      <c r="F707" s="20">
        <v>2042</v>
      </c>
      <c r="G707" s="20">
        <v>55</v>
      </c>
      <c r="H707" s="11">
        <v>9640.6530053135994</v>
      </c>
      <c r="I707" s="10">
        <v>3834642.7064864002</v>
      </c>
      <c r="J707" s="33">
        <f t="shared" si="44"/>
        <v>2.5140942046585403E-3</v>
      </c>
      <c r="K707" s="33">
        <f t="shared" si="45"/>
        <v>2.5109365166195996E-3</v>
      </c>
      <c r="L707" s="33">
        <f t="shared" si="46"/>
        <v>0.97854996014381634</v>
      </c>
      <c r="M707" s="33">
        <f t="shared" si="47"/>
        <v>0.97609288331555455</v>
      </c>
    </row>
    <row r="708" spans="1:13" ht="27.6">
      <c r="A708" t="s">
        <v>164</v>
      </c>
      <c r="B708" t="s">
        <v>204</v>
      </c>
      <c r="C708" s="14" t="s">
        <v>206</v>
      </c>
      <c r="D708" t="s">
        <v>456</v>
      </c>
      <c r="E708" t="s">
        <v>474</v>
      </c>
      <c r="F708" s="20">
        <v>2042</v>
      </c>
      <c r="G708" s="20">
        <v>56</v>
      </c>
      <c r="H708" s="11">
        <v>10528.651253734501</v>
      </c>
      <c r="I708" s="10">
        <v>3826399.8075915198</v>
      </c>
      <c r="J708" s="33">
        <f t="shared" si="44"/>
        <v>2.751581586651195E-3</v>
      </c>
      <c r="K708" s="33">
        <f t="shared" si="45"/>
        <v>2.7477994557797425E-3</v>
      </c>
      <c r="L708" s="33">
        <f t="shared" si="46"/>
        <v>0.97609288331555455</v>
      </c>
      <c r="M708" s="33">
        <f t="shared" si="47"/>
        <v>0.97341077582198954</v>
      </c>
    </row>
    <row r="709" spans="1:13" ht="27.6">
      <c r="A709" t="s">
        <v>164</v>
      </c>
      <c r="B709" t="s">
        <v>204</v>
      </c>
      <c r="C709" s="14" t="s">
        <v>206</v>
      </c>
      <c r="D709" t="s">
        <v>456</v>
      </c>
      <c r="E709" t="s">
        <v>474</v>
      </c>
      <c r="F709" s="20">
        <v>2042</v>
      </c>
      <c r="G709" s="20">
        <v>57</v>
      </c>
      <c r="H709" s="11">
        <v>11766.5263342119</v>
      </c>
      <c r="I709" s="10">
        <v>3869552.6867919099</v>
      </c>
      <c r="J709" s="33">
        <f t="shared" si="44"/>
        <v>3.0407975511937148E-3</v>
      </c>
      <c r="K709" s="33">
        <f t="shared" si="45"/>
        <v>3.0361790088567764E-3</v>
      </c>
      <c r="L709" s="33">
        <f t="shared" si="46"/>
        <v>0.97341077582198954</v>
      </c>
      <c r="M709" s="33">
        <f t="shared" si="47"/>
        <v>0.97045532645744381</v>
      </c>
    </row>
    <row r="710" spans="1:13" ht="27.6">
      <c r="A710" t="s">
        <v>164</v>
      </c>
      <c r="B710" t="s">
        <v>204</v>
      </c>
      <c r="C710" s="14" t="s">
        <v>206</v>
      </c>
      <c r="D710" t="s">
        <v>456</v>
      </c>
      <c r="E710" t="s">
        <v>474</v>
      </c>
      <c r="F710" s="20">
        <v>2042</v>
      </c>
      <c r="G710" s="20">
        <v>58</v>
      </c>
      <c r="H710" s="11">
        <v>13004.640804041301</v>
      </c>
      <c r="I710" s="10">
        <v>3870824.67544863</v>
      </c>
      <c r="J710" s="33">
        <f t="shared" si="44"/>
        <v>3.3596563767213398E-3</v>
      </c>
      <c r="K710" s="33">
        <f t="shared" si="45"/>
        <v>3.3540190461681663E-3</v>
      </c>
      <c r="L710" s="33">
        <f t="shared" si="46"/>
        <v>0.97045532645744381</v>
      </c>
      <c r="M710" s="33">
        <f t="shared" si="47"/>
        <v>0.96720040080905023</v>
      </c>
    </row>
    <row r="711" spans="1:13" ht="27.6">
      <c r="A711" t="s">
        <v>164</v>
      </c>
      <c r="B711" t="s">
        <v>204</v>
      </c>
      <c r="C711" s="14" t="s">
        <v>206</v>
      </c>
      <c r="D711" t="s">
        <v>456</v>
      </c>
      <c r="E711" t="s">
        <v>474</v>
      </c>
      <c r="F711" s="20">
        <v>2042</v>
      </c>
      <c r="G711" s="20">
        <v>59</v>
      </c>
      <c r="H711" s="11">
        <v>13447.6276583416</v>
      </c>
      <c r="I711" s="10">
        <v>3816355.4261429398</v>
      </c>
      <c r="J711" s="33">
        <f t="shared" si="44"/>
        <v>3.5236832414041316E-3</v>
      </c>
      <c r="K711" s="33">
        <f t="shared" si="45"/>
        <v>3.5174823550692125E-3</v>
      </c>
      <c r="L711" s="33">
        <f t="shared" si="46"/>
        <v>0.96720040080905023</v>
      </c>
      <c r="M711" s="33">
        <f t="shared" si="47"/>
        <v>0.96379829046538856</v>
      </c>
    </row>
    <row r="712" spans="1:13" ht="27.6">
      <c r="A712" t="s">
        <v>164</v>
      </c>
      <c r="B712" t="s">
        <v>204</v>
      </c>
      <c r="C712" s="14" t="s">
        <v>206</v>
      </c>
      <c r="D712" t="s">
        <v>456</v>
      </c>
      <c r="E712" t="s">
        <v>474</v>
      </c>
      <c r="F712" s="20">
        <v>2042</v>
      </c>
      <c r="G712" s="20">
        <v>60</v>
      </c>
      <c r="H712" s="11">
        <v>14011.1266955187</v>
      </c>
      <c r="I712" s="10">
        <v>3738108.0545775699</v>
      </c>
      <c r="J712" s="33">
        <f t="shared" si="44"/>
        <v>3.7481866470823692E-3</v>
      </c>
      <c r="K712" s="33">
        <f t="shared" si="45"/>
        <v>3.7411709636125945E-3</v>
      </c>
      <c r="L712" s="33">
        <f t="shared" si="46"/>
        <v>0.96379829046538856</v>
      </c>
      <c r="M712" s="33">
        <f t="shared" si="47"/>
        <v>0.96019255628631994</v>
      </c>
    </row>
    <row r="713" spans="1:13" ht="27.6">
      <c r="A713" t="s">
        <v>164</v>
      </c>
      <c r="B713" t="s">
        <v>204</v>
      </c>
      <c r="C713" s="14" t="s">
        <v>206</v>
      </c>
      <c r="D713" t="s">
        <v>456</v>
      </c>
      <c r="E713" t="s">
        <v>474</v>
      </c>
      <c r="F713" s="20">
        <v>2042</v>
      </c>
      <c r="G713" s="20">
        <v>61</v>
      </c>
      <c r="H713" s="11">
        <v>14596.039363043101</v>
      </c>
      <c r="I713" s="10">
        <v>3652843.3066428802</v>
      </c>
      <c r="J713" s="33">
        <f t="shared" si="44"/>
        <v>3.9958022115264202E-3</v>
      </c>
      <c r="K713" s="33">
        <f t="shared" si="45"/>
        <v>3.987829616375671E-3</v>
      </c>
      <c r="L713" s="33">
        <f t="shared" si="46"/>
        <v>0.96019255628631994</v>
      </c>
      <c r="M713" s="33">
        <f t="shared" si="47"/>
        <v>0.95636347197293792</v>
      </c>
    </row>
    <row r="714" spans="1:13" ht="27.6">
      <c r="A714" t="s">
        <v>164</v>
      </c>
      <c r="B714" t="s">
        <v>204</v>
      </c>
      <c r="C714" s="14" t="s">
        <v>206</v>
      </c>
      <c r="D714" t="s">
        <v>456</v>
      </c>
      <c r="E714" t="s">
        <v>474</v>
      </c>
      <c r="F714" s="20">
        <v>2042</v>
      </c>
      <c r="G714" s="20">
        <v>62</v>
      </c>
      <c r="H714" s="11">
        <v>15373.3560747637</v>
      </c>
      <c r="I714" s="10">
        <v>3571266.8639400299</v>
      </c>
      <c r="J714" s="33">
        <f t="shared" si="44"/>
        <v>4.3047346111242208E-3</v>
      </c>
      <c r="K714" s="33">
        <f t="shared" si="45"/>
        <v>4.295482521778915E-3</v>
      </c>
      <c r="L714" s="33">
        <f t="shared" si="46"/>
        <v>0.95636347197293792</v>
      </c>
      <c r="M714" s="33">
        <f t="shared" si="47"/>
        <v>0.95225542939461039</v>
      </c>
    </row>
    <row r="715" spans="1:13" ht="27.6">
      <c r="A715" t="s">
        <v>164</v>
      </c>
      <c r="B715" t="s">
        <v>204</v>
      </c>
      <c r="C715" s="14" t="s">
        <v>206</v>
      </c>
      <c r="D715" t="s">
        <v>456</v>
      </c>
      <c r="E715" t="s">
        <v>474</v>
      </c>
      <c r="F715" s="20">
        <v>2042</v>
      </c>
      <c r="G715" s="20">
        <v>63</v>
      </c>
      <c r="H715" s="11">
        <v>16156.3217233044</v>
      </c>
      <c r="I715" s="10">
        <v>3475677.4503890299</v>
      </c>
      <c r="J715" s="33">
        <f t="shared" si="44"/>
        <v>4.6483950118835207E-3</v>
      </c>
      <c r="K715" s="33">
        <f t="shared" si="45"/>
        <v>4.6376079444462315E-3</v>
      </c>
      <c r="L715" s="33">
        <f t="shared" si="46"/>
        <v>0.95225542939461039</v>
      </c>
      <c r="M715" s="33">
        <f t="shared" si="47"/>
        <v>0.94783924205010783</v>
      </c>
    </row>
    <row r="716" spans="1:13" ht="27.6">
      <c r="A716" t="s">
        <v>164</v>
      </c>
      <c r="B716" t="s">
        <v>204</v>
      </c>
      <c r="C716" s="14" t="s">
        <v>206</v>
      </c>
      <c r="D716" t="s">
        <v>456</v>
      </c>
      <c r="E716" t="s">
        <v>474</v>
      </c>
      <c r="F716" s="20">
        <v>2042</v>
      </c>
      <c r="G716" s="20">
        <v>64</v>
      </c>
      <c r="H716" s="11">
        <v>17136.3602599242</v>
      </c>
      <c r="I716" s="10">
        <v>3357139.1752161402</v>
      </c>
      <c r="J716" s="33">
        <f t="shared" si="44"/>
        <v>5.1044533352779227E-3</v>
      </c>
      <c r="K716" s="33">
        <f t="shared" si="45"/>
        <v>5.0914477515600076E-3</v>
      </c>
      <c r="L716" s="33">
        <f t="shared" si="46"/>
        <v>0.94783924205010783</v>
      </c>
      <c r="M716" s="33">
        <f t="shared" si="47"/>
        <v>0.94301336807233149</v>
      </c>
    </row>
    <row r="717" spans="1:13" ht="27.6">
      <c r="A717" t="s">
        <v>164</v>
      </c>
      <c r="B717" t="s">
        <v>204</v>
      </c>
      <c r="C717" s="14" t="s">
        <v>206</v>
      </c>
      <c r="D717" t="s">
        <v>456</v>
      </c>
      <c r="E717" t="s">
        <v>474</v>
      </c>
      <c r="F717" s="20">
        <v>2042</v>
      </c>
      <c r="G717" s="20">
        <v>65</v>
      </c>
      <c r="H717" s="11">
        <v>18049.008018383702</v>
      </c>
      <c r="I717" s="10">
        <v>3241235.0907246498</v>
      </c>
      <c r="J717" s="33">
        <f t="shared" si="44"/>
        <v>5.5685587478779414E-3</v>
      </c>
      <c r="K717" s="33">
        <f t="shared" si="45"/>
        <v>5.5530830636909556E-3</v>
      </c>
      <c r="L717" s="33">
        <f t="shared" si="46"/>
        <v>0.94301336807233149</v>
      </c>
      <c r="M717" s="33">
        <f t="shared" si="47"/>
        <v>0.93777673650925486</v>
      </c>
    </row>
    <row r="718" spans="1:13" ht="27.6">
      <c r="A718" t="s">
        <v>164</v>
      </c>
      <c r="B718" t="s">
        <v>204</v>
      </c>
      <c r="C718" s="14" t="s">
        <v>206</v>
      </c>
      <c r="D718" t="s">
        <v>456</v>
      </c>
      <c r="E718" t="s">
        <v>474</v>
      </c>
      <c r="F718" s="20">
        <v>2042</v>
      </c>
      <c r="G718" s="20">
        <v>66</v>
      </c>
      <c r="H718" s="11">
        <v>18448.488391310901</v>
      </c>
      <c r="I718" s="10">
        <v>3136636.5516488599</v>
      </c>
      <c r="J718" s="33">
        <f t="shared" si="44"/>
        <v>5.8816149361050271E-3</v>
      </c>
      <c r="K718" s="33">
        <f t="shared" si="45"/>
        <v>5.8643521000101284E-3</v>
      </c>
      <c r="L718" s="33">
        <f t="shared" si="46"/>
        <v>0.93777673650925486</v>
      </c>
      <c r="M718" s="33">
        <f t="shared" si="47"/>
        <v>0.93227728353516615</v>
      </c>
    </row>
    <row r="719" spans="1:13" ht="27.6">
      <c r="A719" t="s">
        <v>164</v>
      </c>
      <c r="B719" t="s">
        <v>204</v>
      </c>
      <c r="C719" s="14" t="s">
        <v>206</v>
      </c>
      <c r="D719" t="s">
        <v>456</v>
      </c>
      <c r="E719" t="s">
        <v>474</v>
      </c>
      <c r="F719" s="20">
        <v>2042</v>
      </c>
      <c r="G719" s="20">
        <v>67</v>
      </c>
      <c r="H719" s="11">
        <v>19356.900946883001</v>
      </c>
      <c r="I719" s="10">
        <v>3019278.77579246</v>
      </c>
      <c r="J719" s="33">
        <f t="shared" si="44"/>
        <v>6.4111009232005944E-3</v>
      </c>
      <c r="K719" s="33">
        <f t="shared" si="45"/>
        <v>6.3905936637838057E-3</v>
      </c>
      <c r="L719" s="33">
        <f t="shared" si="46"/>
        <v>0.93227728353516615</v>
      </c>
      <c r="M719" s="33">
        <f t="shared" si="47"/>
        <v>0.92631947823411676</v>
      </c>
    </row>
    <row r="720" spans="1:13" ht="27.6">
      <c r="A720" t="s">
        <v>164</v>
      </c>
      <c r="B720" t="s">
        <v>204</v>
      </c>
      <c r="C720" s="14" t="s">
        <v>206</v>
      </c>
      <c r="D720" t="s">
        <v>456</v>
      </c>
      <c r="E720" t="s">
        <v>474</v>
      </c>
      <c r="F720" s="20">
        <v>2042</v>
      </c>
      <c r="G720" s="20">
        <v>68</v>
      </c>
      <c r="H720" s="11">
        <v>20289.386290095801</v>
      </c>
      <c r="I720" s="10">
        <v>2913004.30394396</v>
      </c>
      <c r="J720" s="33">
        <f t="shared" si="44"/>
        <v>6.9651068701222646E-3</v>
      </c>
      <c r="K720" s="33">
        <f t="shared" si="45"/>
        <v>6.9409067313800366E-3</v>
      </c>
      <c r="L720" s="33">
        <f t="shared" si="46"/>
        <v>0.92631947823411676</v>
      </c>
      <c r="M720" s="33">
        <f t="shared" si="47"/>
        <v>0.91988998113223308</v>
      </c>
    </row>
    <row r="721" spans="1:13" ht="27.6">
      <c r="A721" t="s">
        <v>164</v>
      </c>
      <c r="B721" t="s">
        <v>204</v>
      </c>
      <c r="C721" s="14" t="s">
        <v>206</v>
      </c>
      <c r="D721" t="s">
        <v>456</v>
      </c>
      <c r="E721" t="s">
        <v>474</v>
      </c>
      <c r="F721" s="20">
        <v>2042</v>
      </c>
      <c r="G721" s="20">
        <v>69</v>
      </c>
      <c r="H721" s="11">
        <v>20595.7489060099</v>
      </c>
      <c r="I721" s="10">
        <v>2805439.7856674902</v>
      </c>
      <c r="J721" s="33">
        <f t="shared" si="44"/>
        <v>7.3413619537407437E-3</v>
      </c>
      <c r="K721" s="33">
        <f t="shared" si="45"/>
        <v>7.3144799797318916E-3</v>
      </c>
      <c r="L721" s="33">
        <f t="shared" si="46"/>
        <v>0.91988998113223308</v>
      </c>
      <c r="M721" s="33">
        <f t="shared" si="47"/>
        <v>0.91316146428168543</v>
      </c>
    </row>
    <row r="722" spans="1:13" ht="27.6">
      <c r="A722" t="s">
        <v>164</v>
      </c>
      <c r="B722" t="s">
        <v>204</v>
      </c>
      <c r="C722" s="14" t="s">
        <v>206</v>
      </c>
      <c r="D722" t="s">
        <v>456</v>
      </c>
      <c r="E722" t="s">
        <v>474</v>
      </c>
      <c r="F722" s="20">
        <v>2043</v>
      </c>
      <c r="G722" s="20">
        <v>30</v>
      </c>
      <c r="H722" s="11">
        <v>753.45678497102494</v>
      </c>
      <c r="I722" s="10">
        <v>4831770.57599351</v>
      </c>
      <c r="J722" s="33">
        <f t="shared" si="44"/>
        <v>1.5593802998729902E-4</v>
      </c>
      <c r="K722" s="33">
        <f t="shared" si="45"/>
        <v>1.5592587228463461E-4</v>
      </c>
      <c r="L722" s="33">
        <f t="shared" si="46"/>
        <v>1</v>
      </c>
      <c r="M722" s="33">
        <f t="shared" si="47"/>
        <v>0.99984407412771537</v>
      </c>
    </row>
    <row r="723" spans="1:13" ht="27.6">
      <c r="A723" t="s">
        <v>164</v>
      </c>
      <c r="B723" t="s">
        <v>204</v>
      </c>
      <c r="C723" s="14" t="s">
        <v>206</v>
      </c>
      <c r="D723" t="s">
        <v>456</v>
      </c>
      <c r="E723" t="s">
        <v>474</v>
      </c>
      <c r="F723" s="20">
        <v>2043</v>
      </c>
      <c r="G723" s="20">
        <v>31</v>
      </c>
      <c r="H723" s="11">
        <v>1084.84832267004</v>
      </c>
      <c r="I723" s="10">
        <v>4875449.4504581401</v>
      </c>
      <c r="J723" s="33">
        <f t="shared" si="44"/>
        <v>2.2251247473565708E-4</v>
      </c>
      <c r="K723" s="33">
        <f t="shared" si="45"/>
        <v>2.224877206710163E-4</v>
      </c>
      <c r="L723" s="33">
        <f t="shared" si="46"/>
        <v>0.99984407412771537</v>
      </c>
      <c r="M723" s="33">
        <f t="shared" si="47"/>
        <v>0.99962162109863628</v>
      </c>
    </row>
    <row r="724" spans="1:13" ht="27.6">
      <c r="A724" t="s">
        <v>164</v>
      </c>
      <c r="B724" t="s">
        <v>204</v>
      </c>
      <c r="C724" s="14" t="s">
        <v>206</v>
      </c>
      <c r="D724" t="s">
        <v>456</v>
      </c>
      <c r="E724" t="s">
        <v>474</v>
      </c>
      <c r="F724" s="20">
        <v>2043</v>
      </c>
      <c r="G724" s="20">
        <v>32</v>
      </c>
      <c r="H724" s="11">
        <v>1095.4956704400799</v>
      </c>
      <c r="I724" s="10">
        <v>4795962.4735838203</v>
      </c>
      <c r="J724" s="33">
        <f t="shared" si="44"/>
        <v>2.2842040080048046E-4</v>
      </c>
      <c r="K724" s="33">
        <f t="shared" si="45"/>
        <v>2.2839431484700246E-4</v>
      </c>
      <c r="L724" s="33">
        <f t="shared" si="46"/>
        <v>0.99962162109863628</v>
      </c>
      <c r="M724" s="33">
        <f t="shared" si="47"/>
        <v>0.99939331320337921</v>
      </c>
    </row>
    <row r="725" spans="1:13" ht="27.6">
      <c r="A725" t="s">
        <v>164</v>
      </c>
      <c r="B725" t="s">
        <v>204</v>
      </c>
      <c r="C725" s="14" t="s">
        <v>206</v>
      </c>
      <c r="D725" t="s">
        <v>456</v>
      </c>
      <c r="E725" t="s">
        <v>474</v>
      </c>
      <c r="F725" s="20">
        <v>2043</v>
      </c>
      <c r="G725" s="20">
        <v>33</v>
      </c>
      <c r="H725" s="11">
        <v>1117.7528620032899</v>
      </c>
      <c r="I725" s="10">
        <v>4694972.6056036204</v>
      </c>
      <c r="J725" s="33">
        <f t="shared" si="44"/>
        <v>2.3807441616788375E-4</v>
      </c>
      <c r="K725" s="33">
        <f t="shared" si="45"/>
        <v>2.3804607870292482E-4</v>
      </c>
      <c r="L725" s="33">
        <f t="shared" si="46"/>
        <v>0.99939331320337921</v>
      </c>
      <c r="M725" s="33">
        <f t="shared" si="47"/>
        <v>0.99915541154408927</v>
      </c>
    </row>
    <row r="726" spans="1:13" ht="27.6">
      <c r="A726" t="s">
        <v>164</v>
      </c>
      <c r="B726" t="s">
        <v>204</v>
      </c>
      <c r="C726" s="14" t="s">
        <v>206</v>
      </c>
      <c r="D726" t="s">
        <v>456</v>
      </c>
      <c r="E726" t="s">
        <v>474</v>
      </c>
      <c r="F726" s="20">
        <v>2043</v>
      </c>
      <c r="G726" s="20">
        <v>34</v>
      </c>
      <c r="H726" s="11">
        <v>1155.65935831654</v>
      </c>
      <c r="I726" s="10">
        <v>4638303.4258606602</v>
      </c>
      <c r="J726" s="33">
        <f t="shared" si="44"/>
        <v>2.4915561838262048E-4</v>
      </c>
      <c r="K726" s="33">
        <f t="shared" si="45"/>
        <v>2.4912458169923379E-4</v>
      </c>
      <c r="L726" s="33">
        <f t="shared" si="46"/>
        <v>0.99915541154408927</v>
      </c>
      <c r="M726" s="33">
        <f t="shared" si="47"/>
        <v>0.99890649737013582</v>
      </c>
    </row>
    <row r="727" spans="1:13" ht="27.6">
      <c r="A727" t="s">
        <v>164</v>
      </c>
      <c r="B727" t="s">
        <v>204</v>
      </c>
      <c r="C727" s="14" t="s">
        <v>206</v>
      </c>
      <c r="D727" t="s">
        <v>456</v>
      </c>
      <c r="E727" t="s">
        <v>474</v>
      </c>
      <c r="F727" s="20">
        <v>2043</v>
      </c>
      <c r="G727" s="20">
        <v>35</v>
      </c>
      <c r="H727" s="11">
        <v>1227.57740000033</v>
      </c>
      <c r="I727" s="10">
        <v>4630204.2226231499</v>
      </c>
      <c r="J727" s="33">
        <f t="shared" si="44"/>
        <v>2.651238133303914E-4</v>
      </c>
      <c r="K727" s="33">
        <f t="shared" si="45"/>
        <v>2.6508867111796341E-4</v>
      </c>
      <c r="L727" s="33">
        <f t="shared" si="46"/>
        <v>0.99890649737013582</v>
      </c>
      <c r="M727" s="33">
        <f t="shared" si="47"/>
        <v>0.99864169857417684</v>
      </c>
    </row>
    <row r="728" spans="1:13" ht="27.6">
      <c r="A728" t="s">
        <v>164</v>
      </c>
      <c r="B728" t="s">
        <v>204</v>
      </c>
      <c r="C728" s="14" t="s">
        <v>206</v>
      </c>
      <c r="D728" t="s">
        <v>456</v>
      </c>
      <c r="E728" t="s">
        <v>474</v>
      </c>
      <c r="F728" s="20">
        <v>2043</v>
      </c>
      <c r="G728" s="20">
        <v>36</v>
      </c>
      <c r="H728" s="11">
        <v>1541.8808245662301</v>
      </c>
      <c r="I728" s="10">
        <v>4602012.1132995002</v>
      </c>
      <c r="J728" s="33">
        <f t="shared" si="44"/>
        <v>3.3504492961031109E-4</v>
      </c>
      <c r="K728" s="33">
        <f t="shared" si="45"/>
        <v>3.349888083257202E-4</v>
      </c>
      <c r="L728" s="33">
        <f t="shared" si="46"/>
        <v>0.99864169857417684</v>
      </c>
      <c r="M728" s="33">
        <f t="shared" si="47"/>
        <v>0.99830716478162707</v>
      </c>
    </row>
    <row r="729" spans="1:13" ht="27.6">
      <c r="A729" t="s">
        <v>164</v>
      </c>
      <c r="B729" t="s">
        <v>204</v>
      </c>
      <c r="C729" s="14" t="s">
        <v>206</v>
      </c>
      <c r="D729" t="s">
        <v>456</v>
      </c>
      <c r="E729" t="s">
        <v>474</v>
      </c>
      <c r="F729" s="20">
        <v>2043</v>
      </c>
      <c r="G729" s="20">
        <v>37</v>
      </c>
      <c r="H729" s="11">
        <v>1639.3849468875201</v>
      </c>
      <c r="I729" s="10">
        <v>4530330.8873542203</v>
      </c>
      <c r="J729" s="33">
        <f t="shared" si="44"/>
        <v>3.6186869958298892E-4</v>
      </c>
      <c r="K729" s="33">
        <f t="shared" si="45"/>
        <v>3.6180323300216699E-4</v>
      </c>
      <c r="L729" s="33">
        <f t="shared" si="46"/>
        <v>0.99830716478162707</v>
      </c>
      <c r="M729" s="33">
        <f t="shared" si="47"/>
        <v>0.9979459740218799</v>
      </c>
    </row>
    <row r="730" spans="1:13" ht="27.6">
      <c r="A730" t="s">
        <v>164</v>
      </c>
      <c r="B730" t="s">
        <v>204</v>
      </c>
      <c r="C730" s="14" t="s">
        <v>206</v>
      </c>
      <c r="D730" t="s">
        <v>456</v>
      </c>
      <c r="E730" t="s">
        <v>474</v>
      </c>
      <c r="F730" s="20">
        <v>2043</v>
      </c>
      <c r="G730" s="20">
        <v>38</v>
      </c>
      <c r="H730" s="11">
        <v>1747.01771209295</v>
      </c>
      <c r="I730" s="10">
        <v>4435837.4086259399</v>
      </c>
      <c r="J730" s="33">
        <f t="shared" si="44"/>
        <v>3.9384169237035048E-4</v>
      </c>
      <c r="K730" s="33">
        <f t="shared" si="45"/>
        <v>3.9376414691161266E-4</v>
      </c>
      <c r="L730" s="33">
        <f t="shared" si="46"/>
        <v>0.9979459740218799</v>
      </c>
      <c r="M730" s="33">
        <f t="shared" si="47"/>
        <v>0.99755301867675528</v>
      </c>
    </row>
    <row r="731" spans="1:13" ht="27.6">
      <c r="A731" t="s">
        <v>164</v>
      </c>
      <c r="B731" t="s">
        <v>204</v>
      </c>
      <c r="C731" s="14" t="s">
        <v>206</v>
      </c>
      <c r="D731" t="s">
        <v>456</v>
      </c>
      <c r="E731" t="s">
        <v>474</v>
      </c>
      <c r="F731" s="20">
        <v>2043</v>
      </c>
      <c r="G731" s="20">
        <v>39</v>
      </c>
      <c r="H731" s="11">
        <v>1817.9580222634099</v>
      </c>
      <c r="I731" s="10">
        <v>4337594.7448746897</v>
      </c>
      <c r="J731" s="33">
        <f t="shared" si="44"/>
        <v>4.1911661397402616E-4</v>
      </c>
      <c r="K731" s="33">
        <f t="shared" si="45"/>
        <v>4.1902879687494288E-4</v>
      </c>
      <c r="L731" s="33">
        <f t="shared" si="46"/>
        <v>0.99755301867675528</v>
      </c>
      <c r="M731" s="33">
        <f t="shared" si="47"/>
        <v>0.99713501523552017</v>
      </c>
    </row>
    <row r="732" spans="1:13" ht="27.6">
      <c r="A732" t="s">
        <v>164</v>
      </c>
      <c r="B732" t="s">
        <v>204</v>
      </c>
      <c r="C732" s="14" t="s">
        <v>206</v>
      </c>
      <c r="D732" t="s">
        <v>456</v>
      </c>
      <c r="E732" t="s">
        <v>474</v>
      </c>
      <c r="F732" s="20">
        <v>2043</v>
      </c>
      <c r="G732" s="20">
        <v>40</v>
      </c>
      <c r="H732" s="11">
        <v>1983.8323474097599</v>
      </c>
      <c r="I732" s="10">
        <v>4292843.0458125696</v>
      </c>
      <c r="J732" s="33">
        <f t="shared" si="44"/>
        <v>4.6212552526113865E-4</v>
      </c>
      <c r="K732" s="33">
        <f t="shared" si="45"/>
        <v>4.6201876170726131E-4</v>
      </c>
      <c r="L732" s="33">
        <f t="shared" si="46"/>
        <v>0.99713501523552017</v>
      </c>
      <c r="M732" s="33">
        <f t="shared" si="47"/>
        <v>0.99667432015052615</v>
      </c>
    </row>
    <row r="733" spans="1:13" ht="27.6">
      <c r="A733" t="s">
        <v>164</v>
      </c>
      <c r="B733" t="s">
        <v>204</v>
      </c>
      <c r="C733" s="14" t="s">
        <v>206</v>
      </c>
      <c r="D733" t="s">
        <v>456</v>
      </c>
      <c r="E733" t="s">
        <v>474</v>
      </c>
      <c r="F733" s="20">
        <v>2043</v>
      </c>
      <c r="G733" s="20">
        <v>41</v>
      </c>
      <c r="H733" s="11">
        <v>2587.8955201466902</v>
      </c>
      <c r="I733" s="10">
        <v>4270335.7404651996</v>
      </c>
      <c r="J733" s="33">
        <f t="shared" si="44"/>
        <v>6.0601687488505797E-4</v>
      </c>
      <c r="K733" s="33">
        <f t="shared" si="45"/>
        <v>6.0583328374708145E-4</v>
      </c>
      <c r="L733" s="33">
        <f t="shared" si="46"/>
        <v>0.99667432015052615</v>
      </c>
      <c r="M733" s="33">
        <f t="shared" si="47"/>
        <v>0.99607050167432298</v>
      </c>
    </row>
    <row r="734" spans="1:13" ht="27.6">
      <c r="A734" t="s">
        <v>164</v>
      </c>
      <c r="B734" t="s">
        <v>204</v>
      </c>
      <c r="C734" s="14" t="s">
        <v>206</v>
      </c>
      <c r="D734" t="s">
        <v>456</v>
      </c>
      <c r="E734" t="s">
        <v>474</v>
      </c>
      <c r="F734" s="20">
        <v>2043</v>
      </c>
      <c r="G734" s="20">
        <v>42</v>
      </c>
      <c r="H734" s="11">
        <v>2868.78949072041</v>
      </c>
      <c r="I734" s="10">
        <v>4247767.5161291203</v>
      </c>
      <c r="J734" s="33">
        <f t="shared" si="44"/>
        <v>6.7536405413605666E-4</v>
      </c>
      <c r="K734" s="33">
        <f t="shared" si="45"/>
        <v>6.7513604716540332E-4</v>
      </c>
      <c r="L734" s="33">
        <f t="shared" si="46"/>
        <v>0.99607050167432298</v>
      </c>
      <c r="M734" s="33">
        <f t="shared" si="47"/>
        <v>0.99539801857312449</v>
      </c>
    </row>
    <row r="735" spans="1:13" ht="27.6">
      <c r="A735" t="s">
        <v>164</v>
      </c>
      <c r="B735" t="s">
        <v>204</v>
      </c>
      <c r="C735" s="14" t="s">
        <v>206</v>
      </c>
      <c r="D735" t="s">
        <v>456</v>
      </c>
      <c r="E735" t="s">
        <v>474</v>
      </c>
      <c r="F735" s="20">
        <v>2043</v>
      </c>
      <c r="G735" s="20">
        <v>43</v>
      </c>
      <c r="H735" s="11">
        <v>3209.8373957223998</v>
      </c>
      <c r="I735" s="10">
        <v>4244100.3041562801</v>
      </c>
      <c r="J735" s="33">
        <f t="shared" si="44"/>
        <v>7.5630573400420841E-4</v>
      </c>
      <c r="K735" s="33">
        <f t="shared" si="45"/>
        <v>7.5601980690986892E-4</v>
      </c>
      <c r="L735" s="33">
        <f t="shared" si="46"/>
        <v>0.99539801857312449</v>
      </c>
      <c r="M735" s="33">
        <f t="shared" si="47"/>
        <v>0.99464547795532432</v>
      </c>
    </row>
    <row r="736" spans="1:13" ht="27.6">
      <c r="A736" t="s">
        <v>164</v>
      </c>
      <c r="B736" t="s">
        <v>204</v>
      </c>
      <c r="C736" s="14" t="s">
        <v>206</v>
      </c>
      <c r="D736" t="s">
        <v>456</v>
      </c>
      <c r="E736" t="s">
        <v>474</v>
      </c>
      <c r="F736" s="20">
        <v>2043</v>
      </c>
      <c r="G736" s="20">
        <v>44</v>
      </c>
      <c r="H736" s="11">
        <v>3423.39256604093</v>
      </c>
      <c r="I736" s="10">
        <v>4277814.3956974903</v>
      </c>
      <c r="J736" s="33">
        <f t="shared" si="44"/>
        <v>8.0026673655689349E-4</v>
      </c>
      <c r="K736" s="33">
        <f t="shared" si="45"/>
        <v>7.9994660853366373E-4</v>
      </c>
      <c r="L736" s="33">
        <f t="shared" si="46"/>
        <v>0.99464547795532432</v>
      </c>
      <c r="M736" s="33">
        <f t="shared" si="47"/>
        <v>0.99384981467854061</v>
      </c>
    </row>
    <row r="737" spans="1:13" ht="27.6">
      <c r="A737" t="s">
        <v>164</v>
      </c>
      <c r="B737" t="s">
        <v>204</v>
      </c>
      <c r="C737" s="14" t="s">
        <v>206</v>
      </c>
      <c r="D737" t="s">
        <v>456</v>
      </c>
      <c r="E737" t="s">
        <v>474</v>
      </c>
      <c r="F737" s="20">
        <v>2043</v>
      </c>
      <c r="G737" s="20">
        <v>45</v>
      </c>
      <c r="H737" s="11">
        <v>3727.7539052565899</v>
      </c>
      <c r="I737" s="10">
        <v>4313573.4574616496</v>
      </c>
      <c r="J737" s="33">
        <f t="shared" si="44"/>
        <v>8.6419159010919246E-4</v>
      </c>
      <c r="K737" s="33">
        <f t="shared" si="45"/>
        <v>8.6381828410064809E-4</v>
      </c>
      <c r="L737" s="33">
        <f t="shared" si="46"/>
        <v>0.99384981467854061</v>
      </c>
      <c r="M737" s="33">
        <f t="shared" si="47"/>
        <v>0.99299130903697119</v>
      </c>
    </row>
    <row r="738" spans="1:13" ht="27.6">
      <c r="A738" t="s">
        <v>164</v>
      </c>
      <c r="B738" t="s">
        <v>204</v>
      </c>
      <c r="C738" s="14" t="s">
        <v>206</v>
      </c>
      <c r="D738" t="s">
        <v>456</v>
      </c>
      <c r="E738" t="s">
        <v>474</v>
      </c>
      <c r="F738" s="20">
        <v>2043</v>
      </c>
      <c r="G738" s="20">
        <v>46</v>
      </c>
      <c r="H738" s="11">
        <v>4614.2101290726196</v>
      </c>
      <c r="I738" s="10">
        <v>4303293.9384370698</v>
      </c>
      <c r="J738" s="33">
        <f t="shared" si="44"/>
        <v>1.07225074444914E-3</v>
      </c>
      <c r="K738" s="33">
        <f t="shared" si="45"/>
        <v>1.0716760890295829E-3</v>
      </c>
      <c r="L738" s="33">
        <f t="shared" si="46"/>
        <v>0.99299130903697119</v>
      </c>
      <c r="M738" s="33">
        <f t="shared" si="47"/>
        <v>0.99192714399446213</v>
      </c>
    </row>
    <row r="739" spans="1:13" ht="27.6">
      <c r="A739" t="s">
        <v>164</v>
      </c>
      <c r="B739" t="s">
        <v>204</v>
      </c>
      <c r="C739" s="14" t="s">
        <v>206</v>
      </c>
      <c r="D739" t="s">
        <v>456</v>
      </c>
      <c r="E739" t="s">
        <v>474</v>
      </c>
      <c r="F739" s="20">
        <v>2043</v>
      </c>
      <c r="G739" s="20">
        <v>47</v>
      </c>
      <c r="H739" s="11">
        <v>4969.6259820976702</v>
      </c>
      <c r="I739" s="10">
        <v>4235054.8893924002</v>
      </c>
      <c r="J739" s="33">
        <f t="shared" si="44"/>
        <v>1.1734501941273914E-3</v>
      </c>
      <c r="K739" s="33">
        <f t="shared" si="45"/>
        <v>1.1727619706732861E-3</v>
      </c>
      <c r="L739" s="33">
        <f t="shared" si="46"/>
        <v>0.99192714399446213</v>
      </c>
      <c r="M739" s="33">
        <f t="shared" si="47"/>
        <v>0.9907638495623069</v>
      </c>
    </row>
    <row r="740" spans="1:13" ht="27.6">
      <c r="A740" t="s">
        <v>164</v>
      </c>
      <c r="B740" t="s">
        <v>204</v>
      </c>
      <c r="C740" s="14" t="s">
        <v>206</v>
      </c>
      <c r="D740" t="s">
        <v>456</v>
      </c>
      <c r="E740" t="s">
        <v>474</v>
      </c>
      <c r="F740" s="20">
        <v>2043</v>
      </c>
      <c r="G740" s="20">
        <v>48</v>
      </c>
      <c r="H740" s="11">
        <v>5386.2076454685703</v>
      </c>
      <c r="I740" s="10">
        <v>4164184.0345021901</v>
      </c>
      <c r="J740" s="33">
        <f t="shared" si="44"/>
        <v>1.2934605197179926E-3</v>
      </c>
      <c r="K740" s="33">
        <f t="shared" si="45"/>
        <v>1.2926243602119358E-3</v>
      </c>
      <c r="L740" s="33">
        <f t="shared" si="46"/>
        <v>0.9907638495623069</v>
      </c>
      <c r="M740" s="33">
        <f t="shared" si="47"/>
        <v>0.98948316407514536</v>
      </c>
    </row>
    <row r="741" spans="1:13" ht="27.6">
      <c r="A741" t="s">
        <v>164</v>
      </c>
      <c r="B741" t="s">
        <v>204</v>
      </c>
      <c r="C741" s="14" t="s">
        <v>206</v>
      </c>
      <c r="D741" t="s">
        <v>456</v>
      </c>
      <c r="E741" t="s">
        <v>474</v>
      </c>
      <c r="F741" s="20">
        <v>2043</v>
      </c>
      <c r="G741" s="20">
        <v>49</v>
      </c>
      <c r="H741" s="11">
        <v>5714.0672307530604</v>
      </c>
      <c r="I741" s="10">
        <v>4101624.0958177699</v>
      </c>
      <c r="J741" s="33">
        <f t="shared" si="44"/>
        <v>1.3931230891147293E-3</v>
      </c>
      <c r="K741" s="33">
        <f t="shared" si="45"/>
        <v>1.3921531436140722E-3</v>
      </c>
      <c r="L741" s="33">
        <f t="shared" si="46"/>
        <v>0.98948316407514536</v>
      </c>
      <c r="M741" s="33">
        <f t="shared" si="47"/>
        <v>0.98810565197772493</v>
      </c>
    </row>
    <row r="742" spans="1:13" ht="27.6">
      <c r="A742" t="s">
        <v>164</v>
      </c>
      <c r="B742" t="s">
        <v>204</v>
      </c>
      <c r="C742" s="14" t="s">
        <v>206</v>
      </c>
      <c r="D742" t="s">
        <v>456</v>
      </c>
      <c r="E742" t="s">
        <v>474</v>
      </c>
      <c r="F742" s="20">
        <v>2043</v>
      </c>
      <c r="G742" s="20">
        <v>50</v>
      </c>
      <c r="H742" s="11">
        <v>6112.70231291866</v>
      </c>
      <c r="I742" s="10">
        <v>4040706.3748020702</v>
      </c>
      <c r="J742" s="33">
        <f t="shared" si="44"/>
        <v>1.5127806244565555E-3</v>
      </c>
      <c r="K742" s="33">
        <f t="shared" si="45"/>
        <v>1.5116369486305459E-3</v>
      </c>
      <c r="L742" s="33">
        <f t="shared" si="46"/>
        <v>0.98810565197772493</v>
      </c>
      <c r="M742" s="33">
        <f t="shared" si="47"/>
        <v>0.9866119949650447</v>
      </c>
    </row>
    <row r="743" spans="1:13" ht="27.6">
      <c r="A743" t="s">
        <v>164</v>
      </c>
      <c r="B743" t="s">
        <v>204</v>
      </c>
      <c r="C743" s="14" t="s">
        <v>206</v>
      </c>
      <c r="D743" t="s">
        <v>456</v>
      </c>
      <c r="E743" t="s">
        <v>474</v>
      </c>
      <c r="F743" s="20">
        <v>2043</v>
      </c>
      <c r="G743" s="20">
        <v>51</v>
      </c>
      <c r="H743" s="11">
        <v>6854.5752699957702</v>
      </c>
      <c r="I743" s="10">
        <v>4012706.5140885501</v>
      </c>
      <c r="J743" s="33">
        <f t="shared" si="44"/>
        <v>1.708217445240379E-3</v>
      </c>
      <c r="K743" s="33">
        <f t="shared" si="45"/>
        <v>1.7067592722306291E-3</v>
      </c>
      <c r="L743" s="33">
        <f t="shared" si="46"/>
        <v>0.9866119949650447</v>
      </c>
      <c r="M743" s="33">
        <f t="shared" si="47"/>
        <v>0.98492808579454416</v>
      </c>
    </row>
    <row r="744" spans="1:13" ht="27.6">
      <c r="A744" t="s">
        <v>164</v>
      </c>
      <c r="B744" t="s">
        <v>204</v>
      </c>
      <c r="C744" s="14" t="s">
        <v>206</v>
      </c>
      <c r="D744" t="s">
        <v>456</v>
      </c>
      <c r="E744" t="s">
        <v>474</v>
      </c>
      <c r="F744" s="20">
        <v>2043</v>
      </c>
      <c r="G744" s="20">
        <v>52</v>
      </c>
      <c r="H744" s="11">
        <v>7393.3528983061196</v>
      </c>
      <c r="I744" s="10">
        <v>3978175.2272791802</v>
      </c>
      <c r="J744" s="33">
        <f t="shared" si="44"/>
        <v>1.8584784419772037E-3</v>
      </c>
      <c r="K744" s="33">
        <f t="shared" si="45"/>
        <v>1.8567525402668483E-3</v>
      </c>
      <c r="L744" s="33">
        <f t="shared" si="46"/>
        <v>0.98492808579454416</v>
      </c>
      <c r="M744" s="33">
        <f t="shared" si="47"/>
        <v>0.98309931806926498</v>
      </c>
    </row>
    <row r="745" spans="1:13" ht="27.6">
      <c r="A745" t="s">
        <v>164</v>
      </c>
      <c r="B745" t="s">
        <v>204</v>
      </c>
      <c r="C745" s="14" t="s">
        <v>206</v>
      </c>
      <c r="D745" t="s">
        <v>456</v>
      </c>
      <c r="E745" t="s">
        <v>474</v>
      </c>
      <c r="F745" s="20">
        <v>2043</v>
      </c>
      <c r="G745" s="20">
        <v>53</v>
      </c>
      <c r="H745" s="11">
        <v>7974.2577403954001</v>
      </c>
      <c r="I745" s="10">
        <v>3945895.5742526399</v>
      </c>
      <c r="J745" s="33">
        <f t="shared" si="44"/>
        <v>2.0208993345967449E-3</v>
      </c>
      <c r="K745" s="33">
        <f t="shared" si="45"/>
        <v>2.0188586924120289E-3</v>
      </c>
      <c r="L745" s="33">
        <f t="shared" si="46"/>
        <v>0.98309931806926498</v>
      </c>
      <c r="M745" s="33">
        <f t="shared" si="47"/>
        <v>0.98111457946547653</v>
      </c>
    </row>
    <row r="746" spans="1:13" ht="27.6">
      <c r="A746" t="s">
        <v>164</v>
      </c>
      <c r="B746" t="s">
        <v>204</v>
      </c>
      <c r="C746" s="14" t="s">
        <v>206</v>
      </c>
      <c r="D746" t="s">
        <v>456</v>
      </c>
      <c r="E746" t="s">
        <v>474</v>
      </c>
      <c r="F746" s="20">
        <v>2043</v>
      </c>
      <c r="G746" s="20">
        <v>54</v>
      </c>
      <c r="H746" s="11">
        <v>8718.2571072992705</v>
      </c>
      <c r="I746" s="10">
        <v>3934117.9452078398</v>
      </c>
      <c r="J746" s="33">
        <f t="shared" si="44"/>
        <v>2.2160639891132404E-3</v>
      </c>
      <c r="K746" s="33">
        <f t="shared" si="45"/>
        <v>2.2136103321329648E-3</v>
      </c>
      <c r="L746" s="33">
        <f t="shared" si="46"/>
        <v>0.98111457946547653</v>
      </c>
      <c r="M746" s="33">
        <f t="shared" si="47"/>
        <v>0.97894277409536545</v>
      </c>
    </row>
    <row r="747" spans="1:13" ht="27.6">
      <c r="A747" t="s">
        <v>164</v>
      </c>
      <c r="B747" t="s">
        <v>204</v>
      </c>
      <c r="C747" s="14" t="s">
        <v>206</v>
      </c>
      <c r="D747" t="s">
        <v>456</v>
      </c>
      <c r="E747" t="s">
        <v>474</v>
      </c>
      <c r="F747" s="20">
        <v>2043</v>
      </c>
      <c r="G747" s="20">
        <v>55</v>
      </c>
      <c r="H747" s="11">
        <v>9498.3962615515102</v>
      </c>
      <c r="I747" s="10">
        <v>3876357.6122650001</v>
      </c>
      <c r="J747" s="33">
        <f t="shared" si="44"/>
        <v>2.4503405546222267E-3</v>
      </c>
      <c r="K747" s="33">
        <f t="shared" si="45"/>
        <v>2.4473409207471652E-3</v>
      </c>
      <c r="L747" s="33">
        <f t="shared" si="46"/>
        <v>0.97894277409536545</v>
      </c>
      <c r="M747" s="33">
        <f t="shared" si="47"/>
        <v>0.97654696738525215</v>
      </c>
    </row>
    <row r="748" spans="1:13" ht="27.6">
      <c r="A748" t="s">
        <v>164</v>
      </c>
      <c r="B748" t="s">
        <v>204</v>
      </c>
      <c r="C748" s="14" t="s">
        <v>206</v>
      </c>
      <c r="D748" t="s">
        <v>456</v>
      </c>
      <c r="E748" t="s">
        <v>474</v>
      </c>
      <c r="F748" s="20">
        <v>2043</v>
      </c>
      <c r="G748" s="20">
        <v>56</v>
      </c>
      <c r="H748" s="11">
        <v>10207.8171809006</v>
      </c>
      <c r="I748" s="10">
        <v>3809195.4873068398</v>
      </c>
      <c r="J748" s="33">
        <f t="shared" si="44"/>
        <v>2.6797829659610576E-3</v>
      </c>
      <c r="K748" s="33">
        <f t="shared" si="45"/>
        <v>2.6761955528004089E-3</v>
      </c>
      <c r="L748" s="33">
        <f t="shared" si="46"/>
        <v>0.97654696738525215</v>
      </c>
      <c r="M748" s="33">
        <f t="shared" si="47"/>
        <v>0.97393353673403504</v>
      </c>
    </row>
    <row r="749" spans="1:13" ht="27.6">
      <c r="A749" t="s">
        <v>164</v>
      </c>
      <c r="B749" t="s">
        <v>204</v>
      </c>
      <c r="C749" s="14" t="s">
        <v>206</v>
      </c>
      <c r="D749" t="s">
        <v>456</v>
      </c>
      <c r="E749" t="s">
        <v>474</v>
      </c>
      <c r="F749" s="20">
        <v>2043</v>
      </c>
      <c r="G749" s="20">
        <v>57</v>
      </c>
      <c r="H749" s="11">
        <v>11256.7522490062</v>
      </c>
      <c r="I749" s="10">
        <v>3798580.5983362598</v>
      </c>
      <c r="J749" s="33">
        <f t="shared" si="44"/>
        <v>2.9634101363905626E-3</v>
      </c>
      <c r="K749" s="33">
        <f t="shared" si="45"/>
        <v>2.9590235707065426E-3</v>
      </c>
      <c r="L749" s="33">
        <f t="shared" si="46"/>
        <v>0.97393353673403504</v>
      </c>
      <c r="M749" s="33">
        <f t="shared" si="47"/>
        <v>0.97105164444253744</v>
      </c>
    </row>
    <row r="750" spans="1:13" ht="27.6">
      <c r="A750" t="s">
        <v>164</v>
      </c>
      <c r="B750" t="s">
        <v>204</v>
      </c>
      <c r="C750" s="14" t="s">
        <v>206</v>
      </c>
      <c r="D750" t="s">
        <v>456</v>
      </c>
      <c r="E750" t="s">
        <v>474</v>
      </c>
      <c r="F750" s="20">
        <v>2043</v>
      </c>
      <c r="G750" s="20">
        <v>58</v>
      </c>
      <c r="H750" s="11">
        <v>12560.097721636699</v>
      </c>
      <c r="I750" s="10">
        <v>3838703.93776921</v>
      </c>
      <c r="J750" s="33">
        <f t="shared" si="44"/>
        <v>3.2719631222552061E-3</v>
      </c>
      <c r="K750" s="33">
        <f t="shared" si="45"/>
        <v>3.2666160842785841E-3</v>
      </c>
      <c r="L750" s="33">
        <f t="shared" si="46"/>
        <v>0.97105164444253744</v>
      </c>
      <c r="M750" s="33">
        <f t="shared" si="47"/>
        <v>0.96787959152213632</v>
      </c>
    </row>
    <row r="751" spans="1:13" ht="27.6">
      <c r="A751" t="s">
        <v>164</v>
      </c>
      <c r="B751" t="s">
        <v>204</v>
      </c>
      <c r="C751" s="14" t="s">
        <v>206</v>
      </c>
      <c r="D751" t="s">
        <v>456</v>
      </c>
      <c r="E751" t="s">
        <v>474</v>
      </c>
      <c r="F751" s="20">
        <v>2043</v>
      </c>
      <c r="G751" s="20">
        <v>59</v>
      </c>
      <c r="H751" s="11">
        <v>13271.471024824101</v>
      </c>
      <c r="I751" s="10">
        <v>3836959.1807192601</v>
      </c>
      <c r="J751" s="33">
        <f t="shared" si="44"/>
        <v>3.4588512412415833E-3</v>
      </c>
      <c r="K751" s="33">
        <f t="shared" si="45"/>
        <v>3.452876306076158E-3</v>
      </c>
      <c r="L751" s="33">
        <f t="shared" si="46"/>
        <v>0.96787959152213632</v>
      </c>
      <c r="M751" s="33">
        <f t="shared" si="47"/>
        <v>0.96453762301343482</v>
      </c>
    </row>
    <row r="752" spans="1:13" ht="27.6">
      <c r="A752" t="s">
        <v>164</v>
      </c>
      <c r="B752" t="s">
        <v>204</v>
      </c>
      <c r="C752" s="14" t="s">
        <v>206</v>
      </c>
      <c r="D752" t="s">
        <v>456</v>
      </c>
      <c r="E752" t="s">
        <v>474</v>
      </c>
      <c r="F752" s="20">
        <v>2043</v>
      </c>
      <c r="G752" s="20">
        <v>60</v>
      </c>
      <c r="H752" s="11">
        <v>13916.5838422941</v>
      </c>
      <c r="I752" s="10">
        <v>3780409.16810781</v>
      </c>
      <c r="J752" s="33">
        <f t="shared" si="44"/>
        <v>3.681237459610675E-3</v>
      </c>
      <c r="K752" s="33">
        <f t="shared" si="45"/>
        <v>3.6744700117347096E-3</v>
      </c>
      <c r="L752" s="33">
        <f t="shared" si="46"/>
        <v>0.96453762301343482</v>
      </c>
      <c r="M752" s="33">
        <f t="shared" si="47"/>
        <v>0.96099345844248207</v>
      </c>
    </row>
    <row r="753" spans="1:13" ht="27.6">
      <c r="A753" t="s">
        <v>164</v>
      </c>
      <c r="B753" t="s">
        <v>204</v>
      </c>
      <c r="C753" s="14" t="s">
        <v>206</v>
      </c>
      <c r="D753" t="s">
        <v>456</v>
      </c>
      <c r="E753" t="s">
        <v>474</v>
      </c>
      <c r="F753" s="20">
        <v>2043</v>
      </c>
      <c r="G753" s="20">
        <v>61</v>
      </c>
      <c r="H753" s="11">
        <v>14556.956589596</v>
      </c>
      <c r="I753" s="10">
        <v>3699954.1392472498</v>
      </c>
      <c r="J753" s="33">
        <f t="shared" si="44"/>
        <v>3.9343613573971465E-3</v>
      </c>
      <c r="K753" s="33">
        <f t="shared" si="45"/>
        <v>3.926631897903432E-3</v>
      </c>
      <c r="L753" s="33">
        <f t="shared" si="46"/>
        <v>0.96099345844248207</v>
      </c>
      <c r="M753" s="33">
        <f t="shared" si="47"/>
        <v>0.9572199908748853</v>
      </c>
    </row>
    <row r="754" spans="1:13" ht="27.6">
      <c r="A754" t="s">
        <v>164</v>
      </c>
      <c r="B754" t="s">
        <v>204</v>
      </c>
      <c r="C754" s="14" t="s">
        <v>206</v>
      </c>
      <c r="D754" t="s">
        <v>456</v>
      </c>
      <c r="E754" t="s">
        <v>474</v>
      </c>
      <c r="F754" s="20">
        <v>2043</v>
      </c>
      <c r="G754" s="20">
        <v>62</v>
      </c>
      <c r="H754" s="11">
        <v>15322.037828782</v>
      </c>
      <c r="I754" s="10">
        <v>3612285.7852774002</v>
      </c>
      <c r="J754" s="33">
        <f t="shared" si="44"/>
        <v>4.2416460766282827E-3</v>
      </c>
      <c r="K754" s="33">
        <f t="shared" si="45"/>
        <v>4.2326630014053457E-3</v>
      </c>
      <c r="L754" s="33">
        <f t="shared" si="46"/>
        <v>0.9572199908748853</v>
      </c>
      <c r="M754" s="33">
        <f t="shared" si="47"/>
        <v>0.95316840123530355</v>
      </c>
    </row>
    <row r="755" spans="1:13" ht="27.6">
      <c r="A755" t="s">
        <v>164</v>
      </c>
      <c r="B755" t="s">
        <v>204</v>
      </c>
      <c r="C755" s="14" t="s">
        <v>206</v>
      </c>
      <c r="D755" t="s">
        <v>456</v>
      </c>
      <c r="E755" t="s">
        <v>474</v>
      </c>
      <c r="F755" s="20">
        <v>2043</v>
      </c>
      <c r="G755" s="20">
        <v>63</v>
      </c>
      <c r="H755" s="11">
        <v>16143.1542363356</v>
      </c>
      <c r="I755" s="10">
        <v>3528026.0198054402</v>
      </c>
      <c r="J755" s="33">
        <f t="shared" si="44"/>
        <v>4.5756902431308725E-3</v>
      </c>
      <c r="K755" s="33">
        <f t="shared" si="45"/>
        <v>4.565237721108506E-3</v>
      </c>
      <c r="L755" s="33">
        <f t="shared" si="46"/>
        <v>0.95316840123530355</v>
      </c>
      <c r="M755" s="33">
        <f t="shared" si="47"/>
        <v>0.94881696089541545</v>
      </c>
    </row>
    <row r="756" spans="1:13" ht="27.6">
      <c r="A756" t="s">
        <v>164</v>
      </c>
      <c r="B756" t="s">
        <v>204</v>
      </c>
      <c r="C756" s="14" t="s">
        <v>206</v>
      </c>
      <c r="D756" t="s">
        <v>456</v>
      </c>
      <c r="E756" t="s">
        <v>474</v>
      </c>
      <c r="F756" s="20">
        <v>2043</v>
      </c>
      <c r="G756" s="20">
        <v>64</v>
      </c>
      <c r="H756" s="11">
        <v>17235.337404049202</v>
      </c>
      <c r="I756" s="10">
        <v>3429722.5033248598</v>
      </c>
      <c r="J756" s="33">
        <f t="shared" si="44"/>
        <v>5.0252862694695651E-3</v>
      </c>
      <c r="K756" s="33">
        <f t="shared" si="45"/>
        <v>5.0126806428916204E-3</v>
      </c>
      <c r="L756" s="33">
        <f t="shared" si="46"/>
        <v>0.94881696089541545</v>
      </c>
      <c r="M756" s="33">
        <f t="shared" si="47"/>
        <v>0.94406084448188776</v>
      </c>
    </row>
    <row r="757" spans="1:13" ht="27.6">
      <c r="A757" t="s">
        <v>164</v>
      </c>
      <c r="B757" t="s">
        <v>204</v>
      </c>
      <c r="C757" s="14" t="s">
        <v>206</v>
      </c>
      <c r="D757" t="s">
        <v>456</v>
      </c>
      <c r="E757" t="s">
        <v>474</v>
      </c>
      <c r="F757" s="20">
        <v>2043</v>
      </c>
      <c r="G757" s="20">
        <v>65</v>
      </c>
      <c r="H757" s="11">
        <v>18154.897866245399</v>
      </c>
      <c r="I757" s="10">
        <v>3308398.37030194</v>
      </c>
      <c r="J757" s="33">
        <f t="shared" si="44"/>
        <v>5.4875186825184231E-3</v>
      </c>
      <c r="K757" s="33">
        <f t="shared" si="45"/>
        <v>5.472489754946519E-3</v>
      </c>
      <c r="L757" s="33">
        <f t="shared" si="46"/>
        <v>0.94406084448188776</v>
      </c>
      <c r="M757" s="33">
        <f t="shared" si="47"/>
        <v>0.93889448118241448</v>
      </c>
    </row>
    <row r="758" spans="1:13" ht="27.6">
      <c r="A758" t="s">
        <v>164</v>
      </c>
      <c r="B758" t="s">
        <v>204</v>
      </c>
      <c r="C758" s="14" t="s">
        <v>206</v>
      </c>
      <c r="D758" t="s">
        <v>456</v>
      </c>
      <c r="E758" t="s">
        <v>474</v>
      </c>
      <c r="F758" s="20">
        <v>2043</v>
      </c>
      <c r="G758" s="20">
        <v>66</v>
      </c>
      <c r="H758" s="11">
        <v>18421.8313086167</v>
      </c>
      <c r="I758" s="10">
        <v>3189697.4625935499</v>
      </c>
      <c r="J758" s="33">
        <f t="shared" si="44"/>
        <v>5.7754164853107632E-3</v>
      </c>
      <c r="K758" s="33">
        <f t="shared" si="45"/>
        <v>5.758770828139248E-3</v>
      </c>
      <c r="L758" s="33">
        <f t="shared" si="46"/>
        <v>0.93889448118241448</v>
      </c>
      <c r="M758" s="33">
        <f t="shared" si="47"/>
        <v>0.93348760303348022</v>
      </c>
    </row>
    <row r="759" spans="1:13" ht="27.6">
      <c r="A759" t="s">
        <v>164</v>
      </c>
      <c r="B759" t="s">
        <v>204</v>
      </c>
      <c r="C759" s="14" t="s">
        <v>206</v>
      </c>
      <c r="D759" t="s">
        <v>456</v>
      </c>
      <c r="E759" t="s">
        <v>474</v>
      </c>
      <c r="F759" s="20">
        <v>2043</v>
      </c>
      <c r="G759" s="20">
        <v>67</v>
      </c>
      <c r="H759" s="11">
        <v>19405.2966050717</v>
      </c>
      <c r="I759" s="10">
        <v>3081541.0377598</v>
      </c>
      <c r="J759" s="33">
        <f t="shared" si="44"/>
        <v>6.2972702187924926E-3</v>
      </c>
      <c r="K759" s="33">
        <f t="shared" si="45"/>
        <v>6.2774839675979743E-3</v>
      </c>
      <c r="L759" s="33">
        <f t="shared" si="46"/>
        <v>0.93348760303348022</v>
      </c>
      <c r="M759" s="33">
        <f t="shared" si="47"/>
        <v>0.92762764957148613</v>
      </c>
    </row>
    <row r="760" spans="1:13" ht="27.6">
      <c r="A760" t="s">
        <v>164</v>
      </c>
      <c r="B760" t="s">
        <v>204</v>
      </c>
      <c r="C760" s="14" t="s">
        <v>206</v>
      </c>
      <c r="D760" t="s">
        <v>456</v>
      </c>
      <c r="E760" t="s">
        <v>474</v>
      </c>
      <c r="F760" s="20">
        <v>2043</v>
      </c>
      <c r="G760" s="20">
        <v>68</v>
      </c>
      <c r="H760" s="11">
        <v>20219.697368381301</v>
      </c>
      <c r="I760" s="10">
        <v>2961264.1839961</v>
      </c>
      <c r="J760" s="33">
        <f t="shared" si="44"/>
        <v>6.8280626489378871E-3</v>
      </c>
      <c r="K760" s="33">
        <f t="shared" si="45"/>
        <v>6.8048043955466486E-3</v>
      </c>
      <c r="L760" s="33">
        <f t="shared" si="46"/>
        <v>0.92762764957148613</v>
      </c>
      <c r="M760" s="33">
        <f t="shared" si="47"/>
        <v>0.92131532486425149</v>
      </c>
    </row>
    <row r="761" spans="1:13" ht="27.6">
      <c r="A761" t="s">
        <v>164</v>
      </c>
      <c r="B761" t="s">
        <v>204</v>
      </c>
      <c r="C761" s="14" t="s">
        <v>206</v>
      </c>
      <c r="D761" t="s">
        <v>456</v>
      </c>
      <c r="E761" t="s">
        <v>474</v>
      </c>
      <c r="F761" s="20">
        <v>2043</v>
      </c>
      <c r="G761" s="20">
        <v>69</v>
      </c>
      <c r="H761" s="11">
        <v>20551.622706100799</v>
      </c>
      <c r="I761" s="10">
        <v>2851832.99739786</v>
      </c>
      <c r="J761" s="33">
        <f t="shared" si="44"/>
        <v>7.2064608007737542E-3</v>
      </c>
      <c r="K761" s="33">
        <f t="shared" si="45"/>
        <v>7.1805565255363968E-3</v>
      </c>
      <c r="L761" s="33">
        <f t="shared" si="46"/>
        <v>0.92131532486425149</v>
      </c>
      <c r="M761" s="33">
        <f t="shared" si="47"/>
        <v>0.91469976809622078</v>
      </c>
    </row>
    <row r="762" spans="1:13" ht="27.6">
      <c r="A762" t="s">
        <v>164</v>
      </c>
      <c r="B762" t="s">
        <v>204</v>
      </c>
      <c r="C762" s="14" t="s">
        <v>206</v>
      </c>
      <c r="D762" t="s">
        <v>456</v>
      </c>
      <c r="E762" t="s">
        <v>474</v>
      </c>
      <c r="F762" s="20">
        <v>2044</v>
      </c>
      <c r="G762" s="20">
        <v>30</v>
      </c>
      <c r="H762" s="11">
        <v>736.753940987173</v>
      </c>
      <c r="I762" s="10">
        <v>4734779.2019512895</v>
      </c>
      <c r="J762" s="33">
        <f t="shared" si="44"/>
        <v>1.5560470922985027E-4</v>
      </c>
      <c r="K762" s="33">
        <f t="shared" si="45"/>
        <v>1.5559260344499837E-4</v>
      </c>
      <c r="L762" s="33">
        <f t="shared" si="46"/>
        <v>1</v>
      </c>
      <c r="M762" s="33">
        <f t="shared" si="47"/>
        <v>0.999844407396555</v>
      </c>
    </row>
    <row r="763" spans="1:13" ht="27.6">
      <c r="A763" t="s">
        <v>164</v>
      </c>
      <c r="B763" t="s">
        <v>204</v>
      </c>
      <c r="C763" s="14" t="s">
        <v>206</v>
      </c>
      <c r="D763" t="s">
        <v>456</v>
      </c>
      <c r="E763" t="s">
        <v>474</v>
      </c>
      <c r="F763" s="20">
        <v>2044</v>
      </c>
      <c r="G763" s="20">
        <v>31</v>
      </c>
      <c r="H763" s="11">
        <v>1070.76173745861</v>
      </c>
      <c r="I763" s="10">
        <v>4826247.5102797002</v>
      </c>
      <c r="J763" s="33">
        <f t="shared" si="44"/>
        <v>2.2186216831563931E-4</v>
      </c>
      <c r="K763" s="33">
        <f t="shared" si="45"/>
        <v>2.2183755872473565E-4</v>
      </c>
      <c r="L763" s="33">
        <f t="shared" si="46"/>
        <v>0.999844407396555</v>
      </c>
      <c r="M763" s="33">
        <f t="shared" si="47"/>
        <v>0.99962260435411354</v>
      </c>
    </row>
    <row r="764" spans="1:13" ht="27.6">
      <c r="A764" t="s">
        <v>164</v>
      </c>
      <c r="B764" t="s">
        <v>204</v>
      </c>
      <c r="C764" s="14" t="s">
        <v>206</v>
      </c>
      <c r="D764" t="s">
        <v>456</v>
      </c>
      <c r="E764" t="s">
        <v>474</v>
      </c>
      <c r="F764" s="20">
        <v>2044</v>
      </c>
      <c r="G764" s="20">
        <v>32</v>
      </c>
      <c r="H764" s="11">
        <v>1108.5151871953601</v>
      </c>
      <c r="I764" s="10">
        <v>4869886.8092532903</v>
      </c>
      <c r="J764" s="33">
        <f t="shared" si="44"/>
        <v>2.2762647893356911E-4</v>
      </c>
      <c r="K764" s="33">
        <f t="shared" si="45"/>
        <v>2.2760057399218159E-4</v>
      </c>
      <c r="L764" s="33">
        <f t="shared" si="46"/>
        <v>0.99962260435411354</v>
      </c>
      <c r="M764" s="33">
        <f t="shared" si="47"/>
        <v>0.99939508967558699</v>
      </c>
    </row>
    <row r="765" spans="1:13" ht="27.6">
      <c r="A765" t="s">
        <v>164</v>
      </c>
      <c r="B765" t="s">
        <v>204</v>
      </c>
      <c r="C765" s="14" t="s">
        <v>206</v>
      </c>
      <c r="D765" t="s">
        <v>456</v>
      </c>
      <c r="E765" t="s">
        <v>474</v>
      </c>
      <c r="F765" s="20">
        <v>2044</v>
      </c>
      <c r="G765" s="20">
        <v>33</v>
      </c>
      <c r="H765" s="11">
        <v>1135.59759074116</v>
      </c>
      <c r="I765" s="10">
        <v>4790291.4858562602</v>
      </c>
      <c r="J765" s="33">
        <f t="shared" si="44"/>
        <v>2.3706231532968458E-4</v>
      </c>
      <c r="K765" s="33">
        <f t="shared" si="45"/>
        <v>2.3703421827925286E-4</v>
      </c>
      <c r="L765" s="33">
        <f t="shared" si="46"/>
        <v>0.99939508967558699</v>
      </c>
      <c r="M765" s="33">
        <f t="shared" si="47"/>
        <v>0.99915819884175361</v>
      </c>
    </row>
    <row r="766" spans="1:13" ht="27.6">
      <c r="A766" t="s">
        <v>164</v>
      </c>
      <c r="B766" t="s">
        <v>204</v>
      </c>
      <c r="C766" s="14" t="s">
        <v>206</v>
      </c>
      <c r="D766" t="s">
        <v>456</v>
      </c>
      <c r="E766" t="s">
        <v>474</v>
      </c>
      <c r="F766" s="20">
        <v>2044</v>
      </c>
      <c r="G766" s="20">
        <v>34</v>
      </c>
      <c r="H766" s="11">
        <v>1162.9818474173801</v>
      </c>
      <c r="I766" s="10">
        <v>4689179.5929343104</v>
      </c>
      <c r="J766" s="33">
        <f t="shared" si="44"/>
        <v>2.4801392746180364E-4</v>
      </c>
      <c r="K766" s="33">
        <f t="shared" si="45"/>
        <v>2.4798317455010377E-4</v>
      </c>
      <c r="L766" s="33">
        <f t="shared" si="46"/>
        <v>0.99915819884175361</v>
      </c>
      <c r="M766" s="33">
        <f t="shared" si="47"/>
        <v>0.99891042441972711</v>
      </c>
    </row>
    <row r="767" spans="1:13" ht="27.6">
      <c r="A767" t="s">
        <v>164</v>
      </c>
      <c r="B767" t="s">
        <v>204</v>
      </c>
      <c r="C767" s="14" t="s">
        <v>206</v>
      </c>
      <c r="D767" t="s">
        <v>456</v>
      </c>
      <c r="E767" t="s">
        <v>474</v>
      </c>
      <c r="F767" s="20">
        <v>2044</v>
      </c>
      <c r="G767" s="20">
        <v>35</v>
      </c>
      <c r="H767" s="11">
        <v>1221.97221118686</v>
      </c>
      <c r="I767" s="10">
        <v>4632299.5762888398</v>
      </c>
      <c r="J767" s="33">
        <f t="shared" si="44"/>
        <v>2.6379386545760523E-4</v>
      </c>
      <c r="K767" s="33">
        <f t="shared" si="45"/>
        <v>2.6375907491515971E-4</v>
      </c>
      <c r="L767" s="33">
        <f t="shared" si="46"/>
        <v>0.99891042441972711</v>
      </c>
      <c r="M767" s="33">
        <f t="shared" si="47"/>
        <v>0.99864695273025905</v>
      </c>
    </row>
    <row r="768" spans="1:13" ht="27.6">
      <c r="A768" t="s">
        <v>164</v>
      </c>
      <c r="B768" t="s">
        <v>204</v>
      </c>
      <c r="C768" s="14" t="s">
        <v>206</v>
      </c>
      <c r="D768" t="s">
        <v>456</v>
      </c>
      <c r="E768" t="s">
        <v>474</v>
      </c>
      <c r="F768" s="20">
        <v>2044</v>
      </c>
      <c r="G768" s="20">
        <v>36</v>
      </c>
      <c r="H768" s="11">
        <v>1536.88525965646</v>
      </c>
      <c r="I768" s="10">
        <v>4623866.73091261</v>
      </c>
      <c r="J768" s="33">
        <f t="shared" si="44"/>
        <v>3.3238095929142962E-4</v>
      </c>
      <c r="K768" s="33">
        <f t="shared" si="45"/>
        <v>3.3232572685992778E-4</v>
      </c>
      <c r="L768" s="33">
        <f t="shared" si="46"/>
        <v>0.99864695273025905</v>
      </c>
      <c r="M768" s="33">
        <f t="shared" si="47"/>
        <v>0.99831507665581654</v>
      </c>
    </row>
    <row r="769" spans="1:13" ht="27.6">
      <c r="A769" t="s">
        <v>164</v>
      </c>
      <c r="B769" t="s">
        <v>204</v>
      </c>
      <c r="C769" s="14" t="s">
        <v>206</v>
      </c>
      <c r="D769" t="s">
        <v>456</v>
      </c>
      <c r="E769" t="s">
        <v>474</v>
      </c>
      <c r="F769" s="20">
        <v>2044</v>
      </c>
      <c r="G769" s="20">
        <v>37</v>
      </c>
      <c r="H769" s="11">
        <v>1647.67492327424</v>
      </c>
      <c r="I769" s="10">
        <v>4595484.3193695303</v>
      </c>
      <c r="J769" s="33">
        <f t="shared" si="44"/>
        <v>3.5854217069775356E-4</v>
      </c>
      <c r="K769" s="33">
        <f t="shared" si="45"/>
        <v>3.5847790213494601E-4</v>
      </c>
      <c r="L769" s="33">
        <f t="shared" si="46"/>
        <v>0.99831507665581654</v>
      </c>
      <c r="M769" s="33">
        <f t="shared" si="47"/>
        <v>0.99795720276146727</v>
      </c>
    </row>
    <row r="770" spans="1:13" ht="27.6">
      <c r="A770" t="s">
        <v>164</v>
      </c>
      <c r="B770" t="s">
        <v>204</v>
      </c>
      <c r="C770" s="14" t="s">
        <v>206</v>
      </c>
      <c r="D770" t="s">
        <v>456</v>
      </c>
      <c r="E770" t="s">
        <v>474</v>
      </c>
      <c r="F770" s="20">
        <v>2044</v>
      </c>
      <c r="G770" s="20">
        <v>38</v>
      </c>
      <c r="H770" s="11">
        <v>1764.60453294441</v>
      </c>
      <c r="I770" s="10">
        <v>4523456.7814909099</v>
      </c>
      <c r="J770" s="33">
        <f t="shared" ref="J770:J833" si="48">IF(I770&gt;0,H770/I770,0)</f>
        <v>3.9010089367158822E-4</v>
      </c>
      <c r="K770" s="33">
        <f t="shared" ref="K770:K833" si="49">1-EXP(-J770)</f>
        <v>3.9002481421113178E-4</v>
      </c>
      <c r="L770" s="33">
        <f t="shared" ref="L770:L833" si="50">IF(G770=30,1,M769)</f>
        <v>0.99795720276146727</v>
      </c>
      <c r="M770" s="33">
        <f t="shared" ref="M770:M833" si="51">L770*(1-K770)</f>
        <v>0.9975679746888696</v>
      </c>
    </row>
    <row r="771" spans="1:13" ht="27.6">
      <c r="A771" t="s">
        <v>164</v>
      </c>
      <c r="B771" t="s">
        <v>204</v>
      </c>
      <c r="C771" s="14" t="s">
        <v>206</v>
      </c>
      <c r="D771" t="s">
        <v>456</v>
      </c>
      <c r="E771" t="s">
        <v>474</v>
      </c>
      <c r="F771" s="20">
        <v>2044</v>
      </c>
      <c r="G771" s="20">
        <v>39</v>
      </c>
      <c r="H771" s="11">
        <v>1824.47088265364</v>
      </c>
      <c r="I771" s="10">
        <v>4428602.8520456403</v>
      </c>
      <c r="J771" s="33">
        <f t="shared" si="48"/>
        <v>4.1197437286815834E-4</v>
      </c>
      <c r="K771" s="33">
        <f t="shared" si="49"/>
        <v>4.1188952307857907E-4</v>
      </c>
      <c r="L771" s="33">
        <f t="shared" si="50"/>
        <v>0.9975679746888696</v>
      </c>
      <c r="M771" s="33">
        <f t="shared" si="51"/>
        <v>0.99715708689153648</v>
      </c>
    </row>
    <row r="772" spans="1:13" ht="27.6">
      <c r="A772" t="s">
        <v>164</v>
      </c>
      <c r="B772" t="s">
        <v>204</v>
      </c>
      <c r="C772" s="14" t="s">
        <v>206</v>
      </c>
      <c r="D772" t="s">
        <v>456</v>
      </c>
      <c r="E772" t="s">
        <v>474</v>
      </c>
      <c r="F772" s="20">
        <v>2044</v>
      </c>
      <c r="G772" s="20">
        <v>40</v>
      </c>
      <c r="H772" s="11">
        <v>1944.83455621709</v>
      </c>
      <c r="I772" s="10">
        <v>4330016.4657386504</v>
      </c>
      <c r="J772" s="33">
        <f t="shared" si="48"/>
        <v>4.4915176919201944E-4</v>
      </c>
      <c r="K772" s="33">
        <f t="shared" si="49"/>
        <v>4.4905091563618438E-4</v>
      </c>
      <c r="L772" s="33">
        <f t="shared" si="50"/>
        <v>0.99715708689153648</v>
      </c>
      <c r="M772" s="33">
        <f t="shared" si="51"/>
        <v>0.99670931258863471</v>
      </c>
    </row>
    <row r="773" spans="1:13" ht="27.6">
      <c r="A773" t="s">
        <v>164</v>
      </c>
      <c r="B773" t="s">
        <v>204</v>
      </c>
      <c r="C773" s="14" t="s">
        <v>206</v>
      </c>
      <c r="D773" t="s">
        <v>456</v>
      </c>
      <c r="E773" t="s">
        <v>474</v>
      </c>
      <c r="F773" s="20">
        <v>2044</v>
      </c>
      <c r="G773" s="20">
        <v>41</v>
      </c>
      <c r="H773" s="11">
        <v>2525.4369649530599</v>
      </c>
      <c r="I773" s="10">
        <v>4284719.95536179</v>
      </c>
      <c r="J773" s="33">
        <f t="shared" si="48"/>
        <v>5.8940537334132941E-4</v>
      </c>
      <c r="K773" s="33">
        <f t="shared" si="49"/>
        <v>5.8923170811564507E-4</v>
      </c>
      <c r="L773" s="33">
        <f t="shared" si="50"/>
        <v>0.99670931258863471</v>
      </c>
      <c r="M773" s="33">
        <f t="shared" si="51"/>
        <v>0.99612201985788329</v>
      </c>
    </row>
    <row r="774" spans="1:13" ht="27.6">
      <c r="A774" t="s">
        <v>164</v>
      </c>
      <c r="B774" t="s">
        <v>204</v>
      </c>
      <c r="C774" s="14" t="s">
        <v>206</v>
      </c>
      <c r="D774" t="s">
        <v>456</v>
      </c>
      <c r="E774" t="s">
        <v>474</v>
      </c>
      <c r="F774" s="20">
        <v>2044</v>
      </c>
      <c r="G774" s="20">
        <v>42</v>
      </c>
      <c r="H774" s="11">
        <v>2804.0746952935101</v>
      </c>
      <c r="I774" s="10">
        <v>4261842.5284565501</v>
      </c>
      <c r="J774" s="33">
        <f t="shared" si="48"/>
        <v>6.5794892152174877E-4</v>
      </c>
      <c r="K774" s="33">
        <f t="shared" si="49"/>
        <v>6.577325205929796E-4</v>
      </c>
      <c r="L774" s="33">
        <f t="shared" si="50"/>
        <v>0.99612201985788329</v>
      </c>
      <c r="M774" s="33">
        <f t="shared" si="51"/>
        <v>0.99546683801094404</v>
      </c>
    </row>
    <row r="775" spans="1:13" ht="27.6">
      <c r="A775" t="s">
        <v>164</v>
      </c>
      <c r="B775" t="s">
        <v>204</v>
      </c>
      <c r="C775" s="14" t="s">
        <v>206</v>
      </c>
      <c r="D775" t="s">
        <v>456</v>
      </c>
      <c r="E775" t="s">
        <v>474</v>
      </c>
      <c r="F775" s="20">
        <v>2044</v>
      </c>
      <c r="G775" s="20">
        <v>43</v>
      </c>
      <c r="H775" s="11">
        <v>3129.3810670067001</v>
      </c>
      <c r="I775" s="10">
        <v>4238548.0114722699</v>
      </c>
      <c r="J775" s="33">
        <f t="shared" si="48"/>
        <v>7.3831440826824604E-4</v>
      </c>
      <c r="K775" s="33">
        <f t="shared" si="49"/>
        <v>7.3804192125004331E-4</v>
      </c>
      <c r="L775" s="33">
        <f t="shared" si="50"/>
        <v>0.99546683801094404</v>
      </c>
      <c r="M775" s="33">
        <f t="shared" si="51"/>
        <v>0.99473214175327773</v>
      </c>
    </row>
    <row r="776" spans="1:13" ht="27.6">
      <c r="A776" t="s">
        <v>164</v>
      </c>
      <c r="B776" t="s">
        <v>204</v>
      </c>
      <c r="C776" s="14" t="s">
        <v>206</v>
      </c>
      <c r="D776" t="s">
        <v>456</v>
      </c>
      <c r="E776" t="s">
        <v>474</v>
      </c>
      <c r="F776" s="20">
        <v>2044</v>
      </c>
      <c r="G776" s="20">
        <v>44</v>
      </c>
      <c r="H776" s="11">
        <v>3303.8525711539501</v>
      </c>
      <c r="I776" s="10">
        <v>4234017.12657806</v>
      </c>
      <c r="J776" s="33">
        <f t="shared" si="48"/>
        <v>7.8031157465442973E-4</v>
      </c>
      <c r="K776" s="33">
        <f t="shared" si="49"/>
        <v>7.8000721074900081E-4</v>
      </c>
      <c r="L776" s="33">
        <f t="shared" si="50"/>
        <v>0.99473214175327773</v>
      </c>
      <c r="M776" s="33">
        <f t="shared" si="51"/>
        <v>0.99395624350994638</v>
      </c>
    </row>
    <row r="777" spans="1:13" ht="27.6">
      <c r="A777" t="s">
        <v>164</v>
      </c>
      <c r="B777" t="s">
        <v>204</v>
      </c>
      <c r="C777" s="14" t="s">
        <v>206</v>
      </c>
      <c r="D777" t="s">
        <v>456</v>
      </c>
      <c r="E777" t="s">
        <v>474</v>
      </c>
      <c r="F777" s="20">
        <v>2044</v>
      </c>
      <c r="G777" s="20">
        <v>45</v>
      </c>
      <c r="H777" s="11">
        <v>3619.2887061209499</v>
      </c>
      <c r="I777" s="10">
        <v>4266873.8899372201</v>
      </c>
      <c r="J777" s="33">
        <f t="shared" si="48"/>
        <v>8.4822959372117784E-4</v>
      </c>
      <c r="K777" s="33">
        <f t="shared" si="49"/>
        <v>8.4786994869368026E-4</v>
      </c>
      <c r="L777" s="33">
        <f t="shared" si="50"/>
        <v>0.99395624350994638</v>
      </c>
      <c r="M777" s="33">
        <f t="shared" si="51"/>
        <v>0.99311349788075787</v>
      </c>
    </row>
    <row r="778" spans="1:13" ht="27.6">
      <c r="A778" t="s">
        <v>164</v>
      </c>
      <c r="B778" t="s">
        <v>204</v>
      </c>
      <c r="C778" s="14" t="s">
        <v>206</v>
      </c>
      <c r="D778" t="s">
        <v>456</v>
      </c>
      <c r="E778" t="s">
        <v>474</v>
      </c>
      <c r="F778" s="20">
        <v>2044</v>
      </c>
      <c r="G778" s="20">
        <v>46</v>
      </c>
      <c r="H778" s="11">
        <v>4528.6440786000103</v>
      </c>
      <c r="I778" s="10">
        <v>4301593.1519221896</v>
      </c>
      <c r="J778" s="33">
        <f t="shared" si="48"/>
        <v>1.0527829849683395E-3</v>
      </c>
      <c r="K778" s="33">
        <f t="shared" si="49"/>
        <v>1.0522290033860848E-3</v>
      </c>
      <c r="L778" s="33">
        <f t="shared" si="50"/>
        <v>0.99311349788075787</v>
      </c>
      <c r="M778" s="33">
        <f t="shared" si="51"/>
        <v>0.99206851505463356</v>
      </c>
    </row>
    <row r="779" spans="1:13" ht="27.6">
      <c r="A779" t="s">
        <v>164</v>
      </c>
      <c r="B779" t="s">
        <v>204</v>
      </c>
      <c r="C779" s="14" t="s">
        <v>206</v>
      </c>
      <c r="D779" t="s">
        <v>456</v>
      </c>
      <c r="E779" t="s">
        <v>474</v>
      </c>
      <c r="F779" s="20">
        <v>2044</v>
      </c>
      <c r="G779" s="20">
        <v>47</v>
      </c>
      <c r="H779" s="11">
        <v>4956.7020250083096</v>
      </c>
      <c r="I779" s="10">
        <v>4290607.2357261097</v>
      </c>
      <c r="J779" s="33">
        <f t="shared" si="48"/>
        <v>1.1552448762347446E-3</v>
      </c>
      <c r="K779" s="33">
        <f t="shared" si="49"/>
        <v>1.1545778377617388E-3</v>
      </c>
      <c r="L779" s="33">
        <f t="shared" si="50"/>
        <v>0.99206851505463356</v>
      </c>
      <c r="M779" s="33">
        <f t="shared" si="51"/>
        <v>0.99092309473361029</v>
      </c>
    </row>
    <row r="780" spans="1:13" ht="27.6">
      <c r="A780" t="s">
        <v>164</v>
      </c>
      <c r="B780" t="s">
        <v>204</v>
      </c>
      <c r="C780" s="14" t="s">
        <v>206</v>
      </c>
      <c r="D780" t="s">
        <v>456</v>
      </c>
      <c r="E780" t="s">
        <v>474</v>
      </c>
      <c r="F780" s="20">
        <v>2044</v>
      </c>
      <c r="G780" s="20">
        <v>48</v>
      </c>
      <c r="H780" s="11">
        <v>5379.0872543233099</v>
      </c>
      <c r="I780" s="10">
        <v>4221390.6170441601</v>
      </c>
      <c r="J780" s="33">
        <f t="shared" si="48"/>
        <v>1.2742453239472482E-3</v>
      </c>
      <c r="K780" s="33">
        <f t="shared" si="49"/>
        <v>1.2734338180968585E-3</v>
      </c>
      <c r="L780" s="33">
        <f t="shared" si="50"/>
        <v>0.99092309473361029</v>
      </c>
      <c r="M780" s="33">
        <f t="shared" si="51"/>
        <v>0.9896612197536433</v>
      </c>
    </row>
    <row r="781" spans="1:13" ht="27.6">
      <c r="A781" t="s">
        <v>164</v>
      </c>
      <c r="B781" t="s">
        <v>204</v>
      </c>
      <c r="C781" s="14" t="s">
        <v>206</v>
      </c>
      <c r="D781" t="s">
        <v>456</v>
      </c>
      <c r="E781" t="s">
        <v>474</v>
      </c>
      <c r="F781" s="20">
        <v>2044</v>
      </c>
      <c r="G781" s="20">
        <v>49</v>
      </c>
      <c r="H781" s="11">
        <v>5687.09895466121</v>
      </c>
      <c r="I781" s="10">
        <v>4149424.7180481199</v>
      </c>
      <c r="J781" s="33">
        <f t="shared" si="48"/>
        <v>1.3705752823818932E-3</v>
      </c>
      <c r="K781" s="33">
        <f t="shared" si="49"/>
        <v>1.3696364730314547E-3</v>
      </c>
      <c r="L781" s="33">
        <f t="shared" si="50"/>
        <v>0.9896612197536433</v>
      </c>
      <c r="M781" s="33">
        <f t="shared" si="51"/>
        <v>0.98830574365112389</v>
      </c>
    </row>
    <row r="782" spans="1:13" ht="27.6">
      <c r="A782" t="s">
        <v>164</v>
      </c>
      <c r="B782" t="s">
        <v>204</v>
      </c>
      <c r="C782" s="14" t="s">
        <v>206</v>
      </c>
      <c r="D782" t="s">
        <v>456</v>
      </c>
      <c r="E782" t="s">
        <v>474</v>
      </c>
      <c r="F782" s="20">
        <v>2044</v>
      </c>
      <c r="G782" s="20">
        <v>50</v>
      </c>
      <c r="H782" s="11">
        <v>6076.3363419872303</v>
      </c>
      <c r="I782" s="10">
        <v>4085799.6041776501</v>
      </c>
      <c r="J782" s="33">
        <f t="shared" si="48"/>
        <v>1.4871841330089453E-3</v>
      </c>
      <c r="K782" s="33">
        <f t="shared" si="49"/>
        <v>1.4860788226874755E-3</v>
      </c>
      <c r="L782" s="33">
        <f t="shared" si="50"/>
        <v>0.98830574365112389</v>
      </c>
      <c r="M782" s="33">
        <f t="shared" si="51"/>
        <v>0.98683704341514356</v>
      </c>
    </row>
    <row r="783" spans="1:13" ht="27.6">
      <c r="A783" t="s">
        <v>164</v>
      </c>
      <c r="B783" t="s">
        <v>204</v>
      </c>
      <c r="C783" s="14" t="s">
        <v>206</v>
      </c>
      <c r="D783" t="s">
        <v>456</v>
      </c>
      <c r="E783" t="s">
        <v>474</v>
      </c>
      <c r="F783" s="20">
        <v>2044</v>
      </c>
      <c r="G783" s="20">
        <v>51</v>
      </c>
      <c r="H783" s="11">
        <v>6757.4454613187499</v>
      </c>
      <c r="I783" s="10">
        <v>4023680.05337471</v>
      </c>
      <c r="J783" s="33">
        <f t="shared" si="48"/>
        <v>1.6794191813663706E-3</v>
      </c>
      <c r="K783" s="33">
        <f t="shared" si="49"/>
        <v>1.6780097460943333E-3</v>
      </c>
      <c r="L783" s="33">
        <f t="shared" si="50"/>
        <v>0.98683704341514356</v>
      </c>
      <c r="M783" s="33">
        <f t="shared" si="51"/>
        <v>0.985181121238486</v>
      </c>
    </row>
    <row r="784" spans="1:13" ht="27.6">
      <c r="A784" t="s">
        <v>164</v>
      </c>
      <c r="B784" t="s">
        <v>204</v>
      </c>
      <c r="C784" s="14" t="s">
        <v>206</v>
      </c>
      <c r="D784" t="s">
        <v>456</v>
      </c>
      <c r="E784" t="s">
        <v>474</v>
      </c>
      <c r="F784" s="20">
        <v>2044</v>
      </c>
      <c r="G784" s="20">
        <v>52</v>
      </c>
      <c r="H784" s="11">
        <v>7289.0161852019</v>
      </c>
      <c r="I784" s="10">
        <v>3994434.0136139202</v>
      </c>
      <c r="J784" s="33">
        <f t="shared" si="48"/>
        <v>1.824793239883125E-3</v>
      </c>
      <c r="K784" s="33">
        <f t="shared" si="49"/>
        <v>1.8231293169579388E-3</v>
      </c>
      <c r="L784" s="33">
        <f t="shared" si="50"/>
        <v>0.985181121238486</v>
      </c>
      <c r="M784" s="33">
        <f t="shared" si="51"/>
        <v>0.9833850086538426</v>
      </c>
    </row>
    <row r="785" spans="1:13" ht="27.6">
      <c r="A785" t="s">
        <v>164</v>
      </c>
      <c r="B785" t="s">
        <v>204</v>
      </c>
      <c r="C785" s="14" t="s">
        <v>206</v>
      </c>
      <c r="D785" t="s">
        <v>456</v>
      </c>
      <c r="E785" t="s">
        <v>474</v>
      </c>
      <c r="F785" s="20">
        <v>2044</v>
      </c>
      <c r="G785" s="20">
        <v>53</v>
      </c>
      <c r="H785" s="11">
        <v>7860.1008578666397</v>
      </c>
      <c r="I785" s="10">
        <v>3958394.8193904902</v>
      </c>
      <c r="J785" s="33">
        <f t="shared" si="48"/>
        <v>1.985678846224069E-3</v>
      </c>
      <c r="K785" s="33">
        <f t="shared" si="49"/>
        <v>1.9837086902320111E-3</v>
      </c>
      <c r="L785" s="33">
        <f t="shared" si="50"/>
        <v>0.9833850086538426</v>
      </c>
      <c r="M785" s="33">
        <f t="shared" si="51"/>
        <v>0.9814342592663321</v>
      </c>
    </row>
    <row r="786" spans="1:13" ht="27.6">
      <c r="A786" t="s">
        <v>164</v>
      </c>
      <c r="B786" t="s">
        <v>204</v>
      </c>
      <c r="C786" s="14" t="s">
        <v>206</v>
      </c>
      <c r="D786" t="s">
        <v>456</v>
      </c>
      <c r="E786" t="s">
        <v>474</v>
      </c>
      <c r="F786" s="20">
        <v>2044</v>
      </c>
      <c r="G786" s="20">
        <v>54</v>
      </c>
      <c r="H786" s="11">
        <v>8536.5008443646093</v>
      </c>
      <c r="I786" s="10">
        <v>3924491.6636745501</v>
      </c>
      <c r="J786" s="33">
        <f t="shared" si="48"/>
        <v>2.1751863874190976E-3</v>
      </c>
      <c r="K786" s="33">
        <f t="shared" si="49"/>
        <v>2.1728223838691774E-3</v>
      </c>
      <c r="L786" s="33">
        <f t="shared" si="50"/>
        <v>0.9814342592663321</v>
      </c>
      <c r="M786" s="33">
        <f t="shared" si="51"/>
        <v>0.97930177693950216</v>
      </c>
    </row>
    <row r="787" spans="1:13" ht="27.6">
      <c r="A787" t="s">
        <v>164</v>
      </c>
      <c r="B787" t="s">
        <v>204</v>
      </c>
      <c r="C787" s="14" t="s">
        <v>206</v>
      </c>
      <c r="D787" t="s">
        <v>456</v>
      </c>
      <c r="E787" t="s">
        <v>474</v>
      </c>
      <c r="F787" s="20">
        <v>2044</v>
      </c>
      <c r="G787" s="20">
        <v>55</v>
      </c>
      <c r="H787" s="11">
        <v>9339.9775766094608</v>
      </c>
      <c r="I787" s="10">
        <v>3910788.8320754501</v>
      </c>
      <c r="J787" s="33">
        <f t="shared" si="48"/>
        <v>2.3882592432516352E-3</v>
      </c>
      <c r="K787" s="33">
        <f t="shared" si="49"/>
        <v>2.3854096211419762E-3</v>
      </c>
      <c r="L787" s="33">
        <f t="shared" si="50"/>
        <v>0.97930177693950216</v>
      </c>
      <c r="M787" s="33">
        <f t="shared" si="51"/>
        <v>0.97696574105878919</v>
      </c>
    </row>
    <row r="788" spans="1:13" ht="27.6">
      <c r="A788" t="s">
        <v>164</v>
      </c>
      <c r="B788" t="s">
        <v>204</v>
      </c>
      <c r="C788" s="14" t="s">
        <v>206</v>
      </c>
      <c r="D788" t="s">
        <v>456</v>
      </c>
      <c r="E788" t="s">
        <v>474</v>
      </c>
      <c r="F788" s="20">
        <v>2044</v>
      </c>
      <c r="G788" s="20">
        <v>56</v>
      </c>
      <c r="H788" s="11">
        <v>10057.629935397799</v>
      </c>
      <c r="I788" s="10">
        <v>3851164.6789982002</v>
      </c>
      <c r="J788" s="33">
        <f t="shared" si="48"/>
        <v>2.6115813717979158E-3</v>
      </c>
      <c r="K788" s="33">
        <f t="shared" si="49"/>
        <v>2.6081741598829034E-3</v>
      </c>
      <c r="L788" s="33">
        <f t="shared" si="50"/>
        <v>0.97696574105878919</v>
      </c>
      <c r="M788" s="33">
        <f t="shared" si="51"/>
        <v>0.97441764425786881</v>
      </c>
    </row>
    <row r="789" spans="1:13" ht="27.6">
      <c r="A789" t="s">
        <v>164</v>
      </c>
      <c r="B789" t="s">
        <v>204</v>
      </c>
      <c r="C789" s="14" t="s">
        <v>206</v>
      </c>
      <c r="D789" t="s">
        <v>456</v>
      </c>
      <c r="E789" t="s">
        <v>474</v>
      </c>
      <c r="F789" s="20">
        <v>2044</v>
      </c>
      <c r="G789" s="20">
        <v>57</v>
      </c>
      <c r="H789" s="11">
        <v>10927.70661979</v>
      </c>
      <c r="I789" s="10">
        <v>3782074.4512961102</v>
      </c>
      <c r="J789" s="33">
        <f t="shared" si="48"/>
        <v>2.8893420160052891E-3</v>
      </c>
      <c r="K789" s="33">
        <f t="shared" si="49"/>
        <v>2.8851718846413243E-3</v>
      </c>
      <c r="L789" s="33">
        <f t="shared" si="50"/>
        <v>0.97441764425786881</v>
      </c>
      <c r="M789" s="33">
        <f t="shared" si="51"/>
        <v>0.97160628186675757</v>
      </c>
    </row>
    <row r="790" spans="1:13" ht="27.6">
      <c r="A790" t="s">
        <v>164</v>
      </c>
      <c r="B790" t="s">
        <v>204</v>
      </c>
      <c r="C790" s="14" t="s">
        <v>206</v>
      </c>
      <c r="D790" t="s">
        <v>456</v>
      </c>
      <c r="E790" t="s">
        <v>474</v>
      </c>
      <c r="F790" s="20">
        <v>2044</v>
      </c>
      <c r="G790" s="20">
        <v>58</v>
      </c>
      <c r="H790" s="11">
        <v>12030.8313784644</v>
      </c>
      <c r="I790" s="10">
        <v>3768920.6800111602</v>
      </c>
      <c r="J790" s="33">
        <f t="shared" si="48"/>
        <v>3.1921158336579202E-3</v>
      </c>
      <c r="K790" s="33">
        <f t="shared" si="49"/>
        <v>3.1870264486525413E-3</v>
      </c>
      <c r="L790" s="33">
        <f t="shared" si="50"/>
        <v>0.97160628186675757</v>
      </c>
      <c r="M790" s="33">
        <f t="shared" si="51"/>
        <v>0.96850974694877123</v>
      </c>
    </row>
    <row r="791" spans="1:13" ht="27.6">
      <c r="A791" t="s">
        <v>164</v>
      </c>
      <c r="B791" t="s">
        <v>204</v>
      </c>
      <c r="C791" s="14" t="s">
        <v>206</v>
      </c>
      <c r="D791" t="s">
        <v>456</v>
      </c>
      <c r="E791" t="s">
        <v>474</v>
      </c>
      <c r="F791" s="20">
        <v>2044</v>
      </c>
      <c r="G791" s="20">
        <v>59</v>
      </c>
      <c r="H791" s="11">
        <v>12838.157253637</v>
      </c>
      <c r="I791" s="10">
        <v>3805827.4658754901</v>
      </c>
      <c r="J791" s="33">
        <f t="shared" si="48"/>
        <v>3.373289348702443E-3</v>
      </c>
      <c r="K791" s="33">
        <f t="shared" si="49"/>
        <v>3.3676062002847562E-3</v>
      </c>
      <c r="L791" s="33">
        <f t="shared" si="50"/>
        <v>0.96850974694877123</v>
      </c>
      <c r="M791" s="33">
        <f t="shared" si="51"/>
        <v>0.96524818751991037</v>
      </c>
    </row>
    <row r="792" spans="1:13" ht="27.6">
      <c r="A792" t="s">
        <v>164</v>
      </c>
      <c r="B792" t="s">
        <v>204</v>
      </c>
      <c r="C792" s="14" t="s">
        <v>206</v>
      </c>
      <c r="D792" t="s">
        <v>456</v>
      </c>
      <c r="E792" t="s">
        <v>474</v>
      </c>
      <c r="F792" s="20">
        <v>2044</v>
      </c>
      <c r="G792" s="20">
        <v>60</v>
      </c>
      <c r="H792" s="11">
        <v>13743.4596915119</v>
      </c>
      <c r="I792" s="10">
        <v>3801501.4979983098</v>
      </c>
      <c r="J792" s="33">
        <f t="shared" si="48"/>
        <v>3.6152714128216321E-3</v>
      </c>
      <c r="K792" s="33">
        <f t="shared" si="49"/>
        <v>3.6087441873938753E-3</v>
      </c>
      <c r="L792" s="33">
        <f t="shared" si="50"/>
        <v>0.96524818751991037</v>
      </c>
      <c r="M792" s="33">
        <f t="shared" si="51"/>
        <v>0.96176485373380538</v>
      </c>
    </row>
    <row r="793" spans="1:13" ht="27.6">
      <c r="A793" t="s">
        <v>164</v>
      </c>
      <c r="B793" t="s">
        <v>204</v>
      </c>
      <c r="C793" s="14" t="s">
        <v>206</v>
      </c>
      <c r="D793" t="s">
        <v>456</v>
      </c>
      <c r="E793" t="s">
        <v>474</v>
      </c>
      <c r="F793" s="20">
        <v>2044</v>
      </c>
      <c r="G793" s="20">
        <v>61</v>
      </c>
      <c r="H793" s="11">
        <v>14450.738698281</v>
      </c>
      <c r="I793" s="10">
        <v>3742540.0113368002</v>
      </c>
      <c r="J793" s="33">
        <f t="shared" si="48"/>
        <v>3.8612115447015172E-3</v>
      </c>
      <c r="K793" s="33">
        <f t="shared" si="49"/>
        <v>3.8537666525886305E-3</v>
      </c>
      <c r="L793" s="33">
        <f t="shared" si="50"/>
        <v>0.96176485373380538</v>
      </c>
      <c r="M793" s="33">
        <f t="shared" si="51"/>
        <v>0.95805843641285426</v>
      </c>
    </row>
    <row r="794" spans="1:13" ht="27.6">
      <c r="A794" t="s">
        <v>164</v>
      </c>
      <c r="B794" t="s">
        <v>204</v>
      </c>
      <c r="C794" s="14" t="s">
        <v>206</v>
      </c>
      <c r="D794" t="s">
        <v>456</v>
      </c>
      <c r="E794" t="s">
        <v>474</v>
      </c>
      <c r="F794" s="20">
        <v>2044</v>
      </c>
      <c r="G794" s="20">
        <v>62</v>
      </c>
      <c r="H794" s="11">
        <v>15287.3438632135</v>
      </c>
      <c r="I794" s="10">
        <v>3659562.2983643399</v>
      </c>
      <c r="J794" s="33">
        <f t="shared" si="48"/>
        <v>4.1773694821498888E-3</v>
      </c>
      <c r="K794" s="33">
        <f t="shared" si="49"/>
        <v>4.168656411049465E-3</v>
      </c>
      <c r="L794" s="33">
        <f t="shared" si="50"/>
        <v>0.95805843641285426</v>
      </c>
      <c r="M794" s="33">
        <f t="shared" si="51"/>
        <v>0.95406461996974179</v>
      </c>
    </row>
    <row r="795" spans="1:13" ht="27.6">
      <c r="A795" t="s">
        <v>164</v>
      </c>
      <c r="B795" t="s">
        <v>204</v>
      </c>
      <c r="C795" s="14" t="s">
        <v>206</v>
      </c>
      <c r="D795" t="s">
        <v>456</v>
      </c>
      <c r="E795" t="s">
        <v>474</v>
      </c>
      <c r="F795" s="20">
        <v>2044</v>
      </c>
      <c r="G795" s="20">
        <v>63</v>
      </c>
      <c r="H795" s="11">
        <v>16094.53866461</v>
      </c>
      <c r="I795" s="10">
        <v>3569261.1927390601</v>
      </c>
      <c r="J795" s="33">
        <f t="shared" si="48"/>
        <v>4.5092073108437911E-3</v>
      </c>
      <c r="K795" s="33">
        <f t="shared" si="49"/>
        <v>4.4990560992619333E-3</v>
      </c>
      <c r="L795" s="33">
        <f t="shared" si="50"/>
        <v>0.95406461996974179</v>
      </c>
      <c r="M795" s="33">
        <f t="shared" si="51"/>
        <v>0.9497722297221769</v>
      </c>
    </row>
    <row r="796" spans="1:13" ht="27.6">
      <c r="A796" t="s">
        <v>164</v>
      </c>
      <c r="B796" t="s">
        <v>204</v>
      </c>
      <c r="C796" s="14" t="s">
        <v>206</v>
      </c>
      <c r="D796" t="s">
        <v>456</v>
      </c>
      <c r="E796" t="s">
        <v>474</v>
      </c>
      <c r="F796" s="20">
        <v>2044</v>
      </c>
      <c r="G796" s="20">
        <v>64</v>
      </c>
      <c r="H796" s="11">
        <v>17226.350212621001</v>
      </c>
      <c r="I796" s="10">
        <v>3482158.2814714499</v>
      </c>
      <c r="J796" s="33">
        <f t="shared" si="48"/>
        <v>4.9470325069030721E-3</v>
      </c>
      <c r="K796" s="33">
        <f t="shared" si="49"/>
        <v>4.934816094888772E-3</v>
      </c>
      <c r="L796" s="33">
        <f t="shared" si="50"/>
        <v>0.9497722297221769</v>
      </c>
      <c r="M796" s="33">
        <f t="shared" si="51"/>
        <v>0.9450852784364655</v>
      </c>
    </row>
    <row r="797" spans="1:13" ht="27.6">
      <c r="A797" t="s">
        <v>164</v>
      </c>
      <c r="B797" t="s">
        <v>204</v>
      </c>
      <c r="C797" s="14" t="s">
        <v>206</v>
      </c>
      <c r="D797" t="s">
        <v>456</v>
      </c>
      <c r="E797" t="s">
        <v>474</v>
      </c>
      <c r="F797" s="20">
        <v>2044</v>
      </c>
      <c r="G797" s="20">
        <v>65</v>
      </c>
      <c r="H797" s="11">
        <v>18267.486102470299</v>
      </c>
      <c r="I797" s="10">
        <v>3380728.1790554598</v>
      </c>
      <c r="J797" s="33">
        <f t="shared" si="48"/>
        <v>5.4034175878564846E-3</v>
      </c>
      <c r="K797" s="33">
        <f t="shared" si="49"/>
        <v>5.3888453854212814E-3</v>
      </c>
      <c r="L797" s="33">
        <f t="shared" si="50"/>
        <v>0.9450852784364655</v>
      </c>
      <c r="M797" s="33">
        <f t="shared" si="51"/>
        <v>0.93999235999493358</v>
      </c>
    </row>
    <row r="798" spans="1:13" ht="27.6">
      <c r="A798" t="s">
        <v>164</v>
      </c>
      <c r="B798" t="s">
        <v>204</v>
      </c>
      <c r="C798" s="14" t="s">
        <v>206</v>
      </c>
      <c r="D798" t="s">
        <v>456</v>
      </c>
      <c r="E798" t="s">
        <v>474</v>
      </c>
      <c r="F798" s="20">
        <v>2044</v>
      </c>
      <c r="G798" s="20">
        <v>66</v>
      </c>
      <c r="H798" s="11">
        <v>18520.451488586299</v>
      </c>
      <c r="I798" s="10">
        <v>3256606.68223564</v>
      </c>
      <c r="J798" s="33">
        <f t="shared" si="48"/>
        <v>5.6870396998240282E-3</v>
      </c>
      <c r="K798" s="33">
        <f t="shared" si="49"/>
        <v>5.6708991014534638E-3</v>
      </c>
      <c r="L798" s="33">
        <f t="shared" si="50"/>
        <v>0.93999235999493358</v>
      </c>
      <c r="M798" s="33">
        <f t="shared" si="51"/>
        <v>0.9346617581652652</v>
      </c>
    </row>
    <row r="799" spans="1:13" ht="27.6">
      <c r="A799" t="s">
        <v>164</v>
      </c>
      <c r="B799" t="s">
        <v>204</v>
      </c>
      <c r="C799" s="14" t="s">
        <v>206</v>
      </c>
      <c r="D799" t="s">
        <v>456</v>
      </c>
      <c r="E799" t="s">
        <v>474</v>
      </c>
      <c r="F799" s="20">
        <v>2044</v>
      </c>
      <c r="G799" s="20">
        <v>67</v>
      </c>
      <c r="H799" s="11">
        <v>19391.567605395299</v>
      </c>
      <c r="I799" s="10">
        <v>3134528.8483247301</v>
      </c>
      <c r="J799" s="33">
        <f t="shared" si="48"/>
        <v>6.18643775308026E-3</v>
      </c>
      <c r="K799" s="33">
        <f t="shared" si="49"/>
        <v>6.1673411473249784E-3</v>
      </c>
      <c r="L799" s="33">
        <f t="shared" si="50"/>
        <v>0.9346617581652652</v>
      </c>
      <c r="M799" s="33">
        <f t="shared" si="51"/>
        <v>0.92889738024530144</v>
      </c>
    </row>
    <row r="800" spans="1:13" ht="27.6">
      <c r="A800" t="s">
        <v>164</v>
      </c>
      <c r="B800" t="s">
        <v>204</v>
      </c>
      <c r="C800" s="14" t="s">
        <v>206</v>
      </c>
      <c r="D800" t="s">
        <v>456</v>
      </c>
      <c r="E800" t="s">
        <v>474</v>
      </c>
      <c r="F800" s="20">
        <v>2044</v>
      </c>
      <c r="G800" s="20">
        <v>68</v>
      </c>
      <c r="H800" s="11">
        <v>20284.4779043403</v>
      </c>
      <c r="I800" s="10">
        <v>3023225.4918265799</v>
      </c>
      <c r="J800" s="33">
        <f t="shared" si="48"/>
        <v>6.7095484472396308E-3</v>
      </c>
      <c r="K800" s="33">
        <f t="shared" si="49"/>
        <v>6.687089684514369E-3</v>
      </c>
      <c r="L800" s="33">
        <f t="shared" si="50"/>
        <v>0.92889738024530144</v>
      </c>
      <c r="M800" s="33">
        <f t="shared" si="51"/>
        <v>0.92268576015589066</v>
      </c>
    </row>
    <row r="801" spans="1:13" ht="27.6">
      <c r="A801" t="s">
        <v>164</v>
      </c>
      <c r="B801" t="s">
        <v>204</v>
      </c>
      <c r="C801" s="14" t="s">
        <v>206</v>
      </c>
      <c r="D801" t="s">
        <v>456</v>
      </c>
      <c r="E801" t="s">
        <v>474</v>
      </c>
      <c r="F801" s="20">
        <v>2044</v>
      </c>
      <c r="G801" s="20">
        <v>69</v>
      </c>
      <c r="H801" s="11">
        <v>20507.1062432076</v>
      </c>
      <c r="I801" s="10">
        <v>2900060.0770342001</v>
      </c>
      <c r="J801" s="33">
        <f t="shared" si="48"/>
        <v>7.0712694559691919E-3</v>
      </c>
      <c r="K801" s="33">
        <f t="shared" si="49"/>
        <v>7.0463268566847148E-3</v>
      </c>
      <c r="L801" s="33">
        <f t="shared" si="50"/>
        <v>0.92268576015589066</v>
      </c>
      <c r="M801" s="33">
        <f t="shared" si="51"/>
        <v>0.91618421470382361</v>
      </c>
    </row>
    <row r="802" spans="1:13" ht="27.6">
      <c r="A802" t="s">
        <v>164</v>
      </c>
      <c r="B802" t="s">
        <v>204</v>
      </c>
      <c r="C802" s="14" t="s">
        <v>206</v>
      </c>
      <c r="D802" t="s">
        <v>456</v>
      </c>
      <c r="E802" t="s">
        <v>474</v>
      </c>
      <c r="F802" s="20">
        <v>2045</v>
      </c>
      <c r="G802" s="20">
        <v>30</v>
      </c>
      <c r="H802" s="11">
        <v>718.15783090726802</v>
      </c>
      <c r="I802" s="10">
        <v>4657591.8599795904</v>
      </c>
      <c r="J802" s="33">
        <f t="shared" si="48"/>
        <v>1.5419080342312668E-4</v>
      </c>
      <c r="K802" s="33">
        <f t="shared" si="49"/>
        <v>1.5417891663216388E-4</v>
      </c>
      <c r="L802" s="33">
        <f t="shared" si="50"/>
        <v>1</v>
      </c>
      <c r="M802" s="33">
        <f t="shared" si="51"/>
        <v>0.99984582108336784</v>
      </c>
    </row>
    <row r="803" spans="1:13" ht="27.6">
      <c r="A803" t="s">
        <v>164</v>
      </c>
      <c r="B803" t="s">
        <v>204</v>
      </c>
      <c r="C803" s="14" t="s">
        <v>206</v>
      </c>
      <c r="D803" t="s">
        <v>456</v>
      </c>
      <c r="E803" t="s">
        <v>474</v>
      </c>
      <c r="F803" s="20">
        <v>2045</v>
      </c>
      <c r="G803" s="20">
        <v>31</v>
      </c>
      <c r="H803" s="11">
        <v>1045.87789785069</v>
      </c>
      <c r="I803" s="10">
        <v>4729418.4847619198</v>
      </c>
      <c r="J803" s="33">
        <f t="shared" si="48"/>
        <v>2.2114302238646996E-4</v>
      </c>
      <c r="K803" s="33">
        <f t="shared" si="49"/>
        <v>2.2111857207063323E-4</v>
      </c>
      <c r="L803" s="33">
        <f t="shared" si="50"/>
        <v>0.99984582108336784</v>
      </c>
      <c r="M803" s="33">
        <f t="shared" si="51"/>
        <v>0.99962473660311912</v>
      </c>
    </row>
    <row r="804" spans="1:13" ht="27.6">
      <c r="A804" t="s">
        <v>164</v>
      </c>
      <c r="B804" t="s">
        <v>204</v>
      </c>
      <c r="C804" s="14" t="s">
        <v>206</v>
      </c>
      <c r="D804" t="s">
        <v>456</v>
      </c>
      <c r="E804" t="s">
        <v>474</v>
      </c>
      <c r="F804" s="20">
        <v>2045</v>
      </c>
      <c r="G804" s="20">
        <v>32</v>
      </c>
      <c r="H804" s="11">
        <v>1092.8708394795401</v>
      </c>
      <c r="I804" s="10">
        <v>4820796.5584124401</v>
      </c>
      <c r="J804" s="33">
        <f t="shared" si="48"/>
        <v>2.2669922412976471E-4</v>
      </c>
      <c r="K804" s="33">
        <f t="shared" si="49"/>
        <v>2.2667352980232369E-4</v>
      </c>
      <c r="L804" s="33">
        <f t="shared" si="50"/>
        <v>0.99962473660311912</v>
      </c>
      <c r="M804" s="33">
        <f t="shared" si="51"/>
        <v>0.99939814813559558</v>
      </c>
    </row>
    <row r="805" spans="1:13" ht="27.6">
      <c r="A805" t="s">
        <v>164</v>
      </c>
      <c r="B805" t="s">
        <v>204</v>
      </c>
      <c r="C805" s="14" t="s">
        <v>206</v>
      </c>
      <c r="D805" t="s">
        <v>456</v>
      </c>
      <c r="E805" t="s">
        <v>474</v>
      </c>
      <c r="F805" s="20">
        <v>2045</v>
      </c>
      <c r="G805" s="20">
        <v>33</v>
      </c>
      <c r="H805" s="11">
        <v>1147.79609640893</v>
      </c>
      <c r="I805" s="10">
        <v>4864187.6451947</v>
      </c>
      <c r="J805" s="33">
        <f t="shared" si="48"/>
        <v>2.3596871258509743E-4</v>
      </c>
      <c r="K805" s="33">
        <f t="shared" si="49"/>
        <v>2.3594087415812481E-4</v>
      </c>
      <c r="L805" s="33">
        <f t="shared" si="50"/>
        <v>0.99939814813559558</v>
      </c>
      <c r="M805" s="33">
        <f t="shared" si="51"/>
        <v>0.99916234926289249</v>
      </c>
    </row>
    <row r="806" spans="1:13" ht="27.6">
      <c r="A806" t="s">
        <v>164</v>
      </c>
      <c r="B806" t="s">
        <v>204</v>
      </c>
      <c r="C806" s="14" t="s">
        <v>206</v>
      </c>
      <c r="D806" t="s">
        <v>456</v>
      </c>
      <c r="E806" t="s">
        <v>474</v>
      </c>
      <c r="F806" s="20">
        <v>2045</v>
      </c>
      <c r="G806" s="20">
        <v>34</v>
      </c>
      <c r="H806" s="11">
        <v>1180.33702335719</v>
      </c>
      <c r="I806" s="10">
        <v>4784443.5131197199</v>
      </c>
      <c r="J806" s="33">
        <f t="shared" si="48"/>
        <v>2.4670309517094613E-4</v>
      </c>
      <c r="K806" s="33">
        <f t="shared" si="49"/>
        <v>2.4667266646472008E-4</v>
      </c>
      <c r="L806" s="33">
        <f t="shared" si="50"/>
        <v>0.99916234926289249</v>
      </c>
      <c r="M806" s="33">
        <f t="shared" si="51"/>
        <v>0.99891588322196867</v>
      </c>
    </row>
    <row r="807" spans="1:13" ht="27.6">
      <c r="A807" t="s">
        <v>164</v>
      </c>
      <c r="B807" t="s">
        <v>204</v>
      </c>
      <c r="C807" s="14" t="s">
        <v>206</v>
      </c>
      <c r="D807" t="s">
        <v>456</v>
      </c>
      <c r="E807" t="s">
        <v>474</v>
      </c>
      <c r="F807" s="20">
        <v>2045</v>
      </c>
      <c r="G807" s="20">
        <v>35</v>
      </c>
      <c r="H807" s="11">
        <v>1228.4703324520401</v>
      </c>
      <c r="I807" s="10">
        <v>4683176.09786906</v>
      </c>
      <c r="J807" s="33">
        <f t="shared" si="48"/>
        <v>2.6231563938221736E-4</v>
      </c>
      <c r="K807" s="33">
        <f t="shared" si="49"/>
        <v>2.622812376429362E-4</v>
      </c>
      <c r="L807" s="33">
        <f t="shared" si="50"/>
        <v>0.99891588322196867</v>
      </c>
      <c r="M807" s="33">
        <f t="shared" si="51"/>
        <v>0.99865388632781604</v>
      </c>
    </row>
    <row r="808" spans="1:13" ht="27.6">
      <c r="A808" t="s">
        <v>164</v>
      </c>
      <c r="B808" t="s">
        <v>204</v>
      </c>
      <c r="C808" s="14" t="s">
        <v>206</v>
      </c>
      <c r="D808" t="s">
        <v>456</v>
      </c>
      <c r="E808" t="s">
        <v>474</v>
      </c>
      <c r="F808" s="20">
        <v>2045</v>
      </c>
      <c r="G808" s="20">
        <v>36</v>
      </c>
      <c r="H808" s="11">
        <v>1524.80551845012</v>
      </c>
      <c r="I808" s="10">
        <v>4626030.5843257196</v>
      </c>
      <c r="J808" s="33">
        <f t="shared" si="48"/>
        <v>3.2961423204087452E-4</v>
      </c>
      <c r="K808" s="33">
        <f t="shared" si="49"/>
        <v>3.2955991523786476E-4</v>
      </c>
      <c r="L808" s="33">
        <f t="shared" si="50"/>
        <v>0.99865388632781604</v>
      </c>
      <c r="M808" s="33">
        <f t="shared" si="51"/>
        <v>0.99832477003768594</v>
      </c>
    </row>
    <row r="809" spans="1:13" ht="27.6">
      <c r="A809" t="s">
        <v>164</v>
      </c>
      <c r="B809" t="s">
        <v>204</v>
      </c>
      <c r="C809" s="14" t="s">
        <v>206</v>
      </c>
      <c r="D809" t="s">
        <v>456</v>
      </c>
      <c r="E809" t="s">
        <v>474</v>
      </c>
      <c r="F809" s="20">
        <v>2045</v>
      </c>
      <c r="G809" s="20">
        <v>37</v>
      </c>
      <c r="H809" s="11">
        <v>1641.0492606085199</v>
      </c>
      <c r="I809" s="10">
        <v>4617385.2041766299</v>
      </c>
      <c r="J809" s="33">
        <f t="shared" si="48"/>
        <v>3.5540661825747571E-4</v>
      </c>
      <c r="K809" s="33">
        <f t="shared" si="49"/>
        <v>3.5534346880683465E-4</v>
      </c>
      <c r="L809" s="33">
        <f t="shared" si="50"/>
        <v>0.99832477003768594</v>
      </c>
      <c r="M809" s="33">
        <f t="shared" si="51"/>
        <v>0.997970021850905</v>
      </c>
    </row>
    <row r="810" spans="1:13" ht="27.6">
      <c r="A810" t="s">
        <v>164</v>
      </c>
      <c r="B810" t="s">
        <v>204</v>
      </c>
      <c r="C810" s="14" t="s">
        <v>206</v>
      </c>
      <c r="D810" t="s">
        <v>456</v>
      </c>
      <c r="E810" t="s">
        <v>474</v>
      </c>
      <c r="F810" s="20">
        <v>2045</v>
      </c>
      <c r="G810" s="20">
        <v>38</v>
      </c>
      <c r="H810" s="11">
        <v>1772.5105141757099</v>
      </c>
      <c r="I810" s="10">
        <v>4588597.2126286002</v>
      </c>
      <c r="J810" s="33">
        <f t="shared" si="48"/>
        <v>3.8628592400689681E-4</v>
      </c>
      <c r="K810" s="33">
        <f t="shared" si="49"/>
        <v>3.8621132520511026E-4</v>
      </c>
      <c r="L810" s="33">
        <f t="shared" si="50"/>
        <v>0.997970021850905</v>
      </c>
      <c r="M810" s="33">
        <f t="shared" si="51"/>
        <v>0.99758459452625103</v>
      </c>
    </row>
    <row r="811" spans="1:13" ht="27.6">
      <c r="A811" t="s">
        <v>164</v>
      </c>
      <c r="B811" t="s">
        <v>204</v>
      </c>
      <c r="C811" s="14" t="s">
        <v>206</v>
      </c>
      <c r="D811" t="s">
        <v>456</v>
      </c>
      <c r="E811" t="s">
        <v>474</v>
      </c>
      <c r="F811" s="20">
        <v>2045</v>
      </c>
      <c r="G811" s="20">
        <v>39</v>
      </c>
      <c r="H811" s="11">
        <v>1842.13976117526</v>
      </c>
      <c r="I811" s="10">
        <v>4516172.0101693599</v>
      </c>
      <c r="J811" s="33">
        <f t="shared" si="48"/>
        <v>4.0789849390749364E-4</v>
      </c>
      <c r="K811" s="33">
        <f t="shared" si="49"/>
        <v>4.0781531462674714E-4</v>
      </c>
      <c r="L811" s="33">
        <f t="shared" si="50"/>
        <v>0.99758459452625103</v>
      </c>
      <c r="M811" s="33">
        <f t="shared" si="51"/>
        <v>0.99717776425096749</v>
      </c>
    </row>
    <row r="812" spans="1:13" ht="27.6">
      <c r="A812" t="s">
        <v>164</v>
      </c>
      <c r="B812" t="s">
        <v>204</v>
      </c>
      <c r="C812" s="14" t="s">
        <v>206</v>
      </c>
      <c r="D812" t="s">
        <v>456</v>
      </c>
      <c r="E812" t="s">
        <v>474</v>
      </c>
      <c r="F812" s="20">
        <v>2045</v>
      </c>
      <c r="G812" s="20">
        <v>40</v>
      </c>
      <c r="H812" s="11">
        <v>1952.43394866533</v>
      </c>
      <c r="I812" s="10">
        <v>4420984.0833132304</v>
      </c>
      <c r="J812" s="33">
        <f t="shared" si="48"/>
        <v>4.4162881201827625E-4</v>
      </c>
      <c r="K812" s="33">
        <f t="shared" si="49"/>
        <v>4.415313083684369E-4</v>
      </c>
      <c r="L812" s="33">
        <f t="shared" si="50"/>
        <v>0.99717776425096749</v>
      </c>
      <c r="M812" s="33">
        <f t="shared" si="51"/>
        <v>0.99673747904804189</v>
      </c>
    </row>
    <row r="813" spans="1:13" ht="27.6">
      <c r="A813" t="s">
        <v>164</v>
      </c>
      <c r="B813" t="s">
        <v>204</v>
      </c>
      <c r="C813" s="14" t="s">
        <v>206</v>
      </c>
      <c r="D813" t="s">
        <v>456</v>
      </c>
      <c r="E813" t="s">
        <v>474</v>
      </c>
      <c r="F813" s="20">
        <v>2045</v>
      </c>
      <c r="G813" s="20">
        <v>41</v>
      </c>
      <c r="H813" s="11">
        <v>2478.1149519189498</v>
      </c>
      <c r="I813" s="10">
        <v>4321972.7130524097</v>
      </c>
      <c r="J813" s="33">
        <f t="shared" si="48"/>
        <v>5.7337589023526516E-4</v>
      </c>
      <c r="K813" s="33">
        <f t="shared" si="49"/>
        <v>5.73211541692209E-4</v>
      </c>
      <c r="L813" s="33">
        <f t="shared" si="50"/>
        <v>0.99673747904804189</v>
      </c>
      <c r="M813" s="33">
        <f t="shared" si="51"/>
        <v>0.99616613762101436</v>
      </c>
    </row>
    <row r="814" spans="1:13" ht="27.6">
      <c r="A814" t="s">
        <v>164</v>
      </c>
      <c r="B814" t="s">
        <v>204</v>
      </c>
      <c r="C814" s="14" t="s">
        <v>206</v>
      </c>
      <c r="D814" t="s">
        <v>456</v>
      </c>
      <c r="E814" t="s">
        <v>474</v>
      </c>
      <c r="F814" s="20">
        <v>2045</v>
      </c>
      <c r="G814" s="20">
        <v>42</v>
      </c>
      <c r="H814" s="11">
        <v>2739.7753741916099</v>
      </c>
      <c r="I814" s="10">
        <v>4276365.0960883601</v>
      </c>
      <c r="J814" s="33">
        <f t="shared" si="48"/>
        <v>6.4067854652955468E-4</v>
      </c>
      <c r="K814" s="33">
        <f t="shared" si="49"/>
        <v>6.4047335585237786E-4</v>
      </c>
      <c r="L814" s="33">
        <f t="shared" si="50"/>
        <v>0.99616613762101436</v>
      </c>
      <c r="M814" s="33">
        <f t="shared" si="51"/>
        <v>0.99552811975186573</v>
      </c>
    </row>
    <row r="815" spans="1:13" ht="27.6">
      <c r="A815" t="s">
        <v>164</v>
      </c>
      <c r="B815" t="s">
        <v>204</v>
      </c>
      <c r="C815" s="14" t="s">
        <v>206</v>
      </c>
      <c r="D815" t="s">
        <v>456</v>
      </c>
      <c r="E815" t="s">
        <v>474</v>
      </c>
      <c r="F815" s="20">
        <v>2045</v>
      </c>
      <c r="G815" s="20">
        <v>43</v>
      </c>
      <c r="H815" s="11">
        <v>3061.96778799203</v>
      </c>
      <c r="I815" s="10">
        <v>4252767.3564752201</v>
      </c>
      <c r="J815" s="33">
        <f t="shared" si="48"/>
        <v>7.1999418997841706E-4</v>
      </c>
      <c r="K815" s="33">
        <f t="shared" si="49"/>
        <v>7.1973505635691826E-4</v>
      </c>
      <c r="L815" s="33">
        <f t="shared" si="50"/>
        <v>0.99552811975186573</v>
      </c>
      <c r="M815" s="33">
        <f t="shared" si="51"/>
        <v>0.99481160326449125</v>
      </c>
    </row>
    <row r="816" spans="1:13" ht="27.6">
      <c r="A816" t="s">
        <v>164</v>
      </c>
      <c r="B816" t="s">
        <v>204</v>
      </c>
      <c r="C816" s="14" t="s">
        <v>206</v>
      </c>
      <c r="D816" t="s">
        <v>456</v>
      </c>
      <c r="E816" t="s">
        <v>474</v>
      </c>
      <c r="F816" s="20">
        <v>2045</v>
      </c>
      <c r="G816" s="20">
        <v>44</v>
      </c>
      <c r="H816" s="11">
        <v>3223.8873061352701</v>
      </c>
      <c r="I816" s="10">
        <v>4228661.7223368101</v>
      </c>
      <c r="J816" s="33">
        <f t="shared" si="48"/>
        <v>7.6238950235861167E-4</v>
      </c>
      <c r="K816" s="33">
        <f t="shared" si="49"/>
        <v>7.6209895732282096E-4</v>
      </c>
      <c r="L816" s="33">
        <f t="shared" si="50"/>
        <v>0.99481160326449125</v>
      </c>
      <c r="M816" s="33">
        <f t="shared" si="51"/>
        <v>0.99405345837891079</v>
      </c>
    </row>
    <row r="817" spans="1:13" ht="27.6">
      <c r="A817" t="s">
        <v>164</v>
      </c>
      <c r="B817" t="s">
        <v>204</v>
      </c>
      <c r="C817" s="14" t="s">
        <v>206</v>
      </c>
      <c r="D817" t="s">
        <v>456</v>
      </c>
      <c r="E817" t="s">
        <v>474</v>
      </c>
      <c r="F817" s="20">
        <v>2045</v>
      </c>
      <c r="G817" s="20">
        <v>45</v>
      </c>
      <c r="H817" s="11">
        <v>3496.4527047773799</v>
      </c>
      <c r="I817" s="10">
        <v>4223392.03352575</v>
      </c>
      <c r="J817" s="33">
        <f t="shared" si="48"/>
        <v>8.2787784724272669E-4</v>
      </c>
      <c r="K817" s="33">
        <f t="shared" si="49"/>
        <v>8.2753525092693625E-4</v>
      </c>
      <c r="L817" s="33">
        <f t="shared" si="50"/>
        <v>0.99405345837891079</v>
      </c>
      <c r="M817" s="33">
        <f t="shared" si="51"/>
        <v>0.99323084410079643</v>
      </c>
    </row>
    <row r="818" spans="1:13" ht="27.6">
      <c r="A818" t="s">
        <v>164</v>
      </c>
      <c r="B818" t="s">
        <v>204</v>
      </c>
      <c r="C818" s="14" t="s">
        <v>206</v>
      </c>
      <c r="D818" t="s">
        <v>456</v>
      </c>
      <c r="E818" t="s">
        <v>474</v>
      </c>
      <c r="F818" s="20">
        <v>2045</v>
      </c>
      <c r="G818" s="20">
        <v>46</v>
      </c>
      <c r="H818" s="11">
        <v>4396.5080891849302</v>
      </c>
      <c r="I818" s="10">
        <v>4255229.6290898798</v>
      </c>
      <c r="J818" s="33">
        <f t="shared" si="48"/>
        <v>1.033201136580088E-3</v>
      </c>
      <c r="K818" s="33">
        <f t="shared" si="49"/>
        <v>1.0326675680627506E-3</v>
      </c>
      <c r="L818" s="33">
        <f t="shared" si="50"/>
        <v>0.99323084410079643</v>
      </c>
      <c r="M818" s="33">
        <f t="shared" si="51"/>
        <v>0.99220516682049398</v>
      </c>
    </row>
    <row r="819" spans="1:13" ht="27.6">
      <c r="A819" t="s">
        <v>164</v>
      </c>
      <c r="B819" t="s">
        <v>204</v>
      </c>
      <c r="C819" s="14" t="s">
        <v>206</v>
      </c>
      <c r="D819" t="s">
        <v>456</v>
      </c>
      <c r="E819" t="s">
        <v>474</v>
      </c>
      <c r="F819" s="20">
        <v>2045</v>
      </c>
      <c r="G819" s="20">
        <v>47</v>
      </c>
      <c r="H819" s="11">
        <v>4867.2807971924103</v>
      </c>
      <c r="I819" s="10">
        <v>4289142.0654448001</v>
      </c>
      <c r="J819" s="33">
        <f t="shared" si="48"/>
        <v>1.1347912293242391E-3</v>
      </c>
      <c r="K819" s="33">
        <f t="shared" si="49"/>
        <v>1.1341475972428405E-3</v>
      </c>
      <c r="L819" s="33">
        <f t="shared" si="50"/>
        <v>0.99220516682049398</v>
      </c>
      <c r="M819" s="33">
        <f t="shared" si="51"/>
        <v>0.99107985971457258</v>
      </c>
    </row>
    <row r="820" spans="1:13" ht="27.6">
      <c r="A820" t="s">
        <v>164</v>
      </c>
      <c r="B820" t="s">
        <v>204</v>
      </c>
      <c r="C820" s="14" t="s">
        <v>206</v>
      </c>
      <c r="D820" t="s">
        <v>456</v>
      </c>
      <c r="E820" t="s">
        <v>474</v>
      </c>
      <c r="F820" s="20">
        <v>2045</v>
      </c>
      <c r="G820" s="20">
        <v>48</v>
      </c>
      <c r="H820" s="11">
        <v>5366.9331443619903</v>
      </c>
      <c r="I820" s="10">
        <v>4277008.8499859003</v>
      </c>
      <c r="J820" s="33">
        <f t="shared" si="48"/>
        <v>1.2548333035082878E-3</v>
      </c>
      <c r="K820" s="33">
        <f t="shared" si="49"/>
        <v>1.2540463294067328E-3</v>
      </c>
      <c r="L820" s="33">
        <f t="shared" si="50"/>
        <v>0.99107985971457258</v>
      </c>
      <c r="M820" s="33">
        <f t="shared" si="51"/>
        <v>0.98983699965434857</v>
      </c>
    </row>
    <row r="821" spans="1:13" ht="27.6">
      <c r="A821" t="s">
        <v>164</v>
      </c>
      <c r="B821" t="s">
        <v>204</v>
      </c>
      <c r="C821" s="14" t="s">
        <v>206</v>
      </c>
      <c r="D821" t="s">
        <v>456</v>
      </c>
      <c r="E821" t="s">
        <v>474</v>
      </c>
      <c r="F821" s="20">
        <v>2045</v>
      </c>
      <c r="G821" s="20">
        <v>49</v>
      </c>
      <c r="H821" s="11">
        <v>5681.6410851276596</v>
      </c>
      <c r="I821" s="10">
        <v>4206691.4525514701</v>
      </c>
      <c r="J821" s="33">
        <f t="shared" si="48"/>
        <v>1.350619875313554E-3</v>
      </c>
      <c r="K821" s="33">
        <f t="shared" si="49"/>
        <v>1.3497081987787762E-3</v>
      </c>
      <c r="L821" s="33">
        <f t="shared" si="50"/>
        <v>0.98983699965434857</v>
      </c>
      <c r="M821" s="33">
        <f t="shared" si="51"/>
        <v>0.98850100854046052</v>
      </c>
    </row>
    <row r="822" spans="1:13" ht="27.6">
      <c r="A822" t="s">
        <v>164</v>
      </c>
      <c r="B822" t="s">
        <v>204</v>
      </c>
      <c r="C822" s="14" t="s">
        <v>206</v>
      </c>
      <c r="D822" t="s">
        <v>456</v>
      </c>
      <c r="E822" t="s">
        <v>474</v>
      </c>
      <c r="F822" s="20">
        <v>2045</v>
      </c>
      <c r="G822" s="20">
        <v>50</v>
      </c>
      <c r="H822" s="11">
        <v>6051.2235342102003</v>
      </c>
      <c r="I822" s="10">
        <v>4133708.5210748399</v>
      </c>
      <c r="J822" s="33">
        <f t="shared" si="48"/>
        <v>1.4638728162276839E-3</v>
      </c>
      <c r="K822" s="33">
        <f t="shared" si="49"/>
        <v>1.4628018770532769E-3</v>
      </c>
      <c r="L822" s="33">
        <f t="shared" si="50"/>
        <v>0.98850100854046052</v>
      </c>
      <c r="M822" s="33">
        <f t="shared" si="51"/>
        <v>0.98705502740969853</v>
      </c>
    </row>
    <row r="823" spans="1:13" ht="27.6">
      <c r="A823" t="s">
        <v>164</v>
      </c>
      <c r="B823" t="s">
        <v>204</v>
      </c>
      <c r="C823" s="14" t="s">
        <v>206</v>
      </c>
      <c r="D823" t="s">
        <v>456</v>
      </c>
      <c r="E823" t="s">
        <v>474</v>
      </c>
      <c r="F823" s="20">
        <v>2045</v>
      </c>
      <c r="G823" s="20">
        <v>51</v>
      </c>
      <c r="H823" s="11">
        <v>6715.7975116042799</v>
      </c>
      <c r="I823" s="10">
        <v>4068895.6188905602</v>
      </c>
      <c r="J823" s="33">
        <f t="shared" si="48"/>
        <v>1.6505209621070186E-3</v>
      </c>
      <c r="K823" s="33">
        <f t="shared" si="49"/>
        <v>1.6491596014716059E-3</v>
      </c>
      <c r="L823" s="33">
        <f t="shared" si="50"/>
        <v>0.98705502740969853</v>
      </c>
      <c r="M823" s="33">
        <f t="shared" si="51"/>
        <v>0.98542721613406503</v>
      </c>
    </row>
    <row r="824" spans="1:13" ht="27.6">
      <c r="A824" t="s">
        <v>164</v>
      </c>
      <c r="B824" t="s">
        <v>204</v>
      </c>
      <c r="C824" s="14" t="s">
        <v>206</v>
      </c>
      <c r="D824" t="s">
        <v>456</v>
      </c>
      <c r="E824" t="s">
        <v>474</v>
      </c>
      <c r="F824" s="20">
        <v>2045</v>
      </c>
      <c r="G824" s="20">
        <v>52</v>
      </c>
      <c r="H824" s="11">
        <v>7191.8053981390503</v>
      </c>
      <c r="I824" s="10">
        <v>4005683.6671668799</v>
      </c>
      <c r="J824" s="33">
        <f t="shared" si="48"/>
        <v>1.7954002351927192E-3</v>
      </c>
      <c r="K824" s="33">
        <f t="shared" si="49"/>
        <v>1.793789468325091E-3</v>
      </c>
      <c r="L824" s="33">
        <f t="shared" si="50"/>
        <v>0.98542721613406503</v>
      </c>
      <c r="M824" s="33">
        <f t="shared" si="51"/>
        <v>0.98365956717196279</v>
      </c>
    </row>
    <row r="825" spans="1:13" ht="27.6">
      <c r="A825" t="s">
        <v>164</v>
      </c>
      <c r="B825" t="s">
        <v>204</v>
      </c>
      <c r="C825" s="14" t="s">
        <v>206</v>
      </c>
      <c r="D825" t="s">
        <v>456</v>
      </c>
      <c r="E825" t="s">
        <v>474</v>
      </c>
      <c r="F825" s="20">
        <v>2045</v>
      </c>
      <c r="G825" s="20">
        <v>53</v>
      </c>
      <c r="H825" s="11">
        <v>7755.8697203325</v>
      </c>
      <c r="I825" s="10">
        <v>3974924.0629255702</v>
      </c>
      <c r="J825" s="33">
        <f t="shared" si="48"/>
        <v>1.9511994688583131E-3</v>
      </c>
      <c r="K825" s="33">
        <f t="shared" si="49"/>
        <v>1.9492971166653605E-3</v>
      </c>
      <c r="L825" s="33">
        <f t="shared" si="50"/>
        <v>0.98365956717196279</v>
      </c>
      <c r="M825" s="33">
        <f t="shared" si="51"/>
        <v>0.98174212241389414</v>
      </c>
    </row>
    <row r="826" spans="1:13" ht="27.6">
      <c r="A826" t="s">
        <v>164</v>
      </c>
      <c r="B826" t="s">
        <v>204</v>
      </c>
      <c r="C826" s="14" t="s">
        <v>206</v>
      </c>
      <c r="D826" t="s">
        <v>456</v>
      </c>
      <c r="E826" t="s">
        <v>474</v>
      </c>
      <c r="F826" s="20">
        <v>2045</v>
      </c>
      <c r="G826" s="20">
        <v>54</v>
      </c>
      <c r="H826" s="11">
        <v>8420.4979073800005</v>
      </c>
      <c r="I826" s="10">
        <v>3937296.5372280502</v>
      </c>
      <c r="J826" s="33">
        <f t="shared" si="48"/>
        <v>2.1386496617062604E-3</v>
      </c>
      <c r="K826" s="33">
        <f t="shared" si="49"/>
        <v>2.1363643799477972E-3</v>
      </c>
      <c r="L826" s="33">
        <f t="shared" si="50"/>
        <v>0.98174212241389414</v>
      </c>
      <c r="M826" s="33">
        <f t="shared" si="51"/>
        <v>0.97964476351327479</v>
      </c>
    </row>
    <row r="827" spans="1:13" ht="27.6">
      <c r="A827" t="s">
        <v>164</v>
      </c>
      <c r="B827" t="s">
        <v>204</v>
      </c>
      <c r="C827" s="14" t="s">
        <v>206</v>
      </c>
      <c r="D827" t="s">
        <v>456</v>
      </c>
      <c r="E827" t="s">
        <v>474</v>
      </c>
      <c r="F827" s="20">
        <v>2045</v>
      </c>
      <c r="G827" s="20">
        <v>55</v>
      </c>
      <c r="H827" s="11">
        <v>9152.3289858808403</v>
      </c>
      <c r="I827" s="10">
        <v>3901637.87786208</v>
      </c>
      <c r="J827" s="33">
        <f t="shared" si="48"/>
        <v>2.3457658738170492E-3</v>
      </c>
      <c r="K827" s="33">
        <f t="shared" si="49"/>
        <v>2.3430167150974013E-3</v>
      </c>
      <c r="L827" s="33">
        <f t="shared" si="50"/>
        <v>0.97964476351327479</v>
      </c>
      <c r="M827" s="33">
        <f t="shared" si="51"/>
        <v>0.97734943945750552</v>
      </c>
    </row>
    <row r="828" spans="1:13" ht="27.6">
      <c r="A828" t="s">
        <v>164</v>
      </c>
      <c r="B828" t="s">
        <v>204</v>
      </c>
      <c r="C828" s="14" t="s">
        <v>206</v>
      </c>
      <c r="D828" t="s">
        <v>456</v>
      </c>
      <c r="E828" t="s">
        <v>474</v>
      </c>
      <c r="F828" s="20">
        <v>2045</v>
      </c>
      <c r="G828" s="20">
        <v>56</v>
      </c>
      <c r="H828" s="11">
        <v>9893.5797742491195</v>
      </c>
      <c r="I828" s="10">
        <v>3885897.9587878501</v>
      </c>
      <c r="J828" s="33">
        <f t="shared" si="48"/>
        <v>2.5460215062711733E-3</v>
      </c>
      <c r="K828" s="33">
        <f t="shared" si="49"/>
        <v>2.5427831424136293E-3</v>
      </c>
      <c r="L828" s="33">
        <f t="shared" si="50"/>
        <v>0.97734943945750552</v>
      </c>
      <c r="M828" s="33">
        <f t="shared" si="51"/>
        <v>0.97486425177860558</v>
      </c>
    </row>
    <row r="829" spans="1:13" ht="27.6">
      <c r="A829" t="s">
        <v>164</v>
      </c>
      <c r="B829" t="s">
        <v>204</v>
      </c>
      <c r="C829" s="14" t="s">
        <v>206</v>
      </c>
      <c r="D829" t="s">
        <v>456</v>
      </c>
      <c r="E829" t="s">
        <v>474</v>
      </c>
      <c r="F829" s="20">
        <v>2045</v>
      </c>
      <c r="G829" s="20">
        <v>57</v>
      </c>
      <c r="H829" s="11">
        <v>10783.8573276762</v>
      </c>
      <c r="I829" s="10">
        <v>3824296.2908502598</v>
      </c>
      <c r="J829" s="33">
        <f t="shared" si="48"/>
        <v>2.8198278866302519E-3</v>
      </c>
      <c r="K829" s="33">
        <f t="shared" si="49"/>
        <v>2.8158559062859689E-3</v>
      </c>
      <c r="L829" s="33">
        <f t="shared" si="50"/>
        <v>0.97486425177860558</v>
      </c>
      <c r="M829" s="33">
        <f t="shared" si="51"/>
        <v>0.9721191745174077</v>
      </c>
    </row>
    <row r="830" spans="1:13" ht="27.6">
      <c r="A830" t="s">
        <v>164</v>
      </c>
      <c r="B830" t="s">
        <v>204</v>
      </c>
      <c r="C830" s="14" t="s">
        <v>206</v>
      </c>
      <c r="D830" t="s">
        <v>456</v>
      </c>
      <c r="E830" t="s">
        <v>474</v>
      </c>
      <c r="F830" s="20">
        <v>2045</v>
      </c>
      <c r="G830" s="20">
        <v>58</v>
      </c>
      <c r="H830" s="11">
        <v>11697.1453185389</v>
      </c>
      <c r="I830" s="10">
        <v>3753146.7666952899</v>
      </c>
      <c r="J830" s="33">
        <f t="shared" si="48"/>
        <v>3.1166234750895278E-3</v>
      </c>
      <c r="K830" s="33">
        <f t="shared" si="49"/>
        <v>3.1117718456895593E-3</v>
      </c>
      <c r="L830" s="33">
        <f t="shared" si="50"/>
        <v>0.9721191745174077</v>
      </c>
      <c r="M830" s="33">
        <f t="shared" si="51"/>
        <v>0.96909416143948945</v>
      </c>
    </row>
    <row r="831" spans="1:13" ht="27.6">
      <c r="A831" t="s">
        <v>164</v>
      </c>
      <c r="B831" t="s">
        <v>204</v>
      </c>
      <c r="C831" s="14" t="s">
        <v>206</v>
      </c>
      <c r="D831" t="s">
        <v>456</v>
      </c>
      <c r="E831" t="s">
        <v>474</v>
      </c>
      <c r="F831" s="20">
        <v>2045</v>
      </c>
      <c r="G831" s="20">
        <v>59</v>
      </c>
      <c r="H831" s="11">
        <v>12318.4646864305</v>
      </c>
      <c r="I831" s="10">
        <v>3737296.8976564701</v>
      </c>
      <c r="J831" s="33">
        <f t="shared" si="48"/>
        <v>3.2960893993075539E-3</v>
      </c>
      <c r="K831" s="33">
        <f t="shared" si="49"/>
        <v>3.2906632599607466E-3</v>
      </c>
      <c r="L831" s="33">
        <f t="shared" si="50"/>
        <v>0.96909416143948945</v>
      </c>
      <c r="M831" s="33">
        <f t="shared" si="51"/>
        <v>0.96590519888699811</v>
      </c>
    </row>
    <row r="832" spans="1:13" ht="27.6">
      <c r="A832" t="s">
        <v>164</v>
      </c>
      <c r="B832" t="s">
        <v>204</v>
      </c>
      <c r="C832" s="14" t="s">
        <v>206</v>
      </c>
      <c r="D832" t="s">
        <v>456</v>
      </c>
      <c r="E832" t="s">
        <v>474</v>
      </c>
      <c r="F832" s="20">
        <v>2045</v>
      </c>
      <c r="G832" s="20">
        <v>60</v>
      </c>
      <c r="H832" s="11">
        <v>13318.6623421204</v>
      </c>
      <c r="I832" s="10">
        <v>3771379.8223945298</v>
      </c>
      <c r="J832" s="33">
        <f t="shared" si="48"/>
        <v>3.5315091476689547E-3</v>
      </c>
      <c r="K832" s="33">
        <f t="shared" si="49"/>
        <v>3.5252807033322453E-3</v>
      </c>
      <c r="L832" s="33">
        <f t="shared" si="50"/>
        <v>0.96590519888699811</v>
      </c>
      <c r="M832" s="33">
        <f t="shared" si="51"/>
        <v>0.96250011192811347</v>
      </c>
    </row>
    <row r="833" spans="1:13" ht="27.6">
      <c r="A833" t="s">
        <v>164</v>
      </c>
      <c r="B833" t="s">
        <v>204</v>
      </c>
      <c r="C833" s="14" t="s">
        <v>206</v>
      </c>
      <c r="D833" t="s">
        <v>456</v>
      </c>
      <c r="E833" t="s">
        <v>474</v>
      </c>
      <c r="F833" s="20">
        <v>2045</v>
      </c>
      <c r="G833" s="20">
        <v>61</v>
      </c>
      <c r="H833" s="11">
        <v>14268.4641879513</v>
      </c>
      <c r="I833" s="10">
        <v>3764132.4178863899</v>
      </c>
      <c r="J833" s="33">
        <f t="shared" si="48"/>
        <v>3.7906382145724915E-3</v>
      </c>
      <c r="K833" s="33">
        <f t="shared" si="49"/>
        <v>3.7834628148469829E-3</v>
      </c>
      <c r="L833" s="33">
        <f t="shared" si="50"/>
        <v>0.96250011192811347</v>
      </c>
      <c r="M833" s="33">
        <f t="shared" si="51"/>
        <v>0.95885852854534737</v>
      </c>
    </row>
    <row r="834" spans="1:13" ht="27.6">
      <c r="A834" t="s">
        <v>164</v>
      </c>
      <c r="B834" t="s">
        <v>204</v>
      </c>
      <c r="C834" s="14" t="s">
        <v>206</v>
      </c>
      <c r="D834" t="s">
        <v>456</v>
      </c>
      <c r="E834" t="s">
        <v>474</v>
      </c>
      <c r="F834" s="20">
        <v>2045</v>
      </c>
      <c r="G834" s="20">
        <v>62</v>
      </c>
      <c r="H834" s="11">
        <v>15193.1802778076</v>
      </c>
      <c r="I834" s="10">
        <v>3702417.8897224902</v>
      </c>
      <c r="J834" s="33">
        <f t="shared" ref="J834:J897" si="52">IF(I834&gt;0,H834/I834,0)</f>
        <v>4.1035833151039534E-3</v>
      </c>
      <c r="K834" s="33">
        <f t="shared" ref="K834:K897" si="53">1-EXP(-J834)</f>
        <v>4.0951751222638721E-3</v>
      </c>
      <c r="L834" s="33">
        <f t="shared" ref="L834:L897" si="54">IF(G834=30,1,M833)</f>
        <v>0.95885852854534737</v>
      </c>
      <c r="M834" s="33">
        <f t="shared" ref="M834:M897" si="55">L834*(1-K834)</f>
        <v>0.95493183495347789</v>
      </c>
    </row>
    <row r="835" spans="1:13" ht="27.6">
      <c r="A835" t="s">
        <v>164</v>
      </c>
      <c r="B835" t="s">
        <v>204</v>
      </c>
      <c r="C835" s="14" t="s">
        <v>206</v>
      </c>
      <c r="D835" t="s">
        <v>456</v>
      </c>
      <c r="E835" t="s">
        <v>474</v>
      </c>
      <c r="F835" s="20">
        <v>2045</v>
      </c>
      <c r="G835" s="20">
        <v>63</v>
      </c>
      <c r="H835" s="11">
        <v>16070.446182976801</v>
      </c>
      <c r="I835" s="10">
        <v>3616696.7879369399</v>
      </c>
      <c r="J835" s="33">
        <f t="shared" si="52"/>
        <v>4.4434043341918666E-3</v>
      </c>
      <c r="K835" s="33">
        <f t="shared" si="53"/>
        <v>4.4335470185707937E-3</v>
      </c>
      <c r="L835" s="33">
        <f t="shared" si="54"/>
        <v>0.95493183495347789</v>
      </c>
      <c r="M835" s="33">
        <f t="shared" si="55"/>
        <v>0.95069809976368158</v>
      </c>
    </row>
    <row r="836" spans="1:13" ht="27.6">
      <c r="A836" t="s">
        <v>164</v>
      </c>
      <c r="B836" t="s">
        <v>204</v>
      </c>
      <c r="C836" s="14" t="s">
        <v>206</v>
      </c>
      <c r="D836" t="s">
        <v>456</v>
      </c>
      <c r="E836" t="s">
        <v>474</v>
      </c>
      <c r="F836" s="20">
        <v>2045</v>
      </c>
      <c r="G836" s="20">
        <v>64</v>
      </c>
      <c r="H836" s="11">
        <v>17184.724001232698</v>
      </c>
      <c r="I836" s="10">
        <v>3523606.3127583801</v>
      </c>
      <c r="J836" s="33">
        <f t="shared" si="52"/>
        <v>4.8770272487620794E-3</v>
      </c>
      <c r="K836" s="33">
        <f t="shared" si="53"/>
        <v>4.8651538614895573E-3</v>
      </c>
      <c r="L836" s="33">
        <f t="shared" si="54"/>
        <v>0.95069809976368158</v>
      </c>
      <c r="M836" s="33">
        <f t="shared" si="55"/>
        <v>0.94607280723250553</v>
      </c>
    </row>
    <row r="837" spans="1:13" ht="27.6">
      <c r="A837" t="s">
        <v>164</v>
      </c>
      <c r="B837" t="s">
        <v>204</v>
      </c>
      <c r="C837" s="14" t="s">
        <v>206</v>
      </c>
      <c r="D837" t="s">
        <v>456</v>
      </c>
      <c r="E837" t="s">
        <v>474</v>
      </c>
      <c r="F837" s="20">
        <v>2045</v>
      </c>
      <c r="G837" s="20">
        <v>65</v>
      </c>
      <c r="H837" s="11">
        <v>18270.862187099701</v>
      </c>
      <c r="I837" s="10">
        <v>3433239.5749560301</v>
      </c>
      <c r="J837" s="33">
        <f t="shared" si="52"/>
        <v>5.3217556736726412E-3</v>
      </c>
      <c r="K837" s="33">
        <f t="shared" si="53"/>
        <v>5.3076202182106291E-3</v>
      </c>
      <c r="L837" s="33">
        <f t="shared" si="54"/>
        <v>0.94607280723250553</v>
      </c>
      <c r="M837" s="33">
        <f t="shared" si="55"/>
        <v>0.94105141207293896</v>
      </c>
    </row>
    <row r="838" spans="1:13" ht="27.6">
      <c r="A838" t="s">
        <v>164</v>
      </c>
      <c r="B838" t="s">
        <v>204</v>
      </c>
      <c r="C838" s="14" t="s">
        <v>206</v>
      </c>
      <c r="D838" t="s">
        <v>456</v>
      </c>
      <c r="E838" t="s">
        <v>474</v>
      </c>
      <c r="F838" s="20">
        <v>2045</v>
      </c>
      <c r="G838" s="20">
        <v>66</v>
      </c>
      <c r="H838" s="11">
        <v>18634.8545657504</v>
      </c>
      <c r="I838" s="10">
        <v>3328648.2563764201</v>
      </c>
      <c r="J838" s="33">
        <f t="shared" si="52"/>
        <v>5.5983249446838156E-3</v>
      </c>
      <c r="K838" s="33">
        <f t="shared" si="53"/>
        <v>5.5826835257847263E-3</v>
      </c>
      <c r="L838" s="33">
        <f t="shared" si="54"/>
        <v>0.94105141207293896</v>
      </c>
      <c r="M838" s="33">
        <f t="shared" si="55"/>
        <v>0.93579781985784294</v>
      </c>
    </row>
    <row r="839" spans="1:13" ht="27.6">
      <c r="A839" t="s">
        <v>164</v>
      </c>
      <c r="B839" t="s">
        <v>204</v>
      </c>
      <c r="C839" s="14" t="s">
        <v>206</v>
      </c>
      <c r="D839" t="s">
        <v>456</v>
      </c>
      <c r="E839" t="s">
        <v>474</v>
      </c>
      <c r="F839" s="20">
        <v>2045</v>
      </c>
      <c r="G839" s="20">
        <v>67</v>
      </c>
      <c r="H839" s="11">
        <v>19512.432538336201</v>
      </c>
      <c r="I839" s="10">
        <v>3201137.8872529701</v>
      </c>
      <c r="J839" s="33">
        <f t="shared" si="52"/>
        <v>6.0954676822998818E-3</v>
      </c>
      <c r="K839" s="33">
        <f t="shared" si="53"/>
        <v>6.0769280076227172E-3</v>
      </c>
      <c r="L839" s="33">
        <f t="shared" si="54"/>
        <v>0.93579781985784294</v>
      </c>
      <c r="M839" s="33">
        <f t="shared" si="55"/>
        <v>0.93011104387687649</v>
      </c>
    </row>
    <row r="840" spans="1:13" ht="27.6">
      <c r="A840" t="s">
        <v>164</v>
      </c>
      <c r="B840" t="s">
        <v>204</v>
      </c>
      <c r="C840" s="14" t="s">
        <v>206</v>
      </c>
      <c r="D840" t="s">
        <v>456</v>
      </c>
      <c r="E840" t="s">
        <v>474</v>
      </c>
      <c r="F840" s="20">
        <v>2045</v>
      </c>
      <c r="G840" s="20">
        <v>68</v>
      </c>
      <c r="H840" s="11">
        <v>20291.891864548401</v>
      </c>
      <c r="I840" s="10">
        <v>3076109.15246777</v>
      </c>
      <c r="J840" s="33">
        <f t="shared" si="52"/>
        <v>6.5966098271478708E-3</v>
      </c>
      <c r="K840" s="33">
        <f t="shared" si="53"/>
        <v>6.5748999599468672E-3</v>
      </c>
      <c r="L840" s="33">
        <f t="shared" si="54"/>
        <v>0.93011104387687649</v>
      </c>
      <c r="M840" s="33">
        <f t="shared" si="55"/>
        <v>0.92399565681174423</v>
      </c>
    </row>
    <row r="841" spans="1:13" ht="27.6">
      <c r="A841" t="s">
        <v>164</v>
      </c>
      <c r="B841" t="s">
        <v>204</v>
      </c>
      <c r="C841" s="14" t="s">
        <v>206</v>
      </c>
      <c r="D841" t="s">
        <v>456</v>
      </c>
      <c r="E841" t="s">
        <v>474</v>
      </c>
      <c r="F841" s="20">
        <v>2045</v>
      </c>
      <c r="G841" s="20">
        <v>69</v>
      </c>
      <c r="H841" s="11">
        <v>20601.832188741799</v>
      </c>
      <c r="I841" s="10">
        <v>2961675.9292292902</v>
      </c>
      <c r="J841" s="33">
        <f t="shared" si="52"/>
        <v>6.9561399292268154E-3</v>
      </c>
      <c r="K841" s="33">
        <f t="shared" si="53"/>
        <v>6.9320019892609164E-3</v>
      </c>
      <c r="L841" s="33">
        <f t="shared" si="54"/>
        <v>0.92399565681174423</v>
      </c>
      <c r="M841" s="33">
        <f t="shared" si="55"/>
        <v>0.91759051708065675</v>
      </c>
    </row>
    <row r="842" spans="1:13" ht="27.6">
      <c r="A842" t="s">
        <v>164</v>
      </c>
      <c r="B842" t="s">
        <v>204</v>
      </c>
      <c r="C842" s="14" t="s">
        <v>206</v>
      </c>
      <c r="D842" t="s">
        <v>456</v>
      </c>
      <c r="E842" t="s">
        <v>474</v>
      </c>
      <c r="F842" s="20">
        <v>2046</v>
      </c>
      <c r="G842" s="20">
        <v>30</v>
      </c>
      <c r="H842" s="11">
        <v>701.27746796755105</v>
      </c>
      <c r="I842" s="10">
        <v>4588841.9041028703</v>
      </c>
      <c r="J842" s="33">
        <f t="shared" si="52"/>
        <v>1.5282232045094884E-4</v>
      </c>
      <c r="K842" s="33">
        <f t="shared" si="53"/>
        <v>1.5281064371497344E-4</v>
      </c>
      <c r="L842" s="33">
        <f t="shared" si="54"/>
        <v>1</v>
      </c>
      <c r="M842" s="33">
        <f t="shared" si="55"/>
        <v>0.99984718935628503</v>
      </c>
    </row>
    <row r="843" spans="1:13" ht="27.6">
      <c r="A843" t="s">
        <v>164</v>
      </c>
      <c r="B843" t="s">
        <v>204</v>
      </c>
      <c r="C843" s="14" t="s">
        <v>206</v>
      </c>
      <c r="D843" t="s">
        <v>456</v>
      </c>
      <c r="E843" t="s">
        <v>474</v>
      </c>
      <c r="F843" s="20">
        <v>2046</v>
      </c>
      <c r="G843" s="20">
        <v>31</v>
      </c>
      <c r="H843" s="11">
        <v>1019.70468469388</v>
      </c>
      <c r="I843" s="10">
        <v>4652374.4754315801</v>
      </c>
      <c r="J843" s="33">
        <f t="shared" si="52"/>
        <v>2.1917940829543531E-4</v>
      </c>
      <c r="K843" s="33">
        <f t="shared" si="53"/>
        <v>2.1915539024375263E-4</v>
      </c>
      <c r="L843" s="33">
        <f t="shared" si="54"/>
        <v>0.99984718935628503</v>
      </c>
      <c r="M843" s="33">
        <f t="shared" si="55"/>
        <v>0.99962806745531751</v>
      </c>
    </row>
    <row r="844" spans="1:13" ht="27.6">
      <c r="A844" t="s">
        <v>164</v>
      </c>
      <c r="B844" t="s">
        <v>204</v>
      </c>
      <c r="C844" s="14" t="s">
        <v>206</v>
      </c>
      <c r="D844" t="s">
        <v>456</v>
      </c>
      <c r="E844" t="s">
        <v>474</v>
      </c>
      <c r="F844" s="20">
        <v>2046</v>
      </c>
      <c r="G844" s="20">
        <v>32</v>
      </c>
      <c r="H844" s="11">
        <v>1066.72178136962</v>
      </c>
      <c r="I844" s="10">
        <v>4724131.8303708602</v>
      </c>
      <c r="J844" s="33">
        <f t="shared" si="52"/>
        <v>2.25802712471273E-4</v>
      </c>
      <c r="K844" s="33">
        <f t="shared" si="53"/>
        <v>2.2577722095751263E-4</v>
      </c>
      <c r="L844" s="33">
        <f t="shared" si="54"/>
        <v>0.99962806745531751</v>
      </c>
      <c r="M844" s="33">
        <f t="shared" si="55"/>
        <v>0.99940237420825628</v>
      </c>
    </row>
    <row r="845" spans="1:13" ht="27.6">
      <c r="A845" t="s">
        <v>164</v>
      </c>
      <c r="B845" t="s">
        <v>204</v>
      </c>
      <c r="C845" s="14" t="s">
        <v>206</v>
      </c>
      <c r="D845" t="s">
        <v>456</v>
      </c>
      <c r="E845" t="s">
        <v>474</v>
      </c>
      <c r="F845" s="20">
        <v>2046</v>
      </c>
      <c r="G845" s="20">
        <v>33</v>
      </c>
      <c r="H845" s="11">
        <v>1130.8300487883801</v>
      </c>
      <c r="I845" s="10">
        <v>4815214.3974230504</v>
      </c>
      <c r="J845" s="33">
        <f t="shared" si="52"/>
        <v>2.3484521258151337E-4</v>
      </c>
      <c r="K845" s="33">
        <f t="shared" si="53"/>
        <v>2.3481763860311311E-4</v>
      </c>
      <c r="L845" s="33">
        <f t="shared" si="54"/>
        <v>0.99940237420825628</v>
      </c>
      <c r="M845" s="33">
        <f t="shared" si="55"/>
        <v>0.99916769690273033</v>
      </c>
    </row>
    <row r="846" spans="1:13" ht="27.6">
      <c r="A846" t="s">
        <v>164</v>
      </c>
      <c r="B846" t="s">
        <v>204</v>
      </c>
      <c r="C846" s="14" t="s">
        <v>206</v>
      </c>
      <c r="D846" t="s">
        <v>456</v>
      </c>
      <c r="E846" t="s">
        <v>474</v>
      </c>
      <c r="F846" s="20">
        <v>2046</v>
      </c>
      <c r="G846" s="20">
        <v>34</v>
      </c>
      <c r="H846" s="11">
        <v>1192.2303017228401</v>
      </c>
      <c r="I846" s="10">
        <v>4858313.40382367</v>
      </c>
      <c r="J846" s="33">
        <f t="shared" si="52"/>
        <v>2.4540003960726604E-4</v>
      </c>
      <c r="K846" s="33">
        <f t="shared" si="53"/>
        <v>2.453699314803881E-4</v>
      </c>
      <c r="L846" s="33">
        <f t="shared" si="54"/>
        <v>0.99916769690273033</v>
      </c>
      <c r="M846" s="33">
        <f t="shared" si="55"/>
        <v>0.99892253119340391</v>
      </c>
    </row>
    <row r="847" spans="1:13" ht="27.6">
      <c r="A847" t="s">
        <v>164</v>
      </c>
      <c r="B847" t="s">
        <v>204</v>
      </c>
      <c r="C847" s="14" t="s">
        <v>206</v>
      </c>
      <c r="D847" t="s">
        <v>456</v>
      </c>
      <c r="E847" t="s">
        <v>474</v>
      </c>
      <c r="F847" s="20">
        <v>2046</v>
      </c>
      <c r="G847" s="20">
        <v>35</v>
      </c>
      <c r="H847" s="11">
        <v>1245.97266005185</v>
      </c>
      <c r="I847" s="10">
        <v>4778385.9843453998</v>
      </c>
      <c r="J847" s="33">
        <f t="shared" si="52"/>
        <v>2.6075178190581818E-4</v>
      </c>
      <c r="K847" s="33">
        <f t="shared" si="53"/>
        <v>2.6071778911451737E-4</v>
      </c>
      <c r="L847" s="33">
        <f t="shared" si="54"/>
        <v>0.99892253119340391</v>
      </c>
      <c r="M847" s="33">
        <f t="shared" si="55"/>
        <v>0.99866209431957453</v>
      </c>
    </row>
    <row r="848" spans="1:13" ht="27.6">
      <c r="A848" t="s">
        <v>164</v>
      </c>
      <c r="B848" t="s">
        <v>204</v>
      </c>
      <c r="C848" s="14" t="s">
        <v>206</v>
      </c>
      <c r="D848" t="s">
        <v>456</v>
      </c>
      <c r="E848" t="s">
        <v>474</v>
      </c>
      <c r="F848" s="20">
        <v>2046</v>
      </c>
      <c r="G848" s="20">
        <v>36</v>
      </c>
      <c r="H848" s="11">
        <v>1528.5467545680499</v>
      </c>
      <c r="I848" s="10">
        <v>4676910.4491724204</v>
      </c>
      <c r="J848" s="33">
        <f t="shared" si="52"/>
        <v>3.268283135159294E-4</v>
      </c>
      <c r="K848" s="33">
        <f t="shared" si="53"/>
        <v>3.2677491096066991E-4</v>
      </c>
      <c r="L848" s="33">
        <f t="shared" si="54"/>
        <v>0.99866209431957453</v>
      </c>
      <c r="M848" s="33">
        <f t="shared" si="55"/>
        <v>0.99833575660262341</v>
      </c>
    </row>
    <row r="849" spans="1:13" ht="27.6">
      <c r="A849" t="s">
        <v>164</v>
      </c>
      <c r="B849" t="s">
        <v>204</v>
      </c>
      <c r="C849" s="14" t="s">
        <v>206</v>
      </c>
      <c r="D849" t="s">
        <v>456</v>
      </c>
      <c r="E849" t="s">
        <v>474</v>
      </c>
      <c r="F849" s="20">
        <v>2046</v>
      </c>
      <c r="G849" s="20">
        <v>37</v>
      </c>
      <c r="H849" s="11">
        <v>1627.3508653413501</v>
      </c>
      <c r="I849" s="10">
        <v>4619623.0404420299</v>
      </c>
      <c r="J849" s="33">
        <f t="shared" si="52"/>
        <v>3.5226918973580074E-4</v>
      </c>
      <c r="K849" s="33">
        <f t="shared" si="53"/>
        <v>3.5220715022987736E-4</v>
      </c>
      <c r="L849" s="33">
        <f t="shared" si="54"/>
        <v>0.99833575660262341</v>
      </c>
      <c r="M849" s="33">
        <f t="shared" si="55"/>
        <v>0.99798413561081778</v>
      </c>
    </row>
    <row r="850" spans="1:13" ht="27.6">
      <c r="A850" t="s">
        <v>164</v>
      </c>
      <c r="B850" t="s">
        <v>204</v>
      </c>
      <c r="C850" s="14" t="s">
        <v>206</v>
      </c>
      <c r="D850" t="s">
        <v>456</v>
      </c>
      <c r="E850" t="s">
        <v>474</v>
      </c>
      <c r="F850" s="20">
        <v>2046</v>
      </c>
      <c r="G850" s="20">
        <v>38</v>
      </c>
      <c r="H850" s="11">
        <v>1764.63657992401</v>
      </c>
      <c r="I850" s="10">
        <v>4610549.6632775599</v>
      </c>
      <c r="J850" s="33">
        <f t="shared" si="52"/>
        <v>3.8273887254248995E-4</v>
      </c>
      <c r="K850" s="33">
        <f t="shared" si="53"/>
        <v>3.8266563736377712E-4</v>
      </c>
      <c r="L850" s="33">
        <f t="shared" si="54"/>
        <v>0.99798413561081778</v>
      </c>
      <c r="M850" s="33">
        <f t="shared" si="55"/>
        <v>0.99760224137548537</v>
      </c>
    </row>
    <row r="851" spans="1:13" ht="27.6">
      <c r="A851" t="s">
        <v>164</v>
      </c>
      <c r="B851" t="s">
        <v>204</v>
      </c>
      <c r="C851" s="14" t="s">
        <v>206</v>
      </c>
      <c r="D851" t="s">
        <v>456</v>
      </c>
      <c r="E851" t="s">
        <v>474</v>
      </c>
      <c r="F851" s="20">
        <v>2046</v>
      </c>
      <c r="G851" s="20">
        <v>39</v>
      </c>
      <c r="H851" s="11">
        <v>1850.0920336665199</v>
      </c>
      <c r="I851" s="10">
        <v>4581300.6460336596</v>
      </c>
      <c r="J851" s="33">
        <f t="shared" si="52"/>
        <v>4.0383554291907673E-4</v>
      </c>
      <c r="K851" s="33">
        <f t="shared" si="53"/>
        <v>4.0375401232162211E-4</v>
      </c>
      <c r="L851" s="33">
        <f t="shared" si="54"/>
        <v>0.99760224137548537</v>
      </c>
      <c r="M851" s="33">
        <f t="shared" si="55"/>
        <v>0.99719945546782895</v>
      </c>
    </row>
    <row r="852" spans="1:13" ht="27.6">
      <c r="A852" t="s">
        <v>164</v>
      </c>
      <c r="B852" t="s">
        <v>204</v>
      </c>
      <c r="C852" s="14" t="s">
        <v>206</v>
      </c>
      <c r="D852" t="s">
        <v>456</v>
      </c>
      <c r="E852" t="s">
        <v>474</v>
      </c>
      <c r="F852" s="20">
        <v>2046</v>
      </c>
      <c r="G852" s="20">
        <v>40</v>
      </c>
      <c r="H852" s="11">
        <v>1971.0103630728399</v>
      </c>
      <c r="I852" s="10">
        <v>4508501.74992513</v>
      </c>
      <c r="J852" s="33">
        <f t="shared" si="52"/>
        <v>4.3717635533923688E-4</v>
      </c>
      <c r="K852" s="33">
        <f t="shared" si="53"/>
        <v>4.370808076806787E-4</v>
      </c>
      <c r="L852" s="33">
        <f t="shared" si="54"/>
        <v>0.99719945546782895</v>
      </c>
      <c r="M852" s="33">
        <f t="shared" si="55"/>
        <v>0.99676359872441433</v>
      </c>
    </row>
    <row r="853" spans="1:13" ht="27.6">
      <c r="A853" t="s">
        <v>164</v>
      </c>
      <c r="B853" t="s">
        <v>204</v>
      </c>
      <c r="C853" s="14" t="s">
        <v>206</v>
      </c>
      <c r="D853" t="s">
        <v>456</v>
      </c>
      <c r="E853" t="s">
        <v>474</v>
      </c>
      <c r="F853" s="20">
        <v>2046</v>
      </c>
      <c r="G853" s="20">
        <v>41</v>
      </c>
      <c r="H853" s="11">
        <v>2487.01803049401</v>
      </c>
      <c r="I853" s="10">
        <v>4412896.5736437403</v>
      </c>
      <c r="J853" s="33">
        <f t="shared" si="52"/>
        <v>5.6357949682026487E-4</v>
      </c>
      <c r="K853" s="33">
        <f t="shared" si="53"/>
        <v>5.6342071572568209E-4</v>
      </c>
      <c r="L853" s="33">
        <f t="shared" si="54"/>
        <v>0.99676359872441433</v>
      </c>
      <c r="M853" s="33">
        <f t="shared" si="55"/>
        <v>0.99620200146421167</v>
      </c>
    </row>
    <row r="854" spans="1:13" ht="27.6">
      <c r="A854" t="s">
        <v>164</v>
      </c>
      <c r="B854" t="s">
        <v>204</v>
      </c>
      <c r="C854" s="14" t="s">
        <v>206</v>
      </c>
      <c r="D854" t="s">
        <v>456</v>
      </c>
      <c r="E854" t="s">
        <v>474</v>
      </c>
      <c r="F854" s="20">
        <v>2046</v>
      </c>
      <c r="G854" s="20">
        <v>42</v>
      </c>
      <c r="H854" s="11">
        <v>2692.2449872069501</v>
      </c>
      <c r="I854" s="10">
        <v>4313710.2901168102</v>
      </c>
      <c r="J854" s="33">
        <f t="shared" si="52"/>
        <v>6.2411353710405235E-4</v>
      </c>
      <c r="K854" s="33">
        <f t="shared" si="53"/>
        <v>6.2391881876133759E-4</v>
      </c>
      <c r="L854" s="33">
        <f t="shared" si="54"/>
        <v>0.99620200146421167</v>
      </c>
      <c r="M854" s="33">
        <f t="shared" si="55"/>
        <v>0.99558045228821046</v>
      </c>
    </row>
    <row r="855" spans="1:13" ht="27.6">
      <c r="A855" t="s">
        <v>164</v>
      </c>
      <c r="B855" t="s">
        <v>204</v>
      </c>
      <c r="C855" s="14" t="s">
        <v>206</v>
      </c>
      <c r="D855" t="s">
        <v>456</v>
      </c>
      <c r="E855" t="s">
        <v>474</v>
      </c>
      <c r="F855" s="20">
        <v>2046</v>
      </c>
      <c r="G855" s="20">
        <v>43</v>
      </c>
      <c r="H855" s="11">
        <v>2995.4887717745701</v>
      </c>
      <c r="I855" s="10">
        <v>4267434.4756096397</v>
      </c>
      <c r="J855" s="33">
        <f t="shared" si="52"/>
        <v>7.019413628715737E-4</v>
      </c>
      <c r="K855" s="33">
        <f t="shared" si="53"/>
        <v>7.0169505966666268E-4</v>
      </c>
      <c r="L855" s="33">
        <f t="shared" si="54"/>
        <v>0.99558045228821046</v>
      </c>
      <c r="M855" s="33">
        <f t="shared" si="55"/>
        <v>0.99488185840333909</v>
      </c>
    </row>
    <row r="856" spans="1:13" ht="27.6">
      <c r="A856" t="s">
        <v>164</v>
      </c>
      <c r="B856" t="s">
        <v>204</v>
      </c>
      <c r="C856" s="14" t="s">
        <v>206</v>
      </c>
      <c r="D856" t="s">
        <v>456</v>
      </c>
      <c r="E856" t="s">
        <v>474</v>
      </c>
      <c r="F856" s="20">
        <v>2046</v>
      </c>
      <c r="G856" s="20">
        <v>44</v>
      </c>
      <c r="H856" s="11">
        <v>3157.9567195688601</v>
      </c>
      <c r="I856" s="10">
        <v>4243033.2257980797</v>
      </c>
      <c r="J856" s="33">
        <f t="shared" si="52"/>
        <v>7.4426867561822464E-4</v>
      </c>
      <c r="K856" s="33">
        <f t="shared" si="53"/>
        <v>7.4399177638750924E-4</v>
      </c>
      <c r="L856" s="33">
        <f t="shared" si="54"/>
        <v>0.99488185840333909</v>
      </c>
      <c r="M856" s="33">
        <f t="shared" si="55"/>
        <v>0.99414167448220991</v>
      </c>
    </row>
    <row r="857" spans="1:13" ht="27.6">
      <c r="A857" t="s">
        <v>164</v>
      </c>
      <c r="B857" t="s">
        <v>204</v>
      </c>
      <c r="C857" s="14" t="s">
        <v>206</v>
      </c>
      <c r="D857" t="s">
        <v>456</v>
      </c>
      <c r="E857" t="s">
        <v>474</v>
      </c>
      <c r="F857" s="20">
        <v>2046</v>
      </c>
      <c r="G857" s="20">
        <v>45</v>
      </c>
      <c r="H857" s="11">
        <v>3414.93063692949</v>
      </c>
      <c r="I857" s="10">
        <v>4218241.0577281099</v>
      </c>
      <c r="J857" s="33">
        <f t="shared" si="52"/>
        <v>8.0956270402638569E-4</v>
      </c>
      <c r="K857" s="33">
        <f t="shared" si="53"/>
        <v>8.0923509655272952E-4</v>
      </c>
      <c r="L857" s="33">
        <f t="shared" si="54"/>
        <v>0.99414167448220991</v>
      </c>
      <c r="M857" s="33">
        <f t="shared" si="55"/>
        <v>0.99333718014827321</v>
      </c>
    </row>
    <row r="858" spans="1:13" ht="27.6">
      <c r="A858" t="s">
        <v>164</v>
      </c>
      <c r="B858" t="s">
        <v>204</v>
      </c>
      <c r="C858" s="14" t="s">
        <v>206</v>
      </c>
      <c r="D858" t="s">
        <v>456</v>
      </c>
      <c r="E858" t="s">
        <v>474</v>
      </c>
      <c r="F858" s="20">
        <v>2046</v>
      </c>
      <c r="G858" s="20">
        <v>46</v>
      </c>
      <c r="H858" s="11">
        <v>4250.9205968767901</v>
      </c>
      <c r="I858" s="10">
        <v>4212080.3223387497</v>
      </c>
      <c r="J858" s="33">
        <f t="shared" si="52"/>
        <v>1.0092211618881177E-3</v>
      </c>
      <c r="K858" s="33">
        <f t="shared" si="53"/>
        <v>1.0087120694879381E-3</v>
      </c>
      <c r="L858" s="33">
        <f t="shared" si="54"/>
        <v>0.99333718014827321</v>
      </c>
      <c r="M858" s="33">
        <f t="shared" si="55"/>
        <v>0.99233518894558659</v>
      </c>
    </row>
    <row r="859" spans="1:13" ht="27.6">
      <c r="A859" t="s">
        <v>164</v>
      </c>
      <c r="B859" t="s">
        <v>204</v>
      </c>
      <c r="C859" s="14" t="s">
        <v>206</v>
      </c>
      <c r="D859" t="s">
        <v>456</v>
      </c>
      <c r="E859" t="s">
        <v>474</v>
      </c>
      <c r="F859" s="20">
        <v>2046</v>
      </c>
      <c r="G859" s="20">
        <v>47</v>
      </c>
      <c r="H859" s="11">
        <v>4727.9988112132596</v>
      </c>
      <c r="I859" s="10">
        <v>4243137.0833394099</v>
      </c>
      <c r="J859" s="33">
        <f t="shared" si="52"/>
        <v>1.114269635496258E-3</v>
      </c>
      <c r="K859" s="33">
        <f t="shared" si="53"/>
        <v>1.1136490676006972E-3</v>
      </c>
      <c r="L859" s="33">
        <f t="shared" si="54"/>
        <v>0.99233518894558659</v>
      </c>
      <c r="M859" s="33">
        <f t="shared" si="55"/>
        <v>0.99123007578766997</v>
      </c>
    </row>
    <row r="860" spans="1:13" ht="27.6">
      <c r="A860" t="s">
        <v>164</v>
      </c>
      <c r="B860" t="s">
        <v>204</v>
      </c>
      <c r="C860" s="14" t="s">
        <v>206</v>
      </c>
      <c r="D860" t="s">
        <v>456</v>
      </c>
      <c r="E860" t="s">
        <v>474</v>
      </c>
      <c r="F860" s="20">
        <v>2046</v>
      </c>
      <c r="G860" s="20">
        <v>48</v>
      </c>
      <c r="H860" s="11">
        <v>5272.92468631683</v>
      </c>
      <c r="I860" s="10">
        <v>4275793.1793397404</v>
      </c>
      <c r="J860" s="33">
        <f t="shared" si="52"/>
        <v>1.2332038677163204E-3</v>
      </c>
      <c r="K860" s="33">
        <f t="shared" si="53"/>
        <v>1.2324437843046487E-3</v>
      </c>
      <c r="L860" s="33">
        <f t="shared" si="54"/>
        <v>0.99123007578766997</v>
      </c>
      <c r="M860" s="33">
        <f t="shared" si="55"/>
        <v>0.99000844044194969</v>
      </c>
    </row>
    <row r="861" spans="1:13" ht="27.6">
      <c r="A861" t="s">
        <v>164</v>
      </c>
      <c r="B861" t="s">
        <v>204</v>
      </c>
      <c r="C861" s="14" t="s">
        <v>206</v>
      </c>
      <c r="D861" t="s">
        <v>456</v>
      </c>
      <c r="E861" t="s">
        <v>474</v>
      </c>
      <c r="F861" s="20">
        <v>2046</v>
      </c>
      <c r="G861" s="20">
        <v>49</v>
      </c>
      <c r="H861" s="11">
        <v>5670.8628867657499</v>
      </c>
      <c r="I861" s="10">
        <v>4262376.8093136903</v>
      </c>
      <c r="J861" s="33">
        <f t="shared" si="52"/>
        <v>1.3304461666491772E-3</v>
      </c>
      <c r="K861" s="33">
        <f t="shared" si="53"/>
        <v>1.3295615155184404E-3</v>
      </c>
      <c r="L861" s="33">
        <f t="shared" si="54"/>
        <v>0.99000844044194969</v>
      </c>
      <c r="M861" s="33">
        <f t="shared" si="55"/>
        <v>0.98869216331949961</v>
      </c>
    </row>
    <row r="862" spans="1:13" ht="27.6">
      <c r="A862" t="s">
        <v>164</v>
      </c>
      <c r="B862" t="s">
        <v>204</v>
      </c>
      <c r="C862" s="14" t="s">
        <v>206</v>
      </c>
      <c r="D862" t="s">
        <v>456</v>
      </c>
      <c r="E862" t="s">
        <v>474</v>
      </c>
      <c r="F862" s="20">
        <v>2046</v>
      </c>
      <c r="G862" s="20">
        <v>50</v>
      </c>
      <c r="H862" s="11">
        <v>6047.4009133159398</v>
      </c>
      <c r="I862" s="10">
        <v>4191033.7516248701</v>
      </c>
      <c r="J862" s="33">
        <f t="shared" si="52"/>
        <v>1.4429377742356175E-3</v>
      </c>
      <c r="K862" s="33">
        <f t="shared" si="53"/>
        <v>1.4418972400609409E-3</v>
      </c>
      <c r="L862" s="33">
        <f t="shared" si="54"/>
        <v>0.98869216331949961</v>
      </c>
      <c r="M862" s="33">
        <f t="shared" si="55"/>
        <v>0.98726657081793934</v>
      </c>
    </row>
    <row r="863" spans="1:13" ht="27.6">
      <c r="A863" t="s">
        <v>164</v>
      </c>
      <c r="B863" t="s">
        <v>204</v>
      </c>
      <c r="C863" s="14" t="s">
        <v>206</v>
      </c>
      <c r="D863" t="s">
        <v>456</v>
      </c>
      <c r="E863" t="s">
        <v>474</v>
      </c>
      <c r="F863" s="20">
        <v>2046</v>
      </c>
      <c r="G863" s="20">
        <v>51</v>
      </c>
      <c r="H863" s="11">
        <v>6683.4099036710904</v>
      </c>
      <c r="I863" s="10">
        <v>4116911.55167402</v>
      </c>
      <c r="J863" s="33">
        <f t="shared" si="52"/>
        <v>1.623403811275343E-3</v>
      </c>
      <c r="K863" s="33">
        <f t="shared" si="53"/>
        <v>1.6220868040827119E-3</v>
      </c>
      <c r="L863" s="33">
        <f t="shared" si="54"/>
        <v>0.98726657081793934</v>
      </c>
      <c r="M863" s="33">
        <f t="shared" si="55"/>
        <v>0.98566513874130357</v>
      </c>
    </row>
    <row r="864" spans="1:13" ht="27.6">
      <c r="A864" t="s">
        <v>164</v>
      </c>
      <c r="B864" t="s">
        <v>204</v>
      </c>
      <c r="C864" s="14" t="s">
        <v>206</v>
      </c>
      <c r="D864" t="s">
        <v>456</v>
      </c>
      <c r="E864" t="s">
        <v>474</v>
      </c>
      <c r="F864" s="20">
        <v>2046</v>
      </c>
      <c r="G864" s="20">
        <v>52</v>
      </c>
      <c r="H864" s="11">
        <v>7152.8817896918199</v>
      </c>
      <c r="I864" s="10">
        <v>4051020.8076038598</v>
      </c>
      <c r="J864" s="33">
        <f t="shared" si="52"/>
        <v>1.7656986052171579E-3</v>
      </c>
      <c r="K864" s="33">
        <f t="shared" si="53"/>
        <v>1.7641406765139811E-3</v>
      </c>
      <c r="L864" s="33">
        <f t="shared" si="54"/>
        <v>0.98566513874130357</v>
      </c>
      <c r="M864" s="33">
        <f t="shared" si="55"/>
        <v>0.98392628677662819</v>
      </c>
    </row>
    <row r="865" spans="1:13" ht="27.6">
      <c r="A865" t="s">
        <v>164</v>
      </c>
      <c r="B865" t="s">
        <v>204</v>
      </c>
      <c r="C865" s="14" t="s">
        <v>206</v>
      </c>
      <c r="D865" t="s">
        <v>456</v>
      </c>
      <c r="E865" t="s">
        <v>474</v>
      </c>
      <c r="F865" s="20">
        <v>2046</v>
      </c>
      <c r="G865" s="20">
        <v>53</v>
      </c>
      <c r="H865" s="11">
        <v>7656.8767818285596</v>
      </c>
      <c r="I865" s="10">
        <v>3986455.8220648798</v>
      </c>
      <c r="J865" s="33">
        <f t="shared" si="52"/>
        <v>1.9207228484630484E-3</v>
      </c>
      <c r="K865" s="33">
        <f t="shared" si="53"/>
        <v>1.9188794407467569E-3</v>
      </c>
      <c r="L865" s="33">
        <f t="shared" si="54"/>
        <v>0.98392628677662819</v>
      </c>
      <c r="M865" s="33">
        <f t="shared" si="55"/>
        <v>0.98203825085372221</v>
      </c>
    </row>
    <row r="866" spans="1:13" ht="27.6">
      <c r="A866" t="s">
        <v>164</v>
      </c>
      <c r="B866" t="s">
        <v>204</v>
      </c>
      <c r="C866" s="14" t="s">
        <v>206</v>
      </c>
      <c r="D866" t="s">
        <v>456</v>
      </c>
      <c r="E866" t="s">
        <v>474</v>
      </c>
      <c r="F866" s="20">
        <v>2046</v>
      </c>
      <c r="G866" s="20">
        <v>54</v>
      </c>
      <c r="H866" s="11">
        <v>8313.7217532162103</v>
      </c>
      <c r="I866" s="10">
        <v>3954101.3943670099</v>
      </c>
      <c r="J866" s="33">
        <f t="shared" si="52"/>
        <v>2.1025565416860304E-3</v>
      </c>
      <c r="K866" s="33">
        <f t="shared" si="53"/>
        <v>2.1003477180105978E-3</v>
      </c>
      <c r="L866" s="33">
        <f t="shared" si="54"/>
        <v>0.98203825085372221</v>
      </c>
      <c r="M866" s="33">
        <f t="shared" si="55"/>
        <v>0.9799756290545425</v>
      </c>
    </row>
    <row r="867" spans="1:13" ht="27.6">
      <c r="A867" t="s">
        <v>164</v>
      </c>
      <c r="B867" t="s">
        <v>204</v>
      </c>
      <c r="C867" s="14" t="s">
        <v>206</v>
      </c>
      <c r="D867" t="s">
        <v>456</v>
      </c>
      <c r="E867" t="s">
        <v>474</v>
      </c>
      <c r="F867" s="20">
        <v>2046</v>
      </c>
      <c r="G867" s="20">
        <v>55</v>
      </c>
      <c r="H867" s="11">
        <v>9031.7850059210796</v>
      </c>
      <c r="I867" s="10">
        <v>3914757.5988514302</v>
      </c>
      <c r="J867" s="33">
        <f t="shared" si="52"/>
        <v>2.3071121973352727E-3</v>
      </c>
      <c r="K867" s="33">
        <f t="shared" si="53"/>
        <v>2.3044528595130842E-3</v>
      </c>
      <c r="L867" s="33">
        <f t="shared" si="54"/>
        <v>0.9799756290545425</v>
      </c>
      <c r="M867" s="33">
        <f t="shared" si="55"/>
        <v>0.97771732141391465</v>
      </c>
    </row>
    <row r="868" spans="1:13" ht="27.6">
      <c r="A868" t="s">
        <v>164</v>
      </c>
      <c r="B868" t="s">
        <v>204</v>
      </c>
      <c r="C868" s="14" t="s">
        <v>206</v>
      </c>
      <c r="D868" t="s">
        <v>456</v>
      </c>
      <c r="E868" t="s">
        <v>474</v>
      </c>
      <c r="F868" s="20">
        <v>2046</v>
      </c>
      <c r="G868" s="20">
        <v>56</v>
      </c>
      <c r="H868" s="11">
        <v>9688.8634854226602</v>
      </c>
      <c r="I868" s="10">
        <v>3877242.7123034298</v>
      </c>
      <c r="J868" s="33">
        <f t="shared" si="52"/>
        <v>2.4989055894482828E-3</v>
      </c>
      <c r="K868" s="33">
        <f t="shared" si="53"/>
        <v>2.4957859240000158E-3</v>
      </c>
      <c r="L868" s="33">
        <f t="shared" si="54"/>
        <v>0.97771732141391465</v>
      </c>
      <c r="M868" s="33">
        <f t="shared" si="55"/>
        <v>0.97527714828547885</v>
      </c>
    </row>
    <row r="869" spans="1:13" ht="27.6">
      <c r="A869" t="s">
        <v>164</v>
      </c>
      <c r="B869" t="s">
        <v>204</v>
      </c>
      <c r="C869" s="14" t="s">
        <v>206</v>
      </c>
      <c r="D869" t="s">
        <v>456</v>
      </c>
      <c r="E869" t="s">
        <v>474</v>
      </c>
      <c r="F869" s="20">
        <v>2046</v>
      </c>
      <c r="G869" s="20">
        <v>57</v>
      </c>
      <c r="H869" s="11">
        <v>10621.6777315081</v>
      </c>
      <c r="I869" s="10">
        <v>3859323.7921920698</v>
      </c>
      <c r="J869" s="33">
        <f t="shared" si="52"/>
        <v>2.7522121240506382E-3</v>
      </c>
      <c r="K869" s="33">
        <f t="shared" si="53"/>
        <v>2.7484282603905674E-3</v>
      </c>
      <c r="L869" s="33">
        <f t="shared" si="54"/>
        <v>0.97527714828547885</v>
      </c>
      <c r="M869" s="33">
        <f t="shared" si="55"/>
        <v>0.97259666900941788</v>
      </c>
    </row>
    <row r="870" spans="1:13" ht="27.6">
      <c r="A870" t="s">
        <v>164</v>
      </c>
      <c r="B870" t="s">
        <v>204</v>
      </c>
      <c r="C870" s="14" t="s">
        <v>206</v>
      </c>
      <c r="D870" t="s">
        <v>456</v>
      </c>
      <c r="E870" t="s">
        <v>474</v>
      </c>
      <c r="F870" s="20">
        <v>2046</v>
      </c>
      <c r="G870" s="20">
        <v>58</v>
      </c>
      <c r="H870" s="11">
        <v>11557.261098085501</v>
      </c>
      <c r="I870" s="10">
        <v>3795615.4556027502</v>
      </c>
      <c r="J870" s="33">
        <f t="shared" si="52"/>
        <v>3.0448977862142751E-3</v>
      </c>
      <c r="K870" s="33">
        <f t="shared" si="53"/>
        <v>3.0402667864494193E-3</v>
      </c>
      <c r="L870" s="33">
        <f t="shared" si="54"/>
        <v>0.97259666900941788</v>
      </c>
      <c r="M870" s="33">
        <f t="shared" si="55"/>
        <v>0.96963971566001717</v>
      </c>
    </row>
    <row r="871" spans="1:13" ht="27.6">
      <c r="A871" t="s">
        <v>164</v>
      </c>
      <c r="B871" t="s">
        <v>204</v>
      </c>
      <c r="C871" s="14" t="s">
        <v>206</v>
      </c>
      <c r="D871" t="s">
        <v>456</v>
      </c>
      <c r="E871" t="s">
        <v>474</v>
      </c>
      <c r="F871" s="20">
        <v>2046</v>
      </c>
      <c r="G871" s="20">
        <v>59</v>
      </c>
      <c r="H871" s="11">
        <v>11993.3728278443</v>
      </c>
      <c r="I871" s="10">
        <v>3722277.6246124101</v>
      </c>
      <c r="J871" s="33">
        <f t="shared" si="52"/>
        <v>3.2220522049569407E-3</v>
      </c>
      <c r="K871" s="33">
        <f t="shared" si="53"/>
        <v>3.2168669652837822E-3</v>
      </c>
      <c r="L871" s="33">
        <f t="shared" si="54"/>
        <v>0.96963971566001717</v>
      </c>
      <c r="M871" s="33">
        <f t="shared" si="55"/>
        <v>0.96652051369048331</v>
      </c>
    </row>
    <row r="872" spans="1:13" ht="27.6">
      <c r="A872" t="s">
        <v>164</v>
      </c>
      <c r="B872" t="s">
        <v>204</v>
      </c>
      <c r="C872" s="14" t="s">
        <v>206</v>
      </c>
      <c r="D872" t="s">
        <v>456</v>
      </c>
      <c r="E872" t="s">
        <v>474</v>
      </c>
      <c r="F872" s="20">
        <v>2046</v>
      </c>
      <c r="G872" s="20">
        <v>60</v>
      </c>
      <c r="H872" s="11">
        <v>12796.0858658773</v>
      </c>
      <c r="I872" s="10">
        <v>3704126.8229451501</v>
      </c>
      <c r="J872" s="33">
        <f t="shared" si="52"/>
        <v>3.4545485285795738E-3</v>
      </c>
      <c r="K872" s="33">
        <f t="shared" si="53"/>
        <v>3.4485884409241052E-3</v>
      </c>
      <c r="L872" s="33">
        <f t="shared" si="54"/>
        <v>0.96652051369048331</v>
      </c>
      <c r="M872" s="33">
        <f t="shared" si="55"/>
        <v>0.96318738221905431</v>
      </c>
    </row>
    <row r="873" spans="1:13" ht="27.6">
      <c r="A873" t="s">
        <v>164</v>
      </c>
      <c r="B873" t="s">
        <v>204</v>
      </c>
      <c r="C873" s="14" t="s">
        <v>206</v>
      </c>
      <c r="D873" t="s">
        <v>456</v>
      </c>
      <c r="E873" t="s">
        <v>474</v>
      </c>
      <c r="F873" s="20">
        <v>2046</v>
      </c>
      <c r="G873" s="20">
        <v>61</v>
      </c>
      <c r="H873" s="11">
        <v>13823.7723941849</v>
      </c>
      <c r="I873" s="10">
        <v>3735033.8325137598</v>
      </c>
      <c r="J873" s="33">
        <f t="shared" si="52"/>
        <v>3.7011103551051897E-3</v>
      </c>
      <c r="K873" s="33">
        <f t="shared" si="53"/>
        <v>3.6942696881315795E-3</v>
      </c>
      <c r="L873" s="33">
        <f t="shared" si="54"/>
        <v>0.96318738221905431</v>
      </c>
      <c r="M873" s="33">
        <f t="shared" si="55"/>
        <v>0.95962910826893166</v>
      </c>
    </row>
    <row r="874" spans="1:13" ht="27.6">
      <c r="A874" t="s">
        <v>164</v>
      </c>
      <c r="B874" t="s">
        <v>204</v>
      </c>
      <c r="C874" s="14" t="s">
        <v>206</v>
      </c>
      <c r="D874" t="s">
        <v>456</v>
      </c>
      <c r="E874" t="s">
        <v>474</v>
      </c>
      <c r="F874" s="20">
        <v>2046</v>
      </c>
      <c r="G874" s="20">
        <v>62</v>
      </c>
      <c r="H874" s="11">
        <v>15013.843654058999</v>
      </c>
      <c r="I874" s="10">
        <v>3724491.3799808002</v>
      </c>
      <c r="J874" s="33">
        <f t="shared" si="52"/>
        <v>4.0311124720971685E-3</v>
      </c>
      <c r="K874" s="33">
        <f t="shared" si="53"/>
        <v>4.0229984447296419E-3</v>
      </c>
      <c r="L874" s="33">
        <f t="shared" si="54"/>
        <v>0.95962910826893166</v>
      </c>
      <c r="M874" s="33">
        <f t="shared" si="55"/>
        <v>0.95576852185884842</v>
      </c>
    </row>
    <row r="875" spans="1:13" ht="27.6">
      <c r="A875" t="s">
        <v>164</v>
      </c>
      <c r="B875" t="s">
        <v>204</v>
      </c>
      <c r="C875" s="14" t="s">
        <v>206</v>
      </c>
      <c r="D875" t="s">
        <v>456</v>
      </c>
      <c r="E875" t="s">
        <v>474</v>
      </c>
      <c r="F875" s="20">
        <v>2046</v>
      </c>
      <c r="G875" s="20">
        <v>63</v>
      </c>
      <c r="H875" s="11">
        <v>15983.5754054259</v>
      </c>
      <c r="I875" s="10">
        <v>3659795.9888732801</v>
      </c>
      <c r="J875" s="33">
        <f t="shared" si="52"/>
        <v>4.3673405441232447E-3</v>
      </c>
      <c r="K875" s="33">
        <f t="shared" si="53"/>
        <v>4.3578175807943431E-3</v>
      </c>
      <c r="L875" s="33">
        <f t="shared" si="54"/>
        <v>0.95576852185884842</v>
      </c>
      <c r="M875" s="33">
        <f t="shared" si="55"/>
        <v>0.95160345699112214</v>
      </c>
    </row>
    <row r="876" spans="1:13" ht="27.6">
      <c r="A876" t="s">
        <v>164</v>
      </c>
      <c r="B876" t="s">
        <v>204</v>
      </c>
      <c r="C876" s="14" t="s">
        <v>206</v>
      </c>
      <c r="D876" t="s">
        <v>456</v>
      </c>
      <c r="E876" t="s">
        <v>474</v>
      </c>
      <c r="F876" s="20">
        <v>2046</v>
      </c>
      <c r="G876" s="20">
        <v>64</v>
      </c>
      <c r="H876" s="11">
        <v>17164.537477865699</v>
      </c>
      <c r="I876" s="10">
        <v>3571171.8783731898</v>
      </c>
      <c r="J876" s="33">
        <f t="shared" si="52"/>
        <v>4.8064159504092041E-3</v>
      </c>
      <c r="K876" s="33">
        <f t="shared" si="53"/>
        <v>4.7948836170600417E-3</v>
      </c>
      <c r="L876" s="33">
        <f t="shared" si="54"/>
        <v>0.95160345699112214</v>
      </c>
      <c r="M876" s="33">
        <f t="shared" si="55"/>
        <v>0.94704062916525766</v>
      </c>
    </row>
    <row r="877" spans="1:13" ht="27.6">
      <c r="A877" t="s">
        <v>164</v>
      </c>
      <c r="B877" t="s">
        <v>204</v>
      </c>
      <c r="C877" s="14" t="s">
        <v>206</v>
      </c>
      <c r="D877" t="s">
        <v>456</v>
      </c>
      <c r="E877" t="s">
        <v>474</v>
      </c>
      <c r="F877" s="20">
        <v>2046</v>
      </c>
      <c r="G877" s="20">
        <v>65</v>
      </c>
      <c r="H877" s="11">
        <v>18232.242815866801</v>
      </c>
      <c r="I877" s="10">
        <v>3474876.2578750802</v>
      </c>
      <c r="J877" s="33">
        <f t="shared" si="52"/>
        <v>5.2468754173755783E-3</v>
      </c>
      <c r="K877" s="33">
        <f t="shared" si="53"/>
        <v>5.2331346091598618E-3</v>
      </c>
      <c r="L877" s="33">
        <f t="shared" si="54"/>
        <v>0.94704062916525766</v>
      </c>
      <c r="M877" s="33">
        <f t="shared" si="55"/>
        <v>0.94208463807249243</v>
      </c>
    </row>
    <row r="878" spans="1:13" ht="27.6">
      <c r="A878" t="s">
        <v>164</v>
      </c>
      <c r="B878" t="s">
        <v>204</v>
      </c>
      <c r="C878" s="14" t="s">
        <v>206</v>
      </c>
      <c r="D878" t="s">
        <v>456</v>
      </c>
      <c r="E878" t="s">
        <v>474</v>
      </c>
      <c r="F878" s="20">
        <v>2046</v>
      </c>
      <c r="G878" s="20">
        <v>66</v>
      </c>
      <c r="H878" s="11">
        <v>18635.119903088598</v>
      </c>
      <c r="I878" s="10">
        <v>3381197.4260321702</v>
      </c>
      <c r="J878" s="33">
        <f t="shared" si="52"/>
        <v>5.5113965719999032E-3</v>
      </c>
      <c r="K878" s="33">
        <f t="shared" si="53"/>
        <v>5.4962366894079073E-3</v>
      </c>
      <c r="L878" s="33">
        <f t="shared" si="54"/>
        <v>0.94208463807249243</v>
      </c>
      <c r="M878" s="33">
        <f t="shared" si="55"/>
        <v>0.93690671792019087</v>
      </c>
    </row>
    <row r="879" spans="1:13" ht="27.6">
      <c r="A879" t="s">
        <v>164</v>
      </c>
      <c r="B879" t="s">
        <v>204</v>
      </c>
      <c r="C879" s="14" t="s">
        <v>206</v>
      </c>
      <c r="D879" t="s">
        <v>456</v>
      </c>
      <c r="E879" t="s">
        <v>474</v>
      </c>
      <c r="F879" s="20">
        <v>2046</v>
      </c>
      <c r="G879" s="20">
        <v>67</v>
      </c>
      <c r="H879" s="11">
        <v>19644.105231531099</v>
      </c>
      <c r="I879" s="10">
        <v>3272813.9229334099</v>
      </c>
      <c r="J879" s="33">
        <f t="shared" si="52"/>
        <v>6.0022065702788766E-3</v>
      </c>
      <c r="K879" s="33">
        <f t="shared" si="53"/>
        <v>5.9842293141409986E-3</v>
      </c>
      <c r="L879" s="33">
        <f t="shared" si="54"/>
        <v>0.93690671792019087</v>
      </c>
      <c r="M879" s="33">
        <f t="shared" si="55"/>
        <v>0.93130005327419718</v>
      </c>
    </row>
    <row r="880" spans="1:13" ht="27.6">
      <c r="A880" t="s">
        <v>164</v>
      </c>
      <c r="B880" t="s">
        <v>204</v>
      </c>
      <c r="C880" s="14" t="s">
        <v>206</v>
      </c>
      <c r="D880" t="s">
        <v>456</v>
      </c>
      <c r="E880" t="s">
        <v>474</v>
      </c>
      <c r="F880" s="20">
        <v>2046</v>
      </c>
      <c r="G880" s="20">
        <v>68</v>
      </c>
      <c r="H880" s="11">
        <v>20428.878290196099</v>
      </c>
      <c r="I880" s="10">
        <v>3142349.2306736102</v>
      </c>
      <c r="J880" s="33">
        <f t="shared" si="52"/>
        <v>6.5011482781042957E-3</v>
      </c>
      <c r="K880" s="33">
        <f t="shared" si="53"/>
        <v>6.4800615343988399E-3</v>
      </c>
      <c r="L880" s="33">
        <f t="shared" si="54"/>
        <v>0.93130005327419718</v>
      </c>
      <c r="M880" s="33">
        <f t="shared" si="55"/>
        <v>0.92526517162199151</v>
      </c>
    </row>
    <row r="881" spans="1:13" ht="27.6">
      <c r="A881" t="s">
        <v>164</v>
      </c>
      <c r="B881" t="s">
        <v>204</v>
      </c>
      <c r="C881" s="14" t="s">
        <v>206</v>
      </c>
      <c r="D881" t="s">
        <v>456</v>
      </c>
      <c r="E881" t="s">
        <v>474</v>
      </c>
      <c r="F881" s="20">
        <v>2046</v>
      </c>
      <c r="G881" s="20">
        <v>69</v>
      </c>
      <c r="H881" s="11">
        <v>20630.758009366898</v>
      </c>
      <c r="I881" s="10">
        <v>3014391.8727927199</v>
      </c>
      <c r="J881" s="33">
        <f t="shared" si="52"/>
        <v>6.8440862634934329E-3</v>
      </c>
      <c r="K881" s="33">
        <f t="shared" si="53"/>
        <v>6.820718845035656E-3</v>
      </c>
      <c r="L881" s="33">
        <f t="shared" si="54"/>
        <v>0.92526517162199151</v>
      </c>
      <c r="M881" s="33">
        <f t="shared" si="55"/>
        <v>0.91895419802925427</v>
      </c>
    </row>
    <row r="882" spans="1:13" ht="27.6">
      <c r="A882" t="s">
        <v>164</v>
      </c>
      <c r="B882" t="s">
        <v>204</v>
      </c>
      <c r="C882" s="14" t="s">
        <v>206</v>
      </c>
      <c r="D882" t="s">
        <v>456</v>
      </c>
      <c r="E882" t="s">
        <v>474</v>
      </c>
      <c r="F882" s="20">
        <v>2047</v>
      </c>
      <c r="G882" s="20">
        <v>30</v>
      </c>
      <c r="H882" s="11">
        <v>652.06794991848199</v>
      </c>
      <c r="I882" s="10">
        <v>4346899.76708862</v>
      </c>
      <c r="J882" s="33">
        <f t="shared" si="52"/>
        <v>1.5000758813337237E-4</v>
      </c>
      <c r="K882" s="33">
        <f t="shared" si="53"/>
        <v>1.4999633755763409E-4</v>
      </c>
      <c r="L882" s="33">
        <f t="shared" si="54"/>
        <v>1</v>
      </c>
      <c r="M882" s="33">
        <f t="shared" si="55"/>
        <v>0.99985000366244237</v>
      </c>
    </row>
    <row r="883" spans="1:13" ht="27.6">
      <c r="A883" t="s">
        <v>164</v>
      </c>
      <c r="B883" t="s">
        <v>204</v>
      </c>
      <c r="C883" s="14" t="s">
        <v>206</v>
      </c>
      <c r="D883" t="s">
        <v>456</v>
      </c>
      <c r="E883" t="s">
        <v>474</v>
      </c>
      <c r="F883" s="20">
        <v>2047</v>
      </c>
      <c r="G883" s="20">
        <v>31</v>
      </c>
      <c r="H883" s="11">
        <v>995.48287931082405</v>
      </c>
      <c r="I883" s="10">
        <v>4583753.7947031604</v>
      </c>
      <c r="J883" s="33">
        <f t="shared" si="52"/>
        <v>2.1717634146519219E-4</v>
      </c>
      <c r="K883" s="33">
        <f t="shared" si="53"/>
        <v>2.1715276039069309E-4</v>
      </c>
      <c r="L883" s="33">
        <f t="shared" si="54"/>
        <v>0.99985000366244237</v>
      </c>
      <c r="M883" s="33">
        <f t="shared" si="55"/>
        <v>0.99963288347417045</v>
      </c>
    </row>
    <row r="884" spans="1:13" ht="27.6">
      <c r="A884" t="s">
        <v>164</v>
      </c>
      <c r="B884" t="s">
        <v>204</v>
      </c>
      <c r="C884" s="14" t="s">
        <v>206</v>
      </c>
      <c r="D884" t="s">
        <v>456</v>
      </c>
      <c r="E884" t="s">
        <v>474</v>
      </c>
      <c r="F884" s="20">
        <v>2047</v>
      </c>
      <c r="G884" s="20">
        <v>32</v>
      </c>
      <c r="H884" s="11">
        <v>1038.8272773926601</v>
      </c>
      <c r="I884" s="10">
        <v>4647231.2742299996</v>
      </c>
      <c r="J884" s="33">
        <f t="shared" si="52"/>
        <v>2.2353681495328282E-4</v>
      </c>
      <c r="K884" s="33">
        <f t="shared" si="53"/>
        <v>2.2351183246105411E-4</v>
      </c>
      <c r="L884" s="33">
        <f t="shared" si="54"/>
        <v>0.99963288347417045</v>
      </c>
      <c r="M884" s="33">
        <f t="shared" si="55"/>
        <v>0.99940945369659684</v>
      </c>
    </row>
    <row r="885" spans="1:13" ht="27.6">
      <c r="A885" t="s">
        <v>164</v>
      </c>
      <c r="B885" t="s">
        <v>204</v>
      </c>
      <c r="C885" s="14" t="s">
        <v>206</v>
      </c>
      <c r="D885" t="s">
        <v>456</v>
      </c>
      <c r="E885" t="s">
        <v>474</v>
      </c>
      <c r="F885" s="20">
        <v>2047</v>
      </c>
      <c r="G885" s="20">
        <v>33</v>
      </c>
      <c r="H885" s="11">
        <v>1102.2847040714</v>
      </c>
      <c r="I885" s="10">
        <v>4718717.3455781899</v>
      </c>
      <c r="J885" s="33">
        <f t="shared" si="52"/>
        <v>2.3359837501271986E-4</v>
      </c>
      <c r="K885" s="33">
        <f t="shared" si="53"/>
        <v>2.3357109303667745E-4</v>
      </c>
      <c r="L885" s="33">
        <f t="shared" si="54"/>
        <v>0.99940945369659684</v>
      </c>
      <c r="M885" s="33">
        <f t="shared" si="55"/>
        <v>0.99917602053810572</v>
      </c>
    </row>
    <row r="886" spans="1:13" ht="27.6">
      <c r="A886" t="s">
        <v>164</v>
      </c>
      <c r="B886" t="s">
        <v>204</v>
      </c>
      <c r="C886" s="14" t="s">
        <v>206</v>
      </c>
      <c r="D886" t="s">
        <v>456</v>
      </c>
      <c r="E886" t="s">
        <v>474</v>
      </c>
      <c r="F886" s="20">
        <v>2047</v>
      </c>
      <c r="G886" s="20">
        <v>34</v>
      </c>
      <c r="H886" s="11">
        <v>1173.17983584903</v>
      </c>
      <c r="I886" s="10">
        <v>4809460.3527113805</v>
      </c>
      <c r="J886" s="33">
        <f t="shared" si="52"/>
        <v>2.4393169915365627E-4</v>
      </c>
      <c r="K886" s="33">
        <f t="shared" si="53"/>
        <v>2.4390195023571426E-4</v>
      </c>
      <c r="L886" s="33">
        <f t="shared" si="54"/>
        <v>0.99917602053810572</v>
      </c>
      <c r="M886" s="33">
        <f t="shared" si="55"/>
        <v>0.99893231955806772</v>
      </c>
    </row>
    <row r="887" spans="1:13" ht="27.6">
      <c r="A887" t="s">
        <v>164</v>
      </c>
      <c r="B887" t="s">
        <v>204</v>
      </c>
      <c r="C887" s="14" t="s">
        <v>206</v>
      </c>
      <c r="D887" t="s">
        <v>456</v>
      </c>
      <c r="E887" t="s">
        <v>474</v>
      </c>
      <c r="F887" s="20">
        <v>2047</v>
      </c>
      <c r="G887" s="20">
        <v>35</v>
      </c>
      <c r="H887" s="11">
        <v>1256.9630720438599</v>
      </c>
      <c r="I887" s="10">
        <v>4852228.61557006</v>
      </c>
      <c r="J887" s="33">
        <f t="shared" si="52"/>
        <v>2.5904860871774624E-4</v>
      </c>
      <c r="K887" s="33">
        <f t="shared" si="53"/>
        <v>2.5901505852399254E-4</v>
      </c>
      <c r="L887" s="33">
        <f t="shared" si="54"/>
        <v>0.99893231955806772</v>
      </c>
      <c r="M887" s="33">
        <f t="shared" si="55"/>
        <v>0.99867358104485593</v>
      </c>
    </row>
    <row r="888" spans="1:13" ht="27.6">
      <c r="A888" t="s">
        <v>164</v>
      </c>
      <c r="B888" t="s">
        <v>204</v>
      </c>
      <c r="C888" s="14" t="s">
        <v>206</v>
      </c>
      <c r="D888" t="s">
        <v>456</v>
      </c>
      <c r="E888" t="s">
        <v>474</v>
      </c>
      <c r="F888" s="20">
        <v>2047</v>
      </c>
      <c r="G888" s="20">
        <v>36</v>
      </c>
      <c r="H888" s="11">
        <v>1544.7256116887099</v>
      </c>
      <c r="I888" s="10">
        <v>4772064.0544344597</v>
      </c>
      <c r="J888" s="33">
        <f t="shared" si="52"/>
        <v>3.2370177643639702E-4</v>
      </c>
      <c r="K888" s="33">
        <f t="shared" si="53"/>
        <v>3.2364939066897858E-4</v>
      </c>
      <c r="L888" s="33">
        <f t="shared" si="54"/>
        <v>0.99867358104485593</v>
      </c>
      <c r="M888" s="33">
        <f t="shared" si="55"/>
        <v>0.99835036094887353</v>
      </c>
    </row>
    <row r="889" spans="1:13" ht="27.6">
      <c r="A889" t="s">
        <v>164</v>
      </c>
      <c r="B889" t="s">
        <v>204</v>
      </c>
      <c r="C889" s="14" t="s">
        <v>206</v>
      </c>
      <c r="D889" t="s">
        <v>456</v>
      </c>
      <c r="E889" t="s">
        <v>474</v>
      </c>
      <c r="F889" s="20">
        <v>2047</v>
      </c>
      <c r="G889" s="20">
        <v>37</v>
      </c>
      <c r="H889" s="11">
        <v>1629.6996239794501</v>
      </c>
      <c r="I889" s="10">
        <v>4670507.5879893303</v>
      </c>
      <c r="J889" s="33">
        <f t="shared" si="52"/>
        <v>3.4893415614405229E-4</v>
      </c>
      <c r="K889" s="33">
        <f t="shared" si="53"/>
        <v>3.488732857015453E-4</v>
      </c>
      <c r="L889" s="33">
        <f t="shared" si="54"/>
        <v>0.99835036094887353</v>
      </c>
      <c r="M889" s="33">
        <f t="shared" si="55"/>
        <v>0.99800206317816798</v>
      </c>
    </row>
    <row r="890" spans="1:13" ht="27.6">
      <c r="A890" t="s">
        <v>164</v>
      </c>
      <c r="B890" t="s">
        <v>204</v>
      </c>
      <c r="C890" s="14" t="s">
        <v>206</v>
      </c>
      <c r="D890" t="s">
        <v>456</v>
      </c>
      <c r="E890" t="s">
        <v>474</v>
      </c>
      <c r="F890" s="20">
        <v>2047</v>
      </c>
      <c r="G890" s="20">
        <v>38</v>
      </c>
      <c r="H890" s="11">
        <v>1748.31377605793</v>
      </c>
      <c r="I890" s="10">
        <v>4612865.8604556201</v>
      </c>
      <c r="J890" s="33">
        <f t="shared" si="52"/>
        <v>3.7900815435488219E-4</v>
      </c>
      <c r="K890" s="33">
        <f t="shared" si="53"/>
        <v>3.7893633983743236E-4</v>
      </c>
      <c r="L890" s="33">
        <f t="shared" si="54"/>
        <v>0.99800206317816798</v>
      </c>
      <c r="M890" s="33">
        <f t="shared" si="55"/>
        <v>0.99762388392919699</v>
      </c>
    </row>
    <row r="891" spans="1:13" ht="27.6">
      <c r="A891" t="s">
        <v>164</v>
      </c>
      <c r="B891" t="s">
        <v>204</v>
      </c>
      <c r="C891" s="14" t="s">
        <v>206</v>
      </c>
      <c r="D891" t="s">
        <v>456</v>
      </c>
      <c r="E891" t="s">
        <v>474</v>
      </c>
      <c r="F891" s="20">
        <v>2047</v>
      </c>
      <c r="G891" s="20">
        <v>39</v>
      </c>
      <c r="H891" s="11">
        <v>1840.62861917849</v>
      </c>
      <c r="I891" s="10">
        <v>4603307.6230619503</v>
      </c>
      <c r="J891" s="33">
        <f t="shared" si="52"/>
        <v>3.9984914541821818E-4</v>
      </c>
      <c r="K891" s="33">
        <f t="shared" si="53"/>
        <v>3.9976921640216823E-4</v>
      </c>
      <c r="L891" s="33">
        <f t="shared" si="54"/>
        <v>0.99762388392919699</v>
      </c>
      <c r="M891" s="33">
        <f t="shared" si="55"/>
        <v>0.99722506461085447</v>
      </c>
    </row>
    <row r="892" spans="1:13" ht="27.6">
      <c r="A892" t="s">
        <v>164</v>
      </c>
      <c r="B892" t="s">
        <v>204</v>
      </c>
      <c r="C892" s="14" t="s">
        <v>206</v>
      </c>
      <c r="D892" t="s">
        <v>456</v>
      </c>
      <c r="E892" t="s">
        <v>474</v>
      </c>
      <c r="F892" s="20">
        <v>2047</v>
      </c>
      <c r="G892" s="20">
        <v>40</v>
      </c>
      <c r="H892" s="11">
        <v>1978.2879727296599</v>
      </c>
      <c r="I892" s="10">
        <v>4573617.1859614505</v>
      </c>
      <c r="J892" s="33">
        <f t="shared" si="52"/>
        <v>4.325434097986911E-4</v>
      </c>
      <c r="K892" s="33">
        <f t="shared" si="53"/>
        <v>4.3244987638424437E-4</v>
      </c>
      <c r="L892" s="33">
        <f t="shared" si="54"/>
        <v>0.99722506461085447</v>
      </c>
      <c r="M892" s="33">
        <f t="shared" si="55"/>
        <v>0.99679381475493622</v>
      </c>
    </row>
    <row r="893" spans="1:13" ht="27.6">
      <c r="A893" t="s">
        <v>164</v>
      </c>
      <c r="B893" t="s">
        <v>204</v>
      </c>
      <c r="C893" s="14" t="s">
        <v>206</v>
      </c>
      <c r="D893" t="s">
        <v>456</v>
      </c>
      <c r="E893" t="s">
        <v>474</v>
      </c>
      <c r="F893" s="20">
        <v>2047</v>
      </c>
      <c r="G893" s="20">
        <v>41</v>
      </c>
      <c r="H893" s="11">
        <v>2506.5938102262498</v>
      </c>
      <c r="I893" s="10">
        <v>4500358.2658165703</v>
      </c>
      <c r="J893" s="33">
        <f t="shared" si="52"/>
        <v>5.5697650324100132E-4</v>
      </c>
      <c r="K893" s="33">
        <f t="shared" si="53"/>
        <v>5.5682142062218887E-4</v>
      </c>
      <c r="L893" s="33">
        <f t="shared" si="54"/>
        <v>0.99679381475493622</v>
      </c>
      <c r="M893" s="33">
        <f t="shared" si="55"/>
        <v>0.99623877860693699</v>
      </c>
    </row>
    <row r="894" spans="1:13" ht="27.6">
      <c r="A894" t="s">
        <v>164</v>
      </c>
      <c r="B894" t="s">
        <v>204</v>
      </c>
      <c r="C894" s="14" t="s">
        <v>206</v>
      </c>
      <c r="D894" t="s">
        <v>456</v>
      </c>
      <c r="E894" t="s">
        <v>474</v>
      </c>
      <c r="F894" s="20">
        <v>2047</v>
      </c>
      <c r="G894" s="20">
        <v>42</v>
      </c>
      <c r="H894" s="11">
        <v>2701.9581917464202</v>
      </c>
      <c r="I894" s="10">
        <v>4404596.0256591802</v>
      </c>
      <c r="J894" s="33">
        <f t="shared" si="52"/>
        <v>6.1344063700871458E-4</v>
      </c>
      <c r="K894" s="33">
        <f t="shared" si="53"/>
        <v>6.1325252076915859E-4</v>
      </c>
      <c r="L894" s="33">
        <f t="shared" si="54"/>
        <v>0.99623877860693699</v>
      </c>
      <c r="M894" s="33">
        <f t="shared" si="55"/>
        <v>0.99562783266466826</v>
      </c>
    </row>
    <row r="895" spans="1:13" ht="27.6">
      <c r="A895" t="s">
        <v>164</v>
      </c>
      <c r="B895" t="s">
        <v>204</v>
      </c>
      <c r="C895" s="14" t="s">
        <v>206</v>
      </c>
      <c r="D895" t="s">
        <v>456</v>
      </c>
      <c r="E895" t="s">
        <v>474</v>
      </c>
      <c r="F895" s="20">
        <v>2047</v>
      </c>
      <c r="G895" s="20">
        <v>43</v>
      </c>
      <c r="H895" s="11">
        <v>2945.8316187145901</v>
      </c>
      <c r="I895" s="10">
        <v>4304873.3737387396</v>
      </c>
      <c r="J895" s="33">
        <f t="shared" si="52"/>
        <v>6.8430157241911266E-4</v>
      </c>
      <c r="K895" s="33">
        <f t="shared" si="53"/>
        <v>6.8406749149507728E-4</v>
      </c>
      <c r="L895" s="33">
        <f t="shared" si="54"/>
        <v>0.99562783266466826</v>
      </c>
      <c r="M895" s="33">
        <f t="shared" si="55"/>
        <v>0.9949467560307147</v>
      </c>
    </row>
    <row r="896" spans="1:13" ht="27.6">
      <c r="A896" t="s">
        <v>164</v>
      </c>
      <c r="B896" t="s">
        <v>204</v>
      </c>
      <c r="C896" s="14" t="s">
        <v>206</v>
      </c>
      <c r="D896" t="s">
        <v>456</v>
      </c>
      <c r="E896" t="s">
        <v>474</v>
      </c>
      <c r="F896" s="20">
        <v>2047</v>
      </c>
      <c r="G896" s="20">
        <v>44</v>
      </c>
      <c r="H896" s="11">
        <v>3091.5520880471399</v>
      </c>
      <c r="I896" s="10">
        <v>4257850.9226369504</v>
      </c>
      <c r="J896" s="33">
        <f t="shared" si="52"/>
        <v>7.2608274554913162E-4</v>
      </c>
      <c r="K896" s="33">
        <f t="shared" si="53"/>
        <v>7.2581921125891569E-4</v>
      </c>
      <c r="L896" s="33">
        <f t="shared" si="54"/>
        <v>0.9949467560307147</v>
      </c>
      <c r="M896" s="33">
        <f t="shared" si="55"/>
        <v>0.99422460456100792</v>
      </c>
    </row>
    <row r="897" spans="1:13" ht="27.6">
      <c r="A897" t="s">
        <v>164</v>
      </c>
      <c r="B897" t="s">
        <v>204</v>
      </c>
      <c r="C897" s="14" t="s">
        <v>206</v>
      </c>
      <c r="D897" t="s">
        <v>456</v>
      </c>
      <c r="E897" t="s">
        <v>474</v>
      </c>
      <c r="F897" s="20">
        <v>2047</v>
      </c>
      <c r="G897" s="20">
        <v>45</v>
      </c>
      <c r="H897" s="11">
        <v>3347.2683812933801</v>
      </c>
      <c r="I897" s="10">
        <v>4232768.0738846203</v>
      </c>
      <c r="J897" s="33">
        <f t="shared" si="52"/>
        <v>7.907989105156491E-4</v>
      </c>
      <c r="K897" s="33">
        <f t="shared" si="53"/>
        <v>7.9048631146361181E-4</v>
      </c>
      <c r="L897" s="33">
        <f t="shared" si="54"/>
        <v>0.99422460456100792</v>
      </c>
      <c r="M897" s="33">
        <f t="shared" si="55"/>
        <v>0.99343868362058207</v>
      </c>
    </row>
    <row r="898" spans="1:13" ht="27.6">
      <c r="A898" t="s">
        <v>164</v>
      </c>
      <c r="B898" t="s">
        <v>204</v>
      </c>
      <c r="C898" s="14" t="s">
        <v>206</v>
      </c>
      <c r="D898" t="s">
        <v>456</v>
      </c>
      <c r="E898" t="s">
        <v>474</v>
      </c>
      <c r="F898" s="20">
        <v>2047</v>
      </c>
      <c r="G898" s="20">
        <v>46</v>
      </c>
      <c r="H898" s="11">
        <v>4153.1707107715301</v>
      </c>
      <c r="I898" s="10">
        <v>4207143.6978358598</v>
      </c>
      <c r="J898" s="33">
        <f t="shared" ref="J898:J961" si="56">IF(I898&gt;0,H898/I898,0)</f>
        <v>9.8717110920359258E-4</v>
      </c>
      <c r="K898" s="33">
        <f t="shared" ref="K898:K961" si="57">1-EXP(-J898)</f>
        <v>9.8668401609880441E-4</v>
      </c>
      <c r="L898" s="33">
        <f t="shared" ref="L898:L961" si="58">IF(G898=30,1,M897)</f>
        <v>0.99343868362058207</v>
      </c>
      <c r="M898" s="33">
        <f t="shared" ref="M898:M961" si="59">L898*(1-K898)</f>
        <v>0.99245847355047945</v>
      </c>
    </row>
    <row r="899" spans="1:13" ht="27.6">
      <c r="A899" t="s">
        <v>164</v>
      </c>
      <c r="B899" t="s">
        <v>204</v>
      </c>
      <c r="C899" s="14" t="s">
        <v>206</v>
      </c>
      <c r="D899" t="s">
        <v>456</v>
      </c>
      <c r="E899" t="s">
        <v>474</v>
      </c>
      <c r="F899" s="20">
        <v>2047</v>
      </c>
      <c r="G899" s="20">
        <v>47</v>
      </c>
      <c r="H899" s="11">
        <v>4574.4586052125396</v>
      </c>
      <c r="I899" s="10">
        <v>4200341.8095913501</v>
      </c>
      <c r="J899" s="33">
        <f t="shared" si="56"/>
        <v>1.0890681788722303E-3</v>
      </c>
      <c r="K899" s="33">
        <f t="shared" si="57"/>
        <v>1.0884753593496388E-3</v>
      </c>
      <c r="L899" s="33">
        <f t="shared" si="58"/>
        <v>0.99245847355047945</v>
      </c>
      <c r="M899" s="33">
        <f t="shared" si="59"/>
        <v>0.99137820695684198</v>
      </c>
    </row>
    <row r="900" spans="1:13" ht="27.6">
      <c r="A900" t="s">
        <v>164</v>
      </c>
      <c r="B900" t="s">
        <v>204</v>
      </c>
      <c r="C900" s="14" t="s">
        <v>206</v>
      </c>
      <c r="D900" t="s">
        <v>456</v>
      </c>
      <c r="E900" t="s">
        <v>474</v>
      </c>
      <c r="F900" s="20">
        <v>2047</v>
      </c>
      <c r="G900" s="20">
        <v>48</v>
      </c>
      <c r="H900" s="11">
        <v>5123.8245135830903</v>
      </c>
      <c r="I900" s="10">
        <v>4230169.5576202897</v>
      </c>
      <c r="J900" s="33">
        <f t="shared" si="56"/>
        <v>1.2112574788764572E-3</v>
      </c>
      <c r="K900" s="33">
        <f t="shared" si="57"/>
        <v>1.2105242026283491E-3</v>
      </c>
      <c r="L900" s="33">
        <f t="shared" si="58"/>
        <v>0.99137820695684198</v>
      </c>
      <c r="M900" s="33">
        <f t="shared" si="59"/>
        <v>0.99017811964336244</v>
      </c>
    </row>
    <row r="901" spans="1:13" ht="27.6">
      <c r="A901" t="s">
        <v>164</v>
      </c>
      <c r="B901" t="s">
        <v>204</v>
      </c>
      <c r="C901" s="14" t="s">
        <v>206</v>
      </c>
      <c r="D901" t="s">
        <v>456</v>
      </c>
      <c r="E901" t="s">
        <v>474</v>
      </c>
      <c r="F901" s="20">
        <v>2047</v>
      </c>
      <c r="G901" s="20">
        <v>49</v>
      </c>
      <c r="H901" s="11">
        <v>5573.4782050234198</v>
      </c>
      <c r="I901" s="10">
        <v>4261425.7195576597</v>
      </c>
      <c r="J901" s="33">
        <f t="shared" si="56"/>
        <v>1.3078904976435803E-3</v>
      </c>
      <c r="K901" s="33">
        <f t="shared" si="57"/>
        <v>1.3070355816194867E-3</v>
      </c>
      <c r="L901" s="33">
        <f t="shared" si="58"/>
        <v>0.99017811964336244</v>
      </c>
      <c r="M901" s="33">
        <f t="shared" si="59"/>
        <v>0.98888392160884753</v>
      </c>
    </row>
    <row r="902" spans="1:13" ht="27.6">
      <c r="A902" t="s">
        <v>164</v>
      </c>
      <c r="B902" t="s">
        <v>204</v>
      </c>
      <c r="C902" s="14" t="s">
        <v>206</v>
      </c>
      <c r="D902" t="s">
        <v>456</v>
      </c>
      <c r="E902" t="s">
        <v>474</v>
      </c>
      <c r="F902" s="20">
        <v>2047</v>
      </c>
      <c r="G902" s="20">
        <v>50</v>
      </c>
      <c r="H902" s="11">
        <v>6037.0813205717204</v>
      </c>
      <c r="I902" s="10">
        <v>4246786.0420434</v>
      </c>
      <c r="J902" s="33">
        <f t="shared" si="56"/>
        <v>1.4215647458582338E-3</v>
      </c>
      <c r="K902" s="33">
        <f t="shared" si="57"/>
        <v>1.4205548013187519E-3</v>
      </c>
      <c r="L902" s="33">
        <f t="shared" si="58"/>
        <v>0.98888392160884753</v>
      </c>
      <c r="M902" s="33">
        <f t="shared" si="59"/>
        <v>0.98747915780605922</v>
      </c>
    </row>
    <row r="903" spans="1:13" ht="27.6">
      <c r="A903" t="s">
        <v>164</v>
      </c>
      <c r="B903" t="s">
        <v>204</v>
      </c>
      <c r="C903" s="14" t="s">
        <v>206</v>
      </c>
      <c r="D903" t="s">
        <v>456</v>
      </c>
      <c r="E903" t="s">
        <v>474</v>
      </c>
      <c r="F903" s="20">
        <v>2047</v>
      </c>
      <c r="G903" s="20">
        <v>51</v>
      </c>
      <c r="H903" s="11">
        <v>6672.6770160405204</v>
      </c>
      <c r="I903" s="10">
        <v>4174293.7982900999</v>
      </c>
      <c r="J903" s="33">
        <f t="shared" si="56"/>
        <v>1.5985163810879395E-3</v>
      </c>
      <c r="K903" s="33">
        <f t="shared" si="57"/>
        <v>1.5972394342750329E-3</v>
      </c>
      <c r="L903" s="33">
        <f t="shared" si="58"/>
        <v>0.98747915780605922</v>
      </c>
      <c r="M903" s="33">
        <f t="shared" si="59"/>
        <v>0.98590191715468667</v>
      </c>
    </row>
    <row r="904" spans="1:13" ht="27.6">
      <c r="A904" t="s">
        <v>164</v>
      </c>
      <c r="B904" t="s">
        <v>204</v>
      </c>
      <c r="C904" s="14" t="s">
        <v>206</v>
      </c>
      <c r="D904" t="s">
        <v>456</v>
      </c>
      <c r="E904" t="s">
        <v>474</v>
      </c>
      <c r="F904" s="20">
        <v>2047</v>
      </c>
      <c r="G904" s="20">
        <v>52</v>
      </c>
      <c r="H904" s="11">
        <v>7121.4431972012299</v>
      </c>
      <c r="I904" s="10">
        <v>4099147.7578535401</v>
      </c>
      <c r="J904" s="33">
        <f t="shared" si="56"/>
        <v>1.7372984868762747E-3</v>
      </c>
      <c r="K904" s="33">
        <f t="shared" si="57"/>
        <v>1.7357902574013373E-3</v>
      </c>
      <c r="L904" s="33">
        <f t="shared" si="58"/>
        <v>0.98590191715468667</v>
      </c>
      <c r="M904" s="33">
        <f t="shared" si="59"/>
        <v>0.98419059821213628</v>
      </c>
    </row>
    <row r="905" spans="1:13" ht="27.6">
      <c r="A905" t="s">
        <v>164</v>
      </c>
      <c r="B905" t="s">
        <v>204</v>
      </c>
      <c r="C905" s="14" t="s">
        <v>206</v>
      </c>
      <c r="D905" t="s">
        <v>456</v>
      </c>
      <c r="E905" t="s">
        <v>474</v>
      </c>
      <c r="F905" s="20">
        <v>2047</v>
      </c>
      <c r="G905" s="20">
        <v>53</v>
      </c>
      <c r="H905" s="11">
        <v>7618.6815102538803</v>
      </c>
      <c r="I905" s="10">
        <v>4031912.58792155</v>
      </c>
      <c r="J905" s="33">
        <f t="shared" si="56"/>
        <v>1.8895949116251325E-3</v>
      </c>
      <c r="K905" s="33">
        <f t="shared" si="57"/>
        <v>1.8878107511172137E-3</v>
      </c>
      <c r="L905" s="33">
        <f t="shared" si="58"/>
        <v>0.98419059821213628</v>
      </c>
      <c r="M905" s="33">
        <f t="shared" si="59"/>
        <v>0.98233263261968295</v>
      </c>
    </row>
    <row r="906" spans="1:13" ht="27.6">
      <c r="A906" t="s">
        <v>164</v>
      </c>
      <c r="B906" t="s">
        <v>204</v>
      </c>
      <c r="C906" s="14" t="s">
        <v>206</v>
      </c>
      <c r="D906" t="s">
        <v>456</v>
      </c>
      <c r="E906" t="s">
        <v>474</v>
      </c>
      <c r="F906" s="20">
        <v>2047</v>
      </c>
      <c r="G906" s="20">
        <v>54</v>
      </c>
      <c r="H906" s="11">
        <v>8209.5534433741195</v>
      </c>
      <c r="I906" s="10">
        <v>3965925.7384510199</v>
      </c>
      <c r="J906" s="33">
        <f t="shared" si="56"/>
        <v>2.0700219784197328E-3</v>
      </c>
      <c r="K906" s="33">
        <f t="shared" si="57"/>
        <v>2.0678809604970372E-3</v>
      </c>
      <c r="L906" s="33">
        <f t="shared" si="58"/>
        <v>0.98233263261968295</v>
      </c>
      <c r="M906" s="33">
        <f t="shared" si="59"/>
        <v>0.98030128567181374</v>
      </c>
    </row>
    <row r="907" spans="1:13" ht="27.6">
      <c r="A907" t="s">
        <v>164</v>
      </c>
      <c r="B907" t="s">
        <v>204</v>
      </c>
      <c r="C907" s="14" t="s">
        <v>206</v>
      </c>
      <c r="D907" t="s">
        <v>456</v>
      </c>
      <c r="E907" t="s">
        <v>474</v>
      </c>
      <c r="F907" s="20">
        <v>2047</v>
      </c>
      <c r="G907" s="20">
        <v>55</v>
      </c>
      <c r="H907" s="11">
        <v>8919.7554375415893</v>
      </c>
      <c r="I907" s="10">
        <v>3931849.4196168701</v>
      </c>
      <c r="J907" s="33">
        <f t="shared" si="56"/>
        <v>2.2685902957114653E-3</v>
      </c>
      <c r="K907" s="33">
        <f t="shared" si="57"/>
        <v>2.2660189895274963E-3</v>
      </c>
      <c r="L907" s="33">
        <f t="shared" si="58"/>
        <v>0.98030128567181374</v>
      </c>
      <c r="M907" s="33">
        <f t="shared" si="59"/>
        <v>0.97807990434302317</v>
      </c>
    </row>
    <row r="908" spans="1:13" ht="27.6">
      <c r="A908" t="s">
        <v>164</v>
      </c>
      <c r="B908" t="s">
        <v>204</v>
      </c>
      <c r="C908" s="14" t="s">
        <v>206</v>
      </c>
      <c r="D908" t="s">
        <v>456</v>
      </c>
      <c r="E908" t="s">
        <v>474</v>
      </c>
      <c r="F908" s="20">
        <v>2047</v>
      </c>
      <c r="G908" s="20">
        <v>56</v>
      </c>
      <c r="H908" s="11">
        <v>9553.2793373879704</v>
      </c>
      <c r="I908" s="10">
        <v>3890693.7889765599</v>
      </c>
      <c r="J908" s="33">
        <f t="shared" si="56"/>
        <v>2.4554179422845157E-3</v>
      </c>
      <c r="K908" s="33">
        <f t="shared" si="57"/>
        <v>2.4524058694525008E-3</v>
      </c>
      <c r="L908" s="33">
        <f t="shared" si="58"/>
        <v>0.97807990434302317</v>
      </c>
      <c r="M908" s="33">
        <f t="shared" si="59"/>
        <v>0.97568125544481876</v>
      </c>
    </row>
    <row r="909" spans="1:13" ht="27.6">
      <c r="A909" t="s">
        <v>164</v>
      </c>
      <c r="B909" t="s">
        <v>204</v>
      </c>
      <c r="C909" s="14" t="s">
        <v>206</v>
      </c>
      <c r="D909" t="s">
        <v>456</v>
      </c>
      <c r="E909" t="s">
        <v>474</v>
      </c>
      <c r="F909" s="20">
        <v>2047</v>
      </c>
      <c r="G909" s="20">
        <v>57</v>
      </c>
      <c r="H909" s="11">
        <v>10407.0138586054</v>
      </c>
      <c r="I909" s="10">
        <v>3851185.43990348</v>
      </c>
      <c r="J909" s="33">
        <f t="shared" si="56"/>
        <v>2.7022884306672663E-3</v>
      </c>
      <c r="K909" s="33">
        <f t="shared" si="57"/>
        <v>2.6986405359137322E-3</v>
      </c>
      <c r="L909" s="33">
        <f t="shared" si="58"/>
        <v>0.97568125544481876</v>
      </c>
      <c r="M909" s="33">
        <f t="shared" si="59"/>
        <v>0.97304824245874422</v>
      </c>
    </row>
    <row r="910" spans="1:13" ht="27.6">
      <c r="A910" t="s">
        <v>164</v>
      </c>
      <c r="B910" t="s">
        <v>204</v>
      </c>
      <c r="C910" s="14" t="s">
        <v>206</v>
      </c>
      <c r="D910" t="s">
        <v>456</v>
      </c>
      <c r="E910" t="s">
        <v>474</v>
      </c>
      <c r="F910" s="20">
        <v>2047</v>
      </c>
      <c r="G910" s="20">
        <v>58</v>
      </c>
      <c r="H910" s="11">
        <v>11396.292074155799</v>
      </c>
      <c r="I910" s="10">
        <v>3830942.7139956299</v>
      </c>
      <c r="J910" s="33">
        <f t="shared" si="56"/>
        <v>2.9748009628339221E-3</v>
      </c>
      <c r="K910" s="33">
        <f t="shared" si="57"/>
        <v>2.970380626742708E-3</v>
      </c>
      <c r="L910" s="33">
        <f t="shared" si="58"/>
        <v>0.97304824245874422</v>
      </c>
      <c r="M910" s="33">
        <f t="shared" si="59"/>
        <v>0.97015791881045876</v>
      </c>
    </row>
    <row r="911" spans="1:13" ht="27.6">
      <c r="A911" t="s">
        <v>164</v>
      </c>
      <c r="B911" t="s">
        <v>204</v>
      </c>
      <c r="C911" s="14" t="s">
        <v>206</v>
      </c>
      <c r="D911" t="s">
        <v>456</v>
      </c>
      <c r="E911" t="s">
        <v>474</v>
      </c>
      <c r="F911" s="20">
        <v>2047</v>
      </c>
      <c r="G911" s="20">
        <v>59</v>
      </c>
      <c r="H911" s="11">
        <v>11864.9848605836</v>
      </c>
      <c r="I911" s="10">
        <v>3764993.64259547</v>
      </c>
      <c r="J911" s="33">
        <f t="shared" si="56"/>
        <v>3.151395722518205E-3</v>
      </c>
      <c r="K911" s="33">
        <f t="shared" si="57"/>
        <v>3.1464352871513057E-3</v>
      </c>
      <c r="L911" s="33">
        <f t="shared" si="58"/>
        <v>0.97015791881045876</v>
      </c>
      <c r="M911" s="33">
        <f t="shared" si="59"/>
        <v>0.96710537970060428</v>
      </c>
    </row>
    <row r="912" spans="1:13" ht="27.6">
      <c r="A912" t="s">
        <v>164</v>
      </c>
      <c r="B912" t="s">
        <v>204</v>
      </c>
      <c r="C912" s="14" t="s">
        <v>206</v>
      </c>
      <c r="D912" t="s">
        <v>456</v>
      </c>
      <c r="E912" t="s">
        <v>474</v>
      </c>
      <c r="F912" s="20">
        <v>2047</v>
      </c>
      <c r="G912" s="20">
        <v>60</v>
      </c>
      <c r="H912" s="11">
        <v>12473.469862310099</v>
      </c>
      <c r="I912" s="10">
        <v>3689875.81613184</v>
      </c>
      <c r="J912" s="33">
        <f t="shared" si="56"/>
        <v>3.3804579026147962E-3</v>
      </c>
      <c r="K912" s="33">
        <f t="shared" si="57"/>
        <v>3.3747505877229633E-3</v>
      </c>
      <c r="L912" s="33">
        <f t="shared" si="58"/>
        <v>0.96710537970060428</v>
      </c>
      <c r="M912" s="33">
        <f t="shared" si="59"/>
        <v>0.96384164025206964</v>
      </c>
    </row>
    <row r="913" spans="1:13" ht="27.6">
      <c r="A913" t="s">
        <v>164</v>
      </c>
      <c r="B913" t="s">
        <v>204</v>
      </c>
      <c r="C913" s="14" t="s">
        <v>206</v>
      </c>
      <c r="D913" t="s">
        <v>456</v>
      </c>
      <c r="E913" t="s">
        <v>474</v>
      </c>
      <c r="F913" s="20">
        <v>2047</v>
      </c>
      <c r="G913" s="20">
        <v>61</v>
      </c>
      <c r="H913" s="11">
        <v>13277.495542405401</v>
      </c>
      <c r="I913" s="10">
        <v>3669103.5124323498</v>
      </c>
      <c r="J913" s="33">
        <f t="shared" si="56"/>
        <v>3.6187301604918153E-3</v>
      </c>
      <c r="K913" s="33">
        <f t="shared" si="57"/>
        <v>3.6121904473686017E-3</v>
      </c>
      <c r="L913" s="33">
        <f t="shared" si="58"/>
        <v>0.96384164025206964</v>
      </c>
      <c r="M913" s="33">
        <f t="shared" si="59"/>
        <v>0.96036006068637503</v>
      </c>
    </row>
    <row r="914" spans="1:13" ht="27.6">
      <c r="A914" t="s">
        <v>164</v>
      </c>
      <c r="B914" t="s">
        <v>204</v>
      </c>
      <c r="C914" s="14" t="s">
        <v>206</v>
      </c>
      <c r="D914" t="s">
        <v>456</v>
      </c>
      <c r="E914" t="s">
        <v>474</v>
      </c>
      <c r="F914" s="20">
        <v>2047</v>
      </c>
      <c r="G914" s="20">
        <v>62</v>
      </c>
      <c r="H914" s="11">
        <v>14566.5900642535</v>
      </c>
      <c r="I914" s="10">
        <v>3696436.4470793898</v>
      </c>
      <c r="J914" s="33">
        <f t="shared" si="56"/>
        <v>3.9407116212596544E-3</v>
      </c>
      <c r="K914" s="33">
        <f t="shared" si="57"/>
        <v>3.9329572065335272E-3</v>
      </c>
      <c r="L914" s="33">
        <f t="shared" si="58"/>
        <v>0.96036006068637503</v>
      </c>
      <c r="M914" s="33">
        <f t="shared" si="59"/>
        <v>0.95658300566483156</v>
      </c>
    </row>
    <row r="915" spans="1:13" ht="27.6">
      <c r="A915" t="s">
        <v>164</v>
      </c>
      <c r="B915" t="s">
        <v>204</v>
      </c>
      <c r="C915" s="14" t="s">
        <v>206</v>
      </c>
      <c r="D915" t="s">
        <v>456</v>
      </c>
      <c r="E915" t="s">
        <v>474</v>
      </c>
      <c r="F915" s="20">
        <v>2047</v>
      </c>
      <c r="G915" s="20">
        <v>63</v>
      </c>
      <c r="H915" s="11">
        <v>15805.9555243534</v>
      </c>
      <c r="I915" s="10">
        <v>3682351.89999867</v>
      </c>
      <c r="J915" s="33">
        <f t="shared" si="56"/>
        <v>4.2923533528555777E-3</v>
      </c>
      <c r="K915" s="33">
        <f t="shared" si="57"/>
        <v>4.2831543706699504E-3</v>
      </c>
      <c r="L915" s="33">
        <f t="shared" si="58"/>
        <v>0.95658300566483156</v>
      </c>
      <c r="M915" s="33">
        <f t="shared" si="59"/>
        <v>0.95248581298320967</v>
      </c>
    </row>
    <row r="916" spans="1:13" ht="27.6">
      <c r="A916" t="s">
        <v>164</v>
      </c>
      <c r="B916" t="s">
        <v>204</v>
      </c>
      <c r="C916" s="14" t="s">
        <v>206</v>
      </c>
      <c r="D916" t="s">
        <v>456</v>
      </c>
      <c r="E916" t="s">
        <v>474</v>
      </c>
      <c r="F916" s="20">
        <v>2047</v>
      </c>
      <c r="G916" s="20">
        <v>64</v>
      </c>
      <c r="H916" s="11">
        <v>17080.3647719812</v>
      </c>
      <c r="I916" s="10">
        <v>3614499.3859458501</v>
      </c>
      <c r="J916" s="33">
        <f t="shared" si="56"/>
        <v>4.7255132587362639E-3</v>
      </c>
      <c r="K916" s="33">
        <f t="shared" si="57"/>
        <v>4.7143655873592705E-3</v>
      </c>
      <c r="L916" s="33">
        <f t="shared" si="58"/>
        <v>0.95248581298320967</v>
      </c>
      <c r="M916" s="33">
        <f t="shared" si="59"/>
        <v>0.94799544664403368</v>
      </c>
    </row>
    <row r="917" spans="1:13" ht="27.6">
      <c r="A917" t="s">
        <v>164</v>
      </c>
      <c r="B917" t="s">
        <v>204</v>
      </c>
      <c r="C917" s="14" t="s">
        <v>206</v>
      </c>
      <c r="D917" t="s">
        <v>456</v>
      </c>
      <c r="E917" t="s">
        <v>474</v>
      </c>
      <c r="F917" s="20">
        <v>2047</v>
      </c>
      <c r="G917" s="20">
        <v>65</v>
      </c>
      <c r="H917" s="11">
        <v>18215.498236501498</v>
      </c>
      <c r="I917" s="10">
        <v>3522556.5408648001</v>
      </c>
      <c r="J917" s="33">
        <f t="shared" si="56"/>
        <v>5.1711017339779956E-3</v>
      </c>
      <c r="K917" s="33">
        <f t="shared" si="57"/>
        <v>5.1577546037731015E-3</v>
      </c>
      <c r="L917" s="33">
        <f t="shared" si="58"/>
        <v>0.94799544664403368</v>
      </c>
      <c r="M917" s="33">
        <f t="shared" si="59"/>
        <v>0.94310591876474947</v>
      </c>
    </row>
    <row r="918" spans="1:13" ht="27.6">
      <c r="A918" t="s">
        <v>164</v>
      </c>
      <c r="B918" t="s">
        <v>204</v>
      </c>
      <c r="C918" s="14" t="s">
        <v>206</v>
      </c>
      <c r="D918" t="s">
        <v>456</v>
      </c>
      <c r="E918" t="s">
        <v>474</v>
      </c>
      <c r="F918" s="20">
        <v>2047</v>
      </c>
      <c r="G918" s="20">
        <v>66</v>
      </c>
      <c r="H918" s="11">
        <v>18590.217439771899</v>
      </c>
      <c r="I918" s="10">
        <v>3423010.6272926899</v>
      </c>
      <c r="J918" s="33">
        <f t="shared" si="56"/>
        <v>5.4309552215662206E-3</v>
      </c>
      <c r="K918" s="33">
        <f t="shared" si="57"/>
        <v>5.4162342459667112E-3</v>
      </c>
      <c r="L918" s="33">
        <f t="shared" si="58"/>
        <v>0.94310591876474947</v>
      </c>
      <c r="M918" s="33">
        <f t="shared" si="59"/>
        <v>0.93799783618996191</v>
      </c>
    </row>
    <row r="919" spans="1:13" ht="27.6">
      <c r="A919" t="s">
        <v>164</v>
      </c>
      <c r="B919" t="s">
        <v>204</v>
      </c>
      <c r="C919" s="14" t="s">
        <v>206</v>
      </c>
      <c r="D919" t="s">
        <v>456</v>
      </c>
      <c r="E919" t="s">
        <v>474</v>
      </c>
      <c r="F919" s="20">
        <v>2047</v>
      </c>
      <c r="G919" s="20">
        <v>67</v>
      </c>
      <c r="H919" s="11">
        <v>19652.331631571898</v>
      </c>
      <c r="I919" s="10">
        <v>3325362.2215700001</v>
      </c>
      <c r="J919" s="33">
        <f t="shared" si="56"/>
        <v>5.9098318685696328E-3</v>
      </c>
      <c r="K919" s="33">
        <f t="shared" si="57"/>
        <v>5.8924031626882423E-3</v>
      </c>
      <c r="L919" s="33">
        <f t="shared" si="58"/>
        <v>0.93799783618996191</v>
      </c>
      <c r="M919" s="33">
        <f t="shared" si="59"/>
        <v>0.93247077477340146</v>
      </c>
    </row>
    <row r="920" spans="1:13" ht="27.6">
      <c r="A920" t="s">
        <v>164</v>
      </c>
      <c r="B920" t="s">
        <v>204</v>
      </c>
      <c r="C920" s="14" t="s">
        <v>206</v>
      </c>
      <c r="D920" t="s">
        <v>456</v>
      </c>
      <c r="E920" t="s">
        <v>474</v>
      </c>
      <c r="F920" s="20">
        <v>2047</v>
      </c>
      <c r="G920" s="20">
        <v>68</v>
      </c>
      <c r="H920" s="11">
        <v>20575.886428140398</v>
      </c>
      <c r="I920" s="10">
        <v>3213603.8011492998</v>
      </c>
      <c r="J920" s="33">
        <f t="shared" si="56"/>
        <v>6.4027452359813998E-3</v>
      </c>
      <c r="K920" s="33">
        <f t="shared" si="57"/>
        <v>6.3822913396807124E-3</v>
      </c>
      <c r="L920" s="33">
        <f t="shared" si="58"/>
        <v>0.93247077477340146</v>
      </c>
      <c r="M920" s="33">
        <f t="shared" si="59"/>
        <v>0.92651947462305984</v>
      </c>
    </row>
    <row r="921" spans="1:13" ht="27.6">
      <c r="A921" t="s">
        <v>164</v>
      </c>
      <c r="B921" t="s">
        <v>204</v>
      </c>
      <c r="C921" s="14" t="s">
        <v>206</v>
      </c>
      <c r="D921" t="s">
        <v>456</v>
      </c>
      <c r="E921" t="s">
        <v>474</v>
      </c>
      <c r="F921" s="20">
        <v>2047</v>
      </c>
      <c r="G921" s="20">
        <v>69</v>
      </c>
      <c r="H921" s="11">
        <v>20783.312170933699</v>
      </c>
      <c r="I921" s="10">
        <v>3080207.53406634</v>
      </c>
      <c r="J921" s="33">
        <f t="shared" si="56"/>
        <v>6.747373980835825E-3</v>
      </c>
      <c r="K921" s="33">
        <f t="shared" si="57"/>
        <v>6.7246615647823527E-3</v>
      </c>
      <c r="L921" s="33">
        <f t="shared" si="58"/>
        <v>0.92651947462305984</v>
      </c>
      <c r="M921" s="33">
        <f t="shared" si="59"/>
        <v>0.92028894472303979</v>
      </c>
    </row>
    <row r="922" spans="1:13" ht="27.6">
      <c r="A922" t="s">
        <v>164</v>
      </c>
      <c r="B922" t="s">
        <v>204</v>
      </c>
      <c r="C922" s="14" t="s">
        <v>206</v>
      </c>
      <c r="D922" t="s">
        <v>456</v>
      </c>
      <c r="E922" t="s">
        <v>474</v>
      </c>
      <c r="F922" s="20">
        <v>2048</v>
      </c>
      <c r="G922" s="20">
        <v>30</v>
      </c>
      <c r="H922" s="11">
        <v>641.62519917932696</v>
      </c>
      <c r="I922" s="10">
        <v>4276359.9467050601</v>
      </c>
      <c r="J922" s="33">
        <f t="shared" si="56"/>
        <v>1.5004003572564089E-4</v>
      </c>
      <c r="K922" s="33">
        <f t="shared" si="57"/>
        <v>1.5002878028236299E-4</v>
      </c>
      <c r="L922" s="33">
        <f t="shared" si="58"/>
        <v>1</v>
      </c>
      <c r="M922" s="33">
        <f t="shared" si="59"/>
        <v>0.99984997121971764</v>
      </c>
    </row>
    <row r="923" spans="1:13" ht="27.6">
      <c r="A923" t="s">
        <v>164</v>
      </c>
      <c r="B923" t="s">
        <v>204</v>
      </c>
      <c r="C923" s="14" t="s">
        <v>206</v>
      </c>
      <c r="D923" t="s">
        <v>456</v>
      </c>
      <c r="E923" t="s">
        <v>474</v>
      </c>
      <c r="F923" s="20">
        <v>2048</v>
      </c>
      <c r="G923" s="20">
        <v>31</v>
      </c>
      <c r="H923" s="11">
        <v>927.82922761284499</v>
      </c>
      <c r="I923" s="10">
        <v>4342141.4524094202</v>
      </c>
      <c r="J923" s="33">
        <f t="shared" si="56"/>
        <v>2.1368010180736969E-4</v>
      </c>
      <c r="K923" s="33">
        <f t="shared" si="57"/>
        <v>2.1365727384037303E-4</v>
      </c>
      <c r="L923" s="33">
        <f t="shared" si="58"/>
        <v>0.99984997121971764</v>
      </c>
      <c r="M923" s="33">
        <f t="shared" si="59"/>
        <v>0.99963634600061746</v>
      </c>
    </row>
    <row r="924" spans="1:13" ht="27.6">
      <c r="A924" t="s">
        <v>164</v>
      </c>
      <c r="B924" t="s">
        <v>204</v>
      </c>
      <c r="C924" s="14" t="s">
        <v>206</v>
      </c>
      <c r="D924" t="s">
        <v>456</v>
      </c>
      <c r="E924" t="s">
        <v>474</v>
      </c>
      <c r="F924" s="20">
        <v>2048</v>
      </c>
      <c r="G924" s="20">
        <v>32</v>
      </c>
      <c r="H924" s="11">
        <v>1013.4716705909</v>
      </c>
      <c r="I924" s="10">
        <v>4578744.1811877703</v>
      </c>
      <c r="J924" s="33">
        <f t="shared" si="56"/>
        <v>2.2134271548841929E-4</v>
      </c>
      <c r="K924" s="33">
        <f t="shared" si="57"/>
        <v>2.2131822099680232E-4</v>
      </c>
      <c r="L924" s="33">
        <f t="shared" si="58"/>
        <v>0.99963634600061746</v>
      </c>
      <c r="M924" s="33">
        <f t="shared" si="59"/>
        <v>0.99941510826287683</v>
      </c>
    </row>
    <row r="925" spans="1:13" ht="27.6">
      <c r="A925" t="s">
        <v>164</v>
      </c>
      <c r="B925" t="s">
        <v>204</v>
      </c>
      <c r="C925" s="14" t="s">
        <v>206</v>
      </c>
      <c r="D925" t="s">
        <v>456</v>
      </c>
      <c r="E925" t="s">
        <v>474</v>
      </c>
      <c r="F925" s="20">
        <v>2048</v>
      </c>
      <c r="G925" s="20">
        <v>33</v>
      </c>
      <c r="H925" s="11">
        <v>1072.83931743631</v>
      </c>
      <c r="I925" s="10">
        <v>4641967.2772079501</v>
      </c>
      <c r="J925" s="33">
        <f t="shared" si="56"/>
        <v>2.3111738049166113E-4</v>
      </c>
      <c r="K925" s="33">
        <f t="shared" si="57"/>
        <v>2.310906749273256E-4</v>
      </c>
      <c r="L925" s="33">
        <f t="shared" si="58"/>
        <v>0.99941510826287683</v>
      </c>
      <c r="M925" s="33">
        <f t="shared" si="59"/>
        <v>0.99918415275097583</v>
      </c>
    </row>
    <row r="926" spans="1:13" ht="27.6">
      <c r="A926" t="s">
        <v>164</v>
      </c>
      <c r="B926" t="s">
        <v>204</v>
      </c>
      <c r="C926" s="14" t="s">
        <v>206</v>
      </c>
      <c r="D926" t="s">
        <v>456</v>
      </c>
      <c r="E926" t="s">
        <v>474</v>
      </c>
      <c r="F926" s="20">
        <v>2048</v>
      </c>
      <c r="G926" s="20">
        <v>34</v>
      </c>
      <c r="H926" s="11">
        <v>1142.67521573215</v>
      </c>
      <c r="I926" s="10">
        <v>4713140.2779793199</v>
      </c>
      <c r="J926" s="33">
        <f t="shared" si="56"/>
        <v>2.4244455890077028E-4</v>
      </c>
      <c r="K926" s="33">
        <f t="shared" si="57"/>
        <v>2.4241517159362402E-4</v>
      </c>
      <c r="L926" s="33">
        <f t="shared" si="58"/>
        <v>0.99918415275097583</v>
      </c>
      <c r="M926" s="33">
        <f t="shared" si="59"/>
        <v>0.99894193535313303</v>
      </c>
    </row>
    <row r="927" spans="1:13" ht="27.6">
      <c r="A927" t="s">
        <v>164</v>
      </c>
      <c r="B927" t="s">
        <v>204</v>
      </c>
      <c r="C927" s="14" t="s">
        <v>206</v>
      </c>
      <c r="D927" t="s">
        <v>456</v>
      </c>
      <c r="E927" t="s">
        <v>474</v>
      </c>
      <c r="F927" s="20">
        <v>2048</v>
      </c>
      <c r="G927" s="20">
        <v>35</v>
      </c>
      <c r="H927" s="11">
        <v>1235.8781563203199</v>
      </c>
      <c r="I927" s="10">
        <v>4803504.5173144797</v>
      </c>
      <c r="J927" s="33">
        <f t="shared" si="56"/>
        <v>2.5728676883003513E-4</v>
      </c>
      <c r="K927" s="33">
        <f t="shared" si="57"/>
        <v>2.5725367342777083E-4</v>
      </c>
      <c r="L927" s="33">
        <f t="shared" si="58"/>
        <v>0.99894193535313303</v>
      </c>
      <c r="M927" s="33">
        <f t="shared" si="59"/>
        <v>0.99868495387072242</v>
      </c>
    </row>
    <row r="928" spans="1:13" ht="27.6">
      <c r="A928" t="s">
        <v>164</v>
      </c>
      <c r="B928" t="s">
        <v>204</v>
      </c>
      <c r="C928" s="14" t="s">
        <v>206</v>
      </c>
      <c r="D928" t="s">
        <v>456</v>
      </c>
      <c r="E928" t="s">
        <v>474</v>
      </c>
      <c r="F928" s="20">
        <v>2048</v>
      </c>
      <c r="G928" s="20">
        <v>36</v>
      </c>
      <c r="H928" s="11">
        <v>1553.38713043953</v>
      </c>
      <c r="I928" s="10">
        <v>4845882.9656215198</v>
      </c>
      <c r="J928" s="33">
        <f t="shared" si="56"/>
        <v>3.2055811943041773E-4</v>
      </c>
      <c r="K928" s="33">
        <f t="shared" si="57"/>
        <v>3.2050674616601604E-4</v>
      </c>
      <c r="L928" s="33">
        <f t="shared" si="58"/>
        <v>0.99868495387072242</v>
      </c>
      <c r="M928" s="33">
        <f t="shared" si="59"/>
        <v>0.99836486860571239</v>
      </c>
    </row>
    <row r="929" spans="1:13" ht="27.6">
      <c r="A929" t="s">
        <v>164</v>
      </c>
      <c r="B929" t="s">
        <v>204</v>
      </c>
      <c r="C929" s="14" t="s">
        <v>206</v>
      </c>
      <c r="D929" t="s">
        <v>456</v>
      </c>
      <c r="E929" t="s">
        <v>474</v>
      </c>
      <c r="F929" s="20">
        <v>2048</v>
      </c>
      <c r="G929" s="20">
        <v>37</v>
      </c>
      <c r="H929" s="11">
        <v>1645.8957056936899</v>
      </c>
      <c r="I929" s="10">
        <v>4765609.9653911497</v>
      </c>
      <c r="J929" s="33">
        <f t="shared" si="56"/>
        <v>3.4536936879990738E-4</v>
      </c>
      <c r="K929" s="33">
        <f t="shared" si="57"/>
        <v>3.453097356648227E-4</v>
      </c>
      <c r="L929" s="33">
        <f t="shared" si="58"/>
        <v>0.99836486860571239</v>
      </c>
      <c r="M929" s="33">
        <f t="shared" si="59"/>
        <v>0.99802012349683711</v>
      </c>
    </row>
    <row r="930" spans="1:13" ht="27.6">
      <c r="A930" t="s">
        <v>164</v>
      </c>
      <c r="B930" t="s">
        <v>204</v>
      </c>
      <c r="C930" s="14" t="s">
        <v>206</v>
      </c>
      <c r="D930" t="s">
        <v>456</v>
      </c>
      <c r="E930" t="s">
        <v>474</v>
      </c>
      <c r="F930" s="20">
        <v>2048</v>
      </c>
      <c r="G930" s="20">
        <v>38</v>
      </c>
      <c r="H930" s="11">
        <v>1749.74934586834</v>
      </c>
      <c r="I930" s="10">
        <v>4663760.0205653803</v>
      </c>
      <c r="J930" s="33">
        <f t="shared" si="56"/>
        <v>3.7517997027133068E-4</v>
      </c>
      <c r="K930" s="33">
        <f t="shared" si="57"/>
        <v>3.7510959906716934E-4</v>
      </c>
      <c r="L930" s="33">
        <f t="shared" si="58"/>
        <v>0.99802012349683711</v>
      </c>
      <c r="M930" s="33">
        <f t="shared" si="59"/>
        <v>0.99764575656845123</v>
      </c>
    </row>
    <row r="931" spans="1:13" ht="27.6">
      <c r="A931" t="s">
        <v>164</v>
      </c>
      <c r="B931" t="s">
        <v>204</v>
      </c>
      <c r="C931" s="14" t="s">
        <v>206</v>
      </c>
      <c r="D931" t="s">
        <v>456</v>
      </c>
      <c r="E931" t="s">
        <v>474</v>
      </c>
      <c r="F931" s="20">
        <v>2048</v>
      </c>
      <c r="G931" s="20">
        <v>39</v>
      </c>
      <c r="H931" s="11">
        <v>1822.8345530873301</v>
      </c>
      <c r="I931" s="10">
        <v>4605711.0650653401</v>
      </c>
      <c r="J931" s="33">
        <f t="shared" si="56"/>
        <v>3.9577700974637015E-4</v>
      </c>
      <c r="K931" s="33">
        <f t="shared" si="57"/>
        <v>3.9569870035705001E-4</v>
      </c>
      <c r="L931" s="33">
        <f t="shared" si="58"/>
        <v>0.99764575656845123</v>
      </c>
      <c r="M931" s="33">
        <f t="shared" si="59"/>
        <v>0.99725098943916035</v>
      </c>
    </row>
    <row r="932" spans="1:13" ht="27.6">
      <c r="A932" t="s">
        <v>164</v>
      </c>
      <c r="B932" t="s">
        <v>204</v>
      </c>
      <c r="C932" s="14" t="s">
        <v>206</v>
      </c>
      <c r="D932" t="s">
        <v>456</v>
      </c>
      <c r="E932" t="s">
        <v>474</v>
      </c>
      <c r="F932" s="20">
        <v>2048</v>
      </c>
      <c r="G932" s="20">
        <v>40</v>
      </c>
      <c r="H932" s="11">
        <v>1967.2902005056801</v>
      </c>
      <c r="I932" s="10">
        <v>4595685.3398395004</v>
      </c>
      <c r="J932" s="33">
        <f t="shared" si="56"/>
        <v>4.2807330246295448E-4</v>
      </c>
      <c r="K932" s="33">
        <f t="shared" si="57"/>
        <v>4.2798169215929605E-4</v>
      </c>
      <c r="L932" s="33">
        <f t="shared" si="58"/>
        <v>0.99725098943916035</v>
      </c>
      <c r="M932" s="33">
        <f t="shared" si="59"/>
        <v>0.99682418427319264</v>
      </c>
    </row>
    <row r="933" spans="1:13" ht="27.6">
      <c r="A933" t="s">
        <v>164</v>
      </c>
      <c r="B933" t="s">
        <v>204</v>
      </c>
      <c r="C933" s="14" t="s">
        <v>206</v>
      </c>
      <c r="D933" t="s">
        <v>456</v>
      </c>
      <c r="E933" t="s">
        <v>474</v>
      </c>
      <c r="F933" s="20">
        <v>2048</v>
      </c>
      <c r="G933" s="20">
        <v>41</v>
      </c>
      <c r="H933" s="11">
        <v>2512.4424876160501</v>
      </c>
      <c r="I933" s="10">
        <v>4565463.0284487298</v>
      </c>
      <c r="J933" s="33">
        <f t="shared" si="56"/>
        <v>5.5031493453353789E-4</v>
      </c>
      <c r="K933" s="33">
        <f t="shared" si="57"/>
        <v>5.5016353904291382E-4</v>
      </c>
      <c r="L933" s="33">
        <f t="shared" si="58"/>
        <v>0.99682418427319264</v>
      </c>
      <c r="M933" s="33">
        <f t="shared" si="59"/>
        <v>0.99627576795216932</v>
      </c>
    </row>
    <row r="934" spans="1:13" ht="27.6">
      <c r="A934" t="s">
        <v>164</v>
      </c>
      <c r="B934" t="s">
        <v>204</v>
      </c>
      <c r="C934" s="14" t="s">
        <v>206</v>
      </c>
      <c r="D934" t="s">
        <v>456</v>
      </c>
      <c r="E934" t="s">
        <v>474</v>
      </c>
      <c r="F934" s="20">
        <v>2048</v>
      </c>
      <c r="G934" s="20">
        <v>42</v>
      </c>
      <c r="H934" s="11">
        <v>2722.2494564434</v>
      </c>
      <c r="I934" s="10">
        <v>4492009.37424854</v>
      </c>
      <c r="J934" s="33">
        <f t="shared" si="56"/>
        <v>6.0602043086760036E-4</v>
      </c>
      <c r="K934" s="33">
        <f t="shared" si="57"/>
        <v>6.0583683757520213E-4</v>
      </c>
      <c r="L934" s="33">
        <f t="shared" si="58"/>
        <v>0.99627576795216932</v>
      </c>
      <c r="M934" s="33">
        <f t="shared" si="59"/>
        <v>0.99567218739156038</v>
      </c>
    </row>
    <row r="935" spans="1:13" ht="27.6">
      <c r="A935" t="s">
        <v>164</v>
      </c>
      <c r="B935" t="s">
        <v>204</v>
      </c>
      <c r="C935" s="14" t="s">
        <v>206</v>
      </c>
      <c r="D935" t="s">
        <v>456</v>
      </c>
      <c r="E935" t="s">
        <v>474</v>
      </c>
      <c r="F935" s="20">
        <v>2048</v>
      </c>
      <c r="G935" s="20">
        <v>43</v>
      </c>
      <c r="H935" s="11">
        <v>2956.7214045246201</v>
      </c>
      <c r="I935" s="10">
        <v>4395720.3059054203</v>
      </c>
      <c r="J935" s="33">
        <f t="shared" si="56"/>
        <v>6.7263638238138567E-4</v>
      </c>
      <c r="K935" s="33">
        <f t="shared" si="57"/>
        <v>6.7241021324260242E-4</v>
      </c>
      <c r="L935" s="33">
        <f t="shared" si="58"/>
        <v>0.99567218739156038</v>
      </c>
      <c r="M935" s="33">
        <f t="shared" si="59"/>
        <v>0.99500268724371665</v>
      </c>
    </row>
    <row r="936" spans="1:13" ht="27.6">
      <c r="A936" t="s">
        <v>164</v>
      </c>
      <c r="B936" t="s">
        <v>204</v>
      </c>
      <c r="C936" s="14" t="s">
        <v>206</v>
      </c>
      <c r="D936" t="s">
        <v>456</v>
      </c>
      <c r="E936" t="s">
        <v>474</v>
      </c>
      <c r="F936" s="20">
        <v>2048</v>
      </c>
      <c r="G936" s="20">
        <v>44</v>
      </c>
      <c r="H936" s="11">
        <v>3042.70113335929</v>
      </c>
      <c r="I936" s="10">
        <v>4295390.9437702503</v>
      </c>
      <c r="J936" s="33">
        <f t="shared" si="56"/>
        <v>7.0836419156962221E-4</v>
      </c>
      <c r="K936" s="33">
        <f t="shared" si="57"/>
        <v>7.0811336088560939E-4</v>
      </c>
      <c r="L936" s="33">
        <f t="shared" si="58"/>
        <v>0.99500268724371665</v>
      </c>
      <c r="M936" s="33">
        <f t="shared" si="59"/>
        <v>0.99429811254676226</v>
      </c>
    </row>
    <row r="937" spans="1:13" ht="27.6">
      <c r="A937" t="s">
        <v>164</v>
      </c>
      <c r="B937" t="s">
        <v>204</v>
      </c>
      <c r="C937" s="14" t="s">
        <v>206</v>
      </c>
      <c r="D937" t="s">
        <v>456</v>
      </c>
      <c r="E937" t="s">
        <v>474</v>
      </c>
      <c r="F937" s="20">
        <v>2048</v>
      </c>
      <c r="G937" s="20">
        <v>45</v>
      </c>
      <c r="H937" s="11">
        <v>3279.2250409888502</v>
      </c>
      <c r="I937" s="10">
        <v>4247744.6006841799</v>
      </c>
      <c r="J937" s="33">
        <f t="shared" si="56"/>
        <v>7.7199204501623487E-4</v>
      </c>
      <c r="K937" s="33">
        <f t="shared" si="57"/>
        <v>7.7169413582356405E-4</v>
      </c>
      <c r="L937" s="33">
        <f t="shared" si="58"/>
        <v>0.99429811254676226</v>
      </c>
      <c r="M937" s="33">
        <f t="shared" si="59"/>
        <v>0.99353081852404945</v>
      </c>
    </row>
    <row r="938" spans="1:13" ht="27.6">
      <c r="A938" t="s">
        <v>164</v>
      </c>
      <c r="B938" t="s">
        <v>204</v>
      </c>
      <c r="C938" s="14" t="s">
        <v>206</v>
      </c>
      <c r="D938" t="s">
        <v>456</v>
      </c>
      <c r="E938" t="s">
        <v>474</v>
      </c>
      <c r="F938" s="20">
        <v>2048</v>
      </c>
      <c r="G938" s="20">
        <v>46</v>
      </c>
      <c r="H938" s="11">
        <v>4072.8956463357999</v>
      </c>
      <c r="I938" s="10">
        <v>4221837.3262627898</v>
      </c>
      <c r="J938" s="33">
        <f t="shared" si="56"/>
        <v>9.6472112295742233E-4</v>
      </c>
      <c r="K938" s="33">
        <f t="shared" si="57"/>
        <v>9.6425592914095581E-4</v>
      </c>
      <c r="L938" s="33">
        <f t="shared" si="58"/>
        <v>0.99353081852404945</v>
      </c>
      <c r="M938" s="33">
        <f t="shared" si="59"/>
        <v>0.99257280054150332</v>
      </c>
    </row>
    <row r="939" spans="1:13" ht="27.6">
      <c r="A939" t="s">
        <v>164</v>
      </c>
      <c r="B939" t="s">
        <v>204</v>
      </c>
      <c r="C939" s="14" t="s">
        <v>206</v>
      </c>
      <c r="D939" t="s">
        <v>456</v>
      </c>
      <c r="E939" t="s">
        <v>474</v>
      </c>
      <c r="F939" s="20">
        <v>2048</v>
      </c>
      <c r="G939" s="20">
        <v>47</v>
      </c>
      <c r="H939" s="11">
        <v>4471.3428855128504</v>
      </c>
      <c r="I939" s="10">
        <v>4195640.1513563804</v>
      </c>
      <c r="J939" s="33">
        <f t="shared" si="56"/>
        <v>1.0657117207888622E-3</v>
      </c>
      <c r="K939" s="33">
        <f t="shared" si="57"/>
        <v>1.0651440517280841E-3</v>
      </c>
      <c r="L939" s="33">
        <f t="shared" si="58"/>
        <v>0.99257280054150332</v>
      </c>
      <c r="M939" s="33">
        <f t="shared" si="59"/>
        <v>0.99151556752709946</v>
      </c>
    </row>
    <row r="940" spans="1:13" ht="27.6">
      <c r="A940" t="s">
        <v>164</v>
      </c>
      <c r="B940" t="s">
        <v>204</v>
      </c>
      <c r="C940" s="14" t="s">
        <v>206</v>
      </c>
      <c r="D940" t="s">
        <v>456</v>
      </c>
      <c r="E940" t="s">
        <v>474</v>
      </c>
      <c r="F940" s="20">
        <v>2048</v>
      </c>
      <c r="G940" s="20">
        <v>48</v>
      </c>
      <c r="H940" s="11">
        <v>4960.3276241016902</v>
      </c>
      <c r="I940" s="10">
        <v>4187753.31957926</v>
      </c>
      <c r="J940" s="33">
        <f t="shared" si="56"/>
        <v>1.1844841960748657E-3</v>
      </c>
      <c r="K940" s="33">
        <f t="shared" si="57"/>
        <v>1.1837829715599657E-3</v>
      </c>
      <c r="L940" s="33">
        <f t="shared" si="58"/>
        <v>0.99151556752709946</v>
      </c>
      <c r="M940" s="33">
        <f t="shared" si="59"/>
        <v>0.99034182828222428</v>
      </c>
    </row>
    <row r="941" spans="1:13" ht="27.6">
      <c r="A941" t="s">
        <v>164</v>
      </c>
      <c r="B941" t="s">
        <v>204</v>
      </c>
      <c r="C941" s="14" t="s">
        <v>206</v>
      </c>
      <c r="D941" t="s">
        <v>456</v>
      </c>
      <c r="E941" t="s">
        <v>474</v>
      </c>
      <c r="F941" s="20">
        <v>2048</v>
      </c>
      <c r="G941" s="20">
        <v>49</v>
      </c>
      <c r="H941" s="11">
        <v>5417.4216222377099</v>
      </c>
      <c r="I941" s="10">
        <v>4216212.1037320402</v>
      </c>
      <c r="J941" s="33">
        <f t="shared" si="56"/>
        <v>1.2849025354873399E-3</v>
      </c>
      <c r="K941" s="33">
        <f t="shared" si="57"/>
        <v>1.2840774016678047E-3</v>
      </c>
      <c r="L941" s="33">
        <f t="shared" si="58"/>
        <v>0.99034182828222428</v>
      </c>
      <c r="M941" s="33">
        <f t="shared" si="59"/>
        <v>0.98907015272060073</v>
      </c>
    </row>
    <row r="942" spans="1:13" ht="27.6">
      <c r="A942" t="s">
        <v>164</v>
      </c>
      <c r="B942" t="s">
        <v>204</v>
      </c>
      <c r="C942" s="14" t="s">
        <v>206</v>
      </c>
      <c r="D942" t="s">
        <v>456</v>
      </c>
      <c r="E942" t="s">
        <v>474</v>
      </c>
      <c r="F942" s="20">
        <v>2048</v>
      </c>
      <c r="G942" s="20">
        <v>50</v>
      </c>
      <c r="H942" s="11">
        <v>5934.7450120058002</v>
      </c>
      <c r="I942" s="10">
        <v>4246114.8582738796</v>
      </c>
      <c r="J942" s="33">
        <f t="shared" si="56"/>
        <v>1.3976882891995951E-3</v>
      </c>
      <c r="K942" s="33">
        <f t="shared" si="57"/>
        <v>1.3967119778353076E-3</v>
      </c>
      <c r="L942" s="33">
        <f t="shared" si="58"/>
        <v>0.98907015272060073</v>
      </c>
      <c r="M942" s="33">
        <f t="shared" si="59"/>
        <v>0.98768870659137642</v>
      </c>
    </row>
    <row r="943" spans="1:13" ht="27.6">
      <c r="A943" t="s">
        <v>164</v>
      </c>
      <c r="B943" t="s">
        <v>204</v>
      </c>
      <c r="C943" s="14" t="s">
        <v>206</v>
      </c>
      <c r="D943" t="s">
        <v>456</v>
      </c>
      <c r="E943" t="s">
        <v>474</v>
      </c>
      <c r="F943" s="20">
        <v>2048</v>
      </c>
      <c r="G943" s="20">
        <v>51</v>
      </c>
      <c r="H943" s="11">
        <v>6654.1532116642902</v>
      </c>
      <c r="I943" s="10">
        <v>4230115.1165675102</v>
      </c>
      <c r="J943" s="33">
        <f t="shared" si="56"/>
        <v>1.5730430563468316E-3</v>
      </c>
      <c r="K943" s="33">
        <f t="shared" si="57"/>
        <v>1.5718064726031322E-3</v>
      </c>
      <c r="L943" s="33">
        <f t="shared" si="58"/>
        <v>0.98768870659137642</v>
      </c>
      <c r="M943" s="33">
        <f t="shared" si="59"/>
        <v>0.98613625108943903</v>
      </c>
    </row>
    <row r="944" spans="1:13" ht="27.6">
      <c r="A944" t="s">
        <v>164</v>
      </c>
      <c r="B944" t="s">
        <v>204</v>
      </c>
      <c r="C944" s="14" t="s">
        <v>206</v>
      </c>
      <c r="D944" t="s">
        <v>456</v>
      </c>
      <c r="E944" t="s">
        <v>474</v>
      </c>
      <c r="F944" s="20">
        <v>2048</v>
      </c>
      <c r="G944" s="20">
        <v>52</v>
      </c>
      <c r="H944" s="11">
        <v>7110.7234757886199</v>
      </c>
      <c r="I944" s="10">
        <v>4156591.3859656798</v>
      </c>
      <c r="J944" s="33">
        <f t="shared" si="56"/>
        <v>1.7107102468135972E-3</v>
      </c>
      <c r="K944" s="33">
        <f t="shared" si="57"/>
        <v>1.7092478160899427E-3</v>
      </c>
      <c r="L944" s="33">
        <f t="shared" si="58"/>
        <v>0.98613625108943903</v>
      </c>
      <c r="M944" s="33">
        <f t="shared" si="59"/>
        <v>0.98445069985589728</v>
      </c>
    </row>
    <row r="945" spans="1:13" ht="27.6">
      <c r="A945" t="s">
        <v>164</v>
      </c>
      <c r="B945" t="s">
        <v>204</v>
      </c>
      <c r="C945" s="14" t="s">
        <v>206</v>
      </c>
      <c r="D945" t="s">
        <v>456</v>
      </c>
      <c r="E945" t="s">
        <v>474</v>
      </c>
      <c r="F945" s="20">
        <v>2048</v>
      </c>
      <c r="G945" s="20">
        <v>53</v>
      </c>
      <c r="H945" s="11">
        <v>7585.8968858062799</v>
      </c>
      <c r="I945" s="10">
        <v>4080152.5143739302</v>
      </c>
      <c r="J945" s="33">
        <f t="shared" si="56"/>
        <v>1.8592189529881534E-3</v>
      </c>
      <c r="K945" s="33">
        <f t="shared" si="57"/>
        <v>1.8574916760584204E-3</v>
      </c>
      <c r="L945" s="33">
        <f t="shared" si="58"/>
        <v>0.98445069985589728</v>
      </c>
      <c r="M945" s="33">
        <f t="shared" si="59"/>
        <v>0.98262209087542507</v>
      </c>
    </row>
    <row r="946" spans="1:13" ht="27.6">
      <c r="A946" t="s">
        <v>164</v>
      </c>
      <c r="B946" t="s">
        <v>204</v>
      </c>
      <c r="C946" s="14" t="s">
        <v>206</v>
      </c>
      <c r="D946" t="s">
        <v>456</v>
      </c>
      <c r="E946" t="s">
        <v>474</v>
      </c>
      <c r="F946" s="20">
        <v>2048</v>
      </c>
      <c r="G946" s="20">
        <v>54</v>
      </c>
      <c r="H946" s="11">
        <v>8168.8339720808899</v>
      </c>
      <c r="I946" s="10">
        <v>4011505.3109101802</v>
      </c>
      <c r="J946" s="33">
        <f t="shared" si="56"/>
        <v>2.0363512793723421E-3</v>
      </c>
      <c r="K946" s="33">
        <f t="shared" si="57"/>
        <v>2.0342793227550171E-3</v>
      </c>
      <c r="L946" s="33">
        <f t="shared" si="58"/>
        <v>0.98262209087542507</v>
      </c>
      <c r="M946" s="33">
        <f t="shared" si="59"/>
        <v>0.98062316307387487</v>
      </c>
    </row>
    <row r="947" spans="1:13" ht="27.6">
      <c r="A947" t="s">
        <v>164</v>
      </c>
      <c r="B947" t="s">
        <v>204</v>
      </c>
      <c r="C947" s="14" t="s">
        <v>206</v>
      </c>
      <c r="D947" t="s">
        <v>456</v>
      </c>
      <c r="E947" t="s">
        <v>474</v>
      </c>
      <c r="F947" s="20">
        <v>2048</v>
      </c>
      <c r="G947" s="20">
        <v>55</v>
      </c>
      <c r="H947" s="11">
        <v>8806.6435447262502</v>
      </c>
      <c r="I947" s="10">
        <v>3943984.0662774299</v>
      </c>
      <c r="J947" s="33">
        <f t="shared" si="56"/>
        <v>2.2329308122784816E-3</v>
      </c>
      <c r="K947" s="33">
        <f t="shared" si="57"/>
        <v>2.2304396767949264E-3</v>
      </c>
      <c r="L947" s="33">
        <f t="shared" si="58"/>
        <v>0.98062316307387487</v>
      </c>
      <c r="M947" s="33">
        <f t="shared" si="59"/>
        <v>0.9784359422629707</v>
      </c>
    </row>
    <row r="948" spans="1:13" ht="27.6">
      <c r="A948" t="s">
        <v>164</v>
      </c>
      <c r="B948" t="s">
        <v>204</v>
      </c>
      <c r="C948" s="14" t="s">
        <v>206</v>
      </c>
      <c r="D948" t="s">
        <v>456</v>
      </c>
      <c r="E948" t="s">
        <v>474</v>
      </c>
      <c r="F948" s="20">
        <v>2048</v>
      </c>
      <c r="G948" s="20">
        <v>56</v>
      </c>
      <c r="H948" s="11">
        <v>9424.3139614814099</v>
      </c>
      <c r="I948" s="10">
        <v>3908090.6874956698</v>
      </c>
      <c r="J948" s="33">
        <f t="shared" si="56"/>
        <v>2.4114880423925303E-3</v>
      </c>
      <c r="K948" s="33">
        <f t="shared" si="57"/>
        <v>2.4085827409390248E-3</v>
      </c>
      <c r="L948" s="33">
        <f t="shared" si="58"/>
        <v>0.9784359422629707</v>
      </c>
      <c r="M948" s="33">
        <f t="shared" si="59"/>
        <v>0.97607929833932172</v>
      </c>
    </row>
    <row r="949" spans="1:13" ht="27.6">
      <c r="A949" t="s">
        <v>164</v>
      </c>
      <c r="B949" t="s">
        <v>204</v>
      </c>
      <c r="C949" s="14" t="s">
        <v>206</v>
      </c>
      <c r="D949" t="s">
        <v>456</v>
      </c>
      <c r="E949" t="s">
        <v>474</v>
      </c>
      <c r="F949" s="20">
        <v>2048</v>
      </c>
      <c r="G949" s="20">
        <v>57</v>
      </c>
      <c r="H949" s="11">
        <v>10261.5019036955</v>
      </c>
      <c r="I949" s="10">
        <v>3864981.9307253198</v>
      </c>
      <c r="J949" s="33">
        <f t="shared" si="56"/>
        <v>2.6549935000006017E-3</v>
      </c>
      <c r="K949" s="33">
        <f t="shared" si="57"/>
        <v>2.651472121859455E-3</v>
      </c>
      <c r="L949" s="33">
        <f t="shared" si="58"/>
        <v>0.97607929833932172</v>
      </c>
      <c r="M949" s="33">
        <f t="shared" si="59"/>
        <v>0.97349125129105085</v>
      </c>
    </row>
    <row r="950" spans="1:13" ht="27.6">
      <c r="A950" t="s">
        <v>164</v>
      </c>
      <c r="B950" t="s">
        <v>204</v>
      </c>
      <c r="C950" s="14" t="s">
        <v>206</v>
      </c>
      <c r="D950" t="s">
        <v>456</v>
      </c>
      <c r="E950" t="s">
        <v>474</v>
      </c>
      <c r="F950" s="20">
        <v>2048</v>
      </c>
      <c r="G950" s="20">
        <v>58</v>
      </c>
      <c r="H950" s="11">
        <v>11167.2647358919</v>
      </c>
      <c r="I950" s="10">
        <v>3823352.01928403</v>
      </c>
      <c r="J950" s="33">
        <f t="shared" si="56"/>
        <v>2.9208047492271217E-3</v>
      </c>
      <c r="K950" s="33">
        <f t="shared" si="57"/>
        <v>2.916543348951306E-3</v>
      </c>
      <c r="L950" s="33">
        <f t="shared" si="58"/>
        <v>0.97349125129105085</v>
      </c>
      <c r="M950" s="33">
        <f t="shared" si="59"/>
        <v>0.97065202185683563</v>
      </c>
    </row>
    <row r="951" spans="1:13" ht="27.6">
      <c r="A951" t="s">
        <v>164</v>
      </c>
      <c r="B951" t="s">
        <v>204</v>
      </c>
      <c r="C951" s="14" t="s">
        <v>206</v>
      </c>
      <c r="D951" t="s">
        <v>456</v>
      </c>
      <c r="E951" t="s">
        <v>474</v>
      </c>
      <c r="F951" s="20">
        <v>2048</v>
      </c>
      <c r="G951" s="20">
        <v>59</v>
      </c>
      <c r="H951" s="11">
        <v>11709.8204507096</v>
      </c>
      <c r="I951" s="10">
        <v>3800627.1303113601</v>
      </c>
      <c r="J951" s="33">
        <f t="shared" si="56"/>
        <v>3.0810232230674764E-3</v>
      </c>
      <c r="K951" s="33">
        <f t="shared" si="57"/>
        <v>3.0762817418048538E-3</v>
      </c>
      <c r="L951" s="33">
        <f t="shared" si="58"/>
        <v>0.97065202185683563</v>
      </c>
      <c r="M951" s="33">
        <f t="shared" si="59"/>
        <v>0.96766602276435143</v>
      </c>
    </row>
    <row r="952" spans="1:13" ht="27.6">
      <c r="A952" t="s">
        <v>164</v>
      </c>
      <c r="B952" t="s">
        <v>204</v>
      </c>
      <c r="C952" s="14" t="s">
        <v>206</v>
      </c>
      <c r="D952" t="s">
        <v>456</v>
      </c>
      <c r="E952" t="s">
        <v>474</v>
      </c>
      <c r="F952" s="20">
        <v>2048</v>
      </c>
      <c r="G952" s="20">
        <v>60</v>
      </c>
      <c r="H952" s="11">
        <v>12349.2404088151</v>
      </c>
      <c r="I952" s="10">
        <v>3732830.6013601902</v>
      </c>
      <c r="J952" s="33">
        <f t="shared" si="56"/>
        <v>3.3082777462002193E-3</v>
      </c>
      <c r="K952" s="33">
        <f t="shared" si="57"/>
        <v>3.3028114250749363E-3</v>
      </c>
      <c r="L952" s="33">
        <f t="shared" si="58"/>
        <v>0.96766602276435143</v>
      </c>
      <c r="M952" s="33">
        <f t="shared" si="59"/>
        <v>0.96447000436870856</v>
      </c>
    </row>
    <row r="953" spans="1:13" ht="27.6">
      <c r="A953" t="s">
        <v>164</v>
      </c>
      <c r="B953" t="s">
        <v>204</v>
      </c>
      <c r="C953" s="14" t="s">
        <v>206</v>
      </c>
      <c r="D953" t="s">
        <v>456</v>
      </c>
      <c r="E953" t="s">
        <v>474</v>
      </c>
      <c r="F953" s="20">
        <v>2048</v>
      </c>
      <c r="G953" s="20">
        <v>61</v>
      </c>
      <c r="H953" s="11">
        <v>12933.7932698155</v>
      </c>
      <c r="I953" s="10">
        <v>3655640.55304719</v>
      </c>
      <c r="J953" s="33">
        <f t="shared" si="56"/>
        <v>3.5380374744542176E-3</v>
      </c>
      <c r="K953" s="33">
        <f t="shared" si="57"/>
        <v>3.5317859946986108E-3</v>
      </c>
      <c r="L953" s="33">
        <f t="shared" si="58"/>
        <v>0.96447000436870856</v>
      </c>
      <c r="M953" s="33">
        <f t="shared" si="59"/>
        <v>0.96106370271497221</v>
      </c>
    </row>
    <row r="954" spans="1:13" ht="27.6">
      <c r="A954" t="s">
        <v>164</v>
      </c>
      <c r="B954" t="s">
        <v>204</v>
      </c>
      <c r="C954" s="14" t="s">
        <v>206</v>
      </c>
      <c r="D954" t="s">
        <v>456</v>
      </c>
      <c r="E954" t="s">
        <v>474</v>
      </c>
      <c r="F954" s="20">
        <v>2048</v>
      </c>
      <c r="G954" s="20">
        <v>62</v>
      </c>
      <c r="H954" s="11">
        <v>14002.7127006929</v>
      </c>
      <c r="I954" s="10">
        <v>3631872.0761770001</v>
      </c>
      <c r="J954" s="33">
        <f t="shared" si="56"/>
        <v>3.8555082356954897E-3</v>
      </c>
      <c r="K954" s="33">
        <f t="shared" si="57"/>
        <v>3.8480853066034104E-3</v>
      </c>
      <c r="L954" s="33">
        <f t="shared" si="58"/>
        <v>0.96106370271497221</v>
      </c>
      <c r="M954" s="33">
        <f t="shared" si="59"/>
        <v>0.95736544760184483</v>
      </c>
    </row>
    <row r="955" spans="1:13" ht="27.6">
      <c r="A955" t="s">
        <v>164</v>
      </c>
      <c r="B955" t="s">
        <v>204</v>
      </c>
      <c r="C955" s="14" t="s">
        <v>206</v>
      </c>
      <c r="D955" t="s">
        <v>456</v>
      </c>
      <c r="E955" t="s">
        <v>474</v>
      </c>
      <c r="F955" s="20">
        <v>2048</v>
      </c>
      <c r="G955" s="20">
        <v>63</v>
      </c>
      <c r="H955" s="11">
        <v>15347.9726391324</v>
      </c>
      <c r="I955" s="10">
        <v>3655370.59586115</v>
      </c>
      <c r="J955" s="33">
        <f t="shared" si="56"/>
        <v>4.1987459921328857E-3</v>
      </c>
      <c r="K955" s="33">
        <f t="shared" si="57"/>
        <v>4.1899435821836084E-3</v>
      </c>
      <c r="L955" s="33">
        <f t="shared" si="58"/>
        <v>0.95736544760184483</v>
      </c>
      <c r="M955" s="33">
        <f t="shared" si="59"/>
        <v>0.95335414038886113</v>
      </c>
    </row>
    <row r="956" spans="1:13" ht="27.6">
      <c r="A956" t="s">
        <v>164</v>
      </c>
      <c r="B956" t="s">
        <v>204</v>
      </c>
      <c r="C956" s="14" t="s">
        <v>206</v>
      </c>
      <c r="D956" t="s">
        <v>456</v>
      </c>
      <c r="E956" t="s">
        <v>474</v>
      </c>
      <c r="F956" s="20">
        <v>2048</v>
      </c>
      <c r="G956" s="20">
        <v>64</v>
      </c>
      <c r="H956" s="11">
        <v>16892.288363455598</v>
      </c>
      <c r="I956" s="10">
        <v>3637540.4275844898</v>
      </c>
      <c r="J956" s="33">
        <f t="shared" si="56"/>
        <v>4.6438764598618985E-3</v>
      </c>
      <c r="K956" s="33">
        <f t="shared" si="57"/>
        <v>4.633110337536106E-3</v>
      </c>
      <c r="L956" s="33">
        <f t="shared" si="58"/>
        <v>0.95335414038886113</v>
      </c>
      <c r="M956" s="33">
        <f t="shared" si="59"/>
        <v>0.94893714546569263</v>
      </c>
    </row>
    <row r="957" spans="1:13" ht="27.6">
      <c r="A957" t="s">
        <v>164</v>
      </c>
      <c r="B957" t="s">
        <v>204</v>
      </c>
      <c r="C957" s="14" t="s">
        <v>206</v>
      </c>
      <c r="D957" t="s">
        <v>456</v>
      </c>
      <c r="E957" t="s">
        <v>474</v>
      </c>
      <c r="F957" s="20">
        <v>2048</v>
      </c>
      <c r="G957" s="20">
        <v>65</v>
      </c>
      <c r="H957" s="11">
        <v>18127.5301156319</v>
      </c>
      <c r="I957" s="10">
        <v>3566102.3349475102</v>
      </c>
      <c r="J957" s="33">
        <f t="shared" si="56"/>
        <v>5.0832893767471538E-3</v>
      </c>
      <c r="K957" s="33">
        <f t="shared" si="57"/>
        <v>5.0703913254004362E-3</v>
      </c>
      <c r="L957" s="33">
        <f t="shared" si="58"/>
        <v>0.94893714546569263</v>
      </c>
      <c r="M957" s="33">
        <f t="shared" si="59"/>
        <v>0.94412566279497312</v>
      </c>
    </row>
    <row r="958" spans="1:13" ht="27.6">
      <c r="A958" t="s">
        <v>164</v>
      </c>
      <c r="B958" t="s">
        <v>204</v>
      </c>
      <c r="C958" s="14" t="s">
        <v>206</v>
      </c>
      <c r="D958" t="s">
        <v>456</v>
      </c>
      <c r="E958" t="s">
        <v>474</v>
      </c>
      <c r="F958" s="20">
        <v>2048</v>
      </c>
      <c r="G958" s="20">
        <v>66</v>
      </c>
      <c r="H958" s="11">
        <v>18561.1371524649</v>
      </c>
      <c r="I958" s="10">
        <v>3470792.4499698798</v>
      </c>
      <c r="J958" s="33">
        <f t="shared" si="56"/>
        <v>5.3478095910419474E-3</v>
      </c>
      <c r="K958" s="33">
        <f t="shared" si="57"/>
        <v>5.3335355136824303E-3</v>
      </c>
      <c r="L958" s="33">
        <f t="shared" si="58"/>
        <v>0.94412566279497312</v>
      </c>
      <c r="M958" s="33">
        <f t="shared" si="59"/>
        <v>0.93909013504307715</v>
      </c>
    </row>
    <row r="959" spans="1:13" ht="27.6">
      <c r="A959" t="s">
        <v>164</v>
      </c>
      <c r="B959" t="s">
        <v>204</v>
      </c>
      <c r="C959" s="14" t="s">
        <v>206</v>
      </c>
      <c r="D959" t="s">
        <v>456</v>
      </c>
      <c r="E959" t="s">
        <v>474</v>
      </c>
      <c r="F959" s="20">
        <v>2048</v>
      </c>
      <c r="G959" s="20">
        <v>67</v>
      </c>
      <c r="H959" s="11">
        <v>19603.748590437001</v>
      </c>
      <c r="I959" s="10">
        <v>3367330.1595556499</v>
      </c>
      <c r="J959" s="33">
        <f t="shared" si="56"/>
        <v>5.8217482876772308E-3</v>
      </c>
      <c r="K959" s="33">
        <f t="shared" si="57"/>
        <v>5.8048347491533869E-3</v>
      </c>
      <c r="L959" s="33">
        <f t="shared" si="58"/>
        <v>0.93909013504307715</v>
      </c>
      <c r="M959" s="33">
        <f t="shared" si="59"/>
        <v>0.93363887199459195</v>
      </c>
    </row>
    <row r="960" spans="1:13" ht="27.6">
      <c r="A960" t="s">
        <v>164</v>
      </c>
      <c r="B960" t="s">
        <v>204</v>
      </c>
      <c r="C960" s="14" t="s">
        <v>206</v>
      </c>
      <c r="D960" t="s">
        <v>456</v>
      </c>
      <c r="E960" t="s">
        <v>474</v>
      </c>
      <c r="F960" s="20">
        <v>2048</v>
      </c>
      <c r="G960" s="20">
        <v>68</v>
      </c>
      <c r="H960" s="11">
        <v>20584.948581502598</v>
      </c>
      <c r="I960" s="10">
        <v>3266123.7036581398</v>
      </c>
      <c r="J960" s="33">
        <f t="shared" si="56"/>
        <v>6.3025624407449556E-3</v>
      </c>
      <c r="K960" s="33">
        <f t="shared" si="57"/>
        <v>6.282742953796161E-3</v>
      </c>
      <c r="L960" s="33">
        <f t="shared" si="58"/>
        <v>0.93363887199459195</v>
      </c>
      <c r="M960" s="33">
        <f t="shared" si="59"/>
        <v>0.9277730589501777</v>
      </c>
    </row>
    <row r="961" spans="1:13" ht="27.6">
      <c r="A961" t="s">
        <v>164</v>
      </c>
      <c r="B961" t="s">
        <v>204</v>
      </c>
      <c r="C961" s="14" t="s">
        <v>206</v>
      </c>
      <c r="D961" t="s">
        <v>456</v>
      </c>
      <c r="E961" t="s">
        <v>474</v>
      </c>
      <c r="F961" s="20">
        <v>2048</v>
      </c>
      <c r="G961" s="20">
        <v>69</v>
      </c>
      <c r="H961" s="11">
        <v>20939.477170965802</v>
      </c>
      <c r="I961" s="10">
        <v>3150987.8262023102</v>
      </c>
      <c r="J961" s="33">
        <f t="shared" si="56"/>
        <v>6.6453691115026785E-3</v>
      </c>
      <c r="K961" s="33">
        <f t="shared" si="57"/>
        <v>6.6233374759860908E-3</v>
      </c>
      <c r="L961" s="33">
        <f t="shared" si="58"/>
        <v>0.9277730589501777</v>
      </c>
      <c r="M961" s="33">
        <f t="shared" si="59"/>
        <v>0.92162810487962277</v>
      </c>
    </row>
    <row r="962" spans="1:13" ht="27.6">
      <c r="A962" t="s">
        <v>164</v>
      </c>
      <c r="B962" t="s">
        <v>204</v>
      </c>
      <c r="C962" s="14" t="s">
        <v>206</v>
      </c>
      <c r="D962" t="s">
        <v>456</v>
      </c>
      <c r="E962" t="s">
        <v>474</v>
      </c>
      <c r="F962" s="20">
        <v>2049</v>
      </c>
      <c r="G962" s="20">
        <v>30</v>
      </c>
      <c r="H962" s="11">
        <v>635.65993661806999</v>
      </c>
      <c r="I962" s="10">
        <v>4236169.6362446696</v>
      </c>
      <c r="J962" s="33">
        <f t="shared" ref="J962:J1025" si="60">IF(I962&gt;0,H962/I962,0)</f>
        <v>1.500553545305087E-4</v>
      </c>
      <c r="K962" s="33">
        <f t="shared" ref="K962:K1025" si="61">1-EXP(-J962)</f>
        <v>1.5004409678887054E-4</v>
      </c>
      <c r="L962" s="33">
        <f t="shared" ref="L962:L1025" si="62">IF(G962=30,1,M961)</f>
        <v>1</v>
      </c>
      <c r="M962" s="33">
        <f t="shared" ref="M962:M1025" si="63">L962*(1-K962)</f>
        <v>0.99984995590321113</v>
      </c>
    </row>
    <row r="963" spans="1:13" ht="27.6">
      <c r="A963" t="s">
        <v>164</v>
      </c>
      <c r="B963" t="s">
        <v>204</v>
      </c>
      <c r="C963" s="14" t="s">
        <v>206</v>
      </c>
      <c r="D963" t="s">
        <v>456</v>
      </c>
      <c r="E963" t="s">
        <v>474</v>
      </c>
      <c r="F963" s="20">
        <v>2049</v>
      </c>
      <c r="G963" s="20">
        <v>31</v>
      </c>
      <c r="H963" s="11">
        <v>912.12920293825096</v>
      </c>
      <c r="I963" s="10">
        <v>4271721.2949733101</v>
      </c>
      <c r="J963" s="33">
        <f t="shared" si="60"/>
        <v>2.135273207106434E-4</v>
      </c>
      <c r="K963" s="33">
        <f t="shared" si="61"/>
        <v>2.1350452537483022E-4</v>
      </c>
      <c r="L963" s="33">
        <f t="shared" si="62"/>
        <v>0.99984995590321113</v>
      </c>
      <c r="M963" s="33">
        <f t="shared" si="63"/>
        <v>0.99963648341292999</v>
      </c>
    </row>
    <row r="964" spans="1:13" ht="27.6">
      <c r="A964" t="s">
        <v>164</v>
      </c>
      <c r="B964" t="s">
        <v>204</v>
      </c>
      <c r="C964" s="14" t="s">
        <v>206</v>
      </c>
      <c r="D964" t="s">
        <v>456</v>
      </c>
      <c r="E964" t="s">
        <v>474</v>
      </c>
      <c r="F964" s="20">
        <v>2049</v>
      </c>
      <c r="G964" s="20">
        <v>32</v>
      </c>
      <c r="H964" s="11">
        <v>943.958914359446</v>
      </c>
      <c r="I964" s="10">
        <v>4337459.1232161</v>
      </c>
      <c r="J964" s="33">
        <f t="shared" si="60"/>
        <v>2.1762946636359948E-4</v>
      </c>
      <c r="K964" s="33">
        <f t="shared" si="61"/>
        <v>2.1760578678908793E-4</v>
      </c>
      <c r="L964" s="33">
        <f t="shared" si="62"/>
        <v>0.99963648341292999</v>
      </c>
      <c r="M964" s="33">
        <f t="shared" si="63"/>
        <v>0.9994189567294538</v>
      </c>
    </row>
    <row r="965" spans="1:13" ht="27.6">
      <c r="A965" t="s">
        <v>164</v>
      </c>
      <c r="B965" t="s">
        <v>204</v>
      </c>
      <c r="C965" s="14" t="s">
        <v>206</v>
      </c>
      <c r="D965" t="s">
        <v>456</v>
      </c>
      <c r="E965" t="s">
        <v>474</v>
      </c>
      <c r="F965" s="20">
        <v>2049</v>
      </c>
      <c r="G965" s="20">
        <v>33</v>
      </c>
      <c r="H965" s="11">
        <v>1045.70521953446</v>
      </c>
      <c r="I965" s="10">
        <v>4573617.09902729</v>
      </c>
      <c r="J965" s="33">
        <f t="shared" si="60"/>
        <v>2.2863855825553455E-4</v>
      </c>
      <c r="K965" s="33">
        <f t="shared" si="61"/>
        <v>2.2861242245231228E-4</v>
      </c>
      <c r="L965" s="33">
        <f t="shared" si="62"/>
        <v>0.9994189567294538</v>
      </c>
      <c r="M965" s="33">
        <f t="shared" si="63"/>
        <v>0.99919047714071108</v>
      </c>
    </row>
    <row r="966" spans="1:13" ht="27.6">
      <c r="A966" t="s">
        <v>164</v>
      </c>
      <c r="B966" t="s">
        <v>204</v>
      </c>
      <c r="C966" s="14" t="s">
        <v>206</v>
      </c>
      <c r="D966" t="s">
        <v>456</v>
      </c>
      <c r="E966" t="s">
        <v>474</v>
      </c>
      <c r="F966" s="20">
        <v>2049</v>
      </c>
      <c r="G966" s="20">
        <v>34</v>
      </c>
      <c r="H966" s="11">
        <v>1111.4023045133099</v>
      </c>
      <c r="I966" s="10">
        <v>4636545.6082231104</v>
      </c>
      <c r="J966" s="33">
        <f t="shared" si="60"/>
        <v>2.3970481440799174E-4</v>
      </c>
      <c r="K966" s="33">
        <f t="shared" si="61"/>
        <v>2.3967608750430358E-4</v>
      </c>
      <c r="L966" s="33">
        <f t="shared" si="62"/>
        <v>0.99919047714071108</v>
      </c>
      <c r="M966" s="33">
        <f t="shared" si="63"/>
        <v>0.99895099507647844</v>
      </c>
    </row>
    <row r="967" spans="1:13" ht="27.6">
      <c r="A967" t="s">
        <v>164</v>
      </c>
      <c r="B967" t="s">
        <v>204</v>
      </c>
      <c r="C967" s="14" t="s">
        <v>206</v>
      </c>
      <c r="D967" t="s">
        <v>456</v>
      </c>
      <c r="E967" t="s">
        <v>474</v>
      </c>
      <c r="F967" s="20">
        <v>2049</v>
      </c>
      <c r="G967" s="20">
        <v>35</v>
      </c>
      <c r="H967" s="11">
        <v>1202.5425723184601</v>
      </c>
      <c r="I967" s="10">
        <v>4707368.6586402198</v>
      </c>
      <c r="J967" s="33">
        <f t="shared" si="60"/>
        <v>2.554596122636864E-4</v>
      </c>
      <c r="K967" s="33">
        <f t="shared" si="61"/>
        <v>2.5542698523528529E-4</v>
      </c>
      <c r="L967" s="33">
        <f t="shared" si="62"/>
        <v>0.99895099507647844</v>
      </c>
      <c r="M967" s="33">
        <f t="shared" si="63"/>
        <v>0.99869583603540824</v>
      </c>
    </row>
    <row r="968" spans="1:13" ht="27.6">
      <c r="A968" t="s">
        <v>164</v>
      </c>
      <c r="B968" t="s">
        <v>204</v>
      </c>
      <c r="C968" s="14" t="s">
        <v>206</v>
      </c>
      <c r="D968" t="s">
        <v>456</v>
      </c>
      <c r="E968" t="s">
        <v>474</v>
      </c>
      <c r="F968" s="20">
        <v>2049</v>
      </c>
      <c r="G968" s="20">
        <v>36</v>
      </c>
      <c r="H968" s="11">
        <v>1522.35108020916</v>
      </c>
      <c r="I968" s="10">
        <v>4797294.7622522796</v>
      </c>
      <c r="J968" s="33">
        <f t="shared" si="60"/>
        <v>3.1733532243793835E-4</v>
      </c>
      <c r="K968" s="33">
        <f t="shared" si="61"/>
        <v>3.1728497691008162E-4</v>
      </c>
      <c r="L968" s="33">
        <f t="shared" si="62"/>
        <v>0.99869583603540824</v>
      </c>
      <c r="M968" s="33">
        <f t="shared" si="63"/>
        <v>0.99837896485013156</v>
      </c>
    </row>
    <row r="969" spans="1:13" ht="27.6">
      <c r="A969" t="s">
        <v>164</v>
      </c>
      <c r="B969" t="s">
        <v>204</v>
      </c>
      <c r="C969" s="14" t="s">
        <v>206</v>
      </c>
      <c r="D969" t="s">
        <v>456</v>
      </c>
      <c r="E969" t="s">
        <v>474</v>
      </c>
      <c r="F969" s="20">
        <v>2049</v>
      </c>
      <c r="G969" s="20">
        <v>37</v>
      </c>
      <c r="H969" s="11">
        <v>1653.8629571305801</v>
      </c>
      <c r="I969" s="10">
        <v>4839408.0794134503</v>
      </c>
      <c r="J969" s="33">
        <f t="shared" si="60"/>
        <v>3.4174901764660295E-4</v>
      </c>
      <c r="K969" s="33">
        <f t="shared" si="61"/>
        <v>3.4169062810274209E-4</v>
      </c>
      <c r="L969" s="33">
        <f t="shared" si="62"/>
        <v>0.99837896485013156</v>
      </c>
      <c r="M969" s="33">
        <f t="shared" si="63"/>
        <v>0.99803782811454733</v>
      </c>
    </row>
    <row r="970" spans="1:13" ht="27.6">
      <c r="A970" t="s">
        <v>164</v>
      </c>
      <c r="B970" t="s">
        <v>204</v>
      </c>
      <c r="C970" s="14" t="s">
        <v>206</v>
      </c>
      <c r="D970" t="s">
        <v>456</v>
      </c>
      <c r="E970" t="s">
        <v>474</v>
      </c>
      <c r="F970" s="20">
        <v>2049</v>
      </c>
      <c r="G970" s="20">
        <v>38</v>
      </c>
      <c r="H970" s="11">
        <v>1766.0106618857401</v>
      </c>
      <c r="I970" s="10">
        <v>4758810.4125511497</v>
      </c>
      <c r="J970" s="33">
        <f t="shared" si="60"/>
        <v>3.7110338693635829E-4</v>
      </c>
      <c r="K970" s="33">
        <f t="shared" si="61"/>
        <v>3.710345365915968E-4</v>
      </c>
      <c r="L970" s="33">
        <f t="shared" si="62"/>
        <v>0.99803782811454733</v>
      </c>
      <c r="M970" s="33">
        <f t="shared" si="63"/>
        <v>0.99766752161149197</v>
      </c>
    </row>
    <row r="971" spans="1:13" ht="27.6">
      <c r="A971" t="s">
        <v>164</v>
      </c>
      <c r="B971" t="s">
        <v>204</v>
      </c>
      <c r="C971" s="14" t="s">
        <v>206</v>
      </c>
      <c r="D971" t="s">
        <v>456</v>
      </c>
      <c r="E971" t="s">
        <v>474</v>
      </c>
      <c r="F971" s="20">
        <v>2049</v>
      </c>
      <c r="G971" s="20">
        <v>39</v>
      </c>
      <c r="H971" s="11">
        <v>1823.53627729089</v>
      </c>
      <c r="I971" s="10">
        <v>4656617.2206265796</v>
      </c>
      <c r="J971" s="33">
        <f t="shared" si="60"/>
        <v>3.9160106809155355E-4</v>
      </c>
      <c r="K971" s="33">
        <f t="shared" si="61"/>
        <v>3.9152440240108888E-4</v>
      </c>
      <c r="L971" s="33">
        <f t="shared" si="62"/>
        <v>0.99766752161149197</v>
      </c>
      <c r="M971" s="33">
        <f t="shared" si="63"/>
        <v>0.99727691043129807</v>
      </c>
    </row>
    <row r="972" spans="1:13" ht="27.6">
      <c r="A972" t="s">
        <v>164</v>
      </c>
      <c r="B972" t="s">
        <v>204</v>
      </c>
      <c r="C972" s="14" t="s">
        <v>206</v>
      </c>
      <c r="D972" t="s">
        <v>456</v>
      </c>
      <c r="E972" t="s">
        <v>474</v>
      </c>
      <c r="F972" s="20">
        <v>2049</v>
      </c>
      <c r="G972" s="20">
        <v>40</v>
      </c>
      <c r="H972" s="11">
        <v>1947.40721960985</v>
      </c>
      <c r="I972" s="10">
        <v>4598182.0884486996</v>
      </c>
      <c r="J972" s="33">
        <f t="shared" si="60"/>
        <v>4.2351676861645377E-4</v>
      </c>
      <c r="K972" s="33">
        <f t="shared" si="61"/>
        <v>4.2342709804921164E-4</v>
      </c>
      <c r="L972" s="33">
        <f t="shared" si="62"/>
        <v>0.99727691043129807</v>
      </c>
      <c r="M972" s="33">
        <f t="shared" si="63"/>
        <v>0.99685463636316263</v>
      </c>
    </row>
    <row r="973" spans="1:13" ht="27.6">
      <c r="A973" t="s">
        <v>164</v>
      </c>
      <c r="B973" t="s">
        <v>204</v>
      </c>
      <c r="C973" s="14" t="s">
        <v>206</v>
      </c>
      <c r="D973" t="s">
        <v>456</v>
      </c>
      <c r="E973" t="s">
        <v>474</v>
      </c>
      <c r="F973" s="20">
        <v>2049</v>
      </c>
      <c r="G973" s="20">
        <v>41</v>
      </c>
      <c r="H973" s="11">
        <v>2495.4007119654102</v>
      </c>
      <c r="I973" s="10">
        <v>4587597.3855114104</v>
      </c>
      <c r="J973" s="33">
        <f t="shared" si="60"/>
        <v>5.4394501135744959E-4</v>
      </c>
      <c r="K973" s="33">
        <f t="shared" si="61"/>
        <v>5.4379710008956028E-4</v>
      </c>
      <c r="L973" s="33">
        <f t="shared" si="62"/>
        <v>0.99685463636316263</v>
      </c>
      <c r="M973" s="33">
        <f t="shared" si="63"/>
        <v>0.99631254970269756</v>
      </c>
    </row>
    <row r="974" spans="1:13" ht="27.6">
      <c r="A974" t="s">
        <v>164</v>
      </c>
      <c r="B974" t="s">
        <v>204</v>
      </c>
      <c r="C974" s="14" t="s">
        <v>206</v>
      </c>
      <c r="D974" t="s">
        <v>456</v>
      </c>
      <c r="E974" t="s">
        <v>474</v>
      </c>
      <c r="F974" s="20">
        <v>2049</v>
      </c>
      <c r="G974" s="20">
        <v>42</v>
      </c>
      <c r="H974" s="11">
        <v>2727.69395789593</v>
      </c>
      <c r="I974" s="10">
        <v>4557110.3119484698</v>
      </c>
      <c r="J974" s="33">
        <f t="shared" si="60"/>
        <v>5.9855780772830535E-4</v>
      </c>
      <c r="K974" s="33">
        <f t="shared" si="61"/>
        <v>5.9837870773937762E-4</v>
      </c>
      <c r="L974" s="33">
        <f t="shared" si="62"/>
        <v>0.99631254970269756</v>
      </c>
      <c r="M974" s="33">
        <f t="shared" si="63"/>
        <v>0.99571637748670194</v>
      </c>
    </row>
    <row r="975" spans="1:13" ht="27.6">
      <c r="A975" t="s">
        <v>164</v>
      </c>
      <c r="B975" t="s">
        <v>204</v>
      </c>
      <c r="C975" s="14" t="s">
        <v>206</v>
      </c>
      <c r="D975" t="s">
        <v>456</v>
      </c>
      <c r="E975" t="s">
        <v>474</v>
      </c>
      <c r="F975" s="20">
        <v>2049</v>
      </c>
      <c r="G975" s="20">
        <v>43</v>
      </c>
      <c r="H975" s="11">
        <v>2977.84447763759</v>
      </c>
      <c r="I975" s="10">
        <v>4483083.7555041797</v>
      </c>
      <c r="J975" s="33">
        <f t="shared" si="60"/>
        <v>6.6424020608169378E-4</v>
      </c>
      <c r="K975" s="33">
        <f t="shared" si="61"/>
        <v>6.6401964739337682E-4</v>
      </c>
      <c r="L975" s="33">
        <f t="shared" si="62"/>
        <v>0.99571637748670194</v>
      </c>
      <c r="M975" s="33">
        <f t="shared" si="63"/>
        <v>0.99505520224881938</v>
      </c>
    </row>
    <row r="976" spans="1:13" ht="27.6">
      <c r="A976" t="s">
        <v>164</v>
      </c>
      <c r="B976" t="s">
        <v>204</v>
      </c>
      <c r="C976" s="14" t="s">
        <v>206</v>
      </c>
      <c r="D976" t="s">
        <v>456</v>
      </c>
      <c r="E976" t="s">
        <v>474</v>
      </c>
      <c r="F976" s="20">
        <v>2049</v>
      </c>
      <c r="G976" s="20">
        <v>44</v>
      </c>
      <c r="H976" s="11">
        <v>3054.4594476079701</v>
      </c>
      <c r="I976" s="10">
        <v>4386197.3763268702</v>
      </c>
      <c r="J976" s="33">
        <f t="shared" si="60"/>
        <v>6.963798446676067E-4</v>
      </c>
      <c r="K976" s="33">
        <f t="shared" si="61"/>
        <v>6.9613742849805593E-4</v>
      </c>
      <c r="L976" s="33">
        <f t="shared" si="62"/>
        <v>0.99505520224881938</v>
      </c>
      <c r="M976" s="33">
        <f t="shared" si="63"/>
        <v>0.99436250707911222</v>
      </c>
    </row>
    <row r="977" spans="1:13" ht="27.6">
      <c r="A977" t="s">
        <v>164</v>
      </c>
      <c r="B977" t="s">
        <v>204</v>
      </c>
      <c r="C977" s="14" t="s">
        <v>206</v>
      </c>
      <c r="D977" t="s">
        <v>456</v>
      </c>
      <c r="E977" t="s">
        <v>474</v>
      </c>
      <c r="F977" s="20">
        <v>2049</v>
      </c>
      <c r="G977" s="20">
        <v>45</v>
      </c>
      <c r="H977" s="11">
        <v>3230.25713487955</v>
      </c>
      <c r="I977" s="10">
        <v>4285390.2207516199</v>
      </c>
      <c r="J977" s="33">
        <f t="shared" si="60"/>
        <v>7.5378366227591548E-4</v>
      </c>
      <c r="K977" s="33">
        <f t="shared" si="61"/>
        <v>7.5349963873971859E-4</v>
      </c>
      <c r="L977" s="33">
        <f t="shared" si="62"/>
        <v>0.99436250707911222</v>
      </c>
      <c r="M977" s="33">
        <f t="shared" si="63"/>
        <v>0.99361325528925182</v>
      </c>
    </row>
    <row r="978" spans="1:13" ht="27.6">
      <c r="A978" t="s">
        <v>164</v>
      </c>
      <c r="B978" t="s">
        <v>204</v>
      </c>
      <c r="C978" s="14" t="s">
        <v>206</v>
      </c>
      <c r="D978" t="s">
        <v>456</v>
      </c>
      <c r="E978" t="s">
        <v>474</v>
      </c>
      <c r="F978" s="20">
        <v>2049</v>
      </c>
      <c r="G978" s="20">
        <v>46</v>
      </c>
      <c r="H978" s="11">
        <v>3993.1038868026098</v>
      </c>
      <c r="I978" s="10">
        <v>4236983.2938922001</v>
      </c>
      <c r="J978" s="33">
        <f t="shared" si="60"/>
        <v>9.4244031893136017E-4</v>
      </c>
      <c r="K978" s="33">
        <f t="shared" si="61"/>
        <v>9.4199636153269317E-4</v>
      </c>
      <c r="L978" s="33">
        <f t="shared" si="62"/>
        <v>0.99361325528925182</v>
      </c>
      <c r="M978" s="33">
        <f t="shared" si="63"/>
        <v>0.99267727521799864</v>
      </c>
    </row>
    <row r="979" spans="1:13" ht="27.6">
      <c r="A979" t="s">
        <v>164</v>
      </c>
      <c r="B979" t="s">
        <v>204</v>
      </c>
      <c r="C979" s="14" t="s">
        <v>206</v>
      </c>
      <c r="D979" t="s">
        <v>456</v>
      </c>
      <c r="E979" t="s">
        <v>474</v>
      </c>
      <c r="F979" s="20">
        <v>2049</v>
      </c>
      <c r="G979" s="20">
        <v>47</v>
      </c>
      <c r="H979" s="11">
        <v>4388.6529190301799</v>
      </c>
      <c r="I979" s="10">
        <v>4210518.9088972099</v>
      </c>
      <c r="J979" s="33">
        <f t="shared" si="60"/>
        <v>1.0423069018302129E-3</v>
      </c>
      <c r="K979" s="33">
        <f t="shared" si="61"/>
        <v>1.0417638886699443E-3</v>
      </c>
      <c r="L979" s="33">
        <f t="shared" si="62"/>
        <v>0.99267727521799864</v>
      </c>
      <c r="M979" s="33">
        <f t="shared" si="63"/>
        <v>0.99164313987957331</v>
      </c>
    </row>
    <row r="980" spans="1:13" ht="27.6">
      <c r="A980" t="s">
        <v>164</v>
      </c>
      <c r="B980" t="s">
        <v>204</v>
      </c>
      <c r="C980" s="14" t="s">
        <v>206</v>
      </c>
      <c r="D980" t="s">
        <v>456</v>
      </c>
      <c r="E980" t="s">
        <v>474</v>
      </c>
      <c r="F980" s="20">
        <v>2049</v>
      </c>
      <c r="G980" s="20">
        <v>48</v>
      </c>
      <c r="H980" s="11">
        <v>4852.4202575605505</v>
      </c>
      <c r="I980" s="10">
        <v>4183304.60846218</v>
      </c>
      <c r="J980" s="33">
        <f t="shared" si="60"/>
        <v>1.1599490622186232E-3</v>
      </c>
      <c r="K980" s="33">
        <f t="shared" si="61"/>
        <v>1.159276581344848E-3</v>
      </c>
      <c r="L980" s="33">
        <f t="shared" si="62"/>
        <v>0.99164313987957331</v>
      </c>
      <c r="M980" s="33">
        <f t="shared" si="63"/>
        <v>0.99049355121045968</v>
      </c>
    </row>
    <row r="981" spans="1:13" ht="27.6">
      <c r="A981" t="s">
        <v>164</v>
      </c>
      <c r="B981" t="s">
        <v>204</v>
      </c>
      <c r="C981" s="14" t="s">
        <v>206</v>
      </c>
      <c r="D981" t="s">
        <v>456</v>
      </c>
      <c r="E981" t="s">
        <v>474</v>
      </c>
      <c r="F981" s="20">
        <v>2049</v>
      </c>
      <c r="G981" s="20">
        <v>49</v>
      </c>
      <c r="H981" s="11">
        <v>5249.9117228921696</v>
      </c>
      <c r="I981" s="10">
        <v>4174203.6431920198</v>
      </c>
      <c r="J981" s="33">
        <f t="shared" si="60"/>
        <v>1.2577037853566612E-3</v>
      </c>
      <c r="K981" s="33">
        <f t="shared" si="61"/>
        <v>1.2569132074231604E-3</v>
      </c>
      <c r="L981" s="33">
        <f t="shared" si="62"/>
        <v>0.99049355121045968</v>
      </c>
      <c r="M981" s="33">
        <f t="shared" si="63"/>
        <v>0.98924858678407579</v>
      </c>
    </row>
    <row r="982" spans="1:13" ht="27.6">
      <c r="A982" t="s">
        <v>164</v>
      </c>
      <c r="B982" t="s">
        <v>204</v>
      </c>
      <c r="C982" s="14" t="s">
        <v>206</v>
      </c>
      <c r="D982" t="s">
        <v>456</v>
      </c>
      <c r="E982" t="s">
        <v>474</v>
      </c>
      <c r="F982" s="20">
        <v>2049</v>
      </c>
      <c r="G982" s="20">
        <v>50</v>
      </c>
      <c r="H982" s="11">
        <v>5772.7037876347304</v>
      </c>
      <c r="I982" s="10">
        <v>4201338.1895216899</v>
      </c>
      <c r="J982" s="33">
        <f t="shared" si="60"/>
        <v>1.374015498688511E-3</v>
      </c>
      <c r="K982" s="33">
        <f t="shared" si="61"/>
        <v>1.3730719715829842E-3</v>
      </c>
      <c r="L982" s="33">
        <f t="shared" si="62"/>
        <v>0.98924858678407579</v>
      </c>
      <c r="M982" s="33">
        <f t="shared" si="63"/>
        <v>0.98789027727663448</v>
      </c>
    </row>
    <row r="983" spans="1:13" ht="27.6">
      <c r="A983" t="s">
        <v>164</v>
      </c>
      <c r="B983" t="s">
        <v>204</v>
      </c>
      <c r="C983" s="14" t="s">
        <v>206</v>
      </c>
      <c r="D983" t="s">
        <v>456</v>
      </c>
      <c r="E983" t="s">
        <v>474</v>
      </c>
      <c r="F983" s="20">
        <v>2049</v>
      </c>
      <c r="G983" s="20">
        <v>51</v>
      </c>
      <c r="H983" s="11">
        <v>6539.4676508872199</v>
      </c>
      <c r="I983" s="10">
        <v>4229742.9375259802</v>
      </c>
      <c r="J983" s="33">
        <f t="shared" si="60"/>
        <v>1.5460673964059436E-3</v>
      </c>
      <c r="K983" s="33">
        <f t="shared" si="61"/>
        <v>1.5448728499045661E-3</v>
      </c>
      <c r="L983" s="33">
        <f t="shared" si="62"/>
        <v>0.98789027727663448</v>
      </c>
      <c r="M983" s="33">
        <f t="shared" si="63"/>
        <v>0.98636411240858513</v>
      </c>
    </row>
    <row r="984" spans="1:13" ht="27.6">
      <c r="A984" t="s">
        <v>164</v>
      </c>
      <c r="B984" t="s">
        <v>204</v>
      </c>
      <c r="C984" s="14" t="s">
        <v>206</v>
      </c>
      <c r="D984" t="s">
        <v>456</v>
      </c>
      <c r="E984" t="s">
        <v>474</v>
      </c>
      <c r="F984" s="20">
        <v>2049</v>
      </c>
      <c r="G984" s="20">
        <v>52</v>
      </c>
      <c r="H984" s="11">
        <v>7095.6043514890098</v>
      </c>
      <c r="I984" s="10">
        <v>4212490.2473518196</v>
      </c>
      <c r="J984" s="33">
        <f t="shared" si="60"/>
        <v>1.6844203629788007E-3</v>
      </c>
      <c r="K984" s="33">
        <f t="shared" si="61"/>
        <v>1.6830025231903134E-3</v>
      </c>
      <c r="L984" s="33">
        <f t="shared" si="62"/>
        <v>0.98636411240858513</v>
      </c>
      <c r="M984" s="33">
        <f t="shared" si="63"/>
        <v>0.98470405911861714</v>
      </c>
    </row>
    <row r="985" spans="1:13" ht="27.6">
      <c r="A985" t="s">
        <v>164</v>
      </c>
      <c r="B985" t="s">
        <v>204</v>
      </c>
      <c r="C985" s="14" t="s">
        <v>206</v>
      </c>
      <c r="D985" t="s">
        <v>456</v>
      </c>
      <c r="E985" t="s">
        <v>474</v>
      </c>
      <c r="F985" s="20">
        <v>2049</v>
      </c>
      <c r="G985" s="20">
        <v>53</v>
      </c>
      <c r="H985" s="11">
        <v>7578.3479555970198</v>
      </c>
      <c r="I985" s="10">
        <v>4137661.6872811699</v>
      </c>
      <c r="J985" s="33">
        <f t="shared" si="60"/>
        <v>1.8315533091775567E-3</v>
      </c>
      <c r="K985" s="33">
        <f t="shared" si="61"/>
        <v>1.8298770389643115E-3</v>
      </c>
      <c r="L985" s="33">
        <f t="shared" si="62"/>
        <v>0.98470405911861714</v>
      </c>
      <c r="M985" s="33">
        <f t="shared" si="63"/>
        <v>0.98290217177066097</v>
      </c>
    </row>
    <row r="986" spans="1:13" ht="27.6">
      <c r="A986" t="s">
        <v>164</v>
      </c>
      <c r="B986" t="s">
        <v>204</v>
      </c>
      <c r="C986" s="14" t="s">
        <v>206</v>
      </c>
      <c r="D986" t="s">
        <v>456</v>
      </c>
      <c r="E986" t="s">
        <v>474</v>
      </c>
      <c r="F986" s="20">
        <v>2049</v>
      </c>
      <c r="G986" s="20">
        <v>54</v>
      </c>
      <c r="H986" s="11">
        <v>8137.5087737645899</v>
      </c>
      <c r="I986" s="10">
        <v>4059866.99166648</v>
      </c>
      <c r="J986" s="33">
        <f t="shared" si="60"/>
        <v>2.0043781706317264E-3</v>
      </c>
      <c r="K986" s="33">
        <f t="shared" si="61"/>
        <v>2.0023707461428453E-3</v>
      </c>
      <c r="L986" s="33">
        <f t="shared" si="62"/>
        <v>0.98290217177066097</v>
      </c>
      <c r="M986" s="33">
        <f t="shared" si="63"/>
        <v>0.98093403721558714</v>
      </c>
    </row>
    <row r="987" spans="1:13" ht="27.6">
      <c r="A987" t="s">
        <v>164</v>
      </c>
      <c r="B987" t="s">
        <v>204</v>
      </c>
      <c r="C987" s="14" t="s">
        <v>206</v>
      </c>
      <c r="D987" t="s">
        <v>456</v>
      </c>
      <c r="E987" t="s">
        <v>474</v>
      </c>
      <c r="F987" s="20">
        <v>2049</v>
      </c>
      <c r="G987" s="20">
        <v>55</v>
      </c>
      <c r="H987" s="11">
        <v>8767.2795562112606</v>
      </c>
      <c r="I987" s="10">
        <v>3989698.5156884398</v>
      </c>
      <c r="J987" s="33">
        <f t="shared" si="60"/>
        <v>2.1974792134634336E-3</v>
      </c>
      <c r="K987" s="33">
        <f t="shared" si="61"/>
        <v>2.1950665236187827E-3</v>
      </c>
      <c r="L987" s="33">
        <f t="shared" si="62"/>
        <v>0.98093403721558714</v>
      </c>
      <c r="M987" s="33">
        <f t="shared" si="63"/>
        <v>0.97878082174861702</v>
      </c>
    </row>
    <row r="988" spans="1:13" ht="27.6">
      <c r="A988" t="s">
        <v>164</v>
      </c>
      <c r="B988" t="s">
        <v>204</v>
      </c>
      <c r="C988" s="14" t="s">
        <v>206</v>
      </c>
      <c r="D988" t="s">
        <v>456</v>
      </c>
      <c r="E988" t="s">
        <v>474</v>
      </c>
      <c r="F988" s="20">
        <v>2049</v>
      </c>
      <c r="G988" s="20">
        <v>56</v>
      </c>
      <c r="H988" s="11">
        <v>9299.0026314468796</v>
      </c>
      <c r="I988" s="10">
        <v>3920564.0805430198</v>
      </c>
      <c r="J988" s="33">
        <f t="shared" si="60"/>
        <v>2.3718532436686804E-3</v>
      </c>
      <c r="K988" s="33">
        <f t="shared" si="61"/>
        <v>2.3690426223301753E-3</v>
      </c>
      <c r="L988" s="33">
        <f t="shared" si="62"/>
        <v>0.97878082174861702</v>
      </c>
      <c r="M988" s="33">
        <f t="shared" si="63"/>
        <v>0.9764620482639752</v>
      </c>
    </row>
    <row r="989" spans="1:13" ht="27.6">
      <c r="A989" t="s">
        <v>164</v>
      </c>
      <c r="B989" t="s">
        <v>204</v>
      </c>
      <c r="C989" s="14" t="s">
        <v>206</v>
      </c>
      <c r="D989" t="s">
        <v>456</v>
      </c>
      <c r="E989" t="s">
        <v>474</v>
      </c>
      <c r="F989" s="20">
        <v>2049</v>
      </c>
      <c r="G989" s="20">
        <v>57</v>
      </c>
      <c r="H989" s="11">
        <v>10130.2644206568</v>
      </c>
      <c r="I989" s="10">
        <v>3882705.5034925798</v>
      </c>
      <c r="J989" s="33">
        <f t="shared" si="60"/>
        <v>2.6090735986915316E-3</v>
      </c>
      <c r="K989" s="33">
        <f t="shared" si="61"/>
        <v>2.6056729243493226E-3</v>
      </c>
      <c r="L989" s="33">
        <f t="shared" si="62"/>
        <v>0.9764620482639752</v>
      </c>
      <c r="M989" s="33">
        <f t="shared" si="63"/>
        <v>0.97391770754315909</v>
      </c>
    </row>
    <row r="990" spans="1:13" ht="27.6">
      <c r="A990" t="s">
        <v>164</v>
      </c>
      <c r="B990" t="s">
        <v>204</v>
      </c>
      <c r="C990" s="14" t="s">
        <v>206</v>
      </c>
      <c r="D990" t="s">
        <v>456</v>
      </c>
      <c r="E990" t="s">
        <v>474</v>
      </c>
      <c r="F990" s="20">
        <v>2049</v>
      </c>
      <c r="G990" s="20">
        <v>58</v>
      </c>
      <c r="H990" s="11">
        <v>11019.330732127401</v>
      </c>
      <c r="I990" s="10">
        <v>3837525.78578992</v>
      </c>
      <c r="J990" s="33">
        <f t="shared" si="60"/>
        <v>2.8714675411253741E-3</v>
      </c>
      <c r="K990" s="33">
        <f t="shared" si="61"/>
        <v>2.8673488214053799E-3</v>
      </c>
      <c r="L990" s="33">
        <f t="shared" si="62"/>
        <v>0.97391770754315909</v>
      </c>
      <c r="M990" s="33">
        <f t="shared" si="63"/>
        <v>0.97112514575228936</v>
      </c>
    </row>
    <row r="991" spans="1:13" ht="27.6">
      <c r="A991" t="s">
        <v>164</v>
      </c>
      <c r="B991" t="s">
        <v>204</v>
      </c>
      <c r="C991" s="14" t="s">
        <v>206</v>
      </c>
      <c r="D991" t="s">
        <v>456</v>
      </c>
      <c r="E991" t="s">
        <v>474</v>
      </c>
      <c r="F991" s="20">
        <v>2049</v>
      </c>
      <c r="G991" s="20">
        <v>59</v>
      </c>
      <c r="H991" s="11">
        <v>11486.786349653599</v>
      </c>
      <c r="I991" s="10">
        <v>3793628.0719030998</v>
      </c>
      <c r="J991" s="33">
        <f t="shared" si="60"/>
        <v>3.0279157924649092E-3</v>
      </c>
      <c r="K991" s="33">
        <f t="shared" si="61"/>
        <v>3.0233362787351892E-3</v>
      </c>
      <c r="L991" s="33">
        <f t="shared" si="62"/>
        <v>0.97112514575228936</v>
      </c>
      <c r="M991" s="33">
        <f t="shared" si="63"/>
        <v>0.96818910786794443</v>
      </c>
    </row>
    <row r="992" spans="1:13" ht="27.6">
      <c r="A992" t="s">
        <v>164</v>
      </c>
      <c r="B992" t="s">
        <v>204</v>
      </c>
      <c r="C992" s="14" t="s">
        <v>206</v>
      </c>
      <c r="D992" t="s">
        <v>456</v>
      </c>
      <c r="E992" t="s">
        <v>474</v>
      </c>
      <c r="F992" s="20">
        <v>2049</v>
      </c>
      <c r="G992" s="20">
        <v>60</v>
      </c>
      <c r="H992" s="11">
        <v>12206.4633649752</v>
      </c>
      <c r="I992" s="10">
        <v>3768780.0284988899</v>
      </c>
      <c r="J992" s="33">
        <f t="shared" si="60"/>
        <v>3.2388367781276558E-3</v>
      </c>
      <c r="K992" s="33">
        <f t="shared" si="61"/>
        <v>3.2335974043085081E-3</v>
      </c>
      <c r="L992" s="33">
        <f t="shared" si="62"/>
        <v>0.96818910786794443</v>
      </c>
      <c r="M992" s="33">
        <f t="shared" si="63"/>
        <v>0.9650583740818629</v>
      </c>
    </row>
    <row r="993" spans="1:13" ht="27.6">
      <c r="A993" t="s">
        <v>164</v>
      </c>
      <c r="B993" t="s">
        <v>204</v>
      </c>
      <c r="C993" s="14" t="s">
        <v>206</v>
      </c>
      <c r="D993" t="s">
        <v>456</v>
      </c>
      <c r="E993" t="s">
        <v>474</v>
      </c>
      <c r="F993" s="20">
        <v>2049</v>
      </c>
      <c r="G993" s="20">
        <v>61</v>
      </c>
      <c r="H993" s="11">
        <v>12808.1138790851</v>
      </c>
      <c r="I993" s="10">
        <v>3698841.77673112</v>
      </c>
      <c r="J993" s="33">
        <f t="shared" si="60"/>
        <v>3.4627363515950037E-3</v>
      </c>
      <c r="K993" s="33">
        <f t="shared" si="61"/>
        <v>3.4567479941031154E-3</v>
      </c>
      <c r="L993" s="33">
        <f t="shared" si="62"/>
        <v>0.9650583740818629</v>
      </c>
      <c r="M993" s="33">
        <f t="shared" si="63"/>
        <v>0.96172241048306306</v>
      </c>
    </row>
    <row r="994" spans="1:13" ht="27.6">
      <c r="A994" t="s">
        <v>164</v>
      </c>
      <c r="B994" t="s">
        <v>204</v>
      </c>
      <c r="C994" s="14" t="s">
        <v>206</v>
      </c>
      <c r="D994" t="s">
        <v>456</v>
      </c>
      <c r="E994" t="s">
        <v>474</v>
      </c>
      <c r="F994" s="20">
        <v>2049</v>
      </c>
      <c r="G994" s="20">
        <v>62</v>
      </c>
      <c r="H994" s="11">
        <v>13662.198875910201</v>
      </c>
      <c r="I994" s="10">
        <v>3619226.8760485202</v>
      </c>
      <c r="J994" s="33">
        <f t="shared" si="60"/>
        <v>3.7748942920170342E-3</v>
      </c>
      <c r="K994" s="33">
        <f t="shared" si="61"/>
        <v>3.7677783353697869E-3</v>
      </c>
      <c r="L994" s="33">
        <f t="shared" si="62"/>
        <v>0.96172241048306306</v>
      </c>
      <c r="M994" s="33">
        <f t="shared" si="63"/>
        <v>0.95809885362020542</v>
      </c>
    </row>
    <row r="995" spans="1:13" ht="27.6">
      <c r="A995" t="s">
        <v>164</v>
      </c>
      <c r="B995" t="s">
        <v>204</v>
      </c>
      <c r="C995" s="14" t="s">
        <v>206</v>
      </c>
      <c r="D995" t="s">
        <v>456</v>
      </c>
      <c r="E995" t="s">
        <v>474</v>
      </c>
      <c r="F995" s="20">
        <v>2049</v>
      </c>
      <c r="G995" s="20">
        <v>63</v>
      </c>
      <c r="H995" s="11">
        <v>14776.2279480419</v>
      </c>
      <c r="I995" s="10">
        <v>3592247.3530949601</v>
      </c>
      <c r="J995" s="33">
        <f t="shared" si="60"/>
        <v>4.1133659505131785E-3</v>
      </c>
      <c r="K995" s="33">
        <f t="shared" si="61"/>
        <v>4.1049176484140304E-3</v>
      </c>
      <c r="L995" s="33">
        <f t="shared" si="62"/>
        <v>0.95809885362020542</v>
      </c>
      <c r="M995" s="33">
        <f t="shared" si="63"/>
        <v>0.95416593672705463</v>
      </c>
    </row>
    <row r="996" spans="1:13" ht="27.6">
      <c r="A996" t="s">
        <v>164</v>
      </c>
      <c r="B996" t="s">
        <v>204</v>
      </c>
      <c r="C996" s="14" t="s">
        <v>206</v>
      </c>
      <c r="D996" t="s">
        <v>456</v>
      </c>
      <c r="E996" t="s">
        <v>474</v>
      </c>
      <c r="F996" s="20">
        <v>2049</v>
      </c>
      <c r="G996" s="20">
        <v>64</v>
      </c>
      <c r="H996" s="11">
        <v>16425.6465890035</v>
      </c>
      <c r="I996" s="10">
        <v>3611686.3021624698</v>
      </c>
      <c r="J996" s="33">
        <f t="shared" si="60"/>
        <v>4.5479161850708822E-3</v>
      </c>
      <c r="K996" s="33">
        <f t="shared" si="61"/>
        <v>4.5375900742841146E-3</v>
      </c>
      <c r="L996" s="33">
        <f t="shared" si="62"/>
        <v>0.95416593672705463</v>
      </c>
      <c r="M996" s="33">
        <f t="shared" si="63"/>
        <v>0.94983632284334196</v>
      </c>
    </row>
    <row r="997" spans="1:13" ht="27.6">
      <c r="A997" t="s">
        <v>164</v>
      </c>
      <c r="B997" t="s">
        <v>204</v>
      </c>
      <c r="C997" s="14" t="s">
        <v>206</v>
      </c>
      <c r="D997" t="s">
        <v>456</v>
      </c>
      <c r="E997" t="s">
        <v>474</v>
      </c>
      <c r="F997" s="20">
        <v>2049</v>
      </c>
      <c r="G997" s="20">
        <v>65</v>
      </c>
      <c r="H997" s="11">
        <v>17944.3542864027</v>
      </c>
      <c r="I997" s="10">
        <v>3589658.8599234498</v>
      </c>
      <c r="J997" s="33">
        <f t="shared" si="60"/>
        <v>4.9989023989832192E-3</v>
      </c>
      <c r="K997" s="33">
        <f t="shared" si="61"/>
        <v>4.9864286800094249E-3</v>
      </c>
      <c r="L997" s="33">
        <f t="shared" si="62"/>
        <v>0.94983632284334196</v>
      </c>
      <c r="M997" s="33">
        <f t="shared" si="63"/>
        <v>0.94510003176180124</v>
      </c>
    </row>
    <row r="998" spans="1:13" ht="27.6">
      <c r="A998" t="s">
        <v>164</v>
      </c>
      <c r="B998" t="s">
        <v>204</v>
      </c>
      <c r="C998" s="14" t="s">
        <v>206</v>
      </c>
      <c r="D998" t="s">
        <v>456</v>
      </c>
      <c r="E998" t="s">
        <v>474</v>
      </c>
      <c r="F998" s="20">
        <v>2049</v>
      </c>
      <c r="G998" s="20">
        <v>66</v>
      </c>
      <c r="H998" s="11">
        <v>18479.072896928799</v>
      </c>
      <c r="I998" s="10">
        <v>3514569.2281178399</v>
      </c>
      <c r="J998" s="33">
        <f t="shared" si="60"/>
        <v>5.2578486003603099E-3</v>
      </c>
      <c r="K998" s="33">
        <f t="shared" si="61"/>
        <v>5.2440503081109258E-3</v>
      </c>
      <c r="L998" s="33">
        <f t="shared" si="62"/>
        <v>0.94510003176180124</v>
      </c>
      <c r="M998" s="33">
        <f t="shared" si="63"/>
        <v>0.94014387964904511</v>
      </c>
    </row>
    <row r="999" spans="1:13" ht="27.6">
      <c r="A999" t="s">
        <v>164</v>
      </c>
      <c r="B999" t="s">
        <v>204</v>
      </c>
      <c r="C999" s="14" t="s">
        <v>206</v>
      </c>
      <c r="D999" t="s">
        <v>456</v>
      </c>
      <c r="E999" t="s">
        <v>474</v>
      </c>
      <c r="F999" s="20">
        <v>2049</v>
      </c>
      <c r="G999" s="20">
        <v>67</v>
      </c>
      <c r="H999" s="11">
        <v>19589.0231845546</v>
      </c>
      <c r="I999" s="10">
        <v>3415211.6988390801</v>
      </c>
      <c r="J999" s="33">
        <f t="shared" si="60"/>
        <v>5.7358152032605837E-3</v>
      </c>
      <c r="K999" s="33">
        <f t="shared" si="61"/>
        <v>5.7193968211713964E-3</v>
      </c>
      <c r="L999" s="33">
        <f t="shared" si="62"/>
        <v>0.94014387964904511</v>
      </c>
      <c r="M999" s="33">
        <f t="shared" si="63"/>
        <v>0.93476682373233666</v>
      </c>
    </row>
    <row r="1000" spans="1:13" ht="27.6">
      <c r="A1000" t="s">
        <v>164</v>
      </c>
      <c r="B1000" t="s">
        <v>204</v>
      </c>
      <c r="C1000" s="14" t="s">
        <v>206</v>
      </c>
      <c r="D1000" t="s">
        <v>456</v>
      </c>
      <c r="E1000" t="s">
        <v>474</v>
      </c>
      <c r="F1000" s="20">
        <v>2049</v>
      </c>
      <c r="G1000" s="20">
        <v>68</v>
      </c>
      <c r="H1000" s="11">
        <v>20550.879686046901</v>
      </c>
      <c r="I1000" s="10">
        <v>3308257.8827017602</v>
      </c>
      <c r="J1000" s="33">
        <f t="shared" si="60"/>
        <v>6.2119944740412986E-3</v>
      </c>
      <c r="K1000" s="33">
        <f t="shared" si="61"/>
        <v>6.1927399267130978E-3</v>
      </c>
      <c r="L1000" s="33">
        <f t="shared" si="62"/>
        <v>0.93476682373233666</v>
      </c>
      <c r="M1000" s="33">
        <f t="shared" si="63"/>
        <v>0.92897805590084259</v>
      </c>
    </row>
    <row r="1001" spans="1:13" ht="27.6">
      <c r="A1001" t="s">
        <v>164</v>
      </c>
      <c r="B1001" t="s">
        <v>204</v>
      </c>
      <c r="C1001" s="14" t="s">
        <v>206</v>
      </c>
      <c r="D1001" t="s">
        <v>456</v>
      </c>
      <c r="E1001" t="s">
        <v>474</v>
      </c>
      <c r="F1001" s="20">
        <v>2049</v>
      </c>
      <c r="G1001" s="20">
        <v>69</v>
      </c>
      <c r="H1001" s="11">
        <v>20971.396454406098</v>
      </c>
      <c r="I1001" s="10">
        <v>3203476.8684130898</v>
      </c>
      <c r="J1001" s="33">
        <f t="shared" si="60"/>
        <v>6.5464485357107395E-3</v>
      </c>
      <c r="K1001" s="33">
        <f t="shared" si="61"/>
        <v>6.5250672241561336E-3</v>
      </c>
      <c r="L1001" s="33">
        <f t="shared" si="62"/>
        <v>0.92897805590084259</v>
      </c>
      <c r="M1001" s="33">
        <f t="shared" si="63"/>
        <v>0.92291641163632376</v>
      </c>
    </row>
    <row r="1002" spans="1:13" ht="27.6">
      <c r="A1002" t="s">
        <v>164</v>
      </c>
      <c r="B1002" t="s">
        <v>204</v>
      </c>
      <c r="C1002" s="14" t="s">
        <v>206</v>
      </c>
      <c r="D1002" t="s">
        <v>456</v>
      </c>
      <c r="E1002" t="s">
        <v>474</v>
      </c>
      <c r="F1002" s="20">
        <v>2050</v>
      </c>
      <c r="G1002" s="20">
        <v>30</v>
      </c>
      <c r="H1002" s="11">
        <v>636.22673737113098</v>
      </c>
      <c r="I1002" s="10">
        <v>4240186.8157788999</v>
      </c>
      <c r="J1002" s="33">
        <f t="shared" si="60"/>
        <v>1.5004686468142312E-4</v>
      </c>
      <c r="K1002" s="33">
        <f t="shared" si="61"/>
        <v>1.5003560821358342E-4</v>
      </c>
      <c r="L1002" s="33">
        <f t="shared" si="62"/>
        <v>1</v>
      </c>
      <c r="M1002" s="33">
        <f t="shared" si="63"/>
        <v>0.99984996439178642</v>
      </c>
    </row>
    <row r="1003" spans="1:13" ht="27.6">
      <c r="A1003" t="s">
        <v>164</v>
      </c>
      <c r="B1003" t="s">
        <v>204</v>
      </c>
      <c r="C1003" s="14" t="s">
        <v>206</v>
      </c>
      <c r="D1003" t="s">
        <v>456</v>
      </c>
      <c r="E1003" t="s">
        <v>474</v>
      </c>
      <c r="F1003" s="20">
        <v>2050</v>
      </c>
      <c r="G1003" s="20">
        <v>31</v>
      </c>
      <c r="H1003" s="11">
        <v>903.15886450016399</v>
      </c>
      <c r="I1003" s="10">
        <v>4231616.0909752902</v>
      </c>
      <c r="J1003" s="33">
        <f t="shared" si="60"/>
        <v>2.1343119155499917E-4</v>
      </c>
      <c r="K1003" s="33">
        <f t="shared" si="61"/>
        <v>2.1340841673855859E-4</v>
      </c>
      <c r="L1003" s="33">
        <f t="shared" si="62"/>
        <v>0.99984996439178642</v>
      </c>
      <c r="M1003" s="33">
        <f t="shared" si="63"/>
        <v>0.99963658799390942</v>
      </c>
    </row>
    <row r="1004" spans="1:13" ht="27.6">
      <c r="A1004" t="s">
        <v>164</v>
      </c>
      <c r="B1004" t="s">
        <v>204</v>
      </c>
      <c r="C1004" s="14" t="s">
        <v>206</v>
      </c>
      <c r="D1004" t="s">
        <v>456</v>
      </c>
      <c r="E1004" t="s">
        <v>474</v>
      </c>
      <c r="F1004" s="20">
        <v>2050</v>
      </c>
      <c r="G1004" s="20">
        <v>32</v>
      </c>
      <c r="H1004" s="11">
        <v>927.008684164089</v>
      </c>
      <c r="I1004" s="10">
        <v>4267159.7559906002</v>
      </c>
      <c r="J1004" s="33">
        <f t="shared" si="60"/>
        <v>2.1724255410467716E-4</v>
      </c>
      <c r="K1004" s="33">
        <f t="shared" si="61"/>
        <v>2.1721895864967866E-4</v>
      </c>
      <c r="L1004" s="33">
        <f t="shared" si="62"/>
        <v>0.99963658799390942</v>
      </c>
      <c r="M1004" s="33">
        <f t="shared" si="63"/>
        <v>0.9994194479752373</v>
      </c>
    </row>
    <row r="1005" spans="1:13" ht="27.6">
      <c r="A1005" t="s">
        <v>164</v>
      </c>
      <c r="B1005" t="s">
        <v>204</v>
      </c>
      <c r="C1005" s="14" t="s">
        <v>206</v>
      </c>
      <c r="D1005" t="s">
        <v>456</v>
      </c>
      <c r="E1005" t="s">
        <v>474</v>
      </c>
      <c r="F1005" s="20">
        <v>2050</v>
      </c>
      <c r="G1005" s="20">
        <v>33</v>
      </c>
      <c r="H1005" s="11">
        <v>973.75611442367403</v>
      </c>
      <c r="I1005" s="10">
        <v>4332669.0529265497</v>
      </c>
      <c r="J1005" s="33">
        <f t="shared" si="60"/>
        <v>2.2474740224295221E-4</v>
      </c>
      <c r="K1005" s="33">
        <f t="shared" si="61"/>
        <v>2.2472214843749505E-4</v>
      </c>
      <c r="L1005" s="33">
        <f t="shared" si="62"/>
        <v>0.9994194479752373</v>
      </c>
      <c r="M1005" s="33">
        <f t="shared" si="63"/>
        <v>0.99919485628969806</v>
      </c>
    </row>
    <row r="1006" spans="1:13" ht="27.6">
      <c r="A1006" t="s">
        <v>164</v>
      </c>
      <c r="B1006" t="s">
        <v>204</v>
      </c>
      <c r="C1006" s="14" t="s">
        <v>206</v>
      </c>
      <c r="D1006" t="s">
        <v>456</v>
      </c>
      <c r="E1006" t="s">
        <v>474</v>
      </c>
      <c r="F1006" s="20">
        <v>2050</v>
      </c>
      <c r="G1006" s="20">
        <v>34</v>
      </c>
      <c r="H1006" s="11">
        <v>1082.7831940988899</v>
      </c>
      <c r="I1006" s="10">
        <v>4568339.1790966503</v>
      </c>
      <c r="J1006" s="33">
        <f t="shared" si="60"/>
        <v>2.3701900223463727E-4</v>
      </c>
      <c r="K1006" s="33">
        <f t="shared" si="61"/>
        <v>2.3699091545004158E-4</v>
      </c>
      <c r="L1006" s="33">
        <f t="shared" si="62"/>
        <v>0.99919485628969806</v>
      </c>
      <c r="M1006" s="33">
        <f t="shared" si="63"/>
        <v>0.99895805618599298</v>
      </c>
    </row>
    <row r="1007" spans="1:13" ht="27.6">
      <c r="A1007" t="s">
        <v>164</v>
      </c>
      <c r="B1007" t="s">
        <v>204</v>
      </c>
      <c r="C1007" s="14" t="s">
        <v>206</v>
      </c>
      <c r="D1007" t="s">
        <v>456</v>
      </c>
      <c r="E1007" t="s">
        <v>474</v>
      </c>
      <c r="F1007" s="20">
        <v>2050</v>
      </c>
      <c r="G1007" s="20">
        <v>35</v>
      </c>
      <c r="H1007" s="11">
        <v>1169.1256314667501</v>
      </c>
      <c r="I1007" s="10">
        <v>4630937.59465631</v>
      </c>
      <c r="J1007" s="33">
        <f t="shared" si="60"/>
        <v>2.5245981133838148E-4</v>
      </c>
      <c r="K1007" s="33">
        <f t="shared" si="61"/>
        <v>2.5242794604185548E-4</v>
      </c>
      <c r="L1007" s="33">
        <f t="shared" si="62"/>
        <v>0.99895805618599298</v>
      </c>
      <c r="M1007" s="33">
        <f t="shared" si="63"/>
        <v>0.99870589125568798</v>
      </c>
    </row>
    <row r="1008" spans="1:13" ht="27.6">
      <c r="A1008" t="s">
        <v>164</v>
      </c>
      <c r="B1008" t="s">
        <v>204</v>
      </c>
      <c r="C1008" s="14" t="s">
        <v>206</v>
      </c>
      <c r="D1008" t="s">
        <v>456</v>
      </c>
      <c r="E1008" t="s">
        <v>474</v>
      </c>
      <c r="F1008" s="20">
        <v>2050</v>
      </c>
      <c r="G1008" s="20">
        <v>36</v>
      </c>
      <c r="H1008" s="11">
        <v>1476.8142887481999</v>
      </c>
      <c r="I1008" s="10">
        <v>4701354.2680699499</v>
      </c>
      <c r="J1008" s="33">
        <f t="shared" si="60"/>
        <v>3.1412529338157653E-4</v>
      </c>
      <c r="K1008" s="33">
        <f t="shared" si="61"/>
        <v>3.1407596119725767E-4</v>
      </c>
      <c r="L1008" s="33">
        <f t="shared" si="62"/>
        <v>0.99870589125568798</v>
      </c>
      <c r="M1008" s="33">
        <f t="shared" si="63"/>
        <v>0.99839222174293851</v>
      </c>
    </row>
    <row r="1009" spans="1:13" ht="27.6">
      <c r="A1009" t="s">
        <v>164</v>
      </c>
      <c r="B1009" t="s">
        <v>204</v>
      </c>
      <c r="C1009" s="14" t="s">
        <v>206</v>
      </c>
      <c r="D1009" t="s">
        <v>456</v>
      </c>
      <c r="E1009" t="s">
        <v>474</v>
      </c>
      <c r="F1009" s="20">
        <v>2050</v>
      </c>
      <c r="G1009" s="20">
        <v>37</v>
      </c>
      <c r="H1009" s="11">
        <v>1619.93522015843</v>
      </c>
      <c r="I1009" s="10">
        <v>4790963.3084609304</v>
      </c>
      <c r="J1009" s="33">
        <f t="shared" si="60"/>
        <v>3.3812306959178629E-4</v>
      </c>
      <c r="K1009" s="33">
        <f t="shared" si="61"/>
        <v>3.3806591242890871E-4</v>
      </c>
      <c r="L1009" s="33">
        <f t="shared" si="62"/>
        <v>0.99839222174293851</v>
      </c>
      <c r="M1009" s="33">
        <f t="shared" si="63"/>
        <v>0.99805469936553304</v>
      </c>
    </row>
    <row r="1010" spans="1:13" ht="27.6">
      <c r="A1010" t="s">
        <v>164</v>
      </c>
      <c r="B1010" t="s">
        <v>204</v>
      </c>
      <c r="C1010" s="14" t="s">
        <v>206</v>
      </c>
      <c r="D1010" t="s">
        <v>456</v>
      </c>
      <c r="E1010" t="s">
        <v>474</v>
      </c>
      <c r="F1010" s="20">
        <v>2050</v>
      </c>
      <c r="G1010" s="20">
        <v>38</v>
      </c>
      <c r="H1010" s="11">
        <v>1773.65951729987</v>
      </c>
      <c r="I1010" s="10">
        <v>4832589.7227025498</v>
      </c>
      <c r="J1010" s="33">
        <f t="shared" si="60"/>
        <v>3.6702050434109245E-4</v>
      </c>
      <c r="K1010" s="33">
        <f t="shared" si="61"/>
        <v>3.669531605549059E-4</v>
      </c>
      <c r="L1010" s="33">
        <f t="shared" si="62"/>
        <v>0.99805469936553304</v>
      </c>
      <c r="M1010" s="33">
        <f t="shared" si="63"/>
        <v>0.9976884600391942</v>
      </c>
    </row>
    <row r="1011" spans="1:13" ht="27.6">
      <c r="A1011" t="s">
        <v>164</v>
      </c>
      <c r="B1011" t="s">
        <v>204</v>
      </c>
      <c r="C1011" s="14" t="s">
        <v>206</v>
      </c>
      <c r="D1011" t="s">
        <v>456</v>
      </c>
      <c r="E1011" t="s">
        <v>474</v>
      </c>
      <c r="F1011" s="20">
        <v>2050</v>
      </c>
      <c r="G1011" s="20">
        <v>39</v>
      </c>
      <c r="H1011" s="11">
        <v>1839.9866575429901</v>
      </c>
      <c r="I1011" s="10">
        <v>4751615.0157405799</v>
      </c>
      <c r="J1011" s="33">
        <f t="shared" si="60"/>
        <v>3.872339512876576E-4</v>
      </c>
      <c r="K1011" s="33">
        <f t="shared" si="61"/>
        <v>3.871589858978064E-4</v>
      </c>
      <c r="L1011" s="33">
        <f t="shared" si="62"/>
        <v>0.9976884600391942</v>
      </c>
      <c r="M1011" s="33">
        <f t="shared" si="63"/>
        <v>0.99730219598676351</v>
      </c>
    </row>
    <row r="1012" spans="1:13" ht="27.6">
      <c r="A1012" t="s">
        <v>164</v>
      </c>
      <c r="B1012" t="s">
        <v>204</v>
      </c>
      <c r="C1012" s="14" t="s">
        <v>206</v>
      </c>
      <c r="D1012" t="s">
        <v>456</v>
      </c>
      <c r="E1012" t="s">
        <v>474</v>
      </c>
      <c r="F1012" s="20">
        <v>2050</v>
      </c>
      <c r="G1012" s="20">
        <v>40</v>
      </c>
      <c r="H1012" s="11">
        <v>1947.5142327635999</v>
      </c>
      <c r="I1012" s="10">
        <v>4649102.6247703703</v>
      </c>
      <c r="J1012" s="33">
        <f t="shared" si="60"/>
        <v>4.1890110628818226E-4</v>
      </c>
      <c r="K1012" s="33">
        <f t="shared" si="61"/>
        <v>4.1881337946980679E-4</v>
      </c>
      <c r="L1012" s="33">
        <f t="shared" si="62"/>
        <v>0.99730219598676351</v>
      </c>
      <c r="M1012" s="33">
        <f t="shared" si="63"/>
        <v>0.99688451248370968</v>
      </c>
    </row>
    <row r="1013" spans="1:13" ht="27.6">
      <c r="A1013" t="s">
        <v>164</v>
      </c>
      <c r="B1013" t="s">
        <v>204</v>
      </c>
      <c r="C1013" s="14" t="s">
        <v>206</v>
      </c>
      <c r="D1013" t="s">
        <v>456</v>
      </c>
      <c r="E1013" t="s">
        <v>474</v>
      </c>
      <c r="F1013" s="20">
        <v>2050</v>
      </c>
      <c r="G1013" s="20">
        <v>41</v>
      </c>
      <c r="H1013" s="11">
        <v>2467.5256973512801</v>
      </c>
      <c r="I1013" s="10">
        <v>4590194.3401208604</v>
      </c>
      <c r="J1013" s="33">
        <f t="shared" si="60"/>
        <v>5.3756453747148098E-4</v>
      </c>
      <c r="K1013" s="33">
        <f t="shared" si="61"/>
        <v>5.3742007554258286E-4</v>
      </c>
      <c r="L1013" s="33">
        <f t="shared" si="62"/>
        <v>0.99688451248370968</v>
      </c>
      <c r="M1013" s="33">
        <f t="shared" si="63"/>
        <v>0.99634876673370343</v>
      </c>
    </row>
    <row r="1014" spans="1:13" ht="27.6">
      <c r="A1014" t="s">
        <v>164</v>
      </c>
      <c r="B1014" t="s">
        <v>204</v>
      </c>
      <c r="C1014" s="14" t="s">
        <v>206</v>
      </c>
      <c r="D1014" t="s">
        <v>456</v>
      </c>
      <c r="E1014" t="s">
        <v>474</v>
      </c>
      <c r="F1014" s="20">
        <v>2050</v>
      </c>
      <c r="G1014" s="20">
        <v>42</v>
      </c>
      <c r="H1014" s="11">
        <v>2708.3470760648202</v>
      </c>
      <c r="I1014" s="10">
        <v>4579318.6639144504</v>
      </c>
      <c r="J1014" s="33">
        <f t="shared" si="60"/>
        <v>5.9143013946744995E-4</v>
      </c>
      <c r="K1014" s="33">
        <f t="shared" si="61"/>
        <v>5.9125527913672649E-4</v>
      </c>
      <c r="L1014" s="33">
        <f t="shared" si="62"/>
        <v>0.99634876673370343</v>
      </c>
      <c r="M1014" s="33">
        <f t="shared" si="63"/>
        <v>0.99575967026551071</v>
      </c>
    </row>
    <row r="1015" spans="1:13" ht="27.6">
      <c r="A1015" t="s">
        <v>164</v>
      </c>
      <c r="B1015" t="s">
        <v>204</v>
      </c>
      <c r="C1015" s="14" t="s">
        <v>206</v>
      </c>
      <c r="D1015" t="s">
        <v>456</v>
      </c>
      <c r="E1015" t="s">
        <v>474</v>
      </c>
      <c r="F1015" s="20">
        <v>2050</v>
      </c>
      <c r="G1015" s="20">
        <v>43</v>
      </c>
      <c r="H1015" s="11">
        <v>2982.91893550644</v>
      </c>
      <c r="I1015" s="10">
        <v>4548181.5386226596</v>
      </c>
      <c r="J1015" s="33">
        <f t="shared" si="60"/>
        <v>6.5584869692993097E-4</v>
      </c>
      <c r="K1015" s="33">
        <f t="shared" si="61"/>
        <v>6.5563367518306492E-4</v>
      </c>
      <c r="L1015" s="33">
        <f t="shared" si="62"/>
        <v>0.99575967026551071</v>
      </c>
      <c r="M1015" s="33">
        <f t="shared" si="63"/>
        <v>0.99510681669329548</v>
      </c>
    </row>
    <row r="1016" spans="1:13" ht="27.6">
      <c r="A1016" t="s">
        <v>164</v>
      </c>
      <c r="B1016" t="s">
        <v>204</v>
      </c>
      <c r="C1016" s="14" t="s">
        <v>206</v>
      </c>
      <c r="D1016" t="s">
        <v>456</v>
      </c>
      <c r="E1016" t="s">
        <v>474</v>
      </c>
      <c r="F1016" s="20">
        <v>2050</v>
      </c>
      <c r="G1016" s="20">
        <v>44</v>
      </c>
      <c r="H1016" s="11">
        <v>3075.4986007523098</v>
      </c>
      <c r="I1016" s="10">
        <v>4473508.5591428597</v>
      </c>
      <c r="J1016" s="33">
        <f t="shared" si="60"/>
        <v>6.8749138625579973E-4</v>
      </c>
      <c r="K1016" s="33">
        <f t="shared" si="61"/>
        <v>6.8725511819989205E-4</v>
      </c>
      <c r="L1016" s="33">
        <f t="shared" si="62"/>
        <v>0.99510681669329548</v>
      </c>
      <c r="M1016" s="33">
        <f t="shared" si="63"/>
        <v>0.9944229244403674</v>
      </c>
    </row>
    <row r="1017" spans="1:13" ht="27.6">
      <c r="A1017" t="s">
        <v>164</v>
      </c>
      <c r="B1017" t="s">
        <v>204</v>
      </c>
      <c r="C1017" s="14" t="s">
        <v>206</v>
      </c>
      <c r="D1017" t="s">
        <v>456</v>
      </c>
      <c r="E1017" t="s">
        <v>474</v>
      </c>
      <c r="F1017" s="20">
        <v>2050</v>
      </c>
      <c r="G1017" s="20">
        <v>45</v>
      </c>
      <c r="H1017" s="11">
        <v>3243.1292056591001</v>
      </c>
      <c r="I1017" s="10">
        <v>4376153.6873363303</v>
      </c>
      <c r="J1017" s="33">
        <f t="shared" si="60"/>
        <v>7.4109124984436333E-4</v>
      </c>
      <c r="K1017" s="33">
        <f t="shared" si="61"/>
        <v>7.4081670954806444E-4</v>
      </c>
      <c r="L1017" s="33">
        <f t="shared" si="62"/>
        <v>0.9944229244403674</v>
      </c>
      <c r="M1017" s="33">
        <f t="shared" si="63"/>
        <v>0.99368623932158429</v>
      </c>
    </row>
    <row r="1018" spans="1:13" ht="27.6">
      <c r="A1018" t="s">
        <v>164</v>
      </c>
      <c r="B1018" t="s">
        <v>204</v>
      </c>
      <c r="C1018" s="14" t="s">
        <v>206</v>
      </c>
      <c r="D1018" t="s">
        <v>456</v>
      </c>
      <c r="E1018" t="s">
        <v>474</v>
      </c>
      <c r="F1018" s="20">
        <v>2050</v>
      </c>
      <c r="G1018" s="20">
        <v>46</v>
      </c>
      <c r="H1018" s="11">
        <v>3936.21727926842</v>
      </c>
      <c r="I1018" s="10">
        <v>4274738.7235318497</v>
      </c>
      <c r="J1018" s="33">
        <f t="shared" si="60"/>
        <v>9.2080885729929748E-4</v>
      </c>
      <c r="K1018" s="33">
        <f t="shared" si="61"/>
        <v>9.2038504291747092E-4</v>
      </c>
      <c r="L1018" s="33">
        <f t="shared" si="62"/>
        <v>0.99368623932158429</v>
      </c>
      <c r="M1018" s="33">
        <f t="shared" si="63"/>
        <v>0.99277166536955974</v>
      </c>
    </row>
    <row r="1019" spans="1:13" ht="27.6">
      <c r="A1019" t="s">
        <v>164</v>
      </c>
      <c r="B1019" t="s">
        <v>204</v>
      </c>
      <c r="C1019" s="14" t="s">
        <v>206</v>
      </c>
      <c r="D1019" t="s">
        <v>456</v>
      </c>
      <c r="E1019" t="s">
        <v>474</v>
      </c>
      <c r="F1019" s="20">
        <v>2050</v>
      </c>
      <c r="G1019" s="20">
        <v>47</v>
      </c>
      <c r="H1019" s="11">
        <v>4305.9711020946397</v>
      </c>
      <c r="I1019" s="10">
        <v>4225848.8452946804</v>
      </c>
      <c r="J1019" s="33">
        <f t="shared" si="60"/>
        <v>1.0189600384995247E-3</v>
      </c>
      <c r="K1019" s="33">
        <f t="shared" si="61"/>
        <v>1.0184410750021522E-3</v>
      </c>
      <c r="L1019" s="33">
        <f t="shared" si="62"/>
        <v>0.99277166536955974</v>
      </c>
      <c r="M1019" s="33">
        <f t="shared" si="63"/>
        <v>0.99176058592744909</v>
      </c>
    </row>
    <row r="1020" spans="1:13" ht="27.6">
      <c r="A1020" t="s">
        <v>164</v>
      </c>
      <c r="B1020" t="s">
        <v>204</v>
      </c>
      <c r="C1020" s="14" t="s">
        <v>206</v>
      </c>
      <c r="D1020" t="s">
        <v>456</v>
      </c>
      <c r="E1020" t="s">
        <v>474</v>
      </c>
      <c r="F1020" s="20">
        <v>2050</v>
      </c>
      <c r="G1020" s="20">
        <v>48</v>
      </c>
      <c r="H1020" s="11">
        <v>4766.2077409944995</v>
      </c>
      <c r="I1020" s="10">
        <v>4198377.3548279898</v>
      </c>
      <c r="J1020" s="33">
        <f t="shared" si="60"/>
        <v>1.1352499640161036E-3</v>
      </c>
      <c r="K1020" s="33">
        <f t="shared" si="61"/>
        <v>1.134605811556777E-3</v>
      </c>
      <c r="L1020" s="33">
        <f t="shared" si="62"/>
        <v>0.99176058592744909</v>
      </c>
      <c r="M1020" s="33">
        <f t="shared" si="63"/>
        <v>0.99063532860298287</v>
      </c>
    </row>
    <row r="1021" spans="1:13" ht="27.6">
      <c r="A1021" t="s">
        <v>164</v>
      </c>
      <c r="B1021" t="s">
        <v>204</v>
      </c>
      <c r="C1021" s="14" t="s">
        <v>206</v>
      </c>
      <c r="D1021" t="s">
        <v>456</v>
      </c>
      <c r="E1021" t="s">
        <v>474</v>
      </c>
      <c r="F1021" s="20">
        <v>2050</v>
      </c>
      <c r="G1021" s="20">
        <v>49</v>
      </c>
      <c r="H1021" s="11">
        <v>5139.3692258579104</v>
      </c>
      <c r="I1021" s="10">
        <v>4170021.3671091599</v>
      </c>
      <c r="J1021" s="33">
        <f t="shared" si="60"/>
        <v>1.2324563289757781E-3</v>
      </c>
      <c r="K1021" s="33">
        <f t="shared" si="61"/>
        <v>1.2316971665845555E-3</v>
      </c>
      <c r="L1021" s="33">
        <f t="shared" si="62"/>
        <v>0.99063532860298287</v>
      </c>
      <c r="M1021" s="33">
        <f t="shared" si="63"/>
        <v>0.98941516587562406</v>
      </c>
    </row>
    <row r="1022" spans="1:13" ht="27.6">
      <c r="A1022" t="s">
        <v>164</v>
      </c>
      <c r="B1022" t="s">
        <v>204</v>
      </c>
      <c r="C1022" s="14" t="s">
        <v>206</v>
      </c>
      <c r="D1022" t="s">
        <v>456</v>
      </c>
      <c r="E1022" t="s">
        <v>474</v>
      </c>
      <c r="F1022" s="20">
        <v>2050</v>
      </c>
      <c r="G1022" s="20">
        <v>50</v>
      </c>
      <c r="H1022" s="11">
        <v>5598.8288366643201</v>
      </c>
      <c r="I1022" s="10">
        <v>4159755.0135932998</v>
      </c>
      <c r="J1022" s="33">
        <f t="shared" si="60"/>
        <v>1.3459515808907968E-3</v>
      </c>
      <c r="K1022" s="33">
        <f t="shared" si="61"/>
        <v>1.3450461943094183E-3</v>
      </c>
      <c r="L1022" s="33">
        <f t="shared" si="62"/>
        <v>0.98941516587562406</v>
      </c>
      <c r="M1022" s="33">
        <f t="shared" si="63"/>
        <v>0.98808435677217099</v>
      </c>
    </row>
    <row r="1023" spans="1:13" ht="27.6">
      <c r="A1023" t="s">
        <v>164</v>
      </c>
      <c r="B1023" t="s">
        <v>204</v>
      </c>
      <c r="C1023" s="14" t="s">
        <v>206</v>
      </c>
      <c r="D1023" t="s">
        <v>456</v>
      </c>
      <c r="E1023" t="s">
        <v>474</v>
      </c>
      <c r="F1023" s="20">
        <v>2050</v>
      </c>
      <c r="G1023" s="20">
        <v>51</v>
      </c>
      <c r="H1023" s="11">
        <v>6358.0710335700196</v>
      </c>
      <c r="I1023" s="10">
        <v>4185423.9168023402</v>
      </c>
      <c r="J1023" s="33">
        <f t="shared" si="60"/>
        <v>1.5190984616983744E-3</v>
      </c>
      <c r="K1023" s="33">
        <f t="shared" si="61"/>
        <v>1.5179452156688367E-3</v>
      </c>
      <c r="L1023" s="33">
        <f t="shared" si="62"/>
        <v>0.98808435677217099</v>
      </c>
      <c r="M1023" s="33">
        <f t="shared" si="63"/>
        <v>0.98658449885013144</v>
      </c>
    </row>
    <row r="1024" spans="1:13" ht="27.6">
      <c r="A1024" t="s">
        <v>164</v>
      </c>
      <c r="B1024" t="s">
        <v>204</v>
      </c>
      <c r="C1024" s="14" t="s">
        <v>206</v>
      </c>
      <c r="D1024" t="s">
        <v>456</v>
      </c>
      <c r="E1024" t="s">
        <v>474</v>
      </c>
      <c r="F1024" s="20">
        <v>2050</v>
      </c>
      <c r="G1024" s="20">
        <v>52</v>
      </c>
      <c r="H1024" s="11">
        <v>6976.9778096528498</v>
      </c>
      <c r="I1024" s="10">
        <v>4212426.0445829397</v>
      </c>
      <c r="J1024" s="33">
        <f t="shared" si="60"/>
        <v>1.6562849378982084E-3</v>
      </c>
      <c r="K1024" s="33">
        <f t="shared" si="61"/>
        <v>1.6549140549625418E-3</v>
      </c>
      <c r="L1024" s="33">
        <f t="shared" si="62"/>
        <v>0.98658449885013144</v>
      </c>
      <c r="M1024" s="33">
        <f t="shared" si="63"/>
        <v>0.9849517862965762</v>
      </c>
    </row>
    <row r="1025" spans="1:13" ht="27.6">
      <c r="A1025" t="s">
        <v>164</v>
      </c>
      <c r="B1025" t="s">
        <v>204</v>
      </c>
      <c r="C1025" s="14" t="s">
        <v>206</v>
      </c>
      <c r="D1025" t="s">
        <v>456</v>
      </c>
      <c r="E1025" t="s">
        <v>474</v>
      </c>
      <c r="F1025" s="20">
        <v>2050</v>
      </c>
      <c r="G1025" s="20">
        <v>53</v>
      </c>
      <c r="H1025" s="11">
        <v>7564.3458152024996</v>
      </c>
      <c r="I1025" s="10">
        <v>4193631.2714056699</v>
      </c>
      <c r="J1025" s="33">
        <f t="shared" si="60"/>
        <v>1.8037698895418135E-3</v>
      </c>
      <c r="K1025" s="33">
        <f t="shared" si="61"/>
        <v>1.8021440743136719E-3</v>
      </c>
      <c r="L1025" s="33">
        <f t="shared" si="62"/>
        <v>0.9849517862965762</v>
      </c>
      <c r="M1025" s="33">
        <f t="shared" si="63"/>
        <v>0.98317676127141718</v>
      </c>
    </row>
    <row r="1026" spans="1:13" ht="27.6">
      <c r="A1026" t="s">
        <v>164</v>
      </c>
      <c r="B1026" t="s">
        <v>204</v>
      </c>
      <c r="C1026" s="14" t="s">
        <v>206</v>
      </c>
      <c r="D1026" t="s">
        <v>456</v>
      </c>
      <c r="E1026" t="s">
        <v>474</v>
      </c>
      <c r="F1026" s="20">
        <v>2050</v>
      </c>
      <c r="G1026" s="20">
        <v>54</v>
      </c>
      <c r="H1026" s="11">
        <v>8130.0014483198001</v>
      </c>
      <c r="I1026" s="10">
        <v>4117435.1509606699</v>
      </c>
      <c r="J1026" s="33">
        <f t="shared" ref="J1026:J1089" si="64">IF(I1026&gt;0,H1026/I1026,0)</f>
        <v>1.9745305390961479E-3</v>
      </c>
      <c r="K1026" s="33">
        <f t="shared" ref="K1026:K1089" si="65">1-EXP(-J1026)</f>
        <v>1.9725824360784516E-3</v>
      </c>
      <c r="L1026" s="33">
        <f t="shared" ref="L1026:L1089" si="66">IF(G1026=30,1,M1025)</f>
        <v>0.98317676127141718</v>
      </c>
      <c r="M1026" s="33">
        <f t="shared" ref="M1026:M1089" si="67">L1026*(1-K1026)</f>
        <v>0.98123736406057271</v>
      </c>
    </row>
    <row r="1027" spans="1:13" ht="27.6">
      <c r="A1027" t="s">
        <v>164</v>
      </c>
      <c r="B1027" t="s">
        <v>204</v>
      </c>
      <c r="C1027" s="14" t="s">
        <v>206</v>
      </c>
      <c r="D1027" t="s">
        <v>456</v>
      </c>
      <c r="E1027" t="s">
        <v>474</v>
      </c>
      <c r="F1027" s="20">
        <v>2050</v>
      </c>
      <c r="G1027" s="20">
        <v>55</v>
      </c>
      <c r="H1027" s="11">
        <v>8734.1877914412107</v>
      </c>
      <c r="I1027" s="10">
        <v>4038179.8215218</v>
      </c>
      <c r="J1027" s="33">
        <f t="shared" si="64"/>
        <v>2.1629021434091825E-3</v>
      </c>
      <c r="K1027" s="33">
        <f t="shared" si="65"/>
        <v>2.1605647560519747E-3</v>
      </c>
      <c r="L1027" s="33">
        <f t="shared" si="66"/>
        <v>0.98123736406057271</v>
      </c>
      <c r="M1027" s="33">
        <f t="shared" si="67"/>
        <v>0.97911733719446215</v>
      </c>
    </row>
    <row r="1028" spans="1:13" ht="27.6">
      <c r="A1028" t="s">
        <v>164</v>
      </c>
      <c r="B1028" t="s">
        <v>204</v>
      </c>
      <c r="C1028" s="14" t="s">
        <v>206</v>
      </c>
      <c r="D1028" t="s">
        <v>456</v>
      </c>
      <c r="E1028" t="s">
        <v>474</v>
      </c>
      <c r="F1028" s="20">
        <v>2050</v>
      </c>
      <c r="G1028" s="20">
        <v>56</v>
      </c>
      <c r="H1028" s="11">
        <v>9248.9514087570606</v>
      </c>
      <c r="I1028" s="10">
        <v>3966412.5723403799</v>
      </c>
      <c r="J1028" s="33">
        <f t="shared" si="64"/>
        <v>2.3318177925448942E-3</v>
      </c>
      <c r="K1028" s="33">
        <f t="shared" si="65"/>
        <v>2.3291012173657366E-3</v>
      </c>
      <c r="L1028" s="33">
        <f t="shared" si="66"/>
        <v>0.97911733719446215</v>
      </c>
      <c r="M1028" s="33">
        <f t="shared" si="67"/>
        <v>0.97683687381245865</v>
      </c>
    </row>
    <row r="1029" spans="1:13" ht="27.6">
      <c r="A1029" t="s">
        <v>164</v>
      </c>
      <c r="B1029" t="s">
        <v>204</v>
      </c>
      <c r="C1029" s="14" t="s">
        <v>206</v>
      </c>
      <c r="D1029" t="s">
        <v>456</v>
      </c>
      <c r="E1029" t="s">
        <v>474</v>
      </c>
      <c r="F1029" s="20">
        <v>2050</v>
      </c>
      <c r="G1029" s="20">
        <v>57</v>
      </c>
      <c r="H1029" s="11">
        <v>9997.6424588638292</v>
      </c>
      <c r="I1029" s="10">
        <v>3895525.1016690698</v>
      </c>
      <c r="J1029" s="33">
        <f t="shared" si="64"/>
        <v>2.5664428281004419E-3</v>
      </c>
      <c r="K1029" s="33">
        <f t="shared" si="65"/>
        <v>2.5631523292665159E-3</v>
      </c>
      <c r="L1029" s="33">
        <f t="shared" si="66"/>
        <v>0.97683687381245865</v>
      </c>
      <c r="M1029" s="33">
        <f t="shared" si="67"/>
        <v>0.97433309210403285</v>
      </c>
    </row>
    <row r="1030" spans="1:13" ht="27.6">
      <c r="A1030" t="s">
        <v>164</v>
      </c>
      <c r="B1030" t="s">
        <v>204</v>
      </c>
      <c r="C1030" s="14" t="s">
        <v>206</v>
      </c>
      <c r="D1030" t="s">
        <v>456</v>
      </c>
      <c r="E1030" t="s">
        <v>474</v>
      </c>
      <c r="F1030" s="20">
        <v>2050</v>
      </c>
      <c r="G1030" s="20">
        <v>58</v>
      </c>
      <c r="H1030" s="11">
        <v>10882.1450698559</v>
      </c>
      <c r="I1030" s="10">
        <v>3855584.0243949899</v>
      </c>
      <c r="J1030" s="33">
        <f t="shared" si="64"/>
        <v>2.822437535014816E-3</v>
      </c>
      <c r="K1030" s="33">
        <f t="shared" si="65"/>
        <v>2.81845820288118E-3</v>
      </c>
      <c r="L1030" s="33">
        <f t="shared" si="66"/>
        <v>0.97433309210403285</v>
      </c>
      <c r="M1030" s="33">
        <f t="shared" si="67"/>
        <v>0.97158697500825364</v>
      </c>
    </row>
    <row r="1031" spans="1:13" ht="27.6">
      <c r="A1031" t="s">
        <v>164</v>
      </c>
      <c r="B1031" t="s">
        <v>204</v>
      </c>
      <c r="C1031" s="14" t="s">
        <v>206</v>
      </c>
      <c r="D1031" t="s">
        <v>456</v>
      </c>
      <c r="E1031" t="s">
        <v>474</v>
      </c>
      <c r="F1031" s="20">
        <v>2050</v>
      </c>
      <c r="G1031" s="20">
        <v>59</v>
      </c>
      <c r="H1031" s="11">
        <v>11340.6280453776</v>
      </c>
      <c r="I1031" s="10">
        <v>3808187.3775504301</v>
      </c>
      <c r="J1031" s="33">
        <f t="shared" si="64"/>
        <v>2.9779595700126288E-3</v>
      </c>
      <c r="K1031" s="33">
        <f t="shared" si="65"/>
        <v>2.9735298466823101E-3</v>
      </c>
      <c r="L1031" s="33">
        <f t="shared" si="66"/>
        <v>0.97158697500825364</v>
      </c>
      <c r="M1031" s="33">
        <f t="shared" si="67"/>
        <v>0.96869793213941879</v>
      </c>
    </row>
    <row r="1032" spans="1:13" ht="27.6">
      <c r="A1032" t="s">
        <v>164</v>
      </c>
      <c r="B1032" t="s">
        <v>204</v>
      </c>
      <c r="C1032" s="14" t="s">
        <v>206</v>
      </c>
      <c r="D1032" t="s">
        <v>456</v>
      </c>
      <c r="E1032" t="s">
        <v>474</v>
      </c>
      <c r="F1032" s="20">
        <v>2050</v>
      </c>
      <c r="G1032" s="20">
        <v>60</v>
      </c>
      <c r="H1032" s="11">
        <v>11980.7480331238</v>
      </c>
      <c r="I1032" s="10">
        <v>3762377.16550268</v>
      </c>
      <c r="J1032" s="33">
        <f t="shared" si="64"/>
        <v>3.1843559287398258E-3</v>
      </c>
      <c r="K1032" s="33">
        <f t="shared" si="65"/>
        <v>3.1792912447444754E-3</v>
      </c>
      <c r="L1032" s="33">
        <f t="shared" si="66"/>
        <v>0.96869793213941879</v>
      </c>
      <c r="M1032" s="33">
        <f t="shared" si="67"/>
        <v>0.96561815928496586</v>
      </c>
    </row>
    <row r="1033" spans="1:13" ht="27.6">
      <c r="A1033" t="s">
        <v>164</v>
      </c>
      <c r="B1033" t="s">
        <v>204</v>
      </c>
      <c r="C1033" s="14" t="s">
        <v>206</v>
      </c>
      <c r="D1033" t="s">
        <v>456</v>
      </c>
      <c r="E1033" t="s">
        <v>474</v>
      </c>
      <c r="F1033" s="20">
        <v>2050</v>
      </c>
      <c r="G1033" s="20">
        <v>61</v>
      </c>
      <c r="H1033" s="11">
        <v>12657.4988390995</v>
      </c>
      <c r="I1033" s="10">
        <v>3735088.6218813201</v>
      </c>
      <c r="J1033" s="33">
        <f t="shared" si="64"/>
        <v>3.3888081704267748E-3</v>
      </c>
      <c r="K1033" s="33">
        <f t="shared" si="65"/>
        <v>3.3830726407180212E-3</v>
      </c>
      <c r="L1033" s="33">
        <f t="shared" si="66"/>
        <v>0.96561815928496586</v>
      </c>
      <c r="M1033" s="33">
        <f t="shared" si="67"/>
        <v>0.96235140290890842</v>
      </c>
    </row>
    <row r="1034" spans="1:13" ht="27.6">
      <c r="A1034" t="s">
        <v>164</v>
      </c>
      <c r="B1034" t="s">
        <v>204</v>
      </c>
      <c r="C1034" s="14" t="s">
        <v>206</v>
      </c>
      <c r="D1034" t="s">
        <v>456</v>
      </c>
      <c r="E1034" t="s">
        <v>474</v>
      </c>
      <c r="F1034" s="20">
        <v>2050</v>
      </c>
      <c r="G1034" s="20">
        <v>62</v>
      </c>
      <c r="H1034" s="11">
        <v>13544.008351038299</v>
      </c>
      <c r="I1034" s="10">
        <v>3662634.57618827</v>
      </c>
      <c r="J1034" s="33">
        <f t="shared" si="64"/>
        <v>3.6978868815063844E-3</v>
      </c>
      <c r="K1034" s="33">
        <f t="shared" si="65"/>
        <v>3.6910581177374002E-3</v>
      </c>
      <c r="L1034" s="33">
        <f t="shared" si="66"/>
        <v>0.96235140290890842</v>
      </c>
      <c r="M1034" s="33">
        <f t="shared" si="67"/>
        <v>0.95879930795108548</v>
      </c>
    </row>
    <row r="1035" spans="1:13" ht="27.6">
      <c r="A1035" t="s">
        <v>164</v>
      </c>
      <c r="B1035" t="s">
        <v>204</v>
      </c>
      <c r="C1035" s="14" t="s">
        <v>206</v>
      </c>
      <c r="D1035" t="s">
        <v>456</v>
      </c>
      <c r="E1035" t="s">
        <v>474</v>
      </c>
      <c r="F1035" s="20">
        <v>2050</v>
      </c>
      <c r="G1035" s="20">
        <v>63</v>
      </c>
      <c r="H1035" s="11">
        <v>14431.3620401757</v>
      </c>
      <c r="I1035" s="10">
        <v>3580424.5641665999</v>
      </c>
      <c r="J1035" s="33">
        <f t="shared" si="64"/>
        <v>4.0306287094013463E-3</v>
      </c>
      <c r="K1035" s="33">
        <f t="shared" si="65"/>
        <v>4.0225166280939417E-3</v>
      </c>
      <c r="L1035" s="33">
        <f t="shared" si="66"/>
        <v>0.95879930795108548</v>
      </c>
      <c r="M1035" s="33">
        <f t="shared" si="67"/>
        <v>0.95494252179184724</v>
      </c>
    </row>
    <row r="1036" spans="1:13" ht="27.6">
      <c r="A1036" t="s">
        <v>164</v>
      </c>
      <c r="B1036" t="s">
        <v>204</v>
      </c>
      <c r="C1036" s="14" t="s">
        <v>206</v>
      </c>
      <c r="D1036" t="s">
        <v>456</v>
      </c>
      <c r="E1036" t="s">
        <v>474</v>
      </c>
      <c r="F1036" s="20">
        <v>2050</v>
      </c>
      <c r="G1036" s="20">
        <v>64</v>
      </c>
      <c r="H1036" s="11">
        <v>15826.3003448781</v>
      </c>
      <c r="I1036" s="10">
        <v>3550044.86976327</v>
      </c>
      <c r="J1036" s="33">
        <f t="shared" si="64"/>
        <v>4.4580564261807358E-3</v>
      </c>
      <c r="K1036" s="33">
        <f t="shared" si="65"/>
        <v>4.4481340429555205E-3</v>
      </c>
      <c r="L1036" s="33">
        <f t="shared" si="66"/>
        <v>0.95494252179184724</v>
      </c>
      <c r="M1036" s="33">
        <f t="shared" si="67"/>
        <v>0.95069480945159912</v>
      </c>
    </row>
    <row r="1037" spans="1:13" ht="27.6">
      <c r="A1037" t="s">
        <v>164</v>
      </c>
      <c r="B1037" t="s">
        <v>204</v>
      </c>
      <c r="C1037" s="14" t="s">
        <v>206</v>
      </c>
      <c r="D1037" t="s">
        <v>456</v>
      </c>
      <c r="E1037" t="s">
        <v>474</v>
      </c>
      <c r="F1037" s="20">
        <v>2050</v>
      </c>
      <c r="G1037" s="20">
        <v>65</v>
      </c>
      <c r="H1037" s="11">
        <v>17462.4985670067</v>
      </c>
      <c r="I1037" s="10">
        <v>3564955.0231043398</v>
      </c>
      <c r="J1037" s="33">
        <f t="shared" si="64"/>
        <v>4.89837836770251E-3</v>
      </c>
      <c r="K1037" s="33">
        <f t="shared" si="65"/>
        <v>4.886400877126551E-3</v>
      </c>
      <c r="L1037" s="33">
        <f t="shared" si="66"/>
        <v>0.95069480945159912</v>
      </c>
      <c r="M1037" s="33">
        <f t="shared" si="67"/>
        <v>0.94604933350081521</v>
      </c>
    </row>
    <row r="1038" spans="1:13" ht="27.6">
      <c r="A1038" t="s">
        <v>164</v>
      </c>
      <c r="B1038" t="s">
        <v>204</v>
      </c>
      <c r="C1038" s="14" t="s">
        <v>206</v>
      </c>
      <c r="D1038" t="s">
        <v>456</v>
      </c>
      <c r="E1038" t="s">
        <v>474</v>
      </c>
      <c r="F1038" s="20">
        <v>2050</v>
      </c>
      <c r="G1038" s="20">
        <v>66</v>
      </c>
      <c r="H1038" s="11">
        <v>18290.369925077401</v>
      </c>
      <c r="I1038" s="10">
        <v>3538624.1765948702</v>
      </c>
      <c r="J1038" s="33">
        <f t="shared" si="64"/>
        <v>5.1687800151407337E-3</v>
      </c>
      <c r="K1038" s="33">
        <f t="shared" si="65"/>
        <v>5.1554448571106137E-3</v>
      </c>
      <c r="L1038" s="33">
        <f t="shared" si="66"/>
        <v>0.94604933350081521</v>
      </c>
      <c r="M1038" s="33">
        <f t="shared" si="67"/>
        <v>0.94117202832984548</v>
      </c>
    </row>
    <row r="1039" spans="1:13" ht="27.6">
      <c r="A1039" t="s">
        <v>164</v>
      </c>
      <c r="B1039" t="s">
        <v>204</v>
      </c>
      <c r="C1039" s="14" t="s">
        <v>206</v>
      </c>
      <c r="D1039" t="s">
        <v>456</v>
      </c>
      <c r="E1039" t="s">
        <v>474</v>
      </c>
      <c r="F1039" s="20">
        <v>2050</v>
      </c>
      <c r="G1039" s="20">
        <v>67</v>
      </c>
      <c r="H1039" s="11">
        <v>19511.414325522601</v>
      </c>
      <c r="I1039" s="10">
        <v>3459167.4813342602</v>
      </c>
      <c r="J1039" s="33">
        <f t="shared" si="64"/>
        <v>5.6404942607741889E-3</v>
      </c>
      <c r="K1039" s="33">
        <f t="shared" si="65"/>
        <v>5.6246165397794146E-3</v>
      </c>
      <c r="L1039" s="33">
        <f t="shared" si="66"/>
        <v>0.94117202832984548</v>
      </c>
      <c r="M1039" s="33">
        <f t="shared" si="67"/>
        <v>0.93587829657252364</v>
      </c>
    </row>
    <row r="1040" spans="1:13" ht="27.6">
      <c r="A1040" t="s">
        <v>164</v>
      </c>
      <c r="B1040" t="s">
        <v>204</v>
      </c>
      <c r="C1040" s="14" t="s">
        <v>206</v>
      </c>
      <c r="D1040" t="s">
        <v>456</v>
      </c>
      <c r="E1040" t="s">
        <v>474</v>
      </c>
      <c r="F1040" s="20">
        <v>2050</v>
      </c>
      <c r="G1040" s="20">
        <v>68</v>
      </c>
      <c r="H1040" s="11">
        <v>20541.689652163699</v>
      </c>
      <c r="I1040" s="10">
        <v>3356189.4293387202</v>
      </c>
      <c r="J1040" s="33">
        <f t="shared" si="64"/>
        <v>6.1205394047770091E-3</v>
      </c>
      <c r="K1040" s="33">
        <f t="shared" si="65"/>
        <v>6.1018470586642337E-3</v>
      </c>
      <c r="L1040" s="33">
        <f t="shared" si="66"/>
        <v>0.93587829657252364</v>
      </c>
      <c r="M1040" s="33">
        <f t="shared" si="67"/>
        <v>0.93016771034131485</v>
      </c>
    </row>
    <row r="1041" spans="1:13" ht="27.6">
      <c r="A1041" t="s">
        <v>164</v>
      </c>
      <c r="B1041" t="s">
        <v>204</v>
      </c>
      <c r="C1041" s="14" t="s">
        <v>206</v>
      </c>
      <c r="D1041" t="s">
        <v>456</v>
      </c>
      <c r="E1041" t="s">
        <v>474</v>
      </c>
      <c r="F1041" s="20">
        <v>2050</v>
      </c>
      <c r="G1041" s="20">
        <v>69</v>
      </c>
      <c r="H1041" s="11">
        <v>20945.934708586799</v>
      </c>
      <c r="I1041" s="10">
        <v>3245727.8554806602</v>
      </c>
      <c r="J1041" s="33">
        <f t="shared" si="64"/>
        <v>6.4533860019157134E-3</v>
      </c>
      <c r="K1041" s="33">
        <f t="shared" si="65"/>
        <v>6.4326076274546784E-3</v>
      </c>
      <c r="L1041" s="33">
        <f t="shared" si="66"/>
        <v>0.93016771034131485</v>
      </c>
      <c r="M1041" s="33">
        <f t="shared" si="67"/>
        <v>0.92418430643296123</v>
      </c>
    </row>
    <row r="1042" spans="1:13" ht="27.6">
      <c r="A1042" t="s">
        <v>164</v>
      </c>
      <c r="B1042" t="s">
        <v>228</v>
      </c>
      <c r="C1042" s="14" t="s">
        <v>230</v>
      </c>
      <c r="D1042" t="s">
        <v>456</v>
      </c>
      <c r="E1042" t="s">
        <v>474</v>
      </c>
      <c r="F1042" s="20">
        <v>2025</v>
      </c>
      <c r="G1042" s="20">
        <v>30</v>
      </c>
      <c r="H1042" s="11">
        <v>917.59068509722897</v>
      </c>
      <c r="I1042" s="10">
        <v>4325986.8886659499</v>
      </c>
      <c r="J1042" s="33">
        <f t="shared" si="64"/>
        <v>2.1211129592216496E-4</v>
      </c>
      <c r="K1042" s="33">
        <f t="shared" si="65"/>
        <v>2.1208880191170287E-4</v>
      </c>
      <c r="L1042" s="33">
        <f t="shared" si="66"/>
        <v>1</v>
      </c>
      <c r="M1042" s="33">
        <f t="shared" si="67"/>
        <v>0.9997879111980883</v>
      </c>
    </row>
    <row r="1043" spans="1:13" ht="27.6">
      <c r="A1043" t="s">
        <v>164</v>
      </c>
      <c r="B1043" t="s">
        <v>228</v>
      </c>
      <c r="C1043" s="14" t="s">
        <v>230</v>
      </c>
      <c r="D1043" t="s">
        <v>456</v>
      </c>
      <c r="E1043" t="s">
        <v>474</v>
      </c>
      <c r="F1043" s="20">
        <v>2025</v>
      </c>
      <c r="G1043" s="20">
        <v>31</v>
      </c>
      <c r="H1043" s="11">
        <v>1309.3739666510401</v>
      </c>
      <c r="I1043" s="10">
        <v>4272907.5190614397</v>
      </c>
      <c r="J1043" s="33">
        <f t="shared" si="64"/>
        <v>3.0643629912651353E-4</v>
      </c>
      <c r="K1043" s="33">
        <f t="shared" si="65"/>
        <v>3.0638935231930287E-4</v>
      </c>
      <c r="L1043" s="33">
        <f t="shared" si="66"/>
        <v>0.9997879111980883</v>
      </c>
      <c r="M1043" s="33">
        <f t="shared" si="67"/>
        <v>0.99948158682751964</v>
      </c>
    </row>
    <row r="1044" spans="1:13" ht="27.6">
      <c r="A1044" t="s">
        <v>164</v>
      </c>
      <c r="B1044" t="s">
        <v>228</v>
      </c>
      <c r="C1044" s="14" t="s">
        <v>230</v>
      </c>
      <c r="D1044" t="s">
        <v>456</v>
      </c>
      <c r="E1044" t="s">
        <v>474</v>
      </c>
      <c r="F1044" s="20">
        <v>2025</v>
      </c>
      <c r="G1044" s="20">
        <v>32</v>
      </c>
      <c r="H1044" s="11">
        <v>1349.2527883872001</v>
      </c>
      <c r="I1044" s="10">
        <v>4222809.0648328802</v>
      </c>
      <c r="J1044" s="33">
        <f t="shared" si="64"/>
        <v>3.195154617867141E-4</v>
      </c>
      <c r="K1044" s="33">
        <f t="shared" si="65"/>
        <v>3.1946442215768922E-4</v>
      </c>
      <c r="L1044" s="33">
        <f t="shared" si="66"/>
        <v>0.99948158682751964</v>
      </c>
      <c r="M1044" s="33">
        <f t="shared" si="67"/>
        <v>0.99916228801992657</v>
      </c>
    </row>
    <row r="1045" spans="1:13" ht="27.6">
      <c r="A1045" t="s">
        <v>164</v>
      </c>
      <c r="B1045" t="s">
        <v>228</v>
      </c>
      <c r="C1045" s="14" t="s">
        <v>230</v>
      </c>
      <c r="D1045" t="s">
        <v>456</v>
      </c>
      <c r="E1045" t="s">
        <v>474</v>
      </c>
      <c r="F1045" s="20">
        <v>2025</v>
      </c>
      <c r="G1045" s="20">
        <v>33</v>
      </c>
      <c r="H1045" s="11">
        <v>1418.6640087734299</v>
      </c>
      <c r="I1045" s="10">
        <v>4208311.4907758702</v>
      </c>
      <c r="J1045" s="33">
        <f t="shared" si="64"/>
        <v>3.371100290182836E-4</v>
      </c>
      <c r="K1045" s="33">
        <f t="shared" si="65"/>
        <v>3.370532138169402E-4</v>
      </c>
      <c r="L1045" s="33">
        <f t="shared" si="66"/>
        <v>0.99916228801992657</v>
      </c>
      <c r="M1045" s="33">
        <f t="shared" si="67"/>
        <v>0.99882551715962475</v>
      </c>
    </row>
    <row r="1046" spans="1:13" ht="27.6">
      <c r="A1046" t="s">
        <v>164</v>
      </c>
      <c r="B1046" t="s">
        <v>228</v>
      </c>
      <c r="C1046" s="14" t="s">
        <v>230</v>
      </c>
      <c r="D1046" t="s">
        <v>456</v>
      </c>
      <c r="E1046" t="s">
        <v>474</v>
      </c>
      <c r="F1046" s="20">
        <v>2025</v>
      </c>
      <c r="G1046" s="20">
        <v>34</v>
      </c>
      <c r="H1046" s="11">
        <v>1510.4273872342101</v>
      </c>
      <c r="I1046" s="10">
        <v>4188390.2319187401</v>
      </c>
      <c r="J1046" s="33">
        <f t="shared" si="64"/>
        <v>3.6062241185732814E-4</v>
      </c>
      <c r="K1046" s="33">
        <f t="shared" si="65"/>
        <v>3.6055739541107634E-4</v>
      </c>
      <c r="L1046" s="33">
        <f t="shared" si="66"/>
        <v>0.99882551715962475</v>
      </c>
      <c r="M1046" s="33">
        <f t="shared" si="67"/>
        <v>0.99846538323268752</v>
      </c>
    </row>
    <row r="1047" spans="1:13" ht="27.6">
      <c r="A1047" t="s">
        <v>164</v>
      </c>
      <c r="B1047" t="s">
        <v>228</v>
      </c>
      <c r="C1047" s="14" t="s">
        <v>230</v>
      </c>
      <c r="D1047" t="s">
        <v>456</v>
      </c>
      <c r="E1047" t="s">
        <v>474</v>
      </c>
      <c r="F1047" s="20">
        <v>2025</v>
      </c>
      <c r="G1047" s="20">
        <v>35</v>
      </c>
      <c r="H1047" s="11">
        <v>1630.5167595960099</v>
      </c>
      <c r="I1047" s="10">
        <v>4172291.59254628</v>
      </c>
      <c r="J1047" s="33">
        <f t="shared" si="64"/>
        <v>3.9079645404192201E-4</v>
      </c>
      <c r="K1047" s="33">
        <f t="shared" si="65"/>
        <v>3.907201030538543E-4</v>
      </c>
      <c r="L1047" s="33">
        <f t="shared" si="66"/>
        <v>0.99846538323268752</v>
      </c>
      <c r="M1047" s="33">
        <f t="shared" si="67"/>
        <v>0.99807526273525515</v>
      </c>
    </row>
    <row r="1048" spans="1:13" ht="27.6">
      <c r="A1048" t="s">
        <v>164</v>
      </c>
      <c r="B1048" t="s">
        <v>228</v>
      </c>
      <c r="C1048" s="14" t="s">
        <v>230</v>
      </c>
      <c r="D1048" t="s">
        <v>456</v>
      </c>
      <c r="E1048" t="s">
        <v>474</v>
      </c>
      <c r="F1048" s="20">
        <v>2025</v>
      </c>
      <c r="G1048" s="20">
        <v>36</v>
      </c>
      <c r="H1048" s="11">
        <v>2228.9610373677001</v>
      </c>
      <c r="I1048" s="10">
        <v>4179862.94602308</v>
      </c>
      <c r="J1048" s="33">
        <f t="shared" si="64"/>
        <v>5.3326175191663631E-4</v>
      </c>
      <c r="K1048" s="33">
        <f t="shared" si="65"/>
        <v>5.3311959313906421E-4</v>
      </c>
      <c r="L1048" s="33">
        <f t="shared" si="66"/>
        <v>0.99807526273525515</v>
      </c>
      <c r="M1048" s="33">
        <f t="shared" si="67"/>
        <v>0.99754316925726361</v>
      </c>
    </row>
    <row r="1049" spans="1:13" ht="27.6">
      <c r="A1049" t="s">
        <v>164</v>
      </c>
      <c r="B1049" t="s">
        <v>228</v>
      </c>
      <c r="C1049" s="14" t="s">
        <v>230</v>
      </c>
      <c r="D1049" t="s">
        <v>456</v>
      </c>
      <c r="E1049" t="s">
        <v>474</v>
      </c>
      <c r="F1049" s="20">
        <v>2025</v>
      </c>
      <c r="G1049" s="20">
        <v>37</v>
      </c>
      <c r="H1049" s="11">
        <v>2511.9493470992002</v>
      </c>
      <c r="I1049" s="10">
        <v>4141888.9709310699</v>
      </c>
      <c r="J1049" s="33">
        <f t="shared" si="64"/>
        <v>6.0647433205688521E-4</v>
      </c>
      <c r="K1049" s="33">
        <f t="shared" si="65"/>
        <v>6.0629046367155492E-4</v>
      </c>
      <c r="L1049" s="33">
        <f t="shared" si="66"/>
        <v>0.99754316925726361</v>
      </c>
      <c r="M1049" s="33">
        <f t="shared" si="67"/>
        <v>0.99693836834664218</v>
      </c>
    </row>
    <row r="1050" spans="1:13" ht="27.6">
      <c r="A1050" t="s">
        <v>164</v>
      </c>
      <c r="B1050" t="s">
        <v>228</v>
      </c>
      <c r="C1050" s="14" t="s">
        <v>230</v>
      </c>
      <c r="D1050" t="s">
        <v>456</v>
      </c>
      <c r="E1050" t="s">
        <v>474</v>
      </c>
      <c r="F1050" s="20">
        <v>2025</v>
      </c>
      <c r="G1050" s="20">
        <v>38</v>
      </c>
      <c r="H1050" s="11">
        <v>2814.52221270267</v>
      </c>
      <c r="I1050" s="10">
        <v>4095336.7609212901</v>
      </c>
      <c r="J1050" s="33">
        <f t="shared" si="64"/>
        <v>6.8725049416192897E-4</v>
      </c>
      <c r="K1050" s="33">
        <f t="shared" si="65"/>
        <v>6.8701439163132427E-4</v>
      </c>
      <c r="L1050" s="33">
        <f t="shared" si="66"/>
        <v>0.99693836834664218</v>
      </c>
      <c r="M1050" s="33">
        <f t="shared" si="67"/>
        <v>0.99625345734001858</v>
      </c>
    </row>
    <row r="1051" spans="1:13" ht="27.6">
      <c r="A1051" t="s">
        <v>164</v>
      </c>
      <c r="B1051" t="s">
        <v>228</v>
      </c>
      <c r="C1051" s="14" t="s">
        <v>230</v>
      </c>
      <c r="D1051" t="s">
        <v>456</v>
      </c>
      <c r="E1051" t="s">
        <v>474</v>
      </c>
      <c r="F1051" s="20">
        <v>2025</v>
      </c>
      <c r="G1051" s="20">
        <v>39</v>
      </c>
      <c r="H1051" s="11">
        <v>3073.1210481752801</v>
      </c>
      <c r="I1051" s="10">
        <v>4111651.3578595598</v>
      </c>
      <c r="J1051" s="33">
        <f t="shared" si="64"/>
        <v>7.474177114508763E-4</v>
      </c>
      <c r="K1051" s="33">
        <f t="shared" si="65"/>
        <v>7.4713846440888076E-4</v>
      </c>
      <c r="L1051" s="33">
        <f t="shared" si="66"/>
        <v>0.99625345734001858</v>
      </c>
      <c r="M1051" s="33">
        <f t="shared" si="67"/>
        <v>0.99550911806173947</v>
      </c>
    </row>
    <row r="1052" spans="1:13" ht="27.6">
      <c r="A1052" t="s">
        <v>164</v>
      </c>
      <c r="B1052" t="s">
        <v>228</v>
      </c>
      <c r="C1052" s="14" t="s">
        <v>230</v>
      </c>
      <c r="D1052" t="s">
        <v>456</v>
      </c>
      <c r="E1052" t="s">
        <v>474</v>
      </c>
      <c r="F1052" s="20">
        <v>2025</v>
      </c>
      <c r="G1052" s="20">
        <v>40</v>
      </c>
      <c r="H1052" s="11">
        <v>3464.7508648860999</v>
      </c>
      <c r="I1052" s="10">
        <v>4186115.0552511001</v>
      </c>
      <c r="J1052" s="33">
        <f t="shared" si="64"/>
        <v>8.2767693175080927E-4</v>
      </c>
      <c r="K1052" s="33">
        <f t="shared" si="65"/>
        <v>8.2733450167948863E-4</v>
      </c>
      <c r="L1052" s="33">
        <f t="shared" si="66"/>
        <v>0.99550911806173947</v>
      </c>
      <c r="M1052" s="33">
        <f t="shared" si="67"/>
        <v>0.9946854990216305</v>
      </c>
    </row>
    <row r="1053" spans="1:13" ht="27.6">
      <c r="A1053" t="s">
        <v>164</v>
      </c>
      <c r="B1053" t="s">
        <v>228</v>
      </c>
      <c r="C1053" s="14" t="s">
        <v>230</v>
      </c>
      <c r="D1053" t="s">
        <v>456</v>
      </c>
      <c r="E1053" t="s">
        <v>474</v>
      </c>
      <c r="F1053" s="20">
        <v>2025</v>
      </c>
      <c r="G1053" s="20">
        <v>41</v>
      </c>
      <c r="H1053" s="11">
        <v>4700.2060525259103</v>
      </c>
      <c r="I1053" s="10">
        <v>4219085.5376769099</v>
      </c>
      <c r="J1053" s="33">
        <f t="shared" si="64"/>
        <v>1.1140343115949036E-3</v>
      </c>
      <c r="K1053" s="33">
        <f t="shared" si="65"/>
        <v>1.1134140057399433E-3</v>
      </c>
      <c r="L1053" s="33">
        <f t="shared" si="66"/>
        <v>0.9946854990216305</v>
      </c>
      <c r="M1053" s="33">
        <f t="shared" si="67"/>
        <v>0.99357800225571336</v>
      </c>
    </row>
    <row r="1054" spans="1:13" ht="27.6">
      <c r="A1054" t="s">
        <v>164</v>
      </c>
      <c r="B1054" t="s">
        <v>228</v>
      </c>
      <c r="C1054" s="14" t="s">
        <v>230</v>
      </c>
      <c r="D1054" t="s">
        <v>456</v>
      </c>
      <c r="E1054" t="s">
        <v>474</v>
      </c>
      <c r="F1054" s="20">
        <v>2025</v>
      </c>
      <c r="G1054" s="20">
        <v>42</v>
      </c>
      <c r="H1054" s="11">
        <v>5029.7449054029503</v>
      </c>
      <c r="I1054" s="10">
        <v>4191595.4753991398</v>
      </c>
      <c r="J1054" s="33">
        <f t="shared" si="64"/>
        <v>1.199959522554833E-3</v>
      </c>
      <c r="K1054" s="33">
        <f t="shared" si="65"/>
        <v>1.1992398590114917E-3</v>
      </c>
      <c r="L1054" s="33">
        <f t="shared" si="66"/>
        <v>0.99357800225571336</v>
      </c>
      <c r="M1054" s="33">
        <f t="shared" si="67"/>
        <v>0.99238646391237129</v>
      </c>
    </row>
    <row r="1055" spans="1:13" ht="27.6">
      <c r="A1055" t="s">
        <v>164</v>
      </c>
      <c r="B1055" t="s">
        <v>228</v>
      </c>
      <c r="C1055" s="14" t="s">
        <v>230</v>
      </c>
      <c r="D1055" t="s">
        <v>456</v>
      </c>
      <c r="E1055" t="s">
        <v>474</v>
      </c>
      <c r="F1055" s="20">
        <v>2025</v>
      </c>
      <c r="G1055" s="20">
        <v>43</v>
      </c>
      <c r="H1055" s="11">
        <v>5399.8278885501604</v>
      </c>
      <c r="I1055" s="10">
        <v>4139440.4420393198</v>
      </c>
      <c r="J1055" s="33">
        <f t="shared" si="64"/>
        <v>1.3044825657377748E-3</v>
      </c>
      <c r="K1055" s="33">
        <f t="shared" si="65"/>
        <v>1.3036320982025007E-3</v>
      </c>
      <c r="L1055" s="33">
        <f t="shared" si="66"/>
        <v>0.99238646391237129</v>
      </c>
      <c r="M1055" s="33">
        <f t="shared" si="67"/>
        <v>0.99109275706419342</v>
      </c>
    </row>
    <row r="1056" spans="1:13" ht="27.6">
      <c r="A1056" t="s">
        <v>164</v>
      </c>
      <c r="B1056" t="s">
        <v>228</v>
      </c>
      <c r="C1056" s="14" t="s">
        <v>230</v>
      </c>
      <c r="D1056" t="s">
        <v>456</v>
      </c>
      <c r="E1056" t="s">
        <v>474</v>
      </c>
      <c r="F1056" s="20">
        <v>2025</v>
      </c>
      <c r="G1056" s="20">
        <v>44</v>
      </c>
      <c r="H1056" s="11">
        <v>5379.9383155039104</v>
      </c>
      <c r="I1056" s="10">
        <v>4079738.5720242099</v>
      </c>
      <c r="J1056" s="33">
        <f t="shared" si="64"/>
        <v>1.3186968283692235E-3</v>
      </c>
      <c r="K1056" s="33">
        <f t="shared" si="65"/>
        <v>1.3178277297745122E-3</v>
      </c>
      <c r="L1056" s="33">
        <f t="shared" si="66"/>
        <v>0.99109275706419342</v>
      </c>
      <c r="M1056" s="33">
        <f t="shared" si="67"/>
        <v>0.98978666754615552</v>
      </c>
    </row>
    <row r="1057" spans="1:13" ht="27.6">
      <c r="A1057" t="s">
        <v>164</v>
      </c>
      <c r="B1057" t="s">
        <v>228</v>
      </c>
      <c r="C1057" s="14" t="s">
        <v>230</v>
      </c>
      <c r="D1057" t="s">
        <v>456</v>
      </c>
      <c r="E1057" t="s">
        <v>474</v>
      </c>
      <c r="F1057" s="20">
        <v>2025</v>
      </c>
      <c r="G1057" s="20">
        <v>45</v>
      </c>
      <c r="H1057" s="11">
        <v>5500.46169673854</v>
      </c>
      <c r="I1057" s="10">
        <v>4025863.72277551</v>
      </c>
      <c r="J1057" s="33">
        <f t="shared" si="64"/>
        <v>1.3662811449927602E-3</v>
      </c>
      <c r="K1057" s="33">
        <f t="shared" si="65"/>
        <v>1.3653482078423984E-3</v>
      </c>
      <c r="L1057" s="33">
        <f t="shared" si="66"/>
        <v>0.98978666754615552</v>
      </c>
      <c r="M1057" s="33">
        <f t="shared" si="67"/>
        <v>0.98843526409347504</v>
      </c>
    </row>
    <row r="1058" spans="1:13" ht="27.6">
      <c r="A1058" t="s">
        <v>164</v>
      </c>
      <c r="B1058" t="s">
        <v>228</v>
      </c>
      <c r="C1058" s="14" t="s">
        <v>230</v>
      </c>
      <c r="D1058" t="s">
        <v>456</v>
      </c>
      <c r="E1058" t="s">
        <v>474</v>
      </c>
      <c r="F1058" s="20">
        <v>2025</v>
      </c>
      <c r="G1058" s="20">
        <v>46</v>
      </c>
      <c r="H1058" s="11">
        <v>6543.5920183643402</v>
      </c>
      <c r="I1058" s="10">
        <v>3958714.5785337202</v>
      </c>
      <c r="J1058" s="33">
        <f t="shared" si="64"/>
        <v>1.6529587795612282E-3</v>
      </c>
      <c r="K1058" s="33">
        <f t="shared" si="65"/>
        <v>1.6515933956091633E-3</v>
      </c>
      <c r="L1058" s="33">
        <f t="shared" si="66"/>
        <v>0.98843526409347504</v>
      </c>
      <c r="M1058" s="33">
        <f t="shared" si="67"/>
        <v>0.98680277093931101</v>
      </c>
    </row>
    <row r="1059" spans="1:13" ht="27.6">
      <c r="A1059" t="s">
        <v>164</v>
      </c>
      <c r="B1059" t="s">
        <v>228</v>
      </c>
      <c r="C1059" s="14" t="s">
        <v>230</v>
      </c>
      <c r="D1059" t="s">
        <v>456</v>
      </c>
      <c r="E1059" t="s">
        <v>474</v>
      </c>
      <c r="F1059" s="20">
        <v>2025</v>
      </c>
      <c r="G1059" s="20">
        <v>47</v>
      </c>
      <c r="H1059" s="11">
        <v>6837.5836353926697</v>
      </c>
      <c r="I1059" s="10">
        <v>3867221.8343678401</v>
      </c>
      <c r="J1059" s="33">
        <f t="shared" si="64"/>
        <v>1.7680867372611903E-3</v>
      </c>
      <c r="K1059" s="33">
        <f t="shared" si="65"/>
        <v>1.7665245927106499E-3</v>
      </c>
      <c r="L1059" s="33">
        <f t="shared" si="66"/>
        <v>0.98680277093931101</v>
      </c>
      <c r="M1059" s="33">
        <f t="shared" si="67"/>
        <v>0.98505955957629165</v>
      </c>
    </row>
    <row r="1060" spans="1:13" ht="27.6">
      <c r="A1060" t="s">
        <v>164</v>
      </c>
      <c r="B1060" t="s">
        <v>228</v>
      </c>
      <c r="C1060" s="14" t="s">
        <v>230</v>
      </c>
      <c r="D1060" t="s">
        <v>456</v>
      </c>
      <c r="E1060" t="s">
        <v>474</v>
      </c>
      <c r="F1060" s="20">
        <v>2025</v>
      </c>
      <c r="G1060" s="20">
        <v>48</v>
      </c>
      <c r="H1060" s="11">
        <v>7178.1506008566903</v>
      </c>
      <c r="I1060" s="10">
        <v>3779945.0449384302</v>
      </c>
      <c r="J1060" s="33">
        <f t="shared" si="64"/>
        <v>1.8990092489489122E-3</v>
      </c>
      <c r="K1060" s="33">
        <f t="shared" si="65"/>
        <v>1.8972072717227118E-3</v>
      </c>
      <c r="L1060" s="33">
        <f t="shared" si="66"/>
        <v>0.98505955957629165</v>
      </c>
      <c r="M1060" s="33">
        <f t="shared" si="67"/>
        <v>0.98319069741678355</v>
      </c>
    </row>
    <row r="1061" spans="1:13" ht="27.6">
      <c r="A1061" t="s">
        <v>164</v>
      </c>
      <c r="B1061" t="s">
        <v>228</v>
      </c>
      <c r="C1061" s="14" t="s">
        <v>230</v>
      </c>
      <c r="D1061" t="s">
        <v>456</v>
      </c>
      <c r="E1061" t="s">
        <v>474</v>
      </c>
      <c r="F1061" s="20">
        <v>2025</v>
      </c>
      <c r="G1061" s="20">
        <v>49</v>
      </c>
      <c r="H1061" s="11">
        <v>7514.1917202918103</v>
      </c>
      <c r="I1061" s="10">
        <v>3708728.3520107502</v>
      </c>
      <c r="J1061" s="33">
        <f t="shared" si="64"/>
        <v>2.0260830686663431E-3</v>
      </c>
      <c r="K1061" s="33">
        <f t="shared" si="65"/>
        <v>2.0240319478467272E-3</v>
      </c>
      <c r="L1061" s="33">
        <f t="shared" si="66"/>
        <v>0.98319069741678355</v>
      </c>
      <c r="M1061" s="33">
        <f t="shared" si="67"/>
        <v>0.98120068803438631</v>
      </c>
    </row>
    <row r="1062" spans="1:13" ht="27.6">
      <c r="A1062" t="s">
        <v>164</v>
      </c>
      <c r="B1062" t="s">
        <v>228</v>
      </c>
      <c r="C1062" s="14" t="s">
        <v>230</v>
      </c>
      <c r="D1062" t="s">
        <v>456</v>
      </c>
      <c r="E1062" t="s">
        <v>474</v>
      </c>
      <c r="F1062" s="20">
        <v>2025</v>
      </c>
      <c r="G1062" s="20">
        <v>50</v>
      </c>
      <c r="H1062" s="11">
        <v>7883.7790183383804</v>
      </c>
      <c r="I1062" s="10">
        <v>3624871.1799817998</v>
      </c>
      <c r="J1062" s="33">
        <f t="shared" si="64"/>
        <v>2.1749128801807419E-3</v>
      </c>
      <c r="K1062" s="33">
        <f t="shared" si="65"/>
        <v>2.172549470876195E-3</v>
      </c>
      <c r="L1062" s="33">
        <f t="shared" si="66"/>
        <v>0.98120068803438631</v>
      </c>
      <c r="M1062" s="33">
        <f t="shared" si="67"/>
        <v>0.97906898099877382</v>
      </c>
    </row>
    <row r="1063" spans="1:13" ht="27.6">
      <c r="A1063" t="s">
        <v>164</v>
      </c>
      <c r="B1063" t="s">
        <v>228</v>
      </c>
      <c r="C1063" s="14" t="s">
        <v>230</v>
      </c>
      <c r="D1063" t="s">
        <v>456</v>
      </c>
      <c r="E1063" t="s">
        <v>474</v>
      </c>
      <c r="F1063" s="20">
        <v>2025</v>
      </c>
      <c r="G1063" s="20">
        <v>51</v>
      </c>
      <c r="H1063" s="11">
        <v>8895.4830052627804</v>
      </c>
      <c r="I1063" s="10">
        <v>3557342.5560414898</v>
      </c>
      <c r="J1063" s="33">
        <f t="shared" si="64"/>
        <v>2.5005978100578041E-3</v>
      </c>
      <c r="K1063" s="33">
        <f t="shared" si="65"/>
        <v>2.4974739197608509E-3</v>
      </c>
      <c r="L1063" s="33">
        <f t="shared" si="66"/>
        <v>0.97906898099877382</v>
      </c>
      <c r="M1063" s="33">
        <f t="shared" si="67"/>
        <v>0.97662378175308251</v>
      </c>
    </row>
    <row r="1064" spans="1:13" ht="27.6">
      <c r="A1064" t="s">
        <v>164</v>
      </c>
      <c r="B1064" t="s">
        <v>228</v>
      </c>
      <c r="C1064" s="14" t="s">
        <v>230</v>
      </c>
      <c r="D1064" t="s">
        <v>456</v>
      </c>
      <c r="E1064" t="s">
        <v>474</v>
      </c>
      <c r="F1064" s="20">
        <v>2025</v>
      </c>
      <c r="G1064" s="20">
        <v>52</v>
      </c>
      <c r="H1064" s="11">
        <v>9771.2194226039301</v>
      </c>
      <c r="I1064" s="10">
        <v>3491434.4181458498</v>
      </c>
      <c r="J1064" s="33">
        <f t="shared" si="64"/>
        <v>2.7986260809655999E-3</v>
      </c>
      <c r="K1064" s="33">
        <f t="shared" si="65"/>
        <v>2.794713577723984E-3</v>
      </c>
      <c r="L1064" s="33">
        <f t="shared" si="66"/>
        <v>0.97662378175308251</v>
      </c>
      <c r="M1064" s="33">
        <f t="shared" si="67"/>
        <v>0.97389439800988897</v>
      </c>
    </row>
    <row r="1065" spans="1:13" ht="27.6">
      <c r="A1065" t="s">
        <v>164</v>
      </c>
      <c r="B1065" t="s">
        <v>228</v>
      </c>
      <c r="C1065" s="14" t="s">
        <v>230</v>
      </c>
      <c r="D1065" t="s">
        <v>456</v>
      </c>
      <c r="E1065" t="s">
        <v>474</v>
      </c>
      <c r="F1065" s="20">
        <v>2025</v>
      </c>
      <c r="G1065" s="20">
        <v>53</v>
      </c>
      <c r="H1065" s="11">
        <v>10506.139569130601</v>
      </c>
      <c r="I1065" s="10">
        <v>3403336.7950920402</v>
      </c>
      <c r="J1065" s="33">
        <f t="shared" si="64"/>
        <v>3.0870114248703006E-3</v>
      </c>
      <c r="K1065" s="33">
        <f t="shared" si="65"/>
        <v>3.0822515043377186E-3</v>
      </c>
      <c r="L1065" s="33">
        <f t="shared" si="66"/>
        <v>0.97389439800988897</v>
      </c>
      <c r="M1065" s="33">
        <f t="shared" si="67"/>
        <v>0.97089261053655695</v>
      </c>
    </row>
    <row r="1066" spans="1:13" ht="27.6">
      <c r="A1066" t="s">
        <v>164</v>
      </c>
      <c r="B1066" t="s">
        <v>228</v>
      </c>
      <c r="C1066" s="14" t="s">
        <v>230</v>
      </c>
      <c r="D1066" t="s">
        <v>456</v>
      </c>
      <c r="E1066" t="s">
        <v>474</v>
      </c>
      <c r="F1066" s="20">
        <v>2025</v>
      </c>
      <c r="G1066" s="20">
        <v>54</v>
      </c>
      <c r="H1066" s="11">
        <v>11301.074625901399</v>
      </c>
      <c r="I1066" s="10">
        <v>3326094.6925646001</v>
      </c>
      <c r="J1066" s="33">
        <f t="shared" si="64"/>
        <v>3.3977008084480169E-3</v>
      </c>
      <c r="K1066" s="33">
        <f t="shared" si="65"/>
        <v>3.3919351548932219E-3</v>
      </c>
      <c r="L1066" s="33">
        <f t="shared" si="66"/>
        <v>0.97089261053655695</v>
      </c>
      <c r="M1066" s="33">
        <f t="shared" si="67"/>
        <v>0.96759940575925196</v>
      </c>
    </row>
    <row r="1067" spans="1:13" ht="27.6">
      <c r="A1067" t="s">
        <v>164</v>
      </c>
      <c r="B1067" t="s">
        <v>228</v>
      </c>
      <c r="C1067" s="14" t="s">
        <v>230</v>
      </c>
      <c r="D1067" t="s">
        <v>456</v>
      </c>
      <c r="E1067" t="s">
        <v>474</v>
      </c>
      <c r="F1067" s="20">
        <v>2025</v>
      </c>
      <c r="G1067" s="20">
        <v>55</v>
      </c>
      <c r="H1067" s="11">
        <v>12150.2995064633</v>
      </c>
      <c r="I1067" s="10">
        <v>3246660.0017613098</v>
      </c>
      <c r="J1067" s="33">
        <f t="shared" si="64"/>
        <v>3.7423997276806857E-3</v>
      </c>
      <c r="K1067" s="33">
        <f t="shared" si="65"/>
        <v>3.7354056773840627E-3</v>
      </c>
      <c r="L1067" s="33">
        <f t="shared" si="66"/>
        <v>0.96759940575925196</v>
      </c>
      <c r="M1067" s="33">
        <f t="shared" si="67"/>
        <v>0.96398502944554543</v>
      </c>
    </row>
    <row r="1068" spans="1:13" ht="27.6">
      <c r="A1068" t="s">
        <v>164</v>
      </c>
      <c r="B1068" t="s">
        <v>228</v>
      </c>
      <c r="C1068" s="14" t="s">
        <v>230</v>
      </c>
      <c r="D1068" t="s">
        <v>456</v>
      </c>
      <c r="E1068" t="s">
        <v>474</v>
      </c>
      <c r="F1068" s="20">
        <v>2025</v>
      </c>
      <c r="G1068" s="20">
        <v>56</v>
      </c>
      <c r="H1068" s="11">
        <v>13294.0978820981</v>
      </c>
      <c r="I1068" s="10">
        <v>3151194.3645884902</v>
      </c>
      <c r="J1068" s="33">
        <f t="shared" si="64"/>
        <v>4.2187489389706864E-3</v>
      </c>
      <c r="K1068" s="33">
        <f t="shared" si="65"/>
        <v>4.2098625185832406E-3</v>
      </c>
      <c r="L1068" s="33">
        <f t="shared" si="66"/>
        <v>0.96398502944554543</v>
      </c>
      <c r="M1068" s="33">
        <f t="shared" si="67"/>
        <v>0.95992678500160722</v>
      </c>
    </row>
    <row r="1069" spans="1:13" ht="27.6">
      <c r="A1069" t="s">
        <v>164</v>
      </c>
      <c r="B1069" t="s">
        <v>228</v>
      </c>
      <c r="C1069" s="14" t="s">
        <v>230</v>
      </c>
      <c r="D1069" t="s">
        <v>456</v>
      </c>
      <c r="E1069" t="s">
        <v>474</v>
      </c>
      <c r="F1069" s="20">
        <v>2025</v>
      </c>
      <c r="G1069" s="20">
        <v>57</v>
      </c>
      <c r="H1069" s="11">
        <v>14346.255050055999</v>
      </c>
      <c r="I1069" s="10">
        <v>3049212.3527183598</v>
      </c>
      <c r="J1069" s="33">
        <f t="shared" si="64"/>
        <v>4.7049051986380597E-3</v>
      </c>
      <c r="K1069" s="33">
        <f t="shared" si="65"/>
        <v>4.6938544698439388E-3</v>
      </c>
      <c r="L1069" s="33">
        <f t="shared" si="66"/>
        <v>0.95992678500160722</v>
      </c>
      <c r="M1069" s="33">
        <f t="shared" si="67"/>
        <v>0.95542102837110454</v>
      </c>
    </row>
    <row r="1070" spans="1:13" ht="27.6">
      <c r="A1070" t="s">
        <v>164</v>
      </c>
      <c r="B1070" t="s">
        <v>228</v>
      </c>
      <c r="C1070" s="14" t="s">
        <v>230</v>
      </c>
      <c r="D1070" t="s">
        <v>456</v>
      </c>
      <c r="E1070" t="s">
        <v>474</v>
      </c>
      <c r="F1070" s="20">
        <v>2025</v>
      </c>
      <c r="G1070" s="20">
        <v>58</v>
      </c>
      <c r="H1070" s="11">
        <v>15589.267288774199</v>
      </c>
      <c r="I1070" s="10">
        <v>2949517.4934811001</v>
      </c>
      <c r="J1070" s="33">
        <f t="shared" si="64"/>
        <v>5.285361867908546E-3</v>
      </c>
      <c r="K1070" s="33">
        <f t="shared" si="65"/>
        <v>5.2714189181982674E-3</v>
      </c>
      <c r="L1070" s="33">
        <f t="shared" si="66"/>
        <v>0.95542102837110454</v>
      </c>
      <c r="M1070" s="33">
        <f t="shared" si="67"/>
        <v>0.95038460388730461</v>
      </c>
    </row>
    <row r="1071" spans="1:13" ht="27.6">
      <c r="A1071" t="s">
        <v>164</v>
      </c>
      <c r="B1071" t="s">
        <v>228</v>
      </c>
      <c r="C1071" s="14" t="s">
        <v>230</v>
      </c>
      <c r="D1071" t="s">
        <v>456</v>
      </c>
      <c r="E1071" t="s">
        <v>474</v>
      </c>
      <c r="F1071" s="20">
        <v>2025</v>
      </c>
      <c r="G1071" s="20">
        <v>59</v>
      </c>
      <c r="H1071" s="11">
        <v>16196.545818151601</v>
      </c>
      <c r="I1071" s="10">
        <v>2836556.0141030601</v>
      </c>
      <c r="J1071" s="33">
        <f t="shared" si="64"/>
        <v>5.7099333620150867E-3</v>
      </c>
      <c r="K1071" s="33">
        <f t="shared" si="65"/>
        <v>5.6936626754243713E-3</v>
      </c>
      <c r="L1071" s="33">
        <f t="shared" si="66"/>
        <v>0.95038460388730461</v>
      </c>
      <c r="M1071" s="33">
        <f t="shared" si="67"/>
        <v>0.94497343454085347</v>
      </c>
    </row>
    <row r="1072" spans="1:13" ht="27.6">
      <c r="A1072" t="s">
        <v>164</v>
      </c>
      <c r="B1072" t="s">
        <v>228</v>
      </c>
      <c r="C1072" s="14" t="s">
        <v>230</v>
      </c>
      <c r="D1072" t="s">
        <v>456</v>
      </c>
      <c r="E1072" t="s">
        <v>474</v>
      </c>
      <c r="F1072" s="20">
        <v>2025</v>
      </c>
      <c r="G1072" s="20">
        <v>60</v>
      </c>
      <c r="H1072" s="11">
        <v>16941.3131162709</v>
      </c>
      <c r="I1072" s="10">
        <v>2711118.0986436098</v>
      </c>
      <c r="J1072" s="33">
        <f t="shared" si="64"/>
        <v>6.2488288963681625E-3</v>
      </c>
      <c r="K1072" s="33">
        <f t="shared" si="65"/>
        <v>6.2293455688641197E-3</v>
      </c>
      <c r="L1072" s="33">
        <f t="shared" si="66"/>
        <v>0.94497343454085347</v>
      </c>
      <c r="M1072" s="33">
        <f t="shared" si="67"/>
        <v>0.93908686846370215</v>
      </c>
    </row>
    <row r="1073" spans="1:13" ht="27.6">
      <c r="A1073" t="s">
        <v>164</v>
      </c>
      <c r="B1073" t="s">
        <v>228</v>
      </c>
      <c r="C1073" s="14" t="s">
        <v>230</v>
      </c>
      <c r="D1073" t="s">
        <v>456</v>
      </c>
      <c r="E1073" t="s">
        <v>474</v>
      </c>
      <c r="F1073" s="20">
        <v>2025</v>
      </c>
      <c r="G1073" s="20">
        <v>61</v>
      </c>
      <c r="H1073" s="11">
        <v>18444.319272682598</v>
      </c>
      <c r="I1073" s="10">
        <v>2587587.36436335</v>
      </c>
      <c r="J1073" s="33">
        <f t="shared" si="64"/>
        <v>7.1279986626540974E-3</v>
      </c>
      <c r="K1073" s="33">
        <f t="shared" si="65"/>
        <v>7.102654733104008E-3</v>
      </c>
      <c r="L1073" s="33">
        <f t="shared" si="66"/>
        <v>0.93908686846370215</v>
      </c>
      <c r="M1073" s="33">
        <f t="shared" si="67"/>
        <v>0.93241685867261259</v>
      </c>
    </row>
    <row r="1074" spans="1:13" ht="27.6">
      <c r="A1074" t="s">
        <v>164</v>
      </c>
      <c r="B1074" t="s">
        <v>228</v>
      </c>
      <c r="C1074" s="14" t="s">
        <v>230</v>
      </c>
      <c r="D1074" t="s">
        <v>456</v>
      </c>
      <c r="E1074" t="s">
        <v>474</v>
      </c>
      <c r="F1074" s="20">
        <v>2025</v>
      </c>
      <c r="G1074" s="20">
        <v>62</v>
      </c>
      <c r="H1074" s="11">
        <v>19671.3014603261</v>
      </c>
      <c r="I1074" s="10">
        <v>2464801.4290322</v>
      </c>
      <c r="J1074" s="33">
        <f t="shared" si="64"/>
        <v>7.9808869098432818E-3</v>
      </c>
      <c r="K1074" s="33">
        <f t="shared" si="65"/>
        <v>7.9491241863118844E-3</v>
      </c>
      <c r="L1074" s="33">
        <f t="shared" si="66"/>
        <v>0.93241685867261259</v>
      </c>
      <c r="M1074" s="33">
        <f t="shared" si="67"/>
        <v>0.92500496126961318</v>
      </c>
    </row>
    <row r="1075" spans="1:13" ht="27.6">
      <c r="A1075" t="s">
        <v>164</v>
      </c>
      <c r="B1075" t="s">
        <v>228</v>
      </c>
      <c r="C1075" s="14" t="s">
        <v>230</v>
      </c>
      <c r="D1075" t="s">
        <v>456</v>
      </c>
      <c r="E1075" t="s">
        <v>474</v>
      </c>
      <c r="F1075" s="20">
        <v>2025</v>
      </c>
      <c r="G1075" s="20">
        <v>63</v>
      </c>
      <c r="H1075" s="11">
        <v>20914.586681991299</v>
      </c>
      <c r="I1075" s="10">
        <v>2342092.6212101402</v>
      </c>
      <c r="J1075" s="33">
        <f t="shared" si="64"/>
        <v>8.9298717277820142E-3</v>
      </c>
      <c r="K1075" s="33">
        <f t="shared" si="65"/>
        <v>8.8901188406420584E-3</v>
      </c>
      <c r="L1075" s="33">
        <f t="shared" si="66"/>
        <v>0.92500496126961318</v>
      </c>
      <c r="M1075" s="33">
        <f t="shared" si="67"/>
        <v>0.91678155723574284</v>
      </c>
    </row>
    <row r="1076" spans="1:13" ht="27.6">
      <c r="A1076" t="s">
        <v>164</v>
      </c>
      <c r="B1076" t="s">
        <v>228</v>
      </c>
      <c r="C1076" s="14" t="s">
        <v>230</v>
      </c>
      <c r="D1076" t="s">
        <v>456</v>
      </c>
      <c r="E1076" t="s">
        <v>474</v>
      </c>
      <c r="F1076" s="20">
        <v>2025</v>
      </c>
      <c r="G1076" s="20">
        <v>64</v>
      </c>
      <c r="H1076" s="11">
        <v>22264.815417405</v>
      </c>
      <c r="I1076" s="10">
        <v>2218148.70530253</v>
      </c>
      <c r="J1076" s="33">
        <f t="shared" si="64"/>
        <v>1.0037566626701131E-2</v>
      </c>
      <c r="K1076" s="33">
        <f t="shared" si="65"/>
        <v>9.9873583847560621E-3</v>
      </c>
      <c r="L1076" s="33">
        <f t="shared" si="66"/>
        <v>0.91678155723574284</v>
      </c>
      <c r="M1076" s="33">
        <f t="shared" si="67"/>
        <v>0.90762533126309475</v>
      </c>
    </row>
    <row r="1077" spans="1:13" ht="27.6">
      <c r="A1077" t="s">
        <v>164</v>
      </c>
      <c r="B1077" t="s">
        <v>228</v>
      </c>
      <c r="C1077" s="14" t="s">
        <v>230</v>
      </c>
      <c r="D1077" t="s">
        <v>456</v>
      </c>
      <c r="E1077" t="s">
        <v>474</v>
      </c>
      <c r="F1077" s="20">
        <v>2025</v>
      </c>
      <c r="G1077" s="20">
        <v>65</v>
      </c>
      <c r="H1077" s="11">
        <v>23431.5120462044</v>
      </c>
      <c r="I1077" s="10">
        <v>2089504.47083457</v>
      </c>
      <c r="J1077" s="33">
        <f t="shared" si="64"/>
        <v>1.1213908547822157E-2</v>
      </c>
      <c r="K1077" s="33">
        <f t="shared" si="65"/>
        <v>1.1151267046036306E-2</v>
      </c>
      <c r="L1077" s="33">
        <f t="shared" si="66"/>
        <v>0.90762533126309475</v>
      </c>
      <c r="M1077" s="33">
        <f t="shared" si="67"/>
        <v>0.89750415881643286</v>
      </c>
    </row>
    <row r="1078" spans="1:13" ht="27.6">
      <c r="A1078" t="s">
        <v>164</v>
      </c>
      <c r="B1078" t="s">
        <v>228</v>
      </c>
      <c r="C1078" s="14" t="s">
        <v>230</v>
      </c>
      <c r="D1078" t="s">
        <v>456</v>
      </c>
      <c r="E1078" t="s">
        <v>474</v>
      </c>
      <c r="F1078" s="20">
        <v>2025</v>
      </c>
      <c r="G1078" s="20">
        <v>66</v>
      </c>
      <c r="H1078" s="11">
        <v>24120.084158515601</v>
      </c>
      <c r="I1078" s="10">
        <v>1956080.13586195</v>
      </c>
      <c r="J1078" s="33">
        <f t="shared" si="64"/>
        <v>1.2330826184627167E-2</v>
      </c>
      <c r="K1078" s="33">
        <f t="shared" si="65"/>
        <v>1.225511306870497E-2</v>
      </c>
      <c r="L1078" s="33">
        <f t="shared" si="66"/>
        <v>0.89750415881643286</v>
      </c>
      <c r="M1078" s="33">
        <f t="shared" si="67"/>
        <v>0.8865051438705045</v>
      </c>
    </row>
    <row r="1079" spans="1:13" ht="27.6">
      <c r="A1079" t="s">
        <v>164</v>
      </c>
      <c r="B1079" t="s">
        <v>228</v>
      </c>
      <c r="C1079" s="14" t="s">
        <v>230</v>
      </c>
      <c r="D1079" t="s">
        <v>456</v>
      </c>
      <c r="E1079" t="s">
        <v>474</v>
      </c>
      <c r="F1079" s="20">
        <v>2025</v>
      </c>
      <c r="G1079" s="20">
        <v>67</v>
      </c>
      <c r="H1079" s="11">
        <v>20814.176438724498</v>
      </c>
      <c r="I1079" s="10">
        <v>1821534.82128253</v>
      </c>
      <c r="J1079" s="33">
        <f t="shared" si="64"/>
        <v>1.1426724427957618E-2</v>
      </c>
      <c r="K1079" s="33">
        <f t="shared" si="65"/>
        <v>1.1361687368273587E-2</v>
      </c>
      <c r="L1079" s="33">
        <f t="shared" si="66"/>
        <v>0.8865051438705045</v>
      </c>
      <c r="M1079" s="33">
        <f t="shared" si="67"/>
        <v>0.87643294957548146</v>
      </c>
    </row>
    <row r="1080" spans="1:13" ht="27.6">
      <c r="A1080" t="s">
        <v>164</v>
      </c>
      <c r="B1080" t="s">
        <v>228</v>
      </c>
      <c r="C1080" s="14" t="s">
        <v>230</v>
      </c>
      <c r="D1080" t="s">
        <v>456</v>
      </c>
      <c r="E1080" t="s">
        <v>474</v>
      </c>
      <c r="F1080" s="20">
        <v>2025</v>
      </c>
      <c r="G1080" s="20">
        <v>68</v>
      </c>
      <c r="H1080" s="11">
        <v>20438.335864364599</v>
      </c>
      <c r="I1080" s="10">
        <v>1697547.8816679099</v>
      </c>
      <c r="J1080" s="33">
        <f t="shared" si="64"/>
        <v>1.203991715643573E-2</v>
      </c>
      <c r="K1080" s="33">
        <f t="shared" si="65"/>
        <v>1.1967727364025404E-2</v>
      </c>
      <c r="L1080" s="33">
        <f t="shared" si="66"/>
        <v>0.87643294957548146</v>
      </c>
      <c r="M1080" s="33">
        <f t="shared" si="67"/>
        <v>0.86594403898211347</v>
      </c>
    </row>
    <row r="1081" spans="1:13" ht="27.6">
      <c r="A1081" t="s">
        <v>164</v>
      </c>
      <c r="B1081" t="s">
        <v>228</v>
      </c>
      <c r="C1081" s="14" t="s">
        <v>230</v>
      </c>
      <c r="D1081" t="s">
        <v>456</v>
      </c>
      <c r="E1081" t="s">
        <v>474</v>
      </c>
      <c r="F1081" s="20">
        <v>2025</v>
      </c>
      <c r="G1081" s="20">
        <v>69</v>
      </c>
      <c r="H1081" s="11">
        <v>20109.167905941998</v>
      </c>
      <c r="I1081" s="10">
        <v>1580975.5137741701</v>
      </c>
      <c r="J1081" s="33">
        <f t="shared" si="64"/>
        <v>1.271946828444962E-2</v>
      </c>
      <c r="K1081" s="33">
        <f t="shared" si="65"/>
        <v>1.2638917729495214E-2</v>
      </c>
      <c r="L1081" s="33">
        <f t="shared" si="66"/>
        <v>0.86594403898211347</v>
      </c>
      <c r="M1081" s="33">
        <f t="shared" si="67"/>
        <v>0.85499944351507173</v>
      </c>
    </row>
    <row r="1082" spans="1:13" ht="27.6">
      <c r="A1082" t="s">
        <v>164</v>
      </c>
      <c r="B1082" t="s">
        <v>228</v>
      </c>
      <c r="C1082" s="14" t="s">
        <v>230</v>
      </c>
      <c r="D1082" t="s">
        <v>456</v>
      </c>
      <c r="E1082" t="s">
        <v>474</v>
      </c>
      <c r="F1082" s="20">
        <v>2026</v>
      </c>
      <c r="G1082" s="20">
        <v>30</v>
      </c>
      <c r="H1082" s="11">
        <v>921.48052751610999</v>
      </c>
      <c r="I1082" s="10">
        <v>4382720.6847421201</v>
      </c>
      <c r="J1082" s="33">
        <f t="shared" si="64"/>
        <v>2.1025308108822135E-4</v>
      </c>
      <c r="K1082" s="33">
        <f t="shared" si="65"/>
        <v>2.1023097945815916E-4</v>
      </c>
      <c r="L1082" s="33">
        <f t="shared" si="66"/>
        <v>1</v>
      </c>
      <c r="M1082" s="33">
        <f t="shared" si="67"/>
        <v>0.99978976902054184</v>
      </c>
    </row>
    <row r="1083" spans="1:13" ht="27.6">
      <c r="A1083" t="s">
        <v>164</v>
      </c>
      <c r="B1083" t="s">
        <v>228</v>
      </c>
      <c r="C1083" s="14" t="s">
        <v>230</v>
      </c>
      <c r="D1083" t="s">
        <v>456</v>
      </c>
      <c r="E1083" t="s">
        <v>474</v>
      </c>
      <c r="F1083" s="20">
        <v>2026</v>
      </c>
      <c r="G1083" s="20">
        <v>31</v>
      </c>
      <c r="H1083" s="11">
        <v>1299.9578444574299</v>
      </c>
      <c r="I1083" s="10">
        <v>4319604.7020792998</v>
      </c>
      <c r="J1083" s="33">
        <f t="shared" si="64"/>
        <v>3.0094370529592157E-4</v>
      </c>
      <c r="K1083" s="33">
        <f t="shared" si="65"/>
        <v>3.0089842628133745E-4</v>
      </c>
      <c r="L1083" s="33">
        <f t="shared" si="66"/>
        <v>0.99978976902054184</v>
      </c>
      <c r="M1083" s="33">
        <f t="shared" si="67"/>
        <v>0.99948893385243143</v>
      </c>
    </row>
    <row r="1084" spans="1:13" ht="27.6">
      <c r="A1084" t="s">
        <v>164</v>
      </c>
      <c r="B1084" t="s">
        <v>228</v>
      </c>
      <c r="C1084" s="14" t="s">
        <v>230</v>
      </c>
      <c r="D1084" t="s">
        <v>456</v>
      </c>
      <c r="E1084" t="s">
        <v>474</v>
      </c>
      <c r="F1084" s="20">
        <v>2026</v>
      </c>
      <c r="G1084" s="20">
        <v>32</v>
      </c>
      <c r="H1084" s="11">
        <v>1324.00978701227</v>
      </c>
      <c r="I1084" s="10">
        <v>4266456.27677863</v>
      </c>
      <c r="J1084" s="33">
        <f t="shared" si="64"/>
        <v>3.1033009624839239E-4</v>
      </c>
      <c r="K1084" s="33">
        <f t="shared" si="65"/>
        <v>3.1028194884474836E-4</v>
      </c>
      <c r="L1084" s="33">
        <f t="shared" si="66"/>
        <v>0.99948893385243143</v>
      </c>
      <c r="M1084" s="33">
        <f t="shared" si="67"/>
        <v>0.99917881047818691</v>
      </c>
    </row>
    <row r="1085" spans="1:13" ht="27.6">
      <c r="A1085" t="s">
        <v>164</v>
      </c>
      <c r="B1085" t="s">
        <v>228</v>
      </c>
      <c r="C1085" s="14" t="s">
        <v>230</v>
      </c>
      <c r="D1085" t="s">
        <v>456</v>
      </c>
      <c r="E1085" t="s">
        <v>474</v>
      </c>
      <c r="F1085" s="20">
        <v>2026</v>
      </c>
      <c r="G1085" s="20">
        <v>33</v>
      </c>
      <c r="H1085" s="11">
        <v>1384.01181932541</v>
      </c>
      <c r="I1085" s="10">
        <v>4216176.3840161599</v>
      </c>
      <c r="J1085" s="33">
        <f t="shared" si="64"/>
        <v>3.2826231477703409E-4</v>
      </c>
      <c r="K1085" s="33">
        <f t="shared" si="65"/>
        <v>3.2820844259828785E-4</v>
      </c>
      <c r="L1085" s="33">
        <f t="shared" si="66"/>
        <v>0.99917881047818691</v>
      </c>
      <c r="M1085" s="33">
        <f t="shared" si="67"/>
        <v>0.99885087155692265</v>
      </c>
    </row>
    <row r="1086" spans="1:13" ht="27.6">
      <c r="A1086" t="s">
        <v>164</v>
      </c>
      <c r="B1086" t="s">
        <v>228</v>
      </c>
      <c r="C1086" s="14" t="s">
        <v>230</v>
      </c>
      <c r="D1086" t="s">
        <v>456</v>
      </c>
      <c r="E1086" t="s">
        <v>474</v>
      </c>
      <c r="F1086" s="20">
        <v>2026</v>
      </c>
      <c r="G1086" s="20">
        <v>34</v>
      </c>
      <c r="H1086" s="11">
        <v>1460.55314985514</v>
      </c>
      <c r="I1086" s="10">
        <v>4201386.0057913996</v>
      </c>
      <c r="J1086" s="33">
        <f t="shared" si="64"/>
        <v>3.4763602959638574E-4</v>
      </c>
      <c r="K1086" s="33">
        <f t="shared" si="65"/>
        <v>3.4757561119325153E-4</v>
      </c>
      <c r="L1086" s="33">
        <f t="shared" si="66"/>
        <v>0.99885087155692265</v>
      </c>
      <c r="M1086" s="33">
        <f t="shared" si="67"/>
        <v>0.99850369535475036</v>
      </c>
    </row>
    <row r="1087" spans="1:13" ht="27.6">
      <c r="A1087" t="s">
        <v>164</v>
      </c>
      <c r="B1087" t="s">
        <v>228</v>
      </c>
      <c r="C1087" s="14" t="s">
        <v>230</v>
      </c>
      <c r="D1087" t="s">
        <v>456</v>
      </c>
      <c r="E1087" t="s">
        <v>474</v>
      </c>
      <c r="F1087" s="20">
        <v>2026</v>
      </c>
      <c r="G1087" s="20">
        <v>35</v>
      </c>
      <c r="H1087" s="11">
        <v>1578.40291339342</v>
      </c>
      <c r="I1087" s="10">
        <v>4181111.6722498699</v>
      </c>
      <c r="J1087" s="33">
        <f t="shared" si="64"/>
        <v>3.7750795413318301E-4</v>
      </c>
      <c r="K1087" s="33">
        <f t="shared" si="65"/>
        <v>3.7743670697121257E-4</v>
      </c>
      <c r="L1087" s="33">
        <f t="shared" si="66"/>
        <v>0.99850369535475036</v>
      </c>
      <c r="M1087" s="33">
        <f t="shared" si="67"/>
        <v>0.99812682340807712</v>
      </c>
    </row>
    <row r="1088" spans="1:13" ht="27.6">
      <c r="A1088" t="s">
        <v>164</v>
      </c>
      <c r="B1088" t="s">
        <v>228</v>
      </c>
      <c r="C1088" s="14" t="s">
        <v>230</v>
      </c>
      <c r="D1088" t="s">
        <v>456</v>
      </c>
      <c r="E1088" t="s">
        <v>474</v>
      </c>
      <c r="F1088" s="20">
        <v>2026</v>
      </c>
      <c r="G1088" s="20">
        <v>36</v>
      </c>
      <c r="H1088" s="11">
        <v>2122.7774881550299</v>
      </c>
      <c r="I1088" s="10">
        <v>4164574.7430110802</v>
      </c>
      <c r="J1088" s="33">
        <f t="shared" si="64"/>
        <v>5.0972250929520225E-4</v>
      </c>
      <c r="K1088" s="33">
        <f t="shared" si="65"/>
        <v>5.0959262284655527E-4</v>
      </c>
      <c r="L1088" s="33">
        <f t="shared" si="66"/>
        <v>0.99812682340807712</v>
      </c>
      <c r="M1088" s="33">
        <f t="shared" si="67"/>
        <v>0.99761818534220315</v>
      </c>
    </row>
    <row r="1089" spans="1:13" ht="27.6">
      <c r="A1089" t="s">
        <v>164</v>
      </c>
      <c r="B1089" t="s">
        <v>228</v>
      </c>
      <c r="C1089" s="14" t="s">
        <v>230</v>
      </c>
      <c r="D1089" t="s">
        <v>456</v>
      </c>
      <c r="E1089" t="s">
        <v>474</v>
      </c>
      <c r="F1089" s="20">
        <v>2026</v>
      </c>
      <c r="G1089" s="20">
        <v>37</v>
      </c>
      <c r="H1089" s="11">
        <v>2335.0585818978602</v>
      </c>
      <c r="I1089" s="10">
        <v>4171611.2994692898</v>
      </c>
      <c r="J1089" s="33">
        <f t="shared" si="64"/>
        <v>5.5974979792458731E-4</v>
      </c>
      <c r="K1089" s="33">
        <f t="shared" si="65"/>
        <v>5.595931672325305E-4</v>
      </c>
      <c r="L1089" s="33">
        <f t="shared" si="66"/>
        <v>0.99761818534220315</v>
      </c>
      <c r="M1089" s="33">
        <f t="shared" si="67"/>
        <v>0.99705992502217877</v>
      </c>
    </row>
    <row r="1090" spans="1:13" ht="27.6">
      <c r="A1090" t="s">
        <v>164</v>
      </c>
      <c r="B1090" t="s">
        <v>228</v>
      </c>
      <c r="C1090" s="14" t="s">
        <v>230</v>
      </c>
      <c r="D1090" t="s">
        <v>456</v>
      </c>
      <c r="E1090" t="s">
        <v>474</v>
      </c>
      <c r="F1090" s="20">
        <v>2026</v>
      </c>
      <c r="G1090" s="20">
        <v>38</v>
      </c>
      <c r="H1090" s="11">
        <v>2638.3335530752702</v>
      </c>
      <c r="I1090" s="10">
        <v>4132994.0995237301</v>
      </c>
      <c r="J1090" s="33">
        <f t="shared" ref="J1090:J1153" si="68">IF(I1090&gt;0,H1090/I1090,0)</f>
        <v>6.3835889661185367E-4</v>
      </c>
      <c r="K1090" s="33">
        <f t="shared" ref="K1090:K1153" si="69">1-EXP(-J1090)</f>
        <v>6.3815518891996437E-4</v>
      </c>
      <c r="L1090" s="33">
        <f t="shared" ref="L1090:L1153" si="70">IF(G1090=30,1,M1089)</f>
        <v>0.99705992502217877</v>
      </c>
      <c r="M1090" s="33">
        <f t="shared" ref="M1090:M1153" si="71">L1090*(1-K1090)</f>
        <v>0.99642364605736167</v>
      </c>
    </row>
    <row r="1091" spans="1:13" ht="27.6">
      <c r="A1091" t="s">
        <v>164</v>
      </c>
      <c r="B1091" t="s">
        <v>228</v>
      </c>
      <c r="C1091" s="14" t="s">
        <v>230</v>
      </c>
      <c r="D1091" t="s">
        <v>456</v>
      </c>
      <c r="E1091" t="s">
        <v>474</v>
      </c>
      <c r="F1091" s="20">
        <v>2026</v>
      </c>
      <c r="G1091" s="20">
        <v>39</v>
      </c>
      <c r="H1091" s="11">
        <v>2851.4532423113901</v>
      </c>
      <c r="I1091" s="10">
        <v>4085757.04192795</v>
      </c>
      <c r="J1091" s="33">
        <f t="shared" si="68"/>
        <v>6.9790083283216282E-4</v>
      </c>
      <c r="K1091" s="33">
        <f t="shared" si="69"/>
        <v>6.9765735668991802E-4</v>
      </c>
      <c r="L1091" s="33">
        <f t="shared" si="70"/>
        <v>0.99642364605736167</v>
      </c>
      <c r="M1091" s="33">
        <f t="shared" si="71"/>
        <v>0.99572848377030998</v>
      </c>
    </row>
    <row r="1092" spans="1:13" ht="27.6">
      <c r="A1092" t="s">
        <v>164</v>
      </c>
      <c r="B1092" t="s">
        <v>228</v>
      </c>
      <c r="C1092" s="14" t="s">
        <v>230</v>
      </c>
      <c r="D1092" t="s">
        <v>456</v>
      </c>
      <c r="E1092" t="s">
        <v>474</v>
      </c>
      <c r="F1092" s="20">
        <v>2026</v>
      </c>
      <c r="G1092" s="20">
        <v>40</v>
      </c>
      <c r="H1092" s="11">
        <v>3181.1337814298699</v>
      </c>
      <c r="I1092" s="10">
        <v>4101299.0313255498</v>
      </c>
      <c r="J1092" s="33">
        <f t="shared" si="68"/>
        <v>7.7564053660376963E-4</v>
      </c>
      <c r="K1092" s="33">
        <f t="shared" si="69"/>
        <v>7.753398052409155E-4</v>
      </c>
      <c r="L1092" s="33">
        <f t="shared" si="70"/>
        <v>0.99572848377030998</v>
      </c>
      <c r="M1092" s="33">
        <f t="shared" si="71"/>
        <v>0.99495645584163073</v>
      </c>
    </row>
    <row r="1093" spans="1:13" ht="27.6">
      <c r="A1093" t="s">
        <v>164</v>
      </c>
      <c r="B1093" t="s">
        <v>228</v>
      </c>
      <c r="C1093" s="14" t="s">
        <v>230</v>
      </c>
      <c r="D1093" t="s">
        <v>456</v>
      </c>
      <c r="E1093" t="s">
        <v>474</v>
      </c>
      <c r="F1093" s="20">
        <v>2026</v>
      </c>
      <c r="G1093" s="20">
        <v>41</v>
      </c>
      <c r="H1093" s="11">
        <v>4333.3463238320301</v>
      </c>
      <c r="I1093" s="10">
        <v>4174692.1231214302</v>
      </c>
      <c r="J1093" s="33">
        <f t="shared" si="68"/>
        <v>1.0380038086717574E-3</v>
      </c>
      <c r="K1093" s="33">
        <f t="shared" si="69"/>
        <v>1.0374652690698927E-3</v>
      </c>
      <c r="L1093" s="33">
        <f t="shared" si="70"/>
        <v>0.99495645584163073</v>
      </c>
      <c r="M1093" s="33">
        <f t="shared" si="71"/>
        <v>0.99392422307445816</v>
      </c>
    </row>
    <row r="1094" spans="1:13" ht="27.6">
      <c r="A1094" t="s">
        <v>164</v>
      </c>
      <c r="B1094" t="s">
        <v>228</v>
      </c>
      <c r="C1094" s="14" t="s">
        <v>230</v>
      </c>
      <c r="D1094" t="s">
        <v>456</v>
      </c>
      <c r="E1094" t="s">
        <v>474</v>
      </c>
      <c r="F1094" s="20">
        <v>2026</v>
      </c>
      <c r="G1094" s="20">
        <v>42</v>
      </c>
      <c r="H1094" s="11">
        <v>4913.6161882483402</v>
      </c>
      <c r="I1094" s="10">
        <v>4206487.5431391699</v>
      </c>
      <c r="J1094" s="33">
        <f t="shared" si="68"/>
        <v>1.1681043002878982E-3</v>
      </c>
      <c r="K1094" s="33">
        <f t="shared" si="69"/>
        <v>1.1674223320222721E-3</v>
      </c>
      <c r="L1094" s="33">
        <f t="shared" si="70"/>
        <v>0.99392422307445816</v>
      </c>
      <c r="M1094" s="33">
        <f t="shared" si="71"/>
        <v>0.9927638937401031</v>
      </c>
    </row>
    <row r="1095" spans="1:13" ht="27.6">
      <c r="A1095" t="s">
        <v>164</v>
      </c>
      <c r="B1095" t="s">
        <v>228</v>
      </c>
      <c r="C1095" s="14" t="s">
        <v>230</v>
      </c>
      <c r="D1095" t="s">
        <v>456</v>
      </c>
      <c r="E1095" t="s">
        <v>474</v>
      </c>
      <c r="F1095" s="20">
        <v>2026</v>
      </c>
      <c r="G1095" s="20">
        <v>43</v>
      </c>
      <c r="H1095" s="11">
        <v>5315.4416521966996</v>
      </c>
      <c r="I1095" s="10">
        <v>4178080.5962578398</v>
      </c>
      <c r="J1095" s="33">
        <f t="shared" si="68"/>
        <v>1.2722209468523785E-3</v>
      </c>
      <c r="K1095" s="33">
        <f t="shared" si="69"/>
        <v>1.2714120168658694E-3</v>
      </c>
      <c r="L1095" s="33">
        <f t="shared" si="70"/>
        <v>0.9927638937401031</v>
      </c>
      <c r="M1095" s="33">
        <f t="shared" si="71"/>
        <v>0.99150168179569143</v>
      </c>
    </row>
    <row r="1096" spans="1:13" ht="27.6">
      <c r="A1096" t="s">
        <v>164</v>
      </c>
      <c r="B1096" t="s">
        <v>228</v>
      </c>
      <c r="C1096" s="14" t="s">
        <v>230</v>
      </c>
      <c r="D1096" t="s">
        <v>456</v>
      </c>
      <c r="E1096" t="s">
        <v>474</v>
      </c>
      <c r="F1096" s="20">
        <v>2026</v>
      </c>
      <c r="G1096" s="20">
        <v>44</v>
      </c>
      <c r="H1096" s="11">
        <v>5397.2935987610499</v>
      </c>
      <c r="I1096" s="10">
        <v>4124947.21262903</v>
      </c>
      <c r="J1096" s="33">
        <f t="shared" si="68"/>
        <v>1.3084515559948443E-3</v>
      </c>
      <c r="K1096" s="33">
        <f t="shared" si="69"/>
        <v>1.307595906490322E-3</v>
      </c>
      <c r="L1096" s="33">
        <f t="shared" si="70"/>
        <v>0.99150168179569143</v>
      </c>
      <c r="M1096" s="33">
        <f t="shared" si="71"/>
        <v>0.99020519825529707</v>
      </c>
    </row>
    <row r="1097" spans="1:13" ht="27.6">
      <c r="A1097" t="s">
        <v>164</v>
      </c>
      <c r="B1097" t="s">
        <v>228</v>
      </c>
      <c r="C1097" s="14" t="s">
        <v>230</v>
      </c>
      <c r="D1097" t="s">
        <v>456</v>
      </c>
      <c r="E1097" t="s">
        <v>474</v>
      </c>
      <c r="F1097" s="20">
        <v>2026</v>
      </c>
      <c r="G1097" s="20">
        <v>45</v>
      </c>
      <c r="H1097" s="11">
        <v>5548.6709760357298</v>
      </c>
      <c r="I1097" s="10">
        <v>4064606.5319426302</v>
      </c>
      <c r="J1097" s="33">
        <f t="shared" si="68"/>
        <v>1.3651188454356512E-3</v>
      </c>
      <c r="K1097" s="33">
        <f t="shared" si="69"/>
        <v>1.3641874945543586E-3</v>
      </c>
      <c r="L1097" s="33">
        <f t="shared" si="70"/>
        <v>0.99020519825529707</v>
      </c>
      <c r="M1097" s="33">
        <f t="shared" si="71"/>
        <v>0.98885437270679444</v>
      </c>
    </row>
    <row r="1098" spans="1:13" ht="27.6">
      <c r="A1098" t="s">
        <v>164</v>
      </c>
      <c r="B1098" t="s">
        <v>228</v>
      </c>
      <c r="C1098" s="14" t="s">
        <v>230</v>
      </c>
      <c r="D1098" t="s">
        <v>456</v>
      </c>
      <c r="E1098" t="s">
        <v>474</v>
      </c>
      <c r="F1098" s="20">
        <v>2026</v>
      </c>
      <c r="G1098" s="20">
        <v>46</v>
      </c>
      <c r="H1098" s="11">
        <v>6607.8193441209496</v>
      </c>
      <c r="I1098" s="10">
        <v>4009852.9461868801</v>
      </c>
      <c r="J1098" s="33">
        <f t="shared" si="68"/>
        <v>1.6478956791681286E-3</v>
      </c>
      <c r="K1098" s="33">
        <f t="shared" si="69"/>
        <v>1.6465386446029573E-3</v>
      </c>
      <c r="L1098" s="33">
        <f t="shared" si="70"/>
        <v>0.98885437270679444</v>
      </c>
      <c r="M1098" s="33">
        <f t="shared" si="71"/>
        <v>0.98722618576824805</v>
      </c>
    </row>
    <row r="1099" spans="1:13" ht="27.6">
      <c r="A1099" t="s">
        <v>164</v>
      </c>
      <c r="B1099" t="s">
        <v>228</v>
      </c>
      <c r="C1099" s="14" t="s">
        <v>230</v>
      </c>
      <c r="D1099" t="s">
        <v>456</v>
      </c>
      <c r="E1099" t="s">
        <v>474</v>
      </c>
      <c r="F1099" s="20">
        <v>2026</v>
      </c>
      <c r="G1099" s="20">
        <v>47</v>
      </c>
      <c r="H1099" s="11">
        <v>6905.0613598425598</v>
      </c>
      <c r="I1099" s="10">
        <v>3941801.4918283098</v>
      </c>
      <c r="J1099" s="33">
        <f t="shared" si="68"/>
        <v>1.751752688246057E-3</v>
      </c>
      <c r="K1099" s="33">
        <f t="shared" si="69"/>
        <v>1.7502192650291626E-3</v>
      </c>
      <c r="L1099" s="33">
        <f t="shared" si="70"/>
        <v>0.98722618576824805</v>
      </c>
      <c r="M1099" s="33">
        <f t="shared" si="71"/>
        <v>0.98549832347897526</v>
      </c>
    </row>
    <row r="1100" spans="1:13" ht="27.6">
      <c r="A1100" t="s">
        <v>164</v>
      </c>
      <c r="B1100" t="s">
        <v>228</v>
      </c>
      <c r="C1100" s="14" t="s">
        <v>230</v>
      </c>
      <c r="D1100" t="s">
        <v>456</v>
      </c>
      <c r="E1100" t="s">
        <v>474</v>
      </c>
      <c r="F1100" s="20">
        <v>2026</v>
      </c>
      <c r="G1100" s="20">
        <v>48</v>
      </c>
      <c r="H1100" s="11">
        <v>7283.2761418771397</v>
      </c>
      <c r="I1100" s="10">
        <v>3849278.3630314302</v>
      </c>
      <c r="J1100" s="33">
        <f t="shared" si="68"/>
        <v>1.8921146913733009E-3</v>
      </c>
      <c r="K1100" s="33">
        <f t="shared" si="69"/>
        <v>1.8903257708294818E-3</v>
      </c>
      <c r="L1100" s="33">
        <f t="shared" si="70"/>
        <v>0.98549832347897526</v>
      </c>
      <c r="M1100" s="33">
        <f t="shared" si="71"/>
        <v>0.98363541060099369</v>
      </c>
    </row>
    <row r="1101" spans="1:13" ht="27.6">
      <c r="A1101" t="s">
        <v>164</v>
      </c>
      <c r="B1101" t="s">
        <v>228</v>
      </c>
      <c r="C1101" s="14" t="s">
        <v>230</v>
      </c>
      <c r="D1101" t="s">
        <v>456</v>
      </c>
      <c r="E1101" t="s">
        <v>474</v>
      </c>
      <c r="F1101" s="20">
        <v>2026</v>
      </c>
      <c r="G1101" s="20">
        <v>49</v>
      </c>
      <c r="H1101" s="11">
        <v>7465.6083785112696</v>
      </c>
      <c r="I1101" s="10">
        <v>3760868.1058915998</v>
      </c>
      <c r="J1101" s="33">
        <f t="shared" si="68"/>
        <v>1.9850758304488258E-3</v>
      </c>
      <c r="K1101" s="33">
        <f t="shared" si="69"/>
        <v>1.9831068704829757E-3</v>
      </c>
      <c r="L1101" s="33">
        <f t="shared" si="70"/>
        <v>0.98363541060099369</v>
      </c>
      <c r="M1101" s="33">
        <f t="shared" si="71"/>
        <v>0.9816847564601805</v>
      </c>
    </row>
    <row r="1102" spans="1:13" ht="27.6">
      <c r="A1102" t="s">
        <v>164</v>
      </c>
      <c r="B1102" t="s">
        <v>228</v>
      </c>
      <c r="C1102" s="14" t="s">
        <v>230</v>
      </c>
      <c r="D1102" t="s">
        <v>456</v>
      </c>
      <c r="E1102" t="s">
        <v>474</v>
      </c>
      <c r="F1102" s="20">
        <v>2026</v>
      </c>
      <c r="G1102" s="20">
        <v>50</v>
      </c>
      <c r="H1102" s="11">
        <v>7872.2548882118299</v>
      </c>
      <c r="I1102" s="10">
        <v>3688485.1028580102</v>
      </c>
      <c r="J1102" s="33">
        <f t="shared" si="68"/>
        <v>2.1342786181004336E-3</v>
      </c>
      <c r="K1102" s="33">
        <f t="shared" si="69"/>
        <v>2.1320026649512824E-3</v>
      </c>
      <c r="L1102" s="33">
        <f t="shared" si="70"/>
        <v>0.9816847564601805</v>
      </c>
      <c r="M1102" s="33">
        <f t="shared" si="71"/>
        <v>0.97959180194326534</v>
      </c>
    </row>
    <row r="1103" spans="1:13" ht="27.6">
      <c r="A1103" t="s">
        <v>164</v>
      </c>
      <c r="B1103" t="s">
        <v>228</v>
      </c>
      <c r="C1103" s="14" t="s">
        <v>230</v>
      </c>
      <c r="D1103" t="s">
        <v>456</v>
      </c>
      <c r="E1103" t="s">
        <v>474</v>
      </c>
      <c r="F1103" s="20">
        <v>2026</v>
      </c>
      <c r="G1103" s="20">
        <v>51</v>
      </c>
      <c r="H1103" s="11">
        <v>8762.5218952886007</v>
      </c>
      <c r="I1103" s="10">
        <v>3603425.5651596999</v>
      </c>
      <c r="J1103" s="33">
        <f t="shared" si="68"/>
        <v>2.4317199666923756E-3</v>
      </c>
      <c r="K1103" s="33">
        <f t="shared" si="69"/>
        <v>2.4287657308041943E-3</v>
      </c>
      <c r="L1103" s="33">
        <f t="shared" si="70"/>
        <v>0.97959180194326534</v>
      </c>
      <c r="M1103" s="33">
        <f t="shared" si="71"/>
        <v>0.97721260294452883</v>
      </c>
    </row>
    <row r="1104" spans="1:13" ht="27.6">
      <c r="A1104" t="s">
        <v>164</v>
      </c>
      <c r="B1104" t="s">
        <v>228</v>
      </c>
      <c r="C1104" s="14" t="s">
        <v>230</v>
      </c>
      <c r="D1104" t="s">
        <v>456</v>
      </c>
      <c r="E1104" t="s">
        <v>474</v>
      </c>
      <c r="F1104" s="20">
        <v>2026</v>
      </c>
      <c r="G1104" s="20">
        <v>52</v>
      </c>
      <c r="H1104" s="11">
        <v>9318.8881876724608</v>
      </c>
      <c r="I1104" s="10">
        <v>3534555.8900580499</v>
      </c>
      <c r="J1104" s="33">
        <f t="shared" si="68"/>
        <v>2.6365089356443624E-3</v>
      </c>
      <c r="K1104" s="33">
        <f t="shared" si="69"/>
        <v>2.6330363984227168E-3</v>
      </c>
      <c r="L1104" s="33">
        <f t="shared" si="70"/>
        <v>0.97721260294452883</v>
      </c>
      <c r="M1104" s="33">
        <f t="shared" si="71"/>
        <v>0.97463956659197848</v>
      </c>
    </row>
    <row r="1105" spans="1:13" ht="27.6">
      <c r="A1105" t="s">
        <v>164</v>
      </c>
      <c r="B1105" t="s">
        <v>228</v>
      </c>
      <c r="C1105" s="14" t="s">
        <v>230</v>
      </c>
      <c r="D1105" t="s">
        <v>456</v>
      </c>
      <c r="E1105" t="s">
        <v>474</v>
      </c>
      <c r="F1105" s="20">
        <v>2026</v>
      </c>
      <c r="G1105" s="20">
        <v>53</v>
      </c>
      <c r="H1105" s="11">
        <v>10188.579192059</v>
      </c>
      <c r="I1105" s="10">
        <v>3466823.8234669399</v>
      </c>
      <c r="J1105" s="33">
        <f t="shared" si="68"/>
        <v>2.9388799981967585E-3</v>
      </c>
      <c r="K1105" s="33">
        <f t="shared" si="69"/>
        <v>2.9345657177938245E-3</v>
      </c>
      <c r="L1105" s="33">
        <f t="shared" si="70"/>
        <v>0.97463956659197848</v>
      </c>
      <c r="M1105" s="33">
        <f t="shared" si="71"/>
        <v>0.97177942273265228</v>
      </c>
    </row>
    <row r="1106" spans="1:13" ht="27.6">
      <c r="A1106" t="s">
        <v>164</v>
      </c>
      <c r="B1106" t="s">
        <v>228</v>
      </c>
      <c r="C1106" s="14" t="s">
        <v>230</v>
      </c>
      <c r="D1106" t="s">
        <v>456</v>
      </c>
      <c r="E1106" t="s">
        <v>474</v>
      </c>
      <c r="F1106" s="20">
        <v>2026</v>
      </c>
      <c r="G1106" s="20">
        <v>54</v>
      </c>
      <c r="H1106" s="11">
        <v>11019.5106690875</v>
      </c>
      <c r="I1106" s="10">
        <v>3377079.5040825</v>
      </c>
      <c r="J1106" s="33">
        <f t="shared" si="68"/>
        <v>3.2630296846035698E-3</v>
      </c>
      <c r="K1106" s="33">
        <f t="shared" si="69"/>
        <v>3.2577117889651674E-3</v>
      </c>
      <c r="L1106" s="33">
        <f t="shared" si="70"/>
        <v>0.97177942273265228</v>
      </c>
      <c r="M1106" s="33">
        <f t="shared" si="71"/>
        <v>0.96861364545094231</v>
      </c>
    </row>
    <row r="1107" spans="1:13" ht="27.6">
      <c r="A1107" t="s">
        <v>164</v>
      </c>
      <c r="B1107" t="s">
        <v>228</v>
      </c>
      <c r="C1107" s="14" t="s">
        <v>230</v>
      </c>
      <c r="D1107" t="s">
        <v>456</v>
      </c>
      <c r="E1107" t="s">
        <v>474</v>
      </c>
      <c r="F1107" s="20">
        <v>2026</v>
      </c>
      <c r="G1107" s="20">
        <v>55</v>
      </c>
      <c r="H1107" s="11">
        <v>11857.1816718638</v>
      </c>
      <c r="I1107" s="10">
        <v>3298020.3104195199</v>
      </c>
      <c r="J1107" s="33">
        <f t="shared" si="68"/>
        <v>3.5952421622156487E-3</v>
      </c>
      <c r="K1107" s="33">
        <f t="shared" si="69"/>
        <v>3.5887870173666458E-3</v>
      </c>
      <c r="L1107" s="33">
        <f t="shared" si="70"/>
        <v>0.96861364545094231</v>
      </c>
      <c r="M1107" s="33">
        <f t="shared" si="71"/>
        <v>0.96513749737530374</v>
      </c>
    </row>
    <row r="1108" spans="1:13" ht="27.6">
      <c r="A1108" t="s">
        <v>164</v>
      </c>
      <c r="B1108" t="s">
        <v>228</v>
      </c>
      <c r="C1108" s="14" t="s">
        <v>230</v>
      </c>
      <c r="D1108" t="s">
        <v>456</v>
      </c>
      <c r="E1108" t="s">
        <v>474</v>
      </c>
      <c r="F1108" s="20">
        <v>2026</v>
      </c>
      <c r="G1108" s="20">
        <v>56</v>
      </c>
      <c r="H1108" s="11">
        <v>12933.7139120099</v>
      </c>
      <c r="I1108" s="10">
        <v>3216652.4107978698</v>
      </c>
      <c r="J1108" s="33">
        <f t="shared" si="68"/>
        <v>4.0208615231764428E-3</v>
      </c>
      <c r="K1108" s="33">
        <f t="shared" si="69"/>
        <v>4.012788683030788E-3</v>
      </c>
      <c r="L1108" s="33">
        <f t="shared" si="70"/>
        <v>0.96513749737530374</v>
      </c>
      <c r="M1108" s="33">
        <f t="shared" si="71"/>
        <v>0.96126460454826745</v>
      </c>
    </row>
    <row r="1109" spans="1:13" ht="27.6">
      <c r="A1109" t="s">
        <v>164</v>
      </c>
      <c r="B1109" t="s">
        <v>228</v>
      </c>
      <c r="C1109" s="14" t="s">
        <v>230</v>
      </c>
      <c r="D1109" t="s">
        <v>456</v>
      </c>
      <c r="E1109" t="s">
        <v>474</v>
      </c>
      <c r="F1109" s="20">
        <v>2026</v>
      </c>
      <c r="G1109" s="20">
        <v>57</v>
      </c>
      <c r="H1109" s="11">
        <v>13853.200411059701</v>
      </c>
      <c r="I1109" s="10">
        <v>3119238.4433757002</v>
      </c>
      <c r="J1109" s="33">
        <f t="shared" si="68"/>
        <v>4.4412123864655565E-3</v>
      </c>
      <c r="K1109" s="33">
        <f t="shared" si="69"/>
        <v>4.4313647865561467E-3</v>
      </c>
      <c r="L1109" s="33">
        <f t="shared" si="70"/>
        <v>0.96126460454826745</v>
      </c>
      <c r="M1109" s="33">
        <f t="shared" si="71"/>
        <v>0.95700489042910941</v>
      </c>
    </row>
    <row r="1110" spans="1:13" ht="27.6">
      <c r="A1110" t="s">
        <v>164</v>
      </c>
      <c r="B1110" t="s">
        <v>228</v>
      </c>
      <c r="C1110" s="14" t="s">
        <v>230</v>
      </c>
      <c r="D1110" t="s">
        <v>456</v>
      </c>
      <c r="E1110" t="s">
        <v>474</v>
      </c>
      <c r="F1110" s="20">
        <v>2026</v>
      </c>
      <c r="G1110" s="20">
        <v>58</v>
      </c>
      <c r="H1110" s="11">
        <v>14956.172004395101</v>
      </c>
      <c r="I1110" s="10">
        <v>3015155.98690183</v>
      </c>
      <c r="J1110" s="33">
        <f t="shared" si="68"/>
        <v>4.960331097086307E-3</v>
      </c>
      <c r="K1110" s="33">
        <f t="shared" si="69"/>
        <v>4.9480489709856634E-3</v>
      </c>
      <c r="L1110" s="33">
        <f t="shared" si="70"/>
        <v>0.95700489042910941</v>
      </c>
      <c r="M1110" s="33">
        <f t="shared" si="71"/>
        <v>0.95226958336579337</v>
      </c>
    </row>
    <row r="1111" spans="1:13" ht="27.6">
      <c r="A1111" t="s">
        <v>164</v>
      </c>
      <c r="B1111" t="s">
        <v>228</v>
      </c>
      <c r="C1111" s="14" t="s">
        <v>230</v>
      </c>
      <c r="D1111" t="s">
        <v>456</v>
      </c>
      <c r="E1111" t="s">
        <v>474</v>
      </c>
      <c r="F1111" s="20">
        <v>2026</v>
      </c>
      <c r="G1111" s="20">
        <v>59</v>
      </c>
      <c r="H1111" s="11">
        <v>15505.183340952201</v>
      </c>
      <c r="I1111" s="10">
        <v>2913109.01450451</v>
      </c>
      <c r="J1111" s="33">
        <f t="shared" si="68"/>
        <v>5.3225551339655145E-3</v>
      </c>
      <c r="K1111" s="33">
        <f t="shared" si="69"/>
        <v>5.3084154349540835E-3</v>
      </c>
      <c r="L1111" s="33">
        <f t="shared" si="70"/>
        <v>0.95226958336579337</v>
      </c>
      <c r="M1111" s="33">
        <f t="shared" si="71"/>
        <v>0.94721454081121714</v>
      </c>
    </row>
    <row r="1112" spans="1:13" ht="27.6">
      <c r="A1112" t="s">
        <v>164</v>
      </c>
      <c r="B1112" t="s">
        <v>228</v>
      </c>
      <c r="C1112" s="14" t="s">
        <v>230</v>
      </c>
      <c r="D1112" t="s">
        <v>456</v>
      </c>
      <c r="E1112" t="s">
        <v>474</v>
      </c>
      <c r="F1112" s="20">
        <v>2026</v>
      </c>
      <c r="G1112" s="20">
        <v>60</v>
      </c>
      <c r="H1112" s="11">
        <v>16277.725537309499</v>
      </c>
      <c r="I1112" s="10">
        <v>2798520.3731126701</v>
      </c>
      <c r="J1112" s="33">
        <f t="shared" si="68"/>
        <v>5.8165470917063604E-3</v>
      </c>
      <c r="K1112" s="33">
        <f t="shared" si="69"/>
        <v>5.799663731817839E-3</v>
      </c>
      <c r="L1112" s="33">
        <f t="shared" si="70"/>
        <v>0.94721454081121714</v>
      </c>
      <c r="M1112" s="33">
        <f t="shared" si="71"/>
        <v>0.94172101499262384</v>
      </c>
    </row>
    <row r="1113" spans="1:13" ht="27.6">
      <c r="A1113" t="s">
        <v>164</v>
      </c>
      <c r="B1113" t="s">
        <v>228</v>
      </c>
      <c r="C1113" s="14" t="s">
        <v>230</v>
      </c>
      <c r="D1113" t="s">
        <v>456</v>
      </c>
      <c r="E1113" t="s">
        <v>474</v>
      </c>
      <c r="F1113" s="20">
        <v>2026</v>
      </c>
      <c r="G1113" s="20">
        <v>61</v>
      </c>
      <c r="H1113" s="11">
        <v>17596.0816621835</v>
      </c>
      <c r="I1113" s="10">
        <v>2671401.2487281198</v>
      </c>
      <c r="J1113" s="33">
        <f t="shared" si="68"/>
        <v>6.5868359051494667E-3</v>
      </c>
      <c r="K1113" s="33">
        <f t="shared" si="69"/>
        <v>6.5651902530570183E-3</v>
      </c>
      <c r="L1113" s="33">
        <f t="shared" si="70"/>
        <v>0.94172101499262384</v>
      </c>
      <c r="M1113" s="33">
        <f t="shared" si="71"/>
        <v>0.9355384373638953</v>
      </c>
    </row>
    <row r="1114" spans="1:13" ht="27.6">
      <c r="A1114" t="s">
        <v>164</v>
      </c>
      <c r="B1114" t="s">
        <v>228</v>
      </c>
      <c r="C1114" s="14" t="s">
        <v>230</v>
      </c>
      <c r="D1114" t="s">
        <v>456</v>
      </c>
      <c r="E1114" t="s">
        <v>474</v>
      </c>
      <c r="F1114" s="20">
        <v>2026</v>
      </c>
      <c r="G1114" s="20">
        <v>62</v>
      </c>
      <c r="H1114" s="11">
        <v>18520.094666819601</v>
      </c>
      <c r="I1114" s="10">
        <v>2545905.1942566801</v>
      </c>
      <c r="J1114" s="33">
        <f t="shared" si="68"/>
        <v>7.274463600843886E-3</v>
      </c>
      <c r="K1114" s="33">
        <f t="shared" si="69"/>
        <v>7.2480687321211379E-3</v>
      </c>
      <c r="L1114" s="33">
        <f t="shared" si="70"/>
        <v>0.9355384373638953</v>
      </c>
      <c r="M1114" s="33">
        <f t="shared" si="71"/>
        <v>0.92875759046834061</v>
      </c>
    </row>
    <row r="1115" spans="1:13" ht="27.6">
      <c r="A1115" t="s">
        <v>164</v>
      </c>
      <c r="B1115" t="s">
        <v>228</v>
      </c>
      <c r="C1115" s="14" t="s">
        <v>230</v>
      </c>
      <c r="D1115" t="s">
        <v>456</v>
      </c>
      <c r="E1115" t="s">
        <v>474</v>
      </c>
      <c r="F1115" s="20">
        <v>2026</v>
      </c>
      <c r="G1115" s="20">
        <v>63</v>
      </c>
      <c r="H1115" s="11">
        <v>19439.223223888101</v>
      </c>
      <c r="I1115" s="10">
        <v>2420914.6545438902</v>
      </c>
      <c r="J1115" s="33">
        <f t="shared" si="68"/>
        <v>8.029701991931858E-3</v>
      </c>
      <c r="K1115" s="33">
        <f t="shared" si="69"/>
        <v>7.9975500492849294E-3</v>
      </c>
      <c r="L1115" s="33">
        <f t="shared" si="70"/>
        <v>0.92875759046834061</v>
      </c>
      <c r="M1115" s="33">
        <f t="shared" si="71"/>
        <v>0.9213298051549168</v>
      </c>
    </row>
    <row r="1116" spans="1:13" ht="27.6">
      <c r="A1116" t="s">
        <v>164</v>
      </c>
      <c r="B1116" t="s">
        <v>228</v>
      </c>
      <c r="C1116" s="14" t="s">
        <v>230</v>
      </c>
      <c r="D1116" t="s">
        <v>456</v>
      </c>
      <c r="E1116" t="s">
        <v>474</v>
      </c>
      <c r="F1116" s="20">
        <v>2026</v>
      </c>
      <c r="G1116" s="20">
        <v>64</v>
      </c>
      <c r="H1116" s="11">
        <v>20718.763371243698</v>
      </c>
      <c r="I1116" s="10">
        <v>2295998.2201747401</v>
      </c>
      <c r="J1116" s="33">
        <f t="shared" si="68"/>
        <v>9.0238586376895653E-3</v>
      </c>
      <c r="K1116" s="33">
        <f t="shared" si="69"/>
        <v>8.9832658183842673E-3</v>
      </c>
      <c r="L1116" s="33">
        <f t="shared" si="70"/>
        <v>0.9213298051549168</v>
      </c>
      <c r="M1116" s="33">
        <f t="shared" si="71"/>
        <v>0.91305325460881004</v>
      </c>
    </row>
    <row r="1117" spans="1:13" ht="27.6">
      <c r="A1117" t="s">
        <v>164</v>
      </c>
      <c r="B1117" t="s">
        <v>228</v>
      </c>
      <c r="C1117" s="14" t="s">
        <v>230</v>
      </c>
      <c r="D1117" t="s">
        <v>456</v>
      </c>
      <c r="E1117" t="s">
        <v>474</v>
      </c>
      <c r="F1117" s="20">
        <v>2026</v>
      </c>
      <c r="G1117" s="20">
        <v>65</v>
      </c>
      <c r="H1117" s="11">
        <v>21628.849465546398</v>
      </c>
      <c r="I1117" s="10">
        <v>2169768.1452349699</v>
      </c>
      <c r="J1117" s="33">
        <f t="shared" si="68"/>
        <v>9.9682768009317201E-3</v>
      </c>
      <c r="K1117" s="33">
        <f t="shared" si="69"/>
        <v>9.9187582046892375E-3</v>
      </c>
      <c r="L1117" s="33">
        <f t="shared" si="70"/>
        <v>0.91305325460881004</v>
      </c>
      <c r="M1117" s="33">
        <f t="shared" si="71"/>
        <v>0.90399690014834067</v>
      </c>
    </row>
    <row r="1118" spans="1:13" ht="27.6">
      <c r="A1118" t="s">
        <v>164</v>
      </c>
      <c r="B1118" t="s">
        <v>228</v>
      </c>
      <c r="C1118" s="14" t="s">
        <v>230</v>
      </c>
      <c r="D1118" t="s">
        <v>456</v>
      </c>
      <c r="E1118" t="s">
        <v>474</v>
      </c>
      <c r="F1118" s="20">
        <v>2026</v>
      </c>
      <c r="G1118" s="20">
        <v>66</v>
      </c>
      <c r="H1118" s="11">
        <v>22018.2464969762</v>
      </c>
      <c r="I1118" s="10">
        <v>2039123.33713032</v>
      </c>
      <c r="J1118" s="33">
        <f t="shared" si="68"/>
        <v>1.0797898339961483E-2</v>
      </c>
      <c r="K1118" s="33">
        <f t="shared" si="69"/>
        <v>1.073981029992821E-2</v>
      </c>
      <c r="L1118" s="33">
        <f t="shared" si="70"/>
        <v>0.90399690014834067</v>
      </c>
      <c r="M1118" s="33">
        <f t="shared" si="71"/>
        <v>0.89428814492902431</v>
      </c>
    </row>
    <row r="1119" spans="1:13" ht="27.6">
      <c r="A1119" t="s">
        <v>164</v>
      </c>
      <c r="B1119" t="s">
        <v>228</v>
      </c>
      <c r="C1119" s="14" t="s">
        <v>230</v>
      </c>
      <c r="D1119" t="s">
        <v>456</v>
      </c>
      <c r="E1119" t="s">
        <v>474</v>
      </c>
      <c r="F1119" s="20">
        <v>2026</v>
      </c>
      <c r="G1119" s="20">
        <v>67</v>
      </c>
      <c r="H1119" s="11">
        <v>22676.277424835502</v>
      </c>
      <c r="I1119" s="10">
        <v>1903878.7816288101</v>
      </c>
      <c r="J1119" s="33">
        <f t="shared" si="68"/>
        <v>1.1910567859491268E-2</v>
      </c>
      <c r="K1119" s="33">
        <f t="shared" si="69"/>
        <v>1.183991781834226E-2</v>
      </c>
      <c r="L1119" s="33">
        <f t="shared" si="70"/>
        <v>0.89428814492902431</v>
      </c>
      <c r="M1119" s="33">
        <f t="shared" si="71"/>
        <v>0.88369984678714686</v>
      </c>
    </row>
    <row r="1120" spans="1:13" ht="27.6">
      <c r="A1120" t="s">
        <v>164</v>
      </c>
      <c r="B1120" t="s">
        <v>228</v>
      </c>
      <c r="C1120" s="14" t="s">
        <v>230</v>
      </c>
      <c r="D1120" t="s">
        <v>456</v>
      </c>
      <c r="E1120" t="s">
        <v>474</v>
      </c>
      <c r="F1120" s="20">
        <v>2026</v>
      </c>
      <c r="G1120" s="20">
        <v>68</v>
      </c>
      <c r="H1120" s="11">
        <v>20971.464815037802</v>
      </c>
      <c r="I1120" s="10">
        <v>1772133.9500717099</v>
      </c>
      <c r="J1120" s="33">
        <f t="shared" si="68"/>
        <v>1.1834017859761214E-2</v>
      </c>
      <c r="K1120" s="33">
        <f t="shared" si="69"/>
        <v>1.1764271268983273E-2</v>
      </c>
      <c r="L1120" s="33">
        <f t="shared" si="70"/>
        <v>0.88369984678714686</v>
      </c>
      <c r="M1120" s="33">
        <f t="shared" si="71"/>
        <v>0.87330376206918392</v>
      </c>
    </row>
    <row r="1121" spans="1:13" ht="27.6">
      <c r="A1121" t="s">
        <v>164</v>
      </c>
      <c r="B1121" t="s">
        <v>228</v>
      </c>
      <c r="C1121" s="14" t="s">
        <v>230</v>
      </c>
      <c r="D1121" t="s">
        <v>456</v>
      </c>
      <c r="E1121" t="s">
        <v>474</v>
      </c>
      <c r="F1121" s="20">
        <v>2026</v>
      </c>
      <c r="G1121" s="20">
        <v>69</v>
      </c>
      <c r="H1121" s="11">
        <v>20178.067994683101</v>
      </c>
      <c r="I1121" s="10">
        <v>1647972.81052573</v>
      </c>
      <c r="J1121" s="33">
        <f t="shared" si="68"/>
        <v>1.2244175307871717E-2</v>
      </c>
      <c r="K1121" s="33">
        <f t="shared" si="69"/>
        <v>1.2169520399955336E-2</v>
      </c>
      <c r="L1121" s="33">
        <f t="shared" si="70"/>
        <v>0.87330376206918392</v>
      </c>
      <c r="M1121" s="33">
        <f t="shared" si="71"/>
        <v>0.8626760741213253</v>
      </c>
    </row>
    <row r="1122" spans="1:13" ht="27.6">
      <c r="A1122" t="s">
        <v>164</v>
      </c>
      <c r="B1122" t="s">
        <v>228</v>
      </c>
      <c r="C1122" s="14" t="s">
        <v>230</v>
      </c>
      <c r="D1122" t="s">
        <v>456</v>
      </c>
      <c r="E1122" t="s">
        <v>474</v>
      </c>
      <c r="F1122" s="20">
        <v>2027</v>
      </c>
      <c r="G1122" s="20">
        <v>30</v>
      </c>
      <c r="H1122" s="11">
        <v>921.94783026190998</v>
      </c>
      <c r="I1122" s="10">
        <v>4437767.1083891196</v>
      </c>
      <c r="J1122" s="33">
        <f t="shared" si="68"/>
        <v>2.0775038611626714E-4</v>
      </c>
      <c r="K1122" s="33">
        <f t="shared" si="69"/>
        <v>2.0772880749919675E-4</v>
      </c>
      <c r="L1122" s="33">
        <f t="shared" si="70"/>
        <v>1</v>
      </c>
      <c r="M1122" s="33">
        <f t="shared" si="71"/>
        <v>0.9997922711925008</v>
      </c>
    </row>
    <row r="1123" spans="1:13" ht="27.6">
      <c r="A1123" t="s">
        <v>164</v>
      </c>
      <c r="B1123" t="s">
        <v>228</v>
      </c>
      <c r="C1123" s="14" t="s">
        <v>230</v>
      </c>
      <c r="D1123" t="s">
        <v>456</v>
      </c>
      <c r="E1123" t="s">
        <v>474</v>
      </c>
      <c r="F1123" s="20">
        <v>2027</v>
      </c>
      <c r="G1123" s="20">
        <v>31</v>
      </c>
      <c r="H1123" s="11">
        <v>1302.09020827462</v>
      </c>
      <c r="I1123" s="10">
        <v>4376375.1504337201</v>
      </c>
      <c r="J1123" s="33">
        <f t="shared" si="68"/>
        <v>2.9752710028654113E-4</v>
      </c>
      <c r="K1123" s="33">
        <f t="shared" si="69"/>
        <v>2.9748284348818377E-4</v>
      </c>
      <c r="L1123" s="33">
        <f t="shared" si="70"/>
        <v>0.9997922711925008</v>
      </c>
      <c r="M1123" s="33">
        <f t="shared" si="71"/>
        <v>0.99949485014476891</v>
      </c>
    </row>
    <row r="1124" spans="1:13" ht="27.6">
      <c r="A1124" t="s">
        <v>164</v>
      </c>
      <c r="B1124" t="s">
        <v>228</v>
      </c>
      <c r="C1124" s="14" t="s">
        <v>230</v>
      </c>
      <c r="D1124" t="s">
        <v>456</v>
      </c>
      <c r="E1124" t="s">
        <v>474</v>
      </c>
      <c r="F1124" s="20">
        <v>2027</v>
      </c>
      <c r="G1124" s="20">
        <v>32</v>
      </c>
      <c r="H1124" s="11">
        <v>1314.5645992361499</v>
      </c>
      <c r="I1124" s="10">
        <v>4313219.5690177204</v>
      </c>
      <c r="J1124" s="33">
        <f t="shared" si="68"/>
        <v>3.0477571990046516E-4</v>
      </c>
      <c r="K1124" s="33">
        <f t="shared" si="69"/>
        <v>3.0472928049873893E-4</v>
      </c>
      <c r="L1124" s="33">
        <f t="shared" si="70"/>
        <v>0.99949485014476891</v>
      </c>
      <c r="M1124" s="33">
        <f t="shared" si="71"/>
        <v>0.99919027479822209</v>
      </c>
    </row>
    <row r="1125" spans="1:13" ht="27.6">
      <c r="A1125" t="s">
        <v>164</v>
      </c>
      <c r="B1125" t="s">
        <v>228</v>
      </c>
      <c r="C1125" s="14" t="s">
        <v>230</v>
      </c>
      <c r="D1125" t="s">
        <v>456</v>
      </c>
      <c r="E1125" t="s">
        <v>474</v>
      </c>
      <c r="F1125" s="20">
        <v>2027</v>
      </c>
      <c r="G1125" s="20">
        <v>33</v>
      </c>
      <c r="H1125" s="11">
        <v>1359.5545788751299</v>
      </c>
      <c r="I1125" s="10">
        <v>4259906.3701355597</v>
      </c>
      <c r="J1125" s="33">
        <f t="shared" si="68"/>
        <v>3.1915128191699338E-4</v>
      </c>
      <c r="K1125" s="33">
        <f t="shared" si="69"/>
        <v>3.1910035856419494E-4</v>
      </c>
      <c r="L1125" s="33">
        <f t="shared" si="70"/>
        <v>0.99919027479822209</v>
      </c>
      <c r="M1125" s="33">
        <f t="shared" si="71"/>
        <v>0.99887143282326007</v>
      </c>
    </row>
    <row r="1126" spans="1:13" ht="27.6">
      <c r="A1126" t="s">
        <v>164</v>
      </c>
      <c r="B1126" t="s">
        <v>228</v>
      </c>
      <c r="C1126" s="14" t="s">
        <v>230</v>
      </c>
      <c r="D1126" t="s">
        <v>456</v>
      </c>
      <c r="E1126" t="s">
        <v>474</v>
      </c>
      <c r="F1126" s="20">
        <v>2027</v>
      </c>
      <c r="G1126" s="20">
        <v>34</v>
      </c>
      <c r="H1126" s="11">
        <v>1426.7915917125299</v>
      </c>
      <c r="I1126" s="10">
        <v>4209389.3789442498</v>
      </c>
      <c r="J1126" s="33">
        <f t="shared" si="68"/>
        <v>3.3895452838111667E-4</v>
      </c>
      <c r="K1126" s="33">
        <f t="shared" si="69"/>
        <v>3.3889708978485089E-4</v>
      </c>
      <c r="L1126" s="33">
        <f t="shared" si="70"/>
        <v>0.99887143282326007</v>
      </c>
      <c r="M1126" s="33">
        <f t="shared" si="71"/>
        <v>0.99853291820160706</v>
      </c>
    </row>
    <row r="1127" spans="1:13" ht="27.6">
      <c r="A1127" t="s">
        <v>164</v>
      </c>
      <c r="B1127" t="s">
        <v>228</v>
      </c>
      <c r="C1127" s="14" t="s">
        <v>230</v>
      </c>
      <c r="D1127" t="s">
        <v>456</v>
      </c>
      <c r="E1127" t="s">
        <v>474</v>
      </c>
      <c r="F1127" s="20">
        <v>2027</v>
      </c>
      <c r="G1127" s="20">
        <v>35</v>
      </c>
      <c r="H1127" s="11">
        <v>1529.5180308312599</v>
      </c>
      <c r="I1127" s="10">
        <v>4194255.4191609798</v>
      </c>
      <c r="J1127" s="33">
        <f t="shared" si="68"/>
        <v>3.6466973943547414E-4</v>
      </c>
      <c r="K1127" s="33">
        <f t="shared" si="69"/>
        <v>3.6460325550780048E-4</v>
      </c>
      <c r="L1127" s="33">
        <f t="shared" si="70"/>
        <v>0.99853291820160706</v>
      </c>
      <c r="M1127" s="33">
        <f t="shared" si="71"/>
        <v>0.99816884984889909</v>
      </c>
    </row>
    <row r="1128" spans="1:13" ht="27.6">
      <c r="A1128" t="s">
        <v>164</v>
      </c>
      <c r="B1128" t="s">
        <v>228</v>
      </c>
      <c r="C1128" s="14" t="s">
        <v>230</v>
      </c>
      <c r="D1128" t="s">
        <v>456</v>
      </c>
      <c r="E1128" t="s">
        <v>474</v>
      </c>
      <c r="F1128" s="20">
        <v>2027</v>
      </c>
      <c r="G1128" s="20">
        <v>36</v>
      </c>
      <c r="H1128" s="11">
        <v>2051.3764281250501</v>
      </c>
      <c r="I1128" s="10">
        <v>4173555.42962765</v>
      </c>
      <c r="J1128" s="33">
        <f t="shared" si="68"/>
        <v>4.915177149828981E-4</v>
      </c>
      <c r="K1128" s="33">
        <f t="shared" si="69"/>
        <v>4.9139693993938138E-4</v>
      </c>
      <c r="L1128" s="33">
        <f t="shared" si="70"/>
        <v>0.99816884984889909</v>
      </c>
      <c r="M1128" s="33">
        <f t="shared" si="71"/>
        <v>0.99767835273054051</v>
      </c>
    </row>
    <row r="1129" spans="1:13" ht="27.6">
      <c r="A1129" t="s">
        <v>164</v>
      </c>
      <c r="B1129" t="s">
        <v>228</v>
      </c>
      <c r="C1129" s="14" t="s">
        <v>230</v>
      </c>
      <c r="D1129" t="s">
        <v>456</v>
      </c>
      <c r="E1129" t="s">
        <v>474</v>
      </c>
      <c r="F1129" s="20">
        <v>2027</v>
      </c>
      <c r="G1129" s="20">
        <v>37</v>
      </c>
      <c r="H1129" s="11">
        <v>2230.2437440706199</v>
      </c>
      <c r="I1129" s="10">
        <v>4156571.2829690902</v>
      </c>
      <c r="J1129" s="33">
        <f t="shared" si="68"/>
        <v>5.3655852197427708E-4</v>
      </c>
      <c r="K1129" s="33">
        <f t="shared" si="69"/>
        <v>5.3641460019249187E-4</v>
      </c>
      <c r="L1129" s="33">
        <f t="shared" si="70"/>
        <v>0.99767835273054051</v>
      </c>
      <c r="M1129" s="33">
        <f t="shared" si="71"/>
        <v>0.99714318349583986</v>
      </c>
    </row>
    <row r="1130" spans="1:13" ht="27.6">
      <c r="A1130" t="s">
        <v>164</v>
      </c>
      <c r="B1130" t="s">
        <v>228</v>
      </c>
      <c r="C1130" s="14" t="s">
        <v>230</v>
      </c>
      <c r="D1130" t="s">
        <v>456</v>
      </c>
      <c r="E1130" t="s">
        <v>474</v>
      </c>
      <c r="F1130" s="20">
        <v>2027</v>
      </c>
      <c r="G1130" s="20">
        <v>38</v>
      </c>
      <c r="H1130" s="11">
        <v>2465.7323458647002</v>
      </c>
      <c r="I1130" s="10">
        <v>4162973.8926813598</v>
      </c>
      <c r="J1130" s="33">
        <f t="shared" si="68"/>
        <v>5.9230069883444043E-4</v>
      </c>
      <c r="K1130" s="33">
        <f t="shared" si="69"/>
        <v>5.9212532340224833E-4</v>
      </c>
      <c r="L1130" s="33">
        <f t="shared" si="70"/>
        <v>0.99714318349583986</v>
      </c>
      <c r="M1130" s="33">
        <f t="shared" si="71"/>
        <v>0.99655274976583408</v>
      </c>
    </row>
    <row r="1131" spans="1:13" ht="27.6">
      <c r="A1131" t="s">
        <v>164</v>
      </c>
      <c r="B1131" t="s">
        <v>228</v>
      </c>
      <c r="C1131" s="14" t="s">
        <v>230</v>
      </c>
      <c r="D1131" t="s">
        <v>456</v>
      </c>
      <c r="E1131" t="s">
        <v>474</v>
      </c>
      <c r="F1131" s="20">
        <v>2027</v>
      </c>
      <c r="G1131" s="20">
        <v>39</v>
      </c>
      <c r="H1131" s="11">
        <v>2685.4202621929699</v>
      </c>
      <c r="I1131" s="10">
        <v>4123659.8405248602</v>
      </c>
      <c r="J1131" s="33">
        <f t="shared" si="68"/>
        <v>6.5122254648704704E-4</v>
      </c>
      <c r="K1131" s="33">
        <f t="shared" si="69"/>
        <v>6.5101054710658968E-4</v>
      </c>
      <c r="L1131" s="33">
        <f t="shared" si="70"/>
        <v>0.99655274976583408</v>
      </c>
      <c r="M1131" s="33">
        <f t="shared" si="71"/>
        <v>0.99590398341498843</v>
      </c>
    </row>
    <row r="1132" spans="1:13" ht="27.6">
      <c r="A1132" t="s">
        <v>164</v>
      </c>
      <c r="B1132" t="s">
        <v>228</v>
      </c>
      <c r="C1132" s="14" t="s">
        <v>230</v>
      </c>
      <c r="D1132" t="s">
        <v>456</v>
      </c>
      <c r="E1132" t="s">
        <v>474</v>
      </c>
      <c r="F1132" s="20">
        <v>2027</v>
      </c>
      <c r="G1132" s="20">
        <v>40</v>
      </c>
      <c r="H1132" s="11">
        <v>2965.3054565573598</v>
      </c>
      <c r="I1132" s="10">
        <v>4075810.6501241499</v>
      </c>
      <c r="J1132" s="33">
        <f t="shared" si="68"/>
        <v>7.275375897226816E-4</v>
      </c>
      <c r="K1132" s="33">
        <f t="shared" si="69"/>
        <v>7.2727299842101356E-4</v>
      </c>
      <c r="L1132" s="33">
        <f t="shared" si="70"/>
        <v>0.99590398341498843</v>
      </c>
      <c r="M1132" s="33">
        <f t="shared" si="71"/>
        <v>0.99517968933883072</v>
      </c>
    </row>
    <row r="1133" spans="1:13" ht="27.6">
      <c r="A1133" t="s">
        <v>164</v>
      </c>
      <c r="B1133" t="s">
        <v>228</v>
      </c>
      <c r="C1133" s="14" t="s">
        <v>230</v>
      </c>
      <c r="D1133" t="s">
        <v>456</v>
      </c>
      <c r="E1133" t="s">
        <v>474</v>
      </c>
      <c r="F1133" s="20">
        <v>2027</v>
      </c>
      <c r="G1133" s="20">
        <v>41</v>
      </c>
      <c r="H1133" s="11">
        <v>3989.92169473795</v>
      </c>
      <c r="I1133" s="10">
        <v>4090465.9292090298</v>
      </c>
      <c r="J1133" s="33">
        <f t="shared" si="68"/>
        <v>9.7541985773475881E-4</v>
      </c>
      <c r="K1133" s="33">
        <f t="shared" si="69"/>
        <v>9.7494429042377373E-4</v>
      </c>
      <c r="L1133" s="33">
        <f t="shared" si="70"/>
        <v>0.99517968933883072</v>
      </c>
      <c r="M1133" s="33">
        <f t="shared" si="71"/>
        <v>0.99420944458276417</v>
      </c>
    </row>
    <row r="1134" spans="1:13" ht="27.6">
      <c r="A1134" t="s">
        <v>164</v>
      </c>
      <c r="B1134" t="s">
        <v>228</v>
      </c>
      <c r="C1134" s="14" t="s">
        <v>230</v>
      </c>
      <c r="D1134" t="s">
        <v>456</v>
      </c>
      <c r="E1134" t="s">
        <v>474</v>
      </c>
      <c r="F1134" s="20">
        <v>2027</v>
      </c>
      <c r="G1134" s="20">
        <v>42</v>
      </c>
      <c r="H1134" s="11">
        <v>4552.7847539632103</v>
      </c>
      <c r="I1134" s="10">
        <v>4162696.3892416898</v>
      </c>
      <c r="J1134" s="33">
        <f t="shared" si="68"/>
        <v>1.0937105011380812E-3</v>
      </c>
      <c r="K1134" s="33">
        <f t="shared" si="69"/>
        <v>1.0931126177982087E-3</v>
      </c>
      <c r="L1134" s="33">
        <f t="shared" si="70"/>
        <v>0.99420944458276417</v>
      </c>
      <c r="M1134" s="33">
        <f t="shared" si="71"/>
        <v>0.99312266169415664</v>
      </c>
    </row>
    <row r="1135" spans="1:13" ht="27.6">
      <c r="A1135" t="s">
        <v>164</v>
      </c>
      <c r="B1135" t="s">
        <v>228</v>
      </c>
      <c r="C1135" s="14" t="s">
        <v>230</v>
      </c>
      <c r="D1135" t="s">
        <v>456</v>
      </c>
      <c r="E1135" t="s">
        <v>474</v>
      </c>
      <c r="F1135" s="20">
        <v>2027</v>
      </c>
      <c r="G1135" s="20">
        <v>43</v>
      </c>
      <c r="H1135" s="11">
        <v>5200.3174436301497</v>
      </c>
      <c r="I1135" s="10">
        <v>4193231.1817838899</v>
      </c>
      <c r="J1135" s="33">
        <f t="shared" si="68"/>
        <v>1.2401695060890547E-3</v>
      </c>
      <c r="K1135" s="33">
        <f t="shared" si="69"/>
        <v>1.2394008136895618E-3</v>
      </c>
      <c r="L1135" s="33">
        <f t="shared" si="70"/>
        <v>0.99312266169415664</v>
      </c>
      <c r="M1135" s="33">
        <f t="shared" si="71"/>
        <v>0.99189178465915939</v>
      </c>
    </row>
    <row r="1136" spans="1:13" ht="27.6">
      <c r="A1136" t="s">
        <v>164</v>
      </c>
      <c r="B1136" t="s">
        <v>228</v>
      </c>
      <c r="C1136" s="14" t="s">
        <v>230</v>
      </c>
      <c r="D1136" t="s">
        <v>456</v>
      </c>
      <c r="E1136" t="s">
        <v>474</v>
      </c>
      <c r="F1136" s="20">
        <v>2027</v>
      </c>
      <c r="G1136" s="20">
        <v>44</v>
      </c>
      <c r="H1136" s="11">
        <v>5324.58459945082</v>
      </c>
      <c r="I1136" s="10">
        <v>4163768.1135515301</v>
      </c>
      <c r="J1136" s="33">
        <f t="shared" si="68"/>
        <v>1.2787898975740893E-3</v>
      </c>
      <c r="K1136" s="33">
        <f t="shared" si="69"/>
        <v>1.2779725941965969E-3</v>
      </c>
      <c r="L1136" s="33">
        <f t="shared" si="70"/>
        <v>0.99189178465915939</v>
      </c>
      <c r="M1136" s="33">
        <f t="shared" si="71"/>
        <v>0.99062417414195625</v>
      </c>
    </row>
    <row r="1137" spans="1:13" ht="27.6">
      <c r="A1137" t="s">
        <v>164</v>
      </c>
      <c r="B1137" t="s">
        <v>228</v>
      </c>
      <c r="C1137" s="14" t="s">
        <v>230</v>
      </c>
      <c r="D1137" t="s">
        <v>456</v>
      </c>
      <c r="E1137" t="s">
        <v>474</v>
      </c>
      <c r="F1137" s="20">
        <v>2027</v>
      </c>
      <c r="G1137" s="20">
        <v>45</v>
      </c>
      <c r="H1137" s="11">
        <v>5569.2392922926501</v>
      </c>
      <c r="I1137" s="10">
        <v>4109879.70810065</v>
      </c>
      <c r="J1137" s="33">
        <f t="shared" si="68"/>
        <v>1.3550857173059286E-3</v>
      </c>
      <c r="K1137" s="33">
        <f t="shared" si="69"/>
        <v>1.3541680032291836E-3</v>
      </c>
      <c r="L1137" s="33">
        <f t="shared" si="70"/>
        <v>0.99062417414195625</v>
      </c>
      <c r="M1137" s="33">
        <f t="shared" si="71"/>
        <v>0.98928270258210793</v>
      </c>
    </row>
    <row r="1138" spans="1:13" ht="27.6">
      <c r="A1138" t="s">
        <v>164</v>
      </c>
      <c r="B1138" t="s">
        <v>228</v>
      </c>
      <c r="C1138" s="14" t="s">
        <v>230</v>
      </c>
      <c r="D1138" t="s">
        <v>456</v>
      </c>
      <c r="E1138" t="s">
        <v>474</v>
      </c>
      <c r="F1138" s="20">
        <v>2027</v>
      </c>
      <c r="G1138" s="20">
        <v>46</v>
      </c>
      <c r="H1138" s="11">
        <v>6661.3016635044996</v>
      </c>
      <c r="I1138" s="10">
        <v>4048647.1626603901</v>
      </c>
      <c r="J1138" s="33">
        <f t="shared" si="68"/>
        <v>1.6453154339898858E-3</v>
      </c>
      <c r="K1138" s="33">
        <f t="shared" si="69"/>
        <v>1.6439626445746702E-3</v>
      </c>
      <c r="L1138" s="33">
        <f t="shared" si="70"/>
        <v>0.98928270258210793</v>
      </c>
      <c r="M1138" s="33">
        <f t="shared" si="71"/>
        <v>0.98765635877413904</v>
      </c>
    </row>
    <row r="1139" spans="1:13" ht="27.6">
      <c r="A1139" t="s">
        <v>164</v>
      </c>
      <c r="B1139" t="s">
        <v>228</v>
      </c>
      <c r="C1139" s="14" t="s">
        <v>230</v>
      </c>
      <c r="D1139" t="s">
        <v>456</v>
      </c>
      <c r="E1139" t="s">
        <v>474</v>
      </c>
      <c r="F1139" s="20">
        <v>2027</v>
      </c>
      <c r="G1139" s="20">
        <v>47</v>
      </c>
      <c r="H1139" s="11">
        <v>6967.5201473636798</v>
      </c>
      <c r="I1139" s="10">
        <v>3992954.7559678699</v>
      </c>
      <c r="J1139" s="33">
        <f t="shared" si="68"/>
        <v>1.7449534425477836E-3</v>
      </c>
      <c r="K1139" s="33">
        <f t="shared" si="69"/>
        <v>1.7434318964272277E-3</v>
      </c>
      <c r="L1139" s="33">
        <f t="shared" si="70"/>
        <v>0.98765635877413904</v>
      </c>
      <c r="M1139" s="33">
        <f t="shared" si="71"/>
        <v>0.98593444717554302</v>
      </c>
    </row>
    <row r="1140" spans="1:13" ht="27.6">
      <c r="A1140" t="s">
        <v>164</v>
      </c>
      <c r="B1140" t="s">
        <v>228</v>
      </c>
      <c r="C1140" s="14" t="s">
        <v>230</v>
      </c>
      <c r="D1140" t="s">
        <v>456</v>
      </c>
      <c r="E1140" t="s">
        <v>474</v>
      </c>
      <c r="F1140" s="20">
        <v>2027</v>
      </c>
      <c r="G1140" s="20">
        <v>48</v>
      </c>
      <c r="H1140" s="11">
        <v>7358.2544356138396</v>
      </c>
      <c r="I1140" s="10">
        <v>3923793.4742597099</v>
      </c>
      <c r="J1140" s="33">
        <f t="shared" si="68"/>
        <v>1.8752909611284012E-3</v>
      </c>
      <c r="K1140" s="33">
        <f t="shared" si="69"/>
        <v>1.8735337016632103E-3</v>
      </c>
      <c r="L1140" s="33">
        <f t="shared" si="70"/>
        <v>0.98593444717554302</v>
      </c>
      <c r="M1140" s="33">
        <f t="shared" si="71"/>
        <v>0.98408726576112893</v>
      </c>
    </row>
    <row r="1141" spans="1:13" ht="27.6">
      <c r="A1141" t="s">
        <v>164</v>
      </c>
      <c r="B1141" t="s">
        <v>228</v>
      </c>
      <c r="C1141" s="14" t="s">
        <v>230</v>
      </c>
      <c r="D1141" t="s">
        <v>456</v>
      </c>
      <c r="E1141" t="s">
        <v>474</v>
      </c>
      <c r="F1141" s="20">
        <v>2027</v>
      </c>
      <c r="G1141" s="20">
        <v>49</v>
      </c>
      <c r="H1141" s="11">
        <v>7572.6757808013099</v>
      </c>
      <c r="I1141" s="10">
        <v>3830103.2639262201</v>
      </c>
      <c r="J1141" s="33">
        <f t="shared" si="68"/>
        <v>1.9771466352159384E-3</v>
      </c>
      <c r="K1141" s="33">
        <f t="shared" si="69"/>
        <v>1.9751933683177514E-3</v>
      </c>
      <c r="L1141" s="33">
        <f t="shared" si="70"/>
        <v>0.98408726576112893</v>
      </c>
      <c r="M1141" s="33">
        <f t="shared" si="71"/>
        <v>0.98214350311995158</v>
      </c>
    </row>
    <row r="1142" spans="1:13" ht="27.6">
      <c r="A1142" t="s">
        <v>164</v>
      </c>
      <c r="B1142" t="s">
        <v>228</v>
      </c>
      <c r="C1142" s="14" t="s">
        <v>230</v>
      </c>
      <c r="D1142" t="s">
        <v>456</v>
      </c>
      <c r="E1142" t="s">
        <v>474</v>
      </c>
      <c r="F1142" s="20">
        <v>2027</v>
      </c>
      <c r="G1142" s="20">
        <v>50</v>
      </c>
      <c r="H1142" s="11">
        <v>7834.5961394676897</v>
      </c>
      <c r="I1142" s="10">
        <v>3740713.0914958501</v>
      </c>
      <c r="J1142" s="33">
        <f t="shared" si="68"/>
        <v>2.0944124683817339E-3</v>
      </c>
      <c r="K1142" s="33">
        <f t="shared" si="69"/>
        <v>2.0922207169986606E-3</v>
      </c>
      <c r="L1142" s="33">
        <f t="shared" si="70"/>
        <v>0.98214350311995158</v>
      </c>
      <c r="M1142" s="33">
        <f t="shared" si="71"/>
        <v>0.98008864213565838</v>
      </c>
    </row>
    <row r="1143" spans="1:13" ht="27.6">
      <c r="A1143" t="s">
        <v>164</v>
      </c>
      <c r="B1143" t="s">
        <v>228</v>
      </c>
      <c r="C1143" s="14" t="s">
        <v>230</v>
      </c>
      <c r="D1143" t="s">
        <v>456</v>
      </c>
      <c r="E1143" t="s">
        <v>474</v>
      </c>
      <c r="F1143" s="20">
        <v>2027</v>
      </c>
      <c r="G1143" s="20">
        <v>51</v>
      </c>
      <c r="H1143" s="11">
        <v>8745.9735089477308</v>
      </c>
      <c r="I1143" s="10">
        <v>3667038.2945871698</v>
      </c>
      <c r="J1143" s="33">
        <f t="shared" si="68"/>
        <v>2.3850237729607184E-3</v>
      </c>
      <c r="K1143" s="33">
        <f t="shared" si="69"/>
        <v>2.3821818635514358E-3</v>
      </c>
      <c r="L1143" s="33">
        <f t="shared" si="70"/>
        <v>0.98008864213565838</v>
      </c>
      <c r="M1143" s="33">
        <f t="shared" si="71"/>
        <v>0.97775389274769009</v>
      </c>
    </row>
    <row r="1144" spans="1:13" ht="27.6">
      <c r="A1144" t="s">
        <v>164</v>
      </c>
      <c r="B1144" t="s">
        <v>228</v>
      </c>
      <c r="C1144" s="14" t="s">
        <v>230</v>
      </c>
      <c r="D1144" t="s">
        <v>456</v>
      </c>
      <c r="E1144" t="s">
        <v>474</v>
      </c>
      <c r="F1144" s="20">
        <v>2027</v>
      </c>
      <c r="G1144" s="20">
        <v>52</v>
      </c>
      <c r="H1144" s="11">
        <v>9199.3733654794105</v>
      </c>
      <c r="I1144" s="10">
        <v>3580811.0934304502</v>
      </c>
      <c r="J1144" s="33">
        <f t="shared" si="68"/>
        <v>2.5690753087637265E-3</v>
      </c>
      <c r="K1144" s="33">
        <f t="shared" si="69"/>
        <v>2.5657780590246926E-3</v>
      </c>
      <c r="L1144" s="33">
        <f t="shared" si="70"/>
        <v>0.97775389274769009</v>
      </c>
      <c r="M1144" s="33">
        <f t="shared" si="71"/>
        <v>0.9752451932625521</v>
      </c>
    </row>
    <row r="1145" spans="1:13" ht="27.6">
      <c r="A1145" t="s">
        <v>164</v>
      </c>
      <c r="B1145" t="s">
        <v>228</v>
      </c>
      <c r="C1145" s="14" t="s">
        <v>230</v>
      </c>
      <c r="D1145" t="s">
        <v>456</v>
      </c>
      <c r="E1145" t="s">
        <v>474</v>
      </c>
      <c r="F1145" s="20">
        <v>2027</v>
      </c>
      <c r="G1145" s="20">
        <v>53</v>
      </c>
      <c r="H1145" s="11">
        <v>9801.5242472852206</v>
      </c>
      <c r="I1145" s="10">
        <v>3510427.69733924</v>
      </c>
      <c r="J1145" s="33">
        <f t="shared" si="68"/>
        <v>2.7921168280190967E-3</v>
      </c>
      <c r="K1145" s="33">
        <f t="shared" si="69"/>
        <v>2.7882224951490953E-3</v>
      </c>
      <c r="L1145" s="33">
        <f t="shared" si="70"/>
        <v>0.9752451932625521</v>
      </c>
      <c r="M1145" s="33">
        <f t="shared" si="71"/>
        <v>0.97252599267641138</v>
      </c>
    </row>
    <row r="1146" spans="1:13" ht="27.6">
      <c r="A1146" t="s">
        <v>164</v>
      </c>
      <c r="B1146" t="s">
        <v>228</v>
      </c>
      <c r="C1146" s="14" t="s">
        <v>230</v>
      </c>
      <c r="D1146" t="s">
        <v>456</v>
      </c>
      <c r="E1146" t="s">
        <v>474</v>
      </c>
      <c r="F1146" s="20">
        <v>2027</v>
      </c>
      <c r="G1146" s="20">
        <v>54</v>
      </c>
      <c r="H1146" s="11">
        <v>10756.320479543199</v>
      </c>
      <c r="I1146" s="10">
        <v>3440811.8489524201</v>
      </c>
      <c r="J1146" s="33">
        <f t="shared" si="68"/>
        <v>3.1260995810677757E-3</v>
      </c>
      <c r="K1146" s="33">
        <f t="shared" si="69"/>
        <v>3.1212184194295833E-3</v>
      </c>
      <c r="L1146" s="33">
        <f t="shared" si="70"/>
        <v>0.97252599267641138</v>
      </c>
      <c r="M1146" s="33">
        <f t="shared" si="71"/>
        <v>0.9694905266346957</v>
      </c>
    </row>
    <row r="1147" spans="1:13" ht="27.6">
      <c r="A1147" t="s">
        <v>164</v>
      </c>
      <c r="B1147" t="s">
        <v>228</v>
      </c>
      <c r="C1147" s="14" t="s">
        <v>230</v>
      </c>
      <c r="D1147" t="s">
        <v>456</v>
      </c>
      <c r="E1147" t="s">
        <v>474</v>
      </c>
      <c r="F1147" s="20">
        <v>2027</v>
      </c>
      <c r="G1147" s="20">
        <v>55</v>
      </c>
      <c r="H1147" s="11">
        <v>11622.868914757701</v>
      </c>
      <c r="I1147" s="10">
        <v>3349269.5472742999</v>
      </c>
      <c r="J1147" s="33">
        <f t="shared" si="68"/>
        <v>3.4702697859049941E-3</v>
      </c>
      <c r="K1147" s="33">
        <f t="shared" si="69"/>
        <v>3.4642553589510072E-3</v>
      </c>
      <c r="L1147" s="33">
        <f t="shared" si="70"/>
        <v>0.9694905266346957</v>
      </c>
      <c r="M1147" s="33">
        <f t="shared" si="71"/>
        <v>0.96613196388234923</v>
      </c>
    </row>
    <row r="1148" spans="1:13" ht="27.6">
      <c r="A1148" t="s">
        <v>164</v>
      </c>
      <c r="B1148" t="s">
        <v>228</v>
      </c>
      <c r="C1148" s="14" t="s">
        <v>230</v>
      </c>
      <c r="D1148" t="s">
        <v>456</v>
      </c>
      <c r="E1148" t="s">
        <v>474</v>
      </c>
      <c r="F1148" s="20">
        <v>2027</v>
      </c>
      <c r="G1148" s="20">
        <v>56</v>
      </c>
      <c r="H1148" s="11">
        <v>12670.6522737921</v>
      </c>
      <c r="I1148" s="10">
        <v>3268274.71502838</v>
      </c>
      <c r="J1148" s="33">
        <f t="shared" si="68"/>
        <v>3.8768626809518596E-3</v>
      </c>
      <c r="K1148" s="33">
        <f t="shared" si="69"/>
        <v>3.8693573510055757E-3</v>
      </c>
      <c r="L1148" s="33">
        <f t="shared" si="70"/>
        <v>0.96613196388234923</v>
      </c>
      <c r="M1148" s="33">
        <f t="shared" si="71"/>
        <v>0.96239365406585964</v>
      </c>
    </row>
    <row r="1149" spans="1:13" ht="27.6">
      <c r="A1149" t="s">
        <v>164</v>
      </c>
      <c r="B1149" t="s">
        <v>228</v>
      </c>
      <c r="C1149" s="14" t="s">
        <v>230</v>
      </c>
      <c r="D1149" t="s">
        <v>456</v>
      </c>
      <c r="E1149" t="s">
        <v>474</v>
      </c>
      <c r="F1149" s="20">
        <v>2027</v>
      </c>
      <c r="G1149" s="20">
        <v>57</v>
      </c>
      <c r="H1149" s="11">
        <v>13564.28252723</v>
      </c>
      <c r="I1149" s="10">
        <v>3184910.1055355198</v>
      </c>
      <c r="J1149" s="33">
        <f t="shared" si="68"/>
        <v>4.2589216265961965E-3</v>
      </c>
      <c r="K1149" s="33">
        <f t="shared" si="69"/>
        <v>4.249865281202192E-3</v>
      </c>
      <c r="L1149" s="33">
        <f t="shared" si="70"/>
        <v>0.96239365406585964</v>
      </c>
      <c r="M1149" s="33">
        <f t="shared" si="71"/>
        <v>0.95830361068859582</v>
      </c>
    </row>
    <row r="1150" spans="1:13" ht="27.6">
      <c r="A1150" t="s">
        <v>164</v>
      </c>
      <c r="B1150" t="s">
        <v>228</v>
      </c>
      <c r="C1150" s="14" t="s">
        <v>230</v>
      </c>
      <c r="D1150" t="s">
        <v>456</v>
      </c>
      <c r="E1150" t="s">
        <v>474</v>
      </c>
      <c r="F1150" s="20">
        <v>2027</v>
      </c>
      <c r="G1150" s="20">
        <v>58</v>
      </c>
      <c r="H1150" s="11">
        <v>14482.970383464</v>
      </c>
      <c r="I1150" s="10">
        <v>3085465.3986266502</v>
      </c>
      <c r="J1150" s="33">
        <f t="shared" si="68"/>
        <v>4.6939338194848705E-3</v>
      </c>
      <c r="K1150" s="33">
        <f t="shared" si="69"/>
        <v>4.6829345288446067E-3</v>
      </c>
      <c r="L1150" s="33">
        <f t="shared" si="70"/>
        <v>0.95830361068859582</v>
      </c>
      <c r="M1150" s="33">
        <f t="shared" si="71"/>
        <v>0.95381593762098571</v>
      </c>
    </row>
    <row r="1151" spans="1:13" ht="27.6">
      <c r="A1151" t="s">
        <v>164</v>
      </c>
      <c r="B1151" t="s">
        <v>228</v>
      </c>
      <c r="C1151" s="14" t="s">
        <v>230</v>
      </c>
      <c r="D1151" t="s">
        <v>456</v>
      </c>
      <c r="E1151" t="s">
        <v>474</v>
      </c>
      <c r="F1151" s="20">
        <v>2027</v>
      </c>
      <c r="G1151" s="20">
        <v>59</v>
      </c>
      <c r="H1151" s="11">
        <v>14937.375295650299</v>
      </c>
      <c r="I1151" s="10">
        <v>2979173.8033986501</v>
      </c>
      <c r="J1151" s="33">
        <f t="shared" si="68"/>
        <v>5.0139321440762193E-3</v>
      </c>
      <c r="K1151" s="33">
        <f t="shared" si="69"/>
        <v>5.0013833679676267E-3</v>
      </c>
      <c r="L1151" s="33">
        <f t="shared" si="70"/>
        <v>0.95381593762098571</v>
      </c>
      <c r="M1151" s="33">
        <f t="shared" si="71"/>
        <v>0.94904553845446571</v>
      </c>
    </row>
    <row r="1152" spans="1:13" ht="27.6">
      <c r="A1152" t="s">
        <v>164</v>
      </c>
      <c r="B1152" t="s">
        <v>228</v>
      </c>
      <c r="C1152" s="14" t="s">
        <v>230</v>
      </c>
      <c r="D1152" t="s">
        <v>456</v>
      </c>
      <c r="E1152" t="s">
        <v>474</v>
      </c>
      <c r="F1152" s="20">
        <v>2027</v>
      </c>
      <c r="G1152" s="20">
        <v>60</v>
      </c>
      <c r="H1152" s="11">
        <v>15682.7179832198</v>
      </c>
      <c r="I1152" s="10">
        <v>2875455.7223475799</v>
      </c>
      <c r="J1152" s="33">
        <f t="shared" si="68"/>
        <v>5.4539939048048056E-3</v>
      </c>
      <c r="K1152" s="33">
        <f t="shared" si="69"/>
        <v>5.4391478823491157E-3</v>
      </c>
      <c r="L1152" s="33">
        <f t="shared" si="70"/>
        <v>0.94904553845446571</v>
      </c>
      <c r="M1152" s="33">
        <f t="shared" si="71"/>
        <v>0.94388353942372827</v>
      </c>
    </row>
    <row r="1153" spans="1:13" ht="27.6">
      <c r="A1153" t="s">
        <v>164</v>
      </c>
      <c r="B1153" t="s">
        <v>228</v>
      </c>
      <c r="C1153" s="14" t="s">
        <v>230</v>
      </c>
      <c r="D1153" t="s">
        <v>456</v>
      </c>
      <c r="E1153" t="s">
        <v>474</v>
      </c>
      <c r="F1153" s="20">
        <v>2027</v>
      </c>
      <c r="G1153" s="20">
        <v>61</v>
      </c>
      <c r="H1153" s="11">
        <v>16997.416740383302</v>
      </c>
      <c r="I1153" s="10">
        <v>2759017.3616540101</v>
      </c>
      <c r="J1153" s="33">
        <f t="shared" si="68"/>
        <v>6.1606777023662795E-3</v>
      </c>
      <c r="K1153" s="33">
        <f t="shared" si="69"/>
        <v>6.141739637885002E-3</v>
      </c>
      <c r="L1153" s="33">
        <f t="shared" si="70"/>
        <v>0.94388353942372827</v>
      </c>
      <c r="M1153" s="33">
        <f t="shared" si="71"/>
        <v>0.93808645247610234</v>
      </c>
    </row>
    <row r="1154" spans="1:13" ht="27.6">
      <c r="A1154" t="s">
        <v>164</v>
      </c>
      <c r="B1154" t="s">
        <v>228</v>
      </c>
      <c r="C1154" s="14" t="s">
        <v>230</v>
      </c>
      <c r="D1154" t="s">
        <v>456</v>
      </c>
      <c r="E1154" t="s">
        <v>474</v>
      </c>
      <c r="F1154" s="20">
        <v>2027</v>
      </c>
      <c r="G1154" s="20">
        <v>62</v>
      </c>
      <c r="H1154" s="11">
        <v>17827.951580203899</v>
      </c>
      <c r="I1154" s="10">
        <v>2630063.7000648002</v>
      </c>
      <c r="J1154" s="33">
        <f t="shared" ref="J1154:J1217" si="72">IF(I1154&gt;0,H1154/I1154,0)</f>
        <v>6.7785246341237476E-3</v>
      </c>
      <c r="K1154" s="33">
        <f t="shared" ref="K1154:K1217" si="73">1-EXP(-J1154)</f>
        <v>6.7556022585554265E-3</v>
      </c>
      <c r="L1154" s="33">
        <f t="shared" ref="L1154:L1217" si="74">IF(G1154=30,1,M1153)</f>
        <v>0.93808645247610234</v>
      </c>
      <c r="M1154" s="33">
        <f t="shared" ref="M1154:M1217" si="75">L1154*(1-K1154)</f>
        <v>0.93174911351903456</v>
      </c>
    </row>
    <row r="1155" spans="1:13" ht="27.6">
      <c r="A1155" t="s">
        <v>164</v>
      </c>
      <c r="B1155" t="s">
        <v>228</v>
      </c>
      <c r="C1155" s="14" t="s">
        <v>230</v>
      </c>
      <c r="D1155" t="s">
        <v>456</v>
      </c>
      <c r="E1155" t="s">
        <v>474</v>
      </c>
      <c r="F1155" s="20">
        <v>2027</v>
      </c>
      <c r="G1155" s="20">
        <v>63</v>
      </c>
      <c r="H1155" s="11">
        <v>18710.2079329031</v>
      </c>
      <c r="I1155" s="10">
        <v>2502669.42677515</v>
      </c>
      <c r="J1155" s="33">
        <f t="shared" si="72"/>
        <v>7.4761004121157151E-3</v>
      </c>
      <c r="K1155" s="33">
        <f t="shared" si="73"/>
        <v>7.4482238859243655E-3</v>
      </c>
      <c r="L1155" s="33">
        <f t="shared" si="74"/>
        <v>0.93174911351903456</v>
      </c>
      <c r="M1155" s="33">
        <f t="shared" si="75"/>
        <v>0.92480923751603328</v>
      </c>
    </row>
    <row r="1156" spans="1:13" ht="27.6">
      <c r="A1156" t="s">
        <v>164</v>
      </c>
      <c r="B1156" t="s">
        <v>228</v>
      </c>
      <c r="C1156" s="14" t="s">
        <v>230</v>
      </c>
      <c r="D1156" t="s">
        <v>456</v>
      </c>
      <c r="E1156" t="s">
        <v>474</v>
      </c>
      <c r="F1156" s="20">
        <v>2027</v>
      </c>
      <c r="G1156" s="20">
        <v>64</v>
      </c>
      <c r="H1156" s="11">
        <v>19775.5848002366</v>
      </c>
      <c r="I1156" s="10">
        <v>2375746.6137077701</v>
      </c>
      <c r="J1156" s="33">
        <f t="shared" si="72"/>
        <v>8.323945275196384E-3</v>
      </c>
      <c r="K1156" s="33">
        <f t="shared" si="73"/>
        <v>8.2893971680320089E-3</v>
      </c>
      <c r="L1156" s="33">
        <f t="shared" si="74"/>
        <v>0.92480923751603328</v>
      </c>
      <c r="M1156" s="33">
        <f t="shared" si="75"/>
        <v>0.91714312644159801</v>
      </c>
    </row>
    <row r="1157" spans="1:13" ht="27.6">
      <c r="A1157" t="s">
        <v>164</v>
      </c>
      <c r="B1157" t="s">
        <v>228</v>
      </c>
      <c r="C1157" s="14" t="s">
        <v>230</v>
      </c>
      <c r="D1157" t="s">
        <v>456</v>
      </c>
      <c r="E1157" t="s">
        <v>474</v>
      </c>
      <c r="F1157" s="20">
        <v>2027</v>
      </c>
      <c r="G1157" s="20">
        <v>65</v>
      </c>
      <c r="H1157" s="11">
        <v>20768.057464468598</v>
      </c>
      <c r="I1157" s="10">
        <v>2248549.48789318</v>
      </c>
      <c r="J1157" s="33">
        <f t="shared" si="72"/>
        <v>9.2362020832939783E-3</v>
      </c>
      <c r="K1157" s="33">
        <f t="shared" si="73"/>
        <v>9.1936793856104426E-3</v>
      </c>
      <c r="L1157" s="33">
        <f t="shared" si="74"/>
        <v>0.91714312644159801</v>
      </c>
      <c r="M1157" s="33">
        <f t="shared" si="75"/>
        <v>0.90871120658637761</v>
      </c>
    </row>
    <row r="1158" spans="1:13" ht="27.6">
      <c r="A1158" t="s">
        <v>164</v>
      </c>
      <c r="B1158" t="s">
        <v>228</v>
      </c>
      <c r="C1158" s="14" t="s">
        <v>230</v>
      </c>
      <c r="D1158" t="s">
        <v>456</v>
      </c>
      <c r="E1158" t="s">
        <v>474</v>
      </c>
      <c r="F1158" s="20">
        <v>2027</v>
      </c>
      <c r="G1158" s="20">
        <v>66</v>
      </c>
      <c r="H1158" s="11">
        <v>21078.140927686702</v>
      </c>
      <c r="I1158" s="10">
        <v>2120455.8530934299</v>
      </c>
      <c r="J1158" s="33">
        <f t="shared" si="72"/>
        <v>9.9403818744619593E-3</v>
      </c>
      <c r="K1158" s="33">
        <f t="shared" si="73"/>
        <v>9.8911395760421517E-3</v>
      </c>
      <c r="L1158" s="33">
        <f t="shared" si="74"/>
        <v>0.90871120658637761</v>
      </c>
      <c r="M1158" s="33">
        <f t="shared" si="75"/>
        <v>0.89972301720771808</v>
      </c>
    </row>
    <row r="1159" spans="1:13" ht="27.6">
      <c r="A1159" t="s">
        <v>164</v>
      </c>
      <c r="B1159" t="s">
        <v>228</v>
      </c>
      <c r="C1159" s="14" t="s">
        <v>230</v>
      </c>
      <c r="D1159" t="s">
        <v>456</v>
      </c>
      <c r="E1159" t="s">
        <v>474</v>
      </c>
      <c r="F1159" s="20">
        <v>2027</v>
      </c>
      <c r="G1159" s="20">
        <v>67</v>
      </c>
      <c r="H1159" s="11">
        <v>21592.699784985001</v>
      </c>
      <c r="I1159" s="10">
        <v>1988108.6710969501</v>
      </c>
      <c r="J1159" s="33">
        <f t="shared" si="72"/>
        <v>1.0860925310018948E-2</v>
      </c>
      <c r="K1159" s="33">
        <f t="shared" si="73"/>
        <v>1.0802158407456686E-2</v>
      </c>
      <c r="L1159" s="33">
        <f t="shared" si="74"/>
        <v>0.89972301720771808</v>
      </c>
      <c r="M1159" s="33">
        <f t="shared" si="75"/>
        <v>0.89000406665300547</v>
      </c>
    </row>
    <row r="1160" spans="1:13" ht="27.6">
      <c r="A1160" t="s">
        <v>164</v>
      </c>
      <c r="B1160" t="s">
        <v>228</v>
      </c>
      <c r="C1160" s="14" t="s">
        <v>230</v>
      </c>
      <c r="D1160" t="s">
        <v>456</v>
      </c>
      <c r="E1160" t="s">
        <v>474</v>
      </c>
      <c r="F1160" s="20">
        <v>2027</v>
      </c>
      <c r="G1160" s="20">
        <v>68</v>
      </c>
      <c r="H1160" s="11">
        <v>21955.921358915501</v>
      </c>
      <c r="I1160" s="10">
        <v>1851533.2501411201</v>
      </c>
      <c r="J1160" s="33">
        <f t="shared" si="72"/>
        <v>1.1858237683412959E-2</v>
      </c>
      <c r="K1160" s="33">
        <f t="shared" si="73"/>
        <v>1.1788205874212365E-2</v>
      </c>
      <c r="L1160" s="33">
        <f t="shared" si="74"/>
        <v>0.89000406665300547</v>
      </c>
      <c r="M1160" s="33">
        <f t="shared" si="75"/>
        <v>0.87951251548641363</v>
      </c>
    </row>
    <row r="1161" spans="1:13" ht="27.6">
      <c r="A1161" t="s">
        <v>164</v>
      </c>
      <c r="B1161" t="s">
        <v>228</v>
      </c>
      <c r="C1161" s="14" t="s">
        <v>230</v>
      </c>
      <c r="D1161" t="s">
        <v>456</v>
      </c>
      <c r="E1161" t="s">
        <v>474</v>
      </c>
      <c r="F1161" s="20">
        <v>2027</v>
      </c>
      <c r="G1161" s="20">
        <v>69</v>
      </c>
      <c r="H1161" s="11">
        <v>20432.645797838501</v>
      </c>
      <c r="I1161" s="10">
        <v>1720953.8577920401</v>
      </c>
      <c r="J1161" s="33">
        <f t="shared" si="72"/>
        <v>1.1872860916825104E-2</v>
      </c>
      <c r="K1161" s="33">
        <f t="shared" si="73"/>
        <v>1.1802656620279905E-2</v>
      </c>
      <c r="L1161" s="33">
        <f t="shared" si="74"/>
        <v>0.87951251548641363</v>
      </c>
      <c r="M1161" s="33">
        <f t="shared" si="75"/>
        <v>0.8691319312728889</v>
      </c>
    </row>
    <row r="1162" spans="1:13" ht="27.6">
      <c r="A1162" t="s">
        <v>164</v>
      </c>
      <c r="B1162" t="s">
        <v>228</v>
      </c>
      <c r="C1162" s="14" t="s">
        <v>230</v>
      </c>
      <c r="D1162" t="s">
        <v>456</v>
      </c>
      <c r="E1162" t="s">
        <v>474</v>
      </c>
      <c r="F1162" s="20">
        <v>2028</v>
      </c>
      <c r="G1162" s="20">
        <v>30</v>
      </c>
      <c r="H1162" s="11">
        <v>898.87247386899605</v>
      </c>
      <c r="I1162" s="10">
        <v>4433727.3498469302</v>
      </c>
      <c r="J1162" s="33">
        <f t="shared" si="72"/>
        <v>2.0273517132261837E-4</v>
      </c>
      <c r="K1162" s="33">
        <f t="shared" si="73"/>
        <v>2.0271462193643952E-4</v>
      </c>
      <c r="L1162" s="33">
        <f t="shared" si="74"/>
        <v>1</v>
      </c>
      <c r="M1162" s="33">
        <f t="shared" si="75"/>
        <v>0.99979728537806356</v>
      </c>
    </row>
    <row r="1163" spans="1:13" ht="27.6">
      <c r="A1163" t="s">
        <v>164</v>
      </c>
      <c r="B1163" t="s">
        <v>228</v>
      </c>
      <c r="C1163" s="14" t="s">
        <v>230</v>
      </c>
      <c r="D1163" t="s">
        <v>456</v>
      </c>
      <c r="E1163" t="s">
        <v>474</v>
      </c>
      <c r="F1163" s="20">
        <v>2028</v>
      </c>
      <c r="G1163" s="20">
        <v>31</v>
      </c>
      <c r="H1163" s="11">
        <v>1299.2877903767801</v>
      </c>
      <c r="I1163" s="10">
        <v>4431466.71091469</v>
      </c>
      <c r="J1163" s="33">
        <f t="shared" si="72"/>
        <v>2.9319588189089581E-4</v>
      </c>
      <c r="K1163" s="33">
        <f t="shared" si="73"/>
        <v>2.9315290417875062E-4</v>
      </c>
      <c r="L1163" s="33">
        <f t="shared" si="74"/>
        <v>0.99979728537806356</v>
      </c>
      <c r="M1163" s="33">
        <f t="shared" si="75"/>
        <v>0.99950419190026496</v>
      </c>
    </row>
    <row r="1164" spans="1:13" ht="27.6">
      <c r="A1164" t="s">
        <v>164</v>
      </c>
      <c r="B1164" t="s">
        <v>228</v>
      </c>
      <c r="C1164" s="14" t="s">
        <v>230</v>
      </c>
      <c r="D1164" t="s">
        <v>456</v>
      </c>
      <c r="E1164" t="s">
        <v>474</v>
      </c>
      <c r="F1164" s="20">
        <v>2028</v>
      </c>
      <c r="G1164" s="20">
        <v>32</v>
      </c>
      <c r="H1164" s="11">
        <v>1315.5597733228201</v>
      </c>
      <c r="I1164" s="10">
        <v>4370034.2478301898</v>
      </c>
      <c r="J1164" s="33">
        <f t="shared" si="72"/>
        <v>3.0104106712116089E-4</v>
      </c>
      <c r="K1164" s="33">
        <f t="shared" si="73"/>
        <v>3.0099575880582208E-4</v>
      </c>
      <c r="L1164" s="33">
        <f t="shared" si="74"/>
        <v>0.99950419190026496</v>
      </c>
      <c r="M1164" s="33">
        <f t="shared" si="75"/>
        <v>0.99920334537759437</v>
      </c>
    </row>
    <row r="1165" spans="1:13" ht="27.6">
      <c r="A1165" t="s">
        <v>164</v>
      </c>
      <c r="B1165" t="s">
        <v>228</v>
      </c>
      <c r="C1165" s="14" t="s">
        <v>230</v>
      </c>
      <c r="D1165" t="s">
        <v>456</v>
      </c>
      <c r="E1165" t="s">
        <v>474</v>
      </c>
      <c r="F1165" s="20">
        <v>2028</v>
      </c>
      <c r="G1165" s="20">
        <v>33</v>
      </c>
      <c r="H1165" s="11">
        <v>1349.62141371758</v>
      </c>
      <c r="I1165" s="10">
        <v>4306737.5552012101</v>
      </c>
      <c r="J1165" s="33">
        <f t="shared" si="72"/>
        <v>3.1337442702717138E-4</v>
      </c>
      <c r="K1165" s="33">
        <f t="shared" si="73"/>
        <v>3.1332533039007959E-4</v>
      </c>
      <c r="L1165" s="33">
        <f t="shared" si="74"/>
        <v>0.99920334537759437</v>
      </c>
      <c r="M1165" s="33">
        <f t="shared" si="75"/>
        <v>0.99889026965927707</v>
      </c>
    </row>
    <row r="1166" spans="1:13" ht="27.6">
      <c r="A1166" t="s">
        <v>164</v>
      </c>
      <c r="B1166" t="s">
        <v>228</v>
      </c>
      <c r="C1166" s="14" t="s">
        <v>230</v>
      </c>
      <c r="D1166" t="s">
        <v>456</v>
      </c>
      <c r="E1166" t="s">
        <v>474</v>
      </c>
      <c r="F1166" s="20">
        <v>2028</v>
      </c>
      <c r="G1166" s="20">
        <v>34</v>
      </c>
      <c r="H1166" s="11">
        <v>1403.2470304138501</v>
      </c>
      <c r="I1166" s="10">
        <v>4253204.0301988497</v>
      </c>
      <c r="J1166" s="33">
        <f t="shared" si="72"/>
        <v>3.2992704334201529E-4</v>
      </c>
      <c r="K1166" s="33">
        <f t="shared" si="73"/>
        <v>3.2987262340011814E-4</v>
      </c>
      <c r="L1166" s="33">
        <f t="shared" si="74"/>
        <v>0.99889026965927707</v>
      </c>
      <c r="M1166" s="33">
        <f t="shared" si="75"/>
        <v>0.99856076310553576</v>
      </c>
    </row>
    <row r="1167" spans="1:13" ht="27.6">
      <c r="A1167" t="s">
        <v>164</v>
      </c>
      <c r="B1167" t="s">
        <v>228</v>
      </c>
      <c r="C1167" s="14" t="s">
        <v>230</v>
      </c>
      <c r="D1167" t="s">
        <v>456</v>
      </c>
      <c r="E1167" t="s">
        <v>474</v>
      </c>
      <c r="F1167" s="20">
        <v>2028</v>
      </c>
      <c r="G1167" s="20">
        <v>35</v>
      </c>
      <c r="H1167" s="11">
        <v>1495.62870728146</v>
      </c>
      <c r="I1167" s="10">
        <v>4202401.32759724</v>
      </c>
      <c r="J1167" s="33">
        <f t="shared" si="72"/>
        <v>3.5589859004175569E-4</v>
      </c>
      <c r="K1167" s="33">
        <f t="shared" si="73"/>
        <v>3.5583526565108325E-4</v>
      </c>
      <c r="L1167" s="33">
        <f t="shared" si="74"/>
        <v>0.99856076310553576</v>
      </c>
      <c r="M1167" s="33">
        <f t="shared" si="75"/>
        <v>0.99820543997112732</v>
      </c>
    </row>
    <row r="1168" spans="1:13" ht="27.6">
      <c r="A1168" t="s">
        <v>164</v>
      </c>
      <c r="B1168" t="s">
        <v>228</v>
      </c>
      <c r="C1168" s="14" t="s">
        <v>230</v>
      </c>
      <c r="D1168" t="s">
        <v>456</v>
      </c>
      <c r="E1168" t="s">
        <v>474</v>
      </c>
      <c r="F1168" s="20">
        <v>2028</v>
      </c>
      <c r="G1168" s="20">
        <v>36</v>
      </c>
      <c r="H1168" s="11">
        <v>1984.1733572122801</v>
      </c>
      <c r="I1168" s="10">
        <v>4186852.0120412102</v>
      </c>
      <c r="J1168" s="33">
        <f t="shared" si="72"/>
        <v>4.7390577730139041E-4</v>
      </c>
      <c r="K1168" s="33">
        <f t="shared" si="73"/>
        <v>4.7379350169518553E-4</v>
      </c>
      <c r="L1168" s="33">
        <f t="shared" si="74"/>
        <v>0.99820543997112732</v>
      </c>
      <c r="M1168" s="33">
        <f t="shared" si="75"/>
        <v>0.99773249672031217</v>
      </c>
    </row>
    <row r="1169" spans="1:13" ht="27.6">
      <c r="A1169" t="s">
        <v>164</v>
      </c>
      <c r="B1169" t="s">
        <v>228</v>
      </c>
      <c r="C1169" s="14" t="s">
        <v>230</v>
      </c>
      <c r="D1169" t="s">
        <v>456</v>
      </c>
      <c r="E1169" t="s">
        <v>474</v>
      </c>
      <c r="F1169" s="20">
        <v>2028</v>
      </c>
      <c r="G1169" s="20">
        <v>37</v>
      </c>
      <c r="H1169" s="11">
        <v>2159.8450529534698</v>
      </c>
      <c r="I1169" s="10">
        <v>4165730.7896571201</v>
      </c>
      <c r="J1169" s="33">
        <f t="shared" si="72"/>
        <v>5.1847926858740814E-4</v>
      </c>
      <c r="K1169" s="33">
        <f t="shared" si="73"/>
        <v>5.183448814380931E-4</v>
      </c>
      <c r="L1169" s="33">
        <f t="shared" si="74"/>
        <v>0.99773249672031217</v>
      </c>
      <c r="M1169" s="33">
        <f t="shared" si="75"/>
        <v>0.99721532718759276</v>
      </c>
    </row>
    <row r="1170" spans="1:13" ht="27.6">
      <c r="A1170" t="s">
        <v>164</v>
      </c>
      <c r="B1170" t="s">
        <v>228</v>
      </c>
      <c r="C1170" s="14" t="s">
        <v>230</v>
      </c>
      <c r="D1170" t="s">
        <v>456</v>
      </c>
      <c r="E1170" t="s">
        <v>474</v>
      </c>
      <c r="F1170" s="20">
        <v>2028</v>
      </c>
      <c r="G1170" s="20">
        <v>38</v>
      </c>
      <c r="H1170" s="11">
        <v>2361.4018871928201</v>
      </c>
      <c r="I1170" s="10">
        <v>4148189.0291873901</v>
      </c>
      <c r="J1170" s="33">
        <f t="shared" si="72"/>
        <v>5.6926091616789397E-4</v>
      </c>
      <c r="K1170" s="33">
        <f t="shared" si="73"/>
        <v>5.6909891791379064E-4</v>
      </c>
      <c r="L1170" s="33">
        <f t="shared" si="74"/>
        <v>0.99721532718759276</v>
      </c>
      <c r="M1170" s="33">
        <f t="shared" si="75"/>
        <v>0.99664781302396321</v>
      </c>
    </row>
    <row r="1171" spans="1:13" ht="27.6">
      <c r="A1171" t="s">
        <v>164</v>
      </c>
      <c r="B1171" t="s">
        <v>228</v>
      </c>
      <c r="C1171" s="14" t="s">
        <v>230</v>
      </c>
      <c r="D1171" t="s">
        <v>456</v>
      </c>
      <c r="E1171" t="s">
        <v>474</v>
      </c>
      <c r="F1171" s="20">
        <v>2028</v>
      </c>
      <c r="G1171" s="20">
        <v>39</v>
      </c>
      <c r="H1171" s="11">
        <v>2522.08813871964</v>
      </c>
      <c r="I1171" s="10">
        <v>4153897.9234423102</v>
      </c>
      <c r="J1171" s="33">
        <f t="shared" si="72"/>
        <v>6.0716179964037263E-4</v>
      </c>
      <c r="K1171" s="33">
        <f t="shared" si="73"/>
        <v>6.069775142137912E-4</v>
      </c>
      <c r="L1171" s="33">
        <f t="shared" si="74"/>
        <v>0.99664781302396321</v>
      </c>
      <c r="M1171" s="33">
        <f t="shared" si="75"/>
        <v>0.99604287021186733</v>
      </c>
    </row>
    <row r="1172" spans="1:13" ht="27.6">
      <c r="A1172" t="s">
        <v>164</v>
      </c>
      <c r="B1172" t="s">
        <v>228</v>
      </c>
      <c r="C1172" s="14" t="s">
        <v>230</v>
      </c>
      <c r="D1172" t="s">
        <v>456</v>
      </c>
      <c r="E1172" t="s">
        <v>474</v>
      </c>
      <c r="F1172" s="20">
        <v>2028</v>
      </c>
      <c r="G1172" s="20">
        <v>40</v>
      </c>
      <c r="H1172" s="11">
        <v>2805.9134445170598</v>
      </c>
      <c r="I1172" s="10">
        <v>4113952.66569024</v>
      </c>
      <c r="J1172" s="33">
        <f t="shared" si="72"/>
        <v>6.8204806241889101E-4</v>
      </c>
      <c r="K1172" s="33">
        <f t="shared" si="73"/>
        <v>6.8181552051038707E-4</v>
      </c>
      <c r="L1172" s="33">
        <f t="shared" si="74"/>
        <v>0.99604287021186733</v>
      </c>
      <c r="M1172" s="33">
        <f t="shared" si="75"/>
        <v>0.99536375272386313</v>
      </c>
    </row>
    <row r="1173" spans="1:13" ht="27.6">
      <c r="A1173" t="s">
        <v>164</v>
      </c>
      <c r="B1173" t="s">
        <v>228</v>
      </c>
      <c r="C1173" s="14" t="s">
        <v>230</v>
      </c>
      <c r="D1173" t="s">
        <v>456</v>
      </c>
      <c r="E1173" t="s">
        <v>474</v>
      </c>
      <c r="F1173" s="20">
        <v>2028</v>
      </c>
      <c r="G1173" s="20">
        <v>41</v>
      </c>
      <c r="H1173" s="11">
        <v>3730.6883084901301</v>
      </c>
      <c r="I1173" s="10">
        <v>4065387.2003113902</v>
      </c>
      <c r="J1173" s="33">
        <f t="shared" si="72"/>
        <v>9.1767109125654161E-4</v>
      </c>
      <c r="K1173" s="33">
        <f t="shared" si="73"/>
        <v>9.1725015990939962E-4</v>
      </c>
      <c r="L1173" s="33">
        <f t="shared" si="74"/>
        <v>0.99536375272386313</v>
      </c>
      <c r="M1173" s="33">
        <f t="shared" si="75"/>
        <v>0.99445075516250914</v>
      </c>
    </row>
    <row r="1174" spans="1:13" ht="27.6">
      <c r="A1174" t="s">
        <v>164</v>
      </c>
      <c r="B1174" t="s">
        <v>228</v>
      </c>
      <c r="C1174" s="14" t="s">
        <v>230</v>
      </c>
      <c r="D1174" t="s">
        <v>456</v>
      </c>
      <c r="E1174" t="s">
        <v>474</v>
      </c>
      <c r="F1174" s="20">
        <v>2028</v>
      </c>
      <c r="G1174" s="20">
        <v>42</v>
      </c>
      <c r="H1174" s="11">
        <v>4211.3130517671698</v>
      </c>
      <c r="I1174" s="10">
        <v>4079117.0591151398</v>
      </c>
      <c r="J1174" s="33">
        <f t="shared" si="72"/>
        <v>1.0324079919100694E-3</v>
      </c>
      <c r="K1174" s="33">
        <f t="shared" si="73"/>
        <v>1.0318752421333288E-3</v>
      </c>
      <c r="L1174" s="33">
        <f t="shared" si="74"/>
        <v>0.99445075516250914</v>
      </c>
      <c r="M1174" s="33">
        <f t="shared" si="75"/>
        <v>0.99342460604873617</v>
      </c>
    </row>
    <row r="1175" spans="1:13" ht="27.6">
      <c r="A1175" t="s">
        <v>164</v>
      </c>
      <c r="B1175" t="s">
        <v>228</v>
      </c>
      <c r="C1175" s="14" t="s">
        <v>230</v>
      </c>
      <c r="D1175" t="s">
        <v>456</v>
      </c>
      <c r="E1175" t="s">
        <v>474</v>
      </c>
      <c r="F1175" s="20">
        <v>2028</v>
      </c>
      <c r="G1175" s="20">
        <v>43</v>
      </c>
      <c r="H1175" s="11">
        <v>4841.9885076525798</v>
      </c>
      <c r="I1175" s="10">
        <v>4150049.8313627299</v>
      </c>
      <c r="J1175" s="33">
        <f t="shared" si="72"/>
        <v>1.1667302091316436E-3</v>
      </c>
      <c r="K1175" s="33">
        <f t="shared" si="73"/>
        <v>1.1660498440677625E-3</v>
      </c>
      <c r="L1175" s="33">
        <f t="shared" si="74"/>
        <v>0.99342460604873617</v>
      </c>
      <c r="M1175" s="33">
        <f t="shared" si="75"/>
        <v>0.99226622344175996</v>
      </c>
    </row>
    <row r="1176" spans="1:13" ht="27.6">
      <c r="A1176" t="s">
        <v>164</v>
      </c>
      <c r="B1176" t="s">
        <v>228</v>
      </c>
      <c r="C1176" s="14" t="s">
        <v>230</v>
      </c>
      <c r="D1176" t="s">
        <v>456</v>
      </c>
      <c r="E1176" t="s">
        <v>474</v>
      </c>
      <c r="F1176" s="20">
        <v>2028</v>
      </c>
      <c r="G1176" s="20">
        <v>44</v>
      </c>
      <c r="H1176" s="11">
        <v>5221.3049495757105</v>
      </c>
      <c r="I1176" s="10">
        <v>4179185.9114310802</v>
      </c>
      <c r="J1176" s="33">
        <f t="shared" si="72"/>
        <v>1.2493593394096645E-3</v>
      </c>
      <c r="K1176" s="33">
        <f t="shared" si="73"/>
        <v>1.2485792149492525E-3</v>
      </c>
      <c r="L1176" s="33">
        <f t="shared" si="74"/>
        <v>0.99226622344175996</v>
      </c>
      <c r="M1176" s="33">
        <f t="shared" si="75"/>
        <v>0.9910273004594744</v>
      </c>
    </row>
    <row r="1177" spans="1:13" ht="27.6">
      <c r="A1177" t="s">
        <v>164</v>
      </c>
      <c r="B1177" t="s">
        <v>228</v>
      </c>
      <c r="C1177" s="14" t="s">
        <v>230</v>
      </c>
      <c r="D1177" t="s">
        <v>456</v>
      </c>
      <c r="E1177" t="s">
        <v>474</v>
      </c>
      <c r="F1177" s="20">
        <v>2028</v>
      </c>
      <c r="G1177" s="20">
        <v>45</v>
      </c>
      <c r="H1177" s="11">
        <v>5504.0840016050497</v>
      </c>
      <c r="I1177" s="10">
        <v>4148877.61628536</v>
      </c>
      <c r="J1177" s="33">
        <f t="shared" si="72"/>
        <v>1.3266440976711805E-3</v>
      </c>
      <c r="K1177" s="33">
        <f t="shared" si="73"/>
        <v>1.3257644944066893E-3</v>
      </c>
      <c r="L1177" s="33">
        <f t="shared" si="74"/>
        <v>0.9910273004594744</v>
      </c>
      <c r="M1177" s="33">
        <f t="shared" si="75"/>
        <v>0.98971343165153747</v>
      </c>
    </row>
    <row r="1178" spans="1:13" ht="27.6">
      <c r="A1178" t="s">
        <v>164</v>
      </c>
      <c r="B1178" t="s">
        <v>228</v>
      </c>
      <c r="C1178" s="14" t="s">
        <v>230</v>
      </c>
      <c r="D1178" t="s">
        <v>456</v>
      </c>
      <c r="E1178" t="s">
        <v>474</v>
      </c>
      <c r="F1178" s="20">
        <v>2028</v>
      </c>
      <c r="G1178" s="20">
        <v>46</v>
      </c>
      <c r="H1178" s="11">
        <v>6686.42392550355</v>
      </c>
      <c r="I1178" s="10">
        <v>4093990.1503568501</v>
      </c>
      <c r="J1178" s="33">
        <f t="shared" si="72"/>
        <v>1.6332291187658896E-3</v>
      </c>
      <c r="K1178" s="33">
        <f t="shared" si="73"/>
        <v>1.631896125881771E-3</v>
      </c>
      <c r="L1178" s="33">
        <f t="shared" si="74"/>
        <v>0.98971343165153747</v>
      </c>
      <c r="M1178" s="33">
        <f t="shared" si="75"/>
        <v>0.98809832213669213</v>
      </c>
    </row>
    <row r="1179" spans="1:13" ht="27.6">
      <c r="A1179" t="s">
        <v>164</v>
      </c>
      <c r="B1179" t="s">
        <v>228</v>
      </c>
      <c r="C1179" s="14" t="s">
        <v>230</v>
      </c>
      <c r="D1179" t="s">
        <v>456</v>
      </c>
      <c r="E1179" t="s">
        <v>474</v>
      </c>
      <c r="F1179" s="20">
        <v>2028</v>
      </c>
      <c r="G1179" s="20">
        <v>47</v>
      </c>
      <c r="H1179" s="11">
        <v>7021.0898899530102</v>
      </c>
      <c r="I1179" s="10">
        <v>4031809.5549154002</v>
      </c>
      <c r="J1179" s="33">
        <f t="shared" si="72"/>
        <v>1.7414239919624215E-3</v>
      </c>
      <c r="K1179" s="33">
        <f t="shared" si="73"/>
        <v>1.7399085929808988E-3</v>
      </c>
      <c r="L1179" s="33">
        <f t="shared" si="74"/>
        <v>0.98809832213669213</v>
      </c>
      <c r="M1179" s="33">
        <f t="shared" si="75"/>
        <v>0.98637912137529649</v>
      </c>
    </row>
    <row r="1180" spans="1:13" ht="27.6">
      <c r="A1180" t="s">
        <v>164</v>
      </c>
      <c r="B1180" t="s">
        <v>228</v>
      </c>
      <c r="C1180" s="14" t="s">
        <v>230</v>
      </c>
      <c r="D1180" t="s">
        <v>456</v>
      </c>
      <c r="E1180" t="s">
        <v>474</v>
      </c>
      <c r="F1180" s="20">
        <v>2028</v>
      </c>
      <c r="G1180" s="20">
        <v>48</v>
      </c>
      <c r="H1180" s="11">
        <v>7421.6074438145997</v>
      </c>
      <c r="I1180" s="10">
        <v>3974972.2772264802</v>
      </c>
      <c r="J1180" s="33">
        <f t="shared" si="72"/>
        <v>1.8670840766197732E-3</v>
      </c>
      <c r="K1180" s="33">
        <f t="shared" si="73"/>
        <v>1.8653421594158059E-3</v>
      </c>
      <c r="L1180" s="33">
        <f t="shared" si="74"/>
        <v>0.98637912137529649</v>
      </c>
      <c r="M1180" s="33">
        <f t="shared" si="75"/>
        <v>0.98453918681502761</v>
      </c>
    </row>
    <row r="1181" spans="1:13" ht="27.6">
      <c r="A1181" t="s">
        <v>164</v>
      </c>
      <c r="B1181" t="s">
        <v>228</v>
      </c>
      <c r="C1181" s="14" t="s">
        <v>230</v>
      </c>
      <c r="D1181" t="s">
        <v>456</v>
      </c>
      <c r="E1181" t="s">
        <v>474</v>
      </c>
      <c r="F1181" s="20">
        <v>2028</v>
      </c>
      <c r="G1181" s="20">
        <v>49</v>
      </c>
      <c r="H1181" s="11">
        <v>7656.0504079811399</v>
      </c>
      <c r="I1181" s="10">
        <v>3904549.1232217099</v>
      </c>
      <c r="J1181" s="33">
        <f t="shared" si="72"/>
        <v>1.9608026858845109E-3</v>
      </c>
      <c r="K1181" s="33">
        <f t="shared" si="73"/>
        <v>1.9588815681474969E-3</v>
      </c>
      <c r="L1181" s="33">
        <f t="shared" si="74"/>
        <v>0.98453918681502761</v>
      </c>
      <c r="M1181" s="33">
        <f t="shared" si="75"/>
        <v>0.98261059114885674</v>
      </c>
    </row>
    <row r="1182" spans="1:13" ht="27.6">
      <c r="A1182" t="s">
        <v>164</v>
      </c>
      <c r="B1182" t="s">
        <v>228</v>
      </c>
      <c r="C1182" s="14" t="s">
        <v>230</v>
      </c>
      <c r="D1182" t="s">
        <v>456</v>
      </c>
      <c r="E1182" t="s">
        <v>474</v>
      </c>
      <c r="F1182" s="20">
        <v>2028</v>
      </c>
      <c r="G1182" s="20">
        <v>50</v>
      </c>
      <c r="H1182" s="11">
        <v>7948.9383244355604</v>
      </c>
      <c r="I1182" s="10">
        <v>3809849.611091</v>
      </c>
      <c r="J1182" s="33">
        <f t="shared" si="72"/>
        <v>2.0864178736334105E-3</v>
      </c>
      <c r="K1182" s="33">
        <f t="shared" si="73"/>
        <v>2.0842428168171834E-3</v>
      </c>
      <c r="L1182" s="33">
        <f t="shared" si="74"/>
        <v>0.98261059114885674</v>
      </c>
      <c r="M1182" s="33">
        <f t="shared" si="75"/>
        <v>0.98056259208252627</v>
      </c>
    </row>
    <row r="1183" spans="1:13" ht="27.6">
      <c r="A1183" t="s">
        <v>164</v>
      </c>
      <c r="B1183" t="s">
        <v>228</v>
      </c>
      <c r="C1183" s="14" t="s">
        <v>230</v>
      </c>
      <c r="D1183" t="s">
        <v>456</v>
      </c>
      <c r="E1183" t="s">
        <v>474</v>
      </c>
      <c r="F1183" s="20">
        <v>2028</v>
      </c>
      <c r="G1183" s="20">
        <v>51</v>
      </c>
      <c r="H1183" s="11">
        <v>8704.7578006870299</v>
      </c>
      <c r="I1183" s="10">
        <v>3719346.5950054</v>
      </c>
      <c r="J1183" s="33">
        <f t="shared" si="72"/>
        <v>2.3403997391306286E-3</v>
      </c>
      <c r="K1183" s="33">
        <f t="shared" si="73"/>
        <v>2.3376631389901981E-3</v>
      </c>
      <c r="L1183" s="33">
        <f t="shared" si="74"/>
        <v>0.98056259208252627</v>
      </c>
      <c r="M1183" s="33">
        <f t="shared" si="75"/>
        <v>0.97827036705554227</v>
      </c>
    </row>
    <row r="1184" spans="1:13" ht="27.6">
      <c r="A1184" t="s">
        <v>164</v>
      </c>
      <c r="B1184" t="s">
        <v>228</v>
      </c>
      <c r="C1184" s="14" t="s">
        <v>230</v>
      </c>
      <c r="D1184" t="s">
        <v>456</v>
      </c>
      <c r="E1184" t="s">
        <v>474</v>
      </c>
      <c r="F1184" s="20">
        <v>2028</v>
      </c>
      <c r="G1184" s="20">
        <v>52</v>
      </c>
      <c r="H1184" s="11">
        <v>9200.1434835714499</v>
      </c>
      <c r="I1184" s="10">
        <v>3644422.2230658098</v>
      </c>
      <c r="J1184" s="33">
        <f t="shared" si="72"/>
        <v>2.5244450067676248E-3</v>
      </c>
      <c r="K1184" s="33">
        <f t="shared" si="73"/>
        <v>2.5212612750868946E-3</v>
      </c>
      <c r="L1184" s="33">
        <f t="shared" si="74"/>
        <v>0.97827036705554227</v>
      </c>
      <c r="M1184" s="33">
        <f t="shared" si="75"/>
        <v>0.97580389186252003</v>
      </c>
    </row>
    <row r="1185" spans="1:13" ht="27.6">
      <c r="A1185" t="s">
        <v>164</v>
      </c>
      <c r="B1185" t="s">
        <v>228</v>
      </c>
      <c r="C1185" s="14" t="s">
        <v>230</v>
      </c>
      <c r="D1185" t="s">
        <v>456</v>
      </c>
      <c r="E1185" t="s">
        <v>474</v>
      </c>
      <c r="F1185" s="20">
        <v>2028</v>
      </c>
      <c r="G1185" s="20">
        <v>53</v>
      </c>
      <c r="H1185" s="11">
        <v>9699.4601467291504</v>
      </c>
      <c r="I1185" s="10">
        <v>3556844.9738106402</v>
      </c>
      <c r="J1185" s="33">
        <f t="shared" si="72"/>
        <v>2.7269842284797685E-3</v>
      </c>
      <c r="K1185" s="33">
        <f t="shared" si="73"/>
        <v>2.7232693845293809E-3</v>
      </c>
      <c r="L1185" s="33">
        <f t="shared" si="74"/>
        <v>0.97580389186252003</v>
      </c>
      <c r="M1185" s="33">
        <f t="shared" si="75"/>
        <v>0.97314651499850624</v>
      </c>
    </row>
    <row r="1186" spans="1:13" ht="27.6">
      <c r="A1186" t="s">
        <v>164</v>
      </c>
      <c r="B1186" t="s">
        <v>228</v>
      </c>
      <c r="C1186" s="14" t="s">
        <v>230</v>
      </c>
      <c r="D1186" t="s">
        <v>456</v>
      </c>
      <c r="E1186" t="s">
        <v>474</v>
      </c>
      <c r="F1186" s="20">
        <v>2028</v>
      </c>
      <c r="G1186" s="20">
        <v>54</v>
      </c>
      <c r="H1186" s="11">
        <v>10427.7463672951</v>
      </c>
      <c r="I1186" s="10">
        <v>3484835.9845230798</v>
      </c>
      <c r="J1186" s="33">
        <f t="shared" si="72"/>
        <v>2.9923205607400192E-3</v>
      </c>
      <c r="K1186" s="33">
        <f t="shared" si="73"/>
        <v>2.9878480317632183E-3</v>
      </c>
      <c r="L1186" s="33">
        <f t="shared" si="74"/>
        <v>0.97314651499850624</v>
      </c>
      <c r="M1186" s="33">
        <f t="shared" si="75"/>
        <v>0.97023890109905075</v>
      </c>
    </row>
    <row r="1187" spans="1:13" ht="27.6">
      <c r="A1187" t="s">
        <v>164</v>
      </c>
      <c r="B1187" t="s">
        <v>228</v>
      </c>
      <c r="C1187" s="14" t="s">
        <v>230</v>
      </c>
      <c r="D1187" t="s">
        <v>456</v>
      </c>
      <c r="E1187" t="s">
        <v>474</v>
      </c>
      <c r="F1187" s="20">
        <v>2028</v>
      </c>
      <c r="G1187" s="20">
        <v>55</v>
      </c>
      <c r="H1187" s="11">
        <v>11418.0080949153</v>
      </c>
      <c r="I1187" s="10">
        <v>3413191.3083894299</v>
      </c>
      <c r="J1187" s="33">
        <f t="shared" si="72"/>
        <v>3.3452587514946749E-3</v>
      </c>
      <c r="K1187" s="33">
        <f t="shared" si="73"/>
        <v>3.3396696075520538E-3</v>
      </c>
      <c r="L1187" s="33">
        <f t="shared" si="74"/>
        <v>0.97023890109905075</v>
      </c>
      <c r="M1187" s="33">
        <f t="shared" si="75"/>
        <v>0.9669986237289856</v>
      </c>
    </row>
    <row r="1188" spans="1:13" ht="27.6">
      <c r="A1188" t="s">
        <v>164</v>
      </c>
      <c r="B1188" t="s">
        <v>228</v>
      </c>
      <c r="C1188" s="14" t="s">
        <v>230</v>
      </c>
      <c r="D1188" t="s">
        <v>456</v>
      </c>
      <c r="E1188" t="s">
        <v>474</v>
      </c>
      <c r="F1188" s="20">
        <v>2028</v>
      </c>
      <c r="G1188" s="20">
        <v>56</v>
      </c>
      <c r="H1188" s="11">
        <v>12466.391451167199</v>
      </c>
      <c r="I1188" s="10">
        <v>3319744.8609309802</v>
      </c>
      <c r="J1188" s="33">
        <f t="shared" si="72"/>
        <v>3.755225769871712E-3</v>
      </c>
      <c r="K1188" s="33">
        <f t="shared" si="73"/>
        <v>3.7481837271582386E-3</v>
      </c>
      <c r="L1188" s="33">
        <f t="shared" si="74"/>
        <v>0.9669986237289856</v>
      </c>
      <c r="M1188" s="33">
        <f t="shared" si="75"/>
        <v>0.96337413522334014</v>
      </c>
    </row>
    <row r="1189" spans="1:13" ht="27.6">
      <c r="A1189" t="s">
        <v>164</v>
      </c>
      <c r="B1189" t="s">
        <v>228</v>
      </c>
      <c r="C1189" s="14" t="s">
        <v>230</v>
      </c>
      <c r="D1189" t="s">
        <v>456</v>
      </c>
      <c r="E1189" t="s">
        <v>474</v>
      </c>
      <c r="F1189" s="20">
        <v>2028</v>
      </c>
      <c r="G1189" s="20">
        <v>57</v>
      </c>
      <c r="H1189" s="11">
        <v>13363.141632180401</v>
      </c>
      <c r="I1189" s="10">
        <v>3236745.08566107</v>
      </c>
      <c r="J1189" s="33">
        <f t="shared" si="72"/>
        <v>4.1285740083084497E-3</v>
      </c>
      <c r="K1189" s="33">
        <f t="shared" si="73"/>
        <v>4.1200631632172247E-3</v>
      </c>
      <c r="L1189" s="33">
        <f t="shared" si="74"/>
        <v>0.96337413522334014</v>
      </c>
      <c r="M1189" s="33">
        <f t="shared" si="75"/>
        <v>0.95940497293641025</v>
      </c>
    </row>
    <row r="1190" spans="1:13" ht="27.6">
      <c r="A1190" t="s">
        <v>164</v>
      </c>
      <c r="B1190" t="s">
        <v>228</v>
      </c>
      <c r="C1190" s="14" t="s">
        <v>230</v>
      </c>
      <c r="D1190" t="s">
        <v>456</v>
      </c>
      <c r="E1190" t="s">
        <v>474</v>
      </c>
      <c r="F1190" s="20">
        <v>2028</v>
      </c>
      <c r="G1190" s="20">
        <v>58</v>
      </c>
      <c r="H1190" s="11">
        <v>14270.321907862801</v>
      </c>
      <c r="I1190" s="10">
        <v>3151276.1141641</v>
      </c>
      <c r="J1190" s="33">
        <f t="shared" si="72"/>
        <v>4.5284263869236072E-3</v>
      </c>
      <c r="K1190" s="33">
        <f t="shared" si="73"/>
        <v>4.5181885237859376E-3</v>
      </c>
      <c r="L1190" s="33">
        <f t="shared" si="74"/>
        <v>0.95940497293641025</v>
      </c>
      <c r="M1190" s="33">
        <f t="shared" si="75"/>
        <v>0.95507020039802581</v>
      </c>
    </row>
    <row r="1191" spans="1:13" ht="27.6">
      <c r="A1191" t="s">
        <v>164</v>
      </c>
      <c r="B1191" t="s">
        <v>228</v>
      </c>
      <c r="C1191" s="14" t="s">
        <v>230</v>
      </c>
      <c r="D1191" t="s">
        <v>456</v>
      </c>
      <c r="E1191" t="s">
        <v>474</v>
      </c>
      <c r="F1191" s="20">
        <v>2028</v>
      </c>
      <c r="G1191" s="20">
        <v>59</v>
      </c>
      <c r="H1191" s="11">
        <v>14516.844913651201</v>
      </c>
      <c r="I1191" s="10">
        <v>3049738.1522575002</v>
      </c>
      <c r="J1191" s="33">
        <f t="shared" si="72"/>
        <v>4.7600299399164587E-3</v>
      </c>
      <c r="K1191" s="33">
        <f t="shared" si="73"/>
        <v>4.748718951400055E-3</v>
      </c>
      <c r="L1191" s="33">
        <f t="shared" si="74"/>
        <v>0.95507020039802581</v>
      </c>
      <c r="M1191" s="33">
        <f t="shared" si="75"/>
        <v>0.95053484043747827</v>
      </c>
    </row>
    <row r="1192" spans="1:13" ht="27.6">
      <c r="A1192" t="s">
        <v>164</v>
      </c>
      <c r="B1192" t="s">
        <v>228</v>
      </c>
      <c r="C1192" s="14" t="s">
        <v>230</v>
      </c>
      <c r="D1192" t="s">
        <v>456</v>
      </c>
      <c r="E1192" t="s">
        <v>474</v>
      </c>
      <c r="F1192" s="20">
        <v>2028</v>
      </c>
      <c r="G1192" s="20">
        <v>60</v>
      </c>
      <c r="H1192" s="11">
        <v>15192.3416659622</v>
      </c>
      <c r="I1192" s="10">
        <v>2941871.0124873398</v>
      </c>
      <c r="J1192" s="33">
        <f t="shared" si="72"/>
        <v>5.1641766758213975E-3</v>
      </c>
      <c r="K1192" s="33">
        <f t="shared" si="73"/>
        <v>5.1508652395124699E-3</v>
      </c>
      <c r="L1192" s="33">
        <f t="shared" si="74"/>
        <v>0.95053484043747827</v>
      </c>
      <c r="M1192" s="33">
        <f t="shared" si="75"/>
        <v>0.94563876356892329</v>
      </c>
    </row>
    <row r="1193" spans="1:13" ht="27.6">
      <c r="A1193" t="s">
        <v>164</v>
      </c>
      <c r="B1193" t="s">
        <v>228</v>
      </c>
      <c r="C1193" s="14" t="s">
        <v>230</v>
      </c>
      <c r="D1193" t="s">
        <v>456</v>
      </c>
      <c r="E1193" t="s">
        <v>474</v>
      </c>
      <c r="F1193" s="20">
        <v>2028</v>
      </c>
      <c r="G1193" s="20">
        <v>61</v>
      </c>
      <c r="H1193" s="11">
        <v>16454.843764659301</v>
      </c>
      <c r="I1193" s="10">
        <v>2836218.1789118601</v>
      </c>
      <c r="J1193" s="33">
        <f t="shared" si="72"/>
        <v>5.8016847529594306E-3</v>
      </c>
      <c r="K1193" s="33">
        <f t="shared" si="73"/>
        <v>5.7848874798334116E-3</v>
      </c>
      <c r="L1193" s="33">
        <f t="shared" si="74"/>
        <v>0.94563876356892329</v>
      </c>
      <c r="M1193" s="33">
        <f t="shared" si="75"/>
        <v>0.94016834972510832</v>
      </c>
    </row>
    <row r="1194" spans="1:13" ht="27.6">
      <c r="A1194" t="s">
        <v>164</v>
      </c>
      <c r="B1194" t="s">
        <v>228</v>
      </c>
      <c r="C1194" s="14" t="s">
        <v>230</v>
      </c>
      <c r="D1194" t="s">
        <v>456</v>
      </c>
      <c r="E1194" t="s">
        <v>474</v>
      </c>
      <c r="F1194" s="20">
        <v>2028</v>
      </c>
      <c r="G1194" s="20">
        <v>62</v>
      </c>
      <c r="H1194" s="11">
        <v>17367.2446894731</v>
      </c>
      <c r="I1194" s="10">
        <v>2717772.6460697702</v>
      </c>
      <c r="J1194" s="33">
        <f t="shared" si="72"/>
        <v>6.3902492780579896E-3</v>
      </c>
      <c r="K1194" s="33">
        <f t="shared" si="73"/>
        <v>6.3698750570247986E-3</v>
      </c>
      <c r="L1194" s="33">
        <f t="shared" si="74"/>
        <v>0.94016834972510832</v>
      </c>
      <c r="M1194" s="33">
        <f t="shared" si="75"/>
        <v>0.93417959480479018</v>
      </c>
    </row>
    <row r="1195" spans="1:13" ht="27.6">
      <c r="A1195" t="s">
        <v>164</v>
      </c>
      <c r="B1195" t="s">
        <v>228</v>
      </c>
      <c r="C1195" s="14" t="s">
        <v>230</v>
      </c>
      <c r="D1195" t="s">
        <v>456</v>
      </c>
      <c r="E1195" t="s">
        <v>474</v>
      </c>
      <c r="F1195" s="20">
        <v>2028</v>
      </c>
      <c r="G1195" s="20">
        <v>63</v>
      </c>
      <c r="H1195" s="11">
        <v>18176.1872905581</v>
      </c>
      <c r="I1195" s="10">
        <v>2586980.70419002</v>
      </c>
      <c r="J1195" s="33">
        <f t="shared" si="72"/>
        <v>7.026023526622723E-3</v>
      </c>
      <c r="K1195" s="33">
        <f t="shared" si="73"/>
        <v>7.0013987285455492E-3</v>
      </c>
      <c r="L1195" s="33">
        <f t="shared" si="74"/>
        <v>0.93417959480479018</v>
      </c>
      <c r="M1195" s="33">
        <f t="shared" si="75"/>
        <v>0.92763903097749068</v>
      </c>
    </row>
    <row r="1196" spans="1:13" ht="27.6">
      <c r="A1196" t="s">
        <v>164</v>
      </c>
      <c r="B1196" t="s">
        <v>228</v>
      </c>
      <c r="C1196" s="14" t="s">
        <v>230</v>
      </c>
      <c r="D1196" t="s">
        <v>456</v>
      </c>
      <c r="E1196" t="s">
        <v>474</v>
      </c>
      <c r="F1196" s="20">
        <v>2028</v>
      </c>
      <c r="G1196" s="20">
        <v>64</v>
      </c>
      <c r="H1196" s="11">
        <v>19347.065610389898</v>
      </c>
      <c r="I1196" s="10">
        <v>2457684.6845913301</v>
      </c>
      <c r="J1196" s="33">
        <f t="shared" si="72"/>
        <v>7.8720698923210233E-3</v>
      </c>
      <c r="K1196" s="33">
        <f t="shared" si="73"/>
        <v>7.8411662950541583E-3</v>
      </c>
      <c r="L1196" s="33">
        <f t="shared" si="74"/>
        <v>0.92763903097749068</v>
      </c>
      <c r="M1196" s="33">
        <f t="shared" si="75"/>
        <v>0.92036525907381328</v>
      </c>
    </row>
    <row r="1197" spans="1:13" ht="27.6">
      <c r="A1197" t="s">
        <v>164</v>
      </c>
      <c r="B1197" t="s">
        <v>228</v>
      </c>
      <c r="C1197" s="14" t="s">
        <v>230</v>
      </c>
      <c r="D1197" t="s">
        <v>456</v>
      </c>
      <c r="E1197" t="s">
        <v>474</v>
      </c>
      <c r="F1197" s="20">
        <v>2028</v>
      </c>
      <c r="G1197" s="20">
        <v>65</v>
      </c>
      <c r="H1197" s="11">
        <v>20221.682224943499</v>
      </c>
      <c r="I1197" s="10">
        <v>2328639.6635087398</v>
      </c>
      <c r="J1197" s="33">
        <f t="shared" si="72"/>
        <v>8.6839035432703833E-3</v>
      </c>
      <c r="K1197" s="33">
        <f t="shared" si="73"/>
        <v>8.6463073588172179E-3</v>
      </c>
      <c r="L1197" s="33">
        <f t="shared" si="74"/>
        <v>0.92036525907381328</v>
      </c>
      <c r="M1197" s="33">
        <f t="shared" si="75"/>
        <v>0.9124074981614837</v>
      </c>
    </row>
    <row r="1198" spans="1:13" ht="27.6">
      <c r="A1198" t="s">
        <v>164</v>
      </c>
      <c r="B1198" t="s">
        <v>228</v>
      </c>
      <c r="C1198" s="14" t="s">
        <v>230</v>
      </c>
      <c r="D1198" t="s">
        <v>456</v>
      </c>
      <c r="E1198" t="s">
        <v>474</v>
      </c>
      <c r="F1198" s="20">
        <v>2028</v>
      </c>
      <c r="G1198" s="20">
        <v>66</v>
      </c>
      <c r="H1198" s="11">
        <v>20683.306193618999</v>
      </c>
      <c r="I1198" s="10">
        <v>2199424.5075527099</v>
      </c>
      <c r="J1198" s="33">
        <f t="shared" si="72"/>
        <v>9.40396277416824E-3</v>
      </c>
      <c r="K1198" s="33">
        <f t="shared" si="73"/>
        <v>9.3598837968060788E-3</v>
      </c>
      <c r="L1198" s="33">
        <f t="shared" si="74"/>
        <v>0.9124074981614837</v>
      </c>
      <c r="M1198" s="33">
        <f t="shared" si="75"/>
        <v>0.90386747000335765</v>
      </c>
    </row>
    <row r="1199" spans="1:13" ht="27.6">
      <c r="A1199" t="s">
        <v>164</v>
      </c>
      <c r="B1199" t="s">
        <v>228</v>
      </c>
      <c r="C1199" s="14" t="s">
        <v>230</v>
      </c>
      <c r="D1199" t="s">
        <v>456</v>
      </c>
      <c r="E1199" t="s">
        <v>474</v>
      </c>
      <c r="F1199" s="20">
        <v>2028</v>
      </c>
      <c r="G1199" s="20">
        <v>67</v>
      </c>
      <c r="H1199" s="11">
        <v>21198.2904918526</v>
      </c>
      <c r="I1199" s="10">
        <v>2069536.1853302601</v>
      </c>
      <c r="J1199" s="33">
        <f t="shared" si="72"/>
        <v>1.0243015146154472E-2</v>
      </c>
      <c r="K1199" s="33">
        <f t="shared" si="73"/>
        <v>1.0190734123878387E-2</v>
      </c>
      <c r="L1199" s="33">
        <f t="shared" si="74"/>
        <v>0.90386747000335765</v>
      </c>
      <c r="M1199" s="33">
        <f t="shared" si="75"/>
        <v>0.89465639693333077</v>
      </c>
    </row>
    <row r="1200" spans="1:13" ht="27.6">
      <c r="A1200" t="s">
        <v>164</v>
      </c>
      <c r="B1200" t="s">
        <v>228</v>
      </c>
      <c r="C1200" s="14" t="s">
        <v>230</v>
      </c>
      <c r="D1200" t="s">
        <v>456</v>
      </c>
      <c r="E1200" t="s">
        <v>474</v>
      </c>
      <c r="F1200" s="20">
        <v>2028</v>
      </c>
      <c r="G1200" s="20">
        <v>68</v>
      </c>
      <c r="H1200" s="11">
        <v>21521.299852982302</v>
      </c>
      <c r="I1200" s="10">
        <v>1935843.13832723</v>
      </c>
      <c r="J1200" s="33">
        <f t="shared" si="72"/>
        <v>1.1117274652521146E-2</v>
      </c>
      <c r="K1200" s="33">
        <f t="shared" si="73"/>
        <v>1.1055706123969888E-2</v>
      </c>
      <c r="L1200" s="33">
        <f t="shared" si="74"/>
        <v>0.89465639693333077</v>
      </c>
      <c r="M1200" s="33">
        <f t="shared" si="75"/>
        <v>0.8847653387269061</v>
      </c>
    </row>
    <row r="1201" spans="1:13" ht="27.6">
      <c r="A1201" t="s">
        <v>164</v>
      </c>
      <c r="B1201" t="s">
        <v>228</v>
      </c>
      <c r="C1201" s="14" t="s">
        <v>230</v>
      </c>
      <c r="D1201" t="s">
        <v>456</v>
      </c>
      <c r="E1201" t="s">
        <v>474</v>
      </c>
      <c r="F1201" s="20">
        <v>2028</v>
      </c>
      <c r="G1201" s="20">
        <v>69</v>
      </c>
      <c r="H1201" s="11">
        <v>20974.881637410901</v>
      </c>
      <c r="I1201" s="10">
        <v>1798259.7949793399</v>
      </c>
      <c r="J1201" s="33">
        <f t="shared" si="72"/>
        <v>1.1663988538236702E-2</v>
      </c>
      <c r="K1201" s="33">
        <f t="shared" si="73"/>
        <v>1.159622793277848E-2</v>
      </c>
      <c r="L1201" s="33">
        <f t="shared" si="74"/>
        <v>0.8847653387269061</v>
      </c>
      <c r="M1201" s="33">
        <f t="shared" si="75"/>
        <v>0.8745053981920069</v>
      </c>
    </row>
    <row r="1202" spans="1:13" ht="27.6">
      <c r="A1202" t="s">
        <v>164</v>
      </c>
      <c r="B1202" t="s">
        <v>228</v>
      </c>
      <c r="C1202" s="14" t="s">
        <v>230</v>
      </c>
      <c r="D1202" t="s">
        <v>456</v>
      </c>
      <c r="E1202" t="s">
        <v>474</v>
      </c>
      <c r="F1202" s="20">
        <v>2029</v>
      </c>
      <c r="G1202" s="20">
        <v>30</v>
      </c>
      <c r="H1202" s="11">
        <v>867.22875025551502</v>
      </c>
      <c r="I1202" s="10">
        <v>4383726.8103154004</v>
      </c>
      <c r="J1202" s="33">
        <f t="shared" si="72"/>
        <v>1.9782910472770077E-4</v>
      </c>
      <c r="K1202" s="33">
        <f t="shared" si="73"/>
        <v>1.9780953784065414E-4</v>
      </c>
      <c r="L1202" s="33">
        <f t="shared" si="74"/>
        <v>1</v>
      </c>
      <c r="M1202" s="33">
        <f t="shared" si="75"/>
        <v>0.99980219046215935</v>
      </c>
    </row>
    <row r="1203" spans="1:13" ht="27.6">
      <c r="A1203" t="s">
        <v>164</v>
      </c>
      <c r="B1203" t="s">
        <v>228</v>
      </c>
      <c r="C1203" s="14" t="s">
        <v>230</v>
      </c>
      <c r="D1203" t="s">
        <v>456</v>
      </c>
      <c r="E1203" t="s">
        <v>474</v>
      </c>
      <c r="F1203" s="20">
        <v>2029</v>
      </c>
      <c r="G1203" s="20">
        <v>31</v>
      </c>
      <c r="H1203" s="11">
        <v>1268.1454126138999</v>
      </c>
      <c r="I1203" s="10">
        <v>4427570.6773077799</v>
      </c>
      <c r="J1203" s="33">
        <f t="shared" si="72"/>
        <v>2.864201398553407E-4</v>
      </c>
      <c r="K1203" s="33">
        <f t="shared" si="73"/>
        <v>2.8637912552298417E-4</v>
      </c>
      <c r="L1203" s="33">
        <f t="shared" si="74"/>
        <v>0.99980219046215935</v>
      </c>
      <c r="M1203" s="33">
        <f t="shared" si="75"/>
        <v>0.99951586798515879</v>
      </c>
    </row>
    <row r="1204" spans="1:13" ht="27.6">
      <c r="A1204" t="s">
        <v>164</v>
      </c>
      <c r="B1204" t="s">
        <v>228</v>
      </c>
      <c r="C1204" s="14" t="s">
        <v>230</v>
      </c>
      <c r="D1204" t="s">
        <v>456</v>
      </c>
      <c r="E1204" t="s">
        <v>474</v>
      </c>
      <c r="F1204" s="20">
        <v>2029</v>
      </c>
      <c r="G1204" s="20">
        <v>32</v>
      </c>
      <c r="H1204" s="11">
        <v>1316.1134833471001</v>
      </c>
      <c r="I1204" s="10">
        <v>4425182.2779110596</v>
      </c>
      <c r="J1204" s="33">
        <f t="shared" si="72"/>
        <v>2.9741452457600939E-4</v>
      </c>
      <c r="K1204" s="33">
        <f t="shared" si="73"/>
        <v>2.9737030126064656E-4</v>
      </c>
      <c r="L1204" s="33">
        <f t="shared" si="74"/>
        <v>0.99951586798515879</v>
      </c>
      <c r="M1204" s="33">
        <f t="shared" si="75"/>
        <v>0.99921864165038121</v>
      </c>
    </row>
    <row r="1205" spans="1:13" ht="27.6">
      <c r="A1205" t="s">
        <v>164</v>
      </c>
      <c r="B1205" t="s">
        <v>228</v>
      </c>
      <c r="C1205" s="14" t="s">
        <v>230</v>
      </c>
      <c r="D1205" t="s">
        <v>456</v>
      </c>
      <c r="E1205" t="s">
        <v>474</v>
      </c>
      <c r="F1205" s="20">
        <v>2029</v>
      </c>
      <c r="G1205" s="20">
        <v>33</v>
      </c>
      <c r="H1205" s="11">
        <v>1353.8594345828701</v>
      </c>
      <c r="I1205" s="10">
        <v>4363601.6358706905</v>
      </c>
      <c r="J1205" s="33">
        <f t="shared" si="72"/>
        <v>3.1026192296142727E-4</v>
      </c>
      <c r="K1205" s="33">
        <f t="shared" si="73"/>
        <v>3.1021379670836957E-4</v>
      </c>
      <c r="L1205" s="33">
        <f t="shared" si="74"/>
        <v>0.99921864165038121</v>
      </c>
      <c r="M1205" s="33">
        <f t="shared" si="75"/>
        <v>0.99890867024181307</v>
      </c>
    </row>
    <row r="1206" spans="1:13" ht="27.6">
      <c r="A1206" t="s">
        <v>164</v>
      </c>
      <c r="B1206" t="s">
        <v>228</v>
      </c>
      <c r="C1206" s="14" t="s">
        <v>230</v>
      </c>
      <c r="D1206" t="s">
        <v>456</v>
      </c>
      <c r="E1206" t="s">
        <v>474</v>
      </c>
      <c r="F1206" s="20">
        <v>2029</v>
      </c>
      <c r="G1206" s="20">
        <v>34</v>
      </c>
      <c r="H1206" s="11">
        <v>1397.1931223342999</v>
      </c>
      <c r="I1206" s="10">
        <v>4300108.4084348604</v>
      </c>
      <c r="J1206" s="33">
        <f t="shared" si="72"/>
        <v>3.2492044144599735E-4</v>
      </c>
      <c r="K1206" s="33">
        <f t="shared" si="73"/>
        <v>3.2486766051609273E-4</v>
      </c>
      <c r="L1206" s="33">
        <f t="shared" si="74"/>
        <v>0.99890867024181307</v>
      </c>
      <c r="M1206" s="33">
        <f t="shared" si="75"/>
        <v>0.99858415711904236</v>
      </c>
    </row>
    <row r="1207" spans="1:13" ht="27.6">
      <c r="A1207" t="s">
        <v>164</v>
      </c>
      <c r="B1207" t="s">
        <v>228</v>
      </c>
      <c r="C1207" s="14" t="s">
        <v>230</v>
      </c>
      <c r="D1207" t="s">
        <v>456</v>
      </c>
      <c r="E1207" t="s">
        <v>474</v>
      </c>
      <c r="F1207" s="20">
        <v>2029</v>
      </c>
      <c r="G1207" s="20">
        <v>35</v>
      </c>
      <c r="H1207" s="11">
        <v>1476.6104834748301</v>
      </c>
      <c r="I1207" s="10">
        <v>4246305.3443756802</v>
      </c>
      <c r="J1207" s="33">
        <f t="shared" si="72"/>
        <v>3.4774006194129007E-4</v>
      </c>
      <c r="K1207" s="33">
        <f t="shared" si="73"/>
        <v>3.4767960737369652E-4</v>
      </c>
      <c r="L1207" s="33">
        <f t="shared" si="74"/>
        <v>0.99858415711904236</v>
      </c>
      <c r="M1207" s="33">
        <f t="shared" si="75"/>
        <v>0.99823696977136567</v>
      </c>
    </row>
    <row r="1208" spans="1:13" ht="27.6">
      <c r="A1208" t="s">
        <v>164</v>
      </c>
      <c r="B1208" t="s">
        <v>228</v>
      </c>
      <c r="C1208" s="14" t="s">
        <v>230</v>
      </c>
      <c r="D1208" t="s">
        <v>456</v>
      </c>
      <c r="E1208" t="s">
        <v>474</v>
      </c>
      <c r="F1208" s="20">
        <v>2029</v>
      </c>
      <c r="G1208" s="20">
        <v>36</v>
      </c>
      <c r="H1208" s="11">
        <v>1938.24724650352</v>
      </c>
      <c r="I1208" s="10">
        <v>4195148.50554235</v>
      </c>
      <c r="J1208" s="33">
        <f t="shared" si="72"/>
        <v>4.620211284398722E-4</v>
      </c>
      <c r="K1208" s="33">
        <f t="shared" si="73"/>
        <v>4.6191441311382864E-4</v>
      </c>
      <c r="L1208" s="33">
        <f t="shared" si="74"/>
        <v>0.99823696977136567</v>
      </c>
      <c r="M1208" s="33">
        <f t="shared" si="75"/>
        <v>0.99777586972732524</v>
      </c>
    </row>
    <row r="1209" spans="1:13" ht="27.6">
      <c r="A1209" t="s">
        <v>164</v>
      </c>
      <c r="B1209" t="s">
        <v>228</v>
      </c>
      <c r="C1209" s="14" t="s">
        <v>230</v>
      </c>
      <c r="D1209" t="s">
        <v>456</v>
      </c>
      <c r="E1209" t="s">
        <v>474</v>
      </c>
      <c r="F1209" s="20">
        <v>2029</v>
      </c>
      <c r="G1209" s="20">
        <v>37</v>
      </c>
      <c r="H1209" s="11">
        <v>2099.1384962879602</v>
      </c>
      <c r="I1209" s="10">
        <v>4179199.0057389401</v>
      </c>
      <c r="J1209" s="33">
        <f t="shared" si="72"/>
        <v>5.0228249322546996E-4</v>
      </c>
      <c r="K1209" s="33">
        <f t="shared" si="73"/>
        <v>5.0215637049122464E-4</v>
      </c>
      <c r="L1209" s="33">
        <f t="shared" si="74"/>
        <v>0.99777586972732524</v>
      </c>
      <c r="M1209" s="33">
        <f t="shared" si="75"/>
        <v>0.99727483021801921</v>
      </c>
    </row>
    <row r="1210" spans="1:13" ht="27.6">
      <c r="A1210" t="s">
        <v>164</v>
      </c>
      <c r="B1210" t="s">
        <v>228</v>
      </c>
      <c r="C1210" s="14" t="s">
        <v>230</v>
      </c>
      <c r="D1210" t="s">
        <v>456</v>
      </c>
      <c r="E1210" t="s">
        <v>474</v>
      </c>
      <c r="F1210" s="20">
        <v>2029</v>
      </c>
      <c r="G1210" s="20">
        <v>38</v>
      </c>
      <c r="H1210" s="11">
        <v>2297.4152393652598</v>
      </c>
      <c r="I1210" s="10">
        <v>4157534.2350322199</v>
      </c>
      <c r="J1210" s="33">
        <f t="shared" si="72"/>
        <v>5.5259081693345463E-4</v>
      </c>
      <c r="K1210" s="33">
        <f t="shared" si="73"/>
        <v>5.5243816674699353E-4</v>
      </c>
      <c r="L1210" s="33">
        <f t="shared" si="74"/>
        <v>0.99727483021801921</v>
      </c>
      <c r="M1210" s="33">
        <f t="shared" si="75"/>
        <v>0.99672389753907065</v>
      </c>
    </row>
    <row r="1211" spans="1:13" ht="27.6">
      <c r="A1211" t="s">
        <v>164</v>
      </c>
      <c r="B1211" t="s">
        <v>228</v>
      </c>
      <c r="C1211" s="14" t="s">
        <v>230</v>
      </c>
      <c r="D1211" t="s">
        <v>456</v>
      </c>
      <c r="E1211" t="s">
        <v>474</v>
      </c>
      <c r="F1211" s="20">
        <v>2029</v>
      </c>
      <c r="G1211" s="20">
        <v>39</v>
      </c>
      <c r="H1211" s="11">
        <v>2426.8889394645998</v>
      </c>
      <c r="I1211" s="10">
        <v>4139377.24348582</v>
      </c>
      <c r="J1211" s="33">
        <f t="shared" si="72"/>
        <v>5.8629325058106739E-4</v>
      </c>
      <c r="K1211" s="33">
        <f t="shared" si="73"/>
        <v>5.8612141427705211E-4</v>
      </c>
      <c r="L1211" s="33">
        <f t="shared" si="74"/>
        <v>0.99672389753907065</v>
      </c>
      <c r="M1211" s="33">
        <f t="shared" si="75"/>
        <v>0.99613969631860133</v>
      </c>
    </row>
    <row r="1212" spans="1:13" ht="27.6">
      <c r="A1212" t="s">
        <v>164</v>
      </c>
      <c r="B1212" t="s">
        <v>228</v>
      </c>
      <c r="C1212" s="14" t="s">
        <v>230</v>
      </c>
      <c r="D1212" t="s">
        <v>456</v>
      </c>
      <c r="E1212" t="s">
        <v>474</v>
      </c>
      <c r="F1212" s="20">
        <v>2029</v>
      </c>
      <c r="G1212" s="20">
        <v>40</v>
      </c>
      <c r="H1212" s="11">
        <v>2654.1786278577902</v>
      </c>
      <c r="I1212" s="10">
        <v>4144445.0188261098</v>
      </c>
      <c r="J1212" s="33">
        <f t="shared" si="72"/>
        <v>6.4041834692008318E-4</v>
      </c>
      <c r="K1212" s="33">
        <f t="shared" si="73"/>
        <v>6.4021332285990606E-4</v>
      </c>
      <c r="L1212" s="33">
        <f t="shared" si="74"/>
        <v>0.99613969631860133</v>
      </c>
      <c r="M1212" s="33">
        <f t="shared" si="75"/>
        <v>0.99550195441358857</v>
      </c>
    </row>
    <row r="1213" spans="1:13" ht="27.6">
      <c r="A1213" t="s">
        <v>164</v>
      </c>
      <c r="B1213" t="s">
        <v>228</v>
      </c>
      <c r="C1213" s="14" t="s">
        <v>230</v>
      </c>
      <c r="D1213" t="s">
        <v>456</v>
      </c>
      <c r="E1213" t="s">
        <v>474</v>
      </c>
      <c r="F1213" s="20">
        <v>2029</v>
      </c>
      <c r="G1213" s="20">
        <v>41</v>
      </c>
      <c r="H1213" s="11">
        <v>3550.2798847650402</v>
      </c>
      <c r="I1213" s="10">
        <v>4103765.8357415101</v>
      </c>
      <c r="J1213" s="33">
        <f t="shared" si="72"/>
        <v>8.6512730669086524E-4</v>
      </c>
      <c r="K1213" s="33">
        <f t="shared" si="73"/>
        <v>8.6475319195589151E-4</v>
      </c>
      <c r="L1213" s="33">
        <f t="shared" si="74"/>
        <v>0.99550195441358857</v>
      </c>
      <c r="M1213" s="33">
        <f t="shared" si="75"/>
        <v>0.99464109092091113</v>
      </c>
    </row>
    <row r="1214" spans="1:13" ht="27.6">
      <c r="A1214" t="s">
        <v>164</v>
      </c>
      <c r="B1214" t="s">
        <v>228</v>
      </c>
      <c r="C1214" s="14" t="s">
        <v>230</v>
      </c>
      <c r="D1214" t="s">
        <v>456</v>
      </c>
      <c r="E1214" t="s">
        <v>474</v>
      </c>
      <c r="F1214" s="20">
        <v>2029</v>
      </c>
      <c r="G1214" s="20">
        <v>42</v>
      </c>
      <c r="H1214" s="11">
        <v>3963.9406464795202</v>
      </c>
      <c r="I1214" s="10">
        <v>4054492.2845326499</v>
      </c>
      <c r="J1214" s="33">
        <f t="shared" si="72"/>
        <v>9.7766634347817806E-4</v>
      </c>
      <c r="K1214" s="33">
        <f t="shared" si="73"/>
        <v>9.771885834478633E-4</v>
      </c>
      <c r="L1214" s="33">
        <f t="shared" si="74"/>
        <v>0.99464109092091113</v>
      </c>
      <c r="M1214" s="33">
        <f t="shared" si="75"/>
        <v>0.99366913900223508</v>
      </c>
    </row>
    <row r="1215" spans="1:13" ht="27.6">
      <c r="A1215" t="s">
        <v>164</v>
      </c>
      <c r="B1215" t="s">
        <v>228</v>
      </c>
      <c r="C1215" s="14" t="s">
        <v>230</v>
      </c>
      <c r="D1215" t="s">
        <v>456</v>
      </c>
      <c r="E1215" t="s">
        <v>474</v>
      </c>
      <c r="F1215" s="20">
        <v>2029</v>
      </c>
      <c r="G1215" s="20">
        <v>43</v>
      </c>
      <c r="H1215" s="11">
        <v>4506.7279165087803</v>
      </c>
      <c r="I1215" s="10">
        <v>4067132.2329502902</v>
      </c>
      <c r="J1215" s="33">
        <f t="shared" si="72"/>
        <v>1.1080849252938128E-3</v>
      </c>
      <c r="K1215" s="33">
        <f t="shared" si="73"/>
        <v>1.1074712258909436E-3</v>
      </c>
      <c r="L1215" s="33">
        <f t="shared" si="74"/>
        <v>0.99366913900223508</v>
      </c>
      <c r="M1215" s="33">
        <f t="shared" si="75"/>
        <v>0.99256867902273427</v>
      </c>
    </row>
    <row r="1216" spans="1:13" ht="27.6">
      <c r="A1216" t="s">
        <v>164</v>
      </c>
      <c r="B1216" t="s">
        <v>228</v>
      </c>
      <c r="C1216" s="14" t="s">
        <v>230</v>
      </c>
      <c r="D1216" t="s">
        <v>456</v>
      </c>
      <c r="E1216" t="s">
        <v>474</v>
      </c>
      <c r="F1216" s="20">
        <v>2029</v>
      </c>
      <c r="G1216" s="20">
        <v>44</v>
      </c>
      <c r="H1216" s="11">
        <v>4893.2372949097698</v>
      </c>
      <c r="I1216" s="10">
        <v>4136626.5989984199</v>
      </c>
      <c r="J1216" s="33">
        <f t="shared" si="72"/>
        <v>1.1829052436336759E-3</v>
      </c>
      <c r="K1216" s="33">
        <f t="shared" si="73"/>
        <v>1.1822058870106789E-3</v>
      </c>
      <c r="L1216" s="33">
        <f t="shared" si="74"/>
        <v>0.99256867902273427</v>
      </c>
      <c r="M1216" s="33">
        <f t="shared" si="75"/>
        <v>0.99139525848713117</v>
      </c>
    </row>
    <row r="1217" spans="1:13" ht="27.6">
      <c r="A1217" t="s">
        <v>164</v>
      </c>
      <c r="B1217" t="s">
        <v>228</v>
      </c>
      <c r="C1217" s="14" t="s">
        <v>230</v>
      </c>
      <c r="D1217" t="s">
        <v>456</v>
      </c>
      <c r="E1217" t="s">
        <v>474</v>
      </c>
      <c r="F1217" s="20">
        <v>2029</v>
      </c>
      <c r="G1217" s="20">
        <v>45</v>
      </c>
      <c r="H1217" s="11">
        <v>5415.4080990145803</v>
      </c>
      <c r="I1217" s="10">
        <v>4164560.2667491902</v>
      </c>
      <c r="J1217" s="33">
        <f t="shared" si="72"/>
        <v>1.3003553201648799E-3</v>
      </c>
      <c r="K1217" s="33">
        <f t="shared" si="73"/>
        <v>1.2995102245334511E-3</v>
      </c>
      <c r="L1217" s="33">
        <f t="shared" si="74"/>
        <v>0.99139525848713117</v>
      </c>
      <c r="M1217" s="33">
        <f t="shared" si="75"/>
        <v>0.99010693021217311</v>
      </c>
    </row>
    <row r="1218" spans="1:13" ht="27.6">
      <c r="A1218" t="s">
        <v>164</v>
      </c>
      <c r="B1218" t="s">
        <v>228</v>
      </c>
      <c r="C1218" s="14" t="s">
        <v>230</v>
      </c>
      <c r="D1218" t="s">
        <v>456</v>
      </c>
      <c r="E1218" t="s">
        <v>474</v>
      </c>
      <c r="F1218" s="20">
        <v>2029</v>
      </c>
      <c r="G1218" s="20">
        <v>46</v>
      </c>
      <c r="H1218" s="11">
        <v>6624.1283273973904</v>
      </c>
      <c r="I1218" s="10">
        <v>4133164.6234151898</v>
      </c>
      <c r="J1218" s="33">
        <f t="shared" ref="J1218:J1281" si="76">IF(I1218&gt;0,H1218/I1218,0)</f>
        <v>1.6026771084486696E-3</v>
      </c>
      <c r="K1218" s="33">
        <f t="shared" ref="K1218:K1281" si="77">1-EXP(-J1218)</f>
        <v>1.601393507316029E-3</v>
      </c>
      <c r="L1218" s="33">
        <f t="shared" ref="L1218:L1281" si="78">IF(G1218=30,1,M1217)</f>
        <v>0.99010693021217311</v>
      </c>
      <c r="M1218" s="33">
        <f t="shared" ref="M1218:M1281" si="79">L1218*(1-K1218)</f>
        <v>0.98852137940258278</v>
      </c>
    </row>
    <row r="1219" spans="1:13" ht="27.6">
      <c r="A1219" t="s">
        <v>164</v>
      </c>
      <c r="B1219" t="s">
        <v>228</v>
      </c>
      <c r="C1219" s="14" t="s">
        <v>230</v>
      </c>
      <c r="D1219" t="s">
        <v>456</v>
      </c>
      <c r="E1219" t="s">
        <v>474</v>
      </c>
      <c r="F1219" s="20">
        <v>2029</v>
      </c>
      <c r="G1219" s="20">
        <v>47</v>
      </c>
      <c r="H1219" s="11">
        <v>7059.6900224449801</v>
      </c>
      <c r="I1219" s="10">
        <v>4077228.8978876099</v>
      </c>
      <c r="J1219" s="33">
        <f t="shared" si="76"/>
        <v>1.7314921970906678E-3</v>
      </c>
      <c r="K1219" s="33">
        <f t="shared" si="77"/>
        <v>1.7299940292897498E-3</v>
      </c>
      <c r="L1219" s="33">
        <f t="shared" si="78"/>
        <v>0.98852137940258278</v>
      </c>
      <c r="M1219" s="33">
        <f t="shared" si="79"/>
        <v>0.9868112433183911</v>
      </c>
    </row>
    <row r="1220" spans="1:13" ht="27.6">
      <c r="A1220" t="s">
        <v>164</v>
      </c>
      <c r="B1220" t="s">
        <v>228</v>
      </c>
      <c r="C1220" s="14" t="s">
        <v>230</v>
      </c>
      <c r="D1220" t="s">
        <v>456</v>
      </c>
      <c r="E1220" t="s">
        <v>474</v>
      </c>
      <c r="F1220" s="20">
        <v>2029</v>
      </c>
      <c r="G1220" s="20">
        <v>48</v>
      </c>
      <c r="H1220" s="11">
        <v>7485.23839499121</v>
      </c>
      <c r="I1220" s="10">
        <v>4013894.9761640099</v>
      </c>
      <c r="J1220" s="33">
        <f t="shared" si="76"/>
        <v>1.8648316509129708E-3</v>
      </c>
      <c r="K1220" s="33">
        <f t="shared" si="77"/>
        <v>1.86309393272166E-3</v>
      </c>
      <c r="L1220" s="33">
        <f t="shared" si="78"/>
        <v>0.9868112433183911</v>
      </c>
      <c r="M1220" s="33">
        <f t="shared" si="79"/>
        <v>0.98497272127822311</v>
      </c>
    </row>
    <row r="1221" spans="1:13" ht="27.6">
      <c r="A1221" t="s">
        <v>164</v>
      </c>
      <c r="B1221" t="s">
        <v>228</v>
      </c>
      <c r="C1221" s="14" t="s">
        <v>230</v>
      </c>
      <c r="D1221" t="s">
        <v>456</v>
      </c>
      <c r="E1221" t="s">
        <v>474</v>
      </c>
      <c r="F1221" s="20">
        <v>2029</v>
      </c>
      <c r="G1221" s="20">
        <v>49</v>
      </c>
      <c r="H1221" s="11">
        <v>7729.2180743872996</v>
      </c>
      <c r="I1221" s="10">
        <v>3955756.3175609899</v>
      </c>
      <c r="J1221" s="33">
        <f t="shared" si="76"/>
        <v>1.9539166353788251E-3</v>
      </c>
      <c r="K1221" s="33">
        <f t="shared" si="77"/>
        <v>1.9520089829366816E-3</v>
      </c>
      <c r="L1221" s="33">
        <f t="shared" si="78"/>
        <v>0.98497272127822311</v>
      </c>
      <c r="M1221" s="33">
        <f t="shared" si="79"/>
        <v>0.98305004567834042</v>
      </c>
    </row>
    <row r="1222" spans="1:13" ht="27.6">
      <c r="A1222" t="s">
        <v>164</v>
      </c>
      <c r="B1222" t="s">
        <v>228</v>
      </c>
      <c r="C1222" s="14" t="s">
        <v>230</v>
      </c>
      <c r="D1222" t="s">
        <v>456</v>
      </c>
      <c r="E1222" t="s">
        <v>474</v>
      </c>
      <c r="F1222" s="20">
        <v>2029</v>
      </c>
      <c r="G1222" s="20">
        <v>50</v>
      </c>
      <c r="H1222" s="11">
        <v>8051.2992415188601</v>
      </c>
      <c r="I1222" s="10">
        <v>3884213.0968045299</v>
      </c>
      <c r="J1222" s="33">
        <f t="shared" si="76"/>
        <v>2.07282634625338E-3</v>
      </c>
      <c r="K1222" s="33">
        <f t="shared" si="77"/>
        <v>2.0706795253077059E-3</v>
      </c>
      <c r="L1222" s="33">
        <f t="shared" si="78"/>
        <v>0.98305004567834042</v>
      </c>
      <c r="M1222" s="33">
        <f t="shared" si="79"/>
        <v>0.98101446407640147</v>
      </c>
    </row>
    <row r="1223" spans="1:13" ht="27.6">
      <c r="A1223" t="s">
        <v>164</v>
      </c>
      <c r="B1223" t="s">
        <v>228</v>
      </c>
      <c r="C1223" s="14" t="s">
        <v>230</v>
      </c>
      <c r="D1223" t="s">
        <v>456</v>
      </c>
      <c r="E1223" t="s">
        <v>474</v>
      </c>
      <c r="F1223" s="20">
        <v>2029</v>
      </c>
      <c r="G1223" s="20">
        <v>51</v>
      </c>
      <c r="H1223" s="11">
        <v>8827.9596105376495</v>
      </c>
      <c r="I1223" s="10">
        <v>3788370.9753271998</v>
      </c>
      <c r="J1223" s="33">
        <f t="shared" si="76"/>
        <v>2.3302785466450216E-3</v>
      </c>
      <c r="K1223" s="33">
        <f t="shared" si="77"/>
        <v>2.3275655553435248E-3</v>
      </c>
      <c r="L1223" s="33">
        <f t="shared" si="78"/>
        <v>0.98101446407640147</v>
      </c>
      <c r="M1223" s="33">
        <f t="shared" si="79"/>
        <v>0.97873108860052349</v>
      </c>
    </row>
    <row r="1224" spans="1:13" ht="27.6">
      <c r="A1224" t="s">
        <v>164</v>
      </c>
      <c r="B1224" t="s">
        <v>228</v>
      </c>
      <c r="C1224" s="14" t="s">
        <v>230</v>
      </c>
      <c r="D1224" t="s">
        <v>456</v>
      </c>
      <c r="E1224" t="s">
        <v>474</v>
      </c>
      <c r="F1224" s="20">
        <v>2029</v>
      </c>
      <c r="G1224" s="20">
        <v>52</v>
      </c>
      <c r="H1224" s="11">
        <v>9183.7050325118198</v>
      </c>
      <c r="I1224" s="10">
        <v>3696802.7339075399</v>
      </c>
      <c r="J1224" s="33">
        <f t="shared" si="76"/>
        <v>2.4842291281267788E-3</v>
      </c>
      <c r="K1224" s="33">
        <f t="shared" si="77"/>
        <v>2.4811459845530681E-3</v>
      </c>
      <c r="L1224" s="33">
        <f t="shared" si="78"/>
        <v>0.97873108860052349</v>
      </c>
      <c r="M1224" s="33">
        <f t="shared" si="79"/>
        <v>0.97630271389008505</v>
      </c>
    </row>
    <row r="1225" spans="1:13" ht="27.6">
      <c r="A1225" t="s">
        <v>164</v>
      </c>
      <c r="B1225" t="s">
        <v>228</v>
      </c>
      <c r="C1225" s="14" t="s">
        <v>230</v>
      </c>
      <c r="D1225" t="s">
        <v>456</v>
      </c>
      <c r="E1225" t="s">
        <v>474</v>
      </c>
      <c r="F1225" s="20">
        <v>2029</v>
      </c>
      <c r="G1225" s="20">
        <v>53</v>
      </c>
      <c r="H1225" s="11">
        <v>9725.2334803493995</v>
      </c>
      <c r="I1225" s="10">
        <v>3620428.4613463501</v>
      </c>
      <c r="J1225" s="33">
        <f t="shared" si="76"/>
        <v>2.6862106472151696E-3</v>
      </c>
      <c r="K1225" s="33">
        <f t="shared" si="77"/>
        <v>2.6826060117203232E-3</v>
      </c>
      <c r="L1225" s="33">
        <f t="shared" si="78"/>
        <v>0.97630271389008505</v>
      </c>
      <c r="M1225" s="33">
        <f t="shared" si="79"/>
        <v>0.97368367836054459</v>
      </c>
    </row>
    <row r="1226" spans="1:13" ht="27.6">
      <c r="A1226" t="s">
        <v>164</v>
      </c>
      <c r="B1226" t="s">
        <v>228</v>
      </c>
      <c r="C1226" s="14" t="s">
        <v>230</v>
      </c>
      <c r="D1226" t="s">
        <v>456</v>
      </c>
      <c r="E1226" t="s">
        <v>474</v>
      </c>
      <c r="F1226" s="20">
        <v>2029</v>
      </c>
      <c r="G1226" s="20">
        <v>54</v>
      </c>
      <c r="H1226" s="11">
        <v>10346.8570038627</v>
      </c>
      <c r="I1226" s="10">
        <v>3531392.8692400502</v>
      </c>
      <c r="J1226" s="33">
        <f t="shared" si="76"/>
        <v>2.9299648572064219E-3</v>
      </c>
      <c r="K1226" s="33">
        <f t="shared" si="77"/>
        <v>2.9256766992472594E-3</v>
      </c>
      <c r="L1226" s="33">
        <f t="shared" si="78"/>
        <v>0.97368367836054459</v>
      </c>
      <c r="M1226" s="33">
        <f t="shared" si="79"/>
        <v>0.97083499471032775</v>
      </c>
    </row>
    <row r="1227" spans="1:13" ht="27.6">
      <c r="A1227" t="s">
        <v>164</v>
      </c>
      <c r="B1227" t="s">
        <v>228</v>
      </c>
      <c r="C1227" s="14" t="s">
        <v>230</v>
      </c>
      <c r="D1227" t="s">
        <v>456</v>
      </c>
      <c r="E1227" t="s">
        <v>474</v>
      </c>
      <c r="F1227" s="20">
        <v>2029</v>
      </c>
      <c r="G1227" s="20">
        <v>55</v>
      </c>
      <c r="H1227" s="11">
        <v>11152.006008546899</v>
      </c>
      <c r="I1227" s="10">
        <v>3457571.5558433598</v>
      </c>
      <c r="J1227" s="33">
        <f t="shared" si="76"/>
        <v>3.2253869018848804E-3</v>
      </c>
      <c r="K1227" s="33">
        <f t="shared" si="77"/>
        <v>3.2201909293931852E-3</v>
      </c>
      <c r="L1227" s="33">
        <f t="shared" si="78"/>
        <v>0.97083499471032775</v>
      </c>
      <c r="M1227" s="33">
        <f t="shared" si="79"/>
        <v>0.9677087206664241</v>
      </c>
    </row>
    <row r="1228" spans="1:13" ht="27.6">
      <c r="A1228" t="s">
        <v>164</v>
      </c>
      <c r="B1228" t="s">
        <v>228</v>
      </c>
      <c r="C1228" s="14" t="s">
        <v>230</v>
      </c>
      <c r="D1228" t="s">
        <v>456</v>
      </c>
      <c r="E1228" t="s">
        <v>474</v>
      </c>
      <c r="F1228" s="20">
        <v>2029</v>
      </c>
      <c r="G1228" s="20">
        <v>56</v>
      </c>
      <c r="H1228" s="11">
        <v>12301.5478021894</v>
      </c>
      <c r="I1228" s="10">
        <v>3383785.67232846</v>
      </c>
      <c r="J1228" s="33">
        <f t="shared" si="76"/>
        <v>3.6354394141412697E-3</v>
      </c>
      <c r="K1228" s="33">
        <f t="shared" si="77"/>
        <v>3.6288392049170781E-3</v>
      </c>
      <c r="L1228" s="33">
        <f t="shared" si="78"/>
        <v>0.9677087206664241</v>
      </c>
      <c r="M1228" s="33">
        <f t="shared" si="79"/>
        <v>0.96419706132192962</v>
      </c>
    </row>
    <row r="1229" spans="1:13" ht="27.6">
      <c r="A1229" t="s">
        <v>164</v>
      </c>
      <c r="B1229" t="s">
        <v>228</v>
      </c>
      <c r="C1229" s="14" t="s">
        <v>230</v>
      </c>
      <c r="D1229" t="s">
        <v>456</v>
      </c>
      <c r="E1229" t="s">
        <v>474</v>
      </c>
      <c r="F1229" s="20">
        <v>2029</v>
      </c>
      <c r="G1229" s="20">
        <v>57</v>
      </c>
      <c r="H1229" s="11">
        <v>13217.410104256</v>
      </c>
      <c r="I1229" s="10">
        <v>3288374.68144501</v>
      </c>
      <c r="J1229" s="33">
        <f t="shared" si="76"/>
        <v>4.0194355524133503E-3</v>
      </c>
      <c r="K1229" s="33">
        <f t="shared" si="77"/>
        <v>4.0113684333743516E-3</v>
      </c>
      <c r="L1229" s="33">
        <f t="shared" si="78"/>
        <v>0.96419706132192962</v>
      </c>
      <c r="M1229" s="33">
        <f t="shared" si="79"/>
        <v>0.96032931166659052</v>
      </c>
    </row>
    <row r="1230" spans="1:13" ht="27.6">
      <c r="A1230" t="s">
        <v>164</v>
      </c>
      <c r="B1230" t="s">
        <v>228</v>
      </c>
      <c r="C1230" s="14" t="s">
        <v>230</v>
      </c>
      <c r="D1230" t="s">
        <v>456</v>
      </c>
      <c r="E1230" t="s">
        <v>474</v>
      </c>
      <c r="F1230" s="20">
        <v>2029</v>
      </c>
      <c r="G1230" s="20">
        <v>58</v>
      </c>
      <c r="H1230" s="11">
        <v>14134.087765570301</v>
      </c>
      <c r="I1230" s="10">
        <v>3203251.4189608502</v>
      </c>
      <c r="J1230" s="33">
        <f t="shared" si="76"/>
        <v>4.4124191070070498E-3</v>
      </c>
      <c r="K1230" s="33">
        <f t="shared" si="77"/>
        <v>4.4026986879288632E-3</v>
      </c>
      <c r="L1230" s="33">
        <f t="shared" si="78"/>
        <v>0.96032931166659052</v>
      </c>
      <c r="M1230" s="33">
        <f t="shared" si="79"/>
        <v>0.9561012710661364</v>
      </c>
    </row>
    <row r="1231" spans="1:13" ht="27.6">
      <c r="A1231" t="s">
        <v>164</v>
      </c>
      <c r="B1231" t="s">
        <v>228</v>
      </c>
      <c r="C1231" s="14" t="s">
        <v>230</v>
      </c>
      <c r="D1231" t="s">
        <v>456</v>
      </c>
      <c r="E1231" t="s">
        <v>474</v>
      </c>
      <c r="F1231" s="20">
        <v>2029</v>
      </c>
      <c r="G1231" s="20">
        <v>59</v>
      </c>
      <c r="H1231" s="11">
        <v>14388.4895603239</v>
      </c>
      <c r="I1231" s="10">
        <v>3115591.5961134699</v>
      </c>
      <c r="J1231" s="33">
        <f t="shared" si="76"/>
        <v>4.6182206866499298E-3</v>
      </c>
      <c r="K1231" s="33">
        <f t="shared" si="77"/>
        <v>4.6075731027648281E-3</v>
      </c>
      <c r="L1231" s="33">
        <f t="shared" si="78"/>
        <v>0.9561012710661364</v>
      </c>
      <c r="M1231" s="33">
        <f t="shared" si="79"/>
        <v>0.95169596456605277</v>
      </c>
    </row>
    <row r="1232" spans="1:13" ht="27.6">
      <c r="A1232" t="s">
        <v>164</v>
      </c>
      <c r="B1232" t="s">
        <v>228</v>
      </c>
      <c r="C1232" s="14" t="s">
        <v>230</v>
      </c>
      <c r="D1232" t="s">
        <v>456</v>
      </c>
      <c r="E1232" t="s">
        <v>474</v>
      </c>
      <c r="F1232" s="20">
        <v>2029</v>
      </c>
      <c r="G1232" s="20">
        <v>60</v>
      </c>
      <c r="H1232" s="11">
        <v>14832.3473890484</v>
      </c>
      <c r="I1232" s="10">
        <v>3012609.54759049</v>
      </c>
      <c r="J1232" s="33">
        <f t="shared" si="76"/>
        <v>4.9234217560358709E-3</v>
      </c>
      <c r="K1232" s="33">
        <f t="shared" si="77"/>
        <v>4.9113215813745281E-3</v>
      </c>
      <c r="L1232" s="33">
        <f t="shared" si="78"/>
        <v>0.95169596456605277</v>
      </c>
      <c r="M1232" s="33">
        <f t="shared" si="79"/>
        <v>0.94702187963637241</v>
      </c>
    </row>
    <row r="1233" spans="1:13" ht="27.6">
      <c r="A1233" t="s">
        <v>164</v>
      </c>
      <c r="B1233" t="s">
        <v>228</v>
      </c>
      <c r="C1233" s="14" t="s">
        <v>230</v>
      </c>
      <c r="D1233" t="s">
        <v>456</v>
      </c>
      <c r="E1233" t="s">
        <v>474</v>
      </c>
      <c r="F1233" s="20">
        <v>2029</v>
      </c>
      <c r="G1233" s="20">
        <v>61</v>
      </c>
      <c r="H1233" s="11">
        <v>15997.8469964586</v>
      </c>
      <c r="I1233" s="10">
        <v>2902874.52248012</v>
      </c>
      <c r="J1233" s="33">
        <f t="shared" si="76"/>
        <v>5.5110363443441465E-3</v>
      </c>
      <c r="K1233" s="33">
        <f t="shared" si="77"/>
        <v>5.4958784415841677E-3</v>
      </c>
      <c r="L1233" s="33">
        <f t="shared" si="78"/>
        <v>0.94702187963637241</v>
      </c>
      <c r="M1233" s="33">
        <f t="shared" si="79"/>
        <v>0.94181716250437031</v>
      </c>
    </row>
    <row r="1234" spans="1:13" ht="27.6">
      <c r="A1234" t="s">
        <v>164</v>
      </c>
      <c r="B1234" t="s">
        <v>228</v>
      </c>
      <c r="C1234" s="14" t="s">
        <v>230</v>
      </c>
      <c r="D1234" t="s">
        <v>456</v>
      </c>
      <c r="E1234" t="s">
        <v>474</v>
      </c>
      <c r="F1234" s="20">
        <v>2029</v>
      </c>
      <c r="G1234" s="20">
        <v>62</v>
      </c>
      <c r="H1234" s="11">
        <v>16939.305219071499</v>
      </c>
      <c r="I1234" s="10">
        <v>2795115.0114698499</v>
      </c>
      <c r="J1234" s="33">
        <f t="shared" si="76"/>
        <v>6.0603249417503328E-3</v>
      </c>
      <c r="K1234" s="33">
        <f t="shared" si="77"/>
        <v>6.0419982132167149E-3</v>
      </c>
      <c r="L1234" s="33">
        <f t="shared" si="78"/>
        <v>0.94181716250437031</v>
      </c>
      <c r="M1234" s="33">
        <f t="shared" si="79"/>
        <v>0.93612670489134209</v>
      </c>
    </row>
    <row r="1235" spans="1:13" ht="27.6">
      <c r="A1235" t="s">
        <v>164</v>
      </c>
      <c r="B1235" t="s">
        <v>228</v>
      </c>
      <c r="C1235" s="14" t="s">
        <v>230</v>
      </c>
      <c r="D1235" t="s">
        <v>456</v>
      </c>
      <c r="E1235" t="s">
        <v>474</v>
      </c>
      <c r="F1235" s="20">
        <v>2029</v>
      </c>
      <c r="G1235" s="20">
        <v>63</v>
      </c>
      <c r="H1235" s="11">
        <v>17845.286780393999</v>
      </c>
      <c r="I1235" s="10">
        <v>2674588.33751223</v>
      </c>
      <c r="J1235" s="33">
        <f t="shared" si="76"/>
        <v>6.6721620408293578E-3</v>
      </c>
      <c r="K1235" s="33">
        <f t="shared" si="77"/>
        <v>6.6499525901497769E-3</v>
      </c>
      <c r="L1235" s="33">
        <f t="shared" si="78"/>
        <v>0.93612670489134209</v>
      </c>
      <c r="M1235" s="33">
        <f t="shared" si="79"/>
        <v>0.92990150668544158</v>
      </c>
    </row>
    <row r="1236" spans="1:13" ht="27.6">
      <c r="A1236" t="s">
        <v>164</v>
      </c>
      <c r="B1236" t="s">
        <v>228</v>
      </c>
      <c r="C1236" s="14" t="s">
        <v>230</v>
      </c>
      <c r="D1236" t="s">
        <v>456</v>
      </c>
      <c r="E1236" t="s">
        <v>474</v>
      </c>
      <c r="F1236" s="20">
        <v>2029</v>
      </c>
      <c r="G1236" s="20">
        <v>64</v>
      </c>
      <c r="H1236" s="11">
        <v>18953.4239716671</v>
      </c>
      <c r="I1236" s="10">
        <v>2541929.7966223899</v>
      </c>
      <c r="J1236" s="33">
        <f t="shared" si="76"/>
        <v>7.4563129150347178E-3</v>
      </c>
      <c r="K1236" s="33">
        <f t="shared" si="77"/>
        <v>7.428583576236103E-3</v>
      </c>
      <c r="L1236" s="33">
        <f t="shared" si="78"/>
        <v>0.92990150668544158</v>
      </c>
      <c r="M1236" s="33">
        <f t="shared" si="79"/>
        <v>0.92299365562536095</v>
      </c>
    </row>
    <row r="1237" spans="1:13" ht="27.6">
      <c r="A1237" t="s">
        <v>164</v>
      </c>
      <c r="B1237" t="s">
        <v>228</v>
      </c>
      <c r="C1237" s="14" t="s">
        <v>230</v>
      </c>
      <c r="D1237" t="s">
        <v>456</v>
      </c>
      <c r="E1237" t="s">
        <v>474</v>
      </c>
      <c r="F1237" s="20">
        <v>2029</v>
      </c>
      <c r="G1237" s="20">
        <v>65</v>
      </c>
      <c r="H1237" s="11">
        <v>20012.559342565401</v>
      </c>
      <c r="I1237" s="10">
        <v>2410392.3628289299</v>
      </c>
      <c r="J1237" s="33">
        <f t="shared" si="76"/>
        <v>8.3026148154061886E-3</v>
      </c>
      <c r="K1237" s="33">
        <f t="shared" si="77"/>
        <v>8.2682432992847721E-3</v>
      </c>
      <c r="L1237" s="33">
        <f t="shared" si="78"/>
        <v>0.92299365562536095</v>
      </c>
      <c r="M1237" s="33">
        <f t="shared" si="79"/>
        <v>0.91536211951695423</v>
      </c>
    </row>
    <row r="1238" spans="1:13" ht="27.6">
      <c r="A1238" t="s">
        <v>164</v>
      </c>
      <c r="B1238" t="s">
        <v>228</v>
      </c>
      <c r="C1238" s="14" t="s">
        <v>230</v>
      </c>
      <c r="D1238" t="s">
        <v>456</v>
      </c>
      <c r="E1238" t="s">
        <v>474</v>
      </c>
      <c r="F1238" s="20">
        <v>2029</v>
      </c>
      <c r="G1238" s="20">
        <v>66</v>
      </c>
      <c r="H1238" s="11">
        <v>20394.655550884501</v>
      </c>
      <c r="I1238" s="10">
        <v>2279384.14893167</v>
      </c>
      <c r="J1238" s="33">
        <f t="shared" si="76"/>
        <v>8.9474411588074433E-3</v>
      </c>
      <c r="K1238" s="33">
        <f t="shared" si="77"/>
        <v>8.9075319243683282E-3</v>
      </c>
      <c r="L1238" s="33">
        <f t="shared" si="78"/>
        <v>0.91536211951695423</v>
      </c>
      <c r="M1238" s="33">
        <f t="shared" si="79"/>
        <v>0.90720850221499949</v>
      </c>
    </row>
    <row r="1239" spans="1:13" ht="27.6">
      <c r="A1239" t="s">
        <v>164</v>
      </c>
      <c r="B1239" t="s">
        <v>228</v>
      </c>
      <c r="C1239" s="14" t="s">
        <v>230</v>
      </c>
      <c r="D1239" t="s">
        <v>456</v>
      </c>
      <c r="E1239" t="s">
        <v>474</v>
      </c>
      <c r="F1239" s="20">
        <v>2029</v>
      </c>
      <c r="G1239" s="20">
        <v>67</v>
      </c>
      <c r="H1239" s="11">
        <v>21105.786284064299</v>
      </c>
      <c r="I1239" s="10">
        <v>2148105.1882019402</v>
      </c>
      <c r="J1239" s="33">
        <f t="shared" si="76"/>
        <v>9.8253039003787252E-3</v>
      </c>
      <c r="K1239" s="33">
        <f t="shared" si="77"/>
        <v>9.7771932980350584E-3</v>
      </c>
      <c r="L1239" s="33">
        <f t="shared" si="78"/>
        <v>0.90720850221499949</v>
      </c>
      <c r="M1239" s="33">
        <f t="shared" si="79"/>
        <v>0.89833854932722257</v>
      </c>
    </row>
    <row r="1240" spans="1:13" ht="27.6">
      <c r="A1240" t="s">
        <v>164</v>
      </c>
      <c r="B1240" t="s">
        <v>228</v>
      </c>
      <c r="C1240" s="14" t="s">
        <v>230</v>
      </c>
      <c r="D1240" t="s">
        <v>456</v>
      </c>
      <c r="E1240" t="s">
        <v>474</v>
      </c>
      <c r="F1240" s="20">
        <v>2029</v>
      </c>
      <c r="G1240" s="20">
        <v>68</v>
      </c>
      <c r="H1240" s="11">
        <v>21474.4142204175</v>
      </c>
      <c r="I1240" s="10">
        <v>2016725.79824743</v>
      </c>
      <c r="J1240" s="33">
        <f t="shared" si="76"/>
        <v>1.0648157641995329E-2</v>
      </c>
      <c r="K1240" s="33">
        <f t="shared" si="77"/>
        <v>1.0591666697365998E-2</v>
      </c>
      <c r="L1240" s="33">
        <f t="shared" si="78"/>
        <v>0.89833854932722257</v>
      </c>
      <c r="M1240" s="33">
        <f t="shared" si="79"/>
        <v>0.8888236468313534</v>
      </c>
    </row>
    <row r="1241" spans="1:13" ht="27.6">
      <c r="A1241" t="s">
        <v>164</v>
      </c>
      <c r="B1241" t="s">
        <v>228</v>
      </c>
      <c r="C1241" s="14" t="s">
        <v>230</v>
      </c>
      <c r="D1241" t="s">
        <v>456</v>
      </c>
      <c r="E1241" t="s">
        <v>474</v>
      </c>
      <c r="F1241" s="20">
        <v>2029</v>
      </c>
      <c r="G1241" s="20">
        <v>69</v>
      </c>
      <c r="H1241" s="11">
        <v>20940.216399808</v>
      </c>
      <c r="I1241" s="10">
        <v>1881892.1064696901</v>
      </c>
      <c r="J1241" s="33">
        <f t="shared" si="76"/>
        <v>1.1127214109575343E-2</v>
      </c>
      <c r="K1241" s="33">
        <f t="shared" si="77"/>
        <v>1.1065535644457669E-2</v>
      </c>
      <c r="L1241" s="33">
        <f t="shared" si="78"/>
        <v>0.8888236468313534</v>
      </c>
      <c r="M1241" s="33">
        <f t="shared" si="79"/>
        <v>0.87898833708570423</v>
      </c>
    </row>
    <row r="1242" spans="1:13" ht="27.6">
      <c r="A1242" t="s">
        <v>164</v>
      </c>
      <c r="B1242" t="s">
        <v>228</v>
      </c>
      <c r="C1242" s="14" t="s">
        <v>230</v>
      </c>
      <c r="D1242" t="s">
        <v>456</v>
      </c>
      <c r="E1242" t="s">
        <v>474</v>
      </c>
      <c r="F1242" s="20">
        <v>2030</v>
      </c>
      <c r="G1242" s="20">
        <v>30</v>
      </c>
      <c r="H1242" s="11">
        <v>815.83747386191601</v>
      </c>
      <c r="I1242" s="10">
        <v>4336861.2736721197</v>
      </c>
      <c r="J1242" s="33">
        <f t="shared" si="76"/>
        <v>1.8811703266014958E-4</v>
      </c>
      <c r="K1242" s="33">
        <f t="shared" si="77"/>
        <v>1.8809933976060567E-4</v>
      </c>
      <c r="L1242" s="33">
        <f t="shared" si="78"/>
        <v>1</v>
      </c>
      <c r="M1242" s="33">
        <f t="shared" si="79"/>
        <v>0.99981190066023939</v>
      </c>
    </row>
    <row r="1243" spans="1:13" ht="27.6">
      <c r="A1243" t="s">
        <v>164</v>
      </c>
      <c r="B1243" t="s">
        <v>228</v>
      </c>
      <c r="C1243" s="14" t="s">
        <v>230</v>
      </c>
      <c r="D1243" t="s">
        <v>456</v>
      </c>
      <c r="E1243" t="s">
        <v>474</v>
      </c>
      <c r="F1243" s="20">
        <v>2030</v>
      </c>
      <c r="G1243" s="20">
        <v>31</v>
      </c>
      <c r="H1243" s="11">
        <v>1220.27167586773</v>
      </c>
      <c r="I1243" s="10">
        <v>4377756.20607155</v>
      </c>
      <c r="J1243" s="33">
        <f t="shared" si="76"/>
        <v>2.7874363450740454E-4</v>
      </c>
      <c r="K1243" s="33">
        <f t="shared" si="77"/>
        <v>2.7870478910985153E-4</v>
      </c>
      <c r="L1243" s="33">
        <f t="shared" si="78"/>
        <v>0.99981190066023939</v>
      </c>
      <c r="M1243" s="33">
        <f t="shared" si="79"/>
        <v>0.99953324829531631</v>
      </c>
    </row>
    <row r="1244" spans="1:13" ht="27.6">
      <c r="A1244" t="s">
        <v>164</v>
      </c>
      <c r="B1244" t="s">
        <v>228</v>
      </c>
      <c r="C1244" s="14" t="s">
        <v>230</v>
      </c>
      <c r="D1244" t="s">
        <v>456</v>
      </c>
      <c r="E1244" t="s">
        <v>474</v>
      </c>
      <c r="F1244" s="20">
        <v>2030</v>
      </c>
      <c r="G1244" s="20">
        <v>32</v>
      </c>
      <c r="H1244" s="11">
        <v>1284.0392169526799</v>
      </c>
      <c r="I1244" s="10">
        <v>4421418.9921782399</v>
      </c>
      <c r="J1244" s="33">
        <f t="shared" si="76"/>
        <v>2.9041337616367589E-4</v>
      </c>
      <c r="K1244" s="33">
        <f t="shared" si="77"/>
        <v>2.9037121028108182E-4</v>
      </c>
      <c r="L1244" s="33">
        <f t="shared" si="78"/>
        <v>0.99953324829531631</v>
      </c>
      <c r="M1244" s="33">
        <f t="shared" si="79"/>
        <v>0.99924301261629267</v>
      </c>
    </row>
    <row r="1245" spans="1:13" ht="27.6">
      <c r="A1245" t="s">
        <v>164</v>
      </c>
      <c r="B1245" t="s">
        <v>228</v>
      </c>
      <c r="C1245" s="14" t="s">
        <v>230</v>
      </c>
      <c r="D1245" t="s">
        <v>456</v>
      </c>
      <c r="E1245" t="s">
        <v>474</v>
      </c>
      <c r="F1245" s="20">
        <v>2030</v>
      </c>
      <c r="G1245" s="20">
        <v>33</v>
      </c>
      <c r="H1245" s="11">
        <v>1352.58172001856</v>
      </c>
      <c r="I1245" s="10">
        <v>4418786.0066580903</v>
      </c>
      <c r="J1245" s="33">
        <f t="shared" si="76"/>
        <v>3.0609803642460431E-4</v>
      </c>
      <c r="K1245" s="33">
        <f t="shared" si="77"/>
        <v>3.0605119320026297E-4</v>
      </c>
      <c r="L1245" s="33">
        <f t="shared" si="78"/>
        <v>0.99924301261629267</v>
      </c>
      <c r="M1245" s="33">
        <f t="shared" si="79"/>
        <v>0.99893719309998441</v>
      </c>
    </row>
    <row r="1246" spans="1:13" ht="27.6">
      <c r="A1246" t="s">
        <v>164</v>
      </c>
      <c r="B1246" t="s">
        <v>228</v>
      </c>
      <c r="C1246" s="14" t="s">
        <v>230</v>
      </c>
      <c r="D1246" t="s">
        <v>456</v>
      </c>
      <c r="E1246" t="s">
        <v>474</v>
      </c>
      <c r="F1246" s="20">
        <v>2030</v>
      </c>
      <c r="G1246" s="20">
        <v>34</v>
      </c>
      <c r="H1246" s="11">
        <v>1399.9075006979299</v>
      </c>
      <c r="I1246" s="10">
        <v>4357002.5076725604</v>
      </c>
      <c r="J1246" s="33">
        <f t="shared" si="76"/>
        <v>3.2130059558899306E-4</v>
      </c>
      <c r="K1246" s="33">
        <f t="shared" si="77"/>
        <v>3.2124898408036895E-4</v>
      </c>
      <c r="L1246" s="33">
        <f t="shared" si="78"/>
        <v>0.99893719309998441</v>
      </c>
      <c r="M1246" s="33">
        <f t="shared" si="79"/>
        <v>0.99861628554154092</v>
      </c>
    </row>
    <row r="1247" spans="1:13" ht="27.6">
      <c r="A1247" t="s">
        <v>164</v>
      </c>
      <c r="B1247" t="s">
        <v>228</v>
      </c>
      <c r="C1247" s="14" t="s">
        <v>230</v>
      </c>
      <c r="D1247" t="s">
        <v>456</v>
      </c>
      <c r="E1247" t="s">
        <v>474</v>
      </c>
      <c r="F1247" s="20">
        <v>2030</v>
      </c>
      <c r="G1247" s="20">
        <v>35</v>
      </c>
      <c r="H1247" s="11">
        <v>1469.12184295718</v>
      </c>
      <c r="I1247" s="10">
        <v>4293263.8574560303</v>
      </c>
      <c r="J1247" s="33">
        <f t="shared" si="76"/>
        <v>3.4219230211201293E-4</v>
      </c>
      <c r="K1247" s="33">
        <f t="shared" si="77"/>
        <v>3.4213376100378223E-4</v>
      </c>
      <c r="L1247" s="33">
        <f t="shared" si="78"/>
        <v>0.99861628554154092</v>
      </c>
      <c r="M1247" s="33">
        <f t="shared" si="79"/>
        <v>0.99827462519596899</v>
      </c>
    </row>
    <row r="1248" spans="1:13" ht="27.6">
      <c r="A1248" t="s">
        <v>164</v>
      </c>
      <c r="B1248" t="s">
        <v>228</v>
      </c>
      <c r="C1248" s="14" t="s">
        <v>230</v>
      </c>
      <c r="D1248" t="s">
        <v>456</v>
      </c>
      <c r="E1248" t="s">
        <v>474</v>
      </c>
      <c r="F1248" s="20">
        <v>2030</v>
      </c>
      <c r="G1248" s="20">
        <v>36</v>
      </c>
      <c r="H1248" s="11">
        <v>1905.51477962842</v>
      </c>
      <c r="I1248" s="10">
        <v>4239122.7654283196</v>
      </c>
      <c r="J1248" s="33">
        <f t="shared" si="76"/>
        <v>4.4950686381829458E-4</v>
      </c>
      <c r="K1248" s="33">
        <f t="shared" si="77"/>
        <v>4.4940585074393358E-4</v>
      </c>
      <c r="L1248" s="33">
        <f t="shared" si="78"/>
        <v>0.99827462519596899</v>
      </c>
      <c r="M1248" s="33">
        <f t="shared" si="79"/>
        <v>0.99782599473875666</v>
      </c>
    </row>
    <row r="1249" spans="1:13" ht="27.6">
      <c r="A1249" t="s">
        <v>164</v>
      </c>
      <c r="B1249" t="s">
        <v>228</v>
      </c>
      <c r="C1249" s="14" t="s">
        <v>230</v>
      </c>
      <c r="D1249" t="s">
        <v>456</v>
      </c>
      <c r="E1249" t="s">
        <v>474</v>
      </c>
      <c r="F1249" s="20">
        <v>2030</v>
      </c>
      <c r="G1249" s="20">
        <v>37</v>
      </c>
      <c r="H1249" s="11">
        <v>2051.9458911428901</v>
      </c>
      <c r="I1249" s="10">
        <v>4187639.3628538302</v>
      </c>
      <c r="J1249" s="33">
        <f t="shared" si="76"/>
        <v>4.9000062167352243E-4</v>
      </c>
      <c r="K1249" s="33">
        <f t="shared" si="77"/>
        <v>4.8988059097476722E-4</v>
      </c>
      <c r="L1249" s="33">
        <f t="shared" si="78"/>
        <v>0.99782599473875666</v>
      </c>
      <c r="M1249" s="33">
        <f t="shared" si="79"/>
        <v>0.99733717915076403</v>
      </c>
    </row>
    <row r="1250" spans="1:13" ht="27.6">
      <c r="A1250" t="s">
        <v>164</v>
      </c>
      <c r="B1250" t="s">
        <v>228</v>
      </c>
      <c r="C1250" s="14" t="s">
        <v>230</v>
      </c>
      <c r="D1250" t="s">
        <v>456</v>
      </c>
      <c r="E1250" t="s">
        <v>474</v>
      </c>
      <c r="F1250" s="20">
        <v>2030</v>
      </c>
      <c r="G1250" s="20">
        <v>38</v>
      </c>
      <c r="H1250" s="11">
        <v>2235.7332778448199</v>
      </c>
      <c r="I1250" s="10">
        <v>4171155.3261470599</v>
      </c>
      <c r="J1250" s="33">
        <f t="shared" si="76"/>
        <v>5.3599856707086237E-4</v>
      </c>
      <c r="K1250" s="33">
        <f t="shared" si="77"/>
        <v>5.3585494550034696E-4</v>
      </c>
      <c r="L1250" s="33">
        <f t="shared" si="78"/>
        <v>0.99733717915076403</v>
      </c>
      <c r="M1250" s="33">
        <f t="shared" si="79"/>
        <v>0.99680275109098471</v>
      </c>
    </row>
    <row r="1251" spans="1:13" ht="27.6">
      <c r="A1251" t="s">
        <v>164</v>
      </c>
      <c r="B1251" t="s">
        <v>228</v>
      </c>
      <c r="C1251" s="14" t="s">
        <v>230</v>
      </c>
      <c r="D1251" t="s">
        <v>456</v>
      </c>
      <c r="E1251" t="s">
        <v>474</v>
      </c>
      <c r="F1251" s="20">
        <v>2030</v>
      </c>
      <c r="G1251" s="20">
        <v>39</v>
      </c>
      <c r="H1251" s="11">
        <v>2363.7972293243902</v>
      </c>
      <c r="I1251" s="10">
        <v>4148889.2720077001</v>
      </c>
      <c r="J1251" s="33">
        <f t="shared" si="76"/>
        <v>5.6974218263012807E-4</v>
      </c>
      <c r="K1251" s="33">
        <f t="shared" si="77"/>
        <v>5.6957991037198674E-4</v>
      </c>
      <c r="L1251" s="33">
        <f t="shared" si="78"/>
        <v>0.99680275109098471</v>
      </c>
      <c r="M1251" s="33">
        <f t="shared" si="79"/>
        <v>0.99623499226935974</v>
      </c>
    </row>
    <row r="1252" spans="1:13" ht="27.6">
      <c r="A1252" t="s">
        <v>164</v>
      </c>
      <c r="B1252" t="s">
        <v>228</v>
      </c>
      <c r="C1252" s="14" t="s">
        <v>230</v>
      </c>
      <c r="D1252" t="s">
        <v>456</v>
      </c>
      <c r="E1252" t="s">
        <v>474</v>
      </c>
      <c r="F1252" s="20">
        <v>2030</v>
      </c>
      <c r="G1252" s="20">
        <v>40</v>
      </c>
      <c r="H1252" s="11">
        <v>2558.7679560509</v>
      </c>
      <c r="I1252" s="10">
        <v>4130167.7896492602</v>
      </c>
      <c r="J1252" s="33">
        <f t="shared" si="76"/>
        <v>6.1953123610704308E-4</v>
      </c>
      <c r="K1252" s="33">
        <f t="shared" si="77"/>
        <v>6.1933936625591102E-4</v>
      </c>
      <c r="L1252" s="33">
        <f t="shared" si="78"/>
        <v>0.99623499226935974</v>
      </c>
      <c r="M1252" s="33">
        <f t="shared" si="79"/>
        <v>0.9956179847206057</v>
      </c>
    </row>
    <row r="1253" spans="1:13" ht="27.6">
      <c r="A1253" t="s">
        <v>164</v>
      </c>
      <c r="B1253" t="s">
        <v>228</v>
      </c>
      <c r="C1253" s="14" t="s">
        <v>230</v>
      </c>
      <c r="D1253" t="s">
        <v>456</v>
      </c>
      <c r="E1253" t="s">
        <v>474</v>
      </c>
      <c r="F1253" s="20">
        <v>2030</v>
      </c>
      <c r="G1253" s="20">
        <v>41</v>
      </c>
      <c r="H1253" s="11">
        <v>3368.93210591877</v>
      </c>
      <c r="I1253" s="10">
        <v>4134485.0004543299</v>
      </c>
      <c r="J1253" s="33">
        <f t="shared" si="76"/>
        <v>8.1483718178892051E-4</v>
      </c>
      <c r="K1253" s="33">
        <f t="shared" si="77"/>
        <v>8.1450529212401257E-4</v>
      </c>
      <c r="L1253" s="33">
        <f t="shared" si="78"/>
        <v>0.9956179847206057</v>
      </c>
      <c r="M1253" s="33">
        <f t="shared" si="79"/>
        <v>0.99480704860311697</v>
      </c>
    </row>
    <row r="1254" spans="1:13" ht="27.6">
      <c r="A1254" t="s">
        <v>164</v>
      </c>
      <c r="B1254" t="s">
        <v>228</v>
      </c>
      <c r="C1254" s="14" t="s">
        <v>230</v>
      </c>
      <c r="D1254" t="s">
        <v>456</v>
      </c>
      <c r="E1254" t="s">
        <v>474</v>
      </c>
      <c r="F1254" s="20">
        <v>2030</v>
      </c>
      <c r="G1254" s="20">
        <v>42</v>
      </c>
      <c r="H1254" s="11">
        <v>3787.5177288320001</v>
      </c>
      <c r="I1254" s="10">
        <v>4093113.5993021699</v>
      </c>
      <c r="J1254" s="33">
        <f t="shared" si="76"/>
        <v>9.2533902051429248E-4</v>
      </c>
      <c r="K1254" s="33">
        <f t="shared" si="77"/>
        <v>9.2491102638625478E-4</v>
      </c>
      <c r="L1254" s="33">
        <f t="shared" si="78"/>
        <v>0.99480704860311697</v>
      </c>
      <c r="M1254" s="33">
        <f t="shared" si="79"/>
        <v>0.99388694059473714</v>
      </c>
    </row>
    <row r="1255" spans="1:13" ht="27.6">
      <c r="A1255" t="s">
        <v>164</v>
      </c>
      <c r="B1255" t="s">
        <v>228</v>
      </c>
      <c r="C1255" s="14" t="s">
        <v>230</v>
      </c>
      <c r="D1255" t="s">
        <v>456</v>
      </c>
      <c r="E1255" t="s">
        <v>474</v>
      </c>
      <c r="F1255" s="20">
        <v>2030</v>
      </c>
      <c r="G1255" s="20">
        <v>43</v>
      </c>
      <c r="H1255" s="11">
        <v>4257.7370544551504</v>
      </c>
      <c r="I1255" s="10">
        <v>4042941.18950509</v>
      </c>
      <c r="J1255" s="33">
        <f t="shared" si="76"/>
        <v>1.0531286147588889E-3</v>
      </c>
      <c r="K1255" s="33">
        <f t="shared" si="77"/>
        <v>1.0525742694352802E-3</v>
      </c>
      <c r="L1255" s="33">
        <f t="shared" si="78"/>
        <v>0.99388694059473714</v>
      </c>
      <c r="M1255" s="33">
        <f t="shared" si="79"/>
        <v>0.99284080077433934</v>
      </c>
    </row>
    <row r="1256" spans="1:13" ht="27.6">
      <c r="A1256" t="s">
        <v>164</v>
      </c>
      <c r="B1256" t="s">
        <v>228</v>
      </c>
      <c r="C1256" s="14" t="s">
        <v>230</v>
      </c>
      <c r="D1256" t="s">
        <v>456</v>
      </c>
      <c r="E1256" t="s">
        <v>474</v>
      </c>
      <c r="F1256" s="20">
        <v>2030</v>
      </c>
      <c r="G1256" s="20">
        <v>44</v>
      </c>
      <c r="H1256" s="11">
        <v>4570.81198985022</v>
      </c>
      <c r="I1256" s="10">
        <v>4054364.3208006099</v>
      </c>
      <c r="J1256" s="33">
        <f t="shared" si="76"/>
        <v>1.1273806762751967E-3</v>
      </c>
      <c r="K1256" s="33">
        <f t="shared" si="77"/>
        <v>1.1267454214276551E-3</v>
      </c>
      <c r="L1256" s="33">
        <f t="shared" si="78"/>
        <v>0.99284080077433934</v>
      </c>
      <c r="M1256" s="33">
        <f t="shared" si="79"/>
        <v>0.99172212194786025</v>
      </c>
    </row>
    <row r="1257" spans="1:13" ht="27.6">
      <c r="A1257" t="s">
        <v>164</v>
      </c>
      <c r="B1257" t="s">
        <v>228</v>
      </c>
      <c r="C1257" s="14" t="s">
        <v>230</v>
      </c>
      <c r="D1257" t="s">
        <v>456</v>
      </c>
      <c r="E1257" t="s">
        <v>474</v>
      </c>
      <c r="F1257" s="20">
        <v>2030</v>
      </c>
      <c r="G1257" s="20">
        <v>45</v>
      </c>
      <c r="H1257" s="11">
        <v>5095.3206413906</v>
      </c>
      <c r="I1257" s="10">
        <v>4122589.3039572001</v>
      </c>
      <c r="J1257" s="33">
        <f t="shared" si="76"/>
        <v>1.2359515502792609E-3</v>
      </c>
      <c r="K1257" s="33">
        <f t="shared" si="77"/>
        <v>1.2351880767330625E-3</v>
      </c>
      <c r="L1257" s="33">
        <f t="shared" si="78"/>
        <v>0.99172212194786025</v>
      </c>
      <c r="M1257" s="33">
        <f t="shared" si="79"/>
        <v>0.99049715860739784</v>
      </c>
    </row>
    <row r="1258" spans="1:13" ht="27.6">
      <c r="A1258" t="s">
        <v>164</v>
      </c>
      <c r="B1258" t="s">
        <v>228</v>
      </c>
      <c r="C1258" s="14" t="s">
        <v>230</v>
      </c>
      <c r="D1258" t="s">
        <v>456</v>
      </c>
      <c r="E1258" t="s">
        <v>474</v>
      </c>
      <c r="F1258" s="20">
        <v>2030</v>
      </c>
      <c r="G1258" s="20">
        <v>46</v>
      </c>
      <c r="H1258" s="11">
        <v>6519.5909470838096</v>
      </c>
      <c r="I1258" s="10">
        <v>4149088.01008244</v>
      </c>
      <c r="J1258" s="33">
        <f t="shared" si="76"/>
        <v>1.5713310807678599E-3</v>
      </c>
      <c r="K1258" s="33">
        <f t="shared" si="77"/>
        <v>1.5700971864552882E-3</v>
      </c>
      <c r="L1258" s="33">
        <f t="shared" si="78"/>
        <v>0.99049715860739784</v>
      </c>
      <c r="M1258" s="33">
        <f t="shared" si="79"/>
        <v>0.98894198180547643</v>
      </c>
    </row>
    <row r="1259" spans="1:13" ht="27.6">
      <c r="A1259" t="s">
        <v>164</v>
      </c>
      <c r="B1259" t="s">
        <v>228</v>
      </c>
      <c r="C1259" s="14" t="s">
        <v>230</v>
      </c>
      <c r="D1259" t="s">
        <v>456</v>
      </c>
      <c r="E1259" t="s">
        <v>474</v>
      </c>
      <c r="F1259" s="20">
        <v>2030</v>
      </c>
      <c r="G1259" s="20">
        <v>47</v>
      </c>
      <c r="H1259" s="11">
        <v>6998.9524836271603</v>
      </c>
      <c r="I1259" s="10">
        <v>4116567.93408792</v>
      </c>
      <c r="J1259" s="33">
        <f t="shared" si="76"/>
        <v>1.7001911776242484E-3</v>
      </c>
      <c r="K1259" s="33">
        <f t="shared" si="77"/>
        <v>1.698746671365603E-3</v>
      </c>
      <c r="L1259" s="33">
        <f t="shared" si="78"/>
        <v>0.98894198180547643</v>
      </c>
      <c r="M1259" s="33">
        <f t="shared" si="79"/>
        <v>0.98726201990571072</v>
      </c>
    </row>
    <row r="1260" spans="1:13" ht="27.6">
      <c r="A1260" t="s">
        <v>164</v>
      </c>
      <c r="B1260" t="s">
        <v>228</v>
      </c>
      <c r="C1260" s="14" t="s">
        <v>230</v>
      </c>
      <c r="D1260" t="s">
        <v>456</v>
      </c>
      <c r="E1260" t="s">
        <v>474</v>
      </c>
      <c r="F1260" s="20">
        <v>2030</v>
      </c>
      <c r="G1260" s="20">
        <v>48</v>
      </c>
      <c r="H1260" s="11">
        <v>7523.8017228855997</v>
      </c>
      <c r="I1260" s="10">
        <v>4059364.9848398599</v>
      </c>
      <c r="J1260" s="33">
        <f t="shared" si="76"/>
        <v>1.8534430264300096E-3</v>
      </c>
      <c r="K1260" s="33">
        <f t="shared" si="77"/>
        <v>1.8517264615860451E-3</v>
      </c>
      <c r="L1260" s="33">
        <f t="shared" si="78"/>
        <v>0.98726201990571072</v>
      </c>
      <c r="M1260" s="33">
        <f t="shared" si="79"/>
        <v>0.98543388069893245</v>
      </c>
    </row>
    <row r="1261" spans="1:13" ht="27.6">
      <c r="A1261" t="s">
        <v>164</v>
      </c>
      <c r="B1261" t="s">
        <v>228</v>
      </c>
      <c r="C1261" s="14" t="s">
        <v>230</v>
      </c>
      <c r="D1261" t="s">
        <v>456</v>
      </c>
      <c r="E1261" t="s">
        <v>474</v>
      </c>
      <c r="F1261" s="20">
        <v>2030</v>
      </c>
      <c r="G1261" s="20">
        <v>49</v>
      </c>
      <c r="H1261" s="11">
        <v>7788.67895977238</v>
      </c>
      <c r="I1261" s="10">
        <v>3994724.6087276898</v>
      </c>
      <c r="J1261" s="33">
        <f t="shared" si="76"/>
        <v>1.9497411518069716E-3</v>
      </c>
      <c r="K1261" s="33">
        <f t="shared" si="77"/>
        <v>1.9478416412459509E-3</v>
      </c>
      <c r="L1261" s="33">
        <f t="shared" si="78"/>
        <v>0.98543388069893245</v>
      </c>
      <c r="M1261" s="33">
        <f t="shared" si="79"/>
        <v>0.9835144115514125</v>
      </c>
    </row>
    <row r="1262" spans="1:13" ht="27.6">
      <c r="A1262" t="s">
        <v>164</v>
      </c>
      <c r="B1262" t="s">
        <v>228</v>
      </c>
      <c r="C1262" s="14" t="s">
        <v>230</v>
      </c>
      <c r="D1262" t="s">
        <v>456</v>
      </c>
      <c r="E1262" t="s">
        <v>474</v>
      </c>
      <c r="F1262" s="20">
        <v>2030</v>
      </c>
      <c r="G1262" s="20">
        <v>50</v>
      </c>
      <c r="H1262" s="11">
        <v>8122.5558180792495</v>
      </c>
      <c r="I1262" s="10">
        <v>3935421.2381120198</v>
      </c>
      <c r="J1262" s="33">
        <f t="shared" si="76"/>
        <v>2.0639609654533367E-3</v>
      </c>
      <c r="K1262" s="33">
        <f t="shared" si="77"/>
        <v>2.0618324626539009E-3</v>
      </c>
      <c r="L1262" s="33">
        <f t="shared" si="78"/>
        <v>0.9835144115514125</v>
      </c>
      <c r="M1262" s="33">
        <f t="shared" si="79"/>
        <v>0.98148656961018788</v>
      </c>
    </row>
    <row r="1263" spans="1:13" ht="27.6">
      <c r="A1263" t="s">
        <v>164</v>
      </c>
      <c r="B1263" t="s">
        <v>228</v>
      </c>
      <c r="C1263" s="14" t="s">
        <v>230</v>
      </c>
      <c r="D1263" t="s">
        <v>456</v>
      </c>
      <c r="E1263" t="s">
        <v>474</v>
      </c>
      <c r="F1263" s="20">
        <v>2030</v>
      </c>
      <c r="G1263" s="20">
        <v>51</v>
      </c>
      <c r="H1263" s="11">
        <v>8927.9122671735404</v>
      </c>
      <c r="I1263" s="10">
        <v>3862608.4447057499</v>
      </c>
      <c r="J1263" s="33">
        <f t="shared" si="76"/>
        <v>2.3113687019999411E-3</v>
      </c>
      <c r="K1263" s="33">
        <f t="shared" si="77"/>
        <v>2.3086995462253679E-3</v>
      </c>
      <c r="L1263" s="33">
        <f t="shared" si="78"/>
        <v>0.98148656961018788</v>
      </c>
      <c r="M1263" s="33">
        <f t="shared" si="79"/>
        <v>0.97922061201230259</v>
      </c>
    </row>
    <row r="1264" spans="1:13" ht="27.6">
      <c r="A1264" t="s">
        <v>164</v>
      </c>
      <c r="B1264" t="s">
        <v>228</v>
      </c>
      <c r="C1264" s="14" t="s">
        <v>230</v>
      </c>
      <c r="D1264" t="s">
        <v>456</v>
      </c>
      <c r="E1264" t="s">
        <v>474</v>
      </c>
      <c r="F1264" s="20">
        <v>2030</v>
      </c>
      <c r="G1264" s="20">
        <v>52</v>
      </c>
      <c r="H1264" s="11">
        <v>9312.6167388511494</v>
      </c>
      <c r="I1264" s="10">
        <v>3765680.7906486201</v>
      </c>
      <c r="J1264" s="33">
        <f t="shared" si="76"/>
        <v>2.4730234070761735E-3</v>
      </c>
      <c r="K1264" s="33">
        <f t="shared" si="77"/>
        <v>2.4699680039037553E-3</v>
      </c>
      <c r="L1264" s="33">
        <f t="shared" si="78"/>
        <v>0.97922061201230259</v>
      </c>
      <c r="M1264" s="33">
        <f t="shared" si="79"/>
        <v>0.97680196843186917</v>
      </c>
    </row>
    <row r="1265" spans="1:13" ht="27.6">
      <c r="A1265" t="s">
        <v>164</v>
      </c>
      <c r="B1265" t="s">
        <v>228</v>
      </c>
      <c r="C1265" s="14" t="s">
        <v>230</v>
      </c>
      <c r="D1265" t="s">
        <v>456</v>
      </c>
      <c r="E1265" t="s">
        <v>474</v>
      </c>
      <c r="F1265" s="20">
        <v>2030</v>
      </c>
      <c r="G1265" s="20">
        <v>53</v>
      </c>
      <c r="H1265" s="11">
        <v>9719.67601245894</v>
      </c>
      <c r="I1265" s="10">
        <v>3672835.2077554902</v>
      </c>
      <c r="J1265" s="33">
        <f t="shared" si="76"/>
        <v>2.6463686668911947E-3</v>
      </c>
      <c r="K1265" s="33">
        <f t="shared" si="77"/>
        <v>2.6428701201592908E-3</v>
      </c>
      <c r="L1265" s="33">
        <f t="shared" si="78"/>
        <v>0.97680196843186917</v>
      </c>
      <c r="M1265" s="33">
        <f t="shared" si="79"/>
        <v>0.97422040769618778</v>
      </c>
    </row>
    <row r="1266" spans="1:13" ht="27.6">
      <c r="A1266" t="s">
        <v>164</v>
      </c>
      <c r="B1266" t="s">
        <v>228</v>
      </c>
      <c r="C1266" s="14" t="s">
        <v>230</v>
      </c>
      <c r="D1266" t="s">
        <v>456</v>
      </c>
      <c r="E1266" t="s">
        <v>474</v>
      </c>
      <c r="F1266" s="20">
        <v>2030</v>
      </c>
      <c r="G1266" s="20">
        <v>54</v>
      </c>
      <c r="H1266" s="11">
        <v>10382.0978709925</v>
      </c>
      <c r="I1266" s="10">
        <v>3594899.4719719002</v>
      </c>
      <c r="J1266" s="33">
        <f t="shared" si="76"/>
        <v>2.8880078433174204E-3</v>
      </c>
      <c r="K1266" s="33">
        <f t="shared" si="77"/>
        <v>2.883841560383571E-3</v>
      </c>
      <c r="L1266" s="33">
        <f t="shared" si="78"/>
        <v>0.97422040769618778</v>
      </c>
      <c r="M1266" s="33">
        <f t="shared" si="79"/>
        <v>0.97141091039549965</v>
      </c>
    </row>
    <row r="1267" spans="1:13" ht="27.6">
      <c r="A1267" t="s">
        <v>164</v>
      </c>
      <c r="B1267" t="s">
        <v>228</v>
      </c>
      <c r="C1267" s="14" t="s">
        <v>230</v>
      </c>
      <c r="D1267" t="s">
        <v>456</v>
      </c>
      <c r="E1267" t="s">
        <v>474</v>
      </c>
      <c r="F1267" s="20">
        <v>2030</v>
      </c>
      <c r="G1267" s="20">
        <v>55</v>
      </c>
      <c r="H1267" s="11">
        <v>11079.656679387501</v>
      </c>
      <c r="I1267" s="10">
        <v>3504227.8548266902</v>
      </c>
      <c r="J1267" s="33">
        <f t="shared" si="76"/>
        <v>3.1617968746314503E-3</v>
      </c>
      <c r="K1267" s="33">
        <f t="shared" si="77"/>
        <v>3.1568036587908965E-3</v>
      </c>
      <c r="L1267" s="33">
        <f t="shared" si="78"/>
        <v>0.97141091039549965</v>
      </c>
      <c r="M1267" s="33">
        <f t="shared" si="79"/>
        <v>0.9683443568793737</v>
      </c>
    </row>
    <row r="1268" spans="1:13" ht="27.6">
      <c r="A1268" t="s">
        <v>164</v>
      </c>
      <c r="B1268" t="s">
        <v>228</v>
      </c>
      <c r="C1268" s="14" t="s">
        <v>230</v>
      </c>
      <c r="D1268" t="s">
        <v>456</v>
      </c>
      <c r="E1268" t="s">
        <v>474</v>
      </c>
      <c r="F1268" s="20">
        <v>2030</v>
      </c>
      <c r="G1268" s="20">
        <v>56</v>
      </c>
      <c r="H1268" s="11">
        <v>12058.960036332801</v>
      </c>
      <c r="I1268" s="10">
        <v>3428440.6631022301</v>
      </c>
      <c r="J1268" s="33">
        <f t="shared" si="76"/>
        <v>3.5173308280100819E-3</v>
      </c>
      <c r="K1268" s="33">
        <f t="shared" si="77"/>
        <v>3.51115226607146E-3</v>
      </c>
      <c r="L1268" s="33">
        <f t="shared" si="78"/>
        <v>0.9683443568793737</v>
      </c>
      <c r="M1268" s="33">
        <f t="shared" si="79"/>
        <v>0.96494435239637921</v>
      </c>
    </row>
    <row r="1269" spans="1:13" ht="27.6">
      <c r="A1269" t="s">
        <v>164</v>
      </c>
      <c r="B1269" t="s">
        <v>228</v>
      </c>
      <c r="C1269" s="14" t="s">
        <v>230</v>
      </c>
      <c r="D1269" t="s">
        <v>456</v>
      </c>
      <c r="E1269" t="s">
        <v>474</v>
      </c>
      <c r="F1269" s="20">
        <v>2030</v>
      </c>
      <c r="G1269" s="20">
        <v>57</v>
      </c>
      <c r="H1269" s="11">
        <v>13101.888900730401</v>
      </c>
      <c r="I1269" s="10">
        <v>3352445.3214675402</v>
      </c>
      <c r="J1269" s="33">
        <f t="shared" si="76"/>
        <v>3.9081588644658402E-3</v>
      </c>
      <c r="K1269" s="33">
        <f t="shared" si="77"/>
        <v>3.9005319505762692E-3</v>
      </c>
      <c r="L1269" s="33">
        <f t="shared" si="78"/>
        <v>0.96494435239637921</v>
      </c>
      <c r="M1269" s="33">
        <f t="shared" si="79"/>
        <v>0.96118055611932895</v>
      </c>
    </row>
    <row r="1270" spans="1:13" ht="27.6">
      <c r="A1270" t="s">
        <v>164</v>
      </c>
      <c r="B1270" t="s">
        <v>228</v>
      </c>
      <c r="C1270" s="14" t="s">
        <v>230</v>
      </c>
      <c r="D1270" t="s">
        <v>456</v>
      </c>
      <c r="E1270" t="s">
        <v>474</v>
      </c>
      <c r="F1270" s="20">
        <v>2030</v>
      </c>
      <c r="G1270" s="20">
        <v>58</v>
      </c>
      <c r="H1270" s="11">
        <v>14030.866487637</v>
      </c>
      <c r="I1270" s="10">
        <v>3254960.5903080399</v>
      </c>
      <c r="J1270" s="33">
        <f t="shared" si="76"/>
        <v>4.3106102511395262E-3</v>
      </c>
      <c r="K1270" s="33">
        <f t="shared" si="77"/>
        <v>4.3013329058978478E-3</v>
      </c>
      <c r="L1270" s="33">
        <f t="shared" si="78"/>
        <v>0.96118055611932895</v>
      </c>
      <c r="M1270" s="33">
        <f t="shared" si="79"/>
        <v>0.95704619856478368</v>
      </c>
    </row>
    <row r="1271" spans="1:13" ht="27.6">
      <c r="A1271" t="s">
        <v>164</v>
      </c>
      <c r="B1271" t="s">
        <v>228</v>
      </c>
      <c r="C1271" s="14" t="s">
        <v>230</v>
      </c>
      <c r="D1271" t="s">
        <v>456</v>
      </c>
      <c r="E1271" t="s">
        <v>474</v>
      </c>
      <c r="F1271" s="20">
        <v>2030</v>
      </c>
      <c r="G1271" s="20">
        <v>59</v>
      </c>
      <c r="H1271" s="11">
        <v>14303.774776694499</v>
      </c>
      <c r="I1271" s="10">
        <v>3167618.4456337998</v>
      </c>
      <c r="J1271" s="33">
        <f t="shared" si="76"/>
        <v>4.515624284361211E-3</v>
      </c>
      <c r="K1271" s="33">
        <f t="shared" si="77"/>
        <v>4.5054441819594171E-3</v>
      </c>
      <c r="L1271" s="33">
        <f t="shared" si="78"/>
        <v>0.95704619856478368</v>
      </c>
      <c r="M1271" s="33">
        <f t="shared" si="79"/>
        <v>0.95273428033759355</v>
      </c>
    </row>
    <row r="1272" spans="1:13" ht="27.6">
      <c r="A1272" t="s">
        <v>164</v>
      </c>
      <c r="B1272" t="s">
        <v>228</v>
      </c>
      <c r="C1272" s="14" t="s">
        <v>230</v>
      </c>
      <c r="D1272" t="s">
        <v>456</v>
      </c>
      <c r="E1272" t="s">
        <v>474</v>
      </c>
      <c r="F1272" s="20">
        <v>2030</v>
      </c>
      <c r="G1272" s="20">
        <v>60</v>
      </c>
      <c r="H1272" s="11">
        <v>14764.268369105601</v>
      </c>
      <c r="I1272" s="10">
        <v>3078387.90413961</v>
      </c>
      <c r="J1272" s="33">
        <f t="shared" si="76"/>
        <v>4.7961039442922706E-3</v>
      </c>
      <c r="K1272" s="33">
        <f t="shared" si="77"/>
        <v>4.7846210028983371E-3</v>
      </c>
      <c r="L1272" s="33">
        <f t="shared" si="78"/>
        <v>0.95273428033759355</v>
      </c>
      <c r="M1272" s="33">
        <f t="shared" si="79"/>
        <v>0.94817580788970912</v>
      </c>
    </row>
    <row r="1273" spans="1:13" ht="27.6">
      <c r="A1273" t="s">
        <v>164</v>
      </c>
      <c r="B1273" t="s">
        <v>228</v>
      </c>
      <c r="C1273" s="14" t="s">
        <v>230</v>
      </c>
      <c r="D1273" t="s">
        <v>456</v>
      </c>
      <c r="E1273" t="s">
        <v>474</v>
      </c>
      <c r="F1273" s="20">
        <v>2030</v>
      </c>
      <c r="G1273" s="20">
        <v>61</v>
      </c>
      <c r="H1273" s="11">
        <v>15642.786034954401</v>
      </c>
      <c r="I1273" s="10">
        <v>2973684.9031801</v>
      </c>
      <c r="J1273" s="33">
        <f t="shared" si="76"/>
        <v>5.260404697964397E-3</v>
      </c>
      <c r="K1273" s="33">
        <f t="shared" si="77"/>
        <v>5.2465929981608816E-3</v>
      </c>
      <c r="L1273" s="33">
        <f t="shared" si="78"/>
        <v>0.94817580788970912</v>
      </c>
      <c r="M1273" s="33">
        <f t="shared" si="79"/>
        <v>0.94320111533500939</v>
      </c>
    </row>
    <row r="1274" spans="1:13" ht="27.6">
      <c r="A1274" t="s">
        <v>164</v>
      </c>
      <c r="B1274" t="s">
        <v>228</v>
      </c>
      <c r="C1274" s="14" t="s">
        <v>230</v>
      </c>
      <c r="D1274" t="s">
        <v>456</v>
      </c>
      <c r="E1274" t="s">
        <v>474</v>
      </c>
      <c r="F1274" s="20">
        <v>2030</v>
      </c>
      <c r="G1274" s="20">
        <v>62</v>
      </c>
      <c r="H1274" s="11">
        <v>16558.8617444544</v>
      </c>
      <c r="I1274" s="10">
        <v>2861903.2724300702</v>
      </c>
      <c r="J1274" s="33">
        <f t="shared" si="76"/>
        <v>5.7859613579441865E-3</v>
      </c>
      <c r="K1274" s="33">
        <f t="shared" si="77"/>
        <v>5.7692549199909182E-3</v>
      </c>
      <c r="L1274" s="33">
        <f t="shared" si="78"/>
        <v>0.94320111533500939</v>
      </c>
      <c r="M1274" s="33">
        <f t="shared" si="79"/>
        <v>0.93775954765982195</v>
      </c>
    </row>
    <row r="1275" spans="1:13" ht="27.6">
      <c r="A1275" t="s">
        <v>164</v>
      </c>
      <c r="B1275" t="s">
        <v>228</v>
      </c>
      <c r="C1275" s="14" t="s">
        <v>230</v>
      </c>
      <c r="D1275" t="s">
        <v>456</v>
      </c>
      <c r="E1275" t="s">
        <v>474</v>
      </c>
      <c r="F1275" s="20">
        <v>2030</v>
      </c>
      <c r="G1275" s="20">
        <v>63</v>
      </c>
      <c r="H1275" s="11">
        <v>17513.417032494599</v>
      </c>
      <c r="I1275" s="10">
        <v>2751902.2258231202</v>
      </c>
      <c r="J1275" s="33">
        <f t="shared" si="76"/>
        <v>6.3641131098893487E-3</v>
      </c>
      <c r="K1275" s="33">
        <f t="shared" si="77"/>
        <v>6.3439050336048242E-3</v>
      </c>
      <c r="L1275" s="33">
        <f t="shared" si="78"/>
        <v>0.93775954765982195</v>
      </c>
      <c r="M1275" s="33">
        <f t="shared" si="79"/>
        <v>0.93181049014511186</v>
      </c>
    </row>
    <row r="1276" spans="1:13" ht="27.6">
      <c r="A1276" t="s">
        <v>164</v>
      </c>
      <c r="B1276" t="s">
        <v>228</v>
      </c>
      <c r="C1276" s="14" t="s">
        <v>230</v>
      </c>
      <c r="D1276" t="s">
        <v>456</v>
      </c>
      <c r="E1276" t="s">
        <v>474</v>
      </c>
      <c r="F1276" s="20">
        <v>2030</v>
      </c>
      <c r="G1276" s="20">
        <v>64</v>
      </c>
      <c r="H1276" s="11">
        <v>18728.640985132599</v>
      </c>
      <c r="I1276" s="10">
        <v>2629239.99077074</v>
      </c>
      <c r="J1276" s="33">
        <f t="shared" si="76"/>
        <v>7.123214712568879E-3</v>
      </c>
      <c r="K1276" s="33">
        <f t="shared" si="77"/>
        <v>7.0979047504026171E-3</v>
      </c>
      <c r="L1276" s="33">
        <f t="shared" si="78"/>
        <v>0.93181049014511186</v>
      </c>
      <c r="M1276" s="33">
        <f t="shared" si="79"/>
        <v>0.92519658804063587</v>
      </c>
    </row>
    <row r="1277" spans="1:13" ht="27.6">
      <c r="A1277" t="s">
        <v>164</v>
      </c>
      <c r="B1277" t="s">
        <v>228</v>
      </c>
      <c r="C1277" s="14" t="s">
        <v>230</v>
      </c>
      <c r="D1277" t="s">
        <v>456</v>
      </c>
      <c r="E1277" t="s">
        <v>474</v>
      </c>
      <c r="F1277" s="20">
        <v>2030</v>
      </c>
      <c r="G1277" s="20">
        <v>65</v>
      </c>
      <c r="H1277" s="11">
        <v>19734.174531999801</v>
      </c>
      <c r="I1277" s="10">
        <v>2494362.0939849098</v>
      </c>
      <c r="J1277" s="33">
        <f t="shared" si="76"/>
        <v>7.9115115562364644E-3</v>
      </c>
      <c r="K1277" s="33">
        <f t="shared" si="77"/>
        <v>7.8802979186106681E-3</v>
      </c>
      <c r="L1277" s="33">
        <f t="shared" si="78"/>
        <v>0.92519658804063587</v>
      </c>
      <c r="M1277" s="33">
        <f t="shared" si="79"/>
        <v>0.91790576329359352</v>
      </c>
    </row>
    <row r="1278" spans="1:13" ht="27.6">
      <c r="A1278" t="s">
        <v>164</v>
      </c>
      <c r="B1278" t="s">
        <v>228</v>
      </c>
      <c r="C1278" s="14" t="s">
        <v>230</v>
      </c>
      <c r="D1278" t="s">
        <v>456</v>
      </c>
      <c r="E1278" t="s">
        <v>474</v>
      </c>
      <c r="F1278" s="20">
        <v>2030</v>
      </c>
      <c r="G1278" s="20">
        <v>66</v>
      </c>
      <c r="H1278" s="11">
        <v>20309.2132097455</v>
      </c>
      <c r="I1278" s="10">
        <v>2360659.2987118498</v>
      </c>
      <c r="J1278" s="33">
        <f t="shared" si="76"/>
        <v>8.6031953958064632E-3</v>
      </c>
      <c r="K1278" s="33">
        <f t="shared" si="77"/>
        <v>8.5662938099734243E-3</v>
      </c>
      <c r="L1278" s="33">
        <f t="shared" si="78"/>
        <v>0.91790576329359352</v>
      </c>
      <c r="M1278" s="33">
        <f t="shared" si="79"/>
        <v>0.91004271283535265</v>
      </c>
    </row>
    <row r="1279" spans="1:13" ht="27.6">
      <c r="A1279" t="s">
        <v>164</v>
      </c>
      <c r="B1279" t="s">
        <v>228</v>
      </c>
      <c r="C1279" s="14" t="s">
        <v>230</v>
      </c>
      <c r="D1279" t="s">
        <v>456</v>
      </c>
      <c r="E1279" t="s">
        <v>474</v>
      </c>
      <c r="F1279" s="20">
        <v>2030</v>
      </c>
      <c r="G1279" s="20">
        <v>67</v>
      </c>
      <c r="H1279" s="11">
        <v>20988.518941862101</v>
      </c>
      <c r="I1279" s="10">
        <v>2227557.0732199699</v>
      </c>
      <c r="J1279" s="33">
        <f t="shared" si="76"/>
        <v>9.4222137758844752E-3</v>
      </c>
      <c r="K1279" s="33">
        <f t="shared" si="77"/>
        <v>9.3779638062774229E-3</v>
      </c>
      <c r="L1279" s="33">
        <f t="shared" si="78"/>
        <v>0.91004271283535265</v>
      </c>
      <c r="M1279" s="33">
        <f t="shared" si="79"/>
        <v>0.90150836521221622</v>
      </c>
    </row>
    <row r="1280" spans="1:13" ht="27.6">
      <c r="A1280" t="s">
        <v>164</v>
      </c>
      <c r="B1280" t="s">
        <v>228</v>
      </c>
      <c r="C1280" s="14" t="s">
        <v>230</v>
      </c>
      <c r="D1280" t="s">
        <v>456</v>
      </c>
      <c r="E1280" t="s">
        <v>474</v>
      </c>
      <c r="F1280" s="20">
        <v>2030</v>
      </c>
      <c r="G1280" s="20">
        <v>68</v>
      </c>
      <c r="H1280" s="11">
        <v>21573.751844661201</v>
      </c>
      <c r="I1280" s="10">
        <v>2094510.1686313399</v>
      </c>
      <c r="J1280" s="33">
        <f t="shared" si="76"/>
        <v>1.030014185071185E-2</v>
      </c>
      <c r="K1280" s="33">
        <f t="shared" si="77"/>
        <v>1.0247277050307368E-2</v>
      </c>
      <c r="L1280" s="33">
        <f t="shared" si="78"/>
        <v>0.90150836521221622</v>
      </c>
      <c r="M1280" s="33">
        <f t="shared" si="79"/>
        <v>0.89227035923071696</v>
      </c>
    </row>
    <row r="1281" spans="1:13" ht="27.6">
      <c r="A1281" t="s">
        <v>164</v>
      </c>
      <c r="B1281" t="s">
        <v>228</v>
      </c>
      <c r="C1281" s="14" t="s">
        <v>230</v>
      </c>
      <c r="D1281" t="s">
        <v>456</v>
      </c>
      <c r="E1281" t="s">
        <v>474</v>
      </c>
      <c r="F1281" s="20">
        <v>2030</v>
      </c>
      <c r="G1281" s="20">
        <v>69</v>
      </c>
      <c r="H1281" s="11">
        <v>21112.582691863801</v>
      </c>
      <c r="I1281" s="10">
        <v>1961790.5736873299</v>
      </c>
      <c r="J1281" s="33">
        <f t="shared" si="76"/>
        <v>1.0761894248569636E-2</v>
      </c>
      <c r="K1281" s="33">
        <f t="shared" si="77"/>
        <v>1.0704192244453958E-2</v>
      </c>
      <c r="L1281" s="33">
        <f t="shared" si="78"/>
        <v>0.89227035923071696</v>
      </c>
      <c r="M1281" s="33">
        <f t="shared" si="79"/>
        <v>0.88271932577148338</v>
      </c>
    </row>
    <row r="1282" spans="1:13" ht="27.6">
      <c r="A1282" t="s">
        <v>164</v>
      </c>
      <c r="B1282" t="s">
        <v>228</v>
      </c>
      <c r="C1282" s="14" t="s">
        <v>230</v>
      </c>
      <c r="D1282" t="s">
        <v>456</v>
      </c>
      <c r="E1282" t="s">
        <v>474</v>
      </c>
      <c r="F1282" s="20">
        <v>2031</v>
      </c>
      <c r="G1282" s="20">
        <v>30</v>
      </c>
      <c r="H1282" s="11">
        <v>782.20042416187903</v>
      </c>
      <c r="I1282" s="10">
        <v>4329566.5655509904</v>
      </c>
      <c r="J1282" s="33">
        <f t="shared" ref="J1282:J1345" si="80">IF(I1282&gt;0,H1282/I1282,0)</f>
        <v>1.8066483383939714E-4</v>
      </c>
      <c r="K1282" s="33">
        <f t="shared" ref="K1282:K1345" si="81">1-EXP(-J1282)</f>
        <v>1.8064851493104772E-4</v>
      </c>
      <c r="L1282" s="33">
        <f t="shared" ref="L1282:L1345" si="82">IF(G1282=30,1,M1281)</f>
        <v>1</v>
      </c>
      <c r="M1282" s="33">
        <f t="shared" ref="M1282:M1345" si="83">L1282*(1-K1282)</f>
        <v>0.99981935148506895</v>
      </c>
    </row>
    <row r="1283" spans="1:13" ht="27.6">
      <c r="A1283" t="s">
        <v>164</v>
      </c>
      <c r="B1283" t="s">
        <v>228</v>
      </c>
      <c r="C1283" s="14" t="s">
        <v>230</v>
      </c>
      <c r="D1283" t="s">
        <v>456</v>
      </c>
      <c r="E1283" t="s">
        <v>474</v>
      </c>
      <c r="F1283" s="20">
        <v>2031</v>
      </c>
      <c r="G1283" s="20">
        <v>31</v>
      </c>
      <c r="H1283" s="11">
        <v>1154.95180156233</v>
      </c>
      <c r="I1283" s="10">
        <v>4331097.04433724</v>
      </c>
      <c r="J1283" s="33">
        <f t="shared" si="80"/>
        <v>2.6666495572349037E-4</v>
      </c>
      <c r="K1283" s="33">
        <f t="shared" si="81"/>
        <v>2.6662940378441302E-4</v>
      </c>
      <c r="L1283" s="33">
        <f t="shared" si="82"/>
        <v>0.99981935148506895</v>
      </c>
      <c r="M1283" s="33">
        <f t="shared" si="83"/>
        <v>0.99955277024749034</v>
      </c>
    </row>
    <row r="1284" spans="1:13" ht="27.6">
      <c r="A1284" t="s">
        <v>164</v>
      </c>
      <c r="B1284" t="s">
        <v>228</v>
      </c>
      <c r="C1284" s="14" t="s">
        <v>230</v>
      </c>
      <c r="D1284" t="s">
        <v>456</v>
      </c>
      <c r="E1284" t="s">
        <v>474</v>
      </c>
      <c r="F1284" s="20">
        <v>2031</v>
      </c>
      <c r="G1284" s="20">
        <v>32</v>
      </c>
      <c r="H1284" s="11">
        <v>1243.2908233643</v>
      </c>
      <c r="I1284" s="10">
        <v>4371810.6656031096</v>
      </c>
      <c r="J1284" s="33">
        <f t="shared" si="80"/>
        <v>2.8438807589412904E-4</v>
      </c>
      <c r="K1284" s="33">
        <f t="shared" si="81"/>
        <v>2.84347641438365E-4</v>
      </c>
      <c r="L1284" s="33">
        <f t="shared" si="82"/>
        <v>0.99955277024749034</v>
      </c>
      <c r="M1284" s="33">
        <f t="shared" si="83"/>
        <v>0.9992685497747773</v>
      </c>
    </row>
    <row r="1285" spans="1:13" ht="27.6">
      <c r="A1285" t="s">
        <v>164</v>
      </c>
      <c r="B1285" t="s">
        <v>228</v>
      </c>
      <c r="C1285" s="14" t="s">
        <v>230</v>
      </c>
      <c r="D1285" t="s">
        <v>456</v>
      </c>
      <c r="E1285" t="s">
        <v>474</v>
      </c>
      <c r="F1285" s="20">
        <v>2031</v>
      </c>
      <c r="G1285" s="20">
        <v>33</v>
      </c>
      <c r="H1285" s="11">
        <v>1327.2649545510301</v>
      </c>
      <c r="I1285" s="10">
        <v>4415166.3696571495</v>
      </c>
      <c r="J1285" s="33">
        <f t="shared" si="80"/>
        <v>3.0061493575248807E-4</v>
      </c>
      <c r="K1285" s="33">
        <f t="shared" si="81"/>
        <v>3.005697556101028E-4</v>
      </c>
      <c r="L1285" s="33">
        <f t="shared" si="82"/>
        <v>0.9992685497747773</v>
      </c>
      <c r="M1285" s="33">
        <f t="shared" si="83"/>
        <v>0.99896819987098262</v>
      </c>
    </row>
    <row r="1286" spans="1:13" ht="27.6">
      <c r="A1286" t="s">
        <v>164</v>
      </c>
      <c r="B1286" t="s">
        <v>228</v>
      </c>
      <c r="C1286" s="14" t="s">
        <v>230</v>
      </c>
      <c r="D1286" t="s">
        <v>456</v>
      </c>
      <c r="E1286" t="s">
        <v>474</v>
      </c>
      <c r="F1286" s="20">
        <v>2031</v>
      </c>
      <c r="G1286" s="20">
        <v>34</v>
      </c>
      <c r="H1286" s="11">
        <v>1405.30567829081</v>
      </c>
      <c r="I1286" s="10">
        <v>4412234.45304114</v>
      </c>
      <c r="J1286" s="33">
        <f t="shared" si="80"/>
        <v>3.1850204091539165E-4</v>
      </c>
      <c r="K1286" s="33">
        <f t="shared" si="81"/>
        <v>3.1845132452490432E-4</v>
      </c>
      <c r="L1286" s="33">
        <f t="shared" si="82"/>
        <v>0.99896819987098262</v>
      </c>
      <c r="M1286" s="33">
        <f t="shared" si="83"/>
        <v>0.99865007712457543</v>
      </c>
    </row>
    <row r="1287" spans="1:13" ht="27.6">
      <c r="A1287" t="s">
        <v>164</v>
      </c>
      <c r="B1287" t="s">
        <v>228</v>
      </c>
      <c r="C1287" s="14" t="s">
        <v>230</v>
      </c>
      <c r="D1287" t="s">
        <v>456</v>
      </c>
      <c r="E1287" t="s">
        <v>474</v>
      </c>
      <c r="F1287" s="20">
        <v>2031</v>
      </c>
      <c r="G1287" s="20">
        <v>35</v>
      </c>
      <c r="H1287" s="11">
        <v>1478.4361469888599</v>
      </c>
      <c r="I1287" s="10">
        <v>4350199.4794196803</v>
      </c>
      <c r="J1287" s="33">
        <f t="shared" si="80"/>
        <v>3.3985479378202774E-4</v>
      </c>
      <c r="K1287" s="33">
        <f t="shared" si="81"/>
        <v>3.3979704968334357E-4</v>
      </c>
      <c r="L1287" s="33">
        <f t="shared" si="82"/>
        <v>0.99865007712457543</v>
      </c>
      <c r="M1287" s="33">
        <f t="shared" si="83"/>
        <v>0.99831073877470244</v>
      </c>
    </row>
    <row r="1288" spans="1:13" ht="27.6">
      <c r="A1288" t="s">
        <v>164</v>
      </c>
      <c r="B1288" t="s">
        <v>228</v>
      </c>
      <c r="C1288" s="14" t="s">
        <v>230</v>
      </c>
      <c r="D1288" t="s">
        <v>456</v>
      </c>
      <c r="E1288" t="s">
        <v>474</v>
      </c>
      <c r="F1288" s="20">
        <v>2031</v>
      </c>
      <c r="G1288" s="20">
        <v>36</v>
      </c>
      <c r="H1288" s="11">
        <v>1896.8357319480999</v>
      </c>
      <c r="I1288" s="10">
        <v>4286147.8276249301</v>
      </c>
      <c r="J1288" s="33">
        <f t="shared" si="80"/>
        <v>4.425502358371031E-4</v>
      </c>
      <c r="K1288" s="33">
        <f t="shared" si="81"/>
        <v>4.4245232492556852E-4</v>
      </c>
      <c r="L1288" s="33">
        <f t="shared" si="82"/>
        <v>0.99831073877470244</v>
      </c>
      <c r="M1288" s="33">
        <f t="shared" si="83"/>
        <v>0.99786903386733339</v>
      </c>
    </row>
    <row r="1289" spans="1:13" ht="27.6">
      <c r="A1289" t="s">
        <v>164</v>
      </c>
      <c r="B1289" t="s">
        <v>228</v>
      </c>
      <c r="C1289" s="14" t="s">
        <v>230</v>
      </c>
      <c r="D1289" t="s">
        <v>456</v>
      </c>
      <c r="E1289" t="s">
        <v>474</v>
      </c>
      <c r="F1289" s="20">
        <v>2031</v>
      </c>
      <c r="G1289" s="20">
        <v>37</v>
      </c>
      <c r="H1289" s="11">
        <v>2029.3573045179501</v>
      </c>
      <c r="I1289" s="10">
        <v>4231705.9428639403</v>
      </c>
      <c r="J1289" s="33">
        <f t="shared" si="80"/>
        <v>4.7956009512903884E-4</v>
      </c>
      <c r="K1289" s="33">
        <f t="shared" si="81"/>
        <v>4.7944512456576938E-4</v>
      </c>
      <c r="L1289" s="33">
        <f t="shared" si="82"/>
        <v>0.99786903386733339</v>
      </c>
      <c r="M1289" s="33">
        <f t="shared" si="83"/>
        <v>0.9973906104240905</v>
      </c>
    </row>
    <row r="1290" spans="1:13" ht="27.6">
      <c r="A1290" t="s">
        <v>164</v>
      </c>
      <c r="B1290" t="s">
        <v>228</v>
      </c>
      <c r="C1290" s="14" t="s">
        <v>230</v>
      </c>
      <c r="D1290" t="s">
        <v>456</v>
      </c>
      <c r="E1290" t="s">
        <v>474</v>
      </c>
      <c r="F1290" s="20">
        <v>2031</v>
      </c>
      <c r="G1290" s="20">
        <v>38</v>
      </c>
      <c r="H1290" s="11">
        <v>2197.6855665765902</v>
      </c>
      <c r="I1290" s="10">
        <v>4179753.7332874401</v>
      </c>
      <c r="J1290" s="33">
        <f t="shared" si="80"/>
        <v>5.2579307461927353E-4</v>
      </c>
      <c r="K1290" s="33">
        <f t="shared" si="81"/>
        <v>5.2565486966404951E-4</v>
      </c>
      <c r="L1290" s="33">
        <f t="shared" si="82"/>
        <v>0.9973906104240905</v>
      </c>
      <c r="M1290" s="33">
        <f t="shared" si="83"/>
        <v>0.99686632719276391</v>
      </c>
    </row>
    <row r="1291" spans="1:13" ht="27.6">
      <c r="A1291" t="s">
        <v>164</v>
      </c>
      <c r="B1291" t="s">
        <v>228</v>
      </c>
      <c r="C1291" s="14" t="s">
        <v>230</v>
      </c>
      <c r="D1291" t="s">
        <v>456</v>
      </c>
      <c r="E1291" t="s">
        <v>474</v>
      </c>
      <c r="F1291" s="20">
        <v>2031</v>
      </c>
      <c r="G1291" s="20">
        <v>39</v>
      </c>
      <c r="H1291" s="11">
        <v>2313.1903815385499</v>
      </c>
      <c r="I1291" s="10">
        <v>4162676.7699541198</v>
      </c>
      <c r="J1291" s="33">
        <f t="shared" si="80"/>
        <v>5.5569781402077143E-4</v>
      </c>
      <c r="K1291" s="33">
        <f t="shared" si="81"/>
        <v>5.5554344258645916E-4</v>
      </c>
      <c r="L1291" s="33">
        <f t="shared" si="82"/>
        <v>0.99686632719276391</v>
      </c>
      <c r="M1291" s="33">
        <f t="shared" si="83"/>
        <v>0.99631252464155673</v>
      </c>
    </row>
    <row r="1292" spans="1:13" ht="27.6">
      <c r="A1292" t="s">
        <v>164</v>
      </c>
      <c r="B1292" t="s">
        <v>228</v>
      </c>
      <c r="C1292" s="14" t="s">
        <v>230</v>
      </c>
      <c r="D1292" t="s">
        <v>456</v>
      </c>
      <c r="E1292" t="s">
        <v>474</v>
      </c>
      <c r="F1292" s="20">
        <v>2031</v>
      </c>
      <c r="G1292" s="20">
        <v>40</v>
      </c>
      <c r="H1292" s="11">
        <v>2505.5053902388099</v>
      </c>
      <c r="I1292" s="10">
        <v>4139858.1948392699</v>
      </c>
      <c r="J1292" s="33">
        <f t="shared" si="80"/>
        <v>6.0521526881335275E-4</v>
      </c>
      <c r="K1292" s="33">
        <f t="shared" si="81"/>
        <v>6.050321629939015E-4</v>
      </c>
      <c r="L1292" s="33">
        <f t="shared" si="82"/>
        <v>0.99631252464155673</v>
      </c>
      <c r="M1292" s="33">
        <f t="shared" si="83"/>
        <v>0.99570972351975495</v>
      </c>
    </row>
    <row r="1293" spans="1:13" ht="27.6">
      <c r="A1293" t="s">
        <v>164</v>
      </c>
      <c r="B1293" t="s">
        <v>228</v>
      </c>
      <c r="C1293" s="14" t="s">
        <v>230</v>
      </c>
      <c r="D1293" t="s">
        <v>456</v>
      </c>
      <c r="E1293" t="s">
        <v>474</v>
      </c>
      <c r="F1293" s="20">
        <v>2031</v>
      </c>
      <c r="G1293" s="20">
        <v>41</v>
      </c>
      <c r="H1293" s="11">
        <v>3264.2067123307502</v>
      </c>
      <c r="I1293" s="10">
        <v>4120466.1054785298</v>
      </c>
      <c r="J1293" s="33">
        <f t="shared" si="80"/>
        <v>7.9219355984768184E-4</v>
      </c>
      <c r="K1293" s="33">
        <f t="shared" si="81"/>
        <v>7.9187985737272371E-4</v>
      </c>
      <c r="L1293" s="33">
        <f t="shared" si="82"/>
        <v>0.99570972351975495</v>
      </c>
      <c r="M1293" s="33">
        <f t="shared" si="83"/>
        <v>0.99492124104590951</v>
      </c>
    </row>
    <row r="1294" spans="1:13" ht="27.6">
      <c r="A1294" t="s">
        <v>164</v>
      </c>
      <c r="B1294" t="s">
        <v>228</v>
      </c>
      <c r="C1294" s="14" t="s">
        <v>230</v>
      </c>
      <c r="D1294" t="s">
        <v>456</v>
      </c>
      <c r="E1294" t="s">
        <v>474</v>
      </c>
      <c r="F1294" s="20">
        <v>2031</v>
      </c>
      <c r="G1294" s="20">
        <v>42</v>
      </c>
      <c r="H1294" s="11">
        <v>3621.6112235998698</v>
      </c>
      <c r="I1294" s="10">
        <v>4124099.6077378499</v>
      </c>
      <c r="J1294" s="33">
        <f t="shared" si="80"/>
        <v>8.781580388613347E-4</v>
      </c>
      <c r="K1294" s="33">
        <f t="shared" si="81"/>
        <v>8.7777257093291094E-4</v>
      </c>
      <c r="L1294" s="33">
        <f t="shared" si="82"/>
        <v>0.99492124104590951</v>
      </c>
      <c r="M1294" s="33">
        <f t="shared" si="83"/>
        <v>0.99404792647028084</v>
      </c>
    </row>
    <row r="1295" spans="1:13" ht="27.6">
      <c r="A1295" t="s">
        <v>164</v>
      </c>
      <c r="B1295" t="s">
        <v>228</v>
      </c>
      <c r="C1295" s="14" t="s">
        <v>230</v>
      </c>
      <c r="D1295" t="s">
        <v>456</v>
      </c>
      <c r="E1295" t="s">
        <v>474</v>
      </c>
      <c r="F1295" s="20">
        <v>2031</v>
      </c>
      <c r="G1295" s="20">
        <v>43</v>
      </c>
      <c r="H1295" s="11">
        <v>4096.2878808917903</v>
      </c>
      <c r="I1295" s="10">
        <v>4081810.99115763</v>
      </c>
      <c r="J1295" s="33">
        <f t="shared" si="80"/>
        <v>1.0035466830202381E-3</v>
      </c>
      <c r="K1295" s="33">
        <f t="shared" si="81"/>
        <v>1.0030432984518001E-3</v>
      </c>
      <c r="L1295" s="33">
        <f t="shared" si="82"/>
        <v>0.99404792647028084</v>
      </c>
      <c r="M1295" s="33">
        <f t="shared" si="83"/>
        <v>0.99305085335929488</v>
      </c>
    </row>
    <row r="1296" spans="1:13" ht="27.6">
      <c r="A1296" t="s">
        <v>164</v>
      </c>
      <c r="B1296" t="s">
        <v>228</v>
      </c>
      <c r="C1296" s="14" t="s">
        <v>230</v>
      </c>
      <c r="D1296" t="s">
        <v>456</v>
      </c>
      <c r="E1296" t="s">
        <v>474</v>
      </c>
      <c r="F1296" s="20">
        <v>2031</v>
      </c>
      <c r="G1296" s="20">
        <v>44</v>
      </c>
      <c r="H1296" s="11">
        <v>4345.6754656370304</v>
      </c>
      <c r="I1296" s="10">
        <v>4030626.9411704699</v>
      </c>
      <c r="J1296" s="33">
        <f t="shared" si="80"/>
        <v>1.0781636527182723E-3</v>
      </c>
      <c r="K1296" s="33">
        <f t="shared" si="81"/>
        <v>1.0775826431138613E-3</v>
      </c>
      <c r="L1296" s="33">
        <f t="shared" si="82"/>
        <v>0.99305085335929488</v>
      </c>
      <c r="M1296" s="33">
        <f t="shared" si="83"/>
        <v>0.99198075899598548</v>
      </c>
    </row>
    <row r="1297" spans="1:13" ht="27.6">
      <c r="A1297" t="s">
        <v>164</v>
      </c>
      <c r="B1297" t="s">
        <v>228</v>
      </c>
      <c r="C1297" s="14" t="s">
        <v>230</v>
      </c>
      <c r="D1297" t="s">
        <v>456</v>
      </c>
      <c r="E1297" t="s">
        <v>474</v>
      </c>
      <c r="F1297" s="20">
        <v>2031</v>
      </c>
      <c r="G1297" s="20">
        <v>45</v>
      </c>
      <c r="H1297" s="11">
        <v>4787.1512716860498</v>
      </c>
      <c r="I1297" s="10">
        <v>4040997.7652103901</v>
      </c>
      <c r="J1297" s="33">
        <f t="shared" si="80"/>
        <v>1.1846458597179681E-3</v>
      </c>
      <c r="K1297" s="33">
        <f t="shared" si="81"/>
        <v>1.1839444438153102E-3</v>
      </c>
      <c r="L1297" s="33">
        <f t="shared" si="82"/>
        <v>0.99198075899598548</v>
      </c>
      <c r="M1297" s="33">
        <f t="shared" si="83"/>
        <v>0.99080630888800048</v>
      </c>
    </row>
    <row r="1298" spans="1:13" ht="27.6">
      <c r="A1298" t="s">
        <v>164</v>
      </c>
      <c r="B1298" t="s">
        <v>228</v>
      </c>
      <c r="C1298" s="14" t="s">
        <v>230</v>
      </c>
      <c r="D1298" t="s">
        <v>456</v>
      </c>
      <c r="E1298" t="s">
        <v>474</v>
      </c>
      <c r="F1298" s="20">
        <v>2031</v>
      </c>
      <c r="G1298" s="20">
        <v>46</v>
      </c>
      <c r="H1298" s="11">
        <v>6165.5250220261796</v>
      </c>
      <c r="I1298" s="10">
        <v>4107723.2925781598</v>
      </c>
      <c r="J1298" s="33">
        <f t="shared" si="80"/>
        <v>1.5009591890393539E-3</v>
      </c>
      <c r="K1298" s="33">
        <f t="shared" si="81"/>
        <v>1.4998333131641672E-3</v>
      </c>
      <c r="L1298" s="33">
        <f t="shared" si="82"/>
        <v>0.99080630888800048</v>
      </c>
      <c r="M1298" s="33">
        <f t="shared" si="83"/>
        <v>0.98932026457903699</v>
      </c>
    </row>
    <row r="1299" spans="1:13" ht="27.6">
      <c r="A1299" t="s">
        <v>164</v>
      </c>
      <c r="B1299" t="s">
        <v>228</v>
      </c>
      <c r="C1299" s="14" t="s">
        <v>230</v>
      </c>
      <c r="D1299" t="s">
        <v>456</v>
      </c>
      <c r="E1299" t="s">
        <v>474</v>
      </c>
      <c r="F1299" s="20">
        <v>2031</v>
      </c>
      <c r="G1299" s="20">
        <v>47</v>
      </c>
      <c r="H1299" s="11">
        <v>6906.1857873044501</v>
      </c>
      <c r="I1299" s="10">
        <v>4132764.05089594</v>
      </c>
      <c r="J1299" s="33">
        <f t="shared" si="80"/>
        <v>1.6710815575854763E-3</v>
      </c>
      <c r="K1299" s="33">
        <f t="shared" si="81"/>
        <v>1.6696860782275946E-3</v>
      </c>
      <c r="L1299" s="33">
        <f t="shared" si="82"/>
        <v>0.98932026457903699</v>
      </c>
      <c r="M1299" s="33">
        <f t="shared" si="83"/>
        <v>0.98766841030636088</v>
      </c>
    </row>
    <row r="1300" spans="1:13" ht="27.6">
      <c r="A1300" t="s">
        <v>164</v>
      </c>
      <c r="B1300" t="s">
        <v>228</v>
      </c>
      <c r="C1300" s="14" t="s">
        <v>230</v>
      </c>
      <c r="D1300" t="s">
        <v>456</v>
      </c>
      <c r="E1300" t="s">
        <v>474</v>
      </c>
      <c r="F1300" s="20">
        <v>2031</v>
      </c>
      <c r="G1300" s="20">
        <v>48</v>
      </c>
      <c r="H1300" s="11">
        <v>7475.1350730573104</v>
      </c>
      <c r="I1300" s="10">
        <v>4098881.6293621901</v>
      </c>
      <c r="J1300" s="33">
        <f t="shared" si="80"/>
        <v>1.8237011333797617E-3</v>
      </c>
      <c r="K1300" s="33">
        <f t="shared" si="81"/>
        <v>1.82203920091073E-3</v>
      </c>
      <c r="L1300" s="33">
        <f t="shared" si="82"/>
        <v>0.98766841030636088</v>
      </c>
      <c r="M1300" s="33">
        <f t="shared" si="83"/>
        <v>0.9858688397452815</v>
      </c>
    </row>
    <row r="1301" spans="1:13" ht="27.6">
      <c r="A1301" t="s">
        <v>164</v>
      </c>
      <c r="B1301" t="s">
        <v>228</v>
      </c>
      <c r="C1301" s="14" t="s">
        <v>230</v>
      </c>
      <c r="D1301" t="s">
        <v>456</v>
      </c>
      <c r="E1301" t="s">
        <v>474</v>
      </c>
      <c r="F1301" s="20">
        <v>2031</v>
      </c>
      <c r="G1301" s="20">
        <v>49</v>
      </c>
      <c r="H1301" s="11">
        <v>7836.33864906087</v>
      </c>
      <c r="I1301" s="10">
        <v>4040258.0399256898</v>
      </c>
      <c r="J1301" s="33">
        <f t="shared" si="80"/>
        <v>1.9395639020137929E-3</v>
      </c>
      <c r="K1301" s="33">
        <f t="shared" si="81"/>
        <v>1.9376841634362041E-3</v>
      </c>
      <c r="L1301" s="33">
        <f t="shared" si="82"/>
        <v>0.9858688397452815</v>
      </c>
      <c r="M1301" s="33">
        <f t="shared" si="83"/>
        <v>0.98395853730728189</v>
      </c>
    </row>
    <row r="1302" spans="1:13" ht="27.6">
      <c r="A1302" t="s">
        <v>164</v>
      </c>
      <c r="B1302" t="s">
        <v>228</v>
      </c>
      <c r="C1302" s="14" t="s">
        <v>230</v>
      </c>
      <c r="D1302" t="s">
        <v>456</v>
      </c>
      <c r="E1302" t="s">
        <v>474</v>
      </c>
      <c r="F1302" s="20">
        <v>2031</v>
      </c>
      <c r="G1302" s="20">
        <v>50</v>
      </c>
      <c r="H1302" s="11">
        <v>8186.62047508467</v>
      </c>
      <c r="I1302" s="10">
        <v>3974450.7782874298</v>
      </c>
      <c r="J1302" s="33">
        <f t="shared" si="80"/>
        <v>2.0598117656428095E-3</v>
      </c>
      <c r="K1302" s="33">
        <f t="shared" si="81"/>
        <v>2.0576918092081176E-3</v>
      </c>
      <c r="L1302" s="33">
        <f t="shared" si="82"/>
        <v>0.98395853730728189</v>
      </c>
      <c r="M1302" s="33">
        <f t="shared" si="83"/>
        <v>0.9819338538844643</v>
      </c>
    </row>
    <row r="1303" spans="1:13" ht="27.6">
      <c r="A1303" t="s">
        <v>164</v>
      </c>
      <c r="B1303" t="s">
        <v>228</v>
      </c>
      <c r="C1303" s="14" t="s">
        <v>230</v>
      </c>
      <c r="D1303" t="s">
        <v>456</v>
      </c>
      <c r="E1303" t="s">
        <v>474</v>
      </c>
      <c r="F1303" s="20">
        <v>2031</v>
      </c>
      <c r="G1303" s="20">
        <v>51</v>
      </c>
      <c r="H1303" s="11">
        <v>9001.1612753912395</v>
      </c>
      <c r="I1303" s="10">
        <v>3913826.9916735501</v>
      </c>
      <c r="J1303" s="33">
        <f t="shared" si="80"/>
        <v>2.2998362713887738E-3</v>
      </c>
      <c r="K1303" s="33">
        <f t="shared" si="81"/>
        <v>2.2971936741863486E-3</v>
      </c>
      <c r="L1303" s="33">
        <f t="shared" si="82"/>
        <v>0.9819338538844643</v>
      </c>
      <c r="M1303" s="33">
        <f t="shared" si="83"/>
        <v>0.97967816164685151</v>
      </c>
    </row>
    <row r="1304" spans="1:13" ht="27.6">
      <c r="A1304" t="s">
        <v>164</v>
      </c>
      <c r="B1304" t="s">
        <v>228</v>
      </c>
      <c r="C1304" s="14" t="s">
        <v>230</v>
      </c>
      <c r="D1304" t="s">
        <v>456</v>
      </c>
      <c r="E1304" t="s">
        <v>474</v>
      </c>
      <c r="F1304" s="20">
        <v>2031</v>
      </c>
      <c r="G1304" s="20">
        <v>52</v>
      </c>
      <c r="H1304" s="11">
        <v>9424.9135331983507</v>
      </c>
      <c r="I1304" s="10">
        <v>3839795.2232879</v>
      </c>
      <c r="J1304" s="33">
        <f t="shared" si="80"/>
        <v>2.4545354596092455E-3</v>
      </c>
      <c r="K1304" s="33">
        <f t="shared" si="81"/>
        <v>2.4515255505944689E-3</v>
      </c>
      <c r="L1304" s="33">
        <f t="shared" si="82"/>
        <v>0.97967816164685151</v>
      </c>
      <c r="M1304" s="33">
        <f t="shared" si="83"/>
        <v>0.97727645560221488</v>
      </c>
    </row>
    <row r="1305" spans="1:13" ht="27.6">
      <c r="A1305" t="s">
        <v>164</v>
      </c>
      <c r="B1305" t="s">
        <v>228</v>
      </c>
      <c r="C1305" s="14" t="s">
        <v>230</v>
      </c>
      <c r="D1305" t="s">
        <v>456</v>
      </c>
      <c r="E1305" t="s">
        <v>474</v>
      </c>
      <c r="F1305" s="20">
        <v>2031</v>
      </c>
      <c r="G1305" s="20">
        <v>53</v>
      </c>
      <c r="H1305" s="11">
        <v>9856.3428362348295</v>
      </c>
      <c r="I1305" s="10">
        <v>3741562.1156902602</v>
      </c>
      <c r="J1305" s="33">
        <f t="shared" si="80"/>
        <v>2.6342855020105652E-3</v>
      </c>
      <c r="K1305" s="33">
        <f t="shared" si="81"/>
        <v>2.6308188167052382E-3</v>
      </c>
      <c r="L1305" s="33">
        <f t="shared" si="82"/>
        <v>0.97727645560221488</v>
      </c>
      <c r="M1305" s="33">
        <f t="shared" si="83"/>
        <v>0.97470541831369362</v>
      </c>
    </row>
    <row r="1306" spans="1:13" ht="27.6">
      <c r="A1306" t="s">
        <v>164</v>
      </c>
      <c r="B1306" t="s">
        <v>228</v>
      </c>
      <c r="C1306" s="14" t="s">
        <v>230</v>
      </c>
      <c r="D1306" t="s">
        <v>456</v>
      </c>
      <c r="E1306" t="s">
        <v>474</v>
      </c>
      <c r="F1306" s="20">
        <v>2031</v>
      </c>
      <c r="G1306" s="20">
        <v>54</v>
      </c>
      <c r="H1306" s="11">
        <v>10383.861756521301</v>
      </c>
      <c r="I1306" s="10">
        <v>3647325.7304787599</v>
      </c>
      <c r="J1306" s="33">
        <f t="shared" si="80"/>
        <v>2.8469795471648979E-3</v>
      </c>
      <c r="K1306" s="33">
        <f t="shared" si="81"/>
        <v>2.8429307440918095E-3</v>
      </c>
      <c r="L1306" s="33">
        <f t="shared" si="82"/>
        <v>0.97470541831369362</v>
      </c>
      <c r="M1306" s="33">
        <f t="shared" si="83"/>
        <v>0.97193439831353678</v>
      </c>
    </row>
    <row r="1307" spans="1:13" ht="27.6">
      <c r="A1307" t="s">
        <v>164</v>
      </c>
      <c r="B1307" t="s">
        <v>228</v>
      </c>
      <c r="C1307" s="14" t="s">
        <v>230</v>
      </c>
      <c r="D1307" t="s">
        <v>456</v>
      </c>
      <c r="E1307" t="s">
        <v>474</v>
      </c>
      <c r="F1307" s="20">
        <v>2031</v>
      </c>
      <c r="G1307" s="20">
        <v>55</v>
      </c>
      <c r="H1307" s="11">
        <v>11121.7511862057</v>
      </c>
      <c r="I1307" s="10">
        <v>3567649.5150978598</v>
      </c>
      <c r="J1307" s="33">
        <f t="shared" si="80"/>
        <v>3.1173889529057712E-3</v>
      </c>
      <c r="K1307" s="33">
        <f t="shared" si="81"/>
        <v>3.1125349412214343E-3</v>
      </c>
      <c r="L1307" s="33">
        <f t="shared" si="82"/>
        <v>0.97193439831353678</v>
      </c>
      <c r="M1307" s="33">
        <f t="shared" si="83"/>
        <v>0.96890921853821088</v>
      </c>
    </row>
    <row r="1308" spans="1:13" ht="27.6">
      <c r="A1308" t="s">
        <v>164</v>
      </c>
      <c r="B1308" t="s">
        <v>228</v>
      </c>
      <c r="C1308" s="14" t="s">
        <v>230</v>
      </c>
      <c r="D1308" t="s">
        <v>456</v>
      </c>
      <c r="E1308" t="s">
        <v>474</v>
      </c>
      <c r="F1308" s="20">
        <v>2031</v>
      </c>
      <c r="G1308" s="20">
        <v>56</v>
      </c>
      <c r="H1308" s="11">
        <v>11965.1727244675</v>
      </c>
      <c r="I1308" s="10">
        <v>3475194.8022465599</v>
      </c>
      <c r="J1308" s="33">
        <f t="shared" si="80"/>
        <v>3.4430221628820763E-3</v>
      </c>
      <c r="K1308" s="33">
        <f t="shared" si="81"/>
        <v>3.4371017587183639E-3</v>
      </c>
      <c r="L1308" s="33">
        <f t="shared" si="82"/>
        <v>0.96890921853821088</v>
      </c>
      <c r="M1308" s="33">
        <f t="shared" si="83"/>
        <v>0.9655789789591348</v>
      </c>
    </row>
    <row r="1309" spans="1:13" ht="27.6">
      <c r="A1309" t="s">
        <v>164</v>
      </c>
      <c r="B1309" t="s">
        <v>228</v>
      </c>
      <c r="C1309" s="14" t="s">
        <v>230</v>
      </c>
      <c r="D1309" t="s">
        <v>456</v>
      </c>
      <c r="E1309" t="s">
        <v>474</v>
      </c>
      <c r="F1309" s="20">
        <v>2031</v>
      </c>
      <c r="G1309" s="20">
        <v>57</v>
      </c>
      <c r="H1309" s="11">
        <v>12894.8258034803</v>
      </c>
      <c r="I1309" s="10">
        <v>3397333.2214949201</v>
      </c>
      <c r="J1309" s="33">
        <f t="shared" si="80"/>
        <v>3.7955728693007695E-3</v>
      </c>
      <c r="K1309" s="33">
        <f t="shared" si="81"/>
        <v>3.7883787873632668E-3</v>
      </c>
      <c r="L1309" s="33">
        <f t="shared" si="82"/>
        <v>0.9655789789591348</v>
      </c>
      <c r="M1309" s="33">
        <f t="shared" si="83"/>
        <v>0.96192100003772218</v>
      </c>
    </row>
    <row r="1310" spans="1:13" ht="27.6">
      <c r="A1310" t="s">
        <v>164</v>
      </c>
      <c r="B1310" t="s">
        <v>228</v>
      </c>
      <c r="C1310" s="14" t="s">
        <v>230</v>
      </c>
      <c r="D1310" t="s">
        <v>456</v>
      </c>
      <c r="E1310" t="s">
        <v>474</v>
      </c>
      <c r="F1310" s="20">
        <v>2031</v>
      </c>
      <c r="G1310" s="20">
        <v>58</v>
      </c>
      <c r="H1310" s="11">
        <v>13949.856535348599</v>
      </c>
      <c r="I1310" s="10">
        <v>3319009.75864664</v>
      </c>
      <c r="J1310" s="33">
        <f t="shared" si="80"/>
        <v>4.2030176316916875E-3</v>
      </c>
      <c r="K1310" s="33">
        <f t="shared" si="81"/>
        <v>4.1941973147283651E-3</v>
      </c>
      <c r="L1310" s="33">
        <f t="shared" si="82"/>
        <v>0.96192100003772218</v>
      </c>
      <c r="M1310" s="33">
        <f t="shared" si="83"/>
        <v>0.95788651356238319</v>
      </c>
    </row>
    <row r="1311" spans="1:13" ht="27.6">
      <c r="A1311" t="s">
        <v>164</v>
      </c>
      <c r="B1311" t="s">
        <v>228</v>
      </c>
      <c r="C1311" s="14" t="s">
        <v>230</v>
      </c>
      <c r="D1311" t="s">
        <v>456</v>
      </c>
      <c r="E1311" t="s">
        <v>474</v>
      </c>
      <c r="F1311" s="20">
        <v>2031</v>
      </c>
      <c r="G1311" s="20">
        <v>59</v>
      </c>
      <c r="H1311" s="11">
        <v>14228.2398891754</v>
      </c>
      <c r="I1311" s="10">
        <v>3219365.8286411501</v>
      </c>
      <c r="J1311" s="33">
        <f t="shared" si="80"/>
        <v>4.4195784656076015E-3</v>
      </c>
      <c r="K1311" s="33">
        <f t="shared" si="81"/>
        <v>4.409826500515357E-3</v>
      </c>
      <c r="L1311" s="33">
        <f t="shared" si="82"/>
        <v>0.95788651356238319</v>
      </c>
      <c r="M1311" s="33">
        <f t="shared" si="83"/>
        <v>0.95366240023038951</v>
      </c>
    </row>
    <row r="1312" spans="1:13" ht="27.6">
      <c r="A1312" t="s">
        <v>164</v>
      </c>
      <c r="B1312" t="s">
        <v>228</v>
      </c>
      <c r="C1312" s="14" t="s">
        <v>230</v>
      </c>
      <c r="D1312" t="s">
        <v>456</v>
      </c>
      <c r="E1312" t="s">
        <v>474</v>
      </c>
      <c r="F1312" s="20">
        <v>2031</v>
      </c>
      <c r="G1312" s="20">
        <v>60</v>
      </c>
      <c r="H1312" s="11">
        <v>14706.4560170922</v>
      </c>
      <c r="I1312" s="10">
        <v>3130412.7769557098</v>
      </c>
      <c r="J1312" s="33">
        <f t="shared" si="80"/>
        <v>4.6979286966091606E-3</v>
      </c>
      <c r="K1312" s="33">
        <f t="shared" si="81"/>
        <v>4.6869106902787117E-3</v>
      </c>
      <c r="L1312" s="33">
        <f t="shared" si="82"/>
        <v>0.95366240023038951</v>
      </c>
      <c r="M1312" s="33">
        <f t="shared" si="83"/>
        <v>0.94919266973183281</v>
      </c>
    </row>
    <row r="1313" spans="1:13" ht="27.6">
      <c r="A1313" t="s">
        <v>164</v>
      </c>
      <c r="B1313" t="s">
        <v>228</v>
      </c>
      <c r="C1313" s="14" t="s">
        <v>230</v>
      </c>
      <c r="D1313" t="s">
        <v>456</v>
      </c>
      <c r="E1313" t="s">
        <v>474</v>
      </c>
      <c r="F1313" s="20">
        <v>2031</v>
      </c>
      <c r="G1313" s="20">
        <v>61</v>
      </c>
      <c r="H1313" s="11">
        <v>15577.1401376874</v>
      </c>
      <c r="I1313" s="10">
        <v>3039314.93553109</v>
      </c>
      <c r="J1313" s="33">
        <f t="shared" si="80"/>
        <v>5.1252142236340673E-3</v>
      </c>
      <c r="K1313" s="33">
        <f t="shared" si="81"/>
        <v>5.1121027225293769E-3</v>
      </c>
      <c r="L1313" s="33">
        <f t="shared" si="82"/>
        <v>0.94919266973183281</v>
      </c>
      <c r="M1313" s="33">
        <f t="shared" si="83"/>
        <v>0.94434029930069174</v>
      </c>
    </row>
    <row r="1314" spans="1:13" ht="27.6">
      <c r="A1314" t="s">
        <v>164</v>
      </c>
      <c r="B1314" t="s">
        <v>228</v>
      </c>
      <c r="C1314" s="14" t="s">
        <v>230</v>
      </c>
      <c r="D1314" t="s">
        <v>456</v>
      </c>
      <c r="E1314" t="s">
        <v>474</v>
      </c>
      <c r="F1314" s="20">
        <v>2031</v>
      </c>
      <c r="G1314" s="20">
        <v>62</v>
      </c>
      <c r="H1314" s="11">
        <v>16240.0596404028</v>
      </c>
      <c r="I1314" s="10">
        <v>2932726.2667515501</v>
      </c>
      <c r="J1314" s="33">
        <f t="shared" si="80"/>
        <v>5.537529985159914E-3</v>
      </c>
      <c r="K1314" s="33">
        <f t="shared" si="81"/>
        <v>5.5222261275459372E-3</v>
      </c>
      <c r="L1314" s="33">
        <f t="shared" si="82"/>
        <v>0.94434029930069174</v>
      </c>
      <c r="M1314" s="33">
        <f t="shared" si="83"/>
        <v>0.93912543862659892</v>
      </c>
    </row>
    <row r="1315" spans="1:13" ht="27.6">
      <c r="A1315" t="s">
        <v>164</v>
      </c>
      <c r="B1315" t="s">
        <v>228</v>
      </c>
      <c r="C1315" s="14" t="s">
        <v>230</v>
      </c>
      <c r="D1315" t="s">
        <v>456</v>
      </c>
      <c r="E1315" t="s">
        <v>474</v>
      </c>
      <c r="F1315" s="20">
        <v>2031</v>
      </c>
      <c r="G1315" s="20">
        <v>63</v>
      </c>
      <c r="H1315" s="11">
        <v>17177.7779708669</v>
      </c>
      <c r="I1315" s="10">
        <v>2818720.5540961898</v>
      </c>
      <c r="J1315" s="33">
        <f t="shared" si="80"/>
        <v>6.0941755811529455E-3</v>
      </c>
      <c r="K1315" s="33">
        <f t="shared" si="81"/>
        <v>6.0756437576517941E-3</v>
      </c>
      <c r="L1315" s="33">
        <f t="shared" si="82"/>
        <v>0.93912543862659892</v>
      </c>
      <c r="M1315" s="33">
        <f t="shared" si="83"/>
        <v>0.93341964701775526</v>
      </c>
    </row>
    <row r="1316" spans="1:13" ht="27.6">
      <c r="A1316" t="s">
        <v>164</v>
      </c>
      <c r="B1316" t="s">
        <v>228</v>
      </c>
      <c r="C1316" s="14" t="s">
        <v>230</v>
      </c>
      <c r="D1316" t="s">
        <v>456</v>
      </c>
      <c r="E1316" t="s">
        <v>474</v>
      </c>
      <c r="F1316" s="20">
        <v>2031</v>
      </c>
      <c r="G1316" s="20">
        <v>64</v>
      </c>
      <c r="H1316" s="11">
        <v>18448.9205256567</v>
      </c>
      <c r="I1316" s="10">
        <v>2706393.0866539301</v>
      </c>
      <c r="J1316" s="33">
        <f t="shared" si="80"/>
        <v>6.8167926590686663E-3</v>
      </c>
      <c r="K1316" s="33">
        <f t="shared" si="81"/>
        <v>6.793611032679614E-3</v>
      </c>
      <c r="L1316" s="33">
        <f t="shared" si="82"/>
        <v>0.93341964701775526</v>
      </c>
      <c r="M1316" s="33">
        <f t="shared" si="83"/>
        <v>0.92707835700565555</v>
      </c>
    </row>
    <row r="1317" spans="1:13" ht="27.6">
      <c r="A1317" t="s">
        <v>164</v>
      </c>
      <c r="B1317" t="s">
        <v>228</v>
      </c>
      <c r="C1317" s="14" t="s">
        <v>230</v>
      </c>
      <c r="D1317" t="s">
        <v>456</v>
      </c>
      <c r="E1317" t="s">
        <v>474</v>
      </c>
      <c r="F1317" s="20">
        <v>2031</v>
      </c>
      <c r="G1317" s="20">
        <v>65</v>
      </c>
      <c r="H1317" s="11">
        <v>19569.4675365199</v>
      </c>
      <c r="I1317" s="10">
        <v>2581221.5043402901</v>
      </c>
      <c r="J1317" s="33">
        <f t="shared" si="80"/>
        <v>7.5814754772552829E-3</v>
      </c>
      <c r="K1317" s="33">
        <f t="shared" si="81"/>
        <v>7.5528085835803171E-3</v>
      </c>
      <c r="L1317" s="33">
        <f t="shared" si="82"/>
        <v>0.92707835700565555</v>
      </c>
      <c r="M1317" s="33">
        <f t="shared" si="83"/>
        <v>0.92007631163321169</v>
      </c>
    </row>
    <row r="1318" spans="1:13" ht="27.6">
      <c r="A1318" t="s">
        <v>164</v>
      </c>
      <c r="B1318" t="s">
        <v>228</v>
      </c>
      <c r="C1318" s="14" t="s">
        <v>230</v>
      </c>
      <c r="D1318" t="s">
        <v>456</v>
      </c>
      <c r="E1318" t="s">
        <v>474</v>
      </c>
      <c r="F1318" s="20">
        <v>2031</v>
      </c>
      <c r="G1318" s="20">
        <v>66</v>
      </c>
      <c r="H1318" s="11">
        <v>20073.926544103299</v>
      </c>
      <c r="I1318" s="10">
        <v>2444187.68658674</v>
      </c>
      <c r="J1318" s="33">
        <f t="shared" si="80"/>
        <v>8.2129235223077912E-3</v>
      </c>
      <c r="K1318" s="33">
        <f t="shared" si="81"/>
        <v>8.1792896064932785E-3</v>
      </c>
      <c r="L1318" s="33">
        <f t="shared" si="82"/>
        <v>0.92007631163321169</v>
      </c>
      <c r="M1318" s="33">
        <f t="shared" si="83"/>
        <v>0.91255074102028944</v>
      </c>
    </row>
    <row r="1319" spans="1:13" ht="27.6">
      <c r="A1319" t="s">
        <v>164</v>
      </c>
      <c r="B1319" t="s">
        <v>228</v>
      </c>
      <c r="C1319" s="14" t="s">
        <v>230</v>
      </c>
      <c r="D1319" t="s">
        <v>456</v>
      </c>
      <c r="E1319" t="s">
        <v>474</v>
      </c>
      <c r="F1319" s="20">
        <v>2031</v>
      </c>
      <c r="G1319" s="20">
        <v>67</v>
      </c>
      <c r="H1319" s="11">
        <v>20956.1437851304</v>
      </c>
      <c r="I1319" s="10">
        <v>2308134.9510924998</v>
      </c>
      <c r="J1319" s="33">
        <f t="shared" si="80"/>
        <v>9.0792541290583197E-3</v>
      </c>
      <c r="K1319" s="33">
        <f t="shared" si="81"/>
        <v>9.0381621568099701E-3</v>
      </c>
      <c r="L1319" s="33">
        <f t="shared" si="82"/>
        <v>0.91255074102028944</v>
      </c>
      <c r="M1319" s="33">
        <f t="shared" si="83"/>
        <v>0.90430295944663097</v>
      </c>
    </row>
    <row r="1320" spans="1:13" ht="27.6">
      <c r="A1320" t="s">
        <v>164</v>
      </c>
      <c r="B1320" t="s">
        <v>228</v>
      </c>
      <c r="C1320" s="14" t="s">
        <v>230</v>
      </c>
      <c r="D1320" t="s">
        <v>456</v>
      </c>
      <c r="E1320" t="s">
        <v>474</v>
      </c>
      <c r="F1320" s="20">
        <v>2031</v>
      </c>
      <c r="G1320" s="20">
        <v>68</v>
      </c>
      <c r="H1320" s="11">
        <v>21531.916368635299</v>
      </c>
      <c r="I1320" s="10">
        <v>2173223.42631255</v>
      </c>
      <c r="J1320" s="33">
        <f t="shared" si="80"/>
        <v>9.9078245282722289E-3</v>
      </c>
      <c r="K1320" s="33">
        <f t="shared" si="81"/>
        <v>9.858903734353941E-3</v>
      </c>
      <c r="L1320" s="33">
        <f t="shared" si="82"/>
        <v>0.90430295944663097</v>
      </c>
      <c r="M1320" s="33">
        <f t="shared" si="83"/>
        <v>0.89538752362275531</v>
      </c>
    </row>
    <row r="1321" spans="1:13" ht="27.6">
      <c r="A1321" t="s">
        <v>164</v>
      </c>
      <c r="B1321" t="s">
        <v>228</v>
      </c>
      <c r="C1321" s="14" t="s">
        <v>230</v>
      </c>
      <c r="D1321" t="s">
        <v>456</v>
      </c>
      <c r="E1321" t="s">
        <v>474</v>
      </c>
      <c r="F1321" s="20">
        <v>2031</v>
      </c>
      <c r="G1321" s="20">
        <v>69</v>
      </c>
      <c r="H1321" s="11">
        <v>21304.475363339301</v>
      </c>
      <c r="I1321" s="10">
        <v>2038534.8215719201</v>
      </c>
      <c r="J1321" s="33">
        <f t="shared" si="80"/>
        <v>1.0450876353886052E-2</v>
      </c>
      <c r="K1321" s="33">
        <f t="shared" si="81"/>
        <v>1.0396455691799811E-2</v>
      </c>
      <c r="L1321" s="33">
        <f t="shared" si="82"/>
        <v>0.89538752362275531</v>
      </c>
      <c r="M1321" s="33">
        <f t="shared" si="83"/>
        <v>0.88607866690642101</v>
      </c>
    </row>
    <row r="1322" spans="1:13" ht="27.6">
      <c r="A1322" t="s">
        <v>164</v>
      </c>
      <c r="B1322" t="s">
        <v>228</v>
      </c>
      <c r="C1322" s="14" t="s">
        <v>230</v>
      </c>
      <c r="D1322" t="s">
        <v>456</v>
      </c>
      <c r="E1322" t="s">
        <v>474</v>
      </c>
      <c r="F1322" s="20">
        <v>2032</v>
      </c>
      <c r="G1322" s="20">
        <v>30</v>
      </c>
      <c r="H1322" s="11">
        <v>749.56172013130197</v>
      </c>
      <c r="I1322" s="10">
        <v>4342442.0680119703</v>
      </c>
      <c r="J1322" s="33">
        <f t="shared" si="80"/>
        <v>1.7261294644615988E-4</v>
      </c>
      <c r="K1322" s="33">
        <f t="shared" si="81"/>
        <v>1.7259804968861037E-4</v>
      </c>
      <c r="L1322" s="33">
        <f t="shared" si="82"/>
        <v>1</v>
      </c>
      <c r="M1322" s="33">
        <f t="shared" si="83"/>
        <v>0.99982740195031139</v>
      </c>
    </row>
    <row r="1323" spans="1:13" ht="27.6">
      <c r="A1323" t="s">
        <v>164</v>
      </c>
      <c r="B1323" t="s">
        <v>228</v>
      </c>
      <c r="C1323" s="14" t="s">
        <v>230</v>
      </c>
      <c r="D1323" t="s">
        <v>456</v>
      </c>
      <c r="E1323" t="s">
        <v>474</v>
      </c>
      <c r="F1323" s="20">
        <v>2032</v>
      </c>
      <c r="G1323" s="20">
        <v>31</v>
      </c>
      <c r="H1323" s="11">
        <v>1107.73539605575</v>
      </c>
      <c r="I1323" s="10">
        <v>4323911.0824279804</v>
      </c>
      <c r="J1323" s="33">
        <f t="shared" si="80"/>
        <v>2.5618829225177543E-4</v>
      </c>
      <c r="K1323" s="33">
        <f t="shared" si="81"/>
        <v>2.5615547883339751E-4</v>
      </c>
      <c r="L1323" s="33">
        <f t="shared" si="82"/>
        <v>0.99982740195031139</v>
      </c>
      <c r="M1323" s="33">
        <f t="shared" si="83"/>
        <v>0.9995712906834141</v>
      </c>
    </row>
    <row r="1324" spans="1:13" ht="27.6">
      <c r="A1324" t="s">
        <v>164</v>
      </c>
      <c r="B1324" t="s">
        <v>228</v>
      </c>
      <c r="C1324" s="14" t="s">
        <v>230</v>
      </c>
      <c r="D1324" t="s">
        <v>456</v>
      </c>
      <c r="E1324" t="s">
        <v>474</v>
      </c>
      <c r="F1324" s="20">
        <v>2032</v>
      </c>
      <c r="G1324" s="20">
        <v>32</v>
      </c>
      <c r="H1324" s="11">
        <v>1180.0506164266401</v>
      </c>
      <c r="I1324" s="10">
        <v>4325335.9692230597</v>
      </c>
      <c r="J1324" s="33">
        <f t="shared" si="80"/>
        <v>2.7282288007759249E-4</v>
      </c>
      <c r="K1324" s="33">
        <f t="shared" si="81"/>
        <v>2.7278566729993514E-4</v>
      </c>
      <c r="L1324" s="33">
        <f t="shared" si="82"/>
        <v>0.9995712906834141</v>
      </c>
      <c r="M1324" s="33">
        <f t="shared" si="83"/>
        <v>0.99929862196187114</v>
      </c>
    </row>
    <row r="1325" spans="1:13" ht="27.6">
      <c r="A1325" t="s">
        <v>164</v>
      </c>
      <c r="B1325" t="s">
        <v>228</v>
      </c>
      <c r="C1325" s="14" t="s">
        <v>230</v>
      </c>
      <c r="D1325" t="s">
        <v>456</v>
      </c>
      <c r="E1325" t="s">
        <v>474</v>
      </c>
      <c r="F1325" s="20">
        <v>2032</v>
      </c>
      <c r="G1325" s="20">
        <v>33</v>
      </c>
      <c r="H1325" s="11">
        <v>1285.5081652568099</v>
      </c>
      <c r="I1325" s="10">
        <v>4365728.7252609404</v>
      </c>
      <c r="J1325" s="33">
        <f t="shared" si="80"/>
        <v>2.9445443044104276E-4</v>
      </c>
      <c r="K1325" s="33">
        <f t="shared" si="81"/>
        <v>2.9441108298999819E-4</v>
      </c>
      <c r="L1325" s="33">
        <f t="shared" si="82"/>
        <v>0.99929862196187114</v>
      </c>
      <c r="M1325" s="33">
        <f t="shared" si="83"/>
        <v>0.99900441737234891</v>
      </c>
    </row>
    <row r="1326" spans="1:13" ht="27.6">
      <c r="A1326" t="s">
        <v>164</v>
      </c>
      <c r="B1326" t="s">
        <v>228</v>
      </c>
      <c r="C1326" s="14" t="s">
        <v>230</v>
      </c>
      <c r="D1326" t="s">
        <v>456</v>
      </c>
      <c r="E1326" t="s">
        <v>474</v>
      </c>
      <c r="F1326" s="20">
        <v>2032</v>
      </c>
      <c r="G1326" s="20">
        <v>34</v>
      </c>
      <c r="H1326" s="11">
        <v>1379.31682682272</v>
      </c>
      <c r="I1326" s="10">
        <v>4408722.97134858</v>
      </c>
      <c r="J1326" s="33">
        <f t="shared" si="80"/>
        <v>3.128608524025274E-4</v>
      </c>
      <c r="K1326" s="33">
        <f t="shared" si="81"/>
        <v>3.1281191654952689E-4</v>
      </c>
      <c r="L1326" s="33">
        <f t="shared" si="82"/>
        <v>0.99900441737234891</v>
      </c>
      <c r="M1326" s="33">
        <f t="shared" si="83"/>
        <v>0.99869191688590919</v>
      </c>
    </row>
    <row r="1327" spans="1:13" ht="27.6">
      <c r="A1327" t="s">
        <v>164</v>
      </c>
      <c r="B1327" t="s">
        <v>228</v>
      </c>
      <c r="C1327" s="14" t="s">
        <v>230</v>
      </c>
      <c r="D1327" t="s">
        <v>456</v>
      </c>
      <c r="E1327" t="s">
        <v>474</v>
      </c>
      <c r="F1327" s="20">
        <v>2032</v>
      </c>
      <c r="G1327" s="20">
        <v>35</v>
      </c>
      <c r="H1327" s="11">
        <v>1483.2058741165799</v>
      </c>
      <c r="I1327" s="10">
        <v>4405442.3055611299</v>
      </c>
      <c r="J1327" s="33">
        <f t="shared" si="80"/>
        <v>3.3667581396861829E-4</v>
      </c>
      <c r="K1327" s="33">
        <f t="shared" si="81"/>
        <v>3.366191450265843E-4</v>
      </c>
      <c r="L1327" s="33">
        <f t="shared" si="82"/>
        <v>0.99869191688590919</v>
      </c>
      <c r="M1327" s="33">
        <f t="shared" si="83"/>
        <v>0.99835573806670208</v>
      </c>
    </row>
    <row r="1328" spans="1:13" ht="27.6">
      <c r="A1328" t="s">
        <v>164</v>
      </c>
      <c r="B1328" t="s">
        <v>228</v>
      </c>
      <c r="C1328" s="14" t="s">
        <v>230</v>
      </c>
      <c r="D1328" t="s">
        <v>456</v>
      </c>
      <c r="E1328" t="s">
        <v>474</v>
      </c>
      <c r="F1328" s="20">
        <v>2032</v>
      </c>
      <c r="G1328" s="20">
        <v>36</v>
      </c>
      <c r="H1328" s="11">
        <v>1900.3756595238899</v>
      </c>
      <c r="I1328" s="10">
        <v>4343088.75753415</v>
      </c>
      <c r="J1328" s="33">
        <f t="shared" si="80"/>
        <v>4.3756316428652842E-4</v>
      </c>
      <c r="K1328" s="33">
        <f t="shared" si="81"/>
        <v>4.3746744748640598E-4</v>
      </c>
      <c r="L1328" s="33">
        <f t="shared" si="82"/>
        <v>0.99835573806670208</v>
      </c>
      <c r="M1328" s="33">
        <f t="shared" si="83"/>
        <v>0.9979189899302866</v>
      </c>
    </row>
    <row r="1329" spans="1:13" ht="27.6">
      <c r="A1329" t="s">
        <v>164</v>
      </c>
      <c r="B1329" t="s">
        <v>228</v>
      </c>
      <c r="C1329" s="14" t="s">
        <v>230</v>
      </c>
      <c r="D1329" t="s">
        <v>456</v>
      </c>
      <c r="E1329" t="s">
        <v>474</v>
      </c>
      <c r="F1329" s="20">
        <v>2032</v>
      </c>
      <c r="G1329" s="20">
        <v>37</v>
      </c>
      <c r="H1329" s="11">
        <v>2020.41049429703</v>
      </c>
      <c r="I1329" s="10">
        <v>4278769.7717445698</v>
      </c>
      <c r="J1329" s="33">
        <f t="shared" si="80"/>
        <v>4.7219425257210185E-4</v>
      </c>
      <c r="K1329" s="33">
        <f t="shared" si="81"/>
        <v>4.7208278641130974E-4</v>
      </c>
      <c r="L1329" s="33">
        <f t="shared" si="82"/>
        <v>0.9979189899302866</v>
      </c>
      <c r="M1329" s="33">
        <f t="shared" si="83"/>
        <v>0.99744788955290753</v>
      </c>
    </row>
    <row r="1330" spans="1:13" ht="27.6">
      <c r="A1330" t="s">
        <v>164</v>
      </c>
      <c r="B1330" t="s">
        <v>228</v>
      </c>
      <c r="C1330" s="14" t="s">
        <v>230</v>
      </c>
      <c r="D1330" t="s">
        <v>456</v>
      </c>
      <c r="E1330" t="s">
        <v>474</v>
      </c>
      <c r="F1330" s="20">
        <v>2032</v>
      </c>
      <c r="G1330" s="20">
        <v>38</v>
      </c>
      <c r="H1330" s="11">
        <v>2175.6412280139298</v>
      </c>
      <c r="I1330" s="10">
        <v>4223875.6422297796</v>
      </c>
      <c r="J1330" s="33">
        <f t="shared" si="80"/>
        <v>5.1508174299975625E-4</v>
      </c>
      <c r="K1330" s="33">
        <f t="shared" si="81"/>
        <v>5.1494911117178077E-4</v>
      </c>
      <c r="L1330" s="33">
        <f t="shared" si="82"/>
        <v>0.99744788955290753</v>
      </c>
      <c r="M1330" s="33">
        <f t="shared" si="83"/>
        <v>0.99693425464874208</v>
      </c>
    </row>
    <row r="1331" spans="1:13" ht="27.6">
      <c r="A1331" t="s">
        <v>164</v>
      </c>
      <c r="B1331" t="s">
        <v>228</v>
      </c>
      <c r="C1331" s="14" t="s">
        <v>230</v>
      </c>
      <c r="D1331" t="s">
        <v>456</v>
      </c>
      <c r="E1331" t="s">
        <v>474</v>
      </c>
      <c r="F1331" s="20">
        <v>2032</v>
      </c>
      <c r="G1331" s="20">
        <v>39</v>
      </c>
      <c r="H1331" s="11">
        <v>2275.9036507825499</v>
      </c>
      <c r="I1331" s="10">
        <v>4171399.69954644</v>
      </c>
      <c r="J1331" s="33">
        <f t="shared" si="80"/>
        <v>5.4559711720505012E-4</v>
      </c>
      <c r="K1331" s="33">
        <f t="shared" si="81"/>
        <v>5.4544830616276574E-4</v>
      </c>
      <c r="L1331" s="33">
        <f t="shared" si="82"/>
        <v>0.99693425464874208</v>
      </c>
      <c r="M1331" s="33">
        <f t="shared" si="83"/>
        <v>0.9963904785481883</v>
      </c>
    </row>
    <row r="1332" spans="1:13" ht="27.6">
      <c r="A1332" t="s">
        <v>164</v>
      </c>
      <c r="B1332" t="s">
        <v>228</v>
      </c>
      <c r="C1332" s="14" t="s">
        <v>230</v>
      </c>
      <c r="D1332" t="s">
        <v>456</v>
      </c>
      <c r="E1332" t="s">
        <v>474</v>
      </c>
      <c r="F1332" s="20">
        <v>2032</v>
      </c>
      <c r="G1332" s="20">
        <v>40</v>
      </c>
      <c r="H1332" s="11">
        <v>2455.4195873819899</v>
      </c>
      <c r="I1332" s="10">
        <v>4153775.8128618002</v>
      </c>
      <c r="J1332" s="33">
        <f t="shared" si="80"/>
        <v>5.9112954044823502E-4</v>
      </c>
      <c r="K1332" s="33">
        <f t="shared" si="81"/>
        <v>5.9095485780313872E-4</v>
      </c>
      <c r="L1332" s="33">
        <f t="shared" si="82"/>
        <v>0.9963904785481883</v>
      </c>
      <c r="M1332" s="33">
        <f t="shared" si="83"/>
        <v>0.9958016567546214</v>
      </c>
    </row>
    <row r="1333" spans="1:13" ht="27.6">
      <c r="A1333" t="s">
        <v>164</v>
      </c>
      <c r="B1333" t="s">
        <v>228</v>
      </c>
      <c r="C1333" s="14" t="s">
        <v>230</v>
      </c>
      <c r="D1333" t="s">
        <v>456</v>
      </c>
      <c r="E1333" t="s">
        <v>474</v>
      </c>
      <c r="F1333" s="20">
        <v>2032</v>
      </c>
      <c r="G1333" s="20">
        <v>41</v>
      </c>
      <c r="H1333" s="11">
        <v>3199.6269520772898</v>
      </c>
      <c r="I1333" s="10">
        <v>4130300.5864957799</v>
      </c>
      <c r="J1333" s="33">
        <f t="shared" si="80"/>
        <v>7.7467169400179418E-4</v>
      </c>
      <c r="K1333" s="33">
        <f t="shared" si="81"/>
        <v>7.7437171335226207E-4</v>
      </c>
      <c r="L1333" s="33">
        <f t="shared" si="82"/>
        <v>0.9958016567546214</v>
      </c>
      <c r="M1333" s="33">
        <f t="shared" si="83"/>
        <v>0.9950305361195213</v>
      </c>
    </row>
    <row r="1334" spans="1:13" ht="27.6">
      <c r="A1334" t="s">
        <v>164</v>
      </c>
      <c r="B1334" t="s">
        <v>228</v>
      </c>
      <c r="C1334" s="14" t="s">
        <v>230</v>
      </c>
      <c r="D1334" t="s">
        <v>456</v>
      </c>
      <c r="E1334" t="s">
        <v>474</v>
      </c>
      <c r="F1334" s="20">
        <v>2032</v>
      </c>
      <c r="G1334" s="20">
        <v>42</v>
      </c>
      <c r="H1334" s="11">
        <v>3516.09538423301</v>
      </c>
      <c r="I1334" s="10">
        <v>4110320.9967583902</v>
      </c>
      <c r="J1334" s="33">
        <f t="shared" si="80"/>
        <v>8.5543085004942019E-4</v>
      </c>
      <c r="K1334" s="33">
        <f t="shared" si="81"/>
        <v>8.5506507338617421E-4</v>
      </c>
      <c r="L1334" s="33">
        <f t="shared" si="82"/>
        <v>0.9950305361195213</v>
      </c>
      <c r="M1334" s="33">
        <f t="shared" si="83"/>
        <v>0.99417972026113277</v>
      </c>
    </row>
    <row r="1335" spans="1:13" ht="27.6">
      <c r="A1335" t="s">
        <v>164</v>
      </c>
      <c r="B1335" t="s">
        <v>228</v>
      </c>
      <c r="C1335" s="14" t="s">
        <v>230</v>
      </c>
      <c r="D1335" t="s">
        <v>456</v>
      </c>
      <c r="E1335" t="s">
        <v>474</v>
      </c>
      <c r="F1335" s="20">
        <v>2032</v>
      </c>
      <c r="G1335" s="20">
        <v>43</v>
      </c>
      <c r="H1335" s="11">
        <v>3932.6239393196502</v>
      </c>
      <c r="I1335" s="10">
        <v>4113026.4919972098</v>
      </c>
      <c r="J1335" s="33">
        <f t="shared" si="80"/>
        <v>9.5613873311329938E-4</v>
      </c>
      <c r="K1335" s="33">
        <f t="shared" si="81"/>
        <v>9.5568177812388466E-4</v>
      </c>
      <c r="L1335" s="33">
        <f t="shared" si="82"/>
        <v>0.99417972026113277</v>
      </c>
      <c r="M1335" s="33">
        <f t="shared" si="83"/>
        <v>0.99322960081829892</v>
      </c>
    </row>
    <row r="1336" spans="1:13" ht="27.6">
      <c r="A1336" t="s">
        <v>164</v>
      </c>
      <c r="B1336" t="s">
        <v>228</v>
      </c>
      <c r="C1336" s="14" t="s">
        <v>230</v>
      </c>
      <c r="D1336" t="s">
        <v>456</v>
      </c>
      <c r="E1336" t="s">
        <v>474</v>
      </c>
      <c r="F1336" s="20">
        <v>2032</v>
      </c>
      <c r="G1336" s="20">
        <v>44</v>
      </c>
      <c r="H1336" s="11">
        <v>4197.1594068249997</v>
      </c>
      <c r="I1336" s="10">
        <v>4069709.4028354799</v>
      </c>
      <c r="J1336" s="33">
        <f t="shared" si="80"/>
        <v>1.0313167333030515E-3</v>
      </c>
      <c r="K1336" s="33">
        <f t="shared" si="81"/>
        <v>1.0307851089742526E-3</v>
      </c>
      <c r="L1336" s="33">
        <f t="shared" si="82"/>
        <v>0.99322960081829892</v>
      </c>
      <c r="M1336" s="33">
        <f t="shared" si="83"/>
        <v>0.99220579453598301</v>
      </c>
    </row>
    <row r="1337" spans="1:13" ht="27.6">
      <c r="A1337" t="s">
        <v>164</v>
      </c>
      <c r="B1337" t="s">
        <v>228</v>
      </c>
      <c r="C1337" s="14" t="s">
        <v>230</v>
      </c>
      <c r="D1337" t="s">
        <v>456</v>
      </c>
      <c r="E1337" t="s">
        <v>474</v>
      </c>
      <c r="F1337" s="20">
        <v>2032</v>
      </c>
      <c r="G1337" s="20">
        <v>45</v>
      </c>
      <c r="H1337" s="11">
        <v>4567.10182227733</v>
      </c>
      <c r="I1337" s="10">
        <v>4017680.0594352498</v>
      </c>
      <c r="J1337" s="33">
        <f t="shared" si="80"/>
        <v>1.1367509992618254E-3</v>
      </c>
      <c r="K1337" s="33">
        <f t="shared" si="81"/>
        <v>1.1361051425938795E-3</v>
      </c>
      <c r="L1337" s="33">
        <f t="shared" si="82"/>
        <v>0.99220579453598301</v>
      </c>
      <c r="M1337" s="33">
        <f t="shared" si="83"/>
        <v>0.99107854443029919</v>
      </c>
    </row>
    <row r="1338" spans="1:13" ht="27.6">
      <c r="A1338" t="s">
        <v>164</v>
      </c>
      <c r="B1338" t="s">
        <v>228</v>
      </c>
      <c r="C1338" s="14" t="s">
        <v>230</v>
      </c>
      <c r="D1338" t="s">
        <v>456</v>
      </c>
      <c r="E1338" t="s">
        <v>474</v>
      </c>
      <c r="F1338" s="20">
        <v>2032</v>
      </c>
      <c r="G1338" s="20">
        <v>46</v>
      </c>
      <c r="H1338" s="11">
        <v>5807.9896424791395</v>
      </c>
      <c r="I1338" s="10">
        <v>4026790.6136370399</v>
      </c>
      <c r="J1338" s="33">
        <f t="shared" si="80"/>
        <v>1.4423371363810004E-3</v>
      </c>
      <c r="K1338" s="33">
        <f t="shared" si="81"/>
        <v>1.4412974680843016E-3</v>
      </c>
      <c r="L1338" s="33">
        <f t="shared" si="82"/>
        <v>0.99107854443029919</v>
      </c>
      <c r="M1338" s="33">
        <f t="shared" si="83"/>
        <v>0.98965010543353915</v>
      </c>
    </row>
    <row r="1339" spans="1:13" ht="27.6">
      <c r="A1339" t="s">
        <v>164</v>
      </c>
      <c r="B1339" t="s">
        <v>228</v>
      </c>
      <c r="C1339" s="14" t="s">
        <v>230</v>
      </c>
      <c r="D1339" t="s">
        <v>456</v>
      </c>
      <c r="E1339" t="s">
        <v>474</v>
      </c>
      <c r="F1339" s="20">
        <v>2032</v>
      </c>
      <c r="G1339" s="20">
        <v>47</v>
      </c>
      <c r="H1339" s="11">
        <v>6554.9906941332201</v>
      </c>
      <c r="I1339" s="10">
        <v>4092023.3929108102</v>
      </c>
      <c r="J1339" s="33">
        <f t="shared" si="80"/>
        <v>1.6018947265769193E-3</v>
      </c>
      <c r="K1339" s="33">
        <f t="shared" si="81"/>
        <v>1.6006123780398784E-3</v>
      </c>
      <c r="L1339" s="33">
        <f t="shared" si="82"/>
        <v>0.98965010543353915</v>
      </c>
      <c r="M1339" s="33">
        <f t="shared" si="83"/>
        <v>0.9880660592248538</v>
      </c>
    </row>
    <row r="1340" spans="1:13" ht="27.6">
      <c r="A1340" t="s">
        <v>164</v>
      </c>
      <c r="B1340" t="s">
        <v>228</v>
      </c>
      <c r="C1340" s="14" t="s">
        <v>230</v>
      </c>
      <c r="D1340" t="s">
        <v>456</v>
      </c>
      <c r="E1340" t="s">
        <v>474</v>
      </c>
      <c r="F1340" s="20">
        <v>2032</v>
      </c>
      <c r="G1340" s="20">
        <v>48</v>
      </c>
      <c r="H1340" s="11">
        <v>7381.2817151373201</v>
      </c>
      <c r="I1340" s="10">
        <v>4115334.0812609899</v>
      </c>
      <c r="J1340" s="33">
        <f t="shared" si="80"/>
        <v>1.7936044970802475E-3</v>
      </c>
      <c r="K1340" s="33">
        <f t="shared" si="81"/>
        <v>1.7919969497792732E-3</v>
      </c>
      <c r="L1340" s="33">
        <f t="shared" si="82"/>
        <v>0.9880660592248538</v>
      </c>
      <c r="M1340" s="33">
        <f t="shared" si="83"/>
        <v>0.98629544786054246</v>
      </c>
    </row>
    <row r="1341" spans="1:13" ht="27.6">
      <c r="A1341" t="s">
        <v>164</v>
      </c>
      <c r="B1341" t="s">
        <v>228</v>
      </c>
      <c r="C1341" s="14" t="s">
        <v>230</v>
      </c>
      <c r="D1341" t="s">
        <v>456</v>
      </c>
      <c r="E1341" t="s">
        <v>474</v>
      </c>
      <c r="F1341" s="20">
        <v>2032</v>
      </c>
      <c r="G1341" s="20">
        <v>49</v>
      </c>
      <c r="H1341" s="11">
        <v>7791.7740913812904</v>
      </c>
      <c r="I1341" s="10">
        <v>4079933.3292651498</v>
      </c>
      <c r="J1341" s="33">
        <f t="shared" si="80"/>
        <v>1.9097797592650104E-3</v>
      </c>
      <c r="K1341" s="33">
        <f t="shared" si="81"/>
        <v>1.9079572902566122E-3</v>
      </c>
      <c r="L1341" s="33">
        <f t="shared" si="82"/>
        <v>0.98629544786054246</v>
      </c>
      <c r="M1341" s="33">
        <f t="shared" si="83"/>
        <v>0.98441363827045003</v>
      </c>
    </row>
    <row r="1342" spans="1:13" ht="27.6">
      <c r="A1342" t="s">
        <v>164</v>
      </c>
      <c r="B1342" t="s">
        <v>228</v>
      </c>
      <c r="C1342" s="14" t="s">
        <v>230</v>
      </c>
      <c r="D1342" t="s">
        <v>456</v>
      </c>
      <c r="E1342" t="s">
        <v>474</v>
      </c>
      <c r="F1342" s="20">
        <v>2032</v>
      </c>
      <c r="G1342" s="20">
        <v>50</v>
      </c>
      <c r="H1342" s="11">
        <v>8235.1358423007205</v>
      </c>
      <c r="I1342" s="10">
        <v>4020031.30287296</v>
      </c>
      <c r="J1342" s="33">
        <f t="shared" si="80"/>
        <v>2.0485253028789574E-3</v>
      </c>
      <c r="K1342" s="33">
        <f t="shared" si="81"/>
        <v>2.0464285069449195E-3</v>
      </c>
      <c r="L1342" s="33">
        <f t="shared" si="82"/>
        <v>0.98441363827045003</v>
      </c>
      <c r="M1342" s="33">
        <f t="shared" si="83"/>
        <v>0.98239910613846804</v>
      </c>
    </row>
    <row r="1343" spans="1:13" ht="27.6">
      <c r="A1343" t="s">
        <v>164</v>
      </c>
      <c r="B1343" t="s">
        <v>228</v>
      </c>
      <c r="C1343" s="14" t="s">
        <v>230</v>
      </c>
      <c r="D1343" t="s">
        <v>456</v>
      </c>
      <c r="E1343" t="s">
        <v>474</v>
      </c>
      <c r="F1343" s="20">
        <v>2032</v>
      </c>
      <c r="G1343" s="20">
        <v>51</v>
      </c>
      <c r="H1343" s="11">
        <v>9060.23770568277</v>
      </c>
      <c r="I1343" s="10">
        <v>3952909.9624682502</v>
      </c>
      <c r="J1343" s="33">
        <f t="shared" si="80"/>
        <v>2.2920425184755375E-3</v>
      </c>
      <c r="K1343" s="33">
        <f t="shared" si="81"/>
        <v>2.2894177947313521E-3</v>
      </c>
      <c r="L1343" s="33">
        <f t="shared" si="82"/>
        <v>0.98239910613846804</v>
      </c>
      <c r="M1343" s="33">
        <f t="shared" si="83"/>
        <v>0.98014998414334642</v>
      </c>
    </row>
    <row r="1344" spans="1:13" ht="27.6">
      <c r="A1344" t="s">
        <v>164</v>
      </c>
      <c r="B1344" t="s">
        <v>228</v>
      </c>
      <c r="C1344" s="14" t="s">
        <v>230</v>
      </c>
      <c r="D1344" t="s">
        <v>456</v>
      </c>
      <c r="E1344" t="s">
        <v>474</v>
      </c>
      <c r="F1344" s="20">
        <v>2032</v>
      </c>
      <c r="G1344" s="20">
        <v>52</v>
      </c>
      <c r="H1344" s="11">
        <v>9497.8148275967596</v>
      </c>
      <c r="I1344" s="10">
        <v>3891017.9983407999</v>
      </c>
      <c r="J1344" s="33">
        <f t="shared" si="80"/>
        <v>2.4409588523226565E-3</v>
      </c>
      <c r="K1344" s="33">
        <f t="shared" si="81"/>
        <v>2.4379821347708663E-3</v>
      </c>
      <c r="L1344" s="33">
        <f t="shared" si="82"/>
        <v>0.98014998414334642</v>
      </c>
      <c r="M1344" s="33">
        <f t="shared" si="83"/>
        <v>0.977760395992609</v>
      </c>
    </row>
    <row r="1345" spans="1:13" ht="27.6">
      <c r="A1345" t="s">
        <v>164</v>
      </c>
      <c r="B1345" t="s">
        <v>228</v>
      </c>
      <c r="C1345" s="14" t="s">
        <v>230</v>
      </c>
      <c r="D1345" t="s">
        <v>456</v>
      </c>
      <c r="E1345" t="s">
        <v>474</v>
      </c>
      <c r="F1345" s="20">
        <v>2032</v>
      </c>
      <c r="G1345" s="20">
        <v>53</v>
      </c>
      <c r="H1345" s="11">
        <v>9977.5558308231102</v>
      </c>
      <c r="I1345" s="10">
        <v>3815536.6208381602</v>
      </c>
      <c r="J1345" s="33">
        <f t="shared" si="80"/>
        <v>2.6149810163875031E-3</v>
      </c>
      <c r="K1345" s="33">
        <f t="shared" si="81"/>
        <v>2.6115649318436684E-3</v>
      </c>
      <c r="L1345" s="33">
        <f t="shared" si="82"/>
        <v>0.977760395992609</v>
      </c>
      <c r="M1345" s="33">
        <f t="shared" si="83"/>
        <v>0.97520691123068914</v>
      </c>
    </row>
    <row r="1346" spans="1:13" ht="27.6">
      <c r="A1346" t="s">
        <v>164</v>
      </c>
      <c r="B1346" t="s">
        <v>228</v>
      </c>
      <c r="C1346" s="14" t="s">
        <v>230</v>
      </c>
      <c r="D1346" t="s">
        <v>456</v>
      </c>
      <c r="E1346" t="s">
        <v>474</v>
      </c>
      <c r="F1346" s="20">
        <v>2032</v>
      </c>
      <c r="G1346" s="20">
        <v>54</v>
      </c>
      <c r="H1346" s="11">
        <v>10526.501909516101</v>
      </c>
      <c r="I1346" s="10">
        <v>3715894.7293948098</v>
      </c>
      <c r="J1346" s="33">
        <f t="shared" ref="J1346:J1409" si="84">IF(I1346&gt;0,H1346/I1346,0)</f>
        <v>2.8328310342716576E-3</v>
      </c>
      <c r="K1346" s="33">
        <f t="shared" ref="K1346:K1409" si="85">1-EXP(-J1346)</f>
        <v>2.8288223546347746E-3</v>
      </c>
      <c r="L1346" s="33">
        <f t="shared" ref="L1346:L1409" si="86">IF(G1346=30,1,M1345)</f>
        <v>0.97520691123068914</v>
      </c>
      <c r="M1346" s="33">
        <f t="shared" ref="M1346:M1409" si="87">L1346*(1-K1346)</f>
        <v>0.97244822411980547</v>
      </c>
    </row>
    <row r="1347" spans="1:13" ht="27.6">
      <c r="A1347" t="s">
        <v>164</v>
      </c>
      <c r="B1347" t="s">
        <v>228</v>
      </c>
      <c r="C1347" s="14" t="s">
        <v>230</v>
      </c>
      <c r="D1347" t="s">
        <v>456</v>
      </c>
      <c r="E1347" t="s">
        <v>474</v>
      </c>
      <c r="F1347" s="20">
        <v>2032</v>
      </c>
      <c r="G1347" s="20">
        <v>55</v>
      </c>
      <c r="H1347" s="11">
        <v>11131.793821699001</v>
      </c>
      <c r="I1347" s="10">
        <v>3620098.0250931298</v>
      </c>
      <c r="J1347" s="33">
        <f t="shared" si="84"/>
        <v>3.0749978991004329E-3</v>
      </c>
      <c r="K1347" s="33">
        <f t="shared" si="85"/>
        <v>3.0702749353355152E-3</v>
      </c>
      <c r="L1347" s="33">
        <f t="shared" si="86"/>
        <v>0.97244822411980547</v>
      </c>
      <c r="M1347" s="33">
        <f t="shared" si="87"/>
        <v>0.96946254071137894</v>
      </c>
    </row>
    <row r="1348" spans="1:13" ht="27.6">
      <c r="A1348" t="s">
        <v>164</v>
      </c>
      <c r="B1348" t="s">
        <v>228</v>
      </c>
      <c r="C1348" s="14" t="s">
        <v>230</v>
      </c>
      <c r="D1348" t="s">
        <v>456</v>
      </c>
      <c r="E1348" t="s">
        <v>474</v>
      </c>
      <c r="F1348" s="20">
        <v>2032</v>
      </c>
      <c r="G1348" s="20">
        <v>56</v>
      </c>
      <c r="H1348" s="11">
        <v>11996.3818561519</v>
      </c>
      <c r="I1348" s="10">
        <v>3538537.59023342</v>
      </c>
      <c r="J1348" s="33">
        <f t="shared" si="84"/>
        <v>3.3902089635172018E-3</v>
      </c>
      <c r="K1348" s="33">
        <f t="shared" si="85"/>
        <v>3.384468693845899E-3</v>
      </c>
      <c r="L1348" s="33">
        <f t="shared" si="86"/>
        <v>0.96946254071137894</v>
      </c>
      <c r="M1348" s="33">
        <f t="shared" si="87"/>
        <v>0.96618142509248495</v>
      </c>
    </row>
    <row r="1349" spans="1:13" ht="27.6">
      <c r="A1349" t="s">
        <v>164</v>
      </c>
      <c r="B1349" t="s">
        <v>228</v>
      </c>
      <c r="C1349" s="14" t="s">
        <v>230</v>
      </c>
      <c r="D1349" t="s">
        <v>456</v>
      </c>
      <c r="E1349" t="s">
        <v>474</v>
      </c>
      <c r="F1349" s="20">
        <v>2032</v>
      </c>
      <c r="G1349" s="20">
        <v>57</v>
      </c>
      <c r="H1349" s="11">
        <v>12813.8555994034</v>
      </c>
      <c r="I1349" s="10">
        <v>3444208.5477384198</v>
      </c>
      <c r="J1349" s="33">
        <f t="shared" si="84"/>
        <v>3.7204064219100194E-3</v>
      </c>
      <c r="K1349" s="33">
        <f t="shared" si="85"/>
        <v>3.7134942845815644E-3</v>
      </c>
      <c r="L1349" s="33">
        <f t="shared" si="86"/>
        <v>0.96618142509248495</v>
      </c>
      <c r="M1349" s="33">
        <f t="shared" si="87"/>
        <v>0.96259351589253517</v>
      </c>
    </row>
    <row r="1350" spans="1:13" ht="27.6">
      <c r="A1350" t="s">
        <v>164</v>
      </c>
      <c r="B1350" t="s">
        <v>228</v>
      </c>
      <c r="C1350" s="14" t="s">
        <v>230</v>
      </c>
      <c r="D1350" t="s">
        <v>456</v>
      </c>
      <c r="E1350" t="s">
        <v>474</v>
      </c>
      <c r="F1350" s="20">
        <v>2032</v>
      </c>
      <c r="G1350" s="20">
        <v>58</v>
      </c>
      <c r="H1350" s="11">
        <v>13785.809540578</v>
      </c>
      <c r="I1350" s="10">
        <v>3364123.0024588802</v>
      </c>
      <c r="J1350" s="33">
        <f t="shared" si="84"/>
        <v>4.0978910493170958E-3</v>
      </c>
      <c r="K1350" s="33">
        <f t="shared" si="85"/>
        <v>4.0895061511676545E-3</v>
      </c>
      <c r="L1350" s="33">
        <f t="shared" si="86"/>
        <v>0.96259351589253517</v>
      </c>
      <c r="M1350" s="33">
        <f t="shared" si="87"/>
        <v>0.95865698378821851</v>
      </c>
    </row>
    <row r="1351" spans="1:13" ht="27.6">
      <c r="A1351" t="s">
        <v>164</v>
      </c>
      <c r="B1351" t="s">
        <v>228</v>
      </c>
      <c r="C1351" s="14" t="s">
        <v>230</v>
      </c>
      <c r="D1351" t="s">
        <v>456</v>
      </c>
      <c r="E1351" t="s">
        <v>474</v>
      </c>
      <c r="F1351" s="20">
        <v>2032</v>
      </c>
      <c r="G1351" s="20">
        <v>59</v>
      </c>
      <c r="H1351" s="11">
        <v>14195.657319965299</v>
      </c>
      <c r="I1351" s="10">
        <v>3283382.9075463</v>
      </c>
      <c r="J1351" s="33">
        <f t="shared" si="84"/>
        <v>4.3234851735808773E-3</v>
      </c>
      <c r="K1351" s="33">
        <f t="shared" si="85"/>
        <v>4.3141523664866899E-3</v>
      </c>
      <c r="L1351" s="33">
        <f t="shared" si="86"/>
        <v>0.95865698378821851</v>
      </c>
      <c r="M1351" s="33">
        <f t="shared" si="87"/>
        <v>0.95452119149295955</v>
      </c>
    </row>
    <row r="1352" spans="1:13" ht="27.6">
      <c r="A1352" t="s">
        <v>164</v>
      </c>
      <c r="B1352" t="s">
        <v>228</v>
      </c>
      <c r="C1352" s="14" t="s">
        <v>230</v>
      </c>
      <c r="D1352" t="s">
        <v>456</v>
      </c>
      <c r="E1352" t="s">
        <v>474</v>
      </c>
      <c r="F1352" s="20">
        <v>2032</v>
      </c>
      <c r="G1352" s="20">
        <v>60</v>
      </c>
      <c r="H1352" s="11">
        <v>14670.468469634499</v>
      </c>
      <c r="I1352" s="10">
        <v>3182203.2792027998</v>
      </c>
      <c r="J1352" s="33">
        <f t="shared" si="84"/>
        <v>4.610160691340159E-3</v>
      </c>
      <c r="K1352" s="33">
        <f t="shared" si="85"/>
        <v>4.5995502121404241E-3</v>
      </c>
      <c r="L1352" s="33">
        <f t="shared" si="86"/>
        <v>0.95452119149295955</v>
      </c>
      <c r="M1352" s="33">
        <f t="shared" si="87"/>
        <v>0.95013082334413557</v>
      </c>
    </row>
    <row r="1353" spans="1:13" ht="27.6">
      <c r="A1353" t="s">
        <v>164</v>
      </c>
      <c r="B1353" t="s">
        <v>228</v>
      </c>
      <c r="C1353" s="14" t="s">
        <v>230</v>
      </c>
      <c r="D1353" t="s">
        <v>456</v>
      </c>
      <c r="E1353" t="s">
        <v>474</v>
      </c>
      <c r="F1353" s="20">
        <v>2032</v>
      </c>
      <c r="G1353" s="20">
        <v>61</v>
      </c>
      <c r="H1353" s="11">
        <v>15535.621214164001</v>
      </c>
      <c r="I1353" s="10">
        <v>3091346.4998681201</v>
      </c>
      <c r="J1353" s="33">
        <f t="shared" si="84"/>
        <v>5.0255192081595399E-3</v>
      </c>
      <c r="K1353" s="33">
        <f t="shared" si="85"/>
        <v>5.0129124139073333E-3</v>
      </c>
      <c r="L1353" s="33">
        <f t="shared" si="86"/>
        <v>0.95013082334413557</v>
      </c>
      <c r="M1353" s="33">
        <f t="shared" si="87"/>
        <v>0.9453679007449578</v>
      </c>
    </row>
    <row r="1354" spans="1:13" ht="27.6">
      <c r="A1354" t="s">
        <v>164</v>
      </c>
      <c r="B1354" t="s">
        <v>228</v>
      </c>
      <c r="C1354" s="14" t="s">
        <v>230</v>
      </c>
      <c r="D1354" t="s">
        <v>456</v>
      </c>
      <c r="E1354" t="s">
        <v>474</v>
      </c>
      <c r="F1354" s="20">
        <v>2032</v>
      </c>
      <c r="G1354" s="20">
        <v>62</v>
      </c>
      <c r="H1354" s="11">
        <v>16227.608589747</v>
      </c>
      <c r="I1354" s="10">
        <v>2998201.4002409801</v>
      </c>
      <c r="J1354" s="33">
        <f t="shared" si="84"/>
        <v>5.4124478056886728E-3</v>
      </c>
      <c r="K1354" s="33">
        <f t="shared" si="85"/>
        <v>5.3978269002531443E-3</v>
      </c>
      <c r="L1354" s="33">
        <f t="shared" si="86"/>
        <v>0.9453679007449578</v>
      </c>
      <c r="M1354" s="33">
        <f t="shared" si="87"/>
        <v>0.94026496845968077</v>
      </c>
    </row>
    <row r="1355" spans="1:13" ht="27.6">
      <c r="A1355" t="s">
        <v>164</v>
      </c>
      <c r="B1355" t="s">
        <v>228</v>
      </c>
      <c r="C1355" s="14" t="s">
        <v>230</v>
      </c>
      <c r="D1355" t="s">
        <v>456</v>
      </c>
      <c r="E1355" t="s">
        <v>474</v>
      </c>
      <c r="F1355" s="20">
        <v>2032</v>
      </c>
      <c r="G1355" s="20">
        <v>63</v>
      </c>
      <c r="H1355" s="11">
        <v>16921.713541825899</v>
      </c>
      <c r="I1355" s="10">
        <v>2889545.3637864799</v>
      </c>
      <c r="J1355" s="33">
        <f t="shared" si="84"/>
        <v>5.8561854587572803E-3</v>
      </c>
      <c r="K1355" s="33">
        <f t="shared" si="85"/>
        <v>5.8390714286354894E-3</v>
      </c>
      <c r="L1355" s="33">
        <f t="shared" si="86"/>
        <v>0.94026496845968077</v>
      </c>
      <c r="M1355" s="33">
        <f t="shared" si="87"/>
        <v>0.93477469414700098</v>
      </c>
    </row>
    <row r="1356" spans="1:13" ht="27.6">
      <c r="A1356" t="s">
        <v>164</v>
      </c>
      <c r="B1356" t="s">
        <v>228</v>
      </c>
      <c r="C1356" s="14" t="s">
        <v>230</v>
      </c>
      <c r="D1356" t="s">
        <v>456</v>
      </c>
      <c r="E1356" t="s">
        <v>474</v>
      </c>
      <c r="F1356" s="20">
        <v>2032</v>
      </c>
      <c r="G1356" s="20">
        <v>64</v>
      </c>
      <c r="H1356" s="11">
        <v>18178.8072414243</v>
      </c>
      <c r="I1356" s="10">
        <v>2773225.6607788499</v>
      </c>
      <c r="J1356" s="33">
        <f t="shared" si="84"/>
        <v>6.555112877586331E-3</v>
      </c>
      <c r="K1356" s="33">
        <f t="shared" si="85"/>
        <v>6.5336749933281313E-3</v>
      </c>
      <c r="L1356" s="33">
        <f t="shared" si="86"/>
        <v>0.93477469414700098</v>
      </c>
      <c r="M1356" s="33">
        <f t="shared" si="87"/>
        <v>0.92866718010345672</v>
      </c>
    </row>
    <row r="1357" spans="1:13" ht="27.6">
      <c r="A1357" t="s">
        <v>164</v>
      </c>
      <c r="B1357" t="s">
        <v>228</v>
      </c>
      <c r="C1357" s="14" t="s">
        <v>230</v>
      </c>
      <c r="D1357" t="s">
        <v>456</v>
      </c>
      <c r="E1357" t="s">
        <v>474</v>
      </c>
      <c r="F1357" s="20">
        <v>2032</v>
      </c>
      <c r="G1357" s="20">
        <v>65</v>
      </c>
      <c r="H1357" s="11">
        <v>19370.3450014876</v>
      </c>
      <c r="I1357" s="10">
        <v>2658186.05793506</v>
      </c>
      <c r="J1357" s="33">
        <f t="shared" si="84"/>
        <v>7.2870538703129492E-3</v>
      </c>
      <c r="K1357" s="33">
        <f t="shared" si="85"/>
        <v>7.2605676677691688E-3</v>
      </c>
      <c r="L1357" s="33">
        <f t="shared" si="86"/>
        <v>0.92866718010345672</v>
      </c>
      <c r="M1357" s="33">
        <f t="shared" si="87"/>
        <v>0.92192452920147916</v>
      </c>
    </row>
    <row r="1358" spans="1:13" ht="27.6">
      <c r="A1358" t="s">
        <v>164</v>
      </c>
      <c r="B1358" t="s">
        <v>228</v>
      </c>
      <c r="C1358" s="14" t="s">
        <v>230</v>
      </c>
      <c r="D1358" t="s">
        <v>456</v>
      </c>
      <c r="E1358" t="s">
        <v>474</v>
      </c>
      <c r="F1358" s="20">
        <v>2032</v>
      </c>
      <c r="G1358" s="20">
        <v>66</v>
      </c>
      <c r="H1358" s="11">
        <v>19979.623476070999</v>
      </c>
      <c r="I1358" s="10">
        <v>2530554.9946929999</v>
      </c>
      <c r="J1358" s="33">
        <f t="shared" si="84"/>
        <v>7.8953524100332274E-3</v>
      </c>
      <c r="K1358" s="33">
        <f t="shared" si="85"/>
        <v>7.8642659817627081E-3</v>
      </c>
      <c r="L1358" s="33">
        <f t="shared" si="86"/>
        <v>0.92192452920147916</v>
      </c>
      <c r="M1358" s="33">
        <f t="shared" si="87"/>
        <v>0.91467426948872732</v>
      </c>
    </row>
    <row r="1359" spans="1:13" ht="27.6">
      <c r="A1359" t="s">
        <v>164</v>
      </c>
      <c r="B1359" t="s">
        <v>228</v>
      </c>
      <c r="C1359" s="14" t="s">
        <v>230</v>
      </c>
      <c r="D1359" t="s">
        <v>456</v>
      </c>
      <c r="E1359" t="s">
        <v>474</v>
      </c>
      <c r="F1359" s="20">
        <v>2032</v>
      </c>
      <c r="G1359" s="20">
        <v>67</v>
      </c>
      <c r="H1359" s="11">
        <v>20824.0496522678</v>
      </c>
      <c r="I1359" s="10">
        <v>2391153.8151896298</v>
      </c>
      <c r="J1359" s="33">
        <f t="shared" si="84"/>
        <v>8.7087871637468693E-3</v>
      </c>
      <c r="K1359" s="33">
        <f t="shared" si="85"/>
        <v>8.670975520944979E-3</v>
      </c>
      <c r="L1359" s="33">
        <f t="shared" si="86"/>
        <v>0.91467426948872732</v>
      </c>
      <c r="M1359" s="33">
        <f t="shared" si="87"/>
        <v>0.90674315128835237</v>
      </c>
    </row>
    <row r="1360" spans="1:13" ht="27.6">
      <c r="A1360" t="s">
        <v>164</v>
      </c>
      <c r="B1360" t="s">
        <v>228</v>
      </c>
      <c r="C1360" s="14" t="s">
        <v>230</v>
      </c>
      <c r="D1360" t="s">
        <v>456</v>
      </c>
      <c r="E1360" t="s">
        <v>474</v>
      </c>
      <c r="F1360" s="20">
        <v>2032</v>
      </c>
      <c r="G1360" s="20">
        <v>68</v>
      </c>
      <c r="H1360" s="11">
        <v>21575.315333447201</v>
      </c>
      <c r="I1360" s="10">
        <v>2253073.24878295</v>
      </c>
      <c r="J1360" s="33">
        <f t="shared" si="84"/>
        <v>9.5759493594367653E-3</v>
      </c>
      <c r="K1360" s="33">
        <f t="shared" si="85"/>
        <v>9.5302459571987574E-3</v>
      </c>
      <c r="L1360" s="33">
        <f t="shared" si="86"/>
        <v>0.90674315128835237</v>
      </c>
      <c r="M1360" s="33">
        <f t="shared" si="87"/>
        <v>0.89810166603656894</v>
      </c>
    </row>
    <row r="1361" spans="1:13" ht="27.6">
      <c r="A1361" t="s">
        <v>164</v>
      </c>
      <c r="B1361" t="s">
        <v>228</v>
      </c>
      <c r="C1361" s="14" t="s">
        <v>230</v>
      </c>
      <c r="D1361" t="s">
        <v>456</v>
      </c>
      <c r="E1361" t="s">
        <v>474</v>
      </c>
      <c r="F1361" s="20">
        <v>2032</v>
      </c>
      <c r="G1361" s="20">
        <v>69</v>
      </c>
      <c r="H1361" s="11">
        <v>21378.706035200401</v>
      </c>
      <c r="I1361" s="10">
        <v>2116454.16803635</v>
      </c>
      <c r="J1361" s="33">
        <f t="shared" si="84"/>
        <v>1.0101190168949231E-2</v>
      </c>
      <c r="K1361" s="33">
        <f t="shared" si="85"/>
        <v>1.0050344492165131E-2</v>
      </c>
      <c r="L1361" s="33">
        <f t="shared" si="86"/>
        <v>0.89810166603656894</v>
      </c>
      <c r="M1361" s="33">
        <f t="shared" si="87"/>
        <v>0.88907543490391394</v>
      </c>
    </row>
    <row r="1362" spans="1:13" ht="27.6">
      <c r="A1362" t="s">
        <v>164</v>
      </c>
      <c r="B1362" t="s">
        <v>228</v>
      </c>
      <c r="C1362" s="14" t="s">
        <v>230</v>
      </c>
      <c r="D1362" t="s">
        <v>456</v>
      </c>
      <c r="E1362" t="s">
        <v>474</v>
      </c>
      <c r="F1362" s="20">
        <v>2033</v>
      </c>
      <c r="G1362" s="20">
        <v>30</v>
      </c>
      <c r="H1362" s="11">
        <v>716.47522517073605</v>
      </c>
      <c r="I1362" s="10">
        <v>4355772.6979215797</v>
      </c>
      <c r="J1362" s="33">
        <f t="shared" si="84"/>
        <v>1.6448866248521476E-4</v>
      </c>
      <c r="K1362" s="33">
        <f t="shared" si="85"/>
        <v>1.6447513496686827E-4</v>
      </c>
      <c r="L1362" s="33">
        <f t="shared" si="86"/>
        <v>1</v>
      </c>
      <c r="M1362" s="33">
        <f t="shared" si="87"/>
        <v>0.99983552486503313</v>
      </c>
    </row>
    <row r="1363" spans="1:13" ht="27.6">
      <c r="A1363" t="s">
        <v>164</v>
      </c>
      <c r="B1363" t="s">
        <v>228</v>
      </c>
      <c r="C1363" s="14" t="s">
        <v>230</v>
      </c>
      <c r="D1363" t="s">
        <v>456</v>
      </c>
      <c r="E1363" t="s">
        <v>474</v>
      </c>
      <c r="F1363" s="20">
        <v>2033</v>
      </c>
      <c r="G1363" s="20">
        <v>31</v>
      </c>
      <c r="H1363" s="11">
        <v>1062.28910875321</v>
      </c>
      <c r="I1363" s="10">
        <v>4336876.30474276</v>
      </c>
      <c r="J1363" s="33">
        <f t="shared" si="84"/>
        <v>2.4494337262778335E-4</v>
      </c>
      <c r="K1363" s="33">
        <f t="shared" si="85"/>
        <v>2.4491337644905187E-4</v>
      </c>
      <c r="L1363" s="33">
        <f t="shared" si="86"/>
        <v>0.99983552486503313</v>
      </c>
      <c r="M1363" s="33">
        <f t="shared" si="87"/>
        <v>0.99959065177074469</v>
      </c>
    </row>
    <row r="1364" spans="1:13" ht="27.6">
      <c r="A1364" t="s">
        <v>164</v>
      </c>
      <c r="B1364" t="s">
        <v>228</v>
      </c>
      <c r="C1364" s="14" t="s">
        <v>230</v>
      </c>
      <c r="D1364" t="s">
        <v>456</v>
      </c>
      <c r="E1364" t="s">
        <v>474</v>
      </c>
      <c r="F1364" s="20">
        <v>2033</v>
      </c>
      <c r="G1364" s="20">
        <v>32</v>
      </c>
      <c r="H1364" s="11">
        <v>1134.4341765102399</v>
      </c>
      <c r="I1364" s="10">
        <v>4318276.5666093295</v>
      </c>
      <c r="J1364" s="33">
        <f t="shared" si="84"/>
        <v>2.627053082431418E-4</v>
      </c>
      <c r="K1364" s="33">
        <f t="shared" si="85"/>
        <v>2.6267080422515132E-4</v>
      </c>
      <c r="L1364" s="33">
        <f t="shared" si="86"/>
        <v>0.99959065177074469</v>
      </c>
      <c r="M1364" s="33">
        <f t="shared" si="87"/>
        <v>0.99932808849034815</v>
      </c>
    </row>
    <row r="1365" spans="1:13" ht="27.6">
      <c r="A1365" t="s">
        <v>164</v>
      </c>
      <c r="B1365" t="s">
        <v>228</v>
      </c>
      <c r="C1365" s="14" t="s">
        <v>230</v>
      </c>
      <c r="D1365" t="s">
        <v>456</v>
      </c>
      <c r="E1365" t="s">
        <v>474</v>
      </c>
      <c r="F1365" s="20">
        <v>2033</v>
      </c>
      <c r="G1365" s="20">
        <v>33</v>
      </c>
      <c r="H1365" s="11">
        <v>1222.94500320612</v>
      </c>
      <c r="I1365" s="10">
        <v>4319443.2283607004</v>
      </c>
      <c r="J1365" s="33">
        <f t="shared" si="84"/>
        <v>2.8312561099923234E-4</v>
      </c>
      <c r="K1365" s="33">
        <f t="shared" si="85"/>
        <v>2.8308553472577991E-4</v>
      </c>
      <c r="L1365" s="33">
        <f t="shared" si="86"/>
        <v>0.99932808849034815</v>
      </c>
      <c r="M1365" s="33">
        <f t="shared" si="87"/>
        <v>0.99904519316405138</v>
      </c>
    </row>
    <row r="1366" spans="1:13" ht="27.6">
      <c r="A1366" t="s">
        <v>164</v>
      </c>
      <c r="B1366" t="s">
        <v>228</v>
      </c>
      <c r="C1366" s="14" t="s">
        <v>230</v>
      </c>
      <c r="D1366" t="s">
        <v>456</v>
      </c>
      <c r="E1366" t="s">
        <v>474</v>
      </c>
      <c r="F1366" s="20">
        <v>2033</v>
      </c>
      <c r="G1366" s="20">
        <v>34</v>
      </c>
      <c r="H1366" s="11">
        <v>1336.20455061333</v>
      </c>
      <c r="I1366" s="10">
        <v>4359465.2195845898</v>
      </c>
      <c r="J1366" s="33">
        <f t="shared" si="84"/>
        <v>3.0650652850962664E-4</v>
      </c>
      <c r="K1366" s="33">
        <f t="shared" si="85"/>
        <v>3.0645956018249265E-4</v>
      </c>
      <c r="L1366" s="33">
        <f t="shared" si="86"/>
        <v>0.99904519316405138</v>
      </c>
      <c r="M1366" s="33">
        <f t="shared" si="87"/>
        <v>0.99873902621355193</v>
      </c>
    </row>
    <row r="1367" spans="1:13" ht="27.6">
      <c r="A1367" t="s">
        <v>164</v>
      </c>
      <c r="B1367" t="s">
        <v>228</v>
      </c>
      <c r="C1367" s="14" t="s">
        <v>230</v>
      </c>
      <c r="D1367" t="s">
        <v>456</v>
      </c>
      <c r="E1367" t="s">
        <v>474</v>
      </c>
      <c r="F1367" s="20">
        <v>2033</v>
      </c>
      <c r="G1367" s="20">
        <v>35</v>
      </c>
      <c r="H1367" s="11">
        <v>1455.8133260454799</v>
      </c>
      <c r="I1367" s="10">
        <v>4402047.5202974798</v>
      </c>
      <c r="J1367" s="33">
        <f t="shared" si="84"/>
        <v>3.3071276930402141E-4</v>
      </c>
      <c r="K1367" s="33">
        <f t="shared" si="85"/>
        <v>3.3065808986398881E-4</v>
      </c>
      <c r="L1367" s="33">
        <f t="shared" si="86"/>
        <v>0.99873902621355193</v>
      </c>
      <c r="M1367" s="33">
        <f t="shared" si="87"/>
        <v>0.99840878507487152</v>
      </c>
    </row>
    <row r="1368" spans="1:13" ht="27.6">
      <c r="A1368" t="s">
        <v>164</v>
      </c>
      <c r="B1368" t="s">
        <v>228</v>
      </c>
      <c r="C1368" s="14" t="s">
        <v>230</v>
      </c>
      <c r="D1368" t="s">
        <v>456</v>
      </c>
      <c r="E1368" t="s">
        <v>474</v>
      </c>
      <c r="F1368" s="20">
        <v>2033</v>
      </c>
      <c r="G1368" s="20">
        <v>36</v>
      </c>
      <c r="H1368" s="11">
        <v>1898.2790410586799</v>
      </c>
      <c r="I1368" s="10">
        <v>4398348.9911263296</v>
      </c>
      <c r="J1368" s="33">
        <f t="shared" si="84"/>
        <v>4.3158899961973421E-4</v>
      </c>
      <c r="K1368" s="33">
        <f t="shared" si="85"/>
        <v>4.3149587848456683E-4</v>
      </c>
      <c r="L1368" s="33">
        <f t="shared" si="86"/>
        <v>0.99840878507487152</v>
      </c>
      <c r="M1368" s="33">
        <f t="shared" si="87"/>
        <v>0.99797797579906888</v>
      </c>
    </row>
    <row r="1369" spans="1:13" ht="27.6">
      <c r="A1369" t="s">
        <v>164</v>
      </c>
      <c r="B1369" t="s">
        <v>228</v>
      </c>
      <c r="C1369" s="14" t="s">
        <v>230</v>
      </c>
      <c r="D1369" t="s">
        <v>456</v>
      </c>
      <c r="E1369" t="s">
        <v>474</v>
      </c>
      <c r="F1369" s="20">
        <v>2033</v>
      </c>
      <c r="G1369" s="20">
        <v>37</v>
      </c>
      <c r="H1369" s="11">
        <v>2023.3640287739399</v>
      </c>
      <c r="I1369" s="10">
        <v>4335728.1122738495</v>
      </c>
      <c r="J1369" s="33">
        <f t="shared" si="84"/>
        <v>4.6667225812570555E-4</v>
      </c>
      <c r="K1369" s="33">
        <f t="shared" si="85"/>
        <v>4.6656338356432236E-4</v>
      </c>
      <c r="L1369" s="33">
        <f t="shared" si="86"/>
        <v>0.99797797579906888</v>
      </c>
      <c r="M1369" s="33">
        <f t="shared" si="87"/>
        <v>0.99751235581795739</v>
      </c>
    </row>
    <row r="1370" spans="1:13" ht="27.6">
      <c r="A1370" t="s">
        <v>164</v>
      </c>
      <c r="B1370" t="s">
        <v>228</v>
      </c>
      <c r="C1370" s="14" t="s">
        <v>230</v>
      </c>
      <c r="D1370" t="s">
        <v>456</v>
      </c>
      <c r="E1370" t="s">
        <v>474</v>
      </c>
      <c r="F1370" s="20">
        <v>2033</v>
      </c>
      <c r="G1370" s="20">
        <v>38</v>
      </c>
      <c r="H1370" s="11">
        <v>2166.1871975626</v>
      </c>
      <c r="I1370" s="10">
        <v>4270985.0427676197</v>
      </c>
      <c r="J1370" s="33">
        <f t="shared" si="84"/>
        <v>5.0718679083898172E-4</v>
      </c>
      <c r="K1370" s="33">
        <f t="shared" si="85"/>
        <v>5.0705819336049895E-4</v>
      </c>
      <c r="L1370" s="33">
        <f t="shared" si="86"/>
        <v>0.99751235581795739</v>
      </c>
      <c r="M1370" s="33">
        <f t="shared" si="87"/>
        <v>0.9970065590049616</v>
      </c>
    </row>
    <row r="1371" spans="1:13" ht="27.6">
      <c r="A1371" t="s">
        <v>164</v>
      </c>
      <c r="B1371" t="s">
        <v>228</v>
      </c>
      <c r="C1371" s="14" t="s">
        <v>230</v>
      </c>
      <c r="D1371" t="s">
        <v>456</v>
      </c>
      <c r="E1371" t="s">
        <v>474</v>
      </c>
      <c r="F1371" s="20">
        <v>2033</v>
      </c>
      <c r="G1371" s="20">
        <v>39</v>
      </c>
      <c r="H1371" s="11">
        <v>2255.0122262008999</v>
      </c>
      <c r="I1371" s="10">
        <v>4215582.8727729796</v>
      </c>
      <c r="J1371" s="33">
        <f t="shared" si="84"/>
        <v>5.3492299742587417E-4</v>
      </c>
      <c r="K1371" s="33">
        <f t="shared" si="85"/>
        <v>5.3477995162654057E-4</v>
      </c>
      <c r="L1371" s="33">
        <f t="shared" si="86"/>
        <v>0.9970065590049616</v>
      </c>
      <c r="M1371" s="33">
        <f t="shared" si="87"/>
        <v>0.99647337988556561</v>
      </c>
    </row>
    <row r="1372" spans="1:13" ht="27.6">
      <c r="A1372" t="s">
        <v>164</v>
      </c>
      <c r="B1372" t="s">
        <v>228</v>
      </c>
      <c r="C1372" s="14" t="s">
        <v>230</v>
      </c>
      <c r="D1372" t="s">
        <v>456</v>
      </c>
      <c r="E1372" t="s">
        <v>474</v>
      </c>
      <c r="F1372" s="20">
        <v>2033</v>
      </c>
      <c r="G1372" s="20">
        <v>40</v>
      </c>
      <c r="H1372" s="11">
        <v>2417.9198156184598</v>
      </c>
      <c r="I1372" s="10">
        <v>4162631.3424541298</v>
      </c>
      <c r="J1372" s="33">
        <f t="shared" si="84"/>
        <v>5.8086330897440122E-4</v>
      </c>
      <c r="K1372" s="33">
        <f t="shared" si="85"/>
        <v>5.8069464054189002E-4</v>
      </c>
      <c r="L1372" s="33">
        <f t="shared" si="86"/>
        <v>0.99647337988556561</v>
      </c>
      <c r="M1372" s="33">
        <f t="shared" si="87"/>
        <v>0.99589473313442345</v>
      </c>
    </row>
    <row r="1373" spans="1:13" ht="27.6">
      <c r="A1373" t="s">
        <v>164</v>
      </c>
      <c r="B1373" t="s">
        <v>228</v>
      </c>
      <c r="C1373" s="14" t="s">
        <v>230</v>
      </c>
      <c r="D1373" t="s">
        <v>456</v>
      </c>
      <c r="E1373" t="s">
        <v>474</v>
      </c>
      <c r="F1373" s="20">
        <v>2033</v>
      </c>
      <c r="G1373" s="20">
        <v>41</v>
      </c>
      <c r="H1373" s="11">
        <v>3138.0078303055998</v>
      </c>
      <c r="I1373" s="10">
        <v>4144356.2750674798</v>
      </c>
      <c r="J1373" s="33">
        <f t="shared" si="84"/>
        <v>7.5717617454462347E-4</v>
      </c>
      <c r="K1373" s="33">
        <f t="shared" si="85"/>
        <v>7.5688958900144154E-4</v>
      </c>
      <c r="L1373" s="33">
        <f t="shared" si="86"/>
        <v>0.99589473313442345</v>
      </c>
      <c r="M1373" s="33">
        <f t="shared" si="87"/>
        <v>0.99514095077917264</v>
      </c>
    </row>
    <row r="1374" spans="1:13" ht="27.6">
      <c r="A1374" t="s">
        <v>164</v>
      </c>
      <c r="B1374" t="s">
        <v>228</v>
      </c>
      <c r="C1374" s="14" t="s">
        <v>230</v>
      </c>
      <c r="D1374" t="s">
        <v>456</v>
      </c>
      <c r="E1374" t="s">
        <v>474</v>
      </c>
      <c r="F1374" s="20">
        <v>2033</v>
      </c>
      <c r="G1374" s="20">
        <v>42</v>
      </c>
      <c r="H1374" s="11">
        <v>3450.89095625551</v>
      </c>
      <c r="I1374" s="10">
        <v>4120317.46325729</v>
      </c>
      <c r="J1374" s="33">
        <f t="shared" si="84"/>
        <v>8.3753035707288218E-4</v>
      </c>
      <c r="K1374" s="33">
        <f t="shared" si="85"/>
        <v>8.3717972641816907E-4</v>
      </c>
      <c r="L1374" s="33">
        <f t="shared" si="86"/>
        <v>0.99514095077917264</v>
      </c>
      <c r="M1374" s="33">
        <f t="shared" si="87"/>
        <v>0.99430783895025177</v>
      </c>
    </row>
    <row r="1375" spans="1:13" ht="27.6">
      <c r="A1375" t="s">
        <v>164</v>
      </c>
      <c r="B1375" t="s">
        <v>228</v>
      </c>
      <c r="C1375" s="14" t="s">
        <v>230</v>
      </c>
      <c r="D1375" t="s">
        <v>456</v>
      </c>
      <c r="E1375" t="s">
        <v>474</v>
      </c>
      <c r="F1375" s="20">
        <v>2033</v>
      </c>
      <c r="G1375" s="20">
        <v>43</v>
      </c>
      <c r="H1375" s="11">
        <v>3824.3066586253299</v>
      </c>
      <c r="I1375" s="10">
        <v>4099501.5669030598</v>
      </c>
      <c r="J1375" s="33">
        <f t="shared" si="84"/>
        <v>9.3287112987113115E-4</v>
      </c>
      <c r="K1375" s="33">
        <f t="shared" si="85"/>
        <v>9.3243614087201721E-4</v>
      </c>
      <c r="L1375" s="33">
        <f t="shared" si="86"/>
        <v>0.99430783895025177</v>
      </c>
      <c r="M1375" s="33">
        <f t="shared" si="87"/>
        <v>0.99338071038606224</v>
      </c>
    </row>
    <row r="1376" spans="1:13" ht="27.6">
      <c r="A1376" t="s">
        <v>164</v>
      </c>
      <c r="B1376" t="s">
        <v>228</v>
      </c>
      <c r="C1376" s="14" t="s">
        <v>230</v>
      </c>
      <c r="D1376" t="s">
        <v>456</v>
      </c>
      <c r="E1376" t="s">
        <v>474</v>
      </c>
      <c r="F1376" s="20">
        <v>2033</v>
      </c>
      <c r="G1376" s="20">
        <v>44</v>
      </c>
      <c r="H1376" s="11">
        <v>4045.03091852442</v>
      </c>
      <c r="I1376" s="10">
        <v>4101161.2236832199</v>
      </c>
      <c r="J1376" s="33">
        <f t="shared" si="84"/>
        <v>9.8631355801506639E-4</v>
      </c>
      <c r="K1376" s="33">
        <f t="shared" si="85"/>
        <v>9.8582731067498042E-4</v>
      </c>
      <c r="L1376" s="33">
        <f t="shared" si="86"/>
        <v>0.99338071038606224</v>
      </c>
      <c r="M1376" s="33">
        <f t="shared" si="87"/>
        <v>0.99240140855186598</v>
      </c>
    </row>
    <row r="1377" spans="1:13" ht="27.6">
      <c r="A1377" t="s">
        <v>164</v>
      </c>
      <c r="B1377" t="s">
        <v>228</v>
      </c>
      <c r="C1377" s="14" t="s">
        <v>230</v>
      </c>
      <c r="D1377" t="s">
        <v>456</v>
      </c>
      <c r="E1377" t="s">
        <v>474</v>
      </c>
      <c r="F1377" s="20">
        <v>2033</v>
      </c>
      <c r="G1377" s="20">
        <v>45</v>
      </c>
      <c r="H1377" s="11">
        <v>4426.1202320203802</v>
      </c>
      <c r="I1377" s="10">
        <v>4056971.5568379899</v>
      </c>
      <c r="J1377" s="33">
        <f t="shared" si="84"/>
        <v>1.0909911913383255E-3</v>
      </c>
      <c r="K1377" s="33">
        <f t="shared" si="85"/>
        <v>1.0903962768170627E-3</v>
      </c>
      <c r="L1377" s="33">
        <f t="shared" si="86"/>
        <v>0.99240140855186598</v>
      </c>
      <c r="M1377" s="33">
        <f t="shared" si="87"/>
        <v>0.99131929775087302</v>
      </c>
    </row>
    <row r="1378" spans="1:13" ht="27.6">
      <c r="A1378" t="s">
        <v>164</v>
      </c>
      <c r="B1378" t="s">
        <v>228</v>
      </c>
      <c r="C1378" s="14" t="s">
        <v>230</v>
      </c>
      <c r="D1378" t="s">
        <v>456</v>
      </c>
      <c r="E1378" t="s">
        <v>474</v>
      </c>
      <c r="F1378" s="20">
        <v>2033</v>
      </c>
      <c r="G1378" s="20">
        <v>46</v>
      </c>
      <c r="H1378" s="11">
        <v>5554.5733748847097</v>
      </c>
      <c r="I1378" s="10">
        <v>4003907.95066371</v>
      </c>
      <c r="J1378" s="33">
        <f t="shared" si="84"/>
        <v>1.3872879804751638E-3</v>
      </c>
      <c r="K1378" s="33">
        <f t="shared" si="85"/>
        <v>1.3863261413388228E-3</v>
      </c>
      <c r="L1378" s="33">
        <f t="shared" si="86"/>
        <v>0.99131929775087302</v>
      </c>
      <c r="M1378" s="33">
        <f t="shared" si="87"/>
        <v>0.98994500589398737</v>
      </c>
    </row>
    <row r="1379" spans="1:13" ht="27.6">
      <c r="A1379" t="s">
        <v>164</v>
      </c>
      <c r="B1379" t="s">
        <v>228</v>
      </c>
      <c r="C1379" s="14" t="s">
        <v>230</v>
      </c>
      <c r="D1379" t="s">
        <v>456</v>
      </c>
      <c r="E1379" t="s">
        <v>474</v>
      </c>
      <c r="F1379" s="20">
        <v>2033</v>
      </c>
      <c r="G1379" s="20">
        <v>47</v>
      </c>
      <c r="H1379" s="11">
        <v>6192.9714075273396</v>
      </c>
      <c r="I1379" s="10">
        <v>4011805.5408540699</v>
      </c>
      <c r="J1379" s="33">
        <f t="shared" si="84"/>
        <v>1.5436868373757027E-3</v>
      </c>
      <c r="K1379" s="33">
        <f t="shared" si="85"/>
        <v>1.5424959657062143E-3</v>
      </c>
      <c r="L1379" s="33">
        <f t="shared" si="86"/>
        <v>0.98994500589398737</v>
      </c>
      <c r="M1379" s="33">
        <f t="shared" si="87"/>
        <v>0.98841801971612486</v>
      </c>
    </row>
    <row r="1380" spans="1:13" ht="27.6">
      <c r="A1380" t="s">
        <v>164</v>
      </c>
      <c r="B1380" t="s">
        <v>228</v>
      </c>
      <c r="C1380" s="14" t="s">
        <v>230</v>
      </c>
      <c r="D1380" t="s">
        <v>456</v>
      </c>
      <c r="E1380" t="s">
        <v>474</v>
      </c>
      <c r="F1380" s="20">
        <v>2033</v>
      </c>
      <c r="G1380" s="20">
        <v>48</v>
      </c>
      <c r="H1380" s="11">
        <v>7028.9735392892298</v>
      </c>
      <c r="I1380" s="10">
        <v>4075241.20483445</v>
      </c>
      <c r="J1380" s="33">
        <f t="shared" si="84"/>
        <v>1.7247993887946494E-3</v>
      </c>
      <c r="K1380" s="33">
        <f t="shared" si="85"/>
        <v>1.7233127771539847E-3</v>
      </c>
      <c r="L1380" s="33">
        <f t="shared" si="86"/>
        <v>0.98841801971612486</v>
      </c>
      <c r="M1380" s="33">
        <f t="shared" si="87"/>
        <v>0.98671466631357885</v>
      </c>
    </row>
    <row r="1381" spans="1:13" ht="27.6">
      <c r="A1381" t="s">
        <v>164</v>
      </c>
      <c r="B1381" t="s">
        <v>228</v>
      </c>
      <c r="C1381" s="14" t="s">
        <v>230</v>
      </c>
      <c r="D1381" t="s">
        <v>456</v>
      </c>
      <c r="E1381" t="s">
        <v>474</v>
      </c>
      <c r="F1381" s="20">
        <v>2033</v>
      </c>
      <c r="G1381" s="20">
        <v>49</v>
      </c>
      <c r="H1381" s="11">
        <v>7699.0947259087698</v>
      </c>
      <c r="I1381" s="10">
        <v>4096661.5309365899</v>
      </c>
      <c r="J1381" s="33">
        <f t="shared" si="84"/>
        <v>1.8793582695977771E-3</v>
      </c>
      <c r="K1381" s="33">
        <f t="shared" si="85"/>
        <v>1.877593381637066E-3</v>
      </c>
      <c r="L1381" s="33">
        <f t="shared" si="86"/>
        <v>0.98671466631357885</v>
      </c>
      <c r="M1381" s="33">
        <f t="shared" si="87"/>
        <v>0.98486201738654422</v>
      </c>
    </row>
    <row r="1382" spans="1:13" ht="27.6">
      <c r="A1382" t="s">
        <v>164</v>
      </c>
      <c r="B1382" t="s">
        <v>228</v>
      </c>
      <c r="C1382" s="14" t="s">
        <v>230</v>
      </c>
      <c r="D1382" t="s">
        <v>456</v>
      </c>
      <c r="E1382" t="s">
        <v>474</v>
      </c>
      <c r="F1382" s="20">
        <v>2033</v>
      </c>
      <c r="G1382" s="20">
        <v>50</v>
      </c>
      <c r="H1382" s="11">
        <v>8193.2344792419008</v>
      </c>
      <c r="I1382" s="10">
        <v>4059873.32444769</v>
      </c>
      <c r="J1382" s="33">
        <f t="shared" si="84"/>
        <v>2.01810101559179E-3</v>
      </c>
      <c r="K1382" s="33">
        <f t="shared" si="85"/>
        <v>2.0160660189103563E-3</v>
      </c>
      <c r="L1382" s="33">
        <f t="shared" si="86"/>
        <v>0.98486201738654422</v>
      </c>
      <c r="M1382" s="33">
        <f t="shared" si="87"/>
        <v>0.98287647053997573</v>
      </c>
    </row>
    <row r="1383" spans="1:13" ht="27.6">
      <c r="A1383" t="s">
        <v>164</v>
      </c>
      <c r="B1383" t="s">
        <v>228</v>
      </c>
      <c r="C1383" s="14" t="s">
        <v>230</v>
      </c>
      <c r="D1383" t="s">
        <v>456</v>
      </c>
      <c r="E1383" t="s">
        <v>474</v>
      </c>
      <c r="F1383" s="20">
        <v>2033</v>
      </c>
      <c r="G1383" s="20">
        <v>51</v>
      </c>
      <c r="H1383" s="11">
        <v>9104.2397008198695</v>
      </c>
      <c r="I1383" s="10">
        <v>3998547.44323073</v>
      </c>
      <c r="J1383" s="33">
        <f t="shared" si="84"/>
        <v>2.2768867520210948E-3</v>
      </c>
      <c r="K1383" s="33">
        <f t="shared" si="85"/>
        <v>2.2742966115720797E-3</v>
      </c>
      <c r="L1383" s="33">
        <f t="shared" si="86"/>
        <v>0.98287647053997573</v>
      </c>
      <c r="M1383" s="33">
        <f t="shared" si="87"/>
        <v>0.98064111791343278</v>
      </c>
    </row>
    <row r="1384" spans="1:13" ht="27.6">
      <c r="A1384" t="s">
        <v>164</v>
      </c>
      <c r="B1384" t="s">
        <v>228</v>
      </c>
      <c r="C1384" s="14" t="s">
        <v>230</v>
      </c>
      <c r="D1384" t="s">
        <v>456</v>
      </c>
      <c r="E1384" t="s">
        <v>474</v>
      </c>
      <c r="F1384" s="20">
        <v>2033</v>
      </c>
      <c r="G1384" s="20">
        <v>52</v>
      </c>
      <c r="H1384" s="11">
        <v>9553.5021880837194</v>
      </c>
      <c r="I1384" s="10">
        <v>3930166.4466303801</v>
      </c>
      <c r="J1384" s="33">
        <f t="shared" si="84"/>
        <v>2.4308136354567471E-3</v>
      </c>
      <c r="K1384" s="33">
        <f t="shared" si="85"/>
        <v>2.4278616004250742E-3</v>
      </c>
      <c r="L1384" s="33">
        <f t="shared" si="86"/>
        <v>0.98064111791343278</v>
      </c>
      <c r="M1384" s="33">
        <f t="shared" si="87"/>
        <v>0.97826025699945285</v>
      </c>
    </row>
    <row r="1385" spans="1:13" ht="27.6">
      <c r="A1385" t="s">
        <v>164</v>
      </c>
      <c r="B1385" t="s">
        <v>228</v>
      </c>
      <c r="C1385" s="14" t="s">
        <v>230</v>
      </c>
      <c r="D1385" t="s">
        <v>456</v>
      </c>
      <c r="E1385" t="s">
        <v>474</v>
      </c>
      <c r="F1385" s="20">
        <v>2033</v>
      </c>
      <c r="G1385" s="20">
        <v>53</v>
      </c>
      <c r="H1385" s="11">
        <v>10048.237665824399</v>
      </c>
      <c r="I1385" s="10">
        <v>3866772.9019178101</v>
      </c>
      <c r="J1385" s="33">
        <f t="shared" si="84"/>
        <v>2.5986107590752891E-3</v>
      </c>
      <c r="K1385" s="33">
        <f t="shared" si="85"/>
        <v>2.5952372928779166E-3</v>
      </c>
      <c r="L1385" s="33">
        <f t="shared" si="86"/>
        <v>0.97826025699945285</v>
      </c>
      <c r="M1385" s="33">
        <f t="shared" si="87"/>
        <v>0.97572143949834755</v>
      </c>
    </row>
    <row r="1386" spans="1:13" ht="27.6">
      <c r="A1386" t="s">
        <v>164</v>
      </c>
      <c r="B1386" t="s">
        <v>228</v>
      </c>
      <c r="C1386" s="14" t="s">
        <v>230</v>
      </c>
      <c r="D1386" t="s">
        <v>456</v>
      </c>
      <c r="E1386" t="s">
        <v>474</v>
      </c>
      <c r="F1386" s="20">
        <v>2033</v>
      </c>
      <c r="G1386" s="20">
        <v>54</v>
      </c>
      <c r="H1386" s="11">
        <v>10653.874803807599</v>
      </c>
      <c r="I1386" s="10">
        <v>3789723.9635792798</v>
      </c>
      <c r="J1386" s="33">
        <f t="shared" si="84"/>
        <v>2.8112535124445678E-3</v>
      </c>
      <c r="K1386" s="33">
        <f t="shared" si="85"/>
        <v>2.8073056396459295E-3</v>
      </c>
      <c r="L1386" s="33">
        <f t="shared" si="86"/>
        <v>0.97572143949834755</v>
      </c>
      <c r="M1386" s="33">
        <f t="shared" si="87"/>
        <v>0.97298229119852042</v>
      </c>
    </row>
    <row r="1387" spans="1:13" ht="27.6">
      <c r="A1387" t="s">
        <v>164</v>
      </c>
      <c r="B1387" t="s">
        <v>228</v>
      </c>
      <c r="C1387" s="14" t="s">
        <v>230</v>
      </c>
      <c r="D1387" t="s">
        <v>456</v>
      </c>
      <c r="E1387" t="s">
        <v>474</v>
      </c>
      <c r="F1387" s="20">
        <v>2033</v>
      </c>
      <c r="G1387" s="20">
        <v>55</v>
      </c>
      <c r="H1387" s="11">
        <v>11278.531969428999</v>
      </c>
      <c r="I1387" s="10">
        <v>3688509.1539884</v>
      </c>
      <c r="J1387" s="33">
        <f t="shared" si="84"/>
        <v>3.0577481303614164E-3</v>
      </c>
      <c r="K1387" s="33">
        <f t="shared" si="85"/>
        <v>3.0530779798078056E-3</v>
      </c>
      <c r="L1387" s="33">
        <f t="shared" si="86"/>
        <v>0.97298229119852042</v>
      </c>
      <c r="M1387" s="33">
        <f t="shared" si="87"/>
        <v>0.97001170039051932</v>
      </c>
    </row>
    <row r="1388" spans="1:13" ht="27.6">
      <c r="A1388" t="s">
        <v>164</v>
      </c>
      <c r="B1388" t="s">
        <v>228</v>
      </c>
      <c r="C1388" s="14" t="s">
        <v>230</v>
      </c>
      <c r="D1388" t="s">
        <v>456</v>
      </c>
      <c r="E1388" t="s">
        <v>474</v>
      </c>
      <c r="F1388" s="20">
        <v>2033</v>
      </c>
      <c r="G1388" s="20">
        <v>56</v>
      </c>
      <c r="H1388" s="11">
        <v>11990.660284436401</v>
      </c>
      <c r="I1388" s="10">
        <v>3591011.4705333598</v>
      </c>
      <c r="J1388" s="33">
        <f t="shared" si="84"/>
        <v>3.3390760187840536E-3</v>
      </c>
      <c r="K1388" s="33">
        <f t="shared" si="85"/>
        <v>3.3335075040766826E-3</v>
      </c>
      <c r="L1388" s="33">
        <f t="shared" si="86"/>
        <v>0.97001170039051932</v>
      </c>
      <c r="M1388" s="33">
        <f t="shared" si="87"/>
        <v>0.96677815910822529</v>
      </c>
    </row>
    <row r="1389" spans="1:13" ht="27.6">
      <c r="A1389" t="s">
        <v>164</v>
      </c>
      <c r="B1389" t="s">
        <v>228</v>
      </c>
      <c r="C1389" s="14" t="s">
        <v>230</v>
      </c>
      <c r="D1389" t="s">
        <v>456</v>
      </c>
      <c r="E1389" t="s">
        <v>474</v>
      </c>
      <c r="F1389" s="20">
        <v>2033</v>
      </c>
      <c r="G1389" s="20">
        <v>57</v>
      </c>
      <c r="H1389" s="11">
        <v>12857.2962694571</v>
      </c>
      <c r="I1389" s="10">
        <v>3507469.47480518</v>
      </c>
      <c r="J1389" s="33">
        <f t="shared" si="84"/>
        <v>3.6656901398040677E-3</v>
      </c>
      <c r="K1389" s="33">
        <f t="shared" si="85"/>
        <v>3.6589796996724377E-3</v>
      </c>
      <c r="L1389" s="33">
        <f t="shared" si="86"/>
        <v>0.96677815910822529</v>
      </c>
      <c r="M1389" s="33">
        <f t="shared" si="87"/>
        <v>0.96324073744996164</v>
      </c>
    </row>
    <row r="1390" spans="1:13" ht="27.6">
      <c r="A1390" t="s">
        <v>164</v>
      </c>
      <c r="B1390" t="s">
        <v>228</v>
      </c>
      <c r="C1390" s="14" t="s">
        <v>230</v>
      </c>
      <c r="D1390" t="s">
        <v>456</v>
      </c>
      <c r="E1390" t="s">
        <v>474</v>
      </c>
      <c r="F1390" s="20">
        <v>2033</v>
      </c>
      <c r="G1390" s="20">
        <v>58</v>
      </c>
      <c r="H1390" s="11">
        <v>13716.7087074964</v>
      </c>
      <c r="I1390" s="10">
        <v>3411119.0543425502</v>
      </c>
      <c r="J1390" s="33">
        <f t="shared" si="84"/>
        <v>4.0211755992609647E-3</v>
      </c>
      <c r="K1390" s="33">
        <f t="shared" si="85"/>
        <v>4.0131014987452307E-3</v>
      </c>
      <c r="L1390" s="33">
        <f t="shared" si="86"/>
        <v>0.96324073744996164</v>
      </c>
      <c r="M1390" s="33">
        <f t="shared" si="87"/>
        <v>0.95937515460284872</v>
      </c>
    </row>
    <row r="1391" spans="1:13" ht="27.6">
      <c r="A1391" t="s">
        <v>164</v>
      </c>
      <c r="B1391" t="s">
        <v>228</v>
      </c>
      <c r="C1391" s="14" t="s">
        <v>230</v>
      </c>
      <c r="D1391" t="s">
        <v>456</v>
      </c>
      <c r="E1391" t="s">
        <v>474</v>
      </c>
      <c r="F1391" s="20">
        <v>2033</v>
      </c>
      <c r="G1391" s="20">
        <v>59</v>
      </c>
      <c r="H1391" s="11">
        <v>14076.080711491801</v>
      </c>
      <c r="I1391" s="10">
        <v>3328689.4114464801</v>
      </c>
      <c r="J1391" s="33">
        <f t="shared" si="84"/>
        <v>4.2287155608714622E-3</v>
      </c>
      <c r="K1391" s="33">
        <f t="shared" si="85"/>
        <v>4.2197871329184844E-3</v>
      </c>
      <c r="L1391" s="33">
        <f t="shared" si="86"/>
        <v>0.95937515460284872</v>
      </c>
      <c r="M1391" s="33">
        <f t="shared" si="87"/>
        <v>0.95532679566981393</v>
      </c>
    </row>
    <row r="1392" spans="1:13" ht="27.6">
      <c r="A1392" t="s">
        <v>164</v>
      </c>
      <c r="B1392" t="s">
        <v>228</v>
      </c>
      <c r="C1392" s="14" t="s">
        <v>230</v>
      </c>
      <c r="D1392" t="s">
        <v>456</v>
      </c>
      <c r="E1392" t="s">
        <v>474</v>
      </c>
      <c r="F1392" s="20">
        <v>2033</v>
      </c>
      <c r="G1392" s="20">
        <v>60</v>
      </c>
      <c r="H1392" s="11">
        <v>14678.5334801064</v>
      </c>
      <c r="I1392" s="10">
        <v>3246141.1780922199</v>
      </c>
      <c r="J1392" s="33">
        <f t="shared" si="84"/>
        <v>4.5218407563940516E-3</v>
      </c>
      <c r="K1392" s="33">
        <f t="shared" si="85"/>
        <v>4.5116326267893303E-3</v>
      </c>
      <c r="L1392" s="33">
        <f t="shared" si="86"/>
        <v>0.95532679566981393</v>
      </c>
      <c r="M1392" s="33">
        <f t="shared" si="87"/>
        <v>0.9510167121292239</v>
      </c>
    </row>
    <row r="1393" spans="1:13" ht="27.6">
      <c r="A1393" t="s">
        <v>164</v>
      </c>
      <c r="B1393" t="s">
        <v>228</v>
      </c>
      <c r="C1393" s="14" t="s">
        <v>230</v>
      </c>
      <c r="D1393" t="s">
        <v>456</v>
      </c>
      <c r="E1393" t="s">
        <v>474</v>
      </c>
      <c r="F1393" s="20">
        <v>2033</v>
      </c>
      <c r="G1393" s="20">
        <v>61</v>
      </c>
      <c r="H1393" s="11">
        <v>15507.292091551</v>
      </c>
      <c r="I1393" s="10">
        <v>3143144.7933908198</v>
      </c>
      <c r="J1393" s="33">
        <f t="shared" si="84"/>
        <v>4.933686836240769E-3</v>
      </c>
      <c r="K1393" s="33">
        <f t="shared" si="85"/>
        <v>4.9215361940424529E-3</v>
      </c>
      <c r="L1393" s="33">
        <f t="shared" si="86"/>
        <v>0.9510167121292239</v>
      </c>
      <c r="M1393" s="33">
        <f t="shared" si="87"/>
        <v>0.94633624895934065</v>
      </c>
    </row>
    <row r="1394" spans="1:13" ht="27.6">
      <c r="A1394" t="s">
        <v>164</v>
      </c>
      <c r="B1394" t="s">
        <v>228</v>
      </c>
      <c r="C1394" s="14" t="s">
        <v>230</v>
      </c>
      <c r="D1394" t="s">
        <v>456</v>
      </c>
      <c r="E1394" t="s">
        <v>474</v>
      </c>
      <c r="F1394" s="20">
        <v>2033</v>
      </c>
      <c r="G1394" s="20">
        <v>62</v>
      </c>
      <c r="H1394" s="11">
        <v>16223.471472758099</v>
      </c>
      <c r="I1394" s="10">
        <v>3050186.8126609698</v>
      </c>
      <c r="J1394" s="33">
        <f t="shared" si="84"/>
        <v>5.3188451951258729E-3</v>
      </c>
      <c r="K1394" s="33">
        <f t="shared" si="85"/>
        <v>5.304725183165715E-3</v>
      </c>
      <c r="L1394" s="33">
        <f t="shared" si="86"/>
        <v>0.94633624895934065</v>
      </c>
      <c r="M1394" s="33">
        <f t="shared" si="87"/>
        <v>0.94131619522774346</v>
      </c>
    </row>
    <row r="1395" spans="1:13" ht="27.6">
      <c r="A1395" t="s">
        <v>164</v>
      </c>
      <c r="B1395" t="s">
        <v>228</v>
      </c>
      <c r="C1395" s="14" t="s">
        <v>230</v>
      </c>
      <c r="D1395" t="s">
        <v>456</v>
      </c>
      <c r="E1395" t="s">
        <v>474</v>
      </c>
      <c r="F1395" s="20">
        <v>2033</v>
      </c>
      <c r="G1395" s="20">
        <v>63</v>
      </c>
      <c r="H1395" s="11">
        <v>16953.942308785699</v>
      </c>
      <c r="I1395" s="10">
        <v>2954800.3312218199</v>
      </c>
      <c r="J1395" s="33">
        <f t="shared" si="84"/>
        <v>5.7377624232819776E-3</v>
      </c>
      <c r="K1395" s="33">
        <f t="shared" si="85"/>
        <v>5.7213329023838577E-3</v>
      </c>
      <c r="L1395" s="33">
        <f t="shared" si="86"/>
        <v>0.94131619522774346</v>
      </c>
      <c r="M1395" s="33">
        <f t="shared" si="87"/>
        <v>0.93593061190844018</v>
      </c>
    </row>
    <row r="1396" spans="1:13" ht="27.6">
      <c r="A1396" t="s">
        <v>164</v>
      </c>
      <c r="B1396" t="s">
        <v>228</v>
      </c>
      <c r="C1396" s="14" t="s">
        <v>230</v>
      </c>
      <c r="D1396" t="s">
        <v>456</v>
      </c>
      <c r="E1396" t="s">
        <v>474</v>
      </c>
      <c r="F1396" s="20">
        <v>2033</v>
      </c>
      <c r="G1396" s="20">
        <v>64</v>
      </c>
      <c r="H1396" s="11">
        <v>17973.788375647298</v>
      </c>
      <c r="I1396" s="10">
        <v>2843968.9059955301</v>
      </c>
      <c r="J1396" s="33">
        <f t="shared" si="84"/>
        <v>6.3199665572136699E-3</v>
      </c>
      <c r="K1396" s="33">
        <f t="shared" si="85"/>
        <v>6.300037574175521E-3</v>
      </c>
      <c r="L1396" s="33">
        <f t="shared" si="86"/>
        <v>0.93593061190844018</v>
      </c>
      <c r="M1396" s="33">
        <f t="shared" si="87"/>
        <v>0.93003421388659591</v>
      </c>
    </row>
    <row r="1397" spans="1:13" ht="27.6">
      <c r="A1397" t="s">
        <v>164</v>
      </c>
      <c r="B1397" t="s">
        <v>228</v>
      </c>
      <c r="C1397" s="14" t="s">
        <v>230</v>
      </c>
      <c r="D1397" t="s">
        <v>456</v>
      </c>
      <c r="E1397" t="s">
        <v>474</v>
      </c>
      <c r="F1397" s="20">
        <v>2033</v>
      </c>
      <c r="G1397" s="20">
        <v>65</v>
      </c>
      <c r="H1397" s="11">
        <v>19158.155709495601</v>
      </c>
      <c r="I1397" s="10">
        <v>2724946.7231646702</v>
      </c>
      <c r="J1397" s="33">
        <f t="shared" si="84"/>
        <v>7.0306533139282449E-3</v>
      </c>
      <c r="K1397" s="33">
        <f t="shared" si="85"/>
        <v>7.0059960902216778E-3</v>
      </c>
      <c r="L1397" s="33">
        <f t="shared" si="86"/>
        <v>0.93003421388659591</v>
      </c>
      <c r="M1397" s="33">
        <f t="shared" si="87"/>
        <v>0.92351839782033407</v>
      </c>
    </row>
    <row r="1398" spans="1:13" ht="27.6">
      <c r="A1398" t="s">
        <v>164</v>
      </c>
      <c r="B1398" t="s">
        <v>228</v>
      </c>
      <c r="C1398" s="14" t="s">
        <v>230</v>
      </c>
      <c r="D1398" t="s">
        <v>456</v>
      </c>
      <c r="E1398" t="s">
        <v>474</v>
      </c>
      <c r="F1398" s="20">
        <v>2033</v>
      </c>
      <c r="G1398" s="20">
        <v>66</v>
      </c>
      <c r="H1398" s="11">
        <v>19833.389036962501</v>
      </c>
      <c r="I1398" s="10">
        <v>2607219.9547222801</v>
      </c>
      <c r="J1398" s="33">
        <f t="shared" si="84"/>
        <v>7.6071023470956614E-3</v>
      </c>
      <c r="K1398" s="33">
        <f t="shared" si="85"/>
        <v>7.5782415726928232E-3</v>
      </c>
      <c r="L1398" s="33">
        <f t="shared" si="86"/>
        <v>0.92351839782033407</v>
      </c>
      <c r="M1398" s="33">
        <f t="shared" si="87"/>
        <v>0.9165197523048253</v>
      </c>
    </row>
    <row r="1399" spans="1:13" ht="27.6">
      <c r="A1399" t="s">
        <v>164</v>
      </c>
      <c r="B1399" t="s">
        <v>228</v>
      </c>
      <c r="C1399" s="14" t="s">
        <v>230</v>
      </c>
      <c r="D1399" t="s">
        <v>456</v>
      </c>
      <c r="E1399" t="s">
        <v>474</v>
      </c>
      <c r="F1399" s="20">
        <v>2033</v>
      </c>
      <c r="G1399" s="20">
        <v>67</v>
      </c>
      <c r="H1399" s="11">
        <v>20813.9246579309</v>
      </c>
      <c r="I1399" s="10">
        <v>2476869.8116640402</v>
      </c>
      <c r="J1399" s="33">
        <f t="shared" si="84"/>
        <v>8.4033179943145426E-3</v>
      </c>
      <c r="K1399" s="33">
        <f t="shared" si="85"/>
        <v>8.3681088113372049E-3</v>
      </c>
      <c r="L1399" s="33">
        <f t="shared" si="86"/>
        <v>0.9165197523048253</v>
      </c>
      <c r="M1399" s="33">
        <f t="shared" si="87"/>
        <v>0.9088502152897987</v>
      </c>
    </row>
    <row r="1400" spans="1:13" ht="27.6">
      <c r="A1400" t="s">
        <v>164</v>
      </c>
      <c r="B1400" t="s">
        <v>228</v>
      </c>
      <c r="C1400" s="14" t="s">
        <v>230</v>
      </c>
      <c r="D1400" t="s">
        <v>456</v>
      </c>
      <c r="E1400" t="s">
        <v>474</v>
      </c>
      <c r="F1400" s="20">
        <v>2033</v>
      </c>
      <c r="G1400" s="20">
        <v>68</v>
      </c>
      <c r="H1400" s="11">
        <v>21530.0184849898</v>
      </c>
      <c r="I1400" s="10">
        <v>2335431.55359641</v>
      </c>
      <c r="J1400" s="33">
        <f t="shared" si="84"/>
        <v>9.218860836163233E-3</v>
      </c>
      <c r="K1400" s="33">
        <f t="shared" si="85"/>
        <v>9.1764974193679905E-3</v>
      </c>
      <c r="L1400" s="33">
        <f t="shared" si="86"/>
        <v>0.9088502152897987</v>
      </c>
      <c r="M1400" s="33">
        <f t="shared" si="87"/>
        <v>0.90051015363459985</v>
      </c>
    </row>
    <row r="1401" spans="1:13" ht="27.6">
      <c r="A1401" t="s">
        <v>164</v>
      </c>
      <c r="B1401" t="s">
        <v>228</v>
      </c>
      <c r="C1401" s="14" t="s">
        <v>230</v>
      </c>
      <c r="D1401" t="s">
        <v>456</v>
      </c>
      <c r="E1401" t="s">
        <v>474</v>
      </c>
      <c r="F1401" s="20">
        <v>2033</v>
      </c>
      <c r="G1401" s="20">
        <v>69</v>
      </c>
      <c r="H1401" s="11">
        <v>21502.324033910802</v>
      </c>
      <c r="I1401" s="10">
        <v>2195450.5671988199</v>
      </c>
      <c r="J1401" s="33">
        <f t="shared" si="84"/>
        <v>9.7940369759022469E-3</v>
      </c>
      <c r="K1401" s="33">
        <f t="shared" si="85"/>
        <v>9.7462315922869358E-3</v>
      </c>
      <c r="L1401" s="33">
        <f t="shared" si="86"/>
        <v>0.90051015363459985</v>
      </c>
      <c r="M1401" s="33">
        <f t="shared" si="87"/>
        <v>0.89173357312607116</v>
      </c>
    </row>
    <row r="1402" spans="1:13" ht="27.6">
      <c r="A1402" t="s">
        <v>164</v>
      </c>
      <c r="B1402" t="s">
        <v>228</v>
      </c>
      <c r="C1402" s="14" t="s">
        <v>230</v>
      </c>
      <c r="D1402" t="s">
        <v>456</v>
      </c>
      <c r="E1402" t="s">
        <v>474</v>
      </c>
      <c r="F1402" s="20">
        <v>2034</v>
      </c>
      <c r="G1402" s="20">
        <v>30</v>
      </c>
      <c r="H1402" s="11">
        <v>691.21386990845895</v>
      </c>
      <c r="I1402" s="10">
        <v>4392378.04215449</v>
      </c>
      <c r="J1402" s="33">
        <f t="shared" si="84"/>
        <v>1.573666618116081E-4</v>
      </c>
      <c r="K1402" s="33">
        <f t="shared" si="85"/>
        <v>1.5735428032792598E-4</v>
      </c>
      <c r="L1402" s="33">
        <f t="shared" si="86"/>
        <v>1</v>
      </c>
      <c r="M1402" s="33">
        <f t="shared" si="87"/>
        <v>0.99984264571967207</v>
      </c>
    </row>
    <row r="1403" spans="1:13" ht="27.6">
      <c r="A1403" t="s">
        <v>164</v>
      </c>
      <c r="B1403" t="s">
        <v>228</v>
      </c>
      <c r="C1403" s="14" t="s">
        <v>230</v>
      </c>
      <c r="D1403" t="s">
        <v>456</v>
      </c>
      <c r="E1403" t="s">
        <v>474</v>
      </c>
      <c r="F1403" s="20">
        <v>2034</v>
      </c>
      <c r="G1403" s="20">
        <v>31</v>
      </c>
      <c r="H1403" s="11">
        <v>1022.50858670157</v>
      </c>
      <c r="I1403" s="10">
        <v>4350303.6647084597</v>
      </c>
      <c r="J1403" s="33">
        <f t="shared" si="84"/>
        <v>2.3504303733934732E-4</v>
      </c>
      <c r="K1403" s="33">
        <f t="shared" si="85"/>
        <v>2.3501541688863981E-4</v>
      </c>
      <c r="L1403" s="33">
        <f t="shared" si="86"/>
        <v>0.99984264571967207</v>
      </c>
      <c r="M1403" s="33">
        <f t="shared" si="87"/>
        <v>0.99960766728346517</v>
      </c>
    </row>
    <row r="1404" spans="1:13" ht="27.6">
      <c r="A1404" t="s">
        <v>164</v>
      </c>
      <c r="B1404" t="s">
        <v>228</v>
      </c>
      <c r="C1404" s="14" t="s">
        <v>230</v>
      </c>
      <c r="D1404" t="s">
        <v>456</v>
      </c>
      <c r="E1404" t="s">
        <v>474</v>
      </c>
      <c r="F1404" s="20">
        <v>2034</v>
      </c>
      <c r="G1404" s="20">
        <v>32</v>
      </c>
      <c r="H1404" s="11">
        <v>1096.8894499248399</v>
      </c>
      <c r="I1404" s="10">
        <v>4331351.3356936499</v>
      </c>
      <c r="J1404" s="33">
        <f t="shared" si="84"/>
        <v>2.532441644448538E-4</v>
      </c>
      <c r="K1404" s="33">
        <f t="shared" si="85"/>
        <v>2.5321210084816581E-4</v>
      </c>
      <c r="L1404" s="33">
        <f t="shared" si="86"/>
        <v>0.99960766728346517</v>
      </c>
      <c r="M1404" s="33">
        <f t="shared" si="87"/>
        <v>0.99935455452600841</v>
      </c>
    </row>
    <row r="1405" spans="1:13" ht="27.6">
      <c r="A1405" t="s">
        <v>164</v>
      </c>
      <c r="B1405" t="s">
        <v>228</v>
      </c>
      <c r="C1405" s="14" t="s">
        <v>230</v>
      </c>
      <c r="D1405" t="s">
        <v>456</v>
      </c>
      <c r="E1405" t="s">
        <v>474</v>
      </c>
      <c r="F1405" s="20">
        <v>2034</v>
      </c>
      <c r="G1405" s="20">
        <v>33</v>
      </c>
      <c r="H1405" s="11">
        <v>1184.1857812313899</v>
      </c>
      <c r="I1405" s="10">
        <v>4312516.0617180001</v>
      </c>
      <c r="J1405" s="33">
        <f t="shared" si="84"/>
        <v>2.7459278163468204E-4</v>
      </c>
      <c r="K1405" s="33">
        <f t="shared" si="85"/>
        <v>2.745550844873712E-4</v>
      </c>
      <c r="L1405" s="33">
        <f t="shared" si="86"/>
        <v>0.99935455452600841</v>
      </c>
      <c r="M1405" s="33">
        <f t="shared" si="87"/>
        <v>0.99908017665185767</v>
      </c>
    </row>
    <row r="1406" spans="1:13" ht="27.6">
      <c r="A1406" t="s">
        <v>164</v>
      </c>
      <c r="B1406" t="s">
        <v>228</v>
      </c>
      <c r="C1406" s="14" t="s">
        <v>230</v>
      </c>
      <c r="D1406" t="s">
        <v>456</v>
      </c>
      <c r="E1406" t="s">
        <v>474</v>
      </c>
      <c r="F1406" s="20">
        <v>2034</v>
      </c>
      <c r="G1406" s="20">
        <v>34</v>
      </c>
      <c r="H1406" s="11">
        <v>1279.66767758879</v>
      </c>
      <c r="I1406" s="10">
        <v>4313377.7563405298</v>
      </c>
      <c r="J1406" s="33">
        <f t="shared" si="84"/>
        <v>2.9667414955894338E-4</v>
      </c>
      <c r="K1406" s="33">
        <f t="shared" si="85"/>
        <v>2.9663014613512395E-4</v>
      </c>
      <c r="L1406" s="33">
        <f t="shared" si="86"/>
        <v>0.99908017665185767</v>
      </c>
      <c r="M1406" s="33">
        <f t="shared" si="87"/>
        <v>0.99878381935305671</v>
      </c>
    </row>
    <row r="1407" spans="1:13" ht="27.6">
      <c r="A1407" t="s">
        <v>164</v>
      </c>
      <c r="B1407" t="s">
        <v>228</v>
      </c>
      <c r="C1407" s="14" t="s">
        <v>230</v>
      </c>
      <c r="D1407" t="s">
        <v>456</v>
      </c>
      <c r="E1407" t="s">
        <v>474</v>
      </c>
      <c r="F1407" s="20">
        <v>2034</v>
      </c>
      <c r="G1407" s="20">
        <v>35</v>
      </c>
      <c r="H1407" s="11">
        <v>1417.1291376491599</v>
      </c>
      <c r="I1407" s="10">
        <v>4352982.2783875801</v>
      </c>
      <c r="J1407" s="33">
        <f t="shared" si="84"/>
        <v>3.2555361979881277E-4</v>
      </c>
      <c r="K1407" s="33">
        <f t="shared" si="85"/>
        <v>3.2550063296932219E-4</v>
      </c>
      <c r="L1407" s="33">
        <f t="shared" si="86"/>
        <v>0.99878381935305671</v>
      </c>
      <c r="M1407" s="33">
        <f t="shared" si="87"/>
        <v>0.99845871458765778</v>
      </c>
    </row>
    <row r="1408" spans="1:13" ht="27.6">
      <c r="A1408" t="s">
        <v>164</v>
      </c>
      <c r="B1408" t="s">
        <v>228</v>
      </c>
      <c r="C1408" s="14" t="s">
        <v>230</v>
      </c>
      <c r="D1408" t="s">
        <v>456</v>
      </c>
      <c r="E1408" t="s">
        <v>474</v>
      </c>
      <c r="F1408" s="20">
        <v>2034</v>
      </c>
      <c r="G1408" s="20">
        <v>36</v>
      </c>
      <c r="H1408" s="11">
        <v>1865.54829750365</v>
      </c>
      <c r="I1408" s="10">
        <v>4395082.9675005702</v>
      </c>
      <c r="J1408" s="33">
        <f t="shared" si="84"/>
        <v>4.2446258951160697E-4</v>
      </c>
      <c r="K1408" s="33">
        <f t="shared" si="85"/>
        <v>4.2437251801108467E-4</v>
      </c>
      <c r="L1408" s="33">
        <f t="shared" si="86"/>
        <v>0.99845871458765778</v>
      </c>
      <c r="M1408" s="33">
        <f t="shared" si="87"/>
        <v>0.99803499614881808</v>
      </c>
    </row>
    <row r="1409" spans="1:13" ht="27.6">
      <c r="A1409" t="s">
        <v>164</v>
      </c>
      <c r="B1409" t="s">
        <v>228</v>
      </c>
      <c r="C1409" s="14" t="s">
        <v>230</v>
      </c>
      <c r="D1409" t="s">
        <v>456</v>
      </c>
      <c r="E1409" t="s">
        <v>474</v>
      </c>
      <c r="F1409" s="20">
        <v>2034</v>
      </c>
      <c r="G1409" s="20">
        <v>37</v>
      </c>
      <c r="H1409" s="11">
        <v>2029.4636259118899</v>
      </c>
      <c r="I1409" s="10">
        <v>4391020.3872305201</v>
      </c>
      <c r="J1409" s="33">
        <f t="shared" si="84"/>
        <v>4.6218496999325068E-4</v>
      </c>
      <c r="K1409" s="33">
        <f t="shared" si="85"/>
        <v>4.6207817897303549E-4</v>
      </c>
      <c r="L1409" s="33">
        <f t="shared" si="86"/>
        <v>0.99803499614881808</v>
      </c>
      <c r="M1409" s="33">
        <f t="shared" si="87"/>
        <v>0.99757382595524624</v>
      </c>
    </row>
    <row r="1410" spans="1:13" ht="27.6">
      <c r="A1410" t="s">
        <v>164</v>
      </c>
      <c r="B1410" t="s">
        <v>228</v>
      </c>
      <c r="C1410" s="14" t="s">
        <v>230</v>
      </c>
      <c r="D1410" t="s">
        <v>456</v>
      </c>
      <c r="E1410" t="s">
        <v>474</v>
      </c>
      <c r="F1410" s="20">
        <v>2034</v>
      </c>
      <c r="G1410" s="20">
        <v>38</v>
      </c>
      <c r="H1410" s="11">
        <v>2177.7606558912398</v>
      </c>
      <c r="I1410" s="10">
        <v>4327969.0947590703</v>
      </c>
      <c r="J1410" s="33">
        <f t="shared" ref="J1410:J1473" si="88">IF(I1410&gt;0,H1410/I1410,0)</f>
        <v>5.0318304225609807E-4</v>
      </c>
      <c r="K1410" s="33">
        <f t="shared" ref="K1410:K1473" si="89">1-EXP(-J1410)</f>
        <v>5.030564669001869E-4</v>
      </c>
      <c r="L1410" s="33">
        <f t="shared" ref="L1410:L1473" si="90">IF(G1410=30,1,M1409)</f>
        <v>0.99757382595524624</v>
      </c>
      <c r="M1410" s="33">
        <f t="shared" ref="M1410:M1473" si="91">L1410*(1-K1410)</f>
        <v>0.99707198999088908</v>
      </c>
    </row>
    <row r="1411" spans="1:13" ht="27.6">
      <c r="A1411" t="s">
        <v>164</v>
      </c>
      <c r="B1411" t="s">
        <v>228</v>
      </c>
      <c r="C1411" s="14" t="s">
        <v>230</v>
      </c>
      <c r="D1411" t="s">
        <v>456</v>
      </c>
      <c r="E1411" t="s">
        <v>474</v>
      </c>
      <c r="F1411" s="20">
        <v>2034</v>
      </c>
      <c r="G1411" s="20">
        <v>39</v>
      </c>
      <c r="H1411" s="11">
        <v>2255.3737022809901</v>
      </c>
      <c r="I1411" s="10">
        <v>4262746.6431437796</v>
      </c>
      <c r="J1411" s="33">
        <f t="shared" si="88"/>
        <v>5.2908931519740751E-4</v>
      </c>
      <c r="K1411" s="33">
        <f t="shared" si="89"/>
        <v>5.2894937212755178E-4</v>
      </c>
      <c r="L1411" s="33">
        <f t="shared" si="90"/>
        <v>0.99707198999088908</v>
      </c>
      <c r="M1411" s="33">
        <f t="shared" si="91"/>
        <v>0.99654458938781743</v>
      </c>
    </row>
    <row r="1412" spans="1:13" ht="27.6">
      <c r="A1412" t="s">
        <v>164</v>
      </c>
      <c r="B1412" t="s">
        <v>228</v>
      </c>
      <c r="C1412" s="14" t="s">
        <v>230</v>
      </c>
      <c r="D1412" t="s">
        <v>456</v>
      </c>
      <c r="E1412" t="s">
        <v>474</v>
      </c>
      <c r="F1412" s="20">
        <v>2034</v>
      </c>
      <c r="G1412" s="20">
        <v>40</v>
      </c>
      <c r="H1412" s="11">
        <v>2406.4816809409199</v>
      </c>
      <c r="I1412" s="10">
        <v>4206882.5099275</v>
      </c>
      <c r="J1412" s="33">
        <f t="shared" si="88"/>
        <v>5.7203444005437469E-4</v>
      </c>
      <c r="K1412" s="33">
        <f t="shared" si="89"/>
        <v>5.7187085954679695E-4</v>
      </c>
      <c r="L1412" s="33">
        <f t="shared" si="90"/>
        <v>0.99654458938781743</v>
      </c>
      <c r="M1412" s="33">
        <f t="shared" si="91"/>
        <v>0.99597469457690746</v>
      </c>
    </row>
    <row r="1413" spans="1:13" ht="27.6">
      <c r="A1413" t="s">
        <v>164</v>
      </c>
      <c r="B1413" t="s">
        <v>228</v>
      </c>
      <c r="C1413" s="14" t="s">
        <v>230</v>
      </c>
      <c r="D1413" t="s">
        <v>456</v>
      </c>
      <c r="E1413" t="s">
        <v>474</v>
      </c>
      <c r="F1413" s="20">
        <v>2034</v>
      </c>
      <c r="G1413" s="20">
        <v>41</v>
      </c>
      <c r="H1413" s="11">
        <v>3100.5572685416801</v>
      </c>
      <c r="I1413" s="10">
        <v>4153355.6875378499</v>
      </c>
      <c r="J1413" s="33">
        <f t="shared" si="88"/>
        <v>7.4651859888737843E-4</v>
      </c>
      <c r="K1413" s="33">
        <f t="shared" si="89"/>
        <v>7.4624002320311522E-4</v>
      </c>
      <c r="L1413" s="33">
        <f t="shared" si="90"/>
        <v>0.99597469457690746</v>
      </c>
      <c r="M1413" s="33">
        <f t="shared" si="91"/>
        <v>0.99523145839771665</v>
      </c>
    </row>
    <row r="1414" spans="1:13" ht="27.6">
      <c r="A1414" t="s">
        <v>164</v>
      </c>
      <c r="B1414" t="s">
        <v>228</v>
      </c>
      <c r="C1414" s="14" t="s">
        <v>230</v>
      </c>
      <c r="D1414" t="s">
        <v>456</v>
      </c>
      <c r="E1414" t="s">
        <v>474</v>
      </c>
      <c r="F1414" s="20">
        <v>2034</v>
      </c>
      <c r="G1414" s="20">
        <v>42</v>
      </c>
      <c r="H1414" s="11">
        <v>3399.85550192247</v>
      </c>
      <c r="I1414" s="10">
        <v>4134531.1754242401</v>
      </c>
      <c r="J1414" s="33">
        <f t="shared" si="88"/>
        <v>8.223073808540371E-4</v>
      </c>
      <c r="K1414" s="33">
        <f t="shared" si="89"/>
        <v>8.21969378793308E-4</v>
      </c>
      <c r="L1414" s="33">
        <f t="shared" si="90"/>
        <v>0.99523145839771665</v>
      </c>
      <c r="M1414" s="33">
        <f t="shared" si="91"/>
        <v>0.99441340861410188</v>
      </c>
    </row>
    <row r="1415" spans="1:13" ht="27.6">
      <c r="A1415" t="s">
        <v>164</v>
      </c>
      <c r="B1415" t="s">
        <v>228</v>
      </c>
      <c r="C1415" s="14" t="s">
        <v>230</v>
      </c>
      <c r="D1415" t="s">
        <v>456</v>
      </c>
      <c r="E1415" t="s">
        <v>474</v>
      </c>
      <c r="F1415" s="20">
        <v>2034</v>
      </c>
      <c r="G1415" s="20">
        <v>43</v>
      </c>
      <c r="H1415" s="11">
        <v>3769.2498155533699</v>
      </c>
      <c r="I1415" s="10">
        <v>4109672.8468450801</v>
      </c>
      <c r="J1415" s="33">
        <f t="shared" si="88"/>
        <v>9.1716541827580099E-4</v>
      </c>
      <c r="K1415" s="33">
        <f t="shared" si="89"/>
        <v>9.1674495062954442E-4</v>
      </c>
      <c r="L1415" s="33">
        <f t="shared" si="90"/>
        <v>0.99441340861410188</v>
      </c>
      <c r="M1415" s="33">
        <f t="shared" si="91"/>
        <v>0.99350178514291654</v>
      </c>
    </row>
    <row r="1416" spans="1:13" ht="27.6">
      <c r="A1416" t="s">
        <v>164</v>
      </c>
      <c r="B1416" t="s">
        <v>228</v>
      </c>
      <c r="C1416" s="14" t="s">
        <v>230</v>
      </c>
      <c r="D1416" t="s">
        <v>456</v>
      </c>
      <c r="E1416" t="s">
        <v>474</v>
      </c>
      <c r="F1416" s="20">
        <v>2034</v>
      </c>
      <c r="G1416" s="20">
        <v>44</v>
      </c>
      <c r="H1416" s="11">
        <v>3950.7262267778001</v>
      </c>
      <c r="I1416" s="10">
        <v>4087909.4283567499</v>
      </c>
      <c r="J1416" s="33">
        <f t="shared" si="88"/>
        <v>9.6644172186708787E-4</v>
      </c>
      <c r="K1416" s="33">
        <f t="shared" si="89"/>
        <v>9.6597486747418415E-4</v>
      </c>
      <c r="L1416" s="33">
        <f t="shared" si="90"/>
        <v>0.99350178514291654</v>
      </c>
      <c r="M1416" s="33">
        <f t="shared" si="91"/>
        <v>0.9925420873876778</v>
      </c>
    </row>
    <row r="1417" spans="1:13" ht="27.6">
      <c r="A1417" t="s">
        <v>164</v>
      </c>
      <c r="B1417" t="s">
        <v>228</v>
      </c>
      <c r="C1417" s="14" t="s">
        <v>230</v>
      </c>
      <c r="D1417" t="s">
        <v>456</v>
      </c>
      <c r="E1417" t="s">
        <v>474</v>
      </c>
      <c r="F1417" s="20">
        <v>2034</v>
      </c>
      <c r="G1417" s="20">
        <v>45</v>
      </c>
      <c r="H1417" s="11">
        <v>4291.99638886517</v>
      </c>
      <c r="I1417" s="10">
        <v>4088661.0527132102</v>
      </c>
      <c r="J1417" s="33">
        <f t="shared" si="88"/>
        <v>1.049731521769707E-3</v>
      </c>
      <c r="K1417" s="33">
        <f t="shared" si="89"/>
        <v>1.0491807463747227E-3</v>
      </c>
      <c r="L1417" s="33">
        <f t="shared" si="90"/>
        <v>0.9925420873876778</v>
      </c>
      <c r="M1417" s="33">
        <f t="shared" si="91"/>
        <v>0.99150073133962402</v>
      </c>
    </row>
    <row r="1418" spans="1:13" ht="27.6">
      <c r="A1418" t="s">
        <v>164</v>
      </c>
      <c r="B1418" t="s">
        <v>228</v>
      </c>
      <c r="C1418" s="14" t="s">
        <v>230</v>
      </c>
      <c r="D1418" t="s">
        <v>456</v>
      </c>
      <c r="E1418" t="s">
        <v>474</v>
      </c>
      <c r="F1418" s="20">
        <v>2034</v>
      </c>
      <c r="G1418" s="20">
        <v>46</v>
      </c>
      <c r="H1418" s="11">
        <v>5410.96277195319</v>
      </c>
      <c r="I1418" s="10">
        <v>4043414.19809253</v>
      </c>
      <c r="J1418" s="33">
        <f t="shared" si="88"/>
        <v>1.3382162961454202E-3</v>
      </c>
      <c r="K1418" s="33">
        <f t="shared" si="89"/>
        <v>1.3373212840022131E-3</v>
      </c>
      <c r="L1418" s="33">
        <f t="shared" si="90"/>
        <v>0.99150073133962402</v>
      </c>
      <c r="M1418" s="33">
        <f t="shared" si="91"/>
        <v>0.99017477630849982</v>
      </c>
    </row>
    <row r="1419" spans="1:13" ht="27.6">
      <c r="A1419" t="s">
        <v>164</v>
      </c>
      <c r="B1419" t="s">
        <v>228</v>
      </c>
      <c r="C1419" s="14" t="s">
        <v>230</v>
      </c>
      <c r="D1419" t="s">
        <v>456</v>
      </c>
      <c r="E1419" t="s">
        <v>474</v>
      </c>
      <c r="F1419" s="20">
        <v>2034</v>
      </c>
      <c r="G1419" s="20">
        <v>47</v>
      </c>
      <c r="H1419" s="11">
        <v>5953.8553938397299</v>
      </c>
      <c r="I1419" s="10">
        <v>3989402.6721798298</v>
      </c>
      <c r="J1419" s="33">
        <f t="shared" si="88"/>
        <v>1.4924177585178468E-3</v>
      </c>
      <c r="K1419" s="33">
        <f t="shared" si="89"/>
        <v>1.4913046569412503E-3</v>
      </c>
      <c r="L1419" s="33">
        <f t="shared" si="90"/>
        <v>0.99017477630849982</v>
      </c>
      <c r="M1419" s="33">
        <f t="shared" si="91"/>
        <v>0.98869812405340518</v>
      </c>
    </row>
    <row r="1420" spans="1:13" ht="27.6">
      <c r="A1420" t="s">
        <v>164</v>
      </c>
      <c r="B1420" t="s">
        <v>228</v>
      </c>
      <c r="C1420" s="14" t="s">
        <v>230</v>
      </c>
      <c r="D1420" t="s">
        <v>456</v>
      </c>
      <c r="E1420" t="s">
        <v>474</v>
      </c>
      <c r="F1420" s="20">
        <v>2034</v>
      </c>
      <c r="G1420" s="20">
        <v>48</v>
      </c>
      <c r="H1420" s="11">
        <v>6673.8312509744401</v>
      </c>
      <c r="I1420" s="10">
        <v>3995777.531403</v>
      </c>
      <c r="J1420" s="33">
        <f t="shared" si="88"/>
        <v>1.6702209265967618E-3</v>
      </c>
      <c r="K1420" s="33">
        <f t="shared" si="89"/>
        <v>1.6688268838527254E-3</v>
      </c>
      <c r="L1420" s="33">
        <f t="shared" si="90"/>
        <v>0.98869812405340518</v>
      </c>
      <c r="M1420" s="33">
        <f t="shared" si="91"/>
        <v>0.98704815804397006</v>
      </c>
    </row>
    <row r="1421" spans="1:13" ht="27.6">
      <c r="A1421" t="s">
        <v>164</v>
      </c>
      <c r="B1421" t="s">
        <v>228</v>
      </c>
      <c r="C1421" s="14" t="s">
        <v>230</v>
      </c>
      <c r="D1421" t="s">
        <v>456</v>
      </c>
      <c r="E1421" t="s">
        <v>474</v>
      </c>
      <c r="F1421" s="20">
        <v>2034</v>
      </c>
      <c r="G1421" s="20">
        <v>49</v>
      </c>
      <c r="H1421" s="11">
        <v>7370.3100271433996</v>
      </c>
      <c r="I1421" s="10">
        <v>4057247.6466096402</v>
      </c>
      <c r="J1421" s="33">
        <f t="shared" si="88"/>
        <v>1.816578791610676E-3</v>
      </c>
      <c r="K1421" s="33">
        <f t="shared" si="89"/>
        <v>1.8149298110098355E-3</v>
      </c>
      <c r="L1421" s="33">
        <f t="shared" si="90"/>
        <v>0.98704815804397006</v>
      </c>
      <c r="M1421" s="33">
        <f t="shared" si="91"/>
        <v>0.98525673491703369</v>
      </c>
    </row>
    <row r="1422" spans="1:13" ht="27.6">
      <c r="A1422" t="s">
        <v>164</v>
      </c>
      <c r="B1422" t="s">
        <v>228</v>
      </c>
      <c r="C1422" s="14" t="s">
        <v>230</v>
      </c>
      <c r="D1422" t="s">
        <v>456</v>
      </c>
      <c r="E1422" t="s">
        <v>474</v>
      </c>
      <c r="F1422" s="20">
        <v>2034</v>
      </c>
      <c r="G1422" s="20">
        <v>50</v>
      </c>
      <c r="H1422" s="11">
        <v>8116.4755406869599</v>
      </c>
      <c r="I1422" s="10">
        <v>4076895.6324081901</v>
      </c>
      <c r="J1422" s="33">
        <f t="shared" si="88"/>
        <v>1.9908470249194537E-3</v>
      </c>
      <c r="K1422" s="33">
        <f t="shared" si="89"/>
        <v>1.9888666034378888E-3</v>
      </c>
      <c r="L1422" s="33">
        <f t="shared" si="90"/>
        <v>0.98525673491703369</v>
      </c>
      <c r="M1422" s="33">
        <f t="shared" si="91"/>
        <v>0.98329719070114496</v>
      </c>
    </row>
    <row r="1423" spans="1:13" ht="27.6">
      <c r="A1423" t="s">
        <v>164</v>
      </c>
      <c r="B1423" t="s">
        <v>228</v>
      </c>
      <c r="C1423" s="14" t="s">
        <v>230</v>
      </c>
      <c r="D1423" t="s">
        <v>456</v>
      </c>
      <c r="E1423" t="s">
        <v>474</v>
      </c>
      <c r="F1423" s="20">
        <v>2034</v>
      </c>
      <c r="G1423" s="20">
        <v>51</v>
      </c>
      <c r="H1423" s="11">
        <v>9072.5512022235107</v>
      </c>
      <c r="I1423" s="10">
        <v>4038568.5382948699</v>
      </c>
      <c r="J1423" s="33">
        <f t="shared" si="88"/>
        <v>2.2464769673202194E-3</v>
      </c>
      <c r="K1423" s="33">
        <f t="shared" si="89"/>
        <v>2.243955526410879E-3</v>
      </c>
      <c r="L1423" s="33">
        <f t="shared" si="90"/>
        <v>0.98329719070114496</v>
      </c>
      <c r="M1423" s="33">
        <f t="shared" si="91"/>
        <v>0.98109071553596683</v>
      </c>
    </row>
    <row r="1424" spans="1:13" ht="27.6">
      <c r="A1424" t="s">
        <v>164</v>
      </c>
      <c r="B1424" t="s">
        <v>228</v>
      </c>
      <c r="C1424" s="14" t="s">
        <v>230</v>
      </c>
      <c r="D1424" t="s">
        <v>456</v>
      </c>
      <c r="E1424" t="s">
        <v>474</v>
      </c>
      <c r="F1424" s="20">
        <v>2034</v>
      </c>
      <c r="G1424" s="20">
        <v>52</v>
      </c>
      <c r="H1424" s="11">
        <v>9613.6540525192595</v>
      </c>
      <c r="I1424" s="10">
        <v>3975874.9129258101</v>
      </c>
      <c r="J1424" s="33">
        <f t="shared" si="88"/>
        <v>2.4179971108408589E-3</v>
      </c>
      <c r="K1424" s="33">
        <f t="shared" si="89"/>
        <v>2.4150761106245255E-3</v>
      </c>
      <c r="L1424" s="33">
        <f t="shared" si="90"/>
        <v>0.98109071553596683</v>
      </c>
      <c r="M1424" s="33">
        <f t="shared" si="91"/>
        <v>0.97872130678652036</v>
      </c>
    </row>
    <row r="1425" spans="1:13" ht="27.6">
      <c r="A1425" t="s">
        <v>164</v>
      </c>
      <c r="B1425" t="s">
        <v>228</v>
      </c>
      <c r="C1425" s="14" t="s">
        <v>230</v>
      </c>
      <c r="D1425" t="s">
        <v>456</v>
      </c>
      <c r="E1425" t="s">
        <v>474</v>
      </c>
      <c r="F1425" s="20">
        <v>2034</v>
      </c>
      <c r="G1425" s="20">
        <v>53</v>
      </c>
      <c r="H1425" s="11">
        <v>10116.249495324701</v>
      </c>
      <c r="I1425" s="10">
        <v>3906005.7953191502</v>
      </c>
      <c r="J1425" s="33">
        <f t="shared" si="88"/>
        <v>2.5899217833848928E-3</v>
      </c>
      <c r="K1425" s="33">
        <f t="shared" si="89"/>
        <v>2.586570829489987E-3</v>
      </c>
      <c r="L1425" s="33">
        <f t="shared" si="90"/>
        <v>0.97872130678652036</v>
      </c>
      <c r="M1425" s="33">
        <f t="shared" si="91"/>
        <v>0.97618977480418601</v>
      </c>
    </row>
    <row r="1426" spans="1:13" ht="27.6">
      <c r="A1426" t="s">
        <v>164</v>
      </c>
      <c r="B1426" t="s">
        <v>228</v>
      </c>
      <c r="C1426" s="14" t="s">
        <v>230</v>
      </c>
      <c r="D1426" t="s">
        <v>456</v>
      </c>
      <c r="E1426" t="s">
        <v>474</v>
      </c>
      <c r="F1426" s="20">
        <v>2034</v>
      </c>
      <c r="G1426" s="20">
        <v>54</v>
      </c>
      <c r="H1426" s="11">
        <v>10740.1724706404</v>
      </c>
      <c r="I1426" s="10">
        <v>3840990.3835942899</v>
      </c>
      <c r="J1426" s="33">
        <f t="shared" si="88"/>
        <v>2.7961987399171906E-3</v>
      </c>
      <c r="K1426" s="33">
        <f t="shared" si="89"/>
        <v>2.7922930174608673E-3</v>
      </c>
      <c r="L1426" s="33">
        <f t="shared" si="90"/>
        <v>0.97618977480418601</v>
      </c>
      <c r="M1426" s="33">
        <f t="shared" si="91"/>
        <v>0.97346396691228354</v>
      </c>
    </row>
    <row r="1427" spans="1:13" ht="27.6">
      <c r="A1427" t="s">
        <v>164</v>
      </c>
      <c r="B1427" t="s">
        <v>228</v>
      </c>
      <c r="C1427" s="14" t="s">
        <v>230</v>
      </c>
      <c r="D1427" t="s">
        <v>456</v>
      </c>
      <c r="E1427" t="s">
        <v>474</v>
      </c>
      <c r="F1427" s="20">
        <v>2034</v>
      </c>
      <c r="G1427" s="20">
        <v>55</v>
      </c>
      <c r="H1427" s="11">
        <v>11427.9002699104</v>
      </c>
      <c r="I1427" s="10">
        <v>3762196.46985417</v>
      </c>
      <c r="J1427" s="33">
        <f t="shared" si="88"/>
        <v>3.0375607338638984E-3</v>
      </c>
      <c r="K1427" s="33">
        <f t="shared" si="89"/>
        <v>3.0329520138612232E-3</v>
      </c>
      <c r="L1427" s="33">
        <f t="shared" si="90"/>
        <v>0.97346396691228354</v>
      </c>
      <c r="M1427" s="33">
        <f t="shared" si="91"/>
        <v>0.97051149741341558</v>
      </c>
    </row>
    <row r="1428" spans="1:13" ht="27.6">
      <c r="A1428" t="s">
        <v>164</v>
      </c>
      <c r="B1428" t="s">
        <v>228</v>
      </c>
      <c r="C1428" s="14" t="s">
        <v>230</v>
      </c>
      <c r="D1428" t="s">
        <v>456</v>
      </c>
      <c r="E1428" t="s">
        <v>474</v>
      </c>
      <c r="F1428" s="20">
        <v>2034</v>
      </c>
      <c r="G1428" s="20">
        <v>56</v>
      </c>
      <c r="H1428" s="11">
        <v>12137.2551973892</v>
      </c>
      <c r="I1428" s="10">
        <v>3659273.3393688402</v>
      </c>
      <c r="J1428" s="33">
        <f t="shared" si="88"/>
        <v>3.3168484755726562E-3</v>
      </c>
      <c r="K1428" s="33">
        <f t="shared" si="89"/>
        <v>3.3113538103372031E-3</v>
      </c>
      <c r="L1428" s="33">
        <f t="shared" si="90"/>
        <v>0.97051149741341558</v>
      </c>
      <c r="M1428" s="33">
        <f t="shared" si="91"/>
        <v>0.96729779046847963</v>
      </c>
    </row>
    <row r="1429" spans="1:13" ht="27.6">
      <c r="A1429" t="s">
        <v>164</v>
      </c>
      <c r="B1429" t="s">
        <v>228</v>
      </c>
      <c r="C1429" s="14" t="s">
        <v>230</v>
      </c>
      <c r="D1429" t="s">
        <v>456</v>
      </c>
      <c r="E1429" t="s">
        <v>474</v>
      </c>
      <c r="F1429" s="20">
        <v>2034</v>
      </c>
      <c r="G1429" s="20">
        <v>57</v>
      </c>
      <c r="H1429" s="11">
        <v>12875.900771476799</v>
      </c>
      <c r="I1429" s="10">
        <v>3559979.5885713701</v>
      </c>
      <c r="J1429" s="33">
        <f t="shared" si="88"/>
        <v>3.6168467967660272E-3</v>
      </c>
      <c r="K1429" s="33">
        <f t="shared" si="89"/>
        <v>3.6103138849441496E-3</v>
      </c>
      <c r="L1429" s="33">
        <f t="shared" si="90"/>
        <v>0.96729779046847963</v>
      </c>
      <c r="M1429" s="33">
        <f t="shared" si="91"/>
        <v>0.96380554182467548</v>
      </c>
    </row>
    <row r="1430" spans="1:13" ht="27.6">
      <c r="A1430" t="s">
        <v>164</v>
      </c>
      <c r="B1430" t="s">
        <v>228</v>
      </c>
      <c r="C1430" s="14" t="s">
        <v>230</v>
      </c>
      <c r="D1430" t="s">
        <v>456</v>
      </c>
      <c r="E1430" t="s">
        <v>474</v>
      </c>
      <c r="F1430" s="20">
        <v>2034</v>
      </c>
      <c r="G1430" s="20">
        <v>58</v>
      </c>
      <c r="H1430" s="11">
        <v>13788.680109049999</v>
      </c>
      <c r="I1430" s="10">
        <v>3474298.5355202998</v>
      </c>
      <c r="J1430" s="33">
        <f t="shared" si="88"/>
        <v>3.9687666353591146E-3</v>
      </c>
      <c r="K1430" s="33">
        <f t="shared" si="89"/>
        <v>3.9609014894727013E-3</v>
      </c>
      <c r="L1430" s="33">
        <f t="shared" si="90"/>
        <v>0.96380554182467548</v>
      </c>
      <c r="M1430" s="33">
        <f t="shared" si="91"/>
        <v>0.95998800301850007</v>
      </c>
    </row>
    <row r="1431" spans="1:13" ht="27.6">
      <c r="A1431" t="s">
        <v>164</v>
      </c>
      <c r="B1431" t="s">
        <v>228</v>
      </c>
      <c r="C1431" s="14" t="s">
        <v>230</v>
      </c>
      <c r="D1431" t="s">
        <v>456</v>
      </c>
      <c r="E1431" t="s">
        <v>474</v>
      </c>
      <c r="F1431" s="20">
        <v>2034</v>
      </c>
      <c r="G1431" s="20">
        <v>59</v>
      </c>
      <c r="H1431" s="11">
        <v>14041.108592868</v>
      </c>
      <c r="I1431" s="10">
        <v>3375811.8142256099</v>
      </c>
      <c r="J1431" s="33">
        <f t="shared" si="88"/>
        <v>4.1593279974016985E-3</v>
      </c>
      <c r="K1431" s="33">
        <f t="shared" si="89"/>
        <v>4.15068997298218E-3</v>
      </c>
      <c r="L1431" s="33">
        <f t="shared" si="90"/>
        <v>0.95998800301850007</v>
      </c>
      <c r="M1431" s="33">
        <f t="shared" si="91"/>
        <v>0.95600339044018801</v>
      </c>
    </row>
    <row r="1432" spans="1:13" ht="27.6">
      <c r="A1432" t="s">
        <v>164</v>
      </c>
      <c r="B1432" t="s">
        <v>228</v>
      </c>
      <c r="C1432" s="14" t="s">
        <v>230</v>
      </c>
      <c r="D1432" t="s">
        <v>456</v>
      </c>
      <c r="E1432" t="s">
        <v>474</v>
      </c>
      <c r="F1432" s="20">
        <v>2034</v>
      </c>
      <c r="G1432" s="20">
        <v>60</v>
      </c>
      <c r="H1432" s="11">
        <v>14609.4488112983</v>
      </c>
      <c r="I1432" s="10">
        <v>3291612.2288937098</v>
      </c>
      <c r="J1432" s="33">
        <f t="shared" si="88"/>
        <v>4.4383869652253796E-3</v>
      </c>
      <c r="K1432" s="33">
        <f t="shared" si="89"/>
        <v>4.4285518818143466E-3</v>
      </c>
      <c r="L1432" s="33">
        <f t="shared" si="90"/>
        <v>0.95600339044018801</v>
      </c>
      <c r="M1432" s="33">
        <f t="shared" si="91"/>
        <v>0.95176967982643323</v>
      </c>
    </row>
    <row r="1433" spans="1:13" ht="27.6">
      <c r="A1433" t="s">
        <v>164</v>
      </c>
      <c r="B1433" t="s">
        <v>228</v>
      </c>
      <c r="C1433" s="14" t="s">
        <v>230</v>
      </c>
      <c r="D1433" t="s">
        <v>456</v>
      </c>
      <c r="E1433" t="s">
        <v>474</v>
      </c>
      <c r="F1433" s="20">
        <v>2034</v>
      </c>
      <c r="G1433" s="20">
        <v>61</v>
      </c>
      <c r="H1433" s="11">
        <v>15529.8340592323</v>
      </c>
      <c r="I1433" s="10">
        <v>3206968.5210545501</v>
      </c>
      <c r="J1433" s="33">
        <f t="shared" si="88"/>
        <v>4.8425277508260707E-3</v>
      </c>
      <c r="K1433" s="33">
        <f t="shared" si="89"/>
        <v>4.8308216166998985E-3</v>
      </c>
      <c r="L1433" s="33">
        <f t="shared" si="90"/>
        <v>0.95176967982643323</v>
      </c>
      <c r="M1433" s="33">
        <f t="shared" si="91"/>
        <v>0.94717185028300821</v>
      </c>
    </row>
    <row r="1434" spans="1:13" ht="27.6">
      <c r="A1434" t="s">
        <v>164</v>
      </c>
      <c r="B1434" t="s">
        <v>228</v>
      </c>
      <c r="C1434" s="14" t="s">
        <v>230</v>
      </c>
      <c r="D1434" t="s">
        <v>456</v>
      </c>
      <c r="E1434" t="s">
        <v>474</v>
      </c>
      <c r="F1434" s="20">
        <v>2034</v>
      </c>
      <c r="G1434" s="20">
        <v>62</v>
      </c>
      <c r="H1434" s="11">
        <v>16238.854691041999</v>
      </c>
      <c r="I1434" s="10">
        <v>3101956.55839309</v>
      </c>
      <c r="J1434" s="33">
        <f t="shared" si="88"/>
        <v>5.2350361410136029E-3</v>
      </c>
      <c r="K1434" s="33">
        <f t="shared" si="89"/>
        <v>5.2213572196070368E-3</v>
      </c>
      <c r="L1434" s="33">
        <f t="shared" si="90"/>
        <v>0.94717185028300821</v>
      </c>
      <c r="M1434" s="33">
        <f t="shared" si="91"/>
        <v>0.94222632770432446</v>
      </c>
    </row>
    <row r="1435" spans="1:13" ht="27.6">
      <c r="A1435" t="s">
        <v>164</v>
      </c>
      <c r="B1435" t="s">
        <v>228</v>
      </c>
      <c r="C1435" s="14" t="s">
        <v>230</v>
      </c>
      <c r="D1435" t="s">
        <v>456</v>
      </c>
      <c r="E1435" t="s">
        <v>474</v>
      </c>
      <c r="F1435" s="20">
        <v>2034</v>
      </c>
      <c r="G1435" s="20">
        <v>63</v>
      </c>
      <c r="H1435" s="11">
        <v>16993.337901634401</v>
      </c>
      <c r="I1435" s="10">
        <v>3006706.6929194699</v>
      </c>
      <c r="J1435" s="33">
        <f t="shared" si="88"/>
        <v>5.6518109803168426E-3</v>
      </c>
      <c r="K1435" s="33">
        <f t="shared" si="89"/>
        <v>5.6358695434404193E-3</v>
      </c>
      <c r="L1435" s="33">
        <f t="shared" si="90"/>
        <v>0.94222632770432446</v>
      </c>
      <c r="M1435" s="33">
        <f t="shared" si="91"/>
        <v>0.93691606304098796</v>
      </c>
    </row>
    <row r="1436" spans="1:13" ht="27.6">
      <c r="A1436" t="s">
        <v>164</v>
      </c>
      <c r="B1436" t="s">
        <v>228</v>
      </c>
      <c r="C1436" s="14" t="s">
        <v>230</v>
      </c>
      <c r="D1436" t="s">
        <v>456</v>
      </c>
      <c r="E1436" t="s">
        <v>474</v>
      </c>
      <c r="F1436" s="20">
        <v>2034</v>
      </c>
      <c r="G1436" s="20">
        <v>64</v>
      </c>
      <c r="H1436" s="11">
        <v>18054.746824198701</v>
      </c>
      <c r="I1436" s="10">
        <v>2908953.6082752901</v>
      </c>
      <c r="J1436" s="33">
        <f t="shared" si="88"/>
        <v>6.2066121552565101E-3</v>
      </c>
      <c r="K1436" s="33">
        <f t="shared" si="89"/>
        <v>6.1873909248336689E-3</v>
      </c>
      <c r="L1436" s="33">
        <f t="shared" si="90"/>
        <v>0.93691606304098796</v>
      </c>
      <c r="M1436" s="33">
        <f t="shared" si="91"/>
        <v>0.9311189970951973</v>
      </c>
    </row>
    <row r="1437" spans="1:13" ht="27.6">
      <c r="A1437" t="s">
        <v>164</v>
      </c>
      <c r="B1437" t="s">
        <v>228</v>
      </c>
      <c r="C1437" s="14" t="s">
        <v>230</v>
      </c>
      <c r="D1437" t="s">
        <v>456</v>
      </c>
      <c r="E1437" t="s">
        <v>474</v>
      </c>
      <c r="F1437" s="20">
        <v>2034</v>
      </c>
      <c r="G1437" s="20">
        <v>65</v>
      </c>
      <c r="H1437" s="11">
        <v>19011.162050390001</v>
      </c>
      <c r="I1437" s="10">
        <v>2795544.4474359602</v>
      </c>
      <c r="J1437" s="33">
        <f t="shared" si="88"/>
        <v>6.8005221908837149E-3</v>
      </c>
      <c r="K1437" s="33">
        <f t="shared" si="89"/>
        <v>6.7774509682613227E-3</v>
      </c>
      <c r="L1437" s="33">
        <f t="shared" si="90"/>
        <v>0.9311189970951973</v>
      </c>
      <c r="M1437" s="33">
        <f t="shared" si="91"/>
        <v>0.92480838374676799</v>
      </c>
    </row>
    <row r="1438" spans="1:13" ht="27.6">
      <c r="A1438" t="s">
        <v>164</v>
      </c>
      <c r="B1438" t="s">
        <v>228</v>
      </c>
      <c r="C1438" s="14" t="s">
        <v>230</v>
      </c>
      <c r="D1438" t="s">
        <v>456</v>
      </c>
      <c r="E1438" t="s">
        <v>474</v>
      </c>
      <c r="F1438" s="20">
        <v>2034</v>
      </c>
      <c r="G1438" s="20">
        <v>66</v>
      </c>
      <c r="H1438" s="11">
        <v>19667.376803020499</v>
      </c>
      <c r="I1438" s="10">
        <v>2673838.2439385699</v>
      </c>
      <c r="J1438" s="33">
        <f t="shared" si="88"/>
        <v>7.355484890533396E-3</v>
      </c>
      <c r="K1438" s="33">
        <f t="shared" si="89"/>
        <v>7.3284995155873389E-3</v>
      </c>
      <c r="L1438" s="33">
        <f t="shared" si="90"/>
        <v>0.92480838374676799</v>
      </c>
      <c r="M1438" s="33">
        <f t="shared" si="91"/>
        <v>0.91803092595446867</v>
      </c>
    </row>
    <row r="1439" spans="1:13" ht="27.6">
      <c r="A1439" t="s">
        <v>164</v>
      </c>
      <c r="B1439" t="s">
        <v>228</v>
      </c>
      <c r="C1439" s="14" t="s">
        <v>230</v>
      </c>
      <c r="D1439" t="s">
        <v>456</v>
      </c>
      <c r="E1439" t="s">
        <v>474</v>
      </c>
      <c r="F1439" s="20">
        <v>2034</v>
      </c>
      <c r="G1439" s="20">
        <v>67</v>
      </c>
      <c r="H1439" s="11">
        <v>20743.2750782404</v>
      </c>
      <c r="I1439" s="10">
        <v>2553116.0791212302</v>
      </c>
      <c r="J1439" s="33">
        <f t="shared" si="88"/>
        <v>8.1246893738494384E-3</v>
      </c>
      <c r="K1439" s="33">
        <f t="shared" si="89"/>
        <v>8.0917732897812789E-3</v>
      </c>
      <c r="L1439" s="33">
        <f t="shared" si="90"/>
        <v>0.91803092595446867</v>
      </c>
      <c r="M1439" s="33">
        <f t="shared" si="91"/>
        <v>0.9106024278286371</v>
      </c>
    </row>
    <row r="1440" spans="1:13" ht="27.6">
      <c r="A1440" t="s">
        <v>164</v>
      </c>
      <c r="B1440" t="s">
        <v>228</v>
      </c>
      <c r="C1440" s="14" t="s">
        <v>230</v>
      </c>
      <c r="D1440" t="s">
        <v>456</v>
      </c>
      <c r="E1440" t="s">
        <v>474</v>
      </c>
      <c r="F1440" s="20">
        <v>2034</v>
      </c>
      <c r="G1440" s="20">
        <v>68</v>
      </c>
      <c r="H1440" s="11">
        <v>21599.267534223301</v>
      </c>
      <c r="I1440" s="10">
        <v>2420375.6541322302</v>
      </c>
      <c r="J1440" s="33">
        <f t="shared" si="88"/>
        <v>8.9239319100518806E-3</v>
      </c>
      <c r="K1440" s="33">
        <f t="shared" si="89"/>
        <v>8.8842318111135299E-3</v>
      </c>
      <c r="L1440" s="33">
        <f t="shared" si="90"/>
        <v>0.9106024278286371</v>
      </c>
      <c r="M1440" s="33">
        <f t="shared" si="91"/>
        <v>0.90251242477204474</v>
      </c>
    </row>
    <row r="1441" spans="1:13" ht="27.6">
      <c r="A1441" t="s">
        <v>164</v>
      </c>
      <c r="B1441" t="s">
        <v>228</v>
      </c>
      <c r="C1441" s="14" t="s">
        <v>230</v>
      </c>
      <c r="D1441" t="s">
        <v>456</v>
      </c>
      <c r="E1441" t="s">
        <v>474</v>
      </c>
      <c r="F1441" s="20">
        <v>2034</v>
      </c>
      <c r="G1441" s="20">
        <v>69</v>
      </c>
      <c r="H1441" s="11">
        <v>21555.248663544899</v>
      </c>
      <c r="I1441" s="10">
        <v>2277021.4170627398</v>
      </c>
      <c r="J1441" s="33">
        <f t="shared" si="88"/>
        <v>9.4664233291886415E-3</v>
      </c>
      <c r="K1441" s="33">
        <f t="shared" si="89"/>
        <v>9.4217577959272436E-3</v>
      </c>
      <c r="L1441" s="33">
        <f t="shared" si="90"/>
        <v>0.90251242477204474</v>
      </c>
      <c r="M1441" s="33">
        <f t="shared" si="91"/>
        <v>0.89400917129802748</v>
      </c>
    </row>
    <row r="1442" spans="1:13" ht="27.6">
      <c r="A1442" t="s">
        <v>164</v>
      </c>
      <c r="B1442" t="s">
        <v>228</v>
      </c>
      <c r="C1442" s="14" t="s">
        <v>230</v>
      </c>
      <c r="D1442" t="s">
        <v>456</v>
      </c>
      <c r="E1442" t="s">
        <v>474</v>
      </c>
      <c r="F1442" s="20">
        <v>2035</v>
      </c>
      <c r="G1442" s="20">
        <v>30</v>
      </c>
      <c r="H1442" s="11">
        <v>695.47473721440099</v>
      </c>
      <c r="I1442" s="10">
        <v>4483787.8893443998</v>
      </c>
      <c r="J1442" s="33">
        <f t="shared" si="88"/>
        <v>1.5510875054263335E-4</v>
      </c>
      <c r="K1442" s="33">
        <f t="shared" si="89"/>
        <v>1.5509672180236134E-4</v>
      </c>
      <c r="L1442" s="33">
        <f t="shared" si="90"/>
        <v>1</v>
      </c>
      <c r="M1442" s="33">
        <f t="shared" si="91"/>
        <v>0.99984490327819764</v>
      </c>
    </row>
    <row r="1443" spans="1:13" ht="27.6">
      <c r="A1443" t="s">
        <v>164</v>
      </c>
      <c r="B1443" t="s">
        <v>228</v>
      </c>
      <c r="C1443" s="14" t="s">
        <v>230</v>
      </c>
      <c r="D1443" t="s">
        <v>456</v>
      </c>
      <c r="E1443" t="s">
        <v>474</v>
      </c>
      <c r="F1443" s="20">
        <v>2035</v>
      </c>
      <c r="G1443" s="20">
        <v>31</v>
      </c>
      <c r="H1443" s="11">
        <v>989.19973203994402</v>
      </c>
      <c r="I1443" s="10">
        <v>4386944.1384986201</v>
      </c>
      <c r="J1443" s="33">
        <f t="shared" si="88"/>
        <v>2.2548719582704465E-4</v>
      </c>
      <c r="K1443" s="33">
        <f t="shared" si="89"/>
        <v>2.2546177549997992E-4</v>
      </c>
      <c r="L1443" s="33">
        <f t="shared" si="90"/>
        <v>0.99984490327819764</v>
      </c>
      <c r="M1443" s="33">
        <f t="shared" si="91"/>
        <v>0.99961947647107996</v>
      </c>
    </row>
    <row r="1444" spans="1:13" ht="27.6">
      <c r="A1444" t="s">
        <v>164</v>
      </c>
      <c r="B1444" t="s">
        <v>228</v>
      </c>
      <c r="C1444" s="14" t="s">
        <v>230</v>
      </c>
      <c r="D1444" t="s">
        <v>456</v>
      </c>
      <c r="E1444" t="s">
        <v>474</v>
      </c>
      <c r="F1444" s="20">
        <v>2035</v>
      </c>
      <c r="G1444" s="20">
        <v>32</v>
      </c>
      <c r="H1444" s="11">
        <v>1059.6049102105401</v>
      </c>
      <c r="I1444" s="10">
        <v>4344856.7349196104</v>
      </c>
      <c r="J1444" s="33">
        <f t="shared" si="88"/>
        <v>2.4387568448333316E-4</v>
      </c>
      <c r="K1444" s="33">
        <f t="shared" si="89"/>
        <v>2.4384594922588487E-4</v>
      </c>
      <c r="L1444" s="33">
        <f t="shared" si="90"/>
        <v>0.99961947647107996</v>
      </c>
      <c r="M1444" s="33">
        <f t="shared" si="91"/>
        <v>0.99937572331097524</v>
      </c>
    </row>
    <row r="1445" spans="1:13" ht="27.6">
      <c r="A1445" t="s">
        <v>164</v>
      </c>
      <c r="B1445" t="s">
        <v>228</v>
      </c>
      <c r="C1445" s="14" t="s">
        <v>230</v>
      </c>
      <c r="D1445" t="s">
        <v>456</v>
      </c>
      <c r="E1445" t="s">
        <v>474</v>
      </c>
      <c r="F1445" s="20">
        <v>2035</v>
      </c>
      <c r="G1445" s="20">
        <v>33</v>
      </c>
      <c r="H1445" s="11">
        <v>1148.51191816398</v>
      </c>
      <c r="I1445" s="10">
        <v>4325667.3398424201</v>
      </c>
      <c r="J1445" s="33">
        <f t="shared" si="88"/>
        <v>2.655109207278568E-4</v>
      </c>
      <c r="K1445" s="33">
        <f t="shared" si="89"/>
        <v>2.654756758226906E-4</v>
      </c>
      <c r="L1445" s="33">
        <f t="shared" si="90"/>
        <v>0.99937572331097524</v>
      </c>
      <c r="M1445" s="33">
        <f t="shared" si="91"/>
        <v>0.9991104133654285</v>
      </c>
    </row>
    <row r="1446" spans="1:13" ht="27.6">
      <c r="A1446" t="s">
        <v>164</v>
      </c>
      <c r="B1446" t="s">
        <v>228</v>
      </c>
      <c r="C1446" s="14" t="s">
        <v>230</v>
      </c>
      <c r="D1446" t="s">
        <v>456</v>
      </c>
      <c r="E1446" t="s">
        <v>474</v>
      </c>
      <c r="F1446" s="20">
        <v>2035</v>
      </c>
      <c r="G1446" s="20">
        <v>34</v>
      </c>
      <c r="H1446" s="11">
        <v>1241.7705884104801</v>
      </c>
      <c r="I1446" s="10">
        <v>4306552.1681559803</v>
      </c>
      <c r="J1446" s="33">
        <f t="shared" si="88"/>
        <v>2.8834448995939901E-4</v>
      </c>
      <c r="K1446" s="33">
        <f t="shared" si="89"/>
        <v>2.8830292268222646E-4</v>
      </c>
      <c r="L1446" s="33">
        <f t="shared" si="90"/>
        <v>0.9991104133654285</v>
      </c>
      <c r="M1446" s="33">
        <f t="shared" si="91"/>
        <v>0.99882236691317294</v>
      </c>
    </row>
    <row r="1447" spans="1:13" ht="27.6">
      <c r="A1447" t="s">
        <v>164</v>
      </c>
      <c r="B1447" t="s">
        <v>228</v>
      </c>
      <c r="C1447" s="14" t="s">
        <v>230</v>
      </c>
      <c r="D1447" t="s">
        <v>456</v>
      </c>
      <c r="E1447" t="s">
        <v>474</v>
      </c>
      <c r="F1447" s="20">
        <v>2035</v>
      </c>
      <c r="G1447" s="20">
        <v>35</v>
      </c>
      <c r="H1447" s="11">
        <v>1360.2559890554001</v>
      </c>
      <c r="I1447" s="10">
        <v>4307065.31625506</v>
      </c>
      <c r="J1447" s="33">
        <f t="shared" si="88"/>
        <v>3.1581967979954522E-4</v>
      </c>
      <c r="K1447" s="33">
        <f t="shared" si="89"/>
        <v>3.1576981401415516E-4</v>
      </c>
      <c r="L1447" s="33">
        <f t="shared" si="90"/>
        <v>0.99882236691317294</v>
      </c>
      <c r="M1447" s="33">
        <f t="shared" si="91"/>
        <v>0.99850696896013957</v>
      </c>
    </row>
    <row r="1448" spans="1:13" ht="27.6">
      <c r="A1448" t="s">
        <v>164</v>
      </c>
      <c r="B1448" t="s">
        <v>228</v>
      </c>
      <c r="C1448" s="14" t="s">
        <v>230</v>
      </c>
      <c r="D1448" t="s">
        <v>456</v>
      </c>
      <c r="E1448" t="s">
        <v>474</v>
      </c>
      <c r="F1448" s="20">
        <v>2035</v>
      </c>
      <c r="G1448" s="20">
        <v>36</v>
      </c>
      <c r="H1448" s="11">
        <v>1811.76625042358</v>
      </c>
      <c r="I1448" s="10">
        <v>4346185.2571081202</v>
      </c>
      <c r="J1448" s="33">
        <f t="shared" si="88"/>
        <v>4.1686355809625547E-4</v>
      </c>
      <c r="K1448" s="33">
        <f t="shared" si="89"/>
        <v>4.1677668255535316E-4</v>
      </c>
      <c r="L1448" s="33">
        <f t="shared" si="90"/>
        <v>0.99850696896013957</v>
      </c>
      <c r="M1448" s="33">
        <f t="shared" si="91"/>
        <v>0.998090814538108</v>
      </c>
    </row>
    <row r="1449" spans="1:13" ht="27.6">
      <c r="A1449" t="s">
        <v>164</v>
      </c>
      <c r="B1449" t="s">
        <v>228</v>
      </c>
      <c r="C1449" s="14" t="s">
        <v>230</v>
      </c>
      <c r="D1449" t="s">
        <v>456</v>
      </c>
      <c r="E1449" t="s">
        <v>474</v>
      </c>
      <c r="F1449" s="20">
        <v>2035</v>
      </c>
      <c r="G1449" s="20">
        <v>37</v>
      </c>
      <c r="H1449" s="11">
        <v>1996.22279631418</v>
      </c>
      <c r="I1449" s="10">
        <v>4387861.0912702298</v>
      </c>
      <c r="J1449" s="33">
        <f t="shared" si="88"/>
        <v>4.5494211297748691E-4</v>
      </c>
      <c r="K1449" s="33">
        <f t="shared" si="89"/>
        <v>4.5483864250606132E-4</v>
      </c>
      <c r="L1449" s="33">
        <f t="shared" si="90"/>
        <v>0.998090814538108</v>
      </c>
      <c r="M1449" s="33">
        <f t="shared" si="91"/>
        <v>0.99763684426692567</v>
      </c>
    </row>
    <row r="1450" spans="1:13" ht="27.6">
      <c r="A1450" t="s">
        <v>164</v>
      </c>
      <c r="B1450" t="s">
        <v>228</v>
      </c>
      <c r="C1450" s="14" t="s">
        <v>230</v>
      </c>
      <c r="D1450" t="s">
        <v>456</v>
      </c>
      <c r="E1450" t="s">
        <v>474</v>
      </c>
      <c r="F1450" s="20">
        <v>2035</v>
      </c>
      <c r="G1450" s="20">
        <v>38</v>
      </c>
      <c r="H1450" s="11">
        <v>2184.9536679340199</v>
      </c>
      <c r="I1450" s="10">
        <v>4383261.0840294901</v>
      </c>
      <c r="J1450" s="33">
        <f t="shared" si="88"/>
        <v>4.9847673365726436E-4</v>
      </c>
      <c r="K1450" s="33">
        <f t="shared" si="89"/>
        <v>4.9835251477114983E-4</v>
      </c>
      <c r="L1450" s="33">
        <f t="shared" si="90"/>
        <v>0.99763684426692567</v>
      </c>
      <c r="M1450" s="33">
        <f t="shared" si="91"/>
        <v>0.99713966943675691</v>
      </c>
    </row>
    <row r="1451" spans="1:13" ht="27.6">
      <c r="A1451" t="s">
        <v>164</v>
      </c>
      <c r="B1451" t="s">
        <v>228</v>
      </c>
      <c r="C1451" s="14" t="s">
        <v>230</v>
      </c>
      <c r="D1451" t="s">
        <v>456</v>
      </c>
      <c r="E1451" t="s">
        <v>474</v>
      </c>
      <c r="F1451" s="20">
        <v>2035</v>
      </c>
      <c r="G1451" s="20">
        <v>39</v>
      </c>
      <c r="H1451" s="11">
        <v>2268.96286139331</v>
      </c>
      <c r="I1451" s="10">
        <v>4319723.2016071202</v>
      </c>
      <c r="J1451" s="33">
        <f t="shared" si="88"/>
        <v>5.2525653971281295E-4</v>
      </c>
      <c r="K1451" s="33">
        <f t="shared" si="89"/>
        <v>5.2511861664594761E-4</v>
      </c>
      <c r="L1451" s="33">
        <f t="shared" si="90"/>
        <v>0.99713966943675691</v>
      </c>
      <c r="M1451" s="33">
        <f t="shared" si="91"/>
        <v>0.99661605283293953</v>
      </c>
    </row>
    <row r="1452" spans="1:13" ht="27.6">
      <c r="A1452" t="s">
        <v>164</v>
      </c>
      <c r="B1452" t="s">
        <v>228</v>
      </c>
      <c r="C1452" s="14" t="s">
        <v>230</v>
      </c>
      <c r="D1452" t="s">
        <v>456</v>
      </c>
      <c r="E1452" t="s">
        <v>474</v>
      </c>
      <c r="F1452" s="20">
        <v>2035</v>
      </c>
      <c r="G1452" s="20">
        <v>40</v>
      </c>
      <c r="H1452" s="11">
        <v>2409.0832240548898</v>
      </c>
      <c r="I1452" s="10">
        <v>4254066.3746760404</v>
      </c>
      <c r="J1452" s="33">
        <f t="shared" si="88"/>
        <v>5.6630127785402707E-4</v>
      </c>
      <c r="K1452" s="33">
        <f t="shared" si="89"/>
        <v>5.6614095954965471E-4</v>
      </c>
      <c r="L1452" s="33">
        <f t="shared" si="90"/>
        <v>0.99661605283293953</v>
      </c>
      <c r="M1452" s="33">
        <f t="shared" si="91"/>
        <v>0.99605182766448608</v>
      </c>
    </row>
    <row r="1453" spans="1:13" ht="27.6">
      <c r="A1453" t="s">
        <v>164</v>
      </c>
      <c r="B1453" t="s">
        <v>228</v>
      </c>
      <c r="C1453" s="14" t="s">
        <v>230</v>
      </c>
      <c r="D1453" t="s">
        <v>456</v>
      </c>
      <c r="E1453" t="s">
        <v>474</v>
      </c>
      <c r="F1453" s="20">
        <v>2035</v>
      </c>
      <c r="G1453" s="20">
        <v>41</v>
      </c>
      <c r="H1453" s="11">
        <v>3087.3499217816102</v>
      </c>
      <c r="I1453" s="10">
        <v>4197641.0840584002</v>
      </c>
      <c r="J1453" s="33">
        <f t="shared" si="88"/>
        <v>7.3549640380322163E-4</v>
      </c>
      <c r="K1453" s="33">
        <f t="shared" si="89"/>
        <v>7.3522599262276778E-4</v>
      </c>
      <c r="L1453" s="33">
        <f t="shared" si="90"/>
        <v>0.99605182766448608</v>
      </c>
      <c r="M1453" s="33">
        <f t="shared" si="91"/>
        <v>0.99531950447078776</v>
      </c>
    </row>
    <row r="1454" spans="1:13" ht="27.6">
      <c r="A1454" t="s">
        <v>164</v>
      </c>
      <c r="B1454" t="s">
        <v>228</v>
      </c>
      <c r="C1454" s="14" t="s">
        <v>230</v>
      </c>
      <c r="D1454" t="s">
        <v>456</v>
      </c>
      <c r="E1454" t="s">
        <v>474</v>
      </c>
      <c r="F1454" s="20">
        <v>2035</v>
      </c>
      <c r="G1454" s="20">
        <v>42</v>
      </c>
      <c r="H1454" s="11">
        <v>3363.6206515469898</v>
      </c>
      <c r="I1454" s="10">
        <v>4143653.7886825101</v>
      </c>
      <c r="J1454" s="33">
        <f t="shared" si="88"/>
        <v>8.1175233817409864E-4</v>
      </c>
      <c r="K1454" s="33">
        <f t="shared" si="89"/>
        <v>8.1142295637637307E-4</v>
      </c>
      <c r="L1454" s="33">
        <f t="shared" si="90"/>
        <v>0.99531950447078776</v>
      </c>
      <c r="M1454" s="33">
        <f t="shared" si="91"/>
        <v>0.994511879375931</v>
      </c>
    </row>
    <row r="1455" spans="1:13" ht="27.6">
      <c r="A1455" t="s">
        <v>164</v>
      </c>
      <c r="B1455" t="s">
        <v>228</v>
      </c>
      <c r="C1455" s="14" t="s">
        <v>230</v>
      </c>
      <c r="D1455" t="s">
        <v>456</v>
      </c>
      <c r="E1455" t="s">
        <v>474</v>
      </c>
      <c r="F1455" s="20">
        <v>2035</v>
      </c>
      <c r="G1455" s="20">
        <v>43</v>
      </c>
      <c r="H1455" s="11">
        <v>3719.07374274012</v>
      </c>
      <c r="I1455" s="10">
        <v>4124015.9414168801</v>
      </c>
      <c r="J1455" s="33">
        <f t="shared" si="88"/>
        <v>9.018087697940288E-4</v>
      </c>
      <c r="K1455" s="33">
        <f t="shared" si="89"/>
        <v>9.0140226247181765E-4</v>
      </c>
      <c r="L1455" s="33">
        <f t="shared" si="90"/>
        <v>0.994511879375931</v>
      </c>
      <c r="M1455" s="33">
        <f t="shared" si="91"/>
        <v>0.99361542411780646</v>
      </c>
    </row>
    <row r="1456" spans="1:13" ht="27.6">
      <c r="A1456" t="s">
        <v>164</v>
      </c>
      <c r="B1456" t="s">
        <v>228</v>
      </c>
      <c r="C1456" s="14" t="s">
        <v>230</v>
      </c>
      <c r="D1456" t="s">
        <v>456</v>
      </c>
      <c r="E1456" t="s">
        <v>474</v>
      </c>
      <c r="F1456" s="20">
        <v>2035</v>
      </c>
      <c r="G1456" s="20">
        <v>44</v>
      </c>
      <c r="H1456" s="11">
        <v>3898.7890791669101</v>
      </c>
      <c r="I1456" s="10">
        <v>4098228.9205141501</v>
      </c>
      <c r="J1456" s="33">
        <f t="shared" si="88"/>
        <v>9.5133511445665681E-4</v>
      </c>
      <c r="K1456" s="33">
        <f t="shared" si="89"/>
        <v>9.5088273867172113E-4</v>
      </c>
      <c r="L1456" s="33">
        <f t="shared" si="90"/>
        <v>0.99361542411780646</v>
      </c>
      <c r="M1456" s="33">
        <f t="shared" si="91"/>
        <v>0.99267061236213483</v>
      </c>
    </row>
    <row r="1457" spans="1:13" ht="27.6">
      <c r="A1457" t="s">
        <v>164</v>
      </c>
      <c r="B1457" t="s">
        <v>228</v>
      </c>
      <c r="C1457" s="14" t="s">
        <v>230</v>
      </c>
      <c r="D1457" t="s">
        <v>456</v>
      </c>
      <c r="E1457" t="s">
        <v>474</v>
      </c>
      <c r="F1457" s="20">
        <v>2035</v>
      </c>
      <c r="G1457" s="20">
        <v>45</v>
      </c>
      <c r="H1457" s="11">
        <v>4198.9447101854703</v>
      </c>
      <c r="I1457" s="10">
        <v>4075656.4355308898</v>
      </c>
      <c r="J1457" s="33">
        <f t="shared" si="88"/>
        <v>1.0302499184130865E-3</v>
      </c>
      <c r="K1457" s="33">
        <f t="shared" si="89"/>
        <v>1.0297193931727566E-3</v>
      </c>
      <c r="L1457" s="33">
        <f t="shared" si="90"/>
        <v>0.99267061236213483</v>
      </c>
      <c r="M1457" s="33">
        <f t="shared" si="91"/>
        <v>0.99164844018155285</v>
      </c>
    </row>
    <row r="1458" spans="1:13" ht="27.6">
      <c r="A1458" t="s">
        <v>164</v>
      </c>
      <c r="B1458" t="s">
        <v>228</v>
      </c>
      <c r="C1458" s="14" t="s">
        <v>230</v>
      </c>
      <c r="D1458" t="s">
        <v>456</v>
      </c>
      <c r="E1458" t="s">
        <v>474</v>
      </c>
      <c r="F1458" s="20">
        <v>2035</v>
      </c>
      <c r="G1458" s="20">
        <v>46</v>
      </c>
      <c r="H1458" s="11">
        <v>5263.1257246834002</v>
      </c>
      <c r="I1458" s="10">
        <v>4075306.8161654202</v>
      </c>
      <c r="J1458" s="33">
        <f t="shared" si="88"/>
        <v>1.2914673574530113E-3</v>
      </c>
      <c r="K1458" s="33">
        <f t="shared" si="89"/>
        <v>1.2906337723732619E-3</v>
      </c>
      <c r="L1458" s="33">
        <f t="shared" si="90"/>
        <v>0.99164844018155285</v>
      </c>
      <c r="M1458" s="33">
        <f t="shared" si="91"/>
        <v>0.99036858521433324</v>
      </c>
    </row>
    <row r="1459" spans="1:13" ht="27.6">
      <c r="A1459" t="s">
        <v>164</v>
      </c>
      <c r="B1459" t="s">
        <v>228</v>
      </c>
      <c r="C1459" s="14" t="s">
        <v>230</v>
      </c>
      <c r="D1459" t="s">
        <v>456</v>
      </c>
      <c r="E1459" t="s">
        <v>474</v>
      </c>
      <c r="F1459" s="20">
        <v>2035</v>
      </c>
      <c r="G1459" s="20">
        <v>47</v>
      </c>
      <c r="H1459" s="11">
        <v>5818.60440512691</v>
      </c>
      <c r="I1459" s="10">
        <v>4029112.7550746002</v>
      </c>
      <c r="J1459" s="33">
        <f t="shared" si="88"/>
        <v>1.4441403750238746E-3</v>
      </c>
      <c r="K1459" s="33">
        <f t="shared" si="89"/>
        <v>1.4430981061004378E-3</v>
      </c>
      <c r="L1459" s="33">
        <f t="shared" si="90"/>
        <v>0.99036858521433324</v>
      </c>
      <c r="M1459" s="33">
        <f t="shared" si="91"/>
        <v>0.98893938618466903</v>
      </c>
    </row>
    <row r="1460" spans="1:13" ht="27.6">
      <c r="A1460" t="s">
        <v>164</v>
      </c>
      <c r="B1460" t="s">
        <v>228</v>
      </c>
      <c r="C1460" s="14" t="s">
        <v>230</v>
      </c>
      <c r="D1460" t="s">
        <v>456</v>
      </c>
      <c r="E1460" t="s">
        <v>474</v>
      </c>
      <c r="F1460" s="20">
        <v>2035</v>
      </c>
      <c r="G1460" s="20">
        <v>48</v>
      </c>
      <c r="H1460" s="11">
        <v>6435.3628097197497</v>
      </c>
      <c r="I1460" s="10">
        <v>3973836.4260067102</v>
      </c>
      <c r="J1460" s="33">
        <f t="shared" si="88"/>
        <v>1.6194332427987269E-3</v>
      </c>
      <c r="K1460" s="33">
        <f t="shared" si="89"/>
        <v>1.6181226683428251E-3</v>
      </c>
      <c r="L1460" s="33">
        <f t="shared" si="90"/>
        <v>0.98893938618466903</v>
      </c>
      <c r="M1460" s="33">
        <f t="shared" si="91"/>
        <v>0.98733916094626661</v>
      </c>
    </row>
    <row r="1461" spans="1:13" ht="27.6">
      <c r="A1461" t="s">
        <v>164</v>
      </c>
      <c r="B1461" t="s">
        <v>228</v>
      </c>
      <c r="C1461" s="14" t="s">
        <v>230</v>
      </c>
      <c r="D1461" t="s">
        <v>456</v>
      </c>
      <c r="E1461" t="s">
        <v>474</v>
      </c>
      <c r="F1461" s="20">
        <v>2035</v>
      </c>
      <c r="G1461" s="20">
        <v>49</v>
      </c>
      <c r="H1461" s="11">
        <v>7018.7605746425297</v>
      </c>
      <c r="I1461" s="10">
        <v>3978538.5688107498</v>
      </c>
      <c r="J1461" s="33">
        <f t="shared" si="88"/>
        <v>1.7641554689616977E-3</v>
      </c>
      <c r="K1461" s="33">
        <f t="shared" si="89"/>
        <v>1.7626002613794212E-3</v>
      </c>
      <c r="L1461" s="33">
        <f t="shared" si="90"/>
        <v>0.98733916094626661</v>
      </c>
      <c r="M1461" s="33">
        <f t="shared" si="91"/>
        <v>0.98559887668311263</v>
      </c>
    </row>
    <row r="1462" spans="1:13" ht="27.6">
      <c r="A1462" t="s">
        <v>164</v>
      </c>
      <c r="B1462" t="s">
        <v>228</v>
      </c>
      <c r="C1462" s="14" t="s">
        <v>230</v>
      </c>
      <c r="D1462" t="s">
        <v>456</v>
      </c>
      <c r="E1462" t="s">
        <v>474</v>
      </c>
      <c r="F1462" s="20">
        <v>2035</v>
      </c>
      <c r="G1462" s="20">
        <v>50</v>
      </c>
      <c r="H1462" s="11">
        <v>7795.1774070975498</v>
      </c>
      <c r="I1462" s="10">
        <v>4038136.6470944402</v>
      </c>
      <c r="J1462" s="33">
        <f t="shared" si="88"/>
        <v>1.9303897040498649E-3</v>
      </c>
      <c r="K1462" s="33">
        <f t="shared" si="89"/>
        <v>1.928527700168825E-3</v>
      </c>
      <c r="L1462" s="33">
        <f t="shared" si="90"/>
        <v>0.98559887668311263</v>
      </c>
      <c r="M1462" s="33">
        <f t="shared" si="91"/>
        <v>0.98369812194817396</v>
      </c>
    </row>
    <row r="1463" spans="1:13" ht="27.6">
      <c r="A1463" t="s">
        <v>164</v>
      </c>
      <c r="B1463" t="s">
        <v>228</v>
      </c>
      <c r="C1463" s="14" t="s">
        <v>230</v>
      </c>
      <c r="D1463" t="s">
        <v>456</v>
      </c>
      <c r="E1463" t="s">
        <v>474</v>
      </c>
      <c r="F1463" s="20">
        <v>2035</v>
      </c>
      <c r="G1463" s="20">
        <v>51</v>
      </c>
      <c r="H1463" s="11">
        <v>8988.7698437453491</v>
      </c>
      <c r="I1463" s="10">
        <v>4055858.6986237802</v>
      </c>
      <c r="J1463" s="33">
        <f t="shared" si="88"/>
        <v>2.2162433436833948E-3</v>
      </c>
      <c r="K1463" s="33">
        <f t="shared" si="89"/>
        <v>2.2137892896658684E-3</v>
      </c>
      <c r="L1463" s="33">
        <f t="shared" si="90"/>
        <v>0.98369812194817396</v>
      </c>
      <c r="M1463" s="33">
        <f t="shared" si="91"/>
        <v>0.98152042158154063</v>
      </c>
    </row>
    <row r="1464" spans="1:13" ht="27.6">
      <c r="A1464" t="s">
        <v>164</v>
      </c>
      <c r="B1464" t="s">
        <v>228</v>
      </c>
      <c r="C1464" s="14" t="s">
        <v>230</v>
      </c>
      <c r="D1464" t="s">
        <v>456</v>
      </c>
      <c r="E1464" t="s">
        <v>474</v>
      </c>
      <c r="F1464" s="20">
        <v>2035</v>
      </c>
      <c r="G1464" s="20">
        <v>52</v>
      </c>
      <c r="H1464" s="11">
        <v>9588.2648049832096</v>
      </c>
      <c r="I1464" s="10">
        <v>4016045.4913845798</v>
      </c>
      <c r="J1464" s="33">
        <f t="shared" si="88"/>
        <v>2.3874890923303613E-3</v>
      </c>
      <c r="K1464" s="33">
        <f t="shared" si="89"/>
        <v>2.3846413070502948E-3</v>
      </c>
      <c r="L1464" s="33">
        <f t="shared" si="90"/>
        <v>0.98152042158154063</v>
      </c>
      <c r="M1464" s="33">
        <f t="shared" si="91"/>
        <v>0.97917984744052389</v>
      </c>
    </row>
    <row r="1465" spans="1:13" ht="27.6">
      <c r="A1465" t="s">
        <v>164</v>
      </c>
      <c r="B1465" t="s">
        <v>228</v>
      </c>
      <c r="C1465" s="14" t="s">
        <v>230</v>
      </c>
      <c r="D1465" t="s">
        <v>456</v>
      </c>
      <c r="E1465" t="s">
        <v>474</v>
      </c>
      <c r="F1465" s="20">
        <v>2035</v>
      </c>
      <c r="G1465" s="20">
        <v>53</v>
      </c>
      <c r="H1465" s="11">
        <v>10179.7165610702</v>
      </c>
      <c r="I1465" s="10">
        <v>3951754.4698551199</v>
      </c>
      <c r="J1465" s="33">
        <f t="shared" si="88"/>
        <v>2.5759992526669831E-3</v>
      </c>
      <c r="K1465" s="33">
        <f t="shared" si="89"/>
        <v>2.5726842137157035E-3</v>
      </c>
      <c r="L1465" s="33">
        <f t="shared" si="90"/>
        <v>0.97917984744052389</v>
      </c>
      <c r="M1465" s="33">
        <f t="shared" si="91"/>
        <v>0.97666072690462513</v>
      </c>
    </row>
    <row r="1466" spans="1:13" ht="27.6">
      <c r="A1466" t="s">
        <v>164</v>
      </c>
      <c r="B1466" t="s">
        <v>228</v>
      </c>
      <c r="C1466" s="14" t="s">
        <v>230</v>
      </c>
      <c r="D1466" t="s">
        <v>456</v>
      </c>
      <c r="E1466" t="s">
        <v>474</v>
      </c>
      <c r="F1466" s="20">
        <v>2035</v>
      </c>
      <c r="G1466" s="20">
        <v>54</v>
      </c>
      <c r="H1466" s="11">
        <v>10809.8259053852</v>
      </c>
      <c r="I1466" s="10">
        <v>3880284.2239709501</v>
      </c>
      <c r="J1466" s="33">
        <f t="shared" si="88"/>
        <v>2.7858335321433733E-3</v>
      </c>
      <c r="K1466" s="33">
        <f t="shared" si="89"/>
        <v>2.7819566988153133E-3</v>
      </c>
      <c r="L1466" s="33">
        <f t="shared" si="90"/>
        <v>0.97666072690462513</v>
      </c>
      <c r="M1466" s="33">
        <f t="shared" si="91"/>
        <v>0.97394369905294298</v>
      </c>
    </row>
    <row r="1467" spans="1:13" ht="27.6">
      <c r="A1467" t="s">
        <v>164</v>
      </c>
      <c r="B1467" t="s">
        <v>228</v>
      </c>
      <c r="C1467" s="14" t="s">
        <v>230</v>
      </c>
      <c r="D1467" t="s">
        <v>456</v>
      </c>
      <c r="E1467" t="s">
        <v>474</v>
      </c>
      <c r="F1467" s="20">
        <v>2035</v>
      </c>
      <c r="G1467" s="20">
        <v>55</v>
      </c>
      <c r="H1467" s="11">
        <v>11517.201014259501</v>
      </c>
      <c r="I1467" s="10">
        <v>3813465.49639059</v>
      </c>
      <c r="J1467" s="33">
        <f t="shared" si="88"/>
        <v>3.0201403487616252E-3</v>
      </c>
      <c r="K1467" s="33">
        <f t="shared" si="89"/>
        <v>3.0155843126754567E-3</v>
      </c>
      <c r="L1467" s="33">
        <f t="shared" si="90"/>
        <v>0.97394369905294298</v>
      </c>
      <c r="M1467" s="33">
        <f t="shared" si="91"/>
        <v>0.97100668971264981</v>
      </c>
    </row>
    <row r="1468" spans="1:13" ht="27.6">
      <c r="A1468" t="s">
        <v>164</v>
      </c>
      <c r="B1468" t="s">
        <v>228</v>
      </c>
      <c r="C1468" s="14" t="s">
        <v>230</v>
      </c>
      <c r="D1468" t="s">
        <v>456</v>
      </c>
      <c r="E1468" t="s">
        <v>474</v>
      </c>
      <c r="F1468" s="20">
        <v>2035</v>
      </c>
      <c r="G1468" s="20">
        <v>56</v>
      </c>
      <c r="H1468" s="11">
        <v>12277.2761129756</v>
      </c>
      <c r="I1468" s="10">
        <v>3732780.7636833298</v>
      </c>
      <c r="J1468" s="33">
        <f t="shared" si="88"/>
        <v>3.2890429120356296E-3</v>
      </c>
      <c r="K1468" s="33">
        <f t="shared" si="89"/>
        <v>3.2836399355606893E-3</v>
      </c>
      <c r="L1468" s="33">
        <f t="shared" si="90"/>
        <v>0.97100668971264981</v>
      </c>
      <c r="M1468" s="33">
        <f t="shared" si="91"/>
        <v>0.96781825336861271</v>
      </c>
    </row>
    <row r="1469" spans="1:13" ht="27.6">
      <c r="A1469" t="s">
        <v>164</v>
      </c>
      <c r="B1469" t="s">
        <v>228</v>
      </c>
      <c r="C1469" s="14" t="s">
        <v>230</v>
      </c>
      <c r="D1469" t="s">
        <v>456</v>
      </c>
      <c r="E1469" t="s">
        <v>474</v>
      </c>
      <c r="F1469" s="20">
        <v>2035</v>
      </c>
      <c r="G1469" s="20">
        <v>57</v>
      </c>
      <c r="H1469" s="11">
        <v>13034.616952946901</v>
      </c>
      <c r="I1469" s="10">
        <v>3628060.4677454899</v>
      </c>
      <c r="J1469" s="33">
        <f t="shared" si="88"/>
        <v>3.5927231833174852E-3</v>
      </c>
      <c r="K1469" s="33">
        <f t="shared" si="89"/>
        <v>3.5862770753859463E-3</v>
      </c>
      <c r="L1469" s="33">
        <f t="shared" si="90"/>
        <v>0.96781825336861271</v>
      </c>
      <c r="M1469" s="33">
        <f t="shared" si="91"/>
        <v>0.96434738895341676</v>
      </c>
    </row>
    <row r="1470" spans="1:13" ht="27.6">
      <c r="A1470" t="s">
        <v>164</v>
      </c>
      <c r="B1470" t="s">
        <v>228</v>
      </c>
      <c r="C1470" s="14" t="s">
        <v>230</v>
      </c>
      <c r="D1470" t="s">
        <v>456</v>
      </c>
      <c r="E1470" t="s">
        <v>474</v>
      </c>
      <c r="F1470" s="20">
        <v>2035</v>
      </c>
      <c r="G1470" s="20">
        <v>58</v>
      </c>
      <c r="H1470" s="11">
        <v>13821.992096300401</v>
      </c>
      <c r="I1470" s="10">
        <v>3526811.16986054</v>
      </c>
      <c r="J1470" s="33">
        <f t="shared" si="88"/>
        <v>3.9191188386893307E-3</v>
      </c>
      <c r="K1470" s="33">
        <f t="shared" si="89"/>
        <v>3.9114491152441033E-3</v>
      </c>
      <c r="L1470" s="33">
        <f t="shared" si="90"/>
        <v>0.96434738895341676</v>
      </c>
      <c r="M1470" s="33">
        <f t="shared" si="91"/>
        <v>0.96057539321210694</v>
      </c>
    </row>
    <row r="1471" spans="1:13" ht="27.6">
      <c r="A1471" t="s">
        <v>164</v>
      </c>
      <c r="B1471" t="s">
        <v>228</v>
      </c>
      <c r="C1471" s="14" t="s">
        <v>230</v>
      </c>
      <c r="D1471" t="s">
        <v>456</v>
      </c>
      <c r="E1471" t="s">
        <v>474</v>
      </c>
      <c r="F1471" s="20">
        <v>2035</v>
      </c>
      <c r="G1471" s="20">
        <v>59</v>
      </c>
      <c r="H1471" s="11">
        <v>14132.445654543</v>
      </c>
      <c r="I1471" s="10">
        <v>3438867.6655072002</v>
      </c>
      <c r="J1471" s="33">
        <f t="shared" si="88"/>
        <v>4.1096218375296506E-3</v>
      </c>
      <c r="K1471" s="33">
        <f t="shared" si="89"/>
        <v>4.1011888977255939E-3</v>
      </c>
      <c r="L1471" s="33">
        <f t="shared" si="90"/>
        <v>0.96057539321210694</v>
      </c>
      <c r="M1471" s="33">
        <f t="shared" si="91"/>
        <v>0.9566358920740371</v>
      </c>
    </row>
    <row r="1472" spans="1:13" ht="27.6">
      <c r="A1472" t="s">
        <v>164</v>
      </c>
      <c r="B1472" t="s">
        <v>228</v>
      </c>
      <c r="C1472" s="14" t="s">
        <v>230</v>
      </c>
      <c r="D1472" t="s">
        <v>456</v>
      </c>
      <c r="E1472" t="s">
        <v>474</v>
      </c>
      <c r="F1472" s="20">
        <v>2035</v>
      </c>
      <c r="G1472" s="20">
        <v>60</v>
      </c>
      <c r="H1472" s="11">
        <v>14596.1741190751</v>
      </c>
      <c r="I1472" s="10">
        <v>3338818.0115147298</v>
      </c>
      <c r="J1472" s="33">
        <f t="shared" si="88"/>
        <v>4.3716590927497774E-3</v>
      </c>
      <c r="K1472" s="33">
        <f t="shared" si="89"/>
        <v>4.362117300689472E-3</v>
      </c>
      <c r="L1472" s="33">
        <f t="shared" si="90"/>
        <v>0.9566358920740371</v>
      </c>
      <c r="M1472" s="33">
        <f t="shared" si="91"/>
        <v>0.95246293409876048</v>
      </c>
    </row>
    <row r="1473" spans="1:13" ht="27.6">
      <c r="A1473" t="s">
        <v>164</v>
      </c>
      <c r="B1473" t="s">
        <v>228</v>
      </c>
      <c r="C1473" s="14" t="s">
        <v>230</v>
      </c>
      <c r="D1473" t="s">
        <v>456</v>
      </c>
      <c r="E1473" t="s">
        <v>474</v>
      </c>
      <c r="F1473" s="20">
        <v>2035</v>
      </c>
      <c r="G1473" s="20">
        <v>61</v>
      </c>
      <c r="H1473" s="11">
        <v>15461.855207406599</v>
      </c>
      <c r="I1473" s="10">
        <v>3252544.20830217</v>
      </c>
      <c r="J1473" s="33">
        <f t="shared" si="88"/>
        <v>4.7537724984459771E-3</v>
      </c>
      <c r="K1473" s="33">
        <f t="shared" si="89"/>
        <v>4.7424912052755896E-3</v>
      </c>
      <c r="L1473" s="33">
        <f t="shared" si="90"/>
        <v>0.95246293409876048</v>
      </c>
      <c r="M1473" s="33">
        <f t="shared" si="91"/>
        <v>0.94794588701044613</v>
      </c>
    </row>
    <row r="1474" spans="1:13" ht="27.6">
      <c r="A1474" t="s">
        <v>164</v>
      </c>
      <c r="B1474" t="s">
        <v>228</v>
      </c>
      <c r="C1474" s="14" t="s">
        <v>230</v>
      </c>
      <c r="D1474" t="s">
        <v>456</v>
      </c>
      <c r="E1474" t="s">
        <v>474</v>
      </c>
      <c r="F1474" s="20">
        <v>2035</v>
      </c>
      <c r="G1474" s="20">
        <v>62</v>
      </c>
      <c r="H1474" s="11">
        <v>16302.2871467977</v>
      </c>
      <c r="I1474" s="10">
        <v>3165594.4028383498</v>
      </c>
      <c r="J1474" s="33">
        <f t="shared" ref="J1474:J1537" si="92">IF(I1474&gt;0,H1474/I1474,0)</f>
        <v>5.1498344614776511E-3</v>
      </c>
      <c r="K1474" s="33">
        <f t="shared" ref="K1474:K1537" si="93">1-EXP(-J1474)</f>
        <v>5.1365967976617632E-3</v>
      </c>
      <c r="L1474" s="33">
        <f t="shared" ref="L1474:L1537" si="94">IF(G1474=30,1,M1473)</f>
        <v>0.94794588701044613</v>
      </c>
      <c r="M1474" s="33">
        <f t="shared" ref="M1474:M1537" si="95">L1474*(1-K1474)</f>
        <v>0.94307667120287164</v>
      </c>
    </row>
    <row r="1475" spans="1:13" ht="27.6">
      <c r="A1475" t="s">
        <v>164</v>
      </c>
      <c r="B1475" t="s">
        <v>228</v>
      </c>
      <c r="C1475" s="14" t="s">
        <v>230</v>
      </c>
      <c r="D1475" t="s">
        <v>456</v>
      </c>
      <c r="E1475" t="s">
        <v>474</v>
      </c>
      <c r="F1475" s="20">
        <v>2035</v>
      </c>
      <c r="G1475" s="20">
        <v>63</v>
      </c>
      <c r="H1475" s="11">
        <v>17042.042055596899</v>
      </c>
      <c r="I1475" s="10">
        <v>3058387.55978616</v>
      </c>
      <c r="J1475" s="33">
        <f t="shared" si="92"/>
        <v>5.5722310277734931E-3</v>
      </c>
      <c r="K1475" s="33">
        <f t="shared" si="93"/>
        <v>5.5567349444058944E-3</v>
      </c>
      <c r="L1475" s="33">
        <f t="shared" si="94"/>
        <v>0.94307667120287164</v>
      </c>
      <c r="M1475" s="33">
        <f t="shared" si="95"/>
        <v>0.93783624410874467</v>
      </c>
    </row>
    <row r="1476" spans="1:13" ht="27.6">
      <c r="A1476" t="s">
        <v>164</v>
      </c>
      <c r="B1476" t="s">
        <v>228</v>
      </c>
      <c r="C1476" s="14" t="s">
        <v>230</v>
      </c>
      <c r="D1476" t="s">
        <v>456</v>
      </c>
      <c r="E1476" t="s">
        <v>474</v>
      </c>
      <c r="F1476" s="20">
        <v>2035</v>
      </c>
      <c r="G1476" s="20">
        <v>64</v>
      </c>
      <c r="H1476" s="11">
        <v>18127.408982832701</v>
      </c>
      <c r="I1476" s="10">
        <v>2960720.4196572299</v>
      </c>
      <c r="J1476" s="33">
        <f t="shared" si="92"/>
        <v>6.1226344988465197E-3</v>
      </c>
      <c r="K1476" s="33">
        <f t="shared" si="93"/>
        <v>6.1039293666088623E-3</v>
      </c>
      <c r="L1476" s="33">
        <f t="shared" si="94"/>
        <v>0.93783624410874467</v>
      </c>
      <c r="M1476" s="33">
        <f t="shared" si="95"/>
        <v>0.93211175791725909</v>
      </c>
    </row>
    <row r="1477" spans="1:13" ht="27.6">
      <c r="A1477" t="s">
        <v>164</v>
      </c>
      <c r="B1477" t="s">
        <v>228</v>
      </c>
      <c r="C1477" s="14" t="s">
        <v>230</v>
      </c>
      <c r="D1477" t="s">
        <v>456</v>
      </c>
      <c r="E1477" t="s">
        <v>474</v>
      </c>
      <c r="F1477" s="20">
        <v>2035</v>
      </c>
      <c r="G1477" s="20">
        <v>65</v>
      </c>
      <c r="H1477" s="11">
        <v>19132.220423473402</v>
      </c>
      <c r="I1477" s="10">
        <v>2860184.8977989601</v>
      </c>
      <c r="J1477" s="33">
        <f t="shared" si="92"/>
        <v>6.6891551095862719E-3</v>
      </c>
      <c r="K1477" s="33">
        <f t="shared" si="93"/>
        <v>6.666832512383869E-3</v>
      </c>
      <c r="L1477" s="33">
        <f t="shared" si="94"/>
        <v>0.93211175791725909</v>
      </c>
      <c r="M1477" s="33">
        <f t="shared" si="95"/>
        <v>0.92589752494440103</v>
      </c>
    </row>
    <row r="1478" spans="1:13" ht="27.6">
      <c r="A1478" t="s">
        <v>164</v>
      </c>
      <c r="B1478" t="s">
        <v>228</v>
      </c>
      <c r="C1478" s="14" t="s">
        <v>230</v>
      </c>
      <c r="D1478" t="s">
        <v>456</v>
      </c>
      <c r="E1478" t="s">
        <v>474</v>
      </c>
      <c r="F1478" s="20">
        <v>2035</v>
      </c>
      <c r="G1478" s="20">
        <v>66</v>
      </c>
      <c r="H1478" s="11">
        <v>19555.973759300901</v>
      </c>
      <c r="I1478" s="10">
        <v>2744201.6128821899</v>
      </c>
      <c r="J1478" s="33">
        <f t="shared" si="92"/>
        <v>7.1262889969522254E-3</v>
      </c>
      <c r="K1478" s="33">
        <f t="shared" si="93"/>
        <v>7.1009572091161877E-3</v>
      </c>
      <c r="L1478" s="33">
        <f t="shared" si="94"/>
        <v>0.92589752494440103</v>
      </c>
      <c r="M1478" s="33">
        <f t="shared" si="95"/>
        <v>0.91932276623974429</v>
      </c>
    </row>
    <row r="1479" spans="1:13" ht="27.6">
      <c r="A1479" t="s">
        <v>164</v>
      </c>
      <c r="B1479" t="s">
        <v>228</v>
      </c>
      <c r="C1479" s="14" t="s">
        <v>230</v>
      </c>
      <c r="D1479" t="s">
        <v>456</v>
      </c>
      <c r="E1479" t="s">
        <v>474</v>
      </c>
      <c r="F1479" s="20">
        <v>2035</v>
      </c>
      <c r="G1479" s="20">
        <v>67</v>
      </c>
      <c r="H1479" s="11">
        <v>20637.434541316699</v>
      </c>
      <c r="I1479" s="10">
        <v>2619474.8816311699</v>
      </c>
      <c r="J1479" s="33">
        <f t="shared" si="92"/>
        <v>7.8784624681972858E-3</v>
      </c>
      <c r="K1479" s="33">
        <f t="shared" si="93"/>
        <v>7.8475087254076259E-3</v>
      </c>
      <c r="L1479" s="33">
        <f t="shared" si="94"/>
        <v>0.91932276623974429</v>
      </c>
      <c r="M1479" s="33">
        <f t="shared" si="95"/>
        <v>0.91210837281021206</v>
      </c>
    </row>
    <row r="1480" spans="1:13" ht="27.6">
      <c r="A1480" t="s">
        <v>164</v>
      </c>
      <c r="B1480" t="s">
        <v>228</v>
      </c>
      <c r="C1480" s="14" t="s">
        <v>230</v>
      </c>
      <c r="D1480" t="s">
        <v>456</v>
      </c>
      <c r="E1480" t="s">
        <v>474</v>
      </c>
      <c r="F1480" s="20">
        <v>2035</v>
      </c>
      <c r="G1480" s="20">
        <v>68</v>
      </c>
      <c r="H1480" s="11">
        <v>21597.097729315101</v>
      </c>
      <c r="I1480" s="10">
        <v>2496087.1987069799</v>
      </c>
      <c r="J1480" s="33">
        <f t="shared" si="92"/>
        <v>8.6523811109254535E-3</v>
      </c>
      <c r="K1480" s="33">
        <f t="shared" si="93"/>
        <v>8.6150569865697246E-3</v>
      </c>
      <c r="L1480" s="33">
        <f t="shared" si="94"/>
        <v>0.91210837281021206</v>
      </c>
      <c r="M1480" s="33">
        <f t="shared" si="95"/>
        <v>0.90425050720052469</v>
      </c>
    </row>
    <row r="1481" spans="1:13" ht="27.6">
      <c r="A1481" t="s">
        <v>164</v>
      </c>
      <c r="B1481" t="s">
        <v>228</v>
      </c>
      <c r="C1481" s="14" t="s">
        <v>230</v>
      </c>
      <c r="D1481" t="s">
        <v>456</v>
      </c>
      <c r="E1481" t="s">
        <v>474</v>
      </c>
      <c r="F1481" s="20">
        <v>2035</v>
      </c>
      <c r="G1481" s="20">
        <v>69</v>
      </c>
      <c r="H1481" s="11">
        <v>21710.263947051299</v>
      </c>
      <c r="I1481" s="10">
        <v>2361064.2423188901</v>
      </c>
      <c r="J1481" s="33">
        <f t="shared" si="92"/>
        <v>9.1951178447092271E-3</v>
      </c>
      <c r="K1481" s="33">
        <f t="shared" si="93"/>
        <v>9.1529720261332992E-3</v>
      </c>
      <c r="L1481" s="33">
        <f t="shared" si="94"/>
        <v>0.90425050720052469</v>
      </c>
      <c r="M1481" s="33">
        <f t="shared" si="95"/>
        <v>0.89597392760350147</v>
      </c>
    </row>
    <row r="1482" spans="1:13" ht="27.6">
      <c r="A1482" t="s">
        <v>164</v>
      </c>
      <c r="B1482" t="s">
        <v>228</v>
      </c>
      <c r="C1482" s="14" t="s">
        <v>230</v>
      </c>
      <c r="D1482" t="s">
        <v>456</v>
      </c>
      <c r="E1482" t="s">
        <v>474</v>
      </c>
      <c r="F1482" s="20">
        <v>2036</v>
      </c>
      <c r="G1482" s="20">
        <v>30</v>
      </c>
      <c r="H1482" s="11">
        <v>711.294709223106</v>
      </c>
      <c r="I1482" s="10">
        <v>4571860.7777358796</v>
      </c>
      <c r="J1482" s="33">
        <f t="shared" si="92"/>
        <v>1.5558100821595012E-4</v>
      </c>
      <c r="K1482" s="33">
        <f t="shared" si="93"/>
        <v>1.5556890611856389E-4</v>
      </c>
      <c r="L1482" s="33">
        <f t="shared" si="94"/>
        <v>1</v>
      </c>
      <c r="M1482" s="33">
        <f t="shared" si="95"/>
        <v>0.99984443109388144</v>
      </c>
    </row>
    <row r="1483" spans="1:13" ht="27.6">
      <c r="A1483" t="s">
        <v>164</v>
      </c>
      <c r="B1483" t="s">
        <v>228</v>
      </c>
      <c r="C1483" s="14" t="s">
        <v>230</v>
      </c>
      <c r="D1483" t="s">
        <v>456</v>
      </c>
      <c r="E1483" t="s">
        <v>474</v>
      </c>
      <c r="F1483" s="20">
        <v>2036</v>
      </c>
      <c r="G1483" s="20">
        <v>31</v>
      </c>
      <c r="H1483" s="11">
        <v>994.84808309819903</v>
      </c>
      <c r="I1483" s="10">
        <v>4478299.8540926697</v>
      </c>
      <c r="J1483" s="33">
        <f t="shared" si="92"/>
        <v>2.2214860896128206E-4</v>
      </c>
      <c r="K1483" s="33">
        <f t="shared" si="93"/>
        <v>2.2212393578613376E-4</v>
      </c>
      <c r="L1483" s="33">
        <f t="shared" si="94"/>
        <v>0.99984443109388144</v>
      </c>
      <c r="M1483" s="33">
        <f t="shared" si="95"/>
        <v>0.99962234171367303</v>
      </c>
    </row>
    <row r="1484" spans="1:13" ht="27.6">
      <c r="A1484" t="s">
        <v>164</v>
      </c>
      <c r="B1484" t="s">
        <v>228</v>
      </c>
      <c r="C1484" s="14" t="s">
        <v>230</v>
      </c>
      <c r="D1484" t="s">
        <v>456</v>
      </c>
      <c r="E1484" t="s">
        <v>474</v>
      </c>
      <c r="F1484" s="20">
        <v>2036</v>
      </c>
      <c r="G1484" s="20">
        <v>32</v>
      </c>
      <c r="H1484" s="11">
        <v>1028.9610917437101</v>
      </c>
      <c r="I1484" s="10">
        <v>4381545.6703663999</v>
      </c>
      <c r="J1484" s="33">
        <f t="shared" si="92"/>
        <v>2.348397504339296E-4</v>
      </c>
      <c r="K1484" s="33">
        <f t="shared" si="93"/>
        <v>2.3481217773813068E-4</v>
      </c>
      <c r="L1484" s="33">
        <f t="shared" si="94"/>
        <v>0.99962234171367303</v>
      </c>
      <c r="M1484" s="33">
        <f t="shared" si="95"/>
        <v>0.99938761821469957</v>
      </c>
    </row>
    <row r="1485" spans="1:13" ht="27.6">
      <c r="A1485" t="s">
        <v>164</v>
      </c>
      <c r="B1485" t="s">
        <v>228</v>
      </c>
      <c r="C1485" s="14" t="s">
        <v>230</v>
      </c>
      <c r="D1485" t="s">
        <v>456</v>
      </c>
      <c r="E1485" t="s">
        <v>474</v>
      </c>
      <c r="F1485" s="20">
        <v>2036</v>
      </c>
      <c r="G1485" s="20">
        <v>33</v>
      </c>
      <c r="H1485" s="11">
        <v>1113.0269693765699</v>
      </c>
      <c r="I1485" s="10">
        <v>4339249.5233794898</v>
      </c>
      <c r="J1485" s="33">
        <f t="shared" si="92"/>
        <v>2.5650218162833914E-4</v>
      </c>
      <c r="K1485" s="33">
        <f t="shared" si="93"/>
        <v>2.5646928775624467E-4</v>
      </c>
      <c r="L1485" s="33">
        <f t="shared" si="94"/>
        <v>0.99938761821469957</v>
      </c>
      <c r="M1485" s="33">
        <f t="shared" si="95"/>
        <v>0.99913130598406363</v>
      </c>
    </row>
    <row r="1486" spans="1:13" ht="27.6">
      <c r="A1486" t="s">
        <v>164</v>
      </c>
      <c r="B1486" t="s">
        <v>228</v>
      </c>
      <c r="C1486" s="14" t="s">
        <v>230</v>
      </c>
      <c r="D1486" t="s">
        <v>456</v>
      </c>
      <c r="E1486" t="s">
        <v>474</v>
      </c>
      <c r="F1486" s="20">
        <v>2036</v>
      </c>
      <c r="G1486" s="20">
        <v>34</v>
      </c>
      <c r="H1486" s="11">
        <v>1207.3039109732199</v>
      </c>
      <c r="I1486" s="10">
        <v>4319779.94593901</v>
      </c>
      <c r="J1486" s="33">
        <f t="shared" si="92"/>
        <v>2.7948273432497328E-4</v>
      </c>
      <c r="K1486" s="33">
        <f t="shared" si="93"/>
        <v>2.7944368266374919E-4</v>
      </c>
      <c r="L1486" s="33">
        <f t="shared" si="94"/>
        <v>0.99913130598406363</v>
      </c>
      <c r="M1486" s="33">
        <f t="shared" si="95"/>
        <v>0.99885210505245481</v>
      </c>
    </row>
    <row r="1487" spans="1:13" ht="27.6">
      <c r="A1487" t="s">
        <v>164</v>
      </c>
      <c r="B1487" t="s">
        <v>228</v>
      </c>
      <c r="C1487" s="14" t="s">
        <v>230</v>
      </c>
      <c r="D1487" t="s">
        <v>456</v>
      </c>
      <c r="E1487" t="s">
        <v>474</v>
      </c>
      <c r="F1487" s="20">
        <v>2036</v>
      </c>
      <c r="G1487" s="20">
        <v>35</v>
      </c>
      <c r="H1487" s="11">
        <v>1322.7270717992701</v>
      </c>
      <c r="I1487" s="10">
        <v>4300343.9525416801</v>
      </c>
      <c r="J1487" s="33">
        <f t="shared" si="92"/>
        <v>3.0758634341736409E-4</v>
      </c>
      <c r="K1487" s="33">
        <f t="shared" si="93"/>
        <v>3.0753904358771234E-4</v>
      </c>
      <c r="L1487" s="33">
        <f t="shared" si="94"/>
        <v>0.99885210505245481</v>
      </c>
      <c r="M1487" s="33">
        <f t="shared" si="95"/>
        <v>0.99854491903138143</v>
      </c>
    </row>
    <row r="1488" spans="1:13" ht="27.6">
      <c r="A1488" t="s">
        <v>164</v>
      </c>
      <c r="B1488" t="s">
        <v>228</v>
      </c>
      <c r="C1488" s="14" t="s">
        <v>230</v>
      </c>
      <c r="D1488" t="s">
        <v>456</v>
      </c>
      <c r="E1488" t="s">
        <v>474</v>
      </c>
      <c r="F1488" s="20">
        <v>2036</v>
      </c>
      <c r="G1488" s="20">
        <v>36</v>
      </c>
      <c r="H1488" s="11">
        <v>1740.1569809417001</v>
      </c>
      <c r="I1488" s="10">
        <v>4300445.66557559</v>
      </c>
      <c r="J1488" s="33">
        <f t="shared" si="92"/>
        <v>4.04645731225345E-4</v>
      </c>
      <c r="K1488" s="33">
        <f t="shared" si="93"/>
        <v>4.045638731829948E-4</v>
      </c>
      <c r="L1488" s="33">
        <f t="shared" si="94"/>
        <v>0.99854491903138143</v>
      </c>
      <c r="M1488" s="33">
        <f t="shared" si="95"/>
        <v>0.99814094383139085</v>
      </c>
    </row>
    <row r="1489" spans="1:13" ht="27.6">
      <c r="A1489" t="s">
        <v>164</v>
      </c>
      <c r="B1489" t="s">
        <v>228</v>
      </c>
      <c r="C1489" s="14" t="s">
        <v>230</v>
      </c>
      <c r="D1489" t="s">
        <v>456</v>
      </c>
      <c r="E1489" t="s">
        <v>474</v>
      </c>
      <c r="F1489" s="20">
        <v>2036</v>
      </c>
      <c r="G1489" s="20">
        <v>37</v>
      </c>
      <c r="H1489" s="11">
        <v>1940.7449022820699</v>
      </c>
      <c r="I1489" s="10">
        <v>4339145.0365599198</v>
      </c>
      <c r="J1489" s="33">
        <f t="shared" si="92"/>
        <v>4.4726435413661468E-4</v>
      </c>
      <c r="K1489" s="33">
        <f t="shared" si="93"/>
        <v>4.4716434634595181E-4</v>
      </c>
      <c r="L1489" s="33">
        <f t="shared" si="94"/>
        <v>0.99814094383139085</v>
      </c>
      <c r="M1489" s="33">
        <f t="shared" si="95"/>
        <v>0.99769461078868138</v>
      </c>
    </row>
    <row r="1490" spans="1:13" ht="27.6">
      <c r="A1490" t="s">
        <v>164</v>
      </c>
      <c r="B1490" t="s">
        <v>228</v>
      </c>
      <c r="C1490" s="14" t="s">
        <v>230</v>
      </c>
      <c r="D1490" t="s">
        <v>456</v>
      </c>
      <c r="E1490" t="s">
        <v>474</v>
      </c>
      <c r="F1490" s="20">
        <v>2036</v>
      </c>
      <c r="G1490" s="20">
        <v>38</v>
      </c>
      <c r="H1490" s="11">
        <v>2151.26778365879</v>
      </c>
      <c r="I1490" s="10">
        <v>4380214.7479227101</v>
      </c>
      <c r="J1490" s="33">
        <f t="shared" si="92"/>
        <v>4.9113294837405304E-4</v>
      </c>
      <c r="K1490" s="33">
        <f t="shared" si="93"/>
        <v>4.9101236232962364E-4</v>
      </c>
      <c r="L1490" s="33">
        <f t="shared" si="94"/>
        <v>0.99769461078868138</v>
      </c>
      <c r="M1490" s="33">
        <f t="shared" si="95"/>
        <v>0.99720473040095448</v>
      </c>
    </row>
    <row r="1491" spans="1:13" ht="27.6">
      <c r="A1491" t="s">
        <v>164</v>
      </c>
      <c r="B1491" t="s">
        <v>228</v>
      </c>
      <c r="C1491" s="14" t="s">
        <v>230</v>
      </c>
      <c r="D1491" t="s">
        <v>456</v>
      </c>
      <c r="E1491" t="s">
        <v>474</v>
      </c>
      <c r="F1491" s="20">
        <v>2036</v>
      </c>
      <c r="G1491" s="20">
        <v>39</v>
      </c>
      <c r="H1491" s="11">
        <v>2278.5040730015999</v>
      </c>
      <c r="I1491" s="10">
        <v>4375015.50629545</v>
      </c>
      <c r="J1491" s="33">
        <f t="shared" si="92"/>
        <v>5.207990851056265E-4</v>
      </c>
      <c r="K1491" s="33">
        <f t="shared" si="93"/>
        <v>5.2066349280188717E-4</v>
      </c>
      <c r="L1491" s="33">
        <f t="shared" si="94"/>
        <v>0.99720473040095448</v>
      </c>
      <c r="M1491" s="33">
        <f t="shared" si="95"/>
        <v>0.99668552230298535</v>
      </c>
    </row>
    <row r="1492" spans="1:13" ht="27.6">
      <c r="A1492" t="s">
        <v>164</v>
      </c>
      <c r="B1492" t="s">
        <v>228</v>
      </c>
      <c r="C1492" s="14" t="s">
        <v>230</v>
      </c>
      <c r="D1492" t="s">
        <v>456</v>
      </c>
      <c r="E1492" t="s">
        <v>474</v>
      </c>
      <c r="F1492" s="20">
        <v>2036</v>
      </c>
      <c r="G1492" s="20">
        <v>40</v>
      </c>
      <c r="H1492" s="11">
        <v>2425.33036849164</v>
      </c>
      <c r="I1492" s="10">
        <v>4311034.4370022099</v>
      </c>
      <c r="J1492" s="33">
        <f t="shared" si="92"/>
        <v>5.6258663760017579E-4</v>
      </c>
      <c r="K1492" s="33">
        <f t="shared" si="93"/>
        <v>5.6242841541043198E-4</v>
      </c>
      <c r="L1492" s="33">
        <f t="shared" si="94"/>
        <v>0.99668552230298535</v>
      </c>
      <c r="M1492" s="33">
        <f t="shared" si="95"/>
        <v>0.99612495804401391</v>
      </c>
    </row>
    <row r="1493" spans="1:13" ht="27.6">
      <c r="A1493" t="s">
        <v>164</v>
      </c>
      <c r="B1493" t="s">
        <v>228</v>
      </c>
      <c r="C1493" s="14" t="s">
        <v>230</v>
      </c>
      <c r="D1493" t="s">
        <v>456</v>
      </c>
      <c r="E1493" t="s">
        <v>474</v>
      </c>
      <c r="F1493" s="20">
        <v>2036</v>
      </c>
      <c r="G1493" s="20">
        <v>41</v>
      </c>
      <c r="H1493" s="11">
        <v>3090.2960407966402</v>
      </c>
      <c r="I1493" s="10">
        <v>4244844.6016725795</v>
      </c>
      <c r="J1493" s="33">
        <f t="shared" si="92"/>
        <v>7.2801158364642674E-4</v>
      </c>
      <c r="K1493" s="33">
        <f t="shared" si="93"/>
        <v>7.2774664750951956E-4</v>
      </c>
      <c r="L1493" s="33">
        <f t="shared" si="94"/>
        <v>0.99612495804401391</v>
      </c>
      <c r="M1493" s="33">
        <f t="shared" si="95"/>
        <v>0.99540003144529676</v>
      </c>
    </row>
    <row r="1494" spans="1:13" ht="27.6">
      <c r="A1494" t="s">
        <v>164</v>
      </c>
      <c r="B1494" t="s">
        <v>228</v>
      </c>
      <c r="C1494" s="14" t="s">
        <v>230</v>
      </c>
      <c r="D1494" t="s">
        <v>456</v>
      </c>
      <c r="E1494" t="s">
        <v>474</v>
      </c>
      <c r="F1494" s="20">
        <v>2036</v>
      </c>
      <c r="G1494" s="20">
        <v>42</v>
      </c>
      <c r="H1494" s="11">
        <v>3354.3259371822801</v>
      </c>
      <c r="I1494" s="10">
        <v>4187983.1401993399</v>
      </c>
      <c r="J1494" s="33">
        <f t="shared" si="92"/>
        <v>8.0094064968528516E-4</v>
      </c>
      <c r="K1494" s="33">
        <f t="shared" si="93"/>
        <v>8.0061998234071119E-4</v>
      </c>
      <c r="L1494" s="33">
        <f t="shared" si="94"/>
        <v>0.99540003144529676</v>
      </c>
      <c r="M1494" s="33">
        <f t="shared" si="95"/>
        <v>0.99460309428969906</v>
      </c>
    </row>
    <row r="1495" spans="1:13" ht="27.6">
      <c r="A1495" t="s">
        <v>164</v>
      </c>
      <c r="B1495" t="s">
        <v>228</v>
      </c>
      <c r="C1495" s="14" t="s">
        <v>230</v>
      </c>
      <c r="D1495" t="s">
        <v>456</v>
      </c>
      <c r="E1495" t="s">
        <v>474</v>
      </c>
      <c r="F1495" s="20">
        <v>2036</v>
      </c>
      <c r="G1495" s="20">
        <v>43</v>
      </c>
      <c r="H1495" s="11">
        <v>3684.3430353028298</v>
      </c>
      <c r="I1495" s="10">
        <v>4133267.2692589401</v>
      </c>
      <c r="J1495" s="33">
        <f t="shared" si="92"/>
        <v>8.9138756225735222E-4</v>
      </c>
      <c r="K1495" s="33">
        <f t="shared" si="93"/>
        <v>8.9099039438322869E-4</v>
      </c>
      <c r="L1495" s="33">
        <f t="shared" si="94"/>
        <v>0.99460309428969906</v>
      </c>
      <c r="M1495" s="33">
        <f t="shared" si="95"/>
        <v>0.9937169124864631</v>
      </c>
    </row>
    <row r="1496" spans="1:13" ht="27.6">
      <c r="A1496" t="s">
        <v>164</v>
      </c>
      <c r="B1496" t="s">
        <v>228</v>
      </c>
      <c r="C1496" s="14" t="s">
        <v>230</v>
      </c>
      <c r="D1496" t="s">
        <v>456</v>
      </c>
      <c r="E1496" t="s">
        <v>474</v>
      </c>
      <c r="F1496" s="20">
        <v>2036</v>
      </c>
      <c r="G1496" s="20">
        <v>44</v>
      </c>
      <c r="H1496" s="11">
        <v>3852.6665162735299</v>
      </c>
      <c r="I1496" s="10">
        <v>4112707.8815364302</v>
      </c>
      <c r="J1496" s="33">
        <f t="shared" si="92"/>
        <v>9.3677125321000091E-4</v>
      </c>
      <c r="K1496" s="33">
        <f t="shared" si="93"/>
        <v>9.3633261999659378E-4</v>
      </c>
      <c r="L1496" s="33">
        <f t="shared" si="94"/>
        <v>0.9937169124864631</v>
      </c>
      <c r="M1496" s="33">
        <f t="shared" si="95"/>
        <v>0.99278646292625972</v>
      </c>
    </row>
    <row r="1497" spans="1:13" ht="27.6">
      <c r="A1497" t="s">
        <v>164</v>
      </c>
      <c r="B1497" t="s">
        <v>228</v>
      </c>
      <c r="C1497" s="14" t="s">
        <v>230</v>
      </c>
      <c r="D1497" t="s">
        <v>456</v>
      </c>
      <c r="E1497" t="s">
        <v>474</v>
      </c>
      <c r="F1497" s="20">
        <v>2036</v>
      </c>
      <c r="G1497" s="20">
        <v>45</v>
      </c>
      <c r="H1497" s="11">
        <v>4149.6673175928699</v>
      </c>
      <c r="I1497" s="10">
        <v>4086130.5715735098</v>
      </c>
      <c r="J1497" s="33">
        <f t="shared" si="92"/>
        <v>1.0155493675266703E-3</v>
      </c>
      <c r="K1497" s="33">
        <f t="shared" si="93"/>
        <v>1.0150338717862528E-3</v>
      </c>
      <c r="L1497" s="33">
        <f t="shared" si="94"/>
        <v>0.99278646292625972</v>
      </c>
      <c r="M1497" s="33">
        <f t="shared" si="95"/>
        <v>0.99177875103893864</v>
      </c>
    </row>
    <row r="1498" spans="1:13" ht="27.6">
      <c r="A1498" t="s">
        <v>164</v>
      </c>
      <c r="B1498" t="s">
        <v>228</v>
      </c>
      <c r="C1498" s="14" t="s">
        <v>230</v>
      </c>
      <c r="D1498" t="s">
        <v>456</v>
      </c>
      <c r="E1498" t="s">
        <v>474</v>
      </c>
      <c r="F1498" s="20">
        <v>2036</v>
      </c>
      <c r="G1498" s="20">
        <v>46</v>
      </c>
      <c r="H1498" s="11">
        <v>5157.4118465475003</v>
      </c>
      <c r="I1498" s="10">
        <v>4062563.0999129699</v>
      </c>
      <c r="J1498" s="33">
        <f t="shared" si="92"/>
        <v>1.2694970440355708E-3</v>
      </c>
      <c r="K1498" s="33">
        <f t="shared" si="93"/>
        <v>1.2686915735466986E-3</v>
      </c>
      <c r="L1498" s="33">
        <f t="shared" si="94"/>
        <v>0.99177875103893864</v>
      </c>
      <c r="M1498" s="33">
        <f t="shared" si="95"/>
        <v>0.99052048969467288</v>
      </c>
    </row>
    <row r="1499" spans="1:13" ht="27.6">
      <c r="A1499" t="s">
        <v>164</v>
      </c>
      <c r="B1499" t="s">
        <v>228</v>
      </c>
      <c r="C1499" s="14" t="s">
        <v>230</v>
      </c>
      <c r="D1499" t="s">
        <v>456</v>
      </c>
      <c r="E1499" t="s">
        <v>474</v>
      </c>
      <c r="F1499" s="20">
        <v>2036</v>
      </c>
      <c r="G1499" s="20">
        <v>47</v>
      </c>
      <c r="H1499" s="11">
        <v>5679.8844170873199</v>
      </c>
      <c r="I1499" s="10">
        <v>4061232.8758262899</v>
      </c>
      <c r="J1499" s="33">
        <f t="shared" si="92"/>
        <v>1.3985616168173322E-3</v>
      </c>
      <c r="K1499" s="33">
        <f t="shared" si="93"/>
        <v>1.3975840852851196E-3</v>
      </c>
      <c r="L1499" s="33">
        <f t="shared" si="94"/>
        <v>0.99052048969467288</v>
      </c>
      <c r="M1499" s="33">
        <f t="shared" si="95"/>
        <v>0.98913615402212673</v>
      </c>
    </row>
    <row r="1500" spans="1:13" ht="27.6">
      <c r="A1500" t="s">
        <v>164</v>
      </c>
      <c r="B1500" t="s">
        <v>228</v>
      </c>
      <c r="C1500" s="14" t="s">
        <v>230</v>
      </c>
      <c r="D1500" t="s">
        <v>456</v>
      </c>
      <c r="E1500" t="s">
        <v>474</v>
      </c>
      <c r="F1500" s="20">
        <v>2036</v>
      </c>
      <c r="G1500" s="20">
        <v>48</v>
      </c>
      <c r="H1500" s="11">
        <v>6310.3324422104797</v>
      </c>
      <c r="I1500" s="10">
        <v>4013750.31551108</v>
      </c>
      <c r="J1500" s="33">
        <f t="shared" si="92"/>
        <v>1.5721786225277371E-3</v>
      </c>
      <c r="K1500" s="33">
        <f t="shared" si="93"/>
        <v>1.5709433971335951E-3</v>
      </c>
      <c r="L1500" s="33">
        <f t="shared" si="94"/>
        <v>0.98913615402212673</v>
      </c>
      <c r="M1500" s="33">
        <f t="shared" si="95"/>
        <v>0.98758227711209956</v>
      </c>
    </row>
    <row r="1501" spans="1:13" ht="27.6">
      <c r="A1501" t="s">
        <v>164</v>
      </c>
      <c r="B1501" t="s">
        <v>228</v>
      </c>
      <c r="C1501" s="14" t="s">
        <v>230</v>
      </c>
      <c r="D1501" t="s">
        <v>456</v>
      </c>
      <c r="E1501" t="s">
        <v>474</v>
      </c>
      <c r="F1501" s="20">
        <v>2036</v>
      </c>
      <c r="G1501" s="20">
        <v>49</v>
      </c>
      <c r="H1501" s="11">
        <v>6790.2703089095303</v>
      </c>
      <c r="I1501" s="10">
        <v>3957078.4716362301</v>
      </c>
      <c r="J1501" s="33">
        <f t="shared" si="92"/>
        <v>1.7159807058619667E-3</v>
      </c>
      <c r="K1501" s="33">
        <f t="shared" si="93"/>
        <v>1.7145092527526273E-3</v>
      </c>
      <c r="L1501" s="33">
        <f t="shared" si="94"/>
        <v>0.98758227711209956</v>
      </c>
      <c r="M1501" s="33">
        <f t="shared" si="95"/>
        <v>0.98588905816013639</v>
      </c>
    </row>
    <row r="1502" spans="1:13" ht="27.6">
      <c r="A1502" t="s">
        <v>164</v>
      </c>
      <c r="B1502" t="s">
        <v>228</v>
      </c>
      <c r="C1502" s="14" t="s">
        <v>230</v>
      </c>
      <c r="D1502" t="s">
        <v>456</v>
      </c>
      <c r="E1502" t="s">
        <v>474</v>
      </c>
      <c r="F1502" s="20">
        <v>2036</v>
      </c>
      <c r="G1502" s="20">
        <v>50</v>
      </c>
      <c r="H1502" s="11">
        <v>7447.0097528162696</v>
      </c>
      <c r="I1502" s="10">
        <v>3960209.1888783099</v>
      </c>
      <c r="J1502" s="33">
        <f t="shared" si="92"/>
        <v>1.8804586822661158E-3</v>
      </c>
      <c r="K1502" s="33">
        <f t="shared" si="93"/>
        <v>1.8786917275736004E-3</v>
      </c>
      <c r="L1502" s="33">
        <f t="shared" si="94"/>
        <v>0.98588905816013639</v>
      </c>
      <c r="M1502" s="33">
        <f t="shared" si="95"/>
        <v>0.98403687654226557</v>
      </c>
    </row>
    <row r="1503" spans="1:13" ht="27.6">
      <c r="A1503" t="s">
        <v>164</v>
      </c>
      <c r="B1503" t="s">
        <v>228</v>
      </c>
      <c r="C1503" s="14" t="s">
        <v>230</v>
      </c>
      <c r="D1503" t="s">
        <v>456</v>
      </c>
      <c r="E1503" t="s">
        <v>474</v>
      </c>
      <c r="F1503" s="20">
        <v>2036</v>
      </c>
      <c r="G1503" s="20">
        <v>51</v>
      </c>
      <c r="H1503" s="11">
        <v>8653.5159903927397</v>
      </c>
      <c r="I1503" s="10">
        <v>4017771.5928758201</v>
      </c>
      <c r="J1503" s="33">
        <f t="shared" si="92"/>
        <v>2.1538098396974253E-3</v>
      </c>
      <c r="K1503" s="33">
        <f t="shared" si="93"/>
        <v>2.1514920556052752E-3</v>
      </c>
      <c r="L1503" s="33">
        <f t="shared" si="94"/>
        <v>0.98403687654226557</v>
      </c>
      <c r="M1503" s="33">
        <f t="shared" si="95"/>
        <v>0.98191972901996227</v>
      </c>
    </row>
    <row r="1504" spans="1:13" ht="27.6">
      <c r="A1504" t="s">
        <v>164</v>
      </c>
      <c r="B1504" t="s">
        <v>228</v>
      </c>
      <c r="C1504" s="14" t="s">
        <v>230</v>
      </c>
      <c r="D1504" t="s">
        <v>456</v>
      </c>
      <c r="E1504" t="s">
        <v>474</v>
      </c>
      <c r="F1504" s="20">
        <v>2036</v>
      </c>
      <c r="G1504" s="20">
        <v>52</v>
      </c>
      <c r="H1504" s="11">
        <v>9512.5717657328605</v>
      </c>
      <c r="I1504" s="10">
        <v>4033616.8667554599</v>
      </c>
      <c r="J1504" s="33">
        <f t="shared" si="92"/>
        <v>2.3583230832194863E-3</v>
      </c>
      <c r="K1504" s="33">
        <f t="shared" si="93"/>
        <v>2.3555444240915824E-3</v>
      </c>
      <c r="L1504" s="33">
        <f t="shared" si="94"/>
        <v>0.98191972901996227</v>
      </c>
      <c r="M1504" s="33">
        <f t="shared" si="95"/>
        <v>0.9796067734773638</v>
      </c>
    </row>
    <row r="1505" spans="1:13" ht="27.6">
      <c r="A1505" t="s">
        <v>164</v>
      </c>
      <c r="B1505" t="s">
        <v>228</v>
      </c>
      <c r="C1505" s="14" t="s">
        <v>230</v>
      </c>
      <c r="D1505" t="s">
        <v>456</v>
      </c>
      <c r="E1505" t="s">
        <v>474</v>
      </c>
      <c r="F1505" s="20">
        <v>2036</v>
      </c>
      <c r="G1505" s="20">
        <v>53</v>
      </c>
      <c r="H1505" s="11">
        <v>10165.007676723701</v>
      </c>
      <c r="I1505" s="10">
        <v>3992077.02802308</v>
      </c>
      <c r="J1505" s="33">
        <f t="shared" si="92"/>
        <v>2.5462954761064625E-3</v>
      </c>
      <c r="K1505" s="33">
        <f t="shared" si="93"/>
        <v>2.5430564155656254E-3</v>
      </c>
      <c r="L1505" s="33">
        <f t="shared" si="94"/>
        <v>0.9796067734773638</v>
      </c>
      <c r="M1505" s="33">
        <f t="shared" si="95"/>
        <v>0.97711557818734063</v>
      </c>
    </row>
    <row r="1506" spans="1:13" ht="27.6">
      <c r="A1506" t="s">
        <v>164</v>
      </c>
      <c r="B1506" t="s">
        <v>228</v>
      </c>
      <c r="C1506" s="14" t="s">
        <v>230</v>
      </c>
      <c r="D1506" t="s">
        <v>456</v>
      </c>
      <c r="E1506" t="s">
        <v>474</v>
      </c>
      <c r="F1506" s="20">
        <v>2036</v>
      </c>
      <c r="G1506" s="20">
        <v>54</v>
      </c>
      <c r="H1506" s="11">
        <v>10883.554382844901</v>
      </c>
      <c r="I1506" s="10">
        <v>3926079.0767947002</v>
      </c>
      <c r="J1506" s="33">
        <f t="shared" si="92"/>
        <v>2.7721179757108638E-3</v>
      </c>
      <c r="K1506" s="33">
        <f t="shared" si="93"/>
        <v>2.7682792046699323E-3</v>
      </c>
      <c r="L1506" s="33">
        <f t="shared" si="94"/>
        <v>0.97711557818734063</v>
      </c>
      <c r="M1506" s="33">
        <f t="shared" si="95"/>
        <v>0.97441064945168554</v>
      </c>
    </row>
    <row r="1507" spans="1:13" ht="27.6">
      <c r="A1507" t="s">
        <v>164</v>
      </c>
      <c r="B1507" t="s">
        <v>228</v>
      </c>
      <c r="C1507" s="14" t="s">
        <v>230</v>
      </c>
      <c r="D1507" t="s">
        <v>456</v>
      </c>
      <c r="E1507" t="s">
        <v>474</v>
      </c>
      <c r="F1507" s="20">
        <v>2036</v>
      </c>
      <c r="G1507" s="20">
        <v>55</v>
      </c>
      <c r="H1507" s="11">
        <v>11593.940181731399</v>
      </c>
      <c r="I1507" s="10">
        <v>3852831.75355754</v>
      </c>
      <c r="J1507" s="33">
        <f t="shared" si="92"/>
        <v>3.0091997064304846E-3</v>
      </c>
      <c r="K1507" s="33">
        <f t="shared" si="93"/>
        <v>3.0046766031051053E-3</v>
      </c>
      <c r="L1507" s="33">
        <f t="shared" si="94"/>
        <v>0.97441064945168554</v>
      </c>
      <c r="M1507" s="33">
        <f t="shared" si="95"/>
        <v>0.9714828605714616</v>
      </c>
    </row>
    <row r="1508" spans="1:13" ht="27.6">
      <c r="A1508" t="s">
        <v>164</v>
      </c>
      <c r="B1508" t="s">
        <v>228</v>
      </c>
      <c r="C1508" s="14" t="s">
        <v>230</v>
      </c>
      <c r="D1508" t="s">
        <v>456</v>
      </c>
      <c r="E1508" t="s">
        <v>474</v>
      </c>
      <c r="F1508" s="20">
        <v>2036</v>
      </c>
      <c r="G1508" s="20">
        <v>56</v>
      </c>
      <c r="H1508" s="11">
        <v>12360.3462255388</v>
      </c>
      <c r="I1508" s="10">
        <v>3784061.9154330101</v>
      </c>
      <c r="J1508" s="33">
        <f t="shared" si="92"/>
        <v>3.2664228286350349E-3</v>
      </c>
      <c r="K1508" s="33">
        <f t="shared" si="93"/>
        <v>3.2610938733733663E-3</v>
      </c>
      <c r="L1508" s="33">
        <f t="shared" si="94"/>
        <v>0.9714828605714616</v>
      </c>
      <c r="M1508" s="33">
        <f t="shared" si="95"/>
        <v>0.96831476376676473</v>
      </c>
    </row>
    <row r="1509" spans="1:13" ht="27.6">
      <c r="A1509" t="s">
        <v>164</v>
      </c>
      <c r="B1509" t="s">
        <v>228</v>
      </c>
      <c r="C1509" s="14" t="s">
        <v>230</v>
      </c>
      <c r="D1509" t="s">
        <v>456</v>
      </c>
      <c r="E1509" t="s">
        <v>474</v>
      </c>
      <c r="F1509" s="20">
        <v>2036</v>
      </c>
      <c r="G1509" s="20">
        <v>57</v>
      </c>
      <c r="H1509" s="11">
        <v>13196.810910567399</v>
      </c>
      <c r="I1509" s="10">
        <v>3701385.1901682802</v>
      </c>
      <c r="J1509" s="33">
        <f t="shared" si="92"/>
        <v>3.5653708632165946E-3</v>
      </c>
      <c r="K1509" s="33">
        <f t="shared" si="93"/>
        <v>3.559022475547069E-3</v>
      </c>
      <c r="L1509" s="33">
        <f t="shared" si="94"/>
        <v>0.96831476376676473</v>
      </c>
      <c r="M1509" s="33">
        <f t="shared" si="95"/>
        <v>0.96486850975911476</v>
      </c>
    </row>
    <row r="1510" spans="1:13" ht="27.6">
      <c r="A1510" t="s">
        <v>164</v>
      </c>
      <c r="B1510" t="s">
        <v>228</v>
      </c>
      <c r="C1510" s="14" t="s">
        <v>230</v>
      </c>
      <c r="D1510" t="s">
        <v>456</v>
      </c>
      <c r="E1510" t="s">
        <v>474</v>
      </c>
      <c r="F1510" s="20">
        <v>2036</v>
      </c>
      <c r="G1510" s="20">
        <v>58</v>
      </c>
      <c r="H1510" s="11">
        <v>14003.1029496069</v>
      </c>
      <c r="I1510" s="10">
        <v>3594705.0578492498</v>
      </c>
      <c r="J1510" s="33">
        <f t="shared" si="92"/>
        <v>3.8954803590993655E-3</v>
      </c>
      <c r="K1510" s="33">
        <f t="shared" si="93"/>
        <v>3.887902818065947E-3</v>
      </c>
      <c r="L1510" s="33">
        <f t="shared" si="94"/>
        <v>0.96486850975911476</v>
      </c>
      <c r="M1510" s="33">
        <f t="shared" si="95"/>
        <v>0.96111719476095925</v>
      </c>
    </row>
    <row r="1511" spans="1:13" ht="27.6">
      <c r="A1511" t="s">
        <v>164</v>
      </c>
      <c r="B1511" t="s">
        <v>228</v>
      </c>
      <c r="C1511" s="14" t="s">
        <v>230</v>
      </c>
      <c r="D1511" t="s">
        <v>456</v>
      </c>
      <c r="E1511" t="s">
        <v>474</v>
      </c>
      <c r="F1511" s="20">
        <v>2036</v>
      </c>
      <c r="G1511" s="20">
        <v>59</v>
      </c>
      <c r="H1511" s="11">
        <v>14192.611784536</v>
      </c>
      <c r="I1511" s="10">
        <v>3491377.6070416002</v>
      </c>
      <c r="J1511" s="33">
        <f t="shared" si="92"/>
        <v>4.0650463461504617E-3</v>
      </c>
      <c r="K1511" s="33">
        <f t="shared" si="93"/>
        <v>4.0567952294292553E-3</v>
      </c>
      <c r="L1511" s="33">
        <f t="shared" si="94"/>
        <v>0.96111719476095925</v>
      </c>
      <c r="M1511" s="33">
        <f t="shared" si="95"/>
        <v>0.9572181391103306</v>
      </c>
    </row>
    <row r="1512" spans="1:13" ht="27.6">
      <c r="A1512" t="s">
        <v>164</v>
      </c>
      <c r="B1512" t="s">
        <v>228</v>
      </c>
      <c r="C1512" s="14" t="s">
        <v>230</v>
      </c>
      <c r="D1512" t="s">
        <v>456</v>
      </c>
      <c r="E1512" t="s">
        <v>474</v>
      </c>
      <c r="F1512" s="20">
        <v>2036</v>
      </c>
      <c r="G1512" s="20">
        <v>60</v>
      </c>
      <c r="H1512" s="11">
        <v>14716.4788204584</v>
      </c>
      <c r="I1512" s="10">
        <v>3401734.2282311702</v>
      </c>
      <c r="J1512" s="33">
        <f t="shared" si="92"/>
        <v>4.3261694868239773E-3</v>
      </c>
      <c r="K1512" s="33">
        <f t="shared" si="93"/>
        <v>4.3168250956062693E-3</v>
      </c>
      <c r="L1512" s="33">
        <f t="shared" si="94"/>
        <v>0.9572181391103306</v>
      </c>
      <c r="M1512" s="33">
        <f t="shared" si="95"/>
        <v>0.95308599582544962</v>
      </c>
    </row>
    <row r="1513" spans="1:13" ht="27.6">
      <c r="A1513" t="s">
        <v>164</v>
      </c>
      <c r="B1513" t="s">
        <v>228</v>
      </c>
      <c r="C1513" s="14" t="s">
        <v>230</v>
      </c>
      <c r="D1513" t="s">
        <v>456</v>
      </c>
      <c r="E1513" t="s">
        <v>474</v>
      </c>
      <c r="F1513" s="20">
        <v>2036</v>
      </c>
      <c r="G1513" s="20">
        <v>61</v>
      </c>
      <c r="H1513" s="11">
        <v>15435.6482350323</v>
      </c>
      <c r="I1513" s="10">
        <v>3299819.0897515598</v>
      </c>
      <c r="J1513" s="33">
        <f t="shared" si="92"/>
        <v>4.6777256010705837E-3</v>
      </c>
      <c r="K1513" s="33">
        <f t="shared" si="93"/>
        <v>4.666802081717214E-3</v>
      </c>
      <c r="L1513" s="33">
        <f t="shared" si="94"/>
        <v>0.95308599582544962</v>
      </c>
      <c r="M1513" s="33">
        <f t="shared" si="95"/>
        <v>0.94863813211607584</v>
      </c>
    </row>
    <row r="1514" spans="1:13" ht="27.6">
      <c r="A1514" t="s">
        <v>164</v>
      </c>
      <c r="B1514" t="s">
        <v>228</v>
      </c>
      <c r="C1514" s="14" t="s">
        <v>230</v>
      </c>
      <c r="D1514" t="s">
        <v>456</v>
      </c>
      <c r="E1514" t="s">
        <v>474</v>
      </c>
      <c r="F1514" s="20">
        <v>2036</v>
      </c>
      <c r="G1514" s="20">
        <v>62</v>
      </c>
      <c r="H1514" s="11">
        <v>16280.407887614099</v>
      </c>
      <c r="I1514" s="10">
        <v>3211239.6784537002</v>
      </c>
      <c r="J1514" s="33">
        <f t="shared" si="92"/>
        <v>5.0698202307507493E-3</v>
      </c>
      <c r="K1514" s="33">
        <f t="shared" si="93"/>
        <v>5.0569903829956742E-3</v>
      </c>
      <c r="L1514" s="33">
        <f t="shared" si="94"/>
        <v>0.94863813211607584</v>
      </c>
      <c r="M1514" s="33">
        <f t="shared" si="95"/>
        <v>0.94384087820502183</v>
      </c>
    </row>
    <row r="1515" spans="1:13" ht="27.6">
      <c r="A1515" t="s">
        <v>164</v>
      </c>
      <c r="B1515" t="s">
        <v>228</v>
      </c>
      <c r="C1515" s="14" t="s">
        <v>230</v>
      </c>
      <c r="D1515" t="s">
        <v>456</v>
      </c>
      <c r="E1515" t="s">
        <v>474</v>
      </c>
      <c r="F1515" s="20">
        <v>2036</v>
      </c>
      <c r="G1515" s="20">
        <v>63</v>
      </c>
      <c r="H1515" s="11">
        <v>17153.855703426099</v>
      </c>
      <c r="I1515" s="10">
        <v>3121789.6329155499</v>
      </c>
      <c r="J1515" s="33">
        <f t="shared" si="92"/>
        <v>5.4948788100771242E-3</v>
      </c>
      <c r="K1515" s="33">
        <f t="shared" si="93"/>
        <v>5.4798095773450628E-3</v>
      </c>
      <c r="L1515" s="33">
        <f t="shared" si="94"/>
        <v>0.94384087820502183</v>
      </c>
      <c r="M1515" s="33">
        <f t="shared" si="95"/>
        <v>0.93866880992114421</v>
      </c>
    </row>
    <row r="1516" spans="1:13" ht="27.6">
      <c r="A1516" t="s">
        <v>164</v>
      </c>
      <c r="B1516" t="s">
        <v>228</v>
      </c>
      <c r="C1516" s="14" t="s">
        <v>230</v>
      </c>
      <c r="D1516" t="s">
        <v>456</v>
      </c>
      <c r="E1516" t="s">
        <v>474</v>
      </c>
      <c r="F1516" s="20">
        <v>2036</v>
      </c>
      <c r="G1516" s="20">
        <v>64</v>
      </c>
      <c r="H1516" s="11">
        <v>18217.796269073198</v>
      </c>
      <c r="I1516" s="10">
        <v>3012275.2175864899</v>
      </c>
      <c r="J1516" s="33">
        <f t="shared" si="92"/>
        <v>6.0478525211483669E-3</v>
      </c>
      <c r="K1516" s="33">
        <f t="shared" si="93"/>
        <v>6.0296010736468064E-3</v>
      </c>
      <c r="L1516" s="33">
        <f t="shared" si="94"/>
        <v>0.93866880992114421</v>
      </c>
      <c r="M1516" s="33">
        <f t="shared" si="95"/>
        <v>0.93300901145704496</v>
      </c>
    </row>
    <row r="1517" spans="1:13" ht="27.6">
      <c r="A1517" t="s">
        <v>164</v>
      </c>
      <c r="B1517" t="s">
        <v>228</v>
      </c>
      <c r="C1517" s="14" t="s">
        <v>230</v>
      </c>
      <c r="D1517" t="s">
        <v>456</v>
      </c>
      <c r="E1517" t="s">
        <v>474</v>
      </c>
      <c r="F1517" s="20">
        <v>2036</v>
      </c>
      <c r="G1517" s="20">
        <v>65</v>
      </c>
      <c r="H1517" s="11">
        <v>19247.910773316798</v>
      </c>
      <c r="I1517" s="10">
        <v>2911773.8651745599</v>
      </c>
      <c r="J1517" s="33">
        <f t="shared" si="92"/>
        <v>6.610372805225688E-3</v>
      </c>
      <c r="K1517" s="33">
        <f t="shared" si="93"/>
        <v>6.5885723537341123E-3</v>
      </c>
      <c r="L1517" s="33">
        <f t="shared" si="94"/>
        <v>0.93300901145704496</v>
      </c>
      <c r="M1517" s="33">
        <f t="shared" si="95"/>
        <v>0.92686181407837431</v>
      </c>
    </row>
    <row r="1518" spans="1:13" ht="27.6">
      <c r="A1518" t="s">
        <v>164</v>
      </c>
      <c r="B1518" t="s">
        <v>228</v>
      </c>
      <c r="C1518" s="14" t="s">
        <v>230</v>
      </c>
      <c r="D1518" t="s">
        <v>456</v>
      </c>
      <c r="E1518" t="s">
        <v>474</v>
      </c>
      <c r="F1518" s="20">
        <v>2036</v>
      </c>
      <c r="G1518" s="20">
        <v>66</v>
      </c>
      <c r="H1518" s="11">
        <v>19705.722208154701</v>
      </c>
      <c r="I1518" s="10">
        <v>2808442.7443303</v>
      </c>
      <c r="J1518" s="33">
        <f t="shared" si="92"/>
        <v>7.0166010141872121E-3</v>
      </c>
      <c r="K1518" s="33">
        <f t="shared" si="93"/>
        <v>6.9920421427953627E-3</v>
      </c>
      <c r="L1518" s="33">
        <f t="shared" si="94"/>
        <v>0.92686181407837431</v>
      </c>
      <c r="M1518" s="33">
        <f t="shared" si="95"/>
        <v>0.92038115721379055</v>
      </c>
    </row>
    <row r="1519" spans="1:13" ht="27.6">
      <c r="A1519" t="s">
        <v>164</v>
      </c>
      <c r="B1519" t="s">
        <v>228</v>
      </c>
      <c r="C1519" s="14" t="s">
        <v>230</v>
      </c>
      <c r="D1519" t="s">
        <v>456</v>
      </c>
      <c r="E1519" t="s">
        <v>474</v>
      </c>
      <c r="F1519" s="20">
        <v>2036</v>
      </c>
      <c r="G1519" s="20">
        <v>67</v>
      </c>
      <c r="H1519" s="11">
        <v>20593.368385157599</v>
      </c>
      <c r="I1519" s="10">
        <v>2689501.1727602598</v>
      </c>
      <c r="J1519" s="33">
        <f t="shared" si="92"/>
        <v>7.6569471669062092E-3</v>
      </c>
      <c r="K1519" s="33">
        <f t="shared" si="93"/>
        <v>7.6277074235993059E-3</v>
      </c>
      <c r="L1519" s="33">
        <f t="shared" si="94"/>
        <v>0.92038115721379055</v>
      </c>
      <c r="M1519" s="33">
        <f t="shared" si="95"/>
        <v>0.91336075902837</v>
      </c>
    </row>
    <row r="1520" spans="1:13" ht="27.6">
      <c r="A1520" t="s">
        <v>164</v>
      </c>
      <c r="B1520" t="s">
        <v>228</v>
      </c>
      <c r="C1520" s="14" t="s">
        <v>230</v>
      </c>
      <c r="D1520" t="s">
        <v>456</v>
      </c>
      <c r="E1520" t="s">
        <v>474</v>
      </c>
      <c r="F1520" s="20">
        <v>2036</v>
      </c>
      <c r="G1520" s="20">
        <v>68</v>
      </c>
      <c r="H1520" s="11">
        <v>21560.898274095998</v>
      </c>
      <c r="I1520" s="10">
        <v>2562099.48197089</v>
      </c>
      <c r="J1520" s="33">
        <f t="shared" si="92"/>
        <v>8.415324395409627E-3</v>
      </c>
      <c r="K1520" s="33">
        <f t="shared" si="93"/>
        <v>8.3800146700880873E-3</v>
      </c>
      <c r="L1520" s="33">
        <f t="shared" si="94"/>
        <v>0.91336075902837</v>
      </c>
      <c r="M1520" s="33">
        <f t="shared" si="95"/>
        <v>0.90570678246862946</v>
      </c>
    </row>
    <row r="1521" spans="1:13" ht="27.6">
      <c r="A1521" t="s">
        <v>164</v>
      </c>
      <c r="B1521" t="s">
        <v>228</v>
      </c>
      <c r="C1521" s="14" t="s">
        <v>230</v>
      </c>
      <c r="D1521" t="s">
        <v>456</v>
      </c>
      <c r="E1521" t="s">
        <v>474</v>
      </c>
      <c r="F1521" s="20">
        <v>2036</v>
      </c>
      <c r="G1521" s="20">
        <v>69</v>
      </c>
      <c r="H1521" s="11">
        <v>21800.793503724399</v>
      </c>
      <c r="I1521" s="10">
        <v>2436133.7603341602</v>
      </c>
      <c r="J1521" s="33">
        <f t="shared" si="92"/>
        <v>8.948931236326705E-3</v>
      </c>
      <c r="K1521" s="33">
        <f t="shared" si="93"/>
        <v>8.9090087278742569E-3</v>
      </c>
      <c r="L1521" s="33">
        <f t="shared" si="94"/>
        <v>0.90570678246862946</v>
      </c>
      <c r="M1521" s="33">
        <f t="shared" si="95"/>
        <v>0.89763783283872156</v>
      </c>
    </row>
    <row r="1522" spans="1:13" ht="27.6">
      <c r="A1522" t="s">
        <v>164</v>
      </c>
      <c r="B1522" t="s">
        <v>228</v>
      </c>
      <c r="C1522" s="14" t="s">
        <v>230</v>
      </c>
      <c r="D1522" t="s">
        <v>456</v>
      </c>
      <c r="E1522" t="s">
        <v>474</v>
      </c>
      <c r="F1522" s="20">
        <v>2037</v>
      </c>
      <c r="G1522" s="20">
        <v>30</v>
      </c>
      <c r="H1522" s="11">
        <v>722.89454578454604</v>
      </c>
      <c r="I1522" s="10">
        <v>4637190.3227140298</v>
      </c>
      <c r="J1522" s="33">
        <f t="shared" si="92"/>
        <v>1.558906353797129E-4</v>
      </c>
      <c r="K1522" s="33">
        <f t="shared" si="93"/>
        <v>1.5587848506604107E-4</v>
      </c>
      <c r="L1522" s="33">
        <f t="shared" si="94"/>
        <v>1</v>
      </c>
      <c r="M1522" s="33">
        <f t="shared" si="95"/>
        <v>0.99984412151493396</v>
      </c>
    </row>
    <row r="1523" spans="1:13" ht="27.6">
      <c r="A1523" t="s">
        <v>164</v>
      </c>
      <c r="B1523" t="s">
        <v>228</v>
      </c>
      <c r="C1523" s="14" t="s">
        <v>230</v>
      </c>
      <c r="D1523" t="s">
        <v>456</v>
      </c>
      <c r="E1523" t="s">
        <v>474</v>
      </c>
      <c r="F1523" s="20">
        <v>2037</v>
      </c>
      <c r="G1523" s="20">
        <v>31</v>
      </c>
      <c r="H1523" s="11">
        <v>1014.86786393895</v>
      </c>
      <c r="I1523" s="10">
        <v>4566307.8231007503</v>
      </c>
      <c r="J1523" s="33">
        <f t="shared" si="92"/>
        <v>2.2225130307789985E-4</v>
      </c>
      <c r="K1523" s="33">
        <f t="shared" si="93"/>
        <v>2.2222660708659525E-4</v>
      </c>
      <c r="L1523" s="33">
        <f t="shared" si="94"/>
        <v>0.99984412151493396</v>
      </c>
      <c r="M1523" s="33">
        <f t="shared" si="95"/>
        <v>0.99962192954819418</v>
      </c>
    </row>
    <row r="1524" spans="1:13" ht="27.6">
      <c r="A1524" t="s">
        <v>164</v>
      </c>
      <c r="B1524" t="s">
        <v>228</v>
      </c>
      <c r="C1524" s="14" t="s">
        <v>230</v>
      </c>
      <c r="D1524" t="s">
        <v>456</v>
      </c>
      <c r="E1524" t="s">
        <v>474</v>
      </c>
      <c r="F1524" s="20">
        <v>2037</v>
      </c>
      <c r="G1524" s="20">
        <v>32</v>
      </c>
      <c r="H1524" s="11">
        <v>1035.9327254837699</v>
      </c>
      <c r="I1524" s="10">
        <v>4472855.43536341</v>
      </c>
      <c r="J1524" s="33">
        <f t="shared" si="92"/>
        <v>2.3160433876164444E-4</v>
      </c>
      <c r="K1524" s="33">
        <f t="shared" si="93"/>
        <v>2.3157752054725478E-4</v>
      </c>
      <c r="L1524" s="33">
        <f t="shared" si="94"/>
        <v>0.99962192954819418</v>
      </c>
      <c r="M1524" s="33">
        <f t="shared" si="95"/>
        <v>0.99939043958026474</v>
      </c>
    </row>
    <row r="1525" spans="1:13" ht="27.6">
      <c r="A1525" t="s">
        <v>164</v>
      </c>
      <c r="B1525" t="s">
        <v>228</v>
      </c>
      <c r="C1525" s="14" t="s">
        <v>230</v>
      </c>
      <c r="D1525" t="s">
        <v>456</v>
      </c>
      <c r="E1525" t="s">
        <v>474</v>
      </c>
      <c r="F1525" s="20">
        <v>2037</v>
      </c>
      <c r="G1525" s="20">
        <v>33</v>
      </c>
      <c r="H1525" s="11">
        <v>1084.2298878260999</v>
      </c>
      <c r="I1525" s="10">
        <v>4375984.9433150403</v>
      </c>
      <c r="J1525" s="33">
        <f t="shared" si="92"/>
        <v>2.4776819433129454E-4</v>
      </c>
      <c r="K1525" s="33">
        <f t="shared" si="93"/>
        <v>2.4773750232709446E-4</v>
      </c>
      <c r="L1525" s="33">
        <f t="shared" si="94"/>
        <v>0.99939043958026474</v>
      </c>
      <c r="M1525" s="33">
        <f t="shared" si="95"/>
        <v>0.9991428530889136</v>
      </c>
    </row>
    <row r="1526" spans="1:13" ht="27.6">
      <c r="A1526" t="s">
        <v>164</v>
      </c>
      <c r="B1526" t="s">
        <v>228</v>
      </c>
      <c r="C1526" s="14" t="s">
        <v>230</v>
      </c>
      <c r="D1526" t="s">
        <v>456</v>
      </c>
      <c r="E1526" t="s">
        <v>474</v>
      </c>
      <c r="F1526" s="20">
        <v>2037</v>
      </c>
      <c r="G1526" s="20">
        <v>34</v>
      </c>
      <c r="H1526" s="11">
        <v>1172.6972903410399</v>
      </c>
      <c r="I1526" s="10">
        <v>4333439.0729711102</v>
      </c>
      <c r="J1526" s="33">
        <f t="shared" si="92"/>
        <v>2.7061584819675576E-4</v>
      </c>
      <c r="K1526" s="33">
        <f t="shared" si="93"/>
        <v>2.7057923503093217E-4</v>
      </c>
      <c r="L1526" s="33">
        <f t="shared" si="94"/>
        <v>0.9991428530889136</v>
      </c>
      <c r="M1526" s="33">
        <f t="shared" si="95"/>
        <v>0.99887250578003817</v>
      </c>
    </row>
    <row r="1527" spans="1:13" ht="27.6">
      <c r="A1527" t="s">
        <v>164</v>
      </c>
      <c r="B1527" t="s">
        <v>228</v>
      </c>
      <c r="C1527" s="14" t="s">
        <v>230</v>
      </c>
      <c r="D1527" t="s">
        <v>456</v>
      </c>
      <c r="E1527" t="s">
        <v>474</v>
      </c>
      <c r="F1527" s="20">
        <v>2037</v>
      </c>
      <c r="G1527" s="20">
        <v>35</v>
      </c>
      <c r="H1527" s="11">
        <v>1288.7868322322799</v>
      </c>
      <c r="I1527" s="10">
        <v>4313649.6834590901</v>
      </c>
      <c r="J1527" s="33">
        <f t="shared" si="92"/>
        <v>2.9876947058872185E-4</v>
      </c>
      <c r="K1527" s="33">
        <f t="shared" si="93"/>
        <v>2.9872484343496097E-4</v>
      </c>
      <c r="L1527" s="33">
        <f t="shared" si="94"/>
        <v>0.99887250578003817</v>
      </c>
      <c r="M1527" s="33">
        <f t="shared" si="95"/>
        <v>0.99857411774713756</v>
      </c>
    </row>
    <row r="1528" spans="1:13" ht="27.6">
      <c r="A1528" t="s">
        <v>164</v>
      </c>
      <c r="B1528" t="s">
        <v>228</v>
      </c>
      <c r="C1528" s="14" t="s">
        <v>230</v>
      </c>
      <c r="D1528" t="s">
        <v>456</v>
      </c>
      <c r="E1528" t="s">
        <v>474</v>
      </c>
      <c r="F1528" s="20">
        <v>2037</v>
      </c>
      <c r="G1528" s="20">
        <v>36</v>
      </c>
      <c r="H1528" s="11">
        <v>1692.5590593423501</v>
      </c>
      <c r="I1528" s="10">
        <v>4293832.4476801604</v>
      </c>
      <c r="J1528" s="33">
        <f t="shared" si="92"/>
        <v>3.9418376938690124E-4</v>
      </c>
      <c r="K1528" s="33">
        <f t="shared" si="93"/>
        <v>3.9410608917200829E-4</v>
      </c>
      <c r="L1528" s="33">
        <f t="shared" si="94"/>
        <v>0.99857411774713756</v>
      </c>
      <c r="M1528" s="33">
        <f t="shared" si="95"/>
        <v>0.99818057360684387</v>
      </c>
    </row>
    <row r="1529" spans="1:13" ht="27.6">
      <c r="A1529" t="s">
        <v>164</v>
      </c>
      <c r="B1529" t="s">
        <v>228</v>
      </c>
      <c r="C1529" s="14" t="s">
        <v>230</v>
      </c>
      <c r="D1529" t="s">
        <v>456</v>
      </c>
      <c r="E1529" t="s">
        <v>474</v>
      </c>
      <c r="F1529" s="20">
        <v>2037</v>
      </c>
      <c r="G1529" s="20">
        <v>37</v>
      </c>
      <c r="H1529" s="11">
        <v>1867.61251992237</v>
      </c>
      <c r="I1529" s="10">
        <v>4293595.6142235398</v>
      </c>
      <c r="J1529" s="33">
        <f t="shared" si="92"/>
        <v>4.3497634330896617E-4</v>
      </c>
      <c r="K1529" s="33">
        <f t="shared" si="93"/>
        <v>4.3488175481443125E-4</v>
      </c>
      <c r="L1529" s="33">
        <f t="shared" si="94"/>
        <v>0.99818057360684387</v>
      </c>
      <c r="M1529" s="33">
        <f t="shared" si="95"/>
        <v>0.99774648308737202</v>
      </c>
    </row>
    <row r="1530" spans="1:13" ht="27.6">
      <c r="A1530" t="s">
        <v>164</v>
      </c>
      <c r="B1530" t="s">
        <v>228</v>
      </c>
      <c r="C1530" s="14" t="s">
        <v>230</v>
      </c>
      <c r="D1530" t="s">
        <v>456</v>
      </c>
      <c r="E1530" t="s">
        <v>474</v>
      </c>
      <c r="F1530" s="20">
        <v>2037</v>
      </c>
      <c r="G1530" s="20">
        <v>38</v>
      </c>
      <c r="H1530" s="11">
        <v>2093.3196952540802</v>
      </c>
      <c r="I1530" s="10">
        <v>4331690.2294143997</v>
      </c>
      <c r="J1530" s="33">
        <f t="shared" si="92"/>
        <v>4.8325701617335542E-4</v>
      </c>
      <c r="K1530" s="33">
        <f t="shared" si="93"/>
        <v>4.831402663090234E-4</v>
      </c>
      <c r="L1530" s="33">
        <f t="shared" si="94"/>
        <v>0.99774648308737202</v>
      </c>
      <c r="M1530" s="33">
        <f t="shared" si="95"/>
        <v>0.99726443158582434</v>
      </c>
    </row>
    <row r="1531" spans="1:13" ht="27.6">
      <c r="A1531" t="s">
        <v>164</v>
      </c>
      <c r="B1531" t="s">
        <v>228</v>
      </c>
      <c r="C1531" s="14" t="s">
        <v>230</v>
      </c>
      <c r="D1531" t="s">
        <v>456</v>
      </c>
      <c r="E1531" t="s">
        <v>474</v>
      </c>
      <c r="F1531" s="20">
        <v>2037</v>
      </c>
      <c r="G1531" s="20">
        <v>39</v>
      </c>
      <c r="H1531" s="11">
        <v>2245.80308748577</v>
      </c>
      <c r="I1531" s="10">
        <v>4372087.8837572504</v>
      </c>
      <c r="J1531" s="33">
        <f t="shared" si="92"/>
        <v>5.1366833128610153E-4</v>
      </c>
      <c r="K1531" s="33">
        <f t="shared" si="93"/>
        <v>5.1353642629492491E-4</v>
      </c>
      <c r="L1531" s="33">
        <f t="shared" si="94"/>
        <v>0.99726443158582434</v>
      </c>
      <c r="M1531" s="33">
        <f t="shared" si="95"/>
        <v>0.99675229997355674</v>
      </c>
    </row>
    <row r="1532" spans="1:13" ht="27.6">
      <c r="A1532" t="s">
        <v>164</v>
      </c>
      <c r="B1532" t="s">
        <v>228</v>
      </c>
      <c r="C1532" s="14" t="s">
        <v>230</v>
      </c>
      <c r="D1532" t="s">
        <v>456</v>
      </c>
      <c r="E1532" t="s">
        <v>474</v>
      </c>
      <c r="F1532" s="20">
        <v>2037</v>
      </c>
      <c r="G1532" s="20">
        <v>40</v>
      </c>
      <c r="H1532" s="11">
        <v>2437.0271864562401</v>
      </c>
      <c r="I1532" s="10">
        <v>4366324.97800133</v>
      </c>
      <c r="J1532" s="33">
        <f t="shared" si="92"/>
        <v>5.5814150314843964E-4</v>
      </c>
      <c r="K1532" s="33">
        <f t="shared" si="93"/>
        <v>5.579857711545122E-4</v>
      </c>
      <c r="L1532" s="33">
        <f t="shared" si="94"/>
        <v>0.99675229997355674</v>
      </c>
      <c r="M1532" s="33">
        <f t="shared" si="95"/>
        <v>0.99619612637280597</v>
      </c>
    </row>
    <row r="1533" spans="1:13" ht="27.6">
      <c r="A1533" t="s">
        <v>164</v>
      </c>
      <c r="B1533" t="s">
        <v>228</v>
      </c>
      <c r="C1533" s="14" t="s">
        <v>230</v>
      </c>
      <c r="D1533" t="s">
        <v>456</v>
      </c>
      <c r="E1533" t="s">
        <v>474</v>
      </c>
      <c r="F1533" s="20">
        <v>2037</v>
      </c>
      <c r="G1533" s="20">
        <v>41</v>
      </c>
      <c r="H1533" s="11">
        <v>3109.84684183429</v>
      </c>
      <c r="I1533" s="10">
        <v>4301801.2938625403</v>
      </c>
      <c r="J1533" s="33">
        <f t="shared" si="92"/>
        <v>7.2291736168083036E-4</v>
      </c>
      <c r="K1533" s="33">
        <f t="shared" si="93"/>
        <v>7.2265611988076017E-4</v>
      </c>
      <c r="L1533" s="33">
        <f t="shared" si="94"/>
        <v>0.99619612637280597</v>
      </c>
      <c r="M1533" s="33">
        <f t="shared" si="95"/>
        <v>0.99547621914548112</v>
      </c>
    </row>
    <row r="1534" spans="1:13" ht="27.6">
      <c r="A1534" t="s">
        <v>164</v>
      </c>
      <c r="B1534" t="s">
        <v>228</v>
      </c>
      <c r="C1534" s="14" t="s">
        <v>230</v>
      </c>
      <c r="D1534" t="s">
        <v>456</v>
      </c>
      <c r="E1534" t="s">
        <v>474</v>
      </c>
      <c r="F1534" s="20">
        <v>2037</v>
      </c>
      <c r="G1534" s="20">
        <v>42</v>
      </c>
      <c r="H1534" s="11">
        <v>3360.3057334479799</v>
      </c>
      <c r="I1534" s="10">
        <v>4235214.1006158097</v>
      </c>
      <c r="J1534" s="33">
        <f t="shared" si="92"/>
        <v>7.9342051041985902E-4</v>
      </c>
      <c r="K1534" s="33">
        <f t="shared" si="93"/>
        <v>7.9310583559533132E-4</v>
      </c>
      <c r="L1534" s="33">
        <f t="shared" si="94"/>
        <v>0.99547621914548112</v>
      </c>
      <c r="M1534" s="33">
        <f t="shared" si="95"/>
        <v>0.99468670114688051</v>
      </c>
    </row>
    <row r="1535" spans="1:13" ht="27.6">
      <c r="A1535" t="s">
        <v>164</v>
      </c>
      <c r="B1535" t="s">
        <v>228</v>
      </c>
      <c r="C1535" s="14" t="s">
        <v>230</v>
      </c>
      <c r="D1535" t="s">
        <v>456</v>
      </c>
      <c r="E1535" t="s">
        <v>474</v>
      </c>
      <c r="F1535" s="20">
        <v>2037</v>
      </c>
      <c r="G1535" s="20">
        <v>43</v>
      </c>
      <c r="H1535" s="11">
        <v>3678.2656443166102</v>
      </c>
      <c r="I1535" s="10">
        <v>4177638.1774609601</v>
      </c>
      <c r="J1535" s="33">
        <f t="shared" si="92"/>
        <v>8.80465346223963E-4</v>
      </c>
      <c r="K1535" s="33">
        <f t="shared" si="93"/>
        <v>8.8007785034494024E-4</v>
      </c>
      <c r="L1535" s="33">
        <f t="shared" si="94"/>
        <v>0.99468670114688051</v>
      </c>
      <c r="M1535" s="33">
        <f t="shared" si="95"/>
        <v>0.99381129941316848</v>
      </c>
    </row>
    <row r="1536" spans="1:13" ht="27.6">
      <c r="A1536" t="s">
        <v>164</v>
      </c>
      <c r="B1536" t="s">
        <v>228</v>
      </c>
      <c r="C1536" s="14" t="s">
        <v>230</v>
      </c>
      <c r="D1536" t="s">
        <v>456</v>
      </c>
      <c r="E1536" t="s">
        <v>474</v>
      </c>
      <c r="F1536" s="20">
        <v>2037</v>
      </c>
      <c r="G1536" s="20">
        <v>44</v>
      </c>
      <c r="H1536" s="11">
        <v>3819.4237649044899</v>
      </c>
      <c r="I1536" s="10">
        <v>4122092.56838491</v>
      </c>
      <c r="J1536" s="33">
        <f t="shared" si="92"/>
        <v>9.265739916173184E-4</v>
      </c>
      <c r="K1536" s="33">
        <f t="shared" si="93"/>
        <v>9.261448544890527E-4</v>
      </c>
      <c r="L1536" s="33">
        <f t="shared" si="94"/>
        <v>0.99381129941316848</v>
      </c>
      <c r="M1536" s="33">
        <f t="shared" si="95"/>
        <v>0.99289088619188393</v>
      </c>
    </row>
    <row r="1537" spans="1:13" ht="27.6">
      <c r="A1537" t="s">
        <v>164</v>
      </c>
      <c r="B1537" t="s">
        <v>228</v>
      </c>
      <c r="C1537" s="14" t="s">
        <v>230</v>
      </c>
      <c r="D1537" t="s">
        <v>456</v>
      </c>
      <c r="E1537" t="s">
        <v>474</v>
      </c>
      <c r="F1537" s="20">
        <v>2037</v>
      </c>
      <c r="G1537" s="20">
        <v>45</v>
      </c>
      <c r="H1537" s="11">
        <v>4105.22919968102</v>
      </c>
      <c r="I1537" s="10">
        <v>4100747.7689546398</v>
      </c>
      <c r="J1537" s="33">
        <f t="shared" si="92"/>
        <v>1.0010928325707587E-3</v>
      </c>
      <c r="K1537" s="33">
        <f t="shared" si="93"/>
        <v>1.0005919063128532E-3</v>
      </c>
      <c r="L1537" s="33">
        <f t="shared" si="94"/>
        <v>0.99289088619188393</v>
      </c>
      <c r="M1537" s="33">
        <f t="shared" si="95"/>
        <v>0.99189740760730849</v>
      </c>
    </row>
    <row r="1538" spans="1:13" ht="27.6">
      <c r="A1538" t="s">
        <v>164</v>
      </c>
      <c r="B1538" t="s">
        <v>228</v>
      </c>
      <c r="C1538" s="14" t="s">
        <v>230</v>
      </c>
      <c r="D1538" t="s">
        <v>456</v>
      </c>
      <c r="E1538" t="s">
        <v>474</v>
      </c>
      <c r="F1538" s="20">
        <v>2037</v>
      </c>
      <c r="G1538" s="20">
        <v>46</v>
      </c>
      <c r="H1538" s="11">
        <v>5101.5682000376601</v>
      </c>
      <c r="I1538" s="10">
        <v>4073197.44784655</v>
      </c>
      <c r="J1538" s="33">
        <f t="shared" ref="J1538:J1601" si="96">IF(I1538&gt;0,H1538/I1538,0)</f>
        <v>1.2524726005450084E-3</v>
      </c>
      <c r="K1538" s="33">
        <f t="shared" ref="K1538:K1601" si="97">1-EXP(-J1538)</f>
        <v>1.2516885840913039E-3</v>
      </c>
      <c r="L1538" s="33">
        <f t="shared" ref="L1538:L1601" si="98">IF(G1538=30,1,M1537)</f>
        <v>0.99189740760730849</v>
      </c>
      <c r="M1538" s="33">
        <f t="shared" ref="M1538:M1601" si="99">L1538*(1-K1538)</f>
        <v>0.99065586094561664</v>
      </c>
    </row>
    <row r="1539" spans="1:13" ht="27.6">
      <c r="A1539" t="s">
        <v>164</v>
      </c>
      <c r="B1539" t="s">
        <v>228</v>
      </c>
      <c r="C1539" s="14" t="s">
        <v>230</v>
      </c>
      <c r="D1539" t="s">
        <v>456</v>
      </c>
      <c r="E1539" t="s">
        <v>474</v>
      </c>
      <c r="F1539" s="20">
        <v>2037</v>
      </c>
      <c r="G1539" s="20">
        <v>47</v>
      </c>
      <c r="H1539" s="11">
        <v>5574.0379743282401</v>
      </c>
      <c r="I1539" s="10">
        <v>4048767.7805992202</v>
      </c>
      <c r="J1539" s="33">
        <f t="shared" si="96"/>
        <v>1.3767245434617836E-3</v>
      </c>
      <c r="K1539" s="33">
        <f t="shared" si="97"/>
        <v>1.3757772929783307E-3</v>
      </c>
      <c r="L1539" s="33">
        <f t="shared" si="98"/>
        <v>0.99065586094561664</v>
      </c>
      <c r="M1539" s="33">
        <f t="shared" si="99"/>
        <v>0.9892929391069718</v>
      </c>
    </row>
    <row r="1540" spans="1:13" ht="27.6">
      <c r="A1540" t="s">
        <v>164</v>
      </c>
      <c r="B1540" t="s">
        <v>228</v>
      </c>
      <c r="C1540" s="14" t="s">
        <v>230</v>
      </c>
      <c r="D1540" t="s">
        <v>456</v>
      </c>
      <c r="E1540" t="s">
        <v>474</v>
      </c>
      <c r="F1540" s="20">
        <v>2037</v>
      </c>
      <c r="G1540" s="20">
        <v>48</v>
      </c>
      <c r="H1540" s="11">
        <v>6178.4679735576201</v>
      </c>
      <c r="I1540" s="10">
        <v>4046094.3622471001</v>
      </c>
      <c r="J1540" s="33">
        <f t="shared" si="96"/>
        <v>1.5270202373941306E-3</v>
      </c>
      <c r="K1540" s="33">
        <f t="shared" si="97"/>
        <v>1.5258549352136219E-3</v>
      </c>
      <c r="L1540" s="33">
        <f t="shared" si="98"/>
        <v>0.9892929391069718</v>
      </c>
      <c r="M1540" s="33">
        <f t="shared" si="99"/>
        <v>0.98778342159346344</v>
      </c>
    </row>
    <row r="1541" spans="1:13" ht="27.6">
      <c r="A1541" t="s">
        <v>164</v>
      </c>
      <c r="B1541" t="s">
        <v>228</v>
      </c>
      <c r="C1541" s="14" t="s">
        <v>230</v>
      </c>
      <c r="D1541" t="s">
        <v>456</v>
      </c>
      <c r="E1541" t="s">
        <v>474</v>
      </c>
      <c r="F1541" s="20">
        <v>2037</v>
      </c>
      <c r="G1541" s="20">
        <v>49</v>
      </c>
      <c r="H1541" s="11">
        <v>6677.7390210554504</v>
      </c>
      <c r="I1541" s="10">
        <v>3997189.4573911401</v>
      </c>
      <c r="J1541" s="33">
        <f t="shared" si="96"/>
        <v>1.6706085844161698E-3</v>
      </c>
      <c r="K1541" s="33">
        <f t="shared" si="97"/>
        <v>1.6692138946633461E-3</v>
      </c>
      <c r="L1541" s="33">
        <f t="shared" si="98"/>
        <v>0.98778342159346344</v>
      </c>
      <c r="M1541" s="33">
        <f t="shared" si="99"/>
        <v>0.98613459978122153</v>
      </c>
    </row>
    <row r="1542" spans="1:13" ht="27.6">
      <c r="A1542" t="s">
        <v>164</v>
      </c>
      <c r="B1542" t="s">
        <v>228</v>
      </c>
      <c r="C1542" s="14" t="s">
        <v>230</v>
      </c>
      <c r="D1542" t="s">
        <v>456</v>
      </c>
      <c r="E1542" t="s">
        <v>474</v>
      </c>
      <c r="F1542" s="20">
        <v>2037</v>
      </c>
      <c r="G1542" s="20">
        <v>50</v>
      </c>
      <c r="H1542" s="11">
        <v>7224.2090699939399</v>
      </c>
      <c r="I1542" s="10">
        <v>3939233.83504751</v>
      </c>
      <c r="J1542" s="33">
        <f t="shared" si="96"/>
        <v>1.8339122206252098E-3</v>
      </c>
      <c r="K1542" s="33">
        <f t="shared" si="97"/>
        <v>1.8322316311168985E-3</v>
      </c>
      <c r="L1542" s="33">
        <f t="shared" si="98"/>
        <v>0.98613459978122153</v>
      </c>
      <c r="M1542" s="33">
        <f t="shared" si="99"/>
        <v>0.98432777277496353</v>
      </c>
    </row>
    <row r="1543" spans="1:13" ht="27.6">
      <c r="A1543" t="s">
        <v>164</v>
      </c>
      <c r="B1543" t="s">
        <v>228</v>
      </c>
      <c r="C1543" s="14" t="s">
        <v>230</v>
      </c>
      <c r="D1543" t="s">
        <v>456</v>
      </c>
      <c r="E1543" t="s">
        <v>474</v>
      </c>
      <c r="F1543" s="20">
        <v>2037</v>
      </c>
      <c r="G1543" s="20">
        <v>51</v>
      </c>
      <c r="H1543" s="11">
        <v>8280.2383424239106</v>
      </c>
      <c r="I1543" s="10">
        <v>3940647.8691362198</v>
      </c>
      <c r="J1543" s="33">
        <f t="shared" si="96"/>
        <v>2.1012378211400346E-3</v>
      </c>
      <c r="K1543" s="33">
        <f t="shared" si="97"/>
        <v>2.0990317663686087E-3</v>
      </c>
      <c r="L1543" s="33">
        <f t="shared" si="98"/>
        <v>0.98432777277496353</v>
      </c>
      <c r="M1543" s="33">
        <f t="shared" si="99"/>
        <v>0.98226163751139006</v>
      </c>
    </row>
    <row r="1544" spans="1:13" ht="27.6">
      <c r="A1544" t="s">
        <v>164</v>
      </c>
      <c r="B1544" t="s">
        <v>228</v>
      </c>
      <c r="C1544" s="14" t="s">
        <v>230</v>
      </c>
      <c r="D1544" t="s">
        <v>456</v>
      </c>
      <c r="E1544" t="s">
        <v>474</v>
      </c>
      <c r="F1544" s="20">
        <v>2037</v>
      </c>
      <c r="G1544" s="20">
        <v>52</v>
      </c>
      <c r="H1544" s="11">
        <v>9183.7941580877396</v>
      </c>
      <c r="I1544" s="10">
        <v>3996214.9982527401</v>
      </c>
      <c r="J1544" s="33">
        <f t="shared" si="96"/>
        <v>2.2981231395465852E-3</v>
      </c>
      <c r="K1544" s="33">
        <f t="shared" si="97"/>
        <v>2.2954844762756998E-3</v>
      </c>
      <c r="L1544" s="33">
        <f t="shared" si="98"/>
        <v>0.98226163751139006</v>
      </c>
      <c r="M1544" s="33">
        <f t="shared" si="99"/>
        <v>0.98000687117084151</v>
      </c>
    </row>
    <row r="1545" spans="1:13" ht="27.6">
      <c r="A1545" t="s">
        <v>164</v>
      </c>
      <c r="B1545" t="s">
        <v>228</v>
      </c>
      <c r="C1545" s="14" t="s">
        <v>230</v>
      </c>
      <c r="D1545" t="s">
        <v>456</v>
      </c>
      <c r="E1545" t="s">
        <v>474</v>
      </c>
      <c r="F1545" s="20">
        <v>2037</v>
      </c>
      <c r="G1545" s="20">
        <v>53</v>
      </c>
      <c r="H1545" s="11">
        <v>10092.8072956837</v>
      </c>
      <c r="I1545" s="10">
        <v>4009927.4108444401</v>
      </c>
      <c r="J1545" s="33">
        <f t="shared" si="96"/>
        <v>2.5169551120523357E-3</v>
      </c>
      <c r="K1545" s="33">
        <f t="shared" si="97"/>
        <v>2.5137902363744358E-3</v>
      </c>
      <c r="L1545" s="33">
        <f t="shared" si="98"/>
        <v>0.98000687117084151</v>
      </c>
      <c r="M1545" s="33">
        <f t="shared" si="99"/>
        <v>0.9775433394665124</v>
      </c>
    </row>
    <row r="1546" spans="1:13" ht="27.6">
      <c r="A1546" t="s">
        <v>164</v>
      </c>
      <c r="B1546" t="s">
        <v>228</v>
      </c>
      <c r="C1546" s="14" t="s">
        <v>230</v>
      </c>
      <c r="D1546" t="s">
        <v>456</v>
      </c>
      <c r="E1546" t="s">
        <v>474</v>
      </c>
      <c r="F1546" s="20">
        <v>2037</v>
      </c>
      <c r="G1546" s="20">
        <v>54</v>
      </c>
      <c r="H1546" s="11">
        <v>10875.995549704699</v>
      </c>
      <c r="I1546" s="10">
        <v>3966544.2787537002</v>
      </c>
      <c r="J1546" s="33">
        <f t="shared" si="96"/>
        <v>2.7419322174116684E-3</v>
      </c>
      <c r="K1546" s="33">
        <f t="shared" si="97"/>
        <v>2.738176554644367E-3</v>
      </c>
      <c r="L1546" s="33">
        <f t="shared" si="98"/>
        <v>0.9775433394665124</v>
      </c>
      <c r="M1546" s="33">
        <f t="shared" si="99"/>
        <v>0.9748666532132364</v>
      </c>
    </row>
    <row r="1547" spans="1:13" ht="27.6">
      <c r="A1547" t="s">
        <v>164</v>
      </c>
      <c r="B1547" t="s">
        <v>228</v>
      </c>
      <c r="C1547" s="14" t="s">
        <v>230</v>
      </c>
      <c r="D1547" t="s">
        <v>456</v>
      </c>
      <c r="E1547" t="s">
        <v>474</v>
      </c>
      <c r="F1547" s="20">
        <v>2037</v>
      </c>
      <c r="G1547" s="20">
        <v>55</v>
      </c>
      <c r="H1547" s="11">
        <v>11672.703606159201</v>
      </c>
      <c r="I1547" s="10">
        <v>3898663.61569109</v>
      </c>
      <c r="J1547" s="33">
        <f t="shared" si="96"/>
        <v>2.9940268658161877E-3</v>
      </c>
      <c r="K1547" s="33">
        <f t="shared" si="97"/>
        <v>2.9895492372077337E-3</v>
      </c>
      <c r="L1547" s="33">
        <f t="shared" si="98"/>
        <v>0.9748666532132364</v>
      </c>
      <c r="M1547" s="33">
        <f t="shared" si="99"/>
        <v>0.97195224135374347</v>
      </c>
    </row>
    <row r="1548" spans="1:13" ht="27.6">
      <c r="A1548" t="s">
        <v>164</v>
      </c>
      <c r="B1548" t="s">
        <v>228</v>
      </c>
      <c r="C1548" s="14" t="s">
        <v>230</v>
      </c>
      <c r="D1548" t="s">
        <v>456</v>
      </c>
      <c r="E1548" t="s">
        <v>474</v>
      </c>
      <c r="F1548" s="20">
        <v>2037</v>
      </c>
      <c r="G1548" s="20">
        <v>56</v>
      </c>
      <c r="H1548" s="11">
        <v>12423.416163456999</v>
      </c>
      <c r="I1548" s="10">
        <v>3823497.8986160601</v>
      </c>
      <c r="J1548" s="33">
        <f t="shared" si="96"/>
        <v>3.2492279302556268E-3</v>
      </c>
      <c r="K1548" s="33">
        <f t="shared" si="97"/>
        <v>3.2439549018207225E-3</v>
      </c>
      <c r="L1548" s="33">
        <f t="shared" si="98"/>
        <v>0.97195224135374347</v>
      </c>
      <c r="M1548" s="33">
        <f t="shared" si="99"/>
        <v>0.96879927211606831</v>
      </c>
    </row>
    <row r="1549" spans="1:13" ht="27.6">
      <c r="A1549" t="s">
        <v>164</v>
      </c>
      <c r="B1549" t="s">
        <v>228</v>
      </c>
      <c r="C1549" s="14" t="s">
        <v>230</v>
      </c>
      <c r="D1549" t="s">
        <v>456</v>
      </c>
      <c r="E1549" t="s">
        <v>474</v>
      </c>
      <c r="F1549" s="20">
        <v>2037</v>
      </c>
      <c r="G1549" s="20">
        <v>57</v>
      </c>
      <c r="H1549" s="11">
        <v>13286.9381358232</v>
      </c>
      <c r="I1549" s="10">
        <v>3752669.0748605402</v>
      </c>
      <c r="J1549" s="33">
        <f t="shared" si="96"/>
        <v>3.5406634240236013E-3</v>
      </c>
      <c r="K1549" s="33">
        <f t="shared" si="97"/>
        <v>3.5344026665404815E-3</v>
      </c>
      <c r="L1549" s="33">
        <f t="shared" si="98"/>
        <v>0.96879927211606831</v>
      </c>
      <c r="M1549" s="33">
        <f t="shared" si="99"/>
        <v>0.96537514538535885</v>
      </c>
    </row>
    <row r="1550" spans="1:13" ht="27.6">
      <c r="A1550" t="s">
        <v>164</v>
      </c>
      <c r="B1550" t="s">
        <v>228</v>
      </c>
      <c r="C1550" s="14" t="s">
        <v>230</v>
      </c>
      <c r="D1550" t="s">
        <v>456</v>
      </c>
      <c r="E1550" t="s">
        <v>474</v>
      </c>
      <c r="F1550" s="20">
        <v>2037</v>
      </c>
      <c r="G1550" s="20">
        <v>58</v>
      </c>
      <c r="H1550" s="11">
        <v>14182.8717420635</v>
      </c>
      <c r="I1550" s="10">
        <v>3667815.66698058</v>
      </c>
      <c r="J1550" s="33">
        <f t="shared" si="96"/>
        <v>3.8668442009625655E-3</v>
      </c>
      <c r="K1550" s="33">
        <f t="shared" si="97"/>
        <v>3.859377586104551E-3</v>
      </c>
      <c r="L1550" s="33">
        <f t="shared" si="98"/>
        <v>0.96537514538535885</v>
      </c>
      <c r="M1550" s="33">
        <f t="shared" si="99"/>
        <v>0.96164939818707618</v>
      </c>
    </row>
    <row r="1551" spans="1:13" ht="27.6">
      <c r="A1551" t="s">
        <v>164</v>
      </c>
      <c r="B1551" t="s">
        <v>228</v>
      </c>
      <c r="C1551" s="14" t="s">
        <v>230</v>
      </c>
      <c r="D1551" t="s">
        <v>456</v>
      </c>
      <c r="E1551" t="s">
        <v>474</v>
      </c>
      <c r="F1551" s="20">
        <v>2037</v>
      </c>
      <c r="G1551" s="20">
        <v>59</v>
      </c>
      <c r="H1551" s="11">
        <v>14386.1547222766</v>
      </c>
      <c r="I1551" s="10">
        <v>3559052.0911262599</v>
      </c>
      <c r="J1551" s="33">
        <f t="shared" si="96"/>
        <v>4.042130981489543E-3</v>
      </c>
      <c r="K1551" s="33">
        <f t="shared" si="97"/>
        <v>4.0339725662166259E-3</v>
      </c>
      <c r="L1551" s="33">
        <f t="shared" si="98"/>
        <v>0.96164939818707618</v>
      </c>
      <c r="M1551" s="33">
        <f t="shared" si="99"/>
        <v>0.95777013089647078</v>
      </c>
    </row>
    <row r="1552" spans="1:13" ht="27.6">
      <c r="A1552" t="s">
        <v>164</v>
      </c>
      <c r="B1552" t="s">
        <v>228</v>
      </c>
      <c r="C1552" s="14" t="s">
        <v>230</v>
      </c>
      <c r="D1552" t="s">
        <v>456</v>
      </c>
      <c r="E1552" t="s">
        <v>474</v>
      </c>
      <c r="F1552" s="20">
        <v>2037</v>
      </c>
      <c r="G1552" s="20">
        <v>60</v>
      </c>
      <c r="H1552" s="11">
        <v>14795.2397949553</v>
      </c>
      <c r="I1552" s="10">
        <v>3454205.7108255699</v>
      </c>
      <c r="J1552" s="33">
        <f t="shared" si="96"/>
        <v>4.2832538168142784E-3</v>
      </c>
      <c r="K1552" s="33">
        <f t="shared" si="97"/>
        <v>4.2740937681225999E-3</v>
      </c>
      <c r="L1552" s="33">
        <f t="shared" si="98"/>
        <v>0.95777013089647078</v>
      </c>
      <c r="M1552" s="33">
        <f t="shared" si="99"/>
        <v>0.95367653154871224</v>
      </c>
    </row>
    <row r="1553" spans="1:13" ht="27.6">
      <c r="A1553" t="s">
        <v>164</v>
      </c>
      <c r="B1553" t="s">
        <v>228</v>
      </c>
      <c r="C1553" s="14" t="s">
        <v>230</v>
      </c>
      <c r="D1553" t="s">
        <v>456</v>
      </c>
      <c r="E1553" t="s">
        <v>474</v>
      </c>
      <c r="F1553" s="20">
        <v>2037</v>
      </c>
      <c r="G1553" s="20">
        <v>61</v>
      </c>
      <c r="H1553" s="11">
        <v>15539.5858619313</v>
      </c>
      <c r="I1553" s="10">
        <v>3362549.8871852499</v>
      </c>
      <c r="J1553" s="33">
        <f t="shared" si="96"/>
        <v>4.6213696103522498E-3</v>
      </c>
      <c r="K1553" s="33">
        <f t="shared" si="97"/>
        <v>4.6107075126360364E-3</v>
      </c>
      <c r="L1553" s="33">
        <f t="shared" si="98"/>
        <v>0.95367653154871224</v>
      </c>
      <c r="M1553" s="33">
        <f t="shared" si="99"/>
        <v>0.94927940800007593</v>
      </c>
    </row>
    <row r="1554" spans="1:13" ht="27.6">
      <c r="A1554" t="s">
        <v>164</v>
      </c>
      <c r="B1554" t="s">
        <v>228</v>
      </c>
      <c r="C1554" s="14" t="s">
        <v>230</v>
      </c>
      <c r="D1554" t="s">
        <v>456</v>
      </c>
      <c r="E1554" t="s">
        <v>474</v>
      </c>
      <c r="F1554" s="20">
        <v>2037</v>
      </c>
      <c r="G1554" s="20">
        <v>62</v>
      </c>
      <c r="H1554" s="11">
        <v>16281.2197965247</v>
      </c>
      <c r="I1554" s="10">
        <v>3258545.0559271998</v>
      </c>
      <c r="J1554" s="33">
        <f t="shared" si="96"/>
        <v>4.9964691348703709E-3</v>
      </c>
      <c r="K1554" s="33">
        <f t="shared" si="97"/>
        <v>4.9840075462489475E-3</v>
      </c>
      <c r="L1554" s="33">
        <f t="shared" si="98"/>
        <v>0.94927940800007593</v>
      </c>
      <c r="M1554" s="33">
        <f t="shared" si="99"/>
        <v>0.94454819226710485</v>
      </c>
    </row>
    <row r="1555" spans="1:13" ht="27.6">
      <c r="A1555" t="s">
        <v>164</v>
      </c>
      <c r="B1555" t="s">
        <v>228</v>
      </c>
      <c r="C1555" s="14" t="s">
        <v>230</v>
      </c>
      <c r="D1555" t="s">
        <v>456</v>
      </c>
      <c r="E1555" t="s">
        <v>474</v>
      </c>
      <c r="F1555" s="20">
        <v>2037</v>
      </c>
      <c r="G1555" s="20">
        <v>63</v>
      </c>
      <c r="H1555" s="11">
        <v>17165.097775361399</v>
      </c>
      <c r="I1555" s="10">
        <v>3167438.2208559602</v>
      </c>
      <c r="J1555" s="33">
        <f t="shared" si="96"/>
        <v>5.4192368022643704E-3</v>
      </c>
      <c r="K1555" s="33">
        <f t="shared" si="97"/>
        <v>5.4045792280796867E-3</v>
      </c>
      <c r="L1555" s="33">
        <f t="shared" si="98"/>
        <v>0.94454819226710485</v>
      </c>
      <c r="M1555" s="33">
        <f t="shared" si="99"/>
        <v>0.93944330672725784</v>
      </c>
    </row>
    <row r="1556" spans="1:13" ht="27.6">
      <c r="A1556" t="s">
        <v>164</v>
      </c>
      <c r="B1556" t="s">
        <v>228</v>
      </c>
      <c r="C1556" s="14" t="s">
        <v>230</v>
      </c>
      <c r="D1556" t="s">
        <v>456</v>
      </c>
      <c r="E1556" t="s">
        <v>474</v>
      </c>
      <c r="F1556" s="20">
        <v>2037</v>
      </c>
      <c r="G1556" s="20">
        <v>64</v>
      </c>
      <c r="H1556" s="11">
        <v>18366.425915690099</v>
      </c>
      <c r="I1556" s="10">
        <v>3075360.4846319901</v>
      </c>
      <c r="J1556" s="33">
        <f t="shared" si="96"/>
        <v>5.9721213195882946E-3</v>
      </c>
      <c r="K1556" s="33">
        <f t="shared" si="97"/>
        <v>5.9543236506320874E-3</v>
      </c>
      <c r="L1556" s="33">
        <f t="shared" si="98"/>
        <v>0.93944330672725784</v>
      </c>
      <c r="M1556" s="33">
        <f t="shared" si="99"/>
        <v>0.93384955722758367</v>
      </c>
    </row>
    <row r="1557" spans="1:13" ht="27.6">
      <c r="A1557" t="s">
        <v>164</v>
      </c>
      <c r="B1557" t="s">
        <v>228</v>
      </c>
      <c r="C1557" s="14" t="s">
        <v>230</v>
      </c>
      <c r="D1557" t="s">
        <v>456</v>
      </c>
      <c r="E1557" t="s">
        <v>474</v>
      </c>
      <c r="F1557" s="20">
        <v>2037</v>
      </c>
      <c r="G1557" s="20">
        <v>65</v>
      </c>
      <c r="H1557" s="11">
        <v>19367.753573299</v>
      </c>
      <c r="I1557" s="10">
        <v>2963133.1800092198</v>
      </c>
      <c r="J1557" s="33">
        <f t="shared" si="96"/>
        <v>6.5362413353417812E-3</v>
      </c>
      <c r="K1557" s="33">
        <f t="shared" si="97"/>
        <v>6.5149265747019847E-3</v>
      </c>
      <c r="L1557" s="33">
        <f t="shared" si="98"/>
        <v>0.93384955722758367</v>
      </c>
      <c r="M1557" s="33">
        <f t="shared" si="99"/>
        <v>0.92776559593042796</v>
      </c>
    </row>
    <row r="1558" spans="1:13" ht="27.6">
      <c r="A1558" t="s">
        <v>164</v>
      </c>
      <c r="B1558" t="s">
        <v>228</v>
      </c>
      <c r="C1558" s="14" t="s">
        <v>230</v>
      </c>
      <c r="D1558" t="s">
        <v>456</v>
      </c>
      <c r="E1558" t="s">
        <v>474</v>
      </c>
      <c r="F1558" s="20">
        <v>2037</v>
      </c>
      <c r="G1558" s="20">
        <v>66</v>
      </c>
      <c r="H1558" s="11">
        <v>19830.642057677102</v>
      </c>
      <c r="I1558" s="10">
        <v>2859781.0879568602</v>
      </c>
      <c r="J1558" s="33">
        <f t="shared" si="96"/>
        <v>6.9343217007721697E-3</v>
      </c>
      <c r="K1558" s="33">
        <f t="shared" si="97"/>
        <v>6.9103347684400518E-3</v>
      </c>
      <c r="L1558" s="33">
        <f t="shared" si="98"/>
        <v>0.92776559593042796</v>
      </c>
      <c r="M1558" s="33">
        <f t="shared" si="99"/>
        <v>0.92135442507590737</v>
      </c>
    </row>
    <row r="1559" spans="1:13" ht="27.6">
      <c r="A1559" t="s">
        <v>164</v>
      </c>
      <c r="B1559" t="s">
        <v>228</v>
      </c>
      <c r="C1559" s="14" t="s">
        <v>230</v>
      </c>
      <c r="D1559" t="s">
        <v>456</v>
      </c>
      <c r="E1559" t="s">
        <v>474</v>
      </c>
      <c r="F1559" s="20">
        <v>2037</v>
      </c>
      <c r="G1559" s="20">
        <v>67</v>
      </c>
      <c r="H1559" s="11">
        <v>20782.408325142598</v>
      </c>
      <c r="I1559" s="10">
        <v>2753232.4094460099</v>
      </c>
      <c r="J1559" s="33">
        <f t="shared" si="96"/>
        <v>7.5483668773622782E-3</v>
      </c>
      <c r="K1559" s="33">
        <f t="shared" si="97"/>
        <v>7.5199495026486707E-3</v>
      </c>
      <c r="L1559" s="33">
        <f t="shared" si="98"/>
        <v>0.92135442507590737</v>
      </c>
      <c r="M1559" s="33">
        <f t="shared" si="99"/>
        <v>0.91442588632529465</v>
      </c>
    </row>
    <row r="1560" spans="1:13" ht="27.6">
      <c r="A1560" t="s">
        <v>164</v>
      </c>
      <c r="B1560" t="s">
        <v>228</v>
      </c>
      <c r="C1560" s="14" t="s">
        <v>230</v>
      </c>
      <c r="D1560" t="s">
        <v>456</v>
      </c>
      <c r="E1560" t="s">
        <v>474</v>
      </c>
      <c r="F1560" s="20">
        <v>2037</v>
      </c>
      <c r="G1560" s="20">
        <v>68</v>
      </c>
      <c r="H1560" s="11">
        <v>21569.422709472201</v>
      </c>
      <c r="I1560" s="10">
        <v>2631665.16403569</v>
      </c>
      <c r="J1560" s="33">
        <f t="shared" si="96"/>
        <v>8.1961121058407114E-3</v>
      </c>
      <c r="K1560" s="33">
        <f t="shared" si="97"/>
        <v>8.1626155553133906E-3</v>
      </c>
      <c r="L1560" s="33">
        <f t="shared" si="98"/>
        <v>0.91442588632529465</v>
      </c>
      <c r="M1560" s="33">
        <f t="shared" si="99"/>
        <v>0.90696177936139455</v>
      </c>
    </row>
    <row r="1561" spans="1:13" ht="27.6">
      <c r="A1561" t="s">
        <v>164</v>
      </c>
      <c r="B1561" t="s">
        <v>228</v>
      </c>
      <c r="C1561" s="14" t="s">
        <v>230</v>
      </c>
      <c r="D1561" t="s">
        <v>456</v>
      </c>
      <c r="E1561" t="s">
        <v>474</v>
      </c>
      <c r="F1561" s="20">
        <v>2037</v>
      </c>
      <c r="G1561" s="20">
        <v>69</v>
      </c>
      <c r="H1561" s="11">
        <v>21835.317135606201</v>
      </c>
      <c r="I1561" s="10">
        <v>2501672.3119504</v>
      </c>
      <c r="J1561" s="33">
        <f t="shared" si="96"/>
        <v>8.728288285919648E-3</v>
      </c>
      <c r="K1561" s="33">
        <f t="shared" si="97"/>
        <v>8.6903073608678438E-3</v>
      </c>
      <c r="L1561" s="33">
        <f t="shared" si="98"/>
        <v>0.90696177936139455</v>
      </c>
      <c r="M1561" s="33">
        <f t="shared" si="99"/>
        <v>0.89908000273418442</v>
      </c>
    </row>
    <row r="1562" spans="1:13" ht="27.6">
      <c r="A1562" t="s">
        <v>164</v>
      </c>
      <c r="B1562" t="s">
        <v>228</v>
      </c>
      <c r="C1562" s="14" t="s">
        <v>230</v>
      </c>
      <c r="D1562" t="s">
        <v>456</v>
      </c>
      <c r="E1562" t="s">
        <v>474</v>
      </c>
      <c r="F1562" s="20">
        <v>2038</v>
      </c>
      <c r="G1562" s="20">
        <v>30</v>
      </c>
      <c r="H1562" s="11">
        <v>727.86199563300897</v>
      </c>
      <c r="I1562" s="10">
        <v>4658868.6526508396</v>
      </c>
      <c r="J1562" s="33">
        <f t="shared" si="96"/>
        <v>1.5623149092620681E-4</v>
      </c>
      <c r="K1562" s="33">
        <f t="shared" si="97"/>
        <v>1.5621928742237667E-4</v>
      </c>
      <c r="L1562" s="33">
        <f t="shared" si="98"/>
        <v>1</v>
      </c>
      <c r="M1562" s="33">
        <f t="shared" si="99"/>
        <v>0.99984378071257762</v>
      </c>
    </row>
    <row r="1563" spans="1:13" ht="27.6">
      <c r="A1563" t="s">
        <v>164</v>
      </c>
      <c r="B1563" t="s">
        <v>228</v>
      </c>
      <c r="C1563" s="14" t="s">
        <v>230</v>
      </c>
      <c r="D1563" t="s">
        <v>456</v>
      </c>
      <c r="E1563" t="s">
        <v>474</v>
      </c>
      <c r="F1563" s="20">
        <v>2038</v>
      </c>
      <c r="G1563" s="20">
        <v>31</v>
      </c>
      <c r="H1563" s="11">
        <v>1029.0332436000999</v>
      </c>
      <c r="I1563" s="10">
        <v>4631602.9110698504</v>
      </c>
      <c r="J1563" s="33">
        <f t="shared" si="96"/>
        <v>2.2217648260403316E-4</v>
      </c>
      <c r="K1563" s="33">
        <f t="shared" si="97"/>
        <v>2.2215180323703621E-4</v>
      </c>
      <c r="L1563" s="33">
        <f t="shared" si="98"/>
        <v>0.99984378071257762</v>
      </c>
      <c r="M1563" s="33">
        <f t="shared" si="99"/>
        <v>0.99962166361373694</v>
      </c>
    </row>
    <row r="1564" spans="1:13" ht="27.6">
      <c r="A1564" t="s">
        <v>164</v>
      </c>
      <c r="B1564" t="s">
        <v>228</v>
      </c>
      <c r="C1564" s="14" t="s">
        <v>230</v>
      </c>
      <c r="D1564" t="s">
        <v>456</v>
      </c>
      <c r="E1564" t="s">
        <v>474</v>
      </c>
      <c r="F1564" s="20">
        <v>2038</v>
      </c>
      <c r="G1564" s="20">
        <v>32</v>
      </c>
      <c r="H1564" s="11">
        <v>1056.27861521919</v>
      </c>
      <c r="I1564" s="10">
        <v>4560804.1593779502</v>
      </c>
      <c r="J1564" s="33">
        <f t="shared" si="96"/>
        <v>2.3159920450591245E-4</v>
      </c>
      <c r="K1564" s="33">
        <f t="shared" si="97"/>
        <v>2.3157238748050535E-4</v>
      </c>
      <c r="L1564" s="33">
        <f t="shared" si="98"/>
        <v>0.99962166361373694</v>
      </c>
      <c r="M1564" s="33">
        <f t="shared" si="99"/>
        <v>0.99939017883851666</v>
      </c>
    </row>
    <row r="1565" spans="1:13" ht="27.6">
      <c r="A1565" t="s">
        <v>164</v>
      </c>
      <c r="B1565" t="s">
        <v>228</v>
      </c>
      <c r="C1565" s="14" t="s">
        <v>230</v>
      </c>
      <c r="D1565" t="s">
        <v>456</v>
      </c>
      <c r="E1565" t="s">
        <v>474</v>
      </c>
      <c r="F1565" s="20">
        <v>2038</v>
      </c>
      <c r="G1565" s="20">
        <v>33</v>
      </c>
      <c r="H1565" s="11">
        <v>1092.5264815800699</v>
      </c>
      <c r="I1565" s="10">
        <v>4467247.74152957</v>
      </c>
      <c r="J1565" s="33">
        <f t="shared" si="96"/>
        <v>2.4456366532427695E-4</v>
      </c>
      <c r="K1565" s="33">
        <f t="shared" si="97"/>
        <v>2.4453376206889921E-4</v>
      </c>
      <c r="L1565" s="33">
        <f t="shared" si="98"/>
        <v>0.99939017883851666</v>
      </c>
      <c r="M1565" s="33">
        <f t="shared" si="99"/>
        <v>0.99914579419831062</v>
      </c>
    </row>
    <row r="1566" spans="1:13" ht="27.6">
      <c r="A1566" t="s">
        <v>164</v>
      </c>
      <c r="B1566" t="s">
        <v>228</v>
      </c>
      <c r="C1566" s="14" t="s">
        <v>230</v>
      </c>
      <c r="D1566" t="s">
        <v>456</v>
      </c>
      <c r="E1566" t="s">
        <v>474</v>
      </c>
      <c r="F1566" s="20">
        <v>2038</v>
      </c>
      <c r="G1566" s="20">
        <v>34</v>
      </c>
      <c r="H1566" s="11">
        <v>1145.05171400515</v>
      </c>
      <c r="I1566" s="10">
        <v>4370221.3459422598</v>
      </c>
      <c r="J1566" s="33">
        <f t="shared" si="96"/>
        <v>2.6201229259665025E-4</v>
      </c>
      <c r="K1566" s="33">
        <f t="shared" si="97"/>
        <v>2.6197797037363912E-4</v>
      </c>
      <c r="L1566" s="33">
        <f t="shared" si="98"/>
        <v>0.99914579419831062</v>
      </c>
      <c r="M1566" s="33">
        <f t="shared" si="99"/>
        <v>0.99888404001103914</v>
      </c>
    </row>
    <row r="1567" spans="1:13" ht="27.6">
      <c r="A1567" t="s">
        <v>164</v>
      </c>
      <c r="B1567" t="s">
        <v>228</v>
      </c>
      <c r="C1567" s="14" t="s">
        <v>230</v>
      </c>
      <c r="D1567" t="s">
        <v>456</v>
      </c>
      <c r="E1567" t="s">
        <v>474</v>
      </c>
      <c r="F1567" s="20">
        <v>2038</v>
      </c>
      <c r="G1567" s="20">
        <v>35</v>
      </c>
      <c r="H1567" s="11">
        <v>1254.5768141093699</v>
      </c>
      <c r="I1567" s="10">
        <v>4327388.5539647201</v>
      </c>
      <c r="J1567" s="33">
        <f t="shared" si="96"/>
        <v>2.8991545327260626E-4</v>
      </c>
      <c r="K1567" s="33">
        <f t="shared" si="97"/>
        <v>2.8987343184860848E-4</v>
      </c>
      <c r="L1567" s="33">
        <f t="shared" si="98"/>
        <v>0.99888404001103914</v>
      </c>
      <c r="M1567" s="33">
        <f t="shared" si="99"/>
        <v>0.99859449006634238</v>
      </c>
    </row>
    <row r="1568" spans="1:13" ht="27.6">
      <c r="A1568" t="s">
        <v>164</v>
      </c>
      <c r="B1568" t="s">
        <v>228</v>
      </c>
      <c r="C1568" s="14" t="s">
        <v>230</v>
      </c>
      <c r="D1568" t="s">
        <v>456</v>
      </c>
      <c r="E1568" t="s">
        <v>474</v>
      </c>
      <c r="F1568" s="20">
        <v>2038</v>
      </c>
      <c r="G1568" s="20">
        <v>36</v>
      </c>
      <c r="H1568" s="11">
        <v>1650.2085676335701</v>
      </c>
      <c r="I1568" s="10">
        <v>4307219.9454933498</v>
      </c>
      <c r="J1568" s="33">
        <f t="shared" si="96"/>
        <v>3.8312614366493766E-4</v>
      </c>
      <c r="K1568" s="33">
        <f t="shared" si="97"/>
        <v>3.830527602159961E-4</v>
      </c>
      <c r="L1568" s="33">
        <f t="shared" si="98"/>
        <v>0.99859449006634238</v>
      </c>
      <c r="M1568" s="33">
        <f t="shared" si="99"/>
        <v>0.99821197569058595</v>
      </c>
    </row>
    <row r="1569" spans="1:13" ht="27.6">
      <c r="A1569" t="s">
        <v>164</v>
      </c>
      <c r="B1569" t="s">
        <v>228</v>
      </c>
      <c r="C1569" s="14" t="s">
        <v>230</v>
      </c>
      <c r="D1569" t="s">
        <v>456</v>
      </c>
      <c r="E1569" t="s">
        <v>474</v>
      </c>
      <c r="F1569" s="20">
        <v>2038</v>
      </c>
      <c r="G1569" s="20">
        <v>37</v>
      </c>
      <c r="H1569" s="11">
        <v>1819.4725949025999</v>
      </c>
      <c r="I1569" s="10">
        <v>4287101.0906429803</v>
      </c>
      <c r="J1569" s="33">
        <f t="shared" si="96"/>
        <v>4.2440627277807324E-4</v>
      </c>
      <c r="K1569" s="33">
        <f t="shared" si="97"/>
        <v>4.2431622517524747E-4</v>
      </c>
      <c r="L1569" s="33">
        <f t="shared" si="98"/>
        <v>0.99821197569058595</v>
      </c>
      <c r="M1569" s="33">
        <f t="shared" si="99"/>
        <v>0.99778841815313624</v>
      </c>
    </row>
    <row r="1570" spans="1:13" ht="27.6">
      <c r="A1570" t="s">
        <v>164</v>
      </c>
      <c r="B1570" t="s">
        <v>228</v>
      </c>
      <c r="C1570" s="14" t="s">
        <v>230</v>
      </c>
      <c r="D1570" t="s">
        <v>456</v>
      </c>
      <c r="E1570" t="s">
        <v>474</v>
      </c>
      <c r="F1570" s="20">
        <v>2038</v>
      </c>
      <c r="G1570" s="20">
        <v>38</v>
      </c>
      <c r="H1570" s="11">
        <v>2018.0185278645899</v>
      </c>
      <c r="I1570" s="10">
        <v>4286341.4757574201</v>
      </c>
      <c r="J1570" s="33">
        <f t="shared" si="96"/>
        <v>4.7080209061224995E-4</v>
      </c>
      <c r="K1570" s="33">
        <f t="shared" si="97"/>
        <v>4.7069128069854305E-4</v>
      </c>
      <c r="L1570" s="33">
        <f t="shared" si="98"/>
        <v>0.99778841815313624</v>
      </c>
      <c r="M1570" s="33">
        <f t="shared" si="99"/>
        <v>0.99731876784472961</v>
      </c>
    </row>
    <row r="1571" spans="1:13" ht="27.6">
      <c r="A1571" t="s">
        <v>164</v>
      </c>
      <c r="B1571" t="s">
        <v>228</v>
      </c>
      <c r="C1571" s="14" t="s">
        <v>230</v>
      </c>
      <c r="D1571" t="s">
        <v>456</v>
      </c>
      <c r="E1571" t="s">
        <v>474</v>
      </c>
      <c r="F1571" s="20">
        <v>2038</v>
      </c>
      <c r="G1571" s="20">
        <v>39</v>
      </c>
      <c r="H1571" s="11">
        <v>2187.7944759660099</v>
      </c>
      <c r="I1571" s="10">
        <v>4323767.3995634802</v>
      </c>
      <c r="J1571" s="33">
        <f t="shared" si="96"/>
        <v>5.0599263877767467E-4</v>
      </c>
      <c r="K1571" s="33">
        <f t="shared" si="97"/>
        <v>5.0586464609114756E-4</v>
      </c>
      <c r="L1571" s="33">
        <f t="shared" si="98"/>
        <v>0.99731876784472961</v>
      </c>
      <c r="M1571" s="33">
        <f t="shared" si="99"/>
        <v>0.99681425953919378</v>
      </c>
    </row>
    <row r="1572" spans="1:13" ht="27.6">
      <c r="A1572" t="s">
        <v>164</v>
      </c>
      <c r="B1572" t="s">
        <v>228</v>
      </c>
      <c r="C1572" s="14" t="s">
        <v>230</v>
      </c>
      <c r="D1572" t="s">
        <v>456</v>
      </c>
      <c r="E1572" t="s">
        <v>474</v>
      </c>
      <c r="F1572" s="20">
        <v>2038</v>
      </c>
      <c r="G1572" s="20">
        <v>40</v>
      </c>
      <c r="H1572" s="11">
        <v>2404.3983047944398</v>
      </c>
      <c r="I1572" s="10">
        <v>4363521.6826929599</v>
      </c>
      <c r="J1572" s="33">
        <f t="shared" si="96"/>
        <v>5.5102242629640342E-4</v>
      </c>
      <c r="K1572" s="33">
        <f t="shared" si="97"/>
        <v>5.5087064131953412E-4</v>
      </c>
      <c r="L1572" s="33">
        <f t="shared" si="98"/>
        <v>0.99681425953919378</v>
      </c>
      <c r="M1572" s="33">
        <f t="shared" si="99"/>
        <v>0.99626514382876497</v>
      </c>
    </row>
    <row r="1573" spans="1:13" ht="27.6">
      <c r="A1573" t="s">
        <v>164</v>
      </c>
      <c r="B1573" t="s">
        <v>228</v>
      </c>
      <c r="C1573" s="14" t="s">
        <v>230</v>
      </c>
      <c r="D1573" t="s">
        <v>456</v>
      </c>
      <c r="E1573" t="s">
        <v>474</v>
      </c>
      <c r="F1573" s="20">
        <v>2038</v>
      </c>
      <c r="G1573" s="20">
        <v>41</v>
      </c>
      <c r="H1573" s="11">
        <v>3123.8518544295698</v>
      </c>
      <c r="I1573" s="10">
        <v>4357089.7770851599</v>
      </c>
      <c r="J1573" s="33">
        <f t="shared" si="96"/>
        <v>7.1695834014221037E-4</v>
      </c>
      <c r="K1573" s="33">
        <f t="shared" si="97"/>
        <v>7.1670138692336849E-4</v>
      </c>
      <c r="L1573" s="33">
        <f t="shared" si="98"/>
        <v>0.99626514382876497</v>
      </c>
      <c r="M1573" s="33">
        <f t="shared" si="99"/>
        <v>0.99555111921843953</v>
      </c>
    </row>
    <row r="1574" spans="1:13" ht="27.6">
      <c r="A1574" t="s">
        <v>164</v>
      </c>
      <c r="B1574" t="s">
        <v>228</v>
      </c>
      <c r="C1574" s="14" t="s">
        <v>230</v>
      </c>
      <c r="D1574" t="s">
        <v>456</v>
      </c>
      <c r="E1574" t="s">
        <v>474</v>
      </c>
      <c r="F1574" s="20">
        <v>2038</v>
      </c>
      <c r="G1574" s="20">
        <v>42</v>
      </c>
      <c r="H1574" s="11">
        <v>3383.0460298184998</v>
      </c>
      <c r="I1574" s="10">
        <v>4292166.3374312101</v>
      </c>
      <c r="J1574" s="33">
        <f t="shared" si="96"/>
        <v>7.8819080246624279E-4</v>
      </c>
      <c r="K1574" s="33">
        <f t="shared" si="97"/>
        <v>7.8788026168952197E-4</v>
      </c>
      <c r="L1574" s="33">
        <f t="shared" si="98"/>
        <v>0.99555111921843953</v>
      </c>
      <c r="M1574" s="33">
        <f t="shared" si="99"/>
        <v>0.99476674414210442</v>
      </c>
    </row>
    <row r="1575" spans="1:13" ht="27.6">
      <c r="A1575" t="s">
        <v>164</v>
      </c>
      <c r="B1575" t="s">
        <v>228</v>
      </c>
      <c r="C1575" s="14" t="s">
        <v>230</v>
      </c>
      <c r="D1575" t="s">
        <v>456</v>
      </c>
      <c r="E1575" t="s">
        <v>474</v>
      </c>
      <c r="F1575" s="20">
        <v>2038</v>
      </c>
      <c r="G1575" s="20">
        <v>43</v>
      </c>
      <c r="H1575" s="11">
        <v>3687.0208984155902</v>
      </c>
      <c r="I1575" s="10">
        <v>4224897.2474834202</v>
      </c>
      <c r="J1575" s="33">
        <f t="shared" si="96"/>
        <v>8.7268889216460385E-4</v>
      </c>
      <c r="K1575" s="33">
        <f t="shared" si="97"/>
        <v>8.7230820996042624E-4</v>
      </c>
      <c r="L1575" s="33">
        <f t="shared" si="98"/>
        <v>0.99476674414210442</v>
      </c>
      <c r="M1575" s="33">
        <f t="shared" si="99"/>
        <v>0.9938990009441937</v>
      </c>
    </row>
    <row r="1576" spans="1:13" ht="27.6">
      <c r="A1576" t="s">
        <v>164</v>
      </c>
      <c r="B1576" t="s">
        <v>228</v>
      </c>
      <c r="C1576" s="14" t="s">
        <v>230</v>
      </c>
      <c r="D1576" t="s">
        <v>456</v>
      </c>
      <c r="E1576" t="s">
        <v>474</v>
      </c>
      <c r="F1576" s="20">
        <v>2038</v>
      </c>
      <c r="G1576" s="20">
        <v>44</v>
      </c>
      <c r="H1576" s="11">
        <v>3815.8646518144601</v>
      </c>
      <c r="I1576" s="10">
        <v>4166506.5443146802</v>
      </c>
      <c r="J1576" s="33">
        <f t="shared" si="96"/>
        <v>9.1584271168884126E-4</v>
      </c>
      <c r="K1576" s="33">
        <f t="shared" si="97"/>
        <v>9.1542345575312822E-4</v>
      </c>
      <c r="L1576" s="33">
        <f t="shared" si="98"/>
        <v>0.9938990009441937</v>
      </c>
      <c r="M1576" s="33">
        <f t="shared" si="99"/>
        <v>0.99298916248607982</v>
      </c>
    </row>
    <row r="1577" spans="1:13" ht="27.6">
      <c r="A1577" t="s">
        <v>164</v>
      </c>
      <c r="B1577" t="s">
        <v>228</v>
      </c>
      <c r="C1577" s="14" t="s">
        <v>230</v>
      </c>
      <c r="D1577" t="s">
        <v>456</v>
      </c>
      <c r="E1577" t="s">
        <v>474</v>
      </c>
      <c r="F1577" s="20">
        <v>2038</v>
      </c>
      <c r="G1577" s="20">
        <v>45</v>
      </c>
      <c r="H1577" s="11">
        <v>4072.3937495181099</v>
      </c>
      <c r="I1577" s="10">
        <v>4110274.47824531</v>
      </c>
      <c r="J1577" s="33">
        <f t="shared" si="96"/>
        <v>9.9078389316146803E-4</v>
      </c>
      <c r="K1577" s="33">
        <f t="shared" si="97"/>
        <v>9.9029322886079463E-4</v>
      </c>
      <c r="L1577" s="33">
        <f t="shared" si="98"/>
        <v>0.99298916248607982</v>
      </c>
      <c r="M1577" s="33">
        <f t="shared" si="99"/>
        <v>0.99200581204213767</v>
      </c>
    </row>
    <row r="1578" spans="1:13" ht="27.6">
      <c r="A1578" t="s">
        <v>164</v>
      </c>
      <c r="B1578" t="s">
        <v>228</v>
      </c>
      <c r="C1578" s="14" t="s">
        <v>230</v>
      </c>
      <c r="D1578" t="s">
        <v>456</v>
      </c>
      <c r="E1578" t="s">
        <v>474</v>
      </c>
      <c r="F1578" s="20">
        <v>2038</v>
      </c>
      <c r="G1578" s="20">
        <v>46</v>
      </c>
      <c r="H1578" s="11">
        <v>5051.1192773734401</v>
      </c>
      <c r="I1578" s="10">
        <v>4087962.08224349</v>
      </c>
      <c r="J1578" s="33">
        <f t="shared" si="96"/>
        <v>1.2356081528528673E-3</v>
      </c>
      <c r="K1578" s="33">
        <f t="shared" si="97"/>
        <v>1.2348451034082109E-3</v>
      </c>
      <c r="L1578" s="33">
        <f t="shared" si="98"/>
        <v>0.99200581204213767</v>
      </c>
      <c r="M1578" s="33">
        <f t="shared" si="99"/>
        <v>0.99078083852258492</v>
      </c>
    </row>
    <row r="1579" spans="1:13" ht="27.6">
      <c r="A1579" t="s">
        <v>164</v>
      </c>
      <c r="B1579" t="s">
        <v>228</v>
      </c>
      <c r="C1579" s="14" t="s">
        <v>230</v>
      </c>
      <c r="D1579" t="s">
        <v>456</v>
      </c>
      <c r="E1579" t="s">
        <v>474</v>
      </c>
      <c r="F1579" s="20">
        <v>2038</v>
      </c>
      <c r="G1579" s="20">
        <v>47</v>
      </c>
      <c r="H1579" s="11">
        <v>5519.3911009287503</v>
      </c>
      <c r="I1579" s="10">
        <v>4059578.7427638401</v>
      </c>
      <c r="J1579" s="33">
        <f t="shared" si="96"/>
        <v>1.3595970051737539E-3</v>
      </c>
      <c r="K1579" s="33">
        <f t="shared" si="97"/>
        <v>1.3586731718933098E-3</v>
      </c>
      <c r="L1579" s="33">
        <f t="shared" si="98"/>
        <v>0.99078083852258492</v>
      </c>
      <c r="M1579" s="33">
        <f t="shared" si="99"/>
        <v>0.98943469117805827</v>
      </c>
    </row>
    <row r="1580" spans="1:13" ht="27.6">
      <c r="A1580" t="s">
        <v>164</v>
      </c>
      <c r="B1580" t="s">
        <v>228</v>
      </c>
      <c r="C1580" s="14" t="s">
        <v>230</v>
      </c>
      <c r="D1580" t="s">
        <v>456</v>
      </c>
      <c r="E1580" t="s">
        <v>474</v>
      </c>
      <c r="F1580" s="20">
        <v>2038</v>
      </c>
      <c r="G1580" s="20">
        <v>48</v>
      </c>
      <c r="H1580" s="11">
        <v>6071.6840803220202</v>
      </c>
      <c r="I1580" s="10">
        <v>4033924.7531545302</v>
      </c>
      <c r="J1580" s="33">
        <f t="shared" si="96"/>
        <v>1.505155512773004E-3</v>
      </c>
      <c r="K1580" s="33">
        <f t="shared" si="97"/>
        <v>1.5040233343203147E-3</v>
      </c>
      <c r="L1580" s="33">
        <f t="shared" si="98"/>
        <v>0.98943469117805827</v>
      </c>
      <c r="M1580" s="33">
        <f t="shared" si="99"/>
        <v>0.98794655831474043</v>
      </c>
    </row>
    <row r="1581" spans="1:13" ht="27.6">
      <c r="A1581" t="s">
        <v>164</v>
      </c>
      <c r="B1581" t="s">
        <v>228</v>
      </c>
      <c r="C1581" s="14" t="s">
        <v>230</v>
      </c>
      <c r="D1581" t="s">
        <v>456</v>
      </c>
      <c r="E1581" t="s">
        <v>474</v>
      </c>
      <c r="F1581" s="20">
        <v>2038</v>
      </c>
      <c r="G1581" s="20">
        <v>49</v>
      </c>
      <c r="H1581" s="11">
        <v>6557.0742648075202</v>
      </c>
      <c r="I1581" s="10">
        <v>4029760.1642727898</v>
      </c>
      <c r="J1581" s="33">
        <f t="shared" si="96"/>
        <v>1.6271624110391217E-3</v>
      </c>
      <c r="K1581" s="33">
        <f t="shared" si="97"/>
        <v>1.6258393000193605E-3</v>
      </c>
      <c r="L1581" s="33">
        <f t="shared" si="98"/>
        <v>0.98794655831474043</v>
      </c>
      <c r="M1581" s="33">
        <f t="shared" si="99"/>
        <v>0.98634031597391347</v>
      </c>
    </row>
    <row r="1582" spans="1:13" ht="27.6">
      <c r="A1582" t="s">
        <v>164</v>
      </c>
      <c r="B1582" t="s">
        <v>228</v>
      </c>
      <c r="C1582" s="14" t="s">
        <v>230</v>
      </c>
      <c r="D1582" t="s">
        <v>456</v>
      </c>
      <c r="E1582" t="s">
        <v>474</v>
      </c>
      <c r="F1582" s="20">
        <v>2038</v>
      </c>
      <c r="G1582" s="20">
        <v>50</v>
      </c>
      <c r="H1582" s="11">
        <v>7123.5393793544099</v>
      </c>
      <c r="I1582" s="10">
        <v>3979536.7296857098</v>
      </c>
      <c r="J1582" s="33">
        <f t="shared" si="96"/>
        <v>1.7900423750874647E-3</v>
      </c>
      <c r="K1582" s="33">
        <f t="shared" si="97"/>
        <v>1.7884412047651788E-3</v>
      </c>
      <c r="L1582" s="33">
        <f t="shared" si="98"/>
        <v>0.98634031597391347</v>
      </c>
      <c r="M1582" s="33">
        <f t="shared" si="99"/>
        <v>0.98457630431090459</v>
      </c>
    </row>
    <row r="1583" spans="1:13" ht="27.6">
      <c r="A1583" t="s">
        <v>164</v>
      </c>
      <c r="B1583" t="s">
        <v>228</v>
      </c>
      <c r="C1583" s="14" t="s">
        <v>230</v>
      </c>
      <c r="D1583" t="s">
        <v>456</v>
      </c>
      <c r="E1583" t="s">
        <v>474</v>
      </c>
      <c r="F1583" s="20">
        <v>2038</v>
      </c>
      <c r="G1583" s="20">
        <v>51</v>
      </c>
      <c r="H1583" s="11">
        <v>8044.7949773084001</v>
      </c>
      <c r="I1583" s="10">
        <v>3920171.0197367799</v>
      </c>
      <c r="J1583" s="33">
        <f t="shared" si="96"/>
        <v>2.0521540863410008E-3</v>
      </c>
      <c r="K1583" s="33">
        <f t="shared" si="97"/>
        <v>2.050049857790448E-3</v>
      </c>
      <c r="L1583" s="33">
        <f t="shared" si="98"/>
        <v>0.98457630431090459</v>
      </c>
      <c r="M1583" s="33">
        <f t="shared" si="99"/>
        <v>0.9825578737982682</v>
      </c>
    </row>
    <row r="1584" spans="1:13" ht="27.6">
      <c r="A1584" t="s">
        <v>164</v>
      </c>
      <c r="B1584" t="s">
        <v>228</v>
      </c>
      <c r="C1584" s="14" t="s">
        <v>230</v>
      </c>
      <c r="D1584" t="s">
        <v>456</v>
      </c>
      <c r="E1584" t="s">
        <v>474</v>
      </c>
      <c r="F1584" s="20">
        <v>2038</v>
      </c>
      <c r="G1584" s="20">
        <v>52</v>
      </c>
      <c r="H1584" s="11">
        <v>8809.0368406124799</v>
      </c>
      <c r="I1584" s="10">
        <v>3919928.8606420099</v>
      </c>
      <c r="J1584" s="33">
        <f t="shared" si="96"/>
        <v>2.2472440581918435E-3</v>
      </c>
      <c r="K1584" s="33">
        <f t="shared" si="97"/>
        <v>2.2447208956711817E-3</v>
      </c>
      <c r="L1584" s="33">
        <f t="shared" si="98"/>
        <v>0.9825578737982682</v>
      </c>
      <c r="M1584" s="33">
        <f t="shared" si="99"/>
        <v>0.980352305607747</v>
      </c>
    </row>
    <row r="1585" spans="1:13" ht="27.6">
      <c r="A1585" t="s">
        <v>164</v>
      </c>
      <c r="B1585" t="s">
        <v>228</v>
      </c>
      <c r="C1585" s="14" t="s">
        <v>230</v>
      </c>
      <c r="D1585" t="s">
        <v>456</v>
      </c>
      <c r="E1585" t="s">
        <v>474</v>
      </c>
      <c r="F1585" s="20">
        <v>2038</v>
      </c>
      <c r="G1585" s="20">
        <v>53</v>
      </c>
      <c r="H1585" s="11">
        <v>9768.2995639546698</v>
      </c>
      <c r="I1585" s="10">
        <v>3973228.9535855502</v>
      </c>
      <c r="J1585" s="33">
        <f t="shared" si="96"/>
        <v>2.4585292410948252E-3</v>
      </c>
      <c r="K1585" s="33">
        <f t="shared" si="97"/>
        <v>2.4555095332671195E-3</v>
      </c>
      <c r="L1585" s="33">
        <f t="shared" si="98"/>
        <v>0.980352305607747</v>
      </c>
      <c r="M1585" s="33">
        <f t="shared" si="99"/>
        <v>0.97794504117536674</v>
      </c>
    </row>
    <row r="1586" spans="1:13" ht="27.6">
      <c r="A1586" t="s">
        <v>164</v>
      </c>
      <c r="B1586" t="s">
        <v>228</v>
      </c>
      <c r="C1586" s="14" t="s">
        <v>230</v>
      </c>
      <c r="D1586" t="s">
        <v>456</v>
      </c>
      <c r="E1586" t="s">
        <v>474</v>
      </c>
      <c r="F1586" s="20">
        <v>2038</v>
      </c>
      <c r="G1586" s="20">
        <v>54</v>
      </c>
      <c r="H1586" s="11">
        <v>10807.105422852201</v>
      </c>
      <c r="I1586" s="10">
        <v>3984685.3165629902</v>
      </c>
      <c r="J1586" s="33">
        <f t="shared" si="96"/>
        <v>2.7121603249146715E-3</v>
      </c>
      <c r="K1586" s="33">
        <f t="shared" si="97"/>
        <v>2.70848574087168E-3</v>
      </c>
      <c r="L1586" s="33">
        <f t="shared" si="98"/>
        <v>0.97794504117536674</v>
      </c>
      <c r="M1586" s="33">
        <f t="shared" si="99"/>
        <v>0.97529629097598713</v>
      </c>
    </row>
    <row r="1587" spans="1:13" ht="27.6">
      <c r="A1587" t="s">
        <v>164</v>
      </c>
      <c r="B1587" t="s">
        <v>228</v>
      </c>
      <c r="C1587" s="14" t="s">
        <v>230</v>
      </c>
      <c r="D1587" t="s">
        <v>456</v>
      </c>
      <c r="E1587" t="s">
        <v>474</v>
      </c>
      <c r="F1587" s="20">
        <v>2038</v>
      </c>
      <c r="G1587" s="20">
        <v>55</v>
      </c>
      <c r="H1587" s="11">
        <v>11671.7768591968</v>
      </c>
      <c r="I1587" s="10">
        <v>3939275.8539700499</v>
      </c>
      <c r="J1587" s="33">
        <f t="shared" si="96"/>
        <v>2.9629244794912857E-3</v>
      </c>
      <c r="K1587" s="33">
        <f t="shared" si="97"/>
        <v>2.9585393507599589E-3</v>
      </c>
      <c r="L1587" s="33">
        <f t="shared" si="98"/>
        <v>0.97529629097598713</v>
      </c>
      <c r="M1587" s="33">
        <f t="shared" si="99"/>
        <v>0.97241083852048449</v>
      </c>
    </row>
    <row r="1588" spans="1:13" ht="27.6">
      <c r="A1588" t="s">
        <v>164</v>
      </c>
      <c r="B1588" t="s">
        <v>228</v>
      </c>
      <c r="C1588" s="14" t="s">
        <v>230</v>
      </c>
      <c r="D1588" t="s">
        <v>456</v>
      </c>
      <c r="E1588" t="s">
        <v>474</v>
      </c>
      <c r="F1588" s="20">
        <v>2038</v>
      </c>
      <c r="G1588" s="20">
        <v>56</v>
      </c>
      <c r="H1588" s="11">
        <v>12492.163608435099</v>
      </c>
      <c r="I1588" s="10">
        <v>3869374.49858206</v>
      </c>
      <c r="J1588" s="33">
        <f t="shared" si="96"/>
        <v>3.2284710650294711E-3</v>
      </c>
      <c r="K1588" s="33">
        <f t="shared" si="97"/>
        <v>3.2232651562028591E-3</v>
      </c>
      <c r="L1588" s="33">
        <f t="shared" si="98"/>
        <v>0.97241083852048449</v>
      </c>
      <c r="M1588" s="33">
        <f t="shared" si="99"/>
        <v>0.96927650054716741</v>
      </c>
    </row>
    <row r="1589" spans="1:13" ht="27.6">
      <c r="A1589" t="s">
        <v>164</v>
      </c>
      <c r="B1589" t="s">
        <v>228</v>
      </c>
      <c r="C1589" s="14" t="s">
        <v>230</v>
      </c>
      <c r="D1589" t="s">
        <v>456</v>
      </c>
      <c r="E1589" t="s">
        <v>474</v>
      </c>
      <c r="F1589" s="20">
        <v>2038</v>
      </c>
      <c r="G1589" s="20">
        <v>57</v>
      </c>
      <c r="H1589" s="11">
        <v>13354.829181700299</v>
      </c>
      <c r="I1589" s="10">
        <v>3792186.8002741002</v>
      </c>
      <c r="J1589" s="33">
        <f t="shared" si="96"/>
        <v>3.521669655285707E-3</v>
      </c>
      <c r="K1589" s="33">
        <f t="shared" si="97"/>
        <v>3.5154758496842575E-3</v>
      </c>
      <c r="L1589" s="33">
        <f t="shared" si="98"/>
        <v>0.96927650054716741</v>
      </c>
      <c r="M1589" s="33">
        <f t="shared" si="99"/>
        <v>0.9658690324178274</v>
      </c>
    </row>
    <row r="1590" spans="1:13" ht="27.6">
      <c r="A1590" t="s">
        <v>164</v>
      </c>
      <c r="B1590" t="s">
        <v>228</v>
      </c>
      <c r="C1590" s="14" t="s">
        <v>230</v>
      </c>
      <c r="D1590" t="s">
        <v>456</v>
      </c>
      <c r="E1590" t="s">
        <v>474</v>
      </c>
      <c r="F1590" s="20">
        <v>2038</v>
      </c>
      <c r="G1590" s="20">
        <v>58</v>
      </c>
      <c r="H1590" s="11">
        <v>14282.233639329501</v>
      </c>
      <c r="I1590" s="10">
        <v>3719106.5851339698</v>
      </c>
      <c r="J1590" s="33">
        <f t="shared" si="96"/>
        <v>3.8402324086162284E-3</v>
      </c>
      <c r="K1590" s="33">
        <f t="shared" si="97"/>
        <v>3.8328681459828262E-3</v>
      </c>
      <c r="L1590" s="33">
        <f t="shared" si="98"/>
        <v>0.9658690324178274</v>
      </c>
      <c r="M1590" s="33">
        <f t="shared" si="99"/>
        <v>0.96216698377028187</v>
      </c>
    </row>
    <row r="1591" spans="1:13" ht="27.6">
      <c r="A1591" t="s">
        <v>164</v>
      </c>
      <c r="B1591" t="s">
        <v>228</v>
      </c>
      <c r="C1591" s="14" t="s">
        <v>230</v>
      </c>
      <c r="D1591" t="s">
        <v>456</v>
      </c>
      <c r="E1591" t="s">
        <v>474</v>
      </c>
      <c r="F1591" s="20">
        <v>2038</v>
      </c>
      <c r="G1591" s="20">
        <v>59</v>
      </c>
      <c r="H1591" s="11">
        <v>14581.5998100509</v>
      </c>
      <c r="I1591" s="10">
        <v>3631933.0400904701</v>
      </c>
      <c r="J1591" s="33">
        <f t="shared" si="96"/>
        <v>4.0148316747843126E-3</v>
      </c>
      <c r="K1591" s="33">
        <f t="shared" si="97"/>
        <v>4.0067830130393611E-3</v>
      </c>
      <c r="L1591" s="33">
        <f t="shared" si="98"/>
        <v>0.96216698377028187</v>
      </c>
      <c r="M1591" s="33">
        <f t="shared" si="99"/>
        <v>0.95831178944400375</v>
      </c>
    </row>
    <row r="1592" spans="1:13" ht="27.6">
      <c r="A1592" t="s">
        <v>164</v>
      </c>
      <c r="B1592" t="s">
        <v>228</v>
      </c>
      <c r="C1592" s="14" t="s">
        <v>230</v>
      </c>
      <c r="D1592" t="s">
        <v>456</v>
      </c>
      <c r="E1592" t="s">
        <v>474</v>
      </c>
      <c r="F1592" s="20">
        <v>2038</v>
      </c>
      <c r="G1592" s="20">
        <v>60</v>
      </c>
      <c r="H1592" s="11">
        <v>15004.399215124</v>
      </c>
      <c r="I1592" s="10">
        <v>3521649.2525253999</v>
      </c>
      <c r="J1592" s="33">
        <f t="shared" si="96"/>
        <v>4.2606171538418364E-3</v>
      </c>
      <c r="K1592" s="33">
        <f t="shared" si="97"/>
        <v>4.2515536012541766E-3</v>
      </c>
      <c r="L1592" s="33">
        <f t="shared" si="98"/>
        <v>0.95831178944400375</v>
      </c>
      <c r="M1592" s="33">
        <f t="shared" si="99"/>
        <v>0.9542374755044688</v>
      </c>
    </row>
    <row r="1593" spans="1:13" ht="27.6">
      <c r="A1593" t="s">
        <v>164</v>
      </c>
      <c r="B1593" t="s">
        <v>228</v>
      </c>
      <c r="C1593" s="14" t="s">
        <v>230</v>
      </c>
      <c r="D1593" t="s">
        <v>456</v>
      </c>
      <c r="E1593" t="s">
        <v>474</v>
      </c>
      <c r="F1593" s="20">
        <v>2038</v>
      </c>
      <c r="G1593" s="20">
        <v>61</v>
      </c>
      <c r="H1593" s="11">
        <v>15600.4206666665</v>
      </c>
      <c r="I1593" s="10">
        <v>3414967.8731285101</v>
      </c>
      <c r="J1593" s="33">
        <f t="shared" si="96"/>
        <v>4.568248149396114E-3</v>
      </c>
      <c r="K1593" s="33">
        <f t="shared" si="97"/>
        <v>4.5578295747347175E-3</v>
      </c>
      <c r="L1593" s="33">
        <f t="shared" si="98"/>
        <v>0.9542374755044688</v>
      </c>
      <c r="M1593" s="33">
        <f t="shared" si="99"/>
        <v>0.94988822371729431</v>
      </c>
    </row>
    <row r="1594" spans="1:13" ht="27.6">
      <c r="A1594" t="s">
        <v>164</v>
      </c>
      <c r="B1594" t="s">
        <v>228</v>
      </c>
      <c r="C1594" s="14" t="s">
        <v>230</v>
      </c>
      <c r="D1594" t="s">
        <v>456</v>
      </c>
      <c r="E1594" t="s">
        <v>474</v>
      </c>
      <c r="F1594" s="20">
        <v>2038</v>
      </c>
      <c r="G1594" s="20">
        <v>62</v>
      </c>
      <c r="H1594" s="11">
        <v>16413.789256408701</v>
      </c>
      <c r="I1594" s="10">
        <v>3321065.5576913198</v>
      </c>
      <c r="J1594" s="33">
        <f t="shared" si="96"/>
        <v>4.9423261815460676E-3</v>
      </c>
      <c r="K1594" s="33">
        <f t="shared" si="97"/>
        <v>4.9301329833617569E-3</v>
      </c>
      <c r="L1594" s="33">
        <f t="shared" si="98"/>
        <v>0.94988822371729431</v>
      </c>
      <c r="M1594" s="33">
        <f t="shared" si="99"/>
        <v>0.94520514845503878</v>
      </c>
    </row>
    <row r="1595" spans="1:13" ht="27.6">
      <c r="A1595" t="s">
        <v>164</v>
      </c>
      <c r="B1595" t="s">
        <v>228</v>
      </c>
      <c r="C1595" s="14" t="s">
        <v>230</v>
      </c>
      <c r="D1595" t="s">
        <v>456</v>
      </c>
      <c r="E1595" t="s">
        <v>474</v>
      </c>
      <c r="F1595" s="20">
        <v>2038</v>
      </c>
      <c r="G1595" s="20">
        <v>63</v>
      </c>
      <c r="H1595" s="11">
        <v>17193.317130945099</v>
      </c>
      <c r="I1595" s="10">
        <v>3214744.23974609</v>
      </c>
      <c r="J1595" s="33">
        <f t="shared" si="96"/>
        <v>5.3482690530625475E-3</v>
      </c>
      <c r="K1595" s="33">
        <f t="shared" si="97"/>
        <v>5.3339925250409648E-3</v>
      </c>
      <c r="L1595" s="33">
        <f t="shared" si="98"/>
        <v>0.94520514845503878</v>
      </c>
      <c r="M1595" s="33">
        <f t="shared" si="99"/>
        <v>0.9401634312585494</v>
      </c>
    </row>
    <row r="1596" spans="1:13" ht="27.6">
      <c r="A1596" t="s">
        <v>164</v>
      </c>
      <c r="B1596" t="s">
        <v>228</v>
      </c>
      <c r="C1596" s="14" t="s">
        <v>230</v>
      </c>
      <c r="D1596" t="s">
        <v>456</v>
      </c>
      <c r="E1596" t="s">
        <v>474</v>
      </c>
      <c r="F1596" s="20">
        <v>2038</v>
      </c>
      <c r="G1596" s="20">
        <v>64</v>
      </c>
      <c r="H1596" s="11">
        <v>18408.599776980001</v>
      </c>
      <c r="I1596" s="10">
        <v>3120975.2469043601</v>
      </c>
      <c r="J1596" s="33">
        <f t="shared" si="96"/>
        <v>5.8983485355224028E-3</v>
      </c>
      <c r="K1596" s="33">
        <f t="shared" si="97"/>
        <v>5.8809874285237207E-3</v>
      </c>
      <c r="L1596" s="33">
        <f t="shared" si="98"/>
        <v>0.9401634312585494</v>
      </c>
      <c r="M1596" s="33">
        <f t="shared" si="99"/>
        <v>0.9346343419385601</v>
      </c>
    </row>
    <row r="1597" spans="1:13" ht="27.6">
      <c r="A1597" t="s">
        <v>164</v>
      </c>
      <c r="B1597" t="s">
        <v>228</v>
      </c>
      <c r="C1597" s="14" t="s">
        <v>230</v>
      </c>
      <c r="D1597" t="s">
        <v>456</v>
      </c>
      <c r="E1597" t="s">
        <v>474</v>
      </c>
      <c r="F1597" s="20">
        <v>2038</v>
      </c>
      <c r="G1597" s="20">
        <v>65</v>
      </c>
      <c r="H1597" s="11">
        <v>19552.4774284171</v>
      </c>
      <c r="I1597" s="10">
        <v>3025849.1453484502</v>
      </c>
      <c r="J1597" s="33">
        <f t="shared" si="96"/>
        <v>6.4618150109943696E-3</v>
      </c>
      <c r="K1597" s="33">
        <f t="shared" si="97"/>
        <v>6.440982380729765E-3</v>
      </c>
      <c r="L1597" s="33">
        <f t="shared" si="98"/>
        <v>0.9346343419385601</v>
      </c>
      <c r="M1597" s="33">
        <f t="shared" si="99"/>
        <v>0.92861437860970886</v>
      </c>
    </row>
    <row r="1598" spans="1:13" ht="27.6">
      <c r="A1598" t="s">
        <v>164</v>
      </c>
      <c r="B1598" t="s">
        <v>228</v>
      </c>
      <c r="C1598" s="14" t="s">
        <v>230</v>
      </c>
      <c r="D1598" t="s">
        <v>456</v>
      </c>
      <c r="E1598" t="s">
        <v>474</v>
      </c>
      <c r="F1598" s="20">
        <v>2038</v>
      </c>
      <c r="G1598" s="20">
        <v>66</v>
      </c>
      <c r="H1598" s="11">
        <v>19959.2726282931</v>
      </c>
      <c r="I1598" s="10">
        <v>2910906.46927159</v>
      </c>
      <c r="J1598" s="33">
        <f t="shared" si="96"/>
        <v>6.8567206947352053E-3</v>
      </c>
      <c r="K1598" s="33">
        <f t="shared" si="97"/>
        <v>6.8332670211044277E-3</v>
      </c>
      <c r="L1598" s="33">
        <f t="shared" si="98"/>
        <v>0.92861437860970886</v>
      </c>
      <c r="M1598" s="33">
        <f t="shared" si="99"/>
        <v>0.92226890860103172</v>
      </c>
    </row>
    <row r="1599" spans="1:13" ht="27.6">
      <c r="A1599" t="s">
        <v>164</v>
      </c>
      <c r="B1599" t="s">
        <v>228</v>
      </c>
      <c r="C1599" s="14" t="s">
        <v>230</v>
      </c>
      <c r="D1599" t="s">
        <v>456</v>
      </c>
      <c r="E1599" t="s">
        <v>474</v>
      </c>
      <c r="F1599" s="20">
        <v>2038</v>
      </c>
      <c r="G1599" s="20">
        <v>67</v>
      </c>
      <c r="H1599" s="11">
        <v>20940.206434944401</v>
      </c>
      <c r="I1599" s="10">
        <v>2804264.24284398</v>
      </c>
      <c r="J1599" s="33">
        <f t="shared" si="96"/>
        <v>7.4672729178002235E-3</v>
      </c>
      <c r="K1599" s="33">
        <f t="shared" si="97"/>
        <v>7.439462102090677E-3</v>
      </c>
      <c r="L1599" s="33">
        <f t="shared" si="98"/>
        <v>0.92226890860103172</v>
      </c>
      <c r="M1599" s="33">
        <f t="shared" si="99"/>
        <v>0.91540772400755777</v>
      </c>
    </row>
    <row r="1600" spans="1:13" ht="27.6">
      <c r="A1600" t="s">
        <v>164</v>
      </c>
      <c r="B1600" t="s">
        <v>228</v>
      </c>
      <c r="C1600" s="14" t="s">
        <v>230</v>
      </c>
      <c r="D1600" t="s">
        <v>456</v>
      </c>
      <c r="E1600" t="s">
        <v>474</v>
      </c>
      <c r="F1600" s="20">
        <v>2038</v>
      </c>
      <c r="G1600" s="20">
        <v>68</v>
      </c>
      <c r="H1600" s="11">
        <v>21797.433418055902</v>
      </c>
      <c r="I1600" s="10">
        <v>2694820.5501629999</v>
      </c>
      <c r="J1600" s="33">
        <f t="shared" si="96"/>
        <v>8.0886400457119319E-3</v>
      </c>
      <c r="K1600" s="33">
        <f t="shared" si="97"/>
        <v>8.0560150201073322E-3</v>
      </c>
      <c r="L1600" s="33">
        <f t="shared" si="98"/>
        <v>0.91540772400755777</v>
      </c>
      <c r="M1600" s="33">
        <f t="shared" si="99"/>
        <v>0.90803318563343061</v>
      </c>
    </row>
    <row r="1601" spans="1:13" ht="27.6">
      <c r="A1601" t="s">
        <v>164</v>
      </c>
      <c r="B1601" t="s">
        <v>228</v>
      </c>
      <c r="C1601" s="14" t="s">
        <v>230</v>
      </c>
      <c r="D1601" t="s">
        <v>456</v>
      </c>
      <c r="E1601" t="s">
        <v>474</v>
      </c>
      <c r="F1601" s="20">
        <v>2038</v>
      </c>
      <c r="G1601" s="20">
        <v>69</v>
      </c>
      <c r="H1601" s="11">
        <v>21912.117560968301</v>
      </c>
      <c r="I1601" s="10">
        <v>2570687.5846006102</v>
      </c>
      <c r="J1601" s="33">
        <f t="shared" si="96"/>
        <v>8.5238352930282792E-3</v>
      </c>
      <c r="K1601" s="33">
        <f t="shared" si="97"/>
        <v>8.4876104070322755E-3</v>
      </c>
      <c r="L1601" s="33">
        <f t="shared" si="98"/>
        <v>0.90803318563343061</v>
      </c>
      <c r="M1601" s="33">
        <f t="shared" si="99"/>
        <v>0.90032615371711766</v>
      </c>
    </row>
    <row r="1602" spans="1:13" ht="27.6">
      <c r="A1602" t="s">
        <v>164</v>
      </c>
      <c r="B1602" t="s">
        <v>228</v>
      </c>
      <c r="C1602" s="14" t="s">
        <v>230</v>
      </c>
      <c r="D1602" t="s">
        <v>456</v>
      </c>
      <c r="E1602" t="s">
        <v>474</v>
      </c>
      <c r="F1602" s="20">
        <v>2039</v>
      </c>
      <c r="G1602" s="20">
        <v>30</v>
      </c>
      <c r="H1602" s="11">
        <v>729.14374815167503</v>
      </c>
      <c r="I1602" s="10">
        <v>4660700.2303242804</v>
      </c>
      <c r="J1602" s="33">
        <f t="shared" ref="J1602:J1665" si="100">IF(I1602&gt;0,H1602/I1602,0)</f>
        <v>1.5644510741274234E-4</v>
      </c>
      <c r="K1602" s="33">
        <f t="shared" ref="K1602:K1665" si="101">1-EXP(-J1602)</f>
        <v>1.5643287051503307E-4</v>
      </c>
      <c r="L1602" s="33">
        <f t="shared" ref="L1602:L1665" si="102">IF(G1602=30,1,M1601)</f>
        <v>1</v>
      </c>
      <c r="M1602" s="33">
        <f t="shared" ref="M1602:M1665" si="103">L1602*(1-K1602)</f>
        <v>0.99984356712948497</v>
      </c>
    </row>
    <row r="1603" spans="1:13" ht="27.6">
      <c r="A1603" t="s">
        <v>164</v>
      </c>
      <c r="B1603" t="s">
        <v>228</v>
      </c>
      <c r="C1603" s="14" t="s">
        <v>230</v>
      </c>
      <c r="D1603" t="s">
        <v>456</v>
      </c>
      <c r="E1603" t="s">
        <v>474</v>
      </c>
      <c r="F1603" s="20">
        <v>2039</v>
      </c>
      <c r="G1603" s="20">
        <v>31</v>
      </c>
      <c r="H1603" s="11">
        <v>1034.3451887997301</v>
      </c>
      <c r="I1603" s="10">
        <v>4653300.7569554802</v>
      </c>
      <c r="J1603" s="33">
        <f t="shared" si="100"/>
        <v>2.2228204081879981E-4</v>
      </c>
      <c r="K1603" s="33">
        <f t="shared" si="101"/>
        <v>2.222573379963011E-4</v>
      </c>
      <c r="L1603" s="33">
        <f t="shared" si="102"/>
        <v>0.99984356712948497</v>
      </c>
      <c r="M1603" s="33">
        <f t="shared" si="103"/>
        <v>0.99962134455984208</v>
      </c>
    </row>
    <row r="1604" spans="1:13" ht="27.6">
      <c r="A1604" t="s">
        <v>164</v>
      </c>
      <c r="B1604" t="s">
        <v>228</v>
      </c>
      <c r="C1604" s="14" t="s">
        <v>230</v>
      </c>
      <c r="D1604" t="s">
        <v>456</v>
      </c>
      <c r="E1604" t="s">
        <v>474</v>
      </c>
      <c r="F1604" s="20">
        <v>2039</v>
      </c>
      <c r="G1604" s="20">
        <v>32</v>
      </c>
      <c r="H1604" s="11">
        <v>1070.83682335506</v>
      </c>
      <c r="I1604" s="10">
        <v>4626070.36374168</v>
      </c>
      <c r="J1604" s="33">
        <f t="shared" si="100"/>
        <v>2.3147871501222491E-4</v>
      </c>
      <c r="K1604" s="33">
        <f t="shared" si="101"/>
        <v>2.3145192588158725E-4</v>
      </c>
      <c r="L1604" s="33">
        <f t="shared" si="102"/>
        <v>0.99962134455984208</v>
      </c>
      <c r="M1604" s="33">
        <f t="shared" si="103"/>
        <v>0.99938998027449133</v>
      </c>
    </row>
    <row r="1605" spans="1:13" ht="27.6">
      <c r="A1605" t="s">
        <v>164</v>
      </c>
      <c r="B1605" t="s">
        <v>228</v>
      </c>
      <c r="C1605" s="14" t="s">
        <v>230</v>
      </c>
      <c r="D1605" t="s">
        <v>456</v>
      </c>
      <c r="E1605" t="s">
        <v>474</v>
      </c>
      <c r="F1605" s="20">
        <v>2039</v>
      </c>
      <c r="G1605" s="20">
        <v>33</v>
      </c>
      <c r="H1605" s="11">
        <v>1113.7418169801799</v>
      </c>
      <c r="I1605" s="10">
        <v>4555137.6682228502</v>
      </c>
      <c r="J1605" s="33">
        <f t="shared" si="100"/>
        <v>2.4450233957795995E-4</v>
      </c>
      <c r="K1605" s="33">
        <f t="shared" si="101"/>
        <v>2.4447245131686834E-4</v>
      </c>
      <c r="L1605" s="33">
        <f t="shared" si="102"/>
        <v>0.99938998027449133</v>
      </c>
      <c r="M1605" s="33">
        <f t="shared" si="103"/>
        <v>0.99914565695619206</v>
      </c>
    </row>
    <row r="1606" spans="1:13" ht="27.6">
      <c r="A1606" t="s">
        <v>164</v>
      </c>
      <c r="B1606" t="s">
        <v>228</v>
      </c>
      <c r="C1606" s="14" t="s">
        <v>230</v>
      </c>
      <c r="D1606" t="s">
        <v>456</v>
      </c>
      <c r="E1606" t="s">
        <v>474</v>
      </c>
      <c r="F1606" s="20">
        <v>2039</v>
      </c>
      <c r="G1606" s="20">
        <v>34</v>
      </c>
      <c r="H1606" s="11">
        <v>1154.92059253651</v>
      </c>
      <c r="I1606" s="10">
        <v>4461436.5791939199</v>
      </c>
      <c r="J1606" s="33">
        <f t="shared" si="100"/>
        <v>2.5886742353853608E-4</v>
      </c>
      <c r="K1606" s="33">
        <f t="shared" si="101"/>
        <v>2.588339202580503E-4</v>
      </c>
      <c r="L1606" s="33">
        <f t="shared" si="102"/>
        <v>0.99914565695619206</v>
      </c>
      <c r="M1606" s="33">
        <f t="shared" si="103"/>
        <v>0.99888704416889329</v>
      </c>
    </row>
    <row r="1607" spans="1:13" ht="27.6">
      <c r="A1607" t="s">
        <v>164</v>
      </c>
      <c r="B1607" t="s">
        <v>228</v>
      </c>
      <c r="C1607" s="14" t="s">
        <v>230</v>
      </c>
      <c r="D1607" t="s">
        <v>456</v>
      </c>
      <c r="E1607" t="s">
        <v>474</v>
      </c>
      <c r="F1607" s="20">
        <v>2039</v>
      </c>
      <c r="G1607" s="20">
        <v>35</v>
      </c>
      <c r="H1607" s="11">
        <v>1228.1098166930401</v>
      </c>
      <c r="I1607" s="10">
        <v>4364219.58315307</v>
      </c>
      <c r="J1607" s="33">
        <f t="shared" si="100"/>
        <v>2.8140422205927431E-4</v>
      </c>
      <c r="K1607" s="33">
        <f t="shared" si="101"/>
        <v>2.8136463160488567E-4</v>
      </c>
      <c r="L1607" s="33">
        <f t="shared" si="102"/>
        <v>0.99888704416889329</v>
      </c>
      <c r="M1607" s="33">
        <f t="shared" si="103"/>
        <v>0.99860599268369576</v>
      </c>
    </row>
    <row r="1608" spans="1:13" ht="27.6">
      <c r="A1608" t="s">
        <v>164</v>
      </c>
      <c r="B1608" t="s">
        <v>228</v>
      </c>
      <c r="C1608" s="14" t="s">
        <v>230</v>
      </c>
      <c r="D1608" t="s">
        <v>456</v>
      </c>
      <c r="E1608" t="s">
        <v>474</v>
      </c>
      <c r="F1608" s="20">
        <v>2039</v>
      </c>
      <c r="G1608" s="20">
        <v>36</v>
      </c>
      <c r="H1608" s="11">
        <v>1608.3426844391699</v>
      </c>
      <c r="I1608" s="10">
        <v>4321042.8859740403</v>
      </c>
      <c r="J1608" s="33">
        <f t="shared" si="100"/>
        <v>3.7221169214954938E-4</v>
      </c>
      <c r="K1608" s="33">
        <f t="shared" si="101"/>
        <v>3.7214242997130054E-4</v>
      </c>
      <c r="L1608" s="33">
        <f t="shared" si="102"/>
        <v>0.99860599268369576</v>
      </c>
      <c r="M1608" s="33">
        <f t="shared" si="103"/>
        <v>0.99823436902299456</v>
      </c>
    </row>
    <row r="1609" spans="1:13" ht="27.6">
      <c r="A1609" t="s">
        <v>164</v>
      </c>
      <c r="B1609" t="s">
        <v>228</v>
      </c>
      <c r="C1609" s="14" t="s">
        <v>230</v>
      </c>
      <c r="D1609" t="s">
        <v>456</v>
      </c>
      <c r="E1609" t="s">
        <v>474</v>
      </c>
      <c r="F1609" s="20">
        <v>2039</v>
      </c>
      <c r="G1609" s="20">
        <v>37</v>
      </c>
      <c r="H1609" s="11">
        <v>1777.8098954213699</v>
      </c>
      <c r="I1609" s="10">
        <v>4300580.6865601502</v>
      </c>
      <c r="J1609" s="33">
        <f t="shared" si="100"/>
        <v>4.1338833636519063E-4</v>
      </c>
      <c r="K1609" s="33">
        <f t="shared" si="101"/>
        <v>4.1330290317964646E-4</v>
      </c>
      <c r="L1609" s="33">
        <f t="shared" si="102"/>
        <v>0.99823436902299456</v>
      </c>
      <c r="M1609" s="33">
        <f t="shared" si="103"/>
        <v>0.99782179586022368</v>
      </c>
    </row>
    <row r="1610" spans="1:13" ht="27.6">
      <c r="A1610" t="s">
        <v>164</v>
      </c>
      <c r="B1610" t="s">
        <v>228</v>
      </c>
      <c r="C1610" s="14" t="s">
        <v>230</v>
      </c>
      <c r="D1610" t="s">
        <v>456</v>
      </c>
      <c r="E1610" t="s">
        <v>474</v>
      </c>
      <c r="F1610" s="20">
        <v>2039</v>
      </c>
      <c r="G1610" s="20">
        <v>38</v>
      </c>
      <c r="H1610" s="11">
        <v>1969.75838737806</v>
      </c>
      <c r="I1610" s="10">
        <v>4279973.03004866</v>
      </c>
      <c r="J1610" s="33">
        <f t="shared" si="100"/>
        <v>4.6022682235351969E-4</v>
      </c>
      <c r="K1610" s="33">
        <f t="shared" si="101"/>
        <v>4.6012093423430933E-4</v>
      </c>
      <c r="L1610" s="33">
        <f t="shared" si="102"/>
        <v>0.99782179586022368</v>
      </c>
      <c r="M1610" s="33">
        <f t="shared" si="103"/>
        <v>0.99736267716331317</v>
      </c>
    </row>
    <row r="1611" spans="1:13" ht="27.6">
      <c r="A1611" t="s">
        <v>164</v>
      </c>
      <c r="B1611" t="s">
        <v>228</v>
      </c>
      <c r="C1611" s="14" t="s">
        <v>230</v>
      </c>
      <c r="D1611" t="s">
        <v>456</v>
      </c>
      <c r="E1611" t="s">
        <v>474</v>
      </c>
      <c r="F1611" s="20">
        <v>2039</v>
      </c>
      <c r="G1611" s="20">
        <v>39</v>
      </c>
      <c r="H1611" s="11">
        <v>2113.67828280708</v>
      </c>
      <c r="I1611" s="10">
        <v>4278631.4913094305</v>
      </c>
      <c r="J1611" s="33">
        <f t="shared" si="100"/>
        <v>4.9400802268208678E-4</v>
      </c>
      <c r="K1611" s="33">
        <f t="shared" si="101"/>
        <v>4.9388602080968624E-4</v>
      </c>
      <c r="L1611" s="33">
        <f t="shared" si="102"/>
        <v>0.99736267716331317</v>
      </c>
      <c r="M1611" s="33">
        <f t="shared" si="103"/>
        <v>0.99687009367938484</v>
      </c>
    </row>
    <row r="1612" spans="1:13" ht="27.6">
      <c r="A1612" t="s">
        <v>164</v>
      </c>
      <c r="B1612" t="s">
        <v>228</v>
      </c>
      <c r="C1612" s="14" t="s">
        <v>230</v>
      </c>
      <c r="D1612" t="s">
        <v>456</v>
      </c>
      <c r="E1612" t="s">
        <v>474</v>
      </c>
      <c r="F1612" s="20">
        <v>2039</v>
      </c>
      <c r="G1612" s="20">
        <v>40</v>
      </c>
      <c r="H1612" s="11">
        <v>2345.6804594434702</v>
      </c>
      <c r="I1612" s="10">
        <v>4315415.8776901299</v>
      </c>
      <c r="J1612" s="33">
        <f t="shared" si="100"/>
        <v>5.4355837905917411E-4</v>
      </c>
      <c r="K1612" s="33">
        <f t="shared" si="101"/>
        <v>5.4341067796603859E-4</v>
      </c>
      <c r="L1612" s="33">
        <f t="shared" si="102"/>
        <v>0.99687009367938484</v>
      </c>
      <c r="M1612" s="33">
        <f t="shared" si="103"/>
        <v>0.99632838382593447</v>
      </c>
    </row>
    <row r="1613" spans="1:13" ht="27.6">
      <c r="A1613" t="s">
        <v>164</v>
      </c>
      <c r="B1613" t="s">
        <v>228</v>
      </c>
      <c r="C1613" s="14" t="s">
        <v>230</v>
      </c>
      <c r="D1613" t="s">
        <v>456</v>
      </c>
      <c r="E1613" t="s">
        <v>474</v>
      </c>
      <c r="F1613" s="20">
        <v>2039</v>
      </c>
      <c r="G1613" s="20">
        <v>41</v>
      </c>
      <c r="H1613" s="11">
        <v>3083.6679477470602</v>
      </c>
      <c r="I1613" s="10">
        <v>4354418.2848377498</v>
      </c>
      <c r="J1613" s="33">
        <f t="shared" si="100"/>
        <v>7.0816989688025824E-4</v>
      </c>
      <c r="K1613" s="33">
        <f t="shared" si="101"/>
        <v>7.0791920376012119E-4</v>
      </c>
      <c r="L1613" s="33">
        <f t="shared" si="102"/>
        <v>0.99632838382593447</v>
      </c>
      <c r="M1613" s="33">
        <f t="shared" si="103"/>
        <v>0.99562306382977284</v>
      </c>
    </row>
    <row r="1614" spans="1:13" ht="27.6">
      <c r="A1614" t="s">
        <v>164</v>
      </c>
      <c r="B1614" t="s">
        <v>228</v>
      </c>
      <c r="C1614" s="14" t="s">
        <v>230</v>
      </c>
      <c r="D1614" t="s">
        <v>456</v>
      </c>
      <c r="E1614" t="s">
        <v>474</v>
      </c>
      <c r="F1614" s="20">
        <v>2039</v>
      </c>
      <c r="G1614" s="20">
        <v>42</v>
      </c>
      <c r="H1614" s="11">
        <v>3401.4117854312899</v>
      </c>
      <c r="I1614" s="10">
        <v>4347461.0326560801</v>
      </c>
      <c r="J1614" s="33">
        <f t="shared" si="100"/>
        <v>7.8239040209480569E-4</v>
      </c>
      <c r="K1614" s="33">
        <f t="shared" si="101"/>
        <v>7.8208441452998212E-4</v>
      </c>
      <c r="L1614" s="33">
        <f t="shared" si="102"/>
        <v>0.99562306382977284</v>
      </c>
      <c r="M1614" s="33">
        <f t="shared" si="103"/>
        <v>0.99484440254880502</v>
      </c>
    </row>
    <row r="1615" spans="1:13" ht="27.6">
      <c r="A1615" t="s">
        <v>164</v>
      </c>
      <c r="B1615" t="s">
        <v>228</v>
      </c>
      <c r="C1615" s="14" t="s">
        <v>230</v>
      </c>
      <c r="D1615" t="s">
        <v>456</v>
      </c>
      <c r="E1615" t="s">
        <v>474</v>
      </c>
      <c r="F1615" s="20">
        <v>2039</v>
      </c>
      <c r="G1615" s="20">
        <v>43</v>
      </c>
      <c r="H1615" s="11">
        <v>3714.5581564580498</v>
      </c>
      <c r="I1615" s="10">
        <v>4281845.08841631</v>
      </c>
      <c r="J1615" s="33">
        <f t="shared" si="100"/>
        <v>8.6751343865920248E-4</v>
      </c>
      <c r="K1615" s="33">
        <f t="shared" si="101"/>
        <v>8.6713725766462968E-4</v>
      </c>
      <c r="L1615" s="33">
        <f t="shared" si="102"/>
        <v>0.99484440254880502</v>
      </c>
      <c r="M1615" s="33">
        <f t="shared" si="103"/>
        <v>0.99398173590177585</v>
      </c>
    </row>
    <row r="1616" spans="1:13" ht="27.6">
      <c r="A1616" t="s">
        <v>164</v>
      </c>
      <c r="B1616" t="s">
        <v>228</v>
      </c>
      <c r="C1616" s="14" t="s">
        <v>230</v>
      </c>
      <c r="D1616" t="s">
        <v>456</v>
      </c>
      <c r="E1616" t="s">
        <v>474</v>
      </c>
      <c r="F1616" s="20">
        <v>2039</v>
      </c>
      <c r="G1616" s="20">
        <v>44</v>
      </c>
      <c r="H1616" s="11">
        <v>3827.19217168356</v>
      </c>
      <c r="I1616" s="10">
        <v>4213796.1154898899</v>
      </c>
      <c r="J1616" s="33">
        <f t="shared" si="100"/>
        <v>9.0825281214124815E-4</v>
      </c>
      <c r="K1616" s="33">
        <f t="shared" si="101"/>
        <v>9.0784047540060087E-4</v>
      </c>
      <c r="L1616" s="33">
        <f t="shared" si="102"/>
        <v>0.99398173590177585</v>
      </c>
      <c r="M1616" s="33">
        <f t="shared" si="103"/>
        <v>0.99307935905011524</v>
      </c>
    </row>
    <row r="1617" spans="1:13" ht="27.6">
      <c r="A1617" t="s">
        <v>164</v>
      </c>
      <c r="B1617" t="s">
        <v>228</v>
      </c>
      <c r="C1617" s="14" t="s">
        <v>230</v>
      </c>
      <c r="D1617" t="s">
        <v>456</v>
      </c>
      <c r="E1617" t="s">
        <v>474</v>
      </c>
      <c r="F1617" s="20">
        <v>2039</v>
      </c>
      <c r="G1617" s="20">
        <v>45</v>
      </c>
      <c r="H1617" s="11">
        <v>4072.9478453576198</v>
      </c>
      <c r="I1617" s="10">
        <v>4154735.1726126298</v>
      </c>
      <c r="J1617" s="33">
        <f t="shared" si="100"/>
        <v>9.8031467136722953E-4</v>
      </c>
      <c r="K1617" s="33">
        <f t="shared" si="101"/>
        <v>9.798343199177717E-4</v>
      </c>
      <c r="L1617" s="33">
        <f t="shared" si="102"/>
        <v>0.99307935905011524</v>
      </c>
      <c r="M1617" s="33">
        <f t="shared" si="103"/>
        <v>0.99210630581171599</v>
      </c>
    </row>
    <row r="1618" spans="1:13" ht="27.6">
      <c r="A1618" t="s">
        <v>164</v>
      </c>
      <c r="B1618" t="s">
        <v>228</v>
      </c>
      <c r="C1618" s="14" t="s">
        <v>230</v>
      </c>
      <c r="D1618" t="s">
        <v>456</v>
      </c>
      <c r="E1618" t="s">
        <v>474</v>
      </c>
      <c r="F1618" s="20">
        <v>2039</v>
      </c>
      <c r="G1618" s="20">
        <v>46</v>
      </c>
      <c r="H1618" s="11">
        <v>5013.3190882264998</v>
      </c>
      <c r="I1618" s="10">
        <v>4097642.50976271</v>
      </c>
      <c r="J1618" s="33">
        <f t="shared" si="100"/>
        <v>1.2234642422520202E-3</v>
      </c>
      <c r="K1618" s="33">
        <f t="shared" si="101"/>
        <v>1.222716115009348E-3</v>
      </c>
      <c r="L1618" s="33">
        <f t="shared" si="102"/>
        <v>0.99210630581171599</v>
      </c>
      <c r="M1618" s="33">
        <f t="shared" si="103"/>
        <v>0.99089324144379765</v>
      </c>
    </row>
    <row r="1619" spans="1:13" ht="27.6">
      <c r="A1619" t="s">
        <v>164</v>
      </c>
      <c r="B1619" t="s">
        <v>228</v>
      </c>
      <c r="C1619" s="14" t="s">
        <v>230</v>
      </c>
      <c r="D1619" t="s">
        <v>456</v>
      </c>
      <c r="E1619" t="s">
        <v>474</v>
      </c>
      <c r="F1619" s="20">
        <v>2039</v>
      </c>
      <c r="G1619" s="20">
        <v>47</v>
      </c>
      <c r="H1619" s="11">
        <v>5472.7017507894898</v>
      </c>
      <c r="I1619" s="10">
        <v>4074506.63587206</v>
      </c>
      <c r="J1619" s="33">
        <f t="shared" si="100"/>
        <v>1.3431569119578023E-3</v>
      </c>
      <c r="K1619" s="33">
        <f t="shared" si="101"/>
        <v>1.3422552804354115E-3</v>
      </c>
      <c r="L1619" s="33">
        <f t="shared" si="102"/>
        <v>0.99089324144379765</v>
      </c>
      <c r="M1619" s="33">
        <f t="shared" si="103"/>
        <v>0.98956320975812195</v>
      </c>
    </row>
    <row r="1620" spans="1:13" ht="27.6">
      <c r="A1620" t="s">
        <v>164</v>
      </c>
      <c r="B1620" t="s">
        <v>228</v>
      </c>
      <c r="C1620" s="14" t="s">
        <v>230</v>
      </c>
      <c r="D1620" t="s">
        <v>456</v>
      </c>
      <c r="E1620" t="s">
        <v>474</v>
      </c>
      <c r="F1620" s="20">
        <v>2039</v>
      </c>
      <c r="G1620" s="20">
        <v>48</v>
      </c>
      <c r="H1620" s="11">
        <v>6020.7527942755596</v>
      </c>
      <c r="I1620" s="10">
        <v>4044923.9218881</v>
      </c>
      <c r="J1620" s="33">
        <f t="shared" si="100"/>
        <v>1.4884712075042383E-3</v>
      </c>
      <c r="K1620" s="33">
        <f t="shared" si="101"/>
        <v>1.4873639836615604E-3</v>
      </c>
      <c r="L1620" s="33">
        <f t="shared" si="102"/>
        <v>0.98956320975812195</v>
      </c>
      <c r="M1620" s="33">
        <f t="shared" si="103"/>
        <v>0.98809136908037121</v>
      </c>
    </row>
    <row r="1621" spans="1:13" ht="27.6">
      <c r="A1621" t="s">
        <v>164</v>
      </c>
      <c r="B1621" t="s">
        <v>228</v>
      </c>
      <c r="C1621" s="14" t="s">
        <v>230</v>
      </c>
      <c r="D1621" t="s">
        <v>456</v>
      </c>
      <c r="E1621" t="s">
        <v>474</v>
      </c>
      <c r="F1621" s="20">
        <v>2039</v>
      </c>
      <c r="G1621" s="20">
        <v>49</v>
      </c>
      <c r="H1621" s="11">
        <v>6455.0330388724997</v>
      </c>
      <c r="I1621" s="10">
        <v>4017904.1210861402</v>
      </c>
      <c r="J1621" s="33">
        <f t="shared" si="100"/>
        <v>1.6065672162250458E-3</v>
      </c>
      <c r="K1621" s="33">
        <f t="shared" si="101"/>
        <v>1.6052773779446916E-3</v>
      </c>
      <c r="L1621" s="33">
        <f t="shared" si="102"/>
        <v>0.98809136908037121</v>
      </c>
      <c r="M1621" s="33">
        <f t="shared" si="103"/>
        <v>0.98650520835824407</v>
      </c>
    </row>
    <row r="1622" spans="1:13" ht="27.6">
      <c r="A1622" t="s">
        <v>164</v>
      </c>
      <c r="B1622" t="s">
        <v>228</v>
      </c>
      <c r="C1622" s="14" t="s">
        <v>230</v>
      </c>
      <c r="D1622" t="s">
        <v>456</v>
      </c>
      <c r="E1622" t="s">
        <v>474</v>
      </c>
      <c r="F1622" s="20">
        <v>2039</v>
      </c>
      <c r="G1622" s="20">
        <v>50</v>
      </c>
      <c r="H1622" s="11">
        <v>7016.4611272509301</v>
      </c>
      <c r="I1622" s="10">
        <v>4012331.4649871001</v>
      </c>
      <c r="J1622" s="33">
        <f t="shared" si="100"/>
        <v>1.7487241990047022E-3</v>
      </c>
      <c r="K1622" s="33">
        <f t="shared" si="101"/>
        <v>1.7471960717301283E-3</v>
      </c>
      <c r="L1622" s="33">
        <f t="shared" si="102"/>
        <v>0.98650520835824407</v>
      </c>
      <c r="M1622" s="33">
        <f t="shared" si="103"/>
        <v>0.98478159033345924</v>
      </c>
    </row>
    <row r="1623" spans="1:13" ht="27.6">
      <c r="A1623" t="s">
        <v>164</v>
      </c>
      <c r="B1623" t="s">
        <v>228</v>
      </c>
      <c r="C1623" s="14" t="s">
        <v>230</v>
      </c>
      <c r="D1623" t="s">
        <v>456</v>
      </c>
      <c r="E1623" t="s">
        <v>474</v>
      </c>
      <c r="F1623" s="20">
        <v>2039</v>
      </c>
      <c r="G1623" s="20">
        <v>51</v>
      </c>
      <c r="H1623" s="11">
        <v>7949.2116031043097</v>
      </c>
      <c r="I1623" s="10">
        <v>3960660.4515339201</v>
      </c>
      <c r="J1623" s="33">
        <f t="shared" si="100"/>
        <v>2.0070419316115997E-3</v>
      </c>
      <c r="K1623" s="33">
        <f t="shared" si="101"/>
        <v>2.0050291697449873E-3</v>
      </c>
      <c r="L1623" s="33">
        <f t="shared" si="102"/>
        <v>0.98478159033345924</v>
      </c>
      <c r="M1623" s="33">
        <f t="shared" si="103"/>
        <v>0.98280707451901284</v>
      </c>
    </row>
    <row r="1624" spans="1:13" ht="27.6">
      <c r="A1624" t="s">
        <v>164</v>
      </c>
      <c r="B1624" t="s">
        <v>228</v>
      </c>
      <c r="C1624" s="14" t="s">
        <v>230</v>
      </c>
      <c r="D1624" t="s">
        <v>456</v>
      </c>
      <c r="E1624" t="s">
        <v>474</v>
      </c>
      <c r="F1624" s="20">
        <v>2039</v>
      </c>
      <c r="G1624" s="20">
        <v>52</v>
      </c>
      <c r="H1624" s="11">
        <v>8582.4342725263796</v>
      </c>
      <c r="I1624" s="10">
        <v>3899966.8256193101</v>
      </c>
      <c r="J1624" s="33">
        <f t="shared" si="100"/>
        <v>2.2006428916644693E-3</v>
      </c>
      <c r="K1624" s="33">
        <f t="shared" si="101"/>
        <v>2.1982232523423129E-3</v>
      </c>
      <c r="L1624" s="33">
        <f t="shared" si="102"/>
        <v>0.98280707451901284</v>
      </c>
      <c r="M1624" s="33">
        <f t="shared" si="103"/>
        <v>0.98064664515523858</v>
      </c>
    </row>
    <row r="1625" spans="1:13" ht="27.6">
      <c r="A1625" t="s">
        <v>164</v>
      </c>
      <c r="B1625" t="s">
        <v>228</v>
      </c>
      <c r="C1625" s="14" t="s">
        <v>230</v>
      </c>
      <c r="D1625" t="s">
        <v>456</v>
      </c>
      <c r="E1625" t="s">
        <v>474</v>
      </c>
      <c r="F1625" s="20">
        <v>2039</v>
      </c>
      <c r="G1625" s="20">
        <v>53</v>
      </c>
      <c r="H1625" s="11">
        <v>9393.7291389656802</v>
      </c>
      <c r="I1625" s="10">
        <v>3897814.0474438099</v>
      </c>
      <c r="J1625" s="33">
        <f t="shared" si="100"/>
        <v>2.4099993033598142E-3</v>
      </c>
      <c r="K1625" s="33">
        <f t="shared" si="101"/>
        <v>2.4070975865519983E-3</v>
      </c>
      <c r="L1625" s="33">
        <f t="shared" si="102"/>
        <v>0.98064664515523858</v>
      </c>
      <c r="M1625" s="33">
        <f t="shared" si="103"/>
        <v>0.97828613298242506</v>
      </c>
    </row>
    <row r="1626" spans="1:13" ht="27.6">
      <c r="A1626" t="s">
        <v>164</v>
      </c>
      <c r="B1626" t="s">
        <v>228</v>
      </c>
      <c r="C1626" s="14" t="s">
        <v>230</v>
      </c>
      <c r="D1626" t="s">
        <v>456</v>
      </c>
      <c r="E1626" t="s">
        <v>474</v>
      </c>
      <c r="F1626" s="20">
        <v>2039</v>
      </c>
      <c r="G1626" s="20">
        <v>54</v>
      </c>
      <c r="H1626" s="11">
        <v>10486.9777547058</v>
      </c>
      <c r="I1626" s="10">
        <v>3948712.2508352599</v>
      </c>
      <c r="J1626" s="33">
        <f t="shared" si="100"/>
        <v>2.6557968999861964E-3</v>
      </c>
      <c r="K1626" s="33">
        <f t="shared" si="101"/>
        <v>2.6522733913305618E-3</v>
      </c>
      <c r="L1626" s="33">
        <f t="shared" si="102"/>
        <v>0.97828613298242506</v>
      </c>
      <c r="M1626" s="33">
        <f t="shared" si="103"/>
        <v>0.97569145070280805</v>
      </c>
    </row>
    <row r="1627" spans="1:13" ht="27.6">
      <c r="A1627" t="s">
        <v>164</v>
      </c>
      <c r="B1627" t="s">
        <v>228</v>
      </c>
      <c r="C1627" s="14" t="s">
        <v>230</v>
      </c>
      <c r="D1627" t="s">
        <v>456</v>
      </c>
      <c r="E1627" t="s">
        <v>474</v>
      </c>
      <c r="F1627" s="20">
        <v>2039</v>
      </c>
      <c r="G1627" s="20">
        <v>55</v>
      </c>
      <c r="H1627" s="11">
        <v>11610.4406167906</v>
      </c>
      <c r="I1627" s="10">
        <v>3957720.6371893398</v>
      </c>
      <c r="J1627" s="33">
        <f t="shared" si="100"/>
        <v>2.9336180294514177E-3</v>
      </c>
      <c r="K1627" s="33">
        <f t="shared" si="101"/>
        <v>2.92931917683803E-3</v>
      </c>
      <c r="L1627" s="33">
        <f t="shared" si="102"/>
        <v>0.97569145070280805</v>
      </c>
      <c r="M1627" s="33">
        <f t="shared" si="103"/>
        <v>0.97283333902558744</v>
      </c>
    </row>
    <row r="1628" spans="1:13" ht="27.6">
      <c r="A1628" t="s">
        <v>164</v>
      </c>
      <c r="B1628" t="s">
        <v>228</v>
      </c>
      <c r="C1628" s="14" t="s">
        <v>230</v>
      </c>
      <c r="D1628" t="s">
        <v>456</v>
      </c>
      <c r="E1628" t="s">
        <v>474</v>
      </c>
      <c r="F1628" s="20">
        <v>2039</v>
      </c>
      <c r="G1628" s="20">
        <v>56</v>
      </c>
      <c r="H1628" s="11">
        <v>12488.901580395201</v>
      </c>
      <c r="I1628" s="10">
        <v>3910140.06149435</v>
      </c>
      <c r="J1628" s="33">
        <f t="shared" si="100"/>
        <v>3.1939780631853581E-3</v>
      </c>
      <c r="K1628" s="33">
        <f t="shared" si="101"/>
        <v>3.1888827414767729E-3</v>
      </c>
      <c r="L1628" s="33">
        <f t="shared" si="102"/>
        <v>0.97283333902558744</v>
      </c>
      <c r="M1628" s="33">
        <f t="shared" si="103"/>
        <v>0.96973108758043547</v>
      </c>
    </row>
    <row r="1629" spans="1:13" ht="27.6">
      <c r="A1629" t="s">
        <v>164</v>
      </c>
      <c r="B1629" t="s">
        <v>228</v>
      </c>
      <c r="C1629" s="14" t="s">
        <v>230</v>
      </c>
      <c r="D1629" t="s">
        <v>456</v>
      </c>
      <c r="E1629" t="s">
        <v>474</v>
      </c>
      <c r="F1629" s="20">
        <v>2039</v>
      </c>
      <c r="G1629" s="20">
        <v>57</v>
      </c>
      <c r="H1629" s="11">
        <v>13437.6075396664</v>
      </c>
      <c r="I1629" s="10">
        <v>3838113.52029189</v>
      </c>
      <c r="J1629" s="33">
        <f t="shared" si="100"/>
        <v>3.5010969500048725E-3</v>
      </c>
      <c r="K1629" s="33">
        <f t="shared" si="101"/>
        <v>3.4949752563764314E-3</v>
      </c>
      <c r="L1629" s="33">
        <f t="shared" si="102"/>
        <v>0.96973108758043547</v>
      </c>
      <c r="M1629" s="33">
        <f t="shared" si="103"/>
        <v>0.96634190142400289</v>
      </c>
    </row>
    <row r="1630" spans="1:13" ht="27.6">
      <c r="A1630" t="s">
        <v>164</v>
      </c>
      <c r="B1630" t="s">
        <v>228</v>
      </c>
      <c r="C1630" s="14" t="s">
        <v>230</v>
      </c>
      <c r="D1630" t="s">
        <v>456</v>
      </c>
      <c r="E1630" t="s">
        <v>474</v>
      </c>
      <c r="F1630" s="20">
        <v>2039</v>
      </c>
      <c r="G1630" s="20">
        <v>58</v>
      </c>
      <c r="H1630" s="11">
        <v>14363.0582939346</v>
      </c>
      <c r="I1630" s="10">
        <v>3758714.9192612101</v>
      </c>
      <c r="J1630" s="33">
        <f t="shared" si="100"/>
        <v>3.821268333049774E-3</v>
      </c>
      <c r="K1630" s="33">
        <f t="shared" si="101"/>
        <v>3.8139765780874635E-3</v>
      </c>
      <c r="L1630" s="33">
        <f t="shared" si="102"/>
        <v>0.96634190142400289</v>
      </c>
      <c r="M1630" s="33">
        <f t="shared" si="103"/>
        <v>0.96265629604554726</v>
      </c>
    </row>
    <row r="1631" spans="1:13" ht="27.6">
      <c r="A1631" t="s">
        <v>164</v>
      </c>
      <c r="B1631" t="s">
        <v>228</v>
      </c>
      <c r="C1631" s="14" t="s">
        <v>230</v>
      </c>
      <c r="D1631" t="s">
        <v>456</v>
      </c>
      <c r="E1631" t="s">
        <v>474</v>
      </c>
      <c r="F1631" s="20">
        <v>2039</v>
      </c>
      <c r="G1631" s="20">
        <v>59</v>
      </c>
      <c r="H1631" s="11">
        <v>14697.5278362597</v>
      </c>
      <c r="I1631" s="10">
        <v>3683230.86570482</v>
      </c>
      <c r="J1631" s="33">
        <f t="shared" si="100"/>
        <v>3.9903900602894175E-3</v>
      </c>
      <c r="K1631" s="33">
        <f t="shared" si="101"/>
        <v>3.9824390332884319E-3</v>
      </c>
      <c r="L1631" s="33">
        <f t="shared" si="102"/>
        <v>0.96265629604554726</v>
      </c>
      <c r="M1631" s="33">
        <f t="shared" si="103"/>
        <v>0.95882257603653465</v>
      </c>
    </row>
    <row r="1632" spans="1:13" ht="27.6">
      <c r="A1632" t="s">
        <v>164</v>
      </c>
      <c r="B1632" t="s">
        <v>228</v>
      </c>
      <c r="C1632" s="14" t="s">
        <v>230</v>
      </c>
      <c r="D1632" t="s">
        <v>456</v>
      </c>
      <c r="E1632" t="s">
        <v>474</v>
      </c>
      <c r="F1632" s="20">
        <v>2039</v>
      </c>
      <c r="G1632" s="20">
        <v>60</v>
      </c>
      <c r="H1632" s="11">
        <v>15224.8811891278</v>
      </c>
      <c r="I1632" s="10">
        <v>3594282.4221677701</v>
      </c>
      <c r="J1632" s="33">
        <f t="shared" si="100"/>
        <v>4.2358611263344816E-3</v>
      </c>
      <c r="K1632" s="33">
        <f t="shared" si="101"/>
        <v>4.226902520194642E-3</v>
      </c>
      <c r="L1632" s="33">
        <f t="shared" si="102"/>
        <v>0.95882257603653465</v>
      </c>
      <c r="M1632" s="33">
        <f t="shared" si="103"/>
        <v>0.95476972647346625</v>
      </c>
    </row>
    <row r="1633" spans="1:13" ht="27.6">
      <c r="A1633" t="s">
        <v>164</v>
      </c>
      <c r="B1633" t="s">
        <v>228</v>
      </c>
      <c r="C1633" s="14" t="s">
        <v>230</v>
      </c>
      <c r="D1633" t="s">
        <v>456</v>
      </c>
      <c r="E1633" t="s">
        <v>474</v>
      </c>
      <c r="F1633" s="20">
        <v>2039</v>
      </c>
      <c r="G1633" s="20">
        <v>61</v>
      </c>
      <c r="H1633" s="11">
        <v>15803.023580052601</v>
      </c>
      <c r="I1633" s="10">
        <v>3482161.3389245002</v>
      </c>
      <c r="J1633" s="33">
        <f t="shared" si="100"/>
        <v>4.5382801202811353E-3</v>
      </c>
      <c r="K1633" s="33">
        <f t="shared" si="101"/>
        <v>4.5279976877899974E-3</v>
      </c>
      <c r="L1633" s="33">
        <f t="shared" si="102"/>
        <v>0.95476972647346625</v>
      </c>
      <c r="M1633" s="33">
        <f t="shared" si="103"/>
        <v>0.95044653135962254</v>
      </c>
    </row>
    <row r="1634" spans="1:13" ht="27.6">
      <c r="A1634" t="s">
        <v>164</v>
      </c>
      <c r="B1634" t="s">
        <v>228</v>
      </c>
      <c r="C1634" s="14" t="s">
        <v>230</v>
      </c>
      <c r="D1634" t="s">
        <v>456</v>
      </c>
      <c r="E1634" t="s">
        <v>474</v>
      </c>
      <c r="F1634" s="20">
        <v>2039</v>
      </c>
      <c r="G1634" s="20">
        <v>62</v>
      </c>
      <c r="H1634" s="11">
        <v>16507.525069129399</v>
      </c>
      <c r="I1634" s="10">
        <v>3373409.49178692</v>
      </c>
      <c r="J1634" s="33">
        <f t="shared" si="100"/>
        <v>4.8934246225723517E-3</v>
      </c>
      <c r="K1634" s="33">
        <f t="shared" si="101"/>
        <v>4.8814713257711029E-3</v>
      </c>
      <c r="L1634" s="33">
        <f t="shared" si="102"/>
        <v>0.95044653135962254</v>
      </c>
      <c r="M1634" s="33">
        <f t="shared" si="103"/>
        <v>0.94580695387011193</v>
      </c>
    </row>
    <row r="1635" spans="1:13" ht="27.6">
      <c r="A1635" t="s">
        <v>164</v>
      </c>
      <c r="B1635" t="s">
        <v>228</v>
      </c>
      <c r="C1635" s="14" t="s">
        <v>230</v>
      </c>
      <c r="D1635" t="s">
        <v>456</v>
      </c>
      <c r="E1635" t="s">
        <v>474</v>
      </c>
      <c r="F1635" s="20">
        <v>2039</v>
      </c>
      <c r="G1635" s="20">
        <v>63</v>
      </c>
      <c r="H1635" s="11">
        <v>17362.27886396</v>
      </c>
      <c r="I1635" s="10">
        <v>3277013.8047835501</v>
      </c>
      <c r="J1635" s="33">
        <f t="shared" si="100"/>
        <v>5.2982013193279163E-3</v>
      </c>
      <c r="K1635" s="33">
        <f t="shared" si="101"/>
        <v>5.2841906054996723E-3</v>
      </c>
      <c r="L1635" s="33">
        <f t="shared" si="102"/>
        <v>0.94580695387011193</v>
      </c>
      <c r="M1635" s="33">
        <f t="shared" si="103"/>
        <v>0.94080912964985519</v>
      </c>
    </row>
    <row r="1636" spans="1:13" ht="27.6">
      <c r="A1636" t="s">
        <v>164</v>
      </c>
      <c r="B1636" t="s">
        <v>228</v>
      </c>
      <c r="C1636" s="14" t="s">
        <v>230</v>
      </c>
      <c r="D1636" t="s">
        <v>456</v>
      </c>
      <c r="E1636" t="s">
        <v>474</v>
      </c>
      <c r="F1636" s="20">
        <v>2039</v>
      </c>
      <c r="G1636" s="20">
        <v>64</v>
      </c>
      <c r="H1636" s="11">
        <v>18471.407948802102</v>
      </c>
      <c r="I1636" s="10">
        <v>3168248.3088569399</v>
      </c>
      <c r="J1636" s="33">
        <f t="shared" si="100"/>
        <v>5.8301642258167356E-3</v>
      </c>
      <c r="K1636" s="33">
        <f t="shared" si="101"/>
        <v>5.8132017989543927E-3</v>
      </c>
      <c r="L1636" s="33">
        <f t="shared" si="102"/>
        <v>0.94080912964985519</v>
      </c>
      <c r="M1636" s="33">
        <f t="shared" si="103"/>
        <v>0.93534001632490194</v>
      </c>
    </row>
    <row r="1637" spans="1:13" ht="27.6">
      <c r="A1637" t="s">
        <v>164</v>
      </c>
      <c r="B1637" t="s">
        <v>228</v>
      </c>
      <c r="C1637" s="14" t="s">
        <v>230</v>
      </c>
      <c r="D1637" t="s">
        <v>456</v>
      </c>
      <c r="E1637" t="s">
        <v>474</v>
      </c>
      <c r="F1637" s="20">
        <v>2039</v>
      </c>
      <c r="G1637" s="20">
        <v>65</v>
      </c>
      <c r="H1637" s="11">
        <v>19633.068907466499</v>
      </c>
      <c r="I1637" s="10">
        <v>3071392.5636728699</v>
      </c>
      <c r="J1637" s="33">
        <f t="shared" si="100"/>
        <v>6.3922369089767688E-3</v>
      </c>
      <c r="K1637" s="33">
        <f t="shared" si="101"/>
        <v>6.3718500250201648E-3</v>
      </c>
      <c r="L1637" s="33">
        <f t="shared" si="102"/>
        <v>0.93534001632490194</v>
      </c>
      <c r="M1637" s="33">
        <f t="shared" si="103"/>
        <v>0.92938017001847972</v>
      </c>
    </row>
    <row r="1638" spans="1:13" ht="27.6">
      <c r="A1638" t="s">
        <v>164</v>
      </c>
      <c r="B1638" t="s">
        <v>228</v>
      </c>
      <c r="C1638" s="14" t="s">
        <v>230</v>
      </c>
      <c r="D1638" t="s">
        <v>456</v>
      </c>
      <c r="E1638" t="s">
        <v>474</v>
      </c>
      <c r="F1638" s="20">
        <v>2039</v>
      </c>
      <c r="G1638" s="20">
        <v>66</v>
      </c>
      <c r="H1638" s="11">
        <v>20161.938640285101</v>
      </c>
      <c r="I1638" s="10">
        <v>2973198.9453210202</v>
      </c>
      <c r="J1638" s="33">
        <f t="shared" si="100"/>
        <v>6.7812275636698746E-3</v>
      </c>
      <c r="K1638" s="33">
        <f t="shared" si="101"/>
        <v>6.7582869245563781E-3</v>
      </c>
      <c r="L1638" s="33">
        <f t="shared" si="102"/>
        <v>0.92938017001847972</v>
      </c>
      <c r="M1638" s="33">
        <f t="shared" si="103"/>
        <v>0.92309915216750182</v>
      </c>
    </row>
    <row r="1639" spans="1:13" ht="27.6">
      <c r="A1639" t="s">
        <v>164</v>
      </c>
      <c r="B1639" t="s">
        <v>228</v>
      </c>
      <c r="C1639" s="14" t="s">
        <v>230</v>
      </c>
      <c r="D1639" t="s">
        <v>456</v>
      </c>
      <c r="E1639" t="s">
        <v>474</v>
      </c>
      <c r="F1639" s="20">
        <v>2039</v>
      </c>
      <c r="G1639" s="20">
        <v>67</v>
      </c>
      <c r="H1639" s="11">
        <v>21110.2598338557</v>
      </c>
      <c r="I1639" s="10">
        <v>2855100.1899778</v>
      </c>
      <c r="J1639" s="33">
        <f t="shared" si="100"/>
        <v>7.3938770723208291E-3</v>
      </c>
      <c r="K1639" s="33">
        <f t="shared" si="101"/>
        <v>7.3666096087197097E-3</v>
      </c>
      <c r="L1639" s="33">
        <f t="shared" si="102"/>
        <v>0.92309915216750182</v>
      </c>
      <c r="M1639" s="33">
        <f t="shared" si="103"/>
        <v>0.9162990410833437</v>
      </c>
    </row>
    <row r="1640" spans="1:13" ht="27.6">
      <c r="A1640" t="s">
        <v>164</v>
      </c>
      <c r="B1640" t="s">
        <v>228</v>
      </c>
      <c r="C1640" s="14" t="s">
        <v>230</v>
      </c>
      <c r="D1640" t="s">
        <v>456</v>
      </c>
      <c r="E1640" t="s">
        <v>474</v>
      </c>
      <c r="F1640" s="20">
        <v>2039</v>
      </c>
      <c r="G1640" s="20">
        <v>68</v>
      </c>
      <c r="H1640" s="11">
        <v>21997.4203923803</v>
      </c>
      <c r="I1640" s="10">
        <v>2745496.5855572899</v>
      </c>
      <c r="J1640" s="33">
        <f t="shared" si="100"/>
        <v>8.0121827534217066E-3</v>
      </c>
      <c r="K1640" s="33">
        <f t="shared" si="101"/>
        <v>7.9801707695261737E-3</v>
      </c>
      <c r="L1640" s="33">
        <f t="shared" si="102"/>
        <v>0.9162990410833437</v>
      </c>
      <c r="M1640" s="33">
        <f t="shared" si="103"/>
        <v>0.90898681825954553</v>
      </c>
    </row>
    <row r="1641" spans="1:13" ht="27.6">
      <c r="A1641" t="s">
        <v>164</v>
      </c>
      <c r="B1641" t="s">
        <v>228</v>
      </c>
      <c r="C1641" s="14" t="s">
        <v>230</v>
      </c>
      <c r="D1641" t="s">
        <v>456</v>
      </c>
      <c r="E1641" t="s">
        <v>474</v>
      </c>
      <c r="F1641" s="20">
        <v>2039</v>
      </c>
      <c r="G1641" s="20">
        <v>69</v>
      </c>
      <c r="H1641" s="11">
        <v>22191.970757609299</v>
      </c>
      <c r="I1641" s="10">
        <v>2633198.7310224399</v>
      </c>
      <c r="J1641" s="33">
        <f t="shared" si="100"/>
        <v>8.4277614508011019E-3</v>
      </c>
      <c r="K1641" s="33">
        <f t="shared" si="101"/>
        <v>8.3923474260811926E-3</v>
      </c>
      <c r="L1641" s="33">
        <f t="shared" si="102"/>
        <v>0.90898681825954553</v>
      </c>
      <c r="M1641" s="33">
        <f t="shared" si="103"/>
        <v>0.90135828507498328</v>
      </c>
    </row>
    <row r="1642" spans="1:13" ht="27.6">
      <c r="A1642" t="s">
        <v>164</v>
      </c>
      <c r="B1642" t="s">
        <v>228</v>
      </c>
      <c r="C1642" s="14" t="s">
        <v>230</v>
      </c>
      <c r="D1642" t="s">
        <v>456</v>
      </c>
      <c r="E1642" t="s">
        <v>474</v>
      </c>
      <c r="F1642" s="20">
        <v>2040</v>
      </c>
      <c r="G1642" s="20">
        <v>30</v>
      </c>
      <c r="H1642" s="11">
        <v>737.16519824936404</v>
      </c>
      <c r="I1642" s="10">
        <v>4711603.3823465304</v>
      </c>
      <c r="J1642" s="33">
        <f t="shared" si="100"/>
        <v>1.5645739643777742E-4</v>
      </c>
      <c r="K1642" s="33">
        <f t="shared" si="101"/>
        <v>1.564451576175907E-4</v>
      </c>
      <c r="L1642" s="33">
        <f t="shared" si="102"/>
        <v>1</v>
      </c>
      <c r="M1642" s="33">
        <f t="shared" si="103"/>
        <v>0.99984355484238241</v>
      </c>
    </row>
    <row r="1643" spans="1:13" ht="27.6">
      <c r="A1643" t="s">
        <v>164</v>
      </c>
      <c r="B1643" t="s">
        <v>228</v>
      </c>
      <c r="C1643" s="14" t="s">
        <v>230</v>
      </c>
      <c r="D1643" t="s">
        <v>456</v>
      </c>
      <c r="E1643" t="s">
        <v>474</v>
      </c>
      <c r="F1643" s="20">
        <v>2040</v>
      </c>
      <c r="G1643" s="20">
        <v>31</v>
      </c>
      <c r="H1643" s="11">
        <v>1034.2029616761899</v>
      </c>
      <c r="I1643" s="10">
        <v>4655175.6305707498</v>
      </c>
      <c r="J1643" s="33">
        <f t="shared" si="100"/>
        <v>2.2216196417693289E-4</v>
      </c>
      <c r="K1643" s="33">
        <f t="shared" si="101"/>
        <v>2.2213728803521793E-4</v>
      </c>
      <c r="L1643" s="33">
        <f t="shared" si="102"/>
        <v>0.99984355484238241</v>
      </c>
      <c r="M1643" s="33">
        <f t="shared" si="103"/>
        <v>0.99962145230665023</v>
      </c>
    </row>
    <row r="1644" spans="1:13" ht="27.6">
      <c r="A1644" t="s">
        <v>164</v>
      </c>
      <c r="B1644" t="s">
        <v>228</v>
      </c>
      <c r="C1644" s="14" t="s">
        <v>230</v>
      </c>
      <c r="D1644" t="s">
        <v>456</v>
      </c>
      <c r="E1644" t="s">
        <v>474</v>
      </c>
      <c r="F1644" s="20">
        <v>2040</v>
      </c>
      <c r="G1644" s="20">
        <v>32</v>
      </c>
      <c r="H1644" s="11">
        <v>1075.59984414322</v>
      </c>
      <c r="I1644" s="10">
        <v>4647790.6651734002</v>
      </c>
      <c r="J1644" s="33">
        <f t="shared" si="100"/>
        <v>2.3142174887583742E-4</v>
      </c>
      <c r="K1644" s="33">
        <f t="shared" si="101"/>
        <v>2.313949729284559E-4</v>
      </c>
      <c r="L1644" s="33">
        <f t="shared" si="102"/>
        <v>0.99962145230665023</v>
      </c>
      <c r="M1644" s="33">
        <f t="shared" si="103"/>
        <v>0.99939014492775502</v>
      </c>
    </row>
    <row r="1645" spans="1:13" ht="27.6">
      <c r="A1645" t="s">
        <v>164</v>
      </c>
      <c r="B1645" t="s">
        <v>228</v>
      </c>
      <c r="C1645" s="14" t="s">
        <v>230</v>
      </c>
      <c r="D1645" t="s">
        <v>456</v>
      </c>
      <c r="E1645" t="s">
        <v>474</v>
      </c>
      <c r="F1645" s="20">
        <v>2040</v>
      </c>
      <c r="G1645" s="20">
        <v>33</v>
      </c>
      <c r="H1645" s="11">
        <v>1128.39890964704</v>
      </c>
      <c r="I1645" s="10">
        <v>4620374.5242140898</v>
      </c>
      <c r="J1645" s="33">
        <f t="shared" si="100"/>
        <v>2.4422239014032672E-4</v>
      </c>
      <c r="K1645" s="33">
        <f t="shared" si="101"/>
        <v>2.4419257027996633E-4</v>
      </c>
      <c r="L1645" s="33">
        <f t="shared" si="102"/>
        <v>0.99939014492775502</v>
      </c>
      <c r="M1645" s="33">
        <f t="shared" si="103"/>
        <v>0.99914610127955261</v>
      </c>
    </row>
    <row r="1646" spans="1:13" ht="27.6">
      <c r="A1646" t="s">
        <v>164</v>
      </c>
      <c r="B1646" t="s">
        <v>228</v>
      </c>
      <c r="C1646" s="14" t="s">
        <v>230</v>
      </c>
      <c r="D1646" t="s">
        <v>456</v>
      </c>
      <c r="E1646" t="s">
        <v>474</v>
      </c>
      <c r="F1646" s="20">
        <v>2040</v>
      </c>
      <c r="G1646" s="20">
        <v>34</v>
      </c>
      <c r="H1646" s="11">
        <v>1176.6647959428601</v>
      </c>
      <c r="I1646" s="10">
        <v>4549266.1556577301</v>
      </c>
      <c r="J1646" s="33">
        <f t="shared" si="100"/>
        <v>2.5864936358570534E-4</v>
      </c>
      <c r="K1646" s="33">
        <f t="shared" si="101"/>
        <v>2.5861591672282636E-4</v>
      </c>
      <c r="L1646" s="33">
        <f t="shared" si="102"/>
        <v>0.99914610127955261</v>
      </c>
      <c r="M1646" s="33">
        <f t="shared" si="103"/>
        <v>0.99888770619463019</v>
      </c>
    </row>
    <row r="1647" spans="1:13" ht="27.6">
      <c r="A1647" t="s">
        <v>164</v>
      </c>
      <c r="B1647" t="s">
        <v>228</v>
      </c>
      <c r="C1647" s="14" t="s">
        <v>230</v>
      </c>
      <c r="D1647" t="s">
        <v>456</v>
      </c>
      <c r="E1647" t="s">
        <v>474</v>
      </c>
      <c r="F1647" s="20">
        <v>2040</v>
      </c>
      <c r="G1647" s="20">
        <v>35</v>
      </c>
      <c r="H1647" s="11">
        <v>1239.2504958468301</v>
      </c>
      <c r="I1647" s="10">
        <v>4455384.8289833702</v>
      </c>
      <c r="J1647" s="33">
        <f t="shared" si="100"/>
        <v>2.7814667944847367E-4</v>
      </c>
      <c r="K1647" s="33">
        <f t="shared" si="101"/>
        <v>2.7810800024707927E-4</v>
      </c>
      <c r="L1647" s="33">
        <f t="shared" si="102"/>
        <v>0.99888770619463019</v>
      </c>
      <c r="M1647" s="33">
        <f t="shared" si="103"/>
        <v>0.99860990753218903</v>
      </c>
    </row>
    <row r="1648" spans="1:13" ht="27.6">
      <c r="A1648" t="s">
        <v>164</v>
      </c>
      <c r="B1648" t="s">
        <v>228</v>
      </c>
      <c r="C1648" s="14" t="s">
        <v>230</v>
      </c>
      <c r="D1648" t="s">
        <v>456</v>
      </c>
      <c r="E1648" t="s">
        <v>474</v>
      </c>
      <c r="F1648" s="20">
        <v>2040</v>
      </c>
      <c r="G1648" s="20">
        <v>36</v>
      </c>
      <c r="H1648" s="11">
        <v>1575.86192901705</v>
      </c>
      <c r="I1648" s="10">
        <v>4357923.12401661</v>
      </c>
      <c r="J1648" s="33">
        <f t="shared" si="100"/>
        <v>3.6160847361726972E-4</v>
      </c>
      <c r="K1648" s="33">
        <f t="shared" si="101"/>
        <v>3.6154310115310562E-4</v>
      </c>
      <c r="L1648" s="33">
        <f t="shared" si="102"/>
        <v>0.99860990753218903</v>
      </c>
      <c r="M1648" s="33">
        <f t="shared" si="103"/>
        <v>0.99824886700937765</v>
      </c>
    </row>
    <row r="1649" spans="1:13" ht="27.6">
      <c r="A1649" t="s">
        <v>164</v>
      </c>
      <c r="B1649" t="s">
        <v>228</v>
      </c>
      <c r="C1649" s="14" t="s">
        <v>230</v>
      </c>
      <c r="D1649" t="s">
        <v>456</v>
      </c>
      <c r="E1649" t="s">
        <v>474</v>
      </c>
      <c r="F1649" s="20">
        <v>2040</v>
      </c>
      <c r="G1649" s="20">
        <v>37</v>
      </c>
      <c r="H1649" s="11">
        <v>1735.67221507252</v>
      </c>
      <c r="I1649" s="10">
        <v>4314495.5616097096</v>
      </c>
      <c r="J1649" s="33">
        <f t="shared" si="100"/>
        <v>4.0228856196225922E-4</v>
      </c>
      <c r="K1649" s="33">
        <f t="shared" si="101"/>
        <v>4.0220765476839393E-4</v>
      </c>
      <c r="L1649" s="33">
        <f t="shared" si="102"/>
        <v>0.99824886700937765</v>
      </c>
      <c r="M1649" s="33">
        <f t="shared" si="103"/>
        <v>0.99784736367370264</v>
      </c>
    </row>
    <row r="1650" spans="1:13" ht="27.6">
      <c r="A1650" t="s">
        <v>164</v>
      </c>
      <c r="B1650" t="s">
        <v>228</v>
      </c>
      <c r="C1650" s="14" t="s">
        <v>230</v>
      </c>
      <c r="D1650" t="s">
        <v>456</v>
      </c>
      <c r="E1650" t="s">
        <v>474</v>
      </c>
      <c r="F1650" s="20">
        <v>2040</v>
      </c>
      <c r="G1650" s="20">
        <v>38</v>
      </c>
      <c r="H1650" s="11">
        <v>1927.7143271977</v>
      </c>
      <c r="I1650" s="10">
        <v>4293547.3050425202</v>
      </c>
      <c r="J1650" s="33">
        <f t="shared" si="100"/>
        <v>4.4897940799061705E-4</v>
      </c>
      <c r="K1650" s="33">
        <f t="shared" si="101"/>
        <v>4.4887863181897192E-4</v>
      </c>
      <c r="L1650" s="33">
        <f t="shared" si="102"/>
        <v>0.99784736367370264</v>
      </c>
      <c r="M1650" s="33">
        <f t="shared" si="103"/>
        <v>0.99739945131433261</v>
      </c>
    </row>
    <row r="1651" spans="1:13" ht="27.6">
      <c r="A1651" t="s">
        <v>164</v>
      </c>
      <c r="B1651" t="s">
        <v>228</v>
      </c>
      <c r="C1651" s="14" t="s">
        <v>230</v>
      </c>
      <c r="D1651" t="s">
        <v>456</v>
      </c>
      <c r="E1651" t="s">
        <v>474</v>
      </c>
      <c r="F1651" s="20">
        <v>2040</v>
      </c>
      <c r="G1651" s="20">
        <v>39</v>
      </c>
      <c r="H1651" s="11">
        <v>2066.0653407765299</v>
      </c>
      <c r="I1651" s="10">
        <v>4272393.7919571102</v>
      </c>
      <c r="J1651" s="33">
        <f t="shared" si="100"/>
        <v>4.8358495058811068E-4</v>
      </c>
      <c r="K1651" s="33">
        <f t="shared" si="101"/>
        <v>4.8346804223164952E-4</v>
      </c>
      <c r="L1651" s="33">
        <f t="shared" si="102"/>
        <v>0.99739945131433261</v>
      </c>
      <c r="M1651" s="33">
        <f t="shared" si="103"/>
        <v>0.99691724055428277</v>
      </c>
    </row>
    <row r="1652" spans="1:13" ht="27.6">
      <c r="A1652" t="s">
        <v>164</v>
      </c>
      <c r="B1652" t="s">
        <v>228</v>
      </c>
      <c r="C1652" s="14" t="s">
        <v>230</v>
      </c>
      <c r="D1652" t="s">
        <v>456</v>
      </c>
      <c r="E1652" t="s">
        <v>474</v>
      </c>
      <c r="F1652" s="20">
        <v>2040</v>
      </c>
      <c r="G1652" s="20">
        <v>40</v>
      </c>
      <c r="H1652" s="11">
        <v>2269.9163203109701</v>
      </c>
      <c r="I1652" s="10">
        <v>4270498.9226044696</v>
      </c>
      <c r="J1652" s="33">
        <f t="shared" si="100"/>
        <v>5.3153422151587981E-4</v>
      </c>
      <c r="K1652" s="33">
        <f t="shared" si="101"/>
        <v>5.3139298222715237E-4</v>
      </c>
      <c r="L1652" s="33">
        <f t="shared" si="102"/>
        <v>0.99691724055428277</v>
      </c>
      <c r="M1652" s="33">
        <f t="shared" si="103"/>
        <v>0.99638748572879099</v>
      </c>
    </row>
    <row r="1653" spans="1:13" ht="27.6">
      <c r="A1653" t="s">
        <v>164</v>
      </c>
      <c r="B1653" t="s">
        <v>228</v>
      </c>
      <c r="C1653" s="14" t="s">
        <v>230</v>
      </c>
      <c r="D1653" t="s">
        <v>456</v>
      </c>
      <c r="E1653" t="s">
        <v>474</v>
      </c>
      <c r="F1653" s="20">
        <v>2040</v>
      </c>
      <c r="G1653" s="20">
        <v>41</v>
      </c>
      <c r="H1653" s="11">
        <v>3008.7345076936399</v>
      </c>
      <c r="I1653" s="10">
        <v>4306536.1076022703</v>
      </c>
      <c r="J1653" s="33">
        <f t="shared" si="100"/>
        <v>6.9864374349082119E-4</v>
      </c>
      <c r="K1653" s="33">
        <f t="shared" si="101"/>
        <v>6.9839974877572431E-4</v>
      </c>
      <c r="L1653" s="33">
        <f t="shared" si="102"/>
        <v>0.99638748572879099</v>
      </c>
      <c r="M1653" s="33">
        <f t="shared" si="103"/>
        <v>0.99569160895907471</v>
      </c>
    </row>
    <row r="1654" spans="1:13" ht="27.6">
      <c r="A1654" t="s">
        <v>164</v>
      </c>
      <c r="B1654" t="s">
        <v>228</v>
      </c>
      <c r="C1654" s="14" t="s">
        <v>230</v>
      </c>
      <c r="D1654" t="s">
        <v>456</v>
      </c>
      <c r="E1654" t="s">
        <v>474</v>
      </c>
      <c r="F1654" s="20">
        <v>2040</v>
      </c>
      <c r="G1654" s="20">
        <v>42</v>
      </c>
      <c r="H1654" s="11">
        <v>3360.0732816813802</v>
      </c>
      <c r="I1654" s="10">
        <v>4344931.0917163696</v>
      </c>
      <c r="J1654" s="33">
        <f t="shared" si="100"/>
        <v>7.733317769037522E-4</v>
      </c>
      <c r="K1654" s="33">
        <f t="shared" si="101"/>
        <v>7.730328329510483E-4</v>
      </c>
      <c r="L1654" s="33">
        <f t="shared" si="102"/>
        <v>0.99569160895907471</v>
      </c>
      <c r="M1654" s="33">
        <f t="shared" si="103"/>
        <v>0.99492190665385549</v>
      </c>
    </row>
    <row r="1655" spans="1:13" ht="27.6">
      <c r="A1655" t="s">
        <v>164</v>
      </c>
      <c r="B1655" t="s">
        <v>228</v>
      </c>
      <c r="C1655" s="14" t="s">
        <v>230</v>
      </c>
      <c r="D1655" t="s">
        <v>456</v>
      </c>
      <c r="E1655" t="s">
        <v>474</v>
      </c>
      <c r="F1655" s="20">
        <v>2040</v>
      </c>
      <c r="G1655" s="20">
        <v>43</v>
      </c>
      <c r="H1655" s="11">
        <v>3735.4537739703201</v>
      </c>
      <c r="I1655" s="10">
        <v>4337141.7966696499</v>
      </c>
      <c r="J1655" s="33">
        <f t="shared" si="100"/>
        <v>8.6127084358612709E-4</v>
      </c>
      <c r="K1655" s="33">
        <f t="shared" si="101"/>
        <v>8.6090005631023203E-4</v>
      </c>
      <c r="L1655" s="33">
        <f t="shared" si="102"/>
        <v>0.99492190665385549</v>
      </c>
      <c r="M1655" s="33">
        <f t="shared" si="103"/>
        <v>0.99406537832839292</v>
      </c>
    </row>
    <row r="1656" spans="1:13" ht="27.6">
      <c r="A1656" t="s">
        <v>164</v>
      </c>
      <c r="B1656" t="s">
        <v>228</v>
      </c>
      <c r="C1656" s="14" t="s">
        <v>230</v>
      </c>
      <c r="D1656" t="s">
        <v>456</v>
      </c>
      <c r="E1656" t="s">
        <v>474</v>
      </c>
      <c r="F1656" s="20">
        <v>2040</v>
      </c>
      <c r="G1656" s="20">
        <v>44</v>
      </c>
      <c r="H1656" s="11">
        <v>3854.5602651987701</v>
      </c>
      <c r="I1656" s="10">
        <v>4270735.2606414296</v>
      </c>
      <c r="J1656" s="33">
        <f t="shared" si="100"/>
        <v>9.0255190967277301E-4</v>
      </c>
      <c r="K1656" s="33">
        <f t="shared" si="101"/>
        <v>9.021447322067333E-4</v>
      </c>
      <c r="L1656" s="33">
        <f t="shared" si="102"/>
        <v>0.99406537832839292</v>
      </c>
      <c r="M1656" s="33">
        <f t="shared" si="103"/>
        <v>0.99316858748386483</v>
      </c>
    </row>
    <row r="1657" spans="1:13" ht="27.6">
      <c r="A1657" t="s">
        <v>164</v>
      </c>
      <c r="B1657" t="s">
        <v>228</v>
      </c>
      <c r="C1657" s="14" t="s">
        <v>230</v>
      </c>
      <c r="D1657" t="s">
        <v>456</v>
      </c>
      <c r="E1657" t="s">
        <v>474</v>
      </c>
      <c r="F1657" s="20">
        <v>2040</v>
      </c>
      <c r="G1657" s="20">
        <v>45</v>
      </c>
      <c r="H1657" s="11">
        <v>4085.1221592372499</v>
      </c>
      <c r="I1657" s="10">
        <v>4202054.8697557002</v>
      </c>
      <c r="J1657" s="33">
        <f t="shared" si="100"/>
        <v>9.7217249318658975E-4</v>
      </c>
      <c r="K1657" s="33">
        <f t="shared" si="101"/>
        <v>9.7170008660762974E-4</v>
      </c>
      <c r="L1657" s="33">
        <f t="shared" si="102"/>
        <v>0.99316858748386483</v>
      </c>
      <c r="M1657" s="33">
        <f t="shared" si="103"/>
        <v>0.99220352548139079</v>
      </c>
    </row>
    <row r="1658" spans="1:13" ht="27.6">
      <c r="A1658" t="s">
        <v>164</v>
      </c>
      <c r="B1658" t="s">
        <v>228</v>
      </c>
      <c r="C1658" s="14" t="s">
        <v>230</v>
      </c>
      <c r="D1658" t="s">
        <v>456</v>
      </c>
      <c r="E1658" t="s">
        <v>474</v>
      </c>
      <c r="F1658" s="20">
        <v>2040</v>
      </c>
      <c r="G1658" s="20">
        <v>46</v>
      </c>
      <c r="H1658" s="11">
        <v>5013.5872112553698</v>
      </c>
      <c r="I1658" s="10">
        <v>4142148.8700789502</v>
      </c>
      <c r="J1658" s="33">
        <f t="shared" si="100"/>
        <v>1.2103831534089236E-3</v>
      </c>
      <c r="K1658" s="33">
        <f t="shared" si="101"/>
        <v>1.2096509351712248E-3</v>
      </c>
      <c r="L1658" s="33">
        <f t="shared" si="102"/>
        <v>0.99220352548139079</v>
      </c>
      <c r="M1658" s="33">
        <f t="shared" si="103"/>
        <v>0.99100330555891203</v>
      </c>
    </row>
    <row r="1659" spans="1:13" ht="27.6">
      <c r="A1659" t="s">
        <v>164</v>
      </c>
      <c r="B1659" t="s">
        <v>228</v>
      </c>
      <c r="C1659" s="14" t="s">
        <v>230</v>
      </c>
      <c r="D1659" t="s">
        <v>456</v>
      </c>
      <c r="E1659" t="s">
        <v>474</v>
      </c>
      <c r="F1659" s="20">
        <v>2040</v>
      </c>
      <c r="G1659" s="20">
        <v>47</v>
      </c>
      <c r="H1659" s="11">
        <v>5434.3642673901604</v>
      </c>
      <c r="I1659" s="10">
        <v>4084350.4771689102</v>
      </c>
      <c r="J1659" s="33">
        <f t="shared" si="100"/>
        <v>1.3305332874266509E-3</v>
      </c>
      <c r="K1659" s="33">
        <f t="shared" si="101"/>
        <v>1.329648520459692E-3</v>
      </c>
      <c r="L1659" s="33">
        <f t="shared" si="102"/>
        <v>0.99100330555891203</v>
      </c>
      <c r="M1659" s="33">
        <f t="shared" si="103"/>
        <v>0.98968561947990497</v>
      </c>
    </row>
    <row r="1660" spans="1:13" ht="27.6">
      <c r="A1660" t="s">
        <v>164</v>
      </c>
      <c r="B1660" t="s">
        <v>228</v>
      </c>
      <c r="C1660" s="14" t="s">
        <v>230</v>
      </c>
      <c r="D1660" t="s">
        <v>456</v>
      </c>
      <c r="E1660" t="s">
        <v>474</v>
      </c>
      <c r="F1660" s="20">
        <v>2040</v>
      </c>
      <c r="G1660" s="20">
        <v>48</v>
      </c>
      <c r="H1660" s="11">
        <v>5974.1893579299303</v>
      </c>
      <c r="I1660" s="10">
        <v>4060018.6699439199</v>
      </c>
      <c r="J1660" s="33">
        <f t="shared" si="100"/>
        <v>1.471468444752854E-3</v>
      </c>
      <c r="K1660" s="33">
        <f t="shared" si="101"/>
        <v>1.4703863658742655E-3</v>
      </c>
      <c r="L1660" s="33">
        <f t="shared" si="102"/>
        <v>0.98968561947990497</v>
      </c>
      <c r="M1660" s="33">
        <f t="shared" si="103"/>
        <v>0.98823039923851985</v>
      </c>
    </row>
    <row r="1661" spans="1:13" ht="27.6">
      <c r="A1661" t="s">
        <v>164</v>
      </c>
      <c r="B1661" t="s">
        <v>228</v>
      </c>
      <c r="C1661" s="14" t="s">
        <v>230</v>
      </c>
      <c r="D1661" t="s">
        <v>456</v>
      </c>
      <c r="E1661" t="s">
        <v>474</v>
      </c>
      <c r="F1661" s="20">
        <v>2040</v>
      </c>
      <c r="G1661" s="20">
        <v>49</v>
      </c>
      <c r="H1661" s="11">
        <v>6405.3420059290302</v>
      </c>
      <c r="I1661" s="10">
        <v>4029095.57299001</v>
      </c>
      <c r="J1661" s="33">
        <f t="shared" si="100"/>
        <v>1.5897716720518489E-3</v>
      </c>
      <c r="K1661" s="33">
        <f t="shared" si="101"/>
        <v>1.588508654459031E-3</v>
      </c>
      <c r="L1661" s="33">
        <f t="shared" si="102"/>
        <v>0.98823039923851985</v>
      </c>
      <c r="M1661" s="33">
        <f t="shared" si="103"/>
        <v>0.98666058669672996</v>
      </c>
    </row>
    <row r="1662" spans="1:13" ht="27.6">
      <c r="A1662" t="s">
        <v>164</v>
      </c>
      <c r="B1662" t="s">
        <v>228</v>
      </c>
      <c r="C1662" s="14" t="s">
        <v>230</v>
      </c>
      <c r="D1662" t="s">
        <v>456</v>
      </c>
      <c r="E1662" t="s">
        <v>474</v>
      </c>
      <c r="F1662" s="20">
        <v>2040</v>
      </c>
      <c r="G1662" s="20">
        <v>50</v>
      </c>
      <c r="H1662" s="11">
        <v>6913.8936732024904</v>
      </c>
      <c r="I1662" s="10">
        <v>4000795.1293999199</v>
      </c>
      <c r="J1662" s="33">
        <f t="shared" si="100"/>
        <v>1.7281298965787101E-3</v>
      </c>
      <c r="K1662" s="33">
        <f t="shared" si="101"/>
        <v>1.7266375398948819E-3</v>
      </c>
      <c r="L1662" s="33">
        <f t="shared" si="102"/>
        <v>0.98666058669672996</v>
      </c>
      <c r="M1662" s="33">
        <f t="shared" si="103"/>
        <v>0.98495698148860467</v>
      </c>
    </row>
    <row r="1663" spans="1:13" ht="27.6">
      <c r="A1663" t="s">
        <v>164</v>
      </c>
      <c r="B1663" t="s">
        <v>228</v>
      </c>
      <c r="C1663" s="14" t="s">
        <v>230</v>
      </c>
      <c r="D1663" t="s">
        <v>456</v>
      </c>
      <c r="E1663" t="s">
        <v>474</v>
      </c>
      <c r="F1663" s="20">
        <v>2040</v>
      </c>
      <c r="G1663" s="20">
        <v>51</v>
      </c>
      <c r="H1663" s="11">
        <v>7840.1190047447499</v>
      </c>
      <c r="I1663" s="10">
        <v>3993667.5264096102</v>
      </c>
      <c r="J1663" s="33">
        <f t="shared" si="100"/>
        <v>1.9631376304860256E-3</v>
      </c>
      <c r="K1663" s="33">
        <f t="shared" si="101"/>
        <v>1.9612119361483993E-3</v>
      </c>
      <c r="L1663" s="33">
        <f t="shared" si="102"/>
        <v>0.98495698148860467</v>
      </c>
      <c r="M1663" s="33">
        <f t="shared" si="103"/>
        <v>0.98302527209991653</v>
      </c>
    </row>
    <row r="1664" spans="1:13" ht="27.6">
      <c r="A1664" t="s">
        <v>164</v>
      </c>
      <c r="B1664" t="s">
        <v>228</v>
      </c>
      <c r="C1664" s="14" t="s">
        <v>230</v>
      </c>
      <c r="D1664" t="s">
        <v>456</v>
      </c>
      <c r="E1664" t="s">
        <v>474</v>
      </c>
      <c r="F1664" s="20">
        <v>2040</v>
      </c>
      <c r="G1664" s="20">
        <v>52</v>
      </c>
      <c r="H1664" s="11">
        <v>8497.2550554781901</v>
      </c>
      <c r="I1664" s="10">
        <v>3940628.9226783002</v>
      </c>
      <c r="J1664" s="33">
        <f t="shared" si="100"/>
        <v>2.1563195170640221E-3</v>
      </c>
      <c r="K1664" s="33">
        <f t="shared" si="101"/>
        <v>2.1539963302785736E-3</v>
      </c>
      <c r="L1664" s="33">
        <f t="shared" si="102"/>
        <v>0.98302527209991653</v>
      </c>
      <c r="M1664" s="33">
        <f t="shared" si="103"/>
        <v>0.98090783927124225</v>
      </c>
    </row>
    <row r="1665" spans="1:13" ht="27.6">
      <c r="A1665" t="s">
        <v>164</v>
      </c>
      <c r="B1665" t="s">
        <v>228</v>
      </c>
      <c r="C1665" s="14" t="s">
        <v>230</v>
      </c>
      <c r="D1665" t="s">
        <v>456</v>
      </c>
      <c r="E1665" t="s">
        <v>474</v>
      </c>
      <c r="F1665" s="20">
        <v>2040</v>
      </c>
      <c r="G1665" s="20">
        <v>53</v>
      </c>
      <c r="H1665" s="11">
        <v>9167.8011755588304</v>
      </c>
      <c r="I1665" s="10">
        <v>3878370.16846012</v>
      </c>
      <c r="J1665" s="33">
        <f t="shared" si="100"/>
        <v>2.3638283034749215E-3</v>
      </c>
      <c r="K1665" s="33">
        <f t="shared" si="101"/>
        <v>2.361036661438165E-3</v>
      </c>
      <c r="L1665" s="33">
        <f t="shared" si="102"/>
        <v>0.98090783927124225</v>
      </c>
      <c r="M1665" s="33">
        <f t="shared" si="103"/>
        <v>0.97859187990123075</v>
      </c>
    </row>
    <row r="1666" spans="1:13" ht="27.6">
      <c r="A1666" t="s">
        <v>164</v>
      </c>
      <c r="B1666" t="s">
        <v>228</v>
      </c>
      <c r="C1666" s="14" t="s">
        <v>230</v>
      </c>
      <c r="D1666" t="s">
        <v>456</v>
      </c>
      <c r="E1666" t="s">
        <v>474</v>
      </c>
      <c r="F1666" s="20">
        <v>2040</v>
      </c>
      <c r="G1666" s="20">
        <v>54</v>
      </c>
      <c r="H1666" s="11">
        <v>10099.914276933299</v>
      </c>
      <c r="I1666" s="10">
        <v>3874195.4911011602</v>
      </c>
      <c r="J1666" s="33">
        <f t="shared" ref="J1666:J1729" si="104">IF(I1666&gt;0,H1666/I1666,0)</f>
        <v>2.6069707375717911E-3</v>
      </c>
      <c r="K1666" s="33">
        <f t="shared" ref="K1666:K1729" si="105">1-EXP(-J1666)</f>
        <v>2.6035755403925886E-3</v>
      </c>
      <c r="L1666" s="33">
        <f t="shared" ref="L1666:L1729" si="106">IF(G1666=30,1,M1665)</f>
        <v>0.97859187990123075</v>
      </c>
      <c r="M1666" s="33">
        <f t="shared" ref="M1666:M1729" si="107">L1666*(1-K1666)</f>
        <v>0.9760440420186931</v>
      </c>
    </row>
    <row r="1667" spans="1:13" ht="27.6">
      <c r="A1667" t="s">
        <v>164</v>
      </c>
      <c r="B1667" t="s">
        <v>228</v>
      </c>
      <c r="C1667" s="14" t="s">
        <v>230</v>
      </c>
      <c r="D1667" t="s">
        <v>456</v>
      </c>
      <c r="E1667" t="s">
        <v>474</v>
      </c>
      <c r="F1667" s="20">
        <v>2040</v>
      </c>
      <c r="G1667" s="20">
        <v>55</v>
      </c>
      <c r="H1667" s="11">
        <v>11284.0865116839</v>
      </c>
      <c r="I1667" s="10">
        <v>3922488.7976306402</v>
      </c>
      <c r="J1667" s="33">
        <f t="shared" si="104"/>
        <v>2.876767046090736E-3</v>
      </c>
      <c r="K1667" s="33">
        <f t="shared" si="105"/>
        <v>2.8726331168392738E-3</v>
      </c>
      <c r="L1667" s="33">
        <f t="shared" si="106"/>
        <v>0.9760440420186931</v>
      </c>
      <c r="M1667" s="33">
        <f t="shared" si="107"/>
        <v>0.9732402255800966</v>
      </c>
    </row>
    <row r="1668" spans="1:13" ht="27.6">
      <c r="A1668" t="s">
        <v>164</v>
      </c>
      <c r="B1668" t="s">
        <v>228</v>
      </c>
      <c r="C1668" s="14" t="s">
        <v>230</v>
      </c>
      <c r="D1668" t="s">
        <v>456</v>
      </c>
      <c r="E1668" t="s">
        <v>474</v>
      </c>
      <c r="F1668" s="20">
        <v>2040</v>
      </c>
      <c r="G1668" s="20">
        <v>56</v>
      </c>
      <c r="H1668" s="11">
        <v>12411.0839885722</v>
      </c>
      <c r="I1668" s="10">
        <v>3928890.5402536001</v>
      </c>
      <c r="J1668" s="33">
        <f t="shared" si="104"/>
        <v>3.1589284204825659E-3</v>
      </c>
      <c r="K1668" s="33">
        <f t="shared" si="105"/>
        <v>3.1539442556876018E-3</v>
      </c>
      <c r="L1668" s="33">
        <f t="shared" si="106"/>
        <v>0.9732402255800966</v>
      </c>
      <c r="M1668" s="33">
        <f t="shared" si="107"/>
        <v>0.9701706801612241</v>
      </c>
    </row>
    <row r="1669" spans="1:13" ht="27.6">
      <c r="A1669" t="s">
        <v>164</v>
      </c>
      <c r="B1669" t="s">
        <v>228</v>
      </c>
      <c r="C1669" s="14" t="s">
        <v>230</v>
      </c>
      <c r="D1669" t="s">
        <v>456</v>
      </c>
      <c r="E1669" t="s">
        <v>474</v>
      </c>
      <c r="F1669" s="20">
        <v>2040</v>
      </c>
      <c r="G1669" s="20">
        <v>57</v>
      </c>
      <c r="H1669" s="11">
        <v>13438.72267755</v>
      </c>
      <c r="I1669" s="10">
        <v>3879021.0118649099</v>
      </c>
      <c r="J1669" s="33">
        <f t="shared" si="104"/>
        <v>3.4644624601012641E-3</v>
      </c>
      <c r="K1669" s="33">
        <f t="shared" si="105"/>
        <v>3.458468134402759E-3</v>
      </c>
      <c r="L1669" s="33">
        <f t="shared" si="106"/>
        <v>0.9701706801612241</v>
      </c>
      <c r="M1669" s="33">
        <f t="shared" si="107"/>
        <v>0.9668153757789546</v>
      </c>
    </row>
    <row r="1670" spans="1:13" ht="27.6">
      <c r="A1670" t="s">
        <v>164</v>
      </c>
      <c r="B1670" t="s">
        <v>228</v>
      </c>
      <c r="C1670" s="14" t="s">
        <v>230</v>
      </c>
      <c r="D1670" t="s">
        <v>456</v>
      </c>
      <c r="E1670" t="s">
        <v>474</v>
      </c>
      <c r="F1670" s="20">
        <v>2040</v>
      </c>
      <c r="G1670" s="20">
        <v>58</v>
      </c>
      <c r="H1670" s="11">
        <v>14449.867046948801</v>
      </c>
      <c r="I1670" s="10">
        <v>3804678.3597239102</v>
      </c>
      <c r="J1670" s="33">
        <f t="shared" si="104"/>
        <v>3.7979207913904629E-3</v>
      </c>
      <c r="K1670" s="33">
        <f t="shared" si="105"/>
        <v>3.7907178118887774E-3</v>
      </c>
      <c r="L1670" s="33">
        <f t="shared" si="106"/>
        <v>0.9668153757789546</v>
      </c>
      <c r="M1670" s="33">
        <f t="shared" si="107"/>
        <v>0.96315045151318135</v>
      </c>
    </row>
    <row r="1671" spans="1:13" ht="27.6">
      <c r="A1671" t="s">
        <v>164</v>
      </c>
      <c r="B1671" t="s">
        <v>228</v>
      </c>
      <c r="C1671" s="14" t="s">
        <v>230</v>
      </c>
      <c r="D1671" t="s">
        <v>456</v>
      </c>
      <c r="E1671" t="s">
        <v>474</v>
      </c>
      <c r="F1671" s="20">
        <v>2040</v>
      </c>
      <c r="G1671" s="20">
        <v>59</v>
      </c>
      <c r="H1671" s="11">
        <v>14779.7139610916</v>
      </c>
      <c r="I1671" s="10">
        <v>3722918.10934794</v>
      </c>
      <c r="J1671" s="33">
        <f t="shared" si="104"/>
        <v>3.9699272256300665E-3</v>
      </c>
      <c r="K1671" s="33">
        <f t="shared" si="105"/>
        <v>3.9620574820891097E-3</v>
      </c>
      <c r="L1671" s="33">
        <f t="shared" si="106"/>
        <v>0.96315045151318135</v>
      </c>
      <c r="M1671" s="33">
        <f t="shared" si="107"/>
        <v>0.95933439406038601</v>
      </c>
    </row>
    <row r="1672" spans="1:13" ht="27.6">
      <c r="A1672" t="s">
        <v>164</v>
      </c>
      <c r="B1672" t="s">
        <v>228</v>
      </c>
      <c r="C1672" s="14" t="s">
        <v>230</v>
      </c>
      <c r="D1672" t="s">
        <v>456</v>
      </c>
      <c r="E1672" t="s">
        <v>474</v>
      </c>
      <c r="F1672" s="20">
        <v>2040</v>
      </c>
      <c r="G1672" s="20">
        <v>60</v>
      </c>
      <c r="H1672" s="11">
        <v>15346.039425610499</v>
      </c>
      <c r="I1672" s="10">
        <v>3645564.0003736801</v>
      </c>
      <c r="J1672" s="33">
        <f t="shared" si="104"/>
        <v>4.2095103594498653E-3</v>
      </c>
      <c r="K1672" s="33">
        <f t="shared" si="105"/>
        <v>4.2006627897159809E-3</v>
      </c>
      <c r="L1672" s="33">
        <f t="shared" si="106"/>
        <v>0.95933439406038601</v>
      </c>
      <c r="M1672" s="33">
        <f t="shared" si="107"/>
        <v>0.95530455376836176</v>
      </c>
    </row>
    <row r="1673" spans="1:13" ht="27.6">
      <c r="A1673" t="s">
        <v>164</v>
      </c>
      <c r="B1673" t="s">
        <v>228</v>
      </c>
      <c r="C1673" s="14" t="s">
        <v>230</v>
      </c>
      <c r="D1673" t="s">
        <v>456</v>
      </c>
      <c r="E1673" t="s">
        <v>474</v>
      </c>
      <c r="F1673" s="20">
        <v>2040</v>
      </c>
      <c r="G1673" s="20">
        <v>61</v>
      </c>
      <c r="H1673" s="11">
        <v>16005.385904483799</v>
      </c>
      <c r="I1673" s="10">
        <v>3554502.8452215898</v>
      </c>
      <c r="J1673" s="33">
        <f t="shared" si="104"/>
        <v>4.5028479653632164E-3</v>
      </c>
      <c r="K1673" s="33">
        <f t="shared" si="105"/>
        <v>4.4927253447036852E-3</v>
      </c>
      <c r="L1673" s="33">
        <f t="shared" si="106"/>
        <v>0.95530455376836176</v>
      </c>
      <c r="M1673" s="33">
        <f t="shared" si="107"/>
        <v>0.95101263278773585</v>
      </c>
    </row>
    <row r="1674" spans="1:13" ht="27.6">
      <c r="A1674" t="s">
        <v>164</v>
      </c>
      <c r="B1674" t="s">
        <v>228</v>
      </c>
      <c r="C1674" s="14" t="s">
        <v>230</v>
      </c>
      <c r="D1674" t="s">
        <v>456</v>
      </c>
      <c r="E1674" t="s">
        <v>474</v>
      </c>
      <c r="F1674" s="20">
        <v>2040</v>
      </c>
      <c r="G1674" s="20">
        <v>62</v>
      </c>
      <c r="H1674" s="11">
        <v>16727.494641603302</v>
      </c>
      <c r="I1674" s="10">
        <v>3440303.8499209201</v>
      </c>
      <c r="J1674" s="33">
        <f t="shared" si="104"/>
        <v>4.862214319234566E-3</v>
      </c>
      <c r="K1674" s="33">
        <f t="shared" si="105"/>
        <v>4.8504128899650167E-3</v>
      </c>
      <c r="L1674" s="33">
        <f t="shared" si="106"/>
        <v>0.95101263278773585</v>
      </c>
      <c r="M1674" s="33">
        <f t="shared" si="107"/>
        <v>0.94639982885514262</v>
      </c>
    </row>
    <row r="1675" spans="1:13" ht="27.6">
      <c r="A1675" t="s">
        <v>164</v>
      </c>
      <c r="B1675" t="s">
        <v>228</v>
      </c>
      <c r="C1675" s="14" t="s">
        <v>230</v>
      </c>
      <c r="D1675" t="s">
        <v>456</v>
      </c>
      <c r="E1675" t="s">
        <v>474</v>
      </c>
      <c r="F1675" s="20">
        <v>2040</v>
      </c>
      <c r="G1675" s="20">
        <v>63</v>
      </c>
      <c r="H1675" s="11">
        <v>17474.207624328501</v>
      </c>
      <c r="I1675" s="10">
        <v>3329228.5000883602</v>
      </c>
      <c r="J1675" s="33">
        <f t="shared" si="104"/>
        <v>5.2487258305834892E-3</v>
      </c>
      <c r="K1675" s="33">
        <f t="shared" si="105"/>
        <v>5.2349753372034069E-3</v>
      </c>
      <c r="L1675" s="33">
        <f t="shared" si="106"/>
        <v>0.94639982885514262</v>
      </c>
      <c r="M1675" s="33">
        <f t="shared" si="107"/>
        <v>0.94144544909195238</v>
      </c>
    </row>
    <row r="1676" spans="1:13" ht="27.6">
      <c r="A1676" t="s">
        <v>164</v>
      </c>
      <c r="B1676" t="s">
        <v>228</v>
      </c>
      <c r="C1676" s="14" t="s">
        <v>230</v>
      </c>
      <c r="D1676" t="s">
        <v>456</v>
      </c>
      <c r="E1676" t="s">
        <v>474</v>
      </c>
      <c r="F1676" s="20">
        <v>2040</v>
      </c>
      <c r="G1676" s="20">
        <v>64</v>
      </c>
      <c r="H1676" s="11">
        <v>18663.464090604699</v>
      </c>
      <c r="I1676" s="10">
        <v>3230199.8210729398</v>
      </c>
      <c r="J1676" s="33">
        <f t="shared" si="104"/>
        <v>5.7778048184045352E-3</v>
      </c>
      <c r="K1676" s="33">
        <f t="shared" si="105"/>
        <v>5.761145404534429E-3</v>
      </c>
      <c r="L1676" s="33">
        <f t="shared" si="106"/>
        <v>0.94144544909195238</v>
      </c>
      <c r="M1676" s="33">
        <f t="shared" si="107"/>
        <v>0.93602164496929641</v>
      </c>
    </row>
    <row r="1677" spans="1:13" ht="27.6">
      <c r="A1677" t="s">
        <v>164</v>
      </c>
      <c r="B1677" t="s">
        <v>228</v>
      </c>
      <c r="C1677" s="14" t="s">
        <v>230</v>
      </c>
      <c r="D1677" t="s">
        <v>456</v>
      </c>
      <c r="E1677" t="s">
        <v>474</v>
      </c>
      <c r="F1677" s="20">
        <v>2040</v>
      </c>
      <c r="G1677" s="20">
        <v>65</v>
      </c>
      <c r="H1677" s="11">
        <v>19713.805881517001</v>
      </c>
      <c r="I1677" s="10">
        <v>3118573.1194630698</v>
      </c>
      <c r="J1677" s="33">
        <f t="shared" si="104"/>
        <v>6.3214185226194604E-3</v>
      </c>
      <c r="K1677" s="33">
        <f t="shared" si="105"/>
        <v>6.3014803910972361E-3</v>
      </c>
      <c r="L1677" s="33">
        <f t="shared" si="106"/>
        <v>0.93602164496929641</v>
      </c>
      <c r="M1677" s="33">
        <f t="shared" si="107"/>
        <v>0.9301233229278798</v>
      </c>
    </row>
    <row r="1678" spans="1:13" ht="27.6">
      <c r="A1678" t="s">
        <v>164</v>
      </c>
      <c r="B1678" t="s">
        <v>228</v>
      </c>
      <c r="C1678" s="14" t="s">
        <v>230</v>
      </c>
      <c r="D1678" t="s">
        <v>456</v>
      </c>
      <c r="E1678" t="s">
        <v>474</v>
      </c>
      <c r="F1678" s="20">
        <v>2040</v>
      </c>
      <c r="G1678" s="20">
        <v>66</v>
      </c>
      <c r="H1678" s="11">
        <v>20239.027250847299</v>
      </c>
      <c r="I1678" s="10">
        <v>3018606.3535396601</v>
      </c>
      <c r="J1678" s="33">
        <f t="shared" si="104"/>
        <v>6.7047587132766521E-3</v>
      </c>
      <c r="K1678" s="33">
        <f t="shared" si="105"/>
        <v>6.6823319685378468E-3</v>
      </c>
      <c r="L1678" s="33">
        <f t="shared" si="106"/>
        <v>0.9301233229278798</v>
      </c>
      <c r="M1678" s="33">
        <f t="shared" si="107"/>
        <v>0.92390793011239614</v>
      </c>
    </row>
    <row r="1679" spans="1:13" ht="27.6">
      <c r="A1679" t="s">
        <v>164</v>
      </c>
      <c r="B1679" t="s">
        <v>228</v>
      </c>
      <c r="C1679" s="14" t="s">
        <v>230</v>
      </c>
      <c r="D1679" t="s">
        <v>456</v>
      </c>
      <c r="E1679" t="s">
        <v>474</v>
      </c>
      <c r="F1679" s="20">
        <v>2040</v>
      </c>
      <c r="G1679" s="20">
        <v>67</v>
      </c>
      <c r="H1679" s="11">
        <v>21340.561076931699</v>
      </c>
      <c r="I1679" s="10">
        <v>2916870.4011061699</v>
      </c>
      <c r="J1679" s="33">
        <f t="shared" si="104"/>
        <v>7.3162527443244238E-3</v>
      </c>
      <c r="K1679" s="33">
        <f t="shared" si="105"/>
        <v>7.2895541181920986E-3</v>
      </c>
      <c r="L1679" s="33">
        <f t="shared" si="106"/>
        <v>0.92390793011239614</v>
      </c>
      <c r="M1679" s="33">
        <f t="shared" si="107"/>
        <v>0.91717305325561493</v>
      </c>
    </row>
    <row r="1680" spans="1:13" ht="27.6">
      <c r="A1680" t="s">
        <v>164</v>
      </c>
      <c r="B1680" t="s">
        <v>228</v>
      </c>
      <c r="C1680" s="14" t="s">
        <v>230</v>
      </c>
      <c r="D1680" t="s">
        <v>456</v>
      </c>
      <c r="E1680" t="s">
        <v>474</v>
      </c>
      <c r="F1680" s="20">
        <v>2040</v>
      </c>
      <c r="G1680" s="20">
        <v>68</v>
      </c>
      <c r="H1680" s="11">
        <v>22188.937880603298</v>
      </c>
      <c r="I1680" s="10">
        <v>2795962.7834194102</v>
      </c>
      <c r="J1680" s="33">
        <f t="shared" si="104"/>
        <v>7.9360633883211566E-3</v>
      </c>
      <c r="K1680" s="33">
        <f t="shared" si="105"/>
        <v>7.9046559759253787E-3</v>
      </c>
      <c r="L1680" s="33">
        <f t="shared" si="106"/>
        <v>0.91717305325561493</v>
      </c>
      <c r="M1680" s="33">
        <f t="shared" si="107"/>
        <v>0.90992311579924023</v>
      </c>
    </row>
    <row r="1681" spans="1:13" ht="27.6">
      <c r="A1681" t="s">
        <v>164</v>
      </c>
      <c r="B1681" t="s">
        <v>228</v>
      </c>
      <c r="C1681" s="14" t="s">
        <v>230</v>
      </c>
      <c r="D1681" t="s">
        <v>456</v>
      </c>
      <c r="E1681" t="s">
        <v>474</v>
      </c>
      <c r="F1681" s="20">
        <v>2040</v>
      </c>
      <c r="G1681" s="20">
        <v>69</v>
      </c>
      <c r="H1681" s="11">
        <v>22415.404687317401</v>
      </c>
      <c r="I1681" s="10">
        <v>2683434.1040063002</v>
      </c>
      <c r="J1681" s="33">
        <f t="shared" si="104"/>
        <v>8.3532532637383416E-3</v>
      </c>
      <c r="K1681" s="33">
        <f t="shared" si="105"/>
        <v>8.3184617851019826E-3</v>
      </c>
      <c r="L1681" s="33">
        <f t="shared" si="106"/>
        <v>0.90992311579924023</v>
      </c>
      <c r="M1681" s="33">
        <f t="shared" si="107"/>
        <v>0.90235395513308336</v>
      </c>
    </row>
    <row r="1682" spans="1:13" ht="27.6">
      <c r="A1682" t="s">
        <v>164</v>
      </c>
      <c r="B1682" t="s">
        <v>228</v>
      </c>
      <c r="C1682" s="14" t="s">
        <v>230</v>
      </c>
      <c r="D1682" t="s">
        <v>456</v>
      </c>
      <c r="E1682" t="s">
        <v>474</v>
      </c>
      <c r="F1682" s="20">
        <v>2041</v>
      </c>
      <c r="G1682" s="20">
        <v>30</v>
      </c>
      <c r="H1682" s="11">
        <v>751.90375447864403</v>
      </c>
      <c r="I1682" s="10">
        <v>4807096.95505735</v>
      </c>
      <c r="J1682" s="33">
        <f t="shared" si="104"/>
        <v>1.5641535036808377E-4</v>
      </c>
      <c r="K1682" s="33">
        <f t="shared" si="105"/>
        <v>1.5640311812492591E-4</v>
      </c>
      <c r="L1682" s="33">
        <f t="shared" si="106"/>
        <v>1</v>
      </c>
      <c r="M1682" s="33">
        <f t="shared" si="107"/>
        <v>0.99984359688187507</v>
      </c>
    </row>
    <row r="1683" spans="1:13" ht="27.6">
      <c r="A1683" t="s">
        <v>164</v>
      </c>
      <c r="B1683" t="s">
        <v>228</v>
      </c>
      <c r="C1683" s="14" t="s">
        <v>230</v>
      </c>
      <c r="D1683" t="s">
        <v>456</v>
      </c>
      <c r="E1683" t="s">
        <v>474</v>
      </c>
      <c r="F1683" s="20">
        <v>2041</v>
      </c>
      <c r="G1683" s="20">
        <v>31</v>
      </c>
      <c r="H1683" s="11">
        <v>1044.3274237324999</v>
      </c>
      <c r="I1683" s="10">
        <v>4706067.1401615599</v>
      </c>
      <c r="J1683" s="33">
        <f t="shared" si="104"/>
        <v>2.2191086370617485E-4</v>
      </c>
      <c r="K1683" s="33">
        <f t="shared" si="105"/>
        <v>2.2188624331165308E-4</v>
      </c>
      <c r="L1683" s="33">
        <f t="shared" si="106"/>
        <v>0.99984359688187507</v>
      </c>
      <c r="M1683" s="33">
        <f t="shared" si="107"/>
        <v>0.99962174534226378</v>
      </c>
    </row>
    <row r="1684" spans="1:13" ht="27.6">
      <c r="A1684" t="s">
        <v>164</v>
      </c>
      <c r="B1684" t="s">
        <v>228</v>
      </c>
      <c r="C1684" s="14" t="s">
        <v>230</v>
      </c>
      <c r="D1684" t="s">
        <v>456</v>
      </c>
      <c r="E1684" t="s">
        <v>474</v>
      </c>
      <c r="F1684" s="20">
        <v>2041</v>
      </c>
      <c r="G1684" s="20">
        <v>32</v>
      </c>
      <c r="H1684" s="11">
        <v>1075.25071514246</v>
      </c>
      <c r="I1684" s="10">
        <v>4649714.3066340098</v>
      </c>
      <c r="J1684" s="33">
        <f t="shared" si="104"/>
        <v>2.3125092085944703E-4</v>
      </c>
      <c r="K1684" s="33">
        <f t="shared" si="105"/>
        <v>2.3122418442622639E-4</v>
      </c>
      <c r="L1684" s="33">
        <f t="shared" si="106"/>
        <v>0.99962174534226378</v>
      </c>
      <c r="M1684" s="33">
        <f t="shared" si="107"/>
        <v>0.99939060861946227</v>
      </c>
    </row>
    <row r="1685" spans="1:13" ht="27.6">
      <c r="A1685" t="s">
        <v>164</v>
      </c>
      <c r="B1685" t="s">
        <v>228</v>
      </c>
      <c r="C1685" s="14" t="s">
        <v>230</v>
      </c>
      <c r="D1685" t="s">
        <v>456</v>
      </c>
      <c r="E1685" t="s">
        <v>474</v>
      </c>
      <c r="F1685" s="20">
        <v>2041</v>
      </c>
      <c r="G1685" s="20">
        <v>33</v>
      </c>
      <c r="H1685" s="11">
        <v>1133.14614151761</v>
      </c>
      <c r="I1685" s="10">
        <v>4642121.4299040399</v>
      </c>
      <c r="J1685" s="33">
        <f t="shared" si="104"/>
        <v>2.4410092640360636E-4</v>
      </c>
      <c r="K1685" s="33">
        <f t="shared" si="105"/>
        <v>2.4407113619651088E-4</v>
      </c>
      <c r="L1685" s="33">
        <f t="shared" si="106"/>
        <v>0.99939060861946227</v>
      </c>
      <c r="M1685" s="33">
        <f t="shared" si="107"/>
        <v>0.99914668621811242</v>
      </c>
    </row>
    <row r="1686" spans="1:13" ht="27.6">
      <c r="A1686" t="s">
        <v>164</v>
      </c>
      <c r="B1686" t="s">
        <v>228</v>
      </c>
      <c r="C1686" s="14" t="s">
        <v>230</v>
      </c>
      <c r="D1686" t="s">
        <v>456</v>
      </c>
      <c r="E1686" t="s">
        <v>474</v>
      </c>
      <c r="F1686" s="20">
        <v>2041</v>
      </c>
      <c r="G1686" s="20">
        <v>34</v>
      </c>
      <c r="H1686" s="11">
        <v>1192.0357539409999</v>
      </c>
      <c r="I1686" s="10">
        <v>4614476.3244788796</v>
      </c>
      <c r="J1686" s="33">
        <f t="shared" si="104"/>
        <v>2.5832525082369309E-4</v>
      </c>
      <c r="K1686" s="33">
        <f t="shared" si="105"/>
        <v>2.582918877289675E-4</v>
      </c>
      <c r="L1686" s="33">
        <f t="shared" si="106"/>
        <v>0.99914668621811242</v>
      </c>
      <c r="M1686" s="33">
        <f t="shared" si="107"/>
        <v>0.99888861473441104</v>
      </c>
    </row>
    <row r="1687" spans="1:13" ht="27.6">
      <c r="A1687" t="s">
        <v>164</v>
      </c>
      <c r="B1687" t="s">
        <v>228</v>
      </c>
      <c r="C1687" s="14" t="s">
        <v>230</v>
      </c>
      <c r="D1687" t="s">
        <v>456</v>
      </c>
      <c r="E1687" t="s">
        <v>474</v>
      </c>
      <c r="F1687" s="20">
        <v>2041</v>
      </c>
      <c r="G1687" s="20">
        <v>35</v>
      </c>
      <c r="H1687" s="11">
        <v>1262.36537421562</v>
      </c>
      <c r="I1687" s="10">
        <v>4543155.7076169802</v>
      </c>
      <c r="J1687" s="33">
        <f t="shared" si="104"/>
        <v>2.7786090890505007E-4</v>
      </c>
      <c r="K1687" s="33">
        <f t="shared" si="105"/>
        <v>2.778223091378651E-4</v>
      </c>
      <c r="L1687" s="33">
        <f t="shared" si="106"/>
        <v>0.99888861473441104</v>
      </c>
      <c r="M1687" s="33">
        <f t="shared" si="107"/>
        <v>0.99861110119289398</v>
      </c>
    </row>
    <row r="1688" spans="1:13" ht="27.6">
      <c r="A1688" t="s">
        <v>164</v>
      </c>
      <c r="B1688" t="s">
        <v>228</v>
      </c>
      <c r="C1688" s="14" t="s">
        <v>230</v>
      </c>
      <c r="D1688" t="s">
        <v>456</v>
      </c>
      <c r="E1688" t="s">
        <v>474</v>
      </c>
      <c r="F1688" s="20">
        <v>2041</v>
      </c>
      <c r="G1688" s="20">
        <v>36</v>
      </c>
      <c r="H1688" s="11">
        <v>1587.9131549102001</v>
      </c>
      <c r="I1688" s="10">
        <v>4449039.1333362097</v>
      </c>
      <c r="J1688" s="33">
        <f t="shared" si="104"/>
        <v>3.5691148297890303E-4</v>
      </c>
      <c r="K1688" s="33">
        <f t="shared" si="105"/>
        <v>3.5684779765243757E-4</v>
      </c>
      <c r="L1688" s="33">
        <f t="shared" si="106"/>
        <v>0.99861110119289398</v>
      </c>
      <c r="M1688" s="33">
        <f t="shared" si="107"/>
        <v>0.99825474902072198</v>
      </c>
    </row>
    <row r="1689" spans="1:13" ht="27.6">
      <c r="A1689" t="s">
        <v>164</v>
      </c>
      <c r="B1689" t="s">
        <v>228</v>
      </c>
      <c r="C1689" s="14" t="s">
        <v>230</v>
      </c>
      <c r="D1689" t="s">
        <v>456</v>
      </c>
      <c r="E1689" t="s">
        <v>474</v>
      </c>
      <c r="F1689" s="20">
        <v>2041</v>
      </c>
      <c r="G1689" s="20">
        <v>37</v>
      </c>
      <c r="H1689" s="11">
        <v>1704.31729209122</v>
      </c>
      <c r="I1689" s="10">
        <v>4351435.1752565503</v>
      </c>
      <c r="J1689" s="33">
        <f t="shared" si="104"/>
        <v>3.9166785748813031E-4</v>
      </c>
      <c r="K1689" s="33">
        <f t="shared" si="105"/>
        <v>3.915911656456883E-4</v>
      </c>
      <c r="L1689" s="33">
        <f t="shared" si="106"/>
        <v>0.99825474902072198</v>
      </c>
      <c r="M1689" s="33">
        <f t="shared" si="107"/>
        <v>0.99786384127994165</v>
      </c>
    </row>
    <row r="1690" spans="1:13" ht="27.6">
      <c r="A1690" t="s">
        <v>164</v>
      </c>
      <c r="B1690" t="s">
        <v>228</v>
      </c>
      <c r="C1690" s="14" t="s">
        <v>230</v>
      </c>
      <c r="D1690" t="s">
        <v>456</v>
      </c>
      <c r="E1690" t="s">
        <v>474</v>
      </c>
      <c r="F1690" s="20">
        <v>2041</v>
      </c>
      <c r="G1690" s="20">
        <v>38</v>
      </c>
      <c r="H1690" s="11">
        <v>1885.88400125096</v>
      </c>
      <c r="I1690" s="10">
        <v>4307560.8779698899</v>
      </c>
      <c r="J1690" s="33">
        <f t="shared" si="104"/>
        <v>4.3780785801447757E-4</v>
      </c>
      <c r="K1690" s="33">
        <f t="shared" si="105"/>
        <v>4.3771203413889292E-4</v>
      </c>
      <c r="L1690" s="33">
        <f t="shared" si="106"/>
        <v>0.99786384127994165</v>
      </c>
      <c r="M1690" s="33">
        <f t="shared" si="107"/>
        <v>0.9974270642681814</v>
      </c>
    </row>
    <row r="1691" spans="1:13" ht="27.6">
      <c r="A1691" t="s">
        <v>164</v>
      </c>
      <c r="B1691" t="s">
        <v>228</v>
      </c>
      <c r="C1691" s="14" t="s">
        <v>230</v>
      </c>
      <c r="D1691" t="s">
        <v>456</v>
      </c>
      <c r="E1691" t="s">
        <v>474</v>
      </c>
      <c r="F1691" s="20">
        <v>2041</v>
      </c>
      <c r="G1691" s="20">
        <v>39</v>
      </c>
      <c r="H1691" s="11">
        <v>2026.1674030321799</v>
      </c>
      <c r="I1691" s="10">
        <v>4286069.83772041</v>
      </c>
      <c r="J1691" s="33">
        <f t="shared" si="104"/>
        <v>4.7273317508746376E-4</v>
      </c>
      <c r="K1691" s="33">
        <f t="shared" si="105"/>
        <v>4.7262145436544056E-4</v>
      </c>
      <c r="L1691" s="33">
        <f t="shared" si="106"/>
        <v>0.9974270642681814</v>
      </c>
      <c r="M1691" s="33">
        <f t="shared" si="107"/>
        <v>0.9969556588384435</v>
      </c>
    </row>
    <row r="1692" spans="1:13" ht="27.6">
      <c r="A1692" t="s">
        <v>164</v>
      </c>
      <c r="B1692" t="s">
        <v>228</v>
      </c>
      <c r="C1692" s="14" t="s">
        <v>230</v>
      </c>
      <c r="D1692" t="s">
        <v>456</v>
      </c>
      <c r="E1692" t="s">
        <v>474</v>
      </c>
      <c r="F1692" s="20">
        <v>2041</v>
      </c>
      <c r="G1692" s="20">
        <v>40</v>
      </c>
      <c r="H1692" s="11">
        <v>2222.8869720016701</v>
      </c>
      <c r="I1692" s="10">
        <v>4264399.5307337204</v>
      </c>
      <c r="J1692" s="33">
        <f t="shared" si="104"/>
        <v>5.2126611401704347E-4</v>
      </c>
      <c r="K1692" s="33">
        <f t="shared" si="105"/>
        <v>5.2113027843936344E-4</v>
      </c>
      <c r="L1692" s="33">
        <f t="shared" si="106"/>
        <v>0.9969556588384435</v>
      </c>
      <c r="M1692" s="33">
        <f t="shared" si="107"/>
        <v>0.99643611505836127</v>
      </c>
    </row>
    <row r="1693" spans="1:13" ht="27.6">
      <c r="A1693" t="s">
        <v>164</v>
      </c>
      <c r="B1693" t="s">
        <v>228</v>
      </c>
      <c r="C1693" s="14" t="s">
        <v>230</v>
      </c>
      <c r="D1693" t="s">
        <v>456</v>
      </c>
      <c r="E1693" t="s">
        <v>474</v>
      </c>
      <c r="F1693" s="20">
        <v>2041</v>
      </c>
      <c r="G1693" s="20">
        <v>41</v>
      </c>
      <c r="H1693" s="11">
        <v>2916.24818260243</v>
      </c>
      <c r="I1693" s="10">
        <v>4261851.8194966698</v>
      </c>
      <c r="J1693" s="33">
        <f t="shared" si="104"/>
        <v>6.8426785024798043E-4</v>
      </c>
      <c r="K1693" s="33">
        <f t="shared" si="105"/>
        <v>6.8403379239168061E-4</v>
      </c>
      <c r="L1693" s="33">
        <f t="shared" si="106"/>
        <v>0.99643611505836127</v>
      </c>
      <c r="M1693" s="33">
        <f t="shared" si="107"/>
        <v>0.99575451908370183</v>
      </c>
    </row>
    <row r="1694" spans="1:13" ht="27.6">
      <c r="A1694" t="s">
        <v>164</v>
      </c>
      <c r="B1694" t="s">
        <v>228</v>
      </c>
      <c r="C1694" s="14" t="s">
        <v>230</v>
      </c>
      <c r="D1694" t="s">
        <v>456</v>
      </c>
      <c r="E1694" t="s">
        <v>474</v>
      </c>
      <c r="F1694" s="20">
        <v>2041</v>
      </c>
      <c r="G1694" s="20">
        <v>42</v>
      </c>
      <c r="H1694" s="11">
        <v>3282.6243001545799</v>
      </c>
      <c r="I1694" s="10">
        <v>4297292.3395707598</v>
      </c>
      <c r="J1694" s="33">
        <f t="shared" si="104"/>
        <v>7.6388200773012081E-4</v>
      </c>
      <c r="K1694" s="33">
        <f t="shared" si="105"/>
        <v>7.6359032414463623E-4</v>
      </c>
      <c r="L1694" s="33">
        <f t="shared" si="106"/>
        <v>0.99575451908370183</v>
      </c>
      <c r="M1694" s="33">
        <f t="shared" si="107"/>
        <v>0.99499417056770623</v>
      </c>
    </row>
    <row r="1695" spans="1:13" ht="27.6">
      <c r="A1695" t="s">
        <v>164</v>
      </c>
      <c r="B1695" t="s">
        <v>228</v>
      </c>
      <c r="C1695" s="14" t="s">
        <v>230</v>
      </c>
      <c r="D1695" t="s">
        <v>456</v>
      </c>
      <c r="E1695" t="s">
        <v>474</v>
      </c>
      <c r="F1695" s="20">
        <v>2041</v>
      </c>
      <c r="G1695" s="20">
        <v>43</v>
      </c>
      <c r="H1695" s="11">
        <v>3693.8377538384598</v>
      </c>
      <c r="I1695" s="10">
        <v>4334764.8467386197</v>
      </c>
      <c r="J1695" s="33">
        <f t="shared" si="104"/>
        <v>8.5214259237559819E-4</v>
      </c>
      <c r="K1695" s="33">
        <f t="shared" si="105"/>
        <v>8.5177962198490498E-4</v>
      </c>
      <c r="L1695" s="33">
        <f t="shared" si="106"/>
        <v>0.99499417056770623</v>
      </c>
      <c r="M1695" s="33">
        <f t="shared" si="107"/>
        <v>0.99414665480922293</v>
      </c>
    </row>
    <row r="1696" spans="1:13" ht="27.6">
      <c r="A1696" t="s">
        <v>164</v>
      </c>
      <c r="B1696" t="s">
        <v>228</v>
      </c>
      <c r="C1696" s="14" t="s">
        <v>230</v>
      </c>
      <c r="D1696" t="s">
        <v>456</v>
      </c>
      <c r="E1696" t="s">
        <v>474</v>
      </c>
      <c r="F1696" s="20">
        <v>2041</v>
      </c>
      <c r="G1696" s="20">
        <v>44</v>
      </c>
      <c r="H1696" s="11">
        <v>3877.2247831531699</v>
      </c>
      <c r="I1696" s="10">
        <v>4326037.5098268203</v>
      </c>
      <c r="J1696" s="33">
        <f t="shared" si="104"/>
        <v>8.9625315877309229E-4</v>
      </c>
      <c r="K1696" s="33">
        <f t="shared" si="105"/>
        <v>8.9585164387273597E-4</v>
      </c>
      <c r="L1696" s="33">
        <f t="shared" si="106"/>
        <v>0.99414665480922293</v>
      </c>
      <c r="M1696" s="33">
        <f t="shared" si="107"/>
        <v>0.9932560468942615</v>
      </c>
    </row>
    <row r="1697" spans="1:13" ht="27.6">
      <c r="A1697" t="s">
        <v>164</v>
      </c>
      <c r="B1697" t="s">
        <v>228</v>
      </c>
      <c r="C1697" s="14" t="s">
        <v>230</v>
      </c>
      <c r="D1697" t="s">
        <v>456</v>
      </c>
      <c r="E1697" t="s">
        <v>474</v>
      </c>
      <c r="F1697" s="20">
        <v>2041</v>
      </c>
      <c r="G1697" s="20">
        <v>45</v>
      </c>
      <c r="H1697" s="11">
        <v>4115.1410634823196</v>
      </c>
      <c r="I1697" s="10">
        <v>4258992.3874815097</v>
      </c>
      <c r="J1697" s="33">
        <f t="shared" si="104"/>
        <v>9.6622409459523487E-4</v>
      </c>
      <c r="K1697" s="33">
        <f t="shared" si="105"/>
        <v>9.6575745040117233E-4</v>
      </c>
      <c r="L1697" s="33">
        <f t="shared" si="106"/>
        <v>0.9932560468942615</v>
      </c>
      <c r="M1697" s="33">
        <f t="shared" si="107"/>
        <v>0.9922968024668174</v>
      </c>
    </row>
    <row r="1698" spans="1:13" ht="27.6">
      <c r="A1698" t="s">
        <v>164</v>
      </c>
      <c r="B1698" t="s">
        <v>228</v>
      </c>
      <c r="C1698" s="14" t="s">
        <v>230</v>
      </c>
      <c r="D1698" t="s">
        <v>456</v>
      </c>
      <c r="E1698" t="s">
        <v>474</v>
      </c>
      <c r="F1698" s="20">
        <v>2041</v>
      </c>
      <c r="G1698" s="20">
        <v>46</v>
      </c>
      <c r="H1698" s="11">
        <v>5027.4771261803999</v>
      </c>
      <c r="I1698" s="10">
        <v>4189507.2901969198</v>
      </c>
      <c r="J1698" s="33">
        <f t="shared" si="104"/>
        <v>1.2000163212376443E-3</v>
      </c>
      <c r="K1698" s="33">
        <f t="shared" si="105"/>
        <v>1.1992965895774033E-3</v>
      </c>
      <c r="L1698" s="33">
        <f t="shared" si="106"/>
        <v>0.9922968024668174</v>
      </c>
      <c r="M1698" s="33">
        <f t="shared" si="107"/>
        <v>0.99110674429577039</v>
      </c>
    </row>
    <row r="1699" spans="1:13" ht="27.6">
      <c r="A1699" t="s">
        <v>164</v>
      </c>
      <c r="B1699" t="s">
        <v>228</v>
      </c>
      <c r="C1699" s="14" t="s">
        <v>230</v>
      </c>
      <c r="D1699" t="s">
        <v>456</v>
      </c>
      <c r="E1699" t="s">
        <v>474</v>
      </c>
      <c r="F1699" s="20">
        <v>2041</v>
      </c>
      <c r="G1699" s="20">
        <v>47</v>
      </c>
      <c r="H1699" s="11">
        <v>5439.9991025722902</v>
      </c>
      <c r="I1699" s="10">
        <v>4128916.3305764701</v>
      </c>
      <c r="J1699" s="33">
        <f t="shared" si="104"/>
        <v>1.3175367740650655E-3</v>
      </c>
      <c r="K1699" s="33">
        <f t="shared" si="105"/>
        <v>1.3166692035501137E-3</v>
      </c>
      <c r="L1699" s="33">
        <f t="shared" si="106"/>
        <v>0.99110674429577039</v>
      </c>
      <c r="M1699" s="33">
        <f t="shared" si="107"/>
        <v>0.98980178456812529</v>
      </c>
    </row>
    <row r="1700" spans="1:13" ht="27.6">
      <c r="A1700" t="s">
        <v>164</v>
      </c>
      <c r="B1700" t="s">
        <v>228</v>
      </c>
      <c r="C1700" s="14" t="s">
        <v>230</v>
      </c>
      <c r="D1700" t="s">
        <v>456</v>
      </c>
      <c r="E1700" t="s">
        <v>474</v>
      </c>
      <c r="F1700" s="20">
        <v>2041</v>
      </c>
      <c r="G1700" s="20">
        <v>48</v>
      </c>
      <c r="H1700" s="11">
        <v>5937.9449172007699</v>
      </c>
      <c r="I1700" s="10">
        <v>4070042.0712745599</v>
      </c>
      <c r="J1700" s="33">
        <f t="shared" si="104"/>
        <v>1.4589394441667932E-3</v>
      </c>
      <c r="K1700" s="33">
        <f t="shared" si="105"/>
        <v>1.4578757093870465E-3</v>
      </c>
      <c r="L1700" s="33">
        <f t="shared" si="106"/>
        <v>0.98980178456812529</v>
      </c>
      <c r="M1700" s="33">
        <f t="shared" si="107"/>
        <v>0.9883587765892955</v>
      </c>
    </row>
    <row r="1701" spans="1:13" ht="27.6">
      <c r="A1701" t="s">
        <v>164</v>
      </c>
      <c r="B1701" t="s">
        <v>228</v>
      </c>
      <c r="C1701" s="14" t="s">
        <v>230</v>
      </c>
      <c r="D1701" t="s">
        <v>456</v>
      </c>
      <c r="E1701" t="s">
        <v>474</v>
      </c>
      <c r="F1701" s="20">
        <v>2041</v>
      </c>
      <c r="G1701" s="20">
        <v>49</v>
      </c>
      <c r="H1701" s="11">
        <v>6363.2929817159702</v>
      </c>
      <c r="I1701" s="10">
        <v>4044372.1000025701</v>
      </c>
      <c r="J1701" s="33">
        <f t="shared" si="104"/>
        <v>1.5733698147388383E-3</v>
      </c>
      <c r="K1701" s="33">
        <f t="shared" si="105"/>
        <v>1.5721327173408017E-3</v>
      </c>
      <c r="L1701" s="33">
        <f t="shared" si="106"/>
        <v>0.9883587765892955</v>
      </c>
      <c r="M1701" s="33">
        <f t="shared" si="107"/>
        <v>0.98680494542014852</v>
      </c>
    </row>
    <row r="1702" spans="1:13" ht="27.6">
      <c r="A1702" t="s">
        <v>164</v>
      </c>
      <c r="B1702" t="s">
        <v>228</v>
      </c>
      <c r="C1702" s="14" t="s">
        <v>230</v>
      </c>
      <c r="D1702" t="s">
        <v>456</v>
      </c>
      <c r="E1702" t="s">
        <v>474</v>
      </c>
      <c r="F1702" s="20">
        <v>2041</v>
      </c>
      <c r="G1702" s="20">
        <v>50</v>
      </c>
      <c r="H1702" s="11">
        <v>6868.4649608258696</v>
      </c>
      <c r="I1702" s="10">
        <v>4012193.2142334101</v>
      </c>
      <c r="J1702" s="33">
        <f t="shared" si="104"/>
        <v>1.7118978558808497E-3</v>
      </c>
      <c r="K1702" s="33">
        <f t="shared" si="105"/>
        <v>1.710433394535027E-3</v>
      </c>
      <c r="L1702" s="33">
        <f t="shared" si="106"/>
        <v>0.98680494542014852</v>
      </c>
      <c r="M1702" s="33">
        <f t="shared" si="107"/>
        <v>0.98511708128760955</v>
      </c>
    </row>
    <row r="1703" spans="1:13" ht="27.6">
      <c r="A1703" t="s">
        <v>164</v>
      </c>
      <c r="B1703" t="s">
        <v>228</v>
      </c>
      <c r="C1703" s="14" t="s">
        <v>230</v>
      </c>
      <c r="D1703" t="s">
        <v>456</v>
      </c>
      <c r="E1703" t="s">
        <v>474</v>
      </c>
      <c r="F1703" s="20">
        <v>2041</v>
      </c>
      <c r="G1703" s="20">
        <v>51</v>
      </c>
      <c r="H1703" s="11">
        <v>7729.2618520514598</v>
      </c>
      <c r="I1703" s="10">
        <v>3982471.9338916498</v>
      </c>
      <c r="J1703" s="33">
        <f t="shared" si="104"/>
        <v>1.9408201690698339E-3</v>
      </c>
      <c r="K1703" s="33">
        <f t="shared" si="105"/>
        <v>1.9389379954559693E-3</v>
      </c>
      <c r="L1703" s="33">
        <f t="shared" si="106"/>
        <v>0.98511708128760955</v>
      </c>
      <c r="M1703" s="33">
        <f t="shared" si="107"/>
        <v>0.98320700034872832</v>
      </c>
    </row>
    <row r="1704" spans="1:13" ht="27.6">
      <c r="A1704" t="s">
        <v>164</v>
      </c>
      <c r="B1704" t="s">
        <v>228</v>
      </c>
      <c r="C1704" s="14" t="s">
        <v>230</v>
      </c>
      <c r="D1704" t="s">
        <v>456</v>
      </c>
      <c r="E1704" t="s">
        <v>474</v>
      </c>
      <c r="F1704" s="20">
        <v>2041</v>
      </c>
      <c r="G1704" s="20">
        <v>52</v>
      </c>
      <c r="H1704" s="11">
        <v>8401.1698099437599</v>
      </c>
      <c r="I1704" s="10">
        <v>3973853.17859502</v>
      </c>
      <c r="J1704" s="33">
        <f t="shared" si="104"/>
        <v>2.1141117782600225E-3</v>
      </c>
      <c r="K1704" s="33">
        <f t="shared" si="105"/>
        <v>2.1118786179485927E-3</v>
      </c>
      <c r="L1704" s="33">
        <f t="shared" si="106"/>
        <v>0.98320700034872832</v>
      </c>
      <c r="M1704" s="33">
        <f t="shared" si="107"/>
        <v>0.98113058650767448</v>
      </c>
    </row>
    <row r="1705" spans="1:13" ht="27.6">
      <c r="A1705" t="s">
        <v>164</v>
      </c>
      <c r="B1705" t="s">
        <v>228</v>
      </c>
      <c r="C1705" s="14" t="s">
        <v>230</v>
      </c>
      <c r="D1705" t="s">
        <v>456</v>
      </c>
      <c r="E1705" t="s">
        <v>474</v>
      </c>
      <c r="F1705" s="20">
        <v>2041</v>
      </c>
      <c r="G1705" s="20">
        <v>53</v>
      </c>
      <c r="H1705" s="11">
        <v>9096.5572906628495</v>
      </c>
      <c r="I1705" s="10">
        <v>3919204.5314965202</v>
      </c>
      <c r="J1705" s="33">
        <f t="shared" si="104"/>
        <v>2.3210213239852001E-3</v>
      </c>
      <c r="K1705" s="33">
        <f t="shared" si="105"/>
        <v>2.3183298367278615E-3</v>
      </c>
      <c r="L1705" s="33">
        <f t="shared" si="106"/>
        <v>0.98113058650767448</v>
      </c>
      <c r="M1705" s="33">
        <f t="shared" si="107"/>
        <v>0.97885600219524749</v>
      </c>
    </row>
    <row r="1706" spans="1:13" ht="27.6">
      <c r="A1706" t="s">
        <v>164</v>
      </c>
      <c r="B1706" t="s">
        <v>228</v>
      </c>
      <c r="C1706" s="14" t="s">
        <v>230</v>
      </c>
      <c r="D1706" t="s">
        <v>456</v>
      </c>
      <c r="E1706" t="s">
        <v>474</v>
      </c>
      <c r="F1706" s="20">
        <v>2041</v>
      </c>
      <c r="G1706" s="20">
        <v>54</v>
      </c>
      <c r="H1706" s="11">
        <v>9876.1126495376702</v>
      </c>
      <c r="I1706" s="10">
        <v>3855295.2711004801</v>
      </c>
      <c r="J1706" s="33">
        <f t="shared" si="104"/>
        <v>2.5617007142279325E-3</v>
      </c>
      <c r="K1706" s="33">
        <f t="shared" si="105"/>
        <v>2.5584223589391053E-3</v>
      </c>
      <c r="L1706" s="33">
        <f t="shared" si="106"/>
        <v>0.97885600219524749</v>
      </c>
      <c r="M1706" s="33">
        <f t="shared" si="107"/>
        <v>0.97635167511304943</v>
      </c>
    </row>
    <row r="1707" spans="1:13" ht="27.6">
      <c r="A1707" t="s">
        <v>164</v>
      </c>
      <c r="B1707" t="s">
        <v>228</v>
      </c>
      <c r="C1707" s="14" t="s">
        <v>230</v>
      </c>
      <c r="D1707" t="s">
        <v>456</v>
      </c>
      <c r="E1707" t="s">
        <v>474</v>
      </c>
      <c r="F1707" s="20">
        <v>2041</v>
      </c>
      <c r="G1707" s="20">
        <v>55</v>
      </c>
      <c r="H1707" s="11">
        <v>10886.878813666201</v>
      </c>
      <c r="I1707" s="10">
        <v>3848926.0800363701</v>
      </c>
      <c r="J1707" s="33">
        <f t="shared" si="104"/>
        <v>2.82854972719126E-3</v>
      </c>
      <c r="K1707" s="33">
        <f t="shared" si="105"/>
        <v>2.8245531494726084E-3</v>
      </c>
      <c r="L1707" s="33">
        <f t="shared" si="106"/>
        <v>0.97635167511304943</v>
      </c>
      <c r="M1707" s="33">
        <f t="shared" si="107"/>
        <v>0.97359391791411598</v>
      </c>
    </row>
    <row r="1708" spans="1:13" ht="27.6">
      <c r="A1708" t="s">
        <v>164</v>
      </c>
      <c r="B1708" t="s">
        <v>228</v>
      </c>
      <c r="C1708" s="14" t="s">
        <v>230</v>
      </c>
      <c r="D1708" t="s">
        <v>456</v>
      </c>
      <c r="E1708" t="s">
        <v>474</v>
      </c>
      <c r="F1708" s="20">
        <v>2041</v>
      </c>
      <c r="G1708" s="20">
        <v>56</v>
      </c>
      <c r="H1708" s="11">
        <v>12069.092258787799</v>
      </c>
      <c r="I1708" s="10">
        <v>3894444.50023907</v>
      </c>
      <c r="J1708" s="33">
        <f t="shared" si="104"/>
        <v>3.0990536026503672E-3</v>
      </c>
      <c r="K1708" s="33">
        <f t="shared" si="105"/>
        <v>3.0942564928140293E-3</v>
      </c>
      <c r="L1708" s="33">
        <f t="shared" si="106"/>
        <v>0.97359391791411598</v>
      </c>
      <c r="M1708" s="33">
        <f t="shared" si="107"/>
        <v>0.97058136861224598</v>
      </c>
    </row>
    <row r="1709" spans="1:13" ht="27.6">
      <c r="A1709" t="s">
        <v>164</v>
      </c>
      <c r="B1709" t="s">
        <v>228</v>
      </c>
      <c r="C1709" s="14" t="s">
        <v>230</v>
      </c>
      <c r="D1709" t="s">
        <v>456</v>
      </c>
      <c r="E1709" t="s">
        <v>474</v>
      </c>
      <c r="F1709" s="20">
        <v>2041</v>
      </c>
      <c r="G1709" s="20">
        <v>57</v>
      </c>
      <c r="H1709" s="11">
        <v>13366.9163922156</v>
      </c>
      <c r="I1709" s="10">
        <v>3898104.6946043498</v>
      </c>
      <c r="J1709" s="33">
        <f t="shared" si="104"/>
        <v>3.42908090968355E-3</v>
      </c>
      <c r="K1709" s="33">
        <f t="shared" si="105"/>
        <v>3.4232083261800383E-3</v>
      </c>
      <c r="L1709" s="33">
        <f t="shared" si="106"/>
        <v>0.97058136861224598</v>
      </c>
      <c r="M1709" s="33">
        <f t="shared" si="107"/>
        <v>0.96725886638997727</v>
      </c>
    </row>
    <row r="1710" spans="1:13" ht="27.6">
      <c r="A1710" t="s">
        <v>164</v>
      </c>
      <c r="B1710" t="s">
        <v>228</v>
      </c>
      <c r="C1710" s="14" t="s">
        <v>230</v>
      </c>
      <c r="D1710" t="s">
        <v>456</v>
      </c>
      <c r="E1710" t="s">
        <v>474</v>
      </c>
      <c r="F1710" s="20">
        <v>2041</v>
      </c>
      <c r="G1710" s="20">
        <v>58</v>
      </c>
      <c r="H1710" s="11">
        <v>14463.749092767201</v>
      </c>
      <c r="I1710" s="10">
        <v>3845744.81933787</v>
      </c>
      <c r="J1710" s="33">
        <f t="shared" si="104"/>
        <v>3.7609747323946092E-3</v>
      </c>
      <c r="K1710" s="33">
        <f t="shared" si="105"/>
        <v>3.7539111250500801E-3</v>
      </c>
      <c r="L1710" s="33">
        <f t="shared" si="106"/>
        <v>0.96725886638997727</v>
      </c>
      <c r="M1710" s="33">
        <f t="shared" si="107"/>
        <v>0.9636278625706326</v>
      </c>
    </row>
    <row r="1711" spans="1:13" ht="27.6">
      <c r="A1711" t="s">
        <v>164</v>
      </c>
      <c r="B1711" t="s">
        <v>228</v>
      </c>
      <c r="C1711" s="14" t="s">
        <v>230</v>
      </c>
      <c r="D1711" t="s">
        <v>456</v>
      </c>
      <c r="E1711" t="s">
        <v>474</v>
      </c>
      <c r="F1711" s="20">
        <v>2041</v>
      </c>
      <c r="G1711" s="20">
        <v>59</v>
      </c>
      <c r="H1711" s="11">
        <v>14878.601777436301</v>
      </c>
      <c r="I1711" s="10">
        <v>3768934.39663825</v>
      </c>
      <c r="J1711" s="33">
        <f t="shared" si="104"/>
        <v>3.947694550137955E-3</v>
      </c>
      <c r="K1711" s="33">
        <f t="shared" si="105"/>
        <v>3.9399126475666568E-3</v>
      </c>
      <c r="L1711" s="33">
        <f t="shared" si="106"/>
        <v>0.9636278625706326</v>
      </c>
      <c r="M1711" s="33">
        <f t="shared" si="107"/>
        <v>0.95983125296734295</v>
      </c>
    </row>
    <row r="1712" spans="1:13" ht="27.6">
      <c r="A1712" t="s">
        <v>164</v>
      </c>
      <c r="B1712" t="s">
        <v>228</v>
      </c>
      <c r="C1712" s="14" t="s">
        <v>230</v>
      </c>
      <c r="D1712" t="s">
        <v>456</v>
      </c>
      <c r="E1712" t="s">
        <v>474</v>
      </c>
      <c r="F1712" s="20">
        <v>2041</v>
      </c>
      <c r="G1712" s="20">
        <v>60</v>
      </c>
      <c r="H1712" s="11">
        <v>15439.0304067056</v>
      </c>
      <c r="I1712" s="10">
        <v>3685349.40369986</v>
      </c>
      <c r="J1712" s="33">
        <f t="shared" si="104"/>
        <v>4.1892989552648066E-3</v>
      </c>
      <c r="K1712" s="33">
        <f t="shared" si="105"/>
        <v>4.1805360834304972E-3</v>
      </c>
      <c r="L1712" s="33">
        <f t="shared" si="106"/>
        <v>0.95983125296734295</v>
      </c>
      <c r="M1712" s="33">
        <f t="shared" si="107"/>
        <v>0.95581864378030867</v>
      </c>
    </row>
    <row r="1713" spans="1:13" ht="27.6">
      <c r="A1713" t="s">
        <v>164</v>
      </c>
      <c r="B1713" t="s">
        <v>228</v>
      </c>
      <c r="C1713" s="14" t="s">
        <v>230</v>
      </c>
      <c r="D1713" t="s">
        <v>456</v>
      </c>
      <c r="E1713" t="s">
        <v>474</v>
      </c>
      <c r="F1713" s="20">
        <v>2041</v>
      </c>
      <c r="G1713" s="20">
        <v>61</v>
      </c>
      <c r="H1713" s="11">
        <v>16121.952695448501</v>
      </c>
      <c r="I1713" s="10">
        <v>3605778.0335504599</v>
      </c>
      <c r="J1713" s="33">
        <f t="shared" si="104"/>
        <v>4.4711439654464488E-3</v>
      </c>
      <c r="K1713" s="33">
        <f t="shared" si="105"/>
        <v>4.4611632818317704E-3</v>
      </c>
      <c r="L1713" s="33">
        <f t="shared" si="106"/>
        <v>0.95581864378030867</v>
      </c>
      <c r="M1713" s="33">
        <f t="shared" si="107"/>
        <v>0.9515545807425857</v>
      </c>
    </row>
    <row r="1714" spans="1:13" ht="27.6">
      <c r="A1714" t="s">
        <v>164</v>
      </c>
      <c r="B1714" t="s">
        <v>228</v>
      </c>
      <c r="C1714" s="14" t="s">
        <v>230</v>
      </c>
      <c r="D1714" t="s">
        <v>456</v>
      </c>
      <c r="E1714" t="s">
        <v>474</v>
      </c>
      <c r="F1714" s="20">
        <v>2041</v>
      </c>
      <c r="G1714" s="20">
        <v>62</v>
      </c>
      <c r="H1714" s="11">
        <v>16958.475315601001</v>
      </c>
      <c r="I1714" s="10">
        <v>3512341.3538651098</v>
      </c>
      <c r="J1714" s="33">
        <f t="shared" si="104"/>
        <v>4.8282537507179559E-3</v>
      </c>
      <c r="K1714" s="33">
        <f t="shared" si="105"/>
        <v>4.8166164703581371E-3</v>
      </c>
      <c r="L1714" s="33">
        <f t="shared" si="106"/>
        <v>0.9515545807425857</v>
      </c>
      <c r="M1714" s="33">
        <f t="shared" si="107"/>
        <v>0.94697130727653622</v>
      </c>
    </row>
    <row r="1715" spans="1:13" ht="27.6">
      <c r="A1715" t="s">
        <v>164</v>
      </c>
      <c r="B1715" t="s">
        <v>228</v>
      </c>
      <c r="C1715" s="14" t="s">
        <v>230</v>
      </c>
      <c r="D1715" t="s">
        <v>456</v>
      </c>
      <c r="E1715" t="s">
        <v>474</v>
      </c>
      <c r="F1715" s="20">
        <v>2041</v>
      </c>
      <c r="G1715" s="20">
        <v>63</v>
      </c>
      <c r="H1715" s="11">
        <v>17721.495998374001</v>
      </c>
      <c r="I1715" s="10">
        <v>3395806.4257963002</v>
      </c>
      <c r="J1715" s="33">
        <f t="shared" si="104"/>
        <v>5.2186413995074519E-3</v>
      </c>
      <c r="K1715" s="33">
        <f t="shared" si="105"/>
        <v>5.2050479472099953E-3</v>
      </c>
      <c r="L1715" s="33">
        <f t="shared" si="106"/>
        <v>0.94697130727653622</v>
      </c>
      <c r="M1715" s="33">
        <f t="shared" si="107"/>
        <v>0.94204227621752967</v>
      </c>
    </row>
    <row r="1716" spans="1:13" ht="27.6">
      <c r="A1716" t="s">
        <v>164</v>
      </c>
      <c r="B1716" t="s">
        <v>228</v>
      </c>
      <c r="C1716" s="14" t="s">
        <v>230</v>
      </c>
      <c r="D1716" t="s">
        <v>456</v>
      </c>
      <c r="E1716" t="s">
        <v>474</v>
      </c>
      <c r="F1716" s="20">
        <v>2041</v>
      </c>
      <c r="G1716" s="20">
        <v>64</v>
      </c>
      <c r="H1716" s="11">
        <v>18804.137414693199</v>
      </c>
      <c r="I1716" s="10">
        <v>3282271.9107964998</v>
      </c>
      <c r="J1716" s="33">
        <f t="shared" si="104"/>
        <v>5.72900049896538E-3</v>
      </c>
      <c r="K1716" s="33">
        <f t="shared" si="105"/>
        <v>5.7126210697869828E-3</v>
      </c>
      <c r="L1716" s="33">
        <f t="shared" si="106"/>
        <v>0.94204227621752967</v>
      </c>
      <c r="M1716" s="33">
        <f t="shared" si="107"/>
        <v>0.93666074566177937</v>
      </c>
    </row>
    <row r="1717" spans="1:13" ht="27.6">
      <c r="A1717" t="s">
        <v>164</v>
      </c>
      <c r="B1717" t="s">
        <v>228</v>
      </c>
      <c r="C1717" s="14" t="s">
        <v>230</v>
      </c>
      <c r="D1717" t="s">
        <v>456</v>
      </c>
      <c r="E1717" t="s">
        <v>474</v>
      </c>
      <c r="F1717" s="20">
        <v>2041</v>
      </c>
      <c r="G1717" s="20">
        <v>65</v>
      </c>
      <c r="H1717" s="11">
        <v>19938.834283820601</v>
      </c>
      <c r="I1717" s="10">
        <v>3180181.9607707402</v>
      </c>
      <c r="J1717" s="33">
        <f t="shared" si="104"/>
        <v>6.2697149187615287E-3</v>
      </c>
      <c r="K1717" s="33">
        <f t="shared" si="105"/>
        <v>6.2501012682536494E-3</v>
      </c>
      <c r="L1717" s="33">
        <f t="shared" si="106"/>
        <v>0.93666074566177937</v>
      </c>
      <c r="M1717" s="33">
        <f t="shared" si="107"/>
        <v>0.93080652114739526</v>
      </c>
    </row>
    <row r="1718" spans="1:13" ht="27.6">
      <c r="A1718" t="s">
        <v>164</v>
      </c>
      <c r="B1718" t="s">
        <v>228</v>
      </c>
      <c r="C1718" s="14" t="s">
        <v>230</v>
      </c>
      <c r="D1718" t="s">
        <v>456</v>
      </c>
      <c r="E1718" t="s">
        <v>474</v>
      </c>
      <c r="F1718" s="20">
        <v>2041</v>
      </c>
      <c r="G1718" s="20">
        <v>66</v>
      </c>
      <c r="H1718" s="11">
        <v>20324.698194090401</v>
      </c>
      <c r="I1718" s="10">
        <v>3065683.3997725202</v>
      </c>
      <c r="J1718" s="33">
        <f t="shared" si="104"/>
        <v>6.6297446747431692E-3</v>
      </c>
      <c r="K1718" s="33">
        <f t="shared" si="105"/>
        <v>6.6078164038904097E-3</v>
      </c>
      <c r="L1718" s="33">
        <f t="shared" si="106"/>
        <v>0.93080652114739526</v>
      </c>
      <c r="M1718" s="33">
        <f t="shared" si="107"/>
        <v>0.92465592254810935</v>
      </c>
    </row>
    <row r="1719" spans="1:13" ht="27.6">
      <c r="A1719" t="s">
        <v>164</v>
      </c>
      <c r="B1719" t="s">
        <v>228</v>
      </c>
      <c r="C1719" s="14" t="s">
        <v>230</v>
      </c>
      <c r="D1719" t="s">
        <v>456</v>
      </c>
      <c r="E1719" t="s">
        <v>474</v>
      </c>
      <c r="F1719" s="20">
        <v>2041</v>
      </c>
      <c r="G1719" s="20">
        <v>67</v>
      </c>
      <c r="H1719" s="11">
        <v>21449.998675077</v>
      </c>
      <c r="I1719" s="10">
        <v>2962118.60359503</v>
      </c>
      <c r="J1719" s="33">
        <f t="shared" si="104"/>
        <v>7.241438154786852E-3</v>
      </c>
      <c r="K1719" s="33">
        <f t="shared" si="105"/>
        <v>7.2152821153737001E-3</v>
      </c>
      <c r="L1719" s="33">
        <f t="shared" si="106"/>
        <v>0.92465592254810935</v>
      </c>
      <c r="M1719" s="33">
        <f t="shared" si="107"/>
        <v>0.91798426920727361</v>
      </c>
    </row>
    <row r="1720" spans="1:13" ht="27.6">
      <c r="A1720" t="s">
        <v>164</v>
      </c>
      <c r="B1720" t="s">
        <v>228</v>
      </c>
      <c r="C1720" s="14" t="s">
        <v>230</v>
      </c>
      <c r="D1720" t="s">
        <v>456</v>
      </c>
      <c r="E1720" t="s">
        <v>474</v>
      </c>
      <c r="F1720" s="20">
        <v>2041</v>
      </c>
      <c r="G1720" s="20">
        <v>68</v>
      </c>
      <c r="H1720" s="11">
        <v>22457.297901810201</v>
      </c>
      <c r="I1720" s="10">
        <v>2857174.3093575202</v>
      </c>
      <c r="J1720" s="33">
        <f t="shared" si="104"/>
        <v>7.8599677409461489E-3</v>
      </c>
      <c r="K1720" s="33">
        <f t="shared" si="105"/>
        <v>7.8291589660036687E-3</v>
      </c>
      <c r="L1720" s="33">
        <f t="shared" si="106"/>
        <v>0.91798426920727361</v>
      </c>
      <c r="M1720" s="33">
        <f t="shared" si="107"/>
        <v>0.91079722443535915</v>
      </c>
    </row>
    <row r="1721" spans="1:13" ht="27.6">
      <c r="A1721" t="s">
        <v>164</v>
      </c>
      <c r="B1721" t="s">
        <v>228</v>
      </c>
      <c r="C1721" s="14" t="s">
        <v>230</v>
      </c>
      <c r="D1721" t="s">
        <v>456</v>
      </c>
      <c r="E1721" t="s">
        <v>474</v>
      </c>
      <c r="F1721" s="20">
        <v>2041</v>
      </c>
      <c r="G1721" s="20">
        <v>69</v>
      </c>
      <c r="H1721" s="11">
        <v>22642.469603518901</v>
      </c>
      <c r="I1721" s="10">
        <v>2733507.3417223599</v>
      </c>
      <c r="J1721" s="33">
        <f t="shared" si="104"/>
        <v>8.2833030143800793E-3</v>
      </c>
      <c r="K1721" s="33">
        <f t="shared" si="105"/>
        <v>8.2490909879958663E-3</v>
      </c>
      <c r="L1721" s="33">
        <f t="shared" si="106"/>
        <v>0.91079722443535915</v>
      </c>
      <c r="M1721" s="33">
        <f t="shared" si="107"/>
        <v>0.90328397525937776</v>
      </c>
    </row>
    <row r="1722" spans="1:13" ht="27.6">
      <c r="A1722" t="s">
        <v>164</v>
      </c>
      <c r="B1722" t="s">
        <v>228</v>
      </c>
      <c r="C1722" s="14" t="s">
        <v>230</v>
      </c>
      <c r="D1722" t="s">
        <v>456</v>
      </c>
      <c r="E1722" t="s">
        <v>474</v>
      </c>
      <c r="F1722" s="20">
        <v>2042</v>
      </c>
      <c r="G1722" s="20">
        <v>30</v>
      </c>
      <c r="H1722" s="11">
        <v>762.65781154277101</v>
      </c>
      <c r="I1722" s="10">
        <v>4881083.3971456001</v>
      </c>
      <c r="J1722" s="33">
        <f t="shared" si="104"/>
        <v>1.5624765026321088E-4</v>
      </c>
      <c r="K1722" s="33">
        <f t="shared" si="105"/>
        <v>1.5623544423482016E-4</v>
      </c>
      <c r="L1722" s="33">
        <f t="shared" si="106"/>
        <v>1</v>
      </c>
      <c r="M1722" s="33">
        <f t="shared" si="107"/>
        <v>0.99984376455576518</v>
      </c>
    </row>
    <row r="1723" spans="1:13" ht="27.6">
      <c r="A1723" t="s">
        <v>164</v>
      </c>
      <c r="B1723" t="s">
        <v>228</v>
      </c>
      <c r="C1723" s="14" t="s">
        <v>230</v>
      </c>
      <c r="D1723" t="s">
        <v>456</v>
      </c>
      <c r="E1723" t="s">
        <v>474</v>
      </c>
      <c r="F1723" s="20">
        <v>2042</v>
      </c>
      <c r="G1723" s="20">
        <v>31</v>
      </c>
      <c r="H1723" s="11">
        <v>1062.9421365108899</v>
      </c>
      <c r="I1723" s="10">
        <v>4801496.9219522197</v>
      </c>
      <c r="J1723" s="33">
        <f t="shared" si="104"/>
        <v>2.2137724001262358E-4</v>
      </c>
      <c r="K1723" s="33">
        <f t="shared" si="105"/>
        <v>2.2135273787948773E-4</v>
      </c>
      <c r="L1723" s="33">
        <f t="shared" si="106"/>
        <v>0.99984376455576518</v>
      </c>
      <c r="M1723" s="33">
        <f t="shared" si="107"/>
        <v>0.99962244640102904</v>
      </c>
    </row>
    <row r="1724" spans="1:13" ht="27.6">
      <c r="A1724" t="s">
        <v>164</v>
      </c>
      <c r="B1724" t="s">
        <v>228</v>
      </c>
      <c r="C1724" s="14" t="s">
        <v>230</v>
      </c>
      <c r="D1724" t="s">
        <v>456</v>
      </c>
      <c r="E1724" t="s">
        <v>474</v>
      </c>
      <c r="F1724" s="20">
        <v>2042</v>
      </c>
      <c r="G1724" s="20">
        <v>32</v>
      </c>
      <c r="H1724" s="11">
        <v>1085.0443485534699</v>
      </c>
      <c r="I1724" s="10">
        <v>4700596.8213764504</v>
      </c>
      <c r="J1724" s="33">
        <f t="shared" si="104"/>
        <v>2.3083118799279242E-4</v>
      </c>
      <c r="K1724" s="33">
        <f t="shared" si="105"/>
        <v>2.3080454852386634E-4</v>
      </c>
      <c r="L1724" s="33">
        <f t="shared" si="106"/>
        <v>0.99962244640102904</v>
      </c>
      <c r="M1724" s="33">
        <f t="shared" si="107"/>
        <v>0.99939172899359308</v>
      </c>
    </row>
    <row r="1725" spans="1:13" ht="27.6">
      <c r="A1725" t="s">
        <v>164</v>
      </c>
      <c r="B1725" t="s">
        <v>228</v>
      </c>
      <c r="C1725" s="14" t="s">
        <v>230</v>
      </c>
      <c r="D1725" t="s">
        <v>456</v>
      </c>
      <c r="E1725" t="s">
        <v>474</v>
      </c>
      <c r="F1725" s="20">
        <v>2042</v>
      </c>
      <c r="G1725" s="20">
        <v>33</v>
      </c>
      <c r="H1725" s="11">
        <v>1131.98090670481</v>
      </c>
      <c r="I1725" s="10">
        <v>4644095.2395103397</v>
      </c>
      <c r="J1725" s="33">
        <f t="shared" si="104"/>
        <v>2.4374627313288321E-4</v>
      </c>
      <c r="K1725" s="33">
        <f t="shared" si="105"/>
        <v>2.4371656942345776E-4</v>
      </c>
      <c r="L1725" s="33">
        <f t="shared" si="106"/>
        <v>0.99939172899359308</v>
      </c>
      <c r="M1725" s="33">
        <f t="shared" si="107"/>
        <v>0.99914816066989254</v>
      </c>
    </row>
    <row r="1726" spans="1:13" ht="27.6">
      <c r="A1726" t="s">
        <v>164</v>
      </c>
      <c r="B1726" t="s">
        <v>228</v>
      </c>
      <c r="C1726" s="14" t="s">
        <v>230</v>
      </c>
      <c r="D1726" t="s">
        <v>456</v>
      </c>
      <c r="E1726" t="s">
        <v>474</v>
      </c>
      <c r="F1726" s="20">
        <v>2042</v>
      </c>
      <c r="G1726" s="20">
        <v>34</v>
      </c>
      <c r="H1726" s="11">
        <v>1196.21084724361</v>
      </c>
      <c r="I1726" s="10">
        <v>4636251.0830197101</v>
      </c>
      <c r="J1726" s="33">
        <f t="shared" si="104"/>
        <v>2.5801252473679379E-4</v>
      </c>
      <c r="K1726" s="33">
        <f t="shared" si="105"/>
        <v>2.5797924236781178E-4</v>
      </c>
      <c r="L1726" s="33">
        <f t="shared" si="106"/>
        <v>0.99914816066989254</v>
      </c>
      <c r="M1726" s="33">
        <f t="shared" si="107"/>
        <v>0.99889040118438976</v>
      </c>
    </row>
    <row r="1727" spans="1:13" ht="27.6">
      <c r="A1727" t="s">
        <v>164</v>
      </c>
      <c r="B1727" t="s">
        <v>228</v>
      </c>
      <c r="C1727" s="14" t="s">
        <v>230</v>
      </c>
      <c r="D1727" t="s">
        <v>456</v>
      </c>
      <c r="E1727" t="s">
        <v>474</v>
      </c>
      <c r="F1727" s="20">
        <v>2042</v>
      </c>
      <c r="G1727" s="20">
        <v>35</v>
      </c>
      <c r="H1727" s="11">
        <v>1278.1067340746199</v>
      </c>
      <c r="I1727" s="10">
        <v>4608338.6433043899</v>
      </c>
      <c r="J1727" s="33">
        <f t="shared" si="104"/>
        <v>2.7734653049676027E-4</v>
      </c>
      <c r="K1727" s="33">
        <f t="shared" si="105"/>
        <v>2.7730807350312414E-4</v>
      </c>
      <c r="L1727" s="33">
        <f t="shared" si="106"/>
        <v>0.99889040118438976</v>
      </c>
      <c r="M1727" s="33">
        <f t="shared" si="107"/>
        <v>0.99861340081159655</v>
      </c>
    </row>
    <row r="1728" spans="1:13" ht="27.6">
      <c r="A1728" t="s">
        <v>164</v>
      </c>
      <c r="B1728" t="s">
        <v>228</v>
      </c>
      <c r="C1728" s="14" t="s">
        <v>230</v>
      </c>
      <c r="D1728" t="s">
        <v>456</v>
      </c>
      <c r="E1728" t="s">
        <v>474</v>
      </c>
      <c r="F1728" s="20">
        <v>2042</v>
      </c>
      <c r="G1728" s="20">
        <v>36</v>
      </c>
      <c r="H1728" s="11">
        <v>1612.05442533521</v>
      </c>
      <c r="I1728" s="10">
        <v>4536749.2189187398</v>
      </c>
      <c r="J1728" s="33">
        <f t="shared" si="104"/>
        <v>3.5533249636386487E-4</v>
      </c>
      <c r="K1728" s="33">
        <f t="shared" si="105"/>
        <v>3.552693732491452E-4</v>
      </c>
      <c r="L1728" s="33">
        <f t="shared" si="106"/>
        <v>0.99861340081159655</v>
      </c>
      <c r="M1728" s="33">
        <f t="shared" si="107"/>
        <v>0.998258624054572</v>
      </c>
    </row>
    <row r="1729" spans="1:13" ht="27.6">
      <c r="A1729" t="s">
        <v>164</v>
      </c>
      <c r="B1729" t="s">
        <v>228</v>
      </c>
      <c r="C1729" s="14" t="s">
        <v>230</v>
      </c>
      <c r="D1729" t="s">
        <v>456</v>
      </c>
      <c r="E1729" t="s">
        <v>474</v>
      </c>
      <c r="F1729" s="20">
        <v>2042</v>
      </c>
      <c r="G1729" s="20">
        <v>37</v>
      </c>
      <c r="H1729" s="11">
        <v>1718.08280548535</v>
      </c>
      <c r="I1729" s="10">
        <v>4442503.9299447099</v>
      </c>
      <c r="J1729" s="33">
        <f t="shared" si="104"/>
        <v>3.8673748691691825E-4</v>
      </c>
      <c r="K1729" s="33">
        <f t="shared" si="105"/>
        <v>3.8666271361453841E-4</v>
      </c>
      <c r="L1729" s="33">
        <f t="shared" si="106"/>
        <v>0.998258624054572</v>
      </c>
      <c r="M1729" s="33">
        <f t="shared" si="107"/>
        <v>0.99787263466610598</v>
      </c>
    </row>
    <row r="1730" spans="1:13" ht="27.6">
      <c r="A1730" t="s">
        <v>164</v>
      </c>
      <c r="B1730" t="s">
        <v>228</v>
      </c>
      <c r="C1730" s="14" t="s">
        <v>230</v>
      </c>
      <c r="D1730" t="s">
        <v>456</v>
      </c>
      <c r="E1730" t="s">
        <v>474</v>
      </c>
      <c r="F1730" s="20">
        <v>2042</v>
      </c>
      <c r="G1730" s="20">
        <v>38</v>
      </c>
      <c r="H1730" s="11">
        <v>1854.8619384854601</v>
      </c>
      <c r="I1730" s="10">
        <v>4344561.01162057</v>
      </c>
      <c r="J1730" s="33">
        <f t="shared" ref="J1730:J1793" si="108">IF(I1730&gt;0,H1730/I1730,0)</f>
        <v>4.2693886298850154E-4</v>
      </c>
      <c r="K1730" s="33">
        <f t="shared" ref="K1730:K1793" si="109">1-EXP(-J1730)</f>
        <v>4.2684773756096472E-4</v>
      </c>
      <c r="L1730" s="33">
        <f t="shared" ref="L1730:L1793" si="110">IF(G1730=30,1,M1729)</f>
        <v>0.99787263466610598</v>
      </c>
      <c r="M1730" s="33">
        <f t="shared" ref="M1730:M1793" si="111">L1730*(1-K1730)</f>
        <v>0.99744669498962479</v>
      </c>
    </row>
    <row r="1731" spans="1:13" ht="27.6">
      <c r="A1731" t="s">
        <v>164</v>
      </c>
      <c r="B1731" t="s">
        <v>228</v>
      </c>
      <c r="C1731" s="14" t="s">
        <v>230</v>
      </c>
      <c r="D1731" t="s">
        <v>456</v>
      </c>
      <c r="E1731" t="s">
        <v>474</v>
      </c>
      <c r="F1731" s="20">
        <v>2042</v>
      </c>
      <c r="G1731" s="20">
        <v>39</v>
      </c>
      <c r="H1731" s="11">
        <v>1985.80799659166</v>
      </c>
      <c r="I1731" s="10">
        <v>4300185.5277942196</v>
      </c>
      <c r="J1731" s="33">
        <f t="shared" si="108"/>
        <v>4.6179588851606604E-4</v>
      </c>
      <c r="K1731" s="33">
        <f t="shared" si="109"/>
        <v>4.6168927720624531E-4</v>
      </c>
      <c r="L1731" s="33">
        <f t="shared" si="110"/>
        <v>0.99744669498962479</v>
      </c>
      <c r="M1731" s="33">
        <f t="shared" si="111"/>
        <v>0.99698618454596333</v>
      </c>
    </row>
    <row r="1732" spans="1:13" ht="27.6">
      <c r="A1732" t="s">
        <v>164</v>
      </c>
      <c r="B1732" t="s">
        <v>228</v>
      </c>
      <c r="C1732" s="14" t="s">
        <v>230</v>
      </c>
      <c r="D1732" t="s">
        <v>456</v>
      </c>
      <c r="E1732" t="s">
        <v>474</v>
      </c>
      <c r="F1732" s="20">
        <v>2042</v>
      </c>
      <c r="G1732" s="20">
        <v>40</v>
      </c>
      <c r="H1732" s="11">
        <v>2183.5724698868498</v>
      </c>
      <c r="I1732" s="10">
        <v>4278178.63606878</v>
      </c>
      <c r="J1732" s="33">
        <f t="shared" si="108"/>
        <v>5.1039768453739357E-4</v>
      </c>
      <c r="K1732" s="33">
        <f t="shared" si="109"/>
        <v>5.102674537966756E-4</v>
      </c>
      <c r="L1732" s="33">
        <f t="shared" si="110"/>
        <v>0.99698618454596333</v>
      </c>
      <c r="M1732" s="33">
        <f t="shared" si="111"/>
        <v>0.99647745494410456</v>
      </c>
    </row>
    <row r="1733" spans="1:13" ht="27.6">
      <c r="A1733" t="s">
        <v>164</v>
      </c>
      <c r="B1733" t="s">
        <v>228</v>
      </c>
      <c r="C1733" s="14" t="s">
        <v>230</v>
      </c>
      <c r="D1733" t="s">
        <v>456</v>
      </c>
      <c r="E1733" t="s">
        <v>474</v>
      </c>
      <c r="F1733" s="20">
        <v>2042</v>
      </c>
      <c r="G1733" s="20">
        <v>41</v>
      </c>
      <c r="H1733" s="11">
        <v>2858.7373333585601</v>
      </c>
      <c r="I1733" s="10">
        <v>4255895.3625773098</v>
      </c>
      <c r="J1733" s="33">
        <f t="shared" si="108"/>
        <v>6.7171231663631632E-4</v>
      </c>
      <c r="K1733" s="33">
        <f t="shared" si="109"/>
        <v>6.7148676842210264E-4</v>
      </c>
      <c r="L1733" s="33">
        <f t="shared" si="110"/>
        <v>0.99647745494410456</v>
      </c>
      <c r="M1733" s="33">
        <f t="shared" si="111"/>
        <v>0.99580833351807863</v>
      </c>
    </row>
    <row r="1734" spans="1:13" ht="27.6">
      <c r="A1734" t="s">
        <v>164</v>
      </c>
      <c r="B1734" t="s">
        <v>228</v>
      </c>
      <c r="C1734" s="14" t="s">
        <v>230</v>
      </c>
      <c r="D1734" t="s">
        <v>456</v>
      </c>
      <c r="E1734" t="s">
        <v>474</v>
      </c>
      <c r="F1734" s="20">
        <v>2042</v>
      </c>
      <c r="G1734" s="20">
        <v>42</v>
      </c>
      <c r="H1734" s="11">
        <v>3186.2889425264202</v>
      </c>
      <c r="I1734" s="10">
        <v>4252856.0720357504</v>
      </c>
      <c r="J1734" s="33">
        <f t="shared" si="108"/>
        <v>7.4921156243155256E-4</v>
      </c>
      <c r="K1734" s="33">
        <f t="shared" si="109"/>
        <v>7.4893097352679572E-4</v>
      </c>
      <c r="L1734" s="33">
        <f t="shared" si="110"/>
        <v>0.99580833351807863</v>
      </c>
      <c r="M1734" s="33">
        <f t="shared" si="111"/>
        <v>0.99506254181341081</v>
      </c>
    </row>
    <row r="1735" spans="1:13" ht="27.6">
      <c r="A1735" t="s">
        <v>164</v>
      </c>
      <c r="B1735" t="s">
        <v>228</v>
      </c>
      <c r="C1735" s="14" t="s">
        <v>230</v>
      </c>
      <c r="D1735" t="s">
        <v>456</v>
      </c>
      <c r="E1735" t="s">
        <v>474</v>
      </c>
      <c r="F1735" s="20">
        <v>2042</v>
      </c>
      <c r="G1735" s="20">
        <v>43</v>
      </c>
      <c r="H1735" s="11">
        <v>3611.34864526097</v>
      </c>
      <c r="I1735" s="10">
        <v>4287382.65297083</v>
      </c>
      <c r="J1735" s="33">
        <f t="shared" si="108"/>
        <v>8.423201140580676E-4</v>
      </c>
      <c r="K1735" s="33">
        <f t="shared" si="109"/>
        <v>8.4196546205461686E-4</v>
      </c>
      <c r="L1735" s="33">
        <f t="shared" si="110"/>
        <v>0.99506254181341081</v>
      </c>
      <c r="M1735" s="33">
        <f t="shared" si="111"/>
        <v>0.99422473352061969</v>
      </c>
    </row>
    <row r="1736" spans="1:13" ht="27.6">
      <c r="A1736" t="s">
        <v>164</v>
      </c>
      <c r="B1736" t="s">
        <v>228</v>
      </c>
      <c r="C1736" s="14" t="s">
        <v>230</v>
      </c>
      <c r="D1736" t="s">
        <v>456</v>
      </c>
      <c r="E1736" t="s">
        <v>474</v>
      </c>
      <c r="F1736" s="20">
        <v>2042</v>
      </c>
      <c r="G1736" s="20">
        <v>44</v>
      </c>
      <c r="H1736" s="11">
        <v>3835.3338650102201</v>
      </c>
      <c r="I1736" s="10">
        <v>4323821.7336616302</v>
      </c>
      <c r="J1736" s="33">
        <f t="shared" si="108"/>
        <v>8.8702404984727847E-4</v>
      </c>
      <c r="K1736" s="33">
        <f t="shared" si="109"/>
        <v>8.8663076030914834E-4</v>
      </c>
      <c r="L1736" s="33">
        <f t="shared" si="110"/>
        <v>0.99422473352061969</v>
      </c>
      <c r="M1736" s="33">
        <f t="shared" si="111"/>
        <v>0.99334322328922009</v>
      </c>
    </row>
    <row r="1737" spans="1:13" ht="27.6">
      <c r="A1737" t="s">
        <v>164</v>
      </c>
      <c r="B1737" t="s">
        <v>228</v>
      </c>
      <c r="C1737" s="14" t="s">
        <v>230</v>
      </c>
      <c r="D1737" t="s">
        <v>456</v>
      </c>
      <c r="E1737" t="s">
        <v>474</v>
      </c>
      <c r="F1737" s="20">
        <v>2042</v>
      </c>
      <c r="G1737" s="20">
        <v>45</v>
      </c>
      <c r="H1737" s="11">
        <v>4139.2123425629497</v>
      </c>
      <c r="I1737" s="10">
        <v>4314301.3159927502</v>
      </c>
      <c r="J1737" s="33">
        <f t="shared" si="108"/>
        <v>9.5941660987359405E-4</v>
      </c>
      <c r="K1737" s="33">
        <f t="shared" si="109"/>
        <v>9.5895651691002559E-4</v>
      </c>
      <c r="L1737" s="33">
        <f t="shared" si="110"/>
        <v>0.99334322328922009</v>
      </c>
      <c r="M1737" s="33">
        <f t="shared" si="111"/>
        <v>0.99239065033171847</v>
      </c>
    </row>
    <row r="1738" spans="1:13" ht="27.6">
      <c r="A1738" t="s">
        <v>164</v>
      </c>
      <c r="B1738" t="s">
        <v>228</v>
      </c>
      <c r="C1738" s="14" t="s">
        <v>230</v>
      </c>
      <c r="D1738" t="s">
        <v>456</v>
      </c>
      <c r="E1738" t="s">
        <v>474</v>
      </c>
      <c r="F1738" s="20">
        <v>2042</v>
      </c>
      <c r="G1738" s="20">
        <v>46</v>
      </c>
      <c r="H1738" s="11">
        <v>5060.9458357985995</v>
      </c>
      <c r="I1738" s="10">
        <v>4246444.1373493904</v>
      </c>
      <c r="J1738" s="33">
        <f t="shared" si="108"/>
        <v>1.191807939090803E-3</v>
      </c>
      <c r="K1738" s="33">
        <f t="shared" si="109"/>
        <v>1.1910980180668274E-3</v>
      </c>
      <c r="L1738" s="33">
        <f t="shared" si="110"/>
        <v>0.99239065033171847</v>
      </c>
      <c r="M1738" s="33">
        <f t="shared" si="111"/>
        <v>0.99120861579496033</v>
      </c>
    </row>
    <row r="1739" spans="1:13" ht="27.6">
      <c r="A1739" t="s">
        <v>164</v>
      </c>
      <c r="B1739" t="s">
        <v>228</v>
      </c>
      <c r="C1739" s="14" t="s">
        <v>230</v>
      </c>
      <c r="D1739" t="s">
        <v>456</v>
      </c>
      <c r="E1739" t="s">
        <v>474</v>
      </c>
      <c r="F1739" s="20">
        <v>2042</v>
      </c>
      <c r="G1739" s="20">
        <v>47</v>
      </c>
      <c r="H1739" s="11">
        <v>5456.9507752849904</v>
      </c>
      <c r="I1739" s="10">
        <v>4176320.2070287899</v>
      </c>
      <c r="J1739" s="33">
        <f t="shared" si="108"/>
        <v>1.3066408955187119E-3</v>
      </c>
      <c r="K1739" s="33">
        <f t="shared" si="109"/>
        <v>1.3057876119892953E-3</v>
      </c>
      <c r="L1739" s="33">
        <f t="shared" si="110"/>
        <v>0.99120861579496033</v>
      </c>
      <c r="M1739" s="33">
        <f t="shared" si="111"/>
        <v>0.98991430786355827</v>
      </c>
    </row>
    <row r="1740" spans="1:13" ht="27.6">
      <c r="A1740" t="s">
        <v>164</v>
      </c>
      <c r="B1740" t="s">
        <v>228</v>
      </c>
      <c r="C1740" s="14" t="s">
        <v>230</v>
      </c>
      <c r="D1740" t="s">
        <v>456</v>
      </c>
      <c r="E1740" t="s">
        <v>474</v>
      </c>
      <c r="F1740" s="20">
        <v>2042</v>
      </c>
      <c r="G1740" s="20">
        <v>48</v>
      </c>
      <c r="H1740" s="11">
        <v>5948.0501411573296</v>
      </c>
      <c r="I1740" s="10">
        <v>4114667.69324619</v>
      </c>
      <c r="J1740" s="33">
        <f t="shared" si="108"/>
        <v>1.445572421539764E-3</v>
      </c>
      <c r="K1740" s="33">
        <f t="shared" si="109"/>
        <v>1.4445280850088338E-3</v>
      </c>
      <c r="L1740" s="33">
        <f t="shared" si="110"/>
        <v>0.98991430786355827</v>
      </c>
      <c r="M1740" s="33">
        <f t="shared" si="111"/>
        <v>0.9884843488440973</v>
      </c>
    </row>
    <row r="1741" spans="1:13" ht="27.6">
      <c r="A1741" t="s">
        <v>164</v>
      </c>
      <c r="B1741" t="s">
        <v>228</v>
      </c>
      <c r="C1741" s="14" t="s">
        <v>230</v>
      </c>
      <c r="D1741" t="s">
        <v>456</v>
      </c>
      <c r="E1741" t="s">
        <v>474</v>
      </c>
      <c r="F1741" s="20">
        <v>2042</v>
      </c>
      <c r="G1741" s="20">
        <v>49</v>
      </c>
      <c r="H1741" s="11">
        <v>6328.6395026980099</v>
      </c>
      <c r="I1741" s="10">
        <v>4054583.7747946898</v>
      </c>
      <c r="J1741" s="33">
        <f t="shared" si="108"/>
        <v>1.5608604616927592E-3</v>
      </c>
      <c r="K1741" s="33">
        <f t="shared" si="109"/>
        <v>1.5596429525386313E-3</v>
      </c>
      <c r="L1741" s="33">
        <f t="shared" si="110"/>
        <v>0.9884843488440973</v>
      </c>
      <c r="M1741" s="33">
        <f t="shared" si="111"/>
        <v>0.9869426661957279</v>
      </c>
    </row>
    <row r="1742" spans="1:13" ht="27.6">
      <c r="A1742" t="s">
        <v>164</v>
      </c>
      <c r="B1742" t="s">
        <v>228</v>
      </c>
      <c r="C1742" s="14" t="s">
        <v>230</v>
      </c>
      <c r="D1742" t="s">
        <v>456</v>
      </c>
      <c r="E1742" t="s">
        <v>474</v>
      </c>
      <c r="F1742" s="20">
        <v>2042</v>
      </c>
      <c r="G1742" s="20">
        <v>50</v>
      </c>
      <c r="H1742" s="11">
        <v>6829.1471676206802</v>
      </c>
      <c r="I1742" s="10">
        <v>4027655.8598691602</v>
      </c>
      <c r="J1742" s="33">
        <f t="shared" si="108"/>
        <v>1.6955637237195652E-3</v>
      </c>
      <c r="K1742" s="33">
        <f t="shared" si="109"/>
        <v>1.6941270676443798E-3</v>
      </c>
      <c r="L1742" s="33">
        <f t="shared" si="110"/>
        <v>0.9869426661957279</v>
      </c>
      <c r="M1742" s="33">
        <f t="shared" si="111"/>
        <v>0.98527065991071261</v>
      </c>
    </row>
    <row r="1743" spans="1:13" ht="27.6">
      <c r="A1743" t="s">
        <v>164</v>
      </c>
      <c r="B1743" t="s">
        <v>228</v>
      </c>
      <c r="C1743" s="14" t="s">
        <v>230</v>
      </c>
      <c r="D1743" t="s">
        <v>456</v>
      </c>
      <c r="E1743" t="s">
        <v>474</v>
      </c>
      <c r="F1743" s="20">
        <v>2042</v>
      </c>
      <c r="G1743" s="20">
        <v>51</v>
      </c>
      <c r="H1743" s="11">
        <v>7678.1693055399201</v>
      </c>
      <c r="I1743" s="10">
        <v>3994081.7550197798</v>
      </c>
      <c r="J1743" s="33">
        <f t="shared" si="108"/>
        <v>1.9223866151187223E-3</v>
      </c>
      <c r="K1743" s="33">
        <f t="shared" si="109"/>
        <v>1.9205400134533201E-3</v>
      </c>
      <c r="L1743" s="33">
        <f t="shared" si="110"/>
        <v>0.98527065991071261</v>
      </c>
      <c r="M1743" s="33">
        <f t="shared" si="111"/>
        <v>0.98337840818427258</v>
      </c>
    </row>
    <row r="1744" spans="1:13" ht="27.6">
      <c r="A1744" t="s">
        <v>164</v>
      </c>
      <c r="B1744" t="s">
        <v>228</v>
      </c>
      <c r="C1744" s="14" t="s">
        <v>230</v>
      </c>
      <c r="D1744" t="s">
        <v>456</v>
      </c>
      <c r="E1744" t="s">
        <v>474</v>
      </c>
      <c r="F1744" s="20">
        <v>2042</v>
      </c>
      <c r="G1744" s="20">
        <v>52</v>
      </c>
      <c r="H1744" s="11">
        <v>8291.1599405885008</v>
      </c>
      <c r="I1744" s="10">
        <v>3963006.4144093399</v>
      </c>
      <c r="J1744" s="33">
        <f t="shared" si="108"/>
        <v>2.0921389151534451E-3</v>
      </c>
      <c r="K1744" s="33">
        <f t="shared" si="109"/>
        <v>2.0899519179664594E-3</v>
      </c>
      <c r="L1744" s="33">
        <f t="shared" si="110"/>
        <v>0.98337840818427258</v>
      </c>
      <c r="M1744" s="33">
        <f t="shared" si="111"/>
        <v>0.98132319459400108</v>
      </c>
    </row>
    <row r="1745" spans="1:13" ht="27.6">
      <c r="A1745" t="s">
        <v>164</v>
      </c>
      <c r="B1745" t="s">
        <v>228</v>
      </c>
      <c r="C1745" s="14" t="s">
        <v>230</v>
      </c>
      <c r="D1745" t="s">
        <v>456</v>
      </c>
      <c r="E1745" t="s">
        <v>474</v>
      </c>
      <c r="F1745" s="20">
        <v>2042</v>
      </c>
      <c r="G1745" s="20">
        <v>53</v>
      </c>
      <c r="H1745" s="11">
        <v>9010.4375742216598</v>
      </c>
      <c r="I1745" s="10">
        <v>3952637.2491678498</v>
      </c>
      <c r="J1745" s="33">
        <f t="shared" si="108"/>
        <v>2.2796014423328704E-3</v>
      </c>
      <c r="K1745" s="33">
        <f t="shared" si="109"/>
        <v>2.277005124196485E-3</v>
      </c>
      <c r="L1745" s="33">
        <f t="shared" si="110"/>
        <v>0.98132319459400108</v>
      </c>
      <c r="M1745" s="33">
        <f t="shared" si="111"/>
        <v>0.97908871665141772</v>
      </c>
    </row>
    <row r="1746" spans="1:13" ht="27.6">
      <c r="A1746" t="s">
        <v>164</v>
      </c>
      <c r="B1746" t="s">
        <v>228</v>
      </c>
      <c r="C1746" s="14" t="s">
        <v>230</v>
      </c>
      <c r="D1746" t="s">
        <v>456</v>
      </c>
      <c r="E1746" t="s">
        <v>474</v>
      </c>
      <c r="F1746" s="20">
        <v>2042</v>
      </c>
      <c r="G1746" s="20">
        <v>54</v>
      </c>
      <c r="H1746" s="11">
        <v>9815.4137875151991</v>
      </c>
      <c r="I1746" s="10">
        <v>3896291.52043933</v>
      </c>
      <c r="J1746" s="33">
        <f t="shared" si="108"/>
        <v>2.5191682234312006E-3</v>
      </c>
      <c r="K1746" s="33">
        <f t="shared" si="109"/>
        <v>2.5159977820128354E-3</v>
      </c>
      <c r="L1746" s="33">
        <f t="shared" si="110"/>
        <v>0.97908871665141772</v>
      </c>
      <c r="M1746" s="33">
        <f t="shared" si="111"/>
        <v>0.97662533161192899</v>
      </c>
    </row>
    <row r="1747" spans="1:13" ht="27.6">
      <c r="A1747" t="s">
        <v>164</v>
      </c>
      <c r="B1747" t="s">
        <v>228</v>
      </c>
      <c r="C1747" s="14" t="s">
        <v>230</v>
      </c>
      <c r="D1747" t="s">
        <v>456</v>
      </c>
      <c r="E1747" t="s">
        <v>474</v>
      </c>
      <c r="F1747" s="20">
        <v>2042</v>
      </c>
      <c r="G1747" s="20">
        <v>55</v>
      </c>
      <c r="H1747" s="11">
        <v>10660.9453627574</v>
      </c>
      <c r="I1747" s="10">
        <v>3830587.4413950699</v>
      </c>
      <c r="J1747" s="33">
        <f t="shared" si="108"/>
        <v>2.7831097777720401E-3</v>
      </c>
      <c r="K1747" s="33">
        <f t="shared" si="109"/>
        <v>2.7792405181116253E-3</v>
      </c>
      <c r="L1747" s="33">
        <f t="shared" si="110"/>
        <v>0.97662533161192899</v>
      </c>
      <c r="M1747" s="33">
        <f t="shared" si="111"/>
        <v>0.97391105491929897</v>
      </c>
    </row>
    <row r="1748" spans="1:13" ht="27.6">
      <c r="A1748" t="s">
        <v>164</v>
      </c>
      <c r="B1748" t="s">
        <v>228</v>
      </c>
      <c r="C1748" s="14" t="s">
        <v>230</v>
      </c>
      <c r="D1748" t="s">
        <v>456</v>
      </c>
      <c r="E1748" t="s">
        <v>474</v>
      </c>
      <c r="F1748" s="20">
        <v>2042</v>
      </c>
      <c r="G1748" s="20">
        <v>56</v>
      </c>
      <c r="H1748" s="11">
        <v>11645.343487414601</v>
      </c>
      <c r="I1748" s="10">
        <v>3821883.4268378499</v>
      </c>
      <c r="J1748" s="33">
        <f t="shared" si="108"/>
        <v>3.0470169251210588E-3</v>
      </c>
      <c r="K1748" s="33">
        <f t="shared" si="109"/>
        <v>3.0423794803700055E-3</v>
      </c>
      <c r="L1748" s="33">
        <f t="shared" si="110"/>
        <v>0.97391105491929897</v>
      </c>
      <c r="M1748" s="33">
        <f t="shared" si="111"/>
        <v>0.97094804791010703</v>
      </c>
    </row>
    <row r="1749" spans="1:13" ht="27.6">
      <c r="A1749" t="s">
        <v>164</v>
      </c>
      <c r="B1749" t="s">
        <v>228</v>
      </c>
      <c r="C1749" s="14" t="s">
        <v>230</v>
      </c>
      <c r="D1749" t="s">
        <v>456</v>
      </c>
      <c r="E1749" t="s">
        <v>474</v>
      </c>
      <c r="F1749" s="20">
        <v>2042</v>
      </c>
      <c r="G1749" s="20">
        <v>57</v>
      </c>
      <c r="H1749" s="11">
        <v>13020.325902467301</v>
      </c>
      <c r="I1749" s="10">
        <v>3864471.8775780499</v>
      </c>
      <c r="J1749" s="33">
        <f t="shared" si="108"/>
        <v>3.3692381041798207E-3</v>
      </c>
      <c r="K1749" s="33">
        <f t="shared" si="109"/>
        <v>3.3635685905796242E-3</v>
      </c>
      <c r="L1749" s="33">
        <f t="shared" si="110"/>
        <v>0.97094804791010703</v>
      </c>
      <c r="M1749" s="33">
        <f t="shared" si="111"/>
        <v>0.96768219755307194</v>
      </c>
    </row>
    <row r="1750" spans="1:13" ht="27.6">
      <c r="A1750" t="s">
        <v>164</v>
      </c>
      <c r="B1750" t="s">
        <v>228</v>
      </c>
      <c r="C1750" s="14" t="s">
        <v>230</v>
      </c>
      <c r="D1750" t="s">
        <v>456</v>
      </c>
      <c r="E1750" t="s">
        <v>474</v>
      </c>
      <c r="F1750" s="20">
        <v>2042</v>
      </c>
      <c r="G1750" s="20">
        <v>58</v>
      </c>
      <c r="H1750" s="11">
        <v>14395.4717026449</v>
      </c>
      <c r="I1750" s="10">
        <v>3865171.9334876402</v>
      </c>
      <c r="J1750" s="33">
        <f t="shared" si="108"/>
        <v>3.7244065594917819E-3</v>
      </c>
      <c r="K1750" s="33">
        <f t="shared" si="109"/>
        <v>3.717479559704473E-3</v>
      </c>
      <c r="L1750" s="33">
        <f t="shared" si="110"/>
        <v>0.96768219755307194</v>
      </c>
      <c r="M1750" s="33">
        <f t="shared" si="111"/>
        <v>0.96408485876337846</v>
      </c>
    </row>
    <row r="1751" spans="1:13" ht="27.6">
      <c r="A1751" t="s">
        <v>164</v>
      </c>
      <c r="B1751" t="s">
        <v>228</v>
      </c>
      <c r="C1751" s="14" t="s">
        <v>230</v>
      </c>
      <c r="D1751" t="s">
        <v>456</v>
      </c>
      <c r="E1751" t="s">
        <v>474</v>
      </c>
      <c r="F1751" s="20">
        <v>2042</v>
      </c>
      <c r="G1751" s="20">
        <v>59</v>
      </c>
      <c r="H1751" s="11">
        <v>14905.329727505399</v>
      </c>
      <c r="I1751" s="10">
        <v>3810155.7807799401</v>
      </c>
      <c r="J1751" s="33">
        <f t="shared" si="108"/>
        <v>3.9120000821736148E-3</v>
      </c>
      <c r="K1751" s="33">
        <f t="shared" si="109"/>
        <v>3.9043581781429415E-3</v>
      </c>
      <c r="L1751" s="33">
        <f t="shared" si="110"/>
        <v>0.96408485876337846</v>
      </c>
      <c r="M1751" s="33">
        <f t="shared" si="111"/>
        <v>0.9603207261606419</v>
      </c>
    </row>
    <row r="1752" spans="1:13" ht="27.6">
      <c r="A1752" t="s">
        <v>164</v>
      </c>
      <c r="B1752" t="s">
        <v>228</v>
      </c>
      <c r="C1752" s="14" t="s">
        <v>230</v>
      </c>
      <c r="D1752" t="s">
        <v>456</v>
      </c>
      <c r="E1752" t="s">
        <v>474</v>
      </c>
      <c r="F1752" s="20">
        <v>2042</v>
      </c>
      <c r="G1752" s="20">
        <v>60</v>
      </c>
      <c r="H1752" s="11">
        <v>15547.603535996899</v>
      </c>
      <c r="I1752" s="10">
        <v>3731410.9704863299</v>
      </c>
      <c r="J1752" s="33">
        <f t="shared" si="108"/>
        <v>4.1666821636563173E-3</v>
      </c>
      <c r="K1752" s="33">
        <f t="shared" si="109"/>
        <v>4.1580135874431656E-3</v>
      </c>
      <c r="L1752" s="33">
        <f t="shared" si="110"/>
        <v>0.9603207261606419</v>
      </c>
      <c r="M1752" s="33">
        <f t="shared" si="111"/>
        <v>0.95632769953296271</v>
      </c>
    </row>
    <row r="1753" spans="1:13" ht="27.6">
      <c r="A1753" t="s">
        <v>164</v>
      </c>
      <c r="B1753" t="s">
        <v>228</v>
      </c>
      <c r="C1753" s="14" t="s">
        <v>230</v>
      </c>
      <c r="D1753" t="s">
        <v>456</v>
      </c>
      <c r="E1753" t="s">
        <v>474</v>
      </c>
      <c r="F1753" s="20">
        <v>2042</v>
      </c>
      <c r="G1753" s="20">
        <v>61</v>
      </c>
      <c r="H1753" s="11">
        <v>16205.540924483899</v>
      </c>
      <c r="I1753" s="10">
        <v>3645655.6868344699</v>
      </c>
      <c r="J1753" s="33">
        <f t="shared" si="108"/>
        <v>4.4451649625078015E-3</v>
      </c>
      <c r="K1753" s="33">
        <f t="shared" si="109"/>
        <v>4.4352998395152943E-3</v>
      </c>
      <c r="L1753" s="33">
        <f t="shared" si="110"/>
        <v>0.95632769953296271</v>
      </c>
      <c r="M1753" s="33">
        <f t="shared" si="111"/>
        <v>0.95208609944070011</v>
      </c>
    </row>
    <row r="1754" spans="1:13" ht="27.6">
      <c r="A1754" t="s">
        <v>164</v>
      </c>
      <c r="B1754" t="s">
        <v>228</v>
      </c>
      <c r="C1754" s="14" t="s">
        <v>230</v>
      </c>
      <c r="D1754" t="s">
        <v>456</v>
      </c>
      <c r="E1754" t="s">
        <v>474</v>
      </c>
      <c r="F1754" s="20">
        <v>2042</v>
      </c>
      <c r="G1754" s="20">
        <v>62</v>
      </c>
      <c r="H1754" s="11">
        <v>17091.011004630898</v>
      </c>
      <c r="I1754" s="10">
        <v>3563580.5243060701</v>
      </c>
      <c r="J1754" s="33">
        <f t="shared" si="108"/>
        <v>4.7960221154141032E-3</v>
      </c>
      <c r="K1754" s="33">
        <f t="shared" si="109"/>
        <v>4.7845395655370382E-3</v>
      </c>
      <c r="L1754" s="33">
        <f t="shared" si="110"/>
        <v>0.95208609944070011</v>
      </c>
      <c r="M1754" s="33">
        <f t="shared" si="111"/>
        <v>0.94753080582812821</v>
      </c>
    </row>
    <row r="1755" spans="1:13" ht="27.6">
      <c r="A1755" t="s">
        <v>164</v>
      </c>
      <c r="B1755" t="s">
        <v>228</v>
      </c>
      <c r="C1755" s="14" t="s">
        <v>230</v>
      </c>
      <c r="D1755" t="s">
        <v>456</v>
      </c>
      <c r="E1755" t="s">
        <v>474</v>
      </c>
      <c r="F1755" s="20">
        <v>2042</v>
      </c>
      <c r="G1755" s="20">
        <v>63</v>
      </c>
      <c r="H1755" s="11">
        <v>17977.983398882199</v>
      </c>
      <c r="I1755" s="10">
        <v>3467492.5913561299</v>
      </c>
      <c r="J1755" s="33">
        <f t="shared" si="108"/>
        <v>5.1847215027072471E-3</v>
      </c>
      <c r="K1755" s="33">
        <f t="shared" si="109"/>
        <v>5.1713040328071891E-3</v>
      </c>
      <c r="L1755" s="33">
        <f t="shared" si="110"/>
        <v>0.94753080582812821</v>
      </c>
      <c r="M1755" s="33">
        <f t="shared" si="111"/>
        <v>0.94263083595074015</v>
      </c>
    </row>
    <row r="1756" spans="1:13" ht="27.6">
      <c r="A1756" t="s">
        <v>164</v>
      </c>
      <c r="B1756" t="s">
        <v>228</v>
      </c>
      <c r="C1756" s="14" t="s">
        <v>230</v>
      </c>
      <c r="D1756" t="s">
        <v>456</v>
      </c>
      <c r="E1756" t="s">
        <v>474</v>
      </c>
      <c r="F1756" s="20">
        <v>2042</v>
      </c>
      <c r="G1756" s="20">
        <v>64</v>
      </c>
      <c r="H1756" s="11">
        <v>19078.7353377898</v>
      </c>
      <c r="I1756" s="10">
        <v>3348487.1470713001</v>
      </c>
      <c r="J1756" s="33">
        <f t="shared" si="108"/>
        <v>5.6977179543534181E-3</v>
      </c>
      <c r="K1756" s="33">
        <f t="shared" si="109"/>
        <v>5.6815167439897563E-3</v>
      </c>
      <c r="L1756" s="33">
        <f t="shared" si="110"/>
        <v>0.94263083595074015</v>
      </c>
      <c r="M1756" s="33">
        <f t="shared" si="111"/>
        <v>0.937275263072885</v>
      </c>
    </row>
    <row r="1757" spans="1:13" ht="27.6">
      <c r="A1757" t="s">
        <v>164</v>
      </c>
      <c r="B1757" t="s">
        <v>228</v>
      </c>
      <c r="C1757" s="14" t="s">
        <v>230</v>
      </c>
      <c r="D1757" t="s">
        <v>456</v>
      </c>
      <c r="E1757" t="s">
        <v>474</v>
      </c>
      <c r="F1757" s="20">
        <v>2042</v>
      </c>
      <c r="G1757" s="20">
        <v>65</v>
      </c>
      <c r="H1757" s="11">
        <v>20103.904086729999</v>
      </c>
      <c r="I1757" s="10">
        <v>3232068.7384345299</v>
      </c>
      <c r="J1757" s="33">
        <f t="shared" si="108"/>
        <v>6.2201350632373727E-3</v>
      </c>
      <c r="K1757" s="33">
        <f t="shared" si="109"/>
        <v>6.2008300704280428E-3</v>
      </c>
      <c r="L1757" s="33">
        <f t="shared" si="110"/>
        <v>0.937275263072885</v>
      </c>
      <c r="M1757" s="33">
        <f t="shared" si="111"/>
        <v>0.93146337843735427</v>
      </c>
    </row>
    <row r="1758" spans="1:13" ht="27.6">
      <c r="A1758" t="s">
        <v>164</v>
      </c>
      <c r="B1758" t="s">
        <v>228</v>
      </c>
      <c r="C1758" s="14" t="s">
        <v>230</v>
      </c>
      <c r="D1758" t="s">
        <v>456</v>
      </c>
      <c r="E1758" t="s">
        <v>474</v>
      </c>
      <c r="F1758" s="20">
        <v>2042</v>
      </c>
      <c r="G1758" s="20">
        <v>66</v>
      </c>
      <c r="H1758" s="11">
        <v>20550.975239304898</v>
      </c>
      <c r="I1758" s="10">
        <v>3126895.5725126299</v>
      </c>
      <c r="J1758" s="33">
        <f t="shared" si="108"/>
        <v>6.5723254143697151E-3</v>
      </c>
      <c r="K1758" s="33">
        <f t="shared" si="109"/>
        <v>6.5507749218233213E-3</v>
      </c>
      <c r="L1758" s="33">
        <f t="shared" si="110"/>
        <v>0.93146337843735427</v>
      </c>
      <c r="M1758" s="33">
        <f t="shared" si="111"/>
        <v>0.92536157149729004</v>
      </c>
    </row>
    <row r="1759" spans="1:13" ht="27.6">
      <c r="A1759" t="s">
        <v>164</v>
      </c>
      <c r="B1759" t="s">
        <v>228</v>
      </c>
      <c r="C1759" s="14" t="s">
        <v>230</v>
      </c>
      <c r="D1759" t="s">
        <v>456</v>
      </c>
      <c r="E1759" t="s">
        <v>474</v>
      </c>
      <c r="F1759" s="20">
        <v>2042</v>
      </c>
      <c r="G1759" s="20">
        <v>67</v>
      </c>
      <c r="H1759" s="11">
        <v>21562.431872790199</v>
      </c>
      <c r="I1759" s="10">
        <v>3009041.5700068399</v>
      </c>
      <c r="J1759" s="33">
        <f t="shared" si="108"/>
        <v>7.1658803546343778E-3</v>
      </c>
      <c r="K1759" s="33">
        <f t="shared" si="109"/>
        <v>7.1402666520993252E-3</v>
      </c>
      <c r="L1759" s="33">
        <f t="shared" si="110"/>
        <v>0.92536157149729004</v>
      </c>
      <c r="M1759" s="33">
        <f t="shared" si="111"/>
        <v>0.91875424312719367</v>
      </c>
    </row>
    <row r="1760" spans="1:13" ht="27.6">
      <c r="A1760" t="s">
        <v>164</v>
      </c>
      <c r="B1760" t="s">
        <v>228</v>
      </c>
      <c r="C1760" s="14" t="s">
        <v>230</v>
      </c>
      <c r="D1760" t="s">
        <v>456</v>
      </c>
      <c r="E1760" t="s">
        <v>474</v>
      </c>
      <c r="F1760" s="20">
        <v>2042</v>
      </c>
      <c r="G1760" s="20">
        <v>68</v>
      </c>
      <c r="H1760" s="11">
        <v>22593.3891150989</v>
      </c>
      <c r="I1760" s="10">
        <v>2902212.6699305899</v>
      </c>
      <c r="J1760" s="33">
        <f t="shared" si="108"/>
        <v>7.7848840469844855E-3</v>
      </c>
      <c r="K1760" s="33">
        <f t="shared" si="109"/>
        <v>7.7546603174358797E-3</v>
      </c>
      <c r="L1760" s="33">
        <f t="shared" si="110"/>
        <v>0.91875424312719367</v>
      </c>
      <c r="M1760" s="33">
        <f t="shared" si="111"/>
        <v>0.91162961605653936</v>
      </c>
    </row>
    <row r="1761" spans="1:13" ht="27.6">
      <c r="A1761" t="s">
        <v>164</v>
      </c>
      <c r="B1761" t="s">
        <v>228</v>
      </c>
      <c r="C1761" s="14" t="s">
        <v>230</v>
      </c>
      <c r="D1761" t="s">
        <v>456</v>
      </c>
      <c r="E1761" t="s">
        <v>474</v>
      </c>
      <c r="F1761" s="20">
        <v>2042</v>
      </c>
      <c r="G1761" s="20">
        <v>69</v>
      </c>
      <c r="H1761" s="11">
        <v>22945.344167236901</v>
      </c>
      <c r="I1761" s="10">
        <v>2794088.7371235401</v>
      </c>
      <c r="J1761" s="33">
        <f t="shared" si="108"/>
        <v>8.2121028807620074E-3</v>
      </c>
      <c r="K1761" s="33">
        <f t="shared" si="109"/>
        <v>8.1784756768783495E-3</v>
      </c>
      <c r="L1761" s="33">
        <f t="shared" si="110"/>
        <v>0.91162961605653936</v>
      </c>
      <c r="M1761" s="33">
        <f t="shared" si="111"/>
        <v>0.90417387541529903</v>
      </c>
    </row>
    <row r="1762" spans="1:13" ht="27.6">
      <c r="A1762" t="s">
        <v>164</v>
      </c>
      <c r="B1762" t="s">
        <v>228</v>
      </c>
      <c r="C1762" s="14" t="s">
        <v>230</v>
      </c>
      <c r="D1762" t="s">
        <v>456</v>
      </c>
      <c r="E1762" t="s">
        <v>474</v>
      </c>
      <c r="F1762" s="20">
        <v>2043</v>
      </c>
      <c r="G1762" s="20">
        <v>30</v>
      </c>
      <c r="H1762" s="11">
        <v>753.45678497102494</v>
      </c>
      <c r="I1762" s="10">
        <v>4831770.57599351</v>
      </c>
      <c r="J1762" s="33">
        <f t="shared" si="108"/>
        <v>1.5593802998729902E-4</v>
      </c>
      <c r="K1762" s="33">
        <f t="shared" si="109"/>
        <v>1.5592587228463461E-4</v>
      </c>
      <c r="L1762" s="33">
        <f t="shared" si="110"/>
        <v>1</v>
      </c>
      <c r="M1762" s="33">
        <f t="shared" si="111"/>
        <v>0.99984407412771537</v>
      </c>
    </row>
    <row r="1763" spans="1:13" ht="27.6">
      <c r="A1763" t="s">
        <v>164</v>
      </c>
      <c r="B1763" t="s">
        <v>228</v>
      </c>
      <c r="C1763" s="14" t="s">
        <v>230</v>
      </c>
      <c r="D1763" t="s">
        <v>456</v>
      </c>
      <c r="E1763" t="s">
        <v>474</v>
      </c>
      <c r="F1763" s="20">
        <v>2043</v>
      </c>
      <c r="G1763" s="20">
        <v>31</v>
      </c>
      <c r="H1763" s="11">
        <v>1076.0406477423301</v>
      </c>
      <c r="I1763" s="10">
        <v>4875449.4504581401</v>
      </c>
      <c r="J1763" s="33">
        <f t="shared" si="108"/>
        <v>2.2070593873990753E-4</v>
      </c>
      <c r="K1763" s="33">
        <f t="shared" si="109"/>
        <v>2.206815849759014E-4</v>
      </c>
      <c r="L1763" s="33">
        <f t="shared" si="110"/>
        <v>0.99984407412771537</v>
      </c>
      <c r="M1763" s="33">
        <f t="shared" si="111"/>
        <v>0.99962342695270812</v>
      </c>
    </row>
    <row r="1764" spans="1:13" ht="27.6">
      <c r="A1764" t="s">
        <v>164</v>
      </c>
      <c r="B1764" t="s">
        <v>228</v>
      </c>
      <c r="C1764" s="14" t="s">
        <v>230</v>
      </c>
      <c r="D1764" t="s">
        <v>456</v>
      </c>
      <c r="E1764" t="s">
        <v>474</v>
      </c>
      <c r="F1764" s="20">
        <v>2043</v>
      </c>
      <c r="G1764" s="20">
        <v>32</v>
      </c>
      <c r="H1764" s="11">
        <v>1103.86236142489</v>
      </c>
      <c r="I1764" s="10">
        <v>4795970.6150312899</v>
      </c>
      <c r="J1764" s="33">
        <f t="shared" si="108"/>
        <v>2.3016453811564651E-4</v>
      </c>
      <c r="K1764" s="33">
        <f t="shared" si="109"/>
        <v>2.301380522904406E-4</v>
      </c>
      <c r="L1764" s="33">
        <f t="shared" si="110"/>
        <v>0.99962342695270812</v>
      </c>
      <c r="M1764" s="33">
        <f t="shared" si="111"/>
        <v>0.99939337556420538</v>
      </c>
    </row>
    <row r="1765" spans="1:13" ht="27.6">
      <c r="A1765" t="s">
        <v>164</v>
      </c>
      <c r="B1765" t="s">
        <v>228</v>
      </c>
      <c r="C1765" s="14" t="s">
        <v>230</v>
      </c>
      <c r="D1765" t="s">
        <v>456</v>
      </c>
      <c r="E1765" t="s">
        <v>474</v>
      </c>
      <c r="F1765" s="20">
        <v>2043</v>
      </c>
      <c r="G1765" s="20">
        <v>33</v>
      </c>
      <c r="H1765" s="11">
        <v>1141.6950562756199</v>
      </c>
      <c r="I1765" s="10">
        <v>4694972.2968279095</v>
      </c>
      <c r="J1765" s="33">
        <f t="shared" si="108"/>
        <v>2.4317397081277556E-4</v>
      </c>
      <c r="K1765" s="33">
        <f t="shared" si="109"/>
        <v>2.4314440641926005E-4</v>
      </c>
      <c r="L1765" s="33">
        <f t="shared" si="110"/>
        <v>0.99939337556420538</v>
      </c>
      <c r="M1765" s="33">
        <f t="shared" si="111"/>
        <v>0.99915037865512446</v>
      </c>
    </row>
    <row r="1766" spans="1:13" ht="27.6">
      <c r="A1766" t="s">
        <v>164</v>
      </c>
      <c r="B1766" t="s">
        <v>228</v>
      </c>
      <c r="C1766" s="14" t="s">
        <v>230</v>
      </c>
      <c r="D1766" t="s">
        <v>456</v>
      </c>
      <c r="E1766" t="s">
        <v>474</v>
      </c>
      <c r="F1766" s="20">
        <v>2043</v>
      </c>
      <c r="G1766" s="20">
        <v>34</v>
      </c>
      <c r="H1766" s="11">
        <v>1194.33432998034</v>
      </c>
      <c r="I1766" s="10">
        <v>4638280.91454197</v>
      </c>
      <c r="J1766" s="33">
        <f t="shared" si="108"/>
        <v>2.5749504007742499E-4</v>
      </c>
      <c r="K1766" s="33">
        <f t="shared" si="109"/>
        <v>2.5746189107489492E-4</v>
      </c>
      <c r="L1766" s="33">
        <f t="shared" si="110"/>
        <v>0.99915037865512446</v>
      </c>
      <c r="M1766" s="33">
        <f t="shared" si="111"/>
        <v>0.9988931355091677</v>
      </c>
    </row>
    <row r="1767" spans="1:13" ht="27.6">
      <c r="A1767" t="s">
        <v>164</v>
      </c>
      <c r="B1767" t="s">
        <v>228</v>
      </c>
      <c r="C1767" s="14" t="s">
        <v>230</v>
      </c>
      <c r="D1767" t="s">
        <v>456</v>
      </c>
      <c r="E1767" t="s">
        <v>474</v>
      </c>
      <c r="F1767" s="20">
        <v>2043</v>
      </c>
      <c r="G1767" s="20">
        <v>35</v>
      </c>
      <c r="H1767" s="11">
        <v>1281.8376058696199</v>
      </c>
      <c r="I1767" s="10">
        <v>4630146.8759628702</v>
      </c>
      <c r="J1767" s="33">
        <f t="shared" si="108"/>
        <v>2.7684599219178187E-4</v>
      </c>
      <c r="K1767" s="33">
        <f t="shared" si="109"/>
        <v>2.7680767387627814E-4</v>
      </c>
      <c r="L1767" s="33">
        <f t="shared" si="110"/>
        <v>0.9988931355091677</v>
      </c>
      <c r="M1767" s="33">
        <f t="shared" si="111"/>
        <v>0.99861663422387648</v>
      </c>
    </row>
    <row r="1768" spans="1:13" ht="27.6">
      <c r="A1768" t="s">
        <v>164</v>
      </c>
      <c r="B1768" t="s">
        <v>228</v>
      </c>
      <c r="C1768" s="14" t="s">
        <v>230</v>
      </c>
      <c r="D1768" t="s">
        <v>456</v>
      </c>
      <c r="E1768" t="s">
        <v>474</v>
      </c>
      <c r="F1768" s="20">
        <v>2043</v>
      </c>
      <c r="G1768" s="20">
        <v>36</v>
      </c>
      <c r="H1768" s="11">
        <v>1627.0390512225899</v>
      </c>
      <c r="I1768" s="10">
        <v>4601908.1679457901</v>
      </c>
      <c r="J1768" s="33">
        <f t="shared" si="108"/>
        <v>3.5355747916822756E-4</v>
      </c>
      <c r="K1768" s="33">
        <f t="shared" si="109"/>
        <v>3.534949850879654E-4</v>
      </c>
      <c r="L1768" s="33">
        <f t="shared" si="110"/>
        <v>0.99861663422387648</v>
      </c>
      <c r="M1768" s="33">
        <f t="shared" si="111"/>
        <v>0.99826362825165293</v>
      </c>
    </row>
    <row r="1769" spans="1:13" ht="27.6">
      <c r="A1769" t="s">
        <v>164</v>
      </c>
      <c r="B1769" t="s">
        <v>228</v>
      </c>
      <c r="C1769" s="14" t="s">
        <v>230</v>
      </c>
      <c r="D1769" t="s">
        <v>456</v>
      </c>
      <c r="E1769" t="s">
        <v>474</v>
      </c>
      <c r="F1769" s="20">
        <v>2043</v>
      </c>
      <c r="G1769" s="20">
        <v>37</v>
      </c>
      <c r="H1769" s="11">
        <v>1743.65522371463</v>
      </c>
      <c r="I1769" s="10">
        <v>4530156.6907519298</v>
      </c>
      <c r="J1769" s="33">
        <f t="shared" si="108"/>
        <v>3.8489953940759001E-4</v>
      </c>
      <c r="K1769" s="33">
        <f t="shared" si="109"/>
        <v>3.8482547508267295E-4</v>
      </c>
      <c r="L1769" s="33">
        <f t="shared" si="110"/>
        <v>0.99826362825165293</v>
      </c>
      <c r="M1769" s="33">
        <f t="shared" si="111"/>
        <v>0.99787947097665319</v>
      </c>
    </row>
    <row r="1770" spans="1:13" ht="27.6">
      <c r="A1770" t="s">
        <v>164</v>
      </c>
      <c r="B1770" t="s">
        <v>228</v>
      </c>
      <c r="C1770" s="14" t="s">
        <v>230</v>
      </c>
      <c r="D1770" t="s">
        <v>456</v>
      </c>
      <c r="E1770" t="s">
        <v>474</v>
      </c>
      <c r="F1770" s="20">
        <v>2043</v>
      </c>
      <c r="G1770" s="20">
        <v>38</v>
      </c>
      <c r="H1770" s="11">
        <v>1870.7637717462501</v>
      </c>
      <c r="I1770" s="10">
        <v>4435582.7824416999</v>
      </c>
      <c r="J1770" s="33">
        <f t="shared" si="108"/>
        <v>4.2176279048419249E-4</v>
      </c>
      <c r="K1770" s="33">
        <f t="shared" si="109"/>
        <v>4.2167386106128912E-4</v>
      </c>
      <c r="L1770" s="33">
        <f t="shared" si="110"/>
        <v>0.99787947097665319</v>
      </c>
      <c r="M1770" s="33">
        <f t="shared" si="111"/>
        <v>0.99745869128725262</v>
      </c>
    </row>
    <row r="1771" spans="1:13" ht="27.6">
      <c r="A1771" t="s">
        <v>164</v>
      </c>
      <c r="B1771" t="s">
        <v>228</v>
      </c>
      <c r="C1771" s="14" t="s">
        <v>230</v>
      </c>
      <c r="D1771" t="s">
        <v>456</v>
      </c>
      <c r="E1771" t="s">
        <v>474</v>
      </c>
      <c r="F1771" s="20">
        <v>2043</v>
      </c>
      <c r="G1771" s="20">
        <v>39</v>
      </c>
      <c r="H1771" s="11">
        <v>1956.8574228275299</v>
      </c>
      <c r="I1771" s="10">
        <v>4337250.9311522599</v>
      </c>
      <c r="J1771" s="33">
        <f t="shared" si="108"/>
        <v>4.5117459282155474E-4</v>
      </c>
      <c r="K1771" s="33">
        <f t="shared" si="109"/>
        <v>4.5107282886991396E-4</v>
      </c>
      <c r="L1771" s="33">
        <f t="shared" si="110"/>
        <v>0.99745869128725262</v>
      </c>
      <c r="M1771" s="33">
        <f t="shared" si="111"/>
        <v>0.99700876477369282</v>
      </c>
    </row>
    <row r="1772" spans="1:13" ht="27.6">
      <c r="A1772" t="s">
        <v>164</v>
      </c>
      <c r="B1772" t="s">
        <v>228</v>
      </c>
      <c r="C1772" s="14" t="s">
        <v>230</v>
      </c>
      <c r="D1772" t="s">
        <v>456</v>
      </c>
      <c r="E1772" t="s">
        <v>474</v>
      </c>
      <c r="F1772" s="20">
        <v>2043</v>
      </c>
      <c r="G1772" s="20">
        <v>40</v>
      </c>
      <c r="H1772" s="11">
        <v>2143.9498329370699</v>
      </c>
      <c r="I1772" s="10">
        <v>4292401.2694900502</v>
      </c>
      <c r="J1772" s="33">
        <f t="shared" si="108"/>
        <v>4.9947563108231432E-4</v>
      </c>
      <c r="K1772" s="33">
        <f t="shared" si="109"/>
        <v>4.9935091389452513E-4</v>
      </c>
      <c r="L1772" s="33">
        <f t="shared" si="110"/>
        <v>0.99700876477369282</v>
      </c>
      <c r="M1772" s="33">
        <f t="shared" si="111"/>
        <v>0.99651090753584226</v>
      </c>
    </row>
    <row r="1773" spans="1:13" ht="27.6">
      <c r="A1773" t="s">
        <v>164</v>
      </c>
      <c r="B1773" t="s">
        <v>228</v>
      </c>
      <c r="C1773" s="14" t="s">
        <v>230</v>
      </c>
      <c r="D1773" t="s">
        <v>456</v>
      </c>
      <c r="E1773" t="s">
        <v>474</v>
      </c>
      <c r="F1773" s="20">
        <v>2043</v>
      </c>
      <c r="G1773" s="20">
        <v>41</v>
      </c>
      <c r="H1773" s="11">
        <v>2811.7831537962702</v>
      </c>
      <c r="I1773" s="10">
        <v>4269783.5511895297</v>
      </c>
      <c r="J1773" s="33">
        <f t="shared" si="108"/>
        <v>6.5853060701705321E-4</v>
      </c>
      <c r="K1773" s="33">
        <f t="shared" si="109"/>
        <v>6.5831382332570687E-4</v>
      </c>
      <c r="L1773" s="33">
        <f t="shared" si="110"/>
        <v>0.99651090753584226</v>
      </c>
      <c r="M1773" s="33">
        <f t="shared" si="111"/>
        <v>0.99585489063031662</v>
      </c>
    </row>
    <row r="1774" spans="1:13" ht="27.6">
      <c r="A1774" t="s">
        <v>164</v>
      </c>
      <c r="B1774" t="s">
        <v>228</v>
      </c>
      <c r="C1774" s="14" t="s">
        <v>230</v>
      </c>
      <c r="D1774" t="s">
        <v>456</v>
      </c>
      <c r="E1774" t="s">
        <v>474</v>
      </c>
      <c r="F1774" s="20">
        <v>2043</v>
      </c>
      <c r="G1774" s="20">
        <v>42</v>
      </c>
      <c r="H1774" s="11">
        <v>3127.4546002437601</v>
      </c>
      <c r="I1774" s="10">
        <v>4247057.0124390395</v>
      </c>
      <c r="J1774" s="33">
        <f t="shared" si="108"/>
        <v>7.363815910838683E-4</v>
      </c>
      <c r="K1774" s="33">
        <f t="shared" si="109"/>
        <v>7.3611052869926308E-4</v>
      </c>
      <c r="L1774" s="33">
        <f t="shared" si="110"/>
        <v>0.99585489063031662</v>
      </c>
      <c r="M1774" s="33">
        <f t="shared" si="111"/>
        <v>0.995121831360267</v>
      </c>
    </row>
    <row r="1775" spans="1:13" ht="27.6">
      <c r="A1775" t="s">
        <v>164</v>
      </c>
      <c r="B1775" t="s">
        <v>228</v>
      </c>
      <c r="C1775" s="14" t="s">
        <v>230</v>
      </c>
      <c r="D1775" t="s">
        <v>456</v>
      </c>
      <c r="E1775" t="s">
        <v>474</v>
      </c>
      <c r="F1775" s="20">
        <v>2043</v>
      </c>
      <c r="G1775" s="20">
        <v>43</v>
      </c>
      <c r="H1775" s="11">
        <v>3509.9519527396301</v>
      </c>
      <c r="I1775" s="10">
        <v>4243211.14706151</v>
      </c>
      <c r="J1775" s="33">
        <f t="shared" si="108"/>
        <v>8.2719238592930417E-4</v>
      </c>
      <c r="K1775" s="33">
        <f t="shared" si="109"/>
        <v>8.2685035662211082E-4</v>
      </c>
      <c r="L1775" s="33">
        <f t="shared" si="110"/>
        <v>0.995121831360267</v>
      </c>
      <c r="M1775" s="33">
        <f t="shared" si="111"/>
        <v>0.99429901451912428</v>
      </c>
    </row>
    <row r="1776" spans="1:13" ht="27.6">
      <c r="A1776" t="s">
        <v>164</v>
      </c>
      <c r="B1776" t="s">
        <v>228</v>
      </c>
      <c r="C1776" s="14" t="s">
        <v>230</v>
      </c>
      <c r="D1776" t="s">
        <v>456</v>
      </c>
      <c r="E1776" t="s">
        <v>474</v>
      </c>
      <c r="F1776" s="20">
        <v>2043</v>
      </c>
      <c r="G1776" s="20">
        <v>44</v>
      </c>
      <c r="H1776" s="11">
        <v>3751.46280377727</v>
      </c>
      <c r="I1776" s="10">
        <v>4276716.5454613604</v>
      </c>
      <c r="J1776" s="33">
        <f t="shared" si="108"/>
        <v>8.7718294254466949E-4</v>
      </c>
      <c r="K1776" s="33">
        <f t="shared" si="109"/>
        <v>8.7679833005405161E-4</v>
      </c>
      <c r="L1776" s="33">
        <f t="shared" si="110"/>
        <v>0.99429901451912428</v>
      </c>
      <c r="M1776" s="33">
        <f t="shared" si="111"/>
        <v>0.99342721480361951</v>
      </c>
    </row>
    <row r="1777" spans="1:13" ht="27.6">
      <c r="A1777" t="s">
        <v>164</v>
      </c>
      <c r="B1777" t="s">
        <v>228</v>
      </c>
      <c r="C1777" s="14" t="s">
        <v>230</v>
      </c>
      <c r="D1777" t="s">
        <v>456</v>
      </c>
      <c r="E1777" t="s">
        <v>474</v>
      </c>
      <c r="F1777" s="20">
        <v>2043</v>
      </c>
      <c r="G1777" s="20">
        <v>45</v>
      </c>
      <c r="H1777" s="11">
        <v>4096.03137483522</v>
      </c>
      <c r="I1777" s="10">
        <v>4312259.5375900203</v>
      </c>
      <c r="J1777" s="33">
        <f t="shared" si="108"/>
        <v>9.4985734024820713E-4</v>
      </c>
      <c r="K1777" s="33">
        <f t="shared" si="109"/>
        <v>9.4940636856233329E-4</v>
      </c>
      <c r="L1777" s="33">
        <f t="shared" si="110"/>
        <v>0.99342721480361951</v>
      </c>
      <c r="M1777" s="33">
        <f t="shared" si="111"/>
        <v>0.99248404867918183</v>
      </c>
    </row>
    <row r="1778" spans="1:13" ht="27.6">
      <c r="A1778" t="s">
        <v>164</v>
      </c>
      <c r="B1778" t="s">
        <v>228</v>
      </c>
      <c r="C1778" s="14" t="s">
        <v>230</v>
      </c>
      <c r="D1778" t="s">
        <v>456</v>
      </c>
      <c r="E1778" t="s">
        <v>474</v>
      </c>
      <c r="F1778" s="20">
        <v>2043</v>
      </c>
      <c r="G1778" s="20">
        <v>46</v>
      </c>
      <c r="H1778" s="11">
        <v>5087.7999996118597</v>
      </c>
      <c r="I1778" s="10">
        <v>4301765.6377877099</v>
      </c>
      <c r="J1778" s="33">
        <f t="shared" si="108"/>
        <v>1.1827236600058918E-3</v>
      </c>
      <c r="K1778" s="33">
        <f t="shared" si="109"/>
        <v>1.1820245180356181E-3</v>
      </c>
      <c r="L1778" s="33">
        <f t="shared" si="110"/>
        <v>0.99248404867918183</v>
      </c>
      <c r="M1778" s="33">
        <f t="shared" si="111"/>
        <v>0.99131090819988377</v>
      </c>
    </row>
    <row r="1779" spans="1:13" ht="27.6">
      <c r="A1779" t="s">
        <v>164</v>
      </c>
      <c r="B1779" t="s">
        <v>228</v>
      </c>
      <c r="C1779" s="14" t="s">
        <v>230</v>
      </c>
      <c r="D1779" t="s">
        <v>456</v>
      </c>
      <c r="E1779" t="s">
        <v>474</v>
      </c>
      <c r="F1779" s="20">
        <v>2043</v>
      </c>
      <c r="G1779" s="20">
        <v>47</v>
      </c>
      <c r="H1779" s="11">
        <v>5494.0436522822602</v>
      </c>
      <c r="I1779" s="10">
        <v>4233264.9730768902</v>
      </c>
      <c r="J1779" s="33">
        <f t="shared" si="108"/>
        <v>1.2978265445758267E-3</v>
      </c>
      <c r="K1779" s="33">
        <f t="shared" si="109"/>
        <v>1.2969847319208583E-3</v>
      </c>
      <c r="L1779" s="33">
        <f t="shared" si="110"/>
        <v>0.99131090819988377</v>
      </c>
      <c r="M1779" s="33">
        <f t="shared" si="111"/>
        <v>0.99002519308736192</v>
      </c>
    </row>
    <row r="1780" spans="1:13" ht="27.6">
      <c r="A1780" t="s">
        <v>164</v>
      </c>
      <c r="B1780" t="s">
        <v>228</v>
      </c>
      <c r="C1780" s="14" t="s">
        <v>230</v>
      </c>
      <c r="D1780" t="s">
        <v>456</v>
      </c>
      <c r="E1780" t="s">
        <v>474</v>
      </c>
      <c r="F1780" s="20">
        <v>2043</v>
      </c>
      <c r="G1780" s="20">
        <v>48</v>
      </c>
      <c r="H1780" s="11">
        <v>5968.8722007569304</v>
      </c>
      <c r="I1780" s="10">
        <v>4162122.8883516998</v>
      </c>
      <c r="J1780" s="33">
        <f t="shared" si="108"/>
        <v>1.434093216579856E-3</v>
      </c>
      <c r="K1780" s="33">
        <f t="shared" si="109"/>
        <v>1.4330653962917328E-3</v>
      </c>
      <c r="L1780" s="33">
        <f t="shared" si="110"/>
        <v>0.99002519308736192</v>
      </c>
      <c r="M1780" s="33">
        <f t="shared" si="111"/>
        <v>0.98860642224169137</v>
      </c>
    </row>
    <row r="1781" spans="1:13" ht="27.6">
      <c r="A1781" t="s">
        <v>164</v>
      </c>
      <c r="B1781" t="s">
        <v>228</v>
      </c>
      <c r="C1781" s="14" t="s">
        <v>230</v>
      </c>
      <c r="D1781" t="s">
        <v>456</v>
      </c>
      <c r="E1781" t="s">
        <v>474</v>
      </c>
      <c r="F1781" s="20">
        <v>2043</v>
      </c>
      <c r="G1781" s="20">
        <v>49</v>
      </c>
      <c r="H1781" s="11">
        <v>6343.5150092632002</v>
      </c>
      <c r="I1781" s="10">
        <v>4099273.5009199898</v>
      </c>
      <c r="J1781" s="33">
        <f t="shared" si="108"/>
        <v>1.5474729870645471E-3</v>
      </c>
      <c r="K1781" s="33">
        <f t="shared" si="109"/>
        <v>1.5462762681180964E-3</v>
      </c>
      <c r="L1781" s="33">
        <f t="shared" si="110"/>
        <v>0.98860642224169137</v>
      </c>
      <c r="M1781" s="33">
        <f t="shared" si="111"/>
        <v>0.9870777635924699</v>
      </c>
    </row>
    <row r="1782" spans="1:13" ht="27.6">
      <c r="A1782" t="s">
        <v>164</v>
      </c>
      <c r="B1782" t="s">
        <v>228</v>
      </c>
      <c r="C1782" s="14" t="s">
        <v>230</v>
      </c>
      <c r="D1782" t="s">
        <v>456</v>
      </c>
      <c r="E1782" t="s">
        <v>474</v>
      </c>
      <c r="F1782" s="20">
        <v>2043</v>
      </c>
      <c r="G1782" s="20">
        <v>50</v>
      </c>
      <c r="H1782" s="11">
        <v>6795.9596952313996</v>
      </c>
      <c r="I1782" s="10">
        <v>4038067.7249698401</v>
      </c>
      <c r="J1782" s="33">
        <f t="shared" si="108"/>
        <v>1.6829731837353366E-3</v>
      </c>
      <c r="K1782" s="33">
        <f t="shared" si="109"/>
        <v>1.6815577785077584E-3</v>
      </c>
      <c r="L1782" s="33">
        <f t="shared" si="110"/>
        <v>0.9870777635924699</v>
      </c>
      <c r="M1782" s="33">
        <f t="shared" si="111"/>
        <v>0.98541793530110899</v>
      </c>
    </row>
    <row r="1783" spans="1:13" ht="27.6">
      <c r="A1783" t="s">
        <v>164</v>
      </c>
      <c r="B1783" t="s">
        <v>228</v>
      </c>
      <c r="C1783" s="14" t="s">
        <v>230</v>
      </c>
      <c r="D1783" t="s">
        <v>456</v>
      </c>
      <c r="E1783" t="s">
        <v>474</v>
      </c>
      <c r="F1783" s="20">
        <v>2043</v>
      </c>
      <c r="G1783" s="20">
        <v>51</v>
      </c>
      <c r="H1783" s="11">
        <v>7633.7158828923903</v>
      </c>
      <c r="I1783" s="10">
        <v>4009740.2368932199</v>
      </c>
      <c r="J1783" s="33">
        <f t="shared" si="108"/>
        <v>1.903793121722782E-3</v>
      </c>
      <c r="K1783" s="33">
        <f t="shared" si="109"/>
        <v>1.9019820570773671E-3</v>
      </c>
      <c r="L1783" s="33">
        <f t="shared" si="110"/>
        <v>0.98541793530110899</v>
      </c>
      <c r="M1783" s="33">
        <f t="shared" si="111"/>
        <v>0.98354368806944403</v>
      </c>
    </row>
    <row r="1784" spans="1:13" ht="27.6">
      <c r="A1784" t="s">
        <v>164</v>
      </c>
      <c r="B1784" t="s">
        <v>228</v>
      </c>
      <c r="C1784" s="14" t="s">
        <v>230</v>
      </c>
      <c r="D1784" t="s">
        <v>456</v>
      </c>
      <c r="E1784" t="s">
        <v>474</v>
      </c>
      <c r="F1784" s="20">
        <v>2043</v>
      </c>
      <c r="G1784" s="20">
        <v>52</v>
      </c>
      <c r="H1784" s="11">
        <v>8242.8895456028604</v>
      </c>
      <c r="I1784" s="10">
        <v>3974835.2187767802</v>
      </c>
      <c r="J1784" s="33">
        <f t="shared" si="108"/>
        <v>2.0737688713897266E-3</v>
      </c>
      <c r="K1784" s="33">
        <f t="shared" si="109"/>
        <v>2.0716200983332822E-3</v>
      </c>
      <c r="L1784" s="33">
        <f t="shared" si="110"/>
        <v>0.98354368806944403</v>
      </c>
      <c r="M1784" s="33">
        <f t="shared" si="111"/>
        <v>0.9815061591976505</v>
      </c>
    </row>
    <row r="1785" spans="1:13" ht="27.6">
      <c r="A1785" t="s">
        <v>164</v>
      </c>
      <c r="B1785" t="s">
        <v>228</v>
      </c>
      <c r="C1785" s="14" t="s">
        <v>230</v>
      </c>
      <c r="D1785" t="s">
        <v>456</v>
      </c>
      <c r="E1785" t="s">
        <v>474</v>
      </c>
      <c r="F1785" s="20">
        <v>2043</v>
      </c>
      <c r="G1785" s="20">
        <v>53</v>
      </c>
      <c r="H1785" s="11">
        <v>8899.8590745522506</v>
      </c>
      <c r="I1785" s="10">
        <v>3942156.43813803</v>
      </c>
      <c r="J1785" s="33">
        <f t="shared" si="108"/>
        <v>2.2576118462604329E-3</v>
      </c>
      <c r="K1785" s="33">
        <f t="shared" si="109"/>
        <v>2.2550653573245594E-3</v>
      </c>
      <c r="L1785" s="33">
        <f t="shared" si="110"/>
        <v>0.9815061591976505</v>
      </c>
      <c r="M1785" s="33">
        <f t="shared" si="111"/>
        <v>0.97929279866004315</v>
      </c>
    </row>
    <row r="1786" spans="1:13" ht="27.6">
      <c r="A1786" t="s">
        <v>164</v>
      </c>
      <c r="B1786" t="s">
        <v>228</v>
      </c>
      <c r="C1786" s="14" t="s">
        <v>230</v>
      </c>
      <c r="D1786" t="s">
        <v>456</v>
      </c>
      <c r="E1786" t="s">
        <v>474</v>
      </c>
      <c r="F1786" s="20">
        <v>2043</v>
      </c>
      <c r="G1786" s="20">
        <v>54</v>
      </c>
      <c r="H1786" s="11">
        <v>9737.6454020216606</v>
      </c>
      <c r="I1786" s="10">
        <v>3929932.6653331998</v>
      </c>
      <c r="J1786" s="33">
        <f t="shared" si="108"/>
        <v>2.4778148205742995E-3</v>
      </c>
      <c r="K1786" s="33">
        <f t="shared" si="109"/>
        <v>2.4747475713133849E-3</v>
      </c>
      <c r="L1786" s="33">
        <f t="shared" si="110"/>
        <v>0.97929279866004315</v>
      </c>
      <c r="M1786" s="33">
        <f t="shared" si="111"/>
        <v>0.97686929618495455</v>
      </c>
    </row>
    <row r="1787" spans="1:13" ht="27.6">
      <c r="A1787" t="s">
        <v>164</v>
      </c>
      <c r="B1787" t="s">
        <v>228</v>
      </c>
      <c r="C1787" s="14" t="s">
        <v>230</v>
      </c>
      <c r="D1787" t="s">
        <v>456</v>
      </c>
      <c r="E1787" t="s">
        <v>474</v>
      </c>
      <c r="F1787" s="20">
        <v>2043</v>
      </c>
      <c r="G1787" s="20">
        <v>55</v>
      </c>
      <c r="H1787" s="11">
        <v>10609.741621977901</v>
      </c>
      <c r="I1787" s="10">
        <v>3871744.93418349</v>
      </c>
      <c r="J1787" s="33">
        <f t="shared" si="108"/>
        <v>2.7402997362519655E-3</v>
      </c>
      <c r="K1787" s="33">
        <f t="shared" si="109"/>
        <v>2.7365485421774194E-3</v>
      </c>
      <c r="L1787" s="33">
        <f t="shared" si="110"/>
        <v>0.97686929618495455</v>
      </c>
      <c r="M1787" s="33">
        <f t="shared" si="111"/>
        <v>0.97419604593658171</v>
      </c>
    </row>
    <row r="1788" spans="1:13" ht="27.6">
      <c r="A1788" t="s">
        <v>164</v>
      </c>
      <c r="B1788" t="s">
        <v>228</v>
      </c>
      <c r="C1788" s="14" t="s">
        <v>230</v>
      </c>
      <c r="D1788" t="s">
        <v>456</v>
      </c>
      <c r="E1788" t="s">
        <v>474</v>
      </c>
      <c r="F1788" s="20">
        <v>2043</v>
      </c>
      <c r="G1788" s="20">
        <v>56</v>
      </c>
      <c r="H1788" s="11">
        <v>11403.5309320171</v>
      </c>
      <c r="I1788" s="10">
        <v>3804136.0555280698</v>
      </c>
      <c r="J1788" s="33">
        <f t="shared" si="108"/>
        <v>2.9976664255858543E-3</v>
      </c>
      <c r="K1788" s="33">
        <f t="shared" si="109"/>
        <v>2.9931779097308597E-3</v>
      </c>
      <c r="L1788" s="33">
        <f t="shared" si="110"/>
        <v>0.97419604593658171</v>
      </c>
      <c r="M1788" s="33">
        <f t="shared" si="111"/>
        <v>0.97128010385213714</v>
      </c>
    </row>
    <row r="1789" spans="1:13" ht="27.6">
      <c r="A1789" t="s">
        <v>164</v>
      </c>
      <c r="B1789" t="s">
        <v>228</v>
      </c>
      <c r="C1789" s="14" t="s">
        <v>230</v>
      </c>
      <c r="D1789" t="s">
        <v>456</v>
      </c>
      <c r="E1789" t="s">
        <v>474</v>
      </c>
      <c r="F1789" s="20">
        <v>2043</v>
      </c>
      <c r="G1789" s="20">
        <v>57</v>
      </c>
      <c r="H1789" s="11">
        <v>12580.103620031199</v>
      </c>
      <c r="I1789" s="10">
        <v>3792967.1810497199</v>
      </c>
      <c r="J1789" s="33">
        <f t="shared" si="108"/>
        <v>3.3166919246977512E-3</v>
      </c>
      <c r="K1789" s="33">
        <f t="shared" si="109"/>
        <v>3.3111977778453872E-3</v>
      </c>
      <c r="L1789" s="33">
        <f t="shared" si="110"/>
        <v>0.97128010385213714</v>
      </c>
      <c r="M1789" s="33">
        <f t="shared" si="111"/>
        <v>0.9680640033305965</v>
      </c>
    </row>
    <row r="1790" spans="1:13" ht="27.6">
      <c r="A1790" t="s">
        <v>164</v>
      </c>
      <c r="B1790" t="s">
        <v>228</v>
      </c>
      <c r="C1790" s="14" t="s">
        <v>230</v>
      </c>
      <c r="D1790" t="s">
        <v>456</v>
      </c>
      <c r="E1790" t="s">
        <v>474</v>
      </c>
      <c r="F1790" s="20">
        <v>2043</v>
      </c>
      <c r="G1790" s="20">
        <v>58</v>
      </c>
      <c r="H1790" s="11">
        <v>14042.8433131729</v>
      </c>
      <c r="I1790" s="10">
        <v>3832393.46932527</v>
      </c>
      <c r="J1790" s="33">
        <f t="shared" si="108"/>
        <v>3.664248837070813E-3</v>
      </c>
      <c r="K1790" s="33">
        <f t="shared" si="109"/>
        <v>3.6575436696016927E-3</v>
      </c>
      <c r="L1790" s="33">
        <f t="shared" si="110"/>
        <v>0.9680640033305965</v>
      </c>
      <c r="M1790" s="33">
        <f t="shared" si="111"/>
        <v>0.96452326696344537</v>
      </c>
    </row>
    <row r="1791" spans="1:13" ht="27.6">
      <c r="A1791" t="s">
        <v>164</v>
      </c>
      <c r="B1791" t="s">
        <v>228</v>
      </c>
      <c r="C1791" s="14" t="s">
        <v>230</v>
      </c>
      <c r="D1791" t="s">
        <v>456</v>
      </c>
      <c r="E1791" t="s">
        <v>474</v>
      </c>
      <c r="F1791" s="20">
        <v>2043</v>
      </c>
      <c r="G1791" s="20">
        <v>59</v>
      </c>
      <c r="H1791" s="11">
        <v>14846.4223238658</v>
      </c>
      <c r="I1791" s="10">
        <v>3829944.9568535499</v>
      </c>
      <c r="J1791" s="33">
        <f t="shared" si="108"/>
        <v>3.8764061862817784E-3</v>
      </c>
      <c r="K1791" s="33">
        <f t="shared" si="109"/>
        <v>3.8689026225726675E-3</v>
      </c>
      <c r="L1791" s="33">
        <f t="shared" si="110"/>
        <v>0.96452326696344537</v>
      </c>
      <c r="M1791" s="33">
        <f t="shared" si="111"/>
        <v>0.96079162036635812</v>
      </c>
    </row>
    <row r="1792" spans="1:13" ht="27.6">
      <c r="A1792" t="s">
        <v>164</v>
      </c>
      <c r="B1792" t="s">
        <v>228</v>
      </c>
      <c r="C1792" s="14" t="s">
        <v>230</v>
      </c>
      <c r="D1792" t="s">
        <v>456</v>
      </c>
      <c r="E1792" t="s">
        <v>474</v>
      </c>
      <c r="F1792" s="20">
        <v>2043</v>
      </c>
      <c r="G1792" s="20">
        <v>60</v>
      </c>
      <c r="H1792" s="11">
        <v>15585.997847835701</v>
      </c>
      <c r="I1792" s="10">
        <v>3772787.0320527102</v>
      </c>
      <c r="J1792" s="33">
        <f t="shared" si="108"/>
        <v>4.1311629083276456E-3</v>
      </c>
      <c r="K1792" s="33">
        <f t="shared" si="109"/>
        <v>4.1226413934674078E-3</v>
      </c>
      <c r="L1792" s="33">
        <f t="shared" si="110"/>
        <v>0.96079162036635812</v>
      </c>
      <c r="M1792" s="33">
        <f t="shared" si="111"/>
        <v>0.95683062106173911</v>
      </c>
    </row>
    <row r="1793" spans="1:13" ht="27.6">
      <c r="A1793" t="s">
        <v>164</v>
      </c>
      <c r="B1793" t="s">
        <v>228</v>
      </c>
      <c r="C1793" s="14" t="s">
        <v>230</v>
      </c>
      <c r="D1793" t="s">
        <v>456</v>
      </c>
      <c r="E1793" t="s">
        <v>474</v>
      </c>
      <c r="F1793" s="20">
        <v>2043</v>
      </c>
      <c r="G1793" s="20">
        <v>61</v>
      </c>
      <c r="H1793" s="11">
        <v>16305.467811951499</v>
      </c>
      <c r="I1793" s="10">
        <v>3691762.2377408301</v>
      </c>
      <c r="J1793" s="33">
        <f t="shared" si="108"/>
        <v>4.4167166686036674E-3</v>
      </c>
      <c r="K1793" s="33">
        <f t="shared" si="109"/>
        <v>4.4069773194628237E-3</v>
      </c>
      <c r="L1793" s="33">
        <f t="shared" si="110"/>
        <v>0.95683062106173911</v>
      </c>
      <c r="M1793" s="33">
        <f t="shared" si="111"/>
        <v>0.9526138902161525</v>
      </c>
    </row>
    <row r="1794" spans="1:13" ht="27.6">
      <c r="A1794" t="s">
        <v>164</v>
      </c>
      <c r="B1794" t="s">
        <v>228</v>
      </c>
      <c r="C1794" s="14" t="s">
        <v>230</v>
      </c>
      <c r="D1794" t="s">
        <v>456</v>
      </c>
      <c r="E1794" t="s">
        <v>474</v>
      </c>
      <c r="F1794" s="20">
        <v>2043</v>
      </c>
      <c r="G1794" s="20">
        <v>62</v>
      </c>
      <c r="H1794" s="11">
        <v>17185.2470714507</v>
      </c>
      <c r="I1794" s="10">
        <v>3603537.86658778</v>
      </c>
      <c r="J1794" s="33">
        <f t="shared" ref="J1794:J1857" si="112">IF(I1794&gt;0,H1794/I1794,0)</f>
        <v>4.7689930584033386E-3</v>
      </c>
      <c r="K1794" s="33">
        <f t="shared" ref="K1794:K1857" si="113">1-EXP(-J1794)</f>
        <v>4.7576394665784782E-3</v>
      </c>
      <c r="L1794" s="33">
        <f t="shared" ref="L1794:L1857" si="114">IF(G1794=30,1,M1793)</f>
        <v>0.9526138902161525</v>
      </c>
      <c r="M1794" s="33">
        <f t="shared" ref="M1794:M1857" si="115">L1794*(1-K1794)</f>
        <v>0.94808169677564924</v>
      </c>
    </row>
    <row r="1795" spans="1:13" ht="27.6">
      <c r="A1795" t="s">
        <v>164</v>
      </c>
      <c r="B1795" t="s">
        <v>228</v>
      </c>
      <c r="C1795" s="14" t="s">
        <v>230</v>
      </c>
      <c r="D1795" t="s">
        <v>456</v>
      </c>
      <c r="E1795" t="s">
        <v>474</v>
      </c>
      <c r="F1795" s="20">
        <v>2043</v>
      </c>
      <c r="G1795" s="20">
        <v>63</v>
      </c>
      <c r="H1795" s="11">
        <v>18125.967140559002</v>
      </c>
      <c r="I1795" s="10">
        <v>3518679.6435244</v>
      </c>
      <c r="J1795" s="33">
        <f t="shared" si="112"/>
        <v>5.1513547628347228E-3</v>
      </c>
      <c r="K1795" s="33">
        <f t="shared" si="113"/>
        <v>5.1381092886940705E-3</v>
      </c>
      <c r="L1795" s="33">
        <f t="shared" si="114"/>
        <v>0.94808169677564924</v>
      </c>
      <c r="M1795" s="33">
        <f t="shared" si="115"/>
        <v>0.94321034940300541</v>
      </c>
    </row>
    <row r="1796" spans="1:13" ht="27.6">
      <c r="A1796" t="s">
        <v>164</v>
      </c>
      <c r="B1796" t="s">
        <v>228</v>
      </c>
      <c r="C1796" s="14" t="s">
        <v>230</v>
      </c>
      <c r="D1796" t="s">
        <v>456</v>
      </c>
      <c r="E1796" t="s">
        <v>474</v>
      </c>
      <c r="F1796" s="20">
        <v>2043</v>
      </c>
      <c r="G1796" s="20">
        <v>64</v>
      </c>
      <c r="H1796" s="11">
        <v>19363.081112577998</v>
      </c>
      <c r="I1796" s="10">
        <v>3419783.16585859</v>
      </c>
      <c r="J1796" s="33">
        <f t="shared" si="112"/>
        <v>5.662078609512248E-3</v>
      </c>
      <c r="K1796" s="33">
        <f t="shared" si="113"/>
        <v>5.646079253202374E-3</v>
      </c>
      <c r="L1796" s="33">
        <f t="shared" si="114"/>
        <v>0.94321034940300541</v>
      </c>
      <c r="M1796" s="33">
        <f t="shared" si="115"/>
        <v>0.93788490901783539</v>
      </c>
    </row>
    <row r="1797" spans="1:13" ht="27.6">
      <c r="A1797" t="s">
        <v>164</v>
      </c>
      <c r="B1797" t="s">
        <v>228</v>
      </c>
      <c r="C1797" s="14" t="s">
        <v>230</v>
      </c>
      <c r="D1797" t="s">
        <v>456</v>
      </c>
      <c r="E1797" t="s">
        <v>474</v>
      </c>
      <c r="F1797" s="20">
        <v>2043</v>
      </c>
      <c r="G1797" s="20">
        <v>65</v>
      </c>
      <c r="H1797" s="11">
        <v>20404.0278860871</v>
      </c>
      <c r="I1797" s="10">
        <v>3297881.6908864202</v>
      </c>
      <c r="J1797" s="33">
        <f t="shared" si="112"/>
        <v>6.1870102685832882E-3</v>
      </c>
      <c r="K1797" s="33">
        <f t="shared" si="113"/>
        <v>6.1679101317666518E-3</v>
      </c>
      <c r="L1797" s="33">
        <f t="shared" si="114"/>
        <v>0.93788490901783539</v>
      </c>
      <c r="M1797" s="33">
        <f t="shared" si="115"/>
        <v>0.93210011918507318</v>
      </c>
    </row>
    <row r="1798" spans="1:13" ht="27.6">
      <c r="A1798" t="s">
        <v>164</v>
      </c>
      <c r="B1798" t="s">
        <v>228</v>
      </c>
      <c r="C1798" s="14" t="s">
        <v>230</v>
      </c>
      <c r="D1798" t="s">
        <v>456</v>
      </c>
      <c r="E1798" t="s">
        <v>474</v>
      </c>
      <c r="F1798" s="20">
        <v>2043</v>
      </c>
      <c r="G1798" s="20">
        <v>66</v>
      </c>
      <c r="H1798" s="11">
        <v>20712.910548538799</v>
      </c>
      <c r="I1798" s="10">
        <v>3178566.2812948902</v>
      </c>
      <c r="J1798" s="33">
        <f t="shared" si="112"/>
        <v>6.5164318486700661E-3</v>
      </c>
      <c r="K1798" s="33">
        <f t="shared" si="113"/>
        <v>6.4952459504504789E-3</v>
      </c>
      <c r="L1798" s="33">
        <f t="shared" si="114"/>
        <v>0.93210011918507318</v>
      </c>
      <c r="M1798" s="33">
        <f t="shared" si="115"/>
        <v>0.92604589966052198</v>
      </c>
    </row>
    <row r="1799" spans="1:13" ht="27.6">
      <c r="A1799" t="s">
        <v>164</v>
      </c>
      <c r="B1799" t="s">
        <v>228</v>
      </c>
      <c r="C1799" s="14" t="s">
        <v>230</v>
      </c>
      <c r="D1799" t="s">
        <v>456</v>
      </c>
      <c r="E1799" t="s">
        <v>474</v>
      </c>
      <c r="F1799" s="20">
        <v>2043</v>
      </c>
      <c r="G1799" s="20">
        <v>67</v>
      </c>
      <c r="H1799" s="11">
        <v>21817.558634452402</v>
      </c>
      <c r="I1799" s="10">
        <v>3069805.2850969401</v>
      </c>
      <c r="J1799" s="33">
        <f t="shared" si="112"/>
        <v>7.1071473947779832E-3</v>
      </c>
      <c r="K1799" s="33">
        <f t="shared" si="113"/>
        <v>7.0819513487392349E-3</v>
      </c>
      <c r="L1799" s="33">
        <f t="shared" si="114"/>
        <v>0.92604589966052198</v>
      </c>
      <c r="M1799" s="33">
        <f t="shared" si="115"/>
        <v>0.91948768765242672</v>
      </c>
    </row>
    <row r="1800" spans="1:13" ht="27.6">
      <c r="A1800" t="s">
        <v>164</v>
      </c>
      <c r="B1800" t="s">
        <v>228</v>
      </c>
      <c r="C1800" s="14" t="s">
        <v>230</v>
      </c>
      <c r="D1800" t="s">
        <v>456</v>
      </c>
      <c r="E1800" t="s">
        <v>474</v>
      </c>
      <c r="F1800" s="20">
        <v>2043</v>
      </c>
      <c r="G1800" s="20">
        <v>68</v>
      </c>
      <c r="H1800" s="11">
        <v>22730.1584617558</v>
      </c>
      <c r="I1800" s="10">
        <v>2948944.9471306899</v>
      </c>
      <c r="J1800" s="33">
        <f t="shared" si="112"/>
        <v>7.7078951520855423E-3</v>
      </c>
      <c r="K1800" s="33">
        <f t="shared" si="113"/>
        <v>7.6782655045267711E-3</v>
      </c>
      <c r="L1800" s="33">
        <f t="shared" si="114"/>
        <v>0.91948768765242672</v>
      </c>
      <c r="M1800" s="33">
        <f t="shared" si="115"/>
        <v>0.91242761705848796</v>
      </c>
    </row>
    <row r="1801" spans="1:13" ht="27.6">
      <c r="A1801" t="s">
        <v>164</v>
      </c>
      <c r="B1801" t="s">
        <v>228</v>
      </c>
      <c r="C1801" s="14" t="s">
        <v>230</v>
      </c>
      <c r="D1801" t="s">
        <v>456</v>
      </c>
      <c r="E1801" t="s">
        <v>474</v>
      </c>
      <c r="F1801" s="20">
        <v>2043</v>
      </c>
      <c r="G1801" s="20">
        <v>69</v>
      </c>
      <c r="H1801" s="11">
        <v>23111.255829539299</v>
      </c>
      <c r="I1801" s="10">
        <v>2838879.43947348</v>
      </c>
      <c r="J1801" s="33">
        <f t="shared" si="112"/>
        <v>8.1409782705762542E-3</v>
      </c>
      <c r="K1801" s="33">
        <f t="shared" si="113"/>
        <v>8.1079302488586968E-3</v>
      </c>
      <c r="L1801" s="33">
        <f t="shared" si="114"/>
        <v>0.91242761705848796</v>
      </c>
      <c r="M1801" s="33">
        <f t="shared" si="115"/>
        <v>0.90502971758224537</v>
      </c>
    </row>
    <row r="1802" spans="1:13" ht="27.6">
      <c r="A1802" t="s">
        <v>164</v>
      </c>
      <c r="B1802" t="s">
        <v>228</v>
      </c>
      <c r="C1802" s="14" t="s">
        <v>230</v>
      </c>
      <c r="D1802" t="s">
        <v>456</v>
      </c>
      <c r="E1802" t="s">
        <v>474</v>
      </c>
      <c r="F1802" s="20">
        <v>2044</v>
      </c>
      <c r="G1802" s="20">
        <v>30</v>
      </c>
      <c r="H1802" s="11">
        <v>736.753940987173</v>
      </c>
      <c r="I1802" s="10">
        <v>4734779.2019512895</v>
      </c>
      <c r="J1802" s="33">
        <f t="shared" si="112"/>
        <v>1.5560470922985027E-4</v>
      </c>
      <c r="K1802" s="33">
        <f t="shared" si="113"/>
        <v>1.5559260344499837E-4</v>
      </c>
      <c r="L1802" s="33">
        <f t="shared" si="114"/>
        <v>1</v>
      </c>
      <c r="M1802" s="33">
        <f t="shared" si="115"/>
        <v>0.999844407396555</v>
      </c>
    </row>
    <row r="1803" spans="1:13" ht="27.6">
      <c r="A1803" t="s">
        <v>164</v>
      </c>
      <c r="B1803" t="s">
        <v>228</v>
      </c>
      <c r="C1803" s="14" t="s">
        <v>230</v>
      </c>
      <c r="D1803" t="s">
        <v>456</v>
      </c>
      <c r="E1803" t="s">
        <v>474</v>
      </c>
      <c r="F1803" s="20">
        <v>2044</v>
      </c>
      <c r="G1803" s="20">
        <v>31</v>
      </c>
      <c r="H1803" s="11">
        <v>1061.50660150829</v>
      </c>
      <c r="I1803" s="10">
        <v>4826247.5102797002</v>
      </c>
      <c r="J1803" s="33">
        <f t="shared" si="112"/>
        <v>2.1994450123979893E-4</v>
      </c>
      <c r="K1803" s="33">
        <f t="shared" si="113"/>
        <v>2.1992031522122257E-4</v>
      </c>
      <c r="L1803" s="33">
        <f t="shared" si="114"/>
        <v>0.999844407396555</v>
      </c>
      <c r="M1803" s="33">
        <f t="shared" si="115"/>
        <v>0.99962452129930812</v>
      </c>
    </row>
    <row r="1804" spans="1:13" ht="27.6">
      <c r="A1804" t="s">
        <v>164</v>
      </c>
      <c r="B1804" t="s">
        <v>228</v>
      </c>
      <c r="C1804" s="14" t="s">
        <v>230</v>
      </c>
      <c r="D1804" t="s">
        <v>456</v>
      </c>
      <c r="E1804" t="s">
        <v>474</v>
      </c>
      <c r="F1804" s="20">
        <v>2044</v>
      </c>
      <c r="G1804" s="20">
        <v>32</v>
      </c>
      <c r="H1804" s="11">
        <v>1117.4641300046901</v>
      </c>
      <c r="I1804" s="10">
        <v>4869895.6169282198</v>
      </c>
      <c r="J1804" s="33">
        <f t="shared" si="112"/>
        <v>2.2946367189478941E-4</v>
      </c>
      <c r="K1804" s="33">
        <f t="shared" si="113"/>
        <v>2.2943734711999841E-4</v>
      </c>
      <c r="L1804" s="33">
        <f t="shared" si="114"/>
        <v>0.99962452129930812</v>
      </c>
      <c r="M1804" s="33">
        <f t="shared" si="115"/>
        <v>0.99939517010102508</v>
      </c>
    </row>
    <row r="1805" spans="1:13" ht="27.6">
      <c r="A1805" t="s">
        <v>164</v>
      </c>
      <c r="B1805" t="s">
        <v>228</v>
      </c>
      <c r="C1805" s="14" t="s">
        <v>230</v>
      </c>
      <c r="D1805" t="s">
        <v>456</v>
      </c>
      <c r="E1805" t="s">
        <v>474</v>
      </c>
      <c r="F1805" s="20">
        <v>2044</v>
      </c>
      <c r="G1805" s="20">
        <v>33</v>
      </c>
      <c r="H1805" s="11">
        <v>1161.44234759902</v>
      </c>
      <c r="I1805" s="10">
        <v>4790291.2527966397</v>
      </c>
      <c r="J1805" s="33">
        <f t="shared" si="112"/>
        <v>2.4245756391554554E-4</v>
      </c>
      <c r="K1805" s="33">
        <f t="shared" si="113"/>
        <v>2.424281734557665E-4</v>
      </c>
      <c r="L1805" s="33">
        <f t="shared" si="114"/>
        <v>0.99939517010102508</v>
      </c>
      <c r="M1805" s="33">
        <f t="shared" si="115"/>
        <v>0.99915288855537698</v>
      </c>
    </row>
    <row r="1806" spans="1:13" ht="27.6">
      <c r="A1806" t="s">
        <v>164</v>
      </c>
      <c r="B1806" t="s">
        <v>228</v>
      </c>
      <c r="C1806" s="14" t="s">
        <v>230</v>
      </c>
      <c r="D1806" t="s">
        <v>456</v>
      </c>
      <c r="E1806" t="s">
        <v>474</v>
      </c>
      <c r="F1806" s="20">
        <v>2044</v>
      </c>
      <c r="G1806" s="20">
        <v>34</v>
      </c>
      <c r="H1806" s="11">
        <v>1204.4821727385399</v>
      </c>
      <c r="I1806" s="10">
        <v>4689155.3426201101</v>
      </c>
      <c r="J1806" s="33">
        <f t="shared" si="112"/>
        <v>2.5686548743457155E-4</v>
      </c>
      <c r="K1806" s="33">
        <f t="shared" si="113"/>
        <v>2.5683250031971472E-4</v>
      </c>
      <c r="L1806" s="33">
        <f t="shared" si="114"/>
        <v>0.99915288855537698</v>
      </c>
      <c r="M1806" s="33">
        <f t="shared" si="115"/>
        <v>0.99889627362080768</v>
      </c>
    </row>
    <row r="1807" spans="1:13" ht="27.6">
      <c r="A1807" t="s">
        <v>164</v>
      </c>
      <c r="B1807" t="s">
        <v>228</v>
      </c>
      <c r="C1807" s="14" t="s">
        <v>230</v>
      </c>
      <c r="D1807" t="s">
        <v>456</v>
      </c>
      <c r="E1807" t="s">
        <v>474</v>
      </c>
      <c r="F1807" s="20">
        <v>2044</v>
      </c>
      <c r="G1807" s="20">
        <v>35</v>
      </c>
      <c r="H1807" s="11">
        <v>1279.6323430217899</v>
      </c>
      <c r="I1807" s="10">
        <v>4632238.4146085801</v>
      </c>
      <c r="J1807" s="33">
        <f t="shared" si="112"/>
        <v>2.7624492275402833E-4</v>
      </c>
      <c r="K1807" s="33">
        <f t="shared" si="113"/>
        <v>2.7620677063855403E-4</v>
      </c>
      <c r="L1807" s="33">
        <f t="shared" si="114"/>
        <v>0.99889627362080768</v>
      </c>
      <c r="M1807" s="33">
        <f t="shared" si="115"/>
        <v>0.99862037170686802</v>
      </c>
    </row>
    <row r="1808" spans="1:13" ht="27.6">
      <c r="A1808" t="s">
        <v>164</v>
      </c>
      <c r="B1808" t="s">
        <v>228</v>
      </c>
      <c r="C1808" s="14" t="s">
        <v>230</v>
      </c>
      <c r="D1808" t="s">
        <v>456</v>
      </c>
      <c r="E1808" t="s">
        <v>474</v>
      </c>
      <c r="F1808" s="20">
        <v>2044</v>
      </c>
      <c r="G1808" s="20">
        <v>36</v>
      </c>
      <c r="H1808" s="11">
        <v>1627.6536681462101</v>
      </c>
      <c r="I1808" s="10">
        <v>4623755.1893366603</v>
      </c>
      <c r="J1808" s="33">
        <f t="shared" si="112"/>
        <v>3.52019862967641E-4</v>
      </c>
      <c r="K1808" s="33">
        <f t="shared" si="113"/>
        <v>3.5195791124531528E-4</v>
      </c>
      <c r="L1808" s="33">
        <f t="shared" si="114"/>
        <v>0.99862037170686802</v>
      </c>
      <c r="M1808" s="33">
        <f t="shared" si="115"/>
        <v>0.99826889936671503</v>
      </c>
    </row>
    <row r="1809" spans="1:13" ht="27.6">
      <c r="A1809" t="s">
        <v>164</v>
      </c>
      <c r="B1809" t="s">
        <v>228</v>
      </c>
      <c r="C1809" s="14" t="s">
        <v>230</v>
      </c>
      <c r="D1809" t="s">
        <v>456</v>
      </c>
      <c r="E1809" t="s">
        <v>474</v>
      </c>
      <c r="F1809" s="20">
        <v>2044</v>
      </c>
      <c r="G1809" s="20">
        <v>37</v>
      </c>
      <c r="H1809" s="11">
        <v>1760.0159605676299</v>
      </c>
      <c r="I1809" s="10">
        <v>4595295.3294257997</v>
      </c>
      <c r="J1809" s="33">
        <f t="shared" si="112"/>
        <v>3.8300388427647608E-4</v>
      </c>
      <c r="K1809" s="33">
        <f t="shared" si="113"/>
        <v>3.8293054765181633E-4</v>
      </c>
      <c r="L1809" s="33">
        <f t="shared" si="114"/>
        <v>0.99826889936671503</v>
      </c>
      <c r="M1809" s="33">
        <f t="shared" si="115"/>
        <v>0.99788663171037673</v>
      </c>
    </row>
    <row r="1810" spans="1:13" ht="27.6">
      <c r="A1810" t="s">
        <v>164</v>
      </c>
      <c r="B1810" t="s">
        <v>228</v>
      </c>
      <c r="C1810" s="14" t="s">
        <v>230</v>
      </c>
      <c r="D1810" t="s">
        <v>456</v>
      </c>
      <c r="E1810" t="s">
        <v>474</v>
      </c>
      <c r="F1810" s="20">
        <v>2044</v>
      </c>
      <c r="G1810" s="20">
        <v>38</v>
      </c>
      <c r="H1810" s="11">
        <v>1898.79998384807</v>
      </c>
      <c r="I1810" s="10">
        <v>4523178.5170737803</v>
      </c>
      <c r="J1810" s="33">
        <f t="shared" si="112"/>
        <v>4.1979328843215268E-4</v>
      </c>
      <c r="K1810" s="33">
        <f t="shared" si="113"/>
        <v>4.1970518755818365E-4</v>
      </c>
      <c r="L1810" s="33">
        <f t="shared" si="114"/>
        <v>0.99788663171037673</v>
      </c>
      <c r="M1810" s="33">
        <f t="shared" si="115"/>
        <v>0.99746781351445291</v>
      </c>
    </row>
    <row r="1811" spans="1:13" ht="27.6">
      <c r="A1811" t="s">
        <v>164</v>
      </c>
      <c r="B1811" t="s">
        <v>228</v>
      </c>
      <c r="C1811" s="14" t="s">
        <v>230</v>
      </c>
      <c r="D1811" t="s">
        <v>456</v>
      </c>
      <c r="E1811" t="s">
        <v>474</v>
      </c>
      <c r="F1811" s="20">
        <v>2044</v>
      </c>
      <c r="G1811" s="20">
        <v>39</v>
      </c>
      <c r="H1811" s="11">
        <v>1975.5859308627801</v>
      </c>
      <c r="I1811" s="10">
        <v>4428224.7957021501</v>
      </c>
      <c r="J1811" s="33">
        <f t="shared" si="112"/>
        <v>4.4613496875321263E-4</v>
      </c>
      <c r="K1811" s="33">
        <f t="shared" si="113"/>
        <v>4.4603546534593974E-4</v>
      </c>
      <c r="L1811" s="33">
        <f t="shared" si="114"/>
        <v>0.99746781351445291</v>
      </c>
      <c r="M1811" s="33">
        <f t="shared" si="115"/>
        <v>0.9970229074940844</v>
      </c>
    </row>
    <row r="1812" spans="1:13" ht="27.6">
      <c r="A1812" t="s">
        <v>164</v>
      </c>
      <c r="B1812" t="s">
        <v>228</v>
      </c>
      <c r="C1812" s="14" t="s">
        <v>230</v>
      </c>
      <c r="D1812" t="s">
        <v>456</v>
      </c>
      <c r="E1812" t="s">
        <v>474</v>
      </c>
      <c r="F1812" s="20">
        <v>2044</v>
      </c>
      <c r="G1812" s="20">
        <v>40</v>
      </c>
      <c r="H1812" s="11">
        <v>2117.2455694313298</v>
      </c>
      <c r="I1812" s="10">
        <v>4329534.2094689999</v>
      </c>
      <c r="J1812" s="33">
        <f t="shared" si="112"/>
        <v>4.890238688496243E-4</v>
      </c>
      <c r="K1812" s="33">
        <f t="shared" si="113"/>
        <v>4.8890431616632757E-4</v>
      </c>
      <c r="L1812" s="33">
        <f t="shared" si="114"/>
        <v>0.9970229074940844</v>
      </c>
      <c r="M1812" s="33">
        <f t="shared" si="115"/>
        <v>0.99653545869129379</v>
      </c>
    </row>
    <row r="1813" spans="1:13" ht="27.6">
      <c r="A1813" t="s">
        <v>164</v>
      </c>
      <c r="B1813" t="s">
        <v>228</v>
      </c>
      <c r="C1813" s="14" t="s">
        <v>230</v>
      </c>
      <c r="D1813" t="s">
        <v>456</v>
      </c>
      <c r="E1813" t="s">
        <v>474</v>
      </c>
      <c r="F1813" s="20">
        <v>2044</v>
      </c>
      <c r="G1813" s="20">
        <v>41</v>
      </c>
      <c r="H1813" s="11">
        <v>2765.3321329225801</v>
      </c>
      <c r="I1813" s="10">
        <v>4284118.6929293703</v>
      </c>
      <c r="J1813" s="33">
        <f t="shared" si="112"/>
        <v>6.4548448143758521E-4</v>
      </c>
      <c r="K1813" s="33">
        <f t="shared" si="113"/>
        <v>6.4527620114596118E-4</v>
      </c>
      <c r="L1813" s="33">
        <f t="shared" si="114"/>
        <v>0.99653545869129379</v>
      </c>
      <c r="M1813" s="33">
        <f t="shared" si="115"/>
        <v>0.99589241807620221</v>
      </c>
    </row>
    <row r="1814" spans="1:13" ht="27.6">
      <c r="A1814" t="s">
        <v>164</v>
      </c>
      <c r="B1814" t="s">
        <v>228</v>
      </c>
      <c r="C1814" s="14" t="s">
        <v>230</v>
      </c>
      <c r="D1814" t="s">
        <v>456</v>
      </c>
      <c r="E1814" t="s">
        <v>474</v>
      </c>
      <c r="F1814" s="20">
        <v>2044</v>
      </c>
      <c r="G1814" s="20">
        <v>42</v>
      </c>
      <c r="H1814" s="11">
        <v>3081.49999180038</v>
      </c>
      <c r="I1814" s="10">
        <v>4261067.1994109601</v>
      </c>
      <c r="J1814" s="33">
        <f t="shared" si="112"/>
        <v>7.2317563830637526E-4</v>
      </c>
      <c r="K1814" s="33">
        <f t="shared" si="113"/>
        <v>7.2291420982784071E-4</v>
      </c>
      <c r="L1814" s="33">
        <f t="shared" si="114"/>
        <v>0.99589241807620221</v>
      </c>
      <c r="M1814" s="33">
        <f t="shared" si="115"/>
        <v>0.99517247329571512</v>
      </c>
    </row>
    <row r="1815" spans="1:13" ht="27.6">
      <c r="A1815" t="s">
        <v>164</v>
      </c>
      <c r="B1815" t="s">
        <v>228</v>
      </c>
      <c r="C1815" s="14" t="s">
        <v>230</v>
      </c>
      <c r="D1815" t="s">
        <v>456</v>
      </c>
      <c r="E1815" t="s">
        <v>474</v>
      </c>
      <c r="F1815" s="20">
        <v>2044</v>
      </c>
      <c r="G1815" s="20">
        <v>43</v>
      </c>
      <c r="H1815" s="11">
        <v>3450.0379559766702</v>
      </c>
      <c r="I1815" s="10">
        <v>4237579.8831508001</v>
      </c>
      <c r="J1815" s="33">
        <f t="shared" si="112"/>
        <v>8.1415290121007397E-4</v>
      </c>
      <c r="K1815" s="33">
        <f t="shared" si="113"/>
        <v>8.1382156866138811E-4</v>
      </c>
      <c r="L1815" s="33">
        <f t="shared" si="114"/>
        <v>0.99517247329571512</v>
      </c>
      <c r="M1815" s="33">
        <f t="shared" si="115"/>
        <v>0.994362580472409</v>
      </c>
    </row>
    <row r="1816" spans="1:13" ht="27.6">
      <c r="A1816" t="s">
        <v>164</v>
      </c>
      <c r="B1816" t="s">
        <v>228</v>
      </c>
      <c r="C1816" s="14" t="s">
        <v>230</v>
      </c>
      <c r="D1816" t="s">
        <v>456</v>
      </c>
      <c r="E1816" t="s">
        <v>474</v>
      </c>
      <c r="F1816" s="20">
        <v>2044</v>
      </c>
      <c r="G1816" s="20">
        <v>44</v>
      </c>
      <c r="H1816" s="11">
        <v>3651.5348079413502</v>
      </c>
      <c r="I1816" s="10">
        <v>4232829.2660585605</v>
      </c>
      <c r="J1816" s="33">
        <f t="shared" si="112"/>
        <v>8.62669996454053E-4</v>
      </c>
      <c r="K1816" s="33">
        <f t="shared" si="113"/>
        <v>8.6229800366932619E-4</v>
      </c>
      <c r="L1816" s="33">
        <f t="shared" si="114"/>
        <v>0.994362580472409</v>
      </c>
      <c r="M1816" s="33">
        <f t="shared" si="115"/>
        <v>0.99350514360434417</v>
      </c>
    </row>
    <row r="1817" spans="1:13" ht="27.6">
      <c r="A1817" t="s">
        <v>164</v>
      </c>
      <c r="B1817" t="s">
        <v>228</v>
      </c>
      <c r="C1817" s="14" t="s">
        <v>230</v>
      </c>
      <c r="D1817" t="s">
        <v>456</v>
      </c>
      <c r="E1817" t="s">
        <v>474</v>
      </c>
      <c r="F1817" s="20">
        <v>2044</v>
      </c>
      <c r="G1817" s="20">
        <v>45</v>
      </c>
      <c r="H1817" s="11">
        <v>4009.4658075402699</v>
      </c>
      <c r="I1817" s="10">
        <v>4265449.8620686196</v>
      </c>
      <c r="J1817" s="33">
        <f t="shared" si="112"/>
        <v>9.3998662209003093E-4</v>
      </c>
      <c r="K1817" s="33">
        <f t="shared" si="113"/>
        <v>9.3954497305737128E-4</v>
      </c>
      <c r="L1817" s="33">
        <f t="shared" si="114"/>
        <v>0.99350514360434417</v>
      </c>
      <c r="M1817" s="33">
        <f t="shared" si="115"/>
        <v>0.99257170084096402</v>
      </c>
    </row>
    <row r="1818" spans="1:13" ht="27.6">
      <c r="A1818" t="s">
        <v>164</v>
      </c>
      <c r="B1818" t="s">
        <v>228</v>
      </c>
      <c r="C1818" s="14" t="s">
        <v>230</v>
      </c>
      <c r="D1818" t="s">
        <v>456</v>
      </c>
      <c r="E1818" t="s">
        <v>474</v>
      </c>
      <c r="F1818" s="20">
        <v>2044</v>
      </c>
      <c r="G1818" s="20">
        <v>46</v>
      </c>
      <c r="H1818" s="11">
        <v>5035.51550579779</v>
      </c>
      <c r="I1818" s="10">
        <v>4299913.4200434098</v>
      </c>
      <c r="J1818" s="33">
        <f t="shared" si="112"/>
        <v>1.1710736970482894E-3</v>
      </c>
      <c r="K1818" s="33">
        <f t="shared" si="113"/>
        <v>1.1703882578389946E-3</v>
      </c>
      <c r="L1818" s="33">
        <f t="shared" si="114"/>
        <v>0.99257170084096402</v>
      </c>
      <c r="M1818" s="33">
        <f t="shared" si="115"/>
        <v>0.99141000657723644</v>
      </c>
    </row>
    <row r="1819" spans="1:13" ht="27.6">
      <c r="A1819" t="s">
        <v>164</v>
      </c>
      <c r="B1819" t="s">
        <v>228</v>
      </c>
      <c r="C1819" s="14" t="s">
        <v>230</v>
      </c>
      <c r="D1819" t="s">
        <v>456</v>
      </c>
      <c r="E1819" t="s">
        <v>474</v>
      </c>
      <c r="F1819" s="20">
        <v>2044</v>
      </c>
      <c r="G1819" s="20">
        <v>47</v>
      </c>
      <c r="H1819" s="11">
        <v>5525.9175714381799</v>
      </c>
      <c r="I1819" s="10">
        <v>4288608.1067376304</v>
      </c>
      <c r="J1819" s="33">
        <f t="shared" si="112"/>
        <v>1.2885107321316375E-3</v>
      </c>
      <c r="K1819" s="33">
        <f t="shared" si="113"/>
        <v>1.2876809586072069E-3</v>
      </c>
      <c r="L1819" s="33">
        <f t="shared" si="114"/>
        <v>0.99141000657723644</v>
      </c>
      <c r="M1819" s="33">
        <f t="shared" si="115"/>
        <v>0.99013338678959428</v>
      </c>
    </row>
    <row r="1820" spans="1:13" ht="27.6">
      <c r="A1820" t="s">
        <v>164</v>
      </c>
      <c r="B1820" t="s">
        <v>228</v>
      </c>
      <c r="C1820" s="14" t="s">
        <v>230</v>
      </c>
      <c r="D1820" t="s">
        <v>456</v>
      </c>
      <c r="E1820" t="s">
        <v>474</v>
      </c>
      <c r="F1820" s="20">
        <v>2044</v>
      </c>
      <c r="G1820" s="20">
        <v>48</v>
      </c>
      <c r="H1820" s="11">
        <v>6012.1830273878104</v>
      </c>
      <c r="I1820" s="10">
        <v>4219079.8203297798</v>
      </c>
      <c r="J1820" s="33">
        <f t="shared" si="112"/>
        <v>1.4249986450642392E-3</v>
      </c>
      <c r="K1820" s="33">
        <f t="shared" si="113"/>
        <v>1.4239838165953644E-3</v>
      </c>
      <c r="L1820" s="33">
        <f t="shared" si="114"/>
        <v>0.99013338678959428</v>
      </c>
      <c r="M1820" s="33">
        <f t="shared" si="115"/>
        <v>0.98872345287053509</v>
      </c>
    </row>
    <row r="1821" spans="1:13" ht="27.6">
      <c r="A1821" t="s">
        <v>164</v>
      </c>
      <c r="B1821" t="s">
        <v>228</v>
      </c>
      <c r="C1821" s="14" t="s">
        <v>230</v>
      </c>
      <c r="D1821" t="s">
        <v>456</v>
      </c>
      <c r="E1821" t="s">
        <v>474</v>
      </c>
      <c r="F1821" s="20">
        <v>2044</v>
      </c>
      <c r="G1821" s="20">
        <v>49</v>
      </c>
      <c r="H1821" s="11">
        <v>6370.0753076615401</v>
      </c>
      <c r="I1821" s="10">
        <v>4146785.3722300702</v>
      </c>
      <c r="J1821" s="33">
        <f t="shared" si="112"/>
        <v>1.5361478195423995E-3</v>
      </c>
      <c r="K1821" s="33">
        <f t="shared" si="113"/>
        <v>1.5349685484028486E-3</v>
      </c>
      <c r="L1821" s="33">
        <f t="shared" si="114"/>
        <v>0.98872345287053509</v>
      </c>
      <c r="M1821" s="33">
        <f t="shared" si="115"/>
        <v>0.98720579346731052</v>
      </c>
    </row>
    <row r="1822" spans="1:13" ht="27.6">
      <c r="A1822" t="s">
        <v>164</v>
      </c>
      <c r="B1822" t="s">
        <v>228</v>
      </c>
      <c r="C1822" s="14" t="s">
        <v>230</v>
      </c>
      <c r="D1822" t="s">
        <v>456</v>
      </c>
      <c r="E1822" t="s">
        <v>474</v>
      </c>
      <c r="F1822" s="20">
        <v>2044</v>
      </c>
      <c r="G1822" s="20">
        <v>50</v>
      </c>
      <c r="H1822" s="11">
        <v>6817.8513560481497</v>
      </c>
      <c r="I1822" s="10">
        <v>4082825.15030882</v>
      </c>
      <c r="J1822" s="33">
        <f t="shared" si="112"/>
        <v>1.669885705375469E-3</v>
      </c>
      <c r="K1822" s="33">
        <f t="shared" si="113"/>
        <v>1.6684922220014942E-3</v>
      </c>
      <c r="L1822" s="33">
        <f t="shared" si="114"/>
        <v>0.98720579346731052</v>
      </c>
      <c r="M1822" s="33">
        <f t="shared" si="115"/>
        <v>0.98555864827939554</v>
      </c>
    </row>
    <row r="1823" spans="1:13" ht="27.6">
      <c r="A1823" t="s">
        <v>164</v>
      </c>
      <c r="B1823" t="s">
        <v>228</v>
      </c>
      <c r="C1823" s="14" t="s">
        <v>230</v>
      </c>
      <c r="D1823" t="s">
        <v>456</v>
      </c>
      <c r="E1823" t="s">
        <v>474</v>
      </c>
      <c r="F1823" s="20">
        <v>2044</v>
      </c>
      <c r="G1823" s="20">
        <v>51</v>
      </c>
      <c r="H1823" s="11">
        <v>7594.9360394496298</v>
      </c>
      <c r="I1823" s="10">
        <v>4020365.03817112</v>
      </c>
      <c r="J1823" s="33">
        <f t="shared" si="112"/>
        <v>1.889116029848025E-3</v>
      </c>
      <c r="K1823" s="33">
        <f t="shared" si="113"/>
        <v>1.8873327732639167E-3</v>
      </c>
      <c r="L1823" s="33">
        <f t="shared" si="114"/>
        <v>0.98555864827939554</v>
      </c>
      <c r="M1823" s="33">
        <f t="shared" si="115"/>
        <v>0.98369857114252413</v>
      </c>
    </row>
    <row r="1824" spans="1:13" ht="27.6">
      <c r="A1824" t="s">
        <v>164</v>
      </c>
      <c r="B1824" t="s">
        <v>228</v>
      </c>
      <c r="C1824" s="14" t="s">
        <v>230</v>
      </c>
      <c r="D1824" t="s">
        <v>456</v>
      </c>
      <c r="E1824" t="s">
        <v>474</v>
      </c>
      <c r="F1824" s="20">
        <v>2044</v>
      </c>
      <c r="G1824" s="20">
        <v>52</v>
      </c>
      <c r="H1824" s="11">
        <v>8203.65399587518</v>
      </c>
      <c r="I1824" s="10">
        <v>3990696.6555524301</v>
      </c>
      <c r="J1824" s="33">
        <f t="shared" si="112"/>
        <v>2.0556947079555842E-3</v>
      </c>
      <c r="K1824" s="33">
        <f t="shared" si="113"/>
        <v>2.0535832146990618E-3</v>
      </c>
      <c r="L1824" s="33">
        <f t="shared" si="114"/>
        <v>0.98369857114252413</v>
      </c>
      <c r="M1824" s="33">
        <f t="shared" si="115"/>
        <v>0.98167846426850236</v>
      </c>
    </row>
    <row r="1825" spans="1:13" ht="27.6">
      <c r="A1825" t="s">
        <v>164</v>
      </c>
      <c r="B1825" t="s">
        <v>228</v>
      </c>
      <c r="C1825" s="14" t="s">
        <v>230</v>
      </c>
      <c r="D1825" t="s">
        <v>456</v>
      </c>
      <c r="E1825" t="s">
        <v>474</v>
      </c>
      <c r="F1825" s="20">
        <v>2044</v>
      </c>
      <c r="G1825" s="20">
        <v>53</v>
      </c>
      <c r="H1825" s="11">
        <v>8855.6845275778905</v>
      </c>
      <c r="I1825" s="10">
        <v>3954215.2324406998</v>
      </c>
      <c r="J1825" s="33">
        <f t="shared" si="112"/>
        <v>2.2395555140562766E-3</v>
      </c>
      <c r="K1825" s="33">
        <f t="shared" si="113"/>
        <v>2.2370495806807167E-3</v>
      </c>
      <c r="L1825" s="33">
        <f t="shared" si="114"/>
        <v>0.98167846426850236</v>
      </c>
      <c r="M1825" s="33">
        <f t="shared" si="115"/>
        <v>0.97948240087164717</v>
      </c>
    </row>
    <row r="1826" spans="1:13" ht="27.6">
      <c r="A1826" t="s">
        <v>164</v>
      </c>
      <c r="B1826" t="s">
        <v>228</v>
      </c>
      <c r="C1826" s="14" t="s">
        <v>230</v>
      </c>
      <c r="D1826" t="s">
        <v>456</v>
      </c>
      <c r="E1826" t="s">
        <v>474</v>
      </c>
      <c r="F1826" s="20">
        <v>2044</v>
      </c>
      <c r="G1826" s="20">
        <v>54</v>
      </c>
      <c r="H1826" s="11">
        <v>9626.5829279974605</v>
      </c>
      <c r="I1826" s="10">
        <v>3919839.1440882199</v>
      </c>
      <c r="J1826" s="33">
        <f t="shared" si="112"/>
        <v>2.4558617264986435E-3</v>
      </c>
      <c r="K1826" s="33">
        <f t="shared" si="113"/>
        <v>2.4528485652293153E-3</v>
      </c>
      <c r="L1826" s="33">
        <f t="shared" si="114"/>
        <v>0.97948240087164717</v>
      </c>
      <c r="M1826" s="33">
        <f t="shared" si="115"/>
        <v>0.97707987887000181</v>
      </c>
    </row>
    <row r="1827" spans="1:13" ht="27.6">
      <c r="A1827" t="s">
        <v>164</v>
      </c>
      <c r="B1827" t="s">
        <v>228</v>
      </c>
      <c r="C1827" s="14" t="s">
        <v>230</v>
      </c>
      <c r="D1827" t="s">
        <v>456</v>
      </c>
      <c r="E1827" t="s">
        <v>474</v>
      </c>
      <c r="F1827" s="20">
        <v>2044</v>
      </c>
      <c r="G1827" s="20">
        <v>55</v>
      </c>
      <c r="H1827" s="11">
        <v>10541.823893864799</v>
      </c>
      <c r="I1827" s="10">
        <v>3905599.1280630901</v>
      </c>
      <c r="J1827" s="33">
        <f t="shared" si="112"/>
        <v>2.6991566589919897E-3</v>
      </c>
      <c r="K1827" s="33">
        <f t="shared" si="113"/>
        <v>2.695517210873688E-3</v>
      </c>
      <c r="L1827" s="33">
        <f t="shared" si="114"/>
        <v>0.97707987887000181</v>
      </c>
      <c r="M1827" s="33">
        <f t="shared" si="115"/>
        <v>0.97444614324010936</v>
      </c>
    </row>
    <row r="1828" spans="1:13" ht="27.6">
      <c r="A1828" t="s">
        <v>164</v>
      </c>
      <c r="B1828" t="s">
        <v>228</v>
      </c>
      <c r="C1828" s="14" t="s">
        <v>230</v>
      </c>
      <c r="D1828" t="s">
        <v>456</v>
      </c>
      <c r="E1828" t="s">
        <v>474</v>
      </c>
      <c r="F1828" s="20">
        <v>2044</v>
      </c>
      <c r="G1828" s="20">
        <v>56</v>
      </c>
      <c r="H1828" s="11">
        <v>11351.5516735042</v>
      </c>
      <c r="I1828" s="10">
        <v>3845458.6731011202</v>
      </c>
      <c r="J1828" s="33">
        <f t="shared" si="112"/>
        <v>2.9519369829425026E-3</v>
      </c>
      <c r="K1828" s="33">
        <f t="shared" si="113"/>
        <v>2.9475843009678648E-3</v>
      </c>
      <c r="L1828" s="33">
        <f t="shared" si="114"/>
        <v>0.97444614324010936</v>
      </c>
      <c r="M1828" s="33">
        <f t="shared" si="115"/>
        <v>0.97157388108615617</v>
      </c>
    </row>
    <row r="1829" spans="1:13" ht="27.6">
      <c r="A1829" t="s">
        <v>164</v>
      </c>
      <c r="B1829" t="s">
        <v>228</v>
      </c>
      <c r="C1829" s="14" t="s">
        <v>230</v>
      </c>
      <c r="D1829" t="s">
        <v>456</v>
      </c>
      <c r="E1829" t="s">
        <v>474</v>
      </c>
      <c r="F1829" s="20">
        <v>2044</v>
      </c>
      <c r="G1829" s="20">
        <v>57</v>
      </c>
      <c r="H1829" s="11">
        <v>12337.3558957525</v>
      </c>
      <c r="I1829" s="10">
        <v>3775840.9608645402</v>
      </c>
      <c r="J1829" s="33">
        <f t="shared" si="112"/>
        <v>3.2674458547448096E-3</v>
      </c>
      <c r="K1829" s="33">
        <f t="shared" si="113"/>
        <v>3.2621135627773912E-3</v>
      </c>
      <c r="L1829" s="33">
        <f t="shared" si="114"/>
        <v>0.97157388108615617</v>
      </c>
      <c r="M1829" s="33">
        <f t="shared" si="115"/>
        <v>0.9684044967514247</v>
      </c>
    </row>
    <row r="1830" spans="1:13" ht="27.6">
      <c r="A1830" t="s">
        <v>164</v>
      </c>
      <c r="B1830" t="s">
        <v>228</v>
      </c>
      <c r="C1830" s="14" t="s">
        <v>230</v>
      </c>
      <c r="D1830" t="s">
        <v>456</v>
      </c>
      <c r="E1830" t="s">
        <v>474</v>
      </c>
      <c r="F1830" s="20">
        <v>2044</v>
      </c>
      <c r="G1830" s="20">
        <v>58</v>
      </c>
      <c r="H1830" s="11">
        <v>13587.834167765001</v>
      </c>
      <c r="I1830" s="10">
        <v>3762010.1336479699</v>
      </c>
      <c r="J1830" s="33">
        <f t="shared" si="112"/>
        <v>3.6118547492026724E-3</v>
      </c>
      <c r="K1830" s="33">
        <f t="shared" si="113"/>
        <v>3.6053398478240739E-3</v>
      </c>
      <c r="L1830" s="33">
        <f t="shared" si="114"/>
        <v>0.9684044967514247</v>
      </c>
      <c r="M1830" s="33">
        <f t="shared" si="115"/>
        <v>0.96491306943047472</v>
      </c>
    </row>
    <row r="1831" spans="1:13" ht="27.6">
      <c r="A1831" t="s">
        <v>164</v>
      </c>
      <c r="B1831" t="s">
        <v>228</v>
      </c>
      <c r="C1831" s="14" t="s">
        <v>230</v>
      </c>
      <c r="D1831" t="s">
        <v>456</v>
      </c>
      <c r="E1831" t="s">
        <v>474</v>
      </c>
      <c r="F1831" s="20">
        <v>2044</v>
      </c>
      <c r="G1831" s="20">
        <v>59</v>
      </c>
      <c r="H1831" s="11">
        <v>14508.953642418899</v>
      </c>
      <c r="I1831" s="10">
        <v>3798066.46082698</v>
      </c>
      <c r="J1831" s="33">
        <f t="shared" si="112"/>
        <v>3.8200894565862237E-3</v>
      </c>
      <c r="K1831" s="33">
        <f t="shared" si="113"/>
        <v>3.8128021971389758E-3</v>
      </c>
      <c r="L1831" s="33">
        <f t="shared" si="114"/>
        <v>0.96491306943047472</v>
      </c>
      <c r="M1831" s="33">
        <f t="shared" si="115"/>
        <v>0.96123404675930213</v>
      </c>
    </row>
    <row r="1832" spans="1:13" ht="27.6">
      <c r="A1832" t="s">
        <v>164</v>
      </c>
      <c r="B1832" t="s">
        <v>228</v>
      </c>
      <c r="C1832" s="14" t="s">
        <v>230</v>
      </c>
      <c r="D1832" t="s">
        <v>456</v>
      </c>
      <c r="E1832" t="s">
        <v>474</v>
      </c>
      <c r="F1832" s="20">
        <v>2044</v>
      </c>
      <c r="G1832" s="20">
        <v>60</v>
      </c>
      <c r="H1832" s="11">
        <v>15538.326021998701</v>
      </c>
      <c r="I1832" s="10">
        <v>3792951.4846226098</v>
      </c>
      <c r="J1832" s="33">
        <f t="shared" si="112"/>
        <v>4.0966318933933661E-3</v>
      </c>
      <c r="K1832" s="33">
        <f t="shared" si="113"/>
        <v>4.0882521437802799E-3</v>
      </c>
      <c r="L1832" s="33">
        <f t="shared" si="114"/>
        <v>0.96123404675930213</v>
      </c>
      <c r="M1832" s="33">
        <f t="shared" si="115"/>
        <v>0.95730427960696385</v>
      </c>
    </row>
    <row r="1833" spans="1:13" ht="27.6">
      <c r="A1833" t="s">
        <v>164</v>
      </c>
      <c r="B1833" t="s">
        <v>228</v>
      </c>
      <c r="C1833" s="14" t="s">
        <v>230</v>
      </c>
      <c r="D1833" t="s">
        <v>456</v>
      </c>
      <c r="E1833" t="s">
        <v>474</v>
      </c>
      <c r="F1833" s="20">
        <v>2044</v>
      </c>
      <c r="G1833" s="20">
        <v>61</v>
      </c>
      <c r="H1833" s="11">
        <v>16339.1841474021</v>
      </c>
      <c r="I1833" s="10">
        <v>3733295.0737060602</v>
      </c>
      <c r="J1833" s="33">
        <f t="shared" si="112"/>
        <v>4.376612034360872E-3</v>
      </c>
      <c r="K1833" s="33">
        <f t="shared" si="113"/>
        <v>4.3670486247759932E-3</v>
      </c>
      <c r="L1833" s="33">
        <f t="shared" si="114"/>
        <v>0.95730427960696385</v>
      </c>
      <c r="M1833" s="33">
        <f t="shared" si="115"/>
        <v>0.95312368526921409</v>
      </c>
    </row>
    <row r="1834" spans="1:13" ht="27.6">
      <c r="A1834" t="s">
        <v>164</v>
      </c>
      <c r="B1834" t="s">
        <v>228</v>
      </c>
      <c r="C1834" s="14" t="s">
        <v>230</v>
      </c>
      <c r="D1834" t="s">
        <v>456</v>
      </c>
      <c r="E1834" t="s">
        <v>474</v>
      </c>
      <c r="F1834" s="20">
        <v>2044</v>
      </c>
      <c r="G1834" s="20">
        <v>62</v>
      </c>
      <c r="H1834" s="11">
        <v>17302.166378001399</v>
      </c>
      <c r="I1834" s="10">
        <v>3649677.1082140598</v>
      </c>
      <c r="J1834" s="33">
        <f t="shared" si="112"/>
        <v>4.7407389379900714E-3</v>
      </c>
      <c r="K1834" s="33">
        <f t="shared" si="113"/>
        <v>4.7295193718310813E-3</v>
      </c>
      <c r="L1834" s="33">
        <f t="shared" si="114"/>
        <v>0.95312368526921409</v>
      </c>
      <c r="M1834" s="33">
        <f t="shared" si="115"/>
        <v>0.94861586833598233</v>
      </c>
    </row>
    <row r="1835" spans="1:13" ht="27.6">
      <c r="A1835" t="s">
        <v>164</v>
      </c>
      <c r="B1835" t="s">
        <v>228</v>
      </c>
      <c r="C1835" s="14" t="s">
        <v>230</v>
      </c>
      <c r="D1835" t="s">
        <v>456</v>
      </c>
      <c r="E1835" t="s">
        <v>474</v>
      </c>
      <c r="F1835" s="20">
        <v>2044</v>
      </c>
      <c r="G1835" s="20">
        <v>63</v>
      </c>
      <c r="H1835" s="11">
        <v>18235.700500792602</v>
      </c>
      <c r="I1835" s="10">
        <v>3558714.6645231498</v>
      </c>
      <c r="J1835" s="33">
        <f t="shared" si="112"/>
        <v>5.1242378835775794E-3</v>
      </c>
      <c r="K1835" s="33">
        <f t="shared" si="113"/>
        <v>5.1111313731493357E-3</v>
      </c>
      <c r="L1835" s="33">
        <f t="shared" si="114"/>
        <v>0.94861586833598233</v>
      </c>
      <c r="M1835" s="33">
        <f t="shared" si="115"/>
        <v>0.94376736801026295</v>
      </c>
    </row>
    <row r="1836" spans="1:13" ht="27.6">
      <c r="A1836" t="s">
        <v>164</v>
      </c>
      <c r="B1836" t="s">
        <v>228</v>
      </c>
      <c r="C1836" s="14" t="s">
        <v>230</v>
      </c>
      <c r="D1836" t="s">
        <v>456</v>
      </c>
      <c r="E1836" t="s">
        <v>474</v>
      </c>
      <c r="F1836" s="20">
        <v>2044</v>
      </c>
      <c r="G1836" s="20">
        <v>64</v>
      </c>
      <c r="H1836" s="11">
        <v>19532.1746078215</v>
      </c>
      <c r="I1836" s="10">
        <v>3470904.6908651101</v>
      </c>
      <c r="J1836" s="33">
        <f t="shared" si="112"/>
        <v>5.6274015991355777E-3</v>
      </c>
      <c r="K1836" s="33">
        <f t="shared" si="113"/>
        <v>5.6115974341147679E-3</v>
      </c>
      <c r="L1836" s="33">
        <f t="shared" si="114"/>
        <v>0.94376736801026295</v>
      </c>
      <c r="M1836" s="33">
        <f t="shared" si="115"/>
        <v>0.93847132546953527</v>
      </c>
    </row>
    <row r="1837" spans="1:13" ht="27.6">
      <c r="A1837" t="s">
        <v>164</v>
      </c>
      <c r="B1837" t="s">
        <v>228</v>
      </c>
      <c r="C1837" s="14" t="s">
        <v>230</v>
      </c>
      <c r="D1837" t="s">
        <v>456</v>
      </c>
      <c r="E1837" t="s">
        <v>474</v>
      </c>
      <c r="F1837" s="20">
        <v>2044</v>
      </c>
      <c r="G1837" s="20">
        <v>65</v>
      </c>
      <c r="H1837" s="11">
        <v>20720.659841411001</v>
      </c>
      <c r="I1837" s="10">
        <v>3368749.1036789399</v>
      </c>
      <c r="J1837" s="33">
        <f t="shared" si="112"/>
        <v>6.1508468584918971E-3</v>
      </c>
      <c r="K1837" s="33">
        <f t="shared" si="113"/>
        <v>6.1319691244680063E-3</v>
      </c>
      <c r="L1837" s="33">
        <f t="shared" si="114"/>
        <v>0.93847132546953527</v>
      </c>
      <c r="M1837" s="33">
        <f t="shared" si="115"/>
        <v>0.93271664827755751</v>
      </c>
    </row>
    <row r="1838" spans="1:13" ht="27.6">
      <c r="A1838" t="s">
        <v>164</v>
      </c>
      <c r="B1838" t="s">
        <v>228</v>
      </c>
      <c r="C1838" s="14" t="s">
        <v>230</v>
      </c>
      <c r="D1838" t="s">
        <v>456</v>
      </c>
      <c r="E1838" t="s">
        <v>474</v>
      </c>
      <c r="F1838" s="20">
        <v>2044</v>
      </c>
      <c r="G1838" s="20">
        <v>66</v>
      </c>
      <c r="H1838" s="11">
        <v>21015.398248626701</v>
      </c>
      <c r="I1838" s="10">
        <v>3243942.75194587</v>
      </c>
      <c r="J1838" s="33">
        <f t="shared" si="112"/>
        <v>6.4783505306993082E-3</v>
      </c>
      <c r="K1838" s="33">
        <f t="shared" si="113"/>
        <v>6.4574112596131883E-3</v>
      </c>
      <c r="L1838" s="33">
        <f t="shared" si="114"/>
        <v>0.93271664827755751</v>
      </c>
      <c r="M1838" s="33">
        <f t="shared" si="115"/>
        <v>0.9266937132909413</v>
      </c>
    </row>
    <row r="1839" spans="1:13" ht="27.6">
      <c r="A1839" t="s">
        <v>164</v>
      </c>
      <c r="B1839" t="s">
        <v>228</v>
      </c>
      <c r="C1839" s="14" t="s">
        <v>230</v>
      </c>
      <c r="D1839" t="s">
        <v>456</v>
      </c>
      <c r="E1839" t="s">
        <v>474</v>
      </c>
      <c r="F1839" s="20">
        <v>2044</v>
      </c>
      <c r="G1839" s="20">
        <v>67</v>
      </c>
      <c r="H1839" s="11">
        <v>22009.487569115099</v>
      </c>
      <c r="I1839" s="10">
        <v>3121228.0883944798</v>
      </c>
      <c r="J1839" s="33">
        <f t="shared" si="112"/>
        <v>7.0515473223350684E-3</v>
      </c>
      <c r="K1839" s="33">
        <f t="shared" si="113"/>
        <v>7.0267434985382682E-3</v>
      </c>
      <c r="L1839" s="33">
        <f t="shared" si="114"/>
        <v>0.9266937132909413</v>
      </c>
      <c r="M1839" s="33">
        <f t="shared" si="115"/>
        <v>0.9201820742659379</v>
      </c>
    </row>
    <row r="1840" spans="1:13" ht="27.6">
      <c r="A1840" t="s">
        <v>164</v>
      </c>
      <c r="B1840" t="s">
        <v>228</v>
      </c>
      <c r="C1840" s="14" t="s">
        <v>230</v>
      </c>
      <c r="D1840" t="s">
        <v>456</v>
      </c>
      <c r="E1840" t="s">
        <v>474</v>
      </c>
      <c r="F1840" s="20">
        <v>2044</v>
      </c>
      <c r="G1840" s="20">
        <v>68</v>
      </c>
      <c r="H1840" s="11">
        <v>23019.1908171824</v>
      </c>
      <c r="I1840" s="10">
        <v>3009217.2545160898</v>
      </c>
      <c r="J1840" s="33">
        <f t="shared" si="112"/>
        <v>7.6495609556393096E-3</v>
      </c>
      <c r="K1840" s="33">
        <f t="shared" si="113"/>
        <v>7.6203775251207917E-3</v>
      </c>
      <c r="L1840" s="33">
        <f t="shared" si="114"/>
        <v>0.9201820742659379</v>
      </c>
      <c r="M1840" s="33">
        <f t="shared" si="115"/>
        <v>0.9131699394681827</v>
      </c>
    </row>
    <row r="1841" spans="1:13" ht="27.6">
      <c r="A1841" t="s">
        <v>164</v>
      </c>
      <c r="B1841" t="s">
        <v>228</v>
      </c>
      <c r="C1841" s="14" t="s">
        <v>230</v>
      </c>
      <c r="D1841" t="s">
        <v>456</v>
      </c>
      <c r="E1841" t="s">
        <v>474</v>
      </c>
      <c r="F1841" s="20">
        <v>2044</v>
      </c>
      <c r="G1841" s="20">
        <v>69</v>
      </c>
      <c r="H1841" s="11">
        <v>23284.595524034201</v>
      </c>
      <c r="I1841" s="10">
        <v>2885390.5417749202</v>
      </c>
      <c r="J1841" s="33">
        <f t="shared" si="112"/>
        <v>8.0698245824674074E-3</v>
      </c>
      <c r="K1841" s="33">
        <f t="shared" si="113"/>
        <v>8.0373509589314329E-3</v>
      </c>
      <c r="L1841" s="33">
        <f t="shared" si="114"/>
        <v>0.9131699394681827</v>
      </c>
      <c r="M1841" s="33">
        <f t="shared" si="115"/>
        <v>0.90583047217953072</v>
      </c>
    </row>
    <row r="1842" spans="1:13" ht="27.6">
      <c r="A1842" t="s">
        <v>164</v>
      </c>
      <c r="B1842" t="s">
        <v>228</v>
      </c>
      <c r="C1842" s="14" t="s">
        <v>230</v>
      </c>
      <c r="D1842" t="s">
        <v>456</v>
      </c>
      <c r="E1842" t="s">
        <v>474</v>
      </c>
      <c r="F1842" s="20">
        <v>2045</v>
      </c>
      <c r="G1842" s="20">
        <v>30</v>
      </c>
      <c r="H1842" s="11">
        <v>718.15783090726802</v>
      </c>
      <c r="I1842" s="10">
        <v>4657591.8599795904</v>
      </c>
      <c r="J1842" s="33">
        <f t="shared" si="112"/>
        <v>1.5419080342312668E-4</v>
      </c>
      <c r="K1842" s="33">
        <f t="shared" si="113"/>
        <v>1.5417891663216388E-4</v>
      </c>
      <c r="L1842" s="33">
        <f t="shared" si="114"/>
        <v>1</v>
      </c>
      <c r="M1842" s="33">
        <f t="shared" si="115"/>
        <v>0.99984582108336784</v>
      </c>
    </row>
    <row r="1843" spans="1:13" ht="27.6">
      <c r="A1843" t="s">
        <v>164</v>
      </c>
      <c r="B1843" t="s">
        <v>228</v>
      </c>
      <c r="C1843" s="14" t="s">
        <v>230</v>
      </c>
      <c r="D1843" t="s">
        <v>456</v>
      </c>
      <c r="E1843" t="s">
        <v>474</v>
      </c>
      <c r="F1843" s="20">
        <v>2045</v>
      </c>
      <c r="G1843" s="20">
        <v>31</v>
      </c>
      <c r="H1843" s="11">
        <v>1036.28041483262</v>
      </c>
      <c r="I1843" s="10">
        <v>4729418.4847619198</v>
      </c>
      <c r="J1843" s="33">
        <f t="shared" si="112"/>
        <v>2.1911370672134264E-4</v>
      </c>
      <c r="K1843" s="33">
        <f t="shared" si="113"/>
        <v>2.1908970306627751E-4</v>
      </c>
      <c r="L1843" s="33">
        <f t="shared" si="114"/>
        <v>0.99984582108336784</v>
      </c>
      <c r="M1843" s="33">
        <f t="shared" si="115"/>
        <v>0.99962676515931459</v>
      </c>
    </row>
    <row r="1844" spans="1:13" ht="27.6">
      <c r="A1844" t="s">
        <v>164</v>
      </c>
      <c r="B1844" t="s">
        <v>228</v>
      </c>
      <c r="C1844" s="14" t="s">
        <v>230</v>
      </c>
      <c r="D1844" t="s">
        <v>456</v>
      </c>
      <c r="E1844" t="s">
        <v>474</v>
      </c>
      <c r="F1844" s="20">
        <v>2045</v>
      </c>
      <c r="G1844" s="20">
        <v>32</v>
      </c>
      <c r="H1844" s="11">
        <v>1102.1750327585601</v>
      </c>
      <c r="I1844" s="10">
        <v>4820805.8135483898</v>
      </c>
      <c r="J1844" s="33">
        <f t="shared" si="112"/>
        <v>2.2862879680011336E-4</v>
      </c>
      <c r="K1844" s="33">
        <f t="shared" si="113"/>
        <v>2.2860266322843881E-4</v>
      </c>
      <c r="L1844" s="33">
        <f t="shared" si="114"/>
        <v>0.99962676515931459</v>
      </c>
      <c r="M1844" s="33">
        <f t="shared" si="115"/>
        <v>0.99939824781856479</v>
      </c>
    </row>
    <row r="1845" spans="1:13" ht="27.6">
      <c r="A1845" t="s">
        <v>164</v>
      </c>
      <c r="B1845" t="s">
        <v>228</v>
      </c>
      <c r="C1845" s="14" t="s">
        <v>230</v>
      </c>
      <c r="D1845" t="s">
        <v>456</v>
      </c>
      <c r="E1845" t="s">
        <v>474</v>
      </c>
      <c r="F1845" s="20">
        <v>2045</v>
      </c>
      <c r="G1845" s="20">
        <v>33</v>
      </c>
      <c r="H1845" s="11">
        <v>1175.46789434368</v>
      </c>
      <c r="I1845" s="10">
        <v>4864187.4955790099</v>
      </c>
      <c r="J1845" s="33">
        <f t="shared" si="112"/>
        <v>2.4165760374410852E-4</v>
      </c>
      <c r="K1845" s="33">
        <f t="shared" si="113"/>
        <v>2.4162840689734288E-4</v>
      </c>
      <c r="L1845" s="33">
        <f t="shared" si="114"/>
        <v>0.99939824781856479</v>
      </c>
      <c r="M1845" s="33">
        <f t="shared" si="115"/>
        <v>0.99915676481208837</v>
      </c>
    </row>
    <row r="1846" spans="1:13" ht="27.6">
      <c r="A1846" t="s">
        <v>164</v>
      </c>
      <c r="B1846" t="s">
        <v>228</v>
      </c>
      <c r="C1846" s="14" t="s">
        <v>230</v>
      </c>
      <c r="D1846" t="s">
        <v>456</v>
      </c>
      <c r="E1846" t="s">
        <v>474</v>
      </c>
      <c r="F1846" s="20">
        <v>2045</v>
      </c>
      <c r="G1846" s="20">
        <v>34</v>
      </c>
      <c r="H1846" s="11">
        <v>1225.06421465632</v>
      </c>
      <c r="I1846" s="10">
        <v>4784417.4359252201</v>
      </c>
      <c r="J1846" s="33">
        <f t="shared" si="112"/>
        <v>2.5605295337684404E-4</v>
      </c>
      <c r="K1846" s="33">
        <f t="shared" si="113"/>
        <v>2.5602017461712201E-4</v>
      </c>
      <c r="L1846" s="33">
        <f t="shared" si="114"/>
        <v>0.99915676481208837</v>
      </c>
      <c r="M1846" s="33">
        <f t="shared" si="115"/>
        <v>0.99890096052269128</v>
      </c>
    </row>
    <row r="1847" spans="1:13" ht="27.6">
      <c r="A1847" t="s">
        <v>164</v>
      </c>
      <c r="B1847" t="s">
        <v>228</v>
      </c>
      <c r="C1847" s="14" t="s">
        <v>230</v>
      </c>
      <c r="D1847" t="s">
        <v>456</v>
      </c>
      <c r="E1847" t="s">
        <v>474</v>
      </c>
      <c r="F1847" s="20">
        <v>2045</v>
      </c>
      <c r="G1847" s="20">
        <v>35</v>
      </c>
      <c r="H1847" s="11">
        <v>1290.18077329932</v>
      </c>
      <c r="I1847" s="10">
        <v>4683110.3734329501</v>
      </c>
      <c r="J1847" s="33">
        <f t="shared" si="112"/>
        <v>2.7549655472961957E-4</v>
      </c>
      <c r="K1847" s="33">
        <f t="shared" si="113"/>
        <v>2.7545860903854802E-4</v>
      </c>
      <c r="L1847" s="33">
        <f t="shared" si="114"/>
        <v>0.99890096052269128</v>
      </c>
      <c r="M1847" s="33">
        <f t="shared" si="115"/>
        <v>0.99862580465353845</v>
      </c>
    </row>
    <row r="1848" spans="1:13" ht="27.6">
      <c r="A1848" t="s">
        <v>164</v>
      </c>
      <c r="B1848" t="s">
        <v>228</v>
      </c>
      <c r="C1848" s="14" t="s">
        <v>230</v>
      </c>
      <c r="D1848" t="s">
        <v>456</v>
      </c>
      <c r="E1848" t="s">
        <v>474</v>
      </c>
      <c r="F1848" s="20">
        <v>2045</v>
      </c>
      <c r="G1848" s="20">
        <v>36</v>
      </c>
      <c r="H1848" s="11">
        <v>1620.79739131575</v>
      </c>
      <c r="I1848" s="10">
        <v>4625911.8313054303</v>
      </c>
      <c r="J1848" s="33">
        <f t="shared" si="112"/>
        <v>3.503736020965972E-4</v>
      </c>
      <c r="K1848" s="33">
        <f t="shared" si="113"/>
        <v>3.5031222843417975E-4</v>
      </c>
      <c r="L1848" s="33">
        <f t="shared" si="114"/>
        <v>0.99862580465353845</v>
      </c>
      <c r="M1848" s="33">
        <f t="shared" si="115"/>
        <v>0.99827597382253841</v>
      </c>
    </row>
    <row r="1849" spans="1:13" ht="27.6">
      <c r="A1849" t="s">
        <v>164</v>
      </c>
      <c r="B1849" t="s">
        <v>228</v>
      </c>
      <c r="C1849" s="14" t="s">
        <v>230</v>
      </c>
      <c r="D1849" t="s">
        <v>456</v>
      </c>
      <c r="E1849" t="s">
        <v>474</v>
      </c>
      <c r="F1849" s="20">
        <v>2045</v>
      </c>
      <c r="G1849" s="20">
        <v>37</v>
      </c>
      <c r="H1849" s="11">
        <v>1760.4820072414</v>
      </c>
      <c r="I1849" s="10">
        <v>4617183.0145946899</v>
      </c>
      <c r="J1849" s="33">
        <f t="shared" si="112"/>
        <v>3.81289197694049E-4</v>
      </c>
      <c r="K1849" s="33">
        <f t="shared" si="113"/>
        <v>3.8121651620570685E-4</v>
      </c>
      <c r="L1849" s="33">
        <f t="shared" si="114"/>
        <v>0.99827597382253841</v>
      </c>
      <c r="M1849" s="33">
        <f t="shared" si="115"/>
        <v>0.99789541453358588</v>
      </c>
    </row>
    <row r="1850" spans="1:13" ht="27.6">
      <c r="A1850" t="s">
        <v>164</v>
      </c>
      <c r="B1850" t="s">
        <v>228</v>
      </c>
      <c r="C1850" s="14" t="s">
        <v>230</v>
      </c>
      <c r="D1850" t="s">
        <v>456</v>
      </c>
      <c r="E1850" t="s">
        <v>474</v>
      </c>
      <c r="F1850" s="20">
        <v>2045</v>
      </c>
      <c r="G1850" s="20">
        <v>38</v>
      </c>
      <c r="H1850" s="11">
        <v>1916.7104845082299</v>
      </c>
      <c r="I1850" s="10">
        <v>4588296.0984330904</v>
      </c>
      <c r="J1850" s="33">
        <f t="shared" si="112"/>
        <v>4.1773905680646663E-4</v>
      </c>
      <c r="K1850" s="33">
        <f t="shared" si="113"/>
        <v>4.1765181599506818E-4</v>
      </c>
      <c r="L1850" s="33">
        <f t="shared" si="114"/>
        <v>0.99789541453358588</v>
      </c>
      <c r="M1850" s="33">
        <f t="shared" si="115"/>
        <v>0.99747864170153278</v>
      </c>
    </row>
    <row r="1851" spans="1:13" ht="27.6">
      <c r="A1851" t="s">
        <v>164</v>
      </c>
      <c r="B1851" t="s">
        <v>228</v>
      </c>
      <c r="C1851" s="14" t="s">
        <v>230</v>
      </c>
      <c r="D1851" t="s">
        <v>456</v>
      </c>
      <c r="E1851" t="s">
        <v>474</v>
      </c>
      <c r="F1851" s="20">
        <v>2045</v>
      </c>
      <c r="G1851" s="20">
        <v>39</v>
      </c>
      <c r="H1851" s="11">
        <v>2005.5782699301001</v>
      </c>
      <c r="I1851" s="10">
        <v>4515759.8909217203</v>
      </c>
      <c r="J1851" s="33">
        <f t="shared" si="112"/>
        <v>4.4412863357992617E-4</v>
      </c>
      <c r="K1851" s="33">
        <f t="shared" si="113"/>
        <v>4.4403002305748451E-4</v>
      </c>
      <c r="L1851" s="33">
        <f t="shared" si="114"/>
        <v>0.99747864170153278</v>
      </c>
      <c r="M1851" s="33">
        <f t="shared" si="115"/>
        <v>0.99703573123725875</v>
      </c>
    </row>
    <row r="1852" spans="1:13" ht="27.6">
      <c r="A1852" t="s">
        <v>164</v>
      </c>
      <c r="B1852" t="s">
        <v>228</v>
      </c>
      <c r="C1852" s="14" t="s">
        <v>230</v>
      </c>
      <c r="D1852" t="s">
        <v>456</v>
      </c>
      <c r="E1852" t="s">
        <v>474</v>
      </c>
      <c r="F1852" s="20">
        <v>2045</v>
      </c>
      <c r="G1852" s="20">
        <v>40</v>
      </c>
      <c r="H1852" s="11">
        <v>2139.4296501477602</v>
      </c>
      <c r="I1852" s="10">
        <v>4420455.40744639</v>
      </c>
      <c r="J1852" s="33">
        <f t="shared" si="112"/>
        <v>4.8398399100324068E-4</v>
      </c>
      <c r="K1852" s="33">
        <f t="shared" si="113"/>
        <v>4.8386688964396907E-4</v>
      </c>
      <c r="L1852" s="33">
        <f t="shared" si="114"/>
        <v>0.99703573123725875</v>
      </c>
      <c r="M1852" s="33">
        <f t="shared" si="115"/>
        <v>0.99655329865912112</v>
      </c>
    </row>
    <row r="1853" spans="1:13" ht="27.6">
      <c r="A1853" t="s">
        <v>164</v>
      </c>
      <c r="B1853" t="s">
        <v>228</v>
      </c>
      <c r="C1853" s="14" t="s">
        <v>230</v>
      </c>
      <c r="D1853" t="s">
        <v>456</v>
      </c>
      <c r="E1853" t="s">
        <v>474</v>
      </c>
      <c r="F1853" s="20">
        <v>2045</v>
      </c>
      <c r="G1853" s="20">
        <v>41</v>
      </c>
      <c r="H1853" s="11">
        <v>2735.3645278600402</v>
      </c>
      <c r="I1853" s="10">
        <v>4321318.72550001</v>
      </c>
      <c r="J1853" s="33">
        <f t="shared" si="112"/>
        <v>6.3299300551905883E-4</v>
      </c>
      <c r="K1853" s="33">
        <f t="shared" si="113"/>
        <v>6.3279270771110507E-4</v>
      </c>
      <c r="L1853" s="33">
        <f t="shared" si="114"/>
        <v>0.99655329865912112</v>
      </c>
      <c r="M1853" s="33">
        <f t="shared" si="115"/>
        <v>0.9959226869988842</v>
      </c>
    </row>
    <row r="1854" spans="1:13" ht="27.6">
      <c r="A1854" t="s">
        <v>164</v>
      </c>
      <c r="B1854" t="s">
        <v>228</v>
      </c>
      <c r="C1854" s="14" t="s">
        <v>230</v>
      </c>
      <c r="D1854" t="s">
        <v>456</v>
      </c>
      <c r="E1854" t="s">
        <v>474</v>
      </c>
      <c r="F1854" s="20">
        <v>2045</v>
      </c>
      <c r="G1854" s="20">
        <v>42</v>
      </c>
      <c r="H1854" s="11">
        <v>3035.9701696310999</v>
      </c>
      <c r="I1854" s="10">
        <v>4275524.7405399503</v>
      </c>
      <c r="J1854" s="33">
        <f t="shared" si="112"/>
        <v>7.1008130086219344E-4</v>
      </c>
      <c r="K1854" s="33">
        <f t="shared" si="113"/>
        <v>7.0982925279705622E-4</v>
      </c>
      <c r="L1854" s="33">
        <f t="shared" si="114"/>
        <v>0.9959226869988842</v>
      </c>
      <c r="M1854" s="33">
        <f t="shared" si="115"/>
        <v>0.99521575194212819</v>
      </c>
    </row>
    <row r="1855" spans="1:13" ht="27.6">
      <c r="A1855" t="s">
        <v>164</v>
      </c>
      <c r="B1855" t="s">
        <v>228</v>
      </c>
      <c r="C1855" s="14" t="s">
        <v>230</v>
      </c>
      <c r="D1855" t="s">
        <v>456</v>
      </c>
      <c r="E1855" t="s">
        <v>474</v>
      </c>
      <c r="F1855" s="20">
        <v>2045</v>
      </c>
      <c r="G1855" s="20">
        <v>43</v>
      </c>
      <c r="H1855" s="11">
        <v>3404.58214476697</v>
      </c>
      <c r="I1855" s="10">
        <v>4251715.7203048002</v>
      </c>
      <c r="J1855" s="33">
        <f t="shared" si="112"/>
        <v>8.0075488784628801E-4</v>
      </c>
      <c r="K1855" s="33">
        <f t="shared" si="113"/>
        <v>8.0043436920906874E-4</v>
      </c>
      <c r="L1855" s="33">
        <f t="shared" si="114"/>
        <v>0.99521575194212819</v>
      </c>
      <c r="M1855" s="33">
        <f t="shared" si="115"/>
        <v>0.99441914704949541</v>
      </c>
    </row>
    <row r="1856" spans="1:13" ht="27.6">
      <c r="A1856" t="s">
        <v>164</v>
      </c>
      <c r="B1856" t="s">
        <v>228</v>
      </c>
      <c r="C1856" s="14" t="s">
        <v>230</v>
      </c>
      <c r="D1856" t="s">
        <v>456</v>
      </c>
      <c r="E1856" t="s">
        <v>474</v>
      </c>
      <c r="F1856" s="20">
        <v>2045</v>
      </c>
      <c r="G1856" s="20">
        <v>44</v>
      </c>
      <c r="H1856" s="11">
        <v>3593.9176477577798</v>
      </c>
      <c r="I1856" s="10">
        <v>4227374.4499241998</v>
      </c>
      <c r="J1856" s="33">
        <f t="shared" si="112"/>
        <v>8.5015360960565521E-4</v>
      </c>
      <c r="K1856" s="33">
        <f t="shared" si="113"/>
        <v>8.4979233141357913E-4</v>
      </c>
      <c r="L1856" s="33">
        <f t="shared" si="114"/>
        <v>0.99441914704949541</v>
      </c>
      <c r="M1856" s="33">
        <f t="shared" si="115"/>
        <v>0.99357409728412194</v>
      </c>
    </row>
    <row r="1857" spans="1:13" ht="27.6">
      <c r="A1857" t="s">
        <v>164</v>
      </c>
      <c r="B1857" t="s">
        <v>228</v>
      </c>
      <c r="C1857" s="14" t="s">
        <v>230</v>
      </c>
      <c r="D1857" t="s">
        <v>456</v>
      </c>
      <c r="E1857" t="s">
        <v>474</v>
      </c>
      <c r="F1857" s="20">
        <v>2045</v>
      </c>
      <c r="G1857" s="20">
        <v>45</v>
      </c>
      <c r="H1857" s="11">
        <v>3908.2507164122599</v>
      </c>
      <c r="I1857" s="10">
        <v>4221858.5063828398</v>
      </c>
      <c r="J1857" s="33">
        <f t="shared" si="112"/>
        <v>9.2571807191158819E-4</v>
      </c>
      <c r="K1857" s="33">
        <f t="shared" si="113"/>
        <v>9.2528972712291324E-4</v>
      </c>
      <c r="L1857" s="33">
        <f t="shared" si="114"/>
        <v>0.99357409728412194</v>
      </c>
      <c r="M1857" s="33">
        <f t="shared" si="115"/>
        <v>0.99265475337876952</v>
      </c>
    </row>
    <row r="1858" spans="1:13" ht="27.6">
      <c r="A1858" t="s">
        <v>164</v>
      </c>
      <c r="B1858" t="s">
        <v>228</v>
      </c>
      <c r="C1858" s="14" t="s">
        <v>230</v>
      </c>
      <c r="D1858" t="s">
        <v>456</v>
      </c>
      <c r="E1858" t="s">
        <v>474</v>
      </c>
      <c r="F1858" s="20">
        <v>2045</v>
      </c>
      <c r="G1858" s="20">
        <v>46</v>
      </c>
      <c r="H1858" s="11">
        <v>4930.8820390109204</v>
      </c>
      <c r="I1858" s="10">
        <v>4253418.0531518599</v>
      </c>
      <c r="J1858" s="33">
        <f t="shared" ref="J1858:J1921" si="116">IF(I1858&gt;0,H1858/I1858,0)</f>
        <v>1.1592751940658753E-3</v>
      </c>
      <c r="K1858" s="33">
        <f t="shared" ref="K1858:K1921" si="117">1-EXP(-J1858)</f>
        <v>1.158603494164856E-3</v>
      </c>
      <c r="L1858" s="33">
        <f t="shared" ref="L1858:L1921" si="118">IF(G1858=30,1,M1857)</f>
        <v>0.99265475337876952</v>
      </c>
      <c r="M1858" s="33">
        <f t="shared" ref="M1858:M1921" si="119">L1858*(1-K1858)</f>
        <v>0.99150466011300553</v>
      </c>
    </row>
    <row r="1859" spans="1:13" ht="27.6">
      <c r="A1859" t="s">
        <v>164</v>
      </c>
      <c r="B1859" t="s">
        <v>228</v>
      </c>
      <c r="C1859" s="14" t="s">
        <v>230</v>
      </c>
      <c r="D1859" t="s">
        <v>456</v>
      </c>
      <c r="E1859" t="s">
        <v>474</v>
      </c>
      <c r="F1859" s="20">
        <v>2045</v>
      </c>
      <c r="G1859" s="20">
        <v>47</v>
      </c>
      <c r="H1859" s="11">
        <v>5473.9310929918202</v>
      </c>
      <c r="I1859" s="10">
        <v>4286958.4439890003</v>
      </c>
      <c r="J1859" s="33">
        <f t="shared" si="116"/>
        <v>1.2768799055346909E-3</v>
      </c>
      <c r="K1859" s="33">
        <f t="shared" si="117"/>
        <v>1.2760650412529939E-3</v>
      </c>
      <c r="L1859" s="33">
        <f t="shared" si="118"/>
        <v>0.99150466011300553</v>
      </c>
      <c r="M1859" s="33">
        <f t="shared" si="119"/>
        <v>0.99023943567799588</v>
      </c>
    </row>
    <row r="1860" spans="1:13" ht="27.6">
      <c r="A1860" t="s">
        <v>164</v>
      </c>
      <c r="B1860" t="s">
        <v>228</v>
      </c>
      <c r="C1860" s="14" t="s">
        <v>230</v>
      </c>
      <c r="D1860" t="s">
        <v>456</v>
      </c>
      <c r="E1860" t="s">
        <v>474</v>
      </c>
      <c r="F1860" s="20">
        <v>2045</v>
      </c>
      <c r="G1860" s="20">
        <v>48</v>
      </c>
      <c r="H1860" s="11">
        <v>6051.2020651577996</v>
      </c>
      <c r="I1860" s="10">
        <v>4274444.3858296899</v>
      </c>
      <c r="J1860" s="33">
        <f t="shared" si="116"/>
        <v>1.4156698552958791E-3</v>
      </c>
      <c r="K1860" s="33">
        <f t="shared" si="117"/>
        <v>1.4146682674213151E-3</v>
      </c>
      <c r="L1860" s="33">
        <f t="shared" si="118"/>
        <v>0.99023943567799588</v>
      </c>
      <c r="M1860" s="33">
        <f t="shared" si="119"/>
        <v>0.98883857537119302</v>
      </c>
    </row>
    <row r="1861" spans="1:13" ht="27.6">
      <c r="A1861" t="s">
        <v>164</v>
      </c>
      <c r="B1861" t="s">
        <v>228</v>
      </c>
      <c r="C1861" s="14" t="s">
        <v>230</v>
      </c>
      <c r="D1861" t="s">
        <v>456</v>
      </c>
      <c r="E1861" t="s">
        <v>474</v>
      </c>
      <c r="F1861" s="20">
        <v>2045</v>
      </c>
      <c r="G1861" s="20">
        <v>49</v>
      </c>
      <c r="H1861" s="11">
        <v>6420.58949165174</v>
      </c>
      <c r="I1861" s="10">
        <v>4203752.4755212804</v>
      </c>
      <c r="J1861" s="33">
        <f t="shared" si="116"/>
        <v>1.5273471806532956E-3</v>
      </c>
      <c r="K1861" s="33">
        <f t="shared" si="117"/>
        <v>1.5261813795514056E-3</v>
      </c>
      <c r="L1861" s="33">
        <f t="shared" si="118"/>
        <v>0.98883857537119302</v>
      </c>
      <c r="M1861" s="33">
        <f t="shared" si="119"/>
        <v>0.98732942835007942</v>
      </c>
    </row>
    <row r="1862" spans="1:13" ht="27.6">
      <c r="A1862" t="s">
        <v>164</v>
      </c>
      <c r="B1862" t="s">
        <v>228</v>
      </c>
      <c r="C1862" s="14" t="s">
        <v>230</v>
      </c>
      <c r="D1862" t="s">
        <v>456</v>
      </c>
      <c r="E1862" t="s">
        <v>474</v>
      </c>
      <c r="F1862" s="20">
        <v>2045</v>
      </c>
      <c r="G1862" s="20">
        <v>50</v>
      </c>
      <c r="H1862" s="11">
        <v>6852.3543151497197</v>
      </c>
      <c r="I1862" s="10">
        <v>4130392.3605602798</v>
      </c>
      <c r="J1862" s="33">
        <f t="shared" si="116"/>
        <v>1.6590080837308664E-3</v>
      </c>
      <c r="K1862" s="33">
        <f t="shared" si="117"/>
        <v>1.6576326905212158E-3</v>
      </c>
      <c r="L1862" s="33">
        <f t="shared" si="118"/>
        <v>0.98732942835007942</v>
      </c>
      <c r="M1862" s="33">
        <f t="shared" si="119"/>
        <v>0.98569279881333272</v>
      </c>
    </row>
    <row r="1863" spans="1:13" ht="27.6">
      <c r="A1863" t="s">
        <v>164</v>
      </c>
      <c r="B1863" t="s">
        <v>228</v>
      </c>
      <c r="C1863" s="14" t="s">
        <v>230</v>
      </c>
      <c r="D1863" t="s">
        <v>456</v>
      </c>
      <c r="E1863" t="s">
        <v>474</v>
      </c>
      <c r="F1863" s="20">
        <v>2045</v>
      </c>
      <c r="G1863" s="20">
        <v>51</v>
      </c>
      <c r="H1863" s="11">
        <v>7619.7465400566098</v>
      </c>
      <c r="I1863" s="10">
        <v>4065187.27851632</v>
      </c>
      <c r="J1863" s="33">
        <f t="shared" si="116"/>
        <v>1.8743900386398939E-3</v>
      </c>
      <c r="K1863" s="33">
        <f t="shared" si="117"/>
        <v>1.8726344666782913E-3</v>
      </c>
      <c r="L1863" s="33">
        <f t="shared" si="118"/>
        <v>0.98569279881333272</v>
      </c>
      <c r="M1863" s="33">
        <f t="shared" si="119"/>
        <v>0.98384695650471832</v>
      </c>
    </row>
    <row r="1864" spans="1:13" ht="27.6">
      <c r="A1864" t="s">
        <v>164</v>
      </c>
      <c r="B1864" t="s">
        <v>228</v>
      </c>
      <c r="C1864" s="14" t="s">
        <v>230</v>
      </c>
      <c r="D1864" t="s">
        <v>456</v>
      </c>
      <c r="E1864" t="s">
        <v>474</v>
      </c>
      <c r="F1864" s="20">
        <v>2045</v>
      </c>
      <c r="G1864" s="20">
        <v>52</v>
      </c>
      <c r="H1864" s="11">
        <v>8170.8682490565498</v>
      </c>
      <c r="I1864" s="10">
        <v>4001540.01224986</v>
      </c>
      <c r="J1864" s="33">
        <f t="shared" si="116"/>
        <v>2.0419309126094407E-3</v>
      </c>
      <c r="K1864" s="33">
        <f t="shared" si="117"/>
        <v>2.0398475899250368E-3</v>
      </c>
      <c r="L1864" s="33">
        <f t="shared" si="118"/>
        <v>0.98384695650471832</v>
      </c>
      <c r="M1864" s="33">
        <f t="shared" si="119"/>
        <v>0.98184005866163704</v>
      </c>
    </row>
    <row r="1865" spans="1:13" ht="27.6">
      <c r="A1865" t="s">
        <v>164</v>
      </c>
      <c r="B1865" t="s">
        <v>228</v>
      </c>
      <c r="C1865" s="14" t="s">
        <v>230</v>
      </c>
      <c r="D1865" t="s">
        <v>456</v>
      </c>
      <c r="E1865" t="s">
        <v>474</v>
      </c>
      <c r="F1865" s="20">
        <v>2045</v>
      </c>
      <c r="G1865" s="20">
        <v>53</v>
      </c>
      <c r="H1865" s="11">
        <v>8823.25890639914</v>
      </c>
      <c r="I1865" s="10">
        <v>3970283.0173744098</v>
      </c>
      <c r="J1865" s="33">
        <f t="shared" si="116"/>
        <v>2.222324924391424E-3</v>
      </c>
      <c r="K1865" s="33">
        <f t="shared" si="117"/>
        <v>2.219857388583879E-3</v>
      </c>
      <c r="L1865" s="33">
        <f t="shared" si="118"/>
        <v>0.98184005866163704</v>
      </c>
      <c r="M1865" s="33">
        <f t="shared" si="119"/>
        <v>0.97966051375300933</v>
      </c>
    </row>
    <row r="1866" spans="1:13" ht="27.6">
      <c r="A1866" t="s">
        <v>164</v>
      </c>
      <c r="B1866" t="s">
        <v>228</v>
      </c>
      <c r="C1866" s="14" t="s">
        <v>230</v>
      </c>
      <c r="D1866" t="s">
        <v>456</v>
      </c>
      <c r="E1866" t="s">
        <v>474</v>
      </c>
      <c r="F1866" s="20">
        <v>2045</v>
      </c>
      <c r="G1866" s="20">
        <v>54</v>
      </c>
      <c r="H1866" s="11">
        <v>9587.9678048467995</v>
      </c>
      <c r="I1866" s="10">
        <v>3932134.7863206998</v>
      </c>
      <c r="J1866" s="33">
        <f t="shared" si="116"/>
        <v>2.4383619397284864E-3</v>
      </c>
      <c r="K1866" s="33">
        <f t="shared" si="117"/>
        <v>2.4353915500394674E-3</v>
      </c>
      <c r="L1866" s="33">
        <f t="shared" si="118"/>
        <v>0.97966051375300933</v>
      </c>
      <c r="M1866" s="33">
        <f t="shared" si="119"/>
        <v>0.97727465681590797</v>
      </c>
    </row>
    <row r="1867" spans="1:13" ht="27.6">
      <c r="A1867" t="s">
        <v>164</v>
      </c>
      <c r="B1867" t="s">
        <v>228</v>
      </c>
      <c r="C1867" s="14" t="s">
        <v>230</v>
      </c>
      <c r="D1867" t="s">
        <v>456</v>
      </c>
      <c r="E1867" t="s">
        <v>474</v>
      </c>
      <c r="F1867" s="20">
        <v>2045</v>
      </c>
      <c r="G1867" s="20">
        <v>55</v>
      </c>
      <c r="H1867" s="11">
        <v>10431.8213895054</v>
      </c>
      <c r="I1867" s="10">
        <v>3895911.6176123298</v>
      </c>
      <c r="J1867" s="33">
        <f t="shared" si="116"/>
        <v>2.6776329684549426E-3</v>
      </c>
      <c r="K1867" s="33">
        <f t="shared" si="117"/>
        <v>2.6740513068029825E-3</v>
      </c>
      <c r="L1867" s="33">
        <f t="shared" si="118"/>
        <v>0.97727465681590797</v>
      </c>
      <c r="M1867" s="33">
        <f t="shared" si="119"/>
        <v>0.97466137424274391</v>
      </c>
    </row>
    <row r="1868" spans="1:13" ht="27.6">
      <c r="A1868" t="s">
        <v>164</v>
      </c>
      <c r="B1868" t="s">
        <v>228</v>
      </c>
      <c r="C1868" s="14" t="s">
        <v>230</v>
      </c>
      <c r="D1868" t="s">
        <v>456</v>
      </c>
      <c r="E1868" t="s">
        <v>474</v>
      </c>
      <c r="F1868" s="20">
        <v>2045</v>
      </c>
      <c r="G1868" s="20">
        <v>56</v>
      </c>
      <c r="H1868" s="11">
        <v>11285.0816475461</v>
      </c>
      <c r="I1868" s="10">
        <v>3879526.3189558801</v>
      </c>
      <c r="J1868" s="33">
        <f t="shared" si="116"/>
        <v>2.9088813220329744E-3</v>
      </c>
      <c r="K1868" s="33">
        <f t="shared" si="117"/>
        <v>2.9046546260723671E-3</v>
      </c>
      <c r="L1868" s="33">
        <f t="shared" si="118"/>
        <v>0.97466137424274391</v>
      </c>
      <c r="M1868" s="33">
        <f t="shared" si="119"/>
        <v>0.97183031957319566</v>
      </c>
    </row>
    <row r="1869" spans="1:13" ht="27.6">
      <c r="A1869" t="s">
        <v>164</v>
      </c>
      <c r="B1869" t="s">
        <v>228</v>
      </c>
      <c r="C1869" s="14" t="s">
        <v>230</v>
      </c>
      <c r="D1869" t="s">
        <v>456</v>
      </c>
      <c r="E1869" t="s">
        <v>474</v>
      </c>
      <c r="F1869" s="20">
        <v>2045</v>
      </c>
      <c r="G1869" s="20">
        <v>57</v>
      </c>
      <c r="H1869" s="11">
        <v>12302.794118477699</v>
      </c>
      <c r="I1869" s="10">
        <v>3817320.3820260102</v>
      </c>
      <c r="J1869" s="33">
        <f t="shared" si="116"/>
        <v>3.2228874936475979E-3</v>
      </c>
      <c r="K1869" s="33">
        <f t="shared" si="117"/>
        <v>3.2176995666142183E-3</v>
      </c>
      <c r="L1869" s="33">
        <f t="shared" si="118"/>
        <v>0.97183031957319566</v>
      </c>
      <c r="M1869" s="33">
        <f t="shared" si="119"/>
        <v>0.96870326157508246</v>
      </c>
    </row>
    <row r="1870" spans="1:13" ht="27.6">
      <c r="A1870" t="s">
        <v>164</v>
      </c>
      <c r="B1870" t="s">
        <v>228</v>
      </c>
      <c r="C1870" s="14" t="s">
        <v>230</v>
      </c>
      <c r="D1870" t="s">
        <v>456</v>
      </c>
      <c r="E1870" t="s">
        <v>474</v>
      </c>
      <c r="F1870" s="20">
        <v>2045</v>
      </c>
      <c r="G1870" s="20">
        <v>58</v>
      </c>
      <c r="H1870" s="11">
        <v>13348.7926556864</v>
      </c>
      <c r="I1870" s="10">
        <v>3745532.2536761202</v>
      </c>
      <c r="J1870" s="33">
        <f t="shared" si="116"/>
        <v>3.5639240971920578E-3</v>
      </c>
      <c r="K1870" s="33">
        <f t="shared" si="117"/>
        <v>3.5575808575525336E-3</v>
      </c>
      <c r="L1870" s="33">
        <f t="shared" si="118"/>
        <v>0.96870326157508246</v>
      </c>
      <c r="M1870" s="33">
        <f t="shared" si="119"/>
        <v>0.9652570213950542</v>
      </c>
    </row>
    <row r="1871" spans="1:13" ht="27.6">
      <c r="A1871" t="s">
        <v>164</v>
      </c>
      <c r="B1871" t="s">
        <v>228</v>
      </c>
      <c r="C1871" s="14" t="s">
        <v>230</v>
      </c>
      <c r="D1871" t="s">
        <v>456</v>
      </c>
      <c r="E1871" t="s">
        <v>474</v>
      </c>
      <c r="F1871" s="20">
        <v>2045</v>
      </c>
      <c r="G1871" s="20">
        <v>59</v>
      </c>
      <c r="H1871" s="11">
        <v>14066.0306679061</v>
      </c>
      <c r="I1871" s="10">
        <v>3728864.0161750801</v>
      </c>
      <c r="J1871" s="33">
        <f t="shared" si="116"/>
        <v>3.7722026351431483E-3</v>
      </c>
      <c r="K1871" s="33">
        <f t="shared" si="117"/>
        <v>3.7650968164535392E-3</v>
      </c>
      <c r="L1871" s="33">
        <f t="shared" si="118"/>
        <v>0.9652570213950542</v>
      </c>
      <c r="M1871" s="33">
        <f t="shared" si="119"/>
        <v>0.96162273525674025</v>
      </c>
    </row>
    <row r="1872" spans="1:13" ht="27.6">
      <c r="A1872" t="s">
        <v>164</v>
      </c>
      <c r="B1872" t="s">
        <v>228</v>
      </c>
      <c r="C1872" s="14" t="s">
        <v>230</v>
      </c>
      <c r="D1872" t="s">
        <v>456</v>
      </c>
      <c r="E1872" t="s">
        <v>474</v>
      </c>
      <c r="F1872" s="20">
        <v>2045</v>
      </c>
      <c r="G1872" s="20">
        <v>60</v>
      </c>
      <c r="H1872" s="11">
        <v>15215.2780713294</v>
      </c>
      <c r="I1872" s="10">
        <v>3761990.6088939998</v>
      </c>
      <c r="J1872" s="33">
        <f t="shared" si="116"/>
        <v>4.0444752933082384E-3</v>
      </c>
      <c r="K1872" s="33">
        <f t="shared" si="117"/>
        <v>4.0363074184088799E-3</v>
      </c>
      <c r="L1872" s="33">
        <f t="shared" si="118"/>
        <v>0.96162273525674025</v>
      </c>
      <c r="M1872" s="33">
        <f t="shared" si="119"/>
        <v>0.95774133027671282</v>
      </c>
    </row>
    <row r="1873" spans="1:13" ht="27.6">
      <c r="A1873" t="s">
        <v>164</v>
      </c>
      <c r="B1873" t="s">
        <v>228</v>
      </c>
      <c r="C1873" s="14" t="s">
        <v>230</v>
      </c>
      <c r="D1873" t="s">
        <v>456</v>
      </c>
      <c r="E1873" t="s">
        <v>474</v>
      </c>
      <c r="F1873" s="20">
        <v>2045</v>
      </c>
      <c r="G1873" s="20">
        <v>61</v>
      </c>
      <c r="H1873" s="11">
        <v>16288.6810644335</v>
      </c>
      <c r="I1873" s="10">
        <v>3753838.9315447598</v>
      </c>
      <c r="J1873" s="33">
        <f t="shared" si="116"/>
        <v>4.3392061730604062E-3</v>
      </c>
      <c r="K1873" s="33">
        <f t="shared" si="117"/>
        <v>4.3298054201379443E-3</v>
      </c>
      <c r="L1873" s="33">
        <f t="shared" si="118"/>
        <v>0.95774133027671282</v>
      </c>
      <c r="M1873" s="33">
        <f t="shared" si="119"/>
        <v>0.95359449667379059</v>
      </c>
    </row>
    <row r="1874" spans="1:13" ht="27.6">
      <c r="A1874" t="s">
        <v>164</v>
      </c>
      <c r="B1874" t="s">
        <v>228</v>
      </c>
      <c r="C1874" s="14" t="s">
        <v>230</v>
      </c>
      <c r="D1874" t="s">
        <v>456</v>
      </c>
      <c r="E1874" t="s">
        <v>474</v>
      </c>
      <c r="F1874" s="20">
        <v>2045</v>
      </c>
      <c r="G1874" s="20">
        <v>62</v>
      </c>
      <c r="H1874" s="11">
        <v>17361.288570535398</v>
      </c>
      <c r="I1874" s="10">
        <v>3691345.8737899899</v>
      </c>
      <c r="J1874" s="33">
        <f t="shared" si="116"/>
        <v>4.7032408135491682E-3</v>
      </c>
      <c r="K1874" s="33">
        <f t="shared" si="117"/>
        <v>4.6921978957579213E-3</v>
      </c>
      <c r="L1874" s="33">
        <f t="shared" si="118"/>
        <v>0.95359449667379059</v>
      </c>
      <c r="M1874" s="33">
        <f t="shared" si="119"/>
        <v>0.94912004258309146</v>
      </c>
    </row>
    <row r="1875" spans="1:13" ht="27.6">
      <c r="A1875" t="s">
        <v>164</v>
      </c>
      <c r="B1875" t="s">
        <v>228</v>
      </c>
      <c r="C1875" s="14" t="s">
        <v>230</v>
      </c>
      <c r="D1875" t="s">
        <v>456</v>
      </c>
      <c r="E1875" t="s">
        <v>474</v>
      </c>
      <c r="F1875" s="20">
        <v>2045</v>
      </c>
      <c r="G1875" s="20">
        <v>63</v>
      </c>
      <c r="H1875" s="11">
        <v>18377.5816070197</v>
      </c>
      <c r="I1875" s="10">
        <v>3604868.66727512</v>
      </c>
      <c r="J1875" s="33">
        <f t="shared" si="116"/>
        <v>5.0979892204813968E-3</v>
      </c>
      <c r="K1875" s="33">
        <f t="shared" si="117"/>
        <v>5.0850165276802306E-3</v>
      </c>
      <c r="L1875" s="33">
        <f t="shared" si="118"/>
        <v>0.94912004258309146</v>
      </c>
      <c r="M1875" s="33">
        <f t="shared" si="119"/>
        <v>0.94429375147980388</v>
      </c>
    </row>
    <row r="1876" spans="1:13" ht="27.6">
      <c r="A1876" t="s">
        <v>164</v>
      </c>
      <c r="B1876" t="s">
        <v>228</v>
      </c>
      <c r="C1876" s="14" t="s">
        <v>230</v>
      </c>
      <c r="D1876" t="s">
        <v>456</v>
      </c>
      <c r="E1876" t="s">
        <v>474</v>
      </c>
      <c r="F1876" s="20">
        <v>2045</v>
      </c>
      <c r="G1876" s="20">
        <v>64</v>
      </c>
      <c r="H1876" s="11">
        <v>19666.035499990801</v>
      </c>
      <c r="I1876" s="10">
        <v>3511002.6660387898</v>
      </c>
      <c r="J1876" s="33">
        <f t="shared" si="116"/>
        <v>5.6012590620384134E-3</v>
      </c>
      <c r="K1876" s="33">
        <f t="shared" si="117"/>
        <v>5.5856012586101844E-3</v>
      </c>
      <c r="L1876" s="33">
        <f t="shared" si="118"/>
        <v>0.94429375147980388</v>
      </c>
      <c r="M1876" s="33">
        <f t="shared" si="119"/>
        <v>0.9390193031130406</v>
      </c>
    </row>
    <row r="1877" spans="1:13" ht="27.6">
      <c r="A1877" t="s">
        <v>164</v>
      </c>
      <c r="B1877" t="s">
        <v>228</v>
      </c>
      <c r="C1877" s="14" t="s">
        <v>230</v>
      </c>
      <c r="D1877" t="s">
        <v>456</v>
      </c>
      <c r="E1877" t="s">
        <v>474</v>
      </c>
      <c r="F1877" s="20">
        <v>2045</v>
      </c>
      <c r="G1877" s="20">
        <v>65</v>
      </c>
      <c r="H1877" s="11">
        <v>20920.360701839199</v>
      </c>
      <c r="I1877" s="10">
        <v>3419778.3545811898</v>
      </c>
      <c r="J1877" s="33">
        <f t="shared" si="116"/>
        <v>6.1174609967964587E-3</v>
      </c>
      <c r="K1877" s="33">
        <f t="shared" si="117"/>
        <v>6.0987874299490707E-3</v>
      </c>
      <c r="L1877" s="33">
        <f t="shared" si="118"/>
        <v>0.9390193031130406</v>
      </c>
      <c r="M1877" s="33">
        <f t="shared" si="119"/>
        <v>0.93329242399073531</v>
      </c>
    </row>
    <row r="1878" spans="1:13" ht="27.6">
      <c r="A1878" t="s">
        <v>164</v>
      </c>
      <c r="B1878" t="s">
        <v>228</v>
      </c>
      <c r="C1878" s="14" t="s">
        <v>230</v>
      </c>
      <c r="D1878" t="s">
        <v>456</v>
      </c>
      <c r="E1878" t="s">
        <v>474</v>
      </c>
      <c r="F1878" s="20">
        <v>2045</v>
      </c>
      <c r="G1878" s="20">
        <v>66</v>
      </c>
      <c r="H1878" s="11">
        <v>21344.9572072966</v>
      </c>
      <c r="I1878" s="10">
        <v>3314330.3858921099</v>
      </c>
      <c r="J1878" s="33">
        <f t="shared" si="116"/>
        <v>6.4402020082711918E-3</v>
      </c>
      <c r="K1878" s="33">
        <f t="shared" si="117"/>
        <v>6.4195083549181131E-3</v>
      </c>
      <c r="L1878" s="33">
        <f t="shared" si="118"/>
        <v>0.93329242399073531</v>
      </c>
      <c r="M1878" s="33">
        <f t="shared" si="119"/>
        <v>0.92730114547734499</v>
      </c>
    </row>
    <row r="1879" spans="1:13" ht="27.6">
      <c r="A1879" t="s">
        <v>164</v>
      </c>
      <c r="B1879" t="s">
        <v>228</v>
      </c>
      <c r="C1879" s="14" t="s">
        <v>230</v>
      </c>
      <c r="D1879" t="s">
        <v>456</v>
      </c>
      <c r="E1879" t="s">
        <v>474</v>
      </c>
      <c r="F1879" s="20">
        <v>2045</v>
      </c>
      <c r="G1879" s="20">
        <v>67</v>
      </c>
      <c r="H1879" s="11">
        <v>22354.202481123299</v>
      </c>
      <c r="I1879" s="10">
        <v>3186115.4165676399</v>
      </c>
      <c r="J1879" s="33">
        <f t="shared" si="116"/>
        <v>7.016130792024222E-3</v>
      </c>
      <c r="K1879" s="33">
        <f t="shared" si="117"/>
        <v>6.9915752083358207E-3</v>
      </c>
      <c r="L1879" s="33">
        <f t="shared" si="118"/>
        <v>0.92730114547734499</v>
      </c>
      <c r="M1879" s="33">
        <f t="shared" si="119"/>
        <v>0.92081784977796421</v>
      </c>
    </row>
    <row r="1880" spans="1:13" ht="27.6">
      <c r="A1880" t="s">
        <v>164</v>
      </c>
      <c r="B1880" t="s">
        <v>228</v>
      </c>
      <c r="C1880" s="14" t="s">
        <v>230</v>
      </c>
      <c r="D1880" t="s">
        <v>456</v>
      </c>
      <c r="E1880" t="s">
        <v>474</v>
      </c>
      <c r="F1880" s="20">
        <v>2045</v>
      </c>
      <c r="G1880" s="20">
        <v>68</v>
      </c>
      <c r="H1880" s="11">
        <v>23250.430740236599</v>
      </c>
      <c r="I1880" s="10">
        <v>3060346.8485935498</v>
      </c>
      <c r="J1880" s="33">
        <f t="shared" si="116"/>
        <v>7.5973188303547524E-3</v>
      </c>
      <c r="K1880" s="33">
        <f t="shared" si="117"/>
        <v>7.5685321503091707E-3</v>
      </c>
      <c r="L1880" s="33">
        <f t="shared" si="118"/>
        <v>0.92081784977796421</v>
      </c>
      <c r="M1880" s="33">
        <f t="shared" si="119"/>
        <v>0.9138486102773411</v>
      </c>
    </row>
    <row r="1881" spans="1:13" ht="27.6">
      <c r="A1881" t="s">
        <v>164</v>
      </c>
      <c r="B1881" t="s">
        <v>228</v>
      </c>
      <c r="C1881" s="14" t="s">
        <v>230</v>
      </c>
      <c r="D1881" t="s">
        <v>456</v>
      </c>
      <c r="E1881" t="s">
        <v>474</v>
      </c>
      <c r="F1881" s="20">
        <v>2045</v>
      </c>
      <c r="G1881" s="20">
        <v>69</v>
      </c>
      <c r="H1881" s="11">
        <v>23617.6516786596</v>
      </c>
      <c r="I1881" s="10">
        <v>2945112.7731467201</v>
      </c>
      <c r="J1881" s="33">
        <f t="shared" si="116"/>
        <v>8.0192690392039568E-3</v>
      </c>
      <c r="K1881" s="33">
        <f t="shared" si="117"/>
        <v>7.9872004806303964E-3</v>
      </c>
      <c r="L1881" s="33">
        <f t="shared" si="118"/>
        <v>0.9138486102773411</v>
      </c>
      <c r="M1881" s="33">
        <f t="shared" si="119"/>
        <v>0.90654951821811047</v>
      </c>
    </row>
    <row r="1882" spans="1:13" ht="27.6">
      <c r="A1882" t="s">
        <v>164</v>
      </c>
      <c r="B1882" t="s">
        <v>228</v>
      </c>
      <c r="C1882" s="14" t="s">
        <v>230</v>
      </c>
      <c r="D1882" t="s">
        <v>456</v>
      </c>
      <c r="E1882" t="s">
        <v>474</v>
      </c>
      <c r="F1882" s="20">
        <v>2046</v>
      </c>
      <c r="G1882" s="20">
        <v>30</v>
      </c>
      <c r="H1882" s="11">
        <v>701.27746796755105</v>
      </c>
      <c r="I1882" s="10">
        <v>4588841.9041028703</v>
      </c>
      <c r="J1882" s="33">
        <f t="shared" si="116"/>
        <v>1.5282232045094884E-4</v>
      </c>
      <c r="K1882" s="33">
        <f t="shared" si="117"/>
        <v>1.5281064371497344E-4</v>
      </c>
      <c r="L1882" s="33">
        <f t="shared" si="118"/>
        <v>1</v>
      </c>
      <c r="M1882" s="33">
        <f t="shared" si="119"/>
        <v>0.99984718935628503</v>
      </c>
    </row>
    <row r="1883" spans="1:13" ht="27.6">
      <c r="A1883" t="s">
        <v>164</v>
      </c>
      <c r="B1883" t="s">
        <v>228</v>
      </c>
      <c r="C1883" s="14" t="s">
        <v>230</v>
      </c>
      <c r="D1883" t="s">
        <v>456</v>
      </c>
      <c r="E1883" t="s">
        <v>474</v>
      </c>
      <c r="F1883" s="20">
        <v>2046</v>
      </c>
      <c r="G1883" s="20">
        <v>31</v>
      </c>
      <c r="H1883" s="11">
        <v>1009.9035439376</v>
      </c>
      <c r="I1883" s="10">
        <v>4652374.4754315801</v>
      </c>
      <c r="J1883" s="33">
        <f t="shared" si="116"/>
        <v>2.1707271185299757E-4</v>
      </c>
      <c r="K1883" s="33">
        <f t="shared" si="117"/>
        <v>2.1704915327658281E-4</v>
      </c>
      <c r="L1883" s="33">
        <f t="shared" si="118"/>
        <v>0.99984718935628503</v>
      </c>
      <c r="M1883" s="33">
        <f t="shared" si="119"/>
        <v>0.99963017337042925</v>
      </c>
    </row>
    <row r="1884" spans="1:13" ht="27.6">
      <c r="A1884" t="s">
        <v>164</v>
      </c>
      <c r="B1884" t="s">
        <v>228</v>
      </c>
      <c r="C1884" s="14" t="s">
        <v>230</v>
      </c>
      <c r="D1884" t="s">
        <v>456</v>
      </c>
      <c r="E1884" t="s">
        <v>474</v>
      </c>
      <c r="F1884" s="20">
        <v>2046</v>
      </c>
      <c r="G1884" s="20">
        <v>32</v>
      </c>
      <c r="H1884" s="11">
        <v>1076.2740970509601</v>
      </c>
      <c r="I1884" s="10">
        <v>4724141.4278538805</v>
      </c>
      <c r="J1884" s="33">
        <f t="shared" si="116"/>
        <v>2.278242752651667E-4</v>
      </c>
      <c r="K1884" s="33">
        <f t="shared" si="117"/>
        <v>2.2779832528563304E-4</v>
      </c>
      <c r="L1884" s="33">
        <f t="shared" si="118"/>
        <v>0.99963017337042925</v>
      </c>
      <c r="M1884" s="33">
        <f t="shared" si="119"/>
        <v>0.99940245929103044</v>
      </c>
    </row>
    <row r="1885" spans="1:13" ht="27.6">
      <c r="A1885" t="s">
        <v>164</v>
      </c>
      <c r="B1885" t="s">
        <v>228</v>
      </c>
      <c r="C1885" s="14" t="s">
        <v>230</v>
      </c>
      <c r="D1885" t="s">
        <v>456</v>
      </c>
      <c r="E1885" t="s">
        <v>474</v>
      </c>
      <c r="F1885" s="20">
        <v>2046</v>
      </c>
      <c r="G1885" s="20">
        <v>33</v>
      </c>
      <c r="H1885" s="11">
        <v>1159.6416420574001</v>
      </c>
      <c r="I1885" s="10">
        <v>4815214.3397087501</v>
      </c>
      <c r="J1885" s="33">
        <f t="shared" si="116"/>
        <v>2.4082866519448465E-4</v>
      </c>
      <c r="K1885" s="33">
        <f t="shared" si="117"/>
        <v>2.4079966829926303E-4</v>
      </c>
      <c r="L1885" s="33">
        <f t="shared" si="118"/>
        <v>0.99940245929103044</v>
      </c>
      <c r="M1885" s="33">
        <f t="shared" si="119"/>
        <v>0.99916180351033568</v>
      </c>
    </row>
    <row r="1886" spans="1:13" ht="27.6">
      <c r="A1886" t="s">
        <v>164</v>
      </c>
      <c r="B1886" t="s">
        <v>228</v>
      </c>
      <c r="C1886" s="14" t="s">
        <v>230</v>
      </c>
      <c r="D1886" t="s">
        <v>456</v>
      </c>
      <c r="E1886" t="s">
        <v>474</v>
      </c>
      <c r="F1886" s="20">
        <v>2046</v>
      </c>
      <c r="G1886" s="20">
        <v>34</v>
      </c>
      <c r="H1886" s="11">
        <v>1240.07378558394</v>
      </c>
      <c r="I1886" s="10">
        <v>4858285.5829930399</v>
      </c>
      <c r="J1886" s="33">
        <f t="shared" si="116"/>
        <v>2.5524925704757949E-4</v>
      </c>
      <c r="K1886" s="33">
        <f t="shared" si="117"/>
        <v>2.5521668372741058E-4</v>
      </c>
      <c r="L1886" s="33">
        <f t="shared" si="118"/>
        <v>0.99916180351033568</v>
      </c>
      <c r="M1886" s="33">
        <f t="shared" si="119"/>
        <v>0.99890680074833671</v>
      </c>
    </row>
    <row r="1887" spans="1:13" ht="27.6">
      <c r="A1887" t="s">
        <v>164</v>
      </c>
      <c r="B1887" t="s">
        <v>228</v>
      </c>
      <c r="C1887" s="14" t="s">
        <v>230</v>
      </c>
      <c r="D1887" t="s">
        <v>456</v>
      </c>
      <c r="E1887" t="s">
        <v>474</v>
      </c>
      <c r="F1887" s="20">
        <v>2046</v>
      </c>
      <c r="G1887" s="20">
        <v>35</v>
      </c>
      <c r="H1887" s="11">
        <v>1312.38172060341</v>
      </c>
      <c r="I1887" s="10">
        <v>4778315.2078302298</v>
      </c>
      <c r="J1887" s="33">
        <f t="shared" si="116"/>
        <v>2.7465365165797533E-4</v>
      </c>
      <c r="K1887" s="33">
        <f t="shared" si="117"/>
        <v>2.7461593779665172E-4</v>
      </c>
      <c r="L1887" s="33">
        <f t="shared" si="118"/>
        <v>0.99890680074833671</v>
      </c>
      <c r="M1887" s="33">
        <f t="shared" si="119"/>
        <v>0.99863248502047774</v>
      </c>
    </row>
    <row r="1888" spans="1:13" ht="27.6">
      <c r="A1888" t="s">
        <v>164</v>
      </c>
      <c r="B1888" t="s">
        <v>228</v>
      </c>
      <c r="C1888" s="14" t="s">
        <v>230</v>
      </c>
      <c r="D1888" t="s">
        <v>456</v>
      </c>
      <c r="E1888" t="s">
        <v>474</v>
      </c>
      <c r="F1888" s="20">
        <v>2046</v>
      </c>
      <c r="G1888" s="20">
        <v>36</v>
      </c>
      <c r="H1888" s="11">
        <v>1630.8449414146801</v>
      </c>
      <c r="I1888" s="10">
        <v>4676783.0873085596</v>
      </c>
      <c r="J1888" s="33">
        <f t="shared" si="116"/>
        <v>3.4871083626698937E-4</v>
      </c>
      <c r="K1888" s="33">
        <f t="shared" si="117"/>
        <v>3.4865004370987496E-4</v>
      </c>
      <c r="L1888" s="33">
        <f t="shared" si="118"/>
        <v>0.99863248502047774</v>
      </c>
      <c r="M1888" s="33">
        <f t="shared" si="119"/>
        <v>0.99828431176092525</v>
      </c>
    </row>
    <row r="1889" spans="1:13" ht="27.6">
      <c r="A1889" t="s">
        <v>164</v>
      </c>
      <c r="B1889" t="s">
        <v>228</v>
      </c>
      <c r="C1889" s="14" t="s">
        <v>230</v>
      </c>
      <c r="D1889" t="s">
        <v>456</v>
      </c>
      <c r="E1889" t="s">
        <v>474</v>
      </c>
      <c r="F1889" s="20">
        <v>2046</v>
      </c>
      <c r="G1889" s="20">
        <v>37</v>
      </c>
      <c r="H1889" s="11">
        <v>1753.40178009175</v>
      </c>
      <c r="I1889" s="10">
        <v>4619408.4220965197</v>
      </c>
      <c r="J1889" s="33">
        <f t="shared" si="116"/>
        <v>3.7957279804585195E-4</v>
      </c>
      <c r="K1889" s="33">
        <f t="shared" si="117"/>
        <v>3.7950076940496125E-4</v>
      </c>
      <c r="L1889" s="33">
        <f t="shared" si="118"/>
        <v>0.99828431176092525</v>
      </c>
      <c r="M1889" s="33">
        <f t="shared" si="119"/>
        <v>0.99790546209652708</v>
      </c>
    </row>
    <row r="1890" spans="1:13" ht="27.6">
      <c r="A1890" t="s">
        <v>164</v>
      </c>
      <c r="B1890" t="s">
        <v>228</v>
      </c>
      <c r="C1890" s="14" t="s">
        <v>230</v>
      </c>
      <c r="D1890" t="s">
        <v>456</v>
      </c>
      <c r="E1890" t="s">
        <v>474</v>
      </c>
      <c r="F1890" s="20">
        <v>2046</v>
      </c>
      <c r="G1890" s="20">
        <v>38</v>
      </c>
      <c r="H1890" s="11">
        <v>1917.62057208379</v>
      </c>
      <c r="I1890" s="10">
        <v>4610228.2698371597</v>
      </c>
      <c r="J1890" s="33">
        <f t="shared" si="116"/>
        <v>4.1594915909695798E-4</v>
      </c>
      <c r="K1890" s="33">
        <f t="shared" si="117"/>
        <v>4.158626642384311E-4</v>
      </c>
      <c r="L1890" s="33">
        <f t="shared" si="118"/>
        <v>0.99790546209652708</v>
      </c>
      <c r="M1890" s="33">
        <f t="shared" si="119"/>
        <v>0.99749047047240158</v>
      </c>
    </row>
    <row r="1891" spans="1:13" ht="27.6">
      <c r="A1891" t="s">
        <v>164</v>
      </c>
      <c r="B1891" t="s">
        <v>228</v>
      </c>
      <c r="C1891" s="14" t="s">
        <v>230</v>
      </c>
      <c r="D1891" t="s">
        <v>456</v>
      </c>
      <c r="E1891" t="s">
        <v>474</v>
      </c>
      <c r="F1891" s="20">
        <v>2046</v>
      </c>
      <c r="G1891" s="20">
        <v>39</v>
      </c>
      <c r="H1891" s="11">
        <v>2025.34430081613</v>
      </c>
      <c r="I1891" s="10">
        <v>4580855.69551255</v>
      </c>
      <c r="J1891" s="33">
        <f t="shared" si="116"/>
        <v>4.4213230790050357E-4</v>
      </c>
      <c r="K1891" s="33">
        <f t="shared" si="117"/>
        <v>4.420345818147986E-4</v>
      </c>
      <c r="L1891" s="33">
        <f t="shared" si="118"/>
        <v>0.99749047047240158</v>
      </c>
      <c r="M1891" s="33">
        <f t="shared" si="119"/>
        <v>0.99704954518942202</v>
      </c>
    </row>
    <row r="1892" spans="1:13" ht="27.6">
      <c r="A1892" t="s">
        <v>164</v>
      </c>
      <c r="B1892" t="s">
        <v>228</v>
      </c>
      <c r="C1892" s="14" t="s">
        <v>230</v>
      </c>
      <c r="D1892" t="s">
        <v>456</v>
      </c>
      <c r="E1892" t="s">
        <v>474</v>
      </c>
      <c r="F1892" s="20">
        <v>2046</v>
      </c>
      <c r="G1892" s="20">
        <v>40</v>
      </c>
      <c r="H1892" s="11">
        <v>2172.7800068075599</v>
      </c>
      <c r="I1892" s="10">
        <v>4507926.72499194</v>
      </c>
      <c r="J1892" s="33">
        <f t="shared" si="116"/>
        <v>4.8199097708524638E-4</v>
      </c>
      <c r="K1892" s="33">
        <f t="shared" si="117"/>
        <v>4.8187483809436493E-4</v>
      </c>
      <c r="L1892" s="33">
        <f t="shared" si="118"/>
        <v>0.99704954518942202</v>
      </c>
      <c r="M1892" s="33">
        <f t="shared" si="119"/>
        <v>0.99656909210126177</v>
      </c>
    </row>
    <row r="1893" spans="1:13" ht="27.6">
      <c r="A1893" t="s">
        <v>164</v>
      </c>
      <c r="B1893" t="s">
        <v>228</v>
      </c>
      <c r="C1893" s="14" t="s">
        <v>230</v>
      </c>
      <c r="D1893" t="s">
        <v>456</v>
      </c>
      <c r="E1893" t="s">
        <v>474</v>
      </c>
      <c r="F1893" s="20">
        <v>2046</v>
      </c>
      <c r="G1893" s="20">
        <v>41</v>
      </c>
      <c r="H1893" s="11">
        <v>2765.10421467483</v>
      </c>
      <c r="I1893" s="10">
        <v>4412181.63697943</v>
      </c>
      <c r="J1893" s="33">
        <f t="shared" si="116"/>
        <v>6.2669772964465129E-4</v>
      </c>
      <c r="K1893" s="33">
        <f t="shared" si="117"/>
        <v>6.2650139563869001E-4</v>
      </c>
      <c r="L1893" s="33">
        <f t="shared" si="118"/>
        <v>0.99656909210126177</v>
      </c>
      <c r="M1893" s="33">
        <f t="shared" si="119"/>
        <v>0.99594474017420997</v>
      </c>
    </row>
    <row r="1894" spans="1:13" ht="27.6">
      <c r="A1894" t="s">
        <v>164</v>
      </c>
      <c r="B1894" t="s">
        <v>228</v>
      </c>
      <c r="C1894" s="14" t="s">
        <v>230</v>
      </c>
      <c r="D1894" t="s">
        <v>456</v>
      </c>
      <c r="E1894" t="s">
        <v>474</v>
      </c>
      <c r="F1894" s="20">
        <v>2046</v>
      </c>
      <c r="G1894" s="20">
        <v>42</v>
      </c>
      <c r="H1894" s="11">
        <v>3008.9370934345402</v>
      </c>
      <c r="I1894" s="10">
        <v>4312799.9122083196</v>
      </c>
      <c r="J1894" s="33">
        <f t="shared" si="116"/>
        <v>6.976760236237921E-4</v>
      </c>
      <c r="K1894" s="33">
        <f t="shared" si="117"/>
        <v>6.9743270429611925E-4</v>
      </c>
      <c r="L1894" s="33">
        <f t="shared" si="118"/>
        <v>0.99594474017420997</v>
      </c>
      <c r="M1894" s="33">
        <f t="shared" si="119"/>
        <v>0.99525013574074073</v>
      </c>
    </row>
    <row r="1895" spans="1:13" ht="27.6">
      <c r="A1895" t="s">
        <v>164</v>
      </c>
      <c r="B1895" t="s">
        <v>228</v>
      </c>
      <c r="C1895" s="14" t="s">
        <v>230</v>
      </c>
      <c r="D1895" t="s">
        <v>456</v>
      </c>
      <c r="E1895" t="s">
        <v>474</v>
      </c>
      <c r="F1895" s="20">
        <v>2046</v>
      </c>
      <c r="G1895" s="20">
        <v>43</v>
      </c>
      <c r="H1895" s="11">
        <v>3360.14535103356</v>
      </c>
      <c r="I1895" s="10">
        <v>4266299.11879218</v>
      </c>
      <c r="J1895" s="33">
        <f t="shared" si="116"/>
        <v>7.8760191385381377E-4</v>
      </c>
      <c r="K1895" s="33">
        <f t="shared" si="117"/>
        <v>7.8729183687753501E-4</v>
      </c>
      <c r="L1895" s="33">
        <f t="shared" si="118"/>
        <v>0.99525013574074073</v>
      </c>
      <c r="M1895" s="33">
        <f t="shared" si="119"/>
        <v>0.99446658343322081</v>
      </c>
    </row>
    <row r="1896" spans="1:13" ht="27.6">
      <c r="A1896" t="s">
        <v>164</v>
      </c>
      <c r="B1896" t="s">
        <v>228</v>
      </c>
      <c r="C1896" s="14" t="s">
        <v>230</v>
      </c>
      <c r="D1896" t="s">
        <v>456</v>
      </c>
      <c r="E1896" t="s">
        <v>474</v>
      </c>
      <c r="F1896" s="20">
        <v>2046</v>
      </c>
      <c r="G1896" s="20">
        <v>44</v>
      </c>
      <c r="H1896" s="11">
        <v>3552.0367354454002</v>
      </c>
      <c r="I1896" s="10">
        <v>4241640.5933035295</v>
      </c>
      <c r="J1896" s="33">
        <f t="shared" si="116"/>
        <v>8.3742048797183846E-4</v>
      </c>
      <c r="K1896" s="33">
        <f t="shared" si="117"/>
        <v>8.370699492912248E-4</v>
      </c>
      <c r="L1896" s="33">
        <f t="shared" si="118"/>
        <v>0.99446658343322081</v>
      </c>
      <c r="M1896" s="33">
        <f t="shared" si="119"/>
        <v>0.99363414534065453</v>
      </c>
    </row>
    <row r="1897" spans="1:13" ht="27.6">
      <c r="A1897" t="s">
        <v>164</v>
      </c>
      <c r="B1897" t="s">
        <v>228</v>
      </c>
      <c r="C1897" s="14" t="s">
        <v>230</v>
      </c>
      <c r="D1897" t="s">
        <v>456</v>
      </c>
      <c r="E1897" t="s">
        <v>474</v>
      </c>
      <c r="F1897" s="20">
        <v>2046</v>
      </c>
      <c r="G1897" s="20">
        <v>45</v>
      </c>
      <c r="H1897" s="11">
        <v>3851.6608604206899</v>
      </c>
      <c r="I1897" s="10">
        <v>4216585.9051148696</v>
      </c>
      <c r="J1897" s="33">
        <f t="shared" si="116"/>
        <v>9.134548535459665E-4</v>
      </c>
      <c r="K1897" s="33">
        <f t="shared" si="117"/>
        <v>9.130377806633172E-4</v>
      </c>
      <c r="L1897" s="33">
        <f t="shared" si="118"/>
        <v>0.99363414534065453</v>
      </c>
      <c r="M1897" s="33">
        <f t="shared" si="119"/>
        <v>0.99272691982580141</v>
      </c>
    </row>
    <row r="1898" spans="1:13" ht="27.6">
      <c r="A1898" t="s">
        <v>164</v>
      </c>
      <c r="B1898" t="s">
        <v>228</v>
      </c>
      <c r="C1898" s="14" t="s">
        <v>230</v>
      </c>
      <c r="D1898" t="s">
        <v>456</v>
      </c>
      <c r="E1898" t="s">
        <v>474</v>
      </c>
      <c r="F1898" s="20">
        <v>2046</v>
      </c>
      <c r="G1898" s="20">
        <v>46</v>
      </c>
      <c r="H1898" s="11">
        <v>4812.4452998683</v>
      </c>
      <c r="I1898" s="10">
        <v>4210137.7832561396</v>
      </c>
      <c r="J1898" s="33">
        <f t="shared" si="116"/>
        <v>1.143061236382229E-3</v>
      </c>
      <c r="K1898" s="33">
        <f t="shared" si="117"/>
        <v>1.142408190734634E-3</v>
      </c>
      <c r="L1898" s="33">
        <f t="shared" si="118"/>
        <v>0.99272691982580141</v>
      </c>
      <c r="M1898" s="33">
        <f t="shared" si="119"/>
        <v>0.9915928204614296</v>
      </c>
    </row>
    <row r="1899" spans="1:13" ht="27.6">
      <c r="A1899" t="s">
        <v>164</v>
      </c>
      <c r="B1899" t="s">
        <v>228</v>
      </c>
      <c r="C1899" s="14" t="s">
        <v>230</v>
      </c>
      <c r="D1899" t="s">
        <v>456</v>
      </c>
      <c r="E1899" t="s">
        <v>474</v>
      </c>
      <c r="F1899" s="20">
        <v>2046</v>
      </c>
      <c r="G1899" s="20">
        <v>47</v>
      </c>
      <c r="H1899" s="11">
        <v>5365.2461212491999</v>
      </c>
      <c r="I1899" s="10">
        <v>4240794.2934978101</v>
      </c>
      <c r="J1899" s="33">
        <f t="shared" si="116"/>
        <v>1.2651512310973096E-3</v>
      </c>
      <c r="K1899" s="33">
        <f t="shared" si="117"/>
        <v>1.2643512646736133E-3</v>
      </c>
      <c r="L1899" s="33">
        <f t="shared" si="118"/>
        <v>0.9915928204614296</v>
      </c>
      <c r="M1899" s="33">
        <f t="shared" si="119"/>
        <v>0.99033909882483795</v>
      </c>
    </row>
    <row r="1900" spans="1:13" ht="27.6">
      <c r="A1900" t="s">
        <v>164</v>
      </c>
      <c r="B1900" t="s">
        <v>228</v>
      </c>
      <c r="C1900" s="14" t="s">
        <v>230</v>
      </c>
      <c r="D1900" t="s">
        <v>456</v>
      </c>
      <c r="E1900" t="s">
        <v>474</v>
      </c>
      <c r="F1900" s="20">
        <v>2046</v>
      </c>
      <c r="G1900" s="20">
        <v>48</v>
      </c>
      <c r="H1900" s="11">
        <v>5999.50945643051</v>
      </c>
      <c r="I1900" s="10">
        <v>4273007.0712436801</v>
      </c>
      <c r="J1900" s="33">
        <f t="shared" si="116"/>
        <v>1.4040485672972038E-3</v>
      </c>
      <c r="K1900" s="33">
        <f t="shared" si="117"/>
        <v>1.4030633522580382E-3</v>
      </c>
      <c r="L1900" s="33">
        <f t="shared" si="118"/>
        <v>0.99033909882483795</v>
      </c>
      <c r="M1900" s="33">
        <f t="shared" si="119"/>
        <v>0.98894959032896856</v>
      </c>
    </row>
    <row r="1901" spans="1:13" ht="27.6">
      <c r="A1901" t="s">
        <v>164</v>
      </c>
      <c r="B1901" t="s">
        <v>228</v>
      </c>
      <c r="C1901" s="14" t="s">
        <v>230</v>
      </c>
      <c r="D1901" t="s">
        <v>456</v>
      </c>
      <c r="E1901" t="s">
        <v>474</v>
      </c>
      <c r="F1901" s="20">
        <v>2046</v>
      </c>
      <c r="G1901" s="20">
        <v>49</v>
      </c>
      <c r="H1901" s="11">
        <v>6466.6060746478197</v>
      </c>
      <c r="I1901" s="10">
        <v>4259133.4343134305</v>
      </c>
      <c r="J1901" s="33">
        <f t="shared" si="116"/>
        <v>1.5182914962348984E-3</v>
      </c>
      <c r="K1901" s="33">
        <f t="shared" si="117"/>
        <v>1.5171394748096922E-3</v>
      </c>
      <c r="L1901" s="33">
        <f t="shared" si="118"/>
        <v>0.98894959032896856</v>
      </c>
      <c r="M1901" s="33">
        <f t="shared" si="119"/>
        <v>0.98744921586688361</v>
      </c>
    </row>
    <row r="1902" spans="1:13" ht="27.6">
      <c r="A1902" t="s">
        <v>164</v>
      </c>
      <c r="B1902" t="s">
        <v>228</v>
      </c>
      <c r="C1902" s="14" t="s">
        <v>230</v>
      </c>
      <c r="D1902" t="s">
        <v>456</v>
      </c>
      <c r="E1902" t="s">
        <v>474</v>
      </c>
      <c r="F1902" s="20">
        <v>2046</v>
      </c>
      <c r="G1902" s="20">
        <v>50</v>
      </c>
      <c r="H1902" s="11">
        <v>6910.9573437955896</v>
      </c>
      <c r="I1902" s="10">
        <v>4187362.5646163002</v>
      </c>
      <c r="J1902" s="33">
        <f t="shared" si="116"/>
        <v>1.6504320409686951E-3</v>
      </c>
      <c r="K1902" s="33">
        <f t="shared" si="117"/>
        <v>1.6490708269745191E-3</v>
      </c>
      <c r="L1902" s="33">
        <f t="shared" si="118"/>
        <v>0.98744921586688361</v>
      </c>
      <c r="M1902" s="33">
        <f t="shared" si="119"/>
        <v>0.98582084217187871</v>
      </c>
    </row>
    <row r="1903" spans="1:13" ht="27.6">
      <c r="A1903" t="s">
        <v>164</v>
      </c>
      <c r="B1903" t="s">
        <v>228</v>
      </c>
      <c r="C1903" s="14" t="s">
        <v>230</v>
      </c>
      <c r="D1903" t="s">
        <v>456</v>
      </c>
      <c r="E1903" t="s">
        <v>474</v>
      </c>
      <c r="F1903" s="20">
        <v>2046</v>
      </c>
      <c r="G1903" s="20">
        <v>51</v>
      </c>
      <c r="H1903" s="11">
        <v>7655.3115151561296</v>
      </c>
      <c r="I1903" s="10">
        <v>4112802.6132588401</v>
      </c>
      <c r="J1903" s="33">
        <f t="shared" si="116"/>
        <v>1.8613369604650999E-3</v>
      </c>
      <c r="K1903" s="33">
        <f t="shared" si="117"/>
        <v>1.8596057471153005E-3</v>
      </c>
      <c r="L1903" s="33">
        <f t="shared" si="118"/>
        <v>0.98582084217187871</v>
      </c>
      <c r="M1903" s="33">
        <f t="shared" si="119"/>
        <v>0.98398760406814989</v>
      </c>
    </row>
    <row r="1904" spans="1:13" ht="27.6">
      <c r="A1904" t="s">
        <v>164</v>
      </c>
      <c r="B1904" t="s">
        <v>228</v>
      </c>
      <c r="C1904" s="14" t="s">
        <v>230</v>
      </c>
      <c r="D1904" t="s">
        <v>456</v>
      </c>
      <c r="E1904" t="s">
        <v>474</v>
      </c>
      <c r="F1904" s="20">
        <v>2046</v>
      </c>
      <c r="G1904" s="20">
        <v>52</v>
      </c>
      <c r="H1904" s="11">
        <v>8205.6743513726506</v>
      </c>
      <c r="I1904" s="10">
        <v>4046418.2499487302</v>
      </c>
      <c r="J1904" s="33">
        <f t="shared" si="116"/>
        <v>2.0278858596677741E-3</v>
      </c>
      <c r="K1904" s="33">
        <f t="shared" si="117"/>
        <v>2.0258310883197739E-3</v>
      </c>
      <c r="L1904" s="33">
        <f t="shared" si="118"/>
        <v>0.98398760406814989</v>
      </c>
      <c r="M1904" s="33">
        <f t="shared" si="119"/>
        <v>0.98199421138930731</v>
      </c>
    </row>
    <row r="1905" spans="1:13" ht="27.6">
      <c r="A1905" t="s">
        <v>164</v>
      </c>
      <c r="B1905" t="s">
        <v>228</v>
      </c>
      <c r="C1905" s="14" t="s">
        <v>230</v>
      </c>
      <c r="D1905" t="s">
        <v>456</v>
      </c>
      <c r="E1905" t="s">
        <v>474</v>
      </c>
      <c r="F1905" s="20">
        <v>2046</v>
      </c>
      <c r="G1905" s="20">
        <v>53</v>
      </c>
      <c r="H1905" s="11">
        <v>8795.1104570301395</v>
      </c>
      <c r="I1905" s="10">
        <v>3981345.03805729</v>
      </c>
      <c r="J1905" s="33">
        <f t="shared" si="116"/>
        <v>2.2090801909803179E-3</v>
      </c>
      <c r="K1905" s="33">
        <f t="shared" si="117"/>
        <v>2.2066419690749406E-3</v>
      </c>
      <c r="L1905" s="33">
        <f t="shared" si="118"/>
        <v>0.98199421138930731</v>
      </c>
      <c r="M1905" s="33">
        <f t="shared" si="119"/>
        <v>0.97982730174906707</v>
      </c>
    </row>
    <row r="1906" spans="1:13" ht="27.6">
      <c r="A1906" t="s">
        <v>164</v>
      </c>
      <c r="B1906" t="s">
        <v>228</v>
      </c>
      <c r="C1906" s="14" t="s">
        <v>230</v>
      </c>
      <c r="D1906" t="s">
        <v>456</v>
      </c>
      <c r="E1906" t="s">
        <v>474</v>
      </c>
      <c r="F1906" s="20">
        <v>2046</v>
      </c>
      <c r="G1906" s="20">
        <v>54</v>
      </c>
      <c r="H1906" s="11">
        <v>9560.4818156229994</v>
      </c>
      <c r="I1906" s="10">
        <v>3948407.6070982101</v>
      </c>
      <c r="J1906" s="33">
        <f t="shared" si="116"/>
        <v>2.4213512805607352E-3</v>
      </c>
      <c r="K1906" s="33">
        <f t="shared" si="117"/>
        <v>2.4184221741575529E-3</v>
      </c>
      <c r="L1906" s="33">
        <f t="shared" si="118"/>
        <v>0.97982730174906707</v>
      </c>
      <c r="M1906" s="33">
        <f t="shared" si="119"/>
        <v>0.97745766567567216</v>
      </c>
    </row>
    <row r="1907" spans="1:13" ht="27.6">
      <c r="A1907" t="s">
        <v>164</v>
      </c>
      <c r="B1907" t="s">
        <v>228</v>
      </c>
      <c r="C1907" s="14" t="s">
        <v>230</v>
      </c>
      <c r="D1907" t="s">
        <v>456</v>
      </c>
      <c r="E1907" t="s">
        <v>474</v>
      </c>
      <c r="F1907" s="20">
        <v>2046</v>
      </c>
      <c r="G1907" s="20">
        <v>55</v>
      </c>
      <c r="H1907" s="11">
        <v>10396.508679479201</v>
      </c>
      <c r="I1907" s="10">
        <v>3908446.1955029801</v>
      </c>
      <c r="J1907" s="33">
        <f t="shared" si="116"/>
        <v>2.6600106946441586E-3</v>
      </c>
      <c r="K1907" s="33">
        <f t="shared" si="117"/>
        <v>2.6564760009986088E-3</v>
      </c>
      <c r="L1907" s="33">
        <f t="shared" si="118"/>
        <v>0.97745766567567216</v>
      </c>
      <c r="M1907" s="33">
        <f t="shared" si="119"/>
        <v>0.9748610728448126</v>
      </c>
    </row>
    <row r="1908" spans="1:13" ht="27.6">
      <c r="A1908" t="s">
        <v>164</v>
      </c>
      <c r="B1908" t="s">
        <v>228</v>
      </c>
      <c r="C1908" s="14" t="s">
        <v>230</v>
      </c>
      <c r="D1908" t="s">
        <v>456</v>
      </c>
      <c r="E1908" t="s">
        <v>474</v>
      </c>
      <c r="F1908" s="20">
        <v>2046</v>
      </c>
      <c r="G1908" s="20">
        <v>56</v>
      </c>
      <c r="H1908" s="11">
        <v>11162.534602635</v>
      </c>
      <c r="I1908" s="10">
        <v>3870258.5424878001</v>
      </c>
      <c r="J1908" s="33">
        <f t="shared" si="116"/>
        <v>2.8841831831368371E-3</v>
      </c>
      <c r="K1908" s="33">
        <f t="shared" si="117"/>
        <v>2.8800279226239844E-3</v>
      </c>
      <c r="L1908" s="33">
        <f t="shared" si="118"/>
        <v>0.9748610728448126</v>
      </c>
      <c r="M1908" s="33">
        <f t="shared" si="119"/>
        <v>0.97205344573434038</v>
      </c>
    </row>
    <row r="1909" spans="1:13" ht="27.6">
      <c r="A1909" t="s">
        <v>164</v>
      </c>
      <c r="B1909" t="s">
        <v>228</v>
      </c>
      <c r="C1909" s="14" t="s">
        <v>230</v>
      </c>
      <c r="D1909" t="s">
        <v>456</v>
      </c>
      <c r="E1909" t="s">
        <v>474</v>
      </c>
      <c r="F1909" s="20">
        <v>2046</v>
      </c>
      <c r="G1909" s="20">
        <v>57</v>
      </c>
      <c r="H1909" s="11">
        <v>12248.665172049399</v>
      </c>
      <c r="I1909" s="10">
        <v>3851587.0365056</v>
      </c>
      <c r="J1909" s="33">
        <f t="shared" si="116"/>
        <v>3.1801605561436702E-3</v>
      </c>
      <c r="K1909" s="33">
        <f t="shared" si="117"/>
        <v>3.1751092016870652E-3</v>
      </c>
      <c r="L1909" s="33">
        <f t="shared" si="118"/>
        <v>0.97205344573434038</v>
      </c>
      <c r="M1909" s="33">
        <f t="shared" si="119"/>
        <v>0.96896706989425763</v>
      </c>
    </row>
    <row r="1910" spans="1:13" ht="27.6">
      <c r="A1910" t="s">
        <v>164</v>
      </c>
      <c r="B1910" t="s">
        <v>228</v>
      </c>
      <c r="C1910" s="14" t="s">
        <v>230</v>
      </c>
      <c r="D1910" t="s">
        <v>456</v>
      </c>
      <c r="E1910" t="s">
        <v>474</v>
      </c>
      <c r="F1910" s="20">
        <v>2046</v>
      </c>
      <c r="G1910" s="20">
        <v>58</v>
      </c>
      <c r="H1910" s="11">
        <v>13329.9945929488</v>
      </c>
      <c r="I1910" s="10">
        <v>3787152.1199550601</v>
      </c>
      <c r="J1910" s="33">
        <f t="shared" si="116"/>
        <v>3.5197938109512695E-3</v>
      </c>
      <c r="K1910" s="33">
        <f t="shared" si="117"/>
        <v>3.5136065980820863E-3</v>
      </c>
      <c r="L1910" s="33">
        <f t="shared" si="118"/>
        <v>0.96896706989425763</v>
      </c>
      <c r="M1910" s="33">
        <f t="shared" si="119"/>
        <v>0.96556250080415285</v>
      </c>
    </row>
    <row r="1911" spans="1:13" ht="27.6">
      <c r="A1911" t="s">
        <v>164</v>
      </c>
      <c r="B1911" t="s">
        <v>228</v>
      </c>
      <c r="C1911" s="14" t="s">
        <v>230</v>
      </c>
      <c r="D1911" t="s">
        <v>456</v>
      </c>
      <c r="E1911" t="s">
        <v>474</v>
      </c>
      <c r="F1911" s="20">
        <v>2046</v>
      </c>
      <c r="G1911" s="20">
        <v>59</v>
      </c>
      <c r="H1911" s="11">
        <v>13840.296325043601</v>
      </c>
      <c r="I1911" s="10">
        <v>3713049.02534247</v>
      </c>
      <c r="J1911" s="33">
        <f t="shared" si="116"/>
        <v>3.7274747062535896E-3</v>
      </c>
      <c r="K1911" s="33">
        <f t="shared" si="117"/>
        <v>3.7205362960041066E-3</v>
      </c>
      <c r="L1911" s="33">
        <f t="shared" si="118"/>
        <v>0.96556250080415285</v>
      </c>
      <c r="M1911" s="33">
        <f t="shared" si="119"/>
        <v>0.96197009047385051</v>
      </c>
    </row>
    <row r="1912" spans="1:13" ht="27.6">
      <c r="A1912" t="s">
        <v>164</v>
      </c>
      <c r="B1912" t="s">
        <v>228</v>
      </c>
      <c r="C1912" s="14" t="s">
        <v>230</v>
      </c>
      <c r="D1912" t="s">
        <v>456</v>
      </c>
      <c r="E1912" t="s">
        <v>474</v>
      </c>
      <c r="F1912" s="20">
        <v>2046</v>
      </c>
      <c r="G1912" s="20">
        <v>60</v>
      </c>
      <c r="H1912" s="11">
        <v>14772.473337372699</v>
      </c>
      <c r="I1912" s="10">
        <v>3693991.8718411</v>
      </c>
      <c r="J1912" s="33">
        <f t="shared" si="116"/>
        <v>3.9990540991661798E-3</v>
      </c>
      <c r="K1912" s="33">
        <f t="shared" si="117"/>
        <v>3.9910685307753546E-3</v>
      </c>
      <c r="L1912" s="33">
        <f t="shared" si="118"/>
        <v>0.96197009047385051</v>
      </c>
      <c r="M1912" s="33">
        <f t="shared" si="119"/>
        <v>0.9581308019182132</v>
      </c>
    </row>
    <row r="1913" spans="1:13" ht="27.6">
      <c r="A1913" t="s">
        <v>164</v>
      </c>
      <c r="B1913" t="s">
        <v>228</v>
      </c>
      <c r="C1913" s="14" t="s">
        <v>230</v>
      </c>
      <c r="D1913" t="s">
        <v>456</v>
      </c>
      <c r="E1913" t="s">
        <v>474</v>
      </c>
      <c r="F1913" s="20">
        <v>2046</v>
      </c>
      <c r="G1913" s="20">
        <v>61</v>
      </c>
      <c r="H1913" s="11">
        <v>15948.283309852901</v>
      </c>
      <c r="I1913" s="10">
        <v>3723803.49734374</v>
      </c>
      <c r="J1913" s="33">
        <f t="shared" si="116"/>
        <v>4.2827940091976161E-3</v>
      </c>
      <c r="K1913" s="33">
        <f t="shared" si="117"/>
        <v>4.2736359256615453E-3</v>
      </c>
      <c r="L1913" s="33">
        <f t="shared" si="118"/>
        <v>0.9581308019182132</v>
      </c>
      <c r="M1913" s="33">
        <f t="shared" si="119"/>
        <v>0.9540360997016526</v>
      </c>
    </row>
    <row r="1914" spans="1:13" ht="27.6">
      <c r="A1914" t="s">
        <v>164</v>
      </c>
      <c r="B1914" t="s">
        <v>228</v>
      </c>
      <c r="C1914" s="14" t="s">
        <v>230</v>
      </c>
      <c r="D1914" t="s">
        <v>456</v>
      </c>
      <c r="E1914" t="s">
        <v>474</v>
      </c>
      <c r="F1914" s="20">
        <v>2046</v>
      </c>
      <c r="G1914" s="20">
        <v>62</v>
      </c>
      <c r="H1914" s="11">
        <v>17325.1382366703</v>
      </c>
      <c r="I1914" s="10">
        <v>3712244.9821785698</v>
      </c>
      <c r="J1914" s="33">
        <f t="shared" si="116"/>
        <v>4.6670244878350836E-3</v>
      </c>
      <c r="K1914" s="33">
        <f t="shared" si="117"/>
        <v>4.6561508514693095E-3</v>
      </c>
      <c r="L1914" s="33">
        <f t="shared" si="118"/>
        <v>0.9540360997016526</v>
      </c>
      <c r="M1914" s="33">
        <f t="shared" si="119"/>
        <v>0.94959396370369431</v>
      </c>
    </row>
    <row r="1915" spans="1:13" ht="27.6">
      <c r="A1915" t="s">
        <v>164</v>
      </c>
      <c r="B1915" t="s">
        <v>228</v>
      </c>
      <c r="C1915" s="14" t="s">
        <v>230</v>
      </c>
      <c r="D1915" t="s">
        <v>456</v>
      </c>
      <c r="E1915" t="s">
        <v>474</v>
      </c>
      <c r="F1915" s="20">
        <v>2046</v>
      </c>
      <c r="G1915" s="20">
        <v>63</v>
      </c>
      <c r="H1915" s="11">
        <v>18457.768297368901</v>
      </c>
      <c r="I1915" s="10">
        <v>3646635.20894517</v>
      </c>
      <c r="J1915" s="33">
        <f t="shared" si="116"/>
        <v>5.0615889003901805E-3</v>
      </c>
      <c r="K1915" s="33">
        <f t="shared" si="117"/>
        <v>5.048800644687379E-3</v>
      </c>
      <c r="L1915" s="33">
        <f t="shared" si="118"/>
        <v>0.94959396370369431</v>
      </c>
      <c r="M1915" s="33">
        <f t="shared" si="119"/>
        <v>0.94479965308755587</v>
      </c>
    </row>
    <row r="1916" spans="1:13" ht="27.6">
      <c r="A1916" t="s">
        <v>164</v>
      </c>
      <c r="B1916" t="s">
        <v>228</v>
      </c>
      <c r="C1916" s="14" t="s">
        <v>230</v>
      </c>
      <c r="D1916" t="s">
        <v>456</v>
      </c>
      <c r="E1916" t="s">
        <v>474</v>
      </c>
      <c r="F1916" s="20">
        <v>2046</v>
      </c>
      <c r="G1916" s="20">
        <v>64</v>
      </c>
      <c r="H1916" s="11">
        <v>19829.261199315599</v>
      </c>
      <c r="I1916" s="10">
        <v>3557129.5129669099</v>
      </c>
      <c r="J1916" s="33">
        <f t="shared" si="116"/>
        <v>5.5745120122928909E-3</v>
      </c>
      <c r="K1916" s="33">
        <f t="shared" si="117"/>
        <v>5.5590032515119292E-3</v>
      </c>
      <c r="L1916" s="33">
        <f t="shared" si="118"/>
        <v>0.94479965308755587</v>
      </c>
      <c r="M1916" s="33">
        <f t="shared" si="119"/>
        <v>0.93954750874401483</v>
      </c>
    </row>
    <row r="1917" spans="1:13" ht="27.6">
      <c r="A1917" t="s">
        <v>164</v>
      </c>
      <c r="B1917" t="s">
        <v>228</v>
      </c>
      <c r="C1917" s="14" t="s">
        <v>230</v>
      </c>
      <c r="D1917" t="s">
        <v>456</v>
      </c>
      <c r="E1917" t="s">
        <v>474</v>
      </c>
      <c r="F1917" s="20">
        <v>2046</v>
      </c>
      <c r="G1917" s="20">
        <v>65</v>
      </c>
      <c r="H1917" s="11">
        <v>21074.052992118501</v>
      </c>
      <c r="I1917" s="10">
        <v>3459899.71612834</v>
      </c>
      <c r="J1917" s="33">
        <f t="shared" si="116"/>
        <v>6.0909432992758998E-3</v>
      </c>
      <c r="K1917" s="33">
        <f t="shared" si="117"/>
        <v>6.0724311087758664E-3</v>
      </c>
      <c r="L1917" s="33">
        <f t="shared" si="118"/>
        <v>0.93954750874401483</v>
      </c>
      <c r="M1917" s="33">
        <f t="shared" si="119"/>
        <v>0.9338421712237448</v>
      </c>
    </row>
    <row r="1918" spans="1:13" ht="27.6">
      <c r="A1918" t="s">
        <v>164</v>
      </c>
      <c r="B1918" t="s">
        <v>228</v>
      </c>
      <c r="C1918" s="14" t="s">
        <v>230</v>
      </c>
      <c r="D1918" t="s">
        <v>456</v>
      </c>
      <c r="E1918" t="s">
        <v>474</v>
      </c>
      <c r="F1918" s="20">
        <v>2046</v>
      </c>
      <c r="G1918" s="20">
        <v>66</v>
      </c>
      <c r="H1918" s="11">
        <v>21550.4264363244</v>
      </c>
      <c r="I1918" s="10">
        <v>3365213.44327957</v>
      </c>
      <c r="J1918" s="33">
        <f t="shared" si="116"/>
        <v>6.4038810017715917E-3</v>
      </c>
      <c r="K1918" s="33">
        <f t="shared" si="117"/>
        <v>6.3834198560418498E-3</v>
      </c>
      <c r="L1918" s="33">
        <f t="shared" si="118"/>
        <v>0.9338421712237448</v>
      </c>
      <c r="M1918" s="33">
        <f t="shared" si="119"/>
        <v>0.92788106456554587</v>
      </c>
    </row>
    <row r="1919" spans="1:13" ht="27.6">
      <c r="A1919" t="s">
        <v>164</v>
      </c>
      <c r="B1919" t="s">
        <v>228</v>
      </c>
      <c r="C1919" s="14" t="s">
        <v>230</v>
      </c>
      <c r="D1919" t="s">
        <v>456</v>
      </c>
      <c r="E1919" t="s">
        <v>474</v>
      </c>
      <c r="F1919" s="20">
        <v>2046</v>
      </c>
      <c r="G1919" s="20">
        <v>67</v>
      </c>
      <c r="H1919" s="11">
        <v>22721.346583745501</v>
      </c>
      <c r="I1919" s="10">
        <v>3255938.1804172802</v>
      </c>
      <c r="J1919" s="33">
        <f t="shared" si="116"/>
        <v>6.9784330428637126E-3</v>
      </c>
      <c r="K1919" s="33">
        <f t="shared" si="117"/>
        <v>6.9541403202226793E-3</v>
      </c>
      <c r="L1919" s="33">
        <f t="shared" si="118"/>
        <v>0.92788106456554587</v>
      </c>
      <c r="M1919" s="33">
        <f t="shared" si="119"/>
        <v>0.92142844944207947</v>
      </c>
    </row>
    <row r="1920" spans="1:13" ht="27.6">
      <c r="A1920" t="s">
        <v>164</v>
      </c>
      <c r="B1920" t="s">
        <v>228</v>
      </c>
      <c r="C1920" s="14" t="s">
        <v>230</v>
      </c>
      <c r="D1920" t="s">
        <v>456</v>
      </c>
      <c r="E1920" t="s">
        <v>474</v>
      </c>
      <c r="F1920" s="20">
        <v>2046</v>
      </c>
      <c r="G1920" s="20">
        <v>68</v>
      </c>
      <c r="H1920" s="11">
        <v>23630.539488735601</v>
      </c>
      <c r="I1920" s="10">
        <v>3124659.3799635801</v>
      </c>
      <c r="J1920" s="33">
        <f t="shared" si="116"/>
        <v>7.562596947450647E-3</v>
      </c>
      <c r="K1920" s="33">
        <f t="shared" si="117"/>
        <v>7.5340724628429889E-3</v>
      </c>
      <c r="L1920" s="33">
        <f t="shared" si="118"/>
        <v>0.92142844944207947</v>
      </c>
      <c r="M1920" s="33">
        <f t="shared" si="119"/>
        <v>0.91448634073465773</v>
      </c>
    </row>
    <row r="1921" spans="1:13" ht="27.6">
      <c r="A1921" t="s">
        <v>164</v>
      </c>
      <c r="B1921" t="s">
        <v>228</v>
      </c>
      <c r="C1921" s="14" t="s">
        <v>230</v>
      </c>
      <c r="D1921" t="s">
        <v>456</v>
      </c>
      <c r="E1921" t="s">
        <v>474</v>
      </c>
      <c r="F1921" s="20">
        <v>2046</v>
      </c>
      <c r="G1921" s="20">
        <v>69</v>
      </c>
      <c r="H1921" s="11">
        <v>23883.147080462699</v>
      </c>
      <c r="I1921" s="10">
        <v>2995870.83853852</v>
      </c>
      <c r="J1921" s="33">
        <f t="shared" si="116"/>
        <v>7.9720216149617613E-3</v>
      </c>
      <c r="K1921" s="33">
        <f t="shared" si="117"/>
        <v>7.9403293237758632E-3</v>
      </c>
      <c r="L1921" s="33">
        <f t="shared" si="118"/>
        <v>0.91448634073465773</v>
      </c>
      <c r="M1921" s="33">
        <f t="shared" si="119"/>
        <v>0.90722501802712985</v>
      </c>
    </row>
    <row r="1922" spans="1:13" ht="27.6">
      <c r="A1922" t="s">
        <v>164</v>
      </c>
      <c r="B1922" t="s">
        <v>228</v>
      </c>
      <c r="C1922" s="14" t="s">
        <v>230</v>
      </c>
      <c r="D1922" t="s">
        <v>456</v>
      </c>
      <c r="E1922" t="s">
        <v>474</v>
      </c>
      <c r="F1922" s="20">
        <v>2047</v>
      </c>
      <c r="G1922" s="20">
        <v>30</v>
      </c>
      <c r="H1922" s="11">
        <v>652.06794991848199</v>
      </c>
      <c r="I1922" s="10">
        <v>4346899.76708862</v>
      </c>
      <c r="J1922" s="33">
        <f t="shared" ref="J1922:J1985" si="120">IF(I1922&gt;0,H1922/I1922,0)</f>
        <v>1.5000758813337237E-4</v>
      </c>
      <c r="K1922" s="33">
        <f t="shared" ref="K1922:K1985" si="121">1-EXP(-J1922)</f>
        <v>1.4999633755763409E-4</v>
      </c>
      <c r="L1922" s="33">
        <f t="shared" ref="L1922:L1985" si="122">IF(G1922=30,1,M1921)</f>
        <v>1</v>
      </c>
      <c r="M1922" s="33">
        <f t="shared" ref="M1922:M1985" si="123">L1922*(1-K1922)</f>
        <v>0.99985000366244237</v>
      </c>
    </row>
    <row r="1923" spans="1:13" ht="27.6">
      <c r="A1923" t="s">
        <v>164</v>
      </c>
      <c r="B1923" t="s">
        <v>228</v>
      </c>
      <c r="C1923" s="14" t="s">
        <v>230</v>
      </c>
      <c r="D1923" t="s">
        <v>456</v>
      </c>
      <c r="E1923" t="s">
        <v>474</v>
      </c>
      <c r="F1923" s="20">
        <v>2047</v>
      </c>
      <c r="G1923" s="20">
        <v>31</v>
      </c>
      <c r="H1923" s="11">
        <v>985.49950128867704</v>
      </c>
      <c r="I1923" s="10">
        <v>4583753.7947031604</v>
      </c>
      <c r="J1923" s="33">
        <f t="shared" si="120"/>
        <v>2.1499834969921134E-4</v>
      </c>
      <c r="K1923" s="33">
        <f t="shared" si="121"/>
        <v>2.1497523921032435E-4</v>
      </c>
      <c r="L1923" s="33">
        <f t="shared" si="122"/>
        <v>0.99985000366244237</v>
      </c>
      <c r="M1923" s="33">
        <f t="shared" si="123"/>
        <v>0.99963506066873054</v>
      </c>
    </row>
    <row r="1924" spans="1:13" ht="27.6">
      <c r="A1924" t="s">
        <v>164</v>
      </c>
      <c r="B1924" t="s">
        <v>228</v>
      </c>
      <c r="C1924" s="14" t="s">
        <v>230</v>
      </c>
      <c r="D1924" t="s">
        <v>456</v>
      </c>
      <c r="E1924" t="s">
        <v>474</v>
      </c>
      <c r="F1924" s="20">
        <v>2047</v>
      </c>
      <c r="G1924" s="20">
        <v>32</v>
      </c>
      <c r="H1924" s="11">
        <v>1048.8041084291201</v>
      </c>
      <c r="I1924" s="10">
        <v>4647241.0753707597</v>
      </c>
      <c r="J1924" s="33">
        <f t="shared" si="120"/>
        <v>2.2568317232078301E-4</v>
      </c>
      <c r="K1924" s="33">
        <f t="shared" si="121"/>
        <v>2.2565770778937289E-4</v>
      </c>
      <c r="L1924" s="33">
        <f t="shared" si="122"/>
        <v>0.99963506066873054</v>
      </c>
      <c r="M1924" s="33">
        <f t="shared" si="123"/>
        <v>0.99940948531231411</v>
      </c>
    </row>
    <row r="1925" spans="1:13" ht="27.6">
      <c r="A1925" t="s">
        <v>164</v>
      </c>
      <c r="B1925" t="s">
        <v>228</v>
      </c>
      <c r="C1925" s="14" t="s">
        <v>230</v>
      </c>
      <c r="D1925" t="s">
        <v>456</v>
      </c>
      <c r="E1925" t="s">
        <v>474</v>
      </c>
      <c r="F1925" s="20">
        <v>2047</v>
      </c>
      <c r="G1925" s="20">
        <v>33</v>
      </c>
      <c r="H1925" s="11">
        <v>1131.89280751661</v>
      </c>
      <c r="I1925" s="10">
        <v>4718717.38188338</v>
      </c>
      <c r="J1925" s="33">
        <f t="shared" si="120"/>
        <v>2.398729815568734E-4</v>
      </c>
      <c r="K1925" s="33">
        <f t="shared" si="121"/>
        <v>2.3984421433342895E-4</v>
      </c>
      <c r="L1925" s="33">
        <f t="shared" si="122"/>
        <v>0.99940948531231411</v>
      </c>
      <c r="M1925" s="33">
        <f t="shared" si="123"/>
        <v>0.99916978272951196</v>
      </c>
    </row>
    <row r="1926" spans="1:13" ht="27.6">
      <c r="A1926" t="s">
        <v>164</v>
      </c>
      <c r="B1926" t="s">
        <v>228</v>
      </c>
      <c r="C1926" s="14" t="s">
        <v>230</v>
      </c>
      <c r="D1926" t="s">
        <v>456</v>
      </c>
      <c r="E1926" t="s">
        <v>474</v>
      </c>
      <c r="F1926" s="20">
        <v>2047</v>
      </c>
      <c r="G1926" s="20">
        <v>34</v>
      </c>
      <c r="H1926" s="11">
        <v>1222.92069300402</v>
      </c>
      <c r="I1926" s="10">
        <v>4809431.4839329999</v>
      </c>
      <c r="J1926" s="33">
        <f t="shared" si="120"/>
        <v>2.542755203165831E-4</v>
      </c>
      <c r="K1926" s="33">
        <f t="shared" si="121"/>
        <v>2.5424319503641879E-4</v>
      </c>
      <c r="L1926" s="33">
        <f t="shared" si="122"/>
        <v>0.99916978272951196</v>
      </c>
      <c r="M1926" s="33">
        <f t="shared" si="123"/>
        <v>0.99891575061156701</v>
      </c>
    </row>
    <row r="1927" spans="1:13" ht="27.6">
      <c r="A1927" t="s">
        <v>164</v>
      </c>
      <c r="B1927" t="s">
        <v>228</v>
      </c>
      <c r="C1927" s="14" t="s">
        <v>230</v>
      </c>
      <c r="D1927" t="s">
        <v>456</v>
      </c>
      <c r="E1927" t="s">
        <v>474</v>
      </c>
      <c r="F1927" s="20">
        <v>2047</v>
      </c>
      <c r="G1927" s="20">
        <v>35</v>
      </c>
      <c r="H1927" s="11">
        <v>1327.86376782805</v>
      </c>
      <c r="I1927" s="10">
        <v>4852152.9806766603</v>
      </c>
      <c r="J1927" s="33">
        <f t="shared" si="120"/>
        <v>2.7366486034471069E-4</v>
      </c>
      <c r="K1927" s="33">
        <f t="shared" si="121"/>
        <v>2.7362741753245157E-4</v>
      </c>
      <c r="L1927" s="33">
        <f t="shared" si="122"/>
        <v>0.99891575061156701</v>
      </c>
      <c r="M1927" s="33">
        <f t="shared" si="123"/>
        <v>0.99864241987439473</v>
      </c>
    </row>
    <row r="1928" spans="1:13" ht="27.6">
      <c r="A1928" t="s">
        <v>164</v>
      </c>
      <c r="B1928" t="s">
        <v>228</v>
      </c>
      <c r="C1928" s="14" t="s">
        <v>230</v>
      </c>
      <c r="D1928" t="s">
        <v>456</v>
      </c>
      <c r="E1928" t="s">
        <v>474</v>
      </c>
      <c r="F1928" s="20">
        <v>2047</v>
      </c>
      <c r="G1928" s="20">
        <v>36</v>
      </c>
      <c r="H1928" s="11">
        <v>1654.36075563705</v>
      </c>
      <c r="I1928" s="10">
        <v>4771926.9465786498</v>
      </c>
      <c r="J1928" s="33">
        <f t="shared" si="120"/>
        <v>3.4668610273323329E-4</v>
      </c>
      <c r="K1928" s="33">
        <f t="shared" si="121"/>
        <v>3.4662601405044402E-4</v>
      </c>
      <c r="L1928" s="33">
        <f t="shared" si="122"/>
        <v>0.99864241987439473</v>
      </c>
      <c r="M1928" s="33">
        <f t="shared" si="123"/>
        <v>0.99829626443293196</v>
      </c>
    </row>
    <row r="1929" spans="1:13" ht="27.6">
      <c r="A1929" t="s">
        <v>164</v>
      </c>
      <c r="B1929" t="s">
        <v>228</v>
      </c>
      <c r="C1929" s="14" t="s">
        <v>230</v>
      </c>
      <c r="D1929" t="s">
        <v>456</v>
      </c>
      <c r="E1929" t="s">
        <v>474</v>
      </c>
      <c r="F1929" s="20">
        <v>2047</v>
      </c>
      <c r="G1929" s="20">
        <v>37</v>
      </c>
      <c r="H1929" s="11">
        <v>1763.7115342992499</v>
      </c>
      <c r="I1929" s="10">
        <v>4670278.0619736603</v>
      </c>
      <c r="J1929" s="33">
        <f t="shared" si="120"/>
        <v>3.77645936900362E-4</v>
      </c>
      <c r="K1929" s="33">
        <f t="shared" si="121"/>
        <v>3.7757463764909183E-4</v>
      </c>
      <c r="L1929" s="33">
        <f t="shared" si="122"/>
        <v>0.99829626443293196</v>
      </c>
      <c r="M1929" s="33">
        <f t="shared" si="123"/>
        <v>0.99791933308262226</v>
      </c>
    </row>
    <row r="1930" spans="1:13" ht="27.6">
      <c r="A1930" t="s">
        <v>164</v>
      </c>
      <c r="B1930" t="s">
        <v>228</v>
      </c>
      <c r="C1930" s="14" t="s">
        <v>230</v>
      </c>
      <c r="D1930" t="s">
        <v>456</v>
      </c>
      <c r="E1930" t="s">
        <v>474</v>
      </c>
      <c r="F1930" s="20">
        <v>2047</v>
      </c>
      <c r="G1930" s="20">
        <v>38</v>
      </c>
      <c r="H1930" s="11">
        <v>1909.3905194394099</v>
      </c>
      <c r="I1930" s="10">
        <v>4612525.4310511099</v>
      </c>
      <c r="J1930" s="33">
        <f t="shared" si="120"/>
        <v>4.1395772185570255E-4</v>
      </c>
      <c r="K1930" s="33">
        <f t="shared" si="121"/>
        <v>4.1387205317944264E-4</v>
      </c>
      <c r="L1930" s="33">
        <f t="shared" si="122"/>
        <v>0.99791933308262226</v>
      </c>
      <c r="M1930" s="33">
        <f t="shared" si="123"/>
        <v>0.99750632215933188</v>
      </c>
    </row>
    <row r="1931" spans="1:13" ht="27.6">
      <c r="A1931" t="s">
        <v>164</v>
      </c>
      <c r="B1931" t="s">
        <v>228</v>
      </c>
      <c r="C1931" s="14" t="s">
        <v>230</v>
      </c>
      <c r="D1931" t="s">
        <v>456</v>
      </c>
      <c r="E1931" t="s">
        <v>474</v>
      </c>
      <c r="F1931" s="20">
        <v>2047</v>
      </c>
      <c r="G1931" s="20">
        <v>39</v>
      </c>
      <c r="H1931" s="11">
        <v>2026.1203699282801</v>
      </c>
      <c r="I1931" s="10">
        <v>4602833.6287062</v>
      </c>
      <c r="J1931" s="33">
        <f t="shared" si="120"/>
        <v>4.401897903265727E-4</v>
      </c>
      <c r="K1931" s="33">
        <f t="shared" si="121"/>
        <v>4.4009292101498954E-4</v>
      </c>
      <c r="L1931" s="33">
        <f t="shared" si="122"/>
        <v>0.99750632215933188</v>
      </c>
      <c r="M1931" s="33">
        <f t="shared" si="123"/>
        <v>0.99706732668828191</v>
      </c>
    </row>
    <row r="1932" spans="1:13" ht="27.6">
      <c r="A1932" t="s">
        <v>164</v>
      </c>
      <c r="B1932" t="s">
        <v>228</v>
      </c>
      <c r="C1932" s="14" t="s">
        <v>230</v>
      </c>
      <c r="D1932" t="s">
        <v>456</v>
      </c>
      <c r="E1932" t="s">
        <v>474</v>
      </c>
      <c r="F1932" s="20">
        <v>2047</v>
      </c>
      <c r="G1932" s="20">
        <v>40</v>
      </c>
      <c r="H1932" s="11">
        <v>2194.0917561585902</v>
      </c>
      <c r="I1932" s="10">
        <v>4572997.5508107897</v>
      </c>
      <c r="J1932" s="33">
        <f t="shared" si="120"/>
        <v>4.7979289990426064E-4</v>
      </c>
      <c r="K1932" s="33">
        <f t="shared" si="121"/>
        <v>4.7967781769675533E-4</v>
      </c>
      <c r="L1932" s="33">
        <f t="shared" si="122"/>
        <v>0.99706732668828191</v>
      </c>
      <c r="M1932" s="33">
        <f t="shared" si="123"/>
        <v>0.99658905560891931</v>
      </c>
    </row>
    <row r="1933" spans="1:13" ht="27.6">
      <c r="A1933" t="s">
        <v>164</v>
      </c>
      <c r="B1933" t="s">
        <v>228</v>
      </c>
      <c r="C1933" s="14" t="s">
        <v>230</v>
      </c>
      <c r="D1933" t="s">
        <v>456</v>
      </c>
      <c r="E1933" t="s">
        <v>474</v>
      </c>
      <c r="F1933" s="20">
        <v>2047</v>
      </c>
      <c r="G1933" s="20">
        <v>41</v>
      </c>
      <c r="H1933" s="11">
        <v>2805.6572992394099</v>
      </c>
      <c r="I1933" s="10">
        <v>4499582.2598610204</v>
      </c>
      <c r="J1933" s="33">
        <f t="shared" si="120"/>
        <v>6.2353728350908488E-4</v>
      </c>
      <c r="K1933" s="33">
        <f t="shared" si="121"/>
        <v>6.23342924535919E-4</v>
      </c>
      <c r="L1933" s="33">
        <f t="shared" si="122"/>
        <v>0.99658905560891931</v>
      </c>
      <c r="M1933" s="33">
        <f t="shared" si="123"/>
        <v>0.99596783887243556</v>
      </c>
    </row>
    <row r="1934" spans="1:13" ht="27.6">
      <c r="A1934" t="s">
        <v>164</v>
      </c>
      <c r="B1934" t="s">
        <v>228</v>
      </c>
      <c r="C1934" s="14" t="s">
        <v>230</v>
      </c>
      <c r="D1934" t="s">
        <v>456</v>
      </c>
      <c r="E1934" t="s">
        <v>474</v>
      </c>
      <c r="F1934" s="20">
        <v>2047</v>
      </c>
      <c r="G1934" s="20">
        <v>42</v>
      </c>
      <c r="H1934" s="11">
        <v>3043.2904109402202</v>
      </c>
      <c r="I1934" s="10">
        <v>4403603.9282656601</v>
      </c>
      <c r="J1934" s="33">
        <f t="shared" si="120"/>
        <v>6.9109085660635399E-4</v>
      </c>
      <c r="K1934" s="33">
        <f t="shared" si="121"/>
        <v>6.9085210832242616E-4</v>
      </c>
      <c r="L1934" s="33">
        <f t="shared" si="122"/>
        <v>0.99596783887243556</v>
      </c>
      <c r="M1934" s="33">
        <f t="shared" si="123"/>
        <v>0.99527977239112919</v>
      </c>
    </row>
    <row r="1935" spans="1:13" ht="27.6">
      <c r="A1935" t="s">
        <v>164</v>
      </c>
      <c r="B1935" t="s">
        <v>228</v>
      </c>
      <c r="C1935" s="14" t="s">
        <v>230</v>
      </c>
      <c r="D1935" t="s">
        <v>456</v>
      </c>
      <c r="E1935" t="s">
        <v>474</v>
      </c>
      <c r="F1935" s="20">
        <v>2047</v>
      </c>
      <c r="G1935" s="20">
        <v>43</v>
      </c>
      <c r="H1935" s="11">
        <v>3334.4822916657699</v>
      </c>
      <c r="I1935" s="10">
        <v>4303647.5774331503</v>
      </c>
      <c r="J1935" s="33">
        <f t="shared" si="120"/>
        <v>7.7480375232178626E-4</v>
      </c>
      <c r="K1935" s="33">
        <f t="shared" si="121"/>
        <v>7.745036694012386E-4</v>
      </c>
      <c r="L1935" s="33">
        <f t="shared" si="122"/>
        <v>0.99527977239112919</v>
      </c>
      <c r="M1935" s="33">
        <f t="shared" si="123"/>
        <v>0.99450892455533146</v>
      </c>
    </row>
    <row r="1936" spans="1:13" ht="27.6">
      <c r="A1936" t="s">
        <v>164</v>
      </c>
      <c r="B1936" t="s">
        <v>228</v>
      </c>
      <c r="C1936" s="14" t="s">
        <v>230</v>
      </c>
      <c r="D1936" t="s">
        <v>456</v>
      </c>
      <c r="E1936" t="s">
        <v>474</v>
      </c>
      <c r="F1936" s="20">
        <v>2047</v>
      </c>
      <c r="G1936" s="20">
        <v>44</v>
      </c>
      <c r="H1936" s="11">
        <v>3509.6168127201699</v>
      </c>
      <c r="I1936" s="10">
        <v>4256352.6297157696</v>
      </c>
      <c r="J1936" s="33">
        <f t="shared" si="120"/>
        <v>8.2455969183984994E-4</v>
      </c>
      <c r="K1936" s="33">
        <f t="shared" si="121"/>
        <v>8.2421983591407511E-4</v>
      </c>
      <c r="L1936" s="33">
        <f t="shared" si="122"/>
        <v>0.99450892455533146</v>
      </c>
      <c r="M1936" s="33">
        <f t="shared" si="123"/>
        <v>0.99368923057271941</v>
      </c>
    </row>
    <row r="1937" spans="1:13" ht="27.6">
      <c r="A1937" t="s">
        <v>164</v>
      </c>
      <c r="B1937" t="s">
        <v>228</v>
      </c>
      <c r="C1937" s="14" t="s">
        <v>230</v>
      </c>
      <c r="D1937" t="s">
        <v>456</v>
      </c>
      <c r="E1937" t="s">
        <v>474</v>
      </c>
      <c r="F1937" s="20">
        <v>2047</v>
      </c>
      <c r="G1937" s="20">
        <v>45</v>
      </c>
      <c r="H1937" s="11">
        <v>3810.78184388505</v>
      </c>
      <c r="I1937" s="10">
        <v>4230983.6517798305</v>
      </c>
      <c r="J1937" s="33">
        <f t="shared" si="120"/>
        <v>9.0068460611564499E-4</v>
      </c>
      <c r="K1937" s="33">
        <f t="shared" si="121"/>
        <v>9.002791114858244E-4</v>
      </c>
      <c r="L1937" s="33">
        <f t="shared" si="122"/>
        <v>0.99368923057271941</v>
      </c>
      <c r="M1937" s="33">
        <f t="shared" si="123"/>
        <v>0.99279463291512637</v>
      </c>
    </row>
    <row r="1938" spans="1:13" ht="27.6">
      <c r="A1938" t="s">
        <v>164</v>
      </c>
      <c r="B1938" t="s">
        <v>228</v>
      </c>
      <c r="C1938" s="14" t="s">
        <v>230</v>
      </c>
      <c r="D1938" t="s">
        <v>456</v>
      </c>
      <c r="E1938" t="s">
        <v>474</v>
      </c>
      <c r="F1938" s="20">
        <v>2047</v>
      </c>
      <c r="G1938" s="20">
        <v>46</v>
      </c>
      <c r="H1938" s="11">
        <v>4746.1714053699097</v>
      </c>
      <c r="I1938" s="10">
        <v>4205054.7748888498</v>
      </c>
      <c r="J1938" s="33">
        <f t="shared" si="120"/>
        <v>1.1286824213830515E-3</v>
      </c>
      <c r="K1938" s="33">
        <f t="shared" si="121"/>
        <v>1.1280456989538612E-3</v>
      </c>
      <c r="L1938" s="33">
        <f t="shared" si="122"/>
        <v>0.99279463291512637</v>
      </c>
      <c r="M1938" s="33">
        <f t="shared" si="123"/>
        <v>0.99167471519952199</v>
      </c>
    </row>
    <row r="1939" spans="1:13" ht="27.6">
      <c r="A1939" t="s">
        <v>164</v>
      </c>
      <c r="B1939" t="s">
        <v>228</v>
      </c>
      <c r="C1939" s="14" t="s">
        <v>230</v>
      </c>
      <c r="D1939" t="s">
        <v>456</v>
      </c>
      <c r="E1939" t="s">
        <v>474</v>
      </c>
      <c r="F1939" s="20">
        <v>2047</v>
      </c>
      <c r="G1939" s="20">
        <v>47</v>
      </c>
      <c r="H1939" s="11">
        <v>5241.7449603244004</v>
      </c>
      <c r="I1939" s="10">
        <v>4197841.0764229801</v>
      </c>
      <c r="J1939" s="33">
        <f t="shared" si="120"/>
        <v>1.2486763707574514E-3</v>
      </c>
      <c r="K1939" s="33">
        <f t="shared" si="121"/>
        <v>1.2478970988045734E-3</v>
      </c>
      <c r="L1939" s="33">
        <f t="shared" si="122"/>
        <v>0.99167471519952199</v>
      </c>
      <c r="M1939" s="33">
        <f t="shared" si="123"/>
        <v>0.99043720719946671</v>
      </c>
    </row>
    <row r="1940" spans="1:13" ht="27.6">
      <c r="A1940" t="s">
        <v>164</v>
      </c>
      <c r="B1940" t="s">
        <v>228</v>
      </c>
      <c r="C1940" s="14" t="s">
        <v>230</v>
      </c>
      <c r="D1940" t="s">
        <v>456</v>
      </c>
      <c r="E1940" t="s">
        <v>474</v>
      </c>
      <c r="F1940" s="20">
        <v>2047</v>
      </c>
      <c r="G1940" s="20">
        <v>48</v>
      </c>
      <c r="H1940" s="11">
        <v>5884.4170676060003</v>
      </c>
      <c r="I1940" s="10">
        <v>4227193.9099756395</v>
      </c>
      <c r="J1940" s="33">
        <f t="shared" si="120"/>
        <v>1.3920385941415001E-3</v>
      </c>
      <c r="K1940" s="33">
        <f t="shared" si="121"/>
        <v>1.3910701578366824E-3</v>
      </c>
      <c r="L1940" s="33">
        <f t="shared" si="122"/>
        <v>0.99043720719946671</v>
      </c>
      <c r="M1940" s="33">
        <f t="shared" si="123"/>
        <v>0.98905943955732045</v>
      </c>
    </row>
    <row r="1941" spans="1:13" ht="27.6">
      <c r="A1941" t="s">
        <v>164</v>
      </c>
      <c r="B1941" t="s">
        <v>228</v>
      </c>
      <c r="C1941" s="14" t="s">
        <v>230</v>
      </c>
      <c r="D1941" t="s">
        <v>456</v>
      </c>
      <c r="E1941" t="s">
        <v>474</v>
      </c>
      <c r="F1941" s="20">
        <v>2047</v>
      </c>
      <c r="G1941" s="20">
        <v>49</v>
      </c>
      <c r="H1941" s="11">
        <v>6415.5333078841904</v>
      </c>
      <c r="I1941" s="10">
        <v>4257918.7454692097</v>
      </c>
      <c r="J1941" s="33">
        <f t="shared" si="120"/>
        <v>1.5067298582695753E-3</v>
      </c>
      <c r="K1941" s="33">
        <f t="shared" si="121"/>
        <v>1.5055953107271369E-3</v>
      </c>
      <c r="L1941" s="33">
        <f t="shared" si="122"/>
        <v>0.98905943955732045</v>
      </c>
      <c r="M1941" s="33">
        <f t="shared" si="123"/>
        <v>0.98757031630309255</v>
      </c>
    </row>
    <row r="1942" spans="1:13" ht="27.6">
      <c r="A1942" t="s">
        <v>164</v>
      </c>
      <c r="B1942" t="s">
        <v>228</v>
      </c>
      <c r="C1942" s="14" t="s">
        <v>230</v>
      </c>
      <c r="D1942" t="s">
        <v>456</v>
      </c>
      <c r="E1942" t="s">
        <v>474</v>
      </c>
      <c r="F1942" s="20">
        <v>2047</v>
      </c>
      <c r="G1942" s="20">
        <v>50</v>
      </c>
      <c r="H1942" s="11">
        <v>6963.8197752378101</v>
      </c>
      <c r="I1942" s="10">
        <v>4242754.2291186098</v>
      </c>
      <c r="J1942" s="33">
        <f t="shared" si="120"/>
        <v>1.6413441361849694E-3</v>
      </c>
      <c r="K1942" s="33">
        <f t="shared" si="121"/>
        <v>1.6399978675624149E-3</v>
      </c>
      <c r="L1942" s="33">
        <f t="shared" si="122"/>
        <v>0.98757031630309255</v>
      </c>
      <c r="M1942" s="33">
        <f t="shared" si="123"/>
        <v>0.98595070309028754</v>
      </c>
    </row>
    <row r="1943" spans="1:13" ht="27.6">
      <c r="A1943" t="s">
        <v>164</v>
      </c>
      <c r="B1943" t="s">
        <v>228</v>
      </c>
      <c r="C1943" s="14" t="s">
        <v>230</v>
      </c>
      <c r="D1943" t="s">
        <v>456</v>
      </c>
      <c r="E1943" t="s">
        <v>474</v>
      </c>
      <c r="F1943" s="20">
        <v>2047</v>
      </c>
      <c r="G1943" s="20">
        <v>51</v>
      </c>
      <c r="H1943" s="11">
        <v>7715.6025521371002</v>
      </c>
      <c r="I1943" s="10">
        <v>4169768.1387443799</v>
      </c>
      <c r="J1943" s="33">
        <f t="shared" si="120"/>
        <v>1.8503672855202109E-3</v>
      </c>
      <c r="K1943" s="33">
        <f t="shared" si="121"/>
        <v>1.8486564113857629E-3</v>
      </c>
      <c r="L1943" s="33">
        <f t="shared" si="122"/>
        <v>0.98595070309028754</v>
      </c>
      <c r="M1943" s="33">
        <f t="shared" si="123"/>
        <v>0.98412801900170943</v>
      </c>
    </row>
    <row r="1944" spans="1:13" ht="27.6">
      <c r="A1944" t="s">
        <v>164</v>
      </c>
      <c r="B1944" t="s">
        <v>228</v>
      </c>
      <c r="C1944" s="14" t="s">
        <v>230</v>
      </c>
      <c r="D1944" t="s">
        <v>456</v>
      </c>
      <c r="E1944" t="s">
        <v>474</v>
      </c>
      <c r="F1944" s="20">
        <v>2047</v>
      </c>
      <c r="G1944" s="20">
        <v>52</v>
      </c>
      <c r="H1944" s="11">
        <v>8249.5114441039404</v>
      </c>
      <c r="I1944" s="10">
        <v>4094077.51857254</v>
      </c>
      <c r="J1944" s="33">
        <f t="shared" si="120"/>
        <v>2.0149866256025982E-3</v>
      </c>
      <c r="K1944" s="33">
        <f t="shared" si="121"/>
        <v>2.0129579028970168E-3</v>
      </c>
      <c r="L1944" s="33">
        <f t="shared" si="122"/>
        <v>0.98412801900170943</v>
      </c>
      <c r="M1944" s="33">
        <f t="shared" si="123"/>
        <v>0.98214701072839761</v>
      </c>
    </row>
    <row r="1945" spans="1:13" ht="27.6">
      <c r="A1945" t="s">
        <v>164</v>
      </c>
      <c r="B1945" t="s">
        <v>228</v>
      </c>
      <c r="C1945" s="14" t="s">
        <v>230</v>
      </c>
      <c r="D1945" t="s">
        <v>456</v>
      </c>
      <c r="E1945" t="s">
        <v>474</v>
      </c>
      <c r="F1945" s="20">
        <v>2047</v>
      </c>
      <c r="G1945" s="20">
        <v>53</v>
      </c>
      <c r="H1945" s="11">
        <v>8838.2529192461898</v>
      </c>
      <c r="I1945" s="10">
        <v>4026270.2701422302</v>
      </c>
      <c r="J1945" s="33">
        <f t="shared" si="120"/>
        <v>2.1951464572034242E-3</v>
      </c>
      <c r="K1945" s="33">
        <f t="shared" si="121"/>
        <v>2.1927388851991081E-3</v>
      </c>
      <c r="L1945" s="33">
        <f t="shared" si="122"/>
        <v>0.98214701072839761</v>
      </c>
      <c r="M1945" s="33">
        <f t="shared" si="123"/>
        <v>0.97999341878699142</v>
      </c>
    </row>
    <row r="1946" spans="1:13" ht="27.6">
      <c r="A1946" t="s">
        <v>164</v>
      </c>
      <c r="B1946" t="s">
        <v>228</v>
      </c>
      <c r="C1946" s="14" t="s">
        <v>230</v>
      </c>
      <c r="D1946" t="s">
        <v>456</v>
      </c>
      <c r="E1946" t="s">
        <v>474</v>
      </c>
      <c r="F1946" s="20">
        <v>2047</v>
      </c>
      <c r="G1946" s="20">
        <v>54</v>
      </c>
      <c r="H1946" s="11">
        <v>9534.1733844106602</v>
      </c>
      <c r="I1946" s="10">
        <v>3959692.5787315099</v>
      </c>
      <c r="J1946" s="33">
        <f t="shared" si="120"/>
        <v>2.4078064634666511E-3</v>
      </c>
      <c r="K1946" s="33">
        <f t="shared" si="121"/>
        <v>2.4049100226398723E-3</v>
      </c>
      <c r="L1946" s="33">
        <f t="shared" si="122"/>
        <v>0.97999341878699142</v>
      </c>
      <c r="M1946" s="33">
        <f t="shared" si="123"/>
        <v>0.97763662279202945</v>
      </c>
    </row>
    <row r="1947" spans="1:13" ht="27.6">
      <c r="A1947" t="s">
        <v>164</v>
      </c>
      <c r="B1947" t="s">
        <v>228</v>
      </c>
      <c r="C1947" s="14" t="s">
        <v>230</v>
      </c>
      <c r="D1947" t="s">
        <v>456</v>
      </c>
      <c r="E1947" t="s">
        <v>474</v>
      </c>
      <c r="F1947" s="20">
        <v>2047</v>
      </c>
      <c r="G1947" s="20">
        <v>55</v>
      </c>
      <c r="H1947" s="11">
        <v>10371.600715001499</v>
      </c>
      <c r="I1947" s="10">
        <v>3924928.1923988801</v>
      </c>
      <c r="J1947" s="33">
        <f t="shared" si="120"/>
        <v>2.6424943862890069E-3</v>
      </c>
      <c r="K1947" s="33">
        <f t="shared" si="121"/>
        <v>2.6390060712923047E-3</v>
      </c>
      <c r="L1947" s="33">
        <f t="shared" si="122"/>
        <v>0.97763662279202945</v>
      </c>
      <c r="M1947" s="33">
        <f t="shared" si="123"/>
        <v>0.97505663380896357</v>
      </c>
    </row>
    <row r="1948" spans="1:13" ht="27.6">
      <c r="A1948" t="s">
        <v>164</v>
      </c>
      <c r="B1948" t="s">
        <v>228</v>
      </c>
      <c r="C1948" s="14" t="s">
        <v>230</v>
      </c>
      <c r="D1948" t="s">
        <v>456</v>
      </c>
      <c r="E1948" t="s">
        <v>474</v>
      </c>
      <c r="F1948" s="20">
        <v>2047</v>
      </c>
      <c r="G1948" s="20">
        <v>56</v>
      </c>
      <c r="H1948" s="11">
        <v>11117.422291859401</v>
      </c>
      <c r="I1948" s="10">
        <v>3883041.03859598</v>
      </c>
      <c r="J1948" s="33">
        <f t="shared" si="120"/>
        <v>2.8630710263827675E-3</v>
      </c>
      <c r="K1948" s="33">
        <f t="shared" si="121"/>
        <v>2.858976347249631E-3</v>
      </c>
      <c r="L1948" s="33">
        <f t="shared" si="122"/>
        <v>0.97505663380896357</v>
      </c>
      <c r="M1948" s="33">
        <f t="shared" si="123"/>
        <v>0.97226896995567491</v>
      </c>
    </row>
    <row r="1949" spans="1:13" ht="27.6">
      <c r="A1949" t="s">
        <v>164</v>
      </c>
      <c r="B1949" t="s">
        <v>228</v>
      </c>
      <c r="C1949" s="14" t="s">
        <v>230</v>
      </c>
      <c r="D1949" t="s">
        <v>456</v>
      </c>
      <c r="E1949" t="s">
        <v>474</v>
      </c>
      <c r="F1949" s="20">
        <v>2047</v>
      </c>
      <c r="G1949" s="20">
        <v>57</v>
      </c>
      <c r="H1949" s="11">
        <v>12123.7688450285</v>
      </c>
      <c r="I1949" s="10">
        <v>3842756.0543947802</v>
      </c>
      <c r="J1949" s="33">
        <f t="shared" si="120"/>
        <v>3.1549670792042897E-3</v>
      </c>
      <c r="K1949" s="33">
        <f t="shared" si="121"/>
        <v>3.1499954004374775E-3</v>
      </c>
      <c r="L1949" s="33">
        <f t="shared" si="122"/>
        <v>0.97226896995567491</v>
      </c>
      <c r="M1949" s="33">
        <f t="shared" si="123"/>
        <v>0.96920632717232647</v>
      </c>
    </row>
    <row r="1950" spans="1:13" ht="27.6">
      <c r="A1950" t="s">
        <v>164</v>
      </c>
      <c r="B1950" t="s">
        <v>228</v>
      </c>
      <c r="C1950" s="14" t="s">
        <v>230</v>
      </c>
      <c r="D1950" t="s">
        <v>456</v>
      </c>
      <c r="E1950" t="s">
        <v>474</v>
      </c>
      <c r="F1950" s="20">
        <v>2047</v>
      </c>
      <c r="G1950" s="20">
        <v>58</v>
      </c>
      <c r="H1950" s="11">
        <v>13288.363174454</v>
      </c>
      <c r="I1950" s="10">
        <v>3821613.3483954398</v>
      </c>
      <c r="J1950" s="33">
        <f t="shared" si="120"/>
        <v>3.4771605505390319E-3</v>
      </c>
      <c r="K1950" s="33">
        <f t="shared" si="121"/>
        <v>3.4711222285577215E-3</v>
      </c>
      <c r="L1950" s="33">
        <f t="shared" si="122"/>
        <v>0.96920632717232647</v>
      </c>
      <c r="M1950" s="33">
        <f t="shared" si="123"/>
        <v>0.9658420935460198</v>
      </c>
    </row>
    <row r="1951" spans="1:13" ht="27.6">
      <c r="A1951" t="s">
        <v>164</v>
      </c>
      <c r="B1951" t="s">
        <v>228</v>
      </c>
      <c r="C1951" s="14" t="s">
        <v>230</v>
      </c>
      <c r="D1951" t="s">
        <v>456</v>
      </c>
      <c r="E1951" t="s">
        <v>474</v>
      </c>
      <c r="F1951" s="20">
        <v>2047</v>
      </c>
      <c r="G1951" s="20">
        <v>59</v>
      </c>
      <c r="H1951" s="11">
        <v>13840.683008005701</v>
      </c>
      <c r="I1951" s="10">
        <v>3754798.6354551702</v>
      </c>
      <c r="J1951" s="33">
        <f t="shared" si="120"/>
        <v>3.6861318946143388E-3</v>
      </c>
      <c r="K1951" s="33">
        <f t="shared" si="121"/>
        <v>3.6793464503500628E-3</v>
      </c>
      <c r="L1951" s="33">
        <f t="shared" si="122"/>
        <v>0.9658420935460198</v>
      </c>
      <c r="M1951" s="33">
        <f t="shared" si="123"/>
        <v>0.9622884258675326</v>
      </c>
    </row>
    <row r="1952" spans="1:13" ht="27.6">
      <c r="A1952" t="s">
        <v>164</v>
      </c>
      <c r="B1952" t="s">
        <v>228</v>
      </c>
      <c r="C1952" s="14" t="s">
        <v>230</v>
      </c>
      <c r="D1952" t="s">
        <v>456</v>
      </c>
      <c r="E1952" t="s">
        <v>474</v>
      </c>
      <c r="F1952" s="20">
        <v>2047</v>
      </c>
      <c r="G1952" s="20">
        <v>60</v>
      </c>
      <c r="H1952" s="11">
        <v>14555.2471491085</v>
      </c>
      <c r="I1952" s="10">
        <v>3678849.2549808999</v>
      </c>
      <c r="J1952" s="33">
        <f t="shared" si="120"/>
        <v>3.9564674006149431E-3</v>
      </c>
      <c r="K1952" s="33">
        <f t="shared" si="121"/>
        <v>3.9486508954493793E-3</v>
      </c>
      <c r="L1952" s="33">
        <f t="shared" si="122"/>
        <v>0.9622884258675326</v>
      </c>
      <c r="M1952" s="33">
        <f t="shared" si="123"/>
        <v>0.95848868481305016</v>
      </c>
    </row>
    <row r="1953" spans="1:13" ht="27.6">
      <c r="A1953" t="s">
        <v>164</v>
      </c>
      <c r="B1953" t="s">
        <v>228</v>
      </c>
      <c r="C1953" s="14" t="s">
        <v>230</v>
      </c>
      <c r="D1953" t="s">
        <v>456</v>
      </c>
      <c r="E1953" t="s">
        <v>474</v>
      </c>
      <c r="F1953" s="20">
        <v>2047</v>
      </c>
      <c r="G1953" s="20">
        <v>61</v>
      </c>
      <c r="H1953" s="11">
        <v>15481.6436831795</v>
      </c>
      <c r="I1953" s="10">
        <v>3657051.0793236</v>
      </c>
      <c r="J1953" s="33">
        <f t="shared" si="120"/>
        <v>4.2333681830998516E-3</v>
      </c>
      <c r="K1953" s="33">
        <f t="shared" si="121"/>
        <v>4.2244201112937585E-3</v>
      </c>
      <c r="L1953" s="33">
        <f t="shared" si="122"/>
        <v>0.95848868481305016</v>
      </c>
      <c r="M1953" s="33">
        <f t="shared" si="123"/>
        <v>0.95443962593647846</v>
      </c>
    </row>
    <row r="1954" spans="1:13" ht="27.6">
      <c r="A1954" t="s">
        <v>164</v>
      </c>
      <c r="B1954" t="s">
        <v>228</v>
      </c>
      <c r="C1954" s="14" t="s">
        <v>230</v>
      </c>
      <c r="D1954" t="s">
        <v>456</v>
      </c>
      <c r="E1954" t="s">
        <v>474</v>
      </c>
      <c r="F1954" s="20">
        <v>2047</v>
      </c>
      <c r="G1954" s="20">
        <v>62</v>
      </c>
      <c r="H1954" s="11">
        <v>16989.602105955299</v>
      </c>
      <c r="I1954" s="10">
        <v>3683153.9419954601</v>
      </c>
      <c r="J1954" s="33">
        <f t="shared" si="120"/>
        <v>4.6127863167051515E-3</v>
      </c>
      <c r="K1954" s="33">
        <f t="shared" si="121"/>
        <v>4.6021637573786522E-3</v>
      </c>
      <c r="L1954" s="33">
        <f t="shared" si="122"/>
        <v>0.95443962593647846</v>
      </c>
      <c r="M1954" s="33">
        <f t="shared" si="123"/>
        <v>0.95004713848138755</v>
      </c>
    </row>
    <row r="1955" spans="1:13" ht="27.6">
      <c r="A1955" t="s">
        <v>164</v>
      </c>
      <c r="B1955" t="s">
        <v>228</v>
      </c>
      <c r="C1955" s="14" t="s">
        <v>230</v>
      </c>
      <c r="D1955" t="s">
        <v>456</v>
      </c>
      <c r="E1955" t="s">
        <v>474</v>
      </c>
      <c r="F1955" s="20">
        <v>2047</v>
      </c>
      <c r="G1955" s="20">
        <v>63</v>
      </c>
      <c r="H1955" s="11">
        <v>18435.445930722799</v>
      </c>
      <c r="I1955" s="10">
        <v>3667880.6923927399</v>
      </c>
      <c r="J1955" s="33">
        <f t="shared" si="120"/>
        <v>5.0261847308606007E-3</v>
      </c>
      <c r="K1955" s="33">
        <f t="shared" si="121"/>
        <v>5.0135746001810366E-3</v>
      </c>
      <c r="L1955" s="33">
        <f t="shared" si="122"/>
        <v>0.95004713848138755</v>
      </c>
      <c r="M1955" s="33">
        <f t="shared" si="123"/>
        <v>0.94528400627892262</v>
      </c>
    </row>
    <row r="1956" spans="1:13" ht="27.6">
      <c r="A1956" t="s">
        <v>164</v>
      </c>
      <c r="B1956" t="s">
        <v>228</v>
      </c>
      <c r="C1956" s="14" t="s">
        <v>230</v>
      </c>
      <c r="D1956" t="s">
        <v>456</v>
      </c>
      <c r="E1956" t="s">
        <v>474</v>
      </c>
      <c r="F1956" s="20">
        <v>2047</v>
      </c>
      <c r="G1956" s="20">
        <v>64</v>
      </c>
      <c r="H1956" s="11">
        <v>19929.404913492701</v>
      </c>
      <c r="I1956" s="10">
        <v>3598966.3008810398</v>
      </c>
      <c r="J1956" s="33">
        <f t="shared" si="120"/>
        <v>5.5375358498394138E-3</v>
      </c>
      <c r="K1956" s="33">
        <f t="shared" si="121"/>
        <v>5.5222319598392522E-3</v>
      </c>
      <c r="L1956" s="33">
        <f t="shared" si="122"/>
        <v>0.94528400627892262</v>
      </c>
      <c r="M1956" s="33">
        <f t="shared" si="123"/>
        <v>0.94006392872832423</v>
      </c>
    </row>
    <row r="1957" spans="1:13" ht="27.6">
      <c r="A1957" t="s">
        <v>164</v>
      </c>
      <c r="B1957" t="s">
        <v>228</v>
      </c>
      <c r="C1957" s="14" t="s">
        <v>230</v>
      </c>
      <c r="D1957" t="s">
        <v>456</v>
      </c>
      <c r="E1957" t="s">
        <v>474</v>
      </c>
      <c r="F1957" s="20">
        <v>2047</v>
      </c>
      <c r="G1957" s="20">
        <v>65</v>
      </c>
      <c r="H1957" s="11">
        <v>21258.283925089701</v>
      </c>
      <c r="I1957" s="10">
        <v>3505968.5430663</v>
      </c>
      <c r="J1957" s="33">
        <f t="shared" si="120"/>
        <v>6.0634554086721288E-3</v>
      </c>
      <c r="K1957" s="33">
        <f t="shared" si="121"/>
        <v>6.0451097609927062E-3</v>
      </c>
      <c r="L1957" s="33">
        <f t="shared" si="122"/>
        <v>0.94006392872832423</v>
      </c>
      <c r="M1957" s="33">
        <f t="shared" si="123"/>
        <v>0.93438113909681153</v>
      </c>
    </row>
    <row r="1958" spans="1:13" ht="27.6">
      <c r="A1958" t="s">
        <v>164</v>
      </c>
      <c r="B1958" t="s">
        <v>228</v>
      </c>
      <c r="C1958" s="14" t="s">
        <v>230</v>
      </c>
      <c r="D1958" t="s">
        <v>456</v>
      </c>
      <c r="E1958" t="s">
        <v>474</v>
      </c>
      <c r="F1958" s="20">
        <v>2047</v>
      </c>
      <c r="G1958" s="20">
        <v>66</v>
      </c>
      <c r="H1958" s="11">
        <v>21705.585685911701</v>
      </c>
      <c r="I1958" s="10">
        <v>3405331.3285544999</v>
      </c>
      <c r="J1958" s="33">
        <f t="shared" si="120"/>
        <v>6.37400111522344E-3</v>
      </c>
      <c r="K1958" s="33">
        <f t="shared" si="121"/>
        <v>6.3537302617960867E-3</v>
      </c>
      <c r="L1958" s="33">
        <f t="shared" si="122"/>
        <v>0.93438113909681153</v>
      </c>
      <c r="M1958" s="33">
        <f t="shared" si="123"/>
        <v>0.92844433337728061</v>
      </c>
    </row>
    <row r="1959" spans="1:13" ht="27.6">
      <c r="A1959" t="s">
        <v>164</v>
      </c>
      <c r="B1959" t="s">
        <v>228</v>
      </c>
      <c r="C1959" s="14" t="s">
        <v>230</v>
      </c>
      <c r="D1959" t="s">
        <v>456</v>
      </c>
      <c r="E1959" t="s">
        <v>474</v>
      </c>
      <c r="F1959" s="20">
        <v>2047</v>
      </c>
      <c r="G1959" s="20">
        <v>67</v>
      </c>
      <c r="H1959" s="11">
        <v>22953.220546467801</v>
      </c>
      <c r="I1959" s="10">
        <v>3306630.7099620099</v>
      </c>
      <c r="J1959" s="33">
        <f t="shared" si="120"/>
        <v>6.9415736318288509E-3</v>
      </c>
      <c r="K1959" s="33">
        <f t="shared" si="121"/>
        <v>6.9175365601118477E-3</v>
      </c>
      <c r="L1959" s="33">
        <f t="shared" si="122"/>
        <v>0.92844433337728061</v>
      </c>
      <c r="M1959" s="33">
        <f t="shared" si="123"/>
        <v>0.92202178575711458</v>
      </c>
    </row>
    <row r="1960" spans="1:13" ht="27.6">
      <c r="A1960" t="s">
        <v>164</v>
      </c>
      <c r="B1960" t="s">
        <v>228</v>
      </c>
      <c r="C1960" s="14" t="s">
        <v>230</v>
      </c>
      <c r="D1960" t="s">
        <v>456</v>
      </c>
      <c r="E1960" t="s">
        <v>474</v>
      </c>
      <c r="F1960" s="20">
        <v>2047</v>
      </c>
      <c r="G1960" s="20">
        <v>68</v>
      </c>
      <c r="H1960" s="11">
        <v>24033.121103437701</v>
      </c>
      <c r="I1960" s="10">
        <v>3193844.26177957</v>
      </c>
      <c r="J1960" s="33">
        <f t="shared" si="120"/>
        <v>7.524825612519612E-3</v>
      </c>
      <c r="K1960" s="33">
        <f t="shared" si="121"/>
        <v>7.4965849919148564E-3</v>
      </c>
      <c r="L1960" s="33">
        <f t="shared" si="122"/>
        <v>0.92202178575711458</v>
      </c>
      <c r="M1960" s="33">
        <f t="shared" si="123"/>
        <v>0.91510977107578928</v>
      </c>
    </row>
    <row r="1961" spans="1:13" ht="27.6">
      <c r="A1961" t="s">
        <v>164</v>
      </c>
      <c r="B1961" t="s">
        <v>228</v>
      </c>
      <c r="C1961" s="14" t="s">
        <v>230</v>
      </c>
      <c r="D1961" t="s">
        <v>456</v>
      </c>
      <c r="E1961" t="s">
        <v>474</v>
      </c>
      <c r="F1961" s="20">
        <v>2047</v>
      </c>
      <c r="G1961" s="20">
        <v>69</v>
      </c>
      <c r="H1961" s="11">
        <v>24292.815252369401</v>
      </c>
      <c r="I1961" s="10">
        <v>3059537.50535816</v>
      </c>
      <c r="J1961" s="33">
        <f t="shared" si="120"/>
        <v>7.9400285859628963E-3</v>
      </c>
      <c r="K1961" s="33">
        <f t="shared" si="121"/>
        <v>7.9085898222446271E-3</v>
      </c>
      <c r="L1961" s="33">
        <f t="shared" si="122"/>
        <v>0.91510977107578928</v>
      </c>
      <c r="M1961" s="33">
        <f t="shared" si="123"/>
        <v>0.90787254325402267</v>
      </c>
    </row>
    <row r="1962" spans="1:13" ht="27.6">
      <c r="A1962" t="s">
        <v>164</v>
      </c>
      <c r="B1962" t="s">
        <v>228</v>
      </c>
      <c r="C1962" s="14" t="s">
        <v>230</v>
      </c>
      <c r="D1962" t="s">
        <v>456</v>
      </c>
      <c r="E1962" t="s">
        <v>474</v>
      </c>
      <c r="F1962" s="20">
        <v>2048</v>
      </c>
      <c r="G1962" s="20">
        <v>30</v>
      </c>
      <c r="H1962" s="11">
        <v>641.62519917932696</v>
      </c>
      <c r="I1962" s="10">
        <v>4276359.9467050601</v>
      </c>
      <c r="J1962" s="33">
        <f t="shared" si="120"/>
        <v>1.5004003572564089E-4</v>
      </c>
      <c r="K1962" s="33">
        <f t="shared" si="121"/>
        <v>1.5002878028236299E-4</v>
      </c>
      <c r="L1962" s="33">
        <f t="shared" si="122"/>
        <v>1</v>
      </c>
      <c r="M1962" s="33">
        <f t="shared" si="123"/>
        <v>0.99984997121971764</v>
      </c>
    </row>
    <row r="1963" spans="1:13" ht="27.6">
      <c r="A1963" t="s">
        <v>164</v>
      </c>
      <c r="B1963" t="s">
        <v>228</v>
      </c>
      <c r="C1963" s="14" t="s">
        <v>230</v>
      </c>
      <c r="D1963" t="s">
        <v>456</v>
      </c>
      <c r="E1963" t="s">
        <v>474</v>
      </c>
      <c r="F1963" s="20">
        <v>2048</v>
      </c>
      <c r="G1963" s="20">
        <v>31</v>
      </c>
      <c r="H1963" s="11">
        <v>918.65882051666404</v>
      </c>
      <c r="I1963" s="10">
        <v>4342141.4524094202</v>
      </c>
      <c r="J1963" s="33">
        <f t="shared" si="120"/>
        <v>2.1156814686608321E-4</v>
      </c>
      <c r="K1963" s="33">
        <f t="shared" si="121"/>
        <v>2.1154576790394231E-4</v>
      </c>
      <c r="L1963" s="33">
        <f t="shared" si="122"/>
        <v>0.99984997121971764</v>
      </c>
      <c r="M1963" s="33">
        <f t="shared" si="123"/>
        <v>0.99963845718976718</v>
      </c>
    </row>
    <row r="1964" spans="1:13" ht="27.6">
      <c r="A1964" t="s">
        <v>164</v>
      </c>
      <c r="B1964" t="s">
        <v>228</v>
      </c>
      <c r="C1964" s="14" t="s">
        <v>230</v>
      </c>
      <c r="D1964" t="s">
        <v>456</v>
      </c>
      <c r="E1964" t="s">
        <v>474</v>
      </c>
      <c r="F1964" s="20">
        <v>2048</v>
      </c>
      <c r="G1964" s="20">
        <v>32</v>
      </c>
      <c r="H1964" s="11">
        <v>1023.89729187324</v>
      </c>
      <c r="I1964" s="10">
        <v>4578754.1645657904</v>
      </c>
      <c r="J1964" s="33">
        <f t="shared" si="120"/>
        <v>2.2361918877344611E-4</v>
      </c>
      <c r="K1964" s="33">
        <f t="shared" si="121"/>
        <v>2.2359418786621621E-4</v>
      </c>
      <c r="L1964" s="33">
        <f t="shared" si="122"/>
        <v>0.99963845718976718</v>
      </c>
      <c r="M1964" s="33">
        <f t="shared" si="123"/>
        <v>0.99941494384077201</v>
      </c>
    </row>
    <row r="1965" spans="1:13" ht="27.6">
      <c r="A1965" t="s">
        <v>164</v>
      </c>
      <c r="B1965" t="s">
        <v>228</v>
      </c>
      <c r="C1965" s="14" t="s">
        <v>230</v>
      </c>
      <c r="D1965" t="s">
        <v>456</v>
      </c>
      <c r="E1965" t="s">
        <v>474</v>
      </c>
      <c r="F1965" s="20">
        <v>2048</v>
      </c>
      <c r="G1965" s="20">
        <v>33</v>
      </c>
      <c r="H1965" s="11">
        <v>1103.4691072324799</v>
      </c>
      <c r="I1965" s="10">
        <v>4641967.0925821699</v>
      </c>
      <c r="J1965" s="33">
        <f t="shared" si="120"/>
        <v>2.3771584012213608E-4</v>
      </c>
      <c r="K1965" s="33">
        <f t="shared" si="121"/>
        <v>2.3768758795050804E-4</v>
      </c>
      <c r="L1965" s="33">
        <f t="shared" si="122"/>
        <v>0.99941494384077201</v>
      </c>
      <c r="M1965" s="33">
        <f t="shared" si="123"/>
        <v>0.99917739531340877</v>
      </c>
    </row>
    <row r="1966" spans="1:13" ht="27.6">
      <c r="A1966" t="s">
        <v>164</v>
      </c>
      <c r="B1966" t="s">
        <v>228</v>
      </c>
      <c r="C1966" s="14" t="s">
        <v>230</v>
      </c>
      <c r="D1966" t="s">
        <v>456</v>
      </c>
      <c r="E1966" t="s">
        <v>474</v>
      </c>
      <c r="F1966" s="20">
        <v>2048</v>
      </c>
      <c r="G1966" s="20">
        <v>34</v>
      </c>
      <c r="H1966" s="11">
        <v>1193.7479028288799</v>
      </c>
      <c r="I1966" s="10">
        <v>4713110.7066533202</v>
      </c>
      <c r="J1966" s="33">
        <f t="shared" si="120"/>
        <v>2.5328238123999744E-4</v>
      </c>
      <c r="K1966" s="33">
        <f t="shared" si="121"/>
        <v>2.5325030796563563E-4</v>
      </c>
      <c r="L1966" s="33">
        <f t="shared" si="122"/>
        <v>0.99917739531340877</v>
      </c>
      <c r="M1966" s="33">
        <f t="shared" si="123"/>
        <v>0.99892435333033336</v>
      </c>
    </row>
    <row r="1967" spans="1:13" ht="27.6">
      <c r="A1967" t="s">
        <v>164</v>
      </c>
      <c r="B1967" t="s">
        <v>228</v>
      </c>
      <c r="C1967" s="14" t="s">
        <v>230</v>
      </c>
      <c r="D1967" t="s">
        <v>456</v>
      </c>
      <c r="E1967" t="s">
        <v>474</v>
      </c>
      <c r="F1967" s="20">
        <v>2048</v>
      </c>
      <c r="G1967" s="20">
        <v>35</v>
      </c>
      <c r="H1967" s="11">
        <v>1309.4911238689399</v>
      </c>
      <c r="I1967" s="10">
        <v>4803425.9378753798</v>
      </c>
      <c r="J1967" s="33">
        <f t="shared" si="120"/>
        <v>2.7261607461114419E-4</v>
      </c>
      <c r="K1967" s="33">
        <f t="shared" si="121"/>
        <v>2.7257891822562996E-4</v>
      </c>
      <c r="L1967" s="33">
        <f t="shared" si="122"/>
        <v>0.99892435333033336</v>
      </c>
      <c r="M1967" s="33">
        <f t="shared" si="123"/>
        <v>0.99865206761071335</v>
      </c>
    </row>
    <row r="1968" spans="1:13" ht="27.6">
      <c r="A1968" t="s">
        <v>164</v>
      </c>
      <c r="B1968" t="s">
        <v>228</v>
      </c>
      <c r="C1968" s="14" t="s">
        <v>230</v>
      </c>
      <c r="D1968" t="s">
        <v>456</v>
      </c>
      <c r="E1968" t="s">
        <v>474</v>
      </c>
      <c r="F1968" s="20">
        <v>2048</v>
      </c>
      <c r="G1968" s="20">
        <v>36</v>
      </c>
      <c r="H1968" s="11">
        <v>1670.0270635577001</v>
      </c>
      <c r="I1968" s="10">
        <v>4845736.5120996898</v>
      </c>
      <c r="J1968" s="33">
        <f t="shared" si="120"/>
        <v>3.4463843822041951E-4</v>
      </c>
      <c r="K1968" s="33">
        <f t="shared" si="121"/>
        <v>3.4457905721574367E-4</v>
      </c>
      <c r="L1968" s="33">
        <f t="shared" si="122"/>
        <v>0.99865206761071335</v>
      </c>
      <c r="M1968" s="33">
        <f t="shared" si="123"/>
        <v>0.99830795302276953</v>
      </c>
    </row>
    <row r="1969" spans="1:13" ht="27.6">
      <c r="A1969" t="s">
        <v>164</v>
      </c>
      <c r="B1969" t="s">
        <v>228</v>
      </c>
      <c r="C1969" s="14" t="s">
        <v>230</v>
      </c>
      <c r="D1969" t="s">
        <v>456</v>
      </c>
      <c r="E1969" t="s">
        <v>474</v>
      </c>
      <c r="F1969" s="20">
        <v>2048</v>
      </c>
      <c r="G1969" s="20">
        <v>37</v>
      </c>
      <c r="H1969" s="11">
        <v>1789.2703960103399</v>
      </c>
      <c r="I1969" s="10">
        <v>4765363.3648735201</v>
      </c>
      <c r="J1969" s="33">
        <f t="shared" si="120"/>
        <v>3.7547407385540052E-4</v>
      </c>
      <c r="K1969" s="33">
        <f t="shared" si="121"/>
        <v>3.7540359228693809E-4</v>
      </c>
      <c r="L1969" s="33">
        <f t="shared" si="122"/>
        <v>0.99830795302276953</v>
      </c>
      <c r="M1969" s="33">
        <f t="shared" si="123"/>
        <v>0.99793318463099612</v>
      </c>
    </row>
    <row r="1970" spans="1:13" ht="27.6">
      <c r="A1970" t="s">
        <v>164</v>
      </c>
      <c r="B1970" t="s">
        <v>228</v>
      </c>
      <c r="C1970" s="14" t="s">
        <v>230</v>
      </c>
      <c r="D1970" t="s">
        <v>456</v>
      </c>
      <c r="E1970" t="s">
        <v>474</v>
      </c>
      <c r="F1970" s="20">
        <v>2048</v>
      </c>
      <c r="G1970" s="20">
        <v>38</v>
      </c>
      <c r="H1970" s="11">
        <v>1920.67270386775</v>
      </c>
      <c r="I1970" s="10">
        <v>4663396.7358027902</v>
      </c>
      <c r="J1970" s="33">
        <f t="shared" si="120"/>
        <v>4.1186131326163307E-4</v>
      </c>
      <c r="K1970" s="33">
        <f t="shared" si="121"/>
        <v>4.1177651003376781E-4</v>
      </c>
      <c r="L1970" s="33">
        <f t="shared" si="122"/>
        <v>0.99793318463099612</v>
      </c>
      <c r="M1970" s="33">
        <f t="shared" si="123"/>
        <v>0.9975222591869819</v>
      </c>
    </row>
    <row r="1971" spans="1:13" ht="27.6">
      <c r="A1971" t="s">
        <v>164</v>
      </c>
      <c r="B1971" t="s">
        <v>228</v>
      </c>
      <c r="C1971" s="14" t="s">
        <v>230</v>
      </c>
      <c r="D1971" t="s">
        <v>456</v>
      </c>
      <c r="E1971" t="s">
        <v>474</v>
      </c>
      <c r="F1971" s="20">
        <v>2048</v>
      </c>
      <c r="G1971" s="20">
        <v>39</v>
      </c>
      <c r="H1971" s="11">
        <v>2017.7736491821199</v>
      </c>
      <c r="I1971" s="10">
        <v>4605209.9592730301</v>
      </c>
      <c r="J1971" s="33">
        <f t="shared" si="120"/>
        <v>4.3815019663091364E-4</v>
      </c>
      <c r="K1971" s="33">
        <f t="shared" si="121"/>
        <v>4.3805422285103646E-4</v>
      </c>
      <c r="L1971" s="33">
        <f t="shared" si="122"/>
        <v>0.9975222591869819</v>
      </c>
      <c r="M1971" s="33">
        <f t="shared" si="123"/>
        <v>0.9970852903489571</v>
      </c>
    </row>
    <row r="1972" spans="1:13" ht="27.6">
      <c r="A1972" t="s">
        <v>164</v>
      </c>
      <c r="B1972" t="s">
        <v>228</v>
      </c>
      <c r="C1972" s="14" t="s">
        <v>230</v>
      </c>
      <c r="D1972" t="s">
        <v>456</v>
      </c>
      <c r="E1972" t="s">
        <v>474</v>
      </c>
      <c r="F1972" s="20">
        <v>2048</v>
      </c>
      <c r="G1972" s="20">
        <v>40</v>
      </c>
      <c r="H1972" s="11">
        <v>2195.2324764156201</v>
      </c>
      <c r="I1972" s="10">
        <v>4595026.45024982</v>
      </c>
      <c r="J1972" s="33">
        <f t="shared" si="120"/>
        <v>4.7774098804072626E-4</v>
      </c>
      <c r="K1972" s="33">
        <f t="shared" si="121"/>
        <v>4.7762688798569375E-4</v>
      </c>
      <c r="L1972" s="33">
        <f t="shared" si="122"/>
        <v>0.9970852903489571</v>
      </c>
      <c r="M1972" s="33">
        <f t="shared" si="123"/>
        <v>0.99660905560467139</v>
      </c>
    </row>
    <row r="1973" spans="1:13" ht="27.6">
      <c r="A1973" t="s">
        <v>164</v>
      </c>
      <c r="B1973" t="s">
        <v>228</v>
      </c>
      <c r="C1973" s="14" t="s">
        <v>230</v>
      </c>
      <c r="D1973" t="s">
        <v>456</v>
      </c>
      <c r="E1973" t="s">
        <v>474</v>
      </c>
      <c r="F1973" s="20">
        <v>2048</v>
      </c>
      <c r="G1973" s="20">
        <v>41</v>
      </c>
      <c r="H1973" s="11">
        <v>2831.4033661858398</v>
      </c>
      <c r="I1973" s="10">
        <v>4564628.4276974499</v>
      </c>
      <c r="J1973" s="33">
        <f t="shared" si="120"/>
        <v>6.2029219048922535E-4</v>
      </c>
      <c r="K1973" s="33">
        <f t="shared" si="121"/>
        <v>6.2009984905975202E-4</v>
      </c>
      <c r="L1973" s="33">
        <f t="shared" si="122"/>
        <v>0.99660905560467139</v>
      </c>
      <c r="M1973" s="33">
        <f t="shared" si="123"/>
        <v>0.99599105847971936</v>
      </c>
    </row>
    <row r="1974" spans="1:13" ht="27.6">
      <c r="A1974" t="s">
        <v>164</v>
      </c>
      <c r="B1974" t="s">
        <v>228</v>
      </c>
      <c r="C1974" s="14" t="s">
        <v>230</v>
      </c>
      <c r="D1974" t="s">
        <v>456</v>
      </c>
      <c r="E1974" t="s">
        <v>474</v>
      </c>
      <c r="F1974" s="20">
        <v>2048</v>
      </c>
      <c r="G1974" s="20">
        <v>42</v>
      </c>
      <c r="H1974" s="11">
        <v>3088.4521118533798</v>
      </c>
      <c r="I1974" s="10">
        <v>4490935.2942594504</v>
      </c>
      <c r="J1974" s="33">
        <f t="shared" si="120"/>
        <v>6.8770799610522149E-4</v>
      </c>
      <c r="K1974" s="33">
        <f t="shared" si="121"/>
        <v>6.8747157915960422E-4</v>
      </c>
      <c r="L1974" s="33">
        <f t="shared" si="122"/>
        <v>0.99599105847971936</v>
      </c>
      <c r="M1974" s="33">
        <f t="shared" si="123"/>
        <v>0.99530634293391751</v>
      </c>
    </row>
    <row r="1975" spans="1:13" ht="27.6">
      <c r="A1975" t="s">
        <v>164</v>
      </c>
      <c r="B1975" t="s">
        <v>228</v>
      </c>
      <c r="C1975" s="14" t="s">
        <v>230</v>
      </c>
      <c r="D1975" t="s">
        <v>456</v>
      </c>
      <c r="E1975" t="s">
        <v>474</v>
      </c>
      <c r="F1975" s="20">
        <v>2048</v>
      </c>
      <c r="G1975" s="20">
        <v>43</v>
      </c>
      <c r="H1975" s="11">
        <v>3374.50767479766</v>
      </c>
      <c r="I1975" s="10">
        <v>4394388.2433326896</v>
      </c>
      <c r="J1975" s="33">
        <f t="shared" si="120"/>
        <v>7.6791295805908231E-4</v>
      </c>
      <c r="K1975" s="33">
        <f t="shared" si="121"/>
        <v>7.6761818836079687E-4</v>
      </c>
      <c r="L1975" s="33">
        <f t="shared" si="122"/>
        <v>0.99530634293391751</v>
      </c>
      <c r="M1975" s="33">
        <f t="shared" si="123"/>
        <v>0.99454232768209061</v>
      </c>
    </row>
    <row r="1976" spans="1:13" ht="27.6">
      <c r="A1976" t="s">
        <v>164</v>
      </c>
      <c r="B1976" t="s">
        <v>228</v>
      </c>
      <c r="C1976" s="14" t="s">
        <v>230</v>
      </c>
      <c r="D1976" t="s">
        <v>456</v>
      </c>
      <c r="E1976" t="s">
        <v>474</v>
      </c>
      <c r="F1976" s="20">
        <v>2048</v>
      </c>
      <c r="G1976" s="20">
        <v>44</v>
      </c>
      <c r="H1976" s="11">
        <v>3487.0257636380402</v>
      </c>
      <c r="I1976" s="10">
        <v>4293778.3258076599</v>
      </c>
      <c r="J1976" s="33">
        <f t="shared" si="120"/>
        <v>8.1211126868831326E-4</v>
      </c>
      <c r="K1976" s="33">
        <f t="shared" si="121"/>
        <v>8.1178159558170648E-4</v>
      </c>
      <c r="L1976" s="33">
        <f t="shared" si="122"/>
        <v>0.99454232768209061</v>
      </c>
      <c r="M1976" s="33">
        <f t="shared" si="123"/>
        <v>0.99373497652445131</v>
      </c>
    </row>
    <row r="1977" spans="1:13" ht="27.6">
      <c r="A1977" t="s">
        <v>164</v>
      </c>
      <c r="B1977" t="s">
        <v>228</v>
      </c>
      <c r="C1977" s="14" t="s">
        <v>230</v>
      </c>
      <c r="D1977" t="s">
        <v>456</v>
      </c>
      <c r="E1977" t="s">
        <v>474</v>
      </c>
      <c r="F1977" s="20">
        <v>2048</v>
      </c>
      <c r="G1977" s="20">
        <v>45</v>
      </c>
      <c r="H1977" s="11">
        <v>3769.4663472386101</v>
      </c>
      <c r="I1977" s="10">
        <v>4245830.6687858701</v>
      </c>
      <c r="J1977" s="33">
        <f t="shared" si="120"/>
        <v>8.8780421107008487E-4</v>
      </c>
      <c r="K1977" s="33">
        <f t="shared" si="121"/>
        <v>8.8741022951299708E-4</v>
      </c>
      <c r="L1977" s="33">
        <f t="shared" si="122"/>
        <v>0.99373497652445131</v>
      </c>
      <c r="M1977" s="33">
        <f t="shared" si="123"/>
        <v>0.99285312594085862</v>
      </c>
    </row>
    <row r="1978" spans="1:13" ht="27.6">
      <c r="A1978" t="s">
        <v>164</v>
      </c>
      <c r="B1978" t="s">
        <v>228</v>
      </c>
      <c r="C1978" s="14" t="s">
        <v>230</v>
      </c>
      <c r="D1978" t="s">
        <v>456</v>
      </c>
      <c r="E1978" t="s">
        <v>474</v>
      </c>
      <c r="F1978" s="20">
        <v>2048</v>
      </c>
      <c r="G1978" s="20">
        <v>46</v>
      </c>
      <c r="H1978" s="11">
        <v>4699.8469172185296</v>
      </c>
      <c r="I1978" s="10">
        <v>4219592.5311476402</v>
      </c>
      <c r="J1978" s="33">
        <f t="shared" si="120"/>
        <v>1.1138153465117331E-3</v>
      </c>
      <c r="K1978" s="33">
        <f t="shared" si="121"/>
        <v>1.1131952844315451E-3</v>
      </c>
      <c r="L1978" s="33">
        <f t="shared" si="122"/>
        <v>0.99285312594085862</v>
      </c>
      <c r="M1978" s="33">
        <f t="shared" si="123"/>
        <v>0.99174788652292811</v>
      </c>
    </row>
    <row r="1979" spans="1:13" ht="27.6">
      <c r="A1979" t="s">
        <v>164</v>
      </c>
      <c r="B1979" t="s">
        <v>228</v>
      </c>
      <c r="C1979" s="14" t="s">
        <v>230</v>
      </c>
      <c r="D1979" t="s">
        <v>456</v>
      </c>
      <c r="E1979" t="s">
        <v>474</v>
      </c>
      <c r="F1979" s="20">
        <v>2048</v>
      </c>
      <c r="G1979" s="20">
        <v>47</v>
      </c>
      <c r="H1979" s="11">
        <v>5173.8167575322104</v>
      </c>
      <c r="I1979" s="10">
        <v>4192961.7475982099</v>
      </c>
      <c r="J1979" s="33">
        <f t="shared" si="120"/>
        <v>1.2339289192170304E-3</v>
      </c>
      <c r="K1979" s="33">
        <f t="shared" si="121"/>
        <v>1.2331679419576025E-3</v>
      </c>
      <c r="L1979" s="33">
        <f t="shared" si="122"/>
        <v>0.99174788652292811</v>
      </c>
      <c r="M1979" s="33">
        <f t="shared" si="123"/>
        <v>0.99052489482276385</v>
      </c>
    </row>
    <row r="1980" spans="1:13" ht="27.6">
      <c r="A1980" t="s">
        <v>164</v>
      </c>
      <c r="B1980" t="s">
        <v>228</v>
      </c>
      <c r="C1980" s="14" t="s">
        <v>230</v>
      </c>
      <c r="D1980" t="s">
        <v>456</v>
      </c>
      <c r="E1980" t="s">
        <v>474</v>
      </c>
      <c r="F1980" s="20">
        <v>2048</v>
      </c>
      <c r="G1980" s="20">
        <v>48</v>
      </c>
      <c r="H1980" s="11">
        <v>5754.2475771238396</v>
      </c>
      <c r="I1980" s="10">
        <v>4184589.90369868</v>
      </c>
      <c r="J1980" s="33">
        <f t="shared" si="120"/>
        <v>1.3751043016276862E-3</v>
      </c>
      <c r="K1980" s="33">
        <f t="shared" si="121"/>
        <v>1.3741592789253687E-3</v>
      </c>
      <c r="L1980" s="33">
        <f t="shared" si="122"/>
        <v>0.99052489482276385</v>
      </c>
      <c r="M1980" s="33">
        <f t="shared" si="123"/>
        <v>0.98916375584753657</v>
      </c>
    </row>
    <row r="1981" spans="1:13" ht="27.6">
      <c r="A1981" t="s">
        <v>164</v>
      </c>
      <c r="B1981" t="s">
        <v>228</v>
      </c>
      <c r="C1981" s="14" t="s">
        <v>230</v>
      </c>
      <c r="D1981" t="s">
        <v>456</v>
      </c>
      <c r="E1981" t="s">
        <v>474</v>
      </c>
      <c r="F1981" s="20">
        <v>2048</v>
      </c>
      <c r="G1981" s="20">
        <v>49</v>
      </c>
      <c r="H1981" s="11">
        <v>6296.12469243345</v>
      </c>
      <c r="I1981" s="10">
        <v>4212481.8636946902</v>
      </c>
      <c r="J1981" s="33">
        <f t="shared" si="120"/>
        <v>1.4946354420411047E-3</v>
      </c>
      <c r="K1981" s="33">
        <f t="shared" si="121"/>
        <v>1.4935190307673318E-3</v>
      </c>
      <c r="L1981" s="33">
        <f t="shared" si="122"/>
        <v>0.98916375584753657</v>
      </c>
      <c r="M1981" s="33">
        <f t="shared" si="123"/>
        <v>0.98768642095363302</v>
      </c>
    </row>
    <row r="1982" spans="1:13" ht="27.6">
      <c r="A1982" t="s">
        <v>164</v>
      </c>
      <c r="B1982" t="s">
        <v>228</v>
      </c>
      <c r="C1982" s="14" t="s">
        <v>230</v>
      </c>
      <c r="D1982" t="s">
        <v>456</v>
      </c>
      <c r="E1982" t="s">
        <v>474</v>
      </c>
      <c r="F1982" s="20">
        <v>2048</v>
      </c>
      <c r="G1982" s="20">
        <v>50</v>
      </c>
      <c r="H1982" s="11">
        <v>6912.3110762757797</v>
      </c>
      <c r="I1982" s="10">
        <v>4241773.5880674999</v>
      </c>
      <c r="J1982" s="33">
        <f t="shared" si="120"/>
        <v>1.6295803943239093E-3</v>
      </c>
      <c r="K1982" s="33">
        <f t="shared" si="121"/>
        <v>1.6282533491333018E-3</v>
      </c>
      <c r="L1982" s="33">
        <f t="shared" si="122"/>
        <v>0.98768642095363302</v>
      </c>
      <c r="M1982" s="33">
        <f t="shared" si="123"/>
        <v>0.98607821723082179</v>
      </c>
    </row>
    <row r="1983" spans="1:13" ht="27.6">
      <c r="A1983" t="s">
        <v>164</v>
      </c>
      <c r="B1983" t="s">
        <v>228</v>
      </c>
      <c r="C1983" s="14" t="s">
        <v>230</v>
      </c>
      <c r="D1983" t="s">
        <v>456</v>
      </c>
      <c r="E1983" t="s">
        <v>474</v>
      </c>
      <c r="F1983" s="20">
        <v>2048</v>
      </c>
      <c r="G1983" s="20">
        <v>51</v>
      </c>
      <c r="H1983" s="11">
        <v>7768.6693086690302</v>
      </c>
      <c r="I1983" s="10">
        <v>4225166.3653723998</v>
      </c>
      <c r="J1983" s="33">
        <f t="shared" si="120"/>
        <v>1.838665897830111E-3</v>
      </c>
      <c r="K1983" s="33">
        <f t="shared" si="121"/>
        <v>1.8369765872060517E-3</v>
      </c>
      <c r="L1983" s="33">
        <f t="shared" si="122"/>
        <v>0.98607821723082179</v>
      </c>
      <c r="M1983" s="33">
        <f t="shared" si="123"/>
        <v>0.98426681463261489</v>
      </c>
    </row>
    <row r="1984" spans="1:13" ht="27.6">
      <c r="A1984" t="s">
        <v>164</v>
      </c>
      <c r="B1984" t="s">
        <v>228</v>
      </c>
      <c r="C1984" s="14" t="s">
        <v>230</v>
      </c>
      <c r="D1984" t="s">
        <v>456</v>
      </c>
      <c r="E1984" t="s">
        <v>474</v>
      </c>
      <c r="F1984" s="20">
        <v>2048</v>
      </c>
      <c r="G1984" s="20">
        <v>52</v>
      </c>
      <c r="H1984" s="11">
        <v>8317.3900840134793</v>
      </c>
      <c r="I1984" s="10">
        <v>4151034.2789349901</v>
      </c>
      <c r="J1984" s="33">
        <f t="shared" si="120"/>
        <v>2.0036910141217699E-3</v>
      </c>
      <c r="K1984" s="33">
        <f t="shared" si="121"/>
        <v>2.0016849653393676E-3</v>
      </c>
      <c r="L1984" s="33">
        <f t="shared" si="122"/>
        <v>0.98426681463261489</v>
      </c>
      <c r="M1984" s="33">
        <f t="shared" si="123"/>
        <v>0.9822966225478823</v>
      </c>
    </row>
    <row r="1985" spans="1:13" ht="27.6">
      <c r="A1985" t="s">
        <v>164</v>
      </c>
      <c r="B1985" t="s">
        <v>228</v>
      </c>
      <c r="C1985" s="14" t="s">
        <v>230</v>
      </c>
      <c r="D1985" t="s">
        <v>456</v>
      </c>
      <c r="E1985" t="s">
        <v>474</v>
      </c>
      <c r="F1985" s="20">
        <v>2048</v>
      </c>
      <c r="G1985" s="20">
        <v>53</v>
      </c>
      <c r="H1985" s="11">
        <v>8888.3141096570798</v>
      </c>
      <c r="I1985" s="10">
        <v>4073968.3214132702</v>
      </c>
      <c r="J1985" s="33">
        <f t="shared" si="120"/>
        <v>2.1817337319338065E-3</v>
      </c>
      <c r="K1985" s="33">
        <f t="shared" si="121"/>
        <v>2.1793554807799653E-3</v>
      </c>
      <c r="L1985" s="33">
        <f t="shared" si="122"/>
        <v>0.9822966225478823</v>
      </c>
      <c r="M1985" s="33">
        <f t="shared" si="123"/>
        <v>0.98015584901978092</v>
      </c>
    </row>
    <row r="1986" spans="1:13" ht="27.6">
      <c r="A1986" t="s">
        <v>164</v>
      </c>
      <c r="B1986" t="s">
        <v>228</v>
      </c>
      <c r="C1986" s="14" t="s">
        <v>230</v>
      </c>
      <c r="D1986" t="s">
        <v>456</v>
      </c>
      <c r="E1986" t="s">
        <v>474</v>
      </c>
      <c r="F1986" s="20">
        <v>2048</v>
      </c>
      <c r="G1986" s="20">
        <v>54</v>
      </c>
      <c r="H1986" s="11">
        <v>9583.0690249973504</v>
      </c>
      <c r="I1986" s="10">
        <v>4004660.63354233</v>
      </c>
      <c r="J1986" s="33">
        <f t="shared" ref="J1986:J2049" si="124">IF(I1986&gt;0,H1986/I1986,0)</f>
        <v>2.3929790566349762E-3</v>
      </c>
      <c r="K1986" s="33">
        <f t="shared" ref="K1986:K2049" si="125">1-EXP(-J1986)</f>
        <v>2.3901181647253411E-3</v>
      </c>
      <c r="L1986" s="33">
        <f t="shared" ref="L1986:L2049" si="126">IF(G1986=30,1,M1985)</f>
        <v>0.98015584901978092</v>
      </c>
      <c r="M1986" s="33">
        <f t="shared" ref="M1986:M2049" si="127">L1986*(1-K1986)</f>
        <v>0.97781316072077695</v>
      </c>
    </row>
    <row r="1987" spans="1:13" ht="27.6">
      <c r="A1987" t="s">
        <v>164</v>
      </c>
      <c r="B1987" t="s">
        <v>228</v>
      </c>
      <c r="C1987" s="14" t="s">
        <v>230</v>
      </c>
      <c r="D1987" t="s">
        <v>456</v>
      </c>
      <c r="E1987" t="s">
        <v>474</v>
      </c>
      <c r="F1987" s="20">
        <v>2048</v>
      </c>
      <c r="G1987" s="20">
        <v>55</v>
      </c>
      <c r="H1987" s="11">
        <v>10343.4355022501</v>
      </c>
      <c r="I1987" s="10">
        <v>3936447.0766091701</v>
      </c>
      <c r="J1987" s="33">
        <f t="shared" si="124"/>
        <v>2.6276069005759044E-3</v>
      </c>
      <c r="K1987" s="33">
        <f t="shared" si="125"/>
        <v>2.6241577632176716E-3</v>
      </c>
      <c r="L1987" s="33">
        <f t="shared" si="126"/>
        <v>0.97781316072077695</v>
      </c>
      <c r="M1987" s="33">
        <f t="shared" si="127"/>
        <v>0.97524722472409509</v>
      </c>
    </row>
    <row r="1988" spans="1:13" ht="27.6">
      <c r="A1988" t="s">
        <v>164</v>
      </c>
      <c r="B1988" t="s">
        <v>228</v>
      </c>
      <c r="C1988" s="14" t="s">
        <v>230</v>
      </c>
      <c r="D1988" t="s">
        <v>456</v>
      </c>
      <c r="E1988" t="s">
        <v>474</v>
      </c>
      <c r="F1988" s="20">
        <v>2048</v>
      </c>
      <c r="G1988" s="20">
        <v>56</v>
      </c>
      <c r="H1988" s="11">
        <v>11080.325995503799</v>
      </c>
      <c r="I1988" s="10">
        <v>3899742.8081575301</v>
      </c>
      <c r="J1988" s="33">
        <f t="shared" si="124"/>
        <v>2.841296603541607E-3</v>
      </c>
      <c r="K1988" s="33">
        <f t="shared" si="125"/>
        <v>2.8372639405815914E-3</v>
      </c>
      <c r="L1988" s="33">
        <f t="shared" si="126"/>
        <v>0.97524722472409509</v>
      </c>
      <c r="M1988" s="33">
        <f t="shared" si="127"/>
        <v>0.97248019094023319</v>
      </c>
    </row>
    <row r="1989" spans="1:13" ht="27.6">
      <c r="A1989" t="s">
        <v>164</v>
      </c>
      <c r="B1989" t="s">
        <v>228</v>
      </c>
      <c r="C1989" s="14" t="s">
        <v>230</v>
      </c>
      <c r="D1989" t="s">
        <v>456</v>
      </c>
      <c r="E1989" t="s">
        <v>474</v>
      </c>
      <c r="F1989" s="20">
        <v>2048</v>
      </c>
      <c r="G1989" s="20">
        <v>57</v>
      </c>
      <c r="H1989" s="11">
        <v>12077.030531480401</v>
      </c>
      <c r="I1989" s="10">
        <v>3855795.7162945601</v>
      </c>
      <c r="J1989" s="33">
        <f t="shared" si="124"/>
        <v>3.1321759294567842E-3</v>
      </c>
      <c r="K1989" s="33">
        <f t="shared" si="125"/>
        <v>3.1272757838047838E-3</v>
      </c>
      <c r="L1989" s="33">
        <f t="shared" si="126"/>
        <v>0.97248019094023319</v>
      </c>
      <c r="M1989" s="33">
        <f t="shared" si="127"/>
        <v>0.96943897718887595</v>
      </c>
    </row>
    <row r="1990" spans="1:13" ht="27.6">
      <c r="A1990" t="s">
        <v>164</v>
      </c>
      <c r="B1990" t="s">
        <v>228</v>
      </c>
      <c r="C1990" s="14" t="s">
        <v>230</v>
      </c>
      <c r="D1990" t="s">
        <v>456</v>
      </c>
      <c r="E1990" t="s">
        <v>474</v>
      </c>
      <c r="F1990" s="20">
        <v>2048</v>
      </c>
      <c r="G1990" s="20">
        <v>58</v>
      </c>
      <c r="H1990" s="11">
        <v>13156.5900646095</v>
      </c>
      <c r="I1990" s="10">
        <v>3813242.7206888702</v>
      </c>
      <c r="J1990" s="33">
        <f t="shared" si="124"/>
        <v>3.4502367219448162E-3</v>
      </c>
      <c r="K1990" s="33">
        <f t="shared" si="125"/>
        <v>3.4442914946720693E-3</v>
      </c>
      <c r="L1990" s="33">
        <f t="shared" si="126"/>
        <v>0.96943897718887595</v>
      </c>
      <c r="M1990" s="33">
        <f t="shared" si="127"/>
        <v>0.96609994676514066</v>
      </c>
    </row>
    <row r="1991" spans="1:13" ht="27.6">
      <c r="A1991" t="s">
        <v>164</v>
      </c>
      <c r="B1991" t="s">
        <v>228</v>
      </c>
      <c r="C1991" s="14" t="s">
        <v>230</v>
      </c>
      <c r="D1991" t="s">
        <v>456</v>
      </c>
      <c r="E1991" t="s">
        <v>474</v>
      </c>
      <c r="F1991" s="20">
        <v>2048</v>
      </c>
      <c r="G1991" s="20">
        <v>59</v>
      </c>
      <c r="H1991" s="11">
        <v>13811.442006507201</v>
      </c>
      <c r="I1991" s="10">
        <v>3789450.2139766398</v>
      </c>
      <c r="J1991" s="33">
        <f t="shared" si="124"/>
        <v>3.6447086586772984E-3</v>
      </c>
      <c r="K1991" s="33">
        <f t="shared" si="125"/>
        <v>3.6380747700517357E-3</v>
      </c>
      <c r="L1991" s="33">
        <f t="shared" si="126"/>
        <v>0.96609994676514066</v>
      </c>
      <c r="M1991" s="33">
        <f t="shared" si="127"/>
        <v>0.96258520292346605</v>
      </c>
    </row>
    <row r="1992" spans="1:13" ht="27.6">
      <c r="A1992" t="s">
        <v>164</v>
      </c>
      <c r="B1992" t="s">
        <v>228</v>
      </c>
      <c r="C1992" s="14" t="s">
        <v>230</v>
      </c>
      <c r="D1992" t="s">
        <v>456</v>
      </c>
      <c r="E1992" t="s">
        <v>474</v>
      </c>
      <c r="F1992" s="20">
        <v>2048</v>
      </c>
      <c r="G1992" s="20">
        <v>60</v>
      </c>
      <c r="H1992" s="11">
        <v>14568.6481929151</v>
      </c>
      <c r="I1992" s="10">
        <v>3720713.0945092202</v>
      </c>
      <c r="J1992" s="33">
        <f t="shared" si="124"/>
        <v>3.9155526972543351E-3</v>
      </c>
      <c r="K1992" s="33">
        <f t="shared" si="125"/>
        <v>3.9078969162560373E-3</v>
      </c>
      <c r="L1992" s="33">
        <f t="shared" si="126"/>
        <v>0.96258520292346605</v>
      </c>
      <c r="M1992" s="33">
        <f t="shared" si="127"/>
        <v>0.95882351917732778</v>
      </c>
    </row>
    <row r="1993" spans="1:13" ht="27.6">
      <c r="A1993" t="s">
        <v>164</v>
      </c>
      <c r="B1993" t="s">
        <v>228</v>
      </c>
      <c r="C1993" s="14" t="s">
        <v>230</v>
      </c>
      <c r="D1993" t="s">
        <v>456</v>
      </c>
      <c r="E1993" t="s">
        <v>474</v>
      </c>
      <c r="F1993" s="20">
        <v>2048</v>
      </c>
      <c r="G1993" s="20">
        <v>61</v>
      </c>
      <c r="H1993" s="11">
        <v>15245.2230010117</v>
      </c>
      <c r="I1993" s="10">
        <v>3642595.2429794301</v>
      </c>
      <c r="J1993" s="33">
        <f t="shared" si="124"/>
        <v>4.1852640724754251E-3</v>
      </c>
      <c r="K1993" s="33">
        <f t="shared" si="125"/>
        <v>4.1765180605081165E-3</v>
      </c>
      <c r="L1993" s="33">
        <f t="shared" si="126"/>
        <v>0.95882351917732778</v>
      </c>
      <c r="M1993" s="33">
        <f t="shared" si="127"/>
        <v>0.95481897543264371</v>
      </c>
    </row>
    <row r="1994" spans="1:13" ht="27.6">
      <c r="A1994" t="s">
        <v>164</v>
      </c>
      <c r="B1994" t="s">
        <v>228</v>
      </c>
      <c r="C1994" s="14" t="s">
        <v>230</v>
      </c>
      <c r="D1994" t="s">
        <v>456</v>
      </c>
      <c r="E1994" t="s">
        <v>474</v>
      </c>
      <c r="F1994" s="20">
        <v>2048</v>
      </c>
      <c r="G1994" s="20">
        <v>62</v>
      </c>
      <c r="H1994" s="11">
        <v>16508.5516055025</v>
      </c>
      <c r="I1994" s="10">
        <v>3617691.9764121999</v>
      </c>
      <c r="J1994" s="33">
        <f t="shared" si="124"/>
        <v>4.5632828093547769E-3</v>
      </c>
      <c r="K1994" s="33">
        <f t="shared" si="125"/>
        <v>4.5528868535960054E-3</v>
      </c>
      <c r="L1994" s="33">
        <f t="shared" si="126"/>
        <v>0.95481897543264371</v>
      </c>
      <c r="M1994" s="33">
        <f t="shared" si="127"/>
        <v>0.95047179267183246</v>
      </c>
    </row>
    <row r="1995" spans="1:13" ht="27.6">
      <c r="A1995" t="s">
        <v>164</v>
      </c>
      <c r="B1995" t="s">
        <v>228</v>
      </c>
      <c r="C1995" s="14" t="s">
        <v>230</v>
      </c>
      <c r="D1995" t="s">
        <v>456</v>
      </c>
      <c r="E1995" t="s">
        <v>474</v>
      </c>
      <c r="F1995" s="20">
        <v>2048</v>
      </c>
      <c r="G1995" s="20">
        <v>63</v>
      </c>
      <c r="H1995" s="11">
        <v>18095.948894580499</v>
      </c>
      <c r="I1995" s="10">
        <v>3639757.5180429299</v>
      </c>
      <c r="J1995" s="33">
        <f t="shared" si="124"/>
        <v>4.9717457289051919E-3</v>
      </c>
      <c r="K1995" s="33">
        <f t="shared" si="125"/>
        <v>4.9594070578229399E-3</v>
      </c>
      <c r="L1995" s="33">
        <f t="shared" si="126"/>
        <v>0.95047179267183246</v>
      </c>
      <c r="M1995" s="33">
        <f t="shared" si="127"/>
        <v>0.94575801615499411</v>
      </c>
    </row>
    <row r="1996" spans="1:13" ht="27.6">
      <c r="A1996" t="s">
        <v>164</v>
      </c>
      <c r="B1996" t="s">
        <v>228</v>
      </c>
      <c r="C1996" s="14" t="s">
        <v>230</v>
      </c>
      <c r="D1996" t="s">
        <v>456</v>
      </c>
      <c r="E1996" t="s">
        <v>474</v>
      </c>
      <c r="F1996" s="20">
        <v>2048</v>
      </c>
      <c r="G1996" s="20">
        <v>64</v>
      </c>
      <c r="H1996" s="11">
        <v>19910.8118894586</v>
      </c>
      <c r="I1996" s="10">
        <v>3620550.1693842998</v>
      </c>
      <c r="J1996" s="33">
        <f t="shared" si="124"/>
        <v>5.4993884790842645E-3</v>
      </c>
      <c r="K1996" s="33">
        <f t="shared" si="125"/>
        <v>5.4842945241120322E-3</v>
      </c>
      <c r="L1996" s="33">
        <f t="shared" si="126"/>
        <v>0.94575801615499411</v>
      </c>
      <c r="M1996" s="33">
        <f t="shared" si="127"/>
        <v>0.94057120064586019</v>
      </c>
    </row>
    <row r="1997" spans="1:13" ht="27.6">
      <c r="A1997" t="s">
        <v>164</v>
      </c>
      <c r="B1997" t="s">
        <v>228</v>
      </c>
      <c r="C1997" s="14" t="s">
        <v>230</v>
      </c>
      <c r="D1997" t="s">
        <v>456</v>
      </c>
      <c r="E1997" t="s">
        <v>474</v>
      </c>
      <c r="F1997" s="20">
        <v>2048</v>
      </c>
      <c r="G1997" s="20">
        <v>65</v>
      </c>
      <c r="H1997" s="11">
        <v>21370.8943642048</v>
      </c>
      <c r="I1997" s="10">
        <v>3547850.10831293</v>
      </c>
      <c r="J1997" s="33">
        <f t="shared" si="124"/>
        <v>6.0236181664301107E-3</v>
      </c>
      <c r="K1997" s="33">
        <f t="shared" si="125"/>
        <v>6.0055125505360518E-3</v>
      </c>
      <c r="L1997" s="33">
        <f t="shared" si="126"/>
        <v>0.94057120064586019</v>
      </c>
      <c r="M1997" s="33">
        <f t="shared" si="127"/>
        <v>0.93492258849570875</v>
      </c>
    </row>
    <row r="1998" spans="1:13" ht="27.6">
      <c r="A1998" t="s">
        <v>164</v>
      </c>
      <c r="B1998" t="s">
        <v>228</v>
      </c>
      <c r="C1998" s="14" t="s">
        <v>230</v>
      </c>
      <c r="D1998" t="s">
        <v>456</v>
      </c>
      <c r="E1998" t="s">
        <v>474</v>
      </c>
      <c r="F1998" s="20">
        <v>2048</v>
      </c>
      <c r="G1998" s="20">
        <v>66</v>
      </c>
      <c r="H1998" s="11">
        <v>21884.397693348099</v>
      </c>
      <c r="I1998" s="10">
        <v>3451313.5453992998</v>
      </c>
      <c r="J1998" s="33">
        <f t="shared" si="124"/>
        <v>6.3408894629468334E-3</v>
      </c>
      <c r="K1998" s="33">
        <f t="shared" si="125"/>
        <v>6.320828447312854E-3</v>
      </c>
      <c r="L1998" s="33">
        <f t="shared" si="126"/>
        <v>0.93492258849570875</v>
      </c>
      <c r="M1998" s="33">
        <f t="shared" si="127"/>
        <v>0.92901310320230968</v>
      </c>
    </row>
    <row r="1999" spans="1:13" ht="27.6">
      <c r="A1999" t="s">
        <v>164</v>
      </c>
      <c r="B1999" t="s">
        <v>228</v>
      </c>
      <c r="C1999" s="14" t="s">
        <v>230</v>
      </c>
      <c r="D1999" t="s">
        <v>456</v>
      </c>
      <c r="E1999" t="s">
        <v>474</v>
      </c>
      <c r="F1999" s="20">
        <v>2048</v>
      </c>
      <c r="G1999" s="20">
        <v>67</v>
      </c>
      <c r="H1999" s="11">
        <v>23120.901256459802</v>
      </c>
      <c r="I1999" s="10">
        <v>3346718.69502025</v>
      </c>
      <c r="J1999" s="33">
        <f t="shared" si="124"/>
        <v>6.9085284314043321E-3</v>
      </c>
      <c r="K1999" s="33">
        <f t="shared" si="125"/>
        <v>6.884719408847717E-3</v>
      </c>
      <c r="L1999" s="33">
        <f t="shared" si="126"/>
        <v>0.92901310320230968</v>
      </c>
      <c r="M1999" s="33">
        <f t="shared" si="127"/>
        <v>0.92261710865961888</v>
      </c>
    </row>
    <row r="2000" spans="1:13" ht="27.6">
      <c r="A2000" t="s">
        <v>164</v>
      </c>
      <c r="B2000" t="s">
        <v>228</v>
      </c>
      <c r="C2000" s="14" t="s">
        <v>230</v>
      </c>
      <c r="D2000" t="s">
        <v>456</v>
      </c>
      <c r="E2000" t="s">
        <v>474</v>
      </c>
      <c r="F2000" s="20">
        <v>2048</v>
      </c>
      <c r="G2000" s="20">
        <v>68</v>
      </c>
      <c r="H2000" s="11">
        <v>24282.829758250398</v>
      </c>
      <c r="I2000" s="10">
        <v>3244303.3234523199</v>
      </c>
      <c r="J2000" s="33">
        <f t="shared" si="124"/>
        <v>7.4847593881606032E-3</v>
      </c>
      <c r="K2000" s="33">
        <f t="shared" si="125"/>
        <v>7.4568183307673896E-3</v>
      </c>
      <c r="L2000" s="33">
        <f t="shared" si="126"/>
        <v>0.92261710865961888</v>
      </c>
      <c r="M2000" s="33">
        <f t="shared" si="127"/>
        <v>0.91573732049148626</v>
      </c>
    </row>
    <row r="2001" spans="1:13" ht="27.6">
      <c r="A2001" t="s">
        <v>164</v>
      </c>
      <c r="B2001" t="s">
        <v>228</v>
      </c>
      <c r="C2001" s="14" t="s">
        <v>230</v>
      </c>
      <c r="D2001" t="s">
        <v>456</v>
      </c>
      <c r="E2001" t="s">
        <v>474</v>
      </c>
      <c r="F2001" s="20">
        <v>2048</v>
      </c>
      <c r="G2001" s="20">
        <v>69</v>
      </c>
      <c r="H2001" s="11">
        <v>24718.074643645701</v>
      </c>
      <c r="I2001" s="10">
        <v>3128015.3791549001</v>
      </c>
      <c r="J2001" s="33">
        <f t="shared" si="124"/>
        <v>7.9021589242709595E-3</v>
      </c>
      <c r="K2001" s="33">
        <f t="shared" si="125"/>
        <v>7.8710189447800394E-3</v>
      </c>
      <c r="L2001" s="33">
        <f t="shared" si="126"/>
        <v>0.91573732049148626</v>
      </c>
      <c r="M2001" s="33">
        <f t="shared" si="127"/>
        <v>0.90852953469345565</v>
      </c>
    </row>
    <row r="2002" spans="1:13" ht="27.6">
      <c r="A2002" t="s">
        <v>164</v>
      </c>
      <c r="B2002" t="s">
        <v>228</v>
      </c>
      <c r="C2002" s="14" t="s">
        <v>230</v>
      </c>
      <c r="D2002" t="s">
        <v>456</v>
      </c>
      <c r="E2002" t="s">
        <v>474</v>
      </c>
      <c r="F2002" s="20">
        <v>2049</v>
      </c>
      <c r="G2002" s="20">
        <v>30</v>
      </c>
      <c r="H2002" s="11">
        <v>635.65993661806999</v>
      </c>
      <c r="I2002" s="10">
        <v>4236169.6362446696</v>
      </c>
      <c r="J2002" s="33">
        <f t="shared" si="124"/>
        <v>1.500553545305087E-4</v>
      </c>
      <c r="K2002" s="33">
        <f t="shared" si="125"/>
        <v>1.5004409678887054E-4</v>
      </c>
      <c r="L2002" s="33">
        <f t="shared" si="126"/>
        <v>1</v>
      </c>
      <c r="M2002" s="33">
        <f t="shared" si="127"/>
        <v>0.99984995590321113</v>
      </c>
    </row>
    <row r="2003" spans="1:13" ht="27.6">
      <c r="A2003" t="s">
        <v>164</v>
      </c>
      <c r="B2003" t="s">
        <v>228</v>
      </c>
      <c r="C2003" s="14" t="s">
        <v>230</v>
      </c>
      <c r="D2003" t="s">
        <v>456</v>
      </c>
      <c r="E2003" t="s">
        <v>474</v>
      </c>
      <c r="F2003" s="20">
        <v>2049</v>
      </c>
      <c r="G2003" s="20">
        <v>31</v>
      </c>
      <c r="H2003" s="11">
        <v>902.73653556168404</v>
      </c>
      <c r="I2003" s="10">
        <v>4271721.2949733101</v>
      </c>
      <c r="J2003" s="33">
        <f t="shared" si="124"/>
        <v>2.1132851916719542E-4</v>
      </c>
      <c r="K2003" s="33">
        <f t="shared" si="125"/>
        <v>2.113061908686209E-4</v>
      </c>
      <c r="L2003" s="33">
        <f t="shared" si="126"/>
        <v>0.99984995590321113</v>
      </c>
      <c r="M2003" s="33">
        <f t="shared" si="127"/>
        <v>0.99963868141758905</v>
      </c>
    </row>
    <row r="2004" spans="1:13" ht="27.6">
      <c r="A2004" t="s">
        <v>164</v>
      </c>
      <c r="B2004" t="s">
        <v>228</v>
      </c>
      <c r="C2004" s="14" t="s">
        <v>230</v>
      </c>
      <c r="D2004" t="s">
        <v>456</v>
      </c>
      <c r="E2004" t="s">
        <v>474</v>
      </c>
      <c r="F2004" s="20">
        <v>2049</v>
      </c>
      <c r="G2004" s="20">
        <v>32</v>
      </c>
      <c r="H2004" s="11">
        <v>954.93628399440604</v>
      </c>
      <c r="I2004" s="10">
        <v>4337468.2936231997</v>
      </c>
      <c r="J2004" s="33">
        <f t="shared" si="124"/>
        <v>2.2015983042419498E-4</v>
      </c>
      <c r="K2004" s="33">
        <f t="shared" si="125"/>
        <v>2.2013559702716012E-4</v>
      </c>
      <c r="L2004" s="33">
        <f t="shared" si="126"/>
        <v>0.99963868141758905</v>
      </c>
      <c r="M2004" s="33">
        <f t="shared" si="127"/>
        <v>0.99941862535964376</v>
      </c>
    </row>
    <row r="2005" spans="1:13" ht="27.6">
      <c r="A2005" t="s">
        <v>164</v>
      </c>
      <c r="B2005" t="s">
        <v>228</v>
      </c>
      <c r="C2005" s="14" t="s">
        <v>230</v>
      </c>
      <c r="D2005" t="s">
        <v>456</v>
      </c>
      <c r="E2005" t="s">
        <v>474</v>
      </c>
      <c r="F2005" s="20">
        <v>2049</v>
      </c>
      <c r="G2005" s="20">
        <v>33</v>
      </c>
      <c r="H2005" s="11">
        <v>1077.37450675221</v>
      </c>
      <c r="I2005" s="10">
        <v>4573616.6477897</v>
      </c>
      <c r="J2005" s="33">
        <f t="shared" si="124"/>
        <v>2.3556292311312859E-4</v>
      </c>
      <c r="K2005" s="33">
        <f t="shared" si="125"/>
        <v>2.3553518034613585E-4</v>
      </c>
      <c r="L2005" s="33">
        <f t="shared" si="126"/>
        <v>0.99941862535964376</v>
      </c>
      <c r="M2005" s="33">
        <f t="shared" si="127"/>
        <v>0.9991832271134784</v>
      </c>
    </row>
    <row r="2006" spans="1:13" ht="27.6">
      <c r="A2006" t="s">
        <v>164</v>
      </c>
      <c r="B2006" t="s">
        <v>228</v>
      </c>
      <c r="C2006" s="14" t="s">
        <v>230</v>
      </c>
      <c r="D2006" t="s">
        <v>456</v>
      </c>
      <c r="E2006" t="s">
        <v>474</v>
      </c>
      <c r="F2006" s="20">
        <v>2049</v>
      </c>
      <c r="G2006" s="20">
        <v>34</v>
      </c>
      <c r="H2006" s="11">
        <v>1164.0551169022499</v>
      </c>
      <c r="I2006" s="10">
        <v>4636514.7945140796</v>
      </c>
      <c r="J2006" s="33">
        <f t="shared" si="124"/>
        <v>2.510625261628754E-4</v>
      </c>
      <c r="K2006" s="33">
        <f t="shared" si="125"/>
        <v>2.5103101260415261E-4</v>
      </c>
      <c r="L2006" s="33">
        <f t="shared" si="126"/>
        <v>0.9991832271134784</v>
      </c>
      <c r="M2006" s="33">
        <f t="shared" si="127"/>
        <v>0.99893240113619897</v>
      </c>
    </row>
    <row r="2007" spans="1:13" ht="27.6">
      <c r="A2007" t="s">
        <v>164</v>
      </c>
      <c r="B2007" t="s">
        <v>228</v>
      </c>
      <c r="C2007" s="14" t="s">
        <v>230</v>
      </c>
      <c r="D2007" t="s">
        <v>456</v>
      </c>
      <c r="E2007" t="s">
        <v>474</v>
      </c>
      <c r="F2007" s="20">
        <v>2049</v>
      </c>
      <c r="G2007" s="20">
        <v>35</v>
      </c>
      <c r="H2007" s="11">
        <v>1278.0079231969701</v>
      </c>
      <c r="I2007" s="10">
        <v>4707288.0452340301</v>
      </c>
      <c r="J2007" s="33">
        <f t="shared" si="124"/>
        <v>2.7149558533833717E-4</v>
      </c>
      <c r="K2007" s="33">
        <f t="shared" si="125"/>
        <v>2.7145873374700979E-4</v>
      </c>
      <c r="L2007" s="33">
        <f t="shared" si="126"/>
        <v>0.99893240113619897</v>
      </c>
      <c r="M2007" s="33">
        <f t="shared" si="127"/>
        <v>0.99866123221148773</v>
      </c>
    </row>
    <row r="2008" spans="1:13" ht="27.6">
      <c r="A2008" t="s">
        <v>164</v>
      </c>
      <c r="B2008" t="s">
        <v>228</v>
      </c>
      <c r="C2008" s="14" t="s">
        <v>230</v>
      </c>
      <c r="D2008" t="s">
        <v>456</v>
      </c>
      <c r="E2008" t="s">
        <v>474</v>
      </c>
      <c r="F2008" s="20">
        <v>2049</v>
      </c>
      <c r="G2008" s="20">
        <v>36</v>
      </c>
      <c r="H2008" s="11">
        <v>1643.01367089569</v>
      </c>
      <c r="I2008" s="10">
        <v>4797142.6541166203</v>
      </c>
      <c r="J2008" s="33">
        <f t="shared" si="124"/>
        <v>3.4249839735029644E-4</v>
      </c>
      <c r="K2008" s="33">
        <f t="shared" si="125"/>
        <v>3.4243975146974748E-4</v>
      </c>
      <c r="L2008" s="33">
        <f t="shared" si="126"/>
        <v>0.99866123221148773</v>
      </c>
      <c r="M2008" s="33">
        <f t="shared" si="127"/>
        <v>0.99831925090732676</v>
      </c>
    </row>
    <row r="2009" spans="1:13" ht="27.6">
      <c r="A2009" t="s">
        <v>164</v>
      </c>
      <c r="B2009" t="s">
        <v>228</v>
      </c>
      <c r="C2009" s="14" t="s">
        <v>230</v>
      </c>
      <c r="D2009" t="s">
        <v>456</v>
      </c>
      <c r="E2009" t="s">
        <v>474</v>
      </c>
      <c r="F2009" s="20">
        <v>2049</v>
      </c>
      <c r="G2009" s="20">
        <v>37</v>
      </c>
      <c r="H2009" s="11">
        <v>1806.12180627714</v>
      </c>
      <c r="I2009" s="10">
        <v>4839145.1362745101</v>
      </c>
      <c r="J2009" s="33">
        <f t="shared" si="124"/>
        <v>3.7323158438426387E-4</v>
      </c>
      <c r="K2009" s="33">
        <f t="shared" si="125"/>
        <v>3.7316194214098708E-4</v>
      </c>
      <c r="L2009" s="33">
        <f t="shared" si="126"/>
        <v>0.99831925090732676</v>
      </c>
      <c r="M2009" s="33">
        <f t="shared" si="127"/>
        <v>0.99794671615678143</v>
      </c>
    </row>
    <row r="2010" spans="1:13" ht="27.6">
      <c r="A2010" t="s">
        <v>164</v>
      </c>
      <c r="B2010" t="s">
        <v>228</v>
      </c>
      <c r="C2010" s="14" t="s">
        <v>230</v>
      </c>
      <c r="D2010" t="s">
        <v>456</v>
      </c>
      <c r="E2010" t="s">
        <v>474</v>
      </c>
      <c r="F2010" s="20">
        <v>2049</v>
      </c>
      <c r="G2010" s="20">
        <v>38</v>
      </c>
      <c r="H2010" s="11">
        <v>1948.5426065435399</v>
      </c>
      <c r="I2010" s="10">
        <v>4758420.70586769</v>
      </c>
      <c r="J2010" s="33">
        <f t="shared" si="124"/>
        <v>4.0949355405686569E-4</v>
      </c>
      <c r="K2010" s="33">
        <f t="shared" si="125"/>
        <v>4.0940972301461986E-4</v>
      </c>
      <c r="L2010" s="33">
        <f t="shared" si="126"/>
        <v>0.99794671615678143</v>
      </c>
      <c r="M2010" s="33">
        <f t="shared" si="127"/>
        <v>0.99753814706813637</v>
      </c>
    </row>
    <row r="2011" spans="1:13" ht="27.6">
      <c r="A2011" t="s">
        <v>164</v>
      </c>
      <c r="B2011" t="s">
        <v>228</v>
      </c>
      <c r="C2011" s="14" t="s">
        <v>230</v>
      </c>
      <c r="D2011" t="s">
        <v>456</v>
      </c>
      <c r="E2011" t="s">
        <v>474</v>
      </c>
      <c r="F2011" s="20">
        <v>2049</v>
      </c>
      <c r="G2011" s="20">
        <v>39</v>
      </c>
      <c r="H2011" s="11">
        <v>2030.01745613715</v>
      </c>
      <c r="I2011" s="10">
        <v>4656083.4341035103</v>
      </c>
      <c r="J2011" s="33">
        <f t="shared" si="124"/>
        <v>4.3599249989127671E-4</v>
      </c>
      <c r="K2011" s="33">
        <f t="shared" si="125"/>
        <v>4.3589746897276793E-4</v>
      </c>
      <c r="L2011" s="33">
        <f t="shared" si="126"/>
        <v>0.99753814706813637</v>
      </c>
      <c r="M2011" s="33">
        <f t="shared" si="127"/>
        <v>0.99710332271462554</v>
      </c>
    </row>
    <row r="2012" spans="1:13" ht="27.6">
      <c r="A2012" t="s">
        <v>164</v>
      </c>
      <c r="B2012" t="s">
        <v>228</v>
      </c>
      <c r="C2012" s="14" t="s">
        <v>230</v>
      </c>
      <c r="D2012" t="s">
        <v>456</v>
      </c>
      <c r="E2012" t="s">
        <v>474</v>
      </c>
      <c r="F2012" s="20">
        <v>2049</v>
      </c>
      <c r="G2012" s="20">
        <v>40</v>
      </c>
      <c r="H2012" s="11">
        <v>2186.4931385836499</v>
      </c>
      <c r="I2012" s="10">
        <v>4597486.6657279702</v>
      </c>
      <c r="J2012" s="33">
        <f t="shared" si="124"/>
        <v>4.7558444375334335E-4</v>
      </c>
      <c r="K2012" s="33">
        <f t="shared" si="125"/>
        <v>4.7547137139758444E-4</v>
      </c>
      <c r="L2012" s="33">
        <f t="shared" si="126"/>
        <v>0.99710332271462554</v>
      </c>
      <c r="M2012" s="33">
        <f t="shared" si="127"/>
        <v>0.99662922863034931</v>
      </c>
    </row>
    <row r="2013" spans="1:13" ht="27.6">
      <c r="A2013" t="s">
        <v>164</v>
      </c>
      <c r="B2013" t="s">
        <v>228</v>
      </c>
      <c r="C2013" s="14" t="s">
        <v>230</v>
      </c>
      <c r="D2013" t="s">
        <v>456</v>
      </c>
      <c r="E2013" t="s">
        <v>474</v>
      </c>
      <c r="F2013" s="20">
        <v>2049</v>
      </c>
      <c r="G2013" s="20">
        <v>41</v>
      </c>
      <c r="H2013" s="11">
        <v>2831.4067321337202</v>
      </c>
      <c r="I2013" s="10">
        <v>4586711.4328225497</v>
      </c>
      <c r="J2013" s="33">
        <f t="shared" si="124"/>
        <v>6.1730648932307953E-4</v>
      </c>
      <c r="K2013" s="33">
        <f t="shared" si="125"/>
        <v>6.1711599487201951E-4</v>
      </c>
      <c r="L2013" s="33">
        <f t="shared" si="126"/>
        <v>0.99662922863034931</v>
      </c>
      <c r="M2013" s="33">
        <f t="shared" si="127"/>
        <v>0.99601419279240455</v>
      </c>
    </row>
    <row r="2014" spans="1:13" ht="27.6">
      <c r="A2014" t="s">
        <v>164</v>
      </c>
      <c r="B2014" t="s">
        <v>228</v>
      </c>
      <c r="C2014" s="14" t="s">
        <v>230</v>
      </c>
      <c r="D2014" t="s">
        <v>456</v>
      </c>
      <c r="E2014" t="s">
        <v>474</v>
      </c>
      <c r="F2014" s="20">
        <v>2049</v>
      </c>
      <c r="G2014" s="20">
        <v>42</v>
      </c>
      <c r="H2014" s="11">
        <v>3117.4090069286599</v>
      </c>
      <c r="I2014" s="10">
        <v>4555957.7985827196</v>
      </c>
      <c r="J2014" s="33">
        <f t="shared" si="124"/>
        <v>6.8424887690979764E-4</v>
      </c>
      <c r="K2014" s="33">
        <f t="shared" si="125"/>
        <v>6.8401483203173186E-4</v>
      </c>
      <c r="L2014" s="33">
        <f t="shared" si="126"/>
        <v>0.99601419279240455</v>
      </c>
      <c r="M2014" s="33">
        <f t="shared" si="127"/>
        <v>0.99533290431162047</v>
      </c>
    </row>
    <row r="2015" spans="1:13" ht="27.6">
      <c r="A2015" t="s">
        <v>164</v>
      </c>
      <c r="B2015" t="s">
        <v>228</v>
      </c>
      <c r="C2015" s="14" t="s">
        <v>230</v>
      </c>
      <c r="D2015" t="s">
        <v>456</v>
      </c>
      <c r="E2015" t="s">
        <v>474</v>
      </c>
      <c r="F2015" s="20">
        <v>2049</v>
      </c>
      <c r="G2015" s="20">
        <v>43</v>
      </c>
      <c r="H2015" s="11">
        <v>3425.0398220337602</v>
      </c>
      <c r="I2015" s="10">
        <v>4481644.9304965101</v>
      </c>
      <c r="J2015" s="33">
        <f t="shared" si="124"/>
        <v>7.6423721092387133E-4</v>
      </c>
      <c r="K2015" s="33">
        <f t="shared" si="125"/>
        <v>7.6394525604561725E-4</v>
      </c>
      <c r="L2015" s="33">
        <f t="shared" si="126"/>
        <v>0.99533290431162047</v>
      </c>
      <c r="M2015" s="33">
        <f t="shared" si="127"/>
        <v>0.99457252446118549</v>
      </c>
    </row>
    <row r="2016" spans="1:13" ht="27.6">
      <c r="A2016" t="s">
        <v>164</v>
      </c>
      <c r="B2016" t="s">
        <v>228</v>
      </c>
      <c r="C2016" s="14" t="s">
        <v>230</v>
      </c>
      <c r="D2016" t="s">
        <v>456</v>
      </c>
      <c r="E2016" t="s">
        <v>474</v>
      </c>
      <c r="F2016" s="20">
        <v>2049</v>
      </c>
      <c r="G2016" s="20">
        <v>44</v>
      </c>
      <c r="H2016" s="11">
        <v>3530.9566993212602</v>
      </c>
      <c r="I2016" s="10">
        <v>4384449.4845346399</v>
      </c>
      <c r="J2016" s="33">
        <f t="shared" si="124"/>
        <v>8.0533638528076956E-4</v>
      </c>
      <c r="K2016" s="33">
        <f t="shared" si="125"/>
        <v>8.0501218896888993E-4</v>
      </c>
      <c r="L2016" s="33">
        <f t="shared" si="126"/>
        <v>0.99457252446118549</v>
      </c>
      <c r="M2016" s="33">
        <f t="shared" si="127"/>
        <v>0.99377188145618067</v>
      </c>
    </row>
    <row r="2017" spans="1:13" ht="27.6">
      <c r="A2017" t="s">
        <v>164</v>
      </c>
      <c r="B2017" t="s">
        <v>228</v>
      </c>
      <c r="C2017" s="14" t="s">
        <v>230</v>
      </c>
      <c r="D2017" t="s">
        <v>456</v>
      </c>
      <c r="E2017" t="s">
        <v>474</v>
      </c>
      <c r="F2017" s="20">
        <v>2049</v>
      </c>
      <c r="G2017" s="20">
        <v>45</v>
      </c>
      <c r="H2017" s="11">
        <v>3749.9625988162602</v>
      </c>
      <c r="I2017" s="10">
        <v>4283335.8480584696</v>
      </c>
      <c r="J2017" s="33">
        <f t="shared" si="124"/>
        <v>8.7547713554052167E-4</v>
      </c>
      <c r="K2017" s="33">
        <f t="shared" si="125"/>
        <v>8.7509401724505942E-4</v>
      </c>
      <c r="L2017" s="33">
        <f t="shared" si="126"/>
        <v>0.99377188145618067</v>
      </c>
      <c r="M2017" s="33">
        <f t="shared" si="127"/>
        <v>0.99290223762821195</v>
      </c>
    </row>
    <row r="2018" spans="1:13" ht="27.6">
      <c r="A2018" t="s">
        <v>164</v>
      </c>
      <c r="B2018" t="s">
        <v>228</v>
      </c>
      <c r="C2018" s="14" t="s">
        <v>230</v>
      </c>
      <c r="D2018" t="s">
        <v>456</v>
      </c>
      <c r="E2018" t="s">
        <v>474</v>
      </c>
      <c r="F2018" s="20">
        <v>2049</v>
      </c>
      <c r="G2018" s="20">
        <v>46</v>
      </c>
      <c r="H2018" s="11">
        <v>4654.0285270193999</v>
      </c>
      <c r="I2018" s="10">
        <v>4234582.4351727599</v>
      </c>
      <c r="J2018" s="33">
        <f t="shared" si="124"/>
        <v>1.0990525272014282E-3</v>
      </c>
      <c r="K2018" s="33">
        <f t="shared" si="125"/>
        <v>1.0984487901725126E-3</v>
      </c>
      <c r="L2018" s="33">
        <f t="shared" si="126"/>
        <v>0.99290223762821195</v>
      </c>
      <c r="M2018" s="33">
        <f t="shared" si="127"/>
        <v>0.99181158536652969</v>
      </c>
    </row>
    <row r="2019" spans="1:13" ht="27.6">
      <c r="A2019" t="s">
        <v>164</v>
      </c>
      <c r="B2019" t="s">
        <v>228</v>
      </c>
      <c r="C2019" s="14" t="s">
        <v>230</v>
      </c>
      <c r="D2019" t="s">
        <v>456</v>
      </c>
      <c r="E2019" t="s">
        <v>474</v>
      </c>
      <c r="F2019" s="20">
        <v>2049</v>
      </c>
      <c r="G2019" s="20">
        <v>47</v>
      </c>
      <c r="H2019" s="11">
        <v>5129.4651555048304</v>
      </c>
      <c r="I2019" s="10">
        <v>4207650.8792868201</v>
      </c>
      <c r="J2019" s="33">
        <f t="shared" si="124"/>
        <v>1.2190805042205056E-3</v>
      </c>
      <c r="K2019" s="33">
        <f t="shared" si="125"/>
        <v>1.218337727448171E-3</v>
      </c>
      <c r="L2019" s="33">
        <f t="shared" si="126"/>
        <v>0.99181158536652969</v>
      </c>
      <c r="M2019" s="33">
        <f t="shared" si="127"/>
        <v>0.99060322389355748</v>
      </c>
    </row>
    <row r="2020" spans="1:13" ht="27.6">
      <c r="A2020" t="s">
        <v>164</v>
      </c>
      <c r="B2020" t="s">
        <v>228</v>
      </c>
      <c r="C2020" s="14" t="s">
        <v>230</v>
      </c>
      <c r="D2020" t="s">
        <v>456</v>
      </c>
      <c r="E2020" t="s">
        <v>474</v>
      </c>
      <c r="F2020" s="20">
        <v>2049</v>
      </c>
      <c r="G2020" s="20">
        <v>48</v>
      </c>
      <c r="H2020" s="11">
        <v>5686.11904514444</v>
      </c>
      <c r="I2020" s="10">
        <v>4179928.5745116798</v>
      </c>
      <c r="J2020" s="33">
        <f t="shared" si="124"/>
        <v>1.3603388057435218E-3</v>
      </c>
      <c r="K2020" s="33">
        <f t="shared" si="125"/>
        <v>1.359413964323708E-3</v>
      </c>
      <c r="L2020" s="33">
        <f t="shared" si="126"/>
        <v>0.99060322389355748</v>
      </c>
      <c r="M2020" s="33">
        <f t="shared" si="127"/>
        <v>0.98925658403789252</v>
      </c>
    </row>
    <row r="2021" spans="1:13" ht="27.6">
      <c r="A2021" t="s">
        <v>164</v>
      </c>
      <c r="B2021" t="s">
        <v>228</v>
      </c>
      <c r="C2021" s="14" t="s">
        <v>230</v>
      </c>
      <c r="D2021" t="s">
        <v>456</v>
      </c>
      <c r="E2021" t="s">
        <v>474</v>
      </c>
      <c r="F2021" s="20">
        <v>2049</v>
      </c>
      <c r="G2021" s="20">
        <v>49</v>
      </c>
      <c r="H2021" s="11">
        <v>6164.8907448855898</v>
      </c>
      <c r="I2021" s="10">
        <v>4170252.5725431</v>
      </c>
      <c r="J2021" s="33">
        <f t="shared" si="124"/>
        <v>1.4783015267408903E-3</v>
      </c>
      <c r="K2021" s="33">
        <f t="shared" si="125"/>
        <v>1.477209377280575E-3</v>
      </c>
      <c r="L2021" s="33">
        <f t="shared" si="126"/>
        <v>0.98925658403789252</v>
      </c>
      <c r="M2021" s="33">
        <f t="shared" si="127"/>
        <v>0.98779524493541515</v>
      </c>
    </row>
    <row r="2022" spans="1:13" ht="27.6">
      <c r="A2022" t="s">
        <v>164</v>
      </c>
      <c r="B2022" t="s">
        <v>228</v>
      </c>
      <c r="C2022" s="14" t="s">
        <v>230</v>
      </c>
      <c r="D2022" t="s">
        <v>456</v>
      </c>
      <c r="E2022" t="s">
        <v>474</v>
      </c>
      <c r="F2022" s="20">
        <v>2049</v>
      </c>
      <c r="G2022" s="20">
        <v>50</v>
      </c>
      <c r="H2022" s="11">
        <v>6790.37481642288</v>
      </c>
      <c r="I2022" s="10">
        <v>4196737.3516168604</v>
      </c>
      <c r="J2022" s="33">
        <f t="shared" si="124"/>
        <v>1.6180128150756871E-3</v>
      </c>
      <c r="K2022" s="33">
        <f t="shared" si="125"/>
        <v>1.6167045380389711E-3</v>
      </c>
      <c r="L2022" s="33">
        <f t="shared" si="126"/>
        <v>0.98779524493541515</v>
      </c>
      <c r="M2022" s="33">
        <f t="shared" si="127"/>
        <v>0.98619827188027476</v>
      </c>
    </row>
    <row r="2023" spans="1:13" ht="27.6">
      <c r="A2023" t="s">
        <v>164</v>
      </c>
      <c r="B2023" t="s">
        <v>228</v>
      </c>
      <c r="C2023" s="14" t="s">
        <v>230</v>
      </c>
      <c r="D2023" t="s">
        <v>456</v>
      </c>
      <c r="E2023" t="s">
        <v>474</v>
      </c>
      <c r="F2023" s="20">
        <v>2049</v>
      </c>
      <c r="G2023" s="20">
        <v>51</v>
      </c>
      <c r="H2023" s="11">
        <v>7711.1450957659199</v>
      </c>
      <c r="I2023" s="10">
        <v>4224434.4644878497</v>
      </c>
      <c r="J2023" s="33">
        <f t="shared" si="124"/>
        <v>1.825367433342532E-3</v>
      </c>
      <c r="K2023" s="33">
        <f t="shared" si="125"/>
        <v>1.823702463423893E-3</v>
      </c>
      <c r="L2023" s="33">
        <f t="shared" si="126"/>
        <v>0.98619827188027476</v>
      </c>
      <c r="M2023" s="33">
        <f t="shared" si="127"/>
        <v>0.98439973966242234</v>
      </c>
    </row>
    <row r="2024" spans="1:13" ht="27.6">
      <c r="A2024" t="s">
        <v>164</v>
      </c>
      <c r="B2024" t="s">
        <v>228</v>
      </c>
      <c r="C2024" s="14" t="s">
        <v>230</v>
      </c>
      <c r="D2024" t="s">
        <v>456</v>
      </c>
      <c r="E2024" t="s">
        <v>474</v>
      </c>
      <c r="F2024" s="20">
        <v>2049</v>
      </c>
      <c r="G2024" s="20">
        <v>52</v>
      </c>
      <c r="H2024" s="11">
        <v>8382.1229273440895</v>
      </c>
      <c r="I2024" s="10">
        <v>4206439.3160287105</v>
      </c>
      <c r="J2024" s="33">
        <f t="shared" si="124"/>
        <v>1.9926884230574453E-3</v>
      </c>
      <c r="K2024" s="33">
        <f t="shared" si="125"/>
        <v>1.9907043375886335E-3</v>
      </c>
      <c r="L2024" s="33">
        <f t="shared" si="126"/>
        <v>0.98439973966242234</v>
      </c>
      <c r="M2024" s="33">
        <f t="shared" si="127"/>
        <v>0.98244009083075523</v>
      </c>
    </row>
    <row r="2025" spans="1:13" ht="27.6">
      <c r="A2025" t="s">
        <v>164</v>
      </c>
      <c r="B2025" t="s">
        <v>228</v>
      </c>
      <c r="C2025" s="14" t="s">
        <v>230</v>
      </c>
      <c r="D2025" t="s">
        <v>456</v>
      </c>
      <c r="E2025" t="s">
        <v>474</v>
      </c>
      <c r="F2025" s="20">
        <v>2049</v>
      </c>
      <c r="G2025" s="20">
        <v>53</v>
      </c>
      <c r="H2025" s="11">
        <v>8968.1141821361307</v>
      </c>
      <c r="I2025" s="10">
        <v>4130913.1185194198</v>
      </c>
      <c r="J2025" s="33">
        <f t="shared" si="124"/>
        <v>2.1709762284592505E-3</v>
      </c>
      <c r="K2025" s="33">
        <f t="shared" si="125"/>
        <v>2.1686213639935392E-3</v>
      </c>
      <c r="L2025" s="33">
        <f t="shared" si="126"/>
        <v>0.98244009083075523</v>
      </c>
      <c r="M2025" s="33">
        <f t="shared" si="127"/>
        <v>0.98030955026093591</v>
      </c>
    </row>
    <row r="2026" spans="1:13" ht="27.6">
      <c r="A2026" t="s">
        <v>164</v>
      </c>
      <c r="B2026" t="s">
        <v>228</v>
      </c>
      <c r="C2026" s="14" t="s">
        <v>230</v>
      </c>
      <c r="D2026" t="s">
        <v>456</v>
      </c>
      <c r="E2026" t="s">
        <v>474</v>
      </c>
      <c r="F2026" s="20">
        <v>2049</v>
      </c>
      <c r="G2026" s="20">
        <v>54</v>
      </c>
      <c r="H2026" s="11">
        <v>9643.8890926392905</v>
      </c>
      <c r="I2026" s="10">
        <v>4052398.9222848299</v>
      </c>
      <c r="J2026" s="33">
        <f t="shared" si="124"/>
        <v>2.3797975662282179E-3</v>
      </c>
      <c r="K2026" s="33">
        <f t="shared" si="125"/>
        <v>2.3769680929697223E-3</v>
      </c>
      <c r="L2026" s="33">
        <f t="shared" si="126"/>
        <v>0.98030955026093591</v>
      </c>
      <c r="M2026" s="33">
        <f t="shared" si="127"/>
        <v>0.97797938573873222</v>
      </c>
    </row>
    <row r="2027" spans="1:13" ht="27.6">
      <c r="A2027" t="s">
        <v>164</v>
      </c>
      <c r="B2027" t="s">
        <v>228</v>
      </c>
      <c r="C2027" s="14" t="s">
        <v>230</v>
      </c>
      <c r="D2027" t="s">
        <v>456</v>
      </c>
      <c r="E2027" t="s">
        <v>474</v>
      </c>
      <c r="F2027" s="20">
        <v>2049</v>
      </c>
      <c r="G2027" s="20">
        <v>55</v>
      </c>
      <c r="H2027" s="11">
        <v>10403.4784694918</v>
      </c>
      <c r="I2027" s="10">
        <v>3981462.0369030698</v>
      </c>
      <c r="J2027" s="33">
        <f t="shared" si="124"/>
        <v>2.6129794465110648E-3</v>
      </c>
      <c r="K2027" s="33">
        <f t="shared" si="125"/>
        <v>2.6095685871989627E-3</v>
      </c>
      <c r="L2027" s="33">
        <f t="shared" si="126"/>
        <v>0.97797938573873222</v>
      </c>
      <c r="M2027" s="33">
        <f t="shared" si="127"/>
        <v>0.9754272814547803</v>
      </c>
    </row>
    <row r="2028" spans="1:13" ht="27.6">
      <c r="A2028" t="s">
        <v>164</v>
      </c>
      <c r="B2028" t="s">
        <v>228</v>
      </c>
      <c r="C2028" s="14" t="s">
        <v>230</v>
      </c>
      <c r="D2028" t="s">
        <v>456</v>
      </c>
      <c r="E2028" t="s">
        <v>474</v>
      </c>
      <c r="F2028" s="20">
        <v>2049</v>
      </c>
      <c r="G2028" s="20">
        <v>56</v>
      </c>
      <c r="H2028" s="11">
        <v>11045.2965003878</v>
      </c>
      <c r="I2028" s="10">
        <v>3911517.2493424299</v>
      </c>
      <c r="J2028" s="33">
        <f t="shared" si="124"/>
        <v>2.823788263299782E-3</v>
      </c>
      <c r="K2028" s="33">
        <f t="shared" si="125"/>
        <v>2.8198051232851684E-3</v>
      </c>
      <c r="L2028" s="33">
        <f t="shared" si="126"/>
        <v>0.9754272814547803</v>
      </c>
      <c r="M2028" s="33">
        <f t="shared" si="127"/>
        <v>0.97267676660914204</v>
      </c>
    </row>
    <row r="2029" spans="1:13" ht="27.6">
      <c r="A2029" t="s">
        <v>164</v>
      </c>
      <c r="B2029" t="s">
        <v>228</v>
      </c>
      <c r="C2029" s="14" t="s">
        <v>230</v>
      </c>
      <c r="D2029" t="s">
        <v>456</v>
      </c>
      <c r="E2029" t="s">
        <v>474</v>
      </c>
      <c r="F2029" s="20">
        <v>2049</v>
      </c>
      <c r="G2029" s="20">
        <v>57</v>
      </c>
      <c r="H2029" s="11">
        <v>12047.4068478195</v>
      </c>
      <c r="I2029" s="10">
        <v>3872734.5287224101</v>
      </c>
      <c r="J2029" s="33">
        <f t="shared" si="124"/>
        <v>3.1108269256436387E-3</v>
      </c>
      <c r="K2029" s="33">
        <f t="shared" si="125"/>
        <v>3.105993317035316E-3</v>
      </c>
      <c r="L2029" s="33">
        <f t="shared" si="126"/>
        <v>0.97267676660914204</v>
      </c>
      <c r="M2029" s="33">
        <f t="shared" si="127"/>
        <v>0.96965563907241847</v>
      </c>
    </row>
    <row r="2030" spans="1:13" ht="27.6">
      <c r="A2030" t="s">
        <v>164</v>
      </c>
      <c r="B2030" t="s">
        <v>228</v>
      </c>
      <c r="C2030" s="14" t="s">
        <v>230</v>
      </c>
      <c r="D2030" t="s">
        <v>456</v>
      </c>
      <c r="E2030" t="s">
        <v>474</v>
      </c>
      <c r="F2030" s="20">
        <v>2049</v>
      </c>
      <c r="G2030" s="20">
        <v>58</v>
      </c>
      <c r="H2030" s="11">
        <v>13117.8180936427</v>
      </c>
      <c r="I2030" s="10">
        <v>3826563.5212841001</v>
      </c>
      <c r="J2030" s="33">
        <f t="shared" si="124"/>
        <v>3.4280936460818726E-3</v>
      </c>
      <c r="K2030" s="33">
        <f t="shared" si="125"/>
        <v>3.4222244417015935E-3</v>
      </c>
      <c r="L2030" s="33">
        <f t="shared" si="126"/>
        <v>0.96965563907241847</v>
      </c>
      <c r="M2030" s="33">
        <f t="shared" si="127"/>
        <v>0.96633725984435104</v>
      </c>
    </row>
    <row r="2031" spans="1:13" ht="27.6">
      <c r="A2031" t="s">
        <v>164</v>
      </c>
      <c r="B2031" t="s">
        <v>228</v>
      </c>
      <c r="C2031" s="14" t="s">
        <v>230</v>
      </c>
      <c r="D2031" t="s">
        <v>456</v>
      </c>
      <c r="E2031" t="s">
        <v>474</v>
      </c>
      <c r="F2031" s="20">
        <v>2049</v>
      </c>
      <c r="G2031" s="20">
        <v>59</v>
      </c>
      <c r="H2031" s="11">
        <v>13691.413816377401</v>
      </c>
      <c r="I2031" s="10">
        <v>3781576.8708289801</v>
      </c>
      <c r="J2031" s="33">
        <f t="shared" si="124"/>
        <v>3.6205567899446219E-3</v>
      </c>
      <c r="K2031" s="33">
        <f t="shared" si="125"/>
        <v>3.6140104770256976E-3</v>
      </c>
      <c r="L2031" s="33">
        <f t="shared" si="126"/>
        <v>0.96633725984435104</v>
      </c>
      <c r="M2031" s="33">
        <f t="shared" si="127"/>
        <v>0.96284490686293323</v>
      </c>
    </row>
    <row r="2032" spans="1:13" ht="27.6">
      <c r="A2032" t="s">
        <v>164</v>
      </c>
      <c r="B2032" t="s">
        <v>228</v>
      </c>
      <c r="C2032" s="14" t="s">
        <v>230</v>
      </c>
      <c r="D2032" t="s">
        <v>456</v>
      </c>
      <c r="E2032" t="s">
        <v>474</v>
      </c>
      <c r="F2032" s="20">
        <v>2049</v>
      </c>
      <c r="G2032" s="20">
        <v>60</v>
      </c>
      <c r="H2032" s="11">
        <v>14562.003502769699</v>
      </c>
      <c r="I2032" s="10">
        <v>3755558.8237674902</v>
      </c>
      <c r="J2032" s="33">
        <f t="shared" si="124"/>
        <v>3.8774531797005464E-3</v>
      </c>
      <c r="K2032" s="33">
        <f t="shared" si="125"/>
        <v>3.8699455647299708E-3</v>
      </c>
      <c r="L2032" s="33">
        <f t="shared" si="126"/>
        <v>0.96284490686293323</v>
      </c>
      <c r="M2032" s="33">
        <f t="shared" si="127"/>
        <v>0.95911874948609621</v>
      </c>
    </row>
    <row r="2033" spans="1:13" ht="27.6">
      <c r="A2033" t="s">
        <v>164</v>
      </c>
      <c r="B2033" t="s">
        <v>228</v>
      </c>
      <c r="C2033" s="14" t="s">
        <v>230</v>
      </c>
      <c r="D2033" t="s">
        <v>456</v>
      </c>
      <c r="E2033" t="s">
        <v>474</v>
      </c>
      <c r="F2033" s="20">
        <v>2049</v>
      </c>
      <c r="G2033" s="20">
        <v>61</v>
      </c>
      <c r="H2033" s="11">
        <v>15264.2486289968</v>
      </c>
      <c r="I2033" s="10">
        <v>3684572.9565367098</v>
      </c>
      <c r="J2033" s="33">
        <f t="shared" si="124"/>
        <v>4.1427456611808633E-3</v>
      </c>
      <c r="K2033" s="33">
        <f t="shared" si="125"/>
        <v>4.1341763279810761E-3</v>
      </c>
      <c r="L2033" s="33">
        <f t="shared" si="126"/>
        <v>0.95911874948609621</v>
      </c>
      <c r="M2033" s="33">
        <f t="shared" si="127"/>
        <v>0.95515358345624801</v>
      </c>
    </row>
    <row r="2034" spans="1:13" ht="27.6">
      <c r="A2034" t="s">
        <v>164</v>
      </c>
      <c r="B2034" t="s">
        <v>228</v>
      </c>
      <c r="C2034" s="14" t="s">
        <v>230</v>
      </c>
      <c r="D2034" t="s">
        <v>456</v>
      </c>
      <c r="E2034" t="s">
        <v>474</v>
      </c>
      <c r="F2034" s="20">
        <v>2049</v>
      </c>
      <c r="G2034" s="20">
        <v>62</v>
      </c>
      <c r="H2034" s="11">
        <v>16284.586113486401</v>
      </c>
      <c r="I2034" s="10">
        <v>3603951.6494956799</v>
      </c>
      <c r="J2034" s="33">
        <f t="shared" si="124"/>
        <v>4.5185362339045781E-3</v>
      </c>
      <c r="K2034" s="33">
        <f t="shared" si="125"/>
        <v>4.5083430076560127E-3</v>
      </c>
      <c r="L2034" s="33">
        <f t="shared" si="126"/>
        <v>0.95515358345624801</v>
      </c>
      <c r="M2034" s="33">
        <f t="shared" si="127"/>
        <v>0.95084742347703544</v>
      </c>
    </row>
    <row r="2035" spans="1:13" ht="27.6">
      <c r="A2035" t="s">
        <v>164</v>
      </c>
      <c r="B2035" t="s">
        <v>228</v>
      </c>
      <c r="C2035" s="14" t="s">
        <v>230</v>
      </c>
      <c r="D2035" t="s">
        <v>456</v>
      </c>
      <c r="E2035" t="s">
        <v>474</v>
      </c>
      <c r="F2035" s="20">
        <v>2049</v>
      </c>
      <c r="G2035" s="20">
        <v>63</v>
      </c>
      <c r="H2035" s="11">
        <v>17612.4385074294</v>
      </c>
      <c r="I2035" s="10">
        <v>3575658.6100214701</v>
      </c>
      <c r="J2035" s="33">
        <f t="shared" si="124"/>
        <v>4.9256487904262335E-3</v>
      </c>
      <c r="K2035" s="33">
        <f t="shared" si="125"/>
        <v>4.9135376756150873E-3</v>
      </c>
      <c r="L2035" s="33">
        <f t="shared" si="126"/>
        <v>0.95084742347703544</v>
      </c>
      <c r="M2035" s="33">
        <f t="shared" si="127"/>
        <v>0.94617539883801949</v>
      </c>
    </row>
    <row r="2036" spans="1:13" ht="27.6">
      <c r="A2036" t="s">
        <v>164</v>
      </c>
      <c r="B2036" t="s">
        <v>228</v>
      </c>
      <c r="C2036" s="14" t="s">
        <v>230</v>
      </c>
      <c r="D2036" t="s">
        <v>456</v>
      </c>
      <c r="E2036" t="s">
        <v>474</v>
      </c>
      <c r="F2036" s="20">
        <v>2049</v>
      </c>
      <c r="G2036" s="20">
        <v>64</v>
      </c>
      <c r="H2036" s="11">
        <v>19573.986353624601</v>
      </c>
      <c r="I2036" s="10">
        <v>3593442.64613492</v>
      </c>
      <c r="J2036" s="33">
        <f t="shared" si="124"/>
        <v>5.4471403278630965E-3</v>
      </c>
      <c r="K2036" s="33">
        <f t="shared" si="125"/>
        <v>5.4323315596678245E-3</v>
      </c>
      <c r="L2036" s="33">
        <f t="shared" si="126"/>
        <v>0.94617539883801949</v>
      </c>
      <c r="M2036" s="33">
        <f t="shared" si="127"/>
        <v>0.9410354603579304</v>
      </c>
    </row>
    <row r="2037" spans="1:13" ht="27.6">
      <c r="A2037" t="s">
        <v>164</v>
      </c>
      <c r="B2037" t="s">
        <v>228</v>
      </c>
      <c r="C2037" s="14" t="s">
        <v>230</v>
      </c>
      <c r="D2037" t="s">
        <v>456</v>
      </c>
      <c r="E2037" t="s">
        <v>474</v>
      </c>
      <c r="F2037" s="20">
        <v>2049</v>
      </c>
      <c r="G2037" s="20">
        <v>65</v>
      </c>
      <c r="H2037" s="11">
        <v>21374.086996343602</v>
      </c>
      <c r="I2037" s="10">
        <v>3569790.1077848901</v>
      </c>
      <c r="J2037" s="33">
        <f t="shared" si="124"/>
        <v>5.9874912392556753E-3</v>
      </c>
      <c r="K2037" s="33">
        <f t="shared" si="125"/>
        <v>5.9696019354099628E-3</v>
      </c>
      <c r="L2037" s="33">
        <f t="shared" si="126"/>
        <v>0.9410354603579304</v>
      </c>
      <c r="M2037" s="33">
        <f t="shared" si="127"/>
        <v>0.93541785325248827</v>
      </c>
    </row>
    <row r="2038" spans="1:13" ht="27.6">
      <c r="A2038" t="s">
        <v>164</v>
      </c>
      <c r="B2038" t="s">
        <v>228</v>
      </c>
      <c r="C2038" s="14" t="s">
        <v>230</v>
      </c>
      <c r="D2038" t="s">
        <v>456</v>
      </c>
      <c r="E2038" t="s">
        <v>474</v>
      </c>
      <c r="F2038" s="20">
        <v>2049</v>
      </c>
      <c r="G2038" s="20">
        <v>66</v>
      </c>
      <c r="H2038" s="11">
        <v>22012.2370107647</v>
      </c>
      <c r="I2038" s="10">
        <v>3493238.37485376</v>
      </c>
      <c r="J2038" s="33">
        <f t="shared" si="124"/>
        <v>6.3013841738430504E-3</v>
      </c>
      <c r="K2038" s="33">
        <f t="shared" si="125"/>
        <v>6.2815720889525251E-3</v>
      </c>
      <c r="L2038" s="33">
        <f t="shared" si="126"/>
        <v>0.93541785325248827</v>
      </c>
      <c r="M2038" s="33">
        <f t="shared" si="127"/>
        <v>0.92954195857398958</v>
      </c>
    </row>
    <row r="2039" spans="1:13" ht="27.6">
      <c r="A2039" t="s">
        <v>164</v>
      </c>
      <c r="B2039" t="s">
        <v>228</v>
      </c>
      <c r="C2039" s="14" t="s">
        <v>230</v>
      </c>
      <c r="D2039" t="s">
        <v>456</v>
      </c>
      <c r="E2039" t="s">
        <v>474</v>
      </c>
      <c r="F2039" s="20">
        <v>2049</v>
      </c>
      <c r="G2039" s="20">
        <v>67</v>
      </c>
      <c r="H2039" s="11">
        <v>23334.2157541175</v>
      </c>
      <c r="I2039" s="10">
        <v>3392608.6894766502</v>
      </c>
      <c r="J2039" s="33">
        <f t="shared" si="124"/>
        <v>6.8779567258955166E-3</v>
      </c>
      <c r="K2039" s="33">
        <f t="shared" si="125"/>
        <v>6.8543577168512781E-3</v>
      </c>
      <c r="L2039" s="33">
        <f t="shared" si="126"/>
        <v>0.92954195857398958</v>
      </c>
      <c r="M2039" s="33">
        <f t="shared" si="127"/>
        <v>0.92317054547710087</v>
      </c>
    </row>
    <row r="2040" spans="1:13" ht="27.6">
      <c r="A2040" t="s">
        <v>164</v>
      </c>
      <c r="B2040" t="s">
        <v>228</v>
      </c>
      <c r="C2040" s="14" t="s">
        <v>230</v>
      </c>
      <c r="D2040" t="s">
        <v>456</v>
      </c>
      <c r="E2040" t="s">
        <v>474</v>
      </c>
      <c r="F2040" s="20">
        <v>2049</v>
      </c>
      <c r="G2040" s="20">
        <v>68</v>
      </c>
      <c r="H2040" s="11">
        <v>24484.1915325718</v>
      </c>
      <c r="I2040" s="10">
        <v>3284359.5113854101</v>
      </c>
      <c r="J2040" s="33">
        <f t="shared" si="124"/>
        <v>7.454784242619002E-3</v>
      </c>
      <c r="K2040" s="33">
        <f t="shared" si="125"/>
        <v>7.4270662585314007E-3</v>
      </c>
      <c r="L2040" s="33">
        <f t="shared" si="126"/>
        <v>0.92317054547710087</v>
      </c>
      <c r="M2040" s="33">
        <f t="shared" si="127"/>
        <v>0.91631409666791785</v>
      </c>
    </row>
    <row r="2041" spans="1:13" ht="27.6">
      <c r="A2041" t="s">
        <v>164</v>
      </c>
      <c r="B2041" t="s">
        <v>228</v>
      </c>
      <c r="C2041" s="14" t="s">
        <v>230</v>
      </c>
      <c r="D2041" t="s">
        <v>456</v>
      </c>
      <c r="E2041" t="s">
        <v>474</v>
      </c>
      <c r="F2041" s="20">
        <v>2049</v>
      </c>
      <c r="G2041" s="20">
        <v>69</v>
      </c>
      <c r="H2041" s="11">
        <v>25005.902428801401</v>
      </c>
      <c r="I2041" s="10">
        <v>3178224.9331827802</v>
      </c>
      <c r="J2041" s="33">
        <f t="shared" si="124"/>
        <v>7.8678831594715531E-3</v>
      </c>
      <c r="K2041" s="33">
        <f t="shared" si="125"/>
        <v>7.8370123823775506E-3</v>
      </c>
      <c r="L2041" s="33">
        <f t="shared" si="126"/>
        <v>0.91631409666791785</v>
      </c>
      <c r="M2041" s="33">
        <f t="shared" si="127"/>
        <v>0.90913293174618426</v>
      </c>
    </row>
    <row r="2042" spans="1:13" ht="27.6">
      <c r="A2042" t="s">
        <v>164</v>
      </c>
      <c r="B2042" t="s">
        <v>228</v>
      </c>
      <c r="C2042" s="14" t="s">
        <v>230</v>
      </c>
      <c r="D2042" t="s">
        <v>456</v>
      </c>
      <c r="E2042" t="s">
        <v>474</v>
      </c>
      <c r="F2042" s="20">
        <v>2050</v>
      </c>
      <c r="G2042" s="20">
        <v>30</v>
      </c>
      <c r="H2042" s="11">
        <v>636.22673737113098</v>
      </c>
      <c r="I2042" s="10">
        <v>4240186.8157788999</v>
      </c>
      <c r="J2042" s="33">
        <f t="shared" si="124"/>
        <v>1.5004686468142312E-4</v>
      </c>
      <c r="K2042" s="33">
        <f t="shared" si="125"/>
        <v>1.5003560821358342E-4</v>
      </c>
      <c r="L2042" s="33">
        <f t="shared" si="126"/>
        <v>1</v>
      </c>
      <c r="M2042" s="33">
        <f t="shared" si="127"/>
        <v>0.99984996439178642</v>
      </c>
    </row>
    <row r="2043" spans="1:13" ht="27.6">
      <c r="A2043" t="s">
        <v>164</v>
      </c>
      <c r="B2043" t="s">
        <v>228</v>
      </c>
      <c r="C2043" s="14" t="s">
        <v>230</v>
      </c>
      <c r="D2043" t="s">
        <v>456</v>
      </c>
      <c r="E2043" t="s">
        <v>474</v>
      </c>
      <c r="F2043" s="20">
        <v>2050</v>
      </c>
      <c r="G2043" s="20">
        <v>31</v>
      </c>
      <c r="H2043" s="11">
        <v>893.48065040116001</v>
      </c>
      <c r="I2043" s="10">
        <v>4231616.0909752902</v>
      </c>
      <c r="J2043" s="33">
        <f t="shared" si="124"/>
        <v>2.1114407148291973E-4</v>
      </c>
      <c r="K2043" s="33">
        <f t="shared" si="125"/>
        <v>2.1112178214222066E-4</v>
      </c>
      <c r="L2043" s="33">
        <f t="shared" si="126"/>
        <v>0.99984996439178642</v>
      </c>
      <c r="M2043" s="33">
        <f t="shared" si="127"/>
        <v>0.99963887428542919</v>
      </c>
    </row>
    <row r="2044" spans="1:13" ht="27.6">
      <c r="A2044" t="s">
        <v>164</v>
      </c>
      <c r="B2044" t="s">
        <v>228</v>
      </c>
      <c r="C2044" s="14" t="s">
        <v>230</v>
      </c>
      <c r="D2044" t="s">
        <v>456</v>
      </c>
      <c r="E2044" t="s">
        <v>474</v>
      </c>
      <c r="F2044" s="20">
        <v>2050</v>
      </c>
      <c r="G2044" s="20">
        <v>32</v>
      </c>
      <c r="H2044" s="11">
        <v>938.29051256749301</v>
      </c>
      <c r="I2044" s="10">
        <v>4267169.1486579804</v>
      </c>
      <c r="J2044" s="33">
        <f t="shared" si="124"/>
        <v>2.1988594308772227E-4</v>
      </c>
      <c r="K2044" s="33">
        <f t="shared" si="125"/>
        <v>2.1986176994559514E-4</v>
      </c>
      <c r="L2044" s="33">
        <f t="shared" si="126"/>
        <v>0.99963887428542919</v>
      </c>
      <c r="M2044" s="33">
        <f t="shared" si="127"/>
        <v>0.99941909191322242</v>
      </c>
    </row>
    <row r="2045" spans="1:13" ht="27.6">
      <c r="A2045" t="s">
        <v>164</v>
      </c>
      <c r="B2045" t="s">
        <v>228</v>
      </c>
      <c r="C2045" s="14" t="s">
        <v>230</v>
      </c>
      <c r="D2045" t="s">
        <v>456</v>
      </c>
      <c r="E2045" t="s">
        <v>474</v>
      </c>
      <c r="F2045" s="20">
        <v>2050</v>
      </c>
      <c r="G2045" s="20">
        <v>33</v>
      </c>
      <c r="H2045" s="11">
        <v>1005.6538055604</v>
      </c>
      <c r="I2045" s="10">
        <v>4332667.2378229396</v>
      </c>
      <c r="J2045" s="33">
        <f t="shared" si="124"/>
        <v>2.3210963371046161E-4</v>
      </c>
      <c r="K2045" s="33">
        <f t="shared" si="125"/>
        <v>2.3208269835350848E-4</v>
      </c>
      <c r="L2045" s="33">
        <f t="shared" si="126"/>
        <v>0.99941909191322242</v>
      </c>
      <c r="M2045" s="33">
        <f t="shared" si="127"/>
        <v>0.99918714403358522</v>
      </c>
    </row>
    <row r="2046" spans="1:13" ht="27.6">
      <c r="A2046" t="s">
        <v>164</v>
      </c>
      <c r="B2046" t="s">
        <v>228</v>
      </c>
      <c r="C2046" s="14" t="s">
        <v>230</v>
      </c>
      <c r="D2046" t="s">
        <v>456</v>
      </c>
      <c r="E2046" t="s">
        <v>474</v>
      </c>
      <c r="F2046" s="20">
        <v>2050</v>
      </c>
      <c r="G2046" s="20">
        <v>34</v>
      </c>
      <c r="H2046" s="11">
        <v>1137.05553136549</v>
      </c>
      <c r="I2046" s="10">
        <v>4568307.0595388496</v>
      </c>
      <c r="J2046" s="33">
        <f t="shared" si="124"/>
        <v>2.4890085463744434E-4</v>
      </c>
      <c r="K2046" s="33">
        <f t="shared" si="125"/>
        <v>2.4886988138950183E-4</v>
      </c>
      <c r="L2046" s="33">
        <f t="shared" si="126"/>
        <v>0.99918714403358522</v>
      </c>
      <c r="M2046" s="33">
        <f t="shared" si="127"/>
        <v>0.99893847644756362</v>
      </c>
    </row>
    <row r="2047" spans="1:13" ht="27.6">
      <c r="A2047" t="s">
        <v>164</v>
      </c>
      <c r="B2047" t="s">
        <v>228</v>
      </c>
      <c r="C2047" s="14" t="s">
        <v>230</v>
      </c>
      <c r="D2047" t="s">
        <v>456</v>
      </c>
      <c r="E2047" t="s">
        <v>474</v>
      </c>
      <c r="F2047" s="20">
        <v>2050</v>
      </c>
      <c r="G2047" s="20">
        <v>35</v>
      </c>
      <c r="H2047" s="11">
        <v>1246.76151130575</v>
      </c>
      <c r="I2047" s="10">
        <v>4630854.1596423704</v>
      </c>
      <c r="J2047" s="33">
        <f t="shared" si="124"/>
        <v>2.6922927570710505E-4</v>
      </c>
      <c r="K2047" s="33">
        <f t="shared" si="125"/>
        <v>2.6919303675787543E-4</v>
      </c>
      <c r="L2047" s="33">
        <f t="shared" si="126"/>
        <v>0.99893847644756362</v>
      </c>
      <c r="M2047" s="33">
        <f t="shared" si="127"/>
        <v>0.99866956916555438</v>
      </c>
    </row>
    <row r="2048" spans="1:13" ht="27.6">
      <c r="A2048" t="s">
        <v>164</v>
      </c>
      <c r="B2048" t="s">
        <v>228</v>
      </c>
      <c r="C2048" s="14" t="s">
        <v>230</v>
      </c>
      <c r="D2048" t="s">
        <v>456</v>
      </c>
      <c r="E2048" t="s">
        <v>474</v>
      </c>
      <c r="F2048" s="20">
        <v>2050</v>
      </c>
      <c r="G2048" s="20">
        <v>36</v>
      </c>
      <c r="H2048" s="11">
        <v>1600.12166828358</v>
      </c>
      <c r="I2048" s="10">
        <v>4701198.2747340901</v>
      </c>
      <c r="J2048" s="33">
        <f t="shared" si="124"/>
        <v>3.4036464211331023E-4</v>
      </c>
      <c r="K2048" s="33">
        <f t="shared" si="125"/>
        <v>3.4030672463969402E-4</v>
      </c>
      <c r="L2048" s="33">
        <f t="shared" si="126"/>
        <v>0.99866956916555438</v>
      </c>
      <c r="M2048" s="33">
        <f t="shared" si="127"/>
        <v>0.99832971519547431</v>
      </c>
    </row>
    <row r="2049" spans="1:13" ht="27.6">
      <c r="A2049" t="s">
        <v>164</v>
      </c>
      <c r="B2049" t="s">
        <v>228</v>
      </c>
      <c r="C2049" s="14" t="s">
        <v>230</v>
      </c>
      <c r="D2049" t="s">
        <v>456</v>
      </c>
      <c r="E2049" t="s">
        <v>474</v>
      </c>
      <c r="F2049" s="20">
        <v>2050</v>
      </c>
      <c r="G2049" s="20">
        <v>37</v>
      </c>
      <c r="H2049" s="11">
        <v>1777.2226630878299</v>
      </c>
      <c r="I2049" s="10">
        <v>4790690.69188728</v>
      </c>
      <c r="J2049" s="33">
        <f t="shared" si="124"/>
        <v>3.7097420338521117E-4</v>
      </c>
      <c r="K2049" s="33">
        <f t="shared" si="125"/>
        <v>3.7090540096362812E-4</v>
      </c>
      <c r="L2049" s="33">
        <f t="shared" si="126"/>
        <v>0.99832971519547431</v>
      </c>
      <c r="M2049" s="33">
        <f t="shared" si="127"/>
        <v>0.99795942931216586</v>
      </c>
    </row>
    <row r="2050" spans="1:13" ht="27.6">
      <c r="A2050" t="s">
        <v>164</v>
      </c>
      <c r="B2050" t="s">
        <v>228</v>
      </c>
      <c r="C2050" s="14" t="s">
        <v>230</v>
      </c>
      <c r="D2050" t="s">
        <v>456</v>
      </c>
      <c r="E2050" t="s">
        <v>474</v>
      </c>
      <c r="F2050" s="20">
        <v>2050</v>
      </c>
      <c r="G2050" s="20">
        <v>38</v>
      </c>
      <c r="H2050" s="11">
        <v>1967.2182745785101</v>
      </c>
      <c r="I2050" s="10">
        <v>4832174.8033219697</v>
      </c>
      <c r="J2050" s="33">
        <f t="shared" ref="J2050:J2113" si="128">IF(I2050&gt;0,H2050/I2050,0)</f>
        <v>4.071082596652151E-4</v>
      </c>
      <c r="K2050" s="33">
        <f t="shared" ref="K2050:K2113" si="129">1-EXP(-J2050)</f>
        <v>4.0702540234205387E-4</v>
      </c>
      <c r="L2050" s="33">
        <f t="shared" ref="L2050:L2113" si="130">IF(G2050=30,1,M2049)</f>
        <v>0.99795942931216586</v>
      </c>
      <c r="M2050" s="33">
        <f t="shared" ref="M2050:M2113" si="131">L2050*(1-K2050)</f>
        <v>0.99755323447392907</v>
      </c>
    </row>
    <row r="2051" spans="1:13" ht="27.6">
      <c r="A2051" t="s">
        <v>164</v>
      </c>
      <c r="B2051" t="s">
        <v>228</v>
      </c>
      <c r="C2051" s="14" t="s">
        <v>230</v>
      </c>
      <c r="D2051" t="s">
        <v>456</v>
      </c>
      <c r="E2051" t="s">
        <v>474</v>
      </c>
      <c r="F2051" s="20">
        <v>2050</v>
      </c>
      <c r="G2051" s="20">
        <v>39</v>
      </c>
      <c r="H2051" s="11">
        <v>2060.1789431780599</v>
      </c>
      <c r="I2051" s="10">
        <v>4751043.2233873401</v>
      </c>
      <c r="J2051" s="33">
        <f t="shared" si="128"/>
        <v>4.3362664709861742E-4</v>
      </c>
      <c r="K2051" s="33">
        <f t="shared" si="129"/>
        <v>4.3353264465184616E-4</v>
      </c>
      <c r="L2051" s="33">
        <f t="shared" si="130"/>
        <v>0.99755323447392907</v>
      </c>
      <c r="M2051" s="33">
        <f t="shared" si="131"/>
        <v>0.99712076258200655</v>
      </c>
    </row>
    <row r="2052" spans="1:13" ht="27.6">
      <c r="A2052" t="s">
        <v>164</v>
      </c>
      <c r="B2052" t="s">
        <v>228</v>
      </c>
      <c r="C2052" s="14" t="s">
        <v>230</v>
      </c>
      <c r="D2052" t="s">
        <v>456</v>
      </c>
      <c r="E2052" t="s">
        <v>474</v>
      </c>
      <c r="F2052" s="20">
        <v>2050</v>
      </c>
      <c r="G2052" s="20">
        <v>40</v>
      </c>
      <c r="H2052" s="11">
        <v>2200.3458373253502</v>
      </c>
      <c r="I2052" s="10">
        <v>4648363.0108532701</v>
      </c>
      <c r="J2052" s="33">
        <f t="shared" si="128"/>
        <v>4.7335929491475903E-4</v>
      </c>
      <c r="K2052" s="33">
        <f t="shared" si="129"/>
        <v>4.7324727807918077E-4</v>
      </c>
      <c r="L2052" s="33">
        <f t="shared" si="130"/>
        <v>0.99712076258200655</v>
      </c>
      <c r="M2052" s="33">
        <f t="shared" si="131"/>
        <v>0.9966488778951984</v>
      </c>
    </row>
    <row r="2053" spans="1:13" ht="27.6">
      <c r="A2053" t="s">
        <v>164</v>
      </c>
      <c r="B2053" t="s">
        <v>228</v>
      </c>
      <c r="C2053" s="14" t="s">
        <v>230</v>
      </c>
      <c r="D2053" t="s">
        <v>456</v>
      </c>
      <c r="E2053" t="s">
        <v>474</v>
      </c>
      <c r="F2053" s="20">
        <v>2050</v>
      </c>
      <c r="G2053" s="20">
        <v>41</v>
      </c>
      <c r="H2053" s="11">
        <v>2819.1371260962301</v>
      </c>
      <c r="I2053" s="10">
        <v>4589260.7467324603</v>
      </c>
      <c r="J2053" s="33">
        <f t="shared" si="128"/>
        <v>6.1429003093874048E-4</v>
      </c>
      <c r="K2053" s="33">
        <f t="shared" si="129"/>
        <v>6.1410139344575398E-4</v>
      </c>
      <c r="L2053" s="33">
        <f t="shared" si="130"/>
        <v>0.9966488778951984</v>
      </c>
      <c r="M2053" s="33">
        <f t="shared" si="131"/>
        <v>0.99603683443050683</v>
      </c>
    </row>
    <row r="2054" spans="1:13" ht="27.6">
      <c r="A2054" t="s">
        <v>164</v>
      </c>
      <c r="B2054" t="s">
        <v>228</v>
      </c>
      <c r="C2054" s="14" t="s">
        <v>230</v>
      </c>
      <c r="D2054" t="s">
        <v>456</v>
      </c>
      <c r="E2054" t="s">
        <v>474</v>
      </c>
      <c r="F2054" s="20">
        <v>2050</v>
      </c>
      <c r="G2054" s="20">
        <v>42</v>
      </c>
      <c r="H2054" s="11">
        <v>3118.1330991011901</v>
      </c>
      <c r="I2054" s="10">
        <v>4578097.8013255298</v>
      </c>
      <c r="J2054" s="33">
        <f t="shared" si="128"/>
        <v>6.8109796566564703E-4</v>
      </c>
      <c r="K2054" s="33">
        <f t="shared" si="129"/>
        <v>6.8086607109685282E-4</v>
      </c>
      <c r="L2054" s="33">
        <f t="shared" si="130"/>
        <v>0.99603683443050683</v>
      </c>
      <c r="M2054" s="33">
        <f t="shared" si="131"/>
        <v>0.99535866674438034</v>
      </c>
    </row>
    <row r="2055" spans="1:13" ht="27.6">
      <c r="A2055" t="s">
        <v>164</v>
      </c>
      <c r="B2055" t="s">
        <v>228</v>
      </c>
      <c r="C2055" s="14" t="s">
        <v>230</v>
      </c>
      <c r="D2055" t="s">
        <v>456</v>
      </c>
      <c r="E2055" t="s">
        <v>474</v>
      </c>
      <c r="F2055" s="20">
        <v>2050</v>
      </c>
      <c r="G2055" s="20">
        <v>43</v>
      </c>
      <c r="H2055" s="11">
        <v>3457.88303526867</v>
      </c>
      <c r="I2055" s="10">
        <v>4546640.8506575003</v>
      </c>
      <c r="J2055" s="33">
        <f t="shared" si="128"/>
        <v>7.6053577769808172E-4</v>
      </c>
      <c r="K2055" s="33">
        <f t="shared" si="129"/>
        <v>7.6024664366702854E-4</v>
      </c>
      <c r="L2055" s="33">
        <f t="shared" si="130"/>
        <v>0.99535866674438034</v>
      </c>
      <c r="M2055" s="33">
        <f t="shared" si="131"/>
        <v>0.99460194865874307</v>
      </c>
    </row>
    <row r="2056" spans="1:13" ht="27.6">
      <c r="A2056" t="s">
        <v>164</v>
      </c>
      <c r="B2056" t="s">
        <v>228</v>
      </c>
      <c r="C2056" s="14" t="s">
        <v>230</v>
      </c>
      <c r="D2056" t="s">
        <v>456</v>
      </c>
      <c r="E2056" t="s">
        <v>474</v>
      </c>
      <c r="F2056" s="20">
        <v>2050</v>
      </c>
      <c r="G2056" s="20">
        <v>44</v>
      </c>
      <c r="H2056" s="11">
        <v>3584.4946688341001</v>
      </c>
      <c r="I2056" s="10">
        <v>4471624.6203331798</v>
      </c>
      <c r="J2056" s="33">
        <f t="shared" si="128"/>
        <v>8.0160902874871012E-4</v>
      </c>
      <c r="K2056" s="33">
        <f t="shared" si="129"/>
        <v>8.0128782606325721E-4</v>
      </c>
      <c r="L2056" s="33">
        <f t="shared" si="130"/>
        <v>0.99460194865874307</v>
      </c>
      <c r="M2056" s="33">
        <f t="shared" si="131"/>
        <v>0.99380498622550406</v>
      </c>
    </row>
    <row r="2057" spans="1:13" ht="27.6">
      <c r="A2057" t="s">
        <v>164</v>
      </c>
      <c r="B2057" t="s">
        <v>228</v>
      </c>
      <c r="C2057" s="14" t="s">
        <v>230</v>
      </c>
      <c r="D2057" t="s">
        <v>456</v>
      </c>
      <c r="E2057" t="s">
        <v>474</v>
      </c>
      <c r="F2057" s="20">
        <v>2050</v>
      </c>
      <c r="G2057" s="20">
        <v>45</v>
      </c>
      <c r="H2057" s="11">
        <v>3799.2110121085698</v>
      </c>
      <c r="I2057" s="10">
        <v>4373932.0403554104</v>
      </c>
      <c r="J2057" s="33">
        <f t="shared" si="128"/>
        <v>8.6860311889982154E-4</v>
      </c>
      <c r="K2057" s="33">
        <f t="shared" si="129"/>
        <v>8.6822599240976572E-4</v>
      </c>
      <c r="L2057" s="33">
        <f t="shared" si="130"/>
        <v>0.99380498622550406</v>
      </c>
      <c r="M2057" s="33">
        <f t="shared" si="131"/>
        <v>0.99294213890507665</v>
      </c>
    </row>
    <row r="2058" spans="1:13" ht="27.6">
      <c r="A2058" t="s">
        <v>164</v>
      </c>
      <c r="B2058" t="s">
        <v>228</v>
      </c>
      <c r="C2058" s="14" t="s">
        <v>230</v>
      </c>
      <c r="D2058" t="s">
        <v>456</v>
      </c>
      <c r="E2058" t="s">
        <v>474</v>
      </c>
      <c r="F2058" s="20">
        <v>2050</v>
      </c>
      <c r="G2058" s="20">
        <v>46</v>
      </c>
      <c r="H2058" s="11">
        <v>4634.7352974509404</v>
      </c>
      <c r="I2058" s="10">
        <v>4272168.1465429496</v>
      </c>
      <c r="J2058" s="33">
        <f t="shared" si="128"/>
        <v>1.0848672473721291E-3</v>
      </c>
      <c r="K2058" s="33">
        <f t="shared" si="129"/>
        <v>1.0842789916456486E-3</v>
      </c>
      <c r="L2058" s="33">
        <f t="shared" si="130"/>
        <v>0.99294213890507665</v>
      </c>
      <c r="M2058" s="33">
        <f t="shared" si="131"/>
        <v>0.99186551260394218</v>
      </c>
    </row>
    <row r="2059" spans="1:13" ht="27.6">
      <c r="A2059" t="s">
        <v>164</v>
      </c>
      <c r="B2059" t="s">
        <v>228</v>
      </c>
      <c r="C2059" s="14" t="s">
        <v>230</v>
      </c>
      <c r="D2059" t="s">
        <v>456</v>
      </c>
      <c r="E2059" t="s">
        <v>474</v>
      </c>
      <c r="F2059" s="20">
        <v>2050</v>
      </c>
      <c r="G2059" s="20">
        <v>47</v>
      </c>
      <c r="H2059" s="11">
        <v>5085.1102761904604</v>
      </c>
      <c r="I2059" s="10">
        <v>4222790.9686648501</v>
      </c>
      <c r="J2059" s="33">
        <f t="shared" si="128"/>
        <v>1.2042060130194546E-3</v>
      </c>
      <c r="K2059" s="33">
        <f t="shared" si="129"/>
        <v>1.2034812479099211E-3</v>
      </c>
      <c r="L2059" s="33">
        <f t="shared" si="130"/>
        <v>0.99186551260394218</v>
      </c>
      <c r="M2059" s="33">
        <f t="shared" si="131"/>
        <v>0.99067182105907481</v>
      </c>
    </row>
    <row r="2060" spans="1:13" ht="27.6">
      <c r="A2060" t="s">
        <v>164</v>
      </c>
      <c r="B2060" t="s">
        <v>228</v>
      </c>
      <c r="C2060" s="14" t="s">
        <v>230</v>
      </c>
      <c r="D2060" t="s">
        <v>456</v>
      </c>
      <c r="E2060" t="s">
        <v>474</v>
      </c>
      <c r="F2060" s="20">
        <v>2050</v>
      </c>
      <c r="G2060" s="20">
        <v>48</v>
      </c>
      <c r="H2060" s="11">
        <v>5643.3640852676699</v>
      </c>
      <c r="I2060" s="10">
        <v>4194773.6092274198</v>
      </c>
      <c r="J2060" s="33">
        <f t="shared" si="128"/>
        <v>1.3453322183713859E-3</v>
      </c>
      <c r="K2060" s="33">
        <f t="shared" si="129"/>
        <v>1.3444276646696895E-3</v>
      </c>
      <c r="L2060" s="33">
        <f t="shared" si="130"/>
        <v>0.99067182105907481</v>
      </c>
      <c r="M2060" s="33">
        <f t="shared" si="131"/>
        <v>0.98933993445623425</v>
      </c>
    </row>
    <row r="2061" spans="1:13" ht="27.6">
      <c r="A2061" t="s">
        <v>164</v>
      </c>
      <c r="B2061" t="s">
        <v>228</v>
      </c>
      <c r="C2061" s="14" t="s">
        <v>230</v>
      </c>
      <c r="D2061" t="s">
        <v>456</v>
      </c>
      <c r="E2061" t="s">
        <v>474</v>
      </c>
      <c r="F2061" s="20">
        <v>2050</v>
      </c>
      <c r="G2061" s="20">
        <v>49</v>
      </c>
      <c r="H2061" s="11">
        <v>6097.9966424057902</v>
      </c>
      <c r="I2061" s="10">
        <v>4165818.2033013399</v>
      </c>
      <c r="J2061" s="33">
        <f t="shared" si="128"/>
        <v>1.4638172730565228E-3</v>
      </c>
      <c r="K2061" s="33">
        <f t="shared" si="129"/>
        <v>1.4627464151292235E-3</v>
      </c>
      <c r="L2061" s="33">
        <f t="shared" si="130"/>
        <v>0.98933993445623425</v>
      </c>
      <c r="M2061" s="33">
        <f t="shared" si="131"/>
        <v>0.98789278101376421</v>
      </c>
    </row>
    <row r="2062" spans="1:13" ht="27.6">
      <c r="A2062" t="s">
        <v>164</v>
      </c>
      <c r="B2062" t="s">
        <v>228</v>
      </c>
      <c r="C2062" s="14" t="s">
        <v>230</v>
      </c>
      <c r="D2062" t="s">
        <v>456</v>
      </c>
      <c r="E2062" t="s">
        <v>474</v>
      </c>
      <c r="F2062" s="20">
        <v>2050</v>
      </c>
      <c r="G2062" s="20">
        <v>50</v>
      </c>
      <c r="H2062" s="11">
        <v>6656.0865437558296</v>
      </c>
      <c r="I2062" s="10">
        <v>4154897.39811682</v>
      </c>
      <c r="J2062" s="33">
        <f t="shared" si="128"/>
        <v>1.6019857787036226E-3</v>
      </c>
      <c r="K2062" s="33">
        <f t="shared" si="129"/>
        <v>1.6007032844232993E-3</v>
      </c>
      <c r="L2062" s="33">
        <f t="shared" si="130"/>
        <v>0.98789278101376421</v>
      </c>
      <c r="M2062" s="33">
        <f t="shared" si="131"/>
        <v>0.98631145779453744</v>
      </c>
    </row>
    <row r="2063" spans="1:13" ht="27.6">
      <c r="A2063" t="s">
        <v>164</v>
      </c>
      <c r="B2063" t="s">
        <v>228</v>
      </c>
      <c r="C2063" s="14" t="s">
        <v>230</v>
      </c>
      <c r="D2063" t="s">
        <v>456</v>
      </c>
      <c r="E2063" t="s">
        <v>474</v>
      </c>
      <c r="F2063" s="20">
        <v>2050</v>
      </c>
      <c r="G2063" s="20">
        <v>51</v>
      </c>
      <c r="H2063" s="11">
        <v>7573.8540707613902</v>
      </c>
      <c r="I2063" s="10">
        <v>4179816.19812387</v>
      </c>
      <c r="J2063" s="33">
        <f t="shared" si="128"/>
        <v>1.812006488266386E-3</v>
      </c>
      <c r="K2063" s="33">
        <f t="shared" si="129"/>
        <v>1.810365795641089E-3</v>
      </c>
      <c r="L2063" s="33">
        <f t="shared" si="130"/>
        <v>0.98631145779453744</v>
      </c>
      <c r="M2063" s="33">
        <f t="shared" si="131"/>
        <v>0.9845258732674973</v>
      </c>
    </row>
    <row r="2064" spans="1:13" ht="27.6">
      <c r="A2064" t="s">
        <v>164</v>
      </c>
      <c r="B2064" t="s">
        <v>228</v>
      </c>
      <c r="C2064" s="14" t="s">
        <v>230</v>
      </c>
      <c r="D2064" t="s">
        <v>456</v>
      </c>
      <c r="E2064" t="s">
        <v>474</v>
      </c>
      <c r="F2064" s="20">
        <v>2050</v>
      </c>
      <c r="G2064" s="20">
        <v>52</v>
      </c>
      <c r="H2064" s="11">
        <v>8326.44087735424</v>
      </c>
      <c r="I2064" s="10">
        <v>4205958.9041371504</v>
      </c>
      <c r="J2064" s="33">
        <f t="shared" si="128"/>
        <v>1.9796771835226489E-3</v>
      </c>
      <c r="K2064" s="33">
        <f t="shared" si="129"/>
        <v>1.9777189151067853E-3</v>
      </c>
      <c r="L2064" s="33">
        <f t="shared" si="130"/>
        <v>0.9845258732674973</v>
      </c>
      <c r="M2064" s="33">
        <f t="shared" si="131"/>
        <v>0.98257875782552417</v>
      </c>
    </row>
    <row r="2065" spans="1:13" ht="27.6">
      <c r="A2065" t="s">
        <v>164</v>
      </c>
      <c r="B2065" t="s">
        <v>228</v>
      </c>
      <c r="C2065" s="14" t="s">
        <v>230</v>
      </c>
      <c r="D2065" t="s">
        <v>456</v>
      </c>
      <c r="E2065" t="s">
        <v>474</v>
      </c>
      <c r="F2065" s="20">
        <v>2050</v>
      </c>
      <c r="G2065" s="20">
        <v>53</v>
      </c>
      <c r="H2065" s="11">
        <v>9042.5593501654494</v>
      </c>
      <c r="I2065" s="10">
        <v>4186310.1013375302</v>
      </c>
      <c r="J2065" s="33">
        <f t="shared" si="128"/>
        <v>2.1600309416343389E-3</v>
      </c>
      <c r="K2065" s="33">
        <f t="shared" si="129"/>
        <v>2.1576997535814879E-3</v>
      </c>
      <c r="L2065" s="33">
        <f t="shared" si="130"/>
        <v>0.98257875782552417</v>
      </c>
      <c r="M2065" s="33">
        <f t="shared" si="131"/>
        <v>0.98045864788188963</v>
      </c>
    </row>
    <row r="2066" spans="1:13" ht="27.6">
      <c r="A2066" t="s">
        <v>164</v>
      </c>
      <c r="B2066" t="s">
        <v>228</v>
      </c>
      <c r="C2066" s="14" t="s">
        <v>230</v>
      </c>
      <c r="D2066" t="s">
        <v>456</v>
      </c>
      <c r="E2066" t="s">
        <v>474</v>
      </c>
      <c r="F2066" s="20">
        <v>2050</v>
      </c>
      <c r="G2066" s="20">
        <v>54</v>
      </c>
      <c r="H2066" s="11">
        <v>9733.3036386149506</v>
      </c>
      <c r="I2066" s="10">
        <v>4109316.70978205</v>
      </c>
      <c r="J2066" s="33">
        <f t="shared" si="128"/>
        <v>2.3685941790383895E-3</v>
      </c>
      <c r="K2066" s="33">
        <f t="shared" si="129"/>
        <v>2.3657912732647501E-3</v>
      </c>
      <c r="L2066" s="33">
        <f t="shared" si="130"/>
        <v>0.98045864788188963</v>
      </c>
      <c r="M2066" s="33">
        <f t="shared" si="131"/>
        <v>0.97813908736893374</v>
      </c>
    </row>
    <row r="2067" spans="1:13" ht="27.6">
      <c r="A2067" t="s">
        <v>164</v>
      </c>
      <c r="B2067" t="s">
        <v>228</v>
      </c>
      <c r="C2067" s="14" t="s">
        <v>230</v>
      </c>
      <c r="D2067" t="s">
        <v>456</v>
      </c>
      <c r="E2067" t="s">
        <v>474</v>
      </c>
      <c r="F2067" s="20">
        <v>2050</v>
      </c>
      <c r="G2067" s="20">
        <v>55</v>
      </c>
      <c r="H2067" s="11">
        <v>10472.2131605834</v>
      </c>
      <c r="I2067" s="10">
        <v>4029229.43468381</v>
      </c>
      <c r="J2067" s="33">
        <f t="shared" si="128"/>
        <v>2.5990610190718012E-3</v>
      </c>
      <c r="K2067" s="33">
        <f t="shared" si="129"/>
        <v>2.595686384241791E-3</v>
      </c>
      <c r="L2067" s="33">
        <f t="shared" si="130"/>
        <v>0.97813908736893374</v>
      </c>
      <c r="M2067" s="33">
        <f t="shared" si="131"/>
        <v>0.97560014505795545</v>
      </c>
    </row>
    <row r="2068" spans="1:13" ht="27.6">
      <c r="A2068" t="s">
        <v>164</v>
      </c>
      <c r="B2068" t="s">
        <v>228</v>
      </c>
      <c r="C2068" s="14" t="s">
        <v>230</v>
      </c>
      <c r="D2068" t="s">
        <v>456</v>
      </c>
      <c r="E2068" t="s">
        <v>474</v>
      </c>
      <c r="F2068" s="20">
        <v>2050</v>
      </c>
      <c r="G2068" s="20">
        <v>56</v>
      </c>
      <c r="H2068" s="11">
        <v>11101.1509607647</v>
      </c>
      <c r="I2068" s="10">
        <v>3956568.8404735699</v>
      </c>
      <c r="J2068" s="33">
        <f t="shared" si="128"/>
        <v>2.8057520059314779E-3</v>
      </c>
      <c r="K2068" s="33">
        <f t="shared" si="129"/>
        <v>2.8018195624522901E-3</v>
      </c>
      <c r="L2068" s="33">
        <f t="shared" si="130"/>
        <v>0.97560014505795545</v>
      </c>
      <c r="M2068" s="33">
        <f t="shared" si="131"/>
        <v>0.97286668948640076</v>
      </c>
    </row>
    <row r="2069" spans="1:13" ht="27.6">
      <c r="A2069" t="s">
        <v>164</v>
      </c>
      <c r="B2069" t="s">
        <v>228</v>
      </c>
      <c r="C2069" s="14" t="s">
        <v>230</v>
      </c>
      <c r="D2069" t="s">
        <v>456</v>
      </c>
      <c r="E2069" t="s">
        <v>474</v>
      </c>
      <c r="F2069" s="20">
        <v>2050</v>
      </c>
      <c r="G2069" s="20">
        <v>57</v>
      </c>
      <c r="H2069" s="11">
        <v>12013.8591799351</v>
      </c>
      <c r="I2069" s="10">
        <v>3884767.0791160902</v>
      </c>
      <c r="J2069" s="33">
        <f t="shared" si="128"/>
        <v>3.0925558560562761E-3</v>
      </c>
      <c r="K2069" s="33">
        <f t="shared" si="129"/>
        <v>3.0877788308694143E-3</v>
      </c>
      <c r="L2069" s="33">
        <f t="shared" si="130"/>
        <v>0.97286668948640076</v>
      </c>
      <c r="M2069" s="33">
        <f t="shared" si="131"/>
        <v>0.96986269231734668</v>
      </c>
    </row>
    <row r="2070" spans="1:13" ht="27.6">
      <c r="A2070" t="s">
        <v>164</v>
      </c>
      <c r="B2070" t="s">
        <v>228</v>
      </c>
      <c r="C2070" s="14" t="s">
        <v>230</v>
      </c>
      <c r="D2070" t="s">
        <v>456</v>
      </c>
      <c r="E2070" t="s">
        <v>474</v>
      </c>
      <c r="F2070" s="20">
        <v>2050</v>
      </c>
      <c r="G2070" s="20">
        <v>58</v>
      </c>
      <c r="H2070" s="11">
        <v>13092.2606022414</v>
      </c>
      <c r="I2070" s="10">
        <v>3843738.06537598</v>
      </c>
      <c r="J2070" s="33">
        <f t="shared" si="128"/>
        <v>3.4061271552750213E-3</v>
      </c>
      <c r="K2070" s="33">
        <f t="shared" si="129"/>
        <v>3.4003328847170833E-3</v>
      </c>
      <c r="L2070" s="33">
        <f t="shared" si="130"/>
        <v>0.96986269231734668</v>
      </c>
      <c r="M2070" s="33">
        <f t="shared" si="131"/>
        <v>0.96656483631099976</v>
      </c>
    </row>
    <row r="2071" spans="1:13" ht="27.6">
      <c r="A2071" t="s">
        <v>164</v>
      </c>
      <c r="B2071" t="s">
        <v>228</v>
      </c>
      <c r="C2071" s="14" t="s">
        <v>230</v>
      </c>
      <c r="D2071" t="s">
        <v>456</v>
      </c>
      <c r="E2071" t="s">
        <v>474</v>
      </c>
      <c r="F2071" s="20">
        <v>2050</v>
      </c>
      <c r="G2071" s="20">
        <v>59</v>
      </c>
      <c r="H2071" s="11">
        <v>13660.629541816999</v>
      </c>
      <c r="I2071" s="10">
        <v>3795177.2073031198</v>
      </c>
      <c r="J2071" s="33">
        <f t="shared" si="128"/>
        <v>3.5994708008705452E-3</v>
      </c>
      <c r="K2071" s="33">
        <f t="shared" si="129"/>
        <v>3.5930004714294084E-3</v>
      </c>
      <c r="L2071" s="33">
        <f t="shared" si="130"/>
        <v>0.96656483631099976</v>
      </c>
      <c r="M2071" s="33">
        <f t="shared" si="131"/>
        <v>0.96309196839846722</v>
      </c>
    </row>
    <row r="2072" spans="1:13" ht="27.6">
      <c r="A2072" t="s">
        <v>164</v>
      </c>
      <c r="B2072" t="s">
        <v>228</v>
      </c>
      <c r="C2072" s="14" t="s">
        <v>230</v>
      </c>
      <c r="D2072" t="s">
        <v>456</v>
      </c>
      <c r="E2072" t="s">
        <v>474</v>
      </c>
      <c r="F2072" s="20">
        <v>2050</v>
      </c>
      <c r="G2072" s="20">
        <v>60</v>
      </c>
      <c r="H2072" s="11">
        <v>14445.770969761399</v>
      </c>
      <c r="I2072" s="10">
        <v>3748182.1329439902</v>
      </c>
      <c r="J2072" s="33">
        <f t="shared" si="128"/>
        <v>3.854073910334513E-3</v>
      </c>
      <c r="K2072" s="33">
        <f t="shared" si="129"/>
        <v>3.8466564996241237E-3</v>
      </c>
      <c r="L2072" s="33">
        <f t="shared" si="130"/>
        <v>0.96309196839846722</v>
      </c>
      <c r="M2072" s="33">
        <f t="shared" si="131"/>
        <v>0.95938728441849142</v>
      </c>
    </row>
    <row r="2073" spans="1:13" ht="27.6">
      <c r="A2073" t="s">
        <v>164</v>
      </c>
      <c r="B2073" t="s">
        <v>228</v>
      </c>
      <c r="C2073" s="14" t="s">
        <v>230</v>
      </c>
      <c r="D2073" t="s">
        <v>456</v>
      </c>
      <c r="E2073" t="s">
        <v>474</v>
      </c>
      <c r="F2073" s="20">
        <v>2050</v>
      </c>
      <c r="G2073" s="20">
        <v>61</v>
      </c>
      <c r="H2073" s="11">
        <v>15255.3482284684</v>
      </c>
      <c r="I2073" s="10">
        <v>3719584.9573022998</v>
      </c>
      <c r="J2073" s="33">
        <f t="shared" si="128"/>
        <v>4.1013576524227676E-3</v>
      </c>
      <c r="K2073" s="33">
        <f t="shared" si="129"/>
        <v>4.0929585715944183E-3</v>
      </c>
      <c r="L2073" s="33">
        <f t="shared" si="130"/>
        <v>0.95938728441849142</v>
      </c>
      <c r="M2073" s="33">
        <f t="shared" si="131"/>
        <v>0.95546055200925206</v>
      </c>
    </row>
    <row r="2074" spans="1:13" ht="27.6">
      <c r="A2074" t="s">
        <v>164</v>
      </c>
      <c r="B2074" t="s">
        <v>228</v>
      </c>
      <c r="C2074" s="14" t="s">
        <v>230</v>
      </c>
      <c r="D2074" t="s">
        <v>456</v>
      </c>
      <c r="E2074" t="s">
        <v>474</v>
      </c>
      <c r="F2074" s="20">
        <v>2050</v>
      </c>
      <c r="G2074" s="20">
        <v>62</v>
      </c>
      <c r="H2074" s="11">
        <v>16324.277112637699</v>
      </c>
      <c r="I2074" s="10">
        <v>3645997.4731674502</v>
      </c>
      <c r="J2074" s="33">
        <f t="shared" si="128"/>
        <v>4.4773144339170451E-3</v>
      </c>
      <c r="K2074" s="33">
        <f t="shared" si="129"/>
        <v>4.4673062038825817E-3</v>
      </c>
      <c r="L2074" s="33">
        <f t="shared" si="130"/>
        <v>0.95546055200925206</v>
      </c>
      <c r="M2074" s="33">
        <f t="shared" si="131"/>
        <v>0.95119221715769608</v>
      </c>
    </row>
    <row r="2075" spans="1:13" ht="27.6">
      <c r="A2075" t="s">
        <v>164</v>
      </c>
      <c r="B2075" t="s">
        <v>228</v>
      </c>
      <c r="C2075" s="14" t="s">
        <v>230</v>
      </c>
      <c r="D2075" t="s">
        <v>456</v>
      </c>
      <c r="E2075" t="s">
        <v>474</v>
      </c>
      <c r="F2075" s="20">
        <v>2050</v>
      </c>
      <c r="G2075" s="20">
        <v>63</v>
      </c>
      <c r="H2075" s="11">
        <v>17392.922444051201</v>
      </c>
      <c r="I2075" s="10">
        <v>3562630.1339092101</v>
      </c>
      <c r="J2075" s="33">
        <f t="shared" si="128"/>
        <v>4.882045508599081E-3</v>
      </c>
      <c r="K2075" s="33">
        <f t="shared" si="129"/>
        <v>4.8701476941901412E-3</v>
      </c>
      <c r="L2075" s="33">
        <f t="shared" si="130"/>
        <v>0.95119221715769608</v>
      </c>
      <c r="M2075" s="33">
        <f t="shared" si="131"/>
        <v>0.94655977057457397</v>
      </c>
    </row>
    <row r="2076" spans="1:13" ht="27.6">
      <c r="A2076" t="s">
        <v>164</v>
      </c>
      <c r="B2076" t="s">
        <v>228</v>
      </c>
      <c r="C2076" s="14" t="s">
        <v>230</v>
      </c>
      <c r="D2076" t="s">
        <v>456</v>
      </c>
      <c r="E2076" t="s">
        <v>474</v>
      </c>
      <c r="F2076" s="20">
        <v>2050</v>
      </c>
      <c r="G2076" s="20">
        <v>64</v>
      </c>
      <c r="H2076" s="11">
        <v>19068.595178380499</v>
      </c>
      <c r="I2076" s="10">
        <v>3530742.87024512</v>
      </c>
      <c r="J2076" s="33">
        <f t="shared" si="128"/>
        <v>5.4007317664162479E-3</v>
      </c>
      <c r="K2076" s="33">
        <f t="shared" si="129"/>
        <v>5.3861740338700947E-3</v>
      </c>
      <c r="L2076" s="33">
        <f t="shared" si="130"/>
        <v>0.94655977057457397</v>
      </c>
      <c r="M2076" s="33">
        <f t="shared" si="131"/>
        <v>0.94146143491679912</v>
      </c>
    </row>
    <row r="2077" spans="1:13" ht="27.6">
      <c r="A2077" t="s">
        <v>164</v>
      </c>
      <c r="B2077" t="s">
        <v>228</v>
      </c>
      <c r="C2077" s="14" t="s">
        <v>230</v>
      </c>
      <c r="D2077" t="s">
        <v>456</v>
      </c>
      <c r="E2077" t="s">
        <v>474</v>
      </c>
      <c r="F2077" s="20">
        <v>2050</v>
      </c>
      <c r="G2077" s="20">
        <v>65</v>
      </c>
      <c r="H2077" s="11">
        <v>21032.021689398502</v>
      </c>
      <c r="I2077" s="10">
        <v>3543711.2927609901</v>
      </c>
      <c r="J2077" s="33">
        <f t="shared" si="128"/>
        <v>5.9350268551397571E-3</v>
      </c>
      <c r="K2077" s="33">
        <f t="shared" si="129"/>
        <v>5.9174493747189416E-3</v>
      </c>
      <c r="L2077" s="33">
        <f t="shared" si="130"/>
        <v>0.94146143491679912</v>
      </c>
      <c r="M2077" s="33">
        <f t="shared" si="131"/>
        <v>0.93589038453742868</v>
      </c>
    </row>
    <row r="2078" spans="1:13" ht="27.6">
      <c r="A2078" t="s">
        <v>164</v>
      </c>
      <c r="B2078" t="s">
        <v>228</v>
      </c>
      <c r="C2078" s="14" t="s">
        <v>230</v>
      </c>
      <c r="D2078" t="s">
        <v>456</v>
      </c>
      <c r="E2078" t="s">
        <v>474</v>
      </c>
      <c r="F2078" s="20">
        <v>2050</v>
      </c>
      <c r="G2078" s="20">
        <v>66</v>
      </c>
      <c r="H2078" s="11">
        <v>22015.9876085381</v>
      </c>
      <c r="I2078" s="10">
        <v>3515502.5610241299</v>
      </c>
      <c r="J2078" s="33">
        <f t="shared" si="128"/>
        <v>6.2625434703493556E-3</v>
      </c>
      <c r="K2078" s="33">
        <f t="shared" si="129"/>
        <v>6.2429746165661992E-3</v>
      </c>
      <c r="L2078" s="33">
        <f t="shared" si="130"/>
        <v>0.93589038453742868</v>
      </c>
      <c r="M2078" s="33">
        <f t="shared" si="131"/>
        <v>0.93004764462287315</v>
      </c>
    </row>
    <row r="2079" spans="1:13" ht="27.6">
      <c r="A2079" t="s">
        <v>164</v>
      </c>
      <c r="B2079" t="s">
        <v>228</v>
      </c>
      <c r="C2079" s="14" t="s">
        <v>230</v>
      </c>
      <c r="D2079" t="s">
        <v>456</v>
      </c>
      <c r="E2079" t="s">
        <v>474</v>
      </c>
      <c r="F2079" s="20">
        <v>2050</v>
      </c>
      <c r="G2079" s="20">
        <v>67</v>
      </c>
      <c r="H2079" s="11">
        <v>23484.9856077777</v>
      </c>
      <c r="I2079" s="10">
        <v>3434518.7941573602</v>
      </c>
      <c r="J2079" s="33">
        <f t="shared" si="128"/>
        <v>6.8379260721266799E-3</v>
      </c>
      <c r="K2079" s="33">
        <f t="shared" si="129"/>
        <v>6.8146006517576518E-3</v>
      </c>
      <c r="L2079" s="33">
        <f t="shared" si="130"/>
        <v>0.93004764462287315</v>
      </c>
      <c r="M2079" s="33">
        <f t="shared" si="131"/>
        <v>0.92370974133766048</v>
      </c>
    </row>
    <row r="2080" spans="1:13" ht="27.6">
      <c r="A2080" t="s">
        <v>164</v>
      </c>
      <c r="B2080" t="s">
        <v>228</v>
      </c>
      <c r="C2080" s="14" t="s">
        <v>230</v>
      </c>
      <c r="D2080" t="s">
        <v>456</v>
      </c>
      <c r="E2080" t="s">
        <v>474</v>
      </c>
      <c r="F2080" s="20">
        <v>2050</v>
      </c>
      <c r="G2080" s="20">
        <v>68</v>
      </c>
      <c r="H2080" s="11">
        <v>24721.533759796301</v>
      </c>
      <c r="I2080" s="10">
        <v>3330090.5368864299</v>
      </c>
      <c r="J2080" s="33">
        <f t="shared" si="128"/>
        <v>7.4236821749928926E-3</v>
      </c>
      <c r="K2080" s="33">
        <f t="shared" si="129"/>
        <v>7.3961947079402846E-3</v>
      </c>
      <c r="L2080" s="33">
        <f t="shared" si="130"/>
        <v>0.92370974133766048</v>
      </c>
      <c r="M2080" s="33">
        <f t="shared" si="131"/>
        <v>0.91687780423710596</v>
      </c>
    </row>
    <row r="2081" spans="1:13" ht="27.6">
      <c r="A2081" t="s">
        <v>164</v>
      </c>
      <c r="B2081" t="s">
        <v>228</v>
      </c>
      <c r="C2081" s="14" t="s">
        <v>230</v>
      </c>
      <c r="D2081" t="s">
        <v>456</v>
      </c>
      <c r="E2081" t="s">
        <v>474</v>
      </c>
      <c r="F2081" s="20">
        <v>2050</v>
      </c>
      <c r="G2081" s="20">
        <v>69</v>
      </c>
      <c r="H2081" s="11">
        <v>25228.473994703501</v>
      </c>
      <c r="I2081" s="10">
        <v>3218184.2465335401</v>
      </c>
      <c r="J2081" s="33">
        <f t="shared" si="128"/>
        <v>7.8393504106790326E-3</v>
      </c>
      <c r="K2081" s="33">
        <f t="shared" si="129"/>
        <v>7.8087028412180404E-3</v>
      </c>
      <c r="L2081" s="33">
        <f t="shared" si="130"/>
        <v>0.91687780423710596</v>
      </c>
      <c r="M2081" s="33">
        <f t="shared" si="131"/>
        <v>0.90971817792210996</v>
      </c>
    </row>
    <row r="2082" spans="1:13" ht="27.6">
      <c r="A2082" t="s">
        <v>164</v>
      </c>
      <c r="B2082" t="s">
        <v>242</v>
      </c>
      <c r="C2082" s="14" t="s">
        <v>244</v>
      </c>
      <c r="D2082" t="s">
        <v>456</v>
      </c>
      <c r="E2082" t="s">
        <v>474</v>
      </c>
      <c r="F2082" s="20">
        <v>2025</v>
      </c>
      <c r="G2082" s="20">
        <v>30</v>
      </c>
      <c r="H2082" s="11">
        <v>917.59068509722897</v>
      </c>
      <c r="I2082" s="10">
        <v>4325986.8886659499</v>
      </c>
      <c r="J2082" s="33">
        <f t="shared" si="128"/>
        <v>2.1211129592216496E-4</v>
      </c>
      <c r="K2082" s="33">
        <f t="shared" si="129"/>
        <v>2.1208880191170287E-4</v>
      </c>
      <c r="L2082" s="33">
        <f t="shared" si="130"/>
        <v>1</v>
      </c>
      <c r="M2082" s="33">
        <f t="shared" si="131"/>
        <v>0.9997879111980883</v>
      </c>
    </row>
    <row r="2083" spans="1:13" ht="27.6">
      <c r="A2083" t="s">
        <v>164</v>
      </c>
      <c r="B2083" t="s">
        <v>242</v>
      </c>
      <c r="C2083" s="14" t="s">
        <v>244</v>
      </c>
      <c r="D2083" t="s">
        <v>456</v>
      </c>
      <c r="E2083" t="s">
        <v>474</v>
      </c>
      <c r="F2083" s="20">
        <v>2025</v>
      </c>
      <c r="G2083" s="20">
        <v>31</v>
      </c>
      <c r="H2083" s="11">
        <v>1308.9395707026199</v>
      </c>
      <c r="I2083" s="10">
        <v>4272907.5190614397</v>
      </c>
      <c r="J2083" s="33">
        <f t="shared" si="128"/>
        <v>3.0633463627832821E-4</v>
      </c>
      <c r="K2083" s="33">
        <f t="shared" si="129"/>
        <v>3.0628772061436216E-4</v>
      </c>
      <c r="L2083" s="33">
        <f t="shared" si="130"/>
        <v>0.9997879111980883</v>
      </c>
      <c r="M2083" s="33">
        <f t="shared" si="131"/>
        <v>0.9994816884376696</v>
      </c>
    </row>
    <row r="2084" spans="1:13" ht="27.6">
      <c r="A2084" t="s">
        <v>164</v>
      </c>
      <c r="B2084" t="s">
        <v>242</v>
      </c>
      <c r="C2084" s="14" t="s">
        <v>244</v>
      </c>
      <c r="D2084" t="s">
        <v>456</v>
      </c>
      <c r="E2084" t="s">
        <v>474</v>
      </c>
      <c r="F2084" s="20">
        <v>2025</v>
      </c>
      <c r="G2084" s="20">
        <v>32</v>
      </c>
      <c r="H2084" s="11">
        <v>1348.8057331821899</v>
      </c>
      <c r="I2084" s="10">
        <v>4222809.0648328802</v>
      </c>
      <c r="J2084" s="33">
        <f t="shared" si="128"/>
        <v>3.1940959500511293E-4</v>
      </c>
      <c r="K2084" s="33">
        <f t="shared" si="129"/>
        <v>3.1935858919118765E-4</v>
      </c>
      <c r="L2084" s="33">
        <f t="shared" si="130"/>
        <v>0.9994816884376696</v>
      </c>
      <c r="M2084" s="33">
        <f t="shared" si="131"/>
        <v>0.99916249537572777</v>
      </c>
    </row>
    <row r="2085" spans="1:13" ht="27.6">
      <c r="A2085" t="s">
        <v>164</v>
      </c>
      <c r="B2085" t="s">
        <v>242</v>
      </c>
      <c r="C2085" s="14" t="s">
        <v>244</v>
      </c>
      <c r="D2085" t="s">
        <v>456</v>
      </c>
      <c r="E2085" t="s">
        <v>474</v>
      </c>
      <c r="F2085" s="20">
        <v>2025</v>
      </c>
      <c r="G2085" s="20">
        <v>33</v>
      </c>
      <c r="H2085" s="11">
        <v>1418.1942706938901</v>
      </c>
      <c r="I2085" s="10">
        <v>4208311.4907758702</v>
      </c>
      <c r="J2085" s="33">
        <f t="shared" si="128"/>
        <v>3.3699840750914164E-4</v>
      </c>
      <c r="K2085" s="33">
        <f t="shared" si="129"/>
        <v>3.3694162992392584E-4</v>
      </c>
      <c r="L2085" s="33">
        <f t="shared" si="130"/>
        <v>0.99916249537572777</v>
      </c>
      <c r="M2085" s="33">
        <f t="shared" si="131"/>
        <v>0.99882583593597696</v>
      </c>
    </row>
    <row r="2086" spans="1:13" ht="27.6">
      <c r="A2086" t="s">
        <v>164</v>
      </c>
      <c r="B2086" t="s">
        <v>242</v>
      </c>
      <c r="C2086" s="14" t="s">
        <v>244</v>
      </c>
      <c r="D2086" t="s">
        <v>456</v>
      </c>
      <c r="E2086" t="s">
        <v>474</v>
      </c>
      <c r="F2086" s="20">
        <v>2025</v>
      </c>
      <c r="G2086" s="20">
        <v>34</v>
      </c>
      <c r="H2086" s="11">
        <v>1509.92806485591</v>
      </c>
      <c r="I2086" s="10">
        <v>4188390.2319187401</v>
      </c>
      <c r="J2086" s="33">
        <f t="shared" si="128"/>
        <v>3.6050319603677376E-4</v>
      </c>
      <c r="K2086" s="33">
        <f t="shared" si="129"/>
        <v>3.6043822256759395E-4</v>
      </c>
      <c r="L2086" s="33">
        <f t="shared" si="130"/>
        <v>0.99882583593597696</v>
      </c>
      <c r="M2086" s="33">
        <f t="shared" si="131"/>
        <v>0.99846582092701763</v>
      </c>
    </row>
    <row r="2087" spans="1:13" ht="27.6">
      <c r="A2087" t="s">
        <v>164</v>
      </c>
      <c r="B2087" t="s">
        <v>242</v>
      </c>
      <c r="C2087" s="14" t="s">
        <v>244</v>
      </c>
      <c r="D2087" t="s">
        <v>456</v>
      </c>
      <c r="E2087" t="s">
        <v>474</v>
      </c>
      <c r="F2087" s="20">
        <v>2025</v>
      </c>
      <c r="G2087" s="20">
        <v>35</v>
      </c>
      <c r="H2087" s="11">
        <v>1629.9793855151399</v>
      </c>
      <c r="I2087" s="10">
        <v>4172291.59254628</v>
      </c>
      <c r="J2087" s="33">
        <f t="shared" si="128"/>
        <v>3.9066765813469684E-4</v>
      </c>
      <c r="K2087" s="33">
        <f t="shared" si="129"/>
        <v>3.9059135746155604E-4</v>
      </c>
      <c r="L2087" s="33">
        <f t="shared" si="130"/>
        <v>0.99846582092701763</v>
      </c>
      <c r="M2087" s="33">
        <f t="shared" si="131"/>
        <v>0.99807582880664281</v>
      </c>
    </row>
    <row r="2088" spans="1:13" ht="27.6">
      <c r="A2088" t="s">
        <v>164</v>
      </c>
      <c r="B2088" t="s">
        <v>242</v>
      </c>
      <c r="C2088" s="14" t="s">
        <v>244</v>
      </c>
      <c r="D2088" t="s">
        <v>456</v>
      </c>
      <c r="E2088" t="s">
        <v>474</v>
      </c>
      <c r="F2088" s="20">
        <v>2025</v>
      </c>
      <c r="G2088" s="20">
        <v>36</v>
      </c>
      <c r="H2088" s="11">
        <v>2228.3255538779499</v>
      </c>
      <c r="I2088" s="10">
        <v>4179862.94602308</v>
      </c>
      <c r="J2088" s="33">
        <f t="shared" si="128"/>
        <v>5.3310971738872073E-4</v>
      </c>
      <c r="K2088" s="33">
        <f t="shared" si="129"/>
        <v>5.3296763965215987E-4</v>
      </c>
      <c r="L2088" s="33">
        <f t="shared" si="130"/>
        <v>0.99807582880664281</v>
      </c>
      <c r="M2088" s="33">
        <f t="shared" si="131"/>
        <v>0.99754388668796989</v>
      </c>
    </row>
    <row r="2089" spans="1:13" ht="27.6">
      <c r="A2089" t="s">
        <v>164</v>
      </c>
      <c r="B2089" t="s">
        <v>242</v>
      </c>
      <c r="C2089" s="14" t="s">
        <v>244</v>
      </c>
      <c r="D2089" t="s">
        <v>456</v>
      </c>
      <c r="E2089" t="s">
        <v>474</v>
      </c>
      <c r="F2089" s="20">
        <v>2025</v>
      </c>
      <c r="G2089" s="20">
        <v>37</v>
      </c>
      <c r="H2089" s="11">
        <v>2511.2409596867001</v>
      </c>
      <c r="I2089" s="10">
        <v>4141888.9709310699</v>
      </c>
      <c r="J2089" s="33">
        <f t="shared" si="128"/>
        <v>6.0630330202264917E-4</v>
      </c>
      <c r="K2089" s="33">
        <f t="shared" si="129"/>
        <v>6.0611953731659618E-4</v>
      </c>
      <c r="L2089" s="33">
        <f t="shared" si="130"/>
        <v>0.99754388668796989</v>
      </c>
      <c r="M2089" s="33">
        <f t="shared" si="131"/>
        <v>0.99693925584891763</v>
      </c>
    </row>
    <row r="2090" spans="1:13" ht="27.6">
      <c r="A2090" t="s">
        <v>164</v>
      </c>
      <c r="B2090" t="s">
        <v>242</v>
      </c>
      <c r="C2090" s="14" t="s">
        <v>244</v>
      </c>
      <c r="D2090" t="s">
        <v>456</v>
      </c>
      <c r="E2090" t="s">
        <v>474</v>
      </c>
      <c r="F2090" s="20">
        <v>2025</v>
      </c>
      <c r="G2090" s="20">
        <v>38</v>
      </c>
      <c r="H2090" s="11">
        <v>2813.7367317367002</v>
      </c>
      <c r="I2090" s="10">
        <v>4095336.7609212901</v>
      </c>
      <c r="J2090" s="33">
        <f t="shared" si="128"/>
        <v>6.8705869529120725E-4</v>
      </c>
      <c r="K2090" s="33">
        <f t="shared" si="129"/>
        <v>6.8682272451081605E-4</v>
      </c>
      <c r="L2090" s="33">
        <f t="shared" si="130"/>
        <v>0.99693925584891763</v>
      </c>
      <c r="M2090" s="33">
        <f t="shared" si="131"/>
        <v>0.99625453531304364</v>
      </c>
    </row>
    <row r="2091" spans="1:13" ht="27.6">
      <c r="A2091" t="s">
        <v>164</v>
      </c>
      <c r="B2091" t="s">
        <v>242</v>
      </c>
      <c r="C2091" s="14" t="s">
        <v>244</v>
      </c>
      <c r="D2091" t="s">
        <v>456</v>
      </c>
      <c r="E2091" t="s">
        <v>474</v>
      </c>
      <c r="F2091" s="20">
        <v>2025</v>
      </c>
      <c r="G2091" s="20">
        <v>39</v>
      </c>
      <c r="H2091" s="11">
        <v>3072.26977519708</v>
      </c>
      <c r="I2091" s="10">
        <v>4111651.3578595598</v>
      </c>
      <c r="J2091" s="33">
        <f t="shared" si="128"/>
        <v>7.4721067225807776E-4</v>
      </c>
      <c r="K2091" s="33">
        <f t="shared" si="129"/>
        <v>7.4693157988159342E-4</v>
      </c>
      <c r="L2091" s="33">
        <f t="shared" si="130"/>
        <v>0.99625453531304364</v>
      </c>
      <c r="M2091" s="33">
        <f t="shared" si="131"/>
        <v>0.99551040133901803</v>
      </c>
    </row>
    <row r="2092" spans="1:13" ht="27.6">
      <c r="A2092" t="s">
        <v>164</v>
      </c>
      <c r="B2092" t="s">
        <v>242</v>
      </c>
      <c r="C2092" s="14" t="s">
        <v>244</v>
      </c>
      <c r="D2092" t="s">
        <v>456</v>
      </c>
      <c r="E2092" t="s">
        <v>474</v>
      </c>
      <c r="F2092" s="20">
        <v>2025</v>
      </c>
      <c r="G2092" s="20">
        <v>40</v>
      </c>
      <c r="H2092" s="11">
        <v>3463.80595337665</v>
      </c>
      <c r="I2092" s="10">
        <v>4186115.0552511001</v>
      </c>
      <c r="J2092" s="33">
        <f t="shared" si="128"/>
        <v>8.2745120658631228E-4</v>
      </c>
      <c r="K2092" s="33">
        <f t="shared" si="129"/>
        <v>8.2710896323978655E-4</v>
      </c>
      <c r="L2092" s="33">
        <f t="shared" si="130"/>
        <v>0.99551040133901803</v>
      </c>
      <c r="M2092" s="33">
        <f t="shared" si="131"/>
        <v>0.99468700576307212</v>
      </c>
    </row>
    <row r="2093" spans="1:13" ht="27.6">
      <c r="A2093" t="s">
        <v>164</v>
      </c>
      <c r="B2093" t="s">
        <v>242</v>
      </c>
      <c r="C2093" s="14" t="s">
        <v>244</v>
      </c>
      <c r="D2093" t="s">
        <v>456</v>
      </c>
      <c r="E2093" t="s">
        <v>474</v>
      </c>
      <c r="F2093" s="20">
        <v>2025</v>
      </c>
      <c r="G2093" s="20">
        <v>41</v>
      </c>
      <c r="H2093" s="11">
        <v>4699.1087890750496</v>
      </c>
      <c r="I2093" s="10">
        <v>4219085.5376769099</v>
      </c>
      <c r="J2093" s="33">
        <f t="shared" si="128"/>
        <v>1.1137742402024036E-3</v>
      </c>
      <c r="K2093" s="33">
        <f t="shared" si="129"/>
        <v>1.1131542238808079E-3</v>
      </c>
      <c r="L2093" s="33">
        <f t="shared" si="130"/>
        <v>0.99468700576307212</v>
      </c>
      <c r="M2093" s="33">
        <f t="shared" si="131"/>
        <v>0.99357976572116757</v>
      </c>
    </row>
    <row r="2094" spans="1:13" ht="27.6">
      <c r="A2094" t="s">
        <v>164</v>
      </c>
      <c r="B2094" t="s">
        <v>242</v>
      </c>
      <c r="C2094" s="14" t="s">
        <v>244</v>
      </c>
      <c r="D2094" t="s">
        <v>456</v>
      </c>
      <c r="E2094" t="s">
        <v>474</v>
      </c>
      <c r="F2094" s="20">
        <v>2025</v>
      </c>
      <c r="G2094" s="20">
        <v>42</v>
      </c>
      <c r="H2094" s="11">
        <v>5028.5364000387899</v>
      </c>
      <c r="I2094" s="10">
        <v>4191595.4753991398</v>
      </c>
      <c r="J2094" s="33">
        <f t="shared" si="128"/>
        <v>1.1996712062391835E-3</v>
      </c>
      <c r="K2094" s="33">
        <f t="shared" si="129"/>
        <v>1.1989518884146788E-3</v>
      </c>
      <c r="L2094" s="33">
        <f t="shared" si="130"/>
        <v>0.99357976572116757</v>
      </c>
      <c r="M2094" s="33">
        <f t="shared" si="131"/>
        <v>0.99238851138476558</v>
      </c>
    </row>
    <row r="2095" spans="1:13" ht="27.6">
      <c r="A2095" t="s">
        <v>164</v>
      </c>
      <c r="B2095" t="s">
        <v>242</v>
      </c>
      <c r="C2095" s="14" t="s">
        <v>244</v>
      </c>
      <c r="D2095" t="s">
        <v>456</v>
      </c>
      <c r="E2095" t="s">
        <v>474</v>
      </c>
      <c r="F2095" s="20">
        <v>2025</v>
      </c>
      <c r="G2095" s="20">
        <v>43</v>
      </c>
      <c r="H2095" s="11">
        <v>5398.4994381256402</v>
      </c>
      <c r="I2095" s="10">
        <v>4139440.4420393198</v>
      </c>
      <c r="J2095" s="33">
        <f t="shared" si="128"/>
        <v>1.3041616406168264E-3</v>
      </c>
      <c r="K2095" s="33">
        <f t="shared" si="129"/>
        <v>1.3033115913984039E-3</v>
      </c>
      <c r="L2095" s="33">
        <f t="shared" si="130"/>
        <v>0.99238851138476558</v>
      </c>
      <c r="M2095" s="33">
        <f t="shared" si="131"/>
        <v>0.99109511993470722</v>
      </c>
    </row>
    <row r="2096" spans="1:13" ht="27.6">
      <c r="A2096" t="s">
        <v>164</v>
      </c>
      <c r="B2096" t="s">
        <v>242</v>
      </c>
      <c r="C2096" s="14" t="s">
        <v>244</v>
      </c>
      <c r="D2096" t="s">
        <v>456</v>
      </c>
      <c r="E2096" t="s">
        <v>474</v>
      </c>
      <c r="F2096" s="20">
        <v>2025</v>
      </c>
      <c r="G2096" s="20">
        <v>44</v>
      </c>
      <c r="H2096" s="11">
        <v>5378.5745288186299</v>
      </c>
      <c r="I2096" s="10">
        <v>4079738.5720242099</v>
      </c>
      <c r="J2096" s="33">
        <f t="shared" si="128"/>
        <v>1.3183625455074166E-3</v>
      </c>
      <c r="K2096" s="33">
        <f t="shared" si="129"/>
        <v>1.3174938873841135E-3</v>
      </c>
      <c r="L2096" s="33">
        <f t="shared" si="130"/>
        <v>0.99109511993470722</v>
      </c>
      <c r="M2096" s="33">
        <f t="shared" si="131"/>
        <v>0.98978935817237701</v>
      </c>
    </row>
    <row r="2097" spans="1:13" ht="27.6">
      <c r="A2097" t="s">
        <v>164</v>
      </c>
      <c r="B2097" t="s">
        <v>242</v>
      </c>
      <c r="C2097" s="14" t="s">
        <v>244</v>
      </c>
      <c r="D2097" t="s">
        <v>456</v>
      </c>
      <c r="E2097" t="s">
        <v>474</v>
      </c>
      <c r="F2097" s="20">
        <v>2025</v>
      </c>
      <c r="G2097" s="20">
        <v>45</v>
      </c>
      <c r="H2097" s="11">
        <v>5499.0343308173597</v>
      </c>
      <c r="I2097" s="10">
        <v>4025863.72277551</v>
      </c>
      <c r="J2097" s="33">
        <f t="shared" si="128"/>
        <v>1.3659265960016692E-3</v>
      </c>
      <c r="K2097" s="33">
        <f t="shared" si="129"/>
        <v>1.3649941428713896E-3</v>
      </c>
      <c r="L2097" s="33">
        <f t="shared" si="130"/>
        <v>0.98978935817237701</v>
      </c>
      <c r="M2097" s="33">
        <f t="shared" si="131"/>
        <v>0.98843830149579526</v>
      </c>
    </row>
    <row r="2098" spans="1:13" ht="27.6">
      <c r="A2098" t="s">
        <v>164</v>
      </c>
      <c r="B2098" t="s">
        <v>242</v>
      </c>
      <c r="C2098" s="14" t="s">
        <v>244</v>
      </c>
      <c r="D2098" t="s">
        <v>456</v>
      </c>
      <c r="E2098" t="s">
        <v>474</v>
      </c>
      <c r="F2098" s="20">
        <v>2025</v>
      </c>
      <c r="G2098" s="20">
        <v>46</v>
      </c>
      <c r="H2098" s="11">
        <v>6541.97109357099</v>
      </c>
      <c r="I2098" s="10">
        <v>3958714.5785337202</v>
      </c>
      <c r="J2098" s="33">
        <f t="shared" si="128"/>
        <v>1.652549322208041E-3</v>
      </c>
      <c r="K2098" s="33">
        <f t="shared" si="129"/>
        <v>1.6511846144293685E-3</v>
      </c>
      <c r="L2098" s="33">
        <f t="shared" si="130"/>
        <v>0.98843830149579526</v>
      </c>
      <c r="M2098" s="33">
        <f t="shared" si="131"/>
        <v>0.98680620738005276</v>
      </c>
    </row>
    <row r="2099" spans="1:13" ht="27.6">
      <c r="A2099" t="s">
        <v>164</v>
      </c>
      <c r="B2099" t="s">
        <v>242</v>
      </c>
      <c r="C2099" s="14" t="s">
        <v>244</v>
      </c>
      <c r="D2099" t="s">
        <v>456</v>
      </c>
      <c r="E2099" t="s">
        <v>474</v>
      </c>
      <c r="F2099" s="20">
        <v>2025</v>
      </c>
      <c r="G2099" s="20">
        <v>47</v>
      </c>
      <c r="H2099" s="11">
        <v>6835.9580895323197</v>
      </c>
      <c r="I2099" s="10">
        <v>3867221.8343678401</v>
      </c>
      <c r="J2099" s="33">
        <f t="shared" si="128"/>
        <v>1.7676663978211551E-3</v>
      </c>
      <c r="K2099" s="33">
        <f t="shared" si="129"/>
        <v>1.766104995722384E-3</v>
      </c>
      <c r="L2099" s="33">
        <f t="shared" si="130"/>
        <v>0.98680620738005276</v>
      </c>
      <c r="M2099" s="33">
        <f t="shared" si="131"/>
        <v>0.98506340400738901</v>
      </c>
    </row>
    <row r="2100" spans="1:13" ht="27.6">
      <c r="A2100" t="s">
        <v>164</v>
      </c>
      <c r="B2100" t="s">
        <v>242</v>
      </c>
      <c r="C2100" s="14" t="s">
        <v>244</v>
      </c>
      <c r="D2100" t="s">
        <v>456</v>
      </c>
      <c r="E2100" t="s">
        <v>474</v>
      </c>
      <c r="F2100" s="20">
        <v>2025</v>
      </c>
      <c r="G2100" s="20">
        <v>48</v>
      </c>
      <c r="H2100" s="11">
        <v>7176.5065950755197</v>
      </c>
      <c r="I2100" s="10">
        <v>3779945.0449384302</v>
      </c>
      <c r="J2100" s="33">
        <f t="shared" si="128"/>
        <v>1.8985743204614275E-3</v>
      </c>
      <c r="K2100" s="33">
        <f t="shared" si="129"/>
        <v>1.8967731682903999E-3</v>
      </c>
      <c r="L2100" s="33">
        <f t="shared" si="130"/>
        <v>0.98506340400738901</v>
      </c>
      <c r="M2100" s="33">
        <f t="shared" si="131"/>
        <v>0.98319496217360303</v>
      </c>
    </row>
    <row r="2101" spans="1:13" ht="27.6">
      <c r="A2101" t="s">
        <v>164</v>
      </c>
      <c r="B2101" t="s">
        <v>242</v>
      </c>
      <c r="C2101" s="14" t="s">
        <v>244</v>
      </c>
      <c r="D2101" t="s">
        <v>456</v>
      </c>
      <c r="E2101" t="s">
        <v>474</v>
      </c>
      <c r="F2101" s="20">
        <v>2025</v>
      </c>
      <c r="G2101" s="20">
        <v>49</v>
      </c>
      <c r="H2101" s="11">
        <v>7512.5024309788096</v>
      </c>
      <c r="I2101" s="10">
        <v>3708728.3520107502</v>
      </c>
      <c r="J2101" s="33">
        <f t="shared" si="128"/>
        <v>2.0256275784948708E-3</v>
      </c>
      <c r="K2101" s="33">
        <f t="shared" si="129"/>
        <v>2.0235773794983203E-3</v>
      </c>
      <c r="L2101" s="33">
        <f t="shared" si="130"/>
        <v>0.98319496217360303</v>
      </c>
      <c r="M2101" s="33">
        <f t="shared" si="131"/>
        <v>0.98120539108851179</v>
      </c>
    </row>
    <row r="2102" spans="1:13" ht="27.6">
      <c r="A2102" t="s">
        <v>164</v>
      </c>
      <c r="B2102" t="s">
        <v>242</v>
      </c>
      <c r="C2102" s="14" t="s">
        <v>244</v>
      </c>
      <c r="D2102" t="s">
        <v>456</v>
      </c>
      <c r="E2102" t="s">
        <v>474</v>
      </c>
      <c r="F2102" s="20">
        <v>2025</v>
      </c>
      <c r="G2102" s="20">
        <v>50</v>
      </c>
      <c r="H2102" s="11">
        <v>7882.03732563221</v>
      </c>
      <c r="I2102" s="10">
        <v>3624871.1799817998</v>
      </c>
      <c r="J2102" s="33">
        <f t="shared" si="128"/>
        <v>2.1744323961525678E-3</v>
      </c>
      <c r="K2102" s="33">
        <f t="shared" si="129"/>
        <v>2.1720700306081531E-3</v>
      </c>
      <c r="L2102" s="33">
        <f t="shared" si="130"/>
        <v>0.98120539108851179</v>
      </c>
      <c r="M2102" s="33">
        <f t="shared" si="131"/>
        <v>0.97907414426465733</v>
      </c>
    </row>
    <row r="2103" spans="1:13" ht="27.6">
      <c r="A2103" t="s">
        <v>164</v>
      </c>
      <c r="B2103" t="s">
        <v>242</v>
      </c>
      <c r="C2103" s="14" t="s">
        <v>244</v>
      </c>
      <c r="D2103" t="s">
        <v>456</v>
      </c>
      <c r="E2103" t="s">
        <v>474</v>
      </c>
      <c r="F2103" s="20">
        <v>2025</v>
      </c>
      <c r="G2103" s="20">
        <v>51</v>
      </c>
      <c r="H2103" s="11">
        <v>8893.6907227657703</v>
      </c>
      <c r="I2103" s="10">
        <v>3557342.5560414898</v>
      </c>
      <c r="J2103" s="33">
        <f t="shared" si="128"/>
        <v>2.5000939838255042E-3</v>
      </c>
      <c r="K2103" s="33">
        <f t="shared" si="129"/>
        <v>2.4969713516949099E-3</v>
      </c>
      <c r="L2103" s="33">
        <f t="shared" si="130"/>
        <v>0.97907414426465733</v>
      </c>
      <c r="M2103" s="33">
        <f t="shared" si="131"/>
        <v>0.97662942417524323</v>
      </c>
    </row>
    <row r="2104" spans="1:13" ht="27.6">
      <c r="A2104" t="s">
        <v>164</v>
      </c>
      <c r="B2104" t="s">
        <v>242</v>
      </c>
      <c r="C2104" s="14" t="s">
        <v>244</v>
      </c>
      <c r="D2104" t="s">
        <v>456</v>
      </c>
      <c r="E2104" t="s">
        <v>474</v>
      </c>
      <c r="F2104" s="20">
        <v>2025</v>
      </c>
      <c r="G2104" s="20">
        <v>52</v>
      </c>
      <c r="H2104" s="11">
        <v>9769.3124513157709</v>
      </c>
      <c r="I2104" s="10">
        <v>3491434.4181458498</v>
      </c>
      <c r="J2104" s="33">
        <f t="shared" si="128"/>
        <v>2.7980798953410762E-3</v>
      </c>
      <c r="K2104" s="33">
        <f t="shared" si="129"/>
        <v>2.7941689183831331E-3</v>
      </c>
      <c r="L2104" s="33">
        <f t="shared" si="130"/>
        <v>0.97662942417524323</v>
      </c>
      <c r="M2104" s="33">
        <f t="shared" si="131"/>
        <v>0.97390055659343433</v>
      </c>
    </row>
    <row r="2105" spans="1:13" ht="27.6">
      <c r="A2105" t="s">
        <v>164</v>
      </c>
      <c r="B2105" t="s">
        <v>242</v>
      </c>
      <c r="C2105" s="14" t="s">
        <v>244</v>
      </c>
      <c r="D2105" t="s">
        <v>456</v>
      </c>
      <c r="E2105" t="s">
        <v>474</v>
      </c>
      <c r="F2105" s="20">
        <v>2025</v>
      </c>
      <c r="G2105" s="20">
        <v>53</v>
      </c>
      <c r="H2105" s="11">
        <v>10504.121957085899</v>
      </c>
      <c r="I2105" s="10">
        <v>3403336.7950920402</v>
      </c>
      <c r="J2105" s="33">
        <f t="shared" si="128"/>
        <v>3.0864185913759452E-3</v>
      </c>
      <c r="K2105" s="33">
        <f t="shared" si="129"/>
        <v>3.0816604979301276E-3</v>
      </c>
      <c r="L2105" s="33">
        <f t="shared" si="130"/>
        <v>0.97390055659343433</v>
      </c>
      <c r="M2105" s="33">
        <f t="shared" si="131"/>
        <v>0.97089932571926818</v>
      </c>
    </row>
    <row r="2106" spans="1:13" ht="27.6">
      <c r="A2106" t="s">
        <v>164</v>
      </c>
      <c r="B2106" t="s">
        <v>242</v>
      </c>
      <c r="C2106" s="14" t="s">
        <v>244</v>
      </c>
      <c r="D2106" t="s">
        <v>456</v>
      </c>
      <c r="E2106" t="s">
        <v>474</v>
      </c>
      <c r="F2106" s="20">
        <v>2025</v>
      </c>
      <c r="G2106" s="20">
        <v>54</v>
      </c>
      <c r="H2106" s="11">
        <v>11298.921086776199</v>
      </c>
      <c r="I2106" s="10">
        <v>3326094.6925646001</v>
      </c>
      <c r="J2106" s="33">
        <f t="shared" si="128"/>
        <v>3.3970533406744701E-3</v>
      </c>
      <c r="K2106" s="33">
        <f t="shared" si="129"/>
        <v>3.3912898830794624E-3</v>
      </c>
      <c r="L2106" s="33">
        <f t="shared" si="130"/>
        <v>0.97089932571926818</v>
      </c>
      <c r="M2106" s="33">
        <f t="shared" si="131"/>
        <v>0.96760672465846775</v>
      </c>
    </row>
    <row r="2107" spans="1:13" ht="27.6">
      <c r="A2107" t="s">
        <v>164</v>
      </c>
      <c r="B2107" t="s">
        <v>242</v>
      </c>
      <c r="C2107" s="14" t="s">
        <v>244</v>
      </c>
      <c r="D2107" t="s">
        <v>456</v>
      </c>
      <c r="E2107" t="s">
        <v>474</v>
      </c>
      <c r="F2107" s="20">
        <v>2025</v>
      </c>
      <c r="G2107" s="20">
        <v>55</v>
      </c>
      <c r="H2107" s="11">
        <v>12147.952652780799</v>
      </c>
      <c r="I2107" s="10">
        <v>3246660.0017613098</v>
      </c>
      <c r="J2107" s="33">
        <f t="shared" si="128"/>
        <v>3.7416768759865669E-3</v>
      </c>
      <c r="K2107" s="33">
        <f t="shared" si="129"/>
        <v>3.7346855255739886E-3</v>
      </c>
      <c r="L2107" s="33">
        <f t="shared" si="130"/>
        <v>0.96760672465846775</v>
      </c>
      <c r="M2107" s="33">
        <f t="shared" si="131"/>
        <v>0.96399301782943769</v>
      </c>
    </row>
    <row r="2108" spans="1:13" ht="27.6">
      <c r="A2108" t="s">
        <v>164</v>
      </c>
      <c r="B2108" t="s">
        <v>242</v>
      </c>
      <c r="C2108" s="14" t="s">
        <v>244</v>
      </c>
      <c r="D2108" t="s">
        <v>456</v>
      </c>
      <c r="E2108" t="s">
        <v>474</v>
      </c>
      <c r="F2108" s="20">
        <v>2025</v>
      </c>
      <c r="G2108" s="20">
        <v>56</v>
      </c>
      <c r="H2108" s="11">
        <v>13291.4997134149</v>
      </c>
      <c r="I2108" s="10">
        <v>3151194.3645884902</v>
      </c>
      <c r="J2108" s="33">
        <f t="shared" si="128"/>
        <v>4.2179244361369682E-3</v>
      </c>
      <c r="K2108" s="33">
        <f t="shared" si="129"/>
        <v>4.2090414864546233E-3</v>
      </c>
      <c r="L2108" s="33">
        <f t="shared" si="130"/>
        <v>0.96399301782943769</v>
      </c>
      <c r="M2108" s="33">
        <f t="shared" si="131"/>
        <v>0.95993553122474096</v>
      </c>
    </row>
    <row r="2109" spans="1:13" ht="27.6">
      <c r="A2109" t="s">
        <v>164</v>
      </c>
      <c r="B2109" t="s">
        <v>242</v>
      </c>
      <c r="C2109" s="14" t="s">
        <v>244</v>
      </c>
      <c r="D2109" t="s">
        <v>456</v>
      </c>
      <c r="E2109" t="s">
        <v>474</v>
      </c>
      <c r="F2109" s="20">
        <v>2025</v>
      </c>
      <c r="G2109" s="20">
        <v>57</v>
      </c>
      <c r="H2109" s="11">
        <v>14343.4896790844</v>
      </c>
      <c r="I2109" s="10">
        <v>3049212.3527183598</v>
      </c>
      <c r="J2109" s="33">
        <f t="shared" si="128"/>
        <v>4.7039982854251653E-3</v>
      </c>
      <c r="K2109" s="33">
        <f t="shared" si="129"/>
        <v>4.6929518131404446E-3</v>
      </c>
      <c r="L2109" s="33">
        <f t="shared" si="130"/>
        <v>0.95993553122474096</v>
      </c>
      <c r="M2109" s="33">
        <f t="shared" si="131"/>
        <v>0.95543060003298186</v>
      </c>
    </row>
    <row r="2110" spans="1:13" ht="27.6">
      <c r="A2110" t="s">
        <v>164</v>
      </c>
      <c r="B2110" t="s">
        <v>242</v>
      </c>
      <c r="C2110" s="14" t="s">
        <v>244</v>
      </c>
      <c r="D2110" t="s">
        <v>456</v>
      </c>
      <c r="E2110" t="s">
        <v>474</v>
      </c>
      <c r="F2110" s="20">
        <v>2025</v>
      </c>
      <c r="G2110" s="20">
        <v>58</v>
      </c>
      <c r="H2110" s="11">
        <v>15586.291674047399</v>
      </c>
      <c r="I2110" s="10">
        <v>2949517.4934811001</v>
      </c>
      <c r="J2110" s="33">
        <f t="shared" si="128"/>
        <v>5.2843530199415895E-3</v>
      </c>
      <c r="K2110" s="33">
        <f t="shared" si="129"/>
        <v>5.2704153877853877E-3</v>
      </c>
      <c r="L2110" s="33">
        <f t="shared" si="130"/>
        <v>0.95543060003298186</v>
      </c>
      <c r="M2110" s="33">
        <f t="shared" si="131"/>
        <v>0.95039508389660698</v>
      </c>
    </row>
    <row r="2111" spans="1:13" ht="27.6">
      <c r="A2111" t="s">
        <v>164</v>
      </c>
      <c r="B2111" t="s">
        <v>242</v>
      </c>
      <c r="C2111" s="14" t="s">
        <v>244</v>
      </c>
      <c r="D2111" t="s">
        <v>456</v>
      </c>
      <c r="E2111" t="s">
        <v>474</v>
      </c>
      <c r="F2111" s="20">
        <v>2025</v>
      </c>
      <c r="G2111" s="20">
        <v>59</v>
      </c>
      <c r="H2111" s="11">
        <v>16193.641766063</v>
      </c>
      <c r="I2111" s="10">
        <v>2836556.0141030601</v>
      </c>
      <c r="J2111" s="33">
        <f t="shared" si="128"/>
        <v>5.7089095669360674E-3</v>
      </c>
      <c r="K2111" s="33">
        <f t="shared" si="129"/>
        <v>5.6926447089681309E-3</v>
      </c>
      <c r="L2111" s="33">
        <f t="shared" si="130"/>
        <v>0.95039508389660698</v>
      </c>
      <c r="M2111" s="33">
        <f t="shared" si="131"/>
        <v>0.9449848223508337</v>
      </c>
    </row>
    <row r="2112" spans="1:13" ht="27.6">
      <c r="A2112" t="s">
        <v>164</v>
      </c>
      <c r="B2112" t="s">
        <v>242</v>
      </c>
      <c r="C2112" s="14" t="s">
        <v>244</v>
      </c>
      <c r="D2112" t="s">
        <v>456</v>
      </c>
      <c r="E2112" t="s">
        <v>474</v>
      </c>
      <c r="F2112" s="20">
        <v>2025</v>
      </c>
      <c r="G2112" s="20">
        <v>60</v>
      </c>
      <c r="H2112" s="11">
        <v>16938.384388071001</v>
      </c>
      <c r="I2112" s="10">
        <v>2711118.0986436098</v>
      </c>
      <c r="J2112" s="33">
        <f t="shared" si="128"/>
        <v>6.2477486305540829E-3</v>
      </c>
      <c r="K2112" s="33">
        <f t="shared" si="129"/>
        <v>6.2282720318193041E-3</v>
      </c>
      <c r="L2112" s="33">
        <f t="shared" si="130"/>
        <v>0.9449848223508337</v>
      </c>
      <c r="M2112" s="33">
        <f t="shared" si="131"/>
        <v>0.93909919981129231</v>
      </c>
    </row>
    <row r="2113" spans="1:13" ht="27.6">
      <c r="A2113" t="s">
        <v>164</v>
      </c>
      <c r="B2113" t="s">
        <v>242</v>
      </c>
      <c r="C2113" s="14" t="s">
        <v>244</v>
      </c>
      <c r="D2113" t="s">
        <v>456</v>
      </c>
      <c r="E2113" t="s">
        <v>474</v>
      </c>
      <c r="F2113" s="20">
        <v>2025</v>
      </c>
      <c r="G2113" s="20">
        <v>61</v>
      </c>
      <c r="H2113" s="11">
        <v>18441.335632045299</v>
      </c>
      <c r="I2113" s="10">
        <v>2587587.36436335</v>
      </c>
      <c r="J2113" s="33">
        <f t="shared" si="128"/>
        <v>7.1268456037551428E-3</v>
      </c>
      <c r="K2113" s="33">
        <f t="shared" si="129"/>
        <v>7.1015098633242513E-3</v>
      </c>
      <c r="L2113" s="33">
        <f t="shared" si="130"/>
        <v>0.93909919981129231</v>
      </c>
      <c r="M2113" s="33">
        <f t="shared" si="131"/>
        <v>0.93243017758119251</v>
      </c>
    </row>
    <row r="2114" spans="1:13" ht="27.6">
      <c r="A2114" t="s">
        <v>164</v>
      </c>
      <c r="B2114" t="s">
        <v>242</v>
      </c>
      <c r="C2114" s="14" t="s">
        <v>244</v>
      </c>
      <c r="D2114" t="s">
        <v>456</v>
      </c>
      <c r="E2114" t="s">
        <v>474</v>
      </c>
      <c r="F2114" s="20">
        <v>2025</v>
      </c>
      <c r="G2114" s="20">
        <v>62</v>
      </c>
      <c r="H2114" s="11">
        <v>19668.309911655499</v>
      </c>
      <c r="I2114" s="10">
        <v>2464801.4290322</v>
      </c>
      <c r="J2114" s="33">
        <f t="shared" ref="J2114:J2177" si="132">IF(I2114&gt;0,H2114/I2114,0)</f>
        <v>7.9796732020632703E-3</v>
      </c>
      <c r="K2114" s="33">
        <f t="shared" ref="K2114:K2177" si="133">1-EXP(-J2114)</f>
        <v>7.9479201257151022E-3</v>
      </c>
      <c r="L2114" s="33">
        <f t="shared" ref="L2114:L2177" si="134">IF(G2114=30,1,M2113)</f>
        <v>0.93243017758119251</v>
      </c>
      <c r="M2114" s="33">
        <f t="shared" ref="M2114:M2177" si="135">L2114*(1-K2114)</f>
        <v>0.92501929700697083</v>
      </c>
    </row>
    <row r="2115" spans="1:13" ht="27.6">
      <c r="A2115" t="s">
        <v>164</v>
      </c>
      <c r="B2115" t="s">
        <v>242</v>
      </c>
      <c r="C2115" s="14" t="s">
        <v>244</v>
      </c>
      <c r="D2115" t="s">
        <v>456</v>
      </c>
      <c r="E2115" t="s">
        <v>474</v>
      </c>
      <c r="F2115" s="20">
        <v>2025</v>
      </c>
      <c r="G2115" s="20">
        <v>63</v>
      </c>
      <c r="H2115" s="11">
        <v>20911.552410786</v>
      </c>
      <c r="I2115" s="10">
        <v>2342092.6212101402</v>
      </c>
      <c r="J2115" s="33">
        <f t="shared" si="132"/>
        <v>8.9285761892632463E-3</v>
      </c>
      <c r="K2115" s="33">
        <f t="shared" si="133"/>
        <v>8.888834818782998E-3</v>
      </c>
      <c r="L2115" s="33">
        <f t="shared" si="134"/>
        <v>0.92501929700697083</v>
      </c>
      <c r="M2115" s="33">
        <f t="shared" si="135"/>
        <v>0.91679695327168909</v>
      </c>
    </row>
    <row r="2116" spans="1:13" ht="27.6">
      <c r="A2116" t="s">
        <v>164</v>
      </c>
      <c r="B2116" t="s">
        <v>242</v>
      </c>
      <c r="C2116" s="14" t="s">
        <v>244</v>
      </c>
      <c r="D2116" t="s">
        <v>456</v>
      </c>
      <c r="E2116" t="s">
        <v>474</v>
      </c>
      <c r="F2116" s="20">
        <v>2025</v>
      </c>
      <c r="G2116" s="20">
        <v>64</v>
      </c>
      <c r="H2116" s="11">
        <v>22261.666554396299</v>
      </c>
      <c r="I2116" s="10">
        <v>2218148.70530253</v>
      </c>
      <c r="J2116" s="33">
        <f t="shared" si="132"/>
        <v>1.0036147036120404E-2</v>
      </c>
      <c r="K2116" s="33">
        <f t="shared" si="133"/>
        <v>9.9859529711376904E-3</v>
      </c>
      <c r="L2116" s="33">
        <f t="shared" si="134"/>
        <v>0.91679695327168909</v>
      </c>
      <c r="M2116" s="33">
        <f t="shared" si="135"/>
        <v>0.90764186201223573</v>
      </c>
    </row>
    <row r="2117" spans="1:13" ht="27.6">
      <c r="A2117" t="s">
        <v>164</v>
      </c>
      <c r="B2117" t="s">
        <v>242</v>
      </c>
      <c r="C2117" s="14" t="s">
        <v>244</v>
      </c>
      <c r="D2117" t="s">
        <v>456</v>
      </c>
      <c r="E2117" t="s">
        <v>474</v>
      </c>
      <c r="F2117" s="20">
        <v>2025</v>
      </c>
      <c r="G2117" s="20">
        <v>65</v>
      </c>
      <c r="H2117" s="11">
        <v>23428.280267747101</v>
      </c>
      <c r="I2117" s="10">
        <v>2089504.47083457</v>
      </c>
      <c r="J2117" s="33">
        <f t="shared" si="132"/>
        <v>1.1212361875631498E-2</v>
      </c>
      <c r="K2117" s="33">
        <f t="shared" si="133"/>
        <v>1.1149737620017586E-2</v>
      </c>
      <c r="L2117" s="33">
        <f t="shared" si="134"/>
        <v>0.90764186201223573</v>
      </c>
      <c r="M2117" s="33">
        <f t="shared" si="135"/>
        <v>0.89752189339785515</v>
      </c>
    </row>
    <row r="2118" spans="1:13" ht="27.6">
      <c r="A2118" t="s">
        <v>164</v>
      </c>
      <c r="B2118" t="s">
        <v>242</v>
      </c>
      <c r="C2118" s="14" t="s">
        <v>244</v>
      </c>
      <c r="D2118" t="s">
        <v>456</v>
      </c>
      <c r="E2118" t="s">
        <v>474</v>
      </c>
      <c r="F2118" s="20">
        <v>2025</v>
      </c>
      <c r="G2118" s="20">
        <v>66</v>
      </c>
      <c r="H2118" s="11">
        <v>24116.935542098501</v>
      </c>
      <c r="I2118" s="10">
        <v>1956080.13586195</v>
      </c>
      <c r="J2118" s="33">
        <f t="shared" si="132"/>
        <v>1.2329216528478949E-2</v>
      </c>
      <c r="K2118" s="33">
        <f t="shared" si="133"/>
        <v>1.2253523137795264E-2</v>
      </c>
      <c r="L2118" s="33">
        <f t="shared" si="134"/>
        <v>0.89752189339785515</v>
      </c>
      <c r="M2118" s="33">
        <f t="shared" si="135"/>
        <v>0.88652408811042671</v>
      </c>
    </row>
    <row r="2119" spans="1:13" ht="27.6">
      <c r="A2119" t="s">
        <v>164</v>
      </c>
      <c r="B2119" t="s">
        <v>242</v>
      </c>
      <c r="C2119" s="14" t="s">
        <v>244</v>
      </c>
      <c r="D2119" t="s">
        <v>456</v>
      </c>
      <c r="E2119" t="s">
        <v>474</v>
      </c>
      <c r="F2119" s="20">
        <v>2025</v>
      </c>
      <c r="G2119" s="20">
        <v>67</v>
      </c>
      <c r="H2119" s="11">
        <v>20810.904047330499</v>
      </c>
      <c r="I2119" s="10">
        <v>1821534.82128253</v>
      </c>
      <c r="J2119" s="33">
        <f t="shared" si="132"/>
        <v>1.1424927925713596E-2</v>
      </c>
      <c r="K2119" s="33">
        <f t="shared" si="133"/>
        <v>1.1359911275730994E-2</v>
      </c>
      <c r="L2119" s="33">
        <f t="shared" si="134"/>
        <v>0.88652408811042671</v>
      </c>
      <c r="M2119" s="33">
        <f t="shared" si="135"/>
        <v>0.87645325312569389</v>
      </c>
    </row>
    <row r="2120" spans="1:13" ht="27.6">
      <c r="A2120" t="s">
        <v>164</v>
      </c>
      <c r="B2120" t="s">
        <v>242</v>
      </c>
      <c r="C2120" s="14" t="s">
        <v>244</v>
      </c>
      <c r="D2120" t="s">
        <v>456</v>
      </c>
      <c r="E2120" t="s">
        <v>474</v>
      </c>
      <c r="F2120" s="20">
        <v>2025</v>
      </c>
      <c r="G2120" s="20">
        <v>68</v>
      </c>
      <c r="H2120" s="11">
        <v>20434.9801043349</v>
      </c>
      <c r="I2120" s="10">
        <v>1697547.8816679099</v>
      </c>
      <c r="J2120" s="33">
        <f t="shared" si="132"/>
        <v>1.2037940328526521E-2</v>
      </c>
      <c r="K2120" s="33">
        <f t="shared" si="133"/>
        <v>1.1965774192323142E-2</v>
      </c>
      <c r="L2120" s="33">
        <f t="shared" si="134"/>
        <v>0.87645325312569389</v>
      </c>
      <c r="M2120" s="33">
        <f t="shared" si="135"/>
        <v>0.8659658114086648</v>
      </c>
    </row>
    <row r="2121" spans="1:13" ht="27.6">
      <c r="A2121" t="s">
        <v>164</v>
      </c>
      <c r="B2121" t="s">
        <v>242</v>
      </c>
      <c r="C2121" s="14" t="s">
        <v>244</v>
      </c>
      <c r="D2121" t="s">
        <v>456</v>
      </c>
      <c r="E2121" t="s">
        <v>474</v>
      </c>
      <c r="F2121" s="20">
        <v>2025</v>
      </c>
      <c r="G2121" s="20">
        <v>69</v>
      </c>
      <c r="H2121" s="11">
        <v>20105.7289373641</v>
      </c>
      <c r="I2121" s="10">
        <v>1580975.5137741701</v>
      </c>
      <c r="J2121" s="33">
        <f t="shared" si="132"/>
        <v>1.2717293065068967E-2</v>
      </c>
      <c r="K2121" s="33">
        <f t="shared" si="133"/>
        <v>1.2636770000197473E-2</v>
      </c>
      <c r="L2121" s="33">
        <f t="shared" si="134"/>
        <v>0.8659658114086648</v>
      </c>
      <c r="M2121" s="33">
        <f t="shared" si="135"/>
        <v>0.85502280062185909</v>
      </c>
    </row>
    <row r="2122" spans="1:13" ht="27.6">
      <c r="A2122" t="s">
        <v>164</v>
      </c>
      <c r="B2122" t="s">
        <v>242</v>
      </c>
      <c r="C2122" s="14" t="s">
        <v>244</v>
      </c>
      <c r="D2122" t="s">
        <v>456</v>
      </c>
      <c r="E2122" t="s">
        <v>474</v>
      </c>
      <c r="F2122" s="20">
        <v>2026</v>
      </c>
      <c r="G2122" s="20">
        <v>30</v>
      </c>
      <c r="H2122" s="11">
        <v>921.48052751610999</v>
      </c>
      <c r="I2122" s="10">
        <v>4382720.6847421201</v>
      </c>
      <c r="J2122" s="33">
        <f t="shared" si="132"/>
        <v>2.1025308108822135E-4</v>
      </c>
      <c r="K2122" s="33">
        <f t="shared" si="133"/>
        <v>2.1023097945815916E-4</v>
      </c>
      <c r="L2122" s="33">
        <f t="shared" si="134"/>
        <v>1</v>
      </c>
      <c r="M2122" s="33">
        <f t="shared" si="135"/>
        <v>0.99978976902054184</v>
      </c>
    </row>
    <row r="2123" spans="1:13" ht="27.6">
      <c r="A2123" t="s">
        <v>164</v>
      </c>
      <c r="B2123" t="s">
        <v>242</v>
      </c>
      <c r="C2123" s="14" t="s">
        <v>244</v>
      </c>
      <c r="D2123" t="s">
        <v>456</v>
      </c>
      <c r="E2123" t="s">
        <v>474</v>
      </c>
      <c r="F2123" s="20">
        <v>2026</v>
      </c>
      <c r="G2123" s="20">
        <v>31</v>
      </c>
      <c r="H2123" s="11">
        <v>1299.04713830117</v>
      </c>
      <c r="I2123" s="10">
        <v>4319604.7020792998</v>
      </c>
      <c r="J2123" s="33">
        <f t="shared" si="132"/>
        <v>3.0073287439377408E-4</v>
      </c>
      <c r="K2123" s="33">
        <f t="shared" si="133"/>
        <v>3.0068765879565085E-4</v>
      </c>
      <c r="L2123" s="33">
        <f t="shared" si="134"/>
        <v>0.99978976902054184</v>
      </c>
      <c r="M2123" s="33">
        <f t="shared" si="135"/>
        <v>0.99948914457560722</v>
      </c>
    </row>
    <row r="2124" spans="1:13" ht="27.6">
      <c r="A2124" t="s">
        <v>164</v>
      </c>
      <c r="B2124" t="s">
        <v>242</v>
      </c>
      <c r="C2124" s="14" t="s">
        <v>244</v>
      </c>
      <c r="D2124" t="s">
        <v>456</v>
      </c>
      <c r="E2124" t="s">
        <v>474</v>
      </c>
      <c r="F2124" s="20">
        <v>2026</v>
      </c>
      <c r="G2124" s="20">
        <v>32</v>
      </c>
      <c r="H2124" s="11">
        <v>1323.14789741053</v>
      </c>
      <c r="I2124" s="10">
        <v>4266456.71117457</v>
      </c>
      <c r="J2124" s="33">
        <f t="shared" si="132"/>
        <v>3.1012804933540811E-4</v>
      </c>
      <c r="K2124" s="33">
        <f t="shared" si="133"/>
        <v>3.1007996460286069E-4</v>
      </c>
      <c r="L2124" s="33">
        <f t="shared" si="134"/>
        <v>0.99948914457560722</v>
      </c>
      <c r="M2124" s="33">
        <f t="shared" si="135"/>
        <v>0.99917922301703632</v>
      </c>
    </row>
    <row r="2125" spans="1:13" ht="27.6">
      <c r="A2125" t="s">
        <v>164</v>
      </c>
      <c r="B2125" t="s">
        <v>242</v>
      </c>
      <c r="C2125" s="14" t="s">
        <v>244</v>
      </c>
      <c r="D2125" t="s">
        <v>456</v>
      </c>
      <c r="E2125" t="s">
        <v>474</v>
      </c>
      <c r="F2125" s="20">
        <v>2026</v>
      </c>
      <c r="G2125" s="20">
        <v>33</v>
      </c>
      <c r="H2125" s="11">
        <v>1383.1150162991</v>
      </c>
      <c r="I2125" s="10">
        <v>4216176.8310713703</v>
      </c>
      <c r="J2125" s="33">
        <f t="shared" si="132"/>
        <v>3.2804957470145707E-4</v>
      </c>
      <c r="K2125" s="33">
        <f t="shared" si="133"/>
        <v>3.2799577232311972E-4</v>
      </c>
      <c r="L2125" s="33">
        <f t="shared" si="134"/>
        <v>0.99917922301703632</v>
      </c>
      <c r="M2125" s="33">
        <f t="shared" si="135"/>
        <v>0.99885149645609361</v>
      </c>
    </row>
    <row r="2126" spans="1:13" ht="27.6">
      <c r="A2126" t="s">
        <v>164</v>
      </c>
      <c r="B2126" t="s">
        <v>242</v>
      </c>
      <c r="C2126" s="14" t="s">
        <v>244</v>
      </c>
      <c r="D2126" t="s">
        <v>456</v>
      </c>
      <c r="E2126" t="s">
        <v>474</v>
      </c>
      <c r="F2126" s="20">
        <v>2026</v>
      </c>
      <c r="G2126" s="20">
        <v>34</v>
      </c>
      <c r="H2126" s="11">
        <v>1459.6216294799799</v>
      </c>
      <c r="I2126" s="10">
        <v>4201386.4755294798</v>
      </c>
      <c r="J2126" s="33">
        <f t="shared" si="132"/>
        <v>3.4741427335509072E-4</v>
      </c>
      <c r="K2126" s="33">
        <f t="shared" si="133"/>
        <v>3.4735393200446829E-4</v>
      </c>
      <c r="L2126" s="33">
        <f t="shared" si="134"/>
        <v>0.99885149645609361</v>
      </c>
      <c r="M2126" s="33">
        <f t="shared" si="135"/>
        <v>0.99850454146131107</v>
      </c>
    </row>
    <row r="2127" spans="1:13" ht="27.6">
      <c r="A2127" t="s">
        <v>164</v>
      </c>
      <c r="B2127" t="s">
        <v>242</v>
      </c>
      <c r="C2127" s="14" t="s">
        <v>244</v>
      </c>
      <c r="D2127" t="s">
        <v>456</v>
      </c>
      <c r="E2127" t="s">
        <v>474</v>
      </c>
      <c r="F2127" s="20">
        <v>2026</v>
      </c>
      <c r="G2127" s="20">
        <v>35</v>
      </c>
      <c r="H2127" s="11">
        <v>1577.4022214638801</v>
      </c>
      <c r="I2127" s="10">
        <v>4181112.1715722498</v>
      </c>
      <c r="J2127" s="33">
        <f t="shared" si="132"/>
        <v>3.7726857274693006E-4</v>
      </c>
      <c r="K2127" s="33">
        <f t="shared" si="133"/>
        <v>3.7719741590758193E-4</v>
      </c>
      <c r="L2127" s="33">
        <f t="shared" si="134"/>
        <v>0.99850454146131107</v>
      </c>
      <c r="M2127" s="33">
        <f t="shared" si="135"/>
        <v>0.99812790812849983</v>
      </c>
    </row>
    <row r="2128" spans="1:13" ht="27.6">
      <c r="A2128" t="s">
        <v>164</v>
      </c>
      <c r="B2128" t="s">
        <v>242</v>
      </c>
      <c r="C2128" s="14" t="s">
        <v>244</v>
      </c>
      <c r="D2128" t="s">
        <v>456</v>
      </c>
      <c r="E2128" t="s">
        <v>474</v>
      </c>
      <c r="F2128" s="20">
        <v>2026</v>
      </c>
      <c r="G2128" s="20">
        <v>36</v>
      </c>
      <c r="H2128" s="11">
        <v>2121.6172309170402</v>
      </c>
      <c r="I2128" s="10">
        <v>4164575.2803851599</v>
      </c>
      <c r="J2128" s="33">
        <f t="shared" si="132"/>
        <v>5.0944384194702875E-4</v>
      </c>
      <c r="K2128" s="33">
        <f t="shared" si="133"/>
        <v>5.0931409746646228E-4</v>
      </c>
      <c r="L2128" s="33">
        <f t="shared" si="134"/>
        <v>0.99812790812849983</v>
      </c>
      <c r="M2128" s="33">
        <f t="shared" si="135"/>
        <v>0.99761954751381532</v>
      </c>
    </row>
    <row r="2129" spans="1:13" ht="27.6">
      <c r="A2129" t="s">
        <v>164</v>
      </c>
      <c r="B2129" t="s">
        <v>242</v>
      </c>
      <c r="C2129" s="14" t="s">
        <v>244</v>
      </c>
      <c r="D2129" t="s">
        <v>456</v>
      </c>
      <c r="E2129" t="s">
        <v>474</v>
      </c>
      <c r="F2129" s="20">
        <v>2026</v>
      </c>
      <c r="G2129" s="20">
        <v>37</v>
      </c>
      <c r="H2129" s="11">
        <v>2333.7812215788899</v>
      </c>
      <c r="I2129" s="10">
        <v>4171611.9349527801</v>
      </c>
      <c r="J2129" s="33">
        <f t="shared" si="132"/>
        <v>5.5944350959991843E-4</v>
      </c>
      <c r="K2129" s="33">
        <f t="shared" si="133"/>
        <v>5.5928705025776182E-4</v>
      </c>
      <c r="L2129" s="33">
        <f t="shared" si="134"/>
        <v>0.99761954751381532</v>
      </c>
      <c r="M2129" s="33">
        <f t="shared" si="135"/>
        <v>0.9970615918198068</v>
      </c>
    </row>
    <row r="2130" spans="1:13" ht="27.6">
      <c r="A2130" t="s">
        <v>164</v>
      </c>
      <c r="B2130" t="s">
        <v>242</v>
      </c>
      <c r="C2130" s="14" t="s">
        <v>244</v>
      </c>
      <c r="D2130" t="s">
        <v>456</v>
      </c>
      <c r="E2130" t="s">
        <v>474</v>
      </c>
      <c r="F2130" s="20">
        <v>2026</v>
      </c>
      <c r="G2130" s="20">
        <v>38</v>
      </c>
      <c r="H2130" s="11">
        <v>2636.9094998515002</v>
      </c>
      <c r="I2130" s="10">
        <v>4132994.8079111399</v>
      </c>
      <c r="J2130" s="33">
        <f t="shared" si="132"/>
        <v>6.3801422997291951E-4</v>
      </c>
      <c r="K2130" s="33">
        <f t="shared" si="133"/>
        <v>6.3781074217239553E-4</v>
      </c>
      <c r="L2130" s="33">
        <f t="shared" si="134"/>
        <v>0.9970615918198068</v>
      </c>
      <c r="M2130" s="33">
        <f t="shared" si="135"/>
        <v>0.99642565522593662</v>
      </c>
    </row>
    <row r="2131" spans="1:13" ht="27.6">
      <c r="A2131" t="s">
        <v>164</v>
      </c>
      <c r="B2131" t="s">
        <v>242</v>
      </c>
      <c r="C2131" s="14" t="s">
        <v>244</v>
      </c>
      <c r="D2131" t="s">
        <v>456</v>
      </c>
      <c r="E2131" t="s">
        <v>474</v>
      </c>
      <c r="F2131" s="20">
        <v>2026</v>
      </c>
      <c r="G2131" s="20">
        <v>39</v>
      </c>
      <c r="H2131" s="11">
        <v>2849.9022091894199</v>
      </c>
      <c r="I2131" s="10">
        <v>4085757.8274089098</v>
      </c>
      <c r="J2131" s="33">
        <f t="shared" si="132"/>
        <v>6.9752107921598478E-4</v>
      </c>
      <c r="K2131" s="33">
        <f t="shared" si="133"/>
        <v>6.9727786793960522E-4</v>
      </c>
      <c r="L2131" s="33">
        <f t="shared" si="134"/>
        <v>0.99642565522593662</v>
      </c>
      <c r="M2131" s="33">
        <f t="shared" si="135"/>
        <v>0.99573086966950031</v>
      </c>
    </row>
    <row r="2132" spans="1:13" ht="27.6">
      <c r="A2132" t="s">
        <v>164</v>
      </c>
      <c r="B2132" t="s">
        <v>242</v>
      </c>
      <c r="C2132" s="14" t="s">
        <v>244</v>
      </c>
      <c r="D2132" t="s">
        <v>456</v>
      </c>
      <c r="E2132" t="s">
        <v>474</v>
      </c>
      <c r="F2132" s="20">
        <v>2026</v>
      </c>
      <c r="G2132" s="20">
        <v>40</v>
      </c>
      <c r="H2132" s="11">
        <v>3179.4322245383</v>
      </c>
      <c r="I2132" s="10">
        <v>4101299.88259853</v>
      </c>
      <c r="J2132" s="33">
        <f t="shared" si="132"/>
        <v>7.7522549327064898E-4</v>
      </c>
      <c r="K2132" s="33">
        <f t="shared" si="133"/>
        <v>7.7492508362131396E-4</v>
      </c>
      <c r="L2132" s="33">
        <f t="shared" si="134"/>
        <v>0.99573086966950031</v>
      </c>
      <c r="M2132" s="33">
        <f t="shared" si="135"/>
        <v>0.99495925284205733</v>
      </c>
    </row>
    <row r="2133" spans="1:13" ht="27.6">
      <c r="A2133" t="s">
        <v>164</v>
      </c>
      <c r="B2133" t="s">
        <v>242</v>
      </c>
      <c r="C2133" s="14" t="s">
        <v>244</v>
      </c>
      <c r="D2133" t="s">
        <v>456</v>
      </c>
      <c r="E2133" t="s">
        <v>474</v>
      </c>
      <c r="F2133" s="20">
        <v>2026</v>
      </c>
      <c r="G2133" s="20">
        <v>41</v>
      </c>
      <c r="H2133" s="11">
        <v>4331.37924881446</v>
      </c>
      <c r="I2133" s="10">
        <v>4174693.0680329301</v>
      </c>
      <c r="J2133" s="33">
        <f t="shared" si="132"/>
        <v>1.0375323833939625E-3</v>
      </c>
      <c r="K2133" s="33">
        <f t="shared" si="133"/>
        <v>1.0369943327683817E-3</v>
      </c>
      <c r="L2133" s="33">
        <f t="shared" si="134"/>
        <v>0.99495925284205733</v>
      </c>
      <c r="M2133" s="33">
        <f t="shared" si="135"/>
        <v>0.9939274857355247</v>
      </c>
    </row>
    <row r="2134" spans="1:13" ht="27.6">
      <c r="A2134" t="s">
        <v>164</v>
      </c>
      <c r="B2134" t="s">
        <v>242</v>
      </c>
      <c r="C2134" s="14" t="s">
        <v>244</v>
      </c>
      <c r="D2134" t="s">
        <v>456</v>
      </c>
      <c r="E2134" t="s">
        <v>474</v>
      </c>
      <c r="F2134" s="20">
        <v>2026</v>
      </c>
      <c r="G2134" s="20">
        <v>42</v>
      </c>
      <c r="H2134" s="11">
        <v>4911.4062659876899</v>
      </c>
      <c r="I2134" s="10">
        <v>4206488.6404026197</v>
      </c>
      <c r="J2134" s="33">
        <f t="shared" si="132"/>
        <v>1.167578635257553E-3</v>
      </c>
      <c r="K2134" s="33">
        <f t="shared" si="133"/>
        <v>1.1668972805269906E-3</v>
      </c>
      <c r="L2134" s="33">
        <f t="shared" si="134"/>
        <v>0.9939274857355247</v>
      </c>
      <c r="M2134" s="33">
        <f t="shared" si="135"/>
        <v>0.99276767445537883</v>
      </c>
    </row>
    <row r="2135" spans="1:13" ht="27.6">
      <c r="A2135" t="s">
        <v>164</v>
      </c>
      <c r="B2135" t="s">
        <v>242</v>
      </c>
      <c r="C2135" s="14" t="s">
        <v>244</v>
      </c>
      <c r="D2135" t="s">
        <v>456</v>
      </c>
      <c r="E2135" t="s">
        <v>474</v>
      </c>
      <c r="F2135" s="20">
        <v>2026</v>
      </c>
      <c r="G2135" s="20">
        <v>43</v>
      </c>
      <c r="H2135" s="11">
        <v>5313.0008691008898</v>
      </c>
      <c r="I2135" s="10">
        <v>4178081.8047632002</v>
      </c>
      <c r="J2135" s="33">
        <f t="shared" si="132"/>
        <v>1.2716363913803294E-3</v>
      </c>
      <c r="K2135" s="33">
        <f t="shared" si="133"/>
        <v>1.2708282044340269E-3</v>
      </c>
      <c r="L2135" s="33">
        <f t="shared" si="134"/>
        <v>0.99276767445537883</v>
      </c>
      <c r="M2135" s="33">
        <f t="shared" si="135"/>
        <v>0.99150603729423059</v>
      </c>
    </row>
    <row r="2136" spans="1:13" ht="27.6">
      <c r="A2136" t="s">
        <v>164</v>
      </c>
      <c r="B2136" t="s">
        <v>242</v>
      </c>
      <c r="C2136" s="14" t="s">
        <v>244</v>
      </c>
      <c r="D2136" t="s">
        <v>456</v>
      </c>
      <c r="E2136" t="s">
        <v>474</v>
      </c>
      <c r="F2136" s="20">
        <v>2026</v>
      </c>
      <c r="G2136" s="20">
        <v>44</v>
      </c>
      <c r="H2136" s="11">
        <v>5394.76931484548</v>
      </c>
      <c r="I2136" s="10">
        <v>4124948.5410794499</v>
      </c>
      <c r="J2136" s="33">
        <f t="shared" si="132"/>
        <v>1.307839179354643E-3</v>
      </c>
      <c r="K2136" s="33">
        <f t="shared" si="133"/>
        <v>1.306984330403993E-3</v>
      </c>
      <c r="L2136" s="33">
        <f t="shared" si="134"/>
        <v>0.99150603729423059</v>
      </c>
      <c r="M2136" s="33">
        <f t="shared" si="135"/>
        <v>0.99021015443998606</v>
      </c>
    </row>
    <row r="2137" spans="1:13" ht="27.6">
      <c r="A2137" t="s">
        <v>164</v>
      </c>
      <c r="B2137" t="s">
        <v>242</v>
      </c>
      <c r="C2137" s="14" t="s">
        <v>244</v>
      </c>
      <c r="D2137" t="s">
        <v>456</v>
      </c>
      <c r="E2137" t="s">
        <v>474</v>
      </c>
      <c r="F2137" s="20">
        <v>2026</v>
      </c>
      <c r="G2137" s="20">
        <v>45</v>
      </c>
      <c r="H2137" s="11">
        <v>5546.0157694555501</v>
      </c>
      <c r="I2137" s="10">
        <v>4064607.8957293201</v>
      </c>
      <c r="J2137" s="33">
        <f t="shared" si="132"/>
        <v>1.3644651370388627E-3</v>
      </c>
      <c r="K2137" s="33">
        <f t="shared" si="133"/>
        <v>1.3635346777249868E-3</v>
      </c>
      <c r="L2137" s="33">
        <f t="shared" si="134"/>
        <v>0.99021015443998606</v>
      </c>
      <c r="M2137" s="33">
        <f t="shared" si="135"/>
        <v>0.98885996855617175</v>
      </c>
    </row>
    <row r="2138" spans="1:13" ht="27.6">
      <c r="A2138" t="s">
        <v>164</v>
      </c>
      <c r="B2138" t="s">
        <v>242</v>
      </c>
      <c r="C2138" s="14" t="s">
        <v>244</v>
      </c>
      <c r="D2138" t="s">
        <v>456</v>
      </c>
      <c r="E2138" t="s">
        <v>474</v>
      </c>
      <c r="F2138" s="20">
        <v>2026</v>
      </c>
      <c r="G2138" s="20">
        <v>46</v>
      </c>
      <c r="H2138" s="11">
        <v>6604.8110428050604</v>
      </c>
      <c r="I2138" s="10">
        <v>4009854.3735528002</v>
      </c>
      <c r="J2138" s="33">
        <f t="shared" si="132"/>
        <v>1.6471448655012086E-3</v>
      </c>
      <c r="K2138" s="33">
        <f t="shared" si="133"/>
        <v>1.6457890668982733E-3</v>
      </c>
      <c r="L2138" s="33">
        <f t="shared" si="134"/>
        <v>0.98885996855617175</v>
      </c>
      <c r="M2138" s="33">
        <f t="shared" si="135"/>
        <v>0.98723251363122866</v>
      </c>
    </row>
    <row r="2139" spans="1:13" ht="27.6">
      <c r="A2139" t="s">
        <v>164</v>
      </c>
      <c r="B2139" t="s">
        <v>242</v>
      </c>
      <c r="C2139" s="14" t="s">
        <v>244</v>
      </c>
      <c r="D2139" t="s">
        <v>456</v>
      </c>
      <c r="E2139" t="s">
        <v>474</v>
      </c>
      <c r="F2139" s="20">
        <v>2026</v>
      </c>
      <c r="G2139" s="20">
        <v>47</v>
      </c>
      <c r="H2139" s="11">
        <v>6901.8846517800102</v>
      </c>
      <c r="I2139" s="10">
        <v>3941803.1127531002</v>
      </c>
      <c r="J2139" s="33">
        <f t="shared" si="132"/>
        <v>1.7509460656342829E-3</v>
      </c>
      <c r="K2139" s="33">
        <f t="shared" si="133"/>
        <v>1.7494140538589775E-3</v>
      </c>
      <c r="L2139" s="33">
        <f t="shared" si="134"/>
        <v>0.98723251363122866</v>
      </c>
      <c r="M2139" s="33">
        <f t="shared" si="135"/>
        <v>0.9855054351974557</v>
      </c>
    </row>
    <row r="2140" spans="1:13" ht="27.6">
      <c r="A2140" t="s">
        <v>164</v>
      </c>
      <c r="B2140" t="s">
        <v>242</v>
      </c>
      <c r="C2140" s="14" t="s">
        <v>244</v>
      </c>
      <c r="D2140" t="s">
        <v>456</v>
      </c>
      <c r="E2140" t="s">
        <v>474</v>
      </c>
      <c r="F2140" s="20">
        <v>2026</v>
      </c>
      <c r="G2140" s="20">
        <v>48</v>
      </c>
      <c r="H2140" s="11">
        <v>7280.0586239593304</v>
      </c>
      <c r="I2140" s="10">
        <v>3849279.98857729</v>
      </c>
      <c r="J2140" s="33">
        <f t="shared" si="132"/>
        <v>1.8912780170740634E-3</v>
      </c>
      <c r="K2140" s="33">
        <f t="shared" si="133"/>
        <v>1.889490677767891E-3</v>
      </c>
      <c r="L2140" s="33">
        <f t="shared" si="134"/>
        <v>0.9855054351974557</v>
      </c>
      <c r="M2140" s="33">
        <f t="shared" si="135"/>
        <v>0.9836433318647605</v>
      </c>
    </row>
    <row r="2141" spans="1:13" ht="27.6">
      <c r="A2141" t="s">
        <v>164</v>
      </c>
      <c r="B2141" t="s">
        <v>242</v>
      </c>
      <c r="C2141" s="14" t="s">
        <v>244</v>
      </c>
      <c r="D2141" t="s">
        <v>456</v>
      </c>
      <c r="E2141" t="s">
        <v>474</v>
      </c>
      <c r="F2141" s="20">
        <v>2026</v>
      </c>
      <c r="G2141" s="20">
        <v>49</v>
      </c>
      <c r="H2141" s="11">
        <v>7462.3358255332696</v>
      </c>
      <c r="I2141" s="10">
        <v>3760869.7498973901</v>
      </c>
      <c r="J2141" s="33">
        <f t="shared" si="132"/>
        <v>1.9842048041511856E-3</v>
      </c>
      <c r="K2141" s="33">
        <f t="shared" si="133"/>
        <v>1.982237571144907E-3</v>
      </c>
      <c r="L2141" s="33">
        <f t="shared" si="134"/>
        <v>0.9836433318647605</v>
      </c>
      <c r="M2141" s="33">
        <f t="shared" si="135"/>
        <v>0.98169351709573205</v>
      </c>
    </row>
    <row r="2142" spans="1:13" ht="27.6">
      <c r="A2142" t="s">
        <v>164</v>
      </c>
      <c r="B2142" t="s">
        <v>242</v>
      </c>
      <c r="C2142" s="14" t="s">
        <v>244</v>
      </c>
      <c r="D2142" t="s">
        <v>456</v>
      </c>
      <c r="E2142" t="s">
        <v>474</v>
      </c>
      <c r="F2142" s="20">
        <v>2026</v>
      </c>
      <c r="G2142" s="20">
        <v>50</v>
      </c>
      <c r="H2142" s="11">
        <v>7868.8860618051003</v>
      </c>
      <c r="I2142" s="10">
        <v>3688486.79214733</v>
      </c>
      <c r="J2142" s="33">
        <f t="shared" si="132"/>
        <v>2.1333643049929597E-3</v>
      </c>
      <c r="K2142" s="33">
        <f t="shared" si="133"/>
        <v>2.1310903007446536E-3</v>
      </c>
      <c r="L2142" s="33">
        <f t="shared" si="134"/>
        <v>0.98169351709573205</v>
      </c>
      <c r="M2142" s="33">
        <f t="shared" si="135"/>
        <v>0.97960143956314538</v>
      </c>
    </row>
    <row r="2143" spans="1:13" ht="27.6">
      <c r="A2143" t="s">
        <v>164</v>
      </c>
      <c r="B2143" t="s">
        <v>242</v>
      </c>
      <c r="C2143" s="14" t="s">
        <v>244</v>
      </c>
      <c r="D2143" t="s">
        <v>456</v>
      </c>
      <c r="E2143" t="s">
        <v>474</v>
      </c>
      <c r="F2143" s="20">
        <v>2026</v>
      </c>
      <c r="G2143" s="20">
        <v>51</v>
      </c>
      <c r="H2143" s="11">
        <v>8759.1186005417803</v>
      </c>
      <c r="I2143" s="10">
        <v>3603427.3068523998</v>
      </c>
      <c r="J2143" s="33">
        <f t="shared" si="132"/>
        <v>2.4307743308391826E-3</v>
      </c>
      <c r="K2143" s="33">
        <f t="shared" si="133"/>
        <v>2.4278223912328478E-3</v>
      </c>
      <c r="L2143" s="33">
        <f t="shared" si="134"/>
        <v>0.97960143956314538</v>
      </c>
      <c r="M2143" s="33">
        <f t="shared" si="135"/>
        <v>0.97722314125369003</v>
      </c>
    </row>
    <row r="2144" spans="1:13" ht="27.6">
      <c r="A2144" t="s">
        <v>164</v>
      </c>
      <c r="B2144" t="s">
        <v>242</v>
      </c>
      <c r="C2144" s="14" t="s">
        <v>244</v>
      </c>
      <c r="D2144" t="s">
        <v>456</v>
      </c>
      <c r="E2144" t="s">
        <v>474</v>
      </c>
      <c r="F2144" s="20">
        <v>2026</v>
      </c>
      <c r="G2144" s="20">
        <v>52</v>
      </c>
      <c r="H2144" s="11">
        <v>9315.3222097355501</v>
      </c>
      <c r="I2144" s="10">
        <v>3534557.68234054</v>
      </c>
      <c r="J2144" s="33">
        <f t="shared" si="132"/>
        <v>2.6354987092945276E-3</v>
      </c>
      <c r="K2144" s="33">
        <f t="shared" si="133"/>
        <v>2.6320288315266893E-3</v>
      </c>
      <c r="L2144" s="33">
        <f t="shared" si="134"/>
        <v>0.97722314125369003</v>
      </c>
      <c r="M2144" s="33">
        <f t="shared" si="135"/>
        <v>0.97465106177107519</v>
      </c>
    </row>
    <row r="2145" spans="1:13" ht="27.6">
      <c r="A2145" t="s">
        <v>164</v>
      </c>
      <c r="B2145" t="s">
        <v>242</v>
      </c>
      <c r="C2145" s="14" t="s">
        <v>244</v>
      </c>
      <c r="D2145" t="s">
        <v>456</v>
      </c>
      <c r="E2145" t="s">
        <v>474</v>
      </c>
      <c r="F2145" s="20">
        <v>2026</v>
      </c>
      <c r="G2145" s="20">
        <v>53</v>
      </c>
      <c r="H2145" s="11">
        <v>10184.8012357889</v>
      </c>
      <c r="I2145" s="10">
        <v>3466825.7304382301</v>
      </c>
      <c r="J2145" s="33">
        <f t="shared" si="132"/>
        <v>2.9377886365523982E-3</v>
      </c>
      <c r="K2145" s="33">
        <f t="shared" si="133"/>
        <v>2.933477558228148E-3</v>
      </c>
      <c r="L2145" s="33">
        <f t="shared" si="134"/>
        <v>0.97465106177107519</v>
      </c>
      <c r="M2145" s="33">
        <f t="shared" si="135"/>
        <v>0.97179194475426656</v>
      </c>
    </row>
    <row r="2146" spans="1:13" ht="27.6">
      <c r="A2146" t="s">
        <v>164</v>
      </c>
      <c r="B2146" t="s">
        <v>242</v>
      </c>
      <c r="C2146" s="14" t="s">
        <v>244</v>
      </c>
      <c r="D2146" t="s">
        <v>456</v>
      </c>
      <c r="E2146" t="s">
        <v>474</v>
      </c>
      <c r="F2146" s="20">
        <v>2026</v>
      </c>
      <c r="G2146" s="20">
        <v>54</v>
      </c>
      <c r="H2146" s="11">
        <v>11015.55038402</v>
      </c>
      <c r="I2146" s="10">
        <v>3377081.52169454</v>
      </c>
      <c r="J2146" s="33">
        <f t="shared" si="132"/>
        <v>3.2618550405892057E-3</v>
      </c>
      <c r="K2146" s="33">
        <f t="shared" si="133"/>
        <v>3.2565409709148785E-3</v>
      </c>
      <c r="L2146" s="33">
        <f t="shared" si="134"/>
        <v>0.97179194475426656</v>
      </c>
      <c r="M2146" s="33">
        <f t="shared" si="135"/>
        <v>0.96862726447096925</v>
      </c>
    </row>
    <row r="2147" spans="1:13" ht="27.6">
      <c r="A2147" t="s">
        <v>164</v>
      </c>
      <c r="B2147" t="s">
        <v>242</v>
      </c>
      <c r="C2147" s="14" t="s">
        <v>244</v>
      </c>
      <c r="D2147" t="s">
        <v>456</v>
      </c>
      <c r="E2147" t="s">
        <v>474</v>
      </c>
      <c r="F2147" s="20">
        <v>2026</v>
      </c>
      <c r="G2147" s="20">
        <v>55</v>
      </c>
      <c r="H2147" s="11">
        <v>11852.9241462381</v>
      </c>
      <c r="I2147" s="10">
        <v>3298022.4639586401</v>
      </c>
      <c r="J2147" s="33">
        <f t="shared" si="132"/>
        <v>3.5939488817219728E-3</v>
      </c>
      <c r="K2147" s="33">
        <f t="shared" si="133"/>
        <v>3.587498377347953E-3</v>
      </c>
      <c r="L2147" s="33">
        <f t="shared" si="134"/>
        <v>0.96862726447096925</v>
      </c>
      <c r="M2147" s="33">
        <f t="shared" si="135"/>
        <v>0.96515231573142468</v>
      </c>
    </row>
    <row r="2148" spans="1:13" ht="27.6">
      <c r="A2148" t="s">
        <v>164</v>
      </c>
      <c r="B2148" t="s">
        <v>242</v>
      </c>
      <c r="C2148" s="14" t="s">
        <v>244</v>
      </c>
      <c r="D2148" t="s">
        <v>456</v>
      </c>
      <c r="E2148" t="s">
        <v>474</v>
      </c>
      <c r="F2148" s="20">
        <v>2026</v>
      </c>
      <c r="G2148" s="20">
        <v>56</v>
      </c>
      <c r="H2148" s="11">
        <v>12929.049045092601</v>
      </c>
      <c r="I2148" s="10">
        <v>3216654.7576515502</v>
      </c>
      <c r="J2148" s="33">
        <f t="shared" si="132"/>
        <v>4.0194083665142785E-3</v>
      </c>
      <c r="K2148" s="33">
        <f t="shared" si="133"/>
        <v>4.0113413565275868E-3</v>
      </c>
      <c r="L2148" s="33">
        <f t="shared" si="134"/>
        <v>0.96515231573142468</v>
      </c>
      <c r="M2148" s="33">
        <f t="shared" si="135"/>
        <v>0.96128076033198284</v>
      </c>
    </row>
    <row r="2149" spans="1:13" ht="27.6">
      <c r="A2149" t="s">
        <v>164</v>
      </c>
      <c r="B2149" t="s">
        <v>242</v>
      </c>
      <c r="C2149" s="14" t="s">
        <v>244</v>
      </c>
      <c r="D2149" t="s">
        <v>456</v>
      </c>
      <c r="E2149" t="s">
        <v>474</v>
      </c>
      <c r="F2149" s="20">
        <v>2026</v>
      </c>
      <c r="G2149" s="20">
        <v>57</v>
      </c>
      <c r="H2149" s="11">
        <v>13848.1191194289</v>
      </c>
      <c r="I2149" s="10">
        <v>3119241.0415443801</v>
      </c>
      <c r="J2149" s="33">
        <f t="shared" si="132"/>
        <v>4.4395796717821142E-3</v>
      </c>
      <c r="K2149" s="33">
        <f t="shared" si="133"/>
        <v>4.42973930570012E-3</v>
      </c>
      <c r="L2149" s="33">
        <f t="shared" si="134"/>
        <v>0.96128076033198284</v>
      </c>
      <c r="M2149" s="33">
        <f t="shared" si="135"/>
        <v>0.957022537164127</v>
      </c>
    </row>
    <row r="2150" spans="1:13" ht="27.6">
      <c r="A2150" t="s">
        <v>164</v>
      </c>
      <c r="B2150" t="s">
        <v>242</v>
      </c>
      <c r="C2150" s="14" t="s">
        <v>244</v>
      </c>
      <c r="D2150" t="s">
        <v>456</v>
      </c>
      <c r="E2150" t="s">
        <v>474</v>
      </c>
      <c r="F2150" s="20">
        <v>2026</v>
      </c>
      <c r="G2150" s="20">
        <v>58</v>
      </c>
      <c r="H2150" s="11">
        <v>14950.758832088601</v>
      </c>
      <c r="I2150" s="10">
        <v>3015158.7522728001</v>
      </c>
      <c r="J2150" s="33">
        <f t="shared" si="132"/>
        <v>4.9585312285195101E-3</v>
      </c>
      <c r="K2150" s="33">
        <f t="shared" si="133"/>
        <v>4.9462580066449435E-3</v>
      </c>
      <c r="L2150" s="33">
        <f t="shared" si="134"/>
        <v>0.957022537164127</v>
      </c>
      <c r="M2150" s="33">
        <f t="shared" si="135"/>
        <v>0.95228885677713926</v>
      </c>
    </row>
    <row r="2151" spans="1:13" ht="27.6">
      <c r="A2151" t="s">
        <v>164</v>
      </c>
      <c r="B2151" t="s">
        <v>242</v>
      </c>
      <c r="C2151" s="14" t="s">
        <v>244</v>
      </c>
      <c r="D2151" t="s">
        <v>456</v>
      </c>
      <c r="E2151" t="s">
        <v>474</v>
      </c>
      <c r="F2151" s="20">
        <v>2026</v>
      </c>
      <c r="G2151" s="20">
        <v>59</v>
      </c>
      <c r="H2151" s="11">
        <v>15499.9195499707</v>
      </c>
      <c r="I2151" s="10">
        <v>2913111.9901192398</v>
      </c>
      <c r="J2151" s="33">
        <f t="shared" si="132"/>
        <v>5.3207427666851406E-3</v>
      </c>
      <c r="K2151" s="33">
        <f t="shared" si="133"/>
        <v>5.3066126868385188E-3</v>
      </c>
      <c r="L2151" s="33">
        <f t="shared" si="134"/>
        <v>0.95228885677713926</v>
      </c>
      <c r="M2151" s="33">
        <f t="shared" si="135"/>
        <v>0.94723542864823074</v>
      </c>
    </row>
    <row r="2152" spans="1:13" ht="27.6">
      <c r="A2152" t="s">
        <v>164</v>
      </c>
      <c r="B2152" t="s">
        <v>242</v>
      </c>
      <c r="C2152" s="14" t="s">
        <v>244</v>
      </c>
      <c r="D2152" t="s">
        <v>456</v>
      </c>
      <c r="E2152" t="s">
        <v>474</v>
      </c>
      <c r="F2152" s="20">
        <v>2026</v>
      </c>
      <c r="G2152" s="20">
        <v>60</v>
      </c>
      <c r="H2152" s="11">
        <v>16272.3553386434</v>
      </c>
      <c r="I2152" s="10">
        <v>2798523.27716476</v>
      </c>
      <c r="J2152" s="33">
        <f t="shared" si="132"/>
        <v>5.8146221156785407E-3</v>
      </c>
      <c r="K2152" s="33">
        <f t="shared" si="133"/>
        <v>5.797749918161621E-3</v>
      </c>
      <c r="L2152" s="33">
        <f t="shared" si="134"/>
        <v>0.94723542864823074</v>
      </c>
      <c r="M2152" s="33">
        <f t="shared" si="135"/>
        <v>0.94174359451930567</v>
      </c>
    </row>
    <row r="2153" spans="1:13" ht="27.6">
      <c r="A2153" t="s">
        <v>164</v>
      </c>
      <c r="B2153" t="s">
        <v>242</v>
      </c>
      <c r="C2153" s="14" t="s">
        <v>244</v>
      </c>
      <c r="D2153" t="s">
        <v>456</v>
      </c>
      <c r="E2153" t="s">
        <v>474</v>
      </c>
      <c r="F2153" s="20">
        <v>2026</v>
      </c>
      <c r="G2153" s="20">
        <v>61</v>
      </c>
      <c r="H2153" s="11">
        <v>17590.597610883298</v>
      </c>
      <c r="I2153" s="10">
        <v>2671404.1774563198</v>
      </c>
      <c r="J2153" s="33">
        <f t="shared" si="132"/>
        <v>6.584775811660541E-3</v>
      </c>
      <c r="K2153" s="33">
        <f t="shared" si="133"/>
        <v>6.5631436823656575E-3</v>
      </c>
      <c r="L2153" s="33">
        <f t="shared" si="134"/>
        <v>0.94174359451930567</v>
      </c>
      <c r="M2153" s="33">
        <f t="shared" si="135"/>
        <v>0.93556279599652792</v>
      </c>
    </row>
    <row r="2154" spans="1:13" ht="27.6">
      <c r="A2154" t="s">
        <v>164</v>
      </c>
      <c r="B2154" t="s">
        <v>242</v>
      </c>
      <c r="C2154" s="14" t="s">
        <v>244</v>
      </c>
      <c r="D2154" t="s">
        <v>456</v>
      </c>
      <c r="E2154" t="s">
        <v>474</v>
      </c>
      <c r="F2154" s="20">
        <v>2026</v>
      </c>
      <c r="G2154" s="20">
        <v>62</v>
      </c>
      <c r="H2154" s="11">
        <v>18514.392039516399</v>
      </c>
      <c r="I2154" s="10">
        <v>2545908.1778973201</v>
      </c>
      <c r="J2154" s="33">
        <f t="shared" si="132"/>
        <v>7.2722151569533586E-3</v>
      </c>
      <c r="K2154" s="33">
        <f t="shared" si="133"/>
        <v>7.2458365825970317E-3</v>
      </c>
      <c r="L2154" s="33">
        <f t="shared" si="134"/>
        <v>0.93556279599652792</v>
      </c>
      <c r="M2154" s="33">
        <f t="shared" si="135"/>
        <v>0.92878386086397946</v>
      </c>
    </row>
    <row r="2155" spans="1:13" ht="27.6">
      <c r="A2155" t="s">
        <v>164</v>
      </c>
      <c r="B2155" t="s">
        <v>242</v>
      </c>
      <c r="C2155" s="14" t="s">
        <v>244</v>
      </c>
      <c r="D2155" t="s">
        <v>456</v>
      </c>
      <c r="E2155" t="s">
        <v>474</v>
      </c>
      <c r="F2155" s="20">
        <v>2026</v>
      </c>
      <c r="G2155" s="20">
        <v>63</v>
      </c>
      <c r="H2155" s="11">
        <v>19433.4387909789</v>
      </c>
      <c r="I2155" s="10">
        <v>2420917.6460925601</v>
      </c>
      <c r="J2155" s="33">
        <f t="shared" si="132"/>
        <v>8.0273027140535334E-3</v>
      </c>
      <c r="K2155" s="33">
        <f t="shared" si="133"/>
        <v>7.9951699568963086E-3</v>
      </c>
      <c r="L2155" s="33">
        <f t="shared" si="134"/>
        <v>0.92878386086397946</v>
      </c>
      <c r="M2155" s="33">
        <f t="shared" si="135"/>
        <v>0.92135807604314957</v>
      </c>
    </row>
    <row r="2156" spans="1:13" ht="27.6">
      <c r="A2156" t="s">
        <v>164</v>
      </c>
      <c r="B2156" t="s">
        <v>242</v>
      </c>
      <c r="C2156" s="14" t="s">
        <v>244</v>
      </c>
      <c r="D2156" t="s">
        <v>456</v>
      </c>
      <c r="E2156" t="s">
        <v>474</v>
      </c>
      <c r="F2156" s="20">
        <v>2026</v>
      </c>
      <c r="G2156" s="20">
        <v>64</v>
      </c>
      <c r="H2156" s="11">
        <v>20712.7111328752</v>
      </c>
      <c r="I2156" s="10">
        <v>2296001.25444595</v>
      </c>
      <c r="J2156" s="33">
        <f t="shared" si="132"/>
        <v>9.0212107213649591E-3</v>
      </c>
      <c r="K2156" s="33">
        <f t="shared" si="133"/>
        <v>8.9806416855215954E-3</v>
      </c>
      <c r="L2156" s="33">
        <f t="shared" si="134"/>
        <v>0.92135807604314957</v>
      </c>
      <c r="M2156" s="33">
        <f t="shared" si="135"/>
        <v>0.91308368929814443</v>
      </c>
    </row>
    <row r="2157" spans="1:13" ht="27.6">
      <c r="A2157" t="s">
        <v>164</v>
      </c>
      <c r="B2157" t="s">
        <v>242</v>
      </c>
      <c r="C2157" s="14" t="s">
        <v>244</v>
      </c>
      <c r="D2157" t="s">
        <v>456</v>
      </c>
      <c r="E2157" t="s">
        <v>474</v>
      </c>
      <c r="F2157" s="20">
        <v>2026</v>
      </c>
      <c r="G2157" s="20">
        <v>65</v>
      </c>
      <c r="H2157" s="11">
        <v>21622.642879469298</v>
      </c>
      <c r="I2157" s="10">
        <v>2169771.2940979698</v>
      </c>
      <c r="J2157" s="33">
        <f t="shared" si="132"/>
        <v>9.9654018551565329E-3</v>
      </c>
      <c r="K2157" s="33">
        <f t="shared" si="133"/>
        <v>9.9159117707143807E-3</v>
      </c>
      <c r="L2157" s="33">
        <f t="shared" si="134"/>
        <v>0.91308368929814443</v>
      </c>
      <c r="M2157" s="33">
        <f t="shared" si="135"/>
        <v>0.90402963199578568</v>
      </c>
    </row>
    <row r="2158" spans="1:13" ht="27.6">
      <c r="A2158" t="s">
        <v>164</v>
      </c>
      <c r="B2158" t="s">
        <v>242</v>
      </c>
      <c r="C2158" s="14" t="s">
        <v>244</v>
      </c>
      <c r="D2158" t="s">
        <v>456</v>
      </c>
      <c r="E2158" t="s">
        <v>474</v>
      </c>
      <c r="F2158" s="20">
        <v>2026</v>
      </c>
      <c r="G2158" s="20">
        <v>66</v>
      </c>
      <c r="H2158" s="11">
        <v>22012.255580671099</v>
      </c>
      <c r="I2158" s="10">
        <v>2039126.5689087701</v>
      </c>
      <c r="J2158" s="33">
        <f t="shared" si="132"/>
        <v>1.079494324496535E-2</v>
      </c>
      <c r="K2158" s="33">
        <f t="shared" si="133"/>
        <v>1.0736886937772305E-2</v>
      </c>
      <c r="L2158" s="33">
        <f t="shared" si="134"/>
        <v>0.90402963199578568</v>
      </c>
      <c r="M2158" s="33">
        <f t="shared" si="135"/>
        <v>0.89432316804865097</v>
      </c>
    </row>
    <row r="2159" spans="1:13" ht="27.6">
      <c r="A2159" t="s">
        <v>164</v>
      </c>
      <c r="B2159" t="s">
        <v>242</v>
      </c>
      <c r="C2159" s="14" t="s">
        <v>244</v>
      </c>
      <c r="D2159" t="s">
        <v>456</v>
      </c>
      <c r="E2159" t="s">
        <v>474</v>
      </c>
      <c r="F2159" s="20">
        <v>2026</v>
      </c>
      <c r="G2159" s="20">
        <v>67</v>
      </c>
      <c r="H2159" s="11">
        <v>22670.179581266799</v>
      </c>
      <c r="I2159" s="10">
        <v>1903881.93024523</v>
      </c>
      <c r="J2159" s="33">
        <f t="shared" si="132"/>
        <v>1.1907345314394975E-2</v>
      </c>
      <c r="K2159" s="33">
        <f t="shared" si="133"/>
        <v>1.1836733422784129E-2</v>
      </c>
      <c r="L2159" s="33">
        <f t="shared" si="134"/>
        <v>0.89432316804865097</v>
      </c>
      <c r="M2159" s="33">
        <f t="shared" si="135"/>
        <v>0.88373730311463927</v>
      </c>
    </row>
    <row r="2160" spans="1:13" ht="27.6">
      <c r="A2160" t="s">
        <v>164</v>
      </c>
      <c r="B2160" t="s">
        <v>242</v>
      </c>
      <c r="C2160" s="14" t="s">
        <v>244</v>
      </c>
      <c r="D2160" t="s">
        <v>456</v>
      </c>
      <c r="E2160" t="s">
        <v>474</v>
      </c>
      <c r="F2160" s="20">
        <v>2026</v>
      </c>
      <c r="G2160" s="20">
        <v>68</v>
      </c>
      <c r="H2160" s="11">
        <v>20965.226163586001</v>
      </c>
      <c r="I2160" s="10">
        <v>1772137.2224631</v>
      </c>
      <c r="J2160" s="33">
        <f t="shared" si="132"/>
        <v>1.1830475596266951E-2</v>
      </c>
      <c r="K2160" s="33">
        <f t="shared" si="133"/>
        <v>1.1760770671437659E-2</v>
      </c>
      <c r="L2160" s="33">
        <f t="shared" si="134"/>
        <v>0.88373730311463927</v>
      </c>
      <c r="M2160" s="33">
        <f t="shared" si="135"/>
        <v>0.87334387135891323</v>
      </c>
    </row>
    <row r="2161" spans="1:13" ht="27.6">
      <c r="A2161" t="s">
        <v>164</v>
      </c>
      <c r="B2161" t="s">
        <v>242</v>
      </c>
      <c r="C2161" s="14" t="s">
        <v>244</v>
      </c>
      <c r="D2161" t="s">
        <v>456</v>
      </c>
      <c r="E2161" t="s">
        <v>474</v>
      </c>
      <c r="F2161" s="20">
        <v>2026</v>
      </c>
      <c r="G2161" s="20">
        <v>69</v>
      </c>
      <c r="H2161" s="11">
        <v>20171.714937185901</v>
      </c>
      <c r="I2161" s="10">
        <v>1647976.16628576</v>
      </c>
      <c r="J2161" s="33">
        <f t="shared" si="132"/>
        <v>1.2240295308790354E-2</v>
      </c>
      <c r="K2161" s="33">
        <f t="shared" si="133"/>
        <v>1.216568761116632E-2</v>
      </c>
      <c r="L2161" s="33">
        <f t="shared" si="134"/>
        <v>0.87334387135891323</v>
      </c>
      <c r="M2161" s="33">
        <f t="shared" si="135"/>
        <v>0.86271904264283406</v>
      </c>
    </row>
    <row r="2162" spans="1:13" ht="27.6">
      <c r="A2162" t="s">
        <v>164</v>
      </c>
      <c r="B2162" t="s">
        <v>242</v>
      </c>
      <c r="C2162" s="14" t="s">
        <v>244</v>
      </c>
      <c r="D2162" t="s">
        <v>456</v>
      </c>
      <c r="E2162" t="s">
        <v>474</v>
      </c>
      <c r="F2162" s="20">
        <v>2027</v>
      </c>
      <c r="G2162" s="20">
        <v>30</v>
      </c>
      <c r="H2162" s="11">
        <v>921.94783026190998</v>
      </c>
      <c r="I2162" s="10">
        <v>4437767.1083891196</v>
      </c>
      <c r="J2162" s="33">
        <f t="shared" si="132"/>
        <v>2.0775038611626714E-4</v>
      </c>
      <c r="K2162" s="33">
        <f t="shared" si="133"/>
        <v>2.0772880749919675E-4</v>
      </c>
      <c r="L2162" s="33">
        <f t="shared" si="134"/>
        <v>1</v>
      </c>
      <c r="M2162" s="33">
        <f t="shared" si="135"/>
        <v>0.9997922711925008</v>
      </c>
    </row>
    <row r="2163" spans="1:13" ht="27.6">
      <c r="A2163" t="s">
        <v>164</v>
      </c>
      <c r="B2163" t="s">
        <v>242</v>
      </c>
      <c r="C2163" s="14" t="s">
        <v>244</v>
      </c>
      <c r="D2163" t="s">
        <v>456</v>
      </c>
      <c r="E2163" t="s">
        <v>474</v>
      </c>
      <c r="F2163" s="20">
        <v>2027</v>
      </c>
      <c r="G2163" s="20">
        <v>31</v>
      </c>
      <c r="H2163" s="11">
        <v>1300.6754685275</v>
      </c>
      <c r="I2163" s="10">
        <v>4376375.1504337201</v>
      </c>
      <c r="J2163" s="33">
        <f t="shared" si="132"/>
        <v>2.9720383281095009E-4</v>
      </c>
      <c r="K2163" s="33">
        <f t="shared" si="133"/>
        <v>2.9715967212684546E-4</v>
      </c>
      <c r="L2163" s="33">
        <f t="shared" si="134"/>
        <v>0.9997922711925008</v>
      </c>
      <c r="M2163" s="33">
        <f t="shared" si="135"/>
        <v>0.99949517324899828</v>
      </c>
    </row>
    <row r="2164" spans="1:13" ht="27.6">
      <c r="A2164" t="s">
        <v>164</v>
      </c>
      <c r="B2164" t="s">
        <v>242</v>
      </c>
      <c r="C2164" s="14" t="s">
        <v>244</v>
      </c>
      <c r="D2164" t="s">
        <v>456</v>
      </c>
      <c r="E2164" t="s">
        <v>474</v>
      </c>
      <c r="F2164" s="20">
        <v>2027</v>
      </c>
      <c r="G2164" s="20">
        <v>32</v>
      </c>
      <c r="H2164" s="11">
        <v>1313.2240142769001</v>
      </c>
      <c r="I2164" s="10">
        <v>4313220.4797238801</v>
      </c>
      <c r="J2164" s="33">
        <f t="shared" si="132"/>
        <v>3.0446484719486656E-4</v>
      </c>
      <c r="K2164" s="33">
        <f t="shared" si="133"/>
        <v>3.0441850247686641E-4</v>
      </c>
      <c r="L2164" s="33">
        <f t="shared" si="134"/>
        <v>0.99949517324899828</v>
      </c>
      <c r="M2164" s="33">
        <f t="shared" si="135"/>
        <v>0.99919090842512492</v>
      </c>
    </row>
    <row r="2165" spans="1:13" ht="27.6">
      <c r="A2165" t="s">
        <v>164</v>
      </c>
      <c r="B2165" t="s">
        <v>242</v>
      </c>
      <c r="C2165" s="14" t="s">
        <v>244</v>
      </c>
      <c r="D2165" t="s">
        <v>456</v>
      </c>
      <c r="E2165" t="s">
        <v>474</v>
      </c>
      <c r="F2165" s="20">
        <v>2027</v>
      </c>
      <c r="G2165" s="20">
        <v>33</v>
      </c>
      <c r="H2165" s="11">
        <v>1358.25603169636</v>
      </c>
      <c r="I2165" s="10">
        <v>4259907.6659010397</v>
      </c>
      <c r="J2165" s="33">
        <f t="shared" si="132"/>
        <v>3.1884635495005894E-4</v>
      </c>
      <c r="K2165" s="33">
        <f t="shared" si="133"/>
        <v>3.1879552885305529E-4</v>
      </c>
      <c r="L2165" s="33">
        <f t="shared" si="134"/>
        <v>0.99919090842512492</v>
      </c>
      <c r="M2165" s="33">
        <f t="shared" si="135"/>
        <v>0.99887237083104841</v>
      </c>
    </row>
    <row r="2166" spans="1:13" ht="27.6">
      <c r="A2166" t="s">
        <v>164</v>
      </c>
      <c r="B2166" t="s">
        <v>242</v>
      </c>
      <c r="C2166" s="14" t="s">
        <v>244</v>
      </c>
      <c r="D2166" t="s">
        <v>456</v>
      </c>
      <c r="E2166" t="s">
        <v>474</v>
      </c>
      <c r="F2166" s="20">
        <v>2027</v>
      </c>
      <c r="G2166" s="20">
        <v>34</v>
      </c>
      <c r="H2166" s="11">
        <v>1425.4549037869799</v>
      </c>
      <c r="I2166" s="10">
        <v>4209390.7222422101</v>
      </c>
      <c r="J2166" s="33">
        <f t="shared" si="132"/>
        <v>3.3863687118778198E-4</v>
      </c>
      <c r="K2166" s="33">
        <f t="shared" si="133"/>
        <v>3.3857954019411718E-4</v>
      </c>
      <c r="L2166" s="33">
        <f t="shared" si="134"/>
        <v>0.99887237083104841</v>
      </c>
      <c r="M2166" s="33">
        <f t="shared" si="135"/>
        <v>0.99853417308301984</v>
      </c>
    </row>
    <row r="2167" spans="1:13" ht="27.6">
      <c r="A2167" t="s">
        <v>164</v>
      </c>
      <c r="B2167" t="s">
        <v>242</v>
      </c>
      <c r="C2167" s="14" t="s">
        <v>244</v>
      </c>
      <c r="D2167" t="s">
        <v>456</v>
      </c>
      <c r="E2167" t="s">
        <v>474</v>
      </c>
      <c r="F2167" s="20">
        <v>2027</v>
      </c>
      <c r="G2167" s="20">
        <v>35</v>
      </c>
      <c r="H2167" s="11">
        <v>1528.1120039960699</v>
      </c>
      <c r="I2167" s="10">
        <v>4194256.8197990302</v>
      </c>
      <c r="J2167" s="33">
        <f t="shared" si="132"/>
        <v>3.6433439096590419E-4</v>
      </c>
      <c r="K2167" s="33">
        <f t="shared" si="133"/>
        <v>3.64268029251269E-4</v>
      </c>
      <c r="L2167" s="33">
        <f t="shared" si="134"/>
        <v>0.99853417308301984</v>
      </c>
      <c r="M2167" s="33">
        <f t="shared" si="135"/>
        <v>0.99817043900765079</v>
      </c>
    </row>
    <row r="2168" spans="1:13" ht="27.6">
      <c r="A2168" t="s">
        <v>164</v>
      </c>
      <c r="B2168" t="s">
        <v>242</v>
      </c>
      <c r="C2168" s="14" t="s">
        <v>244</v>
      </c>
      <c r="D2168" t="s">
        <v>456</v>
      </c>
      <c r="E2168" t="s">
        <v>474</v>
      </c>
      <c r="F2168" s="20">
        <v>2027</v>
      </c>
      <c r="G2168" s="20">
        <v>36</v>
      </c>
      <c r="H2168" s="11">
        <v>2049.7526917986302</v>
      </c>
      <c r="I2168" s="10">
        <v>4173556.9289434101</v>
      </c>
      <c r="J2168" s="33">
        <f t="shared" si="132"/>
        <v>4.911284850540068E-4</v>
      </c>
      <c r="K2168" s="33">
        <f t="shared" si="133"/>
        <v>4.91007901201157E-4</v>
      </c>
      <c r="L2168" s="33">
        <f t="shared" si="134"/>
        <v>0.99817043900765079</v>
      </c>
      <c r="M2168" s="33">
        <f t="shared" si="135"/>
        <v>0.99768032943535256</v>
      </c>
    </row>
    <row r="2169" spans="1:13" ht="27.6">
      <c r="A2169" t="s">
        <v>164</v>
      </c>
      <c r="B2169" t="s">
        <v>242</v>
      </c>
      <c r="C2169" s="14" t="s">
        <v>244</v>
      </c>
      <c r="D2169" t="s">
        <v>456</v>
      </c>
      <c r="E2169" t="s">
        <v>474</v>
      </c>
      <c r="F2169" s="20">
        <v>2027</v>
      </c>
      <c r="G2169" s="20">
        <v>37</v>
      </c>
      <c r="H2169" s="11">
        <v>2228.4863513752498</v>
      </c>
      <c r="I2169" s="10">
        <v>4156572.9798674001</v>
      </c>
      <c r="J2169" s="33">
        <f t="shared" si="132"/>
        <v>5.3613550445741028E-4</v>
      </c>
      <c r="K2169" s="33">
        <f t="shared" si="133"/>
        <v>5.3599180949892578E-4</v>
      </c>
      <c r="L2169" s="33">
        <f t="shared" si="134"/>
        <v>0.99768032943535256</v>
      </c>
      <c r="M2169" s="33">
        <f t="shared" si="135"/>
        <v>0.99714558095027706</v>
      </c>
    </row>
    <row r="2170" spans="1:13" ht="27.6">
      <c r="A2170" t="s">
        <v>164</v>
      </c>
      <c r="B2170" t="s">
        <v>242</v>
      </c>
      <c r="C2170" s="14" t="s">
        <v>244</v>
      </c>
      <c r="D2170" t="s">
        <v>456</v>
      </c>
      <c r="E2170" t="s">
        <v>474</v>
      </c>
      <c r="F2170" s="20">
        <v>2027</v>
      </c>
      <c r="G2170" s="20">
        <v>38</v>
      </c>
      <c r="H2170" s="11">
        <v>2463.79147007652</v>
      </c>
      <c r="I2170" s="10">
        <v>4162975.8045932199</v>
      </c>
      <c r="J2170" s="33">
        <f t="shared" si="132"/>
        <v>5.9183420363819925E-4</v>
      </c>
      <c r="K2170" s="33">
        <f t="shared" si="133"/>
        <v>5.916591043209074E-4</v>
      </c>
      <c r="L2170" s="33">
        <f t="shared" si="134"/>
        <v>0.99714558095027706</v>
      </c>
      <c r="M2170" s="33">
        <f t="shared" si="135"/>
        <v>0.99655561068897447</v>
      </c>
    </row>
    <row r="2171" spans="1:13" ht="27.6">
      <c r="A2171" t="s">
        <v>164</v>
      </c>
      <c r="B2171" t="s">
        <v>242</v>
      </c>
      <c r="C2171" s="14" t="s">
        <v>244</v>
      </c>
      <c r="D2171" t="s">
        <v>456</v>
      </c>
      <c r="E2171" t="s">
        <v>474</v>
      </c>
      <c r="F2171" s="20">
        <v>2027</v>
      </c>
      <c r="G2171" s="20">
        <v>39</v>
      </c>
      <c r="H2171" s="11">
        <v>2683.2968835995698</v>
      </c>
      <c r="I2171" s="10">
        <v>4123661.97185168</v>
      </c>
      <c r="J2171" s="33">
        <f t="shared" si="132"/>
        <v>6.5070728442726065E-4</v>
      </c>
      <c r="K2171" s="33">
        <f t="shared" si="133"/>
        <v>6.5049562035524033E-4</v>
      </c>
      <c r="L2171" s="33">
        <f t="shared" si="134"/>
        <v>0.99655561068897447</v>
      </c>
      <c r="M2171" s="33">
        <f t="shared" si="135"/>
        <v>0.99590735562878085</v>
      </c>
    </row>
    <row r="2172" spans="1:13" ht="27.6">
      <c r="A2172" t="s">
        <v>164</v>
      </c>
      <c r="B2172" t="s">
        <v>242</v>
      </c>
      <c r="C2172" s="14" t="s">
        <v>244</v>
      </c>
      <c r="D2172" t="s">
        <v>456</v>
      </c>
      <c r="E2172" t="s">
        <v>474</v>
      </c>
      <c r="F2172" s="20">
        <v>2027</v>
      </c>
      <c r="G2172" s="20">
        <v>40</v>
      </c>
      <c r="H2172" s="11">
        <v>2962.96659369587</v>
      </c>
      <c r="I2172" s="10">
        <v>4075812.98531204</v>
      </c>
      <c r="J2172" s="33">
        <f t="shared" si="132"/>
        <v>7.2696333329656641E-4</v>
      </c>
      <c r="K2172" s="33">
        <f t="shared" si="133"/>
        <v>7.2669915947132235E-4</v>
      </c>
      <c r="L2172" s="33">
        <f t="shared" si="134"/>
        <v>0.99590735562878085</v>
      </c>
      <c r="M2172" s="33">
        <f t="shared" si="135"/>
        <v>0.99518363059053416</v>
      </c>
    </row>
    <row r="2173" spans="1:13" ht="27.6">
      <c r="A2173" t="s">
        <v>164</v>
      </c>
      <c r="B2173" t="s">
        <v>242</v>
      </c>
      <c r="C2173" s="14" t="s">
        <v>244</v>
      </c>
      <c r="D2173" t="s">
        <v>456</v>
      </c>
      <c r="E2173" t="s">
        <v>474</v>
      </c>
      <c r="F2173" s="20">
        <v>2027</v>
      </c>
      <c r="G2173" s="20">
        <v>41</v>
      </c>
      <c r="H2173" s="11">
        <v>3987.2602565065799</v>
      </c>
      <c r="I2173" s="10">
        <v>4090468.48048924</v>
      </c>
      <c r="J2173" s="33">
        <f t="shared" si="132"/>
        <v>9.7476860548493562E-4</v>
      </c>
      <c r="K2173" s="33">
        <f t="shared" si="133"/>
        <v>9.7429367289680879E-4</v>
      </c>
      <c r="L2173" s="33">
        <f t="shared" si="134"/>
        <v>0.99518363059053416</v>
      </c>
      <c r="M2173" s="33">
        <f t="shared" si="135"/>
        <v>0.99421402947587934</v>
      </c>
    </row>
    <row r="2174" spans="1:13" ht="27.6">
      <c r="A2174" t="s">
        <v>164</v>
      </c>
      <c r="B2174" t="s">
        <v>242</v>
      </c>
      <c r="C2174" s="14" t="s">
        <v>244</v>
      </c>
      <c r="D2174" t="s">
        <v>456</v>
      </c>
      <c r="E2174" t="s">
        <v>474</v>
      </c>
      <c r="F2174" s="20">
        <v>2027</v>
      </c>
      <c r="G2174" s="20">
        <v>42</v>
      </c>
      <c r="H2174" s="11">
        <v>4549.7932761116399</v>
      </c>
      <c r="I2174" s="10">
        <v>4162699.2995632999</v>
      </c>
      <c r="J2174" s="33">
        <f t="shared" si="132"/>
        <v>1.0929910975286995E-3</v>
      </c>
      <c r="K2174" s="33">
        <f t="shared" si="133"/>
        <v>1.0923940003194632E-3</v>
      </c>
      <c r="L2174" s="33">
        <f t="shared" si="134"/>
        <v>0.99421402947587934</v>
      </c>
      <c r="M2174" s="33">
        <f t="shared" si="135"/>
        <v>0.99312795603504644</v>
      </c>
    </row>
    <row r="2175" spans="1:13" ht="27.6">
      <c r="A2175" t="s">
        <v>164</v>
      </c>
      <c r="B2175" t="s">
        <v>242</v>
      </c>
      <c r="C2175" s="14" t="s">
        <v>244</v>
      </c>
      <c r="D2175" t="s">
        <v>456</v>
      </c>
      <c r="E2175" t="s">
        <v>474</v>
      </c>
      <c r="F2175" s="20">
        <v>2027</v>
      </c>
      <c r="G2175" s="20">
        <v>43</v>
      </c>
      <c r="H2175" s="11">
        <v>5196.9446152138798</v>
      </c>
      <c r="I2175" s="10">
        <v>4193234.4868762102</v>
      </c>
      <c r="J2175" s="33">
        <f t="shared" si="132"/>
        <v>1.2393641785306867E-3</v>
      </c>
      <c r="K2175" s="33">
        <f t="shared" si="133"/>
        <v>1.2385964839309871E-3</v>
      </c>
      <c r="L2175" s="33">
        <f t="shared" si="134"/>
        <v>0.99312795603504644</v>
      </c>
      <c r="M2175" s="33">
        <f t="shared" si="135"/>
        <v>0.99189787124060791</v>
      </c>
    </row>
    <row r="2176" spans="1:13" ht="27.6">
      <c r="A2176" t="s">
        <v>164</v>
      </c>
      <c r="B2176" t="s">
        <v>242</v>
      </c>
      <c r="C2176" s="14" t="s">
        <v>244</v>
      </c>
      <c r="D2176" t="s">
        <v>456</v>
      </c>
      <c r="E2176" t="s">
        <v>474</v>
      </c>
      <c r="F2176" s="20">
        <v>2027</v>
      </c>
      <c r="G2176" s="20">
        <v>44</v>
      </c>
      <c r="H2176" s="11">
        <v>5321.07433998741</v>
      </c>
      <c r="I2176" s="10">
        <v>4163771.7603274002</v>
      </c>
      <c r="J2176" s="33">
        <f t="shared" si="132"/>
        <v>1.2779457295634788E-3</v>
      </c>
      <c r="K2176" s="33">
        <f t="shared" si="133"/>
        <v>1.2771295046536402E-3</v>
      </c>
      <c r="L2176" s="33">
        <f t="shared" si="134"/>
        <v>0.99189787124060791</v>
      </c>
      <c r="M2176" s="33">
        <f t="shared" si="135"/>
        <v>0.9906310892036434</v>
      </c>
    </row>
    <row r="2177" spans="1:13" ht="27.6">
      <c r="A2177" t="s">
        <v>164</v>
      </c>
      <c r="B2177" t="s">
        <v>242</v>
      </c>
      <c r="C2177" s="14" t="s">
        <v>244</v>
      </c>
      <c r="D2177" t="s">
        <v>456</v>
      </c>
      <c r="E2177" t="s">
        <v>474</v>
      </c>
      <c r="F2177" s="20">
        <v>2027</v>
      </c>
      <c r="G2177" s="20">
        <v>45</v>
      </c>
      <c r="H2177" s="11">
        <v>5565.5225903638202</v>
      </c>
      <c r="I2177" s="10">
        <v>4109883.5578147001</v>
      </c>
      <c r="J2177" s="33">
        <f t="shared" si="132"/>
        <v>1.3541801153420293E-3</v>
      </c>
      <c r="K2177" s="33">
        <f t="shared" si="133"/>
        <v>1.3532636271930132E-3</v>
      </c>
      <c r="L2177" s="33">
        <f t="shared" si="134"/>
        <v>0.9906310892036434</v>
      </c>
      <c r="M2177" s="33">
        <f t="shared" si="135"/>
        <v>0.98929050418265752</v>
      </c>
    </row>
    <row r="2178" spans="1:13" ht="27.6">
      <c r="A2178" t="s">
        <v>164</v>
      </c>
      <c r="B2178" t="s">
        <v>242</v>
      </c>
      <c r="C2178" s="14" t="s">
        <v>244</v>
      </c>
      <c r="D2178" t="s">
        <v>456</v>
      </c>
      <c r="E2178" t="s">
        <v>474</v>
      </c>
      <c r="F2178" s="20">
        <v>2027</v>
      </c>
      <c r="G2178" s="20">
        <v>46</v>
      </c>
      <c r="H2178" s="11">
        <v>6657.0866234066298</v>
      </c>
      <c r="I2178" s="10">
        <v>4048651.1782632498</v>
      </c>
      <c r="J2178" s="33">
        <f t="shared" ref="J2178:J2241" si="136">IF(I2178&gt;0,H2178/I2178,0)</f>
        <v>1.6442727047338073E-3</v>
      </c>
      <c r="K2178" s="33">
        <f t="shared" ref="K2178:K2241" si="137">1-EXP(-J2178)</f>
        <v>1.6429216289838289E-3</v>
      </c>
      <c r="L2178" s="33">
        <f t="shared" ref="L2178:L2241" si="138">IF(G2178=30,1,M2177)</f>
        <v>0.98929050418265752</v>
      </c>
      <c r="M2178" s="33">
        <f t="shared" ref="M2178:M2241" si="139">L2178*(1-K2178)</f>
        <v>0.98766517741598747</v>
      </c>
    </row>
    <row r="2179" spans="1:13" ht="27.6">
      <c r="A2179" t="s">
        <v>164</v>
      </c>
      <c r="B2179" t="s">
        <v>242</v>
      </c>
      <c r="C2179" s="14" t="s">
        <v>244</v>
      </c>
      <c r="D2179" t="s">
        <v>456</v>
      </c>
      <c r="E2179" t="s">
        <v>474</v>
      </c>
      <c r="F2179" s="20">
        <v>2027</v>
      </c>
      <c r="G2179" s="20">
        <v>47</v>
      </c>
      <c r="H2179" s="11">
        <v>6963.0720294727598</v>
      </c>
      <c r="I2179" s="10">
        <v>3992959.1881428501</v>
      </c>
      <c r="J2179" s="33">
        <f t="shared" si="136"/>
        <v>1.7438375153319128E-3</v>
      </c>
      <c r="K2179" s="33">
        <f t="shared" si="137"/>
        <v>1.7423179141328182E-3</v>
      </c>
      <c r="L2179" s="33">
        <f t="shared" si="138"/>
        <v>0.98766517741598747</v>
      </c>
      <c r="M2179" s="33">
        <f t="shared" si="139"/>
        <v>0.98594435068421038</v>
      </c>
    </row>
    <row r="2180" spans="1:13" ht="27.6">
      <c r="A2180" t="s">
        <v>164</v>
      </c>
      <c r="B2180" t="s">
        <v>242</v>
      </c>
      <c r="C2180" s="14" t="s">
        <v>244</v>
      </c>
      <c r="D2180" t="s">
        <v>456</v>
      </c>
      <c r="E2180" t="s">
        <v>474</v>
      </c>
      <c r="F2180" s="20">
        <v>2027</v>
      </c>
      <c r="G2180" s="20">
        <v>48</v>
      </c>
      <c r="H2180" s="11">
        <v>7353.5310940638001</v>
      </c>
      <c r="I2180" s="10">
        <v>3923798.26752521</v>
      </c>
      <c r="J2180" s="33">
        <f t="shared" si="136"/>
        <v>1.8740849026119191E-3</v>
      </c>
      <c r="K2180" s="33">
        <f t="shared" si="137"/>
        <v>1.8723299020120265E-3</v>
      </c>
      <c r="L2180" s="33">
        <f t="shared" si="138"/>
        <v>0.98594435068421038</v>
      </c>
      <c r="M2180" s="33">
        <f t="shared" si="139"/>
        <v>0.98409833759470455</v>
      </c>
    </row>
    <row r="2181" spans="1:13" ht="27.6">
      <c r="A2181" t="s">
        <v>164</v>
      </c>
      <c r="B2181" t="s">
        <v>242</v>
      </c>
      <c r="C2181" s="14" t="s">
        <v>244</v>
      </c>
      <c r="D2181" t="s">
        <v>456</v>
      </c>
      <c r="E2181" t="s">
        <v>474</v>
      </c>
      <c r="F2181" s="20">
        <v>2027</v>
      </c>
      <c r="G2181" s="20">
        <v>49</v>
      </c>
      <c r="H2181" s="11">
        <v>7567.8680437351704</v>
      </c>
      <c r="I2181" s="10">
        <v>3830108.1022030399</v>
      </c>
      <c r="J2181" s="33">
        <f t="shared" si="136"/>
        <v>1.9758888892410656E-3</v>
      </c>
      <c r="K2181" s="33">
        <f t="shared" si="137"/>
        <v>1.9739381058450078E-3</v>
      </c>
      <c r="L2181" s="33">
        <f t="shared" si="138"/>
        <v>0.98409833759470455</v>
      </c>
      <c r="M2181" s="33">
        <f t="shared" si="139"/>
        <v>0.98215578838622764</v>
      </c>
    </row>
    <row r="2182" spans="1:13" ht="27.6">
      <c r="A2182" t="s">
        <v>164</v>
      </c>
      <c r="B2182" t="s">
        <v>242</v>
      </c>
      <c r="C2182" s="14" t="s">
        <v>244</v>
      </c>
      <c r="D2182" t="s">
        <v>456</v>
      </c>
      <c r="E2182" t="s">
        <v>474</v>
      </c>
      <c r="F2182" s="20">
        <v>2027</v>
      </c>
      <c r="G2182" s="20">
        <v>50</v>
      </c>
      <c r="H2182" s="11">
        <v>7829.7002186578402</v>
      </c>
      <c r="I2182" s="10">
        <v>3740718.00276369</v>
      </c>
      <c r="J2182" s="33">
        <f t="shared" si="136"/>
        <v>2.0931009001141383E-3</v>
      </c>
      <c r="K2182" s="33">
        <f t="shared" si="137"/>
        <v>2.0909118919630876E-3</v>
      </c>
      <c r="L2182" s="33">
        <f t="shared" si="138"/>
        <v>0.98215578838622764</v>
      </c>
      <c r="M2182" s="33">
        <f t="shared" si="139"/>
        <v>0.98010218716853048</v>
      </c>
    </row>
    <row r="2183" spans="1:13" ht="27.6">
      <c r="A2183" t="s">
        <v>164</v>
      </c>
      <c r="B2183" t="s">
        <v>242</v>
      </c>
      <c r="C2183" s="14" t="s">
        <v>244</v>
      </c>
      <c r="D2183" t="s">
        <v>456</v>
      </c>
      <c r="E2183" t="s">
        <v>474</v>
      </c>
      <c r="F2183" s="20">
        <v>2027</v>
      </c>
      <c r="G2183" s="20">
        <v>51</v>
      </c>
      <c r="H2183" s="11">
        <v>8741.0458175549502</v>
      </c>
      <c r="I2183" s="10">
        <v>3667043.3467784598</v>
      </c>
      <c r="J2183" s="33">
        <f t="shared" si="136"/>
        <v>2.3836767092578984E-3</v>
      </c>
      <c r="K2183" s="33">
        <f t="shared" si="137"/>
        <v>2.380838007894126E-3</v>
      </c>
      <c r="L2183" s="33">
        <f t="shared" si="138"/>
        <v>0.98010218716853048</v>
      </c>
      <c r="M2183" s="33">
        <f t="shared" si="139"/>
        <v>0.97776872262969949</v>
      </c>
    </row>
    <row r="2184" spans="1:13" ht="27.6">
      <c r="A2184" t="s">
        <v>164</v>
      </c>
      <c r="B2184" t="s">
        <v>242</v>
      </c>
      <c r="C2184" s="14" t="s">
        <v>244</v>
      </c>
      <c r="D2184" t="s">
        <v>456</v>
      </c>
      <c r="E2184" t="s">
        <v>474</v>
      </c>
      <c r="F2184" s="20">
        <v>2027</v>
      </c>
      <c r="G2184" s="20">
        <v>52</v>
      </c>
      <c r="H2184" s="11">
        <v>9194.2823125950999</v>
      </c>
      <c r="I2184" s="10">
        <v>3580816.23219566</v>
      </c>
      <c r="J2184" s="33">
        <f t="shared" si="136"/>
        <v>2.5676498642761719E-3</v>
      </c>
      <c r="K2184" s="33">
        <f t="shared" si="137"/>
        <v>2.5643562708980161E-3</v>
      </c>
      <c r="L2184" s="33">
        <f t="shared" si="138"/>
        <v>0.97776872262969949</v>
      </c>
      <c r="M2184" s="33">
        <f t="shared" si="139"/>
        <v>0.9752613752743361</v>
      </c>
    </row>
    <row r="2185" spans="1:13" ht="27.6">
      <c r="A2185" t="s">
        <v>164</v>
      </c>
      <c r="B2185" t="s">
        <v>242</v>
      </c>
      <c r="C2185" s="14" t="s">
        <v>244</v>
      </c>
      <c r="D2185" t="s">
        <v>456</v>
      </c>
      <c r="E2185" t="s">
        <v>474</v>
      </c>
      <c r="F2185" s="20">
        <v>2027</v>
      </c>
      <c r="G2185" s="20">
        <v>53</v>
      </c>
      <c r="H2185" s="11">
        <v>9796.2038830028596</v>
      </c>
      <c r="I2185" s="10">
        <v>3510433.0486264299</v>
      </c>
      <c r="J2185" s="33">
        <f t="shared" si="136"/>
        <v>2.7905969854163551E-3</v>
      </c>
      <c r="K2185" s="33">
        <f t="shared" si="137"/>
        <v>2.7867068890539137E-3</v>
      </c>
      <c r="L2185" s="33">
        <f t="shared" si="138"/>
        <v>0.9752613752743361</v>
      </c>
      <c r="M2185" s="33">
        <f t="shared" si="139"/>
        <v>0.97254360768123094</v>
      </c>
    </row>
    <row r="2186" spans="1:13" ht="27.6">
      <c r="A2186" t="s">
        <v>164</v>
      </c>
      <c r="B2186" t="s">
        <v>242</v>
      </c>
      <c r="C2186" s="14" t="s">
        <v>244</v>
      </c>
      <c r="D2186" t="s">
        <v>456</v>
      </c>
      <c r="E2186" t="s">
        <v>474</v>
      </c>
      <c r="F2186" s="20">
        <v>2027</v>
      </c>
      <c r="G2186" s="20">
        <v>54</v>
      </c>
      <c r="H2186" s="11">
        <v>10750.733688672801</v>
      </c>
      <c r="I2186" s="10">
        <v>3440817.5257900902</v>
      </c>
      <c r="J2186" s="33">
        <f t="shared" si="136"/>
        <v>3.1244707422269325E-3</v>
      </c>
      <c r="K2186" s="33">
        <f t="shared" si="137"/>
        <v>3.1195946632280869E-3</v>
      </c>
      <c r="L2186" s="33">
        <f t="shared" si="138"/>
        <v>0.97254360768123094</v>
      </c>
      <c r="M2186" s="33">
        <f t="shared" si="139"/>
        <v>0.96950966583295195</v>
      </c>
    </row>
    <row r="2187" spans="1:13" ht="27.6">
      <c r="A2187" t="s">
        <v>164</v>
      </c>
      <c r="B2187" t="s">
        <v>242</v>
      </c>
      <c r="C2187" s="14" t="s">
        <v>244</v>
      </c>
      <c r="D2187" t="s">
        <v>456</v>
      </c>
      <c r="E2187" t="s">
        <v>474</v>
      </c>
      <c r="F2187" s="20">
        <v>2027</v>
      </c>
      <c r="G2187" s="20">
        <v>55</v>
      </c>
      <c r="H2187" s="11">
        <v>11616.9488008352</v>
      </c>
      <c r="I2187" s="10">
        <v>3349275.5158328898</v>
      </c>
      <c r="J2187" s="33">
        <f t="shared" si="136"/>
        <v>3.4684960212794931E-3</v>
      </c>
      <c r="K2187" s="33">
        <f t="shared" si="137"/>
        <v>3.4624877375314389E-3</v>
      </c>
      <c r="L2187" s="33">
        <f t="shared" si="138"/>
        <v>0.96950966583295195</v>
      </c>
      <c r="M2187" s="33">
        <f t="shared" si="139"/>
        <v>0.96615275050358718</v>
      </c>
    </row>
    <row r="2188" spans="1:13" ht="27.6">
      <c r="A2188" t="s">
        <v>164</v>
      </c>
      <c r="B2188" t="s">
        <v>242</v>
      </c>
      <c r="C2188" s="14" t="s">
        <v>244</v>
      </c>
      <c r="D2188" t="s">
        <v>456</v>
      </c>
      <c r="E2188" t="s">
        <v>474</v>
      </c>
      <c r="F2188" s="20">
        <v>2027</v>
      </c>
      <c r="G2188" s="20">
        <v>56</v>
      </c>
      <c r="H2188" s="11">
        <v>12664.236084951301</v>
      </c>
      <c r="I2188" s="10">
        <v>3268281.1151723899</v>
      </c>
      <c r="J2188" s="33">
        <f t="shared" si="136"/>
        <v>3.8748919198412675E-3</v>
      </c>
      <c r="K2188" s="33">
        <f t="shared" si="137"/>
        <v>3.8673942135395434E-3</v>
      </c>
      <c r="L2188" s="33">
        <f t="shared" si="138"/>
        <v>0.96615275050358718</v>
      </c>
      <c r="M2188" s="33">
        <f t="shared" si="139"/>
        <v>0.96241625694689426</v>
      </c>
    </row>
    <row r="2189" spans="1:13" ht="27.6">
      <c r="A2189" t="s">
        <v>164</v>
      </c>
      <c r="B2189" t="s">
        <v>242</v>
      </c>
      <c r="C2189" s="14" t="s">
        <v>244</v>
      </c>
      <c r="D2189" t="s">
        <v>456</v>
      </c>
      <c r="E2189" t="s">
        <v>474</v>
      </c>
      <c r="F2189" s="20">
        <v>2027</v>
      </c>
      <c r="G2189" s="20">
        <v>57</v>
      </c>
      <c r="H2189" s="11">
        <v>13557.336609173</v>
      </c>
      <c r="I2189" s="10">
        <v>3184917.1045416598</v>
      </c>
      <c r="J2189" s="33">
        <f t="shared" si="136"/>
        <v>4.2567313886569839E-3</v>
      </c>
      <c r="K2189" s="33">
        <f t="shared" si="137"/>
        <v>4.2476843490908411E-3</v>
      </c>
      <c r="L2189" s="33">
        <f t="shared" si="138"/>
        <v>0.96241625694689426</v>
      </c>
      <c r="M2189" s="33">
        <f t="shared" si="139"/>
        <v>0.95832821647495037</v>
      </c>
    </row>
    <row r="2190" spans="1:13" ht="27.6">
      <c r="A2190" t="s">
        <v>164</v>
      </c>
      <c r="B2190" t="s">
        <v>242</v>
      </c>
      <c r="C2190" s="14" t="s">
        <v>244</v>
      </c>
      <c r="D2190" t="s">
        <v>456</v>
      </c>
      <c r="E2190" t="s">
        <v>474</v>
      </c>
      <c r="F2190" s="20">
        <v>2027</v>
      </c>
      <c r="G2190" s="20">
        <v>58</v>
      </c>
      <c r="H2190" s="11">
        <v>14475.4721969805</v>
      </c>
      <c r="I2190" s="10">
        <v>3085473.0627538399</v>
      </c>
      <c r="J2190" s="33">
        <f t="shared" si="136"/>
        <v>4.6914920022218184E-3</v>
      </c>
      <c r="K2190" s="33">
        <f t="shared" si="137"/>
        <v>4.6805041434846428E-3</v>
      </c>
      <c r="L2190" s="33">
        <f t="shared" si="138"/>
        <v>0.95832821647495037</v>
      </c>
      <c r="M2190" s="33">
        <f t="shared" si="139"/>
        <v>0.95384275728692114</v>
      </c>
    </row>
    <row r="2191" spans="1:13" ht="27.6">
      <c r="A2191" t="s">
        <v>164</v>
      </c>
      <c r="B2191" t="s">
        <v>242</v>
      </c>
      <c r="C2191" s="14" t="s">
        <v>244</v>
      </c>
      <c r="D2191" t="s">
        <v>456</v>
      </c>
      <c r="E2191" t="s">
        <v>474</v>
      </c>
      <c r="F2191" s="20">
        <v>2027</v>
      </c>
      <c r="G2191" s="20">
        <v>59</v>
      </c>
      <c r="H2191" s="11">
        <v>14930.1398741182</v>
      </c>
      <c r="I2191" s="10">
        <v>2979181.9640642898</v>
      </c>
      <c r="J2191" s="33">
        <f t="shared" si="136"/>
        <v>5.011489749269982E-3</v>
      </c>
      <c r="K2191" s="33">
        <f t="shared" si="137"/>
        <v>4.9989531855464397E-3</v>
      </c>
      <c r="L2191" s="33">
        <f t="shared" si="138"/>
        <v>0.95384275728692114</v>
      </c>
      <c r="M2191" s="33">
        <f t="shared" si="139"/>
        <v>0.94907454199687125</v>
      </c>
    </row>
    <row r="2192" spans="1:13" ht="27.6">
      <c r="A2192" t="s">
        <v>164</v>
      </c>
      <c r="B2192" t="s">
        <v>242</v>
      </c>
      <c r="C2192" s="14" t="s">
        <v>244</v>
      </c>
      <c r="D2192" t="s">
        <v>456</v>
      </c>
      <c r="E2192" t="s">
        <v>474</v>
      </c>
      <c r="F2192" s="20">
        <v>2027</v>
      </c>
      <c r="G2192" s="20">
        <v>60</v>
      </c>
      <c r="H2192" s="11">
        <v>15675.2986943707</v>
      </c>
      <c r="I2192" s="10">
        <v>2875463.9406869598</v>
      </c>
      <c r="J2192" s="33">
        <f t="shared" si="136"/>
        <v>5.4513981109517266E-3</v>
      </c>
      <c r="K2192" s="33">
        <f t="shared" si="137"/>
        <v>5.4365662040519735E-3</v>
      </c>
      <c r="L2192" s="33">
        <f t="shared" si="138"/>
        <v>0.94907454199687125</v>
      </c>
      <c r="M2192" s="33">
        <f t="shared" si="139"/>
        <v>0.94391483541672494</v>
      </c>
    </row>
    <row r="2193" spans="1:13" ht="27.6">
      <c r="A2193" t="s">
        <v>164</v>
      </c>
      <c r="B2193" t="s">
        <v>242</v>
      </c>
      <c r="C2193" s="14" t="s">
        <v>244</v>
      </c>
      <c r="D2193" t="s">
        <v>456</v>
      </c>
      <c r="E2193" t="s">
        <v>474</v>
      </c>
      <c r="F2193" s="20">
        <v>2027</v>
      </c>
      <c r="G2193" s="20">
        <v>61</v>
      </c>
      <c r="H2193" s="11">
        <v>16989.755145228599</v>
      </c>
      <c r="I2193" s="10">
        <v>2759025.61340544</v>
      </c>
      <c r="J2193" s="33">
        <f t="shared" si="136"/>
        <v>6.1578823562490597E-3</v>
      </c>
      <c r="K2193" s="33">
        <f t="shared" si="137"/>
        <v>6.1389614561728756E-3</v>
      </c>
      <c r="L2193" s="33">
        <f t="shared" si="138"/>
        <v>0.94391483541672494</v>
      </c>
      <c r="M2193" s="33">
        <f t="shared" si="139"/>
        <v>0.93812017862419195</v>
      </c>
    </row>
    <row r="2194" spans="1:13" ht="27.6">
      <c r="A2194" t="s">
        <v>164</v>
      </c>
      <c r="B2194" t="s">
        <v>242</v>
      </c>
      <c r="C2194" s="14" t="s">
        <v>244</v>
      </c>
      <c r="D2194" t="s">
        <v>456</v>
      </c>
      <c r="E2194" t="s">
        <v>474</v>
      </c>
      <c r="F2194" s="20">
        <v>2027</v>
      </c>
      <c r="G2194" s="20">
        <v>62</v>
      </c>
      <c r="H2194" s="11">
        <v>17819.9706487199</v>
      </c>
      <c r="I2194" s="10">
        <v>2630072.0886381599</v>
      </c>
      <c r="J2194" s="33">
        <f t="shared" si="136"/>
        <v>6.7754685225936166E-3</v>
      </c>
      <c r="K2194" s="33">
        <f t="shared" si="137"/>
        <v>6.7525667882609719E-3</v>
      </c>
      <c r="L2194" s="33">
        <f t="shared" si="138"/>
        <v>0.93812017862419195</v>
      </c>
      <c r="M2194" s="33">
        <f t="shared" si="139"/>
        <v>0.93178545946261682</v>
      </c>
    </row>
    <row r="2195" spans="1:13" ht="27.6">
      <c r="A2195" t="s">
        <v>164</v>
      </c>
      <c r="B2195" t="s">
        <v>242</v>
      </c>
      <c r="C2195" s="14" t="s">
        <v>244</v>
      </c>
      <c r="D2195" t="s">
        <v>456</v>
      </c>
      <c r="E2195" t="s">
        <v>474</v>
      </c>
      <c r="F2195" s="20">
        <v>2027</v>
      </c>
      <c r="G2195" s="20">
        <v>63</v>
      </c>
      <c r="H2195" s="11">
        <v>18701.880978615802</v>
      </c>
      <c r="I2195" s="10">
        <v>2502678.0861133402</v>
      </c>
      <c r="J2195" s="33">
        <f t="shared" si="136"/>
        <v>7.4727473271082295E-3</v>
      </c>
      <c r="K2195" s="33">
        <f t="shared" si="137"/>
        <v>7.4448957698649565E-3</v>
      </c>
      <c r="L2195" s="33">
        <f t="shared" si="138"/>
        <v>0.93178545946261682</v>
      </c>
      <c r="M2195" s="33">
        <f t="shared" si="139"/>
        <v>0.92484841383704186</v>
      </c>
    </row>
    <row r="2196" spans="1:13" ht="27.6">
      <c r="A2196" t="s">
        <v>164</v>
      </c>
      <c r="B2196" t="s">
        <v>242</v>
      </c>
      <c r="C2196" s="14" t="s">
        <v>244</v>
      </c>
      <c r="D2196" t="s">
        <v>456</v>
      </c>
      <c r="E2196" t="s">
        <v>474</v>
      </c>
      <c r="F2196" s="20">
        <v>2027</v>
      </c>
      <c r="G2196" s="20">
        <v>64</v>
      </c>
      <c r="H2196" s="11">
        <v>19766.8685946935</v>
      </c>
      <c r="I2196" s="10">
        <v>2375755.3602598002</v>
      </c>
      <c r="J2196" s="33">
        <f t="shared" si="136"/>
        <v>8.3202458154327374E-3</v>
      </c>
      <c r="K2196" s="33">
        <f t="shared" si="137"/>
        <v>8.285728367773415E-3</v>
      </c>
      <c r="L2196" s="33">
        <f t="shared" si="138"/>
        <v>0.92484841383704186</v>
      </c>
      <c r="M2196" s="33">
        <f t="shared" si="139"/>
        <v>0.91718537109862208</v>
      </c>
    </row>
    <row r="2197" spans="1:13" ht="27.6">
      <c r="A2197" t="s">
        <v>164</v>
      </c>
      <c r="B2197" t="s">
        <v>242</v>
      </c>
      <c r="C2197" s="14" t="s">
        <v>244</v>
      </c>
      <c r="D2197" t="s">
        <v>456</v>
      </c>
      <c r="E2197" t="s">
        <v>474</v>
      </c>
      <c r="F2197" s="20">
        <v>2027</v>
      </c>
      <c r="G2197" s="20">
        <v>65</v>
      </c>
      <c r="H2197" s="11">
        <v>20759.0513102599</v>
      </c>
      <c r="I2197" s="10">
        <v>2248558.541857</v>
      </c>
      <c r="J2197" s="33">
        <f t="shared" si="136"/>
        <v>9.2321595919471946E-3</v>
      </c>
      <c r="K2197" s="33">
        <f t="shared" si="137"/>
        <v>9.1896740515372555E-3</v>
      </c>
      <c r="L2197" s="33">
        <f t="shared" si="138"/>
        <v>0.91718537109862208</v>
      </c>
      <c r="M2197" s="33">
        <f t="shared" si="139"/>
        <v>0.90875673649338751</v>
      </c>
    </row>
    <row r="2198" spans="1:13" ht="27.6">
      <c r="A2198" t="s">
        <v>164</v>
      </c>
      <c r="B2198" t="s">
        <v>242</v>
      </c>
      <c r="C2198" s="14" t="s">
        <v>244</v>
      </c>
      <c r="D2198" t="s">
        <v>456</v>
      </c>
      <c r="E2198" t="s">
        <v>474</v>
      </c>
      <c r="F2198" s="20">
        <v>2027</v>
      </c>
      <c r="G2198" s="20">
        <v>66</v>
      </c>
      <c r="H2198" s="11">
        <v>21069.464848729702</v>
      </c>
      <c r="I2198" s="10">
        <v>2120465.17160103</v>
      </c>
      <c r="J2198" s="33">
        <f t="shared" si="136"/>
        <v>9.9362465985807589E-3</v>
      </c>
      <c r="K2198" s="33">
        <f t="shared" si="137"/>
        <v>9.8870451942861814E-3</v>
      </c>
      <c r="L2198" s="33">
        <f t="shared" si="138"/>
        <v>0.90875673649338751</v>
      </c>
      <c r="M2198" s="33">
        <f t="shared" si="139"/>
        <v>0.89977181756906532</v>
      </c>
    </row>
    <row r="2199" spans="1:13" ht="27.6">
      <c r="A2199" t="s">
        <v>164</v>
      </c>
      <c r="B2199" t="s">
        <v>242</v>
      </c>
      <c r="C2199" s="14" t="s">
        <v>244</v>
      </c>
      <c r="D2199" t="s">
        <v>456</v>
      </c>
      <c r="E2199" t="s">
        <v>474</v>
      </c>
      <c r="F2199" s="20">
        <v>2027</v>
      </c>
      <c r="G2199" s="20">
        <v>67</v>
      </c>
      <c r="H2199" s="11">
        <v>21583.904616200001</v>
      </c>
      <c r="I2199" s="10">
        <v>1988117.8519117499</v>
      </c>
      <c r="J2199" s="33">
        <f t="shared" si="136"/>
        <v>1.0856451289064772E-2</v>
      </c>
      <c r="K2199" s="33">
        <f t="shared" si="137"/>
        <v>1.0797732705685292E-2</v>
      </c>
      <c r="L2199" s="33">
        <f t="shared" si="138"/>
        <v>0.89977181756906532</v>
      </c>
      <c r="M2199" s="33">
        <f t="shared" si="139"/>
        <v>0.89005632198684592</v>
      </c>
    </row>
    <row r="2200" spans="1:13" ht="27.6">
      <c r="A2200" t="s">
        <v>164</v>
      </c>
      <c r="B2200" t="s">
        <v>242</v>
      </c>
      <c r="C2200" s="14" t="s">
        <v>244</v>
      </c>
      <c r="D2200" t="s">
        <v>456</v>
      </c>
      <c r="E2200" t="s">
        <v>474</v>
      </c>
      <c r="F2200" s="20">
        <v>2027</v>
      </c>
      <c r="G2200" s="20">
        <v>68</v>
      </c>
      <c r="H2200" s="11">
        <v>21947.102635270101</v>
      </c>
      <c r="I2200" s="10">
        <v>1851542.4524234401</v>
      </c>
      <c r="J2200" s="33">
        <f t="shared" si="136"/>
        <v>1.1853415840692206E-2</v>
      </c>
      <c r="K2200" s="33">
        <f t="shared" si="137"/>
        <v>1.1783440860878236E-2</v>
      </c>
      <c r="L2200" s="33">
        <f t="shared" si="138"/>
        <v>0.89005632198684592</v>
      </c>
      <c r="M2200" s="33">
        <f t="shared" si="139"/>
        <v>0.87956839595386316</v>
      </c>
    </row>
    <row r="2201" spans="1:13" ht="27.6">
      <c r="A2201" t="s">
        <v>164</v>
      </c>
      <c r="B2201" t="s">
        <v>242</v>
      </c>
      <c r="C2201" s="14" t="s">
        <v>244</v>
      </c>
      <c r="D2201" t="s">
        <v>456</v>
      </c>
      <c r="E2201" t="s">
        <v>474</v>
      </c>
      <c r="F2201" s="20">
        <v>2027</v>
      </c>
      <c r="G2201" s="20">
        <v>69</v>
      </c>
      <c r="H2201" s="11">
        <v>20423.679805273099</v>
      </c>
      <c r="I2201" s="10">
        <v>1720963.31826092</v>
      </c>
      <c r="J2201" s="33">
        <f t="shared" si="136"/>
        <v>1.1867585780917039E-2</v>
      </c>
      <c r="K2201" s="33">
        <f t="shared" si="137"/>
        <v>1.1797443731240254E-2</v>
      </c>
      <c r="L2201" s="33">
        <f t="shared" si="138"/>
        <v>0.87956839595386316</v>
      </c>
      <c r="M2201" s="33">
        <f t="shared" si="139"/>
        <v>0.86919173729482024</v>
      </c>
    </row>
    <row r="2202" spans="1:13" ht="27.6">
      <c r="A2202" t="s">
        <v>164</v>
      </c>
      <c r="B2202" t="s">
        <v>242</v>
      </c>
      <c r="C2202" s="14" t="s">
        <v>244</v>
      </c>
      <c r="D2202" t="s">
        <v>456</v>
      </c>
      <c r="E2202" t="s">
        <v>474</v>
      </c>
      <c r="F2202" s="20">
        <v>2028</v>
      </c>
      <c r="G2202" s="20">
        <v>30</v>
      </c>
      <c r="H2202" s="11">
        <v>898.87247386899605</v>
      </c>
      <c r="I2202" s="10">
        <v>4433727.3498469302</v>
      </c>
      <c r="J2202" s="33">
        <f t="shared" si="136"/>
        <v>2.0273517132261837E-4</v>
      </c>
      <c r="K2202" s="33">
        <f t="shared" si="137"/>
        <v>2.0271462193643952E-4</v>
      </c>
      <c r="L2202" s="33">
        <f t="shared" si="138"/>
        <v>1</v>
      </c>
      <c r="M2202" s="33">
        <f t="shared" si="139"/>
        <v>0.99979728537806356</v>
      </c>
    </row>
    <row r="2203" spans="1:13" ht="27.6">
      <c r="A2203" t="s">
        <v>164</v>
      </c>
      <c r="B2203" t="s">
        <v>242</v>
      </c>
      <c r="C2203" s="14" t="s">
        <v>244</v>
      </c>
      <c r="D2203" t="s">
        <v>456</v>
      </c>
      <c r="E2203" t="s">
        <v>474</v>
      </c>
      <c r="F2203" s="20">
        <v>2028</v>
      </c>
      <c r="G2203" s="20">
        <v>31</v>
      </c>
      <c r="H2203" s="11">
        <v>1297.3421504277901</v>
      </c>
      <c r="I2203" s="10">
        <v>4431466.71091469</v>
      </c>
      <c r="J2203" s="33">
        <f t="shared" si="136"/>
        <v>2.9275683087778593E-4</v>
      </c>
      <c r="K2203" s="33">
        <f t="shared" si="137"/>
        <v>2.9271398177832531E-4</v>
      </c>
      <c r="L2203" s="33">
        <f t="shared" si="138"/>
        <v>0.99979728537806356</v>
      </c>
      <c r="M2203" s="33">
        <f t="shared" si="139"/>
        <v>0.99950463073368934</v>
      </c>
    </row>
    <row r="2204" spans="1:13" ht="27.6">
      <c r="A2204" t="s">
        <v>164</v>
      </c>
      <c r="B2204" t="s">
        <v>242</v>
      </c>
      <c r="C2204" s="14" t="s">
        <v>244</v>
      </c>
      <c r="D2204" t="s">
        <v>456</v>
      </c>
      <c r="E2204" t="s">
        <v>474</v>
      </c>
      <c r="F2204" s="20">
        <v>2028</v>
      </c>
      <c r="G2204" s="20">
        <v>32</v>
      </c>
      <c r="H2204" s="11">
        <v>1313.71943126786</v>
      </c>
      <c r="I2204" s="10">
        <v>4370035.6625699401</v>
      </c>
      <c r="J2204" s="33">
        <f t="shared" si="136"/>
        <v>3.0061984219489988E-4</v>
      </c>
      <c r="K2204" s="33">
        <f t="shared" si="137"/>
        <v>3.0057466057775706E-4</v>
      </c>
      <c r="L2204" s="33">
        <f t="shared" si="138"/>
        <v>0.99950463073368934</v>
      </c>
      <c r="M2204" s="33">
        <f t="shared" si="139"/>
        <v>0.99920420496856066</v>
      </c>
    </row>
    <row r="2205" spans="1:13" ht="27.6">
      <c r="A2205" t="s">
        <v>164</v>
      </c>
      <c r="B2205" t="s">
        <v>242</v>
      </c>
      <c r="C2205" s="14" t="s">
        <v>244</v>
      </c>
      <c r="D2205" t="s">
        <v>456</v>
      </c>
      <c r="E2205" t="s">
        <v>474</v>
      </c>
      <c r="F2205" s="20">
        <v>2028</v>
      </c>
      <c r="G2205" s="20">
        <v>33</v>
      </c>
      <c r="H2205" s="11">
        <v>1347.8381445658099</v>
      </c>
      <c r="I2205" s="10">
        <v>4306739.8054198399</v>
      </c>
      <c r="J2205" s="33">
        <f t="shared" si="136"/>
        <v>3.1296019854034734E-4</v>
      </c>
      <c r="K2205" s="33">
        <f t="shared" si="137"/>
        <v>3.1291123160581691E-4</v>
      </c>
      <c r="L2205" s="33">
        <f t="shared" si="138"/>
        <v>0.99920420496856066</v>
      </c>
      <c r="M2205" s="33">
        <f t="shared" si="139"/>
        <v>0.99889154275015823</v>
      </c>
    </row>
    <row r="2206" spans="1:13" ht="27.6">
      <c r="A2206" t="s">
        <v>164</v>
      </c>
      <c r="B2206" t="s">
        <v>242</v>
      </c>
      <c r="C2206" s="14" t="s">
        <v>244</v>
      </c>
      <c r="D2206" t="s">
        <v>456</v>
      </c>
      <c r="E2206" t="s">
        <v>474</v>
      </c>
      <c r="F2206" s="20">
        <v>2028</v>
      </c>
      <c r="G2206" s="20">
        <v>34</v>
      </c>
      <c r="H2206" s="11">
        <v>1401.52327951813</v>
      </c>
      <c r="I2206" s="10">
        <v>4253206.6229216801</v>
      </c>
      <c r="J2206" s="33">
        <f t="shared" si="136"/>
        <v>3.2952155956048366E-4</v>
      </c>
      <c r="K2206" s="33">
        <f t="shared" si="137"/>
        <v>3.2946727329441483E-4</v>
      </c>
      <c r="L2206" s="33">
        <f t="shared" si="138"/>
        <v>0.99889154275015823</v>
      </c>
      <c r="M2206" s="33">
        <f t="shared" si="139"/>
        <v>0.99856244067725153</v>
      </c>
    </row>
    <row r="2207" spans="1:13" ht="27.6">
      <c r="A2207" t="s">
        <v>164</v>
      </c>
      <c r="B2207" t="s">
        <v>242</v>
      </c>
      <c r="C2207" s="14" t="s">
        <v>244</v>
      </c>
      <c r="D2207" t="s">
        <v>456</v>
      </c>
      <c r="E2207" t="s">
        <v>474</v>
      </c>
      <c r="F2207" s="20">
        <v>2028</v>
      </c>
      <c r="G2207" s="20">
        <v>35</v>
      </c>
      <c r="H2207" s="11">
        <v>1493.83154808727</v>
      </c>
      <c r="I2207" s="10">
        <v>4202404.0058459099</v>
      </c>
      <c r="J2207" s="33">
        <f t="shared" si="136"/>
        <v>3.5547071295601761E-4</v>
      </c>
      <c r="K2207" s="33">
        <f t="shared" si="137"/>
        <v>3.5540754072760361E-4</v>
      </c>
      <c r="L2207" s="33">
        <f t="shared" si="138"/>
        <v>0.99856244067725153</v>
      </c>
      <c r="M2207" s="33">
        <f t="shared" si="139"/>
        <v>0.99820754405594747</v>
      </c>
    </row>
    <row r="2208" spans="1:13" ht="27.6">
      <c r="A2208" t="s">
        <v>164</v>
      </c>
      <c r="B2208" t="s">
        <v>242</v>
      </c>
      <c r="C2208" s="14" t="s">
        <v>244</v>
      </c>
      <c r="D2208" t="s">
        <v>456</v>
      </c>
      <c r="E2208" t="s">
        <v>474</v>
      </c>
      <c r="F2208" s="20">
        <v>2028</v>
      </c>
      <c r="G2208" s="20">
        <v>36</v>
      </c>
      <c r="H2208" s="11">
        <v>1982.1424488191899</v>
      </c>
      <c r="I2208" s="10">
        <v>4186854.8167882999</v>
      </c>
      <c r="J2208" s="33">
        <f t="shared" si="136"/>
        <v>4.7342039204972342E-4</v>
      </c>
      <c r="K2208" s="33">
        <f t="shared" si="137"/>
        <v>4.7330834629821794E-4</v>
      </c>
      <c r="L2208" s="33">
        <f t="shared" si="138"/>
        <v>0.99820754405594747</v>
      </c>
      <c r="M2208" s="33">
        <f t="shared" si="139"/>
        <v>0.99773508409400791</v>
      </c>
    </row>
    <row r="2209" spans="1:13" ht="27.6">
      <c r="A2209" t="s">
        <v>164</v>
      </c>
      <c r="B2209" t="s">
        <v>242</v>
      </c>
      <c r="C2209" s="14" t="s">
        <v>244</v>
      </c>
      <c r="D2209" t="s">
        <v>456</v>
      </c>
      <c r="E2209" t="s">
        <v>474</v>
      </c>
      <c r="F2209" s="20">
        <v>2028</v>
      </c>
      <c r="G2209" s="20">
        <v>37</v>
      </c>
      <c r="H2209" s="11">
        <v>2157.6497933176101</v>
      </c>
      <c r="I2209" s="10">
        <v>4165733.9107057899</v>
      </c>
      <c r="J2209" s="33">
        <f t="shared" si="136"/>
        <v>5.1795189984951413E-4</v>
      </c>
      <c r="K2209" s="33">
        <f t="shared" si="137"/>
        <v>5.1781778592008276E-4</v>
      </c>
      <c r="L2209" s="33">
        <f t="shared" si="138"/>
        <v>0.99773508409400791</v>
      </c>
      <c r="M2209" s="33">
        <f t="shared" si="139"/>
        <v>0.9972184391218275</v>
      </c>
    </row>
    <row r="2210" spans="1:13" ht="27.6">
      <c r="A2210" t="s">
        <v>164</v>
      </c>
      <c r="B2210" t="s">
        <v>242</v>
      </c>
      <c r="C2210" s="14" t="s">
        <v>244</v>
      </c>
      <c r="D2210" t="s">
        <v>456</v>
      </c>
      <c r="E2210" t="s">
        <v>474</v>
      </c>
      <c r="F2210" s="20">
        <v>2028</v>
      </c>
      <c r="G2210" s="20">
        <v>38</v>
      </c>
      <c r="H2210" s="11">
        <v>2359.0161422036299</v>
      </c>
      <c r="I2210" s="10">
        <v>4148192.4810433802</v>
      </c>
      <c r="J2210" s="33">
        <f t="shared" si="136"/>
        <v>5.6868531365986054E-4</v>
      </c>
      <c r="K2210" s="33">
        <f t="shared" si="137"/>
        <v>5.6852364281489987E-4</v>
      </c>
      <c r="L2210" s="33">
        <f t="shared" si="138"/>
        <v>0.9972184391218275</v>
      </c>
      <c r="M2210" s="33">
        <f t="shared" si="139"/>
        <v>0.99665149686213572</v>
      </c>
    </row>
    <row r="2211" spans="1:13" ht="27.6">
      <c r="A2211" t="s">
        <v>164</v>
      </c>
      <c r="B2211" t="s">
        <v>242</v>
      </c>
      <c r="C2211" s="14" t="s">
        <v>244</v>
      </c>
      <c r="D2211" t="s">
        <v>456</v>
      </c>
      <c r="E2211" t="s">
        <v>474</v>
      </c>
      <c r="F2211" s="20">
        <v>2028</v>
      </c>
      <c r="G2211" s="20">
        <v>39</v>
      </c>
      <c r="H2211" s="11">
        <v>2519.4975588992102</v>
      </c>
      <c r="I2211" s="10">
        <v>4153901.7732849601</v>
      </c>
      <c r="J2211" s="33">
        <f t="shared" si="136"/>
        <v>6.0653758716753636E-4</v>
      </c>
      <c r="K2211" s="33">
        <f t="shared" si="137"/>
        <v>6.0635368042916138E-4</v>
      </c>
      <c r="L2211" s="33">
        <f t="shared" si="138"/>
        <v>0.99665149686213572</v>
      </c>
      <c r="M2211" s="33">
        <f t="shared" si="139"/>
        <v>0.99604717355890815</v>
      </c>
    </row>
    <row r="2212" spans="1:13" ht="27.6">
      <c r="A2212" t="s">
        <v>164</v>
      </c>
      <c r="B2212" t="s">
        <v>242</v>
      </c>
      <c r="C2212" s="14" t="s">
        <v>244</v>
      </c>
      <c r="D2212" t="s">
        <v>456</v>
      </c>
      <c r="E2212" t="s">
        <v>474</v>
      </c>
      <c r="F2212" s="20">
        <v>2028</v>
      </c>
      <c r="G2212" s="20">
        <v>40</v>
      </c>
      <c r="H2212" s="11">
        <v>2803.0477529641498</v>
      </c>
      <c r="I2212" s="10">
        <v>4113956.91686776</v>
      </c>
      <c r="J2212" s="33">
        <f t="shared" si="136"/>
        <v>6.8135077970099501E-4</v>
      </c>
      <c r="K2212" s="33">
        <f t="shared" si="137"/>
        <v>6.8111871296772097E-4</v>
      </c>
      <c r="L2212" s="33">
        <f t="shared" si="138"/>
        <v>0.99604717355890815</v>
      </c>
      <c r="M2212" s="33">
        <f t="shared" si="139"/>
        <v>0.99536874718999857</v>
      </c>
    </row>
    <row r="2213" spans="1:13" ht="27.6">
      <c r="A2213" t="s">
        <v>164</v>
      </c>
      <c r="B2213" t="s">
        <v>242</v>
      </c>
      <c r="C2213" s="14" t="s">
        <v>244</v>
      </c>
      <c r="D2213" t="s">
        <v>456</v>
      </c>
      <c r="E2213" t="s">
        <v>474</v>
      </c>
      <c r="F2213" s="20">
        <v>2028</v>
      </c>
      <c r="G2213" s="20">
        <v>41</v>
      </c>
      <c r="H2213" s="11">
        <v>3727.4299586360098</v>
      </c>
      <c r="I2213" s="10">
        <v>4065391.8701917599</v>
      </c>
      <c r="J2213" s="33">
        <f t="shared" si="136"/>
        <v>9.1686855231994926E-4</v>
      </c>
      <c r="K2213" s="33">
        <f t="shared" si="137"/>
        <v>9.1644835677995307E-4</v>
      </c>
      <c r="L2213" s="33">
        <f t="shared" si="138"/>
        <v>0.99536874718999857</v>
      </c>
      <c r="M2213" s="33">
        <f t="shared" si="139"/>
        <v>0.99445654313724619</v>
      </c>
    </row>
    <row r="2214" spans="1:13" ht="27.6">
      <c r="A2214" t="s">
        <v>164</v>
      </c>
      <c r="B2214" t="s">
        <v>242</v>
      </c>
      <c r="C2214" s="14" t="s">
        <v>244</v>
      </c>
      <c r="D2214" t="s">
        <v>456</v>
      </c>
      <c r="E2214" t="s">
        <v>474</v>
      </c>
      <c r="F2214" s="20">
        <v>2028</v>
      </c>
      <c r="G2214" s="20">
        <v>42</v>
      </c>
      <c r="H2214" s="11">
        <v>4207.6927692897598</v>
      </c>
      <c r="I2214" s="10">
        <v>4079122.2674247101</v>
      </c>
      <c r="J2214" s="33">
        <f t="shared" si="136"/>
        <v>1.0315191586415036E-3</v>
      </c>
      <c r="K2214" s="33">
        <f t="shared" si="137"/>
        <v>1.0309873256352242E-3</v>
      </c>
      <c r="L2214" s="33">
        <f t="shared" si="138"/>
        <v>0.99445654313724619</v>
      </c>
      <c r="M2214" s="33">
        <f t="shared" si="139"/>
        <v>0.99343127104537665</v>
      </c>
    </row>
    <row r="2215" spans="1:13" ht="27.6">
      <c r="A2215" t="s">
        <v>164</v>
      </c>
      <c r="B2215" t="s">
        <v>242</v>
      </c>
      <c r="C2215" s="14" t="s">
        <v>244</v>
      </c>
      <c r="D2215" t="s">
        <v>456</v>
      </c>
      <c r="E2215" t="s">
        <v>474</v>
      </c>
      <c r="F2215" s="20">
        <v>2028</v>
      </c>
      <c r="G2215" s="20">
        <v>43</v>
      </c>
      <c r="H2215" s="11">
        <v>4837.9028426380601</v>
      </c>
      <c r="I2215" s="10">
        <v>4150055.7277156501</v>
      </c>
      <c r="J2215" s="33">
        <f t="shared" si="136"/>
        <v>1.1657440670805226E-3</v>
      </c>
      <c r="K2215" s="33">
        <f t="shared" si="137"/>
        <v>1.1650648514217599E-3</v>
      </c>
      <c r="L2215" s="33">
        <f t="shared" si="138"/>
        <v>0.99343127104537665</v>
      </c>
      <c r="M2215" s="33">
        <f t="shared" si="139"/>
        <v>0.99227385918917843</v>
      </c>
    </row>
    <row r="2216" spans="1:13" ht="27.6">
      <c r="A2216" t="s">
        <v>164</v>
      </c>
      <c r="B2216" t="s">
        <v>242</v>
      </c>
      <c r="C2216" s="14" t="s">
        <v>244</v>
      </c>
      <c r="D2216" t="s">
        <v>456</v>
      </c>
      <c r="E2216" t="s">
        <v>474</v>
      </c>
      <c r="F2216" s="20">
        <v>2028</v>
      </c>
      <c r="G2216" s="20">
        <v>44</v>
      </c>
      <c r="H2216" s="11">
        <v>5216.9557587244299</v>
      </c>
      <c r="I2216" s="10">
        <v>4179192.5826286902</v>
      </c>
      <c r="J2216" s="33">
        <f t="shared" si="136"/>
        <v>1.248316667771982E-3</v>
      </c>
      <c r="K2216" s="33">
        <f t="shared" si="137"/>
        <v>1.2475378446268337E-3</v>
      </c>
      <c r="L2216" s="33">
        <f t="shared" si="138"/>
        <v>0.99227385918917843</v>
      </c>
      <c r="M2216" s="33">
        <f t="shared" si="139"/>
        <v>0.99103595999760596</v>
      </c>
    </row>
    <row r="2217" spans="1:13" ht="27.6">
      <c r="A2217" t="s">
        <v>164</v>
      </c>
      <c r="B2217" t="s">
        <v>242</v>
      </c>
      <c r="C2217" s="14" t="s">
        <v>244</v>
      </c>
      <c r="D2217" t="s">
        <v>456</v>
      </c>
      <c r="E2217" t="s">
        <v>474</v>
      </c>
      <c r="F2217" s="20">
        <v>2028</v>
      </c>
      <c r="G2217" s="20">
        <v>45</v>
      </c>
      <c r="H2217" s="11">
        <v>5499.4540497152202</v>
      </c>
      <c r="I2217" s="10">
        <v>4148884.7652054899</v>
      </c>
      <c r="J2217" s="33">
        <f t="shared" si="136"/>
        <v>1.3255258607894446E-3</v>
      </c>
      <c r="K2217" s="33">
        <f t="shared" si="137"/>
        <v>1.3246477394193157E-3</v>
      </c>
      <c r="L2217" s="33">
        <f t="shared" si="138"/>
        <v>0.99103595999760596</v>
      </c>
      <c r="M2217" s="33">
        <f t="shared" si="139"/>
        <v>0.98972318645351187</v>
      </c>
    </row>
    <row r="2218" spans="1:13" ht="27.6">
      <c r="A2218" t="s">
        <v>164</v>
      </c>
      <c r="B2218" t="s">
        <v>242</v>
      </c>
      <c r="C2218" s="14" t="s">
        <v>244</v>
      </c>
      <c r="D2218" t="s">
        <v>456</v>
      </c>
      <c r="E2218" t="s">
        <v>474</v>
      </c>
      <c r="F2218" s="20">
        <v>2028</v>
      </c>
      <c r="G2218" s="20">
        <v>46</v>
      </c>
      <c r="H2218" s="11">
        <v>6681.1548922019401</v>
      </c>
      <c r="I2218" s="10">
        <v>4093997.7073908099</v>
      </c>
      <c r="J2218" s="33">
        <f t="shared" si="136"/>
        <v>1.6319390897900573E-3</v>
      </c>
      <c r="K2218" s="33">
        <f t="shared" si="137"/>
        <v>1.6306082012684797E-3</v>
      </c>
      <c r="L2218" s="33">
        <f t="shared" si="138"/>
        <v>0.98972318645351187</v>
      </c>
      <c r="M2218" s="33">
        <f t="shared" si="139"/>
        <v>0.98810933570869519</v>
      </c>
    </row>
    <row r="2219" spans="1:13" ht="27.6">
      <c r="A2219" t="s">
        <v>164</v>
      </c>
      <c r="B2219" t="s">
        <v>242</v>
      </c>
      <c r="C2219" s="14" t="s">
        <v>244</v>
      </c>
      <c r="D2219" t="s">
        <v>456</v>
      </c>
      <c r="E2219" t="s">
        <v>474</v>
      </c>
      <c r="F2219" s="20">
        <v>2028</v>
      </c>
      <c r="G2219" s="20">
        <v>47</v>
      </c>
      <c r="H2219" s="11">
        <v>7015.5124851953196</v>
      </c>
      <c r="I2219" s="10">
        <v>4031817.7759326701</v>
      </c>
      <c r="J2219" s="33">
        <f t="shared" si="136"/>
        <v>1.7400370937082936E-3</v>
      </c>
      <c r="K2219" s="33">
        <f t="shared" si="137"/>
        <v>1.7385241068428314E-3</v>
      </c>
      <c r="L2219" s="33">
        <f t="shared" si="138"/>
        <v>0.98810933570869519</v>
      </c>
      <c r="M2219" s="33">
        <f t="shared" si="139"/>
        <v>0.98639148380836916</v>
      </c>
    </row>
    <row r="2220" spans="1:13" ht="27.6">
      <c r="A2220" t="s">
        <v>164</v>
      </c>
      <c r="B2220" t="s">
        <v>242</v>
      </c>
      <c r="C2220" s="14" t="s">
        <v>244</v>
      </c>
      <c r="D2220" t="s">
        <v>456</v>
      </c>
      <c r="E2220" t="s">
        <v>474</v>
      </c>
      <c r="F2220" s="20">
        <v>2028</v>
      </c>
      <c r="G2220" s="20">
        <v>48</v>
      </c>
      <c r="H2220" s="11">
        <v>7415.68911103749</v>
      </c>
      <c r="I2220" s="10">
        <v>3974981.1458238801</v>
      </c>
      <c r="J2220" s="33">
        <f t="shared" si="136"/>
        <v>1.8655910151494483E-3</v>
      </c>
      <c r="K2220" s="33">
        <f t="shared" si="137"/>
        <v>1.8638518819034111E-3</v>
      </c>
      <c r="L2220" s="33">
        <f t="shared" si="138"/>
        <v>0.98639148380836916</v>
      </c>
      <c r="M2220" s="33">
        <f t="shared" si="139"/>
        <v>0.98455299618497949</v>
      </c>
    </row>
    <row r="2221" spans="1:13" ht="27.6">
      <c r="A2221" t="s">
        <v>164</v>
      </c>
      <c r="B2221" t="s">
        <v>242</v>
      </c>
      <c r="C2221" s="14" t="s">
        <v>244</v>
      </c>
      <c r="D2221" t="s">
        <v>456</v>
      </c>
      <c r="E2221" t="s">
        <v>474</v>
      </c>
      <c r="F2221" s="20">
        <v>2028</v>
      </c>
      <c r="G2221" s="20">
        <v>49</v>
      </c>
      <c r="H2221" s="11">
        <v>7649.7668914820297</v>
      </c>
      <c r="I2221" s="10">
        <v>3904558.6259116</v>
      </c>
      <c r="J2221" s="33">
        <f t="shared" si="136"/>
        <v>1.959188636768396E-3</v>
      </c>
      <c r="K2221" s="33">
        <f t="shared" si="137"/>
        <v>1.9572706794623862E-3</v>
      </c>
      <c r="L2221" s="33">
        <f t="shared" si="138"/>
        <v>0.98455299618497949</v>
      </c>
      <c r="M2221" s="33">
        <f t="shared" si="139"/>
        <v>0.98262595947316977</v>
      </c>
    </row>
    <row r="2222" spans="1:13" ht="27.6">
      <c r="A2222" t="s">
        <v>164</v>
      </c>
      <c r="B2222" t="s">
        <v>242</v>
      </c>
      <c r="C2222" s="14" t="s">
        <v>244</v>
      </c>
      <c r="D2222" t="s">
        <v>456</v>
      </c>
      <c r="E2222" t="s">
        <v>474</v>
      </c>
      <c r="F2222" s="20">
        <v>2028</v>
      </c>
      <c r="G2222" s="20">
        <v>50</v>
      </c>
      <c r="H2222" s="11">
        <v>7942.5399484930304</v>
      </c>
      <c r="I2222" s="10">
        <v>3809859.2417468601</v>
      </c>
      <c r="J2222" s="33">
        <f t="shared" si="136"/>
        <v>2.0847331737251515E-3</v>
      </c>
      <c r="K2222" s="33">
        <f t="shared" si="137"/>
        <v>2.0825616268164149E-3</v>
      </c>
      <c r="L2222" s="33">
        <f t="shared" si="138"/>
        <v>0.98262595947316977</v>
      </c>
      <c r="M2222" s="33">
        <f t="shared" si="139"/>
        <v>0.98057958035645731</v>
      </c>
    </row>
    <row r="2223" spans="1:13" ht="27.6">
      <c r="A2223" t="s">
        <v>164</v>
      </c>
      <c r="B2223" t="s">
        <v>242</v>
      </c>
      <c r="C2223" s="14" t="s">
        <v>244</v>
      </c>
      <c r="D2223" t="s">
        <v>456</v>
      </c>
      <c r="E2223" t="s">
        <v>474</v>
      </c>
      <c r="F2223" s="20">
        <v>2028</v>
      </c>
      <c r="G2223" s="20">
        <v>51</v>
      </c>
      <c r="H2223" s="11">
        <v>8698.4049635850297</v>
      </c>
      <c r="I2223" s="10">
        <v>3719356.3851684998</v>
      </c>
      <c r="J2223" s="33">
        <f t="shared" si="136"/>
        <v>2.3386855312578394E-3</v>
      </c>
      <c r="K2223" s="33">
        <f t="shared" si="137"/>
        <v>2.3359529368921494E-3</v>
      </c>
      <c r="L2223" s="33">
        <f t="shared" si="138"/>
        <v>0.98057958035645731</v>
      </c>
      <c r="M2223" s="33">
        <f t="shared" si="139"/>
        <v>0.97828899260586721</v>
      </c>
    </row>
    <row r="2224" spans="1:13" ht="27.6">
      <c r="A2224" t="s">
        <v>164</v>
      </c>
      <c r="B2224" t="s">
        <v>242</v>
      </c>
      <c r="C2224" s="14" t="s">
        <v>244</v>
      </c>
      <c r="D2224" t="s">
        <v>456</v>
      </c>
      <c r="E2224" t="s">
        <v>474</v>
      </c>
      <c r="F2224" s="20">
        <v>2028</v>
      </c>
      <c r="G2224" s="20">
        <v>52</v>
      </c>
      <c r="H2224" s="11">
        <v>9193.5777247164206</v>
      </c>
      <c r="I2224" s="10">
        <v>3644432.1850839602</v>
      </c>
      <c r="J2224" s="33">
        <f t="shared" si="136"/>
        <v>2.5226365199890856E-3</v>
      </c>
      <c r="K2224" s="33">
        <f t="shared" si="137"/>
        <v>2.5194573463448444E-3</v>
      </c>
      <c r="L2224" s="33">
        <f t="shared" si="138"/>
        <v>0.97828899260586721</v>
      </c>
      <c r="M2224" s="33">
        <f t="shared" si="139"/>
        <v>0.97582423521659811</v>
      </c>
    </row>
    <row r="2225" spans="1:13" ht="27.6">
      <c r="A2225" t="s">
        <v>164</v>
      </c>
      <c r="B2225" t="s">
        <v>242</v>
      </c>
      <c r="C2225" s="14" t="s">
        <v>244</v>
      </c>
      <c r="D2225" t="s">
        <v>456</v>
      </c>
      <c r="E2225" t="s">
        <v>474</v>
      </c>
      <c r="F2225" s="20">
        <v>2028</v>
      </c>
      <c r="G2225" s="20">
        <v>53</v>
      </c>
      <c r="H2225" s="11">
        <v>9692.6904342339294</v>
      </c>
      <c r="I2225" s="10">
        <v>3556855.1838393002</v>
      </c>
      <c r="J2225" s="33">
        <f t="shared" si="136"/>
        <v>2.7250731146640488E-3</v>
      </c>
      <c r="K2225" s="33">
        <f t="shared" si="137"/>
        <v>2.7213634733702641E-3</v>
      </c>
      <c r="L2225" s="33">
        <f t="shared" si="138"/>
        <v>0.97582423521659811</v>
      </c>
      <c r="M2225" s="33">
        <f t="shared" si="139"/>
        <v>0.9731686627864502</v>
      </c>
    </row>
    <row r="2226" spans="1:13" ht="27.6">
      <c r="A2226" t="s">
        <v>164</v>
      </c>
      <c r="B2226" t="s">
        <v>242</v>
      </c>
      <c r="C2226" s="14" t="s">
        <v>244</v>
      </c>
      <c r="D2226" t="s">
        <v>456</v>
      </c>
      <c r="E2226" t="s">
        <v>474</v>
      </c>
      <c r="F2226" s="20">
        <v>2028</v>
      </c>
      <c r="G2226" s="20">
        <v>54</v>
      </c>
      <c r="H2226" s="11">
        <v>10420.720988695901</v>
      </c>
      <c r="I2226" s="10">
        <v>3484846.6337313601</v>
      </c>
      <c r="J2226" s="33">
        <f t="shared" si="136"/>
        <v>2.9902954373455543E-3</v>
      </c>
      <c r="K2226" s="33">
        <f t="shared" si="137"/>
        <v>2.9858289570853236E-3</v>
      </c>
      <c r="L2226" s="33">
        <f t="shared" si="138"/>
        <v>0.9731686627864502</v>
      </c>
      <c r="M2226" s="33">
        <f t="shared" si="139"/>
        <v>0.97026294761297438</v>
      </c>
    </row>
    <row r="2227" spans="1:13" ht="27.6">
      <c r="A2227" t="s">
        <v>164</v>
      </c>
      <c r="B2227" t="s">
        <v>242</v>
      </c>
      <c r="C2227" s="14" t="s">
        <v>244</v>
      </c>
      <c r="D2227" t="s">
        <v>456</v>
      </c>
      <c r="E2227" t="s">
        <v>474</v>
      </c>
      <c r="F2227" s="20">
        <v>2028</v>
      </c>
      <c r="G2227" s="20">
        <v>55</v>
      </c>
      <c r="H2227" s="11">
        <v>11410.5378522799</v>
      </c>
      <c r="I2227" s="10">
        <v>3413202.5460421899</v>
      </c>
      <c r="J2227" s="33">
        <f t="shared" si="136"/>
        <v>3.3430591060325714E-3</v>
      </c>
      <c r="K2227" s="33">
        <f t="shared" si="137"/>
        <v>3.3374773057678331E-3</v>
      </c>
      <c r="L2227" s="33">
        <f t="shared" si="138"/>
        <v>0.97026294761297438</v>
      </c>
      <c r="M2227" s="33">
        <f t="shared" si="139"/>
        <v>0.96702471704468862</v>
      </c>
    </row>
    <row r="2228" spans="1:13" ht="27.6">
      <c r="A2228" t="s">
        <v>164</v>
      </c>
      <c r="B2228" t="s">
        <v>242</v>
      </c>
      <c r="C2228" s="14" t="s">
        <v>244</v>
      </c>
      <c r="D2228" t="s">
        <v>456</v>
      </c>
      <c r="E2228" t="s">
        <v>474</v>
      </c>
      <c r="F2228" s="20">
        <v>2028</v>
      </c>
      <c r="G2228" s="20">
        <v>56</v>
      </c>
      <c r="H2228" s="11">
        <v>12458.397008776001</v>
      </c>
      <c r="I2228" s="10">
        <v>3319756.7197781401</v>
      </c>
      <c r="J2228" s="33">
        <f t="shared" si="136"/>
        <v>3.7528042144029752E-3</v>
      </c>
      <c r="K2228" s="33">
        <f t="shared" si="137"/>
        <v>3.7457712452033665E-3</v>
      </c>
      <c r="L2228" s="33">
        <f t="shared" si="138"/>
        <v>0.96702471704468862</v>
      </c>
      <c r="M2228" s="33">
        <f t="shared" si="139"/>
        <v>0.96340246366618165</v>
      </c>
    </row>
    <row r="2229" spans="1:13" ht="27.6">
      <c r="A2229" t="s">
        <v>164</v>
      </c>
      <c r="B2229" t="s">
        <v>242</v>
      </c>
      <c r="C2229" s="14" t="s">
        <v>244</v>
      </c>
      <c r="D2229" t="s">
        <v>456</v>
      </c>
      <c r="E2229" t="s">
        <v>474</v>
      </c>
      <c r="F2229" s="20">
        <v>2028</v>
      </c>
      <c r="G2229" s="20">
        <v>57</v>
      </c>
      <c r="H2229" s="11">
        <v>13354.5411081566</v>
      </c>
      <c r="I2229" s="10">
        <v>3236757.8677873001</v>
      </c>
      <c r="J2229" s="33">
        <f t="shared" si="136"/>
        <v>4.1259005627399554E-3</v>
      </c>
      <c r="K2229" s="33">
        <f t="shared" si="137"/>
        <v>4.1174007288544701E-3</v>
      </c>
      <c r="L2229" s="33">
        <f t="shared" si="138"/>
        <v>0.96340246366618165</v>
      </c>
      <c r="M2229" s="33">
        <f t="shared" si="139"/>
        <v>0.95943574966010237</v>
      </c>
    </row>
    <row r="2230" spans="1:13" ht="27.6">
      <c r="A2230" t="s">
        <v>164</v>
      </c>
      <c r="B2230" t="s">
        <v>242</v>
      </c>
      <c r="C2230" s="14" t="s">
        <v>244</v>
      </c>
      <c r="D2230" t="s">
        <v>456</v>
      </c>
      <c r="E2230" t="s">
        <v>474</v>
      </c>
      <c r="F2230" s="20">
        <v>2028</v>
      </c>
      <c r="G2230" s="20">
        <v>58</v>
      </c>
      <c r="H2230" s="11">
        <v>14261.0731224598</v>
      </c>
      <c r="I2230" s="10">
        <v>3151290.01826195</v>
      </c>
      <c r="J2230" s="33">
        <f t="shared" si="136"/>
        <v>4.5254714862217908E-3</v>
      </c>
      <c r="K2230" s="33">
        <f t="shared" si="137"/>
        <v>4.5152469695365349E-3</v>
      </c>
      <c r="L2230" s="33">
        <f t="shared" si="138"/>
        <v>0.95943574966010237</v>
      </c>
      <c r="M2230" s="33">
        <f t="shared" si="139"/>
        <v>0.95510366029898452</v>
      </c>
    </row>
    <row r="2231" spans="1:13" ht="27.6">
      <c r="A2231" t="s">
        <v>164</v>
      </c>
      <c r="B2231" t="s">
        <v>242</v>
      </c>
      <c r="C2231" s="14" t="s">
        <v>244</v>
      </c>
      <c r="D2231" t="s">
        <v>456</v>
      </c>
      <c r="E2231" t="s">
        <v>474</v>
      </c>
      <c r="F2231" s="20">
        <v>2028</v>
      </c>
      <c r="G2231" s="20">
        <v>59</v>
      </c>
      <c r="H2231" s="11">
        <v>14507.8878245127</v>
      </c>
      <c r="I2231" s="10">
        <v>3049753.2656410299</v>
      </c>
      <c r="J2231" s="33">
        <f t="shared" si="136"/>
        <v>4.7570693629418173E-3</v>
      </c>
      <c r="K2231" s="33">
        <f t="shared" si="137"/>
        <v>4.745772429011641E-3</v>
      </c>
      <c r="L2231" s="33">
        <f t="shared" si="138"/>
        <v>0.95510366029898452</v>
      </c>
      <c r="M2231" s="33">
        <f t="shared" si="139"/>
        <v>0.95057095568108951</v>
      </c>
    </row>
    <row r="2232" spans="1:13" ht="27.6">
      <c r="A2232" t="s">
        <v>164</v>
      </c>
      <c r="B2232" t="s">
        <v>242</v>
      </c>
      <c r="C2232" s="14" t="s">
        <v>244</v>
      </c>
      <c r="D2232" t="s">
        <v>456</v>
      </c>
      <c r="E2232" t="s">
        <v>474</v>
      </c>
      <c r="F2232" s="20">
        <v>2028</v>
      </c>
      <c r="G2232" s="20">
        <v>60</v>
      </c>
      <c r="H2232" s="11">
        <v>15183.161187444601</v>
      </c>
      <c r="I2232" s="10">
        <v>2941886.3515097601</v>
      </c>
      <c r="J2232" s="33">
        <f t="shared" si="136"/>
        <v>5.1610291402496514E-3</v>
      </c>
      <c r="K2232" s="33">
        <f t="shared" si="137"/>
        <v>5.1477339115443277E-3</v>
      </c>
      <c r="L2232" s="33">
        <f t="shared" si="138"/>
        <v>0.95057095568108951</v>
      </c>
      <c r="M2232" s="33">
        <f t="shared" si="139"/>
        <v>0.94567766933720088</v>
      </c>
    </row>
    <row r="2233" spans="1:13" ht="27.6">
      <c r="A2233" t="s">
        <v>164</v>
      </c>
      <c r="B2233" t="s">
        <v>242</v>
      </c>
      <c r="C2233" s="14" t="s">
        <v>244</v>
      </c>
      <c r="D2233" t="s">
        <v>456</v>
      </c>
      <c r="E2233" t="s">
        <v>474</v>
      </c>
      <c r="F2233" s="20">
        <v>2028</v>
      </c>
      <c r="G2233" s="20">
        <v>61</v>
      </c>
      <c r="H2233" s="11">
        <v>16445.290975294502</v>
      </c>
      <c r="I2233" s="10">
        <v>2836233.7535977499</v>
      </c>
      <c r="J2233" s="33">
        <f t="shared" si="136"/>
        <v>5.7982847691709907E-3</v>
      </c>
      <c r="K2233" s="33">
        <f t="shared" si="137"/>
        <v>5.7815071588220857E-3</v>
      </c>
      <c r="L2233" s="33">
        <f t="shared" si="138"/>
        <v>0.94567766933720088</v>
      </c>
      <c r="M2233" s="33">
        <f t="shared" si="139"/>
        <v>0.94021022712198965</v>
      </c>
    </row>
    <row r="2234" spans="1:13" ht="27.6">
      <c r="A2234" t="s">
        <v>164</v>
      </c>
      <c r="B2234" t="s">
        <v>242</v>
      </c>
      <c r="C2234" s="14" t="s">
        <v>244</v>
      </c>
      <c r="D2234" t="s">
        <v>456</v>
      </c>
      <c r="E2234" t="s">
        <v>474</v>
      </c>
      <c r="F2234" s="20">
        <v>2028</v>
      </c>
      <c r="G2234" s="20">
        <v>62</v>
      </c>
      <c r="H2234" s="11">
        <v>17357.190147240501</v>
      </c>
      <c r="I2234" s="10">
        <v>2717788.4918302302</v>
      </c>
      <c r="J2234" s="33">
        <f t="shared" si="136"/>
        <v>6.3865124896278118E-3</v>
      </c>
      <c r="K2234" s="33">
        <f t="shared" si="137"/>
        <v>6.3661620645326655E-3</v>
      </c>
      <c r="L2234" s="33">
        <f t="shared" si="138"/>
        <v>0.94021022712198965</v>
      </c>
      <c r="M2234" s="33">
        <f t="shared" si="139"/>
        <v>0.93422469644140005</v>
      </c>
    </row>
    <row r="2235" spans="1:13" ht="27.6">
      <c r="A2235" t="s">
        <v>164</v>
      </c>
      <c r="B2235" t="s">
        <v>242</v>
      </c>
      <c r="C2235" s="14" t="s">
        <v>244</v>
      </c>
      <c r="D2235" t="s">
        <v>456</v>
      </c>
      <c r="E2235" t="s">
        <v>474</v>
      </c>
      <c r="F2235" s="20">
        <v>2028</v>
      </c>
      <c r="G2235" s="20">
        <v>63</v>
      </c>
      <c r="H2235" s="11">
        <v>18165.687679889601</v>
      </c>
      <c r="I2235" s="10">
        <v>2586996.9986511902</v>
      </c>
      <c r="J2235" s="33">
        <f t="shared" si="136"/>
        <v>7.0219206629775124E-3</v>
      </c>
      <c r="K2235" s="33">
        <f t="shared" si="137"/>
        <v>6.9973245823268249E-3</v>
      </c>
      <c r="L2235" s="33">
        <f t="shared" si="138"/>
        <v>0.93422469644140005</v>
      </c>
      <c r="M2235" s="33">
        <f t="shared" si="139"/>
        <v>0.92768762300757379</v>
      </c>
    </row>
    <row r="2236" spans="1:13" ht="27.6">
      <c r="A2236" t="s">
        <v>164</v>
      </c>
      <c r="B2236" t="s">
        <v>242</v>
      </c>
      <c r="C2236" s="14" t="s">
        <v>244</v>
      </c>
      <c r="D2236" t="s">
        <v>456</v>
      </c>
      <c r="E2236" t="s">
        <v>474</v>
      </c>
      <c r="F2236" s="20">
        <v>2028</v>
      </c>
      <c r="G2236" s="20">
        <v>64</v>
      </c>
      <c r="H2236" s="11">
        <v>19335.832665865099</v>
      </c>
      <c r="I2236" s="10">
        <v>2457701.5861892598</v>
      </c>
      <c r="J2236" s="33">
        <f t="shared" si="136"/>
        <v>7.867445248243456E-3</v>
      </c>
      <c r="K2236" s="33">
        <f t="shared" si="137"/>
        <v>7.8365779029699878E-3</v>
      </c>
      <c r="L2236" s="33">
        <f t="shared" si="138"/>
        <v>0.92768762300757379</v>
      </c>
      <c r="M2236" s="33">
        <f t="shared" si="139"/>
        <v>0.9204177266802539</v>
      </c>
    </row>
    <row r="2237" spans="1:13" ht="27.6">
      <c r="A2237" t="s">
        <v>164</v>
      </c>
      <c r="B2237" t="s">
        <v>242</v>
      </c>
      <c r="C2237" s="14" t="s">
        <v>244</v>
      </c>
      <c r="D2237" t="s">
        <v>456</v>
      </c>
      <c r="E2237" t="s">
        <v>474</v>
      </c>
      <c r="F2237" s="20">
        <v>2028</v>
      </c>
      <c r="G2237" s="20">
        <v>65</v>
      </c>
      <c r="H2237" s="11">
        <v>20210.075004257</v>
      </c>
      <c r="I2237" s="10">
        <v>2328657.0329808299</v>
      </c>
      <c r="J2237" s="33">
        <f t="shared" si="136"/>
        <v>8.678854257205413E-3</v>
      </c>
      <c r="K2237" s="33">
        <f t="shared" si="137"/>
        <v>8.6413017177940921E-3</v>
      </c>
      <c r="L2237" s="33">
        <f t="shared" si="138"/>
        <v>0.9204177266802539</v>
      </c>
      <c r="M2237" s="33">
        <f t="shared" si="139"/>
        <v>0.91246411939760363</v>
      </c>
    </row>
    <row r="2238" spans="1:13" ht="27.6">
      <c r="A2238" t="s">
        <v>164</v>
      </c>
      <c r="B2238" t="s">
        <v>242</v>
      </c>
      <c r="C2238" s="14" t="s">
        <v>244</v>
      </c>
      <c r="D2238" t="s">
        <v>456</v>
      </c>
      <c r="E2238" t="s">
        <v>474</v>
      </c>
      <c r="F2238" s="20">
        <v>2028</v>
      </c>
      <c r="G2238" s="20">
        <v>66</v>
      </c>
      <c r="H2238" s="11">
        <v>20672.061485603401</v>
      </c>
      <c r="I2238" s="10">
        <v>2199442.4621456098</v>
      </c>
      <c r="J2238" s="33">
        <f t="shared" si="136"/>
        <v>9.3987734807289749E-3</v>
      </c>
      <c r="K2238" s="33">
        <f t="shared" si="137"/>
        <v>9.3547430612119786E-3</v>
      </c>
      <c r="L2238" s="33">
        <f t="shared" si="138"/>
        <v>0.91246411939760363</v>
      </c>
      <c r="M2238" s="33">
        <f t="shared" si="139"/>
        <v>0.90392825200806404</v>
      </c>
    </row>
    <row r="2239" spans="1:13" ht="27.6">
      <c r="A2239" t="s">
        <v>164</v>
      </c>
      <c r="B2239" t="s">
        <v>242</v>
      </c>
      <c r="C2239" s="14" t="s">
        <v>244</v>
      </c>
      <c r="D2239" t="s">
        <v>456</v>
      </c>
      <c r="E2239" t="s">
        <v>474</v>
      </c>
      <c r="F2239" s="20">
        <v>2028</v>
      </c>
      <c r="G2239" s="20">
        <v>67</v>
      </c>
      <c r="H2239" s="11">
        <v>21186.874014117999</v>
      </c>
      <c r="I2239" s="10">
        <v>2069554.0597602101</v>
      </c>
      <c r="J2239" s="33">
        <f t="shared" si="136"/>
        <v>1.0237410283726933E-2</v>
      </c>
      <c r="K2239" s="33">
        <f t="shared" si="137"/>
        <v>1.0185186363566467E-2</v>
      </c>
      <c r="L2239" s="33">
        <f t="shared" si="138"/>
        <v>0.90392825200806404</v>
      </c>
      <c r="M2239" s="33">
        <f t="shared" si="139"/>
        <v>0.894721574302069</v>
      </c>
    </row>
    <row r="2240" spans="1:13" ht="27.6">
      <c r="A2240" t="s">
        <v>164</v>
      </c>
      <c r="B2240" t="s">
        <v>242</v>
      </c>
      <c r="C2240" s="14" t="s">
        <v>244</v>
      </c>
      <c r="D2240" t="s">
        <v>456</v>
      </c>
      <c r="E2240" t="s">
        <v>474</v>
      </c>
      <c r="F2240" s="20">
        <v>2028</v>
      </c>
      <c r="G2240" s="20">
        <v>68</v>
      </c>
      <c r="H2240" s="11">
        <v>21509.888444967401</v>
      </c>
      <c r="I2240" s="10">
        <v>1935860.9857209199</v>
      </c>
      <c r="J2240" s="33">
        <f t="shared" si="136"/>
        <v>1.1111277412802996E-2</v>
      </c>
      <c r="K2240" s="33">
        <f t="shared" si="137"/>
        <v>1.1049775170186904E-2</v>
      </c>
      <c r="L2240" s="33">
        <f t="shared" si="138"/>
        <v>0.894721574302069</v>
      </c>
      <c r="M2240" s="33">
        <f t="shared" si="139"/>
        <v>0.88483510206611549</v>
      </c>
    </row>
    <row r="2241" spans="1:13" ht="27.6">
      <c r="A2241" t="s">
        <v>164</v>
      </c>
      <c r="B2241" t="s">
        <v>242</v>
      </c>
      <c r="C2241" s="14" t="s">
        <v>244</v>
      </c>
      <c r="D2241" t="s">
        <v>456</v>
      </c>
      <c r="E2241" t="s">
        <v>474</v>
      </c>
      <c r="F2241" s="20">
        <v>2028</v>
      </c>
      <c r="G2241" s="20">
        <v>69</v>
      </c>
      <c r="H2241" s="11">
        <v>20963.4869036276</v>
      </c>
      <c r="I2241" s="10">
        <v>1798277.67566815</v>
      </c>
      <c r="J2241" s="33">
        <f t="shared" si="136"/>
        <v>1.1657536089824736E-2</v>
      </c>
      <c r="K2241" s="33">
        <f t="shared" si="137"/>
        <v>1.1589850287853309E-2</v>
      </c>
      <c r="L2241" s="33">
        <f t="shared" si="138"/>
        <v>0.88483510206611549</v>
      </c>
      <c r="M2241" s="33">
        <f t="shared" si="139"/>
        <v>0.87457999570373179</v>
      </c>
    </row>
    <row r="2242" spans="1:13" ht="27.6">
      <c r="A2242" t="s">
        <v>164</v>
      </c>
      <c r="B2242" t="s">
        <v>242</v>
      </c>
      <c r="C2242" s="14" t="s">
        <v>244</v>
      </c>
      <c r="D2242" t="s">
        <v>456</v>
      </c>
      <c r="E2242" t="s">
        <v>474</v>
      </c>
      <c r="F2242" s="20">
        <v>2029</v>
      </c>
      <c r="G2242" s="20">
        <v>30</v>
      </c>
      <c r="H2242" s="11">
        <v>867.22875025551502</v>
      </c>
      <c r="I2242" s="10">
        <v>4383726.8103154004</v>
      </c>
      <c r="J2242" s="33">
        <f t="shared" ref="J2242:J2305" si="140">IF(I2242&gt;0,H2242/I2242,0)</f>
        <v>1.9782910472770077E-4</v>
      </c>
      <c r="K2242" s="33">
        <f t="shared" ref="K2242:K2305" si="141">1-EXP(-J2242)</f>
        <v>1.9780953784065414E-4</v>
      </c>
      <c r="L2242" s="33">
        <f t="shared" ref="L2242:L2305" si="142">IF(G2242=30,1,M2241)</f>
        <v>1</v>
      </c>
      <c r="M2242" s="33">
        <f t="shared" ref="M2242:M2305" si="143">L2242*(1-K2242)</f>
        <v>0.99980219046215935</v>
      </c>
    </row>
    <row r="2243" spans="1:13" ht="27.6">
      <c r="A2243" t="s">
        <v>164</v>
      </c>
      <c r="B2243" t="s">
        <v>242</v>
      </c>
      <c r="C2243" s="14" t="s">
        <v>244</v>
      </c>
      <c r="D2243" t="s">
        <v>456</v>
      </c>
      <c r="E2243" t="s">
        <v>474</v>
      </c>
      <c r="F2243" s="20">
        <v>2029</v>
      </c>
      <c r="G2243" s="20">
        <v>31</v>
      </c>
      <c r="H2243" s="11">
        <v>1265.70661692413</v>
      </c>
      <c r="I2243" s="10">
        <v>4427570.6773077799</v>
      </c>
      <c r="J2243" s="33">
        <f t="shared" si="140"/>
        <v>2.8586931958221232E-4</v>
      </c>
      <c r="K2243" s="33">
        <f t="shared" si="141"/>
        <v>2.8582846284164187E-4</v>
      </c>
      <c r="L2243" s="33">
        <f t="shared" si="142"/>
        <v>0.99980219046215935</v>
      </c>
      <c r="M2243" s="33">
        <f t="shared" si="143"/>
        <v>0.99951641853891382</v>
      </c>
    </row>
    <row r="2244" spans="1:13" ht="27.6">
      <c r="A2244" t="s">
        <v>164</v>
      </c>
      <c r="B2244" t="s">
        <v>242</v>
      </c>
      <c r="C2244" s="14" t="s">
        <v>244</v>
      </c>
      <c r="D2244" t="s">
        <v>456</v>
      </c>
      <c r="E2244" t="s">
        <v>474</v>
      </c>
      <c r="F2244" s="20">
        <v>2029</v>
      </c>
      <c r="G2244" s="20">
        <v>32</v>
      </c>
      <c r="H2244" s="11">
        <v>1313.7418447304201</v>
      </c>
      <c r="I2244" s="10">
        <v>4425184.2235510098</v>
      </c>
      <c r="J2244" s="33">
        <f t="shared" si="140"/>
        <v>2.9687845259382259E-4</v>
      </c>
      <c r="K2244" s="33">
        <f t="shared" si="141"/>
        <v>2.9683438854666289E-4</v>
      </c>
      <c r="L2244" s="33">
        <f t="shared" si="142"/>
        <v>0.99951641853891382</v>
      </c>
      <c r="M2244" s="33">
        <f t="shared" si="143"/>
        <v>0.99921972769397449</v>
      </c>
    </row>
    <row r="2245" spans="1:13" ht="27.6">
      <c r="A2245" t="s">
        <v>164</v>
      </c>
      <c r="B2245" t="s">
        <v>242</v>
      </c>
      <c r="C2245" s="14" t="s">
        <v>244</v>
      </c>
      <c r="D2245" t="s">
        <v>456</v>
      </c>
      <c r="E2245" t="s">
        <v>474</v>
      </c>
      <c r="F2245" s="20">
        <v>2029</v>
      </c>
      <c r="G2245" s="20">
        <v>33</v>
      </c>
      <c r="H2245" s="11">
        <v>1351.5688490566599</v>
      </c>
      <c r="I2245" s="10">
        <v>4363604.8893155297</v>
      </c>
      <c r="J2245" s="33">
        <f t="shared" si="140"/>
        <v>3.0973676199832692E-4</v>
      </c>
      <c r="K2245" s="33">
        <f t="shared" si="141"/>
        <v>3.0968879851955844E-4</v>
      </c>
      <c r="L2245" s="33">
        <f t="shared" si="142"/>
        <v>0.99921972769397449</v>
      </c>
      <c r="M2245" s="33">
        <f t="shared" si="143"/>
        <v>0.99891028053704789</v>
      </c>
    </row>
    <row r="2246" spans="1:13" ht="27.6">
      <c r="A2246" t="s">
        <v>164</v>
      </c>
      <c r="B2246" t="s">
        <v>242</v>
      </c>
      <c r="C2246" s="14" t="s">
        <v>244</v>
      </c>
      <c r="D2246" t="s">
        <v>456</v>
      </c>
      <c r="E2246" t="s">
        <v>474</v>
      </c>
      <c r="F2246" s="20">
        <v>2029</v>
      </c>
      <c r="G2246" s="20">
        <v>34</v>
      </c>
      <c r="H2246" s="11">
        <v>1394.9792254407</v>
      </c>
      <c r="I2246" s="10">
        <v>4300112.43920926</v>
      </c>
      <c r="J2246" s="33">
        <f t="shared" si="140"/>
        <v>3.2440529059682454E-4</v>
      </c>
      <c r="K2246" s="33">
        <f t="shared" si="141"/>
        <v>3.2435267689012726E-4</v>
      </c>
      <c r="L2246" s="33">
        <f t="shared" si="142"/>
        <v>0.99891028053704789</v>
      </c>
      <c r="M2246" s="33">
        <f t="shared" si="143"/>
        <v>0.99858628131358262</v>
      </c>
    </row>
    <row r="2247" spans="1:13" ht="27.6">
      <c r="A2247" t="s">
        <v>164</v>
      </c>
      <c r="B2247" t="s">
        <v>242</v>
      </c>
      <c r="C2247" s="14" t="s">
        <v>244</v>
      </c>
      <c r="D2247" t="s">
        <v>456</v>
      </c>
      <c r="E2247" t="s">
        <v>474</v>
      </c>
      <c r="F2247" s="20">
        <v>2029</v>
      </c>
      <c r="G2247" s="20">
        <v>35</v>
      </c>
      <c r="H2247" s="11">
        <v>1474.42711418506</v>
      </c>
      <c r="I2247" s="10">
        <v>4246309.6575691402</v>
      </c>
      <c r="J2247" s="33">
        <f t="shared" si="140"/>
        <v>3.4722552830240751E-4</v>
      </c>
      <c r="K2247" s="33">
        <f t="shared" si="141"/>
        <v>3.4716525249534058E-4</v>
      </c>
      <c r="L2247" s="33">
        <f t="shared" si="142"/>
        <v>0.99858628131358262</v>
      </c>
      <c r="M2247" s="33">
        <f t="shared" si="143"/>
        <v>0.99823960685509205</v>
      </c>
    </row>
    <row r="2248" spans="1:13" ht="27.6">
      <c r="A2248" t="s">
        <v>164</v>
      </c>
      <c r="B2248" t="s">
        <v>242</v>
      </c>
      <c r="C2248" s="14" t="s">
        <v>244</v>
      </c>
      <c r="D2248" t="s">
        <v>456</v>
      </c>
      <c r="E2248" t="s">
        <v>474</v>
      </c>
      <c r="F2248" s="20">
        <v>2029</v>
      </c>
      <c r="G2248" s="20">
        <v>36</v>
      </c>
      <c r="H2248" s="11">
        <v>1935.80655566004</v>
      </c>
      <c r="I2248" s="10">
        <v>4195152.9773605401</v>
      </c>
      <c r="J2248" s="33">
        <f t="shared" si="140"/>
        <v>4.6143884766700196E-4</v>
      </c>
      <c r="K2248" s="33">
        <f t="shared" si="141"/>
        <v>4.6133240113543916E-4</v>
      </c>
      <c r="L2248" s="33">
        <f t="shared" si="142"/>
        <v>0.99823960685509205</v>
      </c>
      <c r="M2248" s="33">
        <f t="shared" si="143"/>
        <v>0.99777908658035308</v>
      </c>
    </row>
    <row r="2249" spans="1:13" ht="27.6">
      <c r="A2249" t="s">
        <v>164</v>
      </c>
      <c r="B2249" t="s">
        <v>242</v>
      </c>
      <c r="C2249" s="14" t="s">
        <v>244</v>
      </c>
      <c r="D2249" t="s">
        <v>456</v>
      </c>
      <c r="E2249" t="s">
        <v>474</v>
      </c>
      <c r="F2249" s="20">
        <v>2029</v>
      </c>
      <c r="G2249" s="20">
        <v>37</v>
      </c>
      <c r="H2249" s="11">
        <v>2096.5463587706799</v>
      </c>
      <c r="I2249" s="10">
        <v>4179203.83772759</v>
      </c>
      <c r="J2249" s="33">
        <f t="shared" si="140"/>
        <v>5.0166166575657165E-4</v>
      </c>
      <c r="K2249" s="33">
        <f t="shared" si="141"/>
        <v>5.0153585458223571E-4</v>
      </c>
      <c r="L2249" s="33">
        <f t="shared" si="142"/>
        <v>0.99777908658035308</v>
      </c>
      <c r="M2249" s="33">
        <f t="shared" si="143"/>
        <v>0.99727866459348069</v>
      </c>
    </row>
    <row r="2250" spans="1:13" ht="27.6">
      <c r="A2250" t="s">
        <v>164</v>
      </c>
      <c r="B2250" t="s">
        <v>242</v>
      </c>
      <c r="C2250" s="14" t="s">
        <v>244</v>
      </c>
      <c r="D2250" t="s">
        <v>456</v>
      </c>
      <c r="E2250" t="s">
        <v>474</v>
      </c>
      <c r="F2250" s="20">
        <v>2029</v>
      </c>
      <c r="G2250" s="20">
        <v>38</v>
      </c>
      <c r="H2250" s="11">
        <v>2294.60208453015</v>
      </c>
      <c r="I2250" s="10">
        <v>4157539.54695884</v>
      </c>
      <c r="J2250" s="33">
        <f t="shared" si="140"/>
        <v>5.5191347156483624E-4</v>
      </c>
      <c r="K2250" s="33">
        <f t="shared" si="141"/>
        <v>5.5176119534050549E-4</v>
      </c>
      <c r="L2250" s="33">
        <f t="shared" si="142"/>
        <v>0.99727866459348069</v>
      </c>
      <c r="M2250" s="33">
        <f t="shared" si="143"/>
        <v>0.99672840492541703</v>
      </c>
    </row>
    <row r="2251" spans="1:13" ht="27.6">
      <c r="A2251" t="s">
        <v>164</v>
      </c>
      <c r="B2251" t="s">
        <v>242</v>
      </c>
      <c r="C2251" s="14" t="s">
        <v>244</v>
      </c>
      <c r="D2251" t="s">
        <v>456</v>
      </c>
      <c r="E2251" t="s">
        <v>474</v>
      </c>
      <c r="F2251" s="20">
        <v>2029</v>
      </c>
      <c r="G2251" s="20">
        <v>39</v>
      </c>
      <c r="H2251" s="11">
        <v>2423.8844452636799</v>
      </c>
      <c r="I2251" s="10">
        <v>4139383.0758811398</v>
      </c>
      <c r="J2251" s="33">
        <f t="shared" si="140"/>
        <v>5.8556659309617388E-4</v>
      </c>
      <c r="K2251" s="33">
        <f t="shared" si="141"/>
        <v>5.8539518243783117E-4</v>
      </c>
      <c r="L2251" s="33">
        <f t="shared" si="142"/>
        <v>0.99672840492541703</v>
      </c>
      <c r="M2251" s="33">
        <f t="shared" si="143"/>
        <v>0.99614492491897477</v>
      </c>
    </row>
    <row r="2252" spans="1:13" ht="27.6">
      <c r="A2252" t="s">
        <v>164</v>
      </c>
      <c r="B2252" t="s">
        <v>242</v>
      </c>
      <c r="C2252" s="14" t="s">
        <v>244</v>
      </c>
      <c r="D2252" t="s">
        <v>456</v>
      </c>
      <c r="E2252" t="s">
        <v>474</v>
      </c>
      <c r="F2252" s="20">
        <v>2029</v>
      </c>
      <c r="G2252" s="20">
        <v>40</v>
      </c>
      <c r="H2252" s="11">
        <v>2650.8704803006699</v>
      </c>
      <c r="I2252" s="10">
        <v>4144451.45300774</v>
      </c>
      <c r="J2252" s="33">
        <f t="shared" si="140"/>
        <v>6.3961914148538571E-4</v>
      </c>
      <c r="K2252" s="33">
        <f t="shared" si="141"/>
        <v>6.3941462876804245E-4</v>
      </c>
      <c r="L2252" s="33">
        <f t="shared" si="142"/>
        <v>0.99614492491897477</v>
      </c>
      <c r="M2252" s="33">
        <f t="shared" si="143"/>
        <v>0.9955079752816085</v>
      </c>
    </row>
    <row r="2253" spans="1:13" ht="27.6">
      <c r="A2253" t="s">
        <v>164</v>
      </c>
      <c r="B2253" t="s">
        <v>242</v>
      </c>
      <c r="C2253" s="14" t="s">
        <v>244</v>
      </c>
      <c r="D2253" t="s">
        <v>456</v>
      </c>
      <c r="E2253" t="s">
        <v>474</v>
      </c>
      <c r="F2253" s="20">
        <v>2029</v>
      </c>
      <c r="G2253" s="20">
        <v>41</v>
      </c>
      <c r="H2253" s="11">
        <v>3546.5063761398101</v>
      </c>
      <c r="I2253" s="10">
        <v>4103772.9451729301</v>
      </c>
      <c r="J2253" s="33">
        <f t="shared" si="140"/>
        <v>8.6420628614733528E-4</v>
      </c>
      <c r="K2253" s="33">
        <f t="shared" si="141"/>
        <v>8.6383296744407811E-4</v>
      </c>
      <c r="L2253" s="33">
        <f t="shared" si="142"/>
        <v>0.9955079752816085</v>
      </c>
      <c r="M2253" s="33">
        <f t="shared" si="143"/>
        <v>0.99464802267320673</v>
      </c>
    </row>
    <row r="2254" spans="1:13" ht="27.6">
      <c r="A2254" t="s">
        <v>164</v>
      </c>
      <c r="B2254" t="s">
        <v>242</v>
      </c>
      <c r="C2254" s="14" t="s">
        <v>244</v>
      </c>
      <c r="D2254" t="s">
        <v>456</v>
      </c>
      <c r="E2254" t="s">
        <v>474</v>
      </c>
      <c r="F2254" s="20">
        <v>2029</v>
      </c>
      <c r="G2254" s="20">
        <v>42</v>
      </c>
      <c r="H2254" s="11">
        <v>3959.7502207072698</v>
      </c>
      <c r="I2254" s="10">
        <v>4054500.2048525601</v>
      </c>
      <c r="J2254" s="33">
        <f t="shared" si="140"/>
        <v>9.766309090250161E-4</v>
      </c>
      <c r="K2254" s="33">
        <f t="shared" si="141"/>
        <v>9.7615416027396762E-4</v>
      </c>
      <c r="L2254" s="33">
        <f t="shared" si="142"/>
        <v>0.99464802267320673</v>
      </c>
      <c r="M2254" s="33">
        <f t="shared" si="143"/>
        <v>0.99367709286786599</v>
      </c>
    </row>
    <row r="2255" spans="1:13" ht="27.6">
      <c r="A2255" t="s">
        <v>164</v>
      </c>
      <c r="B2255" t="s">
        <v>242</v>
      </c>
      <c r="C2255" s="14" t="s">
        <v>244</v>
      </c>
      <c r="D2255" t="s">
        <v>456</v>
      </c>
      <c r="E2255" t="s">
        <v>474</v>
      </c>
      <c r="F2255" s="20">
        <v>2029</v>
      </c>
      <c r="G2255" s="20">
        <v>43</v>
      </c>
      <c r="H2255" s="11">
        <v>4502.0569825518596</v>
      </c>
      <c r="I2255" s="10">
        <v>4067141.0519848499</v>
      </c>
      <c r="J2255" s="33">
        <f t="shared" si="140"/>
        <v>1.106934066217045E-3</v>
      </c>
      <c r="K2255" s="33">
        <f t="shared" si="141"/>
        <v>1.1063216406960175E-3</v>
      </c>
      <c r="L2255" s="33">
        <f t="shared" si="142"/>
        <v>0.99367709286786599</v>
      </c>
      <c r="M2255" s="33">
        <f t="shared" si="143"/>
        <v>0.99257776639616235</v>
      </c>
    </row>
    <row r="2256" spans="1:13" ht="27.6">
      <c r="A2256" t="s">
        <v>164</v>
      </c>
      <c r="B2256" t="s">
        <v>242</v>
      </c>
      <c r="C2256" s="14" t="s">
        <v>244</v>
      </c>
      <c r="D2256" t="s">
        <v>456</v>
      </c>
      <c r="E2256" t="s">
        <v>474</v>
      </c>
      <c r="F2256" s="20">
        <v>2029</v>
      </c>
      <c r="G2256" s="20">
        <v>44</v>
      </c>
      <c r="H2256" s="11">
        <v>4888.2565908755696</v>
      </c>
      <c r="I2256" s="10">
        <v>4136636.5692526</v>
      </c>
      <c r="J2256" s="33">
        <f t="shared" si="140"/>
        <v>1.1816983457550324E-3</v>
      </c>
      <c r="K2256" s="33">
        <f t="shared" si="141"/>
        <v>1.1810004152064124E-3</v>
      </c>
      <c r="L2256" s="33">
        <f t="shared" si="142"/>
        <v>0.99257776639616235</v>
      </c>
      <c r="M2256" s="33">
        <f t="shared" si="143"/>
        <v>0.9914055316419238</v>
      </c>
    </row>
    <row r="2257" spans="1:13" ht="27.6">
      <c r="A2257" t="s">
        <v>164</v>
      </c>
      <c r="B2257" t="s">
        <v>242</v>
      </c>
      <c r="C2257" s="14" t="s">
        <v>244</v>
      </c>
      <c r="D2257" t="s">
        <v>456</v>
      </c>
      <c r="E2257" t="s">
        <v>474</v>
      </c>
      <c r="F2257" s="20">
        <v>2029</v>
      </c>
      <c r="G2257" s="20">
        <v>45</v>
      </c>
      <c r="H2257" s="11">
        <v>5409.9832368548796</v>
      </c>
      <c r="I2257" s="10">
        <v>4164571.2726153899</v>
      </c>
      <c r="J2257" s="33">
        <f t="shared" si="140"/>
        <v>1.2990492616680226E-3</v>
      </c>
      <c r="K2257" s="33">
        <f t="shared" si="141"/>
        <v>1.2982058624211312E-3</v>
      </c>
      <c r="L2257" s="33">
        <f t="shared" si="142"/>
        <v>0.9914055316419238</v>
      </c>
      <c r="M2257" s="33">
        <f t="shared" si="143"/>
        <v>0.99011848316870954</v>
      </c>
    </row>
    <row r="2258" spans="1:13" ht="27.6">
      <c r="A2258" t="s">
        <v>164</v>
      </c>
      <c r="B2258" t="s">
        <v>242</v>
      </c>
      <c r="C2258" s="14" t="s">
        <v>244</v>
      </c>
      <c r="D2258" t="s">
        <v>456</v>
      </c>
      <c r="E2258" t="s">
        <v>474</v>
      </c>
      <c r="F2258" s="20">
        <v>2029</v>
      </c>
      <c r="G2258" s="20">
        <v>46</v>
      </c>
      <c r="H2258" s="11">
        <v>6617.9404627208796</v>
      </c>
      <c r="I2258" s="10">
        <v>4133176.3852300998</v>
      </c>
      <c r="J2258" s="33">
        <f t="shared" si="140"/>
        <v>1.6011754268146119E-3</v>
      </c>
      <c r="K2258" s="33">
        <f t="shared" si="141"/>
        <v>1.5998942293394824E-3</v>
      </c>
      <c r="L2258" s="33">
        <f t="shared" si="142"/>
        <v>0.99011848316870954</v>
      </c>
      <c r="M2258" s="33">
        <f t="shared" si="143"/>
        <v>0.98853439832112555</v>
      </c>
    </row>
    <row r="2259" spans="1:13" ht="27.6">
      <c r="A2259" t="s">
        <v>164</v>
      </c>
      <c r="B2259" t="s">
        <v>242</v>
      </c>
      <c r="C2259" s="14" t="s">
        <v>244</v>
      </c>
      <c r="D2259" t="s">
        <v>456</v>
      </c>
      <c r="E2259" t="s">
        <v>474</v>
      </c>
      <c r="F2259" s="20">
        <v>2029</v>
      </c>
      <c r="G2259" s="20">
        <v>47</v>
      </c>
      <c r="H2259" s="11">
        <v>7053.0946222045104</v>
      </c>
      <c r="I2259" s="10">
        <v>4077241.7062151898</v>
      </c>
      <c r="J2259" s="33">
        <f t="shared" si="140"/>
        <v>1.7298691444887963E-3</v>
      </c>
      <c r="K2259" s="33">
        <f t="shared" si="141"/>
        <v>1.728373783244308E-3</v>
      </c>
      <c r="L2259" s="33">
        <f t="shared" si="142"/>
        <v>0.98853439832112555</v>
      </c>
      <c r="M2259" s="33">
        <f t="shared" si="143"/>
        <v>0.98682584138323215</v>
      </c>
    </row>
    <row r="2260" spans="1:13" ht="27.6">
      <c r="A2260" t="s">
        <v>164</v>
      </c>
      <c r="B2260" t="s">
        <v>242</v>
      </c>
      <c r="C2260" s="14" t="s">
        <v>244</v>
      </c>
      <c r="D2260" t="s">
        <v>456</v>
      </c>
      <c r="E2260" t="s">
        <v>474</v>
      </c>
      <c r="F2260" s="20">
        <v>2029</v>
      </c>
      <c r="G2260" s="20">
        <v>48</v>
      </c>
      <c r="H2260" s="11">
        <v>7478.2274619110203</v>
      </c>
      <c r="I2260" s="10">
        <v>4013908.7533448902</v>
      </c>
      <c r="J2260" s="33">
        <f t="shared" si="140"/>
        <v>1.8630785903339798E-3</v>
      </c>
      <c r="K2260" s="33">
        <f t="shared" si="141"/>
        <v>1.8613441367254513E-3</v>
      </c>
      <c r="L2260" s="33">
        <f t="shared" si="142"/>
        <v>0.98682584138323215</v>
      </c>
      <c r="M2260" s="33">
        <f t="shared" si="143"/>
        <v>0.98498901888940427</v>
      </c>
    </row>
    <row r="2261" spans="1:13" ht="27.6">
      <c r="A2261" t="s">
        <v>164</v>
      </c>
      <c r="B2261" t="s">
        <v>242</v>
      </c>
      <c r="C2261" s="14" t="s">
        <v>244</v>
      </c>
      <c r="D2261" t="s">
        <v>456</v>
      </c>
      <c r="E2261" t="s">
        <v>474</v>
      </c>
      <c r="F2261" s="20">
        <v>2029</v>
      </c>
      <c r="G2261" s="20">
        <v>49</v>
      </c>
      <c r="H2261" s="11">
        <v>7721.7816317183797</v>
      </c>
      <c r="I2261" s="10">
        <v>3955771.07926419</v>
      </c>
      <c r="J2261" s="33">
        <f t="shared" si="140"/>
        <v>1.9520294468492606E-3</v>
      </c>
      <c r="K2261" s="33">
        <f t="shared" si="141"/>
        <v>1.9501254764388021E-3</v>
      </c>
      <c r="L2261" s="33">
        <f t="shared" si="142"/>
        <v>0.98498901888940427</v>
      </c>
      <c r="M2261" s="33">
        <f t="shared" si="143"/>
        <v>0.98306816670965558</v>
      </c>
    </row>
    <row r="2262" spans="1:13" ht="27.6">
      <c r="A2262" t="s">
        <v>164</v>
      </c>
      <c r="B2262" t="s">
        <v>242</v>
      </c>
      <c r="C2262" s="14" t="s">
        <v>244</v>
      </c>
      <c r="D2262" t="s">
        <v>456</v>
      </c>
      <c r="E2262" t="s">
        <v>474</v>
      </c>
      <c r="F2262" s="20">
        <v>2029</v>
      </c>
      <c r="G2262" s="20">
        <v>50</v>
      </c>
      <c r="H2262" s="11">
        <v>8043.4422749201403</v>
      </c>
      <c r="I2262" s="10">
        <v>3884228.85326953</v>
      </c>
      <c r="J2262" s="33">
        <f t="shared" si="140"/>
        <v>2.0707951510502819E-3</v>
      </c>
      <c r="K2262" s="33">
        <f t="shared" si="141"/>
        <v>2.0686525340003481E-3</v>
      </c>
      <c r="L2262" s="33">
        <f t="shared" si="142"/>
        <v>0.98306816670965558</v>
      </c>
      <c r="M2262" s="33">
        <f t="shared" si="143"/>
        <v>0.98103454025549652</v>
      </c>
    </row>
    <row r="2263" spans="1:13" ht="27.6">
      <c r="A2263" t="s">
        <v>164</v>
      </c>
      <c r="B2263" t="s">
        <v>242</v>
      </c>
      <c r="C2263" s="14" t="s">
        <v>244</v>
      </c>
      <c r="D2263" t="s">
        <v>456</v>
      </c>
      <c r="E2263" t="s">
        <v>474</v>
      </c>
      <c r="F2263" s="20">
        <v>2029</v>
      </c>
      <c r="G2263" s="20">
        <v>51</v>
      </c>
      <c r="H2263" s="11">
        <v>8820.1830337295105</v>
      </c>
      <c r="I2263" s="10">
        <v>3788386.9714178098</v>
      </c>
      <c r="J2263" s="33">
        <f t="shared" si="140"/>
        <v>2.3282159663928267E-3</v>
      </c>
      <c r="K2263" s="33">
        <f t="shared" si="141"/>
        <v>2.3255077737599494E-3</v>
      </c>
      <c r="L2263" s="33">
        <f t="shared" si="142"/>
        <v>0.98103454025549652</v>
      </c>
      <c r="M2263" s="33">
        <f t="shared" si="143"/>
        <v>0.97875313680580533</v>
      </c>
    </row>
    <row r="2264" spans="1:13" ht="27.6">
      <c r="A2264" t="s">
        <v>164</v>
      </c>
      <c r="B2264" t="s">
        <v>242</v>
      </c>
      <c r="C2264" s="14" t="s">
        <v>244</v>
      </c>
      <c r="D2264" t="s">
        <v>456</v>
      </c>
      <c r="E2264" t="s">
        <v>474</v>
      </c>
      <c r="F2264" s="20">
        <v>2029</v>
      </c>
      <c r="G2264" s="20">
        <v>52</v>
      </c>
      <c r="H2264" s="11">
        <v>9175.7471925776408</v>
      </c>
      <c r="I2264" s="10">
        <v>3696818.8426483101</v>
      </c>
      <c r="J2264" s="33">
        <f t="shared" si="140"/>
        <v>2.4820656848860792E-3</v>
      </c>
      <c r="K2264" s="33">
        <f t="shared" si="141"/>
        <v>2.4789879067964593E-3</v>
      </c>
      <c r="L2264" s="33">
        <f t="shared" si="142"/>
        <v>0.97875313680580533</v>
      </c>
      <c r="M2264" s="33">
        <f t="shared" si="143"/>
        <v>0.9763268196159246</v>
      </c>
    </row>
    <row r="2265" spans="1:13" ht="27.6">
      <c r="A2265" t="s">
        <v>164</v>
      </c>
      <c r="B2265" t="s">
        <v>242</v>
      </c>
      <c r="C2265" s="14" t="s">
        <v>244</v>
      </c>
      <c r="D2265" t="s">
        <v>456</v>
      </c>
      <c r="E2265" t="s">
        <v>474</v>
      </c>
      <c r="F2265" s="20">
        <v>2029</v>
      </c>
      <c r="G2265" s="20">
        <v>53</v>
      </c>
      <c r="H2265" s="11">
        <v>9717.0268648193905</v>
      </c>
      <c r="I2265" s="10">
        <v>3620444.9511552802</v>
      </c>
      <c r="J2265" s="33">
        <f t="shared" si="140"/>
        <v>2.6839316702547008E-3</v>
      </c>
      <c r="K2265" s="33">
        <f t="shared" si="141"/>
        <v>2.6803331457673218E-3</v>
      </c>
      <c r="L2265" s="33">
        <f t="shared" si="142"/>
        <v>0.9763268196159246</v>
      </c>
      <c r="M2265" s="33">
        <f t="shared" si="143"/>
        <v>0.97370993848020648</v>
      </c>
    </row>
    <row r="2266" spans="1:13" ht="27.6">
      <c r="A2266" t="s">
        <v>164</v>
      </c>
      <c r="B2266" t="s">
        <v>242</v>
      </c>
      <c r="C2266" s="14" t="s">
        <v>244</v>
      </c>
      <c r="D2266" t="s">
        <v>456</v>
      </c>
      <c r="E2266" t="s">
        <v>474</v>
      </c>
      <c r="F2266" s="20">
        <v>2029</v>
      </c>
      <c r="G2266" s="20">
        <v>54</v>
      </c>
      <c r="H2266" s="11">
        <v>10338.4485353238</v>
      </c>
      <c r="I2266" s="10">
        <v>3531409.8065861901</v>
      </c>
      <c r="J2266" s="33">
        <f t="shared" si="140"/>
        <v>2.9275697530324204E-3</v>
      </c>
      <c r="K2266" s="33">
        <f t="shared" si="141"/>
        <v>2.9232885995138513E-3</v>
      </c>
      <c r="L2266" s="33">
        <f t="shared" si="142"/>
        <v>0.97370993848020648</v>
      </c>
      <c r="M2266" s="33">
        <f t="shared" si="143"/>
        <v>0.97086350331781401</v>
      </c>
    </row>
    <row r="2267" spans="1:13" ht="27.6">
      <c r="A2267" t="s">
        <v>164</v>
      </c>
      <c r="B2267" t="s">
        <v>242</v>
      </c>
      <c r="C2267" s="14" t="s">
        <v>244</v>
      </c>
      <c r="D2267" t="s">
        <v>456</v>
      </c>
      <c r="E2267" t="s">
        <v>474</v>
      </c>
      <c r="F2267" s="20">
        <v>2029</v>
      </c>
      <c r="G2267" s="20">
        <v>55</v>
      </c>
      <c r="H2267" s="11">
        <v>11143.144399492699</v>
      </c>
      <c r="I2267" s="10">
        <v>3457589.18225291</v>
      </c>
      <c r="J2267" s="33">
        <f t="shared" si="140"/>
        <v>3.2228075147528092E-3</v>
      </c>
      <c r="K2267" s="33">
        <f t="shared" si="141"/>
        <v>3.2176198450643012E-3</v>
      </c>
      <c r="L2267" s="33">
        <f t="shared" si="142"/>
        <v>0.97086350331781401</v>
      </c>
      <c r="M2267" s="33">
        <f t="shared" si="143"/>
        <v>0.96773963364269</v>
      </c>
    </row>
    <row r="2268" spans="1:13" ht="27.6">
      <c r="A2268" t="s">
        <v>164</v>
      </c>
      <c r="B2268" t="s">
        <v>242</v>
      </c>
      <c r="C2268" s="14" t="s">
        <v>244</v>
      </c>
      <c r="D2268" t="s">
        <v>456</v>
      </c>
      <c r="E2268" t="s">
        <v>474</v>
      </c>
      <c r="F2268" s="20">
        <v>2029</v>
      </c>
      <c r="G2268" s="20">
        <v>56</v>
      </c>
      <c r="H2268" s="11">
        <v>12292.040143501999</v>
      </c>
      <c r="I2268" s="10">
        <v>3383804.32471151</v>
      </c>
      <c r="J2268" s="33">
        <f t="shared" si="140"/>
        <v>3.6326096204011356E-3</v>
      </c>
      <c r="K2268" s="33">
        <f t="shared" si="141"/>
        <v>3.6260196760540264E-3</v>
      </c>
      <c r="L2268" s="33">
        <f t="shared" si="142"/>
        <v>0.96773963364269</v>
      </c>
      <c r="M2268" s="33">
        <f t="shared" si="143"/>
        <v>0.96423059068980432</v>
      </c>
    </row>
    <row r="2269" spans="1:13" ht="27.6">
      <c r="A2269" t="s">
        <v>164</v>
      </c>
      <c r="B2269" t="s">
        <v>242</v>
      </c>
      <c r="C2269" s="14" t="s">
        <v>244</v>
      </c>
      <c r="D2269" t="s">
        <v>456</v>
      </c>
      <c r="E2269" t="s">
        <v>474</v>
      </c>
      <c r="F2269" s="20">
        <v>2029</v>
      </c>
      <c r="G2269" s="20">
        <v>57</v>
      </c>
      <c r="H2269" s="11">
        <v>13207.262176563399</v>
      </c>
      <c r="I2269" s="10">
        <v>3288394.4721605401</v>
      </c>
      <c r="J2269" s="33">
        <f t="shared" si="140"/>
        <v>4.016325379566147E-3</v>
      </c>
      <c r="K2269" s="33">
        <f t="shared" si="141"/>
        <v>4.0082707317591337E-3</v>
      </c>
      <c r="L2269" s="33">
        <f t="shared" si="142"/>
        <v>0.96423059068980432</v>
      </c>
      <c r="M2269" s="33">
        <f t="shared" si="143"/>
        <v>0.96036569343447553</v>
      </c>
    </row>
    <row r="2270" spans="1:13" ht="27.6">
      <c r="A2270" t="s">
        <v>164</v>
      </c>
      <c r="B2270" t="s">
        <v>242</v>
      </c>
      <c r="C2270" s="14" t="s">
        <v>244</v>
      </c>
      <c r="D2270" t="s">
        <v>456</v>
      </c>
      <c r="E2270" t="s">
        <v>474</v>
      </c>
      <c r="F2270" s="20">
        <v>2029</v>
      </c>
      <c r="G2270" s="20">
        <v>58</v>
      </c>
      <c r="H2270" s="11">
        <v>14123.2183470534</v>
      </c>
      <c r="I2270" s="10">
        <v>3203272.7279513502</v>
      </c>
      <c r="J2270" s="33">
        <f t="shared" si="140"/>
        <v>4.4089965315210269E-3</v>
      </c>
      <c r="K2270" s="33">
        <f t="shared" si="141"/>
        <v>4.39929117518012E-3</v>
      </c>
      <c r="L2270" s="33">
        <f t="shared" si="142"/>
        <v>0.96036569343447553</v>
      </c>
      <c r="M2270" s="33">
        <f t="shared" si="143"/>
        <v>0.95614076511440349</v>
      </c>
    </row>
    <row r="2271" spans="1:13" ht="27.6">
      <c r="A2271" t="s">
        <v>164</v>
      </c>
      <c r="B2271" t="s">
        <v>242</v>
      </c>
      <c r="C2271" s="14" t="s">
        <v>244</v>
      </c>
      <c r="D2271" t="s">
        <v>456</v>
      </c>
      <c r="E2271" t="s">
        <v>474</v>
      </c>
      <c r="F2271" s="20">
        <v>2029</v>
      </c>
      <c r="G2271" s="20">
        <v>59</v>
      </c>
      <c r="H2271" s="11">
        <v>14377.9739129023</v>
      </c>
      <c r="I2271" s="10">
        <v>3115614.66131511</v>
      </c>
      <c r="J2271" s="33">
        <f t="shared" si="140"/>
        <v>4.6148113537356752E-3</v>
      </c>
      <c r="K2271" s="33">
        <f t="shared" si="141"/>
        <v>4.6041794728162166E-3</v>
      </c>
      <c r="L2271" s="33">
        <f t="shared" si="142"/>
        <v>0.95614076511440349</v>
      </c>
      <c r="M2271" s="33">
        <f t="shared" si="143"/>
        <v>0.95173852143054094</v>
      </c>
    </row>
    <row r="2272" spans="1:13" ht="27.6">
      <c r="A2272" t="s">
        <v>164</v>
      </c>
      <c r="B2272" t="s">
        <v>242</v>
      </c>
      <c r="C2272" s="14" t="s">
        <v>244</v>
      </c>
      <c r="D2272" t="s">
        <v>456</v>
      </c>
      <c r="E2272" t="s">
        <v>474</v>
      </c>
      <c r="F2272" s="20">
        <v>2029</v>
      </c>
      <c r="G2272" s="20">
        <v>60</v>
      </c>
      <c r="H2272" s="11">
        <v>14821.5831545282</v>
      </c>
      <c r="I2272" s="10">
        <v>3012633.5136651099</v>
      </c>
      <c r="J2272" s="33">
        <f t="shared" si="140"/>
        <v>4.9198095577502078E-3</v>
      </c>
      <c r="K2272" s="33">
        <f t="shared" si="141"/>
        <v>4.9077271172642822E-3</v>
      </c>
      <c r="L2272" s="33">
        <f t="shared" si="142"/>
        <v>0.95173852143054094</v>
      </c>
      <c r="M2272" s="33">
        <f t="shared" si="143"/>
        <v>0.94706764848037128</v>
      </c>
    </row>
    <row r="2273" spans="1:13" ht="27.6">
      <c r="A2273" t="s">
        <v>164</v>
      </c>
      <c r="B2273" t="s">
        <v>242</v>
      </c>
      <c r="C2273" s="14" t="s">
        <v>244</v>
      </c>
      <c r="D2273" t="s">
        <v>456</v>
      </c>
      <c r="E2273" t="s">
        <v>474</v>
      </c>
      <c r="F2273" s="20">
        <v>2029</v>
      </c>
      <c r="G2273" s="20">
        <v>61</v>
      </c>
      <c r="H2273" s="11">
        <v>15986.620354002</v>
      </c>
      <c r="I2273" s="10">
        <v>2902898.92589173</v>
      </c>
      <c r="J2273" s="33">
        <f t="shared" si="140"/>
        <v>5.5071226253911448E-3</v>
      </c>
      <c r="K2273" s="33">
        <f t="shared" si="141"/>
        <v>5.4919862243382189E-3</v>
      </c>
      <c r="L2273" s="33">
        <f t="shared" si="142"/>
        <v>0.94706764848037128</v>
      </c>
      <c r="M2273" s="33">
        <f t="shared" si="143"/>
        <v>0.94186636600140072</v>
      </c>
    </row>
    <row r="2274" spans="1:13" ht="27.6">
      <c r="A2274" t="s">
        <v>164</v>
      </c>
      <c r="B2274" t="s">
        <v>242</v>
      </c>
      <c r="C2274" s="14" t="s">
        <v>244</v>
      </c>
      <c r="D2274" t="s">
        <v>456</v>
      </c>
      <c r="E2274" t="s">
        <v>474</v>
      </c>
      <c r="F2274" s="20">
        <v>2029</v>
      </c>
      <c r="G2274" s="20">
        <v>62</v>
      </c>
      <c r="H2274" s="11">
        <v>16927.393254253901</v>
      </c>
      <c r="I2274" s="10">
        <v>2795140.0125715202</v>
      </c>
      <c r="J2274" s="33">
        <f t="shared" si="140"/>
        <v>6.0560090650631669E-3</v>
      </c>
      <c r="K2274" s="33">
        <f t="shared" si="141"/>
        <v>6.0377084037916973E-3</v>
      </c>
      <c r="L2274" s="33">
        <f t="shared" si="142"/>
        <v>0.94186636600140072</v>
      </c>
      <c r="M2274" s="33">
        <f t="shared" si="143"/>
        <v>0.93617965152814531</v>
      </c>
    </row>
    <row r="2275" spans="1:13" ht="27.6">
      <c r="A2275" t="s">
        <v>164</v>
      </c>
      <c r="B2275" t="s">
        <v>242</v>
      </c>
      <c r="C2275" s="14" t="s">
        <v>244</v>
      </c>
      <c r="D2275" t="s">
        <v>456</v>
      </c>
      <c r="E2275" t="s">
        <v>474</v>
      </c>
      <c r="F2275" s="20">
        <v>2029</v>
      </c>
      <c r="G2275" s="20">
        <v>63</v>
      </c>
      <c r="H2275" s="11">
        <v>17832.733915206099</v>
      </c>
      <c r="I2275" s="10">
        <v>2674614.0972995502</v>
      </c>
      <c r="J2275" s="33">
        <f t="shared" si="140"/>
        <v>6.6674044428357308E-3</v>
      </c>
      <c r="K2275" s="33">
        <f t="shared" si="141"/>
        <v>6.6452266187151388E-3</v>
      </c>
      <c r="L2275" s="33">
        <f t="shared" si="142"/>
        <v>0.93617965152814531</v>
      </c>
      <c r="M2275" s="33">
        <f t="shared" si="143"/>
        <v>0.92995852558791103</v>
      </c>
    </row>
    <row r="2276" spans="1:13" ht="27.6">
      <c r="A2276" t="s">
        <v>164</v>
      </c>
      <c r="B2276" t="s">
        <v>242</v>
      </c>
      <c r="C2276" s="14" t="s">
        <v>244</v>
      </c>
      <c r="D2276" t="s">
        <v>456</v>
      </c>
      <c r="E2276" t="s">
        <v>474</v>
      </c>
      <c r="F2276" s="20">
        <v>2029</v>
      </c>
      <c r="G2276" s="20">
        <v>64</v>
      </c>
      <c r="H2276" s="11">
        <v>18939.992200396999</v>
      </c>
      <c r="I2276" s="10">
        <v>2541956.4326877301</v>
      </c>
      <c r="J2276" s="33">
        <f t="shared" si="140"/>
        <v>7.450950754640139E-3</v>
      </c>
      <c r="K2276" s="33">
        <f t="shared" si="141"/>
        <v>7.4232612348285043E-3</v>
      </c>
      <c r="L2276" s="33">
        <f t="shared" si="142"/>
        <v>0.92995852558791103</v>
      </c>
      <c r="M2276" s="33">
        <f t="shared" si="143"/>
        <v>0.92305520051491607</v>
      </c>
    </row>
    <row r="2277" spans="1:13" ht="27.6">
      <c r="A2277" t="s">
        <v>164</v>
      </c>
      <c r="B2277" t="s">
        <v>242</v>
      </c>
      <c r="C2277" s="14" t="s">
        <v>244</v>
      </c>
      <c r="D2277" t="s">
        <v>456</v>
      </c>
      <c r="E2277" t="s">
        <v>474</v>
      </c>
      <c r="F2277" s="20">
        <v>2029</v>
      </c>
      <c r="G2277" s="20">
        <v>65</v>
      </c>
      <c r="H2277" s="11">
        <v>19998.450395951499</v>
      </c>
      <c r="I2277" s="10">
        <v>2410420.3181345901</v>
      </c>
      <c r="J2277" s="33">
        <f t="shared" si="140"/>
        <v>8.2966652104178168E-3</v>
      </c>
      <c r="K2277" s="33">
        <f t="shared" si="141"/>
        <v>8.2623428695253187E-3</v>
      </c>
      <c r="L2277" s="33">
        <f t="shared" si="142"/>
        <v>0.92305520051491607</v>
      </c>
      <c r="M2277" s="33">
        <f t="shared" si="143"/>
        <v>0.91542860196076337</v>
      </c>
    </row>
    <row r="2278" spans="1:13" ht="27.6">
      <c r="A2278" t="s">
        <v>164</v>
      </c>
      <c r="B2278" t="s">
        <v>242</v>
      </c>
      <c r="C2278" s="14" t="s">
        <v>244</v>
      </c>
      <c r="D2278" t="s">
        <v>456</v>
      </c>
      <c r="E2278" t="s">
        <v>474</v>
      </c>
      <c r="F2278" s="20">
        <v>2029</v>
      </c>
      <c r="G2278" s="20">
        <v>66</v>
      </c>
      <c r="H2278" s="11">
        <v>20381.010781135501</v>
      </c>
      <c r="I2278" s="10">
        <v>2279412.9244144801</v>
      </c>
      <c r="J2278" s="33">
        <f t="shared" si="140"/>
        <v>8.9413421161375732E-3</v>
      </c>
      <c r="K2278" s="33">
        <f t="shared" si="141"/>
        <v>8.901487190682178E-3</v>
      </c>
      <c r="L2278" s="33">
        <f t="shared" si="142"/>
        <v>0.91542860196076337</v>
      </c>
      <c r="M2278" s="33">
        <f t="shared" si="143"/>
        <v>0.90727992598642548</v>
      </c>
    </row>
    <row r="2279" spans="1:13" ht="27.6">
      <c r="A2279" t="s">
        <v>164</v>
      </c>
      <c r="B2279" t="s">
        <v>242</v>
      </c>
      <c r="C2279" s="14" t="s">
        <v>244</v>
      </c>
      <c r="D2279" t="s">
        <v>456</v>
      </c>
      <c r="E2279" t="s">
        <v>474</v>
      </c>
      <c r="F2279" s="20">
        <v>2029</v>
      </c>
      <c r="G2279" s="20">
        <v>67</v>
      </c>
      <c r="H2279" s="11">
        <v>21091.8214272689</v>
      </c>
      <c r="I2279" s="10">
        <v>2148134.15713698</v>
      </c>
      <c r="J2279" s="33">
        <f t="shared" si="140"/>
        <v>9.8186704760469656E-3</v>
      </c>
      <c r="K2279" s="33">
        <f t="shared" si="141"/>
        <v>9.770624708189124E-3</v>
      </c>
      <c r="L2279" s="33">
        <f t="shared" si="142"/>
        <v>0.90727992598642548</v>
      </c>
      <c r="M2279" s="33">
        <f t="shared" si="143"/>
        <v>0.89841523432433856</v>
      </c>
    </row>
    <row r="2280" spans="1:13" ht="27.6">
      <c r="A2280" t="s">
        <v>164</v>
      </c>
      <c r="B2280" t="s">
        <v>242</v>
      </c>
      <c r="C2280" s="14" t="s">
        <v>244</v>
      </c>
      <c r="D2280" t="s">
        <v>456</v>
      </c>
      <c r="E2280" t="s">
        <v>474</v>
      </c>
      <c r="F2280" s="20">
        <v>2029</v>
      </c>
      <c r="G2280" s="20">
        <v>68</v>
      </c>
      <c r="H2280" s="11">
        <v>21460.433592028399</v>
      </c>
      <c r="I2280" s="10">
        <v>2016754.83968202</v>
      </c>
      <c r="J2280" s="33">
        <f t="shared" si="140"/>
        <v>1.0641072067744261E-2</v>
      </c>
      <c r="K2280" s="33">
        <f t="shared" si="141"/>
        <v>1.0584656146318872E-2</v>
      </c>
      <c r="L2280" s="33">
        <f t="shared" si="142"/>
        <v>0.89841523432433856</v>
      </c>
      <c r="M2280" s="33">
        <f t="shared" si="143"/>
        <v>0.88890581799240098</v>
      </c>
    </row>
    <row r="2281" spans="1:13" ht="27.6">
      <c r="A2281" t="s">
        <v>164</v>
      </c>
      <c r="B2281" t="s">
        <v>242</v>
      </c>
      <c r="C2281" s="14" t="s">
        <v>244</v>
      </c>
      <c r="D2281" t="s">
        <v>456</v>
      </c>
      <c r="E2281" t="s">
        <v>474</v>
      </c>
      <c r="F2281" s="20">
        <v>2029</v>
      </c>
      <c r="G2281" s="20">
        <v>69</v>
      </c>
      <c r="H2281" s="11">
        <v>20926.287394335501</v>
      </c>
      <c r="I2281" s="10">
        <v>1881921.0939406001</v>
      </c>
      <c r="J2281" s="33">
        <f t="shared" si="140"/>
        <v>1.111964123347884E-2</v>
      </c>
      <c r="K2281" s="33">
        <f t="shared" si="141"/>
        <v>1.1058046537934518E-2</v>
      </c>
      <c r="L2281" s="33">
        <f t="shared" si="142"/>
        <v>0.88890581799240098</v>
      </c>
      <c r="M2281" s="33">
        <f t="shared" si="143"/>
        <v>0.87907625608920026</v>
      </c>
    </row>
    <row r="2282" spans="1:13" ht="27.6">
      <c r="A2282" t="s">
        <v>164</v>
      </c>
      <c r="B2282" t="s">
        <v>242</v>
      </c>
      <c r="C2282" s="14" t="s">
        <v>244</v>
      </c>
      <c r="D2282" t="s">
        <v>456</v>
      </c>
      <c r="E2282" t="s">
        <v>474</v>
      </c>
      <c r="F2282" s="20">
        <v>2030</v>
      </c>
      <c r="G2282" s="20">
        <v>30</v>
      </c>
      <c r="H2282" s="11">
        <v>815.83747386191601</v>
      </c>
      <c r="I2282" s="10">
        <v>4336861.2736721197</v>
      </c>
      <c r="J2282" s="33">
        <f t="shared" si="140"/>
        <v>1.8811703266014958E-4</v>
      </c>
      <c r="K2282" s="33">
        <f t="shared" si="141"/>
        <v>1.8809933976060567E-4</v>
      </c>
      <c r="L2282" s="33">
        <f t="shared" si="142"/>
        <v>1</v>
      </c>
      <c r="M2282" s="33">
        <f t="shared" si="143"/>
        <v>0.99981190066023939</v>
      </c>
    </row>
    <row r="2283" spans="1:13" ht="27.6">
      <c r="A2283" t="s">
        <v>164</v>
      </c>
      <c r="B2283" t="s">
        <v>242</v>
      </c>
      <c r="C2283" s="14" t="s">
        <v>244</v>
      </c>
      <c r="D2283" t="s">
        <v>456</v>
      </c>
      <c r="E2283" t="s">
        <v>474</v>
      </c>
      <c r="F2283" s="20">
        <v>2030</v>
      </c>
      <c r="G2283" s="20">
        <v>31</v>
      </c>
      <c r="H2283" s="11">
        <v>1217.3779799308199</v>
      </c>
      <c r="I2283" s="10">
        <v>4377756.20607155</v>
      </c>
      <c r="J2283" s="33">
        <f t="shared" si="140"/>
        <v>2.7808263471648496E-4</v>
      </c>
      <c r="K2283" s="33">
        <f t="shared" si="141"/>
        <v>2.7804397332442665E-4</v>
      </c>
      <c r="L2283" s="33">
        <f t="shared" si="142"/>
        <v>0.99981190066023939</v>
      </c>
      <c r="M2283" s="33">
        <f t="shared" si="143"/>
        <v>0.99953390898680272</v>
      </c>
    </row>
    <row r="2284" spans="1:13" ht="27.6">
      <c r="A2284" t="s">
        <v>164</v>
      </c>
      <c r="B2284" t="s">
        <v>242</v>
      </c>
      <c r="C2284" s="14" t="s">
        <v>244</v>
      </c>
      <c r="D2284" t="s">
        <v>456</v>
      </c>
      <c r="E2284" t="s">
        <v>474</v>
      </c>
      <c r="F2284" s="20">
        <v>2030</v>
      </c>
      <c r="G2284" s="20">
        <v>32</v>
      </c>
      <c r="H2284" s="11">
        <v>1281.1927155148101</v>
      </c>
      <c r="I2284" s="10">
        <v>4421421.4309739303</v>
      </c>
      <c r="J2284" s="33">
        <f t="shared" si="140"/>
        <v>2.8976941816482644E-4</v>
      </c>
      <c r="K2284" s="33">
        <f t="shared" si="141"/>
        <v>2.8972743906185983E-4</v>
      </c>
      <c r="L2284" s="33">
        <f t="shared" si="142"/>
        <v>0.99953390898680272</v>
      </c>
      <c r="M2284" s="33">
        <f t="shared" si="143"/>
        <v>0.99924431658709645</v>
      </c>
    </row>
    <row r="2285" spans="1:13" ht="27.6">
      <c r="A2285" t="s">
        <v>164</v>
      </c>
      <c r="B2285" t="s">
        <v>242</v>
      </c>
      <c r="C2285" s="14" t="s">
        <v>244</v>
      </c>
      <c r="D2285" t="s">
        <v>456</v>
      </c>
      <c r="E2285" t="s">
        <v>474</v>
      </c>
      <c r="F2285" s="20">
        <v>2030</v>
      </c>
      <c r="G2285" s="20">
        <v>33</v>
      </c>
      <c r="H2285" s="11">
        <v>1349.76189594015</v>
      </c>
      <c r="I2285" s="10">
        <v>4418790.3217182504</v>
      </c>
      <c r="J2285" s="33">
        <f t="shared" si="140"/>
        <v>3.0545959361459222E-4</v>
      </c>
      <c r="K2285" s="33">
        <f t="shared" si="141"/>
        <v>3.0541294558272813E-4</v>
      </c>
      <c r="L2285" s="33">
        <f t="shared" si="142"/>
        <v>0.99924431658709645</v>
      </c>
      <c r="M2285" s="33">
        <f t="shared" si="143"/>
        <v>0.99893913443701077</v>
      </c>
    </row>
    <row r="2286" spans="1:13" ht="27.6">
      <c r="A2286" t="s">
        <v>164</v>
      </c>
      <c r="B2286" t="s">
        <v>242</v>
      </c>
      <c r="C2286" s="14" t="s">
        <v>244</v>
      </c>
      <c r="D2286" t="s">
        <v>456</v>
      </c>
      <c r="E2286" t="s">
        <v>474</v>
      </c>
      <c r="F2286" s="20">
        <v>2030</v>
      </c>
      <c r="G2286" s="20">
        <v>34</v>
      </c>
      <c r="H2286" s="11">
        <v>1397.1923234636099</v>
      </c>
      <c r="I2286" s="10">
        <v>4357008.0478364201</v>
      </c>
      <c r="J2286" s="33">
        <f t="shared" si="140"/>
        <v>3.20677012326709E-4</v>
      </c>
      <c r="K2286" s="33">
        <f t="shared" si="141"/>
        <v>3.2062560094925363E-4</v>
      </c>
      <c r="L2286" s="33">
        <f t="shared" si="142"/>
        <v>0.99893913443701077</v>
      </c>
      <c r="M2286" s="33">
        <f t="shared" si="143"/>
        <v>0.99861884897672015</v>
      </c>
    </row>
    <row r="2287" spans="1:13" ht="27.6">
      <c r="A2287" t="s">
        <v>164</v>
      </c>
      <c r="B2287" t="s">
        <v>242</v>
      </c>
      <c r="C2287" s="14" t="s">
        <v>244</v>
      </c>
      <c r="D2287" t="s">
        <v>456</v>
      </c>
      <c r="E2287" t="s">
        <v>474</v>
      </c>
      <c r="F2287" s="20">
        <v>2030</v>
      </c>
      <c r="G2287" s="20">
        <v>35</v>
      </c>
      <c r="H2287" s="11">
        <v>1466.4443602215399</v>
      </c>
      <c r="I2287" s="10">
        <v>4293270.0971008604</v>
      </c>
      <c r="J2287" s="33">
        <f t="shared" si="140"/>
        <v>3.4156815831638305E-4</v>
      </c>
      <c r="K2287" s="33">
        <f t="shared" si="141"/>
        <v>3.4150983055414308E-4</v>
      </c>
      <c r="L2287" s="33">
        <f t="shared" si="142"/>
        <v>0.99861884897672015</v>
      </c>
      <c r="M2287" s="33">
        <f t="shared" si="143"/>
        <v>0.99827781082281797</v>
      </c>
    </row>
    <row r="2288" spans="1:13" ht="27.6">
      <c r="A2288" t="s">
        <v>164</v>
      </c>
      <c r="B2288" t="s">
        <v>242</v>
      </c>
      <c r="C2288" s="14" t="s">
        <v>244</v>
      </c>
      <c r="D2288" t="s">
        <v>456</v>
      </c>
      <c r="E2288" t="s">
        <v>474</v>
      </c>
      <c r="F2288" s="20">
        <v>2030</v>
      </c>
      <c r="G2288" s="20">
        <v>36</v>
      </c>
      <c r="H2288" s="11">
        <v>1902.6717007601901</v>
      </c>
      <c r="I2288" s="10">
        <v>4239129.25631746</v>
      </c>
      <c r="J2288" s="33">
        <f t="shared" si="140"/>
        <v>4.4883550033882307E-4</v>
      </c>
      <c r="K2288" s="33">
        <f t="shared" si="141"/>
        <v>4.487347887538462E-4</v>
      </c>
      <c r="L2288" s="33">
        <f t="shared" si="142"/>
        <v>0.99827781082281797</v>
      </c>
      <c r="M2288" s="33">
        <f t="shared" si="143"/>
        <v>0.99782984884026071</v>
      </c>
    </row>
    <row r="2289" spans="1:13" ht="27.6">
      <c r="A2289" t="s">
        <v>164</v>
      </c>
      <c r="B2289" t="s">
        <v>242</v>
      </c>
      <c r="C2289" s="14" t="s">
        <v>244</v>
      </c>
      <c r="D2289" t="s">
        <v>456</v>
      </c>
      <c r="E2289" t="s">
        <v>474</v>
      </c>
      <c r="F2289" s="20">
        <v>2030</v>
      </c>
      <c r="G2289" s="20">
        <v>37</v>
      </c>
      <c r="H2289" s="11">
        <v>2048.9504675173998</v>
      </c>
      <c r="I2289" s="10">
        <v>4187646.2696220698</v>
      </c>
      <c r="J2289" s="33">
        <f t="shared" si="140"/>
        <v>4.8928451344633632E-4</v>
      </c>
      <c r="K2289" s="33">
        <f t="shared" si="141"/>
        <v>4.8916483329874971E-4</v>
      </c>
      <c r="L2289" s="33">
        <f t="shared" si="142"/>
        <v>0.99782984884026071</v>
      </c>
      <c r="M2289" s="33">
        <f t="shared" si="143"/>
        <v>0.99734174556859223</v>
      </c>
    </row>
    <row r="2290" spans="1:13" ht="27.6">
      <c r="A2290" t="s">
        <v>164</v>
      </c>
      <c r="B2290" t="s">
        <v>242</v>
      </c>
      <c r="C2290" s="14" t="s">
        <v>244</v>
      </c>
      <c r="D2290" t="s">
        <v>456</v>
      </c>
      <c r="E2290" t="s">
        <v>474</v>
      </c>
      <c r="F2290" s="20">
        <v>2030</v>
      </c>
      <c r="G2290" s="20">
        <v>38</v>
      </c>
      <c r="H2290" s="11">
        <v>2232.53373010629</v>
      </c>
      <c r="I2290" s="10">
        <v>4171162.7436199598</v>
      </c>
      <c r="J2290" s="33">
        <f t="shared" si="140"/>
        <v>5.3523055016759598E-4</v>
      </c>
      <c r="K2290" s="33">
        <f t="shared" si="141"/>
        <v>5.3508733984797274E-4</v>
      </c>
      <c r="L2290" s="33">
        <f t="shared" si="142"/>
        <v>0.99734174556859223</v>
      </c>
      <c r="M2290" s="33">
        <f t="shared" si="143"/>
        <v>0.99680808062703663</v>
      </c>
    </row>
    <row r="2291" spans="1:13" ht="27.6">
      <c r="A2291" t="s">
        <v>164</v>
      </c>
      <c r="B2291" t="s">
        <v>242</v>
      </c>
      <c r="C2291" s="14" t="s">
        <v>244</v>
      </c>
      <c r="D2291" t="s">
        <v>456</v>
      </c>
      <c r="E2291" t="s">
        <v>474</v>
      </c>
      <c r="F2291" s="20">
        <v>2030</v>
      </c>
      <c r="G2291" s="20">
        <v>39</v>
      </c>
      <c r="H2291" s="11">
        <v>2360.3881832925399</v>
      </c>
      <c r="I2291" s="10">
        <v>4148897.3892272701</v>
      </c>
      <c r="J2291" s="33">
        <f t="shared" si="140"/>
        <v>5.6891939275754446E-4</v>
      </c>
      <c r="K2291" s="33">
        <f t="shared" si="141"/>
        <v>5.6875758880570171E-4</v>
      </c>
      <c r="L2291" s="33">
        <f t="shared" si="142"/>
        <v>0.99680808062703663</v>
      </c>
      <c r="M2291" s="33">
        <f t="shared" si="143"/>
        <v>0.99624113846659712</v>
      </c>
    </row>
    <row r="2292" spans="1:13" ht="27.6">
      <c r="A2292" t="s">
        <v>164</v>
      </c>
      <c r="B2292" t="s">
        <v>242</v>
      </c>
      <c r="C2292" s="14" t="s">
        <v>244</v>
      </c>
      <c r="D2292" t="s">
        <v>456</v>
      </c>
      <c r="E2292" t="s">
        <v>474</v>
      </c>
      <c r="F2292" s="20">
        <v>2030</v>
      </c>
      <c r="G2292" s="20">
        <v>40</v>
      </c>
      <c r="H2292" s="11">
        <v>2555.0703020975802</v>
      </c>
      <c r="I2292" s="10">
        <v>4130176.6172536402</v>
      </c>
      <c r="J2292" s="33">
        <f t="shared" si="140"/>
        <v>6.1863463451511511E-4</v>
      </c>
      <c r="K2292" s="33">
        <f t="shared" si="141"/>
        <v>6.1844331956295573E-4</v>
      </c>
      <c r="L2292" s="33">
        <f t="shared" si="142"/>
        <v>0.99624113846659712</v>
      </c>
      <c r="M2292" s="33">
        <f t="shared" si="143"/>
        <v>0.99562501978983864</v>
      </c>
    </row>
    <row r="2293" spans="1:13" ht="27.6">
      <c r="A2293" t="s">
        <v>164</v>
      </c>
      <c r="B2293" t="s">
        <v>242</v>
      </c>
      <c r="C2293" s="14" t="s">
        <v>244</v>
      </c>
      <c r="D2293" t="s">
        <v>456</v>
      </c>
      <c r="E2293" t="s">
        <v>474</v>
      </c>
      <c r="F2293" s="20">
        <v>2030</v>
      </c>
      <c r="G2293" s="20">
        <v>41</v>
      </c>
      <c r="H2293" s="11">
        <v>3364.7295276854102</v>
      </c>
      <c r="I2293" s="10">
        <v>4134494.7317329599</v>
      </c>
      <c r="J2293" s="33">
        <f t="shared" si="140"/>
        <v>8.1381879673482981E-4</v>
      </c>
      <c r="K2293" s="33">
        <f t="shared" si="141"/>
        <v>8.1348773603173719E-4</v>
      </c>
      <c r="L2293" s="33">
        <f t="shared" si="142"/>
        <v>0.99562501978983864</v>
      </c>
      <c r="M2293" s="33">
        <f t="shared" si="143"/>
        <v>0.9948150910465533</v>
      </c>
    </row>
    <row r="2294" spans="1:13" ht="27.6">
      <c r="A2294" t="s">
        <v>164</v>
      </c>
      <c r="B2294" t="s">
        <v>242</v>
      </c>
      <c r="C2294" s="14" t="s">
        <v>244</v>
      </c>
      <c r="D2294" t="s">
        <v>456</v>
      </c>
      <c r="E2294" t="s">
        <v>474</v>
      </c>
      <c r="F2294" s="20">
        <v>2030</v>
      </c>
      <c r="G2294" s="20">
        <v>42</v>
      </c>
      <c r="H2294" s="11">
        <v>3782.8285779457101</v>
      </c>
      <c r="I2294" s="10">
        <v>4093124.4704247001</v>
      </c>
      <c r="J2294" s="33">
        <f t="shared" si="140"/>
        <v>9.2419094637334739E-4</v>
      </c>
      <c r="K2294" s="33">
        <f t="shared" si="141"/>
        <v>9.2376401345328762E-4</v>
      </c>
      <c r="L2294" s="33">
        <f t="shared" si="142"/>
        <v>0.9948150910465533</v>
      </c>
      <c r="M2294" s="33">
        <f t="shared" si="143"/>
        <v>0.99389611666540423</v>
      </c>
    </row>
    <row r="2295" spans="1:13" ht="27.6">
      <c r="A2295" t="s">
        <v>164</v>
      </c>
      <c r="B2295" t="s">
        <v>242</v>
      </c>
      <c r="C2295" s="14" t="s">
        <v>244</v>
      </c>
      <c r="D2295" t="s">
        <v>456</v>
      </c>
      <c r="E2295" t="s">
        <v>474</v>
      </c>
      <c r="F2295" s="20">
        <v>2030</v>
      </c>
      <c r="G2295" s="20">
        <v>43</v>
      </c>
      <c r="H2295" s="11">
        <v>4252.5210743054904</v>
      </c>
      <c r="I2295" s="10">
        <v>4042953.2859698101</v>
      </c>
      <c r="J2295" s="33">
        <f t="shared" si="140"/>
        <v>1.0518353227238464E-3</v>
      </c>
      <c r="K2295" s="33">
        <f t="shared" si="141"/>
        <v>1.0512823378507896E-3</v>
      </c>
      <c r="L2295" s="33">
        <f t="shared" si="142"/>
        <v>0.99389611666540423</v>
      </c>
      <c r="M2295" s="33">
        <f t="shared" si="143"/>
        <v>0.99285125123229545</v>
      </c>
    </row>
    <row r="2296" spans="1:13" ht="27.6">
      <c r="A2296" t="s">
        <v>164</v>
      </c>
      <c r="B2296" t="s">
        <v>242</v>
      </c>
      <c r="C2296" s="14" t="s">
        <v>244</v>
      </c>
      <c r="D2296" t="s">
        <v>456</v>
      </c>
      <c r="E2296" t="s">
        <v>474</v>
      </c>
      <c r="F2296" s="20">
        <v>2030</v>
      </c>
      <c r="G2296" s="20">
        <v>44</v>
      </c>
      <c r="H2296" s="11">
        <v>4565.3196177188702</v>
      </c>
      <c r="I2296" s="10">
        <v>4054377.7934783301</v>
      </c>
      <c r="J2296" s="33">
        <f t="shared" si="140"/>
        <v>1.12602225304766E-3</v>
      </c>
      <c r="K2296" s="33">
        <f t="shared" si="141"/>
        <v>1.1253885278756925E-3</v>
      </c>
      <c r="L2296" s="33">
        <f t="shared" si="142"/>
        <v>0.99285125123229545</v>
      </c>
      <c r="M2296" s="33">
        <f t="shared" si="143"/>
        <v>0.99173390782427162</v>
      </c>
    </row>
    <row r="2297" spans="1:13" ht="27.6">
      <c r="A2297" t="s">
        <v>164</v>
      </c>
      <c r="B2297" t="s">
        <v>242</v>
      </c>
      <c r="C2297" s="14" t="s">
        <v>244</v>
      </c>
      <c r="D2297" t="s">
        <v>456</v>
      </c>
      <c r="E2297" t="s">
        <v>474</v>
      </c>
      <c r="F2297" s="20">
        <v>2030</v>
      </c>
      <c r="G2297" s="20">
        <v>45</v>
      </c>
      <c r="H2297" s="11">
        <v>5089.3247782756098</v>
      </c>
      <c r="I2297" s="10">
        <v>4122604.2335840501</v>
      </c>
      <c r="J2297" s="33">
        <f t="shared" si="140"/>
        <v>1.2344926871263426E-3</v>
      </c>
      <c r="K2297" s="33">
        <f t="shared" si="141"/>
        <v>1.23373101448776E-3</v>
      </c>
      <c r="L2297" s="33">
        <f t="shared" si="142"/>
        <v>0.99173390782427162</v>
      </c>
      <c r="M2297" s="33">
        <f t="shared" si="143"/>
        <v>0.99051037494406968</v>
      </c>
    </row>
    <row r="2298" spans="1:13" ht="27.6">
      <c r="A2298" t="s">
        <v>164</v>
      </c>
      <c r="B2298" t="s">
        <v>242</v>
      </c>
      <c r="C2298" s="14" t="s">
        <v>244</v>
      </c>
      <c r="D2298" t="s">
        <v>456</v>
      </c>
      <c r="E2298" t="s">
        <v>474</v>
      </c>
      <c r="F2298" s="20">
        <v>2030</v>
      </c>
      <c r="G2298" s="20">
        <v>46</v>
      </c>
      <c r="H2298" s="11">
        <v>6512.6097651725304</v>
      </c>
      <c r="I2298" s="10">
        <v>4149104.4150656899</v>
      </c>
      <c r="J2298" s="33">
        <f t="shared" si="140"/>
        <v>1.5696422923281435E-3</v>
      </c>
      <c r="K2298" s="33">
        <f t="shared" si="141"/>
        <v>1.5684110481537505E-3</v>
      </c>
      <c r="L2298" s="33">
        <f t="shared" si="142"/>
        <v>0.99051037494406968</v>
      </c>
      <c r="M2298" s="33">
        <f t="shared" si="143"/>
        <v>0.9889568475286965</v>
      </c>
    </row>
    <row r="2299" spans="1:13" ht="27.6">
      <c r="A2299" t="s">
        <v>164</v>
      </c>
      <c r="B2299" t="s">
        <v>242</v>
      </c>
      <c r="C2299" s="14" t="s">
        <v>244</v>
      </c>
      <c r="D2299" t="s">
        <v>456</v>
      </c>
      <c r="E2299" t="s">
        <v>474</v>
      </c>
      <c r="F2299" s="20">
        <v>2030</v>
      </c>
      <c r="G2299" s="20">
        <v>47</v>
      </c>
      <c r="H2299" s="11">
        <v>6991.4686369088104</v>
      </c>
      <c r="I2299" s="10">
        <v>4116585.8566993601</v>
      </c>
      <c r="J2299" s="33">
        <f t="shared" si="140"/>
        <v>1.6983658012454292E-3</v>
      </c>
      <c r="K2299" s="33">
        <f t="shared" si="141"/>
        <v>1.6969243941756806E-3</v>
      </c>
      <c r="L2299" s="33">
        <f t="shared" si="142"/>
        <v>0.9889568475286965</v>
      </c>
      <c r="M2299" s="33">
        <f t="shared" si="143"/>
        <v>0.98727866252933794</v>
      </c>
    </row>
    <row r="2300" spans="1:13" ht="27.6">
      <c r="A2300" t="s">
        <v>164</v>
      </c>
      <c r="B2300" t="s">
        <v>242</v>
      </c>
      <c r="C2300" s="14" t="s">
        <v>244</v>
      </c>
      <c r="D2300" t="s">
        <v>456</v>
      </c>
      <c r="E2300" t="s">
        <v>474</v>
      </c>
      <c r="F2300" s="20">
        <v>2030</v>
      </c>
      <c r="G2300" s="20">
        <v>48</v>
      </c>
      <c r="H2300" s="11">
        <v>7515.7944979625699</v>
      </c>
      <c r="I2300" s="10">
        <v>4059384.3561146902</v>
      </c>
      <c r="J2300" s="33">
        <f t="shared" si="140"/>
        <v>1.8514616598552574E-3</v>
      </c>
      <c r="K2300" s="33">
        <f t="shared" si="141"/>
        <v>1.8497487620009467E-3</v>
      </c>
      <c r="L2300" s="33">
        <f t="shared" si="142"/>
        <v>0.98727866252933794</v>
      </c>
      <c r="M2300" s="33">
        <f t="shared" si="143"/>
        <v>0.98545244504557439</v>
      </c>
    </row>
    <row r="2301" spans="1:13" ht="27.6">
      <c r="A2301" t="s">
        <v>164</v>
      </c>
      <c r="B2301" t="s">
        <v>242</v>
      </c>
      <c r="C2301" s="14" t="s">
        <v>244</v>
      </c>
      <c r="D2301" t="s">
        <v>456</v>
      </c>
      <c r="E2301" t="s">
        <v>474</v>
      </c>
      <c r="F2301" s="20">
        <v>2030</v>
      </c>
      <c r="G2301" s="20">
        <v>49</v>
      </c>
      <c r="H2301" s="11">
        <v>7780.1800379452998</v>
      </c>
      <c r="I2301" s="10">
        <v>3994745.3584010098</v>
      </c>
      <c r="J2301" s="33">
        <f t="shared" si="140"/>
        <v>1.9476034990774727E-3</v>
      </c>
      <c r="K2301" s="33">
        <f t="shared" si="141"/>
        <v>1.9457081500451334E-3</v>
      </c>
      <c r="L2301" s="33">
        <f t="shared" si="142"/>
        <v>0.98545244504557439</v>
      </c>
      <c r="M2301" s="33">
        <f t="shared" si="143"/>
        <v>0.98353504219176735</v>
      </c>
    </row>
    <row r="2302" spans="1:13" ht="27.6">
      <c r="A2302" t="s">
        <v>164</v>
      </c>
      <c r="B2302" t="s">
        <v>242</v>
      </c>
      <c r="C2302" s="14" t="s">
        <v>244</v>
      </c>
      <c r="D2302" t="s">
        <v>456</v>
      </c>
      <c r="E2302" t="s">
        <v>474</v>
      </c>
      <c r="F2302" s="20">
        <v>2030</v>
      </c>
      <c r="G2302" s="20">
        <v>50</v>
      </c>
      <c r="H2302" s="11">
        <v>8113.58261877312</v>
      </c>
      <c r="I2302" s="10">
        <v>3935443.3909137002</v>
      </c>
      <c r="J2302" s="33">
        <f t="shared" si="140"/>
        <v>2.0616692486305518E-3</v>
      </c>
      <c r="K2302" s="33">
        <f t="shared" si="141"/>
        <v>2.0595454683467462E-3</v>
      </c>
      <c r="L2302" s="33">
        <f t="shared" si="142"/>
        <v>0.98353504219176735</v>
      </c>
      <c r="M2302" s="33">
        <f t="shared" si="143"/>
        <v>0.9815094070526611</v>
      </c>
    </row>
    <row r="2303" spans="1:13" ht="27.6">
      <c r="A2303" t="s">
        <v>164</v>
      </c>
      <c r="B2303" t="s">
        <v>242</v>
      </c>
      <c r="C2303" s="14" t="s">
        <v>244</v>
      </c>
      <c r="D2303" t="s">
        <v>456</v>
      </c>
      <c r="E2303" t="s">
        <v>474</v>
      </c>
      <c r="F2303" s="20">
        <v>2030</v>
      </c>
      <c r="G2303" s="20">
        <v>51</v>
      </c>
      <c r="H2303" s="11">
        <v>8918.7671091235698</v>
      </c>
      <c r="I2303" s="10">
        <v>3862632.0049051801</v>
      </c>
      <c r="J2303" s="33">
        <f t="shared" si="140"/>
        <v>2.3089870062168939E-3</v>
      </c>
      <c r="K2303" s="33">
        <f t="shared" si="141"/>
        <v>2.3063233462325972E-3</v>
      </c>
      <c r="L2303" s="33">
        <f t="shared" si="142"/>
        <v>0.9815094070526611</v>
      </c>
      <c r="M2303" s="33">
        <f t="shared" si="143"/>
        <v>0.97924572899262863</v>
      </c>
    </row>
    <row r="2304" spans="1:13" ht="27.6">
      <c r="A2304" t="s">
        <v>164</v>
      </c>
      <c r="B2304" t="s">
        <v>242</v>
      </c>
      <c r="C2304" s="14" t="s">
        <v>244</v>
      </c>
      <c r="D2304" t="s">
        <v>456</v>
      </c>
      <c r="E2304" t="s">
        <v>474</v>
      </c>
      <c r="F2304" s="20">
        <v>2030</v>
      </c>
      <c r="G2304" s="20">
        <v>52</v>
      </c>
      <c r="H2304" s="11">
        <v>9303.2558085495002</v>
      </c>
      <c r="I2304" s="10">
        <v>3765704.5079435902</v>
      </c>
      <c r="J2304" s="33">
        <f t="shared" si="140"/>
        <v>2.4705219936733448E-3</v>
      </c>
      <c r="K2304" s="33">
        <f t="shared" si="141"/>
        <v>2.4674727657911788E-3</v>
      </c>
      <c r="L2304" s="33">
        <f t="shared" si="142"/>
        <v>0.97924572899262863</v>
      </c>
      <c r="M2304" s="33">
        <f t="shared" si="143"/>
        <v>0.97682946682532201</v>
      </c>
    </row>
    <row r="2305" spans="1:13" ht="27.6">
      <c r="A2305" t="s">
        <v>164</v>
      </c>
      <c r="B2305" t="s">
        <v>242</v>
      </c>
      <c r="C2305" s="14" t="s">
        <v>244</v>
      </c>
      <c r="D2305" t="s">
        <v>456</v>
      </c>
      <c r="E2305" t="s">
        <v>474</v>
      </c>
      <c r="F2305" s="20">
        <v>2030</v>
      </c>
      <c r="G2305" s="20">
        <v>53</v>
      </c>
      <c r="H2305" s="11">
        <v>9710.1196263299298</v>
      </c>
      <c r="I2305" s="10">
        <v>3672859.2134984601</v>
      </c>
      <c r="J2305" s="33">
        <f t="shared" si="140"/>
        <v>2.6437494774216729E-3</v>
      </c>
      <c r="K2305" s="33">
        <f t="shared" si="141"/>
        <v>2.6402578494463258E-3</v>
      </c>
      <c r="L2305" s="33">
        <f t="shared" si="142"/>
        <v>0.97682946682532201</v>
      </c>
      <c r="M2305" s="33">
        <f t="shared" si="143"/>
        <v>0.97425038515796603</v>
      </c>
    </row>
    <row r="2306" spans="1:13" ht="27.6">
      <c r="A2306" t="s">
        <v>164</v>
      </c>
      <c r="B2306" t="s">
        <v>242</v>
      </c>
      <c r="C2306" s="14" t="s">
        <v>244</v>
      </c>
      <c r="D2306" t="s">
        <v>456</v>
      </c>
      <c r="E2306" t="s">
        <v>474</v>
      </c>
      <c r="F2306" s="20">
        <v>2030</v>
      </c>
      <c r="G2306" s="20">
        <v>54</v>
      </c>
      <c r="H2306" s="11">
        <v>10372.302566685899</v>
      </c>
      <c r="I2306" s="10">
        <v>3594924.1005516602</v>
      </c>
      <c r="J2306" s="33">
        <f t="shared" ref="J2306:J2369" si="144">IF(I2306&gt;0,H2306/I2306,0)</f>
        <v>2.8852632980746976E-3</v>
      </c>
      <c r="K2306" s="33">
        <f t="shared" ref="K2306:K2369" si="145">1-EXP(-J2306)</f>
        <v>2.8811049262190691E-3</v>
      </c>
      <c r="L2306" s="33">
        <f t="shared" ref="L2306:L2369" si="146">IF(G2306=30,1,M2305)</f>
        <v>0.97425038515796603</v>
      </c>
      <c r="M2306" s="33">
        <f t="shared" ref="M2306:M2369" si="147">L2306*(1-K2306)</f>
        <v>0.97144346757391653</v>
      </c>
    </row>
    <row r="2307" spans="1:13" ht="27.6">
      <c r="A2307" t="s">
        <v>164</v>
      </c>
      <c r="B2307" t="s">
        <v>242</v>
      </c>
      <c r="C2307" s="14" t="s">
        <v>244</v>
      </c>
      <c r="D2307" t="s">
        <v>456</v>
      </c>
      <c r="E2307" t="s">
        <v>474</v>
      </c>
      <c r="F2307" s="20">
        <v>2030</v>
      </c>
      <c r="G2307" s="20">
        <v>55</v>
      </c>
      <c r="H2307" s="11">
        <v>11069.4497614829</v>
      </c>
      <c r="I2307" s="10">
        <v>3504253.1246967199</v>
      </c>
      <c r="J2307" s="33">
        <f t="shared" si="144"/>
        <v>3.1588613515015182E-3</v>
      </c>
      <c r="K2307" s="33">
        <f t="shared" si="145"/>
        <v>3.1538773982361379E-3</v>
      </c>
      <c r="L2307" s="33">
        <f t="shared" si="146"/>
        <v>0.97144346757391653</v>
      </c>
      <c r="M2307" s="33">
        <f t="shared" si="147"/>
        <v>0.96837965397787107</v>
      </c>
    </row>
    <row r="2308" spans="1:13" ht="27.6">
      <c r="A2308" t="s">
        <v>164</v>
      </c>
      <c r="B2308" t="s">
        <v>242</v>
      </c>
      <c r="C2308" s="14" t="s">
        <v>244</v>
      </c>
      <c r="D2308" t="s">
        <v>456</v>
      </c>
      <c r="E2308" t="s">
        <v>474</v>
      </c>
      <c r="F2308" s="20">
        <v>2030</v>
      </c>
      <c r="G2308" s="20">
        <v>56</v>
      </c>
      <c r="H2308" s="11">
        <v>12048.097488908101</v>
      </c>
      <c r="I2308" s="10">
        <v>3428467.0649599498</v>
      </c>
      <c r="J2308" s="33">
        <f t="shared" si="144"/>
        <v>3.5141354023912265E-3</v>
      </c>
      <c r="K2308" s="33">
        <f t="shared" si="145"/>
        <v>3.5079680549910952E-3</v>
      </c>
      <c r="L2308" s="33">
        <f t="shared" si="146"/>
        <v>0.96837965397787107</v>
      </c>
      <c r="M2308" s="33">
        <f t="shared" si="147"/>
        <v>0.96498260908661337</v>
      </c>
    </row>
    <row r="2309" spans="1:13" ht="27.6">
      <c r="A2309" t="s">
        <v>164</v>
      </c>
      <c r="B2309" t="s">
        <v>242</v>
      </c>
      <c r="C2309" s="14" t="s">
        <v>244</v>
      </c>
      <c r="D2309" t="s">
        <v>456</v>
      </c>
      <c r="E2309" t="s">
        <v>474</v>
      </c>
      <c r="F2309" s="20">
        <v>2030</v>
      </c>
      <c r="G2309" s="20">
        <v>57</v>
      </c>
      <c r="H2309" s="11">
        <v>13090.222153770599</v>
      </c>
      <c r="I2309" s="10">
        <v>3352473.3839584002</v>
      </c>
      <c r="J2309" s="33">
        <f t="shared" si="144"/>
        <v>3.9046461088721447E-3</v>
      </c>
      <c r="K2309" s="33">
        <f t="shared" si="145"/>
        <v>3.897032890452401E-3</v>
      </c>
      <c r="L2309" s="33">
        <f t="shared" si="146"/>
        <v>0.96498260908661337</v>
      </c>
      <c r="M2309" s="33">
        <f t="shared" si="147"/>
        <v>0.96122204012028822</v>
      </c>
    </row>
    <row r="2310" spans="1:13" ht="27.6">
      <c r="A2310" t="s">
        <v>164</v>
      </c>
      <c r="B2310" t="s">
        <v>242</v>
      </c>
      <c r="C2310" s="14" t="s">
        <v>244</v>
      </c>
      <c r="D2310" t="s">
        <v>456</v>
      </c>
      <c r="E2310" t="s">
        <v>474</v>
      </c>
      <c r="F2310" s="20">
        <v>2030</v>
      </c>
      <c r="G2310" s="20">
        <v>58</v>
      </c>
      <c r="H2310" s="11">
        <v>14018.4517387454</v>
      </c>
      <c r="I2310" s="10">
        <v>3254990.4161827499</v>
      </c>
      <c r="J2310" s="33">
        <f t="shared" si="144"/>
        <v>4.3067566863024334E-3</v>
      </c>
      <c r="K2310" s="33">
        <f t="shared" si="145"/>
        <v>4.2974959091329756E-3</v>
      </c>
      <c r="L2310" s="33">
        <f t="shared" si="146"/>
        <v>0.96122204012028822</v>
      </c>
      <c r="M2310" s="33">
        <f t="shared" si="147"/>
        <v>0.95709119233510287</v>
      </c>
    </row>
    <row r="2311" spans="1:13" ht="27.6">
      <c r="A2311" t="s">
        <v>164</v>
      </c>
      <c r="B2311" t="s">
        <v>242</v>
      </c>
      <c r="C2311" s="14" t="s">
        <v>244</v>
      </c>
      <c r="D2311" t="s">
        <v>456</v>
      </c>
      <c r="E2311" t="s">
        <v>474</v>
      </c>
      <c r="F2311" s="20">
        <v>2030</v>
      </c>
      <c r="G2311" s="20">
        <v>59</v>
      </c>
      <c r="H2311" s="11">
        <v>14291.7820096139</v>
      </c>
      <c r="I2311" s="10">
        <v>3167650.4911912698</v>
      </c>
      <c r="J2311" s="33">
        <f t="shared" si="144"/>
        <v>4.5117925886574498E-3</v>
      </c>
      <c r="K2311" s="33">
        <f t="shared" si="145"/>
        <v>4.5016297424388396E-3</v>
      </c>
      <c r="L2311" s="33">
        <f t="shared" si="146"/>
        <v>0.95709119233510287</v>
      </c>
      <c r="M2311" s="33">
        <f t="shared" si="147"/>
        <v>0.95278272215746096</v>
      </c>
    </row>
    <row r="2312" spans="1:13" ht="27.6">
      <c r="A2312" t="s">
        <v>164</v>
      </c>
      <c r="B2312" t="s">
        <v>242</v>
      </c>
      <c r="C2312" s="14" t="s">
        <v>244</v>
      </c>
      <c r="D2312" t="s">
        <v>456</v>
      </c>
      <c r="E2312" t="s">
        <v>474</v>
      </c>
      <c r="F2312" s="20">
        <v>2030</v>
      </c>
      <c r="G2312" s="20">
        <v>60</v>
      </c>
      <c r="H2312" s="11">
        <v>14751.969385226301</v>
      </c>
      <c r="I2312" s="10">
        <v>3078421.3275027401</v>
      </c>
      <c r="J2312" s="33">
        <f t="shared" si="144"/>
        <v>4.7920566471624957E-3</v>
      </c>
      <c r="K2312" s="33">
        <f t="shared" si="145"/>
        <v>4.7805930624003068E-3</v>
      </c>
      <c r="L2312" s="33">
        <f t="shared" si="146"/>
        <v>0.95278272215746096</v>
      </c>
      <c r="M2312" s="33">
        <f t="shared" si="147"/>
        <v>0.94822785568594015</v>
      </c>
    </row>
    <row r="2313" spans="1:13" ht="27.6">
      <c r="A2313" t="s">
        <v>164</v>
      </c>
      <c r="B2313" t="s">
        <v>242</v>
      </c>
      <c r="C2313" s="14" t="s">
        <v>244</v>
      </c>
      <c r="D2313" t="s">
        <v>456</v>
      </c>
      <c r="E2313" t="s">
        <v>474</v>
      </c>
      <c r="F2313" s="20">
        <v>2030</v>
      </c>
      <c r="G2313" s="20">
        <v>61</v>
      </c>
      <c r="H2313" s="11">
        <v>15630.0188111028</v>
      </c>
      <c r="I2313" s="10">
        <v>2973719.4541498399</v>
      </c>
      <c r="J2313" s="33">
        <f t="shared" si="144"/>
        <v>5.2560502266920418E-3</v>
      </c>
      <c r="K2313" s="33">
        <f t="shared" si="145"/>
        <v>5.242261363596068E-3</v>
      </c>
      <c r="L2313" s="33">
        <f t="shared" si="146"/>
        <v>0.94822785568594015</v>
      </c>
      <c r="M2313" s="33">
        <f t="shared" si="147"/>
        <v>0.94325699743419222</v>
      </c>
    </row>
    <row r="2314" spans="1:13" ht="27.6">
      <c r="A2314" t="s">
        <v>164</v>
      </c>
      <c r="B2314" t="s">
        <v>242</v>
      </c>
      <c r="C2314" s="14" t="s">
        <v>244</v>
      </c>
      <c r="D2314" t="s">
        <v>456</v>
      </c>
      <c r="E2314" t="s">
        <v>474</v>
      </c>
      <c r="F2314" s="20">
        <v>2030</v>
      </c>
      <c r="G2314" s="20">
        <v>62</v>
      </c>
      <c r="H2314" s="11">
        <v>16545.274264000502</v>
      </c>
      <c r="I2314" s="10">
        <v>2861938.70629868</v>
      </c>
      <c r="J2314" s="33">
        <f t="shared" si="144"/>
        <v>5.7811420725352846E-3</v>
      </c>
      <c r="K2314" s="33">
        <f t="shared" si="145"/>
        <v>5.7644634267223216E-3</v>
      </c>
      <c r="L2314" s="33">
        <f t="shared" si="146"/>
        <v>0.94325699743419222</v>
      </c>
      <c r="M2314" s="33">
        <f t="shared" si="147"/>
        <v>0.93781962697048293</v>
      </c>
    </row>
    <row r="2315" spans="1:13" ht="27.6">
      <c r="A2315" t="s">
        <v>164</v>
      </c>
      <c r="B2315" t="s">
        <v>242</v>
      </c>
      <c r="C2315" s="14" t="s">
        <v>244</v>
      </c>
      <c r="D2315" t="s">
        <v>456</v>
      </c>
      <c r="E2315" t="s">
        <v>474</v>
      </c>
      <c r="F2315" s="20">
        <v>2030</v>
      </c>
      <c r="G2315" s="20">
        <v>63</v>
      </c>
      <c r="H2315" s="11">
        <v>17498.9899783992</v>
      </c>
      <c r="I2315" s="10">
        <v>2751938.91908267</v>
      </c>
      <c r="J2315" s="33">
        <f t="shared" si="144"/>
        <v>6.3587857481343752E-3</v>
      </c>
      <c r="K2315" s="33">
        <f t="shared" si="145"/>
        <v>6.3386114540265881E-3</v>
      </c>
      <c r="L2315" s="33">
        <f t="shared" si="146"/>
        <v>0.93781962697048293</v>
      </c>
      <c r="M2315" s="33">
        <f t="shared" si="147"/>
        <v>0.93187515274115684</v>
      </c>
    </row>
    <row r="2316" spans="1:13" ht="27.6">
      <c r="A2316" t="s">
        <v>164</v>
      </c>
      <c r="B2316" t="s">
        <v>242</v>
      </c>
      <c r="C2316" s="14" t="s">
        <v>244</v>
      </c>
      <c r="D2316" t="s">
        <v>456</v>
      </c>
      <c r="E2316" t="s">
        <v>474</v>
      </c>
      <c r="F2316" s="20">
        <v>2030</v>
      </c>
      <c r="G2316" s="20">
        <v>64</v>
      </c>
      <c r="H2316" s="11">
        <v>18713.077598048301</v>
      </c>
      <c r="I2316" s="10">
        <v>2629278.0556637598</v>
      </c>
      <c r="J2316" s="33">
        <f t="shared" si="144"/>
        <v>7.1171923249951571E-3</v>
      </c>
      <c r="K2316" s="33">
        <f t="shared" si="145"/>
        <v>7.0919250911564147E-3</v>
      </c>
      <c r="L2316" s="33">
        <f t="shared" si="146"/>
        <v>0.93187515274115684</v>
      </c>
      <c r="M2316" s="33">
        <f t="shared" si="147"/>
        <v>0.92526636396360662</v>
      </c>
    </row>
    <row r="2317" spans="1:13" ht="27.6">
      <c r="A2317" t="s">
        <v>164</v>
      </c>
      <c r="B2317" t="s">
        <v>242</v>
      </c>
      <c r="C2317" s="14" t="s">
        <v>244</v>
      </c>
      <c r="D2317" t="s">
        <v>456</v>
      </c>
      <c r="E2317" t="s">
        <v>474</v>
      </c>
      <c r="F2317" s="20">
        <v>2030</v>
      </c>
      <c r="G2317" s="20">
        <v>65</v>
      </c>
      <c r="H2317" s="11">
        <v>19717.842113225801</v>
      </c>
      <c r="I2317" s="10">
        <v>2494401.8815881098</v>
      </c>
      <c r="J2317" s="33">
        <f t="shared" si="144"/>
        <v>7.9048377323513129E-3</v>
      </c>
      <c r="K2317" s="33">
        <f t="shared" si="145"/>
        <v>7.8736766643514589E-3</v>
      </c>
      <c r="L2317" s="33">
        <f t="shared" si="146"/>
        <v>0.92526636396360662</v>
      </c>
      <c r="M2317" s="33">
        <f t="shared" si="147"/>
        <v>0.91798111578535702</v>
      </c>
    </row>
    <row r="2318" spans="1:13" ht="27.6">
      <c r="A2318" t="s">
        <v>164</v>
      </c>
      <c r="B2318" t="s">
        <v>242</v>
      </c>
      <c r="C2318" s="14" t="s">
        <v>244</v>
      </c>
      <c r="D2318" t="s">
        <v>456</v>
      </c>
      <c r="E2318" t="s">
        <v>474</v>
      </c>
      <c r="F2318" s="20">
        <v>2030</v>
      </c>
      <c r="G2318" s="20">
        <v>66</v>
      </c>
      <c r="H2318" s="11">
        <v>20293.240575076601</v>
      </c>
      <c r="I2318" s="10">
        <v>2360701.0409600502</v>
      </c>
      <c r="J2318" s="33">
        <f t="shared" si="144"/>
        <v>8.5962772172217729E-3</v>
      </c>
      <c r="K2318" s="33">
        <f t="shared" si="145"/>
        <v>8.5594348708134538E-3</v>
      </c>
      <c r="L2318" s="33">
        <f t="shared" si="146"/>
        <v>0.91798111578535702</v>
      </c>
      <c r="M2318" s="33">
        <f t="shared" si="147"/>
        <v>0.9101237162121556</v>
      </c>
    </row>
    <row r="2319" spans="1:13" ht="27.6">
      <c r="A2319" t="s">
        <v>164</v>
      </c>
      <c r="B2319" t="s">
        <v>242</v>
      </c>
      <c r="C2319" s="14" t="s">
        <v>244</v>
      </c>
      <c r="D2319" t="s">
        <v>456</v>
      </c>
      <c r="E2319" t="s">
        <v>474</v>
      </c>
      <c r="F2319" s="20">
        <v>2030</v>
      </c>
      <c r="G2319" s="20">
        <v>67</v>
      </c>
      <c r="H2319" s="11">
        <v>20972.160085678999</v>
      </c>
      <c r="I2319" s="10">
        <v>2227599.1259525199</v>
      </c>
      <c r="J2319" s="33">
        <f t="shared" si="144"/>
        <v>9.4146921864638987E-3</v>
      </c>
      <c r="K2319" s="33">
        <f t="shared" si="145"/>
        <v>9.3705127260281795E-3</v>
      </c>
      <c r="L2319" s="33">
        <f t="shared" si="146"/>
        <v>0.9101237162121556</v>
      </c>
      <c r="M2319" s="33">
        <f t="shared" si="147"/>
        <v>0.90159539034712954</v>
      </c>
    </row>
    <row r="2320" spans="1:13" ht="27.6">
      <c r="A2320" t="s">
        <v>164</v>
      </c>
      <c r="B2320" t="s">
        <v>242</v>
      </c>
      <c r="C2320" s="14" t="s">
        <v>244</v>
      </c>
      <c r="D2320" t="s">
        <v>456</v>
      </c>
      <c r="E2320" t="s">
        <v>474</v>
      </c>
      <c r="F2320" s="20">
        <v>2030</v>
      </c>
      <c r="G2320" s="20">
        <v>68</v>
      </c>
      <c r="H2320" s="11">
        <v>21557.250169445499</v>
      </c>
      <c r="I2320" s="10">
        <v>2094552.6996748601</v>
      </c>
      <c r="J2320" s="33">
        <f t="shared" si="144"/>
        <v>1.02920543239575E-2</v>
      </c>
      <c r="K2320" s="33">
        <f t="shared" si="145"/>
        <v>1.0239272366311281E-2</v>
      </c>
      <c r="L2320" s="33">
        <f t="shared" si="146"/>
        <v>0.90159539034712954</v>
      </c>
      <c r="M2320" s="33">
        <f t="shared" si="147"/>
        <v>0.89236370958115452</v>
      </c>
    </row>
    <row r="2321" spans="1:13" ht="27.6">
      <c r="A2321" t="s">
        <v>164</v>
      </c>
      <c r="B2321" t="s">
        <v>242</v>
      </c>
      <c r="C2321" s="14" t="s">
        <v>244</v>
      </c>
      <c r="D2321" t="s">
        <v>456</v>
      </c>
      <c r="E2321" t="s">
        <v>474</v>
      </c>
      <c r="F2321" s="20">
        <v>2030</v>
      </c>
      <c r="G2321" s="20">
        <v>69</v>
      </c>
      <c r="H2321" s="11">
        <v>21096.110719466</v>
      </c>
      <c r="I2321" s="10">
        <v>1961833.1558092299</v>
      </c>
      <c r="J2321" s="33">
        <f t="shared" si="144"/>
        <v>1.0753264444021559E-2</v>
      </c>
      <c r="K2321" s="33">
        <f t="shared" si="145"/>
        <v>1.0695654778154484E-2</v>
      </c>
      <c r="L2321" s="33">
        <f t="shared" si="146"/>
        <v>0.89236370958115452</v>
      </c>
      <c r="M2321" s="33">
        <f t="shared" si="147"/>
        <v>0.88281929540692117</v>
      </c>
    </row>
    <row r="2322" spans="1:13" ht="27.6">
      <c r="A2322" t="s">
        <v>164</v>
      </c>
      <c r="B2322" t="s">
        <v>242</v>
      </c>
      <c r="C2322" s="14" t="s">
        <v>244</v>
      </c>
      <c r="D2322" t="s">
        <v>456</v>
      </c>
      <c r="E2322" t="s">
        <v>474</v>
      </c>
      <c r="F2322" s="20">
        <v>2031</v>
      </c>
      <c r="G2322" s="20">
        <v>30</v>
      </c>
      <c r="H2322" s="11">
        <v>782.20042416187903</v>
      </c>
      <c r="I2322" s="10">
        <v>4329566.5655509904</v>
      </c>
      <c r="J2322" s="33">
        <f t="shared" si="144"/>
        <v>1.8066483383939714E-4</v>
      </c>
      <c r="K2322" s="33">
        <f t="shared" si="145"/>
        <v>1.8064851493104772E-4</v>
      </c>
      <c r="L2322" s="33">
        <f t="shared" si="146"/>
        <v>1</v>
      </c>
      <c r="M2322" s="33">
        <f t="shared" si="147"/>
        <v>0.99981935148506895</v>
      </c>
    </row>
    <row r="2323" spans="1:13" ht="27.6">
      <c r="A2323" t="s">
        <v>164</v>
      </c>
      <c r="B2323" t="s">
        <v>242</v>
      </c>
      <c r="C2323" s="14" t="s">
        <v>244</v>
      </c>
      <c r="D2323" t="s">
        <v>456</v>
      </c>
      <c r="E2323" t="s">
        <v>474</v>
      </c>
      <c r="F2323" s="20">
        <v>2031</v>
      </c>
      <c r="G2323" s="20">
        <v>31</v>
      </c>
      <c r="H2323" s="11">
        <v>1151.70686459833</v>
      </c>
      <c r="I2323" s="10">
        <v>4331097.04433724</v>
      </c>
      <c r="J2323" s="33">
        <f t="shared" si="144"/>
        <v>2.6591573746982807E-4</v>
      </c>
      <c r="K2323" s="33">
        <f t="shared" si="145"/>
        <v>2.6588038501373923E-4</v>
      </c>
      <c r="L2323" s="33">
        <f t="shared" si="146"/>
        <v>0.99981935148506895</v>
      </c>
      <c r="M2323" s="33">
        <f t="shared" si="147"/>
        <v>0.99955351913095192</v>
      </c>
    </row>
    <row r="2324" spans="1:13" ht="27.6">
      <c r="A2324" t="s">
        <v>164</v>
      </c>
      <c r="B2324" t="s">
        <v>242</v>
      </c>
      <c r="C2324" s="14" t="s">
        <v>244</v>
      </c>
      <c r="D2324" t="s">
        <v>456</v>
      </c>
      <c r="E2324" t="s">
        <v>474</v>
      </c>
      <c r="F2324" s="20">
        <v>2031</v>
      </c>
      <c r="G2324" s="20">
        <v>32</v>
      </c>
      <c r="H2324" s="11">
        <v>1239.9924190679601</v>
      </c>
      <c r="I2324" s="10">
        <v>4371813.5592990499</v>
      </c>
      <c r="J2324" s="33">
        <f t="shared" si="144"/>
        <v>2.8363341717316346E-4</v>
      </c>
      <c r="K2324" s="33">
        <f t="shared" si="145"/>
        <v>2.8359319701820596E-4</v>
      </c>
      <c r="L2324" s="33">
        <f t="shared" si="146"/>
        <v>0.99955351913095192</v>
      </c>
      <c r="M2324" s="33">
        <f t="shared" si="147"/>
        <v>0.99927005255287082</v>
      </c>
    </row>
    <row r="2325" spans="1:13" ht="27.6">
      <c r="A2325" t="s">
        <v>164</v>
      </c>
      <c r="B2325" t="s">
        <v>242</v>
      </c>
      <c r="C2325" s="14" t="s">
        <v>244</v>
      </c>
      <c r="D2325" t="s">
        <v>456</v>
      </c>
      <c r="E2325" t="s">
        <v>474</v>
      </c>
      <c r="F2325" s="20">
        <v>2031</v>
      </c>
      <c r="G2325" s="20">
        <v>33</v>
      </c>
      <c r="H2325" s="11">
        <v>1323.9643289251401</v>
      </c>
      <c r="I2325" s="10">
        <v>4415171.6522205397</v>
      </c>
      <c r="J2325" s="33">
        <f t="shared" si="144"/>
        <v>2.9986701157117489E-4</v>
      </c>
      <c r="K2325" s="33">
        <f t="shared" si="145"/>
        <v>2.9982205595258105E-4</v>
      </c>
      <c r="L2325" s="33">
        <f t="shared" si="146"/>
        <v>0.99927005255287082</v>
      </c>
      <c r="M2325" s="33">
        <f t="shared" si="147"/>
        <v>0.99897044935126256</v>
      </c>
    </row>
    <row r="2326" spans="1:13" ht="27.6">
      <c r="A2326" t="s">
        <v>164</v>
      </c>
      <c r="B2326" t="s">
        <v>242</v>
      </c>
      <c r="C2326" s="14" t="s">
        <v>244</v>
      </c>
      <c r="D2326" t="s">
        <v>456</v>
      </c>
      <c r="E2326" t="s">
        <v>474</v>
      </c>
      <c r="F2326" s="20">
        <v>2031</v>
      </c>
      <c r="G2326" s="20">
        <v>34</v>
      </c>
      <c r="H2326" s="11">
        <v>1402.0525429788399</v>
      </c>
      <c r="I2326" s="10">
        <v>4412241.5828807903</v>
      </c>
      <c r="J2326" s="33">
        <f t="shared" si="144"/>
        <v>3.1776422859952012E-4</v>
      </c>
      <c r="K2326" s="33">
        <f t="shared" si="145"/>
        <v>3.177137468942659E-4</v>
      </c>
      <c r="L2326" s="33">
        <f t="shared" si="146"/>
        <v>0.99897044935126256</v>
      </c>
      <c r="M2326" s="33">
        <f t="shared" si="147"/>
        <v>0.99865306270676257</v>
      </c>
    </row>
    <row r="2327" spans="1:13" ht="27.6">
      <c r="A2327" t="s">
        <v>164</v>
      </c>
      <c r="B2327" t="s">
        <v>242</v>
      </c>
      <c r="C2327" s="14" t="s">
        <v>244</v>
      </c>
      <c r="D2327" t="s">
        <v>456</v>
      </c>
      <c r="E2327" t="s">
        <v>474</v>
      </c>
      <c r="F2327" s="20">
        <v>2031</v>
      </c>
      <c r="G2327" s="20">
        <v>35</v>
      </c>
      <c r="H2327" s="11">
        <v>1475.2401199912499</v>
      </c>
      <c r="I2327" s="10">
        <v>4350207.7279639002</v>
      </c>
      <c r="J2327" s="33">
        <f t="shared" si="144"/>
        <v>3.3911946560807822E-4</v>
      </c>
      <c r="K2327" s="33">
        <f t="shared" si="145"/>
        <v>3.3906197110145087E-4</v>
      </c>
      <c r="L2327" s="33">
        <f t="shared" si="146"/>
        <v>0.99865306270676257</v>
      </c>
      <c r="M2327" s="33">
        <f t="shared" si="147"/>
        <v>0.99831445743087477</v>
      </c>
    </row>
    <row r="2328" spans="1:13" ht="27.6">
      <c r="A2328" t="s">
        <v>164</v>
      </c>
      <c r="B2328" t="s">
        <v>242</v>
      </c>
      <c r="C2328" s="14" t="s">
        <v>244</v>
      </c>
      <c r="D2328" t="s">
        <v>456</v>
      </c>
      <c r="E2328" t="s">
        <v>474</v>
      </c>
      <c r="F2328" s="20">
        <v>2031</v>
      </c>
      <c r="G2328" s="20">
        <v>36</v>
      </c>
      <c r="H2328" s="11">
        <v>1893.4551297975199</v>
      </c>
      <c r="I2328" s="10">
        <v>4286156.7366765998</v>
      </c>
      <c r="J2328" s="33">
        <f t="shared" si="144"/>
        <v>4.4176059022649439E-4</v>
      </c>
      <c r="K2328" s="33">
        <f t="shared" si="145"/>
        <v>4.4166302838377636E-4</v>
      </c>
      <c r="L2328" s="33">
        <f t="shared" si="146"/>
        <v>0.99831445743087477</v>
      </c>
      <c r="M2328" s="33">
        <f t="shared" si="147"/>
        <v>0.9978735388443265</v>
      </c>
    </row>
    <row r="2329" spans="1:13" ht="27.6">
      <c r="A2329" t="s">
        <v>164</v>
      </c>
      <c r="B2329" t="s">
        <v>242</v>
      </c>
      <c r="C2329" s="14" t="s">
        <v>244</v>
      </c>
      <c r="D2329" t="s">
        <v>456</v>
      </c>
      <c r="E2329" t="s">
        <v>474</v>
      </c>
      <c r="F2329" s="20">
        <v>2031</v>
      </c>
      <c r="G2329" s="20">
        <v>37</v>
      </c>
      <c r="H2329" s="11">
        <v>2025.9417227895699</v>
      </c>
      <c r="I2329" s="10">
        <v>4231715.2686643098</v>
      </c>
      <c r="J2329" s="33">
        <f t="shared" si="144"/>
        <v>4.7875189944644698E-4</v>
      </c>
      <c r="K2329" s="33">
        <f t="shared" si="145"/>
        <v>4.786373160422519E-4</v>
      </c>
      <c r="L2329" s="33">
        <f t="shared" si="146"/>
        <v>0.9978735388443265</v>
      </c>
      <c r="M2329" s="33">
        <f t="shared" si="147"/>
        <v>0.99739591933194449</v>
      </c>
    </row>
    <row r="2330" spans="1:13" ht="27.6">
      <c r="A2330" t="s">
        <v>164</v>
      </c>
      <c r="B2330" t="s">
        <v>242</v>
      </c>
      <c r="C2330" s="14" t="s">
        <v>244</v>
      </c>
      <c r="D2330" t="s">
        <v>456</v>
      </c>
      <c r="E2330" t="s">
        <v>474</v>
      </c>
      <c r="F2330" s="20">
        <v>2031</v>
      </c>
      <c r="G2330" s="20">
        <v>38</v>
      </c>
      <c r="H2330" s="11">
        <v>2194.0671684901999</v>
      </c>
      <c r="I2330" s="10">
        <v>4179763.6261564698</v>
      </c>
      <c r="J2330" s="33">
        <f t="shared" si="144"/>
        <v>5.249261357173371E-4</v>
      </c>
      <c r="K2330" s="33">
        <f t="shared" si="145"/>
        <v>5.247883860971525E-4</v>
      </c>
      <c r="L2330" s="33">
        <f t="shared" si="146"/>
        <v>0.99739591933194449</v>
      </c>
      <c r="M2330" s="33">
        <f t="shared" si="147"/>
        <v>0.99687249753713836</v>
      </c>
    </row>
    <row r="2331" spans="1:13" ht="27.6">
      <c r="A2331" t="s">
        <v>164</v>
      </c>
      <c r="B2331" t="s">
        <v>242</v>
      </c>
      <c r="C2331" s="14" t="s">
        <v>244</v>
      </c>
      <c r="D2331" t="s">
        <v>456</v>
      </c>
      <c r="E2331" t="s">
        <v>474</v>
      </c>
      <c r="F2331" s="20">
        <v>2031</v>
      </c>
      <c r="G2331" s="20">
        <v>39</v>
      </c>
      <c r="H2331" s="11">
        <v>2309.3950069029001</v>
      </c>
      <c r="I2331" s="10">
        <v>4162687.3762198002</v>
      </c>
      <c r="J2331" s="33">
        <f t="shared" si="144"/>
        <v>5.5478463746660143E-4</v>
      </c>
      <c r="K2331" s="33">
        <f t="shared" si="145"/>
        <v>5.5463077292483565E-4</v>
      </c>
      <c r="L2331" s="33">
        <f t="shared" si="146"/>
        <v>0.99687249753713836</v>
      </c>
      <c r="M2331" s="33">
        <f t="shared" si="147"/>
        <v>0.99631960137332187</v>
      </c>
    </row>
    <row r="2332" spans="1:13" ht="27.6">
      <c r="A2332" t="s">
        <v>164</v>
      </c>
      <c r="B2332" t="s">
        <v>242</v>
      </c>
      <c r="C2332" s="14" t="s">
        <v>244</v>
      </c>
      <c r="D2332" t="s">
        <v>456</v>
      </c>
      <c r="E2332" t="s">
        <v>474</v>
      </c>
      <c r="F2332" s="20">
        <v>2031</v>
      </c>
      <c r="G2332" s="20">
        <v>40</v>
      </c>
      <c r="H2332" s="11">
        <v>2501.3969635841299</v>
      </c>
      <c r="I2332" s="10">
        <v>4139869.7084343699</v>
      </c>
      <c r="J2332" s="33">
        <f t="shared" si="144"/>
        <v>6.0422118079897665E-4</v>
      </c>
      <c r="K2332" s="33">
        <f t="shared" si="145"/>
        <v>6.0403867594094329E-4</v>
      </c>
      <c r="L2332" s="33">
        <f t="shared" si="146"/>
        <v>0.99631960137332187</v>
      </c>
      <c r="M2332" s="33">
        <f t="shared" si="147"/>
        <v>0.9957177858004943</v>
      </c>
    </row>
    <row r="2333" spans="1:13" ht="27.6">
      <c r="A2333" t="s">
        <v>164</v>
      </c>
      <c r="B2333" t="s">
        <v>242</v>
      </c>
      <c r="C2333" s="14" t="s">
        <v>244</v>
      </c>
      <c r="D2333" t="s">
        <v>456</v>
      </c>
      <c r="E2333" t="s">
        <v>474</v>
      </c>
      <c r="F2333" s="20">
        <v>2031</v>
      </c>
      <c r="G2333" s="20">
        <v>41</v>
      </c>
      <c r="H2333" s="11">
        <v>3259.5843670793402</v>
      </c>
      <c r="I2333" s="10">
        <v>4120478.61586435</v>
      </c>
      <c r="J2333" s="33">
        <f t="shared" si="144"/>
        <v>7.9106935648920473E-4</v>
      </c>
      <c r="K2333" s="33">
        <f t="shared" si="145"/>
        <v>7.9075654361682179E-4</v>
      </c>
      <c r="L2333" s="33">
        <f t="shared" si="146"/>
        <v>0.9957177858004943</v>
      </c>
      <c r="M2333" s="33">
        <f t="shared" si="147"/>
        <v>0.99493041544577687</v>
      </c>
    </row>
    <row r="2334" spans="1:13" ht="27.6">
      <c r="A2334" t="s">
        <v>164</v>
      </c>
      <c r="B2334" t="s">
        <v>242</v>
      </c>
      <c r="C2334" s="14" t="s">
        <v>244</v>
      </c>
      <c r="D2334" t="s">
        <v>456</v>
      </c>
      <c r="E2334" t="s">
        <v>474</v>
      </c>
      <c r="F2334" s="20">
        <v>2031</v>
      </c>
      <c r="G2334" s="20">
        <v>42</v>
      </c>
      <c r="H2334" s="11">
        <v>3616.4827099559002</v>
      </c>
      <c r="I2334" s="10">
        <v>4124113.5257445201</v>
      </c>
      <c r="J2334" s="33">
        <f t="shared" si="144"/>
        <v>8.7691153198868885E-4</v>
      </c>
      <c r="K2334" s="33">
        <f t="shared" si="145"/>
        <v>8.76527157433582E-4</v>
      </c>
      <c r="L2334" s="33">
        <f t="shared" si="146"/>
        <v>0.99493041544577687</v>
      </c>
      <c r="M2334" s="33">
        <f t="shared" si="147"/>
        <v>0.99405833191688198</v>
      </c>
    </row>
    <row r="2335" spans="1:13" ht="27.6">
      <c r="A2335" t="s">
        <v>164</v>
      </c>
      <c r="B2335" t="s">
        <v>242</v>
      </c>
      <c r="C2335" s="14" t="s">
        <v>244</v>
      </c>
      <c r="D2335" t="s">
        <v>456</v>
      </c>
      <c r="E2335" t="s">
        <v>474</v>
      </c>
      <c r="F2335" s="20">
        <v>2031</v>
      </c>
      <c r="G2335" s="20">
        <v>43</v>
      </c>
      <c r="H2335" s="11">
        <v>4090.5609020695501</v>
      </c>
      <c r="I2335" s="10">
        <v>4081826.5322151599</v>
      </c>
      <c r="J2335" s="33">
        <f t="shared" si="144"/>
        <v>1.0021398189720841E-3</v>
      </c>
      <c r="K2335" s="33">
        <f t="shared" si="145"/>
        <v>1.0016378445605323E-3</v>
      </c>
      <c r="L2335" s="33">
        <f t="shared" si="146"/>
        <v>0.99405833191688198</v>
      </c>
      <c r="M2335" s="33">
        <f t="shared" si="147"/>
        <v>0.99306264547193335</v>
      </c>
    </row>
    <row r="2336" spans="1:13" ht="27.6">
      <c r="A2336" t="s">
        <v>164</v>
      </c>
      <c r="B2336" t="s">
        <v>242</v>
      </c>
      <c r="C2336" s="14" t="s">
        <v>244</v>
      </c>
      <c r="D2336" t="s">
        <v>456</v>
      </c>
      <c r="E2336" t="s">
        <v>474</v>
      </c>
      <c r="F2336" s="20">
        <v>2031</v>
      </c>
      <c r="G2336" s="20">
        <v>44</v>
      </c>
      <c r="H2336" s="11">
        <v>4339.6679637073803</v>
      </c>
      <c r="I2336" s="10">
        <v>4030644.2303342298</v>
      </c>
      <c r="J2336" s="33">
        <f t="shared" si="144"/>
        <v>1.0766685710059619E-3</v>
      </c>
      <c r="K2336" s="33">
        <f t="shared" si="145"/>
        <v>1.0760891713591514E-3</v>
      </c>
      <c r="L2336" s="33">
        <f t="shared" si="146"/>
        <v>0.99306264547193335</v>
      </c>
      <c r="M2336" s="33">
        <f t="shared" si="147"/>
        <v>0.9919940215126597</v>
      </c>
    </row>
    <row r="2337" spans="1:13" ht="27.6">
      <c r="A2337" t="s">
        <v>164</v>
      </c>
      <c r="B2337" t="s">
        <v>242</v>
      </c>
      <c r="C2337" s="14" t="s">
        <v>244</v>
      </c>
      <c r="D2337" t="s">
        <v>456</v>
      </c>
      <c r="E2337" t="s">
        <v>474</v>
      </c>
      <c r="F2337" s="20">
        <v>2031</v>
      </c>
      <c r="G2337" s="20">
        <v>45</v>
      </c>
      <c r="H2337" s="11">
        <v>4780.6799508834401</v>
      </c>
      <c r="I2337" s="10">
        <v>4041016.7019610899</v>
      </c>
      <c r="J2337" s="33">
        <f t="shared" si="144"/>
        <v>1.1830388992362724E-3</v>
      </c>
      <c r="K2337" s="33">
        <f t="shared" si="145"/>
        <v>1.1823393845958874E-3</v>
      </c>
      <c r="L2337" s="33">
        <f t="shared" si="146"/>
        <v>0.9919940215126597</v>
      </c>
      <c r="M2337" s="33">
        <f t="shared" si="147"/>
        <v>0.99082114791174158</v>
      </c>
    </row>
    <row r="2338" spans="1:13" ht="27.6">
      <c r="A2338" t="s">
        <v>164</v>
      </c>
      <c r="B2338" t="s">
        <v>242</v>
      </c>
      <c r="C2338" s="14" t="s">
        <v>244</v>
      </c>
      <c r="D2338" t="s">
        <v>456</v>
      </c>
      <c r="E2338" t="s">
        <v>474</v>
      </c>
      <c r="F2338" s="20">
        <v>2031</v>
      </c>
      <c r="G2338" s="20">
        <v>46</v>
      </c>
      <c r="H2338" s="11">
        <v>6157.9684838971598</v>
      </c>
      <c r="I2338" s="10">
        <v>4107744.1837693602</v>
      </c>
      <c r="J2338" s="33">
        <f t="shared" si="144"/>
        <v>1.4991119720231621E-3</v>
      </c>
      <c r="K2338" s="33">
        <f t="shared" si="145"/>
        <v>1.4979888649619966E-3</v>
      </c>
      <c r="L2338" s="33">
        <f t="shared" si="146"/>
        <v>0.99082114791174158</v>
      </c>
      <c r="M2338" s="33">
        <f t="shared" si="147"/>
        <v>0.98933690886500092</v>
      </c>
    </row>
    <row r="2339" spans="1:13" ht="27.6">
      <c r="A2339" t="s">
        <v>164</v>
      </c>
      <c r="B2339" t="s">
        <v>242</v>
      </c>
      <c r="C2339" s="14" t="s">
        <v>244</v>
      </c>
      <c r="D2339" t="s">
        <v>456</v>
      </c>
      <c r="E2339" t="s">
        <v>474</v>
      </c>
      <c r="F2339" s="20">
        <v>2031</v>
      </c>
      <c r="G2339" s="20">
        <v>47</v>
      </c>
      <c r="H2339" s="11">
        <v>6897.9128987996501</v>
      </c>
      <c r="I2339" s="10">
        <v>4132787.4000936998</v>
      </c>
      <c r="J2339" s="33">
        <f t="shared" si="144"/>
        <v>1.669070346721261E-3</v>
      </c>
      <c r="K2339" s="33">
        <f t="shared" si="145"/>
        <v>1.667678223435054E-3</v>
      </c>
      <c r="L2339" s="33">
        <f t="shared" si="146"/>
        <v>0.98933690886500092</v>
      </c>
      <c r="M2339" s="33">
        <f t="shared" si="147"/>
        <v>0.98768701324644625</v>
      </c>
    </row>
    <row r="2340" spans="1:13" ht="27.6">
      <c r="A2340" t="s">
        <v>164</v>
      </c>
      <c r="B2340" t="s">
        <v>242</v>
      </c>
      <c r="C2340" s="14" t="s">
        <v>244</v>
      </c>
      <c r="D2340" t="s">
        <v>456</v>
      </c>
      <c r="E2340" t="s">
        <v>474</v>
      </c>
      <c r="F2340" s="20">
        <v>2031</v>
      </c>
      <c r="G2340" s="20">
        <v>48</v>
      </c>
      <c r="H2340" s="11">
        <v>7466.2366437595902</v>
      </c>
      <c r="I2340" s="10">
        <v>4098906.9913484501</v>
      </c>
      <c r="J2340" s="33">
        <f t="shared" si="144"/>
        <v>1.8215189218780889E-3</v>
      </c>
      <c r="K2340" s="33">
        <f t="shared" si="145"/>
        <v>1.8198609631072671E-3</v>
      </c>
      <c r="L2340" s="33">
        <f t="shared" si="146"/>
        <v>0.98768701324644625</v>
      </c>
      <c r="M2340" s="33">
        <f t="shared" si="147"/>
        <v>0.98588956020727103</v>
      </c>
    </row>
    <row r="2341" spans="1:13" ht="27.6">
      <c r="A2341" t="s">
        <v>164</v>
      </c>
      <c r="B2341" t="s">
        <v>242</v>
      </c>
      <c r="C2341" s="14" t="s">
        <v>244</v>
      </c>
      <c r="D2341" t="s">
        <v>456</v>
      </c>
      <c r="E2341" t="s">
        <v>474</v>
      </c>
      <c r="F2341" s="20">
        <v>2031</v>
      </c>
      <c r="G2341" s="20">
        <v>49</v>
      </c>
      <c r="H2341" s="11">
        <v>7826.83916341653</v>
      </c>
      <c r="I2341" s="10">
        <v>4040285.3654668699</v>
      </c>
      <c r="J2341" s="33">
        <f t="shared" si="144"/>
        <v>1.937199592462972E-3</v>
      </c>
      <c r="K2341" s="33">
        <f t="shared" si="145"/>
        <v>1.9353244323809804E-3</v>
      </c>
      <c r="L2341" s="33">
        <f t="shared" si="146"/>
        <v>0.98588956020727103</v>
      </c>
      <c r="M2341" s="33">
        <f t="shared" si="147"/>
        <v>0.98398154405377258</v>
      </c>
    </row>
    <row r="2342" spans="1:13" ht="27.6">
      <c r="A2342" t="s">
        <v>164</v>
      </c>
      <c r="B2342" t="s">
        <v>242</v>
      </c>
      <c r="C2342" s="14" t="s">
        <v>244</v>
      </c>
      <c r="D2342" t="s">
        <v>456</v>
      </c>
      <c r="E2342" t="s">
        <v>474</v>
      </c>
      <c r="F2342" s="20">
        <v>2031</v>
      </c>
      <c r="G2342" s="20">
        <v>50</v>
      </c>
      <c r="H2342" s="11">
        <v>8176.5926579398702</v>
      </c>
      <c r="I2342" s="10">
        <v>3974479.9644039902</v>
      </c>
      <c r="J2342" s="33">
        <f t="shared" si="144"/>
        <v>2.0572735882859144E-3</v>
      </c>
      <c r="K2342" s="33">
        <f t="shared" si="145"/>
        <v>2.0551588514233776E-3</v>
      </c>
      <c r="L2342" s="33">
        <f t="shared" si="146"/>
        <v>0.98398154405377258</v>
      </c>
      <c r="M2342" s="33">
        <f t="shared" si="147"/>
        <v>0.98195930567387324</v>
      </c>
    </row>
    <row r="2343" spans="1:13" ht="27.6">
      <c r="A2343" t="s">
        <v>164</v>
      </c>
      <c r="B2343" t="s">
        <v>242</v>
      </c>
      <c r="C2343" s="14" t="s">
        <v>244</v>
      </c>
      <c r="D2343" t="s">
        <v>456</v>
      </c>
      <c r="E2343" t="s">
        <v>474</v>
      </c>
      <c r="F2343" s="20">
        <v>2031</v>
      </c>
      <c r="G2343" s="20">
        <v>51</v>
      </c>
      <c r="H2343" s="11">
        <v>8990.9520483558099</v>
      </c>
      <c r="I2343" s="10">
        <v>3913858.0442590499</v>
      </c>
      <c r="J2343" s="33">
        <f t="shared" si="144"/>
        <v>2.2972095427794001E-3</v>
      </c>
      <c r="K2343" s="33">
        <f t="shared" si="145"/>
        <v>2.2945729762393619E-3</v>
      </c>
      <c r="L2343" s="33">
        <f t="shared" si="146"/>
        <v>0.98195930567387324</v>
      </c>
      <c r="M2343" s="33">
        <f t="shared" si="147"/>
        <v>0.9797061283873072</v>
      </c>
    </row>
    <row r="2344" spans="1:13" ht="27.6">
      <c r="A2344" t="s">
        <v>164</v>
      </c>
      <c r="B2344" t="s">
        <v>242</v>
      </c>
      <c r="C2344" s="14" t="s">
        <v>244</v>
      </c>
      <c r="D2344" t="s">
        <v>456</v>
      </c>
      <c r="E2344" t="s">
        <v>474</v>
      </c>
      <c r="F2344" s="20">
        <v>2031</v>
      </c>
      <c r="G2344" s="20">
        <v>52</v>
      </c>
      <c r="H2344" s="11">
        <v>9414.1917147454697</v>
      </c>
      <c r="I2344" s="10">
        <v>3839827.84805799</v>
      </c>
      <c r="J2344" s="33">
        <f t="shared" si="144"/>
        <v>2.4517223394550721E-3</v>
      </c>
      <c r="K2344" s="33">
        <f t="shared" si="145"/>
        <v>2.448719322929116E-3</v>
      </c>
      <c r="L2344" s="33">
        <f t="shared" si="146"/>
        <v>0.9797061283873072</v>
      </c>
      <c r="M2344" s="33">
        <f t="shared" si="147"/>
        <v>0.97730710305993307</v>
      </c>
    </row>
    <row r="2345" spans="1:13" ht="27.6">
      <c r="A2345" t="s">
        <v>164</v>
      </c>
      <c r="B2345" t="s">
        <v>242</v>
      </c>
      <c r="C2345" s="14" t="s">
        <v>244</v>
      </c>
      <c r="D2345" t="s">
        <v>456</v>
      </c>
      <c r="E2345" t="s">
        <v>474</v>
      </c>
      <c r="F2345" s="20">
        <v>2031</v>
      </c>
      <c r="G2345" s="20">
        <v>53</v>
      </c>
      <c r="H2345" s="11">
        <v>9845.4025346034796</v>
      </c>
      <c r="I2345" s="10">
        <v>3741595.1053644102</v>
      </c>
      <c r="J2345" s="33">
        <f t="shared" si="144"/>
        <v>2.6313383082225816E-3</v>
      </c>
      <c r="K2345" s="33">
        <f t="shared" si="145"/>
        <v>2.6278793721186133E-3</v>
      </c>
      <c r="L2345" s="33">
        <f t="shared" si="146"/>
        <v>0.97730710305993307</v>
      </c>
      <c r="M2345" s="33">
        <f t="shared" si="147"/>
        <v>0.97473885788357684</v>
      </c>
    </row>
    <row r="2346" spans="1:13" ht="27.6">
      <c r="A2346" t="s">
        <v>164</v>
      </c>
      <c r="B2346" t="s">
        <v>242</v>
      </c>
      <c r="C2346" s="14" t="s">
        <v>244</v>
      </c>
      <c r="D2346" t="s">
        <v>456</v>
      </c>
      <c r="E2346" t="s">
        <v>474</v>
      </c>
      <c r="F2346" s="20">
        <v>2031</v>
      </c>
      <c r="G2346" s="20">
        <v>54</v>
      </c>
      <c r="H2346" s="11">
        <v>10372.762817812099</v>
      </c>
      <c r="I2346" s="10">
        <v>3647359.1948102401</v>
      </c>
      <c r="J2346" s="33">
        <f t="shared" si="144"/>
        <v>2.8439104195088086E-3</v>
      </c>
      <c r="K2346" s="33">
        <f t="shared" si="145"/>
        <v>2.8398703370566825E-3</v>
      </c>
      <c r="L2346" s="33">
        <f t="shared" si="146"/>
        <v>0.97473885788357684</v>
      </c>
      <c r="M2346" s="33">
        <f t="shared" si="147"/>
        <v>0.9719707259146968</v>
      </c>
    </row>
    <row r="2347" spans="1:13" ht="27.6">
      <c r="A2347" t="s">
        <v>164</v>
      </c>
      <c r="B2347" t="s">
        <v>242</v>
      </c>
      <c r="C2347" s="14" t="s">
        <v>244</v>
      </c>
      <c r="D2347" t="s">
        <v>456</v>
      </c>
      <c r="E2347" t="s">
        <v>474</v>
      </c>
      <c r="F2347" s="20">
        <v>2031</v>
      </c>
      <c r="G2347" s="20">
        <v>55</v>
      </c>
      <c r="H2347" s="11">
        <v>11110.1738578852</v>
      </c>
      <c r="I2347" s="10">
        <v>3567683.8296502298</v>
      </c>
      <c r="J2347" s="33">
        <f t="shared" si="144"/>
        <v>3.1141139149021579E-3</v>
      </c>
      <c r="K2347" s="33">
        <f t="shared" si="145"/>
        <v>3.109270091541827E-3</v>
      </c>
      <c r="L2347" s="33">
        <f t="shared" si="146"/>
        <v>0.9719707259146968</v>
      </c>
      <c r="M2347" s="33">
        <f t="shared" si="147"/>
        <v>0.96894860640675606</v>
      </c>
    </row>
    <row r="2348" spans="1:13" ht="27.6">
      <c r="A2348" t="s">
        <v>164</v>
      </c>
      <c r="B2348" t="s">
        <v>242</v>
      </c>
      <c r="C2348" s="14" t="s">
        <v>244</v>
      </c>
      <c r="D2348" t="s">
        <v>456</v>
      </c>
      <c r="E2348" t="s">
        <v>474</v>
      </c>
      <c r="F2348" s="20">
        <v>2031</v>
      </c>
      <c r="G2348" s="20">
        <v>56</v>
      </c>
      <c r="H2348" s="11">
        <v>11953.0056612766</v>
      </c>
      <c r="I2348" s="10">
        <v>3475230.15671953</v>
      </c>
      <c r="J2348" s="33">
        <f t="shared" si="144"/>
        <v>3.4394860548055705E-3</v>
      </c>
      <c r="K2348" s="33">
        <f t="shared" si="145"/>
        <v>3.4335777983746096E-3</v>
      </c>
      <c r="L2348" s="33">
        <f t="shared" si="146"/>
        <v>0.96894860640675606</v>
      </c>
      <c r="M2348" s="33">
        <f t="shared" si="147"/>
        <v>0.96562164598403177</v>
      </c>
    </row>
    <row r="2349" spans="1:13" ht="27.6">
      <c r="A2349" t="s">
        <v>164</v>
      </c>
      <c r="B2349" t="s">
        <v>242</v>
      </c>
      <c r="C2349" s="14" t="s">
        <v>244</v>
      </c>
      <c r="D2349" t="s">
        <v>456</v>
      </c>
      <c r="E2349" t="s">
        <v>474</v>
      </c>
      <c r="F2349" s="20">
        <v>2031</v>
      </c>
      <c r="G2349" s="20">
        <v>57</v>
      </c>
      <c r="H2349" s="11">
        <v>12881.7926597104</v>
      </c>
      <c r="I2349" s="10">
        <v>3397370.3491223902</v>
      </c>
      <c r="J2349" s="33">
        <f t="shared" si="144"/>
        <v>3.7916951453461729E-3</v>
      </c>
      <c r="K2349" s="33">
        <f t="shared" si="145"/>
        <v>3.7845157462059742E-3</v>
      </c>
      <c r="L2349" s="33">
        <f t="shared" si="146"/>
        <v>0.96562164598403177</v>
      </c>
      <c r="M2349" s="33">
        <f t="shared" si="147"/>
        <v>0.96196723565992792</v>
      </c>
    </row>
    <row r="2350" spans="1:13" ht="27.6">
      <c r="A2350" t="s">
        <v>164</v>
      </c>
      <c r="B2350" t="s">
        <v>242</v>
      </c>
      <c r="C2350" s="14" t="s">
        <v>244</v>
      </c>
      <c r="D2350" t="s">
        <v>456</v>
      </c>
      <c r="E2350" t="s">
        <v>474</v>
      </c>
      <c r="F2350" s="20">
        <v>2031</v>
      </c>
      <c r="G2350" s="20">
        <v>58</v>
      </c>
      <c r="H2350" s="11">
        <v>13935.899527265001</v>
      </c>
      <c r="I2350" s="10">
        <v>3319049.3294728999</v>
      </c>
      <c r="J2350" s="33">
        <f t="shared" si="144"/>
        <v>4.1987623996773103E-3</v>
      </c>
      <c r="K2350" s="33">
        <f t="shared" si="145"/>
        <v>4.1899599209811456E-3</v>
      </c>
      <c r="L2350" s="33">
        <f t="shared" si="146"/>
        <v>0.96196723565992792</v>
      </c>
      <c r="M2350" s="33">
        <f t="shared" si="147"/>
        <v>0.95793663149721575</v>
      </c>
    </row>
    <row r="2351" spans="1:13" ht="27.6">
      <c r="A2351" t="s">
        <v>164</v>
      </c>
      <c r="B2351" t="s">
        <v>242</v>
      </c>
      <c r="C2351" s="14" t="s">
        <v>244</v>
      </c>
      <c r="D2351" t="s">
        <v>456</v>
      </c>
      <c r="E2351" t="s">
        <v>474</v>
      </c>
      <c r="F2351" s="20">
        <v>2031</v>
      </c>
      <c r="G2351" s="20">
        <v>59</v>
      </c>
      <c r="H2351" s="11">
        <v>14214.8275201533</v>
      </c>
      <c r="I2351" s="10">
        <v>3219407.8855145802</v>
      </c>
      <c r="J2351" s="33">
        <f t="shared" si="144"/>
        <v>4.4153546321705822E-3</v>
      </c>
      <c r="K2351" s="33">
        <f t="shared" si="145"/>
        <v>4.4056212845698939E-3</v>
      </c>
      <c r="L2351" s="33">
        <f t="shared" si="146"/>
        <v>0.95793663149721575</v>
      </c>
      <c r="M2351" s="33">
        <f t="shared" si="147"/>
        <v>0.95371632548422247</v>
      </c>
    </row>
    <row r="2352" spans="1:13" ht="27.6">
      <c r="A2352" t="s">
        <v>164</v>
      </c>
      <c r="B2352" t="s">
        <v>242</v>
      </c>
      <c r="C2352" s="14" t="s">
        <v>244</v>
      </c>
      <c r="D2352" t="s">
        <v>456</v>
      </c>
      <c r="E2352" t="s">
        <v>474</v>
      </c>
      <c r="F2352" s="20">
        <v>2031</v>
      </c>
      <c r="G2352" s="20">
        <v>60</v>
      </c>
      <c r="H2352" s="11">
        <v>14692.688841224101</v>
      </c>
      <c r="I2352" s="10">
        <v>3130456.5990956398</v>
      </c>
      <c r="J2352" s="33">
        <f t="shared" si="144"/>
        <v>4.6934651147914602E-3</v>
      </c>
      <c r="K2352" s="33">
        <f t="shared" si="145"/>
        <v>4.6824680189552215E-3</v>
      </c>
      <c r="L2352" s="33">
        <f t="shared" si="146"/>
        <v>0.95371632548422247</v>
      </c>
      <c r="M2352" s="33">
        <f t="shared" si="147"/>
        <v>0.94925057929098711</v>
      </c>
    </row>
    <row r="2353" spans="1:13" ht="27.6">
      <c r="A2353" t="s">
        <v>164</v>
      </c>
      <c r="B2353" t="s">
        <v>242</v>
      </c>
      <c r="C2353" s="14" t="s">
        <v>244</v>
      </c>
      <c r="D2353" t="s">
        <v>456</v>
      </c>
      <c r="E2353" t="s">
        <v>474</v>
      </c>
      <c r="F2353" s="20">
        <v>2031</v>
      </c>
      <c r="G2353" s="20">
        <v>61</v>
      </c>
      <c r="H2353" s="11">
        <v>15562.8256846352</v>
      </c>
      <c r="I2353" s="10">
        <v>3039360.41076566</v>
      </c>
      <c r="J2353" s="33">
        <f t="shared" si="144"/>
        <v>5.1204278470925709E-3</v>
      </c>
      <c r="K2353" s="33">
        <f t="shared" si="145"/>
        <v>5.1073408030402057E-3</v>
      </c>
      <c r="L2353" s="33">
        <f t="shared" si="146"/>
        <v>0.94925057929098711</v>
      </c>
      <c r="M2353" s="33">
        <f t="shared" si="147"/>
        <v>0.94440243307506466</v>
      </c>
    </row>
    <row r="2354" spans="1:13" ht="27.6">
      <c r="A2354" t="s">
        <v>164</v>
      </c>
      <c r="B2354" t="s">
        <v>242</v>
      </c>
      <c r="C2354" s="14" t="s">
        <v>244</v>
      </c>
      <c r="D2354" t="s">
        <v>456</v>
      </c>
      <c r="E2354" t="s">
        <v>474</v>
      </c>
      <c r="F2354" s="20">
        <v>2031</v>
      </c>
      <c r="G2354" s="20">
        <v>62</v>
      </c>
      <c r="H2354" s="11">
        <v>16224.9106001321</v>
      </c>
      <c r="I2354" s="10">
        <v>2932773.3099372098</v>
      </c>
      <c r="J2354" s="33">
        <f t="shared" si="144"/>
        <v>5.5322757286274784E-3</v>
      </c>
      <c r="K2354" s="33">
        <f t="shared" si="145"/>
        <v>5.51700087247875E-3</v>
      </c>
      <c r="L2354" s="33">
        <f t="shared" si="146"/>
        <v>0.94440243307506466</v>
      </c>
      <c r="M2354" s="33">
        <f t="shared" si="147"/>
        <v>0.93919216402781847</v>
      </c>
    </row>
    <row r="2355" spans="1:13" ht="27.6">
      <c r="A2355" t="s">
        <v>164</v>
      </c>
      <c r="B2355" t="s">
        <v>242</v>
      </c>
      <c r="C2355" s="14" t="s">
        <v>244</v>
      </c>
      <c r="D2355" t="s">
        <v>456</v>
      </c>
      <c r="E2355" t="s">
        <v>474</v>
      </c>
      <c r="F2355" s="20">
        <v>2031</v>
      </c>
      <c r="G2355" s="20">
        <v>63</v>
      </c>
      <c r="H2355" s="11">
        <v>17161.653055877301</v>
      </c>
      <c r="I2355" s="10">
        <v>2818769.2668806901</v>
      </c>
      <c r="J2355" s="33">
        <f t="shared" si="144"/>
        <v>6.088349712592386E-3</v>
      </c>
      <c r="K2355" s="33">
        <f t="shared" si="145"/>
        <v>6.0698532681258133E-3</v>
      </c>
      <c r="L2355" s="33">
        <f t="shared" si="146"/>
        <v>0.93919216402781847</v>
      </c>
      <c r="M2355" s="33">
        <f t="shared" si="147"/>
        <v>0.93349140540159603</v>
      </c>
    </row>
    <row r="2356" spans="1:13" ht="27.6">
      <c r="A2356" t="s">
        <v>164</v>
      </c>
      <c r="B2356" t="s">
        <v>242</v>
      </c>
      <c r="C2356" s="14" t="s">
        <v>244</v>
      </c>
      <c r="D2356" t="s">
        <v>456</v>
      </c>
      <c r="E2356" t="s">
        <v>474</v>
      </c>
      <c r="F2356" s="20">
        <v>2031</v>
      </c>
      <c r="G2356" s="20">
        <v>64</v>
      </c>
      <c r="H2356" s="11">
        <v>18431.4057547751</v>
      </c>
      <c r="I2356" s="10">
        <v>2706443.8572300398</v>
      </c>
      <c r="J2356" s="33">
        <f t="shared" si="144"/>
        <v>6.8101932746682074E-3</v>
      </c>
      <c r="K2356" s="33">
        <f t="shared" si="145"/>
        <v>6.7870564603018657E-3</v>
      </c>
      <c r="L2356" s="33">
        <f t="shared" si="146"/>
        <v>0.93349140540159603</v>
      </c>
      <c r="M2356" s="33">
        <f t="shared" si="147"/>
        <v>0.92715574652792887</v>
      </c>
    </row>
    <row r="2357" spans="1:13" ht="27.6">
      <c r="A2357" t="s">
        <v>164</v>
      </c>
      <c r="B2357" t="s">
        <v>242</v>
      </c>
      <c r="C2357" s="14" t="s">
        <v>244</v>
      </c>
      <c r="D2357" t="s">
        <v>456</v>
      </c>
      <c r="E2357" t="s">
        <v>474</v>
      </c>
      <c r="F2357" s="20">
        <v>2031</v>
      </c>
      <c r="G2357" s="20">
        <v>65</v>
      </c>
      <c r="H2357" s="11">
        <v>19550.963406955099</v>
      </c>
      <c r="I2357" s="10">
        <v>2581274.7355935201</v>
      </c>
      <c r="J2357" s="33">
        <f t="shared" si="144"/>
        <v>7.5741505301099568E-3</v>
      </c>
      <c r="K2357" s="33">
        <f t="shared" si="145"/>
        <v>7.5455389337337753E-3</v>
      </c>
      <c r="L2357" s="33">
        <f t="shared" si="146"/>
        <v>0.92715574652792887</v>
      </c>
      <c r="M2357" s="33">
        <f t="shared" si="147"/>
        <v>0.92015985674486733</v>
      </c>
    </row>
    <row r="2358" spans="1:13" ht="27.6">
      <c r="A2358" t="s">
        <v>164</v>
      </c>
      <c r="B2358" t="s">
        <v>242</v>
      </c>
      <c r="C2358" s="14" t="s">
        <v>244</v>
      </c>
      <c r="D2358" t="s">
        <v>456</v>
      </c>
      <c r="E2358" t="s">
        <v>474</v>
      </c>
      <c r="F2358" s="20">
        <v>2031</v>
      </c>
      <c r="G2358" s="20">
        <v>66</v>
      </c>
      <c r="H2358" s="11">
        <v>20055.871073465401</v>
      </c>
      <c r="I2358" s="10">
        <v>2444243.35223911</v>
      </c>
      <c r="J2358" s="33">
        <f t="shared" si="144"/>
        <v>8.205349543077502E-3</v>
      </c>
      <c r="K2358" s="33">
        <f t="shared" si="145"/>
        <v>8.1717775485845578E-3</v>
      </c>
      <c r="L2358" s="33">
        <f t="shared" si="146"/>
        <v>0.92015985674486733</v>
      </c>
      <c r="M2358" s="33">
        <f t="shared" si="147"/>
        <v>0.91264051508641086</v>
      </c>
    </row>
    <row r="2359" spans="1:13" ht="27.6">
      <c r="A2359" t="s">
        <v>164</v>
      </c>
      <c r="B2359" t="s">
        <v>242</v>
      </c>
      <c r="C2359" s="14" t="s">
        <v>244</v>
      </c>
      <c r="D2359" t="s">
        <v>456</v>
      </c>
      <c r="E2359" t="s">
        <v>474</v>
      </c>
      <c r="F2359" s="20">
        <v>2031</v>
      </c>
      <c r="G2359" s="20">
        <v>67</v>
      </c>
      <c r="H2359" s="11">
        <v>20937.469104177999</v>
      </c>
      <c r="I2359" s="10">
        <v>2308192.13558497</v>
      </c>
      <c r="J2359" s="33">
        <f t="shared" si="144"/>
        <v>9.070938584959597E-3</v>
      </c>
      <c r="K2359" s="33">
        <f t="shared" si="145"/>
        <v>9.0299217356855088E-3</v>
      </c>
      <c r="L2359" s="33">
        <f t="shared" si="146"/>
        <v>0.91264051508641086</v>
      </c>
      <c r="M2359" s="33">
        <f t="shared" si="147"/>
        <v>0.90439944266236483</v>
      </c>
    </row>
    <row r="2360" spans="1:13" ht="27.6">
      <c r="A2360" t="s">
        <v>164</v>
      </c>
      <c r="B2360" t="s">
        <v>242</v>
      </c>
      <c r="C2360" s="14" t="s">
        <v>244</v>
      </c>
      <c r="D2360" t="s">
        <v>456</v>
      </c>
      <c r="E2360" t="s">
        <v>474</v>
      </c>
      <c r="F2360" s="20">
        <v>2031</v>
      </c>
      <c r="G2360" s="20">
        <v>68</v>
      </c>
      <c r="H2360" s="11">
        <v>21513.071240748701</v>
      </c>
      <c r="I2360" s="10">
        <v>2173281.2560355202</v>
      </c>
      <c r="J2360" s="33">
        <f t="shared" si="144"/>
        <v>9.8988896080540664E-3</v>
      </c>
      <c r="K2360" s="33">
        <f t="shared" si="145"/>
        <v>9.8500568631311181E-3</v>
      </c>
      <c r="L2360" s="33">
        <f t="shared" si="146"/>
        <v>0.90439944266236483</v>
      </c>
      <c r="M2360" s="33">
        <f t="shared" si="147"/>
        <v>0.8954910567251565</v>
      </c>
    </row>
    <row r="2361" spans="1:13" ht="27.6">
      <c r="A2361" t="s">
        <v>164</v>
      </c>
      <c r="B2361" t="s">
        <v>242</v>
      </c>
      <c r="C2361" s="14" t="s">
        <v>244</v>
      </c>
      <c r="D2361" t="s">
        <v>456</v>
      </c>
      <c r="E2361" t="s">
        <v>474</v>
      </c>
      <c r="F2361" s="20">
        <v>2031</v>
      </c>
      <c r="G2361" s="20">
        <v>69</v>
      </c>
      <c r="H2361" s="11">
        <v>21285.524256355598</v>
      </c>
      <c r="I2361" s="10">
        <v>2038593.21289825</v>
      </c>
      <c r="J2361" s="33">
        <f t="shared" si="144"/>
        <v>1.0441280840964911E-2</v>
      </c>
      <c r="K2361" s="33">
        <f t="shared" si="145"/>
        <v>1.0386959892645153E-2</v>
      </c>
      <c r="L2361" s="33">
        <f t="shared" si="146"/>
        <v>0.8954910567251565</v>
      </c>
      <c r="M2361" s="33">
        <f t="shared" si="147"/>
        <v>0.88618962703472992</v>
      </c>
    </row>
    <row r="2362" spans="1:13" ht="27.6">
      <c r="A2362" t="s">
        <v>164</v>
      </c>
      <c r="B2362" t="s">
        <v>242</v>
      </c>
      <c r="C2362" s="14" t="s">
        <v>244</v>
      </c>
      <c r="D2362" t="s">
        <v>456</v>
      </c>
      <c r="E2362" t="s">
        <v>474</v>
      </c>
      <c r="F2362" s="20">
        <v>2032</v>
      </c>
      <c r="G2362" s="20">
        <v>30</v>
      </c>
      <c r="H2362" s="11">
        <v>749.56172013130197</v>
      </c>
      <c r="I2362" s="10">
        <v>4342442.0680119703</v>
      </c>
      <c r="J2362" s="33">
        <f t="shared" si="144"/>
        <v>1.7261294644615988E-4</v>
      </c>
      <c r="K2362" s="33">
        <f t="shared" si="145"/>
        <v>1.7259804968861037E-4</v>
      </c>
      <c r="L2362" s="33">
        <f t="shared" si="146"/>
        <v>1</v>
      </c>
      <c r="M2362" s="33">
        <f t="shared" si="147"/>
        <v>0.99982740195031139</v>
      </c>
    </row>
    <row r="2363" spans="1:13" ht="27.6">
      <c r="A2363" t="s">
        <v>164</v>
      </c>
      <c r="B2363" t="s">
        <v>242</v>
      </c>
      <c r="C2363" s="14" t="s">
        <v>244</v>
      </c>
      <c r="D2363" t="s">
        <v>456</v>
      </c>
      <c r="E2363" t="s">
        <v>474</v>
      </c>
      <c r="F2363" s="20">
        <v>2032</v>
      </c>
      <c r="G2363" s="20">
        <v>31</v>
      </c>
      <c r="H2363" s="11">
        <v>1104.1970972071899</v>
      </c>
      <c r="I2363" s="10">
        <v>4323911.0824279804</v>
      </c>
      <c r="J2363" s="33">
        <f t="shared" si="144"/>
        <v>2.5536998244356972E-4</v>
      </c>
      <c r="K2363" s="33">
        <f t="shared" si="145"/>
        <v>2.5533737830507608E-4</v>
      </c>
      <c r="L2363" s="33">
        <f t="shared" si="146"/>
        <v>0.99982740195031139</v>
      </c>
      <c r="M2363" s="33">
        <f t="shared" si="147"/>
        <v>0.99957210864273982</v>
      </c>
    </row>
    <row r="2364" spans="1:13" ht="27.6">
      <c r="A2364" t="s">
        <v>164</v>
      </c>
      <c r="B2364" t="s">
        <v>242</v>
      </c>
      <c r="C2364" s="14" t="s">
        <v>244</v>
      </c>
      <c r="D2364" t="s">
        <v>456</v>
      </c>
      <c r="E2364" t="s">
        <v>474</v>
      </c>
      <c r="F2364" s="20">
        <v>2032</v>
      </c>
      <c r="G2364" s="20">
        <v>32</v>
      </c>
      <c r="H2364" s="11">
        <v>1176.42459577764</v>
      </c>
      <c r="I2364" s="10">
        <v>4325339.2141600205</v>
      </c>
      <c r="J2364" s="33">
        <f t="shared" si="144"/>
        <v>2.7198435487471963E-4</v>
      </c>
      <c r="K2364" s="33">
        <f t="shared" si="145"/>
        <v>2.7194737048319428E-4</v>
      </c>
      <c r="L2364" s="33">
        <f t="shared" si="146"/>
        <v>0.99957210864273982</v>
      </c>
      <c r="M2364" s="33">
        <f t="shared" si="147"/>
        <v>0.99930027763618612</v>
      </c>
    </row>
    <row r="2365" spans="1:13" ht="27.6">
      <c r="A2365" t="s">
        <v>164</v>
      </c>
      <c r="B2365" t="s">
        <v>242</v>
      </c>
      <c r="C2365" s="14" t="s">
        <v>244</v>
      </c>
      <c r="D2365" t="s">
        <v>456</v>
      </c>
      <c r="E2365" t="s">
        <v>474</v>
      </c>
      <c r="F2365" s="20">
        <v>2032</v>
      </c>
      <c r="G2365" s="20">
        <v>33</v>
      </c>
      <c r="H2365" s="11">
        <v>1281.7700958314799</v>
      </c>
      <c r="I2365" s="10">
        <v>4365734.9141532602</v>
      </c>
      <c r="J2365" s="33">
        <f t="shared" si="144"/>
        <v>2.9359778388653743E-4</v>
      </c>
      <c r="K2365" s="33">
        <f t="shared" si="145"/>
        <v>2.935546882748552E-4</v>
      </c>
      <c r="L2365" s="33">
        <f t="shared" si="146"/>
        <v>0.99930027763618612</v>
      </c>
      <c r="M2365" s="33">
        <f t="shared" si="147"/>
        <v>0.99900692835469163</v>
      </c>
    </row>
    <row r="2366" spans="1:13" ht="27.6">
      <c r="A2366" t="s">
        <v>164</v>
      </c>
      <c r="B2366" t="s">
        <v>242</v>
      </c>
      <c r="C2366" s="14" t="s">
        <v>244</v>
      </c>
      <c r="D2366" t="s">
        <v>456</v>
      </c>
      <c r="E2366" t="s">
        <v>474</v>
      </c>
      <c r="F2366" s="20">
        <v>2032</v>
      </c>
      <c r="G2366" s="20">
        <v>34</v>
      </c>
      <c r="H2366" s="11">
        <v>1375.59847422804</v>
      </c>
      <c r="I2366" s="10">
        <v>4408731.5484306598</v>
      </c>
      <c r="J2366" s="33">
        <f t="shared" si="144"/>
        <v>3.1201683729591124E-4</v>
      </c>
      <c r="K2366" s="33">
        <f t="shared" si="145"/>
        <v>3.1196816510481451E-4</v>
      </c>
      <c r="L2366" s="33">
        <f t="shared" si="146"/>
        <v>0.99900692835469163</v>
      </c>
      <c r="M2366" s="33">
        <f t="shared" si="147"/>
        <v>0.99869526999632585</v>
      </c>
    </row>
    <row r="2367" spans="1:13" ht="27.6">
      <c r="A2367" t="s">
        <v>164</v>
      </c>
      <c r="B2367" t="s">
        <v>242</v>
      </c>
      <c r="C2367" s="14" t="s">
        <v>244</v>
      </c>
      <c r="D2367" t="s">
        <v>456</v>
      </c>
      <c r="E2367" t="s">
        <v>474</v>
      </c>
      <c r="F2367" s="20">
        <v>2032</v>
      </c>
      <c r="G2367" s="20">
        <v>35</v>
      </c>
      <c r="H2367" s="11">
        <v>1479.47074799801</v>
      </c>
      <c r="I2367" s="10">
        <v>4405452.6798838703</v>
      </c>
      <c r="J2367" s="33">
        <f t="shared" si="144"/>
        <v>3.3582717952085903E-4</v>
      </c>
      <c r="K2367" s="33">
        <f t="shared" si="145"/>
        <v>3.3577079588553715E-4</v>
      </c>
      <c r="L2367" s="33">
        <f t="shared" si="146"/>
        <v>0.99869526999632585</v>
      </c>
      <c r="M2367" s="33">
        <f t="shared" si="147"/>
        <v>0.99835993729067207</v>
      </c>
    </row>
    <row r="2368" spans="1:13" ht="27.6">
      <c r="A2368" t="s">
        <v>164</v>
      </c>
      <c r="B2368" t="s">
        <v>242</v>
      </c>
      <c r="C2368" s="14" t="s">
        <v>244</v>
      </c>
      <c r="D2368" t="s">
        <v>456</v>
      </c>
      <c r="E2368" t="s">
        <v>474</v>
      </c>
      <c r="F2368" s="20">
        <v>2032</v>
      </c>
      <c r="G2368" s="20">
        <v>36</v>
      </c>
      <c r="H2368" s="11">
        <v>1896.44691770229</v>
      </c>
      <c r="I2368" s="10">
        <v>4343100.1915461998</v>
      </c>
      <c r="J2368" s="33">
        <f t="shared" si="144"/>
        <v>4.3665741844816394E-4</v>
      </c>
      <c r="K2368" s="33">
        <f t="shared" si="145"/>
        <v>4.3656209747233721E-4</v>
      </c>
      <c r="L2368" s="33">
        <f t="shared" si="146"/>
        <v>0.99835993729067207</v>
      </c>
      <c r="M2368" s="33">
        <f t="shared" si="147"/>
        <v>0.9979240911824161</v>
      </c>
    </row>
    <row r="2369" spans="1:13" ht="27.6">
      <c r="A2369" t="s">
        <v>164</v>
      </c>
      <c r="B2369" t="s">
        <v>242</v>
      </c>
      <c r="C2369" s="14" t="s">
        <v>244</v>
      </c>
      <c r="D2369" t="s">
        <v>456</v>
      </c>
      <c r="E2369" t="s">
        <v>474</v>
      </c>
      <c r="F2369" s="20">
        <v>2032</v>
      </c>
      <c r="G2369" s="20">
        <v>37</v>
      </c>
      <c r="H2369" s="11">
        <v>2016.44513792251</v>
      </c>
      <c r="I2369" s="10">
        <v>4278782.0503166001</v>
      </c>
      <c r="J2369" s="33">
        <f t="shared" si="144"/>
        <v>4.712661486867056E-4</v>
      </c>
      <c r="K2369" s="33">
        <f t="shared" si="145"/>
        <v>4.7115512023720996E-4</v>
      </c>
      <c r="L2369" s="33">
        <f t="shared" si="146"/>
        <v>0.9979240911824161</v>
      </c>
      <c r="M2369" s="33">
        <f t="shared" si="147"/>
        <v>0.99745391413724749</v>
      </c>
    </row>
    <row r="2370" spans="1:13" ht="27.6">
      <c r="A2370" t="s">
        <v>164</v>
      </c>
      <c r="B2370" t="s">
        <v>242</v>
      </c>
      <c r="C2370" s="14" t="s">
        <v>244</v>
      </c>
      <c r="D2370" t="s">
        <v>456</v>
      </c>
      <c r="E2370" t="s">
        <v>474</v>
      </c>
      <c r="F2370" s="20">
        <v>2032</v>
      </c>
      <c r="G2370" s="20">
        <v>38</v>
      </c>
      <c r="H2370" s="11">
        <v>2171.5929053234199</v>
      </c>
      <c r="I2370" s="10">
        <v>4223888.3712126501</v>
      </c>
      <c r="J2370" s="33">
        <f t="shared" ref="J2370:J2433" si="148">IF(I2370&gt;0,H2370/I2370,0)</f>
        <v>5.1412175570822915E-4</v>
      </c>
      <c r="K2370" s="33">
        <f t="shared" ref="K2370:K2433" si="149">1-EXP(-J2370)</f>
        <v>5.1398961776438767E-4</v>
      </c>
      <c r="L2370" s="33">
        <f t="shared" ref="L2370:L2433" si="150">IF(G2370=30,1,M2369)</f>
        <v>0.99745391413724749</v>
      </c>
      <c r="M2370" s="33">
        <f t="shared" ref="M2370:M2433" si="151">L2370*(1-K2370)</f>
        <v>0.99694123318118244</v>
      </c>
    </row>
    <row r="2371" spans="1:13" ht="27.6">
      <c r="A2371" t="s">
        <v>164</v>
      </c>
      <c r="B2371" t="s">
        <v>242</v>
      </c>
      <c r="C2371" s="14" t="s">
        <v>244</v>
      </c>
      <c r="D2371" t="s">
        <v>456</v>
      </c>
      <c r="E2371" t="s">
        <v>474</v>
      </c>
      <c r="F2371" s="20">
        <v>2032</v>
      </c>
      <c r="G2371" s="20">
        <v>39</v>
      </c>
      <c r="H2371" s="11">
        <v>2271.6943668146</v>
      </c>
      <c r="I2371" s="10">
        <v>4171413.1966836001</v>
      </c>
      <c r="J2371" s="33">
        <f t="shared" si="148"/>
        <v>5.4458627321327601E-4</v>
      </c>
      <c r="K2371" s="33">
        <f t="shared" si="149"/>
        <v>5.4443801302350714E-4</v>
      </c>
      <c r="L2371" s="33">
        <f t="shared" si="150"/>
        <v>0.99694123318118244</v>
      </c>
      <c r="M2371" s="33">
        <f t="shared" si="151"/>
        <v>0.99639846047708802</v>
      </c>
    </row>
    <row r="2372" spans="1:13" ht="27.6">
      <c r="A2372" t="s">
        <v>164</v>
      </c>
      <c r="B2372" t="s">
        <v>242</v>
      </c>
      <c r="C2372" s="14" t="s">
        <v>244</v>
      </c>
      <c r="D2372" t="s">
        <v>456</v>
      </c>
      <c r="E2372" t="s">
        <v>474</v>
      </c>
      <c r="F2372" s="20">
        <v>2032</v>
      </c>
      <c r="G2372" s="20">
        <v>40</v>
      </c>
      <c r="H2372" s="11">
        <v>2450.9261292521101</v>
      </c>
      <c r="I2372" s="10">
        <v>4153790.1982078701</v>
      </c>
      <c r="J2372" s="33">
        <f t="shared" si="148"/>
        <v>5.9004572024594511E-4</v>
      </c>
      <c r="K2372" s="33">
        <f t="shared" si="149"/>
        <v>5.8987167750268465E-4</v>
      </c>
      <c r="L2372" s="33">
        <f t="shared" si="150"/>
        <v>0.99639846047708802</v>
      </c>
      <c r="M2372" s="33">
        <f t="shared" si="151"/>
        <v>0.99581071324574533</v>
      </c>
    </row>
    <row r="2373" spans="1:13" ht="27.6">
      <c r="A2373" t="s">
        <v>164</v>
      </c>
      <c r="B2373" t="s">
        <v>242</v>
      </c>
      <c r="C2373" s="14" t="s">
        <v>244</v>
      </c>
      <c r="D2373" t="s">
        <v>456</v>
      </c>
      <c r="E2373" t="s">
        <v>474</v>
      </c>
      <c r="F2373" s="20">
        <v>2032</v>
      </c>
      <c r="G2373" s="20">
        <v>41</v>
      </c>
      <c r="H2373" s="11">
        <v>3194.5630438333201</v>
      </c>
      <c r="I2373" s="10">
        <v>4130316.1894195802</v>
      </c>
      <c r="J2373" s="33">
        <f t="shared" si="148"/>
        <v>7.7344273351678719E-4</v>
      </c>
      <c r="K2373" s="33">
        <f t="shared" si="149"/>
        <v>7.7314370378489539E-4</v>
      </c>
      <c r="L2373" s="33">
        <f t="shared" si="150"/>
        <v>0.99581071324574533</v>
      </c>
      <c r="M2373" s="33">
        <f t="shared" si="151"/>
        <v>0.99504080846263787</v>
      </c>
    </row>
    <row r="2374" spans="1:13" ht="27.6">
      <c r="A2374" t="s">
        <v>164</v>
      </c>
      <c r="B2374" t="s">
        <v>242</v>
      </c>
      <c r="C2374" s="14" t="s">
        <v>244</v>
      </c>
      <c r="D2374" t="s">
        <v>456</v>
      </c>
      <c r="E2374" t="s">
        <v>474</v>
      </c>
      <c r="F2374" s="20">
        <v>2032</v>
      </c>
      <c r="G2374" s="20">
        <v>42</v>
      </c>
      <c r="H2374" s="11">
        <v>3510.5497514271401</v>
      </c>
      <c r="I2374" s="10">
        <v>4110338.1094420701</v>
      </c>
      <c r="J2374" s="33">
        <f t="shared" si="148"/>
        <v>8.5407809721610851E-4</v>
      </c>
      <c r="K2374" s="33">
        <f t="shared" si="149"/>
        <v>8.5371347633034222E-4</v>
      </c>
      <c r="L2374" s="33">
        <f t="shared" si="150"/>
        <v>0.99504080846263787</v>
      </c>
      <c r="M2374" s="33">
        <f t="shared" si="151"/>
        <v>0.99419132871495464</v>
      </c>
    </row>
    <row r="2375" spans="1:13" ht="27.6">
      <c r="A2375" t="s">
        <v>164</v>
      </c>
      <c r="B2375" t="s">
        <v>242</v>
      </c>
      <c r="C2375" s="14" t="s">
        <v>244</v>
      </c>
      <c r="D2375" t="s">
        <v>456</v>
      </c>
      <c r="E2375" t="s">
        <v>474</v>
      </c>
      <c r="F2375" s="20">
        <v>2032</v>
      </c>
      <c r="G2375" s="20">
        <v>43</v>
      </c>
      <c r="H2375" s="11">
        <v>3926.4514271657299</v>
      </c>
      <c r="I2375" s="10">
        <v>4113045.5143311098</v>
      </c>
      <c r="J2375" s="33">
        <f t="shared" si="148"/>
        <v>9.5463359534553435E-4</v>
      </c>
      <c r="K2375" s="33">
        <f t="shared" si="149"/>
        <v>9.5417807765718621E-4</v>
      </c>
      <c r="L2375" s="33">
        <f t="shared" si="150"/>
        <v>0.99419132871495464</v>
      </c>
      <c r="M2375" s="33">
        <f t="shared" si="151"/>
        <v>0.99324269314409797</v>
      </c>
    </row>
    <row r="2376" spans="1:13" ht="27.6">
      <c r="A2376" t="s">
        <v>164</v>
      </c>
      <c r="B2376" t="s">
        <v>242</v>
      </c>
      <c r="C2376" s="14" t="s">
        <v>244</v>
      </c>
      <c r="D2376" t="s">
        <v>456</v>
      </c>
      <c r="E2376" t="s">
        <v>474</v>
      </c>
      <c r="F2376" s="20">
        <v>2032</v>
      </c>
      <c r="G2376" s="20">
        <v>44</v>
      </c>
      <c r="H2376" s="11">
        <v>4190.6613684349204</v>
      </c>
      <c r="I2376" s="10">
        <v>4069730.6414641999</v>
      </c>
      <c r="J2376" s="33">
        <f t="shared" si="148"/>
        <v>1.0297146758900025E-3</v>
      </c>
      <c r="K2376" s="33">
        <f t="shared" si="149"/>
        <v>1.0291847016561384E-3</v>
      </c>
      <c r="L2376" s="33">
        <f t="shared" si="150"/>
        <v>0.99324269314409797</v>
      </c>
      <c r="M2376" s="33">
        <f t="shared" si="151"/>
        <v>0.99222046295928235</v>
      </c>
    </row>
    <row r="2377" spans="1:13" ht="27.6">
      <c r="A2377" t="s">
        <v>164</v>
      </c>
      <c r="B2377" t="s">
        <v>242</v>
      </c>
      <c r="C2377" s="14" t="s">
        <v>244</v>
      </c>
      <c r="D2377" t="s">
        <v>456</v>
      </c>
      <c r="E2377" t="s">
        <v>474</v>
      </c>
      <c r="F2377" s="20">
        <v>2032</v>
      </c>
      <c r="G2377" s="20">
        <v>45</v>
      </c>
      <c r="H2377" s="11">
        <v>4560.1396964785699</v>
      </c>
      <c r="I2377" s="10">
        <v>4017703.3203634499</v>
      </c>
      <c r="J2377" s="33">
        <f t="shared" si="148"/>
        <v>1.135011555822407E-3</v>
      </c>
      <c r="K2377" s="33">
        <f t="shared" si="149"/>
        <v>1.1343676738340136E-3</v>
      </c>
      <c r="L2377" s="33">
        <f t="shared" si="150"/>
        <v>0.99222046295928235</v>
      </c>
      <c r="M2377" s="33">
        <f t="shared" si="151"/>
        <v>0.99109492014078471</v>
      </c>
    </row>
    <row r="2378" spans="1:13" ht="27.6">
      <c r="A2378" t="s">
        <v>164</v>
      </c>
      <c r="B2378" t="s">
        <v>242</v>
      </c>
      <c r="C2378" s="14" t="s">
        <v>244</v>
      </c>
      <c r="D2378" t="s">
        <v>456</v>
      </c>
      <c r="E2378" t="s">
        <v>474</v>
      </c>
      <c r="F2378" s="20">
        <v>2032</v>
      </c>
      <c r="G2378" s="20">
        <v>46</v>
      </c>
      <c r="H2378" s="11">
        <v>5799.9707653553596</v>
      </c>
      <c r="I2378" s="10">
        <v>4026815.9789015101</v>
      </c>
      <c r="J2378" s="33">
        <f t="shared" si="148"/>
        <v>1.4403366818211431E-3</v>
      </c>
      <c r="K2378" s="33">
        <f t="shared" si="149"/>
        <v>1.4392998947765356E-3</v>
      </c>
      <c r="L2378" s="33">
        <f t="shared" si="150"/>
        <v>0.99109492014078471</v>
      </c>
      <c r="M2378" s="33">
        <f t="shared" si="151"/>
        <v>0.98966843732651255</v>
      </c>
    </row>
    <row r="2379" spans="1:13" ht="27.6">
      <c r="A2379" t="s">
        <v>164</v>
      </c>
      <c r="B2379" t="s">
        <v>242</v>
      </c>
      <c r="C2379" s="14" t="s">
        <v>244</v>
      </c>
      <c r="D2379" t="s">
        <v>456</v>
      </c>
      <c r="E2379" t="s">
        <v>474</v>
      </c>
      <c r="F2379" s="20">
        <v>2032</v>
      </c>
      <c r="G2379" s="20">
        <v>47</v>
      </c>
      <c r="H2379" s="11">
        <v>6546.1752236953198</v>
      </c>
      <c r="I2379" s="10">
        <v>4092051.7943577599</v>
      </c>
      <c r="J2379" s="33">
        <f t="shared" si="148"/>
        <v>1.5997293173858104E-3</v>
      </c>
      <c r="K2379" s="33">
        <f t="shared" si="149"/>
        <v>1.5984504324888515E-3</v>
      </c>
      <c r="L2379" s="33">
        <f t="shared" si="150"/>
        <v>0.98966843732651255</v>
      </c>
      <c r="M2379" s="33">
        <f t="shared" si="151"/>
        <v>0.98808650138484744</v>
      </c>
    </row>
    <row r="2380" spans="1:13" ht="27.6">
      <c r="A2380" t="s">
        <v>164</v>
      </c>
      <c r="B2380" t="s">
        <v>242</v>
      </c>
      <c r="C2380" s="14" t="s">
        <v>244</v>
      </c>
      <c r="D2380" t="s">
        <v>456</v>
      </c>
      <c r="E2380" t="s">
        <v>474</v>
      </c>
      <c r="F2380" s="20">
        <v>2032</v>
      </c>
      <c r="G2380" s="20">
        <v>48</v>
      </c>
      <c r="H2380" s="11">
        <v>7371.5957092520803</v>
      </c>
      <c r="I2380" s="10">
        <v>4115365.6465402502</v>
      </c>
      <c r="J2380" s="33">
        <f t="shared" si="148"/>
        <v>1.7912371201935149E-3</v>
      </c>
      <c r="K2380" s="33">
        <f t="shared" si="149"/>
        <v>1.7896338124274713E-3</v>
      </c>
      <c r="L2380" s="33">
        <f t="shared" si="150"/>
        <v>0.98808650138484744</v>
      </c>
      <c r="M2380" s="33">
        <f t="shared" si="151"/>
        <v>0.98631818837236596</v>
      </c>
    </row>
    <row r="2381" spans="1:13" ht="27.6">
      <c r="A2381" t="s">
        <v>164</v>
      </c>
      <c r="B2381" t="s">
        <v>242</v>
      </c>
      <c r="C2381" s="14" t="s">
        <v>244</v>
      </c>
      <c r="D2381" t="s">
        <v>456</v>
      </c>
      <c r="E2381" t="s">
        <v>474</v>
      </c>
      <c r="F2381" s="20">
        <v>2032</v>
      </c>
      <c r="G2381" s="20">
        <v>49</v>
      </c>
      <c r="H2381" s="11">
        <v>7781.3784311781701</v>
      </c>
      <c r="I2381" s="10">
        <v>4079967.52170162</v>
      </c>
      <c r="J2381" s="33">
        <f t="shared" si="148"/>
        <v>1.9072157780150205E-3</v>
      </c>
      <c r="K2381" s="33">
        <f t="shared" si="149"/>
        <v>1.9053981976926426E-3</v>
      </c>
      <c r="L2381" s="33">
        <f t="shared" si="150"/>
        <v>0.98631818837236596</v>
      </c>
      <c r="M2381" s="33">
        <f t="shared" si="151"/>
        <v>0.98443885947388976</v>
      </c>
    </row>
    <row r="2382" spans="1:13" ht="27.6">
      <c r="A2382" t="s">
        <v>164</v>
      </c>
      <c r="B2382" t="s">
        <v>242</v>
      </c>
      <c r="C2382" s="14" t="s">
        <v>244</v>
      </c>
      <c r="D2382" t="s">
        <v>456</v>
      </c>
      <c r="E2382" t="s">
        <v>474</v>
      </c>
      <c r="F2382" s="20">
        <v>2032</v>
      </c>
      <c r="G2382" s="20">
        <v>50</v>
      </c>
      <c r="H2382" s="11">
        <v>8224.1028538259907</v>
      </c>
      <c r="I2382" s="10">
        <v>4020068.0472085602</v>
      </c>
      <c r="J2382" s="33">
        <f t="shared" si="148"/>
        <v>2.0457621008521517E-3</v>
      </c>
      <c r="K2382" s="33">
        <f t="shared" si="149"/>
        <v>2.0436709558037114E-3</v>
      </c>
      <c r="L2382" s="33">
        <f t="shared" si="150"/>
        <v>0.98443885947388976</v>
      </c>
      <c r="M2382" s="33">
        <f t="shared" si="151"/>
        <v>0.98242699036901848</v>
      </c>
    </row>
    <row r="2383" spans="1:13" ht="27.6">
      <c r="A2383" t="s">
        <v>164</v>
      </c>
      <c r="B2383" t="s">
        <v>242</v>
      </c>
      <c r="C2383" s="14" t="s">
        <v>244</v>
      </c>
      <c r="D2383" t="s">
        <v>456</v>
      </c>
      <c r="E2383" t="s">
        <v>474</v>
      </c>
      <c r="F2383" s="20">
        <v>2032</v>
      </c>
      <c r="G2383" s="20">
        <v>51</v>
      </c>
      <c r="H2383" s="11">
        <v>9049.0155266020702</v>
      </c>
      <c r="I2383" s="10">
        <v>3952949.0815191101</v>
      </c>
      <c r="J2383" s="33">
        <f t="shared" si="148"/>
        <v>2.2891808976007737E-3</v>
      </c>
      <c r="K2383" s="33">
        <f t="shared" si="149"/>
        <v>2.2865627212173001E-3</v>
      </c>
      <c r="L2383" s="33">
        <f t="shared" si="150"/>
        <v>0.98242699036901848</v>
      </c>
      <c r="M2383" s="33">
        <f t="shared" si="151"/>
        <v>0.98018060943652296</v>
      </c>
    </row>
    <row r="2384" spans="1:13" ht="27.6">
      <c r="A2384" t="s">
        <v>164</v>
      </c>
      <c r="B2384" t="s">
        <v>242</v>
      </c>
      <c r="C2384" s="14" t="s">
        <v>244</v>
      </c>
      <c r="D2384" t="s">
        <v>456</v>
      </c>
      <c r="E2384" t="s">
        <v>474</v>
      </c>
      <c r="F2384" s="20">
        <v>2032</v>
      </c>
      <c r="G2384" s="20">
        <v>52</v>
      </c>
      <c r="H2384" s="11">
        <v>9486.0301183283591</v>
      </c>
      <c r="I2384" s="10">
        <v>3891059.1558330902</v>
      </c>
      <c r="J2384" s="33">
        <f t="shared" si="148"/>
        <v>2.4379043695873506E-3</v>
      </c>
      <c r="K2384" s="33">
        <f t="shared" si="149"/>
        <v>2.4349350941563763E-3</v>
      </c>
      <c r="L2384" s="33">
        <f t="shared" si="150"/>
        <v>0.98018060943652296</v>
      </c>
      <c r="M2384" s="33">
        <f t="shared" si="151"/>
        <v>0.97779393327199438</v>
      </c>
    </row>
    <row r="2385" spans="1:13" ht="27.6">
      <c r="A2385" t="s">
        <v>164</v>
      </c>
      <c r="B2385" t="s">
        <v>242</v>
      </c>
      <c r="C2385" s="14" t="s">
        <v>244</v>
      </c>
      <c r="D2385" t="s">
        <v>456</v>
      </c>
      <c r="E2385" t="s">
        <v>474</v>
      </c>
      <c r="F2385" s="20">
        <v>2032</v>
      </c>
      <c r="G2385" s="20">
        <v>53</v>
      </c>
      <c r="H2385" s="11">
        <v>9965.2680955294309</v>
      </c>
      <c r="I2385" s="10">
        <v>3815579.8470613901</v>
      </c>
      <c r="J2385" s="33">
        <f t="shared" si="148"/>
        <v>2.6117309806016221E-3</v>
      </c>
      <c r="K2385" s="33">
        <f t="shared" si="149"/>
        <v>2.6083233784697235E-3</v>
      </c>
      <c r="L2385" s="33">
        <f t="shared" si="150"/>
        <v>0.97779393327199438</v>
      </c>
      <c r="M2385" s="33">
        <f t="shared" si="151"/>
        <v>0.97524353049651513</v>
      </c>
    </row>
    <row r="2386" spans="1:13" ht="27.6">
      <c r="A2386" t="s">
        <v>164</v>
      </c>
      <c r="B2386" t="s">
        <v>242</v>
      </c>
      <c r="C2386" s="14" t="s">
        <v>244</v>
      </c>
      <c r="D2386" t="s">
        <v>456</v>
      </c>
      <c r="E2386" t="s">
        <v>474</v>
      </c>
      <c r="F2386" s="20">
        <v>2032</v>
      </c>
      <c r="G2386" s="20">
        <v>54</v>
      </c>
      <c r="H2386" s="11">
        <v>10514.046110797601</v>
      </c>
      <c r="I2386" s="10">
        <v>3715938.5265534301</v>
      </c>
      <c r="J2386" s="33">
        <f t="shared" si="148"/>
        <v>2.8294456530069357E-3</v>
      </c>
      <c r="K2386" s="33">
        <f t="shared" si="149"/>
        <v>2.8254465442980603E-3</v>
      </c>
      <c r="L2386" s="33">
        <f t="shared" si="150"/>
        <v>0.97524353049651513</v>
      </c>
      <c r="M2386" s="33">
        <f t="shared" si="151"/>
        <v>0.97248803203342471</v>
      </c>
    </row>
    <row r="2387" spans="1:13" ht="27.6">
      <c r="A2387" t="s">
        <v>164</v>
      </c>
      <c r="B2387" t="s">
        <v>242</v>
      </c>
      <c r="C2387" s="14" t="s">
        <v>244</v>
      </c>
      <c r="D2387" t="s">
        <v>456</v>
      </c>
      <c r="E2387" t="s">
        <v>474</v>
      </c>
      <c r="F2387" s="20">
        <v>2032</v>
      </c>
      <c r="G2387" s="20">
        <v>55</v>
      </c>
      <c r="H2387" s="11">
        <v>11118.9238786592</v>
      </c>
      <c r="I2387" s="10">
        <v>3620142.44138477</v>
      </c>
      <c r="J2387" s="33">
        <f t="shared" si="148"/>
        <v>3.0714050783057062E-3</v>
      </c>
      <c r="K2387" s="33">
        <f t="shared" si="149"/>
        <v>3.0666931390540553E-3</v>
      </c>
      <c r="L2387" s="33">
        <f t="shared" si="150"/>
        <v>0.97248803203342471</v>
      </c>
      <c r="M2387" s="33">
        <f t="shared" si="151"/>
        <v>0.96950570965777561</v>
      </c>
    </row>
    <row r="2388" spans="1:13" ht="27.6">
      <c r="A2388" t="s">
        <v>164</v>
      </c>
      <c r="B2388" t="s">
        <v>242</v>
      </c>
      <c r="C2388" s="14" t="s">
        <v>244</v>
      </c>
      <c r="D2388" t="s">
        <v>456</v>
      </c>
      <c r="E2388" t="s">
        <v>474</v>
      </c>
      <c r="F2388" s="20">
        <v>2032</v>
      </c>
      <c r="G2388" s="20">
        <v>56</v>
      </c>
      <c r="H2388" s="11">
        <v>11982.858325875901</v>
      </c>
      <c r="I2388" s="10">
        <v>3538583.3178687701</v>
      </c>
      <c r="J2388" s="33">
        <f t="shared" si="148"/>
        <v>3.3863434175383433E-3</v>
      </c>
      <c r="K2388" s="33">
        <f t="shared" si="149"/>
        <v>3.3806162232403736E-3</v>
      </c>
      <c r="L2388" s="33">
        <f t="shared" si="150"/>
        <v>0.96950570965777561</v>
      </c>
      <c r="M2388" s="33">
        <f t="shared" si="151"/>
        <v>0.96622818292718238</v>
      </c>
    </row>
    <row r="2389" spans="1:13" ht="27.6">
      <c r="A2389" t="s">
        <v>164</v>
      </c>
      <c r="B2389" t="s">
        <v>242</v>
      </c>
      <c r="C2389" s="14" t="s">
        <v>244</v>
      </c>
      <c r="D2389" t="s">
        <v>456</v>
      </c>
      <c r="E2389" t="s">
        <v>474</v>
      </c>
      <c r="F2389" s="20">
        <v>2032</v>
      </c>
      <c r="G2389" s="20">
        <v>57</v>
      </c>
      <c r="H2389" s="11">
        <v>12799.483045762499</v>
      </c>
      <c r="I2389" s="10">
        <v>3444255.8878118601</v>
      </c>
      <c r="J2389" s="33">
        <f t="shared" si="148"/>
        <v>3.7161823809478993E-3</v>
      </c>
      <c r="K2389" s="33">
        <f t="shared" si="149"/>
        <v>3.709285920683314E-3</v>
      </c>
      <c r="L2389" s="33">
        <f t="shared" si="150"/>
        <v>0.96622818292718238</v>
      </c>
      <c r="M2389" s="33">
        <f t="shared" si="151"/>
        <v>0.96264416633208316</v>
      </c>
    </row>
    <row r="2390" spans="1:13" ht="27.6">
      <c r="A2390" t="s">
        <v>164</v>
      </c>
      <c r="B2390" t="s">
        <v>242</v>
      </c>
      <c r="C2390" s="14" t="s">
        <v>244</v>
      </c>
      <c r="D2390" t="s">
        <v>456</v>
      </c>
      <c r="E2390" t="s">
        <v>474</v>
      </c>
      <c r="F2390" s="20">
        <v>2032</v>
      </c>
      <c r="G2390" s="20">
        <v>58</v>
      </c>
      <c r="H2390" s="11">
        <v>13770.438896195201</v>
      </c>
      <c r="I2390" s="10">
        <v>3364172.9559116801</v>
      </c>
      <c r="J2390" s="33">
        <f t="shared" si="148"/>
        <v>4.0932612789711508E-3</v>
      </c>
      <c r="K2390" s="33">
        <f t="shared" si="149"/>
        <v>4.0848953036224378E-3</v>
      </c>
      <c r="L2390" s="33">
        <f t="shared" si="150"/>
        <v>0.96264416633208316</v>
      </c>
      <c r="M2390" s="33">
        <f t="shared" si="151"/>
        <v>0.95871186569797373</v>
      </c>
    </row>
    <row r="2391" spans="1:13" ht="27.6">
      <c r="A2391" t="s">
        <v>164</v>
      </c>
      <c r="B2391" t="s">
        <v>242</v>
      </c>
      <c r="C2391" s="14" t="s">
        <v>244</v>
      </c>
      <c r="D2391" t="s">
        <v>456</v>
      </c>
      <c r="E2391" t="s">
        <v>474</v>
      </c>
      <c r="F2391" s="20">
        <v>2032</v>
      </c>
      <c r="G2391" s="20">
        <v>59</v>
      </c>
      <c r="H2391" s="11">
        <v>14180.7841576546</v>
      </c>
      <c r="I2391" s="10">
        <v>3283436.19429556</v>
      </c>
      <c r="J2391" s="33">
        <f t="shared" si="148"/>
        <v>4.3188852526787093E-3</v>
      </c>
      <c r="K2391" s="33">
        <f t="shared" si="149"/>
        <v>4.3095722798102143E-3</v>
      </c>
      <c r="L2391" s="33">
        <f t="shared" si="150"/>
        <v>0.95871186569797373</v>
      </c>
      <c r="M2391" s="33">
        <f t="shared" si="151"/>
        <v>0.9545802276172366</v>
      </c>
    </row>
    <row r="2392" spans="1:13" ht="27.6">
      <c r="A2392" t="s">
        <v>164</v>
      </c>
      <c r="B2392" t="s">
        <v>242</v>
      </c>
      <c r="C2392" s="14" t="s">
        <v>244</v>
      </c>
      <c r="D2392" t="s">
        <v>456</v>
      </c>
      <c r="E2392" t="s">
        <v>474</v>
      </c>
      <c r="F2392" s="20">
        <v>2032</v>
      </c>
      <c r="G2392" s="20">
        <v>60</v>
      </c>
      <c r="H2392" s="11">
        <v>14655.2541914222</v>
      </c>
      <c r="I2392" s="10">
        <v>3182258.46856857</v>
      </c>
      <c r="J2392" s="33">
        <f t="shared" si="148"/>
        <v>4.6052997693849691E-3</v>
      </c>
      <c r="K2392" s="33">
        <f t="shared" si="149"/>
        <v>4.5947116364799534E-3</v>
      </c>
      <c r="L2392" s="33">
        <f t="shared" si="150"/>
        <v>0.9545802276172366</v>
      </c>
      <c r="M2392" s="33">
        <f t="shared" si="151"/>
        <v>0.95019420673745003</v>
      </c>
    </row>
    <row r="2393" spans="1:13" ht="27.6">
      <c r="A2393" t="s">
        <v>164</v>
      </c>
      <c r="B2393" t="s">
        <v>242</v>
      </c>
      <c r="C2393" s="14" t="s">
        <v>244</v>
      </c>
      <c r="D2393" t="s">
        <v>456</v>
      </c>
      <c r="E2393" t="s">
        <v>474</v>
      </c>
      <c r="F2393" s="20">
        <v>2032</v>
      </c>
      <c r="G2393" s="20">
        <v>61</v>
      </c>
      <c r="H2393" s="11">
        <v>15519.7952565376</v>
      </c>
      <c r="I2393" s="10">
        <v>3091403.7696380201</v>
      </c>
      <c r="J2393" s="33">
        <f t="shared" si="148"/>
        <v>5.0203067645074552E-3</v>
      </c>
      <c r="K2393" s="33">
        <f t="shared" si="149"/>
        <v>5.0077260862619877E-3</v>
      </c>
      <c r="L2393" s="33">
        <f t="shared" si="150"/>
        <v>0.95019420673745003</v>
      </c>
      <c r="M2393" s="33">
        <f t="shared" si="151"/>
        <v>0.94543589442135589</v>
      </c>
    </row>
    <row r="2394" spans="1:13" ht="27.6">
      <c r="A2394" t="s">
        <v>164</v>
      </c>
      <c r="B2394" t="s">
        <v>242</v>
      </c>
      <c r="C2394" s="14" t="s">
        <v>244</v>
      </c>
      <c r="D2394" t="s">
        <v>456</v>
      </c>
      <c r="E2394" t="s">
        <v>474</v>
      </c>
      <c r="F2394" s="20">
        <v>2032</v>
      </c>
      <c r="G2394" s="20">
        <v>62</v>
      </c>
      <c r="H2394" s="11">
        <v>16210.799571907501</v>
      </c>
      <c r="I2394" s="10">
        <v>2998260.8323385101</v>
      </c>
      <c r="J2394" s="33">
        <f t="shared" si="148"/>
        <v>5.4067342630973831E-3</v>
      </c>
      <c r="K2394" s="33">
        <f t="shared" si="149"/>
        <v>5.3921441821415117E-3</v>
      </c>
      <c r="L2394" s="33">
        <f t="shared" si="150"/>
        <v>0.94543589442135589</v>
      </c>
      <c r="M2394" s="33">
        <f t="shared" si="151"/>
        <v>0.94033796776366407</v>
      </c>
    </row>
    <row r="2395" spans="1:13" ht="27.6">
      <c r="A2395" t="s">
        <v>164</v>
      </c>
      <c r="B2395" t="s">
        <v>242</v>
      </c>
      <c r="C2395" s="14" t="s">
        <v>244</v>
      </c>
      <c r="D2395" t="s">
        <v>456</v>
      </c>
      <c r="E2395" t="s">
        <v>474</v>
      </c>
      <c r="F2395" s="20">
        <v>2032</v>
      </c>
      <c r="G2395" s="20">
        <v>63</v>
      </c>
      <c r="H2395" s="11">
        <v>16903.944747077901</v>
      </c>
      <c r="I2395" s="10">
        <v>2889607.15116947</v>
      </c>
      <c r="J2395" s="33">
        <f t="shared" si="148"/>
        <v>5.8499110303753942E-3</v>
      </c>
      <c r="K2395" s="33">
        <f t="shared" si="149"/>
        <v>5.8328336175197393E-3</v>
      </c>
      <c r="L2395" s="33">
        <f t="shared" si="150"/>
        <v>0.94033796776366407</v>
      </c>
      <c r="M2395" s="33">
        <f t="shared" si="151"/>
        <v>0.93485313285346194</v>
      </c>
    </row>
    <row r="2396" spans="1:13" ht="27.6">
      <c r="A2396" t="s">
        <v>164</v>
      </c>
      <c r="B2396" t="s">
        <v>242</v>
      </c>
      <c r="C2396" s="14" t="s">
        <v>244</v>
      </c>
      <c r="D2396" t="s">
        <v>456</v>
      </c>
      <c r="E2396" t="s">
        <v>474</v>
      </c>
      <c r="F2396" s="20">
        <v>2032</v>
      </c>
      <c r="G2396" s="20">
        <v>64</v>
      </c>
      <c r="H2396" s="11">
        <v>18159.4708145939</v>
      </c>
      <c r="I2396" s="10">
        <v>2773290.0395262102</v>
      </c>
      <c r="J2396" s="33">
        <f t="shared" si="148"/>
        <v>6.5479883300256147E-3</v>
      </c>
      <c r="K2396" s="33">
        <f t="shared" si="149"/>
        <v>6.5265969700317727E-3</v>
      </c>
      <c r="L2396" s="33">
        <f t="shared" si="150"/>
        <v>0.93485313285346194</v>
      </c>
      <c r="M2396" s="33">
        <f t="shared" si="151"/>
        <v>0.92875172322915578</v>
      </c>
    </row>
    <row r="2397" spans="1:13" ht="27.6">
      <c r="A2397" t="s">
        <v>164</v>
      </c>
      <c r="B2397" t="s">
        <v>242</v>
      </c>
      <c r="C2397" s="14" t="s">
        <v>244</v>
      </c>
      <c r="D2397" t="s">
        <v>456</v>
      </c>
      <c r="E2397" t="s">
        <v>474</v>
      </c>
      <c r="F2397" s="20">
        <v>2032</v>
      </c>
      <c r="G2397" s="20">
        <v>65</v>
      </c>
      <c r="H2397" s="11">
        <v>19349.797776491199</v>
      </c>
      <c r="I2397" s="10">
        <v>2658253.8196458099</v>
      </c>
      <c r="J2397" s="33">
        <f t="shared" si="148"/>
        <v>7.2791385207411829E-3</v>
      </c>
      <c r="K2397" s="33">
        <f t="shared" si="149"/>
        <v>7.2527097570295185E-3</v>
      </c>
      <c r="L2397" s="33">
        <f t="shared" si="150"/>
        <v>0.92875172322915578</v>
      </c>
      <c r="M2397" s="33">
        <f t="shared" si="151"/>
        <v>0.92201575654423373</v>
      </c>
    </row>
    <row r="2398" spans="1:13" ht="27.6">
      <c r="A2398" t="s">
        <v>164</v>
      </c>
      <c r="B2398" t="s">
        <v>242</v>
      </c>
      <c r="C2398" s="14" t="s">
        <v>244</v>
      </c>
      <c r="D2398" t="s">
        <v>456</v>
      </c>
      <c r="E2398" t="s">
        <v>474</v>
      </c>
      <c r="F2398" s="20">
        <v>2032</v>
      </c>
      <c r="G2398" s="20">
        <v>66</v>
      </c>
      <c r="H2398" s="11">
        <v>19959.4695319559</v>
      </c>
      <c r="I2398" s="10">
        <v>2530626.1288801301</v>
      </c>
      <c r="J2398" s="33">
        <f t="shared" si="148"/>
        <v>7.8871664621547634E-3</v>
      </c>
      <c r="K2398" s="33">
        <f t="shared" si="149"/>
        <v>7.8561443771142381E-3</v>
      </c>
      <c r="L2398" s="33">
        <f t="shared" si="150"/>
        <v>0.92201575654423373</v>
      </c>
      <c r="M2398" s="33">
        <f t="shared" si="151"/>
        <v>0.91477226764284802</v>
      </c>
    </row>
    <row r="2399" spans="1:13" ht="27.6">
      <c r="A2399" t="s">
        <v>164</v>
      </c>
      <c r="B2399" t="s">
        <v>242</v>
      </c>
      <c r="C2399" s="14" t="s">
        <v>244</v>
      </c>
      <c r="D2399" t="s">
        <v>456</v>
      </c>
      <c r="E2399" t="s">
        <v>474</v>
      </c>
      <c r="F2399" s="20">
        <v>2032</v>
      </c>
      <c r="G2399" s="20">
        <v>67</v>
      </c>
      <c r="H2399" s="11">
        <v>20803.236829224101</v>
      </c>
      <c r="I2399" s="10">
        <v>2391226.8360362202</v>
      </c>
      <c r="J2399" s="33">
        <f t="shared" si="148"/>
        <v>8.6998173973775999E-3</v>
      </c>
      <c r="K2399" s="33">
        <f t="shared" si="149"/>
        <v>8.6620834913206934E-3</v>
      </c>
      <c r="L2399" s="33">
        <f t="shared" si="150"/>
        <v>0.91477226764284802</v>
      </c>
      <c r="M2399" s="33">
        <f t="shared" si="151"/>
        <v>0.90684843388498093</v>
      </c>
    </row>
    <row r="2400" spans="1:13" ht="27.6">
      <c r="A2400" t="s">
        <v>164</v>
      </c>
      <c r="B2400" t="s">
        <v>242</v>
      </c>
      <c r="C2400" s="14" t="s">
        <v>244</v>
      </c>
      <c r="D2400" t="s">
        <v>456</v>
      </c>
      <c r="E2400" t="s">
        <v>474</v>
      </c>
      <c r="F2400" s="20">
        <v>2032</v>
      </c>
      <c r="G2400" s="20">
        <v>68</v>
      </c>
      <c r="H2400" s="11">
        <v>21554.144213029002</v>
      </c>
      <c r="I2400" s="10">
        <v>2253148.32258943</v>
      </c>
      <c r="J2400" s="33">
        <f t="shared" si="148"/>
        <v>9.5662340543377581E-3</v>
      </c>
      <c r="K2400" s="33">
        <f t="shared" si="149"/>
        <v>9.5206231946030062E-3</v>
      </c>
      <c r="L2400" s="33">
        <f t="shared" si="150"/>
        <v>0.90684843388498093</v>
      </c>
      <c r="M2400" s="33">
        <f t="shared" si="151"/>
        <v>0.89821467165134616</v>
      </c>
    </row>
    <row r="2401" spans="1:13" ht="27.6">
      <c r="A2401" t="s">
        <v>164</v>
      </c>
      <c r="B2401" t="s">
        <v>242</v>
      </c>
      <c r="C2401" s="14" t="s">
        <v>244</v>
      </c>
      <c r="D2401" t="s">
        <v>456</v>
      </c>
      <c r="E2401" t="s">
        <v>474</v>
      </c>
      <c r="F2401" s="20">
        <v>2032</v>
      </c>
      <c r="G2401" s="20">
        <v>69</v>
      </c>
      <c r="H2401" s="11">
        <v>21357.396417699001</v>
      </c>
      <c r="I2401" s="10">
        <v>2116529.97713457</v>
      </c>
      <c r="J2401" s="33">
        <f t="shared" si="148"/>
        <v>1.0090760182198491E-2</v>
      </c>
      <c r="K2401" s="33">
        <f t="shared" si="149"/>
        <v>1.0040019276528422E-2</v>
      </c>
      <c r="L2401" s="33">
        <f t="shared" si="150"/>
        <v>0.89821467165134616</v>
      </c>
      <c r="M2401" s="33">
        <f t="shared" si="151"/>
        <v>0.88919657903350602</v>
      </c>
    </row>
    <row r="2402" spans="1:13" ht="27.6">
      <c r="A2402" t="s">
        <v>164</v>
      </c>
      <c r="B2402" t="s">
        <v>242</v>
      </c>
      <c r="C2402" s="14" t="s">
        <v>244</v>
      </c>
      <c r="D2402" t="s">
        <v>456</v>
      </c>
      <c r="E2402" t="s">
        <v>474</v>
      </c>
      <c r="F2402" s="20">
        <v>2033</v>
      </c>
      <c r="G2402" s="20">
        <v>30</v>
      </c>
      <c r="H2402" s="11">
        <v>716.47522517073605</v>
      </c>
      <c r="I2402" s="10">
        <v>4355772.6979215797</v>
      </c>
      <c r="J2402" s="33">
        <f t="shared" si="148"/>
        <v>1.6448866248521476E-4</v>
      </c>
      <c r="K2402" s="33">
        <f t="shared" si="149"/>
        <v>1.6447513496686827E-4</v>
      </c>
      <c r="L2402" s="33">
        <f t="shared" si="150"/>
        <v>1</v>
      </c>
      <c r="M2402" s="33">
        <f t="shared" si="151"/>
        <v>0.99983552486503313</v>
      </c>
    </row>
    <row r="2403" spans="1:13" ht="27.6">
      <c r="A2403" t="s">
        <v>164</v>
      </c>
      <c r="B2403" t="s">
        <v>242</v>
      </c>
      <c r="C2403" s="14" t="s">
        <v>244</v>
      </c>
      <c r="D2403" t="s">
        <v>456</v>
      </c>
      <c r="E2403" t="s">
        <v>474</v>
      </c>
      <c r="F2403" s="20">
        <v>2033</v>
      </c>
      <c r="G2403" s="20">
        <v>31</v>
      </c>
      <c r="H2403" s="11">
        <v>1058.4725861393199</v>
      </c>
      <c r="I2403" s="10">
        <v>4336876.30474276</v>
      </c>
      <c r="J2403" s="33">
        <f t="shared" si="148"/>
        <v>2.44063356149168E-4</v>
      </c>
      <c r="K2403" s="33">
        <f t="shared" si="149"/>
        <v>2.4403357511115775E-4</v>
      </c>
      <c r="L2403" s="33">
        <f t="shared" si="150"/>
        <v>0.99983552486503313</v>
      </c>
      <c r="M2403" s="33">
        <f t="shared" si="151"/>
        <v>0.99959153142737722</v>
      </c>
    </row>
    <row r="2404" spans="1:13" ht="27.6">
      <c r="A2404" t="s">
        <v>164</v>
      </c>
      <c r="B2404" t="s">
        <v>242</v>
      </c>
      <c r="C2404" s="14" t="s">
        <v>244</v>
      </c>
      <c r="D2404" t="s">
        <v>456</v>
      </c>
      <c r="E2404" t="s">
        <v>474</v>
      </c>
      <c r="F2404" s="20">
        <v>2033</v>
      </c>
      <c r="G2404" s="20">
        <v>32</v>
      </c>
      <c r="H2404" s="11">
        <v>1130.5360105970899</v>
      </c>
      <c r="I2404" s="10">
        <v>4318280.1049081804</v>
      </c>
      <c r="J2404" s="33">
        <f t="shared" si="148"/>
        <v>2.6180238037641808E-4</v>
      </c>
      <c r="K2404" s="33">
        <f t="shared" si="149"/>
        <v>2.6176811312372816E-4</v>
      </c>
      <c r="L2404" s="33">
        <f t="shared" si="150"/>
        <v>0.99959153142737722</v>
      </c>
      <c r="M2404" s="33">
        <f t="shared" si="151"/>
        <v>0.999329870238301</v>
      </c>
    </row>
    <row r="2405" spans="1:13" ht="27.6">
      <c r="A2405" t="s">
        <v>164</v>
      </c>
      <c r="B2405" t="s">
        <v>242</v>
      </c>
      <c r="C2405" s="14" t="s">
        <v>244</v>
      </c>
      <c r="D2405" t="s">
        <v>456</v>
      </c>
      <c r="E2405" t="s">
        <v>474</v>
      </c>
      <c r="F2405" s="20">
        <v>2033</v>
      </c>
      <c r="G2405" s="20">
        <v>33</v>
      </c>
      <c r="H2405" s="11">
        <v>1218.899548954</v>
      </c>
      <c r="I2405" s="10">
        <v>4319450.0957744503</v>
      </c>
      <c r="J2405" s="33">
        <f t="shared" si="148"/>
        <v>2.8218859390143248E-4</v>
      </c>
      <c r="K2405" s="33">
        <f t="shared" si="149"/>
        <v>2.8214878244503527E-4</v>
      </c>
      <c r="L2405" s="33">
        <f t="shared" si="150"/>
        <v>0.999329870238301</v>
      </c>
      <c r="M2405" s="33">
        <f t="shared" si="151"/>
        <v>0.99904791053215236</v>
      </c>
    </row>
    <row r="2406" spans="1:13" ht="27.6">
      <c r="A2406" t="s">
        <v>164</v>
      </c>
      <c r="B2406" t="s">
        <v>242</v>
      </c>
      <c r="C2406" s="14" t="s">
        <v>244</v>
      </c>
      <c r="D2406" t="s">
        <v>456</v>
      </c>
      <c r="E2406" t="s">
        <v>474</v>
      </c>
      <c r="F2406" s="20">
        <v>2033</v>
      </c>
      <c r="G2406" s="20">
        <v>34</v>
      </c>
      <c r="H2406" s="11">
        <v>1332.0709434938101</v>
      </c>
      <c r="I2406" s="10">
        <v>4359475.13947808</v>
      </c>
      <c r="J2406" s="33">
        <f t="shared" si="148"/>
        <v>3.0555764188926806E-4</v>
      </c>
      <c r="K2406" s="33">
        <f t="shared" si="149"/>
        <v>3.0551096390740717E-4</v>
      </c>
      <c r="L2406" s="33">
        <f t="shared" si="150"/>
        <v>0.99904791053215236</v>
      </c>
      <c r="M2406" s="33">
        <f t="shared" si="151"/>
        <v>0.99874269044201602</v>
      </c>
    </row>
    <row r="2407" spans="1:13" ht="27.6">
      <c r="A2407" t="s">
        <v>164</v>
      </c>
      <c r="B2407" t="s">
        <v>242</v>
      </c>
      <c r="C2407" s="14" t="s">
        <v>244</v>
      </c>
      <c r="D2407" t="s">
        <v>456</v>
      </c>
      <c r="E2407" t="s">
        <v>474</v>
      </c>
      <c r="F2407" s="20">
        <v>2033</v>
      </c>
      <c r="G2407" s="20">
        <v>35</v>
      </c>
      <c r="H2407" s="11">
        <v>1451.6235646781599</v>
      </c>
      <c r="I2407" s="10">
        <v>4402059.8054507095</v>
      </c>
      <c r="J2407" s="33">
        <f t="shared" si="148"/>
        <v>3.2976007342761074E-4</v>
      </c>
      <c r="K2407" s="33">
        <f t="shared" si="149"/>
        <v>3.2970570855050951E-4</v>
      </c>
      <c r="L2407" s="33">
        <f t="shared" si="150"/>
        <v>0.99874269044201602</v>
      </c>
      <c r="M2407" s="33">
        <f t="shared" si="151"/>
        <v>0.99841339927560424</v>
      </c>
    </row>
    <row r="2408" spans="1:13" ht="27.6">
      <c r="A2408" t="s">
        <v>164</v>
      </c>
      <c r="B2408" t="s">
        <v>242</v>
      </c>
      <c r="C2408" s="14" t="s">
        <v>244</v>
      </c>
      <c r="D2408" t="s">
        <v>456</v>
      </c>
      <c r="E2408" t="s">
        <v>474</v>
      </c>
      <c r="F2408" s="20">
        <v>2033</v>
      </c>
      <c r="G2408" s="20">
        <v>36</v>
      </c>
      <c r="H2408" s="11">
        <v>1893.7874515578001</v>
      </c>
      <c r="I2408" s="10">
        <v>4398363.0874533998</v>
      </c>
      <c r="J2408" s="33">
        <f t="shared" si="148"/>
        <v>4.3056642071227471E-4</v>
      </c>
      <c r="K2408" s="33">
        <f t="shared" si="149"/>
        <v>4.3047374029314689E-4</v>
      </c>
      <c r="L2408" s="33">
        <f t="shared" si="150"/>
        <v>0.99841339927560424</v>
      </c>
      <c r="M2408" s="33">
        <f t="shared" si="151"/>
        <v>0.99798360852525925</v>
      </c>
    </row>
    <row r="2409" spans="1:13" ht="27.6">
      <c r="A2409" t="s">
        <v>164</v>
      </c>
      <c r="B2409" t="s">
        <v>242</v>
      </c>
      <c r="C2409" s="14" t="s">
        <v>244</v>
      </c>
      <c r="D2409" t="s">
        <v>456</v>
      </c>
      <c r="E2409" t="s">
        <v>474</v>
      </c>
      <c r="F2409" s="20">
        <v>2033</v>
      </c>
      <c r="G2409" s="20">
        <v>37</v>
      </c>
      <c r="H2409" s="11">
        <v>2018.84117885617</v>
      </c>
      <c r="I2409" s="10">
        <v>4335743.4609829905</v>
      </c>
      <c r="J2409" s="33">
        <f t="shared" si="148"/>
        <v>4.656274516754879E-4</v>
      </c>
      <c r="K2409" s="33">
        <f t="shared" si="149"/>
        <v>4.6551906403702326E-4</v>
      </c>
      <c r="L2409" s="33">
        <f t="shared" si="150"/>
        <v>0.99798360852525925</v>
      </c>
      <c r="M2409" s="33">
        <f t="shared" si="151"/>
        <v>0.99751902812989424</v>
      </c>
    </row>
    <row r="2410" spans="1:13" ht="27.6">
      <c r="A2410" t="s">
        <v>164</v>
      </c>
      <c r="B2410" t="s">
        <v>242</v>
      </c>
      <c r="C2410" s="14" t="s">
        <v>244</v>
      </c>
      <c r="D2410" t="s">
        <v>456</v>
      </c>
      <c r="E2410" t="s">
        <v>474</v>
      </c>
      <c r="F2410" s="20">
        <v>2033</v>
      </c>
      <c r="G2410" s="20">
        <v>38</v>
      </c>
      <c r="H2410" s="11">
        <v>2161.5747813318699</v>
      </c>
      <c r="I2410" s="10">
        <v>4271001.2705780203</v>
      </c>
      <c r="J2410" s="33">
        <f t="shared" si="148"/>
        <v>5.0610492584548703E-4</v>
      </c>
      <c r="K2410" s="33">
        <f t="shared" si="149"/>
        <v>5.0597687635056676E-4</v>
      </c>
      <c r="L2410" s="33">
        <f t="shared" si="150"/>
        <v>0.99751902812989424</v>
      </c>
      <c r="M2410" s="33">
        <f t="shared" si="151"/>
        <v>0.99701430656794077</v>
      </c>
    </row>
    <row r="2411" spans="1:13" ht="27.6">
      <c r="A2411" t="s">
        <v>164</v>
      </c>
      <c r="B2411" t="s">
        <v>242</v>
      </c>
      <c r="C2411" s="14" t="s">
        <v>244</v>
      </c>
      <c r="D2411" t="s">
        <v>456</v>
      </c>
      <c r="E2411" t="s">
        <v>474</v>
      </c>
      <c r="F2411" s="20">
        <v>2033</v>
      </c>
      <c r="G2411" s="20">
        <v>39</v>
      </c>
      <c r="H2411" s="11">
        <v>2250.37156309276</v>
      </c>
      <c r="I2411" s="10">
        <v>4215599.6321840202</v>
      </c>
      <c r="J2411" s="33">
        <f t="shared" si="148"/>
        <v>5.3382003971920986E-4</v>
      </c>
      <c r="K2411" s="33">
        <f t="shared" si="149"/>
        <v>5.3367758315170377E-4</v>
      </c>
      <c r="L2411" s="33">
        <f t="shared" si="150"/>
        <v>0.99701430656794077</v>
      </c>
      <c r="M2411" s="33">
        <f t="shared" si="151"/>
        <v>0.99648222238244388</v>
      </c>
    </row>
    <row r="2412" spans="1:13" ht="27.6">
      <c r="A2412" t="s">
        <v>164</v>
      </c>
      <c r="B2412" t="s">
        <v>242</v>
      </c>
      <c r="C2412" s="14" t="s">
        <v>244</v>
      </c>
      <c r="D2412" t="s">
        <v>456</v>
      </c>
      <c r="E2412" t="s">
        <v>474</v>
      </c>
      <c r="F2412" s="20">
        <v>2033</v>
      </c>
      <c r="G2412" s="20">
        <v>40</v>
      </c>
      <c r="H2412" s="11">
        <v>2413.00755795028</v>
      </c>
      <c r="I2412" s="10">
        <v>4162649.02846247</v>
      </c>
      <c r="J2412" s="33">
        <f t="shared" si="148"/>
        <v>5.7968076132557263E-4</v>
      </c>
      <c r="K2412" s="33">
        <f t="shared" si="149"/>
        <v>5.7951277889334296E-4</v>
      </c>
      <c r="L2412" s="33">
        <f t="shared" si="150"/>
        <v>0.99648222238244388</v>
      </c>
      <c r="M2412" s="33">
        <f t="shared" si="151"/>
        <v>0.99590474820063324</v>
      </c>
    </row>
    <row r="2413" spans="1:13" ht="27.6">
      <c r="A2413" t="s">
        <v>164</v>
      </c>
      <c r="B2413" t="s">
        <v>242</v>
      </c>
      <c r="C2413" s="14" t="s">
        <v>244</v>
      </c>
      <c r="D2413" t="s">
        <v>456</v>
      </c>
      <c r="E2413" t="s">
        <v>474</v>
      </c>
      <c r="F2413" s="20">
        <v>2033</v>
      </c>
      <c r="G2413" s="20">
        <v>41</v>
      </c>
      <c r="H2413" s="11">
        <v>3132.52472246752</v>
      </c>
      <c r="I2413" s="10">
        <v>4144375.1304025501</v>
      </c>
      <c r="J2413" s="33">
        <f t="shared" si="148"/>
        <v>7.5584970566196133E-4</v>
      </c>
      <c r="K2413" s="33">
        <f t="shared" si="149"/>
        <v>7.5556412323019018E-4</v>
      </c>
      <c r="L2413" s="33">
        <f t="shared" si="150"/>
        <v>0.99590474820063324</v>
      </c>
      <c r="M2413" s="33">
        <f t="shared" si="151"/>
        <v>0.99515227830273822</v>
      </c>
    </row>
    <row r="2414" spans="1:13" ht="27.6">
      <c r="A2414" t="s">
        <v>164</v>
      </c>
      <c r="B2414" t="s">
        <v>242</v>
      </c>
      <c r="C2414" s="14" t="s">
        <v>244</v>
      </c>
      <c r="D2414" t="s">
        <v>456</v>
      </c>
      <c r="E2414" t="s">
        <v>474</v>
      </c>
      <c r="F2414" s="20">
        <v>2033</v>
      </c>
      <c r="G2414" s="20">
        <v>42</v>
      </c>
      <c r="H2414" s="11">
        <v>3444.8950857206601</v>
      </c>
      <c r="I2414" s="10">
        <v>4120338.1055079498</v>
      </c>
      <c r="J2414" s="33">
        <f t="shared" si="148"/>
        <v>8.360709722135723E-4</v>
      </c>
      <c r="K2414" s="33">
        <f t="shared" si="149"/>
        <v>8.3572156226219274E-4</v>
      </c>
      <c r="L2414" s="33">
        <f t="shared" si="150"/>
        <v>0.99515227830273822</v>
      </c>
      <c r="M2414" s="33">
        <f t="shared" si="151"/>
        <v>0.99432060808602629</v>
      </c>
    </row>
    <row r="2415" spans="1:13" ht="27.6">
      <c r="A2415" t="s">
        <v>164</v>
      </c>
      <c r="B2415" t="s">
        <v>242</v>
      </c>
      <c r="C2415" s="14" t="s">
        <v>244</v>
      </c>
      <c r="D2415" t="s">
        <v>456</v>
      </c>
      <c r="E2415" t="s">
        <v>474</v>
      </c>
      <c r="F2415" s="20">
        <v>2033</v>
      </c>
      <c r="G2415" s="20">
        <v>43</v>
      </c>
      <c r="H2415" s="11">
        <v>3817.7135824193101</v>
      </c>
      <c r="I2415" s="10">
        <v>4099524.1959790499</v>
      </c>
      <c r="J2415" s="33">
        <f t="shared" si="148"/>
        <v>9.3125772648539333E-4</v>
      </c>
      <c r="K2415" s="33">
        <f t="shared" si="149"/>
        <v>9.3082424058166247E-4</v>
      </c>
      <c r="L2415" s="33">
        <f t="shared" si="150"/>
        <v>0.99432060808602629</v>
      </c>
      <c r="M2415" s="33">
        <f t="shared" si="151"/>
        <v>0.99339507036110997</v>
      </c>
    </row>
    <row r="2416" spans="1:13" ht="27.6">
      <c r="A2416" t="s">
        <v>164</v>
      </c>
      <c r="B2416" t="s">
        <v>242</v>
      </c>
      <c r="C2416" s="14" t="s">
        <v>244</v>
      </c>
      <c r="D2416" t="s">
        <v>456</v>
      </c>
      <c r="E2416" t="s">
        <v>474</v>
      </c>
      <c r="F2416" s="20">
        <v>2033</v>
      </c>
      <c r="G2416" s="20">
        <v>44</v>
      </c>
      <c r="H2416" s="11">
        <v>4038.09927869987</v>
      </c>
      <c r="I2416" s="10">
        <v>4101186.3831680198</v>
      </c>
      <c r="J2416" s="33">
        <f t="shared" si="148"/>
        <v>9.8461735249900603E-4</v>
      </c>
      <c r="K2416" s="33">
        <f t="shared" si="149"/>
        <v>9.8413277588749182E-4</v>
      </c>
      <c r="L2416" s="33">
        <f t="shared" si="150"/>
        <v>0.99339507036110997</v>
      </c>
      <c r="M2416" s="33">
        <f t="shared" si="151"/>
        <v>0.99241743771296254</v>
      </c>
    </row>
    <row r="2417" spans="1:13" ht="27.6">
      <c r="A2417" t="s">
        <v>164</v>
      </c>
      <c r="B2417" t="s">
        <v>242</v>
      </c>
      <c r="C2417" s="14" t="s">
        <v>244</v>
      </c>
      <c r="D2417" t="s">
        <v>456</v>
      </c>
      <c r="E2417" t="s">
        <v>474</v>
      </c>
      <c r="F2417" s="20">
        <v>2033</v>
      </c>
      <c r="G2417" s="20">
        <v>45</v>
      </c>
      <c r="H2417" s="11">
        <v>4418.6694597271699</v>
      </c>
      <c r="I2417" s="10">
        <v>4056999.2503754999</v>
      </c>
      <c r="J2417" s="33">
        <f t="shared" si="148"/>
        <v>1.0891472211433599E-3</v>
      </c>
      <c r="K2417" s="33">
        <f t="shared" si="149"/>
        <v>1.0885543155820798E-3</v>
      </c>
      <c r="L2417" s="33">
        <f t="shared" si="150"/>
        <v>0.99241743771296254</v>
      </c>
      <c r="M2417" s="33">
        <f t="shared" si="151"/>
        <v>0.99133713742828122</v>
      </c>
    </row>
    <row r="2418" spans="1:13" ht="27.6">
      <c r="A2418" t="s">
        <v>164</v>
      </c>
      <c r="B2418" t="s">
        <v>242</v>
      </c>
      <c r="C2418" s="14" t="s">
        <v>244</v>
      </c>
      <c r="D2418" t="s">
        <v>456</v>
      </c>
      <c r="E2418" t="s">
        <v>474</v>
      </c>
      <c r="F2418" s="20">
        <v>2033</v>
      </c>
      <c r="G2418" s="20">
        <v>46</v>
      </c>
      <c r="H2418" s="11">
        <v>5546.0510810696296</v>
      </c>
      <c r="I2418" s="10">
        <v>4003938.1220085998</v>
      </c>
      <c r="J2418" s="33">
        <f t="shared" si="148"/>
        <v>1.3851490487788605E-3</v>
      </c>
      <c r="K2418" s="33">
        <f t="shared" si="149"/>
        <v>1.3841901726150407E-3</v>
      </c>
      <c r="L2418" s="33">
        <f t="shared" si="150"/>
        <v>0.99133713742828122</v>
      </c>
      <c r="M2418" s="33">
        <f t="shared" si="151"/>
        <v>0.98996493830490462</v>
      </c>
    </row>
    <row r="2419" spans="1:13" ht="27.6">
      <c r="A2419" t="s">
        <v>164</v>
      </c>
      <c r="B2419" t="s">
        <v>242</v>
      </c>
      <c r="C2419" s="14" t="s">
        <v>244</v>
      </c>
      <c r="D2419" t="s">
        <v>456</v>
      </c>
      <c r="E2419" t="s">
        <v>474</v>
      </c>
      <c r="F2419" s="20">
        <v>2033</v>
      </c>
      <c r="G2419" s="20">
        <v>47</v>
      </c>
      <c r="H2419" s="11">
        <v>6183.7280224508404</v>
      </c>
      <c r="I2419" s="10">
        <v>4011838.8697867198</v>
      </c>
      <c r="J2419" s="33">
        <f t="shared" si="148"/>
        <v>1.5413699859734356E-3</v>
      </c>
      <c r="K2419" s="33">
        <f t="shared" si="149"/>
        <v>1.5401826853581602E-3</v>
      </c>
      <c r="L2419" s="33">
        <f t="shared" si="150"/>
        <v>0.98996493830490462</v>
      </c>
      <c r="M2419" s="33">
        <f t="shared" si="151"/>
        <v>0.9884402114478158</v>
      </c>
    </row>
    <row r="2420" spans="1:13" ht="27.6">
      <c r="A2420" t="s">
        <v>164</v>
      </c>
      <c r="B2420" t="s">
        <v>242</v>
      </c>
      <c r="C2420" s="14" t="s">
        <v>244</v>
      </c>
      <c r="D2420" t="s">
        <v>456</v>
      </c>
      <c r="E2420" t="s">
        <v>474</v>
      </c>
      <c r="F2420" s="20">
        <v>2033</v>
      </c>
      <c r="G2420" s="20">
        <v>48</v>
      </c>
      <c r="H2420" s="11">
        <v>7018.76768431244</v>
      </c>
      <c r="I2420" s="10">
        <v>4075278.3538772101</v>
      </c>
      <c r="J2420" s="33">
        <f t="shared" si="148"/>
        <v>1.7222793328055251E-3</v>
      </c>
      <c r="K2420" s="33">
        <f t="shared" si="149"/>
        <v>1.7207970608397183E-3</v>
      </c>
      <c r="L2420" s="33">
        <f t="shared" si="150"/>
        <v>0.9884402114478158</v>
      </c>
      <c r="M2420" s="33">
        <f t="shared" si="151"/>
        <v>0.98673930643714058</v>
      </c>
    </row>
    <row r="2421" spans="1:13" ht="27.6">
      <c r="A2421" t="s">
        <v>164</v>
      </c>
      <c r="B2421" t="s">
        <v>242</v>
      </c>
      <c r="C2421" s="14" t="s">
        <v>244</v>
      </c>
      <c r="D2421" t="s">
        <v>456</v>
      </c>
      <c r="E2421" t="s">
        <v>474</v>
      </c>
      <c r="F2421" s="20">
        <v>2033</v>
      </c>
      <c r="G2421" s="20">
        <v>49</v>
      </c>
      <c r="H2421" s="11">
        <v>7687.9043497564699</v>
      </c>
      <c r="I2421" s="10">
        <v>4096702.6993209198</v>
      </c>
      <c r="J2421" s="33">
        <f t="shared" si="148"/>
        <v>1.876607826833721E-3</v>
      </c>
      <c r="K2421" s="33">
        <f t="shared" si="149"/>
        <v>1.8748480993108219E-3</v>
      </c>
      <c r="L2421" s="33">
        <f t="shared" si="150"/>
        <v>0.98673930643714058</v>
      </c>
      <c r="M2421" s="33">
        <f t="shared" si="151"/>
        <v>0.98488932012395158</v>
      </c>
    </row>
    <row r="2422" spans="1:13" ht="27.6">
      <c r="A2422" t="s">
        <v>164</v>
      </c>
      <c r="B2422" t="s">
        <v>242</v>
      </c>
      <c r="C2422" s="14" t="s">
        <v>244</v>
      </c>
      <c r="D2422" t="s">
        <v>456</v>
      </c>
      <c r="E2422" t="s">
        <v>474</v>
      </c>
      <c r="F2422" s="20">
        <v>2033</v>
      </c>
      <c r="G2422" s="20">
        <v>50</v>
      </c>
      <c r="H2422" s="11">
        <v>8181.2954391345602</v>
      </c>
      <c r="I2422" s="10">
        <v>4059917.81361196</v>
      </c>
      <c r="J2422" s="33">
        <f t="shared" si="148"/>
        <v>2.0151381911487419E-3</v>
      </c>
      <c r="K2422" s="33">
        <f t="shared" si="149"/>
        <v>2.0131091633366349E-3</v>
      </c>
      <c r="L2422" s="33">
        <f t="shared" si="150"/>
        <v>0.98488932012395158</v>
      </c>
      <c r="M2422" s="33">
        <f t="shared" si="151"/>
        <v>0.98290663040873771</v>
      </c>
    </row>
    <row r="2423" spans="1:13" ht="27.6">
      <c r="A2423" t="s">
        <v>164</v>
      </c>
      <c r="B2423" t="s">
        <v>242</v>
      </c>
      <c r="C2423" s="14" t="s">
        <v>244</v>
      </c>
      <c r="D2423" t="s">
        <v>456</v>
      </c>
      <c r="E2423" t="s">
        <v>474</v>
      </c>
      <c r="F2423" s="20">
        <v>2033</v>
      </c>
      <c r="G2423" s="20">
        <v>51</v>
      </c>
      <c r="H2423" s="11">
        <v>9092.0382340151009</v>
      </c>
      <c r="I2423" s="10">
        <v>3998595.1034613899</v>
      </c>
      <c r="J2423" s="33">
        <f t="shared" si="148"/>
        <v>2.2738081748123395E-3</v>
      </c>
      <c r="K2423" s="33">
        <f t="shared" si="149"/>
        <v>2.271225031233004E-3</v>
      </c>
      <c r="L2423" s="33">
        <f t="shared" si="150"/>
        <v>0.98290663040873771</v>
      </c>
      <c r="M2423" s="33">
        <f t="shared" si="151"/>
        <v>0.9806742282663885</v>
      </c>
    </row>
    <row r="2424" spans="1:13" ht="27.6">
      <c r="A2424" t="s">
        <v>164</v>
      </c>
      <c r="B2424" t="s">
        <v>242</v>
      </c>
      <c r="C2424" s="14" t="s">
        <v>244</v>
      </c>
      <c r="D2424" t="s">
        <v>456</v>
      </c>
      <c r="E2424" t="s">
        <v>474</v>
      </c>
      <c r="F2424" s="20">
        <v>2033</v>
      </c>
      <c r="G2424" s="20">
        <v>52</v>
      </c>
      <c r="H2424" s="11">
        <v>9540.6963190080496</v>
      </c>
      <c r="I2424" s="10">
        <v>3930216.6588960402</v>
      </c>
      <c r="J2424" s="33">
        <f t="shared" si="148"/>
        <v>2.4275242682646253E-3</v>
      </c>
      <c r="K2424" s="33">
        <f t="shared" si="149"/>
        <v>2.4245802139644113E-3</v>
      </c>
      <c r="L2424" s="33">
        <f t="shared" si="150"/>
        <v>0.9806742282663885</v>
      </c>
      <c r="M2424" s="33">
        <f t="shared" si="151"/>
        <v>0.97829650493618903</v>
      </c>
    </row>
    <row r="2425" spans="1:13" ht="27.6">
      <c r="A2425" t="s">
        <v>164</v>
      </c>
      <c r="B2425" t="s">
        <v>242</v>
      </c>
      <c r="C2425" s="14" t="s">
        <v>244</v>
      </c>
      <c r="D2425" t="s">
        <v>456</v>
      </c>
      <c r="E2425" t="s">
        <v>474</v>
      </c>
      <c r="F2425" s="20">
        <v>2033</v>
      </c>
      <c r="G2425" s="20">
        <v>53</v>
      </c>
      <c r="H2425" s="11">
        <v>10034.883647025101</v>
      </c>
      <c r="I2425" s="10">
        <v>3866825.6950381901</v>
      </c>
      <c r="J2425" s="33">
        <f t="shared" si="148"/>
        <v>2.5951217971633949E-3</v>
      </c>
      <c r="K2425" s="33">
        <f t="shared" si="149"/>
        <v>2.5917573795793958E-3</v>
      </c>
      <c r="L2425" s="33">
        <f t="shared" si="150"/>
        <v>0.97829650493618903</v>
      </c>
      <c r="M2425" s="33">
        <f t="shared" si="151"/>
        <v>0.97576099775010394</v>
      </c>
    </row>
    <row r="2426" spans="1:13" ht="27.6">
      <c r="A2426" t="s">
        <v>164</v>
      </c>
      <c r="B2426" t="s">
        <v>242</v>
      </c>
      <c r="C2426" s="14" t="s">
        <v>244</v>
      </c>
      <c r="D2426" t="s">
        <v>456</v>
      </c>
      <c r="E2426" t="s">
        <v>474</v>
      </c>
      <c r="F2426" s="20">
        <v>2033</v>
      </c>
      <c r="G2426" s="20">
        <v>54</v>
      </c>
      <c r="H2426" s="11">
        <v>10640.094716833801</v>
      </c>
      <c r="I2426" s="10">
        <v>3789779.30567567</v>
      </c>
      <c r="J2426" s="33">
        <f t="shared" si="148"/>
        <v>2.8075763411602684E-3</v>
      </c>
      <c r="K2426" s="33">
        <f t="shared" si="149"/>
        <v>2.8036387845634669E-3</v>
      </c>
      <c r="L2426" s="33">
        <f t="shared" si="150"/>
        <v>0.97576099775010394</v>
      </c>
      <c r="M2426" s="33">
        <f t="shared" si="151"/>
        <v>0.97302531637234746</v>
      </c>
    </row>
    <row r="2427" spans="1:13" ht="27.6">
      <c r="A2427" t="s">
        <v>164</v>
      </c>
      <c r="B2427" t="s">
        <v>242</v>
      </c>
      <c r="C2427" s="14" t="s">
        <v>244</v>
      </c>
      <c r="D2427" t="s">
        <v>456</v>
      </c>
      <c r="E2427" t="s">
        <v>474</v>
      </c>
      <c r="F2427" s="20">
        <v>2033</v>
      </c>
      <c r="G2427" s="20">
        <v>55</v>
      </c>
      <c r="H2427" s="11">
        <v>11264.3003177308</v>
      </c>
      <c r="I2427" s="10">
        <v>3688565.2169929999</v>
      </c>
      <c r="J2427" s="33">
        <f t="shared" si="148"/>
        <v>3.0538433388236814E-3</v>
      </c>
      <c r="K2427" s="33">
        <f t="shared" si="149"/>
        <v>3.0491851023026761E-3</v>
      </c>
      <c r="L2427" s="33">
        <f t="shared" si="150"/>
        <v>0.97302531637234746</v>
      </c>
      <c r="M2427" s="33">
        <f t="shared" si="151"/>
        <v>0.97005838207350159</v>
      </c>
    </row>
    <row r="2428" spans="1:13" ht="27.6">
      <c r="A2428" t="s">
        <v>164</v>
      </c>
      <c r="B2428" t="s">
        <v>242</v>
      </c>
      <c r="C2428" s="14" t="s">
        <v>244</v>
      </c>
      <c r="D2428" t="s">
        <v>456</v>
      </c>
      <c r="E2428" t="s">
        <v>474</v>
      </c>
      <c r="F2428" s="20">
        <v>2033</v>
      </c>
      <c r="G2428" s="20">
        <v>56</v>
      </c>
      <c r="H2428" s="11">
        <v>11975.862333082499</v>
      </c>
      <c r="I2428" s="10">
        <v>3591068.5466263802</v>
      </c>
      <c r="J2428" s="33">
        <f t="shared" si="148"/>
        <v>3.334902182341574E-3</v>
      </c>
      <c r="K2428" s="33">
        <f t="shared" si="149"/>
        <v>3.3293475724678334E-3</v>
      </c>
      <c r="L2428" s="33">
        <f t="shared" si="150"/>
        <v>0.97005838207350159</v>
      </c>
      <c r="M2428" s="33">
        <f t="shared" si="151"/>
        <v>0.96682872055399316</v>
      </c>
    </row>
    <row r="2429" spans="1:13" ht="27.6">
      <c r="A2429" t="s">
        <v>164</v>
      </c>
      <c r="B2429" t="s">
        <v>242</v>
      </c>
      <c r="C2429" s="14" t="s">
        <v>244</v>
      </c>
      <c r="D2429" t="s">
        <v>456</v>
      </c>
      <c r="E2429" t="s">
        <v>474</v>
      </c>
      <c r="F2429" s="20">
        <v>2033</v>
      </c>
      <c r="G2429" s="20">
        <v>57</v>
      </c>
      <c r="H2429" s="11">
        <v>12841.508086375399</v>
      </c>
      <c r="I2429" s="10">
        <v>3507528.4936317699</v>
      </c>
      <c r="J2429" s="33">
        <f t="shared" si="148"/>
        <v>3.6611272323775275E-3</v>
      </c>
      <c r="K2429" s="33">
        <f t="shared" si="149"/>
        <v>3.6544334774595288E-3</v>
      </c>
      <c r="L2429" s="33">
        <f t="shared" si="150"/>
        <v>0.96682872055399316</v>
      </c>
      <c r="M2429" s="33">
        <f t="shared" si="151"/>
        <v>0.96329550931063124</v>
      </c>
    </row>
    <row r="2430" spans="1:13" ht="27.6">
      <c r="A2430" t="s">
        <v>164</v>
      </c>
      <c r="B2430" t="s">
        <v>242</v>
      </c>
      <c r="C2430" s="14" t="s">
        <v>244</v>
      </c>
      <c r="D2430" t="s">
        <v>456</v>
      </c>
      <c r="E2430" t="s">
        <v>474</v>
      </c>
      <c r="F2430" s="20">
        <v>2033</v>
      </c>
      <c r="G2430" s="20">
        <v>58</v>
      </c>
      <c r="H2430" s="11">
        <v>13699.9457122276</v>
      </c>
      <c r="I2430" s="10">
        <v>3411180.5052901702</v>
      </c>
      <c r="J2430" s="33">
        <f t="shared" si="148"/>
        <v>4.0161890263447735E-3</v>
      </c>
      <c r="K2430" s="33">
        <f t="shared" si="149"/>
        <v>4.0081349250691289E-3</v>
      </c>
      <c r="L2430" s="33">
        <f t="shared" si="150"/>
        <v>0.96329550931063124</v>
      </c>
      <c r="M2430" s="33">
        <f t="shared" si="151"/>
        <v>0.95943449093660105</v>
      </c>
    </row>
    <row r="2431" spans="1:13" ht="27.6">
      <c r="A2431" t="s">
        <v>164</v>
      </c>
      <c r="B2431" t="s">
        <v>242</v>
      </c>
      <c r="C2431" s="14" t="s">
        <v>244</v>
      </c>
      <c r="D2431" t="s">
        <v>456</v>
      </c>
      <c r="E2431" t="s">
        <v>474</v>
      </c>
      <c r="F2431" s="20">
        <v>2033</v>
      </c>
      <c r="G2431" s="20">
        <v>59</v>
      </c>
      <c r="H2431" s="11">
        <v>14059.862131399301</v>
      </c>
      <c r="I2431" s="10">
        <v>3328754.43473528</v>
      </c>
      <c r="J2431" s="33">
        <f t="shared" si="148"/>
        <v>4.2237606909917387E-3</v>
      </c>
      <c r="K2431" s="33">
        <f t="shared" si="149"/>
        <v>4.2148531593113603E-3</v>
      </c>
      <c r="L2431" s="33">
        <f t="shared" si="150"/>
        <v>0.95943449093660105</v>
      </c>
      <c r="M2431" s="33">
        <f t="shared" si="151"/>
        <v>0.95539061544132464</v>
      </c>
    </row>
    <row r="2432" spans="1:13" ht="27.6">
      <c r="A2432" t="s">
        <v>164</v>
      </c>
      <c r="B2432" t="s">
        <v>242</v>
      </c>
      <c r="C2432" s="14" t="s">
        <v>244</v>
      </c>
      <c r="D2432" t="s">
        <v>456</v>
      </c>
      <c r="E2432" t="s">
        <v>474</v>
      </c>
      <c r="F2432" s="20">
        <v>2033</v>
      </c>
      <c r="G2432" s="20">
        <v>60</v>
      </c>
      <c r="H2432" s="11">
        <v>14661.811169175</v>
      </c>
      <c r="I2432" s="10">
        <v>3246208.9876095201</v>
      </c>
      <c r="J2432" s="33">
        <f t="shared" si="148"/>
        <v>4.5165949651232501E-3</v>
      </c>
      <c r="K2432" s="33">
        <f t="shared" si="149"/>
        <v>4.5064104889044332E-3</v>
      </c>
      <c r="L2432" s="33">
        <f t="shared" si="150"/>
        <v>0.95539061544132464</v>
      </c>
      <c r="M2432" s="33">
        <f t="shared" si="151"/>
        <v>0.95108523315089899</v>
      </c>
    </row>
    <row r="2433" spans="1:13" ht="27.6">
      <c r="A2433" t="s">
        <v>164</v>
      </c>
      <c r="B2433" t="s">
        <v>242</v>
      </c>
      <c r="C2433" s="14" t="s">
        <v>244</v>
      </c>
      <c r="D2433" t="s">
        <v>456</v>
      </c>
      <c r="E2433" t="s">
        <v>474</v>
      </c>
      <c r="F2433" s="20">
        <v>2033</v>
      </c>
      <c r="G2433" s="20">
        <v>61</v>
      </c>
      <c r="H2433" s="11">
        <v>15489.9691389007</v>
      </c>
      <c r="I2433" s="10">
        <v>3143214.8002556399</v>
      </c>
      <c r="J2433" s="33">
        <f t="shared" si="148"/>
        <v>4.9280657299147646E-3</v>
      </c>
      <c r="K2433" s="33">
        <f t="shared" si="149"/>
        <v>4.9159427364739994E-3</v>
      </c>
      <c r="L2433" s="33">
        <f t="shared" si="150"/>
        <v>0.95108523315089899</v>
      </c>
      <c r="M2433" s="33">
        <f t="shared" si="151"/>
        <v>0.94640975260722315</v>
      </c>
    </row>
    <row r="2434" spans="1:13" ht="27.6">
      <c r="A2434" t="s">
        <v>164</v>
      </c>
      <c r="B2434" t="s">
        <v>242</v>
      </c>
      <c r="C2434" s="14" t="s">
        <v>244</v>
      </c>
      <c r="D2434" t="s">
        <v>456</v>
      </c>
      <c r="E2434" t="s">
        <v>474</v>
      </c>
      <c r="F2434" s="20">
        <v>2033</v>
      </c>
      <c r="G2434" s="20">
        <v>62</v>
      </c>
      <c r="H2434" s="11">
        <v>16205.033689989899</v>
      </c>
      <c r="I2434" s="10">
        <v>3050259.46363782</v>
      </c>
      <c r="J2434" s="33">
        <f t="shared" ref="J2434:J2497" si="152">IF(I2434&gt;0,H2434/I2434,0)</f>
        <v>5.3126738505921553E-3</v>
      </c>
      <c r="K2434" s="33">
        <f t="shared" ref="K2434:K2497" si="153">1-EXP(-J2434)</f>
        <v>5.2985865569770141E-3</v>
      </c>
      <c r="L2434" s="33">
        <f t="shared" ref="L2434:L2497" si="154">IF(G2434=30,1,M2433)</f>
        <v>0.94640975260722315</v>
      </c>
      <c r="M2434" s="33">
        <f t="shared" ref="M2434:M2497" si="155">L2434*(1-K2434)</f>
        <v>0.94139511861466663</v>
      </c>
    </row>
    <row r="2435" spans="1:13" ht="27.6">
      <c r="A2435" t="s">
        <v>164</v>
      </c>
      <c r="B2435" t="s">
        <v>242</v>
      </c>
      <c r="C2435" s="14" t="s">
        <v>244</v>
      </c>
      <c r="D2435" t="s">
        <v>456</v>
      </c>
      <c r="E2435" t="s">
        <v>474</v>
      </c>
      <c r="F2435" s="20">
        <v>2033</v>
      </c>
      <c r="G2435" s="20">
        <v>63</v>
      </c>
      <c r="H2435" s="11">
        <v>16934.383879395002</v>
      </c>
      <c r="I2435" s="10">
        <v>2954876.06712357</v>
      </c>
      <c r="J2435" s="33">
        <f t="shared" si="152"/>
        <v>5.7309963242823279E-3</v>
      </c>
      <c r="K2435" s="33">
        <f t="shared" si="153"/>
        <v>5.7146054917298628E-3</v>
      </c>
      <c r="L2435" s="33">
        <f t="shared" si="154"/>
        <v>0.94139511861466663</v>
      </c>
      <c r="M2435" s="33">
        <f t="shared" si="155"/>
        <v>0.93601541689994361</v>
      </c>
    </row>
    <row r="2436" spans="1:13" ht="27.6">
      <c r="A2436" t="s">
        <v>164</v>
      </c>
      <c r="B2436" t="s">
        <v>242</v>
      </c>
      <c r="C2436" s="14" t="s">
        <v>244</v>
      </c>
      <c r="D2436" t="s">
        <v>456</v>
      </c>
      <c r="E2436" t="s">
        <v>474</v>
      </c>
      <c r="F2436" s="20">
        <v>2033</v>
      </c>
      <c r="G2436" s="20">
        <v>64</v>
      </c>
      <c r="H2436" s="11">
        <v>17952.657928423501</v>
      </c>
      <c r="I2436" s="10">
        <v>2844047.88704381</v>
      </c>
      <c r="J2436" s="33">
        <f t="shared" si="152"/>
        <v>6.3123613389942041E-3</v>
      </c>
      <c r="K2436" s="33">
        <f t="shared" si="153"/>
        <v>6.2924802403789837E-3</v>
      </c>
      <c r="L2436" s="33">
        <f t="shared" si="154"/>
        <v>0.93601541689994361</v>
      </c>
      <c r="M2436" s="33">
        <f t="shared" si="155"/>
        <v>0.93012555838441058</v>
      </c>
    </row>
    <row r="2437" spans="1:13" ht="27.6">
      <c r="A2437" t="s">
        <v>164</v>
      </c>
      <c r="B2437" t="s">
        <v>242</v>
      </c>
      <c r="C2437" s="14" t="s">
        <v>244</v>
      </c>
      <c r="D2437" t="s">
        <v>456</v>
      </c>
      <c r="E2437" t="s">
        <v>474</v>
      </c>
      <c r="F2437" s="20">
        <v>2033</v>
      </c>
      <c r="G2437" s="20">
        <v>65</v>
      </c>
      <c r="H2437" s="11">
        <v>19135.6841717526</v>
      </c>
      <c r="I2437" s="10">
        <v>2725029.7822076101</v>
      </c>
      <c r="J2437" s="33">
        <f t="shared" si="152"/>
        <v>7.02219267352386E-3</v>
      </c>
      <c r="K2437" s="33">
        <f t="shared" si="153"/>
        <v>6.9975946894903496E-3</v>
      </c>
      <c r="L2437" s="33">
        <f t="shared" si="154"/>
        <v>0.93012555838441058</v>
      </c>
      <c r="M2437" s="33">
        <f t="shared" si="155"/>
        <v>0.92361691671650059</v>
      </c>
    </row>
    <row r="2438" spans="1:13" ht="27.6">
      <c r="A2438" t="s">
        <v>164</v>
      </c>
      <c r="B2438" t="s">
        <v>242</v>
      </c>
      <c r="C2438" s="14" t="s">
        <v>244</v>
      </c>
      <c r="D2438" t="s">
        <v>456</v>
      </c>
      <c r="E2438" t="s">
        <v>474</v>
      </c>
      <c r="F2438" s="20">
        <v>2033</v>
      </c>
      <c r="G2438" s="20">
        <v>66</v>
      </c>
      <c r="H2438" s="11">
        <v>19811.249739526502</v>
      </c>
      <c r="I2438" s="10">
        <v>2607307.5072695399</v>
      </c>
      <c r="J2438" s="33">
        <f t="shared" si="152"/>
        <v>7.5983556539801897E-3</v>
      </c>
      <c r="K2438" s="33">
        <f t="shared" si="153"/>
        <v>7.5695611261682449E-3</v>
      </c>
      <c r="L2438" s="33">
        <f t="shared" si="154"/>
        <v>0.92361691671650059</v>
      </c>
      <c r="M2438" s="33">
        <f t="shared" si="155"/>
        <v>0.91662554200825197</v>
      </c>
    </row>
    <row r="2439" spans="1:13" ht="27.6">
      <c r="A2439" t="s">
        <v>164</v>
      </c>
      <c r="B2439" t="s">
        <v>242</v>
      </c>
      <c r="C2439" s="14" t="s">
        <v>244</v>
      </c>
      <c r="D2439" t="s">
        <v>456</v>
      </c>
      <c r="E2439" t="s">
        <v>474</v>
      </c>
      <c r="F2439" s="20">
        <v>2033</v>
      </c>
      <c r="G2439" s="20">
        <v>67</v>
      </c>
      <c r="H2439" s="11">
        <v>20790.9294376127</v>
      </c>
      <c r="I2439" s="10">
        <v>2476960.2142537301</v>
      </c>
      <c r="J2439" s="33">
        <f t="shared" si="152"/>
        <v>8.3937276497098225E-3</v>
      </c>
      <c r="K2439" s="33">
        <f t="shared" si="153"/>
        <v>8.3585986741769869E-3</v>
      </c>
      <c r="L2439" s="33">
        <f t="shared" si="154"/>
        <v>0.91662554200825197</v>
      </c>
      <c r="M2439" s="33">
        <f t="shared" si="155"/>
        <v>0.90896383696810501</v>
      </c>
    </row>
    <row r="2440" spans="1:13" ht="27.6">
      <c r="A2440" t="s">
        <v>164</v>
      </c>
      <c r="B2440" t="s">
        <v>242</v>
      </c>
      <c r="C2440" s="14" t="s">
        <v>244</v>
      </c>
      <c r="D2440" t="s">
        <v>456</v>
      </c>
      <c r="E2440" t="s">
        <v>474</v>
      </c>
      <c r="F2440" s="20">
        <v>2033</v>
      </c>
      <c r="G2440" s="20">
        <v>68</v>
      </c>
      <c r="H2440" s="11">
        <v>21506.6698478537</v>
      </c>
      <c r="I2440" s="10">
        <v>2335524.3946219799</v>
      </c>
      <c r="J2440" s="33">
        <f t="shared" si="152"/>
        <v>9.208497199762581E-3</v>
      </c>
      <c r="K2440" s="33">
        <f t="shared" si="153"/>
        <v>9.1662288316401996E-3</v>
      </c>
      <c r="L2440" s="33">
        <f t="shared" si="154"/>
        <v>0.90896383696810501</v>
      </c>
      <c r="M2440" s="33">
        <f t="shared" si="155"/>
        <v>0.9006320664387697</v>
      </c>
    </row>
    <row r="2441" spans="1:13" ht="27.6">
      <c r="A2441" t="s">
        <v>164</v>
      </c>
      <c r="B2441" t="s">
        <v>242</v>
      </c>
      <c r="C2441" s="14" t="s">
        <v>244</v>
      </c>
      <c r="D2441" t="s">
        <v>456</v>
      </c>
      <c r="E2441" t="s">
        <v>474</v>
      </c>
      <c r="F2441" s="20">
        <v>2033</v>
      </c>
      <c r="G2441" s="20">
        <v>69</v>
      </c>
      <c r="H2441" s="11">
        <v>21478.651220960499</v>
      </c>
      <c r="I2441" s="10">
        <v>2195545.69706921</v>
      </c>
      <c r="J2441" s="33">
        <f t="shared" si="152"/>
        <v>9.7828304141571367E-3</v>
      </c>
      <c r="K2441" s="33">
        <f t="shared" si="153"/>
        <v>9.7351341901061872E-3</v>
      </c>
      <c r="L2441" s="33">
        <f t="shared" si="154"/>
        <v>0.9006320664387697</v>
      </c>
      <c r="M2441" s="33">
        <f t="shared" si="155"/>
        <v>0.89186429241607568</v>
      </c>
    </row>
    <row r="2442" spans="1:13" ht="27.6">
      <c r="A2442" t="s">
        <v>164</v>
      </c>
      <c r="B2442" t="s">
        <v>242</v>
      </c>
      <c r="C2442" s="14" t="s">
        <v>244</v>
      </c>
      <c r="D2442" t="s">
        <v>456</v>
      </c>
      <c r="E2442" t="s">
        <v>474</v>
      </c>
      <c r="F2442" s="20">
        <v>2034</v>
      </c>
      <c r="G2442" s="20">
        <v>30</v>
      </c>
      <c r="H2442" s="11">
        <v>691.21386990845895</v>
      </c>
      <c r="I2442" s="10">
        <v>4392378.04215449</v>
      </c>
      <c r="J2442" s="33">
        <f t="shared" si="152"/>
        <v>1.573666618116081E-4</v>
      </c>
      <c r="K2442" s="33">
        <f t="shared" si="153"/>
        <v>1.5735428032792598E-4</v>
      </c>
      <c r="L2442" s="33">
        <f t="shared" si="154"/>
        <v>1</v>
      </c>
      <c r="M2442" s="33">
        <f t="shared" si="155"/>
        <v>0.99984264571967207</v>
      </c>
    </row>
    <row r="2443" spans="1:13" ht="27.6">
      <c r="A2443" t="s">
        <v>164</v>
      </c>
      <c r="B2443" t="s">
        <v>242</v>
      </c>
      <c r="C2443" s="14" t="s">
        <v>244</v>
      </c>
      <c r="D2443" t="s">
        <v>456</v>
      </c>
      <c r="E2443" t="s">
        <v>474</v>
      </c>
      <c r="F2443" s="20">
        <v>2034</v>
      </c>
      <c r="G2443" s="20">
        <v>31</v>
      </c>
      <c r="H2443" s="11">
        <v>1018.39208042142</v>
      </c>
      <c r="I2443" s="10">
        <v>4350303.6647084597</v>
      </c>
      <c r="J2443" s="33">
        <f t="shared" si="152"/>
        <v>2.3409678011285877E-4</v>
      </c>
      <c r="K2443" s="33">
        <f t="shared" si="153"/>
        <v>2.3406938159964419E-4</v>
      </c>
      <c r="L2443" s="33">
        <f t="shared" si="154"/>
        <v>0.99984264571967207</v>
      </c>
      <c r="M2443" s="33">
        <f t="shared" si="155"/>
        <v>0.99960861316989147</v>
      </c>
    </row>
    <row r="2444" spans="1:13" ht="27.6">
      <c r="A2444" t="s">
        <v>164</v>
      </c>
      <c r="B2444" t="s">
        <v>242</v>
      </c>
      <c r="C2444" s="14" t="s">
        <v>244</v>
      </c>
      <c r="D2444" t="s">
        <v>456</v>
      </c>
      <c r="E2444" t="s">
        <v>474</v>
      </c>
      <c r="F2444" s="20">
        <v>2034</v>
      </c>
      <c r="G2444" s="20">
        <v>32</v>
      </c>
      <c r="H2444" s="11">
        <v>1092.70574889821</v>
      </c>
      <c r="I2444" s="10">
        <v>4331355.1522162603</v>
      </c>
      <c r="J2444" s="33">
        <f t="shared" si="152"/>
        <v>2.5227803089273253E-4</v>
      </c>
      <c r="K2444" s="33">
        <f t="shared" si="153"/>
        <v>2.5224621146613391E-4</v>
      </c>
      <c r="L2444" s="33">
        <f t="shared" si="154"/>
        <v>0.99960861316989147</v>
      </c>
      <c r="M2444" s="33">
        <f t="shared" si="155"/>
        <v>0.9993564656842705</v>
      </c>
    </row>
    <row r="2445" spans="1:13" ht="27.6">
      <c r="A2445" t="s">
        <v>164</v>
      </c>
      <c r="B2445" t="s">
        <v>242</v>
      </c>
      <c r="C2445" s="14" t="s">
        <v>244</v>
      </c>
      <c r="D2445" t="s">
        <v>456</v>
      </c>
      <c r="E2445" t="s">
        <v>474</v>
      </c>
      <c r="F2445" s="20">
        <v>2034</v>
      </c>
      <c r="G2445" s="20">
        <v>33</v>
      </c>
      <c r="H2445" s="11">
        <v>1179.8619353875599</v>
      </c>
      <c r="I2445" s="10">
        <v>4312523.4943815498</v>
      </c>
      <c r="J2445" s="33">
        <f t="shared" si="152"/>
        <v>2.7358968291412442E-4</v>
      </c>
      <c r="K2445" s="33">
        <f t="shared" si="153"/>
        <v>2.7355226066971827E-4</v>
      </c>
      <c r="L2445" s="33">
        <f t="shared" si="154"/>
        <v>0.9993564656842705</v>
      </c>
      <c r="M2445" s="33">
        <f t="shared" si="155"/>
        <v>0.9990830894638677</v>
      </c>
    </row>
    <row r="2446" spans="1:13" ht="27.6">
      <c r="A2446" t="s">
        <v>164</v>
      </c>
      <c r="B2446" t="s">
        <v>242</v>
      </c>
      <c r="C2446" s="14" t="s">
        <v>244</v>
      </c>
      <c r="D2446" t="s">
        <v>456</v>
      </c>
      <c r="E2446" t="s">
        <v>474</v>
      </c>
      <c r="F2446" s="20">
        <v>2034</v>
      </c>
      <c r="G2446" s="20">
        <v>34</v>
      </c>
      <c r="H2446" s="11">
        <v>1275.2280913070001</v>
      </c>
      <c r="I2446" s="10">
        <v>4313388.6614914304</v>
      </c>
      <c r="J2446" s="33">
        <f t="shared" si="152"/>
        <v>2.9564414231711444E-4</v>
      </c>
      <c r="K2446" s="33">
        <f t="shared" si="153"/>
        <v>2.9560044389420614E-4</v>
      </c>
      <c r="L2446" s="33">
        <f t="shared" si="154"/>
        <v>0.9990830894638677</v>
      </c>
      <c r="M2446" s="33">
        <f t="shared" si="155"/>
        <v>0.99878776005913494</v>
      </c>
    </row>
    <row r="2447" spans="1:13" ht="27.6">
      <c r="A2447" t="s">
        <v>164</v>
      </c>
      <c r="B2447" t="s">
        <v>242</v>
      </c>
      <c r="C2447" s="14" t="s">
        <v>244</v>
      </c>
      <c r="D2447" t="s">
        <v>456</v>
      </c>
      <c r="E2447" t="s">
        <v>474</v>
      </c>
      <c r="F2447" s="20">
        <v>2034</v>
      </c>
      <c r="G2447" s="20">
        <v>35</v>
      </c>
      <c r="H2447" s="11">
        <v>1412.5189034846901</v>
      </c>
      <c r="I2447" s="10">
        <v>4352996.3201579498</v>
      </c>
      <c r="J2447" s="33">
        <f t="shared" si="152"/>
        <v>3.2449347520547325E-4</v>
      </c>
      <c r="K2447" s="33">
        <f t="shared" si="153"/>
        <v>3.2444083289195902E-4</v>
      </c>
      <c r="L2447" s="33">
        <f t="shared" si="154"/>
        <v>0.99878776005913494</v>
      </c>
      <c r="M2447" s="33">
        <f t="shared" si="155"/>
        <v>0.99846371252637911</v>
      </c>
    </row>
    <row r="2448" spans="1:13" ht="27.6">
      <c r="A2448" t="s">
        <v>164</v>
      </c>
      <c r="B2448" t="s">
        <v>242</v>
      </c>
      <c r="C2448" s="14" t="s">
        <v>244</v>
      </c>
      <c r="D2448" t="s">
        <v>456</v>
      </c>
      <c r="E2448" t="s">
        <v>474</v>
      </c>
      <c r="F2448" s="20">
        <v>2034</v>
      </c>
      <c r="G2448" s="20">
        <v>36</v>
      </c>
      <c r="H2448" s="11">
        <v>1860.5742412817899</v>
      </c>
      <c r="I2448" s="10">
        <v>4395099.4270885596</v>
      </c>
      <c r="J2448" s="33">
        <f t="shared" si="152"/>
        <v>4.2332927210119743E-4</v>
      </c>
      <c r="K2448" s="33">
        <f t="shared" si="153"/>
        <v>4.2323968090751674E-4</v>
      </c>
      <c r="L2448" s="33">
        <f t="shared" si="154"/>
        <v>0.99846371252637911</v>
      </c>
      <c r="M2448" s="33">
        <f t="shared" si="155"/>
        <v>0.99804112306329174</v>
      </c>
    </row>
    <row r="2449" spans="1:13" ht="27.6">
      <c r="A2449" t="s">
        <v>164</v>
      </c>
      <c r="B2449" t="s">
        <v>242</v>
      </c>
      <c r="C2449" s="14" t="s">
        <v>244</v>
      </c>
      <c r="D2449" t="s">
        <v>456</v>
      </c>
      <c r="E2449" t="s">
        <v>474</v>
      </c>
      <c r="F2449" s="20">
        <v>2034</v>
      </c>
      <c r="G2449" s="20">
        <v>37</v>
      </c>
      <c r="H2449" s="11">
        <v>2024.3487239164899</v>
      </c>
      <c r="I2449" s="10">
        <v>4391038.9580714405</v>
      </c>
      <c r="J2449" s="33">
        <f t="shared" si="152"/>
        <v>4.6101816523294771E-4</v>
      </c>
      <c r="K2449" s="33">
        <f t="shared" si="153"/>
        <v>4.6091191268737841E-4</v>
      </c>
      <c r="L2449" s="33">
        <f t="shared" si="154"/>
        <v>0.99804112306329174</v>
      </c>
      <c r="M2449" s="33">
        <f t="shared" si="155"/>
        <v>0.99758111402032001</v>
      </c>
    </row>
    <row r="2450" spans="1:13" ht="27.6">
      <c r="A2450" t="s">
        <v>164</v>
      </c>
      <c r="B2450" t="s">
        <v>242</v>
      </c>
      <c r="C2450" s="14" t="s">
        <v>244</v>
      </c>
      <c r="D2450" t="s">
        <v>456</v>
      </c>
      <c r="E2450" t="s">
        <v>474</v>
      </c>
      <c r="F2450" s="20">
        <v>2034</v>
      </c>
      <c r="G2450" s="20">
        <v>38</v>
      </c>
      <c r="H2450" s="11">
        <v>2172.5555412978301</v>
      </c>
      <c r="I2450" s="10">
        <v>4327988.9464510698</v>
      </c>
      <c r="J2450" s="33">
        <f t="shared" si="152"/>
        <v>5.019780706878457E-4</v>
      </c>
      <c r="K2450" s="33">
        <f t="shared" si="153"/>
        <v>5.0185210077502429E-4</v>
      </c>
      <c r="L2450" s="33">
        <f t="shared" si="154"/>
        <v>0.99758111402032001</v>
      </c>
      <c r="M2450" s="33">
        <f t="shared" si="155"/>
        <v>0.99708047584255544</v>
      </c>
    </row>
    <row r="2451" spans="1:13" ht="27.6">
      <c r="A2451" t="s">
        <v>164</v>
      </c>
      <c r="B2451" t="s">
        <v>242</v>
      </c>
      <c r="C2451" s="14" t="s">
        <v>244</v>
      </c>
      <c r="D2451" t="s">
        <v>456</v>
      </c>
      <c r="E2451" t="s">
        <v>474</v>
      </c>
      <c r="F2451" s="20">
        <v>2034</v>
      </c>
      <c r="G2451" s="20">
        <v>39</v>
      </c>
      <c r="H2451" s="11">
        <v>2250.1376482885298</v>
      </c>
      <c r="I2451" s="10">
        <v>4262767.4608752197</v>
      </c>
      <c r="J2451" s="33">
        <f t="shared" si="152"/>
        <v>5.2785840863731699E-4</v>
      </c>
      <c r="K2451" s="33">
        <f t="shared" si="153"/>
        <v>5.2771911589755138E-4</v>
      </c>
      <c r="L2451" s="33">
        <f t="shared" si="154"/>
        <v>0.99708047584255544</v>
      </c>
      <c r="M2451" s="33">
        <f t="shared" si="155"/>
        <v>0.99655429741536505</v>
      </c>
    </row>
    <row r="2452" spans="1:13" ht="27.6">
      <c r="A2452" t="s">
        <v>164</v>
      </c>
      <c r="B2452" t="s">
        <v>242</v>
      </c>
      <c r="C2452" s="14" t="s">
        <v>244</v>
      </c>
      <c r="D2452" t="s">
        <v>456</v>
      </c>
      <c r="E2452" t="s">
        <v>474</v>
      </c>
      <c r="F2452" s="20">
        <v>2034</v>
      </c>
      <c r="G2452" s="20">
        <v>40</v>
      </c>
      <c r="H2452" s="11">
        <v>2401.1054113304399</v>
      </c>
      <c r="I2452" s="10">
        <v>4206903.8850782504</v>
      </c>
      <c r="J2452" s="33">
        <f t="shared" si="152"/>
        <v>5.7075357006540646E-4</v>
      </c>
      <c r="K2452" s="33">
        <f t="shared" si="153"/>
        <v>5.7059072123022414E-4</v>
      </c>
      <c r="L2452" s="33">
        <f t="shared" si="154"/>
        <v>0.99655429741536505</v>
      </c>
      <c r="M2452" s="33">
        <f t="shared" si="155"/>
        <v>0.99598567278005778</v>
      </c>
    </row>
    <row r="2453" spans="1:13" ht="27.6">
      <c r="A2453" t="s">
        <v>164</v>
      </c>
      <c r="B2453" t="s">
        <v>242</v>
      </c>
      <c r="C2453" s="14" t="s">
        <v>244</v>
      </c>
      <c r="D2453" t="s">
        <v>456</v>
      </c>
      <c r="E2453" t="s">
        <v>474</v>
      </c>
      <c r="F2453" s="20">
        <v>2034</v>
      </c>
      <c r="G2453" s="20">
        <v>41</v>
      </c>
      <c r="H2453" s="11">
        <v>3094.5939400725601</v>
      </c>
      <c r="I2453" s="10">
        <v>4153378.257427</v>
      </c>
      <c r="J2453" s="33">
        <f t="shared" si="152"/>
        <v>7.450787643862825E-4</v>
      </c>
      <c r="K2453" s="33">
        <f t="shared" si="153"/>
        <v>7.4480126212839171E-4</v>
      </c>
      <c r="L2453" s="33">
        <f t="shared" si="154"/>
        <v>0.99598567278005778</v>
      </c>
      <c r="M2453" s="33">
        <f t="shared" si="155"/>
        <v>0.99524386139390941</v>
      </c>
    </row>
    <row r="2454" spans="1:13" ht="27.6">
      <c r="A2454" t="s">
        <v>164</v>
      </c>
      <c r="B2454" t="s">
        <v>242</v>
      </c>
      <c r="C2454" s="14" t="s">
        <v>244</v>
      </c>
      <c r="D2454" t="s">
        <v>456</v>
      </c>
      <c r="E2454" t="s">
        <v>474</v>
      </c>
      <c r="F2454" s="20">
        <v>2034</v>
      </c>
      <c r="G2454" s="20">
        <v>42</v>
      </c>
      <c r="H2454" s="11">
        <v>3393.4058280931099</v>
      </c>
      <c r="I2454" s="10">
        <v>4134555.4847002001</v>
      </c>
      <c r="J2454" s="33">
        <f t="shared" si="152"/>
        <v>8.2074260235478938E-4</v>
      </c>
      <c r="K2454" s="33">
        <f t="shared" si="153"/>
        <v>8.2040588527076963E-4</v>
      </c>
      <c r="L2454" s="33">
        <f t="shared" si="154"/>
        <v>0.99524386139390941</v>
      </c>
      <c r="M2454" s="33">
        <f t="shared" si="155"/>
        <v>0.99442735747274225</v>
      </c>
    </row>
    <row r="2455" spans="1:13" ht="27.6">
      <c r="A2455" t="s">
        <v>164</v>
      </c>
      <c r="B2455" t="s">
        <v>242</v>
      </c>
      <c r="C2455" s="14" t="s">
        <v>244</v>
      </c>
      <c r="D2455" t="s">
        <v>456</v>
      </c>
      <c r="E2455" t="s">
        <v>474</v>
      </c>
      <c r="F2455" s="20">
        <v>2034</v>
      </c>
      <c r="G2455" s="20">
        <v>43</v>
      </c>
      <c r="H2455" s="11">
        <v>3762.1680269018798</v>
      </c>
      <c r="I2455" s="10">
        <v>4109699.4503231002</v>
      </c>
      <c r="J2455" s="33">
        <f t="shared" si="152"/>
        <v>9.1543629221015228E-4</v>
      </c>
      <c r="K2455" s="33">
        <f t="shared" si="153"/>
        <v>9.1501740823785038E-4</v>
      </c>
      <c r="L2455" s="33">
        <f t="shared" si="154"/>
        <v>0.99442735747274225</v>
      </c>
      <c r="M2455" s="33">
        <f t="shared" si="155"/>
        <v>0.99351743912942669</v>
      </c>
    </row>
    <row r="2456" spans="1:13" ht="27.6">
      <c r="A2456" t="s">
        <v>164</v>
      </c>
      <c r="B2456" t="s">
        <v>242</v>
      </c>
      <c r="C2456" s="14" t="s">
        <v>244</v>
      </c>
      <c r="D2456" t="s">
        <v>456</v>
      </c>
      <c r="E2456" t="s">
        <v>474</v>
      </c>
      <c r="F2456" s="20">
        <v>2034</v>
      </c>
      <c r="G2456" s="20">
        <v>44</v>
      </c>
      <c r="H2456" s="11">
        <v>3943.36925582611</v>
      </c>
      <c r="I2456" s="10">
        <v>4087938.6091912598</v>
      </c>
      <c r="J2456" s="33">
        <f t="shared" si="152"/>
        <v>9.6463514568440381E-4</v>
      </c>
      <c r="K2456" s="33">
        <f t="shared" si="153"/>
        <v>9.6417003476834129E-4</v>
      </c>
      <c r="L2456" s="33">
        <f t="shared" si="154"/>
        <v>0.99351743912942669</v>
      </c>
      <c r="M2456" s="33">
        <f t="shared" si="155"/>
        <v>0.99255951938559828</v>
      </c>
    </row>
    <row r="2457" spans="1:13" ht="27.6">
      <c r="A2457" t="s">
        <v>164</v>
      </c>
      <c r="B2457" t="s">
        <v>242</v>
      </c>
      <c r="C2457" s="14" t="s">
        <v>244</v>
      </c>
      <c r="D2457" t="s">
        <v>456</v>
      </c>
      <c r="E2457" t="s">
        <v>474</v>
      </c>
      <c r="F2457" s="20">
        <v>2034</v>
      </c>
      <c r="G2457" s="20">
        <v>45</v>
      </c>
      <c r="H2457" s="11">
        <v>4284.0850033453098</v>
      </c>
      <c r="I2457" s="10">
        <v>4088693.0937051</v>
      </c>
      <c r="J2457" s="33">
        <f t="shared" si="152"/>
        <v>1.0477883531882187E-3</v>
      </c>
      <c r="K2457" s="33">
        <f t="shared" si="153"/>
        <v>1.0472396146423701E-3</v>
      </c>
      <c r="L2457" s="33">
        <f t="shared" si="154"/>
        <v>0.99255951938559828</v>
      </c>
      <c r="M2457" s="33">
        <f t="shared" si="155"/>
        <v>0.99152007173700729</v>
      </c>
    </row>
    <row r="2458" spans="1:13" ht="27.6">
      <c r="A2458" t="s">
        <v>164</v>
      </c>
      <c r="B2458" t="s">
        <v>242</v>
      </c>
      <c r="C2458" s="14" t="s">
        <v>244</v>
      </c>
      <c r="D2458" t="s">
        <v>456</v>
      </c>
      <c r="E2458" t="s">
        <v>474</v>
      </c>
      <c r="F2458" s="20">
        <v>2034</v>
      </c>
      <c r="G2458" s="20">
        <v>46</v>
      </c>
      <c r="H2458" s="11">
        <v>5401.8819823905596</v>
      </c>
      <c r="I2458" s="10">
        <v>4043449.2819897998</v>
      </c>
      <c r="J2458" s="33">
        <f t="shared" si="152"/>
        <v>1.3359588820494044E-3</v>
      </c>
      <c r="K2458" s="33">
        <f t="shared" si="153"/>
        <v>1.3350668862496251E-3</v>
      </c>
      <c r="L2458" s="33">
        <f t="shared" si="154"/>
        <v>0.99152007173700729</v>
      </c>
      <c r="M2458" s="33">
        <f t="shared" si="155"/>
        <v>0.99019632612217934</v>
      </c>
    </row>
    <row r="2459" spans="1:13" ht="27.6">
      <c r="A2459" t="s">
        <v>164</v>
      </c>
      <c r="B2459" t="s">
        <v>242</v>
      </c>
      <c r="C2459" s="14" t="s">
        <v>244</v>
      </c>
      <c r="D2459" t="s">
        <v>456</v>
      </c>
      <c r="E2459" t="s">
        <v>474</v>
      </c>
      <c r="F2459" s="20">
        <v>2034</v>
      </c>
      <c r="G2459" s="20">
        <v>47</v>
      </c>
      <c r="H2459" s="11">
        <v>5944.0931551385602</v>
      </c>
      <c r="I2459" s="10">
        <v>3989441.3013652102</v>
      </c>
      <c r="J2459" s="33">
        <f t="shared" si="152"/>
        <v>1.4899562886423361E-3</v>
      </c>
      <c r="K2459" s="33">
        <f t="shared" si="153"/>
        <v>1.4888468548422962E-3</v>
      </c>
      <c r="L2459" s="33">
        <f t="shared" si="154"/>
        <v>0.99019632612217934</v>
      </c>
      <c r="M2459" s="33">
        <f t="shared" si="155"/>
        <v>0.98872207543635593</v>
      </c>
    </row>
    <row r="2460" spans="1:13" ht="27.6">
      <c r="A2460" t="s">
        <v>164</v>
      </c>
      <c r="B2460" t="s">
        <v>242</v>
      </c>
      <c r="C2460" s="14" t="s">
        <v>244</v>
      </c>
      <c r="D2460" t="s">
        <v>456</v>
      </c>
      <c r="E2460" t="s">
        <v>474</v>
      </c>
      <c r="F2460" s="20">
        <v>2034</v>
      </c>
      <c r="G2460" s="20">
        <v>48</v>
      </c>
      <c r="H2460" s="11">
        <v>6663.1995953731703</v>
      </c>
      <c r="I2460" s="10">
        <v>3995820.0255624899</v>
      </c>
      <c r="J2460" s="33">
        <f t="shared" si="152"/>
        <v>1.6675424700678791E-3</v>
      </c>
      <c r="K2460" s="33">
        <f t="shared" si="153"/>
        <v>1.6661528936230408E-3</v>
      </c>
      <c r="L2460" s="33">
        <f t="shared" si="154"/>
        <v>0.98872207543635593</v>
      </c>
      <c r="M2460" s="33">
        <f t="shared" si="155"/>
        <v>0.98707471328937868</v>
      </c>
    </row>
    <row r="2461" spans="1:13" ht="27.6">
      <c r="A2461" t="s">
        <v>164</v>
      </c>
      <c r="B2461" t="s">
        <v>242</v>
      </c>
      <c r="C2461" s="14" t="s">
        <v>244</v>
      </c>
      <c r="D2461" t="s">
        <v>456</v>
      </c>
      <c r="E2461" t="s">
        <v>474</v>
      </c>
      <c r="F2461" s="20">
        <v>2034</v>
      </c>
      <c r="G2461" s="20">
        <v>49</v>
      </c>
      <c r="H2461" s="11">
        <v>7358.5881709346304</v>
      </c>
      <c r="I2461" s="10">
        <v>4057294.9057746702</v>
      </c>
      <c r="J2461" s="33">
        <f t="shared" si="152"/>
        <v>1.8136685505560103E-3</v>
      </c>
      <c r="K2461" s="33">
        <f t="shared" si="153"/>
        <v>1.8120248476113376E-3</v>
      </c>
      <c r="L2461" s="33">
        <f t="shared" si="154"/>
        <v>0.98707471328937868</v>
      </c>
      <c r="M2461" s="33">
        <f t="shared" si="155"/>
        <v>0.98528610938244954</v>
      </c>
    </row>
    <row r="2462" spans="1:13" ht="27.6">
      <c r="A2462" t="s">
        <v>164</v>
      </c>
      <c r="B2462" t="s">
        <v>242</v>
      </c>
      <c r="C2462" s="14" t="s">
        <v>244</v>
      </c>
      <c r="D2462" t="s">
        <v>456</v>
      </c>
      <c r="E2462" t="s">
        <v>474</v>
      </c>
      <c r="F2462" s="20">
        <v>2034</v>
      </c>
      <c r="G2462" s="20">
        <v>50</v>
      </c>
      <c r="H2462" s="11">
        <v>8103.7035586693401</v>
      </c>
      <c r="I2462" s="10">
        <v>4076947.8745674598</v>
      </c>
      <c r="J2462" s="33">
        <f t="shared" si="152"/>
        <v>1.9876887828812616E-3</v>
      </c>
      <c r="K2462" s="33">
        <f t="shared" si="153"/>
        <v>1.9857146377444401E-3</v>
      </c>
      <c r="L2462" s="33">
        <f t="shared" si="154"/>
        <v>0.98528610938244954</v>
      </c>
      <c r="M2462" s="33">
        <f t="shared" si="155"/>
        <v>0.98332961233268257</v>
      </c>
    </row>
    <row r="2463" spans="1:13" ht="27.6">
      <c r="A2463" t="s">
        <v>164</v>
      </c>
      <c r="B2463" t="s">
        <v>242</v>
      </c>
      <c r="C2463" s="14" t="s">
        <v>244</v>
      </c>
      <c r="D2463" t="s">
        <v>456</v>
      </c>
      <c r="E2463" t="s">
        <v>474</v>
      </c>
      <c r="F2463" s="20">
        <v>2034</v>
      </c>
      <c r="G2463" s="20">
        <v>51</v>
      </c>
      <c r="H2463" s="11">
        <v>9059.4399097445494</v>
      </c>
      <c r="I2463" s="10">
        <v>4038624.82770814</v>
      </c>
      <c r="J2463" s="33">
        <f t="shared" si="152"/>
        <v>2.2431991819566086E-3</v>
      </c>
      <c r="K2463" s="33">
        <f t="shared" si="153"/>
        <v>2.2406850908920362E-3</v>
      </c>
      <c r="L2463" s="33">
        <f t="shared" si="154"/>
        <v>0.98332961233268257</v>
      </c>
      <c r="M2463" s="33">
        <f t="shared" si="155"/>
        <v>0.98112628033089611</v>
      </c>
    </row>
    <row r="2464" spans="1:13" ht="27.6">
      <c r="A2464" t="s">
        <v>164</v>
      </c>
      <c r="B2464" t="s">
        <v>242</v>
      </c>
      <c r="C2464" s="14" t="s">
        <v>244</v>
      </c>
      <c r="D2464" t="s">
        <v>456</v>
      </c>
      <c r="E2464" t="s">
        <v>474</v>
      </c>
      <c r="F2464" s="20">
        <v>2034</v>
      </c>
      <c r="G2464" s="20">
        <v>52</v>
      </c>
      <c r="H2464" s="11">
        <v>9599.8189264078792</v>
      </c>
      <c r="I2464" s="10">
        <v>3975934.6206223802</v>
      </c>
      <c r="J2464" s="33">
        <f t="shared" si="152"/>
        <v>2.4144810824140652E-3</v>
      </c>
      <c r="K2464" s="33">
        <f t="shared" si="153"/>
        <v>2.4115685675076826E-3</v>
      </c>
      <c r="L2464" s="33">
        <f t="shared" si="154"/>
        <v>0.98112628033089611</v>
      </c>
      <c r="M2464" s="33">
        <f t="shared" si="155"/>
        <v>0.97876022703249443</v>
      </c>
    </row>
    <row r="2465" spans="1:13" ht="27.6">
      <c r="A2465" t="s">
        <v>164</v>
      </c>
      <c r="B2465" t="s">
        <v>242</v>
      </c>
      <c r="C2465" s="14" t="s">
        <v>244</v>
      </c>
      <c r="D2465" t="s">
        <v>456</v>
      </c>
      <c r="E2465" t="s">
        <v>474</v>
      </c>
      <c r="F2465" s="20">
        <v>2034</v>
      </c>
      <c r="G2465" s="20">
        <v>53</v>
      </c>
      <c r="H2465" s="11">
        <v>10101.837452122099</v>
      </c>
      <c r="I2465" s="10">
        <v>3906068.6351198899</v>
      </c>
      <c r="J2465" s="33">
        <f t="shared" si="152"/>
        <v>2.5861904630388147E-3</v>
      </c>
      <c r="K2465" s="33">
        <f t="shared" si="153"/>
        <v>2.5828491535249132E-3</v>
      </c>
      <c r="L2465" s="33">
        <f t="shared" si="154"/>
        <v>0.97876022703249443</v>
      </c>
      <c r="M2465" s="33">
        <f t="shared" si="155"/>
        <v>0.97623223700859973</v>
      </c>
    </row>
    <row r="2466" spans="1:13" ht="27.6">
      <c r="A2466" t="s">
        <v>164</v>
      </c>
      <c r="B2466" t="s">
        <v>242</v>
      </c>
      <c r="C2466" s="14" t="s">
        <v>244</v>
      </c>
      <c r="D2466" t="s">
        <v>456</v>
      </c>
      <c r="E2466" t="s">
        <v>474</v>
      </c>
      <c r="F2466" s="20">
        <v>2034</v>
      </c>
      <c r="G2466" s="20">
        <v>54</v>
      </c>
      <c r="H2466" s="11">
        <v>10725.2989600728</v>
      </c>
      <c r="I2466" s="10">
        <v>3841056.3248441298</v>
      </c>
      <c r="J2466" s="33">
        <f t="shared" si="152"/>
        <v>2.7922784913881815E-3</v>
      </c>
      <c r="K2466" s="33">
        <f t="shared" si="153"/>
        <v>2.788383707751696E-3</v>
      </c>
      <c r="L2466" s="33">
        <f t="shared" si="154"/>
        <v>0.97623223700859973</v>
      </c>
      <c r="M2466" s="33">
        <f t="shared" si="155"/>
        <v>0.97351012694394301</v>
      </c>
    </row>
    <row r="2467" spans="1:13" ht="27.6">
      <c r="A2467" t="s">
        <v>164</v>
      </c>
      <c r="B2467" t="s">
        <v>242</v>
      </c>
      <c r="C2467" s="14" t="s">
        <v>244</v>
      </c>
      <c r="D2467" t="s">
        <v>456</v>
      </c>
      <c r="E2467" t="s">
        <v>474</v>
      </c>
      <c r="F2467" s="20">
        <v>2034</v>
      </c>
      <c r="G2467" s="20">
        <v>55</v>
      </c>
      <c r="H2467" s="11">
        <v>11412.3086339975</v>
      </c>
      <c r="I2467" s="10">
        <v>3762265.3552954802</v>
      </c>
      <c r="J2467" s="33">
        <f t="shared" si="152"/>
        <v>3.0333609026100185E-3</v>
      </c>
      <c r="K2467" s="33">
        <f t="shared" si="153"/>
        <v>3.0287649117014537E-3</v>
      </c>
      <c r="L2467" s="33">
        <f t="shared" si="154"/>
        <v>0.97351012694394301</v>
      </c>
      <c r="M2467" s="33">
        <f t="shared" si="155"/>
        <v>0.97056159363026917</v>
      </c>
    </row>
    <row r="2468" spans="1:13" ht="27.6">
      <c r="A2468" t="s">
        <v>164</v>
      </c>
      <c r="B2468" t="s">
        <v>242</v>
      </c>
      <c r="C2468" s="14" t="s">
        <v>244</v>
      </c>
      <c r="D2468" t="s">
        <v>456</v>
      </c>
      <c r="E2468" t="s">
        <v>474</v>
      </c>
      <c r="F2468" s="20">
        <v>2034</v>
      </c>
      <c r="G2468" s="20">
        <v>56</v>
      </c>
      <c r="H2468" s="11">
        <v>12121.072478670099</v>
      </c>
      <c r="I2468" s="10">
        <v>3659343.3724585501</v>
      </c>
      <c r="J2468" s="33">
        <f t="shared" si="152"/>
        <v>3.3123626959681812E-3</v>
      </c>
      <c r="K2468" s="33">
        <f t="shared" si="153"/>
        <v>3.3068828747082613E-3</v>
      </c>
      <c r="L2468" s="33">
        <f t="shared" si="154"/>
        <v>0.97056159363026917</v>
      </c>
      <c r="M2468" s="33">
        <f t="shared" si="155"/>
        <v>0.96735206011744368</v>
      </c>
    </row>
    <row r="2469" spans="1:13" ht="27.6">
      <c r="A2469" t="s">
        <v>164</v>
      </c>
      <c r="B2469" t="s">
        <v>242</v>
      </c>
      <c r="C2469" s="14" t="s">
        <v>244</v>
      </c>
      <c r="D2469" t="s">
        <v>456</v>
      </c>
      <c r="E2469" t="s">
        <v>474</v>
      </c>
      <c r="F2469" s="20">
        <v>2034</v>
      </c>
      <c r="G2469" s="20">
        <v>57</v>
      </c>
      <c r="H2469" s="11">
        <v>12858.753163566</v>
      </c>
      <c r="I2469" s="10">
        <v>3560051.1757816598</v>
      </c>
      <c r="J2469" s="33">
        <f t="shared" si="152"/>
        <v>3.6119573929278355E-3</v>
      </c>
      <c r="K2469" s="33">
        <f t="shared" si="153"/>
        <v>3.6054421214785082E-3</v>
      </c>
      <c r="L2469" s="33">
        <f t="shared" si="154"/>
        <v>0.96735206011744368</v>
      </c>
      <c r="M2469" s="33">
        <f t="shared" si="155"/>
        <v>0.96386432825359725</v>
      </c>
    </row>
    <row r="2470" spans="1:13" ht="27.6">
      <c r="A2470" t="s">
        <v>164</v>
      </c>
      <c r="B2470" t="s">
        <v>242</v>
      </c>
      <c r="C2470" s="14" t="s">
        <v>244</v>
      </c>
      <c r="D2470" t="s">
        <v>456</v>
      </c>
      <c r="E2470" t="s">
        <v>474</v>
      </c>
      <c r="F2470" s="20">
        <v>2034</v>
      </c>
      <c r="G2470" s="20">
        <v>58</v>
      </c>
      <c r="H2470" s="11">
        <v>13770.4009779029</v>
      </c>
      <c r="I2470" s="10">
        <v>3474373.0200103298</v>
      </c>
      <c r="J2470" s="33">
        <f t="shared" si="152"/>
        <v>3.9634204210640452E-3</v>
      </c>
      <c r="K2470" s="33">
        <f t="shared" si="153"/>
        <v>3.9555764367713575E-3</v>
      </c>
      <c r="L2470" s="33">
        <f t="shared" si="154"/>
        <v>0.96386432825359725</v>
      </c>
      <c r="M2470" s="33">
        <f t="shared" si="155"/>
        <v>0.96005168922851292</v>
      </c>
    </row>
    <row r="2471" spans="1:13" ht="27.6">
      <c r="A2471" t="s">
        <v>164</v>
      </c>
      <c r="B2471" t="s">
        <v>242</v>
      </c>
      <c r="C2471" s="14" t="s">
        <v>244</v>
      </c>
      <c r="D2471" t="s">
        <v>456</v>
      </c>
      <c r="E2471" t="s">
        <v>474</v>
      </c>
      <c r="F2471" s="20">
        <v>2034</v>
      </c>
      <c r="G2471" s="20">
        <v>59</v>
      </c>
      <c r="H2471" s="11">
        <v>14023.541228643</v>
      </c>
      <c r="I2471" s="10">
        <v>3375889.6623714902</v>
      </c>
      <c r="J2471" s="33">
        <f t="shared" si="152"/>
        <v>4.1540283099157221E-3</v>
      </c>
      <c r="K2471" s="33">
        <f t="shared" si="153"/>
        <v>4.145412268870885E-3</v>
      </c>
      <c r="L2471" s="33">
        <f t="shared" si="154"/>
        <v>0.96005168922851292</v>
      </c>
      <c r="M2471" s="33">
        <f t="shared" si="155"/>
        <v>0.9560718791772348</v>
      </c>
    </row>
    <row r="2472" spans="1:13" ht="27.6">
      <c r="A2472" t="s">
        <v>164</v>
      </c>
      <c r="B2472" t="s">
        <v>242</v>
      </c>
      <c r="C2472" s="14" t="s">
        <v>244</v>
      </c>
      <c r="D2472" t="s">
        <v>456</v>
      </c>
      <c r="E2472" t="s">
        <v>474</v>
      </c>
      <c r="F2472" s="20">
        <v>2034</v>
      </c>
      <c r="G2472" s="20">
        <v>60</v>
      </c>
      <c r="H2472" s="11">
        <v>14591.3127781445</v>
      </c>
      <c r="I2472" s="10">
        <v>3291693.0486787301</v>
      </c>
      <c r="J2472" s="33">
        <f t="shared" si="152"/>
        <v>4.4327683542672311E-3</v>
      </c>
      <c r="K2472" s="33">
        <f t="shared" si="153"/>
        <v>4.4229581374518601E-3</v>
      </c>
      <c r="L2472" s="33">
        <f t="shared" si="154"/>
        <v>0.9560718791772348</v>
      </c>
      <c r="M2472" s="33">
        <f t="shared" si="155"/>
        <v>0.95184321327923893</v>
      </c>
    </row>
    <row r="2473" spans="1:13" ht="27.6">
      <c r="A2473" t="s">
        <v>164</v>
      </c>
      <c r="B2473" t="s">
        <v>242</v>
      </c>
      <c r="C2473" s="14" t="s">
        <v>244</v>
      </c>
      <c r="D2473" t="s">
        <v>456</v>
      </c>
      <c r="E2473" t="s">
        <v>474</v>
      </c>
      <c r="F2473" s="20">
        <v>2034</v>
      </c>
      <c r="G2473" s="20">
        <v>61</v>
      </c>
      <c r="H2473" s="11">
        <v>15510.9231749543</v>
      </c>
      <c r="I2473" s="10">
        <v>3207052.57170877</v>
      </c>
      <c r="J2473" s="33">
        <f t="shared" si="152"/>
        <v>4.8365041819971874E-3</v>
      </c>
      <c r="K2473" s="33">
        <f t="shared" si="153"/>
        <v>4.8248271286034372E-3</v>
      </c>
      <c r="L2473" s="33">
        <f t="shared" si="154"/>
        <v>0.95184321327923893</v>
      </c>
      <c r="M2473" s="33">
        <f t="shared" si="155"/>
        <v>0.9472507343216322</v>
      </c>
    </row>
    <row r="2474" spans="1:13" ht="27.6">
      <c r="A2474" t="s">
        <v>164</v>
      </c>
      <c r="B2474" t="s">
        <v>242</v>
      </c>
      <c r="C2474" s="14" t="s">
        <v>244</v>
      </c>
      <c r="D2474" t="s">
        <v>456</v>
      </c>
      <c r="E2474" t="s">
        <v>474</v>
      </c>
      <c r="F2474" s="20">
        <v>2034</v>
      </c>
      <c r="G2474" s="20">
        <v>62</v>
      </c>
      <c r="H2474" s="11">
        <v>16218.7769844906</v>
      </c>
      <c r="I2474" s="10">
        <v>3102043.3517061998</v>
      </c>
      <c r="J2474" s="33">
        <f t="shared" si="152"/>
        <v>5.2284172545718531E-3</v>
      </c>
      <c r="K2474" s="33">
        <f t="shared" si="153"/>
        <v>5.2147728709452945E-3</v>
      </c>
      <c r="L2474" s="33">
        <f t="shared" si="154"/>
        <v>0.9472507343216322</v>
      </c>
      <c r="M2474" s="33">
        <f t="shared" si="155"/>
        <v>0.94231103689030871</v>
      </c>
    </row>
    <row r="2475" spans="1:13" ht="27.6">
      <c r="A2475" t="s">
        <v>164</v>
      </c>
      <c r="B2475" t="s">
        <v>242</v>
      </c>
      <c r="C2475" s="14" t="s">
        <v>244</v>
      </c>
      <c r="D2475" t="s">
        <v>456</v>
      </c>
      <c r="E2475" t="s">
        <v>474</v>
      </c>
      <c r="F2475" s="20">
        <v>2034</v>
      </c>
      <c r="G2475" s="20">
        <v>63</v>
      </c>
      <c r="H2475" s="11">
        <v>16972.005752840301</v>
      </c>
      <c r="I2475" s="10">
        <v>3006797.17217005</v>
      </c>
      <c r="J2475" s="33">
        <f t="shared" si="152"/>
        <v>5.644546266681285E-3</v>
      </c>
      <c r="K2475" s="33">
        <f t="shared" si="153"/>
        <v>5.62864574654387E-3</v>
      </c>
      <c r="L2475" s="33">
        <f t="shared" si="154"/>
        <v>0.94231103689030871</v>
      </c>
      <c r="M2475" s="33">
        <f t="shared" si="155"/>
        <v>0.93700710188059477</v>
      </c>
    </row>
    <row r="2476" spans="1:13" ht="27.6">
      <c r="A2476" t="s">
        <v>164</v>
      </c>
      <c r="B2476" t="s">
        <v>242</v>
      </c>
      <c r="C2476" s="14" t="s">
        <v>244</v>
      </c>
      <c r="D2476" t="s">
        <v>456</v>
      </c>
      <c r="E2476" t="s">
        <v>474</v>
      </c>
      <c r="F2476" s="20">
        <v>2034</v>
      </c>
      <c r="G2476" s="20">
        <v>64</v>
      </c>
      <c r="H2476" s="11">
        <v>18031.623053122101</v>
      </c>
      <c r="I2476" s="10">
        <v>2909048.2067394899</v>
      </c>
      <c r="J2476" s="33">
        <f t="shared" si="152"/>
        <v>6.1984614113123433E-3</v>
      </c>
      <c r="K2476" s="33">
        <f t="shared" si="153"/>
        <v>6.1792905797167785E-3</v>
      </c>
      <c r="L2476" s="33">
        <f t="shared" si="154"/>
        <v>0.93700710188059477</v>
      </c>
      <c r="M2476" s="33">
        <f t="shared" si="155"/>
        <v>0.93121706272281635</v>
      </c>
    </row>
    <row r="2477" spans="1:13" ht="27.6">
      <c r="A2477" t="s">
        <v>164</v>
      </c>
      <c r="B2477" t="s">
        <v>242</v>
      </c>
      <c r="C2477" s="14" t="s">
        <v>244</v>
      </c>
      <c r="D2477" t="s">
        <v>456</v>
      </c>
      <c r="E2477" t="s">
        <v>474</v>
      </c>
      <c r="F2477" s="20">
        <v>2034</v>
      </c>
      <c r="G2477" s="20">
        <v>65</v>
      </c>
      <c r="H2477" s="11">
        <v>18986.754235844699</v>
      </c>
      <c r="I2477" s="10">
        <v>2795643.7642712099</v>
      </c>
      <c r="J2477" s="33">
        <f t="shared" si="152"/>
        <v>6.7915499386933921E-3</v>
      </c>
      <c r="K2477" s="33">
        <f t="shared" si="153"/>
        <v>6.768539485092262E-3</v>
      </c>
      <c r="L2477" s="33">
        <f t="shared" si="154"/>
        <v>0.93121706272281635</v>
      </c>
      <c r="M2477" s="33">
        <f t="shared" si="155"/>
        <v>0.92491408326458535</v>
      </c>
    </row>
    <row r="2478" spans="1:13" ht="27.6">
      <c r="A2478" t="s">
        <v>164</v>
      </c>
      <c r="B2478" t="s">
        <v>242</v>
      </c>
      <c r="C2478" s="14" t="s">
        <v>244</v>
      </c>
      <c r="D2478" t="s">
        <v>456</v>
      </c>
      <c r="E2478" t="s">
        <v>474</v>
      </c>
      <c r="F2478" s="20">
        <v>2034</v>
      </c>
      <c r="G2478" s="20">
        <v>66</v>
      </c>
      <c r="H2478" s="11">
        <v>19643.3473607665</v>
      </c>
      <c r="I2478" s="10">
        <v>2673942.8591509699</v>
      </c>
      <c r="J2478" s="33">
        <f t="shared" si="152"/>
        <v>7.3462105944192297E-3</v>
      </c>
      <c r="K2478" s="33">
        <f t="shared" si="153"/>
        <v>7.3192931434564734E-3</v>
      </c>
      <c r="L2478" s="33">
        <f t="shared" si="154"/>
        <v>0.92491408326458535</v>
      </c>
      <c r="M2478" s="33">
        <f t="shared" si="155"/>
        <v>0.91814436595666049</v>
      </c>
    </row>
    <row r="2479" spans="1:13" ht="27.6">
      <c r="A2479" t="s">
        <v>164</v>
      </c>
      <c r="B2479" t="s">
        <v>242</v>
      </c>
      <c r="C2479" s="14" t="s">
        <v>244</v>
      </c>
      <c r="D2479" t="s">
        <v>456</v>
      </c>
      <c r="E2479" t="s">
        <v>474</v>
      </c>
      <c r="F2479" s="20">
        <v>2034</v>
      </c>
      <c r="G2479" s="20">
        <v>67</v>
      </c>
      <c r="H2479" s="11">
        <v>20718.1910029844</v>
      </c>
      <c r="I2479" s="10">
        <v>2553224.6935764402</v>
      </c>
      <c r="J2479" s="33">
        <f t="shared" si="152"/>
        <v>8.114519280307958E-3</v>
      </c>
      <c r="K2479" s="33">
        <f t="shared" si="153"/>
        <v>8.081685439033981E-3</v>
      </c>
      <c r="L2479" s="33">
        <f t="shared" si="154"/>
        <v>0.91814436595666049</v>
      </c>
      <c r="M2479" s="33">
        <f t="shared" si="155"/>
        <v>0.9107242120033775</v>
      </c>
    </row>
    <row r="2480" spans="1:13" ht="27.6">
      <c r="A2480" t="s">
        <v>164</v>
      </c>
      <c r="B2480" t="s">
        <v>242</v>
      </c>
      <c r="C2480" s="14" t="s">
        <v>244</v>
      </c>
      <c r="D2480" t="s">
        <v>456</v>
      </c>
      <c r="E2480" t="s">
        <v>474</v>
      </c>
      <c r="F2480" s="20">
        <v>2034</v>
      </c>
      <c r="G2480" s="20">
        <v>68</v>
      </c>
      <c r="H2480" s="11">
        <v>21573.6645153053</v>
      </c>
      <c r="I2480" s="10">
        <v>2420487.8367460701</v>
      </c>
      <c r="J2480" s="33">
        <f t="shared" si="152"/>
        <v>8.9129406840182199E-3</v>
      </c>
      <c r="K2480" s="33">
        <f t="shared" si="153"/>
        <v>8.8733381738127504E-3</v>
      </c>
      <c r="L2480" s="33">
        <f t="shared" si="154"/>
        <v>0.9107242120033775</v>
      </c>
      <c r="M2480" s="33">
        <f t="shared" si="155"/>
        <v>0.90264304808719242</v>
      </c>
    </row>
    <row r="2481" spans="1:13" ht="27.6">
      <c r="A2481" t="s">
        <v>164</v>
      </c>
      <c r="B2481" t="s">
        <v>242</v>
      </c>
      <c r="C2481" s="14" t="s">
        <v>244</v>
      </c>
      <c r="D2481" t="s">
        <v>456</v>
      </c>
      <c r="E2481" t="s">
        <v>474</v>
      </c>
      <c r="F2481" s="20">
        <v>2034</v>
      </c>
      <c r="G2481" s="20">
        <v>69</v>
      </c>
      <c r="H2481" s="11">
        <v>21529.313910717399</v>
      </c>
      <c r="I2481" s="10">
        <v>2277136.2429692899</v>
      </c>
      <c r="J2481" s="33">
        <f t="shared" si="152"/>
        <v>9.4545567825331696E-3</v>
      </c>
      <c r="K2481" s="33">
        <f t="shared" si="153"/>
        <v>9.410002983255894E-3</v>
      </c>
      <c r="L2481" s="33">
        <f t="shared" si="154"/>
        <v>0.90264304808719242</v>
      </c>
      <c r="M2481" s="33">
        <f t="shared" si="155"/>
        <v>0.89414917431187679</v>
      </c>
    </row>
    <row r="2482" spans="1:13" ht="27.6">
      <c r="A2482" t="s">
        <v>164</v>
      </c>
      <c r="B2482" t="s">
        <v>242</v>
      </c>
      <c r="C2482" s="14" t="s">
        <v>244</v>
      </c>
      <c r="D2482" t="s">
        <v>456</v>
      </c>
      <c r="E2482" t="s">
        <v>474</v>
      </c>
      <c r="F2482" s="20">
        <v>2035</v>
      </c>
      <c r="G2482" s="20">
        <v>30</v>
      </c>
      <c r="H2482" s="11">
        <v>695.47473721440099</v>
      </c>
      <c r="I2482" s="10">
        <v>4483787.8893443998</v>
      </c>
      <c r="J2482" s="33">
        <f t="shared" si="152"/>
        <v>1.5510875054263335E-4</v>
      </c>
      <c r="K2482" s="33">
        <f t="shared" si="153"/>
        <v>1.5509672180236134E-4</v>
      </c>
      <c r="L2482" s="33">
        <f t="shared" si="154"/>
        <v>1</v>
      </c>
      <c r="M2482" s="33">
        <f t="shared" si="155"/>
        <v>0.99984490327819764</v>
      </c>
    </row>
    <row r="2483" spans="1:13" ht="27.6">
      <c r="A2483" t="s">
        <v>164</v>
      </c>
      <c r="B2483" t="s">
        <v>242</v>
      </c>
      <c r="C2483" s="14" t="s">
        <v>244</v>
      </c>
      <c r="D2483" t="s">
        <v>456</v>
      </c>
      <c r="E2483" t="s">
        <v>474</v>
      </c>
      <c r="F2483" s="20">
        <v>2035</v>
      </c>
      <c r="G2483" s="20">
        <v>31</v>
      </c>
      <c r="H2483" s="11">
        <v>984.76457292861903</v>
      </c>
      <c r="I2483" s="10">
        <v>4386944.1384986201</v>
      </c>
      <c r="J2483" s="33">
        <f t="shared" si="152"/>
        <v>2.2447620526703198E-4</v>
      </c>
      <c r="K2483" s="33">
        <f t="shared" si="153"/>
        <v>2.2445101236878706E-4</v>
      </c>
      <c r="L2483" s="33">
        <f t="shared" si="154"/>
        <v>0.99984490327819764</v>
      </c>
      <c r="M2483" s="33">
        <f t="shared" si="155"/>
        <v>0.99962048707744511</v>
      </c>
    </row>
    <row r="2484" spans="1:13" ht="27.6">
      <c r="A2484" t="s">
        <v>164</v>
      </c>
      <c r="B2484" t="s">
        <v>242</v>
      </c>
      <c r="C2484" s="14" t="s">
        <v>244</v>
      </c>
      <c r="D2484" t="s">
        <v>456</v>
      </c>
      <c r="E2484" t="s">
        <v>474</v>
      </c>
      <c r="F2484" s="20">
        <v>2035</v>
      </c>
      <c r="G2484" s="20">
        <v>32</v>
      </c>
      <c r="H2484" s="11">
        <v>1055.1277810435799</v>
      </c>
      <c r="I2484" s="10">
        <v>4344860.8514258899</v>
      </c>
      <c r="J2484" s="33">
        <f t="shared" si="152"/>
        <v>2.4284501095065214E-4</v>
      </c>
      <c r="K2484" s="33">
        <f t="shared" si="153"/>
        <v>2.4281552648774962E-4</v>
      </c>
      <c r="L2484" s="33">
        <f t="shared" si="154"/>
        <v>0.99962048707744511</v>
      </c>
      <c r="M2484" s="33">
        <f t="shared" si="155"/>
        <v>0.99937776370258746</v>
      </c>
    </row>
    <row r="2485" spans="1:13" ht="27.6">
      <c r="A2485" t="s">
        <v>164</v>
      </c>
      <c r="B2485" t="s">
        <v>242</v>
      </c>
      <c r="C2485" s="14" t="s">
        <v>244</v>
      </c>
      <c r="D2485" t="s">
        <v>456</v>
      </c>
      <c r="E2485" t="s">
        <v>474</v>
      </c>
      <c r="F2485" s="20">
        <v>2035</v>
      </c>
      <c r="G2485" s="20">
        <v>33</v>
      </c>
      <c r="H2485" s="11">
        <v>1143.90847004847</v>
      </c>
      <c r="I2485" s="10">
        <v>4325675.3360086298</v>
      </c>
      <c r="J2485" s="33">
        <f t="shared" si="152"/>
        <v>2.644462150282348E-4</v>
      </c>
      <c r="K2485" s="33">
        <f t="shared" si="153"/>
        <v>2.6441125220988404E-4</v>
      </c>
      <c r="L2485" s="33">
        <f t="shared" si="154"/>
        <v>0.99937776370258746</v>
      </c>
      <c r="M2485" s="33">
        <f t="shared" si="155"/>
        <v>0.99911351697665618</v>
      </c>
    </row>
    <row r="2486" spans="1:13" ht="27.6">
      <c r="A2486" t="s">
        <v>164</v>
      </c>
      <c r="B2486" t="s">
        <v>242</v>
      </c>
      <c r="C2486" s="14" t="s">
        <v>244</v>
      </c>
      <c r="D2486" t="s">
        <v>456</v>
      </c>
      <c r="E2486" t="s">
        <v>474</v>
      </c>
      <c r="F2486" s="20">
        <v>2035</v>
      </c>
      <c r="G2486" s="20">
        <v>34</v>
      </c>
      <c r="H2486" s="11">
        <v>1237.06551101952</v>
      </c>
      <c r="I2486" s="10">
        <v>4306563.9164050696</v>
      </c>
      <c r="J2486" s="33">
        <f t="shared" si="152"/>
        <v>2.8725116706317642E-4</v>
      </c>
      <c r="K2486" s="33">
        <f t="shared" si="153"/>
        <v>2.87209914396791E-4</v>
      </c>
      <c r="L2486" s="33">
        <f t="shared" si="154"/>
        <v>0.99911351697665618</v>
      </c>
      <c r="M2486" s="33">
        <f t="shared" si="155"/>
        <v>0.99882656166897266</v>
      </c>
    </row>
    <row r="2487" spans="1:13" ht="27.6">
      <c r="A2487" t="s">
        <v>164</v>
      </c>
      <c r="B2487" t="s">
        <v>242</v>
      </c>
      <c r="C2487" s="14" t="s">
        <v>244</v>
      </c>
      <c r="D2487" t="s">
        <v>456</v>
      </c>
      <c r="E2487" t="s">
        <v>474</v>
      </c>
      <c r="F2487" s="20">
        <v>2035</v>
      </c>
      <c r="G2487" s="20">
        <v>35</v>
      </c>
      <c r="H2487" s="11">
        <v>1355.35320282783</v>
      </c>
      <c r="I2487" s="10">
        <v>4307080.6482394896</v>
      </c>
      <c r="J2487" s="33">
        <f t="shared" si="152"/>
        <v>3.1468024713719441E-4</v>
      </c>
      <c r="K2487" s="33">
        <f t="shared" si="153"/>
        <v>3.1463074050130935E-4</v>
      </c>
      <c r="L2487" s="33">
        <f t="shared" si="154"/>
        <v>0.99882656166897266</v>
      </c>
      <c r="M2487" s="33">
        <f t="shared" si="155"/>
        <v>0.99851230012824232</v>
      </c>
    </row>
    <row r="2488" spans="1:13" ht="27.6">
      <c r="A2488" t="s">
        <v>164</v>
      </c>
      <c r="B2488" t="s">
        <v>242</v>
      </c>
      <c r="C2488" s="14" t="s">
        <v>244</v>
      </c>
      <c r="D2488" t="s">
        <v>456</v>
      </c>
      <c r="E2488" t="s">
        <v>474</v>
      </c>
      <c r="F2488" s="20">
        <v>2035</v>
      </c>
      <c r="G2488" s="20">
        <v>36</v>
      </c>
      <c r="H2488" s="11">
        <v>1806.3713982117399</v>
      </c>
      <c r="I2488" s="10">
        <v>4346203.8917501802</v>
      </c>
      <c r="J2488" s="33">
        <f t="shared" si="152"/>
        <v>4.1562049162961132E-4</v>
      </c>
      <c r="K2488" s="33">
        <f t="shared" si="153"/>
        <v>4.1553413339756595E-4</v>
      </c>
      <c r="L2488" s="33">
        <f t="shared" si="154"/>
        <v>0.99851230012824232</v>
      </c>
      <c r="M2488" s="33">
        <f t="shared" si="155"/>
        <v>0.99809738418492178</v>
      </c>
    </row>
    <row r="2489" spans="1:13" ht="27.6">
      <c r="A2489" t="s">
        <v>164</v>
      </c>
      <c r="B2489" t="s">
        <v>242</v>
      </c>
      <c r="C2489" s="14" t="s">
        <v>244</v>
      </c>
      <c r="D2489" t="s">
        <v>456</v>
      </c>
      <c r="E2489" t="s">
        <v>474</v>
      </c>
      <c r="F2489" s="20">
        <v>2035</v>
      </c>
      <c r="G2489" s="20">
        <v>37</v>
      </c>
      <c r="H2489" s="11">
        <v>1990.62352439337</v>
      </c>
      <c r="I2489" s="10">
        <v>4387882.5051675597</v>
      </c>
      <c r="J2489" s="33">
        <f t="shared" si="152"/>
        <v>4.5366381666989375E-4</v>
      </c>
      <c r="K2489" s="33">
        <f t="shared" si="153"/>
        <v>4.5356092680037818E-4</v>
      </c>
      <c r="L2489" s="33">
        <f t="shared" si="154"/>
        <v>0.99809738418492178</v>
      </c>
      <c r="M2489" s="33">
        <f t="shared" si="155"/>
        <v>0.99764468621031388</v>
      </c>
    </row>
    <row r="2490" spans="1:13" ht="27.6">
      <c r="A2490" t="s">
        <v>164</v>
      </c>
      <c r="B2490" t="s">
        <v>242</v>
      </c>
      <c r="C2490" s="14" t="s">
        <v>244</v>
      </c>
      <c r="D2490" t="s">
        <v>456</v>
      </c>
      <c r="E2490" t="s">
        <v>474</v>
      </c>
      <c r="F2490" s="20">
        <v>2035</v>
      </c>
      <c r="G2490" s="20">
        <v>38</v>
      </c>
      <c r="H2490" s="11">
        <v>2179.1391232893102</v>
      </c>
      <c r="I2490" s="10">
        <v>4383284.7459671097</v>
      </c>
      <c r="J2490" s="33">
        <f t="shared" si="152"/>
        <v>4.9714751597971173E-4</v>
      </c>
      <c r="K2490" s="33">
        <f t="shared" si="153"/>
        <v>4.9702395862960547E-4</v>
      </c>
      <c r="L2490" s="33">
        <f t="shared" si="154"/>
        <v>0.99764468621031388</v>
      </c>
      <c r="M2490" s="33">
        <f t="shared" si="155"/>
        <v>0.99714883289906786</v>
      </c>
    </row>
    <row r="2491" spans="1:13" ht="27.6">
      <c r="A2491" t="s">
        <v>164</v>
      </c>
      <c r="B2491" t="s">
        <v>242</v>
      </c>
      <c r="C2491" s="14" t="s">
        <v>244</v>
      </c>
      <c r="D2491" t="s">
        <v>456</v>
      </c>
      <c r="E2491" t="s">
        <v>474</v>
      </c>
      <c r="F2491" s="20">
        <v>2035</v>
      </c>
      <c r="G2491" s="20">
        <v>39</v>
      </c>
      <c r="H2491" s="11">
        <v>2263.1186696883801</v>
      </c>
      <c r="I2491" s="10">
        <v>4319748.2311674003</v>
      </c>
      <c r="J2491" s="33">
        <f t="shared" si="152"/>
        <v>5.2390059526149244E-4</v>
      </c>
      <c r="K2491" s="33">
        <f t="shared" si="153"/>
        <v>5.2376338330750727E-4</v>
      </c>
      <c r="L2491" s="33">
        <f t="shared" si="154"/>
        <v>0.99714883289906786</v>
      </c>
      <c r="M2491" s="33">
        <f t="shared" si="155"/>
        <v>0.99662656285268747</v>
      </c>
    </row>
    <row r="2492" spans="1:13" ht="27.6">
      <c r="A2492" t="s">
        <v>164</v>
      </c>
      <c r="B2492" t="s">
        <v>242</v>
      </c>
      <c r="C2492" s="14" t="s">
        <v>244</v>
      </c>
      <c r="D2492" t="s">
        <v>456</v>
      </c>
      <c r="E2492" t="s">
        <v>474</v>
      </c>
      <c r="F2492" s="20">
        <v>2035</v>
      </c>
      <c r="G2492" s="20">
        <v>40</v>
      </c>
      <c r="H2492" s="11">
        <v>2403.08700693533</v>
      </c>
      <c r="I2492" s="10">
        <v>4254092.3978132298</v>
      </c>
      <c r="J2492" s="33">
        <f t="shared" si="152"/>
        <v>5.6488829630748283E-4</v>
      </c>
      <c r="K2492" s="33">
        <f t="shared" si="153"/>
        <v>5.6472877695212809E-4</v>
      </c>
      <c r="L2492" s="33">
        <f t="shared" si="154"/>
        <v>0.99662656285268747</v>
      </c>
      <c r="M2492" s="33">
        <f t="shared" si="155"/>
        <v>0.99606373915276969</v>
      </c>
    </row>
    <row r="2493" spans="1:13" ht="27.6">
      <c r="A2493" t="s">
        <v>164</v>
      </c>
      <c r="B2493" t="s">
        <v>242</v>
      </c>
      <c r="C2493" s="14" t="s">
        <v>244</v>
      </c>
      <c r="D2493" t="s">
        <v>456</v>
      </c>
      <c r="E2493" t="s">
        <v>474</v>
      </c>
      <c r="F2493" s="20">
        <v>2035</v>
      </c>
      <c r="G2493" s="20">
        <v>41</v>
      </c>
      <c r="H2493" s="11">
        <v>3080.8670764550702</v>
      </c>
      <c r="I2493" s="10">
        <v>4197667.8016257696</v>
      </c>
      <c r="J2493" s="33">
        <f t="shared" si="152"/>
        <v>7.3394733029179704E-4</v>
      </c>
      <c r="K2493" s="33">
        <f t="shared" si="153"/>
        <v>7.3367805683155485E-4</v>
      </c>
      <c r="L2493" s="33">
        <f t="shared" si="154"/>
        <v>0.99606373915276969</v>
      </c>
      <c r="M2493" s="33">
        <f t="shared" si="155"/>
        <v>0.99533294904414771</v>
      </c>
    </row>
    <row r="2494" spans="1:13" ht="27.6">
      <c r="A2494" t="s">
        <v>164</v>
      </c>
      <c r="B2494" t="s">
        <v>242</v>
      </c>
      <c r="C2494" s="14" t="s">
        <v>244</v>
      </c>
      <c r="D2494" t="s">
        <v>456</v>
      </c>
      <c r="E2494" t="s">
        <v>474</v>
      </c>
      <c r="F2494" s="20">
        <v>2035</v>
      </c>
      <c r="G2494" s="20">
        <v>42</v>
      </c>
      <c r="H2494" s="11">
        <v>3356.6666076818601</v>
      </c>
      <c r="I2494" s="10">
        <v>4143682.2874710602</v>
      </c>
      <c r="J2494" s="33">
        <f t="shared" si="152"/>
        <v>8.1006852717235584E-4</v>
      </c>
      <c r="K2494" s="33">
        <f t="shared" si="153"/>
        <v>8.0974051024107485E-4</v>
      </c>
      <c r="L2494" s="33">
        <f t="shared" si="154"/>
        <v>0.99533294904414771</v>
      </c>
      <c r="M2494" s="33">
        <f t="shared" si="155"/>
        <v>0.99452698763412895</v>
      </c>
    </row>
    <row r="2495" spans="1:13" ht="27.6">
      <c r="A2495" t="s">
        <v>164</v>
      </c>
      <c r="B2495" t="s">
        <v>242</v>
      </c>
      <c r="C2495" s="14" t="s">
        <v>244</v>
      </c>
      <c r="D2495" t="s">
        <v>456</v>
      </c>
      <c r="E2495" t="s">
        <v>474</v>
      </c>
      <c r="F2495" s="20">
        <v>2035</v>
      </c>
      <c r="G2495" s="20">
        <v>43</v>
      </c>
      <c r="H2495" s="11">
        <v>3711.5117481621201</v>
      </c>
      <c r="I2495" s="10">
        <v>4124046.6601748699</v>
      </c>
      <c r="J2495" s="33">
        <f t="shared" si="152"/>
        <v>8.9996841791424901E-4</v>
      </c>
      <c r="K2495" s="33">
        <f t="shared" si="153"/>
        <v>8.9956356779752333E-4</v>
      </c>
      <c r="L2495" s="33">
        <f t="shared" si="154"/>
        <v>0.99452698763412895</v>
      </c>
      <c r="M2495" s="33">
        <f t="shared" si="155"/>
        <v>0.99363234738886186</v>
      </c>
    </row>
    <row r="2496" spans="1:13" ht="27.6">
      <c r="A2496" t="s">
        <v>164</v>
      </c>
      <c r="B2496" t="s">
        <v>242</v>
      </c>
      <c r="C2496" s="14" t="s">
        <v>244</v>
      </c>
      <c r="D2496" t="s">
        <v>456</v>
      </c>
      <c r="E2496" t="s">
        <v>474</v>
      </c>
      <c r="F2496" s="20">
        <v>2035</v>
      </c>
      <c r="G2496" s="20">
        <v>44</v>
      </c>
      <c r="H2496" s="11">
        <v>3890.9465215812902</v>
      </c>
      <c r="I2496" s="10">
        <v>4098262.5579284201</v>
      </c>
      <c r="J2496" s="33">
        <f t="shared" si="152"/>
        <v>9.4941367630386195E-4</v>
      </c>
      <c r="K2496" s="33">
        <f t="shared" si="153"/>
        <v>9.4896312573700126E-4</v>
      </c>
      <c r="L2496" s="33">
        <f t="shared" si="154"/>
        <v>0.99363234738886186</v>
      </c>
      <c r="M2496" s="33">
        <f t="shared" si="155"/>
        <v>0.99268942693065032</v>
      </c>
    </row>
    <row r="2497" spans="1:13" ht="27.6">
      <c r="A2497" t="s">
        <v>164</v>
      </c>
      <c r="B2497" t="s">
        <v>242</v>
      </c>
      <c r="C2497" s="14" t="s">
        <v>244</v>
      </c>
      <c r="D2497" t="s">
        <v>456</v>
      </c>
      <c r="E2497" t="s">
        <v>474</v>
      </c>
      <c r="F2497" s="20">
        <v>2035</v>
      </c>
      <c r="G2497" s="20">
        <v>45</v>
      </c>
      <c r="H2497" s="11">
        <v>4190.6021648044298</v>
      </c>
      <c r="I2497" s="10">
        <v>4075692.9160726801</v>
      </c>
      <c r="J2497" s="33">
        <f t="shared" si="152"/>
        <v>1.0281937945517436E-3</v>
      </c>
      <c r="K2497" s="33">
        <f t="shared" si="153"/>
        <v>1.0276653844303318E-3</v>
      </c>
      <c r="L2497" s="33">
        <f t="shared" si="154"/>
        <v>0.99268942693065032</v>
      </c>
      <c r="M2497" s="33">
        <f t="shared" si="155"/>
        <v>0.99166927436910368</v>
      </c>
    </row>
    <row r="2498" spans="1:13" ht="27.6">
      <c r="A2498" t="s">
        <v>164</v>
      </c>
      <c r="B2498" t="s">
        <v>242</v>
      </c>
      <c r="C2498" s="14" t="s">
        <v>244</v>
      </c>
      <c r="D2498" t="s">
        <v>456</v>
      </c>
      <c r="E2498" t="s">
        <v>474</v>
      </c>
      <c r="F2498" s="20">
        <v>2035</v>
      </c>
      <c r="G2498" s="20">
        <v>46</v>
      </c>
      <c r="H2498" s="11">
        <v>5253.5288177244602</v>
      </c>
      <c r="I2498" s="10">
        <v>4075346.6997894701</v>
      </c>
      <c r="J2498" s="33">
        <f t="shared" ref="J2498:J2561" si="156">IF(I2498&gt;0,H2498/I2498,0)</f>
        <v>1.2890998495896937E-3</v>
      </c>
      <c r="K2498" s="33">
        <f t="shared" ref="K2498:K2561" si="157">1-EXP(-J2498)</f>
        <v>1.288269317296642E-3</v>
      </c>
      <c r="L2498" s="33">
        <f t="shared" ref="L2498:L2561" si="158">IF(G2498=30,1,M2497)</f>
        <v>0.99166927436910368</v>
      </c>
      <c r="M2498" s="33">
        <f t="shared" ref="M2498:M2561" si="159">L2498*(1-K2498)</f>
        <v>0.99039173727002816</v>
      </c>
    </row>
    <row r="2499" spans="1:13" ht="27.6">
      <c r="A2499" t="s">
        <v>164</v>
      </c>
      <c r="B2499" t="s">
        <v>242</v>
      </c>
      <c r="C2499" s="14" t="s">
        <v>244</v>
      </c>
      <c r="D2499" t="s">
        <v>456</v>
      </c>
      <c r="E2499" t="s">
        <v>474</v>
      </c>
      <c r="F2499" s="20">
        <v>2035</v>
      </c>
      <c r="G2499" s="20">
        <v>47</v>
      </c>
      <c r="H2499" s="11">
        <v>5808.2582045839799</v>
      </c>
      <c r="I2499" s="10">
        <v>4029156.8460977399</v>
      </c>
      <c r="J2499" s="33">
        <f t="shared" si="156"/>
        <v>1.4415567391498569E-3</v>
      </c>
      <c r="K2499" s="33">
        <f t="shared" si="157"/>
        <v>1.4405181953336399E-3</v>
      </c>
      <c r="L2499" s="33">
        <f t="shared" si="158"/>
        <v>0.99039173727002816</v>
      </c>
      <c r="M2499" s="33">
        <f t="shared" si="159"/>
        <v>0.98896505995198258</v>
      </c>
    </row>
    <row r="2500" spans="1:13" ht="27.6">
      <c r="A2500" t="s">
        <v>164</v>
      </c>
      <c r="B2500" t="s">
        <v>242</v>
      </c>
      <c r="C2500" s="14" t="s">
        <v>244</v>
      </c>
      <c r="D2500" t="s">
        <v>456</v>
      </c>
      <c r="E2500" t="s">
        <v>474</v>
      </c>
      <c r="F2500" s="20">
        <v>2035</v>
      </c>
      <c r="G2500" s="20">
        <v>48</v>
      </c>
      <c r="H2500" s="11">
        <v>6424.2064034036302</v>
      </c>
      <c r="I2500" s="10">
        <v>3973884.7283463501</v>
      </c>
      <c r="J2500" s="33">
        <f t="shared" si="156"/>
        <v>1.6166061278976582E-3</v>
      </c>
      <c r="K2500" s="33">
        <f t="shared" si="157"/>
        <v>1.6153001240706288E-3</v>
      </c>
      <c r="L2500" s="33">
        <f t="shared" si="158"/>
        <v>0.98896505995198258</v>
      </c>
      <c r="M2500" s="33">
        <f t="shared" si="159"/>
        <v>0.9873675845679406</v>
      </c>
    </row>
    <row r="2501" spans="1:13" ht="27.6">
      <c r="A2501" t="s">
        <v>164</v>
      </c>
      <c r="B2501" t="s">
        <v>242</v>
      </c>
      <c r="C2501" s="14" t="s">
        <v>244</v>
      </c>
      <c r="D2501" t="s">
        <v>456</v>
      </c>
      <c r="E2501" t="s">
        <v>474</v>
      </c>
      <c r="F2501" s="20">
        <v>2035</v>
      </c>
      <c r="G2501" s="20">
        <v>49</v>
      </c>
      <c r="H2501" s="11">
        <v>7006.6276257943</v>
      </c>
      <c r="I2501" s="10">
        <v>3978591.5869662599</v>
      </c>
      <c r="J2501" s="33">
        <f t="shared" si="156"/>
        <v>1.7610824013069826E-3</v>
      </c>
      <c r="K2501" s="33">
        <f t="shared" si="157"/>
        <v>1.7595326056010219E-3</v>
      </c>
      <c r="L2501" s="33">
        <f t="shared" si="158"/>
        <v>0.9873675845679406</v>
      </c>
      <c r="M2501" s="33">
        <f t="shared" si="159"/>
        <v>0.98563027910917977</v>
      </c>
    </row>
    <row r="2502" spans="1:13" ht="27.6">
      <c r="A2502" t="s">
        <v>164</v>
      </c>
      <c r="B2502" t="s">
        <v>242</v>
      </c>
      <c r="C2502" s="14" t="s">
        <v>244</v>
      </c>
      <c r="D2502" t="s">
        <v>456</v>
      </c>
      <c r="E2502" t="s">
        <v>474</v>
      </c>
      <c r="F2502" s="20">
        <v>2035</v>
      </c>
      <c r="G2502" s="20">
        <v>50</v>
      </c>
      <c r="H2502" s="11">
        <v>7781.8768463456599</v>
      </c>
      <c r="I2502" s="10">
        <v>4038195.4965415099</v>
      </c>
      <c r="J2502" s="33">
        <f t="shared" si="156"/>
        <v>1.9270678829220638E-3</v>
      </c>
      <c r="K2502" s="33">
        <f t="shared" si="157"/>
        <v>1.9252122797585036E-3</v>
      </c>
      <c r="L2502" s="33">
        <f t="shared" si="158"/>
        <v>0.98563027910917977</v>
      </c>
      <c r="M2502" s="33">
        <f t="shared" si="159"/>
        <v>0.98373273159253694</v>
      </c>
    </row>
    <row r="2503" spans="1:13" ht="27.6">
      <c r="A2503" t="s">
        <v>164</v>
      </c>
      <c r="B2503" t="s">
        <v>242</v>
      </c>
      <c r="C2503" s="14" t="s">
        <v>244</v>
      </c>
      <c r="D2503" t="s">
        <v>456</v>
      </c>
      <c r="E2503" t="s">
        <v>474</v>
      </c>
      <c r="F2503" s="20">
        <v>2035</v>
      </c>
      <c r="G2503" s="20">
        <v>51</v>
      </c>
      <c r="H2503" s="11">
        <v>8974.8390573369707</v>
      </c>
      <c r="I2503" s="10">
        <v>4055923.5529477298</v>
      </c>
      <c r="J2503" s="33">
        <f t="shared" si="156"/>
        <v>2.2127732291241813E-3</v>
      </c>
      <c r="K2503" s="33">
        <f t="shared" si="157"/>
        <v>2.2103268512015939E-3</v>
      </c>
      <c r="L2503" s="33">
        <f t="shared" si="158"/>
        <v>0.98373273159253694</v>
      </c>
      <c r="M2503" s="33">
        <f t="shared" si="159"/>
        <v>0.98155836072149205</v>
      </c>
    </row>
    <row r="2504" spans="1:13" ht="27.6">
      <c r="A2504" t="s">
        <v>164</v>
      </c>
      <c r="B2504" t="s">
        <v>242</v>
      </c>
      <c r="C2504" s="14" t="s">
        <v>244</v>
      </c>
      <c r="D2504" t="s">
        <v>456</v>
      </c>
      <c r="E2504" t="s">
        <v>474</v>
      </c>
      <c r="F2504" s="20">
        <v>2035</v>
      </c>
      <c r="G2504" s="20">
        <v>52</v>
      </c>
      <c r="H2504" s="11">
        <v>9573.4835350327394</v>
      </c>
      <c r="I2504" s="10">
        <v>4016114.7136156801</v>
      </c>
      <c r="J2504" s="33">
        <f t="shared" si="156"/>
        <v>2.3837674513071364E-3</v>
      </c>
      <c r="K2504" s="33">
        <f t="shared" si="157"/>
        <v>2.3809285338971531E-3</v>
      </c>
      <c r="L2504" s="33">
        <f t="shared" si="158"/>
        <v>0.98155836072149205</v>
      </c>
      <c r="M2504" s="33">
        <f t="shared" si="159"/>
        <v>0.97922134041276498</v>
      </c>
    </row>
    <row r="2505" spans="1:13" ht="27.6">
      <c r="A2505" t="s">
        <v>164</v>
      </c>
      <c r="B2505" t="s">
        <v>242</v>
      </c>
      <c r="C2505" s="14" t="s">
        <v>244</v>
      </c>
      <c r="D2505" t="s">
        <v>456</v>
      </c>
      <c r="E2505" t="s">
        <v>474</v>
      </c>
      <c r="F2505" s="20">
        <v>2035</v>
      </c>
      <c r="G2505" s="20">
        <v>53</v>
      </c>
      <c r="H2505" s="11">
        <v>10164.2411827859</v>
      </c>
      <c r="I2505" s="10">
        <v>3951827.8045190298</v>
      </c>
      <c r="J2505" s="33">
        <f t="shared" si="156"/>
        <v>2.572035444247544E-3</v>
      </c>
      <c r="K2505" s="33">
        <f t="shared" si="157"/>
        <v>2.5687305950878869E-3</v>
      </c>
      <c r="L2505" s="33">
        <f t="shared" si="158"/>
        <v>0.97922134041276498</v>
      </c>
      <c r="M2505" s="33">
        <f t="shared" si="159"/>
        <v>0.97670598459628377</v>
      </c>
    </row>
    <row r="2506" spans="1:13" ht="27.6">
      <c r="A2506" t="s">
        <v>164</v>
      </c>
      <c r="B2506" t="s">
        <v>242</v>
      </c>
      <c r="C2506" s="14" t="s">
        <v>244</v>
      </c>
      <c r="D2506" t="s">
        <v>456</v>
      </c>
      <c r="E2506" t="s">
        <v>474</v>
      </c>
      <c r="F2506" s="20">
        <v>2035</v>
      </c>
      <c r="G2506" s="20">
        <v>54</v>
      </c>
      <c r="H2506" s="11">
        <v>10793.878977340801</v>
      </c>
      <c r="I2506" s="10">
        <v>3880361.2352046198</v>
      </c>
      <c r="J2506" s="33">
        <f t="shared" si="156"/>
        <v>2.7816685929684111E-3</v>
      </c>
      <c r="K2506" s="33">
        <f t="shared" si="157"/>
        <v>2.777803337671525E-3</v>
      </c>
      <c r="L2506" s="33">
        <f t="shared" si="158"/>
        <v>0.97670598459628377</v>
      </c>
      <c r="M2506" s="33">
        <f t="shared" si="159"/>
        <v>0.97399288745234847</v>
      </c>
    </row>
    <row r="2507" spans="1:13" ht="27.6">
      <c r="A2507" t="s">
        <v>164</v>
      </c>
      <c r="B2507" t="s">
        <v>242</v>
      </c>
      <c r="C2507" s="14" t="s">
        <v>244</v>
      </c>
      <c r="D2507" t="s">
        <v>456</v>
      </c>
      <c r="E2507" t="s">
        <v>474</v>
      </c>
      <c r="F2507" s="20">
        <v>2035</v>
      </c>
      <c r="G2507" s="20">
        <v>55</v>
      </c>
      <c r="H2507" s="11">
        <v>11500.464424407401</v>
      </c>
      <c r="I2507" s="10">
        <v>3813546.03415822</v>
      </c>
      <c r="J2507" s="33">
        <f t="shared" si="156"/>
        <v>3.0156878457469429E-3</v>
      </c>
      <c r="K2507" s="33">
        <f t="shared" si="157"/>
        <v>3.0111452266764482E-3</v>
      </c>
      <c r="L2507" s="33">
        <f t="shared" si="158"/>
        <v>0.97399288745234847</v>
      </c>
      <c r="M2507" s="33">
        <f t="shared" si="159"/>
        <v>0.97106005341847956</v>
      </c>
    </row>
    <row r="2508" spans="1:13" ht="27.6">
      <c r="A2508" t="s">
        <v>164</v>
      </c>
      <c r="B2508" t="s">
        <v>242</v>
      </c>
      <c r="C2508" s="14" t="s">
        <v>244</v>
      </c>
      <c r="D2508" t="s">
        <v>456</v>
      </c>
      <c r="E2508" t="s">
        <v>474</v>
      </c>
      <c r="F2508" s="20">
        <v>2035</v>
      </c>
      <c r="G2508" s="20">
        <v>56</v>
      </c>
      <c r="H2508" s="11">
        <v>12259.7195905916</v>
      </c>
      <c r="I2508" s="10">
        <v>3732864.92358224</v>
      </c>
      <c r="J2508" s="33">
        <f t="shared" si="156"/>
        <v>3.2842655283723933E-3</v>
      </c>
      <c r="K2508" s="33">
        <f t="shared" si="157"/>
        <v>3.2788782277309858E-3</v>
      </c>
      <c r="L2508" s="33">
        <f t="shared" si="158"/>
        <v>0.97106005341847956</v>
      </c>
      <c r="M2508" s="33">
        <f t="shared" si="159"/>
        <v>0.96787606575150642</v>
      </c>
    </row>
    <row r="2509" spans="1:13" ht="27.6">
      <c r="A2509" t="s">
        <v>164</v>
      </c>
      <c r="B2509" t="s">
        <v>242</v>
      </c>
      <c r="C2509" s="14" t="s">
        <v>244</v>
      </c>
      <c r="D2509" t="s">
        <v>456</v>
      </c>
      <c r="E2509" t="s">
        <v>474</v>
      </c>
      <c r="F2509" s="20">
        <v>2035</v>
      </c>
      <c r="G2509" s="20">
        <v>57</v>
      </c>
      <c r="H2509" s="11">
        <v>13015.992904388801</v>
      </c>
      <c r="I2509" s="10">
        <v>3628146.3356562401</v>
      </c>
      <c r="J2509" s="33">
        <f t="shared" si="156"/>
        <v>3.5875049406006209E-3</v>
      </c>
      <c r="K2509" s="33">
        <f t="shared" si="157"/>
        <v>3.5810775331671652E-3</v>
      </c>
      <c r="L2509" s="33">
        <f t="shared" si="158"/>
        <v>0.96787606575150642</v>
      </c>
      <c r="M2509" s="33">
        <f t="shared" si="159"/>
        <v>0.96441002651755348</v>
      </c>
    </row>
    <row r="2510" spans="1:13" ht="27.6">
      <c r="A2510" t="s">
        <v>164</v>
      </c>
      <c r="B2510" t="s">
        <v>242</v>
      </c>
      <c r="C2510" s="14" t="s">
        <v>244</v>
      </c>
      <c r="D2510" t="s">
        <v>456</v>
      </c>
      <c r="E2510" t="s">
        <v>474</v>
      </c>
      <c r="F2510" s="20">
        <v>2035</v>
      </c>
      <c r="G2510" s="20">
        <v>58</v>
      </c>
      <c r="H2510" s="11">
        <v>13802.2652778806</v>
      </c>
      <c r="I2510" s="10">
        <v>3526899.51763327</v>
      </c>
      <c r="J2510" s="33">
        <f t="shared" si="156"/>
        <v>3.9134274194300347E-3</v>
      </c>
      <c r="K2510" s="33">
        <f t="shared" si="157"/>
        <v>3.905779941548837E-3</v>
      </c>
      <c r="L2510" s="33">
        <f t="shared" si="158"/>
        <v>0.96441002651755348</v>
      </c>
      <c r="M2510" s="33">
        <f t="shared" si="159"/>
        <v>0.96064325318055266</v>
      </c>
    </row>
    <row r="2511" spans="1:13" ht="27.6">
      <c r="A2511" t="s">
        <v>164</v>
      </c>
      <c r="B2511" t="s">
        <v>242</v>
      </c>
      <c r="C2511" s="14" t="s">
        <v>244</v>
      </c>
      <c r="D2511" t="s">
        <v>456</v>
      </c>
      <c r="E2511" t="s">
        <v>474</v>
      </c>
      <c r="F2511" s="20">
        <v>2035</v>
      </c>
      <c r="G2511" s="20">
        <v>59</v>
      </c>
      <c r="H2511" s="11">
        <v>14113.405359882599</v>
      </c>
      <c r="I2511" s="10">
        <v>3438959.9907418601</v>
      </c>
      <c r="J2511" s="33">
        <f t="shared" si="156"/>
        <v>4.1039748638768041E-3</v>
      </c>
      <c r="K2511" s="33">
        <f t="shared" si="157"/>
        <v>4.0955650674995292E-3</v>
      </c>
      <c r="L2511" s="33">
        <f t="shared" si="158"/>
        <v>0.96064325318055266</v>
      </c>
      <c r="M2511" s="33">
        <f t="shared" si="159"/>
        <v>0.95670887623049727</v>
      </c>
    </row>
    <row r="2512" spans="1:13" ht="27.6">
      <c r="A2512" t="s">
        <v>164</v>
      </c>
      <c r="B2512" t="s">
        <v>242</v>
      </c>
      <c r="C2512" s="14" t="s">
        <v>244</v>
      </c>
      <c r="D2512" t="s">
        <v>456</v>
      </c>
      <c r="E2512" t="s">
        <v>474</v>
      </c>
      <c r="F2512" s="20">
        <v>2035</v>
      </c>
      <c r="G2512" s="20">
        <v>60</v>
      </c>
      <c r="H2512" s="11">
        <v>14576.627771326999</v>
      </c>
      <c r="I2512" s="10">
        <v>3338912.92748373</v>
      </c>
      <c r="J2512" s="33">
        <f t="shared" si="156"/>
        <v>4.3656807134267589E-3</v>
      </c>
      <c r="K2512" s="33">
        <f t="shared" si="157"/>
        <v>4.3561649819657822E-3</v>
      </c>
      <c r="L2512" s="33">
        <f t="shared" si="158"/>
        <v>0.95670887623049727</v>
      </c>
      <c r="M2512" s="33">
        <f t="shared" si="159"/>
        <v>0.95254129452592617</v>
      </c>
    </row>
    <row r="2513" spans="1:13" ht="27.6">
      <c r="A2513" t="s">
        <v>164</v>
      </c>
      <c r="B2513" t="s">
        <v>242</v>
      </c>
      <c r="C2513" s="14" t="s">
        <v>244</v>
      </c>
      <c r="D2513" t="s">
        <v>456</v>
      </c>
      <c r="E2513" t="s">
        <v>474</v>
      </c>
      <c r="F2513" s="20">
        <v>2035</v>
      </c>
      <c r="G2513" s="20">
        <v>61</v>
      </c>
      <c r="H2513" s="11">
        <v>15441.466381693501</v>
      </c>
      <c r="I2513" s="10">
        <v>3252642.5978887998</v>
      </c>
      <c r="J2513" s="33">
        <f t="shared" si="156"/>
        <v>4.7473603130316648E-3</v>
      </c>
      <c r="K2513" s="33">
        <f t="shared" si="157"/>
        <v>4.7361094091336042E-3</v>
      </c>
      <c r="L2513" s="33">
        <f t="shared" si="158"/>
        <v>0.95254129452592617</v>
      </c>
      <c r="M2513" s="33">
        <f t="shared" si="159"/>
        <v>0.94802995473833362</v>
      </c>
    </row>
    <row r="2514" spans="1:13" ht="27.6">
      <c r="A2514" t="s">
        <v>164</v>
      </c>
      <c r="B2514" t="s">
        <v>242</v>
      </c>
      <c r="C2514" s="14" t="s">
        <v>244</v>
      </c>
      <c r="D2514" t="s">
        <v>456</v>
      </c>
      <c r="E2514" t="s">
        <v>474</v>
      </c>
      <c r="F2514" s="20">
        <v>2035</v>
      </c>
      <c r="G2514" s="20">
        <v>62</v>
      </c>
      <c r="H2514" s="11">
        <v>16280.4644303225</v>
      </c>
      <c r="I2514" s="10">
        <v>3165696.72730143</v>
      </c>
      <c r="J2514" s="33">
        <f t="shared" si="156"/>
        <v>5.1427745083467416E-3</v>
      </c>
      <c r="K2514" s="33">
        <f t="shared" si="157"/>
        <v>5.1295730838699649E-3</v>
      </c>
      <c r="L2514" s="33">
        <f t="shared" si="158"/>
        <v>0.94802995473833362</v>
      </c>
      <c r="M2514" s="33">
        <f t="shared" si="159"/>
        <v>0.94316696579980541</v>
      </c>
    </row>
    <row r="2515" spans="1:13" ht="27.6">
      <c r="A2515" t="s">
        <v>164</v>
      </c>
      <c r="B2515" t="s">
        <v>242</v>
      </c>
      <c r="C2515" s="14" t="s">
        <v>244</v>
      </c>
      <c r="D2515" t="s">
        <v>456</v>
      </c>
      <c r="E2515" t="s">
        <v>474</v>
      </c>
      <c r="F2515" s="20">
        <v>2035</v>
      </c>
      <c r="G2515" s="20">
        <v>63</v>
      </c>
      <c r="H2515" s="11">
        <v>17018.923766457399</v>
      </c>
      <c r="I2515" s="10">
        <v>3058493.7119687502</v>
      </c>
      <c r="J2515" s="33">
        <f t="shared" si="156"/>
        <v>5.5644789132171637E-3</v>
      </c>
      <c r="K2515" s="33">
        <f t="shared" si="157"/>
        <v>5.5490258764145928E-3</v>
      </c>
      <c r="L2515" s="33">
        <f t="shared" si="158"/>
        <v>0.94316696579980541</v>
      </c>
      <c r="M2515" s="33">
        <f t="shared" si="159"/>
        <v>0.93793330790080287</v>
      </c>
    </row>
    <row r="2516" spans="1:13" ht="27.6">
      <c r="A2516" t="s">
        <v>164</v>
      </c>
      <c r="B2516" t="s">
        <v>242</v>
      </c>
      <c r="C2516" s="14" t="s">
        <v>244</v>
      </c>
      <c r="D2516" t="s">
        <v>456</v>
      </c>
      <c r="E2516" t="s">
        <v>474</v>
      </c>
      <c r="F2516" s="20">
        <v>2035</v>
      </c>
      <c r="G2516" s="20">
        <v>64</v>
      </c>
      <c r="H2516" s="11">
        <v>18102.317894776999</v>
      </c>
      <c r="I2516" s="10">
        <v>2960831.4103701799</v>
      </c>
      <c r="J2516" s="33">
        <f t="shared" si="156"/>
        <v>6.11393064507977E-3</v>
      </c>
      <c r="K2516" s="33">
        <f t="shared" si="157"/>
        <v>6.0952786029032646E-3</v>
      </c>
      <c r="L2516" s="33">
        <f t="shared" si="158"/>
        <v>0.93793330790080287</v>
      </c>
      <c r="M2516" s="33">
        <f t="shared" si="159"/>
        <v>0.93221634307820478</v>
      </c>
    </row>
    <row r="2517" spans="1:13" ht="27.6">
      <c r="A2517" t="s">
        <v>164</v>
      </c>
      <c r="B2517" t="s">
        <v>242</v>
      </c>
      <c r="C2517" s="14" t="s">
        <v>244</v>
      </c>
      <c r="D2517" t="s">
        <v>456</v>
      </c>
      <c r="E2517" t="s">
        <v>474</v>
      </c>
      <c r="F2517" s="20">
        <v>2035</v>
      </c>
      <c r="G2517" s="20">
        <v>65</v>
      </c>
      <c r="H2517" s="11">
        <v>19105.652842473701</v>
      </c>
      <c r="I2517" s="10">
        <v>2860301.6803635699</v>
      </c>
      <c r="J2517" s="33">
        <f t="shared" si="156"/>
        <v>6.6795936154696806E-3</v>
      </c>
      <c r="K2517" s="33">
        <f t="shared" si="157"/>
        <v>6.6573347177406594E-3</v>
      </c>
      <c r="L2517" s="33">
        <f t="shared" si="158"/>
        <v>0.93221634307820478</v>
      </c>
      <c r="M2517" s="33">
        <f t="shared" si="159"/>
        <v>0.92601026685298504</v>
      </c>
    </row>
    <row r="2518" spans="1:13" ht="27.6">
      <c r="A2518" t="s">
        <v>164</v>
      </c>
      <c r="B2518" t="s">
        <v>242</v>
      </c>
      <c r="C2518" s="14" t="s">
        <v>244</v>
      </c>
      <c r="D2518" t="s">
        <v>456</v>
      </c>
      <c r="E2518" t="s">
        <v>474</v>
      </c>
      <c r="F2518" s="20">
        <v>2035</v>
      </c>
      <c r="G2518" s="20">
        <v>66</v>
      </c>
      <c r="H2518" s="11">
        <v>19530.027140599399</v>
      </c>
      <c r="I2518" s="10">
        <v>2744324.2570006</v>
      </c>
      <c r="J2518" s="33">
        <f t="shared" si="156"/>
        <v>7.1165158748203745E-3</v>
      </c>
      <c r="K2518" s="33">
        <f t="shared" si="157"/>
        <v>7.091253438088474E-3</v>
      </c>
      <c r="L2518" s="33">
        <f t="shared" si="158"/>
        <v>0.92601026685298504</v>
      </c>
      <c r="M2518" s="33">
        <f t="shared" si="159"/>
        <v>0.91944369336445864</v>
      </c>
    </row>
    <row r="2519" spans="1:13" ht="27.6">
      <c r="A2519" t="s">
        <v>164</v>
      </c>
      <c r="B2519" t="s">
        <v>242</v>
      </c>
      <c r="C2519" s="14" t="s">
        <v>244</v>
      </c>
      <c r="D2519" t="s">
        <v>456</v>
      </c>
      <c r="E2519" t="s">
        <v>474</v>
      </c>
      <c r="F2519" s="20">
        <v>2035</v>
      </c>
      <c r="G2519" s="20">
        <v>67</v>
      </c>
      <c r="H2519" s="11">
        <v>20610.349921774599</v>
      </c>
      <c r="I2519" s="10">
        <v>2619602.2540948601</v>
      </c>
      <c r="J2519" s="33">
        <f t="shared" si="156"/>
        <v>7.8677401844334596E-3</v>
      </c>
      <c r="K2519" s="33">
        <f t="shared" si="157"/>
        <v>7.836870527826445E-3</v>
      </c>
      <c r="L2519" s="33">
        <f t="shared" si="158"/>
        <v>0.91944369336445864</v>
      </c>
      <c r="M2519" s="33">
        <f t="shared" si="159"/>
        <v>0.91223813218193484</v>
      </c>
    </row>
    <row r="2520" spans="1:13" ht="27.6">
      <c r="A2520" t="s">
        <v>164</v>
      </c>
      <c r="B2520" t="s">
        <v>242</v>
      </c>
      <c r="C2520" s="14" t="s">
        <v>244</v>
      </c>
      <c r="D2520" t="s">
        <v>456</v>
      </c>
      <c r="E2520" t="s">
        <v>474</v>
      </c>
      <c r="F2520" s="20">
        <v>2035</v>
      </c>
      <c r="G2520" s="20">
        <v>68</v>
      </c>
      <c r="H2520" s="11">
        <v>21569.323444962101</v>
      </c>
      <c r="I2520" s="10">
        <v>2496219.4541382501</v>
      </c>
      <c r="J2520" s="33">
        <f t="shared" si="156"/>
        <v>8.6407961484333135E-3</v>
      </c>
      <c r="K2520" s="33">
        <f t="shared" si="157"/>
        <v>8.6035717626619101E-3</v>
      </c>
      <c r="L2520" s="33">
        <f t="shared" si="158"/>
        <v>0.91223813218193484</v>
      </c>
      <c r="M2520" s="33">
        <f t="shared" si="159"/>
        <v>0.90438962594707095</v>
      </c>
    </row>
    <row r="2521" spans="1:13" ht="27.6">
      <c r="A2521" t="s">
        <v>164</v>
      </c>
      <c r="B2521" t="s">
        <v>242</v>
      </c>
      <c r="C2521" s="14" t="s">
        <v>244</v>
      </c>
      <c r="D2521" t="s">
        <v>456</v>
      </c>
      <c r="E2521" t="s">
        <v>474</v>
      </c>
      <c r="F2521" s="20">
        <v>2035</v>
      </c>
      <c r="G2521" s="20">
        <v>69</v>
      </c>
      <c r="H2521" s="11">
        <v>21681.9625876842</v>
      </c>
      <c r="I2521" s="10">
        <v>2361200.3988797702</v>
      </c>
      <c r="J2521" s="33">
        <f t="shared" si="156"/>
        <v>9.1826016114391756E-3</v>
      </c>
      <c r="K2521" s="33">
        <f t="shared" si="157"/>
        <v>9.1405702759848051E-3</v>
      </c>
      <c r="L2521" s="33">
        <f t="shared" si="158"/>
        <v>0.90438962594707095</v>
      </c>
      <c r="M2521" s="33">
        <f t="shared" si="159"/>
        <v>0.89612298901423015</v>
      </c>
    </row>
    <row r="2522" spans="1:13" ht="27.6">
      <c r="A2522" t="s">
        <v>164</v>
      </c>
      <c r="B2522" t="s">
        <v>242</v>
      </c>
      <c r="C2522" s="14" t="s">
        <v>244</v>
      </c>
      <c r="D2522" t="s">
        <v>456</v>
      </c>
      <c r="E2522" t="s">
        <v>474</v>
      </c>
      <c r="F2522" s="20">
        <v>2036</v>
      </c>
      <c r="G2522" s="20">
        <v>30</v>
      </c>
      <c r="H2522" s="11">
        <v>711.294709223106</v>
      </c>
      <c r="I2522" s="10">
        <v>4571860.7777358796</v>
      </c>
      <c r="J2522" s="33">
        <f t="shared" si="156"/>
        <v>1.5558100821595012E-4</v>
      </c>
      <c r="K2522" s="33">
        <f t="shared" si="157"/>
        <v>1.5556890611856389E-4</v>
      </c>
      <c r="L2522" s="33">
        <f t="shared" si="158"/>
        <v>1</v>
      </c>
      <c r="M2522" s="33">
        <f t="shared" si="159"/>
        <v>0.99984443109388144</v>
      </c>
    </row>
    <row r="2523" spans="1:13" ht="27.6">
      <c r="A2523" t="s">
        <v>164</v>
      </c>
      <c r="B2523" t="s">
        <v>242</v>
      </c>
      <c r="C2523" s="14" t="s">
        <v>244</v>
      </c>
      <c r="D2523" t="s">
        <v>456</v>
      </c>
      <c r="E2523" t="s">
        <v>474</v>
      </c>
      <c r="F2523" s="20">
        <v>2036</v>
      </c>
      <c r="G2523" s="20">
        <v>31</v>
      </c>
      <c r="H2523" s="11">
        <v>989.93644285884102</v>
      </c>
      <c r="I2523" s="10">
        <v>4478299.8540926697</v>
      </c>
      <c r="J2523" s="33">
        <f t="shared" si="156"/>
        <v>2.2105184447489571E-4</v>
      </c>
      <c r="K2523" s="33">
        <f t="shared" si="157"/>
        <v>2.2102741431606621E-4</v>
      </c>
      <c r="L2523" s="33">
        <f t="shared" si="158"/>
        <v>0.99984443109388144</v>
      </c>
      <c r="M2523" s="33">
        <f t="shared" si="159"/>
        <v>0.99962343806455844</v>
      </c>
    </row>
    <row r="2524" spans="1:13" ht="27.6">
      <c r="A2524" t="s">
        <v>164</v>
      </c>
      <c r="B2524" t="s">
        <v>242</v>
      </c>
      <c r="C2524" s="14" t="s">
        <v>244</v>
      </c>
      <c r="D2524" t="s">
        <v>456</v>
      </c>
      <c r="E2524" t="s">
        <v>474</v>
      </c>
      <c r="F2524" s="20">
        <v>2036</v>
      </c>
      <c r="G2524" s="20">
        <v>32</v>
      </c>
      <c r="H2524" s="11">
        <v>1024.1668653449899</v>
      </c>
      <c r="I2524" s="10">
        <v>4381550.1055255104</v>
      </c>
      <c r="J2524" s="33">
        <f t="shared" si="156"/>
        <v>2.3374532772167268E-4</v>
      </c>
      <c r="K2524" s="33">
        <f t="shared" si="157"/>
        <v>2.3371801141092163E-4</v>
      </c>
      <c r="L2524" s="33">
        <f t="shared" si="158"/>
        <v>0.99962343806455844</v>
      </c>
      <c r="M2524" s="33">
        <f t="shared" si="159"/>
        <v>0.99938980806245425</v>
      </c>
    </row>
    <row r="2525" spans="1:13" ht="27.6">
      <c r="A2525" t="s">
        <v>164</v>
      </c>
      <c r="B2525" t="s">
        <v>242</v>
      </c>
      <c r="C2525" s="14" t="s">
        <v>244</v>
      </c>
      <c r="D2525" t="s">
        <v>456</v>
      </c>
      <c r="E2525" t="s">
        <v>474</v>
      </c>
      <c r="F2525" s="20">
        <v>2036</v>
      </c>
      <c r="G2525" s="20">
        <v>33</v>
      </c>
      <c r="H2525" s="11">
        <v>1108.1325927319101</v>
      </c>
      <c r="I2525" s="10">
        <v>4339258.1126806196</v>
      </c>
      <c r="J2525" s="33">
        <f t="shared" si="156"/>
        <v>2.5537374453333687E-4</v>
      </c>
      <c r="K2525" s="33">
        <f t="shared" si="157"/>
        <v>2.5534113943415093E-4</v>
      </c>
      <c r="L2525" s="33">
        <f t="shared" si="158"/>
        <v>0.99938980806245425</v>
      </c>
      <c r="M2525" s="33">
        <f t="shared" si="159"/>
        <v>0.99913462273012466</v>
      </c>
    </row>
    <row r="2526" spans="1:13" ht="27.6">
      <c r="A2526" t="s">
        <v>164</v>
      </c>
      <c r="B2526" t="s">
        <v>242</v>
      </c>
      <c r="C2526" s="14" t="s">
        <v>244</v>
      </c>
      <c r="D2526" t="s">
        <v>456</v>
      </c>
      <c r="E2526" t="s">
        <v>474</v>
      </c>
      <c r="F2526" s="20">
        <v>2036</v>
      </c>
      <c r="G2526" s="20">
        <v>34</v>
      </c>
      <c r="H2526" s="11">
        <v>1202.3275091981</v>
      </c>
      <c r="I2526" s="10">
        <v>4319792.5367607297</v>
      </c>
      <c r="J2526" s="33">
        <f t="shared" si="156"/>
        <v>2.7832991954277641E-4</v>
      </c>
      <c r="K2526" s="33">
        <f t="shared" si="157"/>
        <v>2.7829118936406605E-4</v>
      </c>
      <c r="L2526" s="33">
        <f t="shared" si="158"/>
        <v>0.99913462273012466</v>
      </c>
      <c r="M2526" s="33">
        <f t="shared" si="159"/>
        <v>0.99885657236763026</v>
      </c>
    </row>
    <row r="2527" spans="1:13" ht="27.6">
      <c r="A2527" t="s">
        <v>164</v>
      </c>
      <c r="B2527" t="s">
        <v>242</v>
      </c>
      <c r="C2527" s="14" t="s">
        <v>244</v>
      </c>
      <c r="D2527" t="s">
        <v>456</v>
      </c>
      <c r="E2527" t="s">
        <v>474</v>
      </c>
      <c r="F2527" s="20">
        <v>2036</v>
      </c>
      <c r="G2527" s="20">
        <v>35</v>
      </c>
      <c r="H2527" s="11">
        <v>1317.5654348606399</v>
      </c>
      <c r="I2527" s="10">
        <v>4300360.3922837004</v>
      </c>
      <c r="J2527" s="33">
        <f t="shared" si="156"/>
        <v>3.0638488746775677E-4</v>
      </c>
      <c r="K2527" s="33">
        <f t="shared" si="157"/>
        <v>3.0633795641121786E-4</v>
      </c>
      <c r="L2527" s="33">
        <f t="shared" si="158"/>
        <v>0.99885657236763026</v>
      </c>
      <c r="M2527" s="33">
        <f t="shared" si="159"/>
        <v>0.99855058468650326</v>
      </c>
    </row>
    <row r="2528" spans="1:13" ht="27.6">
      <c r="A2528" t="s">
        <v>164</v>
      </c>
      <c r="B2528" t="s">
        <v>242</v>
      </c>
      <c r="C2528" s="14" t="s">
        <v>244</v>
      </c>
      <c r="D2528" t="s">
        <v>456</v>
      </c>
      <c r="E2528" t="s">
        <v>474</v>
      </c>
      <c r="F2528" s="20">
        <v>2036</v>
      </c>
      <c r="G2528" s="20">
        <v>36</v>
      </c>
      <c r="H2528" s="11">
        <v>1734.4831281187701</v>
      </c>
      <c r="I2528" s="10">
        <v>4300465.8816032801</v>
      </c>
      <c r="J2528" s="33">
        <f t="shared" si="156"/>
        <v>4.0332447131800707E-4</v>
      </c>
      <c r="K2528" s="33">
        <f t="shared" si="157"/>
        <v>4.0324314693718222E-4</v>
      </c>
      <c r="L2528" s="33">
        <f t="shared" si="158"/>
        <v>0.99855058468650326</v>
      </c>
      <c r="M2528" s="33">
        <f t="shared" si="159"/>
        <v>0.99814792600635827</v>
      </c>
    </row>
    <row r="2529" spans="1:13" ht="27.6">
      <c r="A2529" t="s">
        <v>164</v>
      </c>
      <c r="B2529" t="s">
        <v>242</v>
      </c>
      <c r="C2529" s="14" t="s">
        <v>244</v>
      </c>
      <c r="D2529" t="s">
        <v>456</v>
      </c>
      <c r="E2529" t="s">
        <v>474</v>
      </c>
      <c r="F2529" s="20">
        <v>2036</v>
      </c>
      <c r="G2529" s="20">
        <v>37</v>
      </c>
      <c r="H2529" s="11">
        <v>1934.72975940836</v>
      </c>
      <c r="I2529" s="10">
        <v>4339169.0439144801</v>
      </c>
      <c r="J2529" s="33">
        <f t="shared" si="156"/>
        <v>4.4587563651656876E-4</v>
      </c>
      <c r="K2529" s="33">
        <f t="shared" si="157"/>
        <v>4.457762487469763E-4</v>
      </c>
      <c r="L2529" s="33">
        <f t="shared" si="158"/>
        <v>0.99814792600635827</v>
      </c>
      <c r="M2529" s="33">
        <f t="shared" si="159"/>
        <v>0.99770297536820862</v>
      </c>
    </row>
    <row r="2530" spans="1:13" ht="27.6">
      <c r="A2530" t="s">
        <v>164</v>
      </c>
      <c r="B2530" t="s">
        <v>242</v>
      </c>
      <c r="C2530" s="14" t="s">
        <v>244</v>
      </c>
      <c r="D2530" t="s">
        <v>456</v>
      </c>
      <c r="E2530" t="s">
        <v>474</v>
      </c>
      <c r="F2530" s="20">
        <v>2036</v>
      </c>
      <c r="G2530" s="20">
        <v>38</v>
      </c>
      <c r="H2530" s="11">
        <v>2144.9623154404599</v>
      </c>
      <c r="I2530" s="10">
        <v>4380241.7339189705</v>
      </c>
      <c r="J2530" s="33">
        <f t="shared" si="156"/>
        <v>4.8969039741132681E-4</v>
      </c>
      <c r="K2530" s="33">
        <f t="shared" si="157"/>
        <v>4.8957051863729451E-4</v>
      </c>
      <c r="L2530" s="33">
        <f t="shared" si="158"/>
        <v>0.99770297536820862</v>
      </c>
      <c r="M2530" s="33">
        <f t="shared" si="159"/>
        <v>0.99721452940511168</v>
      </c>
    </row>
    <row r="2531" spans="1:13" ht="27.6">
      <c r="A2531" t="s">
        <v>164</v>
      </c>
      <c r="B2531" t="s">
        <v>242</v>
      </c>
      <c r="C2531" s="14" t="s">
        <v>244</v>
      </c>
      <c r="D2531" t="s">
        <v>456</v>
      </c>
      <c r="E2531" t="s">
        <v>474</v>
      </c>
      <c r="F2531" s="20">
        <v>2036</v>
      </c>
      <c r="G2531" s="20">
        <v>39</v>
      </c>
      <c r="H2531" s="11">
        <v>2272.0353274690201</v>
      </c>
      <c r="I2531" s="10">
        <v>4375044.95062829</v>
      </c>
      <c r="J2531" s="33">
        <f t="shared" si="156"/>
        <v>5.1931702487827884E-4</v>
      </c>
      <c r="K2531" s="33">
        <f t="shared" si="157"/>
        <v>5.1918220313151853E-4</v>
      </c>
      <c r="L2531" s="33">
        <f t="shared" si="158"/>
        <v>0.99721452940511168</v>
      </c>
      <c r="M2531" s="33">
        <f t="shared" si="159"/>
        <v>0.9966967933687404</v>
      </c>
    </row>
    <row r="2532" spans="1:13" ht="27.6">
      <c r="A2532" t="s">
        <v>164</v>
      </c>
      <c r="B2532" t="s">
        <v>242</v>
      </c>
      <c r="C2532" s="14" t="s">
        <v>244</v>
      </c>
      <c r="D2532" t="s">
        <v>456</v>
      </c>
      <c r="E2532" t="s">
        <v>474</v>
      </c>
      <c r="F2532" s="20">
        <v>2036</v>
      </c>
      <c r="G2532" s="20">
        <v>40</v>
      </c>
      <c r="H2532" s="11">
        <v>2418.69966300734</v>
      </c>
      <c r="I2532" s="10">
        <v>4311065.2742810501</v>
      </c>
      <c r="J2532" s="33">
        <f t="shared" si="156"/>
        <v>5.6104454679376263E-4</v>
      </c>
      <c r="K2532" s="33">
        <f t="shared" si="157"/>
        <v>5.6088719073132953E-4</v>
      </c>
      <c r="L2532" s="33">
        <f t="shared" si="158"/>
        <v>0.9966967933687404</v>
      </c>
      <c r="M2532" s="33">
        <f t="shared" si="159"/>
        <v>0.9961377589042969</v>
      </c>
    </row>
    <row r="2533" spans="1:13" ht="27.6">
      <c r="A2533" t="s">
        <v>164</v>
      </c>
      <c r="B2533" t="s">
        <v>242</v>
      </c>
      <c r="C2533" s="14" t="s">
        <v>244</v>
      </c>
      <c r="D2533" t="s">
        <v>456</v>
      </c>
      <c r="E2533" t="s">
        <v>474</v>
      </c>
      <c r="F2533" s="20">
        <v>2036</v>
      </c>
      <c r="G2533" s="20">
        <v>41</v>
      </c>
      <c r="H2533" s="11">
        <v>3083.1530754734599</v>
      </c>
      <c r="I2533" s="10">
        <v>4244876.58023798</v>
      </c>
      <c r="J2533" s="33">
        <f t="shared" si="156"/>
        <v>7.2632337294023508E-4</v>
      </c>
      <c r="K2533" s="33">
        <f t="shared" si="157"/>
        <v>7.2605966396910304E-4</v>
      </c>
      <c r="L2533" s="33">
        <f t="shared" si="158"/>
        <v>0.9961377589042969</v>
      </c>
      <c r="M2533" s="33">
        <f t="shared" si="159"/>
        <v>0.99541450345779992</v>
      </c>
    </row>
    <row r="2534" spans="1:13" ht="27.6">
      <c r="A2534" t="s">
        <v>164</v>
      </c>
      <c r="B2534" t="s">
        <v>242</v>
      </c>
      <c r="C2534" s="14" t="s">
        <v>244</v>
      </c>
      <c r="D2534" t="s">
        <v>456</v>
      </c>
      <c r="E2534" t="s">
        <v>474</v>
      </c>
      <c r="F2534" s="20">
        <v>2036</v>
      </c>
      <c r="G2534" s="20">
        <v>42</v>
      </c>
      <c r="H2534" s="11">
        <v>3346.8166987587501</v>
      </c>
      <c r="I2534" s="10">
        <v>4188016.3004242498</v>
      </c>
      <c r="J2534" s="33">
        <f t="shared" si="156"/>
        <v>7.9914127803650491E-4</v>
      </c>
      <c r="K2534" s="33">
        <f t="shared" si="157"/>
        <v>7.9882204968717563E-4</v>
      </c>
      <c r="L2534" s="33">
        <f t="shared" si="158"/>
        <v>0.99541450345779992</v>
      </c>
      <c r="M2534" s="33">
        <f t="shared" si="159"/>
        <v>0.99461934440385946</v>
      </c>
    </row>
    <row r="2535" spans="1:13" ht="27.6">
      <c r="A2535" t="s">
        <v>164</v>
      </c>
      <c r="B2535" t="s">
        <v>242</v>
      </c>
      <c r="C2535" s="14" t="s">
        <v>244</v>
      </c>
      <c r="D2535" t="s">
        <v>456</v>
      </c>
      <c r="E2535" t="s">
        <v>474</v>
      </c>
      <c r="F2535" s="20">
        <v>2036</v>
      </c>
      <c r="G2535" s="20">
        <v>43</v>
      </c>
      <c r="H2535" s="11">
        <v>3676.2441422031502</v>
      </c>
      <c r="I2535" s="10">
        <v>4133302.6756370799</v>
      </c>
      <c r="J2535" s="33">
        <f t="shared" si="156"/>
        <v>8.8942050236776287E-4</v>
      </c>
      <c r="K2535" s="33">
        <f t="shared" si="157"/>
        <v>8.8902508519217438E-4</v>
      </c>
      <c r="L2535" s="33">
        <f t="shared" si="158"/>
        <v>0.99461934440385946</v>
      </c>
      <c r="M2535" s="33">
        <f t="shared" si="159"/>
        <v>0.99373510285646705</v>
      </c>
    </row>
    <row r="2536" spans="1:13" ht="27.6">
      <c r="A2536" t="s">
        <v>164</v>
      </c>
      <c r="B2536" t="s">
        <v>242</v>
      </c>
      <c r="C2536" s="14" t="s">
        <v>244</v>
      </c>
      <c r="D2536" t="s">
        <v>456</v>
      </c>
      <c r="E2536" t="s">
        <v>474</v>
      </c>
      <c r="F2536" s="20">
        <v>2036</v>
      </c>
      <c r="G2536" s="20">
        <v>44</v>
      </c>
      <c r="H2536" s="11">
        <v>3844.3398313665002</v>
      </c>
      <c r="I2536" s="10">
        <v>4112746.1078719199</v>
      </c>
      <c r="J2536" s="33">
        <f t="shared" si="156"/>
        <v>9.3473794164155135E-4</v>
      </c>
      <c r="K2536" s="33">
        <f t="shared" si="157"/>
        <v>9.3430121021886858E-4</v>
      </c>
      <c r="L2536" s="33">
        <f t="shared" si="158"/>
        <v>0.99373510285646705</v>
      </c>
      <c r="M2536" s="33">
        <f t="shared" si="159"/>
        <v>0.9928066549472313</v>
      </c>
    </row>
    <row r="2537" spans="1:13" ht="27.6">
      <c r="A2537" t="s">
        <v>164</v>
      </c>
      <c r="B2537" t="s">
        <v>242</v>
      </c>
      <c r="C2537" s="14" t="s">
        <v>244</v>
      </c>
      <c r="D2537" t="s">
        <v>456</v>
      </c>
      <c r="E2537" t="s">
        <v>474</v>
      </c>
      <c r="F2537" s="20">
        <v>2036</v>
      </c>
      <c r="G2537" s="20">
        <v>45</v>
      </c>
      <c r="H2537" s="11">
        <v>4140.8209722358797</v>
      </c>
      <c r="I2537" s="10">
        <v>4086171.9865465299</v>
      </c>
      <c r="J2537" s="33">
        <f t="shared" si="156"/>
        <v>1.0133741276356645E-3</v>
      </c>
      <c r="K2537" s="33">
        <f t="shared" si="157"/>
        <v>1.0128608374739834E-3</v>
      </c>
      <c r="L2537" s="33">
        <f t="shared" si="158"/>
        <v>0.9928066549472313</v>
      </c>
      <c r="M2537" s="33">
        <f t="shared" si="159"/>
        <v>0.99180107996725175</v>
      </c>
    </row>
    <row r="2538" spans="1:13" ht="27.6">
      <c r="A2538" t="s">
        <v>164</v>
      </c>
      <c r="B2538" t="s">
        <v>242</v>
      </c>
      <c r="C2538" s="14" t="s">
        <v>244</v>
      </c>
      <c r="D2538" t="s">
        <v>456</v>
      </c>
      <c r="E2538" t="s">
        <v>474</v>
      </c>
      <c r="F2538" s="20">
        <v>2036</v>
      </c>
      <c r="G2538" s="20">
        <v>46</v>
      </c>
      <c r="H2538" s="11">
        <v>5147.3242324560897</v>
      </c>
      <c r="I2538" s="10">
        <v>4062607.84594562</v>
      </c>
      <c r="J2538" s="33">
        <f t="shared" si="156"/>
        <v>1.2670000225576755E-3</v>
      </c>
      <c r="K2538" s="33">
        <f t="shared" si="157"/>
        <v>1.2661977169052818E-3</v>
      </c>
      <c r="L2538" s="33">
        <f t="shared" si="158"/>
        <v>0.99180107996725175</v>
      </c>
      <c r="M2538" s="33">
        <f t="shared" si="159"/>
        <v>0.99054526370417306</v>
      </c>
    </row>
    <row r="2539" spans="1:13" ht="27.6">
      <c r="A2539" t="s">
        <v>164</v>
      </c>
      <c r="B2539" t="s">
        <v>242</v>
      </c>
      <c r="C2539" s="14" t="s">
        <v>244</v>
      </c>
      <c r="D2539" t="s">
        <v>456</v>
      </c>
      <c r="E2539" t="s">
        <v>474</v>
      </c>
      <c r="F2539" s="20">
        <v>2036</v>
      </c>
      <c r="G2539" s="20">
        <v>47</v>
      </c>
      <c r="H2539" s="11">
        <v>5668.9876912722702</v>
      </c>
      <c r="I2539" s="10">
        <v>4061282.2740778201</v>
      </c>
      <c r="J2539" s="33">
        <f t="shared" si="156"/>
        <v>1.3958615305949167E-3</v>
      </c>
      <c r="K2539" s="33">
        <f t="shared" si="157"/>
        <v>1.3948877690200812E-3</v>
      </c>
      <c r="L2539" s="33">
        <f t="shared" si="158"/>
        <v>0.99054526370417306</v>
      </c>
      <c r="M2539" s="33">
        <f t="shared" si="159"/>
        <v>0.98916356423117135</v>
      </c>
    </row>
    <row r="2540" spans="1:13" ht="27.6">
      <c r="A2540" t="s">
        <v>164</v>
      </c>
      <c r="B2540" t="s">
        <v>242</v>
      </c>
      <c r="C2540" s="14" t="s">
        <v>244</v>
      </c>
      <c r="D2540" t="s">
        <v>456</v>
      </c>
      <c r="E2540" t="s">
        <v>474</v>
      </c>
      <c r="F2540" s="20">
        <v>2036</v>
      </c>
      <c r="G2540" s="20">
        <v>48</v>
      </c>
      <c r="H2540" s="11">
        <v>6298.5497175147402</v>
      </c>
      <c r="I2540" s="10">
        <v>4013804.6528489799</v>
      </c>
      <c r="J2540" s="33">
        <f t="shared" si="156"/>
        <v>1.5692217888690868E-3</v>
      </c>
      <c r="K2540" s="33">
        <f t="shared" si="157"/>
        <v>1.5679912041287603E-3</v>
      </c>
      <c r="L2540" s="33">
        <f t="shared" si="158"/>
        <v>0.98916356423117135</v>
      </c>
      <c r="M2540" s="33">
        <f t="shared" si="159"/>
        <v>0.98761256446301227</v>
      </c>
    </row>
    <row r="2541" spans="1:13" ht="27.6">
      <c r="A2541" t="s">
        <v>164</v>
      </c>
      <c r="B2541" t="s">
        <v>242</v>
      </c>
      <c r="C2541" s="14" t="s">
        <v>244</v>
      </c>
      <c r="D2541" t="s">
        <v>456</v>
      </c>
      <c r="E2541" t="s">
        <v>474</v>
      </c>
      <c r="F2541" s="20">
        <v>2036</v>
      </c>
      <c r="G2541" s="20">
        <v>49</v>
      </c>
      <c r="H2541" s="11">
        <v>6777.5937376560696</v>
      </c>
      <c r="I2541" s="10">
        <v>3957137.8100946802</v>
      </c>
      <c r="J2541" s="33">
        <f t="shared" si="156"/>
        <v>1.712751504475379E-3</v>
      </c>
      <c r="K2541" s="33">
        <f t="shared" si="157"/>
        <v>1.711285582656763E-3</v>
      </c>
      <c r="L2541" s="33">
        <f t="shared" si="158"/>
        <v>0.98761256446301227</v>
      </c>
      <c r="M2541" s="33">
        <f t="shared" si="159"/>
        <v>0.985922477320196</v>
      </c>
    </row>
    <row r="2542" spans="1:13" ht="27.6">
      <c r="A2542" t="s">
        <v>164</v>
      </c>
      <c r="B2542" t="s">
        <v>242</v>
      </c>
      <c r="C2542" s="14" t="s">
        <v>244</v>
      </c>
      <c r="D2542" t="s">
        <v>456</v>
      </c>
      <c r="E2542" t="s">
        <v>474</v>
      </c>
      <c r="F2542" s="20">
        <v>2036</v>
      </c>
      <c r="G2542" s="20">
        <v>50</v>
      </c>
      <c r="H2542" s="11">
        <v>7433.3044787030203</v>
      </c>
      <c r="I2542" s="10">
        <v>3960274.1949251201</v>
      </c>
      <c r="J2542" s="33">
        <f t="shared" si="156"/>
        <v>1.8769671272328575E-3</v>
      </c>
      <c r="K2542" s="33">
        <f t="shared" si="157"/>
        <v>1.8752067260118244E-3</v>
      </c>
      <c r="L2542" s="33">
        <f t="shared" si="158"/>
        <v>0.985922477320196</v>
      </c>
      <c r="M2542" s="33">
        <f t="shared" si="159"/>
        <v>0.98407366885939895</v>
      </c>
    </row>
    <row r="2543" spans="1:13" ht="27.6">
      <c r="A2543" t="s">
        <v>164</v>
      </c>
      <c r="B2543" t="s">
        <v>242</v>
      </c>
      <c r="C2543" s="14" t="s">
        <v>244</v>
      </c>
      <c r="D2543" t="s">
        <v>456</v>
      </c>
      <c r="E2543" t="s">
        <v>474</v>
      </c>
      <c r="F2543" s="20">
        <v>2036</v>
      </c>
      <c r="G2543" s="20">
        <v>51</v>
      </c>
      <c r="H2543" s="11">
        <v>8639.0697694567098</v>
      </c>
      <c r="I2543" s="10">
        <v>4017843.5659715598</v>
      </c>
      <c r="J2543" s="33">
        <f t="shared" si="156"/>
        <v>2.1501757416898548E-3</v>
      </c>
      <c r="K2543" s="33">
        <f t="shared" si="157"/>
        <v>2.1478657697415748E-3</v>
      </c>
      <c r="L2543" s="33">
        <f t="shared" si="158"/>
        <v>0.98407366885939895</v>
      </c>
      <c r="M2543" s="33">
        <f t="shared" si="159"/>
        <v>0.9819600107111518</v>
      </c>
    </row>
    <row r="2544" spans="1:13" ht="27.6">
      <c r="A2544" t="s">
        <v>164</v>
      </c>
      <c r="B2544" t="s">
        <v>242</v>
      </c>
      <c r="C2544" s="14" t="s">
        <v>244</v>
      </c>
      <c r="D2544" t="s">
        <v>456</v>
      </c>
      <c r="E2544" t="s">
        <v>474</v>
      </c>
      <c r="F2544" s="20">
        <v>2036</v>
      </c>
      <c r="G2544" s="20">
        <v>52</v>
      </c>
      <c r="H2544" s="11">
        <v>9496.9278613924598</v>
      </c>
      <c r="I2544" s="10">
        <v>4033695.4501340901</v>
      </c>
      <c r="J2544" s="33">
        <f t="shared" si="156"/>
        <v>2.354398833227917E-3</v>
      </c>
      <c r="K2544" s="33">
        <f t="shared" si="157"/>
        <v>2.351629410163425E-3</v>
      </c>
      <c r="L2544" s="33">
        <f t="shared" si="158"/>
        <v>0.9819600107111518</v>
      </c>
      <c r="M2544" s="33">
        <f t="shared" si="159"/>
        <v>0.97965080467035903</v>
      </c>
    </row>
    <row r="2545" spans="1:13" ht="27.6">
      <c r="A2545" t="s">
        <v>164</v>
      </c>
      <c r="B2545" t="s">
        <v>242</v>
      </c>
      <c r="C2545" s="14" t="s">
        <v>244</v>
      </c>
      <c r="D2545" t="s">
        <v>456</v>
      </c>
      <c r="E2545" t="s">
        <v>474</v>
      </c>
      <c r="F2545" s="20">
        <v>2036</v>
      </c>
      <c r="G2545" s="20">
        <v>53</v>
      </c>
      <c r="H2545" s="11">
        <v>10148.5402449374</v>
      </c>
      <c r="I2545" s="10">
        <v>3992160.79477676</v>
      </c>
      <c r="J2545" s="33">
        <f t="shared" si="156"/>
        <v>2.5421171056575396E-3</v>
      </c>
      <c r="K2545" s="33">
        <f t="shared" si="157"/>
        <v>2.5388886622412787E-3</v>
      </c>
      <c r="L2545" s="33">
        <f t="shared" si="158"/>
        <v>0.97965080467035903</v>
      </c>
      <c r="M2545" s="33">
        <f t="shared" si="159"/>
        <v>0.97716358034942596</v>
      </c>
    </row>
    <row r="2546" spans="1:13" ht="27.6">
      <c r="A2546" t="s">
        <v>164</v>
      </c>
      <c r="B2546" t="s">
        <v>242</v>
      </c>
      <c r="C2546" s="14" t="s">
        <v>244</v>
      </c>
      <c r="D2546" t="s">
        <v>456</v>
      </c>
      <c r="E2546" t="s">
        <v>474</v>
      </c>
      <c r="F2546" s="20">
        <v>2036</v>
      </c>
      <c r="G2546" s="20">
        <v>54</v>
      </c>
      <c r="H2546" s="11">
        <v>10866.505179366801</v>
      </c>
      <c r="I2546" s="10">
        <v>3926167.61128991</v>
      </c>
      <c r="J2546" s="33">
        <f t="shared" si="156"/>
        <v>2.767713010549924E-3</v>
      </c>
      <c r="K2546" s="33">
        <f t="shared" si="157"/>
        <v>2.7638864240073779E-3</v>
      </c>
      <c r="L2546" s="33">
        <f t="shared" si="158"/>
        <v>0.97716358034942596</v>
      </c>
      <c r="M2546" s="33">
        <f t="shared" si="159"/>
        <v>0.97446281119566369</v>
      </c>
    </row>
    <row r="2547" spans="1:13" ht="27.6">
      <c r="A2547" t="s">
        <v>164</v>
      </c>
      <c r="B2547" t="s">
        <v>242</v>
      </c>
      <c r="C2547" s="14" t="s">
        <v>244</v>
      </c>
      <c r="D2547" t="s">
        <v>456</v>
      </c>
      <c r="E2547" t="s">
        <v>474</v>
      </c>
      <c r="F2547" s="20">
        <v>2036</v>
      </c>
      <c r="G2547" s="20">
        <v>55</v>
      </c>
      <c r="H2547" s="11">
        <v>11576.064867933401</v>
      </c>
      <c r="I2547" s="10">
        <v>3852924.3942485698</v>
      </c>
      <c r="J2547" s="33">
        <f t="shared" si="156"/>
        <v>3.0044879378410601E-3</v>
      </c>
      <c r="K2547" s="33">
        <f t="shared" si="157"/>
        <v>2.9999789807895194E-3</v>
      </c>
      <c r="L2547" s="33">
        <f t="shared" si="158"/>
        <v>0.97446281119566369</v>
      </c>
      <c r="M2547" s="33">
        <f t="shared" si="159"/>
        <v>0.97153944324451569</v>
      </c>
    </row>
    <row r="2548" spans="1:13" ht="27.6">
      <c r="A2548" t="s">
        <v>164</v>
      </c>
      <c r="B2548" t="s">
        <v>242</v>
      </c>
      <c r="C2548" s="14" t="s">
        <v>244</v>
      </c>
      <c r="D2548" t="s">
        <v>456</v>
      </c>
      <c r="E2548" t="s">
        <v>474</v>
      </c>
      <c r="F2548" s="20">
        <v>2036</v>
      </c>
      <c r="G2548" s="20">
        <v>56</v>
      </c>
      <c r="H2548" s="11">
        <v>12341.5751499938</v>
      </c>
      <c r="I2548" s="10">
        <v>3784158.8258510898</v>
      </c>
      <c r="J2548" s="33">
        <f t="shared" si="156"/>
        <v>3.2613787417387465E-3</v>
      </c>
      <c r="K2548" s="33">
        <f t="shared" si="157"/>
        <v>3.2560662230379789E-3</v>
      </c>
      <c r="L2548" s="33">
        <f t="shared" si="158"/>
        <v>0.97153944324451569</v>
      </c>
      <c r="M2548" s="33">
        <f t="shared" si="159"/>
        <v>0.96837604647901809</v>
      </c>
    </row>
    <row r="2549" spans="1:13" ht="27.6">
      <c r="A2549" t="s">
        <v>164</v>
      </c>
      <c r="B2549" t="s">
        <v>242</v>
      </c>
      <c r="C2549" s="14" t="s">
        <v>244</v>
      </c>
      <c r="D2549" t="s">
        <v>456</v>
      </c>
      <c r="E2549" t="s">
        <v>474</v>
      </c>
      <c r="F2549" s="20">
        <v>2036</v>
      </c>
      <c r="G2549" s="20">
        <v>57</v>
      </c>
      <c r="H2549" s="11">
        <v>13176.695457585</v>
      </c>
      <c r="I2549" s="10">
        <v>3701486.4935344802</v>
      </c>
      <c r="J2549" s="33">
        <f t="shared" si="156"/>
        <v>3.5598388594963695E-3</v>
      </c>
      <c r="K2549" s="33">
        <f t="shared" si="157"/>
        <v>3.5535101451052986E-3</v>
      </c>
      <c r="L2549" s="33">
        <f t="shared" si="158"/>
        <v>0.96837604647901809</v>
      </c>
      <c r="M2549" s="33">
        <f t="shared" si="159"/>
        <v>0.96493491237357798</v>
      </c>
    </row>
    <row r="2550" spans="1:13" ht="27.6">
      <c r="A2550" t="s">
        <v>164</v>
      </c>
      <c r="B2550" t="s">
        <v>242</v>
      </c>
      <c r="C2550" s="14" t="s">
        <v>244</v>
      </c>
      <c r="D2550" t="s">
        <v>456</v>
      </c>
      <c r="E2550" t="s">
        <v>474</v>
      </c>
      <c r="F2550" s="20">
        <v>2036</v>
      </c>
      <c r="G2550" s="20">
        <v>58</v>
      </c>
      <c r="H2550" s="11">
        <v>13981.7747026982</v>
      </c>
      <c r="I2550" s="10">
        <v>3594809.0912712999</v>
      </c>
      <c r="J2550" s="33">
        <f t="shared" si="156"/>
        <v>3.8894345562460902E-3</v>
      </c>
      <c r="K2550" s="33">
        <f t="shared" si="157"/>
        <v>3.8818805025018221E-3</v>
      </c>
      <c r="L2550" s="33">
        <f t="shared" si="158"/>
        <v>0.96493491237357798</v>
      </c>
      <c r="M2550" s="33">
        <f t="shared" si="159"/>
        <v>0.96118915035105168</v>
      </c>
    </row>
    <row r="2551" spans="1:13" ht="27.6">
      <c r="A2551" t="s">
        <v>164</v>
      </c>
      <c r="B2551" t="s">
        <v>242</v>
      </c>
      <c r="C2551" s="14" t="s">
        <v>244</v>
      </c>
      <c r="D2551" t="s">
        <v>456</v>
      </c>
      <c r="E2551" t="s">
        <v>474</v>
      </c>
      <c r="F2551" s="20">
        <v>2036</v>
      </c>
      <c r="G2551" s="20">
        <v>59</v>
      </c>
      <c r="H2551" s="11">
        <v>14172.1447686914</v>
      </c>
      <c r="I2551" s="10">
        <v>3491485.1676619002</v>
      </c>
      <c r="J2551" s="33">
        <f t="shared" si="156"/>
        <v>4.0590591361961553E-3</v>
      </c>
      <c r="K2551" s="33">
        <f t="shared" si="157"/>
        <v>4.0508322905090655E-3</v>
      </c>
      <c r="L2551" s="33">
        <f t="shared" si="158"/>
        <v>0.96118915035105168</v>
      </c>
      <c r="M2551" s="33">
        <f t="shared" si="159"/>
        <v>0.95729553430352265</v>
      </c>
    </row>
    <row r="2552" spans="1:13" ht="27.6">
      <c r="A2552" t="s">
        <v>164</v>
      </c>
      <c r="B2552" t="s">
        <v>242</v>
      </c>
      <c r="C2552" s="14" t="s">
        <v>244</v>
      </c>
      <c r="D2552" t="s">
        <v>456</v>
      </c>
      <c r="E2552" t="s">
        <v>474</v>
      </c>
      <c r="F2552" s="20">
        <v>2036</v>
      </c>
      <c r="G2552" s="20">
        <v>60</v>
      </c>
      <c r="H2552" s="11">
        <v>14695.365096117401</v>
      </c>
      <c r="I2552" s="10">
        <v>3401845.0085382201</v>
      </c>
      <c r="J2552" s="33">
        <f t="shared" si="156"/>
        <v>4.319822055159424E-3</v>
      </c>
      <c r="K2552" s="33">
        <f t="shared" si="157"/>
        <v>4.3105050446359261E-3</v>
      </c>
      <c r="L2552" s="33">
        <f t="shared" si="158"/>
        <v>0.95729553430352265</v>
      </c>
      <c r="M2552" s="33">
        <f t="shared" si="159"/>
        <v>0.95316910707369984</v>
      </c>
    </row>
    <row r="2553" spans="1:13" ht="27.6">
      <c r="A2553" t="s">
        <v>164</v>
      </c>
      <c r="B2553" t="s">
        <v>242</v>
      </c>
      <c r="C2553" s="14" t="s">
        <v>244</v>
      </c>
      <c r="D2553" t="s">
        <v>456</v>
      </c>
      <c r="E2553" t="s">
        <v>474</v>
      </c>
      <c r="F2553" s="20">
        <v>2036</v>
      </c>
      <c r="G2553" s="20">
        <v>61</v>
      </c>
      <c r="H2553" s="11">
        <v>15413.762628409</v>
      </c>
      <c r="I2553" s="10">
        <v>3299932.89524259</v>
      </c>
      <c r="J2553" s="33">
        <f t="shared" si="156"/>
        <v>4.6709321424779696E-3</v>
      </c>
      <c r="K2553" s="33">
        <f t="shared" si="157"/>
        <v>4.6600403038833393E-3</v>
      </c>
      <c r="L2553" s="33">
        <f t="shared" si="158"/>
        <v>0.95316910707369984</v>
      </c>
      <c r="M2553" s="33">
        <f t="shared" si="159"/>
        <v>0.94872730061831989</v>
      </c>
    </row>
    <row r="2554" spans="1:13" ht="27.6">
      <c r="A2554" t="s">
        <v>164</v>
      </c>
      <c r="B2554" t="s">
        <v>242</v>
      </c>
      <c r="C2554" s="14" t="s">
        <v>244</v>
      </c>
      <c r="D2554" t="s">
        <v>456</v>
      </c>
      <c r="E2554" t="s">
        <v>474</v>
      </c>
      <c r="F2554" s="20">
        <v>2036</v>
      </c>
      <c r="G2554" s="20">
        <v>62</v>
      </c>
      <c r="H2554" s="11">
        <v>16256.9402964155</v>
      </c>
      <c r="I2554" s="10">
        <v>3211357.7195742801</v>
      </c>
      <c r="J2554" s="33">
        <f t="shared" si="156"/>
        <v>5.0623261922283242E-3</v>
      </c>
      <c r="K2554" s="33">
        <f t="shared" si="157"/>
        <v>5.0495342138155985E-3</v>
      </c>
      <c r="L2554" s="33">
        <f t="shared" si="158"/>
        <v>0.94872730061831989</v>
      </c>
      <c r="M2554" s="33">
        <f t="shared" si="159"/>
        <v>0.94393666965426681</v>
      </c>
    </row>
    <row r="2555" spans="1:13" ht="27.6">
      <c r="A2555" t="s">
        <v>164</v>
      </c>
      <c r="B2555" t="s">
        <v>242</v>
      </c>
      <c r="C2555" s="14" t="s">
        <v>244</v>
      </c>
      <c r="D2555" t="s">
        <v>456</v>
      </c>
      <c r="E2555" t="s">
        <v>474</v>
      </c>
      <c r="F2555" s="20">
        <v>2036</v>
      </c>
      <c r="G2555" s="20">
        <v>63</v>
      </c>
      <c r="H2555" s="11">
        <v>17128.807798660899</v>
      </c>
      <c r="I2555" s="10">
        <v>3121912.9423289802</v>
      </c>
      <c r="J2555" s="33">
        <f t="shared" si="156"/>
        <v>5.4866385178193424E-3</v>
      </c>
      <c r="K2555" s="33">
        <f t="shared" si="157"/>
        <v>5.4716144065545258E-3</v>
      </c>
      <c r="L2555" s="33">
        <f t="shared" si="158"/>
        <v>0.94393666965426681</v>
      </c>
      <c r="M2555" s="33">
        <f t="shared" si="159"/>
        <v>0.93877181217371142</v>
      </c>
    </row>
    <row r="2556" spans="1:13" ht="27.6">
      <c r="A2556" t="s">
        <v>164</v>
      </c>
      <c r="B2556" t="s">
        <v>242</v>
      </c>
      <c r="C2556" s="14" t="s">
        <v>244</v>
      </c>
      <c r="D2556" t="s">
        <v>456</v>
      </c>
      <c r="E2556" t="s">
        <v>474</v>
      </c>
      <c r="F2556" s="20">
        <v>2036</v>
      </c>
      <c r="G2556" s="20">
        <v>64</v>
      </c>
      <c r="H2556" s="11">
        <v>18190.699251071401</v>
      </c>
      <c r="I2556" s="10">
        <v>3012403.5378555502</v>
      </c>
      <c r="J2556" s="33">
        <f t="shared" si="156"/>
        <v>6.038599750158598E-3</v>
      </c>
      <c r="K2556" s="33">
        <f t="shared" si="157"/>
        <v>6.0204040506259826E-3</v>
      </c>
      <c r="L2556" s="33">
        <f t="shared" si="158"/>
        <v>0.93877181217371142</v>
      </c>
      <c r="M2556" s="33">
        <f t="shared" si="159"/>
        <v>0.93312002655308735</v>
      </c>
    </row>
    <row r="2557" spans="1:13" ht="27.6">
      <c r="A2557" t="s">
        <v>164</v>
      </c>
      <c r="B2557" t="s">
        <v>242</v>
      </c>
      <c r="C2557" s="14" t="s">
        <v>244</v>
      </c>
      <c r="D2557" t="s">
        <v>456</v>
      </c>
      <c r="E2557" t="s">
        <v>474</v>
      </c>
      <c r="F2557" s="20">
        <v>2036</v>
      </c>
      <c r="G2557" s="20">
        <v>65</v>
      </c>
      <c r="H2557" s="11">
        <v>19219.1958332104</v>
      </c>
      <c r="I2557" s="10">
        <v>2911908.8589822999</v>
      </c>
      <c r="J2557" s="33">
        <f t="shared" si="156"/>
        <v>6.6002051451319911E-3</v>
      </c>
      <c r="K2557" s="33">
        <f t="shared" si="157"/>
        <v>6.578471632654348E-3</v>
      </c>
      <c r="L2557" s="33">
        <f t="shared" si="158"/>
        <v>0.93312002655308735</v>
      </c>
      <c r="M2557" s="33">
        <f t="shared" si="159"/>
        <v>0.92698152292854619</v>
      </c>
    </row>
    <row r="2558" spans="1:13" ht="27.6">
      <c r="A2558" t="s">
        <v>164</v>
      </c>
      <c r="B2558" t="s">
        <v>242</v>
      </c>
      <c r="C2558" s="14" t="s">
        <v>244</v>
      </c>
      <c r="D2558" t="s">
        <v>456</v>
      </c>
      <c r="E2558" t="s">
        <v>474</v>
      </c>
      <c r="F2558" s="20">
        <v>2036</v>
      </c>
      <c r="G2558" s="20">
        <v>66</v>
      </c>
      <c r="H2558" s="11">
        <v>19677.6181183675</v>
      </c>
      <c r="I2558" s="10">
        <v>2808584.84064607</v>
      </c>
      <c r="J2558" s="33">
        <f t="shared" si="156"/>
        <v>7.0062395244720396E-3</v>
      </c>
      <c r="K2558" s="33">
        <f t="shared" si="157"/>
        <v>6.9817530477479517E-3</v>
      </c>
      <c r="L2558" s="33">
        <f t="shared" si="158"/>
        <v>0.92698152292854619</v>
      </c>
      <c r="M2558" s="33">
        <f t="shared" si="159"/>
        <v>0.92050956685563379</v>
      </c>
    </row>
    <row r="2559" spans="1:13" ht="27.6">
      <c r="A2559" t="s">
        <v>164</v>
      </c>
      <c r="B2559" t="s">
        <v>242</v>
      </c>
      <c r="C2559" s="14" t="s">
        <v>244</v>
      </c>
      <c r="D2559" t="s">
        <v>456</v>
      </c>
      <c r="E2559" t="s">
        <v>474</v>
      </c>
      <c r="F2559" s="20">
        <v>2036</v>
      </c>
      <c r="G2559" s="20">
        <v>67</v>
      </c>
      <c r="H2559" s="11">
        <v>20564.215409546399</v>
      </c>
      <c r="I2559" s="10">
        <v>2689648.2902645799</v>
      </c>
      <c r="J2559" s="33">
        <f t="shared" si="156"/>
        <v>7.6456893951452306E-3</v>
      </c>
      <c r="K2559" s="33">
        <f t="shared" si="157"/>
        <v>7.6165354599418977E-3</v>
      </c>
      <c r="L2559" s="33">
        <f t="shared" si="158"/>
        <v>0.92050956685563379</v>
      </c>
      <c r="M2559" s="33">
        <f t="shared" si="159"/>
        <v>0.9134984730984621</v>
      </c>
    </row>
    <row r="2560" spans="1:13" ht="27.6">
      <c r="A2560" t="s">
        <v>164</v>
      </c>
      <c r="B2560" t="s">
        <v>242</v>
      </c>
      <c r="C2560" s="14" t="s">
        <v>244</v>
      </c>
      <c r="D2560" t="s">
        <v>456</v>
      </c>
      <c r="E2560" t="s">
        <v>474</v>
      </c>
      <c r="F2560" s="20">
        <v>2036</v>
      </c>
      <c r="G2560" s="20">
        <v>68</v>
      </c>
      <c r="H2560" s="11">
        <v>21531.015916530701</v>
      </c>
      <c r="I2560" s="10">
        <v>2562252.2672025599</v>
      </c>
      <c r="J2560" s="33">
        <f t="shared" si="156"/>
        <v>8.4031600604409021E-3</v>
      </c>
      <c r="K2560" s="33">
        <f t="shared" si="157"/>
        <v>8.3679521990590588E-3</v>
      </c>
      <c r="L2560" s="33">
        <f t="shared" si="158"/>
        <v>0.9134984730984621</v>
      </c>
      <c r="M2560" s="33">
        <f t="shared" si="159"/>
        <v>0.90585436154166077</v>
      </c>
    </row>
    <row r="2561" spans="1:13" ht="27.6">
      <c r="A2561" t="s">
        <v>164</v>
      </c>
      <c r="B2561" t="s">
        <v>242</v>
      </c>
      <c r="C2561" s="14" t="s">
        <v>244</v>
      </c>
      <c r="D2561" t="s">
        <v>456</v>
      </c>
      <c r="E2561" t="s">
        <v>474</v>
      </c>
      <c r="F2561" s="20">
        <v>2036</v>
      </c>
      <c r="G2561" s="20">
        <v>69</v>
      </c>
      <c r="H2561" s="11">
        <v>21770.1791051205</v>
      </c>
      <c r="I2561" s="10">
        <v>2436291.8924709698</v>
      </c>
      <c r="J2561" s="33">
        <f t="shared" si="156"/>
        <v>8.9357844076066138E-3</v>
      </c>
      <c r="K2561" s="33">
        <f t="shared" si="157"/>
        <v>8.8959789387159649E-3</v>
      </c>
      <c r="L2561" s="33">
        <f t="shared" si="158"/>
        <v>0.90585436154166077</v>
      </c>
      <c r="M2561" s="33">
        <f t="shared" si="159"/>
        <v>0.89779590021984212</v>
      </c>
    </row>
    <row r="2562" spans="1:13" ht="27.6">
      <c r="A2562" t="s">
        <v>164</v>
      </c>
      <c r="B2562" t="s">
        <v>242</v>
      </c>
      <c r="C2562" s="14" t="s">
        <v>244</v>
      </c>
      <c r="D2562" t="s">
        <v>456</v>
      </c>
      <c r="E2562" t="s">
        <v>474</v>
      </c>
      <c r="F2562" s="20">
        <v>2037</v>
      </c>
      <c r="G2562" s="20">
        <v>30</v>
      </c>
      <c r="H2562" s="11">
        <v>722.89454578454604</v>
      </c>
      <c r="I2562" s="10">
        <v>4637190.3227140298</v>
      </c>
      <c r="J2562" s="33">
        <f t="shared" ref="J2562:J2625" si="160">IF(I2562&gt;0,H2562/I2562,0)</f>
        <v>1.558906353797129E-4</v>
      </c>
      <c r="K2562" s="33">
        <f t="shared" ref="K2562:K2625" si="161">1-EXP(-J2562)</f>
        <v>1.5587848506604107E-4</v>
      </c>
      <c r="L2562" s="33">
        <f t="shared" ref="L2562:L2625" si="162">IF(G2562=30,1,M2561)</f>
        <v>1</v>
      </c>
      <c r="M2562" s="33">
        <f t="shared" ref="M2562:M2625" si="163">L2562*(1-K2562)</f>
        <v>0.99984412151493396</v>
      </c>
    </row>
    <row r="2563" spans="1:13" ht="27.6">
      <c r="A2563" t="s">
        <v>164</v>
      </c>
      <c r="B2563" t="s">
        <v>242</v>
      </c>
      <c r="C2563" s="14" t="s">
        <v>244</v>
      </c>
      <c r="D2563" t="s">
        <v>456</v>
      </c>
      <c r="E2563" t="s">
        <v>474</v>
      </c>
      <c r="F2563" s="20">
        <v>2037</v>
      </c>
      <c r="G2563" s="20">
        <v>31</v>
      </c>
      <c r="H2563" s="11">
        <v>1009.33966516327</v>
      </c>
      <c r="I2563" s="10">
        <v>4566307.8231007503</v>
      </c>
      <c r="J2563" s="33">
        <f t="shared" si="160"/>
        <v>2.2104065346997961E-4</v>
      </c>
      <c r="K2563" s="33">
        <f t="shared" si="161"/>
        <v>2.2101622578463154E-4</v>
      </c>
      <c r="L2563" s="33">
        <f t="shared" si="162"/>
        <v>0.99984412151493396</v>
      </c>
      <c r="M2563" s="33">
        <f t="shared" si="163"/>
        <v>0.99962313974082373</v>
      </c>
    </row>
    <row r="2564" spans="1:13" ht="27.6">
      <c r="A2564" t="s">
        <v>164</v>
      </c>
      <c r="B2564" t="s">
        <v>242</v>
      </c>
      <c r="C2564" s="14" t="s">
        <v>244</v>
      </c>
      <c r="D2564" t="s">
        <v>456</v>
      </c>
      <c r="E2564" t="s">
        <v>474</v>
      </c>
      <c r="F2564" s="20">
        <v>2037</v>
      </c>
      <c r="G2564" s="20">
        <v>32</v>
      </c>
      <c r="H2564" s="11">
        <v>1030.6590095834099</v>
      </c>
      <c r="I2564" s="10">
        <v>4472860.3470036499</v>
      </c>
      <c r="J2564" s="33">
        <f t="shared" si="160"/>
        <v>2.3042503669354309E-4</v>
      </c>
      <c r="K2564" s="33">
        <f t="shared" si="161"/>
        <v>2.303984908837986E-4</v>
      </c>
      <c r="L2564" s="33">
        <f t="shared" si="162"/>
        <v>0.99962313974082373</v>
      </c>
      <c r="M2564" s="33">
        <f t="shared" si="163"/>
        <v>0.99939282807797492</v>
      </c>
    </row>
    <row r="2565" spans="1:13" ht="27.6">
      <c r="A2565" t="s">
        <v>164</v>
      </c>
      <c r="B2565" t="s">
        <v>242</v>
      </c>
      <c r="C2565" s="14" t="s">
        <v>244</v>
      </c>
      <c r="D2565" t="s">
        <v>456</v>
      </c>
      <c r="E2565" t="s">
        <v>474</v>
      </c>
      <c r="F2565" s="20">
        <v>2037</v>
      </c>
      <c r="G2565" s="20">
        <v>33</v>
      </c>
      <c r="H2565" s="11">
        <v>1079.0168937789299</v>
      </c>
      <c r="I2565" s="10">
        <v>4375994.1680739997</v>
      </c>
      <c r="J2565" s="33">
        <f t="shared" si="160"/>
        <v>2.4657640123269088E-4</v>
      </c>
      <c r="K2565" s="33">
        <f t="shared" si="161"/>
        <v>2.4654600377038705E-4</v>
      </c>
      <c r="L2565" s="33">
        <f t="shared" si="162"/>
        <v>0.99939282807797492</v>
      </c>
      <c r="M2565" s="33">
        <f t="shared" si="163"/>
        <v>0.9991464317700155</v>
      </c>
    </row>
    <row r="2566" spans="1:13" ht="27.6">
      <c r="A2566" t="s">
        <v>164</v>
      </c>
      <c r="B2566" t="s">
        <v>242</v>
      </c>
      <c r="C2566" s="14" t="s">
        <v>244</v>
      </c>
      <c r="D2566" t="s">
        <v>456</v>
      </c>
      <c r="E2566" t="s">
        <v>474</v>
      </c>
      <c r="F2566" s="20">
        <v>2037</v>
      </c>
      <c r="G2566" s="20">
        <v>34</v>
      </c>
      <c r="H2566" s="11">
        <v>1167.43709525646</v>
      </c>
      <c r="I2566" s="10">
        <v>4333452.5472967802</v>
      </c>
      <c r="J2566" s="33">
        <f t="shared" si="160"/>
        <v>2.6940114897178478E-4</v>
      </c>
      <c r="K2566" s="33">
        <f t="shared" si="161"/>
        <v>2.6936486374073976E-4</v>
      </c>
      <c r="L2566" s="33">
        <f t="shared" si="162"/>
        <v>0.9991464317700155</v>
      </c>
      <c r="M2566" s="33">
        <f t="shared" si="163"/>
        <v>0.99887729682756476</v>
      </c>
    </row>
    <row r="2567" spans="1:13" ht="27.6">
      <c r="A2567" t="s">
        <v>164</v>
      </c>
      <c r="B2567" t="s">
        <v>242</v>
      </c>
      <c r="C2567" s="14" t="s">
        <v>244</v>
      </c>
      <c r="D2567" t="s">
        <v>456</v>
      </c>
      <c r="E2567" t="s">
        <v>474</v>
      </c>
      <c r="F2567" s="20">
        <v>2037</v>
      </c>
      <c r="G2567" s="20">
        <v>35</v>
      </c>
      <c r="H2567" s="11">
        <v>1283.3568973930601</v>
      </c>
      <c r="I2567" s="10">
        <v>4313667.2362815896</v>
      </c>
      <c r="J2567" s="33">
        <f t="shared" si="160"/>
        <v>2.9750948023967707E-4</v>
      </c>
      <c r="K2567" s="33">
        <f t="shared" si="161"/>
        <v>2.9746522868279168E-4</v>
      </c>
      <c r="L2567" s="33">
        <f t="shared" si="162"/>
        <v>0.99887729682756476</v>
      </c>
      <c r="M2567" s="33">
        <f t="shared" si="163"/>
        <v>0.99858016556403795</v>
      </c>
    </row>
    <row r="2568" spans="1:13" ht="27.6">
      <c r="A2568" t="s">
        <v>164</v>
      </c>
      <c r="B2568" t="s">
        <v>242</v>
      </c>
      <c r="C2568" s="14" t="s">
        <v>244</v>
      </c>
      <c r="D2568" t="s">
        <v>456</v>
      </c>
      <c r="E2568" t="s">
        <v>474</v>
      </c>
      <c r="F2568" s="20">
        <v>2037</v>
      </c>
      <c r="G2568" s="20">
        <v>36</v>
      </c>
      <c r="H2568" s="11">
        <v>1686.62733537386</v>
      </c>
      <c r="I2568" s="10">
        <v>4293854.0291934302</v>
      </c>
      <c r="J2568" s="33">
        <f t="shared" si="160"/>
        <v>3.928003429801457E-4</v>
      </c>
      <c r="K2568" s="33">
        <f t="shared" si="161"/>
        <v>3.9272320702543606E-4</v>
      </c>
      <c r="L2568" s="33">
        <f t="shared" si="162"/>
        <v>0.99858016556403795</v>
      </c>
      <c r="M2568" s="33">
        <f t="shared" si="163"/>
        <v>0.99818799995894569</v>
      </c>
    </row>
    <row r="2569" spans="1:13" ht="27.6">
      <c r="A2569" t="s">
        <v>164</v>
      </c>
      <c r="B2569" t="s">
        <v>242</v>
      </c>
      <c r="C2569" s="14" t="s">
        <v>244</v>
      </c>
      <c r="D2569" t="s">
        <v>456</v>
      </c>
      <c r="E2569" t="s">
        <v>474</v>
      </c>
      <c r="F2569" s="20">
        <v>2037</v>
      </c>
      <c r="G2569" s="20">
        <v>37</v>
      </c>
      <c r="H2569" s="11">
        <v>1861.3243772176099</v>
      </c>
      <c r="I2569" s="10">
        <v>4293621.4803655902</v>
      </c>
      <c r="J2569" s="33">
        <f t="shared" si="160"/>
        <v>4.3350919165308517E-4</v>
      </c>
      <c r="K2569" s="33">
        <f t="shared" si="161"/>
        <v>4.3341524012019406E-4</v>
      </c>
      <c r="L2569" s="33">
        <f t="shared" si="162"/>
        <v>0.99818799995894569</v>
      </c>
      <c r="M2569" s="33">
        <f t="shared" si="163"/>
        <v>0.99775537006725834</v>
      </c>
    </row>
    <row r="2570" spans="1:13" ht="27.6">
      <c r="A2570" t="s">
        <v>164</v>
      </c>
      <c r="B2570" t="s">
        <v>242</v>
      </c>
      <c r="C2570" s="14" t="s">
        <v>244</v>
      </c>
      <c r="D2570" t="s">
        <v>456</v>
      </c>
      <c r="E2570" t="s">
        <v>474</v>
      </c>
      <c r="F2570" s="20">
        <v>2037</v>
      </c>
      <c r="G2570" s="20">
        <v>38</v>
      </c>
      <c r="H2570" s="11">
        <v>2086.6006973537301</v>
      </c>
      <c r="I2570" s="10">
        <v>4331720.2217557495</v>
      </c>
      <c r="J2570" s="33">
        <f t="shared" si="160"/>
        <v>4.8170255476656361E-4</v>
      </c>
      <c r="K2570" s="33">
        <f t="shared" si="161"/>
        <v>4.8158655471752798E-4</v>
      </c>
      <c r="L2570" s="33">
        <f t="shared" si="162"/>
        <v>0.99775537006725834</v>
      </c>
      <c r="M2570" s="33">
        <f t="shared" si="163"/>
        <v>0.99727486449613678</v>
      </c>
    </row>
    <row r="2571" spans="1:13" ht="27.6">
      <c r="A2571" t="s">
        <v>164</v>
      </c>
      <c r="B2571" t="s">
        <v>242</v>
      </c>
      <c r="C2571" s="14" t="s">
        <v>244</v>
      </c>
      <c r="D2571" t="s">
        <v>456</v>
      </c>
      <c r="E2571" t="s">
        <v>474</v>
      </c>
      <c r="F2571" s="20">
        <v>2037</v>
      </c>
      <c r="G2571" s="20">
        <v>39</v>
      </c>
      <c r="H2571" s="11">
        <v>2238.8388084258499</v>
      </c>
      <c r="I2571" s="10">
        <v>4372121.1389362002</v>
      </c>
      <c r="J2571" s="33">
        <f t="shared" si="160"/>
        <v>5.1207154085638887E-4</v>
      </c>
      <c r="K2571" s="33">
        <f t="shared" si="161"/>
        <v>5.1194045460101201E-4</v>
      </c>
      <c r="L2571" s="33">
        <f t="shared" si="162"/>
        <v>0.99727486449613678</v>
      </c>
      <c r="M2571" s="33">
        <f t="shared" si="163"/>
        <v>0.9967643191486445</v>
      </c>
    </row>
    <row r="2572" spans="1:13" ht="27.6">
      <c r="A2572" t="s">
        <v>164</v>
      </c>
      <c r="B2572" t="s">
        <v>242</v>
      </c>
      <c r="C2572" s="14" t="s">
        <v>244</v>
      </c>
      <c r="D2572" t="s">
        <v>456</v>
      </c>
      <c r="E2572" t="s">
        <v>474</v>
      </c>
      <c r="F2572" s="20">
        <v>2037</v>
      </c>
      <c r="G2572" s="20">
        <v>40</v>
      </c>
      <c r="H2572" s="11">
        <v>2429.7476228363198</v>
      </c>
      <c r="I2572" s="10">
        <v>4366360.8486124296</v>
      </c>
      <c r="J2572" s="33">
        <f t="shared" si="160"/>
        <v>5.5646972549427758E-4</v>
      </c>
      <c r="K2572" s="33">
        <f t="shared" si="161"/>
        <v>5.5631492493180001E-4</v>
      </c>
      <c r="L2572" s="33">
        <f t="shared" si="162"/>
        <v>0.9967643191486445</v>
      </c>
      <c r="M2572" s="33">
        <f t="shared" si="163"/>
        <v>0.9962098042812626</v>
      </c>
    </row>
    <row r="2573" spans="1:13" ht="27.6">
      <c r="A2573" t="s">
        <v>164</v>
      </c>
      <c r="B2573" t="s">
        <v>242</v>
      </c>
      <c r="C2573" s="14" t="s">
        <v>244</v>
      </c>
      <c r="D2573" t="s">
        <v>456</v>
      </c>
      <c r="E2573" t="s">
        <v>474</v>
      </c>
      <c r="F2573" s="20">
        <v>2037</v>
      </c>
      <c r="G2573" s="20">
        <v>41</v>
      </c>
      <c r="H2573" s="11">
        <v>3102.0210617263401</v>
      </c>
      <c r="I2573" s="10">
        <v>4301838.7140113404</v>
      </c>
      <c r="J2573" s="33">
        <f t="shared" si="160"/>
        <v>7.2109190231211509E-4</v>
      </c>
      <c r="K2573" s="33">
        <f t="shared" si="161"/>
        <v>7.2083197802652599E-4</v>
      </c>
      <c r="L2573" s="33">
        <f t="shared" si="162"/>
        <v>0.9962098042812626</v>
      </c>
      <c r="M2573" s="33">
        <f t="shared" si="163"/>
        <v>0.99549170439751311</v>
      </c>
    </row>
    <row r="2574" spans="1:13" ht="27.6">
      <c r="A2574" t="s">
        <v>164</v>
      </c>
      <c r="B2574" t="s">
        <v>242</v>
      </c>
      <c r="C2574" s="14" t="s">
        <v>244</v>
      </c>
      <c r="D2574" t="s">
        <v>456</v>
      </c>
      <c r="E2574" t="s">
        <v>474</v>
      </c>
      <c r="F2574" s="20">
        <v>2037</v>
      </c>
      <c r="G2574" s="20">
        <v>42</v>
      </c>
      <c r="H2574" s="11">
        <v>3352.0965756263399</v>
      </c>
      <c r="I2574" s="10">
        <v>4235253.1746064704</v>
      </c>
      <c r="J2574" s="33">
        <f t="shared" si="160"/>
        <v>7.9147489829526154E-4</v>
      </c>
      <c r="K2574" s="33">
        <f t="shared" si="161"/>
        <v>7.9116176465587884E-4</v>
      </c>
      <c r="L2574" s="33">
        <f t="shared" si="162"/>
        <v>0.99549170439751311</v>
      </c>
      <c r="M2574" s="33">
        <f t="shared" si="163"/>
        <v>0.9947041094239617</v>
      </c>
    </row>
    <row r="2575" spans="1:13" ht="27.6">
      <c r="A2575" t="s">
        <v>164</v>
      </c>
      <c r="B2575" t="s">
        <v>242</v>
      </c>
      <c r="C2575" s="14" t="s">
        <v>244</v>
      </c>
      <c r="D2575" t="s">
        <v>456</v>
      </c>
      <c r="E2575" t="s">
        <v>474</v>
      </c>
      <c r="F2575" s="20">
        <v>2037</v>
      </c>
      <c r="G2575" s="20">
        <v>43</v>
      </c>
      <c r="H2575" s="11">
        <v>3669.5692480617099</v>
      </c>
      <c r="I2575" s="10">
        <v>4177678.79362725</v>
      </c>
      <c r="J2575" s="33">
        <f t="shared" si="160"/>
        <v>8.7837515264681796E-4</v>
      </c>
      <c r="K2575" s="33">
        <f t="shared" si="161"/>
        <v>8.7798949411832528E-4</v>
      </c>
      <c r="L2575" s="33">
        <f t="shared" si="162"/>
        <v>0.9947041094239617</v>
      </c>
      <c r="M2575" s="33">
        <f t="shared" si="163"/>
        <v>0.99383076966613115</v>
      </c>
    </row>
    <row r="2576" spans="1:13" ht="27.6">
      <c r="A2576" t="s">
        <v>164</v>
      </c>
      <c r="B2576" t="s">
        <v>242</v>
      </c>
      <c r="C2576" s="14" t="s">
        <v>244</v>
      </c>
      <c r="D2576" t="s">
        <v>456</v>
      </c>
      <c r="E2576" t="s">
        <v>474</v>
      </c>
      <c r="F2576" s="20">
        <v>2037</v>
      </c>
      <c r="G2576" s="20">
        <v>44</v>
      </c>
      <c r="H2576" s="11">
        <v>3810.55897013289</v>
      </c>
      <c r="I2576" s="10">
        <v>4122136.0118256998</v>
      </c>
      <c r="J2576" s="33">
        <f t="shared" si="160"/>
        <v>9.2441369212492043E-4</v>
      </c>
      <c r="K2576" s="33">
        <f t="shared" si="161"/>
        <v>9.239865534156344E-4</v>
      </c>
      <c r="L2576" s="33">
        <f t="shared" si="162"/>
        <v>0.99383076966613115</v>
      </c>
      <c r="M2576" s="33">
        <f t="shared" si="163"/>
        <v>0.99291248339858895</v>
      </c>
    </row>
    <row r="2577" spans="1:13" ht="27.6">
      <c r="A2577" t="s">
        <v>164</v>
      </c>
      <c r="B2577" t="s">
        <v>242</v>
      </c>
      <c r="C2577" s="14" t="s">
        <v>244</v>
      </c>
      <c r="D2577" t="s">
        <v>456</v>
      </c>
      <c r="E2577" t="s">
        <v>474</v>
      </c>
      <c r="F2577" s="20">
        <v>2037</v>
      </c>
      <c r="G2577" s="20">
        <v>45</v>
      </c>
      <c r="H2577" s="11">
        <v>4095.8782151211399</v>
      </c>
      <c r="I2577" s="10">
        <v>4100794.24923921</v>
      </c>
      <c r="J2577" s="33">
        <f t="shared" si="160"/>
        <v>9.9880119951909754E-4</v>
      </c>
      <c r="K2577" s="33">
        <f t="shared" si="161"/>
        <v>9.9830256362754E-4</v>
      </c>
      <c r="L2577" s="33">
        <f t="shared" si="162"/>
        <v>0.99291248339858895</v>
      </c>
      <c r="M2577" s="33">
        <f t="shared" si="163"/>
        <v>0.9919212563209544</v>
      </c>
    </row>
    <row r="2578" spans="1:13" ht="27.6">
      <c r="A2578" t="s">
        <v>164</v>
      </c>
      <c r="B2578" t="s">
        <v>242</v>
      </c>
      <c r="C2578" s="14" t="s">
        <v>244</v>
      </c>
      <c r="D2578" t="s">
        <v>456</v>
      </c>
      <c r="E2578" t="s">
        <v>474</v>
      </c>
      <c r="F2578" s="20">
        <v>2037</v>
      </c>
      <c r="G2578" s="20">
        <v>46</v>
      </c>
      <c r="H2578" s="11">
        <v>5090.9075470771504</v>
      </c>
      <c r="I2578" s="10">
        <v>4073247.6230400102</v>
      </c>
      <c r="J2578" s="33">
        <f t="shared" si="160"/>
        <v>1.2498399356525307E-3</v>
      </c>
      <c r="K2578" s="33">
        <f t="shared" si="161"/>
        <v>1.2490592110142584E-3</v>
      </c>
      <c r="L2578" s="33">
        <f t="shared" si="162"/>
        <v>0.9919212563209544</v>
      </c>
      <c r="M2578" s="33">
        <f t="shared" si="163"/>
        <v>0.99068228793914592</v>
      </c>
    </row>
    <row r="2579" spans="1:13" ht="27.6">
      <c r="A2579" t="s">
        <v>164</v>
      </c>
      <c r="B2579" t="s">
        <v>242</v>
      </c>
      <c r="C2579" s="14" t="s">
        <v>244</v>
      </c>
      <c r="D2579" t="s">
        <v>456</v>
      </c>
      <c r="E2579" t="s">
        <v>474</v>
      </c>
      <c r="F2579" s="20">
        <v>2037</v>
      </c>
      <c r="G2579" s="20">
        <v>47</v>
      </c>
      <c r="H2579" s="11">
        <v>5562.6284468705298</v>
      </c>
      <c r="I2579" s="10">
        <v>4048822.52346275</v>
      </c>
      <c r="J2579" s="33">
        <f t="shared" si="160"/>
        <v>1.3738879426389624E-3</v>
      </c>
      <c r="K2579" s="33">
        <f t="shared" si="161"/>
        <v>1.3729445906689453E-3</v>
      </c>
      <c r="L2579" s="33">
        <f t="shared" si="162"/>
        <v>0.99068228793914592</v>
      </c>
      <c r="M2579" s="33">
        <f t="shared" si="163"/>
        <v>0.98932213605084829</v>
      </c>
    </row>
    <row r="2580" spans="1:13" ht="27.6">
      <c r="A2580" t="s">
        <v>164</v>
      </c>
      <c r="B2580" t="s">
        <v>242</v>
      </c>
      <c r="C2580" s="14" t="s">
        <v>244</v>
      </c>
      <c r="D2580" t="s">
        <v>456</v>
      </c>
      <c r="E2580" t="s">
        <v>474</v>
      </c>
      <c r="F2580" s="20">
        <v>2037</v>
      </c>
      <c r="G2580" s="20">
        <v>48</v>
      </c>
      <c r="H2580" s="11">
        <v>6166.0916931786896</v>
      </c>
      <c r="I2580" s="10">
        <v>4046154.5472788699</v>
      </c>
      <c r="J2580" s="33">
        <f t="shared" si="160"/>
        <v>1.5239387475511842E-3</v>
      </c>
      <c r="K2580" s="33">
        <f t="shared" si="161"/>
        <v>1.5227781425365405E-3</v>
      </c>
      <c r="L2580" s="33">
        <f t="shared" si="162"/>
        <v>0.98932213605084829</v>
      </c>
      <c r="M2580" s="33">
        <f t="shared" si="163"/>
        <v>0.98781561792614248</v>
      </c>
    </row>
    <row r="2581" spans="1:13" ht="27.6">
      <c r="A2581" t="s">
        <v>164</v>
      </c>
      <c r="B2581" t="s">
        <v>242</v>
      </c>
      <c r="C2581" s="14" t="s">
        <v>244</v>
      </c>
      <c r="D2581" t="s">
        <v>456</v>
      </c>
      <c r="E2581" t="s">
        <v>474</v>
      </c>
      <c r="F2581" s="20">
        <v>2037</v>
      </c>
      <c r="G2581" s="20">
        <v>49</v>
      </c>
      <c r="H2581" s="11">
        <v>6664.3872155405397</v>
      </c>
      <c r="I2581" s="10">
        <v>3997255.44452126</v>
      </c>
      <c r="J2581" s="33">
        <f t="shared" si="160"/>
        <v>1.6672407625774625E-3</v>
      </c>
      <c r="K2581" s="33">
        <f t="shared" si="161"/>
        <v>1.6658516887779751E-3</v>
      </c>
      <c r="L2581" s="33">
        <f t="shared" si="162"/>
        <v>0.98781561792614248</v>
      </c>
      <c r="M2581" s="33">
        <f t="shared" si="163"/>
        <v>0.98617006361081894</v>
      </c>
    </row>
    <row r="2582" spans="1:13" ht="27.6">
      <c r="A2582" t="s">
        <v>164</v>
      </c>
      <c r="B2582" t="s">
        <v>242</v>
      </c>
      <c r="C2582" s="14" t="s">
        <v>244</v>
      </c>
      <c r="D2582" t="s">
        <v>456</v>
      </c>
      <c r="E2582" t="s">
        <v>474</v>
      </c>
      <c r="F2582" s="20">
        <v>2037</v>
      </c>
      <c r="G2582" s="20">
        <v>50</v>
      </c>
      <c r="H2582" s="11">
        <v>7209.9422758116298</v>
      </c>
      <c r="I2582" s="10">
        <v>3939305.6904802099</v>
      </c>
      <c r="J2582" s="33">
        <f t="shared" si="160"/>
        <v>1.8302571169420269E-3</v>
      </c>
      <c r="K2582" s="33">
        <f t="shared" si="161"/>
        <v>1.8285832177626915E-3</v>
      </c>
      <c r="L2582" s="33">
        <f t="shared" si="162"/>
        <v>0.98617006361081894</v>
      </c>
      <c r="M2582" s="33">
        <f t="shared" si="163"/>
        <v>0.98436676958264024</v>
      </c>
    </row>
    <row r="2583" spans="1:13" ht="27.6">
      <c r="A2583" t="s">
        <v>164</v>
      </c>
      <c r="B2583" t="s">
        <v>242</v>
      </c>
      <c r="C2583" s="14" t="s">
        <v>244</v>
      </c>
      <c r="D2583" t="s">
        <v>456</v>
      </c>
      <c r="E2583" t="s">
        <v>474</v>
      </c>
      <c r="F2583" s="20">
        <v>2037</v>
      </c>
      <c r="G2583" s="20">
        <v>51</v>
      </c>
      <c r="H2583" s="11">
        <v>8265.4168572707695</v>
      </c>
      <c r="I2583" s="10">
        <v>3940726.3883691402</v>
      </c>
      <c r="J2583" s="33">
        <f t="shared" si="160"/>
        <v>2.0974348489825986E-3</v>
      </c>
      <c r="K2583" s="33">
        <f t="shared" si="161"/>
        <v>2.095236769554476E-3</v>
      </c>
      <c r="L2583" s="33">
        <f t="shared" si="162"/>
        <v>0.98436676958264024</v>
      </c>
      <c r="M2583" s="33">
        <f t="shared" si="163"/>
        <v>0.9823042881322831</v>
      </c>
    </row>
    <row r="2584" spans="1:13" ht="27.6">
      <c r="A2584" t="s">
        <v>164</v>
      </c>
      <c r="B2584" t="s">
        <v>242</v>
      </c>
      <c r="C2584" s="14" t="s">
        <v>244</v>
      </c>
      <c r="D2584" t="s">
        <v>456</v>
      </c>
      <c r="E2584" t="s">
        <v>474</v>
      </c>
      <c r="F2584" s="20">
        <v>2037</v>
      </c>
      <c r="G2584" s="20">
        <v>52</v>
      </c>
      <c r="H2584" s="11">
        <v>9167.62080619673</v>
      </c>
      <c r="I2584" s="10">
        <v>3996301.1973357201</v>
      </c>
      <c r="J2584" s="33">
        <f t="shared" si="160"/>
        <v>2.294026489371887E-3</v>
      </c>
      <c r="K2584" s="33">
        <f t="shared" si="161"/>
        <v>2.2913972215259371E-3</v>
      </c>
      <c r="L2584" s="33">
        <f t="shared" si="162"/>
        <v>0.9823042881322831</v>
      </c>
      <c r="M2584" s="33">
        <f t="shared" si="163"/>
        <v>0.98005343881576379</v>
      </c>
    </row>
    <row r="2585" spans="1:13" ht="27.6">
      <c r="A2585" t="s">
        <v>164</v>
      </c>
      <c r="B2585" t="s">
        <v>242</v>
      </c>
      <c r="C2585" s="14" t="s">
        <v>244</v>
      </c>
      <c r="D2585" t="s">
        <v>456</v>
      </c>
      <c r="E2585" t="s">
        <v>474</v>
      </c>
      <c r="F2585" s="20">
        <v>2037</v>
      </c>
      <c r="G2585" s="20">
        <v>53</v>
      </c>
      <c r="H2585" s="11">
        <v>10075.440239808</v>
      </c>
      <c r="I2585" s="10">
        <v>4010021.3743610699</v>
      </c>
      <c r="J2585" s="33">
        <f t="shared" si="160"/>
        <v>2.5125652207809873E-3</v>
      </c>
      <c r="K2585" s="33">
        <f t="shared" si="161"/>
        <v>2.5094113707575527E-3</v>
      </c>
      <c r="L2585" s="33">
        <f t="shared" si="162"/>
        <v>0.98005343881576379</v>
      </c>
      <c r="M2585" s="33">
        <f t="shared" si="163"/>
        <v>0.97759408157244942</v>
      </c>
    </row>
    <row r="2586" spans="1:13" ht="27.6">
      <c r="A2586" t="s">
        <v>164</v>
      </c>
      <c r="B2586" t="s">
        <v>242</v>
      </c>
      <c r="C2586" s="14" t="s">
        <v>244</v>
      </c>
      <c r="D2586" t="s">
        <v>456</v>
      </c>
      <c r="E2586" t="s">
        <v>474</v>
      </c>
      <c r="F2586" s="20">
        <v>2037</v>
      </c>
      <c r="G2586" s="20">
        <v>54</v>
      </c>
      <c r="H2586" s="11">
        <v>10857.9197668712</v>
      </c>
      <c r="I2586" s="10">
        <v>3966644.2040689099</v>
      </c>
      <c r="J2586" s="33">
        <f t="shared" si="160"/>
        <v>2.7373061984569597E-3</v>
      </c>
      <c r="K2586" s="33">
        <f t="shared" si="161"/>
        <v>2.7335631918755654E-3</v>
      </c>
      <c r="L2586" s="33">
        <f t="shared" si="162"/>
        <v>0.97759408157244942</v>
      </c>
      <c r="M2586" s="33">
        <f t="shared" si="163"/>
        <v>0.97492176637446759</v>
      </c>
    </row>
    <row r="2587" spans="1:13" ht="27.6">
      <c r="A2587" t="s">
        <v>164</v>
      </c>
      <c r="B2587" t="s">
        <v>242</v>
      </c>
      <c r="C2587" s="14" t="s">
        <v>244</v>
      </c>
      <c r="D2587" t="s">
        <v>456</v>
      </c>
      <c r="E2587" t="s">
        <v>474</v>
      </c>
      <c r="F2587" s="20">
        <v>2037</v>
      </c>
      <c r="G2587" s="20">
        <v>55</v>
      </c>
      <c r="H2587" s="11">
        <v>11653.6555210035</v>
      </c>
      <c r="I2587" s="10">
        <v>3898768.8411440798</v>
      </c>
      <c r="J2587" s="33">
        <f t="shared" si="160"/>
        <v>2.9890603920964386E-3</v>
      </c>
      <c r="K2587" s="33">
        <f t="shared" si="161"/>
        <v>2.9845975987096152E-3</v>
      </c>
      <c r="L2587" s="33">
        <f t="shared" si="162"/>
        <v>0.97492176637446759</v>
      </c>
      <c r="M2587" s="33">
        <f t="shared" si="163"/>
        <v>0.97201201721161656</v>
      </c>
    </row>
    <row r="2588" spans="1:13" ht="27.6">
      <c r="A2588" t="s">
        <v>164</v>
      </c>
      <c r="B2588" t="s">
        <v>242</v>
      </c>
      <c r="C2588" s="14" t="s">
        <v>244</v>
      </c>
      <c r="D2588" t="s">
        <v>456</v>
      </c>
      <c r="E2588" t="s">
        <v>474</v>
      </c>
      <c r="F2588" s="20">
        <v>2037</v>
      </c>
      <c r="G2588" s="20">
        <v>56</v>
      </c>
      <c r="H2588" s="11">
        <v>12403.448916256601</v>
      </c>
      <c r="I2588" s="10">
        <v>3823608.0037092599</v>
      </c>
      <c r="J2588" s="33">
        <f t="shared" si="160"/>
        <v>3.2439122693079642E-3</v>
      </c>
      <c r="K2588" s="33">
        <f t="shared" si="161"/>
        <v>3.2386564705551013E-3</v>
      </c>
      <c r="L2588" s="33">
        <f t="shared" si="162"/>
        <v>0.97201201721161656</v>
      </c>
      <c r="M2588" s="33">
        <f t="shared" si="163"/>
        <v>0.96886400420261687</v>
      </c>
    </row>
    <row r="2589" spans="1:13" ht="27.6">
      <c r="A2589" t="s">
        <v>164</v>
      </c>
      <c r="B2589" t="s">
        <v>242</v>
      </c>
      <c r="C2589" s="14" t="s">
        <v>244</v>
      </c>
      <c r="D2589" t="s">
        <v>456</v>
      </c>
      <c r="E2589" t="s">
        <v>474</v>
      </c>
      <c r="F2589" s="20">
        <v>2037</v>
      </c>
      <c r="G2589" s="20">
        <v>57</v>
      </c>
      <c r="H2589" s="11">
        <v>13265.479431846899</v>
      </c>
      <c r="I2589" s="10">
        <v>3752784.2887762398</v>
      </c>
      <c r="J2589" s="33">
        <f t="shared" si="160"/>
        <v>3.5348366468920312E-3</v>
      </c>
      <c r="K2589" s="33">
        <f t="shared" si="161"/>
        <v>3.5285964666699199E-3</v>
      </c>
      <c r="L2589" s="33">
        <f t="shared" si="162"/>
        <v>0.96886400420261687</v>
      </c>
      <c r="M2589" s="33">
        <f t="shared" si="163"/>
        <v>0.9654452741007038</v>
      </c>
    </row>
    <row r="2590" spans="1:13" ht="27.6">
      <c r="A2590" t="s">
        <v>164</v>
      </c>
      <c r="B2590" t="s">
        <v>242</v>
      </c>
      <c r="C2590" s="14" t="s">
        <v>244</v>
      </c>
      <c r="D2590" t="s">
        <v>456</v>
      </c>
      <c r="E2590" t="s">
        <v>474</v>
      </c>
      <c r="F2590" s="20">
        <v>2037</v>
      </c>
      <c r="G2590" s="20">
        <v>58</v>
      </c>
      <c r="H2590" s="11">
        <v>14159.924668076201</v>
      </c>
      <c r="I2590" s="10">
        <v>3667936.5513606402</v>
      </c>
      <c r="J2590" s="33">
        <f t="shared" si="160"/>
        <v>3.8604606349647739E-3</v>
      </c>
      <c r="K2590" s="33">
        <f t="shared" si="161"/>
        <v>3.8530186364018615E-3</v>
      </c>
      <c r="L2590" s="33">
        <f t="shared" si="162"/>
        <v>0.9654452741007038</v>
      </c>
      <c r="M2590" s="33">
        <f t="shared" si="163"/>
        <v>0.96172539546716773</v>
      </c>
    </row>
    <row r="2591" spans="1:13" ht="27.6">
      <c r="A2591" t="s">
        <v>164</v>
      </c>
      <c r="B2591" t="s">
        <v>242</v>
      </c>
      <c r="C2591" s="14" t="s">
        <v>244</v>
      </c>
      <c r="D2591" t="s">
        <v>456</v>
      </c>
      <c r="E2591" t="s">
        <v>474</v>
      </c>
      <c r="F2591" s="20">
        <v>2037</v>
      </c>
      <c r="G2591" s="20">
        <v>59</v>
      </c>
      <c r="H2591" s="11">
        <v>14364.109814007999</v>
      </c>
      <c r="I2591" s="10">
        <v>3559176.8550662501</v>
      </c>
      <c r="J2591" s="33">
        <f t="shared" si="160"/>
        <v>4.0357954658987094E-3</v>
      </c>
      <c r="K2591" s="33">
        <f t="shared" si="161"/>
        <v>4.0276625879334116E-3</v>
      </c>
      <c r="L2591" s="33">
        <f t="shared" si="162"/>
        <v>0.96172539546716773</v>
      </c>
      <c r="M2591" s="33">
        <f t="shared" si="163"/>
        <v>0.95785189007197913</v>
      </c>
    </row>
    <row r="2592" spans="1:13" ht="27.6">
      <c r="A2592" t="s">
        <v>164</v>
      </c>
      <c r="B2592" t="s">
        <v>242</v>
      </c>
      <c r="C2592" s="14" t="s">
        <v>244</v>
      </c>
      <c r="D2592" t="s">
        <v>456</v>
      </c>
      <c r="E2592" t="s">
        <v>474</v>
      </c>
      <c r="F2592" s="20">
        <v>2037</v>
      </c>
      <c r="G2592" s="20">
        <v>60</v>
      </c>
      <c r="H2592" s="11">
        <v>14772.615185635999</v>
      </c>
      <c r="I2592" s="10">
        <v>3454333.06462608</v>
      </c>
      <c r="J2592" s="33">
        <f t="shared" si="160"/>
        <v>4.2765462708023744E-3</v>
      </c>
      <c r="K2592" s="33">
        <f t="shared" si="161"/>
        <v>4.2674148683918833E-3</v>
      </c>
      <c r="L2592" s="33">
        <f t="shared" si="162"/>
        <v>0.95785189007197913</v>
      </c>
      <c r="M2592" s="33">
        <f t="shared" si="163"/>
        <v>0.95376433867456867</v>
      </c>
    </row>
    <row r="2593" spans="1:13" ht="27.6">
      <c r="A2593" t="s">
        <v>164</v>
      </c>
      <c r="B2593" t="s">
        <v>242</v>
      </c>
      <c r="C2593" s="14" t="s">
        <v>244</v>
      </c>
      <c r="D2593" t="s">
        <v>456</v>
      </c>
      <c r="E2593" t="s">
        <v>474</v>
      </c>
      <c r="F2593" s="20">
        <v>2037</v>
      </c>
      <c r="G2593" s="20">
        <v>61</v>
      </c>
      <c r="H2593" s="11">
        <v>15516.045402764301</v>
      </c>
      <c r="I2593" s="10">
        <v>3362681.0239362102</v>
      </c>
      <c r="J2593" s="33">
        <f t="shared" si="160"/>
        <v>4.6141888844996315E-3</v>
      </c>
      <c r="K2593" s="33">
        <f t="shared" si="161"/>
        <v>4.6035598693473512E-3</v>
      </c>
      <c r="L2593" s="33">
        <f t="shared" si="162"/>
        <v>0.95376433867456867</v>
      </c>
      <c r="M2593" s="33">
        <f t="shared" si="163"/>
        <v>0.94937362744023179</v>
      </c>
    </row>
    <row r="2594" spans="1:13" ht="27.6">
      <c r="A2594" t="s">
        <v>164</v>
      </c>
      <c r="B2594" t="s">
        <v>242</v>
      </c>
      <c r="C2594" s="14" t="s">
        <v>244</v>
      </c>
      <c r="D2594" t="s">
        <v>456</v>
      </c>
      <c r="E2594" t="s">
        <v>474</v>
      </c>
      <c r="F2594" s="20">
        <v>2037</v>
      </c>
      <c r="G2594" s="20">
        <v>62</v>
      </c>
      <c r="H2594" s="11">
        <v>16256.0911429594</v>
      </c>
      <c r="I2594" s="10">
        <v>3258679.90289836</v>
      </c>
      <c r="J2594" s="33">
        <f t="shared" si="160"/>
        <v>4.9885510781530838E-3</v>
      </c>
      <c r="K2594" s="33">
        <f t="shared" si="161"/>
        <v>4.9761289219943938E-3</v>
      </c>
      <c r="L2594" s="33">
        <f t="shared" si="162"/>
        <v>0.94937362744023179</v>
      </c>
      <c r="M2594" s="33">
        <f t="shared" si="163"/>
        <v>0.94464942187494771</v>
      </c>
    </row>
    <row r="2595" spans="1:13" ht="27.6">
      <c r="A2595" t="s">
        <v>164</v>
      </c>
      <c r="B2595" t="s">
        <v>242</v>
      </c>
      <c r="C2595" s="14" t="s">
        <v>244</v>
      </c>
      <c r="D2595" t="s">
        <v>456</v>
      </c>
      <c r="E2595" t="s">
        <v>474</v>
      </c>
      <c r="F2595" s="20">
        <v>2037</v>
      </c>
      <c r="G2595" s="20">
        <v>63</v>
      </c>
      <c r="H2595" s="11">
        <v>17138.243082561301</v>
      </c>
      <c r="I2595" s="10">
        <v>3167578.7737837802</v>
      </c>
      <c r="J2595" s="33">
        <f t="shared" si="160"/>
        <v>5.4105183506104534E-3</v>
      </c>
      <c r="K2595" s="33">
        <f t="shared" si="161"/>
        <v>5.3959078581881093E-3</v>
      </c>
      <c r="L2595" s="33">
        <f t="shared" si="162"/>
        <v>0.94464942187494771</v>
      </c>
      <c r="M2595" s="33">
        <f t="shared" si="163"/>
        <v>0.93955218063621981</v>
      </c>
    </row>
    <row r="2596" spans="1:13" ht="27.6">
      <c r="A2596" t="s">
        <v>164</v>
      </c>
      <c r="B2596" t="s">
        <v>242</v>
      </c>
      <c r="C2596" s="14" t="s">
        <v>244</v>
      </c>
      <c r="D2596" t="s">
        <v>456</v>
      </c>
      <c r="E2596" t="s">
        <v>474</v>
      </c>
      <c r="F2596" s="20">
        <v>2037</v>
      </c>
      <c r="G2596" s="20">
        <v>64</v>
      </c>
      <c r="H2596" s="11">
        <v>18337.1681925677</v>
      </c>
      <c r="I2596" s="10">
        <v>3075507.7504697</v>
      </c>
      <c r="J2596" s="33">
        <f t="shared" si="160"/>
        <v>5.9623222181011239E-3</v>
      </c>
      <c r="K2596" s="33">
        <f t="shared" si="161"/>
        <v>5.9445828484411267E-3</v>
      </c>
      <c r="L2596" s="33">
        <f t="shared" si="162"/>
        <v>0.93955218063621981</v>
      </c>
      <c r="M2596" s="33">
        <f t="shared" si="163"/>
        <v>0.93396693485799431</v>
      </c>
    </row>
    <row r="2597" spans="1:13" ht="27.6">
      <c r="A2597" t="s">
        <v>164</v>
      </c>
      <c r="B2597" t="s">
        <v>242</v>
      </c>
      <c r="C2597" s="14" t="s">
        <v>244</v>
      </c>
      <c r="D2597" t="s">
        <v>456</v>
      </c>
      <c r="E2597" t="s">
        <v>474</v>
      </c>
      <c r="F2597" s="20">
        <v>2037</v>
      </c>
      <c r="G2597" s="20">
        <v>65</v>
      </c>
      <c r="H2597" s="11">
        <v>19336.860344754601</v>
      </c>
      <c r="I2597" s="10">
        <v>2963287.3553865501</v>
      </c>
      <c r="J2597" s="33">
        <f t="shared" si="160"/>
        <v>6.5254759413071427E-3</v>
      </c>
      <c r="K2597" s="33">
        <f t="shared" si="161"/>
        <v>6.5042312588494688E-3</v>
      </c>
      <c r="L2597" s="33">
        <f t="shared" si="162"/>
        <v>0.93396693485799431</v>
      </c>
      <c r="M2597" s="33">
        <f t="shared" si="163"/>
        <v>0.9278921979255591</v>
      </c>
    </row>
    <row r="2598" spans="1:13" ht="27.6">
      <c r="A2598" t="s">
        <v>164</v>
      </c>
      <c r="B2598" t="s">
        <v>242</v>
      </c>
      <c r="C2598" s="14" t="s">
        <v>244</v>
      </c>
      <c r="D2598" t="s">
        <v>456</v>
      </c>
      <c r="E2598" t="s">
        <v>474</v>
      </c>
      <c r="F2598" s="20">
        <v>2037</v>
      </c>
      <c r="G2598" s="20">
        <v>66</v>
      </c>
      <c r="H2598" s="11">
        <v>19800.418553993099</v>
      </c>
      <c r="I2598" s="10">
        <v>2859943.36587551</v>
      </c>
      <c r="J2598" s="33">
        <f t="shared" si="160"/>
        <v>6.9233603679881356E-3</v>
      </c>
      <c r="K2598" s="33">
        <f t="shared" si="161"/>
        <v>6.8994491224745325E-3</v>
      </c>
      <c r="L2598" s="33">
        <f t="shared" si="162"/>
        <v>0.9278921979255591</v>
      </c>
      <c r="M2598" s="33">
        <f t="shared" si="163"/>
        <v>0.92149025291483067</v>
      </c>
    </row>
    <row r="2599" spans="1:13" ht="27.6">
      <c r="A2599" t="s">
        <v>164</v>
      </c>
      <c r="B2599" t="s">
        <v>242</v>
      </c>
      <c r="C2599" s="14" t="s">
        <v>244</v>
      </c>
      <c r="D2599" t="s">
        <v>456</v>
      </c>
      <c r="E2599" t="s">
        <v>474</v>
      </c>
      <c r="F2599" s="20">
        <v>2037</v>
      </c>
      <c r="G2599" s="20">
        <v>67</v>
      </c>
      <c r="H2599" s="11">
        <v>20750.9512790847</v>
      </c>
      <c r="I2599" s="10">
        <v>2753400.92303995</v>
      </c>
      <c r="J2599" s="33">
        <f t="shared" si="160"/>
        <v>7.5364801055467718E-3</v>
      </c>
      <c r="K2599" s="33">
        <f t="shared" si="161"/>
        <v>7.5081520486403042E-3</v>
      </c>
      <c r="L2599" s="33">
        <f t="shared" si="162"/>
        <v>0.92149025291483067</v>
      </c>
      <c r="M2599" s="33">
        <f t="shared" si="163"/>
        <v>0.91457156398460615</v>
      </c>
    </row>
    <row r="2600" spans="1:13" ht="27.6">
      <c r="A2600" t="s">
        <v>164</v>
      </c>
      <c r="B2600" t="s">
        <v>242</v>
      </c>
      <c r="C2600" s="14" t="s">
        <v>244</v>
      </c>
      <c r="D2600" t="s">
        <v>456</v>
      </c>
      <c r="E2600" t="s">
        <v>474</v>
      </c>
      <c r="F2600" s="20">
        <v>2037</v>
      </c>
      <c r="G2600" s="20">
        <v>68</v>
      </c>
      <c r="H2600" s="11">
        <v>21537.360981395399</v>
      </c>
      <c r="I2600" s="10">
        <v>2631839.5261542802</v>
      </c>
      <c r="J2600" s="33">
        <f t="shared" si="160"/>
        <v>8.1833868544661653E-3</v>
      </c>
      <c r="K2600" s="33">
        <f t="shared" si="161"/>
        <v>8.1499940949681937E-3</v>
      </c>
      <c r="L2600" s="33">
        <f t="shared" si="162"/>
        <v>0.91457156398460615</v>
      </c>
      <c r="M2600" s="33">
        <f t="shared" si="163"/>
        <v>0.90711781113870582</v>
      </c>
    </row>
    <row r="2601" spans="1:13" ht="27.6">
      <c r="A2601" t="s">
        <v>164</v>
      </c>
      <c r="B2601" t="s">
        <v>242</v>
      </c>
      <c r="C2601" s="14" t="s">
        <v>244</v>
      </c>
      <c r="D2601" t="s">
        <v>456</v>
      </c>
      <c r="E2601" t="s">
        <v>474</v>
      </c>
      <c r="F2601" s="20">
        <v>2037</v>
      </c>
      <c r="G2601" s="20">
        <v>69</v>
      </c>
      <c r="H2601" s="11">
        <v>21802.462451974701</v>
      </c>
      <c r="I2601" s="10">
        <v>2501852.8130504498</v>
      </c>
      <c r="J2601" s="33">
        <f t="shared" si="160"/>
        <v>8.7145264254740364E-3</v>
      </c>
      <c r="K2601" s="33">
        <f t="shared" si="161"/>
        <v>8.676665001347561E-3</v>
      </c>
      <c r="L2601" s="33">
        <f t="shared" si="162"/>
        <v>0.90711781113870582</v>
      </c>
      <c r="M2601" s="33">
        <f t="shared" si="163"/>
        <v>0.8992470537746996</v>
      </c>
    </row>
    <row r="2602" spans="1:13" ht="27.6">
      <c r="A2602" t="s">
        <v>164</v>
      </c>
      <c r="B2602" t="s">
        <v>242</v>
      </c>
      <c r="C2602" s="14" t="s">
        <v>244</v>
      </c>
      <c r="D2602" t="s">
        <v>456</v>
      </c>
      <c r="E2602" t="s">
        <v>474</v>
      </c>
      <c r="F2602" s="20">
        <v>2038</v>
      </c>
      <c r="G2602" s="20">
        <v>30</v>
      </c>
      <c r="H2602" s="11">
        <v>727.86199563300897</v>
      </c>
      <c r="I2602" s="10">
        <v>4658868.6526508396</v>
      </c>
      <c r="J2602" s="33">
        <f t="shared" si="160"/>
        <v>1.5623149092620681E-4</v>
      </c>
      <c r="K2602" s="33">
        <f t="shared" si="161"/>
        <v>1.5621928742237667E-4</v>
      </c>
      <c r="L2602" s="33">
        <f t="shared" si="162"/>
        <v>1</v>
      </c>
      <c r="M2602" s="33">
        <f t="shared" si="163"/>
        <v>0.99984378071257762</v>
      </c>
    </row>
    <row r="2603" spans="1:13" ht="27.6">
      <c r="A2603" t="s">
        <v>164</v>
      </c>
      <c r="B2603" t="s">
        <v>242</v>
      </c>
      <c r="C2603" s="14" t="s">
        <v>244</v>
      </c>
      <c r="D2603" t="s">
        <v>456</v>
      </c>
      <c r="E2603" t="s">
        <v>474</v>
      </c>
      <c r="F2603" s="20">
        <v>2038</v>
      </c>
      <c r="G2603" s="20">
        <v>31</v>
      </c>
      <c r="H2603" s="11">
        <v>1022.90718827462</v>
      </c>
      <c r="I2603" s="10">
        <v>4631602.9110698504</v>
      </c>
      <c r="J2603" s="33">
        <f t="shared" si="160"/>
        <v>2.2085381841128939E-4</v>
      </c>
      <c r="K2603" s="33">
        <f t="shared" si="161"/>
        <v>2.2082943200207872E-4</v>
      </c>
      <c r="L2603" s="33">
        <f t="shared" si="162"/>
        <v>0.99984378071257762</v>
      </c>
      <c r="M2603" s="33">
        <f t="shared" si="163"/>
        <v>0.99962298577839204</v>
      </c>
    </row>
    <row r="2604" spans="1:13" ht="27.6">
      <c r="A2604" t="s">
        <v>164</v>
      </c>
      <c r="B2604" t="s">
        <v>242</v>
      </c>
      <c r="C2604" s="14" t="s">
        <v>244</v>
      </c>
      <c r="D2604" t="s">
        <v>456</v>
      </c>
      <c r="E2604" t="s">
        <v>474</v>
      </c>
      <c r="F2604" s="20">
        <v>2038</v>
      </c>
      <c r="G2604" s="20">
        <v>32</v>
      </c>
      <c r="H2604" s="11">
        <v>1050.3868246525701</v>
      </c>
      <c r="I2604" s="10">
        <v>4560809.6875767298</v>
      </c>
      <c r="J2604" s="33">
        <f t="shared" si="160"/>
        <v>2.3030709382891755E-4</v>
      </c>
      <c r="K2604" s="33">
        <f t="shared" si="161"/>
        <v>2.3028057518603706E-4</v>
      </c>
      <c r="L2604" s="33">
        <f t="shared" si="162"/>
        <v>0.99962298577839204</v>
      </c>
      <c r="M2604" s="33">
        <f t="shared" si="163"/>
        <v>0.99939279202225784</v>
      </c>
    </row>
    <row r="2605" spans="1:13" ht="27.6">
      <c r="A2605" t="s">
        <v>164</v>
      </c>
      <c r="B2605" t="s">
        <v>242</v>
      </c>
      <c r="C2605" s="14" t="s">
        <v>244</v>
      </c>
      <c r="D2605" t="s">
        <v>456</v>
      </c>
      <c r="E2605" t="s">
        <v>474</v>
      </c>
      <c r="F2605" s="20">
        <v>2038</v>
      </c>
      <c r="G2605" s="20">
        <v>33</v>
      </c>
      <c r="H2605" s="11">
        <v>1086.82636596357</v>
      </c>
      <c r="I2605" s="10">
        <v>4467257.9218100002</v>
      </c>
      <c r="J2605" s="33">
        <f t="shared" si="160"/>
        <v>2.4328713161097718E-4</v>
      </c>
      <c r="K2605" s="33">
        <f t="shared" si="161"/>
        <v>2.4325753969656194E-4</v>
      </c>
      <c r="L2605" s="33">
        <f t="shared" si="162"/>
        <v>0.99939279202225784</v>
      </c>
      <c r="M2605" s="33">
        <f t="shared" si="163"/>
        <v>0.99914968219048006</v>
      </c>
    </row>
    <row r="2606" spans="1:13" ht="27.6">
      <c r="A2606" t="s">
        <v>164</v>
      </c>
      <c r="B2606" t="s">
        <v>242</v>
      </c>
      <c r="C2606" s="14" t="s">
        <v>244</v>
      </c>
      <c r="D2606" t="s">
        <v>456</v>
      </c>
      <c r="E2606" t="s">
        <v>474</v>
      </c>
      <c r="F2606" s="20">
        <v>2038</v>
      </c>
      <c r="G2606" s="20">
        <v>34</v>
      </c>
      <c r="H2606" s="11">
        <v>1139.4765482985099</v>
      </c>
      <c r="I2606" s="10">
        <v>4370235.7737483997</v>
      </c>
      <c r="J2606" s="33">
        <f t="shared" si="160"/>
        <v>2.6073571479672556E-4</v>
      </c>
      <c r="K2606" s="33">
        <f t="shared" si="161"/>
        <v>2.6070172619430121E-4</v>
      </c>
      <c r="L2606" s="33">
        <f t="shared" si="162"/>
        <v>0.99914968219048006</v>
      </c>
      <c r="M2606" s="33">
        <f t="shared" si="163"/>
        <v>0.99888920214360655</v>
      </c>
    </row>
    <row r="2607" spans="1:13" ht="27.6">
      <c r="A2607" t="s">
        <v>164</v>
      </c>
      <c r="B2607" t="s">
        <v>242</v>
      </c>
      <c r="C2607" s="14" t="s">
        <v>244</v>
      </c>
      <c r="D2607" t="s">
        <v>456</v>
      </c>
      <c r="E2607" t="s">
        <v>474</v>
      </c>
      <c r="F2607" s="20">
        <v>2038</v>
      </c>
      <c r="G2607" s="20">
        <v>35</v>
      </c>
      <c r="H2607" s="11">
        <v>1248.8648358795799</v>
      </c>
      <c r="I2607" s="10">
        <v>4327407.2732320298</v>
      </c>
      <c r="J2607" s="33">
        <f t="shared" si="160"/>
        <v>2.8859424524348842E-4</v>
      </c>
      <c r="K2607" s="33">
        <f t="shared" si="161"/>
        <v>2.8855260592997034E-4</v>
      </c>
      <c r="L2607" s="33">
        <f t="shared" si="162"/>
        <v>0.99888920214360655</v>
      </c>
      <c r="M2607" s="33">
        <f t="shared" si="163"/>
        <v>0.99860097006129267</v>
      </c>
    </row>
    <row r="2608" spans="1:13" ht="27.6">
      <c r="A2608" t="s">
        <v>164</v>
      </c>
      <c r="B2608" t="s">
        <v>242</v>
      </c>
      <c r="C2608" s="14" t="s">
        <v>244</v>
      </c>
      <c r="D2608" t="s">
        <v>456</v>
      </c>
      <c r="E2608" t="s">
        <v>474</v>
      </c>
      <c r="F2608" s="20">
        <v>2038</v>
      </c>
      <c r="G2608" s="20">
        <v>36</v>
      </c>
      <c r="H2608" s="11">
        <v>1644.0062179307199</v>
      </c>
      <c r="I2608" s="10">
        <v>4307242.9072793899</v>
      </c>
      <c r="J2608" s="33">
        <f t="shared" si="160"/>
        <v>3.8168411982344725E-4</v>
      </c>
      <c r="K2608" s="33">
        <f t="shared" si="161"/>
        <v>3.8161128770641817E-4</v>
      </c>
      <c r="L2608" s="33">
        <f t="shared" si="162"/>
        <v>0.99860097006129267</v>
      </c>
      <c r="M2608" s="33">
        <f t="shared" si="163"/>
        <v>0.99821989265920275</v>
      </c>
    </row>
    <row r="2609" spans="1:13" ht="27.6">
      <c r="A2609" t="s">
        <v>164</v>
      </c>
      <c r="B2609" t="s">
        <v>242</v>
      </c>
      <c r="C2609" s="14" t="s">
        <v>244</v>
      </c>
      <c r="D2609" t="s">
        <v>456</v>
      </c>
      <c r="E2609" t="s">
        <v>474</v>
      </c>
      <c r="F2609" s="20">
        <v>2038</v>
      </c>
      <c r="G2609" s="20">
        <v>37</v>
      </c>
      <c r="H2609" s="11">
        <v>1812.9247126979301</v>
      </c>
      <c r="I2609" s="10">
        <v>4287128.5788415102</v>
      </c>
      <c r="J2609" s="33">
        <f t="shared" si="160"/>
        <v>4.2287621641332436E-4</v>
      </c>
      <c r="K2609" s="33">
        <f t="shared" si="161"/>
        <v>4.2278681686824804E-4</v>
      </c>
      <c r="L2609" s="33">
        <f t="shared" si="162"/>
        <v>0.99821989265920275</v>
      </c>
      <c r="M2609" s="33">
        <f t="shared" si="163"/>
        <v>0.99779785844825075</v>
      </c>
    </row>
    <row r="2610" spans="1:13" ht="27.6">
      <c r="A2610" t="s">
        <v>164</v>
      </c>
      <c r="B2610" t="s">
        <v>242</v>
      </c>
      <c r="C2610" s="14" t="s">
        <v>244</v>
      </c>
      <c r="D2610" t="s">
        <v>456</v>
      </c>
      <c r="E2610" t="s">
        <v>474</v>
      </c>
      <c r="F2610" s="20">
        <v>2038</v>
      </c>
      <c r="G2610" s="20">
        <v>38</v>
      </c>
      <c r="H2610" s="11">
        <v>2011.0294600479899</v>
      </c>
      <c r="I2610" s="10">
        <v>4286373.5979441497</v>
      </c>
      <c r="J2610" s="33">
        <f t="shared" si="160"/>
        <v>4.6916803075973808E-4</v>
      </c>
      <c r="K2610" s="33">
        <f t="shared" si="161"/>
        <v>4.6905798864926851E-4</v>
      </c>
      <c r="L2610" s="33">
        <f t="shared" si="162"/>
        <v>0.99779785844825075</v>
      </c>
      <c r="M2610" s="33">
        <f t="shared" si="163"/>
        <v>0.99732983339168846</v>
      </c>
    </row>
    <row r="2611" spans="1:13" ht="27.6">
      <c r="A2611" t="s">
        <v>164</v>
      </c>
      <c r="B2611" t="s">
        <v>242</v>
      </c>
      <c r="C2611" s="14" t="s">
        <v>244</v>
      </c>
      <c r="D2611" t="s">
        <v>456</v>
      </c>
      <c r="E2611" t="s">
        <v>474</v>
      </c>
      <c r="F2611" s="20">
        <v>2038</v>
      </c>
      <c r="G2611" s="20">
        <v>39</v>
      </c>
      <c r="H2611" s="11">
        <v>2180.41929012939</v>
      </c>
      <c r="I2611" s="10">
        <v>4323804.07100116</v>
      </c>
      <c r="J2611" s="33">
        <f t="shared" si="160"/>
        <v>5.0428263037009498E-4</v>
      </c>
      <c r="K2611" s="33">
        <f t="shared" si="161"/>
        <v>5.041555012550436E-4</v>
      </c>
      <c r="L2611" s="33">
        <f t="shared" si="162"/>
        <v>0.99732983339168846</v>
      </c>
      <c r="M2611" s="33">
        <f t="shared" si="163"/>
        <v>0.99682702406961832</v>
      </c>
    </row>
    <row r="2612" spans="1:13" ht="27.6">
      <c r="A2612" t="s">
        <v>164</v>
      </c>
      <c r="B2612" t="s">
        <v>242</v>
      </c>
      <c r="C2612" s="14" t="s">
        <v>244</v>
      </c>
      <c r="D2612" t="s">
        <v>456</v>
      </c>
      <c r="E2612" t="s">
        <v>474</v>
      </c>
      <c r="F2612" s="20">
        <v>2038</v>
      </c>
      <c r="G2612" s="20">
        <v>40</v>
      </c>
      <c r="H2612" s="11">
        <v>2396.6111752225302</v>
      </c>
      <c r="I2612" s="10">
        <v>4363561.8547029505</v>
      </c>
      <c r="J2612" s="33">
        <f t="shared" si="160"/>
        <v>5.4923277245159604E-4</v>
      </c>
      <c r="K2612" s="33">
        <f t="shared" si="161"/>
        <v>5.4908197174197149E-4</v>
      </c>
      <c r="L2612" s="33">
        <f t="shared" si="162"/>
        <v>0.99682702406961832</v>
      </c>
      <c r="M2612" s="33">
        <f t="shared" si="163"/>
        <v>0.99627968432175651</v>
      </c>
    </row>
    <row r="2613" spans="1:13" ht="27.6">
      <c r="A2613" t="s">
        <v>164</v>
      </c>
      <c r="B2613" t="s">
        <v>242</v>
      </c>
      <c r="C2613" s="14" t="s">
        <v>244</v>
      </c>
      <c r="D2613" t="s">
        <v>456</v>
      </c>
      <c r="E2613" t="s">
        <v>474</v>
      </c>
      <c r="F2613" s="20">
        <v>2038</v>
      </c>
      <c r="G2613" s="20">
        <v>41</v>
      </c>
      <c r="H2613" s="11">
        <v>3115.3322297560799</v>
      </c>
      <c r="I2613" s="10">
        <v>4357132.8722046399</v>
      </c>
      <c r="J2613" s="33">
        <f t="shared" si="160"/>
        <v>7.1499592074174485E-4</v>
      </c>
      <c r="K2613" s="33">
        <f t="shared" si="161"/>
        <v>7.1474037206742391E-4</v>
      </c>
      <c r="L2613" s="33">
        <f t="shared" si="162"/>
        <v>0.99627968432175651</v>
      </c>
      <c r="M2613" s="33">
        <f t="shared" si="163"/>
        <v>0.9955676030095012</v>
      </c>
    </row>
    <row r="2614" spans="1:13" ht="27.6">
      <c r="A2614" t="s">
        <v>164</v>
      </c>
      <c r="B2614" t="s">
        <v>242</v>
      </c>
      <c r="C2614" s="14" t="s">
        <v>244</v>
      </c>
      <c r="D2614" t="s">
        <v>456</v>
      </c>
      <c r="E2614" t="s">
        <v>474</v>
      </c>
      <c r="F2614" s="20">
        <v>2038</v>
      </c>
      <c r="G2614" s="20">
        <v>42</v>
      </c>
      <c r="H2614" s="11">
        <v>3374.1123849671799</v>
      </c>
      <c r="I2614" s="10">
        <v>4292211.5283957496</v>
      </c>
      <c r="J2614" s="33">
        <f t="shared" si="160"/>
        <v>7.8610114218398809E-4</v>
      </c>
      <c r="K2614" s="33">
        <f t="shared" si="161"/>
        <v>7.8579224562769223E-4</v>
      </c>
      <c r="L2614" s="33">
        <f t="shared" si="162"/>
        <v>0.9955676030095012</v>
      </c>
      <c r="M2614" s="33">
        <f t="shared" si="163"/>
        <v>0.99478529370705815</v>
      </c>
    </row>
    <row r="2615" spans="1:13" ht="27.6">
      <c r="A2615" t="s">
        <v>164</v>
      </c>
      <c r="B2615" t="s">
        <v>242</v>
      </c>
      <c r="C2615" s="14" t="s">
        <v>244</v>
      </c>
      <c r="D2615" t="s">
        <v>456</v>
      </c>
      <c r="E2615" t="s">
        <v>474</v>
      </c>
      <c r="F2615" s="20">
        <v>2038</v>
      </c>
      <c r="G2615" s="20">
        <v>43</v>
      </c>
      <c r="H2615" s="11">
        <v>3677.5807283693098</v>
      </c>
      <c r="I2615" s="10">
        <v>4224944.46858967</v>
      </c>
      <c r="J2615" s="33">
        <f t="shared" si="160"/>
        <v>8.7044474920564441E-4</v>
      </c>
      <c r="K2615" s="33">
        <f t="shared" si="161"/>
        <v>8.7006602206995964E-4</v>
      </c>
      <c r="L2615" s="33">
        <f t="shared" si="162"/>
        <v>0.99478529370705815</v>
      </c>
      <c r="M2615" s="33">
        <f t="shared" si="163"/>
        <v>0.99391976482374877</v>
      </c>
    </row>
    <row r="2616" spans="1:13" ht="27.6">
      <c r="A2616" t="s">
        <v>164</v>
      </c>
      <c r="B2616" t="s">
        <v>242</v>
      </c>
      <c r="C2616" s="14" t="s">
        <v>244</v>
      </c>
      <c r="D2616" t="s">
        <v>456</v>
      </c>
      <c r="E2616" t="s">
        <v>474</v>
      </c>
      <c r="F2616" s="20">
        <v>2038</v>
      </c>
      <c r="G2616" s="20">
        <v>44</v>
      </c>
      <c r="H2616" s="11">
        <v>3806.3933263183299</v>
      </c>
      <c r="I2616" s="10">
        <v>4166555.78696803</v>
      </c>
      <c r="J2616" s="33">
        <f t="shared" si="160"/>
        <v>9.1355870914384474E-4</v>
      </c>
      <c r="K2616" s="33">
        <f t="shared" si="161"/>
        <v>9.1314154143173898E-4</v>
      </c>
      <c r="L2616" s="33">
        <f t="shared" si="162"/>
        <v>0.99391976482374877</v>
      </c>
      <c r="M2616" s="33">
        <f t="shared" si="163"/>
        <v>0.9930121753976382</v>
      </c>
    </row>
    <row r="2617" spans="1:13" ht="27.6">
      <c r="A2617" t="s">
        <v>164</v>
      </c>
      <c r="B2617" t="s">
        <v>242</v>
      </c>
      <c r="C2617" s="14" t="s">
        <v>244</v>
      </c>
      <c r="D2617" t="s">
        <v>456</v>
      </c>
      <c r="E2617" t="s">
        <v>474</v>
      </c>
      <c r="F2617" s="20">
        <v>2038</v>
      </c>
      <c r="G2617" s="20">
        <v>45</v>
      </c>
      <c r="H2617" s="11">
        <v>4062.4856599601098</v>
      </c>
      <c r="I2617" s="10">
        <v>4110326.7050316301</v>
      </c>
      <c r="J2617" s="33">
        <f t="shared" si="160"/>
        <v>9.8836076825402808E-4</v>
      </c>
      <c r="K2617" s="33">
        <f t="shared" si="161"/>
        <v>9.878725006247091E-4</v>
      </c>
      <c r="L2617" s="33">
        <f t="shared" si="162"/>
        <v>0.9930121753976382</v>
      </c>
      <c r="M2617" s="33">
        <f t="shared" si="163"/>
        <v>0.9920312059767773</v>
      </c>
    </row>
    <row r="2618" spans="1:13" ht="27.6">
      <c r="A2618" t="s">
        <v>164</v>
      </c>
      <c r="B2618" t="s">
        <v>242</v>
      </c>
      <c r="C2618" s="14" t="s">
        <v>244</v>
      </c>
      <c r="D2618" t="s">
        <v>456</v>
      </c>
      <c r="E2618" t="s">
        <v>474</v>
      </c>
      <c r="F2618" s="20">
        <v>2038</v>
      </c>
      <c r="G2618" s="20">
        <v>46</v>
      </c>
      <c r="H2618" s="11">
        <v>5039.8819735105499</v>
      </c>
      <c r="I2618" s="10">
        <v>4088017.8183782101</v>
      </c>
      <c r="J2618" s="33">
        <f t="shared" si="160"/>
        <v>1.2328424672840494E-3</v>
      </c>
      <c r="K2618" s="33">
        <f t="shared" si="161"/>
        <v>1.2320828292129438E-3</v>
      </c>
      <c r="L2618" s="33">
        <f t="shared" si="162"/>
        <v>0.9920312059767773</v>
      </c>
      <c r="M2618" s="33">
        <f t="shared" si="163"/>
        <v>0.99080894136184994</v>
      </c>
    </row>
    <row r="2619" spans="1:13" ht="27.6">
      <c r="A2619" t="s">
        <v>164</v>
      </c>
      <c r="B2619" t="s">
        <v>242</v>
      </c>
      <c r="C2619" s="14" t="s">
        <v>244</v>
      </c>
      <c r="D2619" t="s">
        <v>456</v>
      </c>
      <c r="E2619" t="s">
        <v>474</v>
      </c>
      <c r="F2619" s="20">
        <v>2038</v>
      </c>
      <c r="G2619" s="20">
        <v>47</v>
      </c>
      <c r="H2619" s="11">
        <v>5507.3763249537496</v>
      </c>
      <c r="I2619" s="10">
        <v>4059639.4785111998</v>
      </c>
      <c r="J2619" s="33">
        <f t="shared" si="160"/>
        <v>1.356617097184571E-3</v>
      </c>
      <c r="K2619" s="33">
        <f t="shared" si="161"/>
        <v>1.3556973081911838E-3</v>
      </c>
      <c r="L2619" s="33">
        <f t="shared" si="162"/>
        <v>0.99080894136184994</v>
      </c>
      <c r="M2619" s="33">
        <f t="shared" si="163"/>
        <v>0.98946570434711389</v>
      </c>
    </row>
    <row r="2620" spans="1:13" ht="27.6">
      <c r="A2620" t="s">
        <v>164</v>
      </c>
      <c r="B2620" t="s">
        <v>242</v>
      </c>
      <c r="C2620" s="14" t="s">
        <v>244</v>
      </c>
      <c r="D2620" t="s">
        <v>456</v>
      </c>
      <c r="E2620" t="s">
        <v>474</v>
      </c>
      <c r="F2620" s="20">
        <v>2038</v>
      </c>
      <c r="G2620" s="20">
        <v>48</v>
      </c>
      <c r="H2620" s="11">
        <v>6058.7629544123101</v>
      </c>
      <c r="I2620" s="10">
        <v>4033990.7857749602</v>
      </c>
      <c r="J2620" s="33">
        <f t="shared" si="160"/>
        <v>1.5019278119764907E-3</v>
      </c>
      <c r="K2620" s="33">
        <f t="shared" si="161"/>
        <v>1.5008004828599431E-3</v>
      </c>
      <c r="L2620" s="33">
        <f t="shared" si="162"/>
        <v>0.98946570434711389</v>
      </c>
      <c r="M2620" s="33">
        <f t="shared" si="163"/>
        <v>0.98798071374025642</v>
      </c>
    </row>
    <row r="2621" spans="1:13" ht="27.6">
      <c r="A2621" t="s">
        <v>164</v>
      </c>
      <c r="B2621" t="s">
        <v>242</v>
      </c>
      <c r="C2621" s="14" t="s">
        <v>244</v>
      </c>
      <c r="D2621" t="s">
        <v>456</v>
      </c>
      <c r="E2621" t="s">
        <v>474</v>
      </c>
      <c r="F2621" s="20">
        <v>2038</v>
      </c>
      <c r="G2621" s="20">
        <v>49</v>
      </c>
      <c r="H2621" s="11">
        <v>6543.0763571635598</v>
      </c>
      <c r="I2621" s="10">
        <v>4029832.58098112</v>
      </c>
      <c r="J2621" s="33">
        <f t="shared" si="160"/>
        <v>1.6236596001639738E-3</v>
      </c>
      <c r="K2621" s="33">
        <f t="shared" si="161"/>
        <v>1.6223421780268144E-3</v>
      </c>
      <c r="L2621" s="33">
        <f t="shared" si="162"/>
        <v>0.98798071374025642</v>
      </c>
      <c r="M2621" s="33">
        <f t="shared" si="163"/>
        <v>0.98637787095727858</v>
      </c>
    </row>
    <row r="2622" spans="1:13" ht="27.6">
      <c r="A2622" t="s">
        <v>164</v>
      </c>
      <c r="B2622" t="s">
        <v>242</v>
      </c>
      <c r="C2622" s="14" t="s">
        <v>244</v>
      </c>
      <c r="D2622" t="s">
        <v>456</v>
      </c>
      <c r="E2622" t="s">
        <v>474</v>
      </c>
      <c r="F2622" s="20">
        <v>2038</v>
      </c>
      <c r="G2622" s="20">
        <v>50</v>
      </c>
      <c r="H2622" s="11">
        <v>7108.54191680035</v>
      </c>
      <c r="I2622" s="10">
        <v>3979615.89431663</v>
      </c>
      <c r="J2622" s="33">
        <f t="shared" si="160"/>
        <v>1.786238196242055E-3</v>
      </c>
      <c r="K2622" s="33">
        <f t="shared" si="161"/>
        <v>1.7846438222470784E-3</v>
      </c>
      <c r="L2622" s="33">
        <f t="shared" si="162"/>
        <v>0.98637787095727858</v>
      </c>
      <c r="M2622" s="33">
        <f t="shared" si="163"/>
        <v>0.9846175377834735</v>
      </c>
    </row>
    <row r="2623" spans="1:13" ht="27.6">
      <c r="A2623" t="s">
        <v>164</v>
      </c>
      <c r="B2623" t="s">
        <v>242</v>
      </c>
      <c r="C2623" s="14" t="s">
        <v>244</v>
      </c>
      <c r="D2623" t="s">
        <v>456</v>
      </c>
      <c r="E2623" t="s">
        <v>474</v>
      </c>
      <c r="F2623" s="20">
        <v>2038</v>
      </c>
      <c r="G2623" s="20">
        <v>51</v>
      </c>
      <c r="H2623" s="11">
        <v>8029.4187636075403</v>
      </c>
      <c r="I2623" s="10">
        <v>3920256.9332761401</v>
      </c>
      <c r="J2623" s="33">
        <f t="shared" si="160"/>
        <v>2.0481868663892377E-3</v>
      </c>
      <c r="K2623" s="33">
        <f t="shared" si="161"/>
        <v>2.0460907629841207E-3</v>
      </c>
      <c r="L2623" s="33">
        <f t="shared" si="162"/>
        <v>0.9846175377834735</v>
      </c>
      <c r="M2623" s="33">
        <f t="shared" si="163"/>
        <v>0.98260292093434254</v>
      </c>
    </row>
    <row r="2624" spans="1:13" ht="27.6">
      <c r="A2624" t="s">
        <v>164</v>
      </c>
      <c r="B2624" t="s">
        <v>242</v>
      </c>
      <c r="C2624" s="14" t="s">
        <v>244</v>
      </c>
      <c r="D2624" t="s">
        <v>456</v>
      </c>
      <c r="E2624" t="s">
        <v>474</v>
      </c>
      <c r="F2624" s="20">
        <v>2038</v>
      </c>
      <c r="G2624" s="20">
        <v>52</v>
      </c>
      <c r="H2624" s="11">
        <v>8792.4880557798606</v>
      </c>
      <c r="I2624" s="10">
        <v>3920021.9650456998</v>
      </c>
      <c r="J2624" s="33">
        <f t="shared" si="160"/>
        <v>2.2429690787912097E-3</v>
      </c>
      <c r="K2624" s="33">
        <f t="shared" si="161"/>
        <v>2.2404555032888851E-3</v>
      </c>
      <c r="L2624" s="33">
        <f t="shared" si="162"/>
        <v>0.98260292093434254</v>
      </c>
      <c r="M2624" s="33">
        <f t="shared" si="163"/>
        <v>0.98040144281258745</v>
      </c>
    </row>
    <row r="2625" spans="1:13" ht="27.6">
      <c r="A2625" t="s">
        <v>164</v>
      </c>
      <c r="B2625" t="s">
        <v>242</v>
      </c>
      <c r="C2625" s="14" t="s">
        <v>244</v>
      </c>
      <c r="D2625" t="s">
        <v>456</v>
      </c>
      <c r="E2625" t="s">
        <v>474</v>
      </c>
      <c r="F2625" s="20">
        <v>2038</v>
      </c>
      <c r="G2625" s="20">
        <v>53</v>
      </c>
      <c r="H2625" s="11">
        <v>9750.3878232703501</v>
      </c>
      <c r="I2625" s="10">
        <v>3973331.0414350298</v>
      </c>
      <c r="J2625" s="33">
        <f t="shared" si="160"/>
        <v>2.4539580824226633E-3</v>
      </c>
      <c r="K2625" s="33">
        <f t="shared" si="161"/>
        <v>2.450949588696516E-3</v>
      </c>
      <c r="L2625" s="33">
        <f t="shared" si="162"/>
        <v>0.98040144281258745</v>
      </c>
      <c r="M2625" s="33">
        <f t="shared" si="163"/>
        <v>0.97799852829956846</v>
      </c>
    </row>
    <row r="2626" spans="1:13" ht="27.6">
      <c r="A2626" t="s">
        <v>164</v>
      </c>
      <c r="B2626" t="s">
        <v>242</v>
      </c>
      <c r="C2626" s="14" t="s">
        <v>244</v>
      </c>
      <c r="D2626" t="s">
        <v>456</v>
      </c>
      <c r="E2626" t="s">
        <v>474</v>
      </c>
      <c r="F2626" s="20">
        <v>2038</v>
      </c>
      <c r="G2626" s="20">
        <v>54</v>
      </c>
      <c r="H2626" s="11">
        <v>10788.0980343924</v>
      </c>
      <c r="I2626" s="10">
        <v>3984796.30715214</v>
      </c>
      <c r="J2626" s="33">
        <f t="shared" ref="J2626:J2689" si="164">IF(I2626&gt;0,H2626/I2626,0)</f>
        <v>2.7073148042797836E-3</v>
      </c>
      <c r="K2626" s="33">
        <f t="shared" ref="K2626:K2689" si="165">1-EXP(-J2626)</f>
        <v>2.7036533325526246E-3</v>
      </c>
      <c r="L2626" s="33">
        <f t="shared" ref="L2626:L2689" si="166">IF(G2626=30,1,M2625)</f>
        <v>0.97799852829956846</v>
      </c>
      <c r="M2626" s="33">
        <f t="shared" ref="M2626:M2689" si="167">L2626*(1-K2626)</f>
        <v>0.97535435931929981</v>
      </c>
    </row>
    <row r="2627" spans="1:13" ht="27.6">
      <c r="A2627" t="s">
        <v>164</v>
      </c>
      <c r="B2627" t="s">
        <v>242</v>
      </c>
      <c r="C2627" s="14" t="s">
        <v>244</v>
      </c>
      <c r="D2627" t="s">
        <v>456</v>
      </c>
      <c r="E2627" t="s">
        <v>474</v>
      </c>
      <c r="F2627" s="20">
        <v>2038</v>
      </c>
      <c r="G2627" s="20">
        <v>55</v>
      </c>
      <c r="H2627" s="11">
        <v>11651.629959825799</v>
      </c>
      <c r="I2627" s="10">
        <v>3939393.4583657202</v>
      </c>
      <c r="J2627" s="33">
        <f t="shared" si="164"/>
        <v>2.9577218124994158E-3</v>
      </c>
      <c r="K2627" s="33">
        <f t="shared" si="165"/>
        <v>2.9533520625691922E-3</v>
      </c>
      <c r="L2627" s="33">
        <f t="shared" si="166"/>
        <v>0.97535435931929981</v>
      </c>
      <c r="M2627" s="33">
        <f t="shared" si="167"/>
        <v>0.97247379451046834</v>
      </c>
    </row>
    <row r="2628" spans="1:13" ht="27.6">
      <c r="A2628" t="s">
        <v>164</v>
      </c>
      <c r="B2628" t="s">
        <v>242</v>
      </c>
      <c r="C2628" s="14" t="s">
        <v>244</v>
      </c>
      <c r="D2628" t="s">
        <v>456</v>
      </c>
      <c r="E2628" t="s">
        <v>474</v>
      </c>
      <c r="F2628" s="20">
        <v>2038</v>
      </c>
      <c r="G2628" s="20">
        <v>56</v>
      </c>
      <c r="H2628" s="11">
        <v>12470.9563020724</v>
      </c>
      <c r="I2628" s="10">
        <v>3869498.31413395</v>
      </c>
      <c r="J2628" s="33">
        <f t="shared" si="164"/>
        <v>3.2228871263544098E-3</v>
      </c>
      <c r="K2628" s="33">
        <f t="shared" si="165"/>
        <v>3.2176992005028549E-3</v>
      </c>
      <c r="L2628" s="33">
        <f t="shared" si="166"/>
        <v>0.97247379451046834</v>
      </c>
      <c r="M2628" s="33">
        <f t="shared" si="167"/>
        <v>0.96934466635936201</v>
      </c>
    </row>
    <row r="2629" spans="1:13" ht="27.6">
      <c r="A2629" t="s">
        <v>164</v>
      </c>
      <c r="B2629" t="s">
        <v>242</v>
      </c>
      <c r="C2629" s="14" t="s">
        <v>244</v>
      </c>
      <c r="D2629" t="s">
        <v>456</v>
      </c>
      <c r="E2629" t="s">
        <v>474</v>
      </c>
      <c r="F2629" s="20">
        <v>2038</v>
      </c>
      <c r="G2629" s="20">
        <v>57</v>
      </c>
      <c r="H2629" s="11">
        <v>13332.0458058309</v>
      </c>
      <c r="I2629" s="10">
        <v>3792316.3505804501</v>
      </c>
      <c r="J2629" s="33">
        <f t="shared" si="164"/>
        <v>3.5155415775876141E-3</v>
      </c>
      <c r="K2629" s="33">
        <f t="shared" si="165"/>
        <v>3.509369296384679E-3</v>
      </c>
      <c r="L2629" s="33">
        <f t="shared" si="166"/>
        <v>0.96934466635936201</v>
      </c>
      <c r="M2629" s="33">
        <f t="shared" si="167"/>
        <v>0.96594287794962619</v>
      </c>
    </row>
    <row r="2630" spans="1:13" ht="27.6">
      <c r="A2630" t="s">
        <v>164</v>
      </c>
      <c r="B2630" t="s">
        <v>242</v>
      </c>
      <c r="C2630" s="14" t="s">
        <v>244</v>
      </c>
      <c r="D2630" t="s">
        <v>456</v>
      </c>
      <c r="E2630" t="s">
        <v>474</v>
      </c>
      <c r="F2630" s="20">
        <v>2038</v>
      </c>
      <c r="G2630" s="20">
        <v>58</v>
      </c>
      <c r="H2630" s="11">
        <v>14257.7939252092</v>
      </c>
      <c r="I2630" s="10">
        <v>3719242.66036447</v>
      </c>
      <c r="J2630" s="33">
        <f t="shared" si="164"/>
        <v>3.8335207533385296E-3</v>
      </c>
      <c r="K2630" s="33">
        <f t="shared" si="165"/>
        <v>3.8261821931580009E-3</v>
      </c>
      <c r="L2630" s="33">
        <f t="shared" si="166"/>
        <v>0.96594287794962619</v>
      </c>
      <c r="M2630" s="33">
        <f t="shared" si="167"/>
        <v>0.96224700451040757</v>
      </c>
    </row>
    <row r="2631" spans="1:13" ht="27.6">
      <c r="A2631" t="s">
        <v>164</v>
      </c>
      <c r="B2631" t="s">
        <v>242</v>
      </c>
      <c r="C2631" s="14" t="s">
        <v>244</v>
      </c>
      <c r="D2631" t="s">
        <v>456</v>
      </c>
      <c r="E2631" t="s">
        <v>474</v>
      </c>
      <c r="F2631" s="20">
        <v>2038</v>
      </c>
      <c r="G2631" s="20">
        <v>59</v>
      </c>
      <c r="H2631" s="11">
        <v>14557.947284097299</v>
      </c>
      <c r="I2631" s="10">
        <v>3632076.1857943698</v>
      </c>
      <c r="J2631" s="33">
        <f t="shared" si="164"/>
        <v>4.0081613213499645E-3</v>
      </c>
      <c r="K2631" s="33">
        <f t="shared" si="165"/>
        <v>4.0001393641061478E-3</v>
      </c>
      <c r="L2631" s="33">
        <f t="shared" si="166"/>
        <v>0.96224700451040757</v>
      </c>
      <c r="M2631" s="33">
        <f t="shared" si="167"/>
        <v>0.95839788238967227</v>
      </c>
    </row>
    <row r="2632" spans="1:13" ht="27.6">
      <c r="A2632" t="s">
        <v>164</v>
      </c>
      <c r="B2632" t="s">
        <v>242</v>
      </c>
      <c r="C2632" s="14" t="s">
        <v>244</v>
      </c>
      <c r="D2632" t="s">
        <v>456</v>
      </c>
      <c r="E2632" t="s">
        <v>474</v>
      </c>
      <c r="F2632" s="20">
        <v>2038</v>
      </c>
      <c r="G2632" s="20">
        <v>60</v>
      </c>
      <c r="H2632" s="11">
        <v>14980.0958317329</v>
      </c>
      <c r="I2632" s="10">
        <v>3521795.2898991299</v>
      </c>
      <c r="J2632" s="33">
        <f t="shared" si="164"/>
        <v>4.2535396292616304E-3</v>
      </c>
      <c r="K2632" s="33">
        <f t="shared" si="165"/>
        <v>4.2445061422098362E-3</v>
      </c>
      <c r="L2632" s="33">
        <f t="shared" si="166"/>
        <v>0.95839788238967227</v>
      </c>
      <c r="M2632" s="33">
        <f t="shared" si="167"/>
        <v>0.95432995669118836</v>
      </c>
    </row>
    <row r="2633" spans="1:13" ht="27.6">
      <c r="A2633" t="s">
        <v>164</v>
      </c>
      <c r="B2633" t="s">
        <v>242</v>
      </c>
      <c r="C2633" s="14" t="s">
        <v>244</v>
      </c>
      <c r="D2633" t="s">
        <v>456</v>
      </c>
      <c r="E2633" t="s">
        <v>474</v>
      </c>
      <c r="F2633" s="20">
        <v>2038</v>
      </c>
      <c r="G2633" s="20">
        <v>61</v>
      </c>
      <c r="H2633" s="11">
        <v>15575.281151448</v>
      </c>
      <c r="I2633" s="10">
        <v>3415116.9916148498</v>
      </c>
      <c r="J2633" s="33">
        <f t="shared" si="164"/>
        <v>4.5606874346296334E-3</v>
      </c>
      <c r="K2633" s="33">
        <f t="shared" si="165"/>
        <v>4.5503032919655961E-3</v>
      </c>
      <c r="L2633" s="33">
        <f t="shared" si="166"/>
        <v>0.95432995669118836</v>
      </c>
      <c r="M2633" s="33">
        <f t="shared" si="167"/>
        <v>0.94998746594763506</v>
      </c>
    </row>
    <row r="2634" spans="1:13" ht="27.6">
      <c r="A2634" t="s">
        <v>164</v>
      </c>
      <c r="B2634" t="s">
        <v>242</v>
      </c>
      <c r="C2634" s="14" t="s">
        <v>244</v>
      </c>
      <c r="D2634" t="s">
        <v>456</v>
      </c>
      <c r="E2634" t="s">
        <v>474</v>
      </c>
      <c r="F2634" s="20">
        <v>2038</v>
      </c>
      <c r="G2634" s="20">
        <v>62</v>
      </c>
      <c r="H2634" s="11">
        <v>16386.815109013201</v>
      </c>
      <c r="I2634" s="10">
        <v>3321219.2725881501</v>
      </c>
      <c r="J2634" s="33">
        <f t="shared" si="164"/>
        <v>4.9339756770239778E-3</v>
      </c>
      <c r="K2634" s="33">
        <f t="shared" si="165"/>
        <v>4.9218236132437809E-3</v>
      </c>
      <c r="L2634" s="33">
        <f t="shared" si="166"/>
        <v>0.94998746594763506</v>
      </c>
      <c r="M2634" s="33">
        <f t="shared" si="167"/>
        <v>0.94531179520544839</v>
      </c>
    </row>
    <row r="2635" spans="1:13" ht="27.6">
      <c r="A2635" t="s">
        <v>164</v>
      </c>
      <c r="B2635" t="s">
        <v>242</v>
      </c>
      <c r="C2635" s="14" t="s">
        <v>244</v>
      </c>
      <c r="D2635" t="s">
        <v>456</v>
      </c>
      <c r="E2635" t="s">
        <v>474</v>
      </c>
      <c r="F2635" s="20">
        <v>2038</v>
      </c>
      <c r="G2635" s="20">
        <v>63</v>
      </c>
      <c r="H2635" s="11">
        <v>17164.626229488698</v>
      </c>
      <c r="I2635" s="10">
        <v>3214903.13504394</v>
      </c>
      <c r="J2635" s="33">
        <f t="shared" si="164"/>
        <v>5.339080373024707E-3</v>
      </c>
      <c r="K2635" s="33">
        <f t="shared" si="165"/>
        <v>5.3248528153629904E-3</v>
      </c>
      <c r="L2635" s="33">
        <f t="shared" si="166"/>
        <v>0.94531179520544839</v>
      </c>
      <c r="M2635" s="33">
        <f t="shared" si="167"/>
        <v>0.94027814903135276</v>
      </c>
    </row>
    <row r="2636" spans="1:13" ht="27.6">
      <c r="A2636" t="s">
        <v>164</v>
      </c>
      <c r="B2636" t="s">
        <v>242</v>
      </c>
      <c r="C2636" s="14" t="s">
        <v>244</v>
      </c>
      <c r="D2636" t="s">
        <v>456</v>
      </c>
      <c r="E2636" t="s">
        <v>474</v>
      </c>
      <c r="F2636" s="20">
        <v>2038</v>
      </c>
      <c r="G2636" s="20">
        <v>64</v>
      </c>
      <c r="H2636" s="11">
        <v>18377.316263957498</v>
      </c>
      <c r="I2636" s="10">
        <v>3121141.4244779898</v>
      </c>
      <c r="J2636" s="33">
        <f t="shared" si="164"/>
        <v>5.8880113921883888E-3</v>
      </c>
      <c r="K2636" s="33">
        <f t="shared" si="165"/>
        <v>5.8707110246855043E-3</v>
      </c>
      <c r="L2636" s="33">
        <f t="shared" si="166"/>
        <v>0.94027814903135276</v>
      </c>
      <c r="M2636" s="33">
        <f t="shared" si="167"/>
        <v>0.93475804773556348</v>
      </c>
    </row>
    <row r="2637" spans="1:13" ht="27.6">
      <c r="A2637" t="s">
        <v>164</v>
      </c>
      <c r="B2637" t="s">
        <v>242</v>
      </c>
      <c r="C2637" s="14" t="s">
        <v>244</v>
      </c>
      <c r="D2637" t="s">
        <v>456</v>
      </c>
      <c r="E2637" t="s">
        <v>474</v>
      </c>
      <c r="F2637" s="20">
        <v>2038</v>
      </c>
      <c r="G2637" s="20">
        <v>65</v>
      </c>
      <c r="H2637" s="11">
        <v>19519.2251602703</v>
      </c>
      <c r="I2637" s="10">
        <v>3026024.2599469102</v>
      </c>
      <c r="J2637" s="33">
        <f t="shared" si="164"/>
        <v>6.4504523042431764E-3</v>
      </c>
      <c r="K2637" s="33">
        <f t="shared" si="165"/>
        <v>6.4296927968325868E-3</v>
      </c>
      <c r="L2637" s="33">
        <f t="shared" si="166"/>
        <v>0.93475804773556348</v>
      </c>
      <c r="M2637" s="33">
        <f t="shared" si="167"/>
        <v>0.92874784064925686</v>
      </c>
    </row>
    <row r="2638" spans="1:13" ht="27.6">
      <c r="A2638" t="s">
        <v>164</v>
      </c>
      <c r="B2638" t="s">
        <v>242</v>
      </c>
      <c r="C2638" s="14" t="s">
        <v>244</v>
      </c>
      <c r="D2638" t="s">
        <v>456</v>
      </c>
      <c r="E2638" t="s">
        <v>474</v>
      </c>
      <c r="F2638" s="20">
        <v>2038</v>
      </c>
      <c r="G2638" s="20">
        <v>66</v>
      </c>
      <c r="H2638" s="11">
        <v>19926.895565002898</v>
      </c>
      <c r="I2638" s="10">
        <v>2911089.9247853998</v>
      </c>
      <c r="J2638" s="33">
        <f t="shared" si="164"/>
        <v>6.8451666145187429E-3</v>
      </c>
      <c r="K2638" s="33">
        <f t="shared" si="165"/>
        <v>6.8217918267107214E-3</v>
      </c>
      <c r="L2638" s="33">
        <f t="shared" si="166"/>
        <v>0.92874784064925686</v>
      </c>
      <c r="M2638" s="33">
        <f t="shared" si="167"/>
        <v>0.92241211622084052</v>
      </c>
    </row>
    <row r="2639" spans="1:13" ht="27.6">
      <c r="A2639" t="s">
        <v>164</v>
      </c>
      <c r="B2639" t="s">
        <v>242</v>
      </c>
      <c r="C2639" s="14" t="s">
        <v>244</v>
      </c>
      <c r="D2639" t="s">
        <v>456</v>
      </c>
      <c r="E2639" t="s">
        <v>474</v>
      </c>
      <c r="F2639" s="20">
        <v>2038</v>
      </c>
      <c r="G2639" s="20">
        <v>67</v>
      </c>
      <c r="H2639" s="11">
        <v>20906.489182653</v>
      </c>
      <c r="I2639" s="10">
        <v>2804454.8409111798</v>
      </c>
      <c r="J2639" s="33">
        <f t="shared" si="164"/>
        <v>7.4547426750007457E-3</v>
      </c>
      <c r="K2639" s="33">
        <f t="shared" si="165"/>
        <v>7.4270249996377657E-3</v>
      </c>
      <c r="L2639" s="33">
        <f t="shared" si="166"/>
        <v>0.92241211622084052</v>
      </c>
      <c r="M2639" s="33">
        <f t="shared" si="167"/>
        <v>0.91556133837369957</v>
      </c>
    </row>
    <row r="2640" spans="1:13" ht="27.6">
      <c r="A2640" t="s">
        <v>164</v>
      </c>
      <c r="B2640" t="s">
        <v>242</v>
      </c>
      <c r="C2640" s="14" t="s">
        <v>244</v>
      </c>
      <c r="D2640" t="s">
        <v>456</v>
      </c>
      <c r="E2640" t="s">
        <v>474</v>
      </c>
      <c r="F2640" s="20">
        <v>2038</v>
      </c>
      <c r="G2640" s="20">
        <v>68</v>
      </c>
      <c r="H2640" s="11">
        <v>21762.9509087525</v>
      </c>
      <c r="I2640" s="10">
        <v>2695018.3608300202</v>
      </c>
      <c r="J2640" s="33">
        <f t="shared" si="164"/>
        <v>8.0752514435745368E-3</v>
      </c>
      <c r="K2640" s="33">
        <f t="shared" si="165"/>
        <v>8.0427341878441805E-3</v>
      </c>
      <c r="L2640" s="33">
        <f t="shared" si="166"/>
        <v>0.91556133837369957</v>
      </c>
      <c r="M2640" s="33">
        <f t="shared" si="167"/>
        <v>0.90819772189649306</v>
      </c>
    </row>
    <row r="2641" spans="1:13" ht="27.6">
      <c r="A2641" t="s">
        <v>164</v>
      </c>
      <c r="B2641" t="s">
        <v>242</v>
      </c>
      <c r="C2641" s="14" t="s">
        <v>244</v>
      </c>
      <c r="D2641" t="s">
        <v>456</v>
      </c>
      <c r="E2641" t="s">
        <v>474</v>
      </c>
      <c r="F2641" s="20">
        <v>2038</v>
      </c>
      <c r="G2641" s="20">
        <v>69</v>
      </c>
      <c r="H2641" s="11">
        <v>21876.9283424401</v>
      </c>
      <c r="I2641" s="10">
        <v>2570891.5653021</v>
      </c>
      <c r="J2641" s="33">
        <f t="shared" si="164"/>
        <v>8.5094714369524128E-3</v>
      </c>
      <c r="K2641" s="33">
        <f t="shared" si="165"/>
        <v>8.4733683634856671E-3</v>
      </c>
      <c r="L2641" s="33">
        <f t="shared" si="166"/>
        <v>0.90819772189649306</v>
      </c>
      <c r="M2641" s="33">
        <f t="shared" si="167"/>
        <v>0.90050222805198554</v>
      </c>
    </row>
    <row r="2642" spans="1:13" ht="27.6">
      <c r="A2642" t="s">
        <v>164</v>
      </c>
      <c r="B2642" t="s">
        <v>242</v>
      </c>
      <c r="C2642" s="14" t="s">
        <v>244</v>
      </c>
      <c r="D2642" t="s">
        <v>456</v>
      </c>
      <c r="E2642" t="s">
        <v>474</v>
      </c>
      <c r="F2642" s="20">
        <v>2039</v>
      </c>
      <c r="G2642" s="20">
        <v>30</v>
      </c>
      <c r="H2642" s="11">
        <v>729.14374815167503</v>
      </c>
      <c r="I2642" s="10">
        <v>4660700.2303242804</v>
      </c>
      <c r="J2642" s="33">
        <f t="shared" si="164"/>
        <v>1.5644510741274234E-4</v>
      </c>
      <c r="K2642" s="33">
        <f t="shared" si="165"/>
        <v>1.5643287051503307E-4</v>
      </c>
      <c r="L2642" s="33">
        <f t="shared" si="166"/>
        <v>1</v>
      </c>
      <c r="M2642" s="33">
        <f t="shared" si="167"/>
        <v>0.99984356712948497</v>
      </c>
    </row>
    <row r="2643" spans="1:13" ht="27.6">
      <c r="A2643" t="s">
        <v>164</v>
      </c>
      <c r="B2643" t="s">
        <v>242</v>
      </c>
      <c r="C2643" s="14" t="s">
        <v>244</v>
      </c>
      <c r="D2643" t="s">
        <v>456</v>
      </c>
      <c r="E2643" t="s">
        <v>474</v>
      </c>
      <c r="F2643" s="20">
        <v>2039</v>
      </c>
      <c r="G2643" s="20">
        <v>31</v>
      </c>
      <c r="H2643" s="11">
        <v>1027.6629470640601</v>
      </c>
      <c r="I2643" s="10">
        <v>4653300.7569554802</v>
      </c>
      <c r="J2643" s="33">
        <f t="shared" si="164"/>
        <v>2.2084601893139402E-4</v>
      </c>
      <c r="K2643" s="33">
        <f t="shared" si="165"/>
        <v>2.2082163424452794E-4</v>
      </c>
      <c r="L2643" s="33">
        <f t="shared" si="166"/>
        <v>0.99984356712948497</v>
      </c>
      <c r="M2643" s="33">
        <f t="shared" si="167"/>
        <v>0.99962278003900251</v>
      </c>
    </row>
    <row r="2644" spans="1:13" ht="27.6">
      <c r="A2644" t="s">
        <v>164</v>
      </c>
      <c r="B2644" t="s">
        <v>242</v>
      </c>
      <c r="C2644" s="14" t="s">
        <v>244</v>
      </c>
      <c r="D2644" t="s">
        <v>456</v>
      </c>
      <c r="E2644" t="s">
        <v>474</v>
      </c>
      <c r="F2644" s="20">
        <v>2039</v>
      </c>
      <c r="G2644" s="20">
        <v>32</v>
      </c>
      <c r="H2644" s="11">
        <v>1064.3469304432101</v>
      </c>
      <c r="I2644" s="10">
        <v>4626076.4897970101</v>
      </c>
      <c r="J2644" s="33">
        <f t="shared" si="164"/>
        <v>2.3007551491867207E-4</v>
      </c>
      <c r="K2644" s="33">
        <f t="shared" si="165"/>
        <v>2.3004904957713013E-4</v>
      </c>
      <c r="L2644" s="33">
        <f t="shared" si="166"/>
        <v>0.99962278003900251</v>
      </c>
      <c r="M2644" s="33">
        <f t="shared" si="167"/>
        <v>0.99939281776851885</v>
      </c>
    </row>
    <row r="2645" spans="1:13" ht="27.6">
      <c r="A2645" t="s">
        <v>164</v>
      </c>
      <c r="B2645" t="s">
        <v>242</v>
      </c>
      <c r="C2645" s="14" t="s">
        <v>244</v>
      </c>
      <c r="D2645" t="s">
        <v>456</v>
      </c>
      <c r="E2645" t="s">
        <v>474</v>
      </c>
      <c r="F2645" s="20">
        <v>2039</v>
      </c>
      <c r="G2645" s="20">
        <v>33</v>
      </c>
      <c r="H2645" s="11">
        <v>1107.41561292754</v>
      </c>
      <c r="I2645" s="10">
        <v>4555149.0825554105</v>
      </c>
      <c r="J2645" s="33">
        <f t="shared" si="164"/>
        <v>2.4311292404644784E-4</v>
      </c>
      <c r="K2645" s="33">
        <f t="shared" si="165"/>
        <v>2.4308337449419071E-4</v>
      </c>
      <c r="L2645" s="33">
        <f t="shared" si="166"/>
        <v>0.99939281776851885</v>
      </c>
      <c r="M2645" s="33">
        <f t="shared" si="167"/>
        <v>0.99914988198993038</v>
      </c>
    </row>
    <row r="2646" spans="1:13" ht="27.6">
      <c r="A2646" t="s">
        <v>164</v>
      </c>
      <c r="B2646" t="s">
        <v>242</v>
      </c>
      <c r="C2646" s="14" t="s">
        <v>244</v>
      </c>
      <c r="D2646" t="s">
        <v>456</v>
      </c>
      <c r="E2646" t="s">
        <v>474</v>
      </c>
      <c r="F2646" s="20">
        <v>2039</v>
      </c>
      <c r="G2646" s="20">
        <v>34</v>
      </c>
      <c r="H2646" s="11">
        <v>1148.85631987837</v>
      </c>
      <c r="I2646" s="10">
        <v>4461452.4487209404</v>
      </c>
      <c r="J2646" s="33">
        <f t="shared" si="164"/>
        <v>2.5750724300731639E-4</v>
      </c>
      <c r="K2646" s="33">
        <f t="shared" si="165"/>
        <v>2.5747409086296358E-4</v>
      </c>
      <c r="L2646" s="33">
        <f t="shared" si="166"/>
        <v>0.99914988198993038</v>
      </c>
      <c r="M2646" s="33">
        <f t="shared" si="167"/>
        <v>0.99889262678242918</v>
      </c>
    </row>
    <row r="2647" spans="1:13" ht="27.6">
      <c r="A2647" t="s">
        <v>164</v>
      </c>
      <c r="B2647" t="s">
        <v>242</v>
      </c>
      <c r="C2647" s="14" t="s">
        <v>244</v>
      </c>
      <c r="D2647" t="s">
        <v>456</v>
      </c>
      <c r="E2647" t="s">
        <v>474</v>
      </c>
      <c r="F2647" s="20">
        <v>2039</v>
      </c>
      <c r="G2647" s="20">
        <v>35</v>
      </c>
      <c r="H2647" s="11">
        <v>1222.0788500885701</v>
      </c>
      <c r="I2647" s="10">
        <v>4364239.5699593099</v>
      </c>
      <c r="J2647" s="33">
        <f t="shared" si="164"/>
        <v>2.8002102783279703E-4</v>
      </c>
      <c r="K2647" s="33">
        <f t="shared" si="165"/>
        <v>2.7998182560406981E-4</v>
      </c>
      <c r="L2647" s="33">
        <f t="shared" si="166"/>
        <v>0.99889262678242918</v>
      </c>
      <c r="M2647" s="33">
        <f t="shared" si="167"/>
        <v>0.99861295500120018</v>
      </c>
    </row>
    <row r="2648" spans="1:13" ht="27.6">
      <c r="A2648" t="s">
        <v>164</v>
      </c>
      <c r="B2648" t="s">
        <v>242</v>
      </c>
      <c r="C2648" s="14" t="s">
        <v>244</v>
      </c>
      <c r="D2648" t="s">
        <v>456</v>
      </c>
      <c r="E2648" t="s">
        <v>474</v>
      </c>
      <c r="F2648" s="20">
        <v>2039</v>
      </c>
      <c r="G2648" s="20">
        <v>36</v>
      </c>
      <c r="H2648" s="11">
        <v>1601.8543785637601</v>
      </c>
      <c r="I2648" s="10">
        <v>4321067.2950976901</v>
      </c>
      <c r="J2648" s="33">
        <f t="shared" si="164"/>
        <v>3.7070803789172315E-4</v>
      </c>
      <c r="K2648" s="33">
        <f t="shared" si="165"/>
        <v>3.7063933415693029E-4</v>
      </c>
      <c r="L2648" s="33">
        <f t="shared" si="166"/>
        <v>0.99861295500120018</v>
      </c>
      <c r="M2648" s="33">
        <f t="shared" si="167"/>
        <v>0.99824282976047807</v>
      </c>
    </row>
    <row r="2649" spans="1:13" ht="27.6">
      <c r="A2649" t="s">
        <v>164</v>
      </c>
      <c r="B2649" t="s">
        <v>242</v>
      </c>
      <c r="C2649" s="14" t="s">
        <v>244</v>
      </c>
      <c r="D2649" t="s">
        <v>456</v>
      </c>
      <c r="E2649" t="s">
        <v>474</v>
      </c>
      <c r="F2649" s="20">
        <v>2039</v>
      </c>
      <c r="G2649" s="20">
        <v>37</v>
      </c>
      <c r="H2649" s="11">
        <v>1770.9821249936799</v>
      </c>
      <c r="I2649" s="10">
        <v>4300609.82437394</v>
      </c>
      <c r="J2649" s="33">
        <f t="shared" si="164"/>
        <v>4.1179790711460092E-4</v>
      </c>
      <c r="K2649" s="33">
        <f t="shared" si="165"/>
        <v>4.1171312999388476E-4</v>
      </c>
      <c r="L2649" s="33">
        <f t="shared" si="166"/>
        <v>0.99824282976047807</v>
      </c>
      <c r="M2649" s="33">
        <f t="shared" si="167"/>
        <v>0.99783184008054338</v>
      </c>
    </row>
    <row r="2650" spans="1:13" ht="27.6">
      <c r="A2650" t="s">
        <v>164</v>
      </c>
      <c r="B2650" t="s">
        <v>242</v>
      </c>
      <c r="C2650" s="14" t="s">
        <v>244</v>
      </c>
      <c r="D2650" t="s">
        <v>456</v>
      </c>
      <c r="E2650" t="s">
        <v>474</v>
      </c>
      <c r="F2650" s="20">
        <v>2039</v>
      </c>
      <c r="G2650" s="20">
        <v>38</v>
      </c>
      <c r="H2650" s="11">
        <v>1962.5001348732501</v>
      </c>
      <c r="I2650" s="10">
        <v>4280007.0324463099</v>
      </c>
      <c r="J2650" s="33">
        <f t="shared" si="164"/>
        <v>4.585273154917108E-4</v>
      </c>
      <c r="K2650" s="33">
        <f t="shared" si="165"/>
        <v>4.5842220790770494E-4</v>
      </c>
      <c r="L2650" s="33">
        <f t="shared" si="166"/>
        <v>0.99783184008054338</v>
      </c>
      <c r="M2650" s="33">
        <f t="shared" si="167"/>
        <v>0.99737441180529307</v>
      </c>
    </row>
    <row r="2651" spans="1:13" ht="27.6">
      <c r="A2651" t="s">
        <v>164</v>
      </c>
      <c r="B2651" t="s">
        <v>242</v>
      </c>
      <c r="C2651" s="14" t="s">
        <v>244</v>
      </c>
      <c r="D2651" t="s">
        <v>456</v>
      </c>
      <c r="E2651" t="s">
        <v>474</v>
      </c>
      <c r="F2651" s="20">
        <v>2039</v>
      </c>
      <c r="G2651" s="20">
        <v>39</v>
      </c>
      <c r="H2651" s="11">
        <v>2106.0330897597601</v>
      </c>
      <c r="I2651" s="10">
        <v>4278670.5603677798</v>
      </c>
      <c r="J2651" s="33">
        <f t="shared" si="164"/>
        <v>4.9221669676263475E-4</v>
      </c>
      <c r="K2651" s="33">
        <f t="shared" si="165"/>
        <v>4.9209557799734238E-4</v>
      </c>
      <c r="L2651" s="33">
        <f t="shared" si="166"/>
        <v>0.99737441180529307</v>
      </c>
      <c r="M2651" s="33">
        <f t="shared" si="167"/>
        <v>0.996883608267636</v>
      </c>
    </row>
    <row r="2652" spans="1:13" ht="27.6">
      <c r="A2652" t="s">
        <v>164</v>
      </c>
      <c r="B2652" t="s">
        <v>242</v>
      </c>
      <c r="C2652" s="14" t="s">
        <v>244</v>
      </c>
      <c r="D2652" t="s">
        <v>456</v>
      </c>
      <c r="E2652" t="s">
        <v>474</v>
      </c>
      <c r="F2652" s="20">
        <v>2039</v>
      </c>
      <c r="G2652" s="20">
        <v>40</v>
      </c>
      <c r="H2652" s="11">
        <v>2337.4757747182598</v>
      </c>
      <c r="I2652" s="10">
        <v>4315459.87257188</v>
      </c>
      <c r="J2652" s="33">
        <f t="shared" si="164"/>
        <v>5.4165160695265533E-4</v>
      </c>
      <c r="K2652" s="33">
        <f t="shared" si="165"/>
        <v>5.41504940202997E-4</v>
      </c>
      <c r="L2652" s="33">
        <f t="shared" si="166"/>
        <v>0.996883608267636</v>
      </c>
      <c r="M2652" s="33">
        <f t="shared" si="167"/>
        <v>0.99634379086895164</v>
      </c>
    </row>
    <row r="2653" spans="1:13" ht="27.6">
      <c r="A2653" t="s">
        <v>164</v>
      </c>
      <c r="B2653" t="s">
        <v>242</v>
      </c>
      <c r="C2653" s="14" t="s">
        <v>244</v>
      </c>
      <c r="D2653" t="s">
        <v>456</v>
      </c>
      <c r="E2653" t="s">
        <v>474</v>
      </c>
      <c r="F2653" s="20">
        <v>2039</v>
      </c>
      <c r="G2653" s="20">
        <v>41</v>
      </c>
      <c r="H2653" s="11">
        <v>3074.6117684402402</v>
      </c>
      <c r="I2653" s="10">
        <v>4354466.18301176</v>
      </c>
      <c r="J2653" s="33">
        <f t="shared" si="164"/>
        <v>7.0608236215849755E-4</v>
      </c>
      <c r="K2653" s="33">
        <f t="shared" si="165"/>
        <v>7.0583314466687863E-4</v>
      </c>
      <c r="L2653" s="33">
        <f t="shared" si="166"/>
        <v>0.99634379086895164</v>
      </c>
      <c r="M2653" s="33">
        <f t="shared" si="167"/>
        <v>0.99564053839787325</v>
      </c>
    </row>
    <row r="2654" spans="1:13" ht="27.6">
      <c r="A2654" t="s">
        <v>164</v>
      </c>
      <c r="B2654" t="s">
        <v>242</v>
      </c>
      <c r="C2654" s="14" t="s">
        <v>244</v>
      </c>
      <c r="D2654" t="s">
        <v>456</v>
      </c>
      <c r="E2654" t="s">
        <v>474</v>
      </c>
      <c r="F2654" s="20">
        <v>2039</v>
      </c>
      <c r="G2654" s="20">
        <v>42</v>
      </c>
      <c r="H2654" s="11">
        <v>3391.7393098570701</v>
      </c>
      <c r="I2654" s="10">
        <v>4347512.5848824102</v>
      </c>
      <c r="J2654" s="33">
        <f t="shared" si="164"/>
        <v>7.8015629480893351E-4</v>
      </c>
      <c r="K2654" s="33">
        <f t="shared" si="165"/>
        <v>7.7985205201092089E-4</v>
      </c>
      <c r="L2654" s="33">
        <f t="shared" si="166"/>
        <v>0.99564053839787325</v>
      </c>
      <c r="M2654" s="33">
        <f t="shared" si="167"/>
        <v>0.99486408608093846</v>
      </c>
    </row>
    <row r="2655" spans="1:13" ht="27.6">
      <c r="A2655" t="s">
        <v>164</v>
      </c>
      <c r="B2655" t="s">
        <v>242</v>
      </c>
      <c r="C2655" s="14" t="s">
        <v>244</v>
      </c>
      <c r="D2655" t="s">
        <v>456</v>
      </c>
      <c r="E2655" t="s">
        <v>474</v>
      </c>
      <c r="F2655" s="20">
        <v>2039</v>
      </c>
      <c r="G2655" s="20">
        <v>43</v>
      </c>
      <c r="H2655" s="11">
        <v>3704.3417436508298</v>
      </c>
      <c r="I2655" s="10">
        <v>4281899.1421666201</v>
      </c>
      <c r="J2655" s="33">
        <f t="shared" si="164"/>
        <v>8.6511653372957559E-4</v>
      </c>
      <c r="K2655" s="33">
        <f t="shared" si="165"/>
        <v>8.647424283104721E-4</v>
      </c>
      <c r="L2655" s="33">
        <f t="shared" si="166"/>
        <v>0.99486408608093846</v>
      </c>
      <c r="M2655" s="33">
        <f t="shared" si="167"/>
        <v>0.99400378489530195</v>
      </c>
    </row>
    <row r="2656" spans="1:13" ht="27.6">
      <c r="A2656" t="s">
        <v>164</v>
      </c>
      <c r="B2656" t="s">
        <v>242</v>
      </c>
      <c r="C2656" s="14" t="s">
        <v>244</v>
      </c>
      <c r="D2656" t="s">
        <v>456</v>
      </c>
      <c r="E2656" t="s">
        <v>474</v>
      </c>
      <c r="F2656" s="20">
        <v>2039</v>
      </c>
      <c r="G2656" s="20">
        <v>44</v>
      </c>
      <c r="H2656" s="11">
        <v>3816.97170539235</v>
      </c>
      <c r="I2656" s="10">
        <v>4213852.6965217004</v>
      </c>
      <c r="J2656" s="33">
        <f t="shared" si="164"/>
        <v>9.0581517207353893E-4</v>
      </c>
      <c r="K2656" s="33">
        <f t="shared" si="165"/>
        <v>9.0540504535285837E-4</v>
      </c>
      <c r="L2656" s="33">
        <f t="shared" si="166"/>
        <v>0.99400378489530195</v>
      </c>
      <c r="M2656" s="33">
        <f t="shared" si="167"/>
        <v>0.99310380885335792</v>
      </c>
    </row>
    <row r="2657" spans="1:13" ht="27.6">
      <c r="A2657" t="s">
        <v>164</v>
      </c>
      <c r="B2657" t="s">
        <v>242</v>
      </c>
      <c r="C2657" s="14" t="s">
        <v>244</v>
      </c>
      <c r="D2657" t="s">
        <v>456</v>
      </c>
      <c r="E2657" t="s">
        <v>474</v>
      </c>
      <c r="F2657" s="20">
        <v>2039</v>
      </c>
      <c r="G2657" s="20">
        <v>45</v>
      </c>
      <c r="H2657" s="11">
        <v>4062.39942670647</v>
      </c>
      <c r="I2657" s="10">
        <v>4154793.7956502698</v>
      </c>
      <c r="J2657" s="33">
        <f t="shared" si="164"/>
        <v>9.7776198447188179E-4</v>
      </c>
      <c r="K2657" s="33">
        <f t="shared" si="165"/>
        <v>9.7728413097775135E-4</v>
      </c>
      <c r="L2657" s="33">
        <f t="shared" si="166"/>
        <v>0.99310380885335792</v>
      </c>
      <c r="M2657" s="33">
        <f t="shared" si="167"/>
        <v>0.99213326426055193</v>
      </c>
    </row>
    <row r="2658" spans="1:13" ht="27.6">
      <c r="A2658" t="s">
        <v>164</v>
      </c>
      <c r="B2658" t="s">
        <v>242</v>
      </c>
      <c r="C2658" s="14" t="s">
        <v>244</v>
      </c>
      <c r="D2658" t="s">
        <v>456</v>
      </c>
      <c r="E2658" t="s">
        <v>474</v>
      </c>
      <c r="F2658" s="20">
        <v>2039</v>
      </c>
      <c r="G2658" s="20">
        <v>46</v>
      </c>
      <c r="H2658" s="11">
        <v>5001.4481290649601</v>
      </c>
      <c r="I2658" s="10">
        <v>4097704.5393759902</v>
      </c>
      <c r="J2658" s="33">
        <f t="shared" si="164"/>
        <v>1.2205487440601548E-3</v>
      </c>
      <c r="K2658" s="33">
        <f t="shared" si="165"/>
        <v>1.2198041773993085E-3</v>
      </c>
      <c r="L2658" s="33">
        <f t="shared" si="166"/>
        <v>0.99213326426055193</v>
      </c>
      <c r="M2658" s="33">
        <f t="shared" si="167"/>
        <v>0.99092305596027008</v>
      </c>
    </row>
    <row r="2659" spans="1:13" ht="27.6">
      <c r="A2659" t="s">
        <v>164</v>
      </c>
      <c r="B2659" t="s">
        <v>242</v>
      </c>
      <c r="C2659" s="14" t="s">
        <v>244</v>
      </c>
      <c r="D2659" t="s">
        <v>456</v>
      </c>
      <c r="E2659" t="s">
        <v>474</v>
      </c>
      <c r="F2659" s="20">
        <v>2039</v>
      </c>
      <c r="G2659" s="20">
        <v>47</v>
      </c>
      <c r="H2659" s="11">
        <v>5460.0680315980599</v>
      </c>
      <c r="I2659" s="10">
        <v>4074573.5000145999</v>
      </c>
      <c r="J2659" s="33">
        <f t="shared" si="164"/>
        <v>1.3400342469165167E-3</v>
      </c>
      <c r="K2659" s="33">
        <f t="shared" si="165"/>
        <v>1.3391368019388672E-3</v>
      </c>
      <c r="L2659" s="33">
        <f t="shared" si="166"/>
        <v>0.99092305596027008</v>
      </c>
      <c r="M2659" s="33">
        <f t="shared" si="167"/>
        <v>0.98959607442814401</v>
      </c>
    </row>
    <row r="2660" spans="1:13" ht="27.6">
      <c r="A2660" t="s">
        <v>164</v>
      </c>
      <c r="B2660" t="s">
        <v>242</v>
      </c>
      <c r="C2660" s="14" t="s">
        <v>244</v>
      </c>
      <c r="D2660" t="s">
        <v>456</v>
      </c>
      <c r="E2660" t="s">
        <v>474</v>
      </c>
      <c r="F2660" s="20">
        <v>2039</v>
      </c>
      <c r="G2660" s="20">
        <v>48</v>
      </c>
      <c r="H2660" s="11">
        <v>6007.1770731390397</v>
      </c>
      <c r="I2660" s="10">
        <v>4044996.5418189699</v>
      </c>
      <c r="J2660" s="33">
        <f t="shared" si="164"/>
        <v>1.4850883087375172E-3</v>
      </c>
      <c r="K2660" s="33">
        <f t="shared" si="165"/>
        <v>1.4839861107830421E-3</v>
      </c>
      <c r="L2660" s="33">
        <f t="shared" si="166"/>
        <v>0.98959607442814401</v>
      </c>
      <c r="M2660" s="33">
        <f t="shared" si="167"/>
        <v>0.98812752759840727</v>
      </c>
    </row>
    <row r="2661" spans="1:13" ht="27.6">
      <c r="A2661" t="s">
        <v>164</v>
      </c>
      <c r="B2661" t="s">
        <v>242</v>
      </c>
      <c r="C2661" s="14" t="s">
        <v>244</v>
      </c>
      <c r="D2661" t="s">
        <v>456</v>
      </c>
      <c r="E2661" t="s">
        <v>474</v>
      </c>
      <c r="F2661" s="20">
        <v>2039</v>
      </c>
      <c r="G2661" s="20">
        <v>49</v>
      </c>
      <c r="H2661" s="11">
        <v>6440.44693033771</v>
      </c>
      <c r="I2661" s="10">
        <v>4017982.9189453502</v>
      </c>
      <c r="J2661" s="33">
        <f t="shared" si="164"/>
        <v>1.6029055026516175E-3</v>
      </c>
      <c r="K2661" s="33">
        <f t="shared" si="165"/>
        <v>1.6016215357439467E-3</v>
      </c>
      <c r="L2661" s="33">
        <f t="shared" si="166"/>
        <v>0.98812752759840727</v>
      </c>
      <c r="M2661" s="33">
        <f t="shared" si="167"/>
        <v>0.98654492127014426</v>
      </c>
    </row>
    <row r="2662" spans="1:13" ht="27.6">
      <c r="A2662" t="s">
        <v>164</v>
      </c>
      <c r="B2662" t="s">
        <v>242</v>
      </c>
      <c r="C2662" s="14" t="s">
        <v>244</v>
      </c>
      <c r="D2662" t="s">
        <v>456</v>
      </c>
      <c r="E2662" t="s">
        <v>474</v>
      </c>
      <c r="F2662" s="20">
        <v>2039</v>
      </c>
      <c r="G2662" s="20">
        <v>50</v>
      </c>
      <c r="H2662" s="11">
        <v>7000.7509998475198</v>
      </c>
      <c r="I2662" s="10">
        <v>4012417.6918060798</v>
      </c>
      <c r="J2662" s="33">
        <f t="shared" si="164"/>
        <v>1.744771242072837E-3</v>
      </c>
      <c r="K2662" s="33">
        <f t="shared" si="165"/>
        <v>1.7432500135897699E-3</v>
      </c>
      <c r="L2662" s="33">
        <f t="shared" si="166"/>
        <v>0.98654492127014426</v>
      </c>
      <c r="M2662" s="33">
        <f t="shared" si="167"/>
        <v>0.98482512682273315</v>
      </c>
    </row>
    <row r="2663" spans="1:13" ht="27.6">
      <c r="A2663" t="s">
        <v>164</v>
      </c>
      <c r="B2663" t="s">
        <v>242</v>
      </c>
      <c r="C2663" s="14" t="s">
        <v>244</v>
      </c>
      <c r="D2663" t="s">
        <v>456</v>
      </c>
      <c r="E2663" t="s">
        <v>474</v>
      </c>
      <c r="F2663" s="20">
        <v>2039</v>
      </c>
      <c r="G2663" s="20">
        <v>51</v>
      </c>
      <c r="H2663" s="11">
        <v>7933.0664956929604</v>
      </c>
      <c r="I2663" s="10">
        <v>3960754.3878822899</v>
      </c>
      <c r="J2663" s="33">
        <f t="shared" si="164"/>
        <v>2.0029180602472449E-3</v>
      </c>
      <c r="K2663" s="33">
        <f t="shared" si="165"/>
        <v>2.0009135583768378E-3</v>
      </c>
      <c r="L2663" s="33">
        <f t="shared" si="166"/>
        <v>0.98482512682273315</v>
      </c>
      <c r="M2663" s="33">
        <f t="shared" si="167"/>
        <v>0.98285457687384337</v>
      </c>
    </row>
    <row r="2664" spans="1:13" ht="27.6">
      <c r="A2664" t="s">
        <v>164</v>
      </c>
      <c r="B2664" t="s">
        <v>242</v>
      </c>
      <c r="C2664" s="14" t="s">
        <v>244</v>
      </c>
      <c r="D2664" t="s">
        <v>456</v>
      </c>
      <c r="E2664" t="s">
        <v>474</v>
      </c>
      <c r="F2664" s="20">
        <v>2039</v>
      </c>
      <c r="G2664" s="20">
        <v>52</v>
      </c>
      <c r="H2664" s="11">
        <v>8565.2921953507193</v>
      </c>
      <c r="I2664" s="10">
        <v>3900067.86110231</v>
      </c>
      <c r="J2664" s="33">
        <f t="shared" si="164"/>
        <v>2.1961905537022722E-3</v>
      </c>
      <c r="K2664" s="33">
        <f t="shared" si="165"/>
        <v>2.1937806917230462E-3</v>
      </c>
      <c r="L2664" s="33">
        <f t="shared" si="166"/>
        <v>0.98285457687384337</v>
      </c>
      <c r="M2664" s="33">
        <f t="shared" si="167"/>
        <v>0.98069840948032594</v>
      </c>
    </row>
    <row r="2665" spans="1:13" ht="27.6">
      <c r="A2665" t="s">
        <v>164</v>
      </c>
      <c r="B2665" t="s">
        <v>242</v>
      </c>
      <c r="C2665" s="14" t="s">
        <v>244</v>
      </c>
      <c r="D2665" t="s">
        <v>456</v>
      </c>
      <c r="E2665" t="s">
        <v>474</v>
      </c>
      <c r="F2665" s="20">
        <v>2039</v>
      </c>
      <c r="G2665" s="20">
        <v>53</v>
      </c>
      <c r="H2665" s="11">
        <v>9375.4335542581393</v>
      </c>
      <c r="I2665" s="10">
        <v>3897923.3983684401</v>
      </c>
      <c r="J2665" s="33">
        <f t="shared" si="164"/>
        <v>2.4052380193470271E-3</v>
      </c>
      <c r="K2665" s="33">
        <f t="shared" si="165"/>
        <v>2.4023477521067926E-3</v>
      </c>
      <c r="L2665" s="33">
        <f t="shared" si="166"/>
        <v>0.98069840948032594</v>
      </c>
      <c r="M2665" s="33">
        <f t="shared" si="167"/>
        <v>0.97834243086081618</v>
      </c>
    </row>
    <row r="2666" spans="1:13" ht="27.6">
      <c r="A2666" t="s">
        <v>164</v>
      </c>
      <c r="B2666" t="s">
        <v>242</v>
      </c>
      <c r="C2666" s="14" t="s">
        <v>244</v>
      </c>
      <c r="D2666" t="s">
        <v>456</v>
      </c>
      <c r="E2666" t="s">
        <v>474</v>
      </c>
      <c r="F2666" s="20">
        <v>2039</v>
      </c>
      <c r="G2666" s="20">
        <v>54</v>
      </c>
      <c r="H2666" s="11">
        <v>10467.4018778585</v>
      </c>
      <c r="I2666" s="10">
        <v>3948831.88720315</v>
      </c>
      <c r="J2666" s="33">
        <f t="shared" si="164"/>
        <v>2.6507590540331347E-3</v>
      </c>
      <c r="K2666" s="33">
        <f t="shared" si="165"/>
        <v>2.6472488944659922E-3</v>
      </c>
      <c r="L2666" s="33">
        <f t="shared" si="166"/>
        <v>0.97834243086081618</v>
      </c>
      <c r="M2666" s="33">
        <f t="shared" si="167"/>
        <v>0.97575251494231074</v>
      </c>
    </row>
    <row r="2667" spans="1:13" ht="27.6">
      <c r="A2667" t="s">
        <v>164</v>
      </c>
      <c r="B2667" t="s">
        <v>242</v>
      </c>
      <c r="C2667" s="14" t="s">
        <v>244</v>
      </c>
      <c r="D2667" t="s">
        <v>456</v>
      </c>
      <c r="E2667" t="s">
        <v>474</v>
      </c>
      <c r="F2667" s="20">
        <v>2039</v>
      </c>
      <c r="G2667" s="20">
        <v>55</v>
      </c>
      <c r="H2667" s="11">
        <v>11589.2854678515</v>
      </c>
      <c r="I2667" s="10">
        <v>3957850.2029134301</v>
      </c>
      <c r="J2667" s="33">
        <f t="shared" si="164"/>
        <v>2.9281768823187044E-3</v>
      </c>
      <c r="K2667" s="33">
        <f t="shared" si="165"/>
        <v>2.9238939538022146E-3</v>
      </c>
      <c r="L2667" s="33">
        <f t="shared" si="166"/>
        <v>0.97575251494231074</v>
      </c>
      <c r="M2667" s="33">
        <f t="shared" si="167"/>
        <v>0.97289951806346364</v>
      </c>
    </row>
    <row r="2668" spans="1:13" ht="27.6">
      <c r="A2668" t="s">
        <v>164</v>
      </c>
      <c r="B2668" t="s">
        <v>242</v>
      </c>
      <c r="C2668" s="14" t="s">
        <v>244</v>
      </c>
      <c r="D2668" t="s">
        <v>456</v>
      </c>
      <c r="E2668" t="s">
        <v>474</v>
      </c>
      <c r="F2668" s="20">
        <v>2039</v>
      </c>
      <c r="G2668" s="20">
        <v>56</v>
      </c>
      <c r="H2668" s="11">
        <v>12466.5177628328</v>
      </c>
      <c r="I2668" s="10">
        <v>3910277.3107859599</v>
      </c>
      <c r="J2668" s="33">
        <f t="shared" si="164"/>
        <v>3.1881416001994624E-3</v>
      </c>
      <c r="K2668" s="33">
        <f t="shared" si="165"/>
        <v>3.1830648733091049E-3</v>
      </c>
      <c r="L2668" s="33">
        <f t="shared" si="166"/>
        <v>0.97289951806346364</v>
      </c>
      <c r="M2668" s="33">
        <f t="shared" si="167"/>
        <v>0.96980271578225652</v>
      </c>
    </row>
    <row r="2669" spans="1:13" ht="27.6">
      <c r="A2669" t="s">
        <v>164</v>
      </c>
      <c r="B2669" t="s">
        <v>242</v>
      </c>
      <c r="C2669" s="14" t="s">
        <v>244</v>
      </c>
      <c r="D2669" t="s">
        <v>456</v>
      </c>
      <c r="E2669" t="s">
        <v>474</v>
      </c>
      <c r="F2669" s="20">
        <v>2039</v>
      </c>
      <c r="G2669" s="20">
        <v>57</v>
      </c>
      <c r="H2669" s="11">
        <v>13413.4298484751</v>
      </c>
      <c r="I2669" s="10">
        <v>3838257.9665242699</v>
      </c>
      <c r="J2669" s="33">
        <f t="shared" si="164"/>
        <v>3.494666060869696E-3</v>
      </c>
      <c r="K2669" s="33">
        <f t="shared" si="165"/>
        <v>3.488566822433703E-3</v>
      </c>
      <c r="L2669" s="33">
        <f t="shared" si="166"/>
        <v>0.96980271578225652</v>
      </c>
      <c r="M2669" s="33">
        <f t="shared" si="167"/>
        <v>0.96641949420367246</v>
      </c>
    </row>
    <row r="2670" spans="1:13" ht="27.6">
      <c r="A2670" t="s">
        <v>164</v>
      </c>
      <c r="B2670" t="s">
        <v>242</v>
      </c>
      <c r="C2670" s="14" t="s">
        <v>244</v>
      </c>
      <c r="D2670" t="s">
        <v>456</v>
      </c>
      <c r="E2670" t="s">
        <v>474</v>
      </c>
      <c r="F2670" s="20">
        <v>2039</v>
      </c>
      <c r="G2670" s="20">
        <v>58</v>
      </c>
      <c r="H2670" s="11">
        <v>14337.1343702308</v>
      </c>
      <c r="I2670" s="10">
        <v>3758866.5930581102</v>
      </c>
      <c r="J2670" s="33">
        <f t="shared" si="164"/>
        <v>3.8142174017850691E-3</v>
      </c>
      <c r="K2670" s="33">
        <f t="shared" si="165"/>
        <v>3.8069525141464222E-3</v>
      </c>
      <c r="L2670" s="33">
        <f t="shared" si="166"/>
        <v>0.96641949420367246</v>
      </c>
      <c r="M2670" s="33">
        <f t="shared" si="167"/>
        <v>0.96274038108049365</v>
      </c>
    </row>
    <row r="2671" spans="1:13" ht="27.6">
      <c r="A2671" t="s">
        <v>164</v>
      </c>
      <c r="B2671" t="s">
        <v>242</v>
      </c>
      <c r="C2671" s="14" t="s">
        <v>244</v>
      </c>
      <c r="D2671" t="s">
        <v>456</v>
      </c>
      <c r="E2671" t="s">
        <v>474</v>
      </c>
      <c r="F2671" s="20">
        <v>2039</v>
      </c>
      <c r="G2671" s="20">
        <v>59</v>
      </c>
      <c r="H2671" s="11">
        <v>14672.3637389047</v>
      </c>
      <c r="I2671" s="10">
        <v>3683390.6221859702</v>
      </c>
      <c r="J2671" s="33">
        <f t="shared" si="164"/>
        <v>3.9833852132134546E-3</v>
      </c>
      <c r="K2671" s="33">
        <f t="shared" si="165"/>
        <v>3.975462058152579E-3</v>
      </c>
      <c r="L2671" s="33">
        <f t="shared" si="166"/>
        <v>0.96274038108049365</v>
      </c>
      <c r="M2671" s="33">
        <f t="shared" si="167"/>
        <v>0.95891304322365678</v>
      </c>
    </row>
    <row r="2672" spans="1:13" ht="27.6">
      <c r="A2672" t="s">
        <v>164</v>
      </c>
      <c r="B2672" t="s">
        <v>242</v>
      </c>
      <c r="C2672" s="14" t="s">
        <v>244</v>
      </c>
      <c r="D2672" t="s">
        <v>456</v>
      </c>
      <c r="E2672" t="s">
        <v>474</v>
      </c>
      <c r="F2672" s="20">
        <v>2039</v>
      </c>
      <c r="G2672" s="20">
        <v>60</v>
      </c>
      <c r="H2672" s="11">
        <v>15198.8447670728</v>
      </c>
      <c r="I2672" s="10">
        <v>3594448.3470282</v>
      </c>
      <c r="J2672" s="33">
        <f t="shared" si="164"/>
        <v>4.2284220830823248E-3</v>
      </c>
      <c r="K2672" s="33">
        <f t="shared" si="165"/>
        <v>4.2194948935002641E-3</v>
      </c>
      <c r="L2672" s="33">
        <f t="shared" si="166"/>
        <v>0.95891304322365678</v>
      </c>
      <c r="M2672" s="33">
        <f t="shared" si="167"/>
        <v>0.95486691453446382</v>
      </c>
    </row>
    <row r="2673" spans="1:13" ht="27.6">
      <c r="A2673" t="s">
        <v>164</v>
      </c>
      <c r="B2673" t="s">
        <v>242</v>
      </c>
      <c r="C2673" s="14" t="s">
        <v>244</v>
      </c>
      <c r="D2673" t="s">
        <v>456</v>
      </c>
      <c r="E2673" t="s">
        <v>474</v>
      </c>
      <c r="F2673" s="20">
        <v>2039</v>
      </c>
      <c r="G2673" s="20">
        <v>61</v>
      </c>
      <c r="H2673" s="11">
        <v>15776.092912498099</v>
      </c>
      <c r="I2673" s="10">
        <v>3482330.7069018399</v>
      </c>
      <c r="J2673" s="33">
        <f t="shared" si="164"/>
        <v>4.5303258766407556E-3</v>
      </c>
      <c r="K2673" s="33">
        <f t="shared" si="165"/>
        <v>4.5200794294545377E-3</v>
      </c>
      <c r="L2673" s="33">
        <f t="shared" si="166"/>
        <v>0.95486691453446382</v>
      </c>
      <c r="M2673" s="33">
        <f t="shared" si="167"/>
        <v>0.95055084023620984</v>
      </c>
    </row>
    <row r="2674" spans="1:13" ht="27.6">
      <c r="A2674" t="s">
        <v>164</v>
      </c>
      <c r="B2674" t="s">
        <v>242</v>
      </c>
      <c r="C2674" s="14" t="s">
        <v>244</v>
      </c>
      <c r="D2674" t="s">
        <v>456</v>
      </c>
      <c r="E2674" t="s">
        <v>474</v>
      </c>
      <c r="F2674" s="20">
        <v>2039</v>
      </c>
      <c r="G2674" s="20">
        <v>62</v>
      </c>
      <c r="H2674" s="11">
        <v>16478.7485339013</v>
      </c>
      <c r="I2674" s="10">
        <v>3373582.6672692499</v>
      </c>
      <c r="J2674" s="33">
        <f t="shared" si="164"/>
        <v>4.8846434663597678E-3</v>
      </c>
      <c r="K2674" s="33">
        <f t="shared" si="165"/>
        <v>4.8727329961545385E-3</v>
      </c>
      <c r="L2674" s="33">
        <f t="shared" si="166"/>
        <v>0.95055084023620984</v>
      </c>
      <c r="M2674" s="33">
        <f t="shared" si="167"/>
        <v>0.94591905979246849</v>
      </c>
    </row>
    <row r="2675" spans="1:13" ht="27.6">
      <c r="A2675" t="s">
        <v>164</v>
      </c>
      <c r="B2675" t="s">
        <v>242</v>
      </c>
      <c r="C2675" s="14" t="s">
        <v>244</v>
      </c>
      <c r="D2675" t="s">
        <v>456</v>
      </c>
      <c r="E2675" t="s">
        <v>474</v>
      </c>
      <c r="F2675" s="20">
        <v>2039</v>
      </c>
      <c r="G2675" s="20">
        <v>63</v>
      </c>
      <c r="H2675" s="11">
        <v>17331.528215945498</v>
      </c>
      <c r="I2675" s="10">
        <v>3277193.27595626</v>
      </c>
      <c r="J2675" s="33">
        <f t="shared" si="164"/>
        <v>5.2885279434391275E-3</v>
      </c>
      <c r="K2675" s="33">
        <f t="shared" si="165"/>
        <v>5.2745682990328335E-3</v>
      </c>
      <c r="L2675" s="33">
        <f t="shared" si="166"/>
        <v>0.94591905979246849</v>
      </c>
      <c r="M2675" s="33">
        <f t="shared" si="167"/>
        <v>0.94092974510623617</v>
      </c>
    </row>
    <row r="2676" spans="1:13" ht="27.6">
      <c r="A2676" t="s">
        <v>164</v>
      </c>
      <c r="B2676" t="s">
        <v>242</v>
      </c>
      <c r="C2676" s="14" t="s">
        <v>244</v>
      </c>
      <c r="D2676" t="s">
        <v>456</v>
      </c>
      <c r="E2676" t="s">
        <v>474</v>
      </c>
      <c r="F2676" s="20">
        <v>2039</v>
      </c>
      <c r="G2676" s="20">
        <v>64</v>
      </c>
      <c r="H2676" s="11">
        <v>18438.040968654499</v>
      </c>
      <c r="I2676" s="10">
        <v>3168434.51975741</v>
      </c>
      <c r="J2676" s="33">
        <f t="shared" si="164"/>
        <v>5.8192905214484916E-3</v>
      </c>
      <c r="K2676" s="33">
        <f t="shared" si="165"/>
        <v>5.8023912468486705E-3</v>
      </c>
      <c r="L2676" s="33">
        <f t="shared" si="166"/>
        <v>0.94092974510623617</v>
      </c>
      <c r="M2676" s="33">
        <f t="shared" si="167"/>
        <v>0.93547010258933216</v>
      </c>
    </row>
    <row r="2677" spans="1:13" ht="27.6">
      <c r="A2677" t="s">
        <v>164</v>
      </c>
      <c r="B2677" t="s">
        <v>242</v>
      </c>
      <c r="C2677" s="14" t="s">
        <v>244</v>
      </c>
      <c r="D2677" t="s">
        <v>456</v>
      </c>
      <c r="E2677" t="s">
        <v>474</v>
      </c>
      <c r="F2677" s="20">
        <v>2039</v>
      </c>
      <c r="G2677" s="20">
        <v>65</v>
      </c>
      <c r="H2677" s="11">
        <v>19597.5884245036</v>
      </c>
      <c r="I2677" s="10">
        <v>3071588.4533807202</v>
      </c>
      <c r="J2677" s="33">
        <f t="shared" si="164"/>
        <v>6.3802780619694232E-3</v>
      </c>
      <c r="K2677" s="33">
        <f t="shared" si="165"/>
        <v>6.3599673069407725E-3</v>
      </c>
      <c r="L2677" s="33">
        <f t="shared" si="166"/>
        <v>0.93547010258933216</v>
      </c>
      <c r="M2677" s="33">
        <f t="shared" si="167"/>
        <v>0.92952054332024348</v>
      </c>
    </row>
    <row r="2678" spans="1:13" ht="27.6">
      <c r="A2678" t="s">
        <v>164</v>
      </c>
      <c r="B2678" t="s">
        <v>242</v>
      </c>
      <c r="C2678" s="14" t="s">
        <v>244</v>
      </c>
      <c r="D2678" t="s">
        <v>456</v>
      </c>
      <c r="E2678" t="s">
        <v>474</v>
      </c>
      <c r="F2678" s="20">
        <v>2039</v>
      </c>
      <c r="G2678" s="20">
        <v>66</v>
      </c>
      <c r="H2678" s="11">
        <v>20127.206264416</v>
      </c>
      <c r="I2678" s="10">
        <v>2973405.5017157998</v>
      </c>
      <c r="J2678" s="33">
        <f t="shared" si="164"/>
        <v>6.7690754768569648E-3</v>
      </c>
      <c r="K2678" s="33">
        <f t="shared" si="165"/>
        <v>6.7462168916950782E-3</v>
      </c>
      <c r="L2678" s="33">
        <f t="shared" si="166"/>
        <v>0.92952054332024348</v>
      </c>
      <c r="M2678" s="33">
        <f t="shared" si="167"/>
        <v>0.92324979612971891</v>
      </c>
    </row>
    <row r="2679" spans="1:13" ht="27.6">
      <c r="A2679" t="s">
        <v>164</v>
      </c>
      <c r="B2679" t="s">
        <v>242</v>
      </c>
      <c r="C2679" s="14" t="s">
        <v>244</v>
      </c>
      <c r="D2679" t="s">
        <v>456</v>
      </c>
      <c r="E2679" t="s">
        <v>474</v>
      </c>
      <c r="F2679" s="20">
        <v>2039</v>
      </c>
      <c r="G2679" s="20">
        <v>67</v>
      </c>
      <c r="H2679" s="11">
        <v>21074.2237018536</v>
      </c>
      <c r="I2679" s="10">
        <v>2855313.8968986901</v>
      </c>
      <c r="J2679" s="33">
        <f t="shared" si="164"/>
        <v>7.3807029499430681E-3</v>
      </c>
      <c r="K2679" s="33">
        <f t="shared" si="165"/>
        <v>7.3535324488185339E-3</v>
      </c>
      <c r="L2679" s="33">
        <f t="shared" si="166"/>
        <v>0.92324979612971891</v>
      </c>
      <c r="M2679" s="33">
        <f t="shared" si="167"/>
        <v>0.91646064879551392</v>
      </c>
    </row>
    <row r="2680" spans="1:13" ht="27.6">
      <c r="A2680" t="s">
        <v>164</v>
      </c>
      <c r="B2680" t="s">
        <v>242</v>
      </c>
      <c r="C2680" s="14" t="s">
        <v>244</v>
      </c>
      <c r="D2680" t="s">
        <v>456</v>
      </c>
      <c r="E2680" t="s">
        <v>474</v>
      </c>
      <c r="F2680" s="20">
        <v>2039</v>
      </c>
      <c r="G2680" s="20">
        <v>68</v>
      </c>
      <c r="H2680" s="11">
        <v>21960.551239094901</v>
      </c>
      <c r="I2680" s="10">
        <v>2745718.48751073</v>
      </c>
      <c r="J2680" s="33">
        <f t="shared" si="164"/>
        <v>7.9981073584147189E-3</v>
      </c>
      <c r="K2680" s="33">
        <f t="shared" si="165"/>
        <v>7.9662076003066407E-3</v>
      </c>
      <c r="L2680" s="33">
        <f t="shared" si="166"/>
        <v>0.91646064879551392</v>
      </c>
      <c r="M2680" s="33">
        <f t="shared" si="167"/>
        <v>0.90915993300969711</v>
      </c>
    </row>
    <row r="2681" spans="1:13" ht="27.6">
      <c r="A2681" t="s">
        <v>164</v>
      </c>
      <c r="B2681" t="s">
        <v>242</v>
      </c>
      <c r="C2681" s="14" t="s">
        <v>244</v>
      </c>
      <c r="D2681" t="s">
        <v>456</v>
      </c>
      <c r="E2681" t="s">
        <v>474</v>
      </c>
      <c r="F2681" s="20">
        <v>2039</v>
      </c>
      <c r="G2681" s="20">
        <v>69</v>
      </c>
      <c r="H2681" s="11">
        <v>22154.1949766652</v>
      </c>
      <c r="I2681" s="10">
        <v>2633428.28602813</v>
      </c>
      <c r="J2681" s="33">
        <f t="shared" si="164"/>
        <v>8.4126820898089757E-3</v>
      </c>
      <c r="K2681" s="33">
        <f t="shared" si="165"/>
        <v>8.3773945035854336E-3</v>
      </c>
      <c r="L2681" s="33">
        <f t="shared" si="166"/>
        <v>0.90915993300969711</v>
      </c>
      <c r="M2681" s="33">
        <f t="shared" si="167"/>
        <v>0.90154354158402161</v>
      </c>
    </row>
    <row r="2682" spans="1:13" ht="27.6">
      <c r="A2682" t="s">
        <v>164</v>
      </c>
      <c r="B2682" t="s">
        <v>242</v>
      </c>
      <c r="C2682" s="14" t="s">
        <v>244</v>
      </c>
      <c r="D2682" t="s">
        <v>456</v>
      </c>
      <c r="E2682" t="s">
        <v>474</v>
      </c>
      <c r="F2682" s="20">
        <v>2040</v>
      </c>
      <c r="G2682" s="20">
        <v>30</v>
      </c>
      <c r="H2682" s="11">
        <v>737.16519824936404</v>
      </c>
      <c r="I2682" s="10">
        <v>4711603.3823465304</v>
      </c>
      <c r="J2682" s="33">
        <f t="shared" si="164"/>
        <v>1.5645739643777742E-4</v>
      </c>
      <c r="K2682" s="33">
        <f t="shared" si="165"/>
        <v>1.564451576175907E-4</v>
      </c>
      <c r="L2682" s="33">
        <f t="shared" si="166"/>
        <v>1</v>
      </c>
      <c r="M2682" s="33">
        <f t="shared" si="167"/>
        <v>0.99984355484238241</v>
      </c>
    </row>
    <row r="2683" spans="1:13" ht="27.6">
      <c r="A2683" t="s">
        <v>164</v>
      </c>
      <c r="B2683" t="s">
        <v>242</v>
      </c>
      <c r="C2683" s="14" t="s">
        <v>244</v>
      </c>
      <c r="D2683" t="s">
        <v>456</v>
      </c>
      <c r="E2683" t="s">
        <v>474</v>
      </c>
      <c r="F2683" s="20">
        <v>2040</v>
      </c>
      <c r="G2683" s="20">
        <v>31</v>
      </c>
      <c r="H2683" s="11">
        <v>1027.01237827157</v>
      </c>
      <c r="I2683" s="10">
        <v>4655175.6305707498</v>
      </c>
      <c r="J2683" s="33">
        <f t="shared" si="164"/>
        <v>2.2061732140182491E-4</v>
      </c>
      <c r="K2683" s="33">
        <f t="shared" si="165"/>
        <v>2.2059298719012688E-4</v>
      </c>
      <c r="L2683" s="33">
        <f t="shared" si="166"/>
        <v>0.99984355484238241</v>
      </c>
      <c r="M2683" s="33">
        <f t="shared" si="167"/>
        <v>0.99962299636589691</v>
      </c>
    </row>
    <row r="2684" spans="1:13" ht="27.6">
      <c r="A2684" t="s">
        <v>164</v>
      </c>
      <c r="B2684" t="s">
        <v>242</v>
      </c>
      <c r="C2684" s="14" t="s">
        <v>244</v>
      </c>
      <c r="D2684" t="s">
        <v>456</v>
      </c>
      <c r="E2684" t="s">
        <v>474</v>
      </c>
      <c r="F2684" s="20">
        <v>2040</v>
      </c>
      <c r="G2684" s="20">
        <v>32</v>
      </c>
      <c r="H2684" s="11">
        <v>1068.56074298986</v>
      </c>
      <c r="I2684" s="10">
        <v>4647797.3474151297</v>
      </c>
      <c r="J2684" s="33">
        <f t="shared" si="164"/>
        <v>2.2990691355855686E-4</v>
      </c>
      <c r="K2684" s="33">
        <f t="shared" si="165"/>
        <v>2.2988048698935337E-4</v>
      </c>
      <c r="L2684" s="33">
        <f t="shared" si="166"/>
        <v>0.99962299636589691</v>
      </c>
      <c r="M2684" s="33">
        <f t="shared" si="167"/>
        <v>0.99939320254468655</v>
      </c>
    </row>
    <row r="2685" spans="1:13" ht="27.6">
      <c r="A2685" t="s">
        <v>164</v>
      </c>
      <c r="B2685" t="s">
        <v>242</v>
      </c>
      <c r="C2685" s="14" t="s">
        <v>244</v>
      </c>
      <c r="D2685" t="s">
        <v>456</v>
      </c>
      <c r="E2685" t="s">
        <v>474</v>
      </c>
      <c r="F2685" s="20">
        <v>2040</v>
      </c>
      <c r="G2685" s="20">
        <v>33</v>
      </c>
      <c r="H2685" s="11">
        <v>1121.4723628095601</v>
      </c>
      <c r="I2685" s="10">
        <v>4620387.1339558503</v>
      </c>
      <c r="J2685" s="33">
        <f t="shared" si="164"/>
        <v>2.4272259667760477E-4</v>
      </c>
      <c r="K2685" s="33">
        <f t="shared" si="165"/>
        <v>2.4269314193126057E-4</v>
      </c>
      <c r="L2685" s="33">
        <f t="shared" si="166"/>
        <v>0.99939320254468655</v>
      </c>
      <c r="M2685" s="33">
        <f t="shared" si="167"/>
        <v>0.99915065666833625</v>
      </c>
    </row>
    <row r="2686" spans="1:13" ht="27.6">
      <c r="A2686" t="s">
        <v>164</v>
      </c>
      <c r="B2686" t="s">
        <v>242</v>
      </c>
      <c r="C2686" s="14" t="s">
        <v>244</v>
      </c>
      <c r="D2686" t="s">
        <v>456</v>
      </c>
      <c r="E2686" t="s">
        <v>474</v>
      </c>
      <c r="F2686" s="20">
        <v>2040</v>
      </c>
      <c r="G2686" s="20">
        <v>34</v>
      </c>
      <c r="H2686" s="11">
        <v>1169.9794347867601</v>
      </c>
      <c r="I2686" s="10">
        <v>4549283.8841295997</v>
      </c>
      <c r="J2686" s="33">
        <f t="shared" si="164"/>
        <v>2.5717881420156933E-4</v>
      </c>
      <c r="K2686" s="33">
        <f t="shared" si="165"/>
        <v>2.5714574656521272E-4</v>
      </c>
      <c r="L2686" s="33">
        <f t="shared" si="166"/>
        <v>0.99915065666833625</v>
      </c>
      <c r="M2686" s="33">
        <f t="shared" si="167"/>
        <v>0.9988937293267961</v>
      </c>
    </row>
    <row r="2687" spans="1:13" ht="27.6">
      <c r="A2687" t="s">
        <v>164</v>
      </c>
      <c r="B2687" t="s">
        <v>242</v>
      </c>
      <c r="C2687" s="14" t="s">
        <v>244</v>
      </c>
      <c r="D2687" t="s">
        <v>456</v>
      </c>
      <c r="E2687" t="s">
        <v>474</v>
      </c>
      <c r="F2687" s="20">
        <v>2040</v>
      </c>
      <c r="G2687" s="20">
        <v>35</v>
      </c>
      <c r="H2687" s="11">
        <v>1232.7234485849599</v>
      </c>
      <c r="I2687" s="10">
        <v>4455406.7451813901</v>
      </c>
      <c r="J2687" s="33">
        <f t="shared" si="164"/>
        <v>2.7668033898771969E-4</v>
      </c>
      <c r="K2687" s="33">
        <f t="shared" si="165"/>
        <v>2.7664206651256684E-4</v>
      </c>
      <c r="L2687" s="33">
        <f t="shared" si="166"/>
        <v>0.9988937293267961</v>
      </c>
      <c r="M2687" s="33">
        <f t="shared" si="167"/>
        <v>0.99861739330128874</v>
      </c>
    </row>
    <row r="2688" spans="1:13" ht="27.6">
      <c r="A2688" t="s">
        <v>164</v>
      </c>
      <c r="B2688" t="s">
        <v>242</v>
      </c>
      <c r="C2688" s="14" t="s">
        <v>244</v>
      </c>
      <c r="D2688" t="s">
        <v>456</v>
      </c>
      <c r="E2688" t="s">
        <v>474</v>
      </c>
      <c r="F2688" s="20">
        <v>2040</v>
      </c>
      <c r="G2688" s="20">
        <v>36</v>
      </c>
      <c r="H2688" s="11">
        <v>1569.05051024263</v>
      </c>
      <c r="I2688" s="10">
        <v>4357949.1184172304</v>
      </c>
      <c r="J2688" s="33">
        <f t="shared" si="164"/>
        <v>3.6004332946698001E-4</v>
      </c>
      <c r="K2688" s="33">
        <f t="shared" si="165"/>
        <v>3.599785216454876E-4</v>
      </c>
      <c r="L2688" s="33">
        <f t="shared" si="166"/>
        <v>0.99861739330128874</v>
      </c>
      <c r="M2688" s="33">
        <f t="shared" si="167"/>
        <v>0.99825791248835871</v>
      </c>
    </row>
    <row r="2689" spans="1:13" ht="27.6">
      <c r="A2689" t="s">
        <v>164</v>
      </c>
      <c r="B2689" t="s">
        <v>242</v>
      </c>
      <c r="C2689" s="14" t="s">
        <v>244</v>
      </c>
      <c r="D2689" t="s">
        <v>456</v>
      </c>
      <c r="E2689" t="s">
        <v>474</v>
      </c>
      <c r="F2689" s="20">
        <v>2040</v>
      </c>
      <c r="G2689" s="20">
        <v>37</v>
      </c>
      <c r="H2689" s="11">
        <v>1728.5513230681099</v>
      </c>
      <c r="I2689" s="10">
        <v>4314526.4313725</v>
      </c>
      <c r="J2689" s="33">
        <f t="shared" si="164"/>
        <v>4.0063523785581213E-4</v>
      </c>
      <c r="K2689" s="33">
        <f t="shared" si="165"/>
        <v>4.0055499427538166E-4</v>
      </c>
      <c r="L2689" s="33">
        <f t="shared" si="166"/>
        <v>0.99825791248835871</v>
      </c>
      <c r="M2689" s="33">
        <f t="shared" si="167"/>
        <v>0.99785805529593663</v>
      </c>
    </row>
    <row r="2690" spans="1:13" ht="27.6">
      <c r="A2690" t="s">
        <v>164</v>
      </c>
      <c r="B2690" t="s">
        <v>242</v>
      </c>
      <c r="C2690" s="14" t="s">
        <v>244</v>
      </c>
      <c r="D2690" t="s">
        <v>456</v>
      </c>
      <c r="E2690" t="s">
        <v>474</v>
      </c>
      <c r="F2690" s="20">
        <v>2040</v>
      </c>
      <c r="G2690" s="20">
        <v>38</v>
      </c>
      <c r="H2690" s="11">
        <v>1920.1652976197499</v>
      </c>
      <c r="I2690" s="10">
        <v>4293583.2353539001</v>
      </c>
      <c r="J2690" s="33">
        <f t="shared" ref="J2690:J2753" si="168">IF(I2690&gt;0,H2690/I2690,0)</f>
        <v>4.4721743876044353E-4</v>
      </c>
      <c r="K2690" s="33">
        <f t="shared" ref="K2690:K2753" si="169">1-EXP(-J2690)</f>
        <v>4.4711745194747632E-4</v>
      </c>
      <c r="L2690" s="33">
        <f t="shared" ref="L2690:L2753" si="170">IF(G2690=30,1,M2689)</f>
        <v>0.99785805529593663</v>
      </c>
      <c r="M2690" s="33">
        <f t="shared" ref="M2690:M2753" si="171">L2690*(1-K2690)</f>
        <v>0.99741189554484744</v>
      </c>
    </row>
    <row r="2691" spans="1:13" ht="27.6">
      <c r="A2691" t="s">
        <v>164</v>
      </c>
      <c r="B2691" t="s">
        <v>242</v>
      </c>
      <c r="C2691" s="14" t="s">
        <v>244</v>
      </c>
      <c r="D2691" t="s">
        <v>456</v>
      </c>
      <c r="E2691" t="s">
        <v>474</v>
      </c>
      <c r="F2691" s="20">
        <v>2040</v>
      </c>
      <c r="G2691" s="20">
        <v>39</v>
      </c>
      <c r="H2691" s="11">
        <v>2058.14686233986</v>
      </c>
      <c r="I2691" s="10">
        <v>4272435.0085035199</v>
      </c>
      <c r="J2691" s="33">
        <f t="shared" si="168"/>
        <v>4.8172689771605322E-4</v>
      </c>
      <c r="K2691" s="33">
        <f t="shared" si="169"/>
        <v>4.8161088594345092E-4</v>
      </c>
      <c r="L2691" s="33">
        <f t="shared" si="170"/>
        <v>0.99741189554484744</v>
      </c>
      <c r="M2691" s="33">
        <f t="shared" si="171"/>
        <v>0.99693153111818356</v>
      </c>
    </row>
    <row r="2692" spans="1:13" ht="27.6">
      <c r="A2692" t="s">
        <v>164</v>
      </c>
      <c r="B2692" t="s">
        <v>242</v>
      </c>
      <c r="C2692" s="14" t="s">
        <v>244</v>
      </c>
      <c r="D2692" t="s">
        <v>456</v>
      </c>
      <c r="E2692" t="s">
        <v>474</v>
      </c>
      <c r="F2692" s="20">
        <v>2040</v>
      </c>
      <c r="G2692" s="20">
        <v>40</v>
      </c>
      <c r="H2692" s="11">
        <v>2261.4394105036499</v>
      </c>
      <c r="I2692" s="10">
        <v>4270545.5824246099</v>
      </c>
      <c r="J2692" s="33">
        <f t="shared" si="168"/>
        <v>5.2954344283563735E-4</v>
      </c>
      <c r="K2692" s="33">
        <f t="shared" si="169"/>
        <v>5.2940325945216582E-4</v>
      </c>
      <c r="L2692" s="33">
        <f t="shared" si="170"/>
        <v>0.99693153111818356</v>
      </c>
      <c r="M2692" s="33">
        <f t="shared" si="171"/>
        <v>0.99640375231615896</v>
      </c>
    </row>
    <row r="2693" spans="1:13" ht="27.6">
      <c r="A2693" t="s">
        <v>164</v>
      </c>
      <c r="B2693" t="s">
        <v>242</v>
      </c>
      <c r="C2693" s="14" t="s">
        <v>244</v>
      </c>
      <c r="D2693" t="s">
        <v>456</v>
      </c>
      <c r="E2693" t="s">
        <v>474</v>
      </c>
      <c r="F2693" s="20">
        <v>2040</v>
      </c>
      <c r="G2693" s="20">
        <v>41</v>
      </c>
      <c r="H2693" s="11">
        <v>2999.2514324567101</v>
      </c>
      <c r="I2693" s="10">
        <v>4306588.2411409598</v>
      </c>
      <c r="J2693" s="33">
        <f t="shared" si="168"/>
        <v>6.9643329348387109E-4</v>
      </c>
      <c r="K2693" s="33">
        <f t="shared" si="169"/>
        <v>6.9619084010519305E-4</v>
      </c>
      <c r="L2693" s="33">
        <f t="shared" si="170"/>
        <v>0.99640375231615896</v>
      </c>
      <c r="M2693" s="33">
        <f t="shared" si="171"/>
        <v>0.99571006515075</v>
      </c>
    </row>
    <row r="2694" spans="1:13" ht="27.6">
      <c r="A2694" t="s">
        <v>164</v>
      </c>
      <c r="B2694" t="s">
        <v>242</v>
      </c>
      <c r="C2694" s="14" t="s">
        <v>244</v>
      </c>
      <c r="D2694" t="s">
        <v>456</v>
      </c>
      <c r="E2694" t="s">
        <v>474</v>
      </c>
      <c r="F2694" s="20">
        <v>2040</v>
      </c>
      <c r="G2694" s="20">
        <v>42</v>
      </c>
      <c r="H2694" s="11">
        <v>3349.8402572006798</v>
      </c>
      <c r="I2694" s="10">
        <v>4344987.9774527103</v>
      </c>
      <c r="J2694" s="33">
        <f t="shared" si="168"/>
        <v>7.7096651925940543E-4</v>
      </c>
      <c r="K2694" s="33">
        <f t="shared" si="169"/>
        <v>7.7066940093351022E-4</v>
      </c>
      <c r="L2694" s="33">
        <f t="shared" si="170"/>
        <v>0.99571006515075</v>
      </c>
      <c r="M2694" s="33">
        <f t="shared" si="171"/>
        <v>0.99494270187133682</v>
      </c>
    </row>
    <row r="2695" spans="1:13" ht="27.6">
      <c r="A2695" t="s">
        <v>164</v>
      </c>
      <c r="B2695" t="s">
        <v>242</v>
      </c>
      <c r="C2695" s="14" t="s">
        <v>244</v>
      </c>
      <c r="D2695" t="s">
        <v>456</v>
      </c>
      <c r="E2695" t="s">
        <v>474</v>
      </c>
      <c r="F2695" s="20">
        <v>2040</v>
      </c>
      <c r="G2695" s="20">
        <v>43</v>
      </c>
      <c r="H2695" s="11">
        <v>3724.4533368562902</v>
      </c>
      <c r="I2695" s="10">
        <v>4337202.9415376699</v>
      </c>
      <c r="J2695" s="33">
        <f t="shared" si="168"/>
        <v>8.5872240406068218E-4</v>
      </c>
      <c r="K2695" s="33">
        <f t="shared" si="169"/>
        <v>8.5835380749199608E-4</v>
      </c>
      <c r="L2695" s="33">
        <f t="shared" si="170"/>
        <v>0.99494270187133682</v>
      </c>
      <c r="M2695" s="33">
        <f t="shared" si="171"/>
        <v>0.99408868901494918</v>
      </c>
    </row>
    <row r="2696" spans="1:13" ht="27.6">
      <c r="A2696" t="s">
        <v>164</v>
      </c>
      <c r="B2696" t="s">
        <v>242</v>
      </c>
      <c r="C2696" s="14" t="s">
        <v>244</v>
      </c>
      <c r="D2696" t="s">
        <v>456</v>
      </c>
      <c r="E2696" t="s">
        <v>474</v>
      </c>
      <c r="F2696" s="20">
        <v>2040</v>
      </c>
      <c r="G2696" s="20">
        <v>44</v>
      </c>
      <c r="H2696" s="11">
        <v>3843.5627339186599</v>
      </c>
      <c r="I2696" s="10">
        <v>4270799.4401032003</v>
      </c>
      <c r="J2696" s="33">
        <f t="shared" si="168"/>
        <v>8.999632944191318E-4</v>
      </c>
      <c r="K2696" s="33">
        <f t="shared" si="169"/>
        <v>8.9955844891131953E-4</v>
      </c>
      <c r="L2696" s="33">
        <f t="shared" si="170"/>
        <v>0.99408868901494918</v>
      </c>
      <c r="M2696" s="33">
        <f t="shared" si="171"/>
        <v>0.99319444813577862</v>
      </c>
    </row>
    <row r="2697" spans="1:13" ht="27.6">
      <c r="A2697" t="s">
        <v>164</v>
      </c>
      <c r="B2697" t="s">
        <v>242</v>
      </c>
      <c r="C2697" s="14" t="s">
        <v>244</v>
      </c>
      <c r="D2697" t="s">
        <v>456</v>
      </c>
      <c r="E2697" t="s">
        <v>474</v>
      </c>
      <c r="F2697" s="20">
        <v>2040</v>
      </c>
      <c r="G2697" s="20">
        <v>45</v>
      </c>
      <c r="H2697" s="11">
        <v>4073.8054240481201</v>
      </c>
      <c r="I2697" s="10">
        <v>4202121.5681068003</v>
      </c>
      <c r="J2697" s="33">
        <f t="shared" si="168"/>
        <v>9.6946396195850878E-4</v>
      </c>
      <c r="K2697" s="33">
        <f t="shared" si="169"/>
        <v>9.6899418359508438E-4</v>
      </c>
      <c r="L2697" s="33">
        <f t="shared" si="170"/>
        <v>0.99319444813577862</v>
      </c>
      <c r="M2697" s="33">
        <f t="shared" si="171"/>
        <v>0.99223204849235613</v>
      </c>
    </row>
    <row r="2698" spans="1:13" ht="27.6">
      <c r="A2698" t="s">
        <v>164</v>
      </c>
      <c r="B2698" t="s">
        <v>242</v>
      </c>
      <c r="C2698" s="14" t="s">
        <v>244</v>
      </c>
      <c r="D2698" t="s">
        <v>456</v>
      </c>
      <c r="E2698" t="s">
        <v>474</v>
      </c>
      <c r="F2698" s="20">
        <v>2040</v>
      </c>
      <c r="G2698" s="20">
        <v>46</v>
      </c>
      <c r="H2698" s="11">
        <v>5000.9901507943496</v>
      </c>
      <c r="I2698" s="10">
        <v>4142217.9251562301</v>
      </c>
      <c r="J2698" s="33">
        <f t="shared" si="168"/>
        <v>1.2073218360682289E-3</v>
      </c>
      <c r="K2698" s="33">
        <f t="shared" si="169"/>
        <v>1.2065933162757059E-3</v>
      </c>
      <c r="L2698" s="33">
        <f t="shared" si="170"/>
        <v>0.99223204849235613</v>
      </c>
      <c r="M2698" s="33">
        <f t="shared" si="171"/>
        <v>0.99103482793445075</v>
      </c>
    </row>
    <row r="2699" spans="1:13" ht="27.6">
      <c r="A2699" t="s">
        <v>164</v>
      </c>
      <c r="B2699" t="s">
        <v>242</v>
      </c>
      <c r="C2699" s="14" t="s">
        <v>244</v>
      </c>
      <c r="D2699" t="s">
        <v>456</v>
      </c>
      <c r="E2699" t="s">
        <v>474</v>
      </c>
      <c r="F2699" s="20">
        <v>2040</v>
      </c>
      <c r="G2699" s="20">
        <v>47</v>
      </c>
      <c r="H2699" s="11">
        <v>5421.0648202683897</v>
      </c>
      <c r="I2699" s="10">
        <v>4084424.2580715502</v>
      </c>
      <c r="J2699" s="33">
        <f t="shared" si="168"/>
        <v>1.327253115186406E-3</v>
      </c>
      <c r="K2699" s="33">
        <f t="shared" si="169"/>
        <v>1.3263727043228979E-3</v>
      </c>
      <c r="L2699" s="33">
        <f t="shared" si="170"/>
        <v>0.99103482793445075</v>
      </c>
      <c r="M2699" s="33">
        <f t="shared" si="171"/>
        <v>0.98972034638964512</v>
      </c>
    </row>
    <row r="2700" spans="1:13" ht="27.6">
      <c r="A2700" t="s">
        <v>164</v>
      </c>
      <c r="B2700" t="s">
        <v>242</v>
      </c>
      <c r="C2700" s="14" t="s">
        <v>244</v>
      </c>
      <c r="D2700" t="s">
        <v>456</v>
      </c>
      <c r="E2700" t="s">
        <v>474</v>
      </c>
      <c r="F2700" s="20">
        <v>2040</v>
      </c>
      <c r="G2700" s="20">
        <v>48</v>
      </c>
      <c r="H2700" s="11">
        <v>5959.9503360756098</v>
      </c>
      <c r="I2700" s="10">
        <v>4060098.02648455</v>
      </c>
      <c r="J2700" s="33">
        <f t="shared" si="168"/>
        <v>1.4679326206407026E-3</v>
      </c>
      <c r="K2700" s="33">
        <f t="shared" si="169"/>
        <v>1.4668557345478561E-3</v>
      </c>
      <c r="L2700" s="33">
        <f t="shared" si="170"/>
        <v>0.98972034638964512</v>
      </c>
      <c r="M2700" s="33">
        <f t="shared" si="171"/>
        <v>0.98826856942394481</v>
      </c>
    </row>
    <row r="2701" spans="1:13" ht="27.6">
      <c r="A2701" t="s">
        <v>164</v>
      </c>
      <c r="B2701" t="s">
        <v>242</v>
      </c>
      <c r="C2701" s="14" t="s">
        <v>244</v>
      </c>
      <c r="D2701" t="s">
        <v>456</v>
      </c>
      <c r="E2701" t="s">
        <v>474</v>
      </c>
      <c r="F2701" s="20">
        <v>2040</v>
      </c>
      <c r="G2701" s="20">
        <v>49</v>
      </c>
      <c r="H2701" s="11">
        <v>6390.0567063482004</v>
      </c>
      <c r="I2701" s="10">
        <v>4029181.6001345799</v>
      </c>
      <c r="J2701" s="33">
        <f t="shared" si="168"/>
        <v>1.5859440800917895E-3</v>
      </c>
      <c r="K2701" s="33">
        <f t="shared" si="169"/>
        <v>1.5846871353483172E-3</v>
      </c>
      <c r="L2701" s="33">
        <f t="shared" si="170"/>
        <v>0.98826856942394481</v>
      </c>
      <c r="M2701" s="33">
        <f t="shared" si="171"/>
        <v>0.98670247293570956</v>
      </c>
    </row>
    <row r="2702" spans="1:13" ht="27.6">
      <c r="A2702" t="s">
        <v>164</v>
      </c>
      <c r="B2702" t="s">
        <v>242</v>
      </c>
      <c r="C2702" s="14" t="s">
        <v>244</v>
      </c>
      <c r="D2702" t="s">
        <v>456</v>
      </c>
      <c r="E2702" t="s">
        <v>474</v>
      </c>
      <c r="F2702" s="20">
        <v>2040</v>
      </c>
      <c r="G2702" s="20">
        <v>50</v>
      </c>
      <c r="H2702" s="11">
        <v>6897.5556530275098</v>
      </c>
      <c r="I2702" s="10">
        <v>4000888.3125384501</v>
      </c>
      <c r="J2702" s="33">
        <f t="shared" si="168"/>
        <v>1.7240060492094084E-3</v>
      </c>
      <c r="K2702" s="33">
        <f t="shared" si="169"/>
        <v>1.7225208044268081E-3</v>
      </c>
      <c r="L2702" s="33">
        <f t="shared" si="170"/>
        <v>0.98670247293570956</v>
      </c>
      <c r="M2702" s="33">
        <f t="shared" si="171"/>
        <v>0.9850028573982984</v>
      </c>
    </row>
    <row r="2703" spans="1:13" ht="27.6">
      <c r="A2703" t="s">
        <v>164</v>
      </c>
      <c r="B2703" t="s">
        <v>242</v>
      </c>
      <c r="C2703" s="14" t="s">
        <v>244</v>
      </c>
      <c r="D2703" t="s">
        <v>456</v>
      </c>
      <c r="E2703" t="s">
        <v>474</v>
      </c>
      <c r="F2703" s="20">
        <v>2040</v>
      </c>
      <c r="G2703" s="20">
        <v>51</v>
      </c>
      <c r="H2703" s="11">
        <v>7823.2338923767702</v>
      </c>
      <c r="I2703" s="10">
        <v>3993769.2218731302</v>
      </c>
      <c r="J2703" s="33">
        <f t="shared" si="168"/>
        <v>1.9588597782591883E-3</v>
      </c>
      <c r="K2703" s="33">
        <f t="shared" si="169"/>
        <v>1.9569424645643485E-3</v>
      </c>
      <c r="L2703" s="33">
        <f t="shared" si="170"/>
        <v>0.9850028573982984</v>
      </c>
      <c r="M2703" s="33">
        <f t="shared" si="171"/>
        <v>0.98307526347893848</v>
      </c>
    </row>
    <row r="2704" spans="1:13" ht="27.6">
      <c r="A2704" t="s">
        <v>164</v>
      </c>
      <c r="B2704" t="s">
        <v>242</v>
      </c>
      <c r="C2704" s="14" t="s">
        <v>244</v>
      </c>
      <c r="D2704" t="s">
        <v>456</v>
      </c>
      <c r="E2704" t="s">
        <v>474</v>
      </c>
      <c r="F2704" s="20">
        <v>2040</v>
      </c>
      <c r="G2704" s="20">
        <v>52</v>
      </c>
      <c r="H2704" s="11">
        <v>8479.2792086709596</v>
      </c>
      <c r="I2704" s="10">
        <v>3940738.7308560498</v>
      </c>
      <c r="J2704" s="33">
        <f t="shared" si="168"/>
        <v>2.1516978890983212E-3</v>
      </c>
      <c r="K2704" s="33">
        <f t="shared" si="169"/>
        <v>2.1493846466257294E-3</v>
      </c>
      <c r="L2704" s="33">
        <f t="shared" si="170"/>
        <v>0.98307526347893848</v>
      </c>
      <c r="M2704" s="33">
        <f t="shared" si="171"/>
        <v>0.98096225660113934</v>
      </c>
    </row>
    <row r="2705" spans="1:13" ht="27.6">
      <c r="A2705" t="s">
        <v>164</v>
      </c>
      <c r="B2705" t="s">
        <v>242</v>
      </c>
      <c r="C2705" s="14" t="s">
        <v>244</v>
      </c>
      <c r="D2705" t="s">
        <v>456</v>
      </c>
      <c r="E2705" t="s">
        <v>474</v>
      </c>
      <c r="F2705" s="20">
        <v>2040</v>
      </c>
      <c r="G2705" s="20">
        <v>53</v>
      </c>
      <c r="H2705" s="11">
        <v>9148.8883804943398</v>
      </c>
      <c r="I2705" s="10">
        <v>3878488.0233286601</v>
      </c>
      <c r="J2705" s="33">
        <f t="shared" si="168"/>
        <v>2.3588801423299046E-3</v>
      </c>
      <c r="K2705" s="33">
        <f t="shared" si="169"/>
        <v>2.3561001708697349E-3</v>
      </c>
      <c r="L2705" s="33">
        <f t="shared" si="170"/>
        <v>0.98096225660113934</v>
      </c>
      <c r="M2705" s="33">
        <f t="shared" si="171"/>
        <v>0.97865101126074461</v>
      </c>
    </row>
    <row r="2706" spans="1:13" ht="27.6">
      <c r="A2706" t="s">
        <v>164</v>
      </c>
      <c r="B2706" t="s">
        <v>242</v>
      </c>
      <c r="C2706" s="14" t="s">
        <v>244</v>
      </c>
      <c r="D2706" t="s">
        <v>456</v>
      </c>
      <c r="E2706" t="s">
        <v>474</v>
      </c>
      <c r="F2706" s="20">
        <v>2040</v>
      </c>
      <c r="G2706" s="20">
        <v>54</v>
      </c>
      <c r="H2706" s="11">
        <v>10079.963692015601</v>
      </c>
      <c r="I2706" s="10">
        <v>3874322.7548934398</v>
      </c>
      <c r="J2706" s="33">
        <f t="shared" si="168"/>
        <v>2.6017356657454943E-3</v>
      </c>
      <c r="K2706" s="33">
        <f t="shared" si="169"/>
        <v>2.5983540848039111E-3</v>
      </c>
      <c r="L2706" s="33">
        <f t="shared" si="170"/>
        <v>0.97865101126074461</v>
      </c>
      <c r="M2706" s="33">
        <f t="shared" si="171"/>
        <v>0.97610812940803782</v>
      </c>
    </row>
    <row r="2707" spans="1:13" ht="27.6">
      <c r="A2707" t="s">
        <v>164</v>
      </c>
      <c r="B2707" t="s">
        <v>242</v>
      </c>
      <c r="C2707" s="14" t="s">
        <v>244</v>
      </c>
      <c r="D2707" t="s">
        <v>456</v>
      </c>
      <c r="E2707" t="s">
        <v>474</v>
      </c>
      <c r="F2707" s="20">
        <v>2040</v>
      </c>
      <c r="G2707" s="20">
        <v>55</v>
      </c>
      <c r="H2707" s="11">
        <v>11262.3286655227</v>
      </c>
      <c r="I2707" s="10">
        <v>3922627.5516013601</v>
      </c>
      <c r="J2707" s="33">
        <f t="shared" si="168"/>
        <v>2.8711185340359437E-3</v>
      </c>
      <c r="K2707" s="33">
        <f t="shared" si="169"/>
        <v>2.8670008149802584E-3</v>
      </c>
      <c r="L2707" s="33">
        <f t="shared" si="170"/>
        <v>0.97610812940803782</v>
      </c>
      <c r="M2707" s="33">
        <f t="shared" si="171"/>
        <v>0.97330962660551612</v>
      </c>
    </row>
    <row r="2708" spans="1:13" ht="27.6">
      <c r="A2708" t="s">
        <v>164</v>
      </c>
      <c r="B2708" t="s">
        <v>242</v>
      </c>
      <c r="C2708" s="14" t="s">
        <v>244</v>
      </c>
      <c r="D2708" t="s">
        <v>456</v>
      </c>
      <c r="E2708" t="s">
        <v>474</v>
      </c>
      <c r="F2708" s="20">
        <v>2040</v>
      </c>
      <c r="G2708" s="20">
        <v>56</v>
      </c>
      <c r="H2708" s="11">
        <v>12387.6450945778</v>
      </c>
      <c r="I2708" s="10">
        <v>3929040.7184348302</v>
      </c>
      <c r="J2708" s="33">
        <f t="shared" si="168"/>
        <v>3.1528421266941039E-3</v>
      </c>
      <c r="K2708" s="33">
        <f t="shared" si="169"/>
        <v>3.147877139267341E-3</v>
      </c>
      <c r="L2708" s="33">
        <f t="shared" si="170"/>
        <v>0.97330962660551612</v>
      </c>
      <c r="M2708" s="33">
        <f t="shared" si="171"/>
        <v>0.9702457674824958</v>
      </c>
    </row>
    <row r="2709" spans="1:13" ht="27.6">
      <c r="A2709" t="s">
        <v>164</v>
      </c>
      <c r="B2709" t="s">
        <v>242</v>
      </c>
      <c r="C2709" s="14" t="s">
        <v>244</v>
      </c>
      <c r="D2709" t="s">
        <v>456</v>
      </c>
      <c r="E2709" t="s">
        <v>474</v>
      </c>
      <c r="F2709" s="20">
        <v>2040</v>
      </c>
      <c r="G2709" s="20">
        <v>57</v>
      </c>
      <c r="H2709" s="11">
        <v>13413.2329703011</v>
      </c>
      <c r="I2709" s="10">
        <v>3879180.0170835801</v>
      </c>
      <c r="J2709" s="33">
        <f t="shared" si="168"/>
        <v>3.4577495530576973E-3</v>
      </c>
      <c r="K2709" s="33">
        <f t="shared" si="169"/>
        <v>3.4517784212805269E-3</v>
      </c>
      <c r="L2709" s="33">
        <f t="shared" si="170"/>
        <v>0.9702457674824958</v>
      </c>
      <c r="M2709" s="33">
        <f t="shared" si="171"/>
        <v>0.96689669407896095</v>
      </c>
    </row>
    <row r="2710" spans="1:13" ht="27.6">
      <c r="A2710" t="s">
        <v>164</v>
      </c>
      <c r="B2710" t="s">
        <v>242</v>
      </c>
      <c r="C2710" s="14" t="s">
        <v>244</v>
      </c>
      <c r="D2710" t="s">
        <v>456</v>
      </c>
      <c r="E2710" t="s">
        <v>474</v>
      </c>
      <c r="F2710" s="20">
        <v>2040</v>
      </c>
      <c r="G2710" s="20">
        <v>58</v>
      </c>
      <c r="H2710" s="11">
        <v>14422.398895955601</v>
      </c>
      <c r="I2710" s="10">
        <v>3804846.2606659099</v>
      </c>
      <c r="J2710" s="33">
        <f t="shared" si="168"/>
        <v>3.7905339422128047E-3</v>
      </c>
      <c r="K2710" s="33">
        <f t="shared" si="169"/>
        <v>3.7833589369924425E-3</v>
      </c>
      <c r="L2710" s="33">
        <f t="shared" si="170"/>
        <v>0.96689669407896095</v>
      </c>
      <c r="M2710" s="33">
        <f t="shared" si="171"/>
        <v>0.96323857683026881</v>
      </c>
    </row>
    <row r="2711" spans="1:13" ht="27.6">
      <c r="A2711" t="s">
        <v>164</v>
      </c>
      <c r="B2711" t="s">
        <v>242</v>
      </c>
      <c r="C2711" s="14" t="s">
        <v>244</v>
      </c>
      <c r="D2711" t="s">
        <v>456</v>
      </c>
      <c r="E2711" t="s">
        <v>474</v>
      </c>
      <c r="F2711" s="20">
        <v>2040</v>
      </c>
      <c r="G2711" s="20">
        <v>59</v>
      </c>
      <c r="H2711" s="11">
        <v>14753.073332813499</v>
      </c>
      <c r="I2711" s="10">
        <v>3723094.8762032501</v>
      </c>
      <c r="J2711" s="33">
        <f t="shared" si="168"/>
        <v>3.9625832334035053E-3</v>
      </c>
      <c r="K2711" s="33">
        <f t="shared" si="169"/>
        <v>3.954742560321578E-3</v>
      </c>
      <c r="L2711" s="33">
        <f t="shared" si="170"/>
        <v>0.96323857683026881</v>
      </c>
      <c r="M2711" s="33">
        <f t="shared" si="171"/>
        <v>0.95942921623473454</v>
      </c>
    </row>
    <row r="2712" spans="1:13" ht="27.6">
      <c r="A2712" t="s">
        <v>164</v>
      </c>
      <c r="B2712" t="s">
        <v>242</v>
      </c>
      <c r="C2712" s="14" t="s">
        <v>244</v>
      </c>
      <c r="D2712" t="s">
        <v>456</v>
      </c>
      <c r="E2712" t="s">
        <v>474</v>
      </c>
      <c r="F2712" s="20">
        <v>2040</v>
      </c>
      <c r="G2712" s="20">
        <v>60</v>
      </c>
      <c r="H2712" s="11">
        <v>15318.3938367594</v>
      </c>
      <c r="I2712" s="10">
        <v>3645747.9627699</v>
      </c>
      <c r="J2712" s="33">
        <f t="shared" si="168"/>
        <v>4.2017149822724089E-3</v>
      </c>
      <c r="K2712" s="33">
        <f t="shared" si="169"/>
        <v>4.1929001280329725E-3</v>
      </c>
      <c r="L2712" s="33">
        <f t="shared" si="170"/>
        <v>0.95942921623473454</v>
      </c>
      <c r="M2712" s="33">
        <f t="shared" si="171"/>
        <v>0.95540642535114539</v>
      </c>
    </row>
    <row r="2713" spans="1:13" ht="27.6">
      <c r="A2713" t="s">
        <v>164</v>
      </c>
      <c r="B2713" t="s">
        <v>242</v>
      </c>
      <c r="C2713" s="14" t="s">
        <v>244</v>
      </c>
      <c r="D2713" t="s">
        <v>456</v>
      </c>
      <c r="E2713" t="s">
        <v>474</v>
      </c>
      <c r="F2713" s="20">
        <v>2040</v>
      </c>
      <c r="G2713" s="20">
        <v>61</v>
      </c>
      <c r="H2713" s="11">
        <v>15976.6238934091</v>
      </c>
      <c r="I2713" s="10">
        <v>3554693.7157630501</v>
      </c>
      <c r="J2713" s="33">
        <f t="shared" si="168"/>
        <v>4.4945149064634839E-3</v>
      </c>
      <c r="K2713" s="33">
        <f t="shared" si="169"/>
        <v>4.4844296893848945E-3</v>
      </c>
      <c r="L2713" s="33">
        <f t="shared" si="170"/>
        <v>0.95540642535114539</v>
      </c>
      <c r="M2713" s="33">
        <f t="shared" si="171"/>
        <v>0.95112197241187157</v>
      </c>
    </row>
    <row r="2714" spans="1:13" ht="27.6">
      <c r="A2714" t="s">
        <v>164</v>
      </c>
      <c r="B2714" t="s">
        <v>242</v>
      </c>
      <c r="C2714" s="14" t="s">
        <v>244</v>
      </c>
      <c r="D2714" t="s">
        <v>456</v>
      </c>
      <c r="E2714" t="s">
        <v>474</v>
      </c>
      <c r="F2714" s="20">
        <v>2040</v>
      </c>
      <c r="G2714" s="20">
        <v>62</v>
      </c>
      <c r="H2714" s="11">
        <v>16696.727346624699</v>
      </c>
      <c r="I2714" s="10">
        <v>3440498.93297777</v>
      </c>
      <c r="J2714" s="33">
        <f t="shared" si="168"/>
        <v>4.8529959380552963E-3</v>
      </c>
      <c r="K2714" s="33">
        <f t="shared" si="169"/>
        <v>4.8412391794573351E-3</v>
      </c>
      <c r="L2714" s="33">
        <f t="shared" si="170"/>
        <v>0.95112197241187157</v>
      </c>
      <c r="M2714" s="33">
        <f t="shared" si="171"/>
        <v>0.94651736345458848</v>
      </c>
    </row>
    <row r="2715" spans="1:13" ht="27.6">
      <c r="A2715" t="s">
        <v>164</v>
      </c>
      <c r="B2715" t="s">
        <v>242</v>
      </c>
      <c r="C2715" s="14" t="s">
        <v>244</v>
      </c>
      <c r="D2715" t="s">
        <v>456</v>
      </c>
      <c r="E2715" t="s">
        <v>474</v>
      </c>
      <c r="F2715" s="20">
        <v>2040</v>
      </c>
      <c r="G2715" s="20">
        <v>63</v>
      </c>
      <c r="H2715" s="11">
        <v>17441.470347198199</v>
      </c>
      <c r="I2715" s="10">
        <v>3329429.0944022499</v>
      </c>
      <c r="J2715" s="33">
        <f t="shared" si="168"/>
        <v>5.2385769009234773E-3</v>
      </c>
      <c r="K2715" s="33">
        <f t="shared" si="169"/>
        <v>5.2248794857088221E-3</v>
      </c>
      <c r="L2715" s="33">
        <f t="shared" si="170"/>
        <v>0.94651736345458848</v>
      </c>
      <c r="M2715" s="33">
        <f t="shared" si="171"/>
        <v>0.94157192429940739</v>
      </c>
    </row>
    <row r="2716" spans="1:13" ht="27.6">
      <c r="A2716" t="s">
        <v>164</v>
      </c>
      <c r="B2716" t="s">
        <v>242</v>
      </c>
      <c r="C2716" s="14" t="s">
        <v>244</v>
      </c>
      <c r="D2716" t="s">
        <v>456</v>
      </c>
      <c r="E2716" t="s">
        <v>474</v>
      </c>
      <c r="F2716" s="20">
        <v>2040</v>
      </c>
      <c r="G2716" s="20">
        <v>64</v>
      </c>
      <c r="H2716" s="11">
        <v>18627.789301083099</v>
      </c>
      <c r="I2716" s="10">
        <v>3230408.5062377001</v>
      </c>
      <c r="J2716" s="33">
        <f t="shared" si="168"/>
        <v>5.7663881410397787E-3</v>
      </c>
      <c r="K2716" s="33">
        <f t="shared" si="169"/>
        <v>5.7497944355129338E-3</v>
      </c>
      <c r="L2716" s="33">
        <f t="shared" si="170"/>
        <v>0.94157192429940739</v>
      </c>
      <c r="M2716" s="33">
        <f t="shared" si="171"/>
        <v>0.93615807928843542</v>
      </c>
    </row>
    <row r="2717" spans="1:13" ht="27.6">
      <c r="A2717" t="s">
        <v>164</v>
      </c>
      <c r="B2717" t="s">
        <v>242</v>
      </c>
      <c r="C2717" s="14" t="s">
        <v>244</v>
      </c>
      <c r="D2717" t="s">
        <v>456</v>
      </c>
      <c r="E2717" t="s">
        <v>474</v>
      </c>
      <c r="F2717" s="20">
        <v>2040</v>
      </c>
      <c r="G2717" s="20">
        <v>65</v>
      </c>
      <c r="H2717" s="11">
        <v>19676.059605130598</v>
      </c>
      <c r="I2717" s="10">
        <v>3118790.9554112302</v>
      </c>
      <c r="J2717" s="33">
        <f t="shared" si="168"/>
        <v>6.3088741395096798E-3</v>
      </c>
      <c r="K2717" s="33">
        <f t="shared" si="169"/>
        <v>6.2890149779862847E-3</v>
      </c>
      <c r="L2717" s="33">
        <f t="shared" si="170"/>
        <v>0.93615807928843542</v>
      </c>
      <c r="M2717" s="33">
        <f t="shared" si="171"/>
        <v>0.93027056710602762</v>
      </c>
    </row>
    <row r="2718" spans="1:13" ht="27.6">
      <c r="A2718" t="s">
        <v>164</v>
      </c>
      <c r="B2718" t="s">
        <v>242</v>
      </c>
      <c r="C2718" s="14" t="s">
        <v>244</v>
      </c>
      <c r="D2718" t="s">
        <v>456</v>
      </c>
      <c r="E2718" t="s">
        <v>474</v>
      </c>
      <c r="F2718" s="20">
        <v>2040</v>
      </c>
      <c r="G2718" s="20">
        <v>66</v>
      </c>
      <c r="H2718" s="11">
        <v>20202.109878854299</v>
      </c>
      <c r="I2718" s="10">
        <v>3018835.7214765199</v>
      </c>
      <c r="J2718" s="33">
        <f t="shared" si="168"/>
        <v>6.6920202828968109E-3</v>
      </c>
      <c r="K2718" s="33">
        <f t="shared" si="169"/>
        <v>6.669678579986571E-3</v>
      </c>
      <c r="L2718" s="33">
        <f t="shared" si="170"/>
        <v>0.93027056710602762</v>
      </c>
      <c r="M2718" s="33">
        <f t="shared" si="171"/>
        <v>0.92406596143100861</v>
      </c>
    </row>
    <row r="2719" spans="1:13" ht="27.6">
      <c r="A2719" t="s">
        <v>164</v>
      </c>
      <c r="B2719" t="s">
        <v>242</v>
      </c>
      <c r="C2719" s="14" t="s">
        <v>244</v>
      </c>
      <c r="D2719" t="s">
        <v>456</v>
      </c>
      <c r="E2719" t="s">
        <v>474</v>
      </c>
      <c r="F2719" s="20">
        <v>2040</v>
      </c>
      <c r="G2719" s="20">
        <v>67</v>
      </c>
      <c r="H2719" s="11">
        <v>21302.015363514402</v>
      </c>
      <c r="I2719" s="10">
        <v>2917109.3215233702</v>
      </c>
      <c r="J2719" s="33">
        <f t="shared" si="168"/>
        <v>7.3024398524735717E-3</v>
      </c>
      <c r="K2719" s="33">
        <f t="shared" si="169"/>
        <v>7.2758418214609044E-3</v>
      </c>
      <c r="L2719" s="33">
        <f t="shared" si="170"/>
        <v>0.92406596143100861</v>
      </c>
      <c r="M2719" s="33">
        <f t="shared" si="171"/>
        <v>0.91734260366304043</v>
      </c>
    </row>
    <row r="2720" spans="1:13" ht="27.6">
      <c r="A2720" t="s">
        <v>164</v>
      </c>
      <c r="B2720" t="s">
        <v>242</v>
      </c>
      <c r="C2720" s="14" t="s">
        <v>244</v>
      </c>
      <c r="D2720" t="s">
        <v>456</v>
      </c>
      <c r="E2720" t="s">
        <v>474</v>
      </c>
      <c r="F2720" s="20">
        <v>2040</v>
      </c>
      <c r="G2720" s="20">
        <v>68</v>
      </c>
      <c r="H2720" s="11">
        <v>22149.650254971799</v>
      </c>
      <c r="I2720" s="10">
        <v>2796209.8519616299</v>
      </c>
      <c r="J2720" s="33">
        <f t="shared" si="168"/>
        <v>7.9213118569885291E-3</v>
      </c>
      <c r="K2720" s="33">
        <f t="shared" si="169"/>
        <v>7.8900209424287437E-3</v>
      </c>
      <c r="L2720" s="33">
        <f t="shared" si="170"/>
        <v>0.91734260366304043</v>
      </c>
      <c r="M2720" s="33">
        <f t="shared" si="171"/>
        <v>0.9101047513087569</v>
      </c>
    </row>
    <row r="2721" spans="1:13" ht="27.6">
      <c r="A2721" t="s">
        <v>164</v>
      </c>
      <c r="B2721" t="s">
        <v>242</v>
      </c>
      <c r="C2721" s="14" t="s">
        <v>244</v>
      </c>
      <c r="D2721" t="s">
        <v>456</v>
      </c>
      <c r="E2721" t="s">
        <v>474</v>
      </c>
      <c r="F2721" s="20">
        <v>2040</v>
      </c>
      <c r="G2721" s="20">
        <v>69</v>
      </c>
      <c r="H2721" s="11">
        <v>22375.119954833801</v>
      </c>
      <c r="I2721" s="10">
        <v>2683689.8393346402</v>
      </c>
      <c r="J2721" s="33">
        <f t="shared" si="168"/>
        <v>8.3374463124923567E-3</v>
      </c>
      <c r="K2721" s="33">
        <f t="shared" si="169"/>
        <v>8.3027861994845464E-3</v>
      </c>
      <c r="L2721" s="33">
        <f t="shared" si="170"/>
        <v>0.9101047513087569</v>
      </c>
      <c r="M2721" s="33">
        <f t="shared" si="171"/>
        <v>0.90254834613950519</v>
      </c>
    </row>
    <row r="2722" spans="1:13" ht="27.6">
      <c r="A2722" t="s">
        <v>164</v>
      </c>
      <c r="B2722" t="s">
        <v>242</v>
      </c>
      <c r="C2722" s="14" t="s">
        <v>244</v>
      </c>
      <c r="D2722" t="s">
        <v>456</v>
      </c>
      <c r="E2722" t="s">
        <v>474</v>
      </c>
      <c r="F2722" s="20">
        <v>2041</v>
      </c>
      <c r="G2722" s="20">
        <v>30</v>
      </c>
      <c r="H2722" s="11">
        <v>751.90375447864403</v>
      </c>
      <c r="I2722" s="10">
        <v>4807096.95505735</v>
      </c>
      <c r="J2722" s="33">
        <f t="shared" si="168"/>
        <v>1.5641535036808377E-4</v>
      </c>
      <c r="K2722" s="33">
        <f t="shared" si="169"/>
        <v>1.5640311812492591E-4</v>
      </c>
      <c r="L2722" s="33">
        <f t="shared" si="170"/>
        <v>1</v>
      </c>
      <c r="M2722" s="33">
        <f t="shared" si="171"/>
        <v>0.99984359688187507</v>
      </c>
    </row>
    <row r="2723" spans="1:13" ht="27.6">
      <c r="A2723" t="s">
        <v>164</v>
      </c>
      <c r="B2723" t="s">
        <v>242</v>
      </c>
      <c r="C2723" s="14" t="s">
        <v>244</v>
      </c>
      <c r="D2723" t="s">
        <v>456</v>
      </c>
      <c r="E2723" t="s">
        <v>474</v>
      </c>
      <c r="F2723" s="20">
        <v>2041</v>
      </c>
      <c r="G2723" s="20">
        <v>31</v>
      </c>
      <c r="H2723" s="11">
        <v>1036.5713396691399</v>
      </c>
      <c r="I2723" s="10">
        <v>4706067.1401615599</v>
      </c>
      <c r="J2723" s="33">
        <f t="shared" si="168"/>
        <v>2.202627605592457E-4</v>
      </c>
      <c r="K2723" s="33">
        <f t="shared" si="169"/>
        <v>2.2023850449837123E-4</v>
      </c>
      <c r="L2723" s="33">
        <f t="shared" si="170"/>
        <v>0.99984359688187507</v>
      </c>
      <c r="M2723" s="33">
        <f t="shared" si="171"/>
        <v>0.99962339282336554</v>
      </c>
    </row>
    <row r="2724" spans="1:13" ht="27.6">
      <c r="A2724" t="s">
        <v>164</v>
      </c>
      <c r="B2724" t="s">
        <v>242</v>
      </c>
      <c r="C2724" s="14" t="s">
        <v>244</v>
      </c>
      <c r="D2724" t="s">
        <v>456</v>
      </c>
      <c r="E2724" t="s">
        <v>474</v>
      </c>
      <c r="F2724" s="20">
        <v>2041</v>
      </c>
      <c r="G2724" s="20">
        <v>32</v>
      </c>
      <c r="H2724" s="11">
        <v>1067.7083010500201</v>
      </c>
      <c r="I2724" s="10">
        <v>4649721.4972174196</v>
      </c>
      <c r="J2724" s="33">
        <f t="shared" si="168"/>
        <v>2.2962844155052721E-4</v>
      </c>
      <c r="K2724" s="33">
        <f t="shared" si="169"/>
        <v>2.2960207895783569E-4</v>
      </c>
      <c r="L2724" s="33">
        <f t="shared" si="170"/>
        <v>0.99962339282336554</v>
      </c>
      <c r="M2724" s="33">
        <f t="shared" si="171"/>
        <v>0.99939387721419837</v>
      </c>
    </row>
    <row r="2725" spans="1:13" ht="27.6">
      <c r="A2725" t="s">
        <v>164</v>
      </c>
      <c r="B2725" t="s">
        <v>242</v>
      </c>
      <c r="C2725" s="14" t="s">
        <v>244</v>
      </c>
      <c r="D2725" t="s">
        <v>456</v>
      </c>
      <c r="E2725" t="s">
        <v>474</v>
      </c>
      <c r="F2725" s="20">
        <v>2041</v>
      </c>
      <c r="G2725" s="20">
        <v>33</v>
      </c>
      <c r="H2725" s="11">
        <v>1125.66952230165</v>
      </c>
      <c r="I2725" s="10">
        <v>4642135.1445544502</v>
      </c>
      <c r="J2725" s="33">
        <f t="shared" si="168"/>
        <v>2.4248960602151775E-4</v>
      </c>
      <c r="K2725" s="33">
        <f t="shared" si="169"/>
        <v>2.4246020779328248E-4</v>
      </c>
      <c r="L2725" s="33">
        <f t="shared" si="170"/>
        <v>0.99939387721419837</v>
      </c>
      <c r="M2725" s="33">
        <f t="shared" si="171"/>
        <v>0.99915156396706173</v>
      </c>
    </row>
    <row r="2726" spans="1:13" ht="27.6">
      <c r="A2726" t="s">
        <v>164</v>
      </c>
      <c r="B2726" t="s">
        <v>242</v>
      </c>
      <c r="C2726" s="14" t="s">
        <v>244</v>
      </c>
      <c r="D2726" t="s">
        <v>456</v>
      </c>
      <c r="E2726" t="s">
        <v>474</v>
      </c>
      <c r="F2726" s="20">
        <v>2041</v>
      </c>
      <c r="G2726" s="20">
        <v>34</v>
      </c>
      <c r="H2726" s="11">
        <v>1184.75409231292</v>
      </c>
      <c r="I2726" s="10">
        <v>4614495.8475811202</v>
      </c>
      <c r="J2726" s="33">
        <f t="shared" si="168"/>
        <v>2.5674616067407623E-4</v>
      </c>
      <c r="K2726" s="33">
        <f t="shared" si="169"/>
        <v>2.5671320419906607E-4</v>
      </c>
      <c r="L2726" s="33">
        <f t="shared" si="170"/>
        <v>0.99915156396706173</v>
      </c>
      <c r="M2726" s="33">
        <f t="shared" si="171"/>
        <v>0.99889506856759525</v>
      </c>
    </row>
    <row r="2727" spans="1:13" ht="27.6">
      <c r="A2727" t="s">
        <v>164</v>
      </c>
      <c r="B2727" t="s">
        <v>242</v>
      </c>
      <c r="C2727" s="14" t="s">
        <v>244</v>
      </c>
      <c r="D2727" t="s">
        <v>456</v>
      </c>
      <c r="E2727" t="s">
        <v>474</v>
      </c>
      <c r="F2727" s="20">
        <v>2041</v>
      </c>
      <c r="G2727" s="20">
        <v>35</v>
      </c>
      <c r="H2727" s="11">
        <v>1255.2107196817899</v>
      </c>
      <c r="I2727" s="10">
        <v>4543180.1019992298</v>
      </c>
      <c r="J2727" s="33">
        <f t="shared" si="168"/>
        <v>2.762846049465293E-4</v>
      </c>
      <c r="K2727" s="33">
        <f t="shared" si="169"/>
        <v>2.7624644186974301E-4</v>
      </c>
      <c r="L2727" s="33">
        <f t="shared" si="170"/>
        <v>0.99889506856759525</v>
      </c>
      <c r="M2727" s="33">
        <f t="shared" si="171"/>
        <v>0.99861912735910219</v>
      </c>
    </row>
    <row r="2728" spans="1:13" ht="27.6">
      <c r="A2728" t="s">
        <v>164</v>
      </c>
      <c r="B2728" t="s">
        <v>242</v>
      </c>
      <c r="C2728" s="14" t="s">
        <v>244</v>
      </c>
      <c r="D2728" t="s">
        <v>456</v>
      </c>
      <c r="E2728" t="s">
        <v>474</v>
      </c>
      <c r="F2728" s="20">
        <v>2041</v>
      </c>
      <c r="G2728" s="20">
        <v>36</v>
      </c>
      <c r="H2728" s="11">
        <v>1580.5821128530299</v>
      </c>
      <c r="I2728" s="10">
        <v>4449067.5512335496</v>
      </c>
      <c r="J2728" s="33">
        <f t="shared" si="168"/>
        <v>3.5526143279501283E-4</v>
      </c>
      <c r="K2728" s="33">
        <f t="shared" si="169"/>
        <v>3.5519833492447805E-4</v>
      </c>
      <c r="L2728" s="33">
        <f t="shared" si="170"/>
        <v>0.99861912735910219</v>
      </c>
      <c r="M2728" s="33">
        <f t="shared" si="171"/>
        <v>0.99826441950784051</v>
      </c>
    </row>
    <row r="2729" spans="1:13" ht="27.6">
      <c r="A2729" t="s">
        <v>164</v>
      </c>
      <c r="B2729" t="s">
        <v>242</v>
      </c>
      <c r="C2729" s="14" t="s">
        <v>244</v>
      </c>
      <c r="D2729" t="s">
        <v>456</v>
      </c>
      <c r="E2729" t="s">
        <v>474</v>
      </c>
      <c r="F2729" s="20">
        <v>2041</v>
      </c>
      <c r="G2729" s="20">
        <v>37</v>
      </c>
      <c r="H2729" s="11">
        <v>1696.85771943908</v>
      </c>
      <c r="I2729" s="10">
        <v>4351467.9519518102</v>
      </c>
      <c r="J2729" s="33">
        <f t="shared" si="168"/>
        <v>3.8995064152499856E-4</v>
      </c>
      <c r="K2729" s="33">
        <f t="shared" si="169"/>
        <v>3.8987462065531719E-4</v>
      </c>
      <c r="L2729" s="33">
        <f t="shared" si="170"/>
        <v>0.99826441950784051</v>
      </c>
      <c r="M2729" s="33">
        <f t="shared" si="171"/>
        <v>0.99787522154597119</v>
      </c>
    </row>
    <row r="2730" spans="1:13" ht="27.6">
      <c r="A2730" t="s">
        <v>164</v>
      </c>
      <c r="B2730" t="s">
        <v>242</v>
      </c>
      <c r="C2730" s="14" t="s">
        <v>244</v>
      </c>
      <c r="D2730" t="s">
        <v>456</v>
      </c>
      <c r="E2730" t="s">
        <v>474</v>
      </c>
      <c r="F2730" s="20">
        <v>2041</v>
      </c>
      <c r="G2730" s="20">
        <v>38</v>
      </c>
      <c r="H2730" s="11">
        <v>1878.02631961926</v>
      </c>
      <c r="I2730" s="10">
        <v>4307598.8317056997</v>
      </c>
      <c r="J2730" s="33">
        <f t="shared" si="168"/>
        <v>4.3597985629400155E-4</v>
      </c>
      <c r="K2730" s="33">
        <f t="shared" si="169"/>
        <v>4.3588483088663477E-4</v>
      </c>
      <c r="L2730" s="33">
        <f t="shared" si="170"/>
        <v>0.99787522154597119</v>
      </c>
      <c r="M2730" s="33">
        <f t="shared" si="171"/>
        <v>0.99744026287378162</v>
      </c>
    </row>
    <row r="2731" spans="1:13" ht="27.6">
      <c r="A2731" t="s">
        <v>164</v>
      </c>
      <c r="B2731" t="s">
        <v>242</v>
      </c>
      <c r="C2731" s="14" t="s">
        <v>244</v>
      </c>
      <c r="D2731" t="s">
        <v>456</v>
      </c>
      <c r="E2731" t="s">
        <v>474</v>
      </c>
      <c r="F2731" s="20">
        <v>2041</v>
      </c>
      <c r="G2731" s="20">
        <v>39</v>
      </c>
      <c r="H2731" s="11">
        <v>2017.94406738569</v>
      </c>
      <c r="I2731" s="10">
        <v>4286113.27105413</v>
      </c>
      <c r="J2731" s="33">
        <f t="shared" si="168"/>
        <v>4.7080978494284991E-4</v>
      </c>
      <c r="K2731" s="33">
        <f t="shared" si="169"/>
        <v>4.7069897140739059E-4</v>
      </c>
      <c r="L2731" s="33">
        <f t="shared" si="170"/>
        <v>0.99744026287378162</v>
      </c>
      <c r="M2731" s="33">
        <f t="shared" si="171"/>
        <v>0.99697076876800661</v>
      </c>
    </row>
    <row r="2732" spans="1:13" ht="27.6">
      <c r="A2732" t="s">
        <v>164</v>
      </c>
      <c r="B2732" t="s">
        <v>242</v>
      </c>
      <c r="C2732" s="14" t="s">
        <v>244</v>
      </c>
      <c r="D2732" t="s">
        <v>456</v>
      </c>
      <c r="E2732" t="s">
        <v>474</v>
      </c>
      <c r="F2732" s="20">
        <v>2041</v>
      </c>
      <c r="G2732" s="20">
        <v>40</v>
      </c>
      <c r="H2732" s="11">
        <v>2214.1194771153901</v>
      </c>
      <c r="I2732" s="10">
        <v>4264448.6090961099</v>
      </c>
      <c r="J2732" s="33">
        <f t="shared" si="168"/>
        <v>5.1920416449447934E-4</v>
      </c>
      <c r="K2732" s="33">
        <f t="shared" si="169"/>
        <v>5.190694013365027E-4</v>
      </c>
      <c r="L2732" s="33">
        <f t="shared" si="170"/>
        <v>0.99697076876800661</v>
      </c>
      <c r="M2732" s="33">
        <f t="shared" si="171"/>
        <v>0.99645327174791221</v>
      </c>
    </row>
    <row r="2733" spans="1:13" ht="27.6">
      <c r="A2733" t="s">
        <v>164</v>
      </c>
      <c r="B2733" t="s">
        <v>242</v>
      </c>
      <c r="C2733" s="14" t="s">
        <v>244</v>
      </c>
      <c r="D2733" t="s">
        <v>456</v>
      </c>
      <c r="E2733" t="s">
        <v>474</v>
      </c>
      <c r="F2733" s="20">
        <v>2041</v>
      </c>
      <c r="G2733" s="20">
        <v>41</v>
      </c>
      <c r="H2733" s="11">
        <v>2906.48177097385</v>
      </c>
      <c r="I2733" s="10">
        <v>4261906.8871236201</v>
      </c>
      <c r="J2733" s="33">
        <f t="shared" si="168"/>
        <v>6.8196744977116271E-4</v>
      </c>
      <c r="K2733" s="33">
        <f t="shared" si="169"/>
        <v>6.817349628224223E-4</v>
      </c>
      <c r="L2733" s="33">
        <f t="shared" si="170"/>
        <v>0.99645327174791221</v>
      </c>
      <c r="M2733" s="33">
        <f t="shared" si="171"/>
        <v>0.99577395471374286</v>
      </c>
    </row>
    <row r="2734" spans="1:13" ht="27.6">
      <c r="A2734" t="s">
        <v>164</v>
      </c>
      <c r="B2734" t="s">
        <v>242</v>
      </c>
      <c r="C2734" s="14" t="s">
        <v>244</v>
      </c>
      <c r="D2734" t="s">
        <v>456</v>
      </c>
      <c r="E2734" t="s">
        <v>474</v>
      </c>
      <c r="F2734" s="20">
        <v>2041</v>
      </c>
      <c r="G2734" s="20">
        <v>42</v>
      </c>
      <c r="H2734" s="11">
        <v>3271.9475483300298</v>
      </c>
      <c r="I2734" s="10">
        <v>4297353.8824783899</v>
      </c>
      <c r="J2734" s="33">
        <f t="shared" si="168"/>
        <v>7.6138657364727364E-4</v>
      </c>
      <c r="K2734" s="33">
        <f t="shared" si="169"/>
        <v>7.6109679243985262E-4</v>
      </c>
      <c r="L2734" s="33">
        <f t="shared" si="170"/>
        <v>0.99577395471374286</v>
      </c>
      <c r="M2734" s="33">
        <f t="shared" si="171"/>
        <v>0.99501607435081507</v>
      </c>
    </row>
    <row r="2735" spans="1:13" ht="27.6">
      <c r="A2735" t="s">
        <v>164</v>
      </c>
      <c r="B2735" t="s">
        <v>242</v>
      </c>
      <c r="C2735" s="14" t="s">
        <v>244</v>
      </c>
      <c r="D2735" t="s">
        <v>456</v>
      </c>
      <c r="E2735" t="s">
        <v>474</v>
      </c>
      <c r="F2735" s="20">
        <v>2041</v>
      </c>
      <c r="G2735" s="20">
        <v>43</v>
      </c>
      <c r="H2735" s="11">
        <v>3682.2435850923498</v>
      </c>
      <c r="I2735" s="10">
        <v>4334831.8785723504</v>
      </c>
      <c r="J2735" s="33">
        <f t="shared" si="168"/>
        <v>8.4945476277734522E-4</v>
      </c>
      <c r="K2735" s="33">
        <f t="shared" si="169"/>
        <v>8.4909407821598393E-4</v>
      </c>
      <c r="L2735" s="33">
        <f t="shared" si="170"/>
        <v>0.99501607435081507</v>
      </c>
      <c r="M2735" s="33">
        <f t="shared" si="171"/>
        <v>0.99417121209435411</v>
      </c>
    </row>
    <row r="2736" spans="1:13" ht="27.6">
      <c r="A2736" t="s">
        <v>164</v>
      </c>
      <c r="B2736" t="s">
        <v>242</v>
      </c>
      <c r="C2736" s="14" t="s">
        <v>244</v>
      </c>
      <c r="D2736" t="s">
        <v>456</v>
      </c>
      <c r="E2736" t="s">
        <v>474</v>
      </c>
      <c r="F2736" s="20">
        <v>2041</v>
      </c>
      <c r="G2736" s="20">
        <v>44</v>
      </c>
      <c r="H2736" s="11">
        <v>3865.43781156977</v>
      </c>
      <c r="I2736" s="10">
        <v>4326109.5538855996</v>
      </c>
      <c r="J2736" s="33">
        <f t="shared" si="168"/>
        <v>8.9351362082310969E-4</v>
      </c>
      <c r="K2736" s="33">
        <f t="shared" si="169"/>
        <v>8.9311455639318194E-4</v>
      </c>
      <c r="L2736" s="33">
        <f t="shared" si="170"/>
        <v>0.99417121209435411</v>
      </c>
      <c r="M2736" s="33">
        <f t="shared" si="171"/>
        <v>0.99328330331328563</v>
      </c>
    </row>
    <row r="2737" spans="1:13" ht="27.6">
      <c r="A2737" t="s">
        <v>164</v>
      </c>
      <c r="B2737" t="s">
        <v>242</v>
      </c>
      <c r="C2737" s="14" t="s">
        <v>244</v>
      </c>
      <c r="D2737" t="s">
        <v>456</v>
      </c>
      <c r="E2737" t="s">
        <v>474</v>
      </c>
      <c r="F2737" s="20">
        <v>2041</v>
      </c>
      <c r="G2737" s="20">
        <v>45</v>
      </c>
      <c r="H2737" s="11">
        <v>4103.0188799799698</v>
      </c>
      <c r="I2737" s="10">
        <v>4259067.4490551502</v>
      </c>
      <c r="J2737" s="33">
        <f t="shared" si="168"/>
        <v>9.6336085987325725E-4</v>
      </c>
      <c r="K2737" s="33">
        <f t="shared" si="169"/>
        <v>9.6289697677431896E-4</v>
      </c>
      <c r="L2737" s="33">
        <f t="shared" si="170"/>
        <v>0.99328330331328563</v>
      </c>
      <c r="M2737" s="33">
        <f t="shared" si="171"/>
        <v>0.99232687382344487</v>
      </c>
    </row>
    <row r="2738" spans="1:13" ht="27.6">
      <c r="A2738" t="s">
        <v>164</v>
      </c>
      <c r="B2738" t="s">
        <v>242</v>
      </c>
      <c r="C2738" s="14" t="s">
        <v>244</v>
      </c>
      <c r="D2738" t="s">
        <v>456</v>
      </c>
      <c r="E2738" t="s">
        <v>474</v>
      </c>
      <c r="F2738" s="20">
        <v>2041</v>
      </c>
      <c r="G2738" s="20">
        <v>46</v>
      </c>
      <c r="H2738" s="11">
        <v>5014.0331214419302</v>
      </c>
      <c r="I2738" s="10">
        <v>4189585.1747069801</v>
      </c>
      <c r="J2738" s="33">
        <f t="shared" si="168"/>
        <v>1.1967851021891713E-3</v>
      </c>
      <c r="K2738" s="33">
        <f t="shared" si="169"/>
        <v>1.1960692405047491E-3</v>
      </c>
      <c r="L2738" s="33">
        <f t="shared" si="170"/>
        <v>0.99232687382344487</v>
      </c>
      <c r="M2738" s="33">
        <f t="shared" si="171"/>
        <v>0.99113998217313837</v>
      </c>
    </row>
    <row r="2739" spans="1:13" ht="27.6">
      <c r="A2739" t="s">
        <v>164</v>
      </c>
      <c r="B2739" t="s">
        <v>242</v>
      </c>
      <c r="C2739" s="14" t="s">
        <v>244</v>
      </c>
      <c r="D2739" t="s">
        <v>456</v>
      </c>
      <c r="E2739" t="s">
        <v>474</v>
      </c>
      <c r="F2739" s="20">
        <v>2041</v>
      </c>
      <c r="G2739" s="20">
        <v>47</v>
      </c>
      <c r="H2739" s="11">
        <v>5425.9208762195503</v>
      </c>
      <c r="I2739" s="10">
        <v>4128997.8517206898</v>
      </c>
      <c r="J2739" s="33">
        <f t="shared" si="168"/>
        <v>1.3141011623337101E-3</v>
      </c>
      <c r="K2739" s="33">
        <f t="shared" si="169"/>
        <v>1.3132381094889123E-3</v>
      </c>
      <c r="L2739" s="33">
        <f t="shared" si="170"/>
        <v>0.99113998217313837</v>
      </c>
      <c r="M2739" s="33">
        <f t="shared" si="171"/>
        <v>0.98983837937671049</v>
      </c>
    </row>
    <row r="2740" spans="1:13" ht="27.6">
      <c r="A2740" t="s">
        <v>164</v>
      </c>
      <c r="B2740" t="s">
        <v>242</v>
      </c>
      <c r="C2740" s="14" t="s">
        <v>244</v>
      </c>
      <c r="D2740" t="s">
        <v>456</v>
      </c>
      <c r="E2740" t="s">
        <v>474</v>
      </c>
      <c r="F2740" s="20">
        <v>2041</v>
      </c>
      <c r="G2740" s="20">
        <v>48</v>
      </c>
      <c r="H2740" s="11">
        <v>5922.9910997314701</v>
      </c>
      <c r="I2740" s="10">
        <v>4070128.9983399101</v>
      </c>
      <c r="J2740" s="33">
        <f t="shared" si="168"/>
        <v>1.4552342449458701E-3</v>
      </c>
      <c r="K2740" s="33">
        <f t="shared" si="169"/>
        <v>1.4541759050318293E-3</v>
      </c>
      <c r="L2740" s="33">
        <f t="shared" si="170"/>
        <v>0.98983837937671049</v>
      </c>
      <c r="M2740" s="33">
        <f t="shared" si="171"/>
        <v>0.98839898025554507</v>
      </c>
    </row>
    <row r="2741" spans="1:13" ht="27.6">
      <c r="A2741" t="s">
        <v>164</v>
      </c>
      <c r="B2741" t="s">
        <v>242</v>
      </c>
      <c r="C2741" s="14" t="s">
        <v>244</v>
      </c>
      <c r="D2741" t="s">
        <v>456</v>
      </c>
      <c r="E2741" t="s">
        <v>474</v>
      </c>
      <c r="F2741" s="20">
        <v>2041</v>
      </c>
      <c r="G2741" s="20">
        <v>49</v>
      </c>
      <c r="H2741" s="11">
        <v>6347.2867877704102</v>
      </c>
      <c r="I2741" s="10">
        <v>4044465.51469868</v>
      </c>
      <c r="J2741" s="33">
        <f t="shared" si="168"/>
        <v>1.5693759199337108E-3</v>
      </c>
      <c r="K2741" s="33">
        <f t="shared" si="169"/>
        <v>1.5681450935053354E-3</v>
      </c>
      <c r="L2741" s="33">
        <f t="shared" si="170"/>
        <v>0.98839898025554507</v>
      </c>
      <c r="M2741" s="33">
        <f t="shared" si="171"/>
        <v>0.98684902724423162</v>
      </c>
    </row>
    <row r="2742" spans="1:13" ht="27.6">
      <c r="A2742" t="s">
        <v>164</v>
      </c>
      <c r="B2742" t="s">
        <v>242</v>
      </c>
      <c r="C2742" s="14" t="s">
        <v>244</v>
      </c>
      <c r="D2742" t="s">
        <v>456</v>
      </c>
      <c r="E2742" t="s">
        <v>474</v>
      </c>
      <c r="F2742" s="20">
        <v>2041</v>
      </c>
      <c r="G2742" s="20">
        <v>50</v>
      </c>
      <c r="H2742" s="11">
        <v>6851.36805136558</v>
      </c>
      <c r="I2742" s="10">
        <v>4012294.31131909</v>
      </c>
      <c r="J2742" s="33">
        <f t="shared" si="168"/>
        <v>1.7075935910377199E-3</v>
      </c>
      <c r="K2742" s="33">
        <f t="shared" si="169"/>
        <v>1.7061364826026493E-3</v>
      </c>
      <c r="L2742" s="33">
        <f t="shared" si="170"/>
        <v>0.98684902724423162</v>
      </c>
      <c r="M2742" s="33">
        <f t="shared" si="171"/>
        <v>0.9851653281160293</v>
      </c>
    </row>
    <row r="2743" spans="1:13" ht="27.6">
      <c r="A2743" t="s">
        <v>164</v>
      </c>
      <c r="B2743" t="s">
        <v>242</v>
      </c>
      <c r="C2743" s="14" t="s">
        <v>244</v>
      </c>
      <c r="D2743" t="s">
        <v>456</v>
      </c>
      <c r="E2743" t="s">
        <v>474</v>
      </c>
      <c r="F2743" s="20">
        <v>2041</v>
      </c>
      <c r="G2743" s="20">
        <v>51</v>
      </c>
      <c r="H2743" s="11">
        <v>7711.7241119072296</v>
      </c>
      <c r="I2743" s="10">
        <v>3982581.1987282801</v>
      </c>
      <c r="J2743" s="33">
        <f t="shared" si="168"/>
        <v>1.9363633098980484E-3</v>
      </c>
      <c r="K2743" s="33">
        <f t="shared" si="169"/>
        <v>1.9344897679451911E-3</v>
      </c>
      <c r="L2743" s="33">
        <f t="shared" si="170"/>
        <v>0.9851653281160293</v>
      </c>
      <c r="M2743" s="33">
        <f t="shared" si="171"/>
        <v>0.98325953586905446</v>
      </c>
    </row>
    <row r="2744" spans="1:13" ht="27.6">
      <c r="A2744" t="s">
        <v>164</v>
      </c>
      <c r="B2744" t="s">
        <v>242</v>
      </c>
      <c r="C2744" s="14" t="s">
        <v>244</v>
      </c>
      <c r="D2744" t="s">
        <v>456</v>
      </c>
      <c r="E2744" t="s">
        <v>474</v>
      </c>
      <c r="F2744" s="20">
        <v>2041</v>
      </c>
      <c r="G2744" s="20">
        <v>52</v>
      </c>
      <c r="H2744" s="11">
        <v>8382.3768222761501</v>
      </c>
      <c r="I2744" s="10">
        <v>3973971.4685748699</v>
      </c>
      <c r="J2744" s="33">
        <f t="shared" si="168"/>
        <v>2.1093198299388409E-3</v>
      </c>
      <c r="K2744" s="33">
        <f t="shared" si="169"/>
        <v>2.1070967781834371E-3</v>
      </c>
      <c r="L2744" s="33">
        <f t="shared" si="170"/>
        <v>0.98325953586905446</v>
      </c>
      <c r="M2744" s="33">
        <f t="shared" si="171"/>
        <v>0.9811877128689066</v>
      </c>
    </row>
    <row r="2745" spans="1:13" ht="27.6">
      <c r="A2745" t="s">
        <v>164</v>
      </c>
      <c r="B2745" t="s">
        <v>242</v>
      </c>
      <c r="C2745" s="14" t="s">
        <v>244</v>
      </c>
      <c r="D2745" t="s">
        <v>456</v>
      </c>
      <c r="E2745" t="s">
        <v>474</v>
      </c>
      <c r="F2745" s="20">
        <v>2041</v>
      </c>
      <c r="G2745" s="20">
        <v>53</v>
      </c>
      <c r="H2745" s="11">
        <v>9076.7349049848308</v>
      </c>
      <c r="I2745" s="10">
        <v>3919331.97096891</v>
      </c>
      <c r="J2745" s="33">
        <f t="shared" si="168"/>
        <v>2.3158882616266217E-3</v>
      </c>
      <c r="K2745" s="33">
        <f t="shared" si="169"/>
        <v>2.3132086613572023E-3</v>
      </c>
      <c r="L2745" s="33">
        <f t="shared" si="170"/>
        <v>0.9811877128689066</v>
      </c>
      <c r="M2745" s="33">
        <f t="shared" si="171"/>
        <v>0.978918020953081</v>
      </c>
    </row>
    <row r="2746" spans="1:13" ht="27.6">
      <c r="A2746" t="s">
        <v>164</v>
      </c>
      <c r="B2746" t="s">
        <v>242</v>
      </c>
      <c r="C2746" s="14" t="s">
        <v>244</v>
      </c>
      <c r="D2746" t="s">
        <v>456</v>
      </c>
      <c r="E2746" t="s">
        <v>474</v>
      </c>
      <c r="F2746" s="20">
        <v>2041</v>
      </c>
      <c r="G2746" s="20">
        <v>54</v>
      </c>
      <c r="H2746" s="11">
        <v>9855.5134494609702</v>
      </c>
      <c r="I2746" s="10">
        <v>3855431.6332378499</v>
      </c>
      <c r="J2746" s="33">
        <f t="shared" si="168"/>
        <v>2.5562672061141337E-3</v>
      </c>
      <c r="K2746" s="33">
        <f t="shared" si="169"/>
        <v>2.5530027373101838E-3</v>
      </c>
      <c r="L2746" s="33">
        <f t="shared" si="170"/>
        <v>0.978918020953081</v>
      </c>
      <c r="M2746" s="33">
        <f t="shared" si="171"/>
        <v>0.97641884056598549</v>
      </c>
    </row>
    <row r="2747" spans="1:13" ht="27.6">
      <c r="A2747" t="s">
        <v>164</v>
      </c>
      <c r="B2747" t="s">
        <v>242</v>
      </c>
      <c r="C2747" s="14" t="s">
        <v>244</v>
      </c>
      <c r="D2747" t="s">
        <v>456</v>
      </c>
      <c r="E2747" t="s">
        <v>474</v>
      </c>
      <c r="F2747" s="20">
        <v>2041</v>
      </c>
      <c r="G2747" s="20">
        <v>55</v>
      </c>
      <c r="H2747" s="11">
        <v>10864.723887796899</v>
      </c>
      <c r="I2747" s="10">
        <v>3849072.8152429601</v>
      </c>
      <c r="J2747" s="33">
        <f t="shared" si="168"/>
        <v>2.8226859842117847E-3</v>
      </c>
      <c r="K2747" s="33">
        <f t="shared" si="169"/>
        <v>2.8187059518036683E-3</v>
      </c>
      <c r="L2747" s="33">
        <f t="shared" si="170"/>
        <v>0.97641884056598549</v>
      </c>
      <c r="M2747" s="33">
        <f t="shared" si="171"/>
        <v>0.97366660296862895</v>
      </c>
    </row>
    <row r="2748" spans="1:13" ht="27.6">
      <c r="A2748" t="s">
        <v>164</v>
      </c>
      <c r="B2748" t="s">
        <v>242</v>
      </c>
      <c r="C2748" s="14" t="s">
        <v>244</v>
      </c>
      <c r="D2748" t="s">
        <v>456</v>
      </c>
      <c r="E2748" t="s">
        <v>474</v>
      </c>
      <c r="F2748" s="20">
        <v>2041</v>
      </c>
      <c r="G2748" s="20">
        <v>56</v>
      </c>
      <c r="H2748" s="11">
        <v>12045.017523529999</v>
      </c>
      <c r="I2748" s="10">
        <v>3894604.44091983</v>
      </c>
      <c r="J2748" s="33">
        <f t="shared" si="168"/>
        <v>3.0927447719659045E-3</v>
      </c>
      <c r="K2748" s="33">
        <f t="shared" si="169"/>
        <v>3.0879671634307382E-3</v>
      </c>
      <c r="L2748" s="33">
        <f t="shared" si="170"/>
        <v>0.97366660296862895</v>
      </c>
      <c r="M2748" s="33">
        <f t="shared" si="171"/>
        <v>0.97065995247053272</v>
      </c>
    </row>
    <row r="2749" spans="1:13" ht="27.6">
      <c r="A2749" t="s">
        <v>164</v>
      </c>
      <c r="B2749" t="s">
        <v>242</v>
      </c>
      <c r="C2749" s="14" t="s">
        <v>244</v>
      </c>
      <c r="D2749" t="s">
        <v>456</v>
      </c>
      <c r="E2749" t="s">
        <v>474</v>
      </c>
      <c r="F2749" s="20">
        <v>2041</v>
      </c>
      <c r="G2749" s="20">
        <v>57</v>
      </c>
      <c r="H2749" s="11">
        <v>13340.232744036301</v>
      </c>
      <c r="I2749" s="10">
        <v>3898277.6371569298</v>
      </c>
      <c r="J2749" s="33">
        <f t="shared" si="168"/>
        <v>3.422083798465808E-3</v>
      </c>
      <c r="K2749" s="33">
        <f t="shared" si="169"/>
        <v>3.4162351431356042E-3</v>
      </c>
      <c r="L2749" s="33">
        <f t="shared" si="170"/>
        <v>0.97065995247053272</v>
      </c>
      <c r="M2749" s="33">
        <f t="shared" si="171"/>
        <v>0.96734394982886851</v>
      </c>
    </row>
    <row r="2750" spans="1:13" ht="27.6">
      <c r="A2750" t="s">
        <v>164</v>
      </c>
      <c r="B2750" t="s">
        <v>242</v>
      </c>
      <c r="C2750" s="14" t="s">
        <v>244</v>
      </c>
      <c r="D2750" t="s">
        <v>456</v>
      </c>
      <c r="E2750" t="s">
        <v>474</v>
      </c>
      <c r="F2750" s="20">
        <v>2041</v>
      </c>
      <c r="G2750" s="20">
        <v>58</v>
      </c>
      <c r="H2750" s="11">
        <v>14434.798565025299</v>
      </c>
      <c r="I2750" s="10">
        <v>3845928.53303609</v>
      </c>
      <c r="J2750" s="33">
        <f t="shared" si="168"/>
        <v>3.753267498611068E-3</v>
      </c>
      <c r="K2750" s="33">
        <f t="shared" si="169"/>
        <v>3.7462327939478124E-3</v>
      </c>
      <c r="L2750" s="33">
        <f t="shared" si="170"/>
        <v>0.96734394982886851</v>
      </c>
      <c r="M2750" s="33">
        <f t="shared" si="171"/>
        <v>0.9637200542009926</v>
      </c>
    </row>
    <row r="2751" spans="1:13" ht="27.6">
      <c r="A2751" t="s">
        <v>164</v>
      </c>
      <c r="B2751" t="s">
        <v>242</v>
      </c>
      <c r="C2751" s="14" t="s">
        <v>244</v>
      </c>
      <c r="D2751" t="s">
        <v>456</v>
      </c>
      <c r="E2751" t="s">
        <v>474</v>
      </c>
      <c r="F2751" s="20">
        <v>2041</v>
      </c>
      <c r="G2751" s="20">
        <v>59</v>
      </c>
      <c r="H2751" s="11">
        <v>14850.4013732474</v>
      </c>
      <c r="I2751" s="10">
        <v>3769128.8625415098</v>
      </c>
      <c r="J2751" s="33">
        <f t="shared" si="168"/>
        <v>3.9400089290748813E-3</v>
      </c>
      <c r="K2751" s="33">
        <f t="shared" si="169"/>
        <v>3.932257277761142E-3</v>
      </c>
      <c r="L2751" s="33">
        <f t="shared" si="170"/>
        <v>0.9637200542009926</v>
      </c>
      <c r="M2751" s="33">
        <f t="shared" si="171"/>
        <v>0.95993045900413643</v>
      </c>
    </row>
    <row r="2752" spans="1:13" ht="27.6">
      <c r="A2752" t="s">
        <v>164</v>
      </c>
      <c r="B2752" t="s">
        <v>242</v>
      </c>
      <c r="C2752" s="14" t="s">
        <v>244</v>
      </c>
      <c r="D2752" t="s">
        <v>456</v>
      </c>
      <c r="E2752" t="s">
        <v>474</v>
      </c>
      <c r="F2752" s="20">
        <v>2041</v>
      </c>
      <c r="G2752" s="20">
        <v>60</v>
      </c>
      <c r="H2752" s="11">
        <v>15409.8001744741</v>
      </c>
      <c r="I2752" s="10">
        <v>3685551.7698385501</v>
      </c>
      <c r="J2752" s="33">
        <f t="shared" si="168"/>
        <v>4.1811378965242816E-3</v>
      </c>
      <c r="K2752" s="33">
        <f t="shared" si="169"/>
        <v>4.1724091091283055E-3</v>
      </c>
      <c r="L2752" s="33">
        <f t="shared" si="170"/>
        <v>0.95993045900413643</v>
      </c>
      <c r="M2752" s="33">
        <f t="shared" si="171"/>
        <v>0.95592523641285787</v>
      </c>
    </row>
    <row r="2753" spans="1:13" ht="27.6">
      <c r="A2753" t="s">
        <v>164</v>
      </c>
      <c r="B2753" t="s">
        <v>242</v>
      </c>
      <c r="C2753" s="14" t="s">
        <v>244</v>
      </c>
      <c r="D2753" t="s">
        <v>456</v>
      </c>
      <c r="E2753" t="s">
        <v>474</v>
      </c>
      <c r="F2753" s="20">
        <v>2041</v>
      </c>
      <c r="G2753" s="20">
        <v>61</v>
      </c>
      <c r="H2753" s="11">
        <v>16091.481131635701</v>
      </c>
      <c r="I2753" s="10">
        <v>3605988.4533959101</v>
      </c>
      <c r="J2753" s="33">
        <f t="shared" si="168"/>
        <v>4.4624327946701219E-3</v>
      </c>
      <c r="K2753" s="33">
        <f t="shared" si="169"/>
        <v>4.4524909352374742E-3</v>
      </c>
      <c r="L2753" s="33">
        <f t="shared" si="170"/>
        <v>0.95592523641285787</v>
      </c>
      <c r="M2753" s="33">
        <f t="shared" si="171"/>
        <v>0.95166898796296484</v>
      </c>
    </row>
    <row r="2754" spans="1:13" ht="27.6">
      <c r="A2754" t="s">
        <v>164</v>
      </c>
      <c r="B2754" t="s">
        <v>242</v>
      </c>
      <c r="C2754" s="14" t="s">
        <v>244</v>
      </c>
      <c r="D2754" t="s">
        <v>456</v>
      </c>
      <c r="E2754" t="s">
        <v>474</v>
      </c>
      <c r="F2754" s="20">
        <v>2041</v>
      </c>
      <c r="G2754" s="20">
        <v>62</v>
      </c>
      <c r="H2754" s="11">
        <v>16925.644359608101</v>
      </c>
      <c r="I2754" s="10">
        <v>3512559.6330465199</v>
      </c>
      <c r="J2754" s="33">
        <f t="shared" ref="J2754:J2817" si="172">IF(I2754&gt;0,H2754/I2754,0)</f>
        <v>4.8186069783328119E-3</v>
      </c>
      <c r="K2754" s="33">
        <f t="shared" ref="K2754:K2817" si="173">1-EXP(-J2754)</f>
        <v>4.807016116469609E-3</v>
      </c>
      <c r="L2754" s="33">
        <f t="shared" ref="L2754:L2817" si="174">IF(G2754=30,1,M2753)</f>
        <v>0.95166898796296484</v>
      </c>
      <c r="M2754" s="33">
        <f t="shared" ref="M2754:M2817" si="175">L2754*(1-K2754)</f>
        <v>0.94709429980028259</v>
      </c>
    </row>
    <row r="2755" spans="1:13" ht="27.6">
      <c r="A2755" t="s">
        <v>164</v>
      </c>
      <c r="B2755" t="s">
        <v>242</v>
      </c>
      <c r="C2755" s="14" t="s">
        <v>244</v>
      </c>
      <c r="D2755" t="s">
        <v>456</v>
      </c>
      <c r="E2755" t="s">
        <v>474</v>
      </c>
      <c r="F2755" s="20">
        <v>2041</v>
      </c>
      <c r="G2755" s="20">
        <v>63</v>
      </c>
      <c r="H2755" s="11">
        <v>17686.542064090499</v>
      </c>
      <c r="I2755" s="10">
        <v>3396030.76515827</v>
      </c>
      <c r="J2755" s="33">
        <f t="shared" si="172"/>
        <v>5.2080040750944814E-3</v>
      </c>
      <c r="K2755" s="33">
        <f t="shared" si="173"/>
        <v>5.1944659342986199E-3</v>
      </c>
      <c r="L2755" s="33">
        <f t="shared" si="174"/>
        <v>0.94709429980028259</v>
      </c>
      <c r="M2755" s="33">
        <f t="shared" si="175"/>
        <v>0.94217465072340156</v>
      </c>
    </row>
    <row r="2756" spans="1:13" ht="27.6">
      <c r="A2756" t="s">
        <v>164</v>
      </c>
      <c r="B2756" t="s">
        <v>242</v>
      </c>
      <c r="C2756" s="14" t="s">
        <v>244</v>
      </c>
      <c r="D2756" t="s">
        <v>456</v>
      </c>
      <c r="E2756" t="s">
        <v>474</v>
      </c>
      <c r="F2756" s="20">
        <v>2041</v>
      </c>
      <c r="G2756" s="20">
        <v>64</v>
      </c>
      <c r="H2756" s="11">
        <v>18766.214077278401</v>
      </c>
      <c r="I2756" s="10">
        <v>3282503.5442505698</v>
      </c>
      <c r="J2756" s="33">
        <f t="shared" si="172"/>
        <v>5.7170430509201247E-3</v>
      </c>
      <c r="K2756" s="33">
        <f t="shared" si="173"/>
        <v>5.7007318590291955E-3</v>
      </c>
      <c r="L2756" s="33">
        <f t="shared" si="174"/>
        <v>0.94217465072340156</v>
      </c>
      <c r="M2756" s="33">
        <f t="shared" si="175"/>
        <v>0.93680356567525291</v>
      </c>
    </row>
    <row r="2757" spans="1:13" ht="27.6">
      <c r="A2757" t="s">
        <v>164</v>
      </c>
      <c r="B2757" t="s">
        <v>242</v>
      </c>
      <c r="C2757" s="14" t="s">
        <v>244</v>
      </c>
      <c r="D2757" t="s">
        <v>456</v>
      </c>
      <c r="E2757" t="s">
        <v>474</v>
      </c>
      <c r="F2757" s="20">
        <v>2041</v>
      </c>
      <c r="G2757" s="20">
        <v>65</v>
      </c>
      <c r="H2757" s="11">
        <v>19898.5490546853</v>
      </c>
      <c r="I2757" s="10">
        <v>3180424.3911898099</v>
      </c>
      <c r="J2757" s="33">
        <f t="shared" si="172"/>
        <v>6.2565703840678855E-3</v>
      </c>
      <c r="K2757" s="33">
        <f t="shared" si="173"/>
        <v>6.2370388023831325E-3</v>
      </c>
      <c r="L2757" s="33">
        <f t="shared" si="174"/>
        <v>0.93680356567525291</v>
      </c>
      <c r="M2757" s="33">
        <f t="shared" si="175"/>
        <v>0.93096068548592548</v>
      </c>
    </row>
    <row r="2758" spans="1:13" ht="27.6">
      <c r="A2758" t="s">
        <v>164</v>
      </c>
      <c r="B2758" t="s">
        <v>242</v>
      </c>
      <c r="C2758" s="14" t="s">
        <v>244</v>
      </c>
      <c r="D2758" t="s">
        <v>456</v>
      </c>
      <c r="E2758" t="s">
        <v>474</v>
      </c>
      <c r="F2758" s="20">
        <v>2041</v>
      </c>
      <c r="G2758" s="20">
        <v>66</v>
      </c>
      <c r="H2758" s="11">
        <v>20285.532162257001</v>
      </c>
      <c r="I2758" s="10">
        <v>3065936.7812477001</v>
      </c>
      <c r="J2758" s="33">
        <f t="shared" si="172"/>
        <v>6.6164221931548405E-3</v>
      </c>
      <c r="K2758" s="33">
        <f t="shared" si="173"/>
        <v>6.5945818666561795E-3</v>
      </c>
      <c r="L2758" s="33">
        <f t="shared" si="174"/>
        <v>0.93096068548592548</v>
      </c>
      <c r="M2758" s="33">
        <f t="shared" si="175"/>
        <v>0.9248213890308502</v>
      </c>
    </row>
    <row r="2759" spans="1:13" ht="27.6">
      <c r="A2759" t="s">
        <v>164</v>
      </c>
      <c r="B2759" t="s">
        <v>242</v>
      </c>
      <c r="C2759" s="14" t="s">
        <v>244</v>
      </c>
      <c r="D2759" t="s">
        <v>456</v>
      </c>
      <c r="E2759" t="s">
        <v>474</v>
      </c>
      <c r="F2759" s="20">
        <v>2041</v>
      </c>
      <c r="G2759" s="20">
        <v>67</v>
      </c>
      <c r="H2759" s="11">
        <v>21409.107484868899</v>
      </c>
      <c r="I2759" s="10">
        <v>2962382.28805112</v>
      </c>
      <c r="J2759" s="33">
        <f t="shared" si="172"/>
        <v>7.2269901056400913E-3</v>
      </c>
      <c r="K2759" s="33">
        <f t="shared" si="173"/>
        <v>7.2009382093570773E-3</v>
      </c>
      <c r="L2759" s="33">
        <f t="shared" si="174"/>
        <v>0.9248213890308502</v>
      </c>
      <c r="M2759" s="33">
        <f t="shared" si="175"/>
        <v>0.91816180735374731</v>
      </c>
    </row>
    <row r="2760" spans="1:13" ht="27.6">
      <c r="A2760" t="s">
        <v>164</v>
      </c>
      <c r="B2760" t="s">
        <v>242</v>
      </c>
      <c r="C2760" s="14" t="s">
        <v>244</v>
      </c>
      <c r="D2760" t="s">
        <v>456</v>
      </c>
      <c r="E2760" t="s">
        <v>474</v>
      </c>
      <c r="F2760" s="20">
        <v>2041</v>
      </c>
      <c r="G2760" s="20">
        <v>68</v>
      </c>
      <c r="H2760" s="11">
        <v>22415.362727977201</v>
      </c>
      <c r="I2760" s="10">
        <v>2857448.8187929098</v>
      </c>
      <c r="J2760" s="33">
        <f t="shared" si="172"/>
        <v>7.8445369101820921E-3</v>
      </c>
      <c r="K2760" s="33">
        <f t="shared" si="173"/>
        <v>7.8138488275428797E-3</v>
      </c>
      <c r="L2760" s="33">
        <f t="shared" si="174"/>
        <v>0.91816180735374731</v>
      </c>
      <c r="M2760" s="33">
        <f t="shared" si="175"/>
        <v>0.91098742979186154</v>
      </c>
    </row>
    <row r="2761" spans="1:13" ht="27.6">
      <c r="A2761" t="s">
        <v>164</v>
      </c>
      <c r="B2761" t="s">
        <v>242</v>
      </c>
      <c r="C2761" s="14" t="s">
        <v>244</v>
      </c>
      <c r="D2761" t="s">
        <v>456</v>
      </c>
      <c r="E2761" t="s">
        <v>474</v>
      </c>
      <c r="F2761" s="20">
        <v>2041</v>
      </c>
      <c r="G2761" s="20">
        <v>69</v>
      </c>
      <c r="H2761" s="11">
        <v>22599.615185383798</v>
      </c>
      <c r="I2761" s="10">
        <v>2733790.3591970201</v>
      </c>
      <c r="J2761" s="33">
        <f t="shared" si="172"/>
        <v>8.2667696553081153E-3</v>
      </c>
      <c r="K2761" s="33">
        <f t="shared" si="173"/>
        <v>8.2326938785579618E-3</v>
      </c>
      <c r="L2761" s="33">
        <f t="shared" si="174"/>
        <v>0.91098742979186154</v>
      </c>
      <c r="M2761" s="33">
        <f t="shared" si="175"/>
        <v>0.90348754915517082</v>
      </c>
    </row>
    <row r="2762" spans="1:13" ht="27.6">
      <c r="A2762" t="s">
        <v>164</v>
      </c>
      <c r="B2762" t="s">
        <v>242</v>
      </c>
      <c r="C2762" s="14" t="s">
        <v>244</v>
      </c>
      <c r="D2762" t="s">
        <v>456</v>
      </c>
      <c r="E2762" t="s">
        <v>474</v>
      </c>
      <c r="F2762" s="20">
        <v>2042</v>
      </c>
      <c r="G2762" s="20">
        <v>30</v>
      </c>
      <c r="H2762" s="11">
        <v>762.65781154277101</v>
      </c>
      <c r="I2762" s="10">
        <v>4881083.3971456001</v>
      </c>
      <c r="J2762" s="33">
        <f t="shared" si="172"/>
        <v>1.5624765026321088E-4</v>
      </c>
      <c r="K2762" s="33">
        <f t="shared" si="173"/>
        <v>1.5623544423482016E-4</v>
      </c>
      <c r="L2762" s="33">
        <f t="shared" si="174"/>
        <v>1</v>
      </c>
      <c r="M2762" s="33">
        <f t="shared" si="175"/>
        <v>0.99984376455576518</v>
      </c>
    </row>
    <row r="2763" spans="1:13" ht="27.6">
      <c r="A2763" t="s">
        <v>164</v>
      </c>
      <c r="B2763" t="s">
        <v>242</v>
      </c>
      <c r="C2763" s="14" t="s">
        <v>244</v>
      </c>
      <c r="D2763" t="s">
        <v>456</v>
      </c>
      <c r="E2763" t="s">
        <v>474</v>
      </c>
      <c r="F2763" s="20">
        <v>2042</v>
      </c>
      <c r="G2763" s="20">
        <v>31</v>
      </c>
      <c r="H2763" s="11">
        <v>1054.4211639520599</v>
      </c>
      <c r="I2763" s="10">
        <v>4801496.9219522197</v>
      </c>
      <c r="J2763" s="33">
        <f t="shared" si="172"/>
        <v>2.1960259083605689E-4</v>
      </c>
      <c r="K2763" s="33">
        <f t="shared" si="173"/>
        <v>2.1957847995202062E-4</v>
      </c>
      <c r="L2763" s="33">
        <f t="shared" si="174"/>
        <v>0.99984376455576518</v>
      </c>
      <c r="M2763" s="33">
        <f t="shared" si="175"/>
        <v>0.99962422038175447</v>
      </c>
    </row>
    <row r="2764" spans="1:13" ht="27.6">
      <c r="A2764" t="s">
        <v>164</v>
      </c>
      <c r="B2764" t="s">
        <v>242</v>
      </c>
      <c r="C2764" s="14" t="s">
        <v>244</v>
      </c>
      <c r="D2764" t="s">
        <v>456</v>
      </c>
      <c r="E2764" t="s">
        <v>474</v>
      </c>
      <c r="F2764" s="20">
        <v>2042</v>
      </c>
      <c r="G2764" s="20">
        <v>32</v>
      </c>
      <c r="H2764" s="11">
        <v>1076.9420017566999</v>
      </c>
      <c r="I2764" s="10">
        <v>4700604.5774605097</v>
      </c>
      <c r="J2764" s="33">
        <f t="shared" si="172"/>
        <v>2.2910712526653652E-4</v>
      </c>
      <c r="K2764" s="33">
        <f t="shared" si="173"/>
        <v>2.2908088223327905E-4</v>
      </c>
      <c r="L2764" s="33">
        <f t="shared" si="174"/>
        <v>0.99962422038175447</v>
      </c>
      <c r="M2764" s="33">
        <f t="shared" si="175"/>
        <v>0.99939522558344762</v>
      </c>
    </row>
    <row r="2765" spans="1:13" ht="27.6">
      <c r="A2765" t="s">
        <v>164</v>
      </c>
      <c r="B2765" t="s">
        <v>242</v>
      </c>
      <c r="C2765" s="14" t="s">
        <v>244</v>
      </c>
      <c r="D2765" t="s">
        <v>456</v>
      </c>
      <c r="E2765" t="s">
        <v>474</v>
      </c>
      <c r="F2765" s="20">
        <v>2042</v>
      </c>
      <c r="G2765" s="20">
        <v>33</v>
      </c>
      <c r="H2765" s="11">
        <v>1124.00617082998</v>
      </c>
      <c r="I2765" s="10">
        <v>4644109.9653868796</v>
      </c>
      <c r="J2765" s="33">
        <f t="shared" si="172"/>
        <v>2.4202832818502051E-4</v>
      </c>
      <c r="K2765" s="33">
        <f t="shared" si="173"/>
        <v>2.4199904169197595E-4</v>
      </c>
      <c r="L2765" s="33">
        <f t="shared" si="174"/>
        <v>0.99939522558344762</v>
      </c>
      <c r="M2765" s="33">
        <f t="shared" si="175"/>
        <v>0.9991533728965849</v>
      </c>
    </row>
    <row r="2766" spans="1:13" ht="27.6">
      <c r="A2766" t="s">
        <v>164</v>
      </c>
      <c r="B2766" t="s">
        <v>242</v>
      </c>
      <c r="C2766" s="14" t="s">
        <v>244</v>
      </c>
      <c r="D2766" t="s">
        <v>456</v>
      </c>
      <c r="E2766" t="s">
        <v>474</v>
      </c>
      <c r="F2766" s="20">
        <v>2042</v>
      </c>
      <c r="G2766" s="20">
        <v>34</v>
      </c>
      <c r="H2766" s="11">
        <v>1188.3901554542199</v>
      </c>
      <c r="I2766" s="10">
        <v>4636272.2601116896</v>
      </c>
      <c r="J2766" s="33">
        <f t="shared" si="172"/>
        <v>2.5632449709189233E-4</v>
      </c>
      <c r="K2766" s="33">
        <f t="shared" si="173"/>
        <v>2.5629164877460919E-4</v>
      </c>
      <c r="L2766" s="33">
        <f t="shared" si="174"/>
        <v>0.9991533728965849</v>
      </c>
      <c r="M2766" s="33">
        <f t="shared" si="175"/>
        <v>0.99889729823126649</v>
      </c>
    </row>
    <row r="2767" spans="1:13" ht="27.6">
      <c r="A2767" t="s">
        <v>164</v>
      </c>
      <c r="B2767" t="s">
        <v>242</v>
      </c>
      <c r="C2767" s="14" t="s">
        <v>244</v>
      </c>
      <c r="D2767" t="s">
        <v>456</v>
      </c>
      <c r="E2767" t="s">
        <v>474</v>
      </c>
      <c r="F2767" s="20">
        <v>2042</v>
      </c>
      <c r="G2767" s="20">
        <v>35</v>
      </c>
      <c r="H2767" s="11">
        <v>1270.3554194627</v>
      </c>
      <c r="I2767" s="10">
        <v>4608365.42687927</v>
      </c>
      <c r="J2767" s="33">
        <f t="shared" si="172"/>
        <v>2.7566290903344648E-4</v>
      </c>
      <c r="K2767" s="33">
        <f t="shared" si="173"/>
        <v>2.756249175047687E-4</v>
      </c>
      <c r="L2767" s="33">
        <f t="shared" si="174"/>
        <v>0.99889729823126649</v>
      </c>
      <c r="M2767" s="33">
        <f t="shared" si="175"/>
        <v>0.99862197724584578</v>
      </c>
    </row>
    <row r="2768" spans="1:13" ht="27.6">
      <c r="A2768" t="s">
        <v>164</v>
      </c>
      <c r="B2768" t="s">
        <v>242</v>
      </c>
      <c r="C2768" s="14" t="s">
        <v>244</v>
      </c>
      <c r="D2768" t="s">
        <v>456</v>
      </c>
      <c r="E2768" t="s">
        <v>474</v>
      </c>
      <c r="F2768" s="20">
        <v>2042</v>
      </c>
      <c r="G2768" s="20">
        <v>36</v>
      </c>
      <c r="H2768" s="11">
        <v>1604.0808705015399</v>
      </c>
      <c r="I2768" s="10">
        <v>4536780.74005209</v>
      </c>
      <c r="J2768" s="33">
        <f t="shared" si="172"/>
        <v>3.5357249168782232E-4</v>
      </c>
      <c r="K2768" s="33">
        <f t="shared" si="173"/>
        <v>3.5350999230066016E-4</v>
      </c>
      <c r="L2768" s="33">
        <f t="shared" si="174"/>
        <v>0.99862197724584578</v>
      </c>
      <c r="M2768" s="33">
        <f t="shared" si="175"/>
        <v>0.99826895439835839</v>
      </c>
    </row>
    <row r="2769" spans="1:13" ht="27.6">
      <c r="A2769" t="s">
        <v>164</v>
      </c>
      <c r="B2769" t="s">
        <v>242</v>
      </c>
      <c r="C2769" s="14" t="s">
        <v>244</v>
      </c>
      <c r="D2769" t="s">
        <v>456</v>
      </c>
      <c r="E2769" t="s">
        <v>474</v>
      </c>
      <c r="F2769" s="20">
        <v>2042</v>
      </c>
      <c r="G2769" s="20">
        <v>37</v>
      </c>
      <c r="H2769" s="11">
        <v>1710.08369424641</v>
      </c>
      <c r="I2769" s="10">
        <v>4442539.6474064803</v>
      </c>
      <c r="J2769" s="33">
        <f t="shared" si="172"/>
        <v>3.849338058794238E-4</v>
      </c>
      <c r="K2769" s="33">
        <f t="shared" si="173"/>
        <v>3.8485972836721505E-4</v>
      </c>
      <c r="L2769" s="33">
        <f t="shared" si="174"/>
        <v>0.99826895439835839</v>
      </c>
      <c r="M2769" s="33">
        <f t="shared" si="175"/>
        <v>0.99788476087973121</v>
      </c>
    </row>
    <row r="2770" spans="1:13" ht="27.6">
      <c r="A2770" t="s">
        <v>164</v>
      </c>
      <c r="B2770" t="s">
        <v>242</v>
      </c>
      <c r="C2770" s="14" t="s">
        <v>244</v>
      </c>
      <c r="D2770" t="s">
        <v>456</v>
      </c>
      <c r="E2770" t="s">
        <v>474</v>
      </c>
      <c r="F2770" s="20">
        <v>2042</v>
      </c>
      <c r="G2770" s="20">
        <v>38</v>
      </c>
      <c r="H2770" s="11">
        <v>1846.64817589374</v>
      </c>
      <c r="I2770" s="10">
        <v>4344601.2091490896</v>
      </c>
      <c r="J2770" s="33">
        <f t="shared" si="172"/>
        <v>4.2504434515300765E-4</v>
      </c>
      <c r="K2770" s="33">
        <f t="shared" si="173"/>
        <v>4.2495402660225334E-4</v>
      </c>
      <c r="L2770" s="33">
        <f t="shared" si="174"/>
        <v>0.99788476087973121</v>
      </c>
      <c r="M2770" s="33">
        <f t="shared" si="175"/>
        <v>0.99746070573251033</v>
      </c>
    </row>
    <row r="2771" spans="1:13" ht="27.6">
      <c r="A2771" t="s">
        <v>164</v>
      </c>
      <c r="B2771" t="s">
        <v>242</v>
      </c>
      <c r="C2771" s="14" t="s">
        <v>244</v>
      </c>
      <c r="D2771" t="s">
        <v>456</v>
      </c>
      <c r="E2771" t="s">
        <v>474</v>
      </c>
      <c r="F2771" s="20">
        <v>2042</v>
      </c>
      <c r="G2771" s="20">
        <v>39</v>
      </c>
      <c r="H2771" s="11">
        <v>1977.2627621756901</v>
      </c>
      <c r="I2771" s="10">
        <v>4300231.2912063804</v>
      </c>
      <c r="J2771" s="33">
        <f t="shared" si="172"/>
        <v>4.5980381711537938E-4</v>
      </c>
      <c r="K2771" s="33">
        <f t="shared" si="173"/>
        <v>4.5969812354029749E-4</v>
      </c>
      <c r="L2771" s="33">
        <f t="shared" si="174"/>
        <v>0.99746070573251033</v>
      </c>
      <c r="M2771" s="33">
        <f t="shared" si="175"/>
        <v>0.99700217491777987</v>
      </c>
    </row>
    <row r="2772" spans="1:13" ht="27.6">
      <c r="A2772" t="s">
        <v>164</v>
      </c>
      <c r="B2772" t="s">
        <v>242</v>
      </c>
      <c r="C2772" s="14" t="s">
        <v>244</v>
      </c>
      <c r="D2772" t="s">
        <v>456</v>
      </c>
      <c r="E2772" t="s">
        <v>474</v>
      </c>
      <c r="F2772" s="20">
        <v>2042</v>
      </c>
      <c r="G2772" s="20">
        <v>40</v>
      </c>
      <c r="H2772" s="11">
        <v>2174.4800954234502</v>
      </c>
      <c r="I2772" s="10">
        <v>4278230.2337967204</v>
      </c>
      <c r="J2772" s="33">
        <f t="shared" si="172"/>
        <v>5.0826626352310758E-4</v>
      </c>
      <c r="K2772" s="33">
        <f t="shared" si="173"/>
        <v>5.0813711810682172E-4</v>
      </c>
      <c r="L2772" s="33">
        <f t="shared" si="174"/>
        <v>0.99700217491777987</v>
      </c>
      <c r="M2772" s="33">
        <f t="shared" si="175"/>
        <v>0.9964955611058709</v>
      </c>
    </row>
    <row r="2773" spans="1:13" ht="27.6">
      <c r="A2773" t="s">
        <v>164</v>
      </c>
      <c r="B2773" t="s">
        <v>242</v>
      </c>
      <c r="C2773" s="14" t="s">
        <v>244</v>
      </c>
      <c r="D2773" t="s">
        <v>456</v>
      </c>
      <c r="E2773" t="s">
        <v>474</v>
      </c>
      <c r="F2773" s="20">
        <v>2042</v>
      </c>
      <c r="G2773" s="20">
        <v>41</v>
      </c>
      <c r="H2773" s="11">
        <v>2848.6463649337702</v>
      </c>
      <c r="I2773" s="10">
        <v>4255953.1367126303</v>
      </c>
      <c r="J2773" s="33">
        <f t="shared" si="172"/>
        <v>6.6933217388152736E-4</v>
      </c>
      <c r="K2773" s="33">
        <f t="shared" si="173"/>
        <v>6.6910822107113521E-4</v>
      </c>
      <c r="L2773" s="33">
        <f t="shared" si="174"/>
        <v>0.9964955611058709</v>
      </c>
      <c r="M2773" s="33">
        <f t="shared" si="175"/>
        <v>0.99582879773367405</v>
      </c>
    </row>
    <row r="2774" spans="1:13" ht="27.6">
      <c r="A2774" t="s">
        <v>164</v>
      </c>
      <c r="B2774" t="s">
        <v>242</v>
      </c>
      <c r="C2774" s="14" t="s">
        <v>244</v>
      </c>
      <c r="D2774" t="s">
        <v>456</v>
      </c>
      <c r="E2774" t="s">
        <v>474</v>
      </c>
      <c r="F2774" s="20">
        <v>2042</v>
      </c>
      <c r="G2774" s="20">
        <v>42</v>
      </c>
      <c r="H2774" s="11">
        <v>3175.3154924041901</v>
      </c>
      <c r="I2774" s="10">
        <v>4252920.8293345198</v>
      </c>
      <c r="J2774" s="33">
        <f t="shared" si="172"/>
        <v>7.4661993952543219E-4</v>
      </c>
      <c r="K2774" s="33">
        <f t="shared" si="173"/>
        <v>7.4634128821160495E-4</v>
      </c>
      <c r="L2774" s="33">
        <f t="shared" si="174"/>
        <v>0.99582879773367405</v>
      </c>
      <c r="M2774" s="33">
        <f t="shared" si="175"/>
        <v>0.9950855695859353</v>
      </c>
    </row>
    <row r="2775" spans="1:13" ht="27.6">
      <c r="A2775" t="s">
        <v>164</v>
      </c>
      <c r="B2775" t="s">
        <v>242</v>
      </c>
      <c r="C2775" s="14" t="s">
        <v>244</v>
      </c>
      <c r="D2775" t="s">
        <v>456</v>
      </c>
      <c r="E2775" t="s">
        <v>474</v>
      </c>
      <c r="F2775" s="20">
        <v>2042</v>
      </c>
      <c r="G2775" s="20">
        <v>43</v>
      </c>
      <c r="H2775" s="11">
        <v>3599.2961217546999</v>
      </c>
      <c r="I2775" s="10">
        <v>4287454.7798298104</v>
      </c>
      <c r="J2775" s="33">
        <f t="shared" si="172"/>
        <v>8.3949483005336164E-4</v>
      </c>
      <c r="K2775" s="33">
        <f t="shared" si="173"/>
        <v>8.3914255285366668E-4</v>
      </c>
      <c r="L2775" s="33">
        <f t="shared" si="174"/>
        <v>0.9950855695859353</v>
      </c>
      <c r="M2775" s="33">
        <f t="shared" si="175"/>
        <v>0.99425055094076509</v>
      </c>
    </row>
    <row r="2776" spans="1:13" ht="27.6">
      <c r="A2776" t="s">
        <v>164</v>
      </c>
      <c r="B2776" t="s">
        <v>242</v>
      </c>
      <c r="C2776" s="14" t="s">
        <v>244</v>
      </c>
      <c r="D2776" t="s">
        <v>456</v>
      </c>
      <c r="E2776" t="s">
        <v>474</v>
      </c>
      <c r="F2776" s="20">
        <v>2042</v>
      </c>
      <c r="G2776" s="20">
        <v>44</v>
      </c>
      <c r="H2776" s="11">
        <v>3822.95877936635</v>
      </c>
      <c r="I2776" s="10">
        <v>4323900.2501623798</v>
      </c>
      <c r="J2776" s="33">
        <f t="shared" si="172"/>
        <v>8.841459233993158E-4</v>
      </c>
      <c r="K2776" s="33">
        <f t="shared" si="173"/>
        <v>8.8375518155847654E-4</v>
      </c>
      <c r="L2776" s="33">
        <f t="shared" si="174"/>
        <v>0.99425055094076509</v>
      </c>
      <c r="M2776" s="33">
        <f t="shared" si="175"/>
        <v>0.99337187686460382</v>
      </c>
    </row>
    <row r="2777" spans="1:13" ht="27.6">
      <c r="A2777" t="s">
        <v>164</v>
      </c>
      <c r="B2777" t="s">
        <v>242</v>
      </c>
      <c r="C2777" s="14" t="s">
        <v>244</v>
      </c>
      <c r="D2777" t="s">
        <v>456</v>
      </c>
      <c r="E2777" t="s">
        <v>474</v>
      </c>
      <c r="F2777" s="20">
        <v>2042</v>
      </c>
      <c r="G2777" s="20">
        <v>45</v>
      </c>
      <c r="H2777" s="11">
        <v>4126.27697848567</v>
      </c>
      <c r="I2777" s="10">
        <v>4314385.0192100499</v>
      </c>
      <c r="J2777" s="33">
        <f t="shared" si="172"/>
        <v>9.5639980208376912E-4</v>
      </c>
      <c r="K2777" s="33">
        <f t="shared" si="173"/>
        <v>9.5594259756148769E-4</v>
      </c>
      <c r="L2777" s="33">
        <f t="shared" si="174"/>
        <v>0.99337187686460382</v>
      </c>
      <c r="M2777" s="33">
        <f t="shared" si="175"/>
        <v>0.99242227037228936</v>
      </c>
    </row>
    <row r="2778" spans="1:13" ht="27.6">
      <c r="A2778" t="s">
        <v>164</v>
      </c>
      <c r="B2778" t="s">
        <v>242</v>
      </c>
      <c r="C2778" s="14" t="s">
        <v>244</v>
      </c>
      <c r="D2778" t="s">
        <v>456</v>
      </c>
      <c r="E2778" t="s">
        <v>474</v>
      </c>
      <c r="F2778" s="20">
        <v>2042</v>
      </c>
      <c r="G2778" s="20">
        <v>46</v>
      </c>
      <c r="H2778" s="11">
        <v>5046.6109919070204</v>
      </c>
      <c r="I2778" s="10">
        <v>4246531.1761917397</v>
      </c>
      <c r="J2778" s="33">
        <f t="shared" si="172"/>
        <v>1.1884078516133224E-3</v>
      </c>
      <c r="K2778" s="33">
        <f t="shared" si="173"/>
        <v>1.1877019746533435E-3</v>
      </c>
      <c r="L2778" s="33">
        <f t="shared" si="174"/>
        <v>0.99242227037228936</v>
      </c>
      <c r="M2778" s="33">
        <f t="shared" si="175"/>
        <v>0.99124356848207829</v>
      </c>
    </row>
    <row r="2779" spans="1:13" ht="27.6">
      <c r="A2779" t="s">
        <v>164</v>
      </c>
      <c r="B2779" t="s">
        <v>242</v>
      </c>
      <c r="C2779" s="14" t="s">
        <v>244</v>
      </c>
      <c r="D2779" t="s">
        <v>456</v>
      </c>
      <c r="E2779" t="s">
        <v>474</v>
      </c>
      <c r="F2779" s="20">
        <v>2042</v>
      </c>
      <c r="G2779" s="20">
        <v>47</v>
      </c>
      <c r="H2779" s="11">
        <v>5441.9843869381803</v>
      </c>
      <c r="I2779" s="10">
        <v>4176411.3900744598</v>
      </c>
      <c r="J2779" s="33">
        <f t="shared" si="172"/>
        <v>1.303028815569138E-3</v>
      </c>
      <c r="K2779" s="33">
        <f t="shared" si="173"/>
        <v>1.3021802421339101E-3</v>
      </c>
      <c r="L2779" s="33">
        <f t="shared" si="174"/>
        <v>0.99124356848207829</v>
      </c>
      <c r="M2779" s="33">
        <f t="shared" si="175"/>
        <v>0.98995279069205866</v>
      </c>
    </row>
    <row r="2780" spans="1:13" ht="27.6">
      <c r="A2780" t="s">
        <v>164</v>
      </c>
      <c r="B2780" t="s">
        <v>242</v>
      </c>
      <c r="C2780" s="14" t="s">
        <v>244</v>
      </c>
      <c r="D2780" t="s">
        <v>456</v>
      </c>
      <c r="E2780" t="s">
        <v>474</v>
      </c>
      <c r="F2780" s="20">
        <v>2042</v>
      </c>
      <c r="G2780" s="20">
        <v>48</v>
      </c>
      <c r="H2780" s="11">
        <v>5932.2572126180503</v>
      </c>
      <c r="I2780" s="10">
        <v>4114763.1261279401</v>
      </c>
      <c r="J2780" s="33">
        <f t="shared" si="172"/>
        <v>1.441700781012005E-3</v>
      </c>
      <c r="K2780" s="33">
        <f t="shared" si="173"/>
        <v>1.4406620296905093E-3</v>
      </c>
      <c r="L2780" s="33">
        <f t="shared" si="174"/>
        <v>0.98995279069205866</v>
      </c>
      <c r="M2780" s="33">
        <f t="shared" si="175"/>
        <v>0.98852660329532249</v>
      </c>
    </row>
    <row r="2781" spans="1:13" ht="27.6">
      <c r="A2781" t="s">
        <v>164</v>
      </c>
      <c r="B2781" t="s">
        <v>242</v>
      </c>
      <c r="C2781" s="14" t="s">
        <v>244</v>
      </c>
      <c r="D2781" t="s">
        <v>456</v>
      </c>
      <c r="E2781" t="s">
        <v>474</v>
      </c>
      <c r="F2781" s="20">
        <v>2042</v>
      </c>
      <c r="G2781" s="20">
        <v>49</v>
      </c>
      <c r="H2781" s="11">
        <v>6311.8698299089201</v>
      </c>
      <c r="I2781" s="10">
        <v>4054685.4609586499</v>
      </c>
      <c r="J2781" s="33">
        <f t="shared" si="172"/>
        <v>1.5566854422331944E-3</v>
      </c>
      <c r="K2781" s="33">
        <f t="shared" si="173"/>
        <v>1.5554744359169703E-3</v>
      </c>
      <c r="L2781" s="33">
        <f t="shared" si="174"/>
        <v>0.98852660329532249</v>
      </c>
      <c r="M2781" s="33">
        <f t="shared" si="175"/>
        <v>0.98698897543467279</v>
      </c>
    </row>
    <row r="2782" spans="1:13" ht="27.6">
      <c r="A2782" t="s">
        <v>164</v>
      </c>
      <c r="B2782" t="s">
        <v>242</v>
      </c>
      <c r="C2782" s="14" t="s">
        <v>244</v>
      </c>
      <c r="D2782" t="s">
        <v>456</v>
      </c>
      <c r="E2782" t="s">
        <v>474</v>
      </c>
      <c r="F2782" s="20">
        <v>2042</v>
      </c>
      <c r="G2782" s="20">
        <v>50</v>
      </c>
      <c r="H2782" s="11">
        <v>6811.2694383952403</v>
      </c>
      <c r="I2782" s="10">
        <v>4027765.0510717598</v>
      </c>
      <c r="J2782" s="33">
        <f t="shared" si="172"/>
        <v>1.6910791349616606E-3</v>
      </c>
      <c r="K2782" s="33">
        <f t="shared" si="173"/>
        <v>1.6896500663108327E-3</v>
      </c>
      <c r="L2782" s="33">
        <f t="shared" si="174"/>
        <v>0.98698897543467279</v>
      </c>
      <c r="M2782" s="33">
        <f t="shared" si="175"/>
        <v>0.98532130944688157</v>
      </c>
    </row>
    <row r="2783" spans="1:13" ht="27.6">
      <c r="A2783" t="s">
        <v>164</v>
      </c>
      <c r="B2783" t="s">
        <v>242</v>
      </c>
      <c r="C2783" s="14" t="s">
        <v>244</v>
      </c>
      <c r="D2783" t="s">
        <v>456</v>
      </c>
      <c r="E2783" t="s">
        <v>474</v>
      </c>
      <c r="F2783" s="20">
        <v>2042</v>
      </c>
      <c r="G2783" s="20">
        <v>51</v>
      </c>
      <c r="H2783" s="11">
        <v>7659.85048104611</v>
      </c>
      <c r="I2783" s="10">
        <v>3994199.67584824</v>
      </c>
      <c r="J2783" s="33">
        <f t="shared" si="172"/>
        <v>1.9177435037519507E-3</v>
      </c>
      <c r="K2783" s="33">
        <f t="shared" si="173"/>
        <v>1.9159058086092307E-3</v>
      </c>
      <c r="L2783" s="33">
        <f t="shared" si="174"/>
        <v>0.98532130944688157</v>
      </c>
      <c r="M2783" s="33">
        <f t="shared" si="175"/>
        <v>0.98343352662676586</v>
      </c>
    </row>
    <row r="2784" spans="1:13" ht="27.6">
      <c r="A2784" t="s">
        <v>164</v>
      </c>
      <c r="B2784" t="s">
        <v>242</v>
      </c>
      <c r="C2784" s="14" t="s">
        <v>244</v>
      </c>
      <c r="D2784" t="s">
        <v>456</v>
      </c>
      <c r="E2784" t="s">
        <v>474</v>
      </c>
      <c r="F2784" s="20">
        <v>2042</v>
      </c>
      <c r="G2784" s="20">
        <v>52</v>
      </c>
      <c r="H2784" s="11">
        <v>8271.6616577472505</v>
      </c>
      <c r="I2784" s="10">
        <v>3963132.9100628402</v>
      </c>
      <c r="J2784" s="33">
        <f t="shared" si="172"/>
        <v>2.0871522216034115E-3</v>
      </c>
      <c r="K2784" s="33">
        <f t="shared" si="173"/>
        <v>2.0849756339585968E-3</v>
      </c>
      <c r="L2784" s="33">
        <f t="shared" si="174"/>
        <v>0.98343352662676586</v>
      </c>
      <c r="M2784" s="33">
        <f t="shared" si="175"/>
        <v>0.98138309168613114</v>
      </c>
    </row>
    <row r="2785" spans="1:13" ht="27.6">
      <c r="A2785" t="s">
        <v>164</v>
      </c>
      <c r="B2785" t="s">
        <v>242</v>
      </c>
      <c r="C2785" s="14" t="s">
        <v>244</v>
      </c>
      <c r="D2785" t="s">
        <v>456</v>
      </c>
      <c r="E2785" t="s">
        <v>474</v>
      </c>
      <c r="F2785" s="20">
        <v>2042</v>
      </c>
      <c r="G2785" s="20">
        <v>53</v>
      </c>
      <c r="H2785" s="11">
        <v>8989.7257254024607</v>
      </c>
      <c r="I2785" s="10">
        <v>3952773.9675115501</v>
      </c>
      <c r="J2785" s="33">
        <f t="shared" si="172"/>
        <v>2.2742827693387939E-3</v>
      </c>
      <c r="K2785" s="33">
        <f t="shared" si="173"/>
        <v>2.2716985477361229E-3</v>
      </c>
      <c r="L2785" s="33">
        <f t="shared" si="174"/>
        <v>0.98138309168613114</v>
      </c>
      <c r="M2785" s="33">
        <f t="shared" si="175"/>
        <v>0.97915368514197498</v>
      </c>
    </row>
    <row r="2786" spans="1:13" ht="27.6">
      <c r="A2786" t="s">
        <v>164</v>
      </c>
      <c r="B2786" t="s">
        <v>242</v>
      </c>
      <c r="C2786" s="14" t="s">
        <v>244</v>
      </c>
      <c r="D2786" t="s">
        <v>456</v>
      </c>
      <c r="E2786" t="s">
        <v>474</v>
      </c>
      <c r="F2786" s="20">
        <v>2042</v>
      </c>
      <c r="G2786" s="20">
        <v>54</v>
      </c>
      <c r="H2786" s="11">
        <v>9793.8382731138099</v>
      </c>
      <c r="I2786" s="10">
        <v>3896438.3514654599</v>
      </c>
      <c r="J2786" s="33">
        <f t="shared" si="172"/>
        <v>2.5135360525928309E-3</v>
      </c>
      <c r="K2786" s="33">
        <f t="shared" si="173"/>
        <v>2.5103797658829752E-3</v>
      </c>
      <c r="L2786" s="33">
        <f t="shared" si="174"/>
        <v>0.97915368514197498</v>
      </c>
      <c r="M2786" s="33">
        <f t="shared" si="175"/>
        <v>0.97669563754310484</v>
      </c>
    </row>
    <row r="2787" spans="1:13" ht="27.6">
      <c r="A2787" t="s">
        <v>164</v>
      </c>
      <c r="B2787" t="s">
        <v>242</v>
      </c>
      <c r="C2787" s="14" t="s">
        <v>244</v>
      </c>
      <c r="D2787" t="s">
        <v>456</v>
      </c>
      <c r="E2787" t="s">
        <v>474</v>
      </c>
      <c r="F2787" s="20">
        <v>2042</v>
      </c>
      <c r="G2787" s="20">
        <v>55</v>
      </c>
      <c r="H2787" s="11">
        <v>10638.0904013733</v>
      </c>
      <c r="I2787" s="10">
        <v>3830743.8980125301</v>
      </c>
      <c r="J2787" s="33">
        <f t="shared" si="172"/>
        <v>2.7770299149709704E-3</v>
      </c>
      <c r="K2787" s="33">
        <f t="shared" si="173"/>
        <v>2.7731775342805243E-3</v>
      </c>
      <c r="L2787" s="33">
        <f t="shared" si="174"/>
        <v>0.97669563754310484</v>
      </c>
      <c r="M2787" s="33">
        <f t="shared" si="175"/>
        <v>0.97398708714324056</v>
      </c>
    </row>
    <row r="2788" spans="1:13" ht="27.6">
      <c r="A2788" t="s">
        <v>164</v>
      </c>
      <c r="B2788" t="s">
        <v>242</v>
      </c>
      <c r="C2788" s="14" t="s">
        <v>244</v>
      </c>
      <c r="D2788" t="s">
        <v>456</v>
      </c>
      <c r="E2788" t="s">
        <v>474</v>
      </c>
      <c r="F2788" s="20">
        <v>2042</v>
      </c>
      <c r="G2788" s="20">
        <v>56</v>
      </c>
      <c r="H2788" s="11">
        <v>11620.8729494897</v>
      </c>
      <c r="I2788" s="10">
        <v>3822051.7234163098</v>
      </c>
      <c r="J2788" s="33">
        <f t="shared" si="172"/>
        <v>3.0404802944692952E-3</v>
      </c>
      <c r="K2788" s="33">
        <f t="shared" si="173"/>
        <v>3.0358627153304063E-3</v>
      </c>
      <c r="L2788" s="33">
        <f t="shared" si="174"/>
        <v>0.97398708714324056</v>
      </c>
      <c r="M2788" s="33">
        <f t="shared" si="175"/>
        <v>0.97103019606016916</v>
      </c>
    </row>
    <row r="2789" spans="1:13" ht="27.6">
      <c r="A2789" t="s">
        <v>164</v>
      </c>
      <c r="B2789" t="s">
        <v>242</v>
      </c>
      <c r="C2789" s="14" t="s">
        <v>244</v>
      </c>
      <c r="D2789" t="s">
        <v>456</v>
      </c>
      <c r="E2789" t="s">
        <v>474</v>
      </c>
      <c r="F2789" s="20">
        <v>2042</v>
      </c>
      <c r="G2789" s="20">
        <v>57</v>
      </c>
      <c r="H2789" s="11">
        <v>12992.909148193299</v>
      </c>
      <c r="I2789" s="10">
        <v>3864655.1860905001</v>
      </c>
      <c r="J2789" s="33">
        <f t="shared" si="172"/>
        <v>3.3619840639229127E-3</v>
      </c>
      <c r="K2789" s="33">
        <f t="shared" si="173"/>
        <v>3.356338923562574E-3</v>
      </c>
      <c r="L2789" s="33">
        <f t="shared" si="174"/>
        <v>0.97103019606016916</v>
      </c>
      <c r="M2789" s="33">
        <f t="shared" si="175"/>
        <v>0.96777108961717784</v>
      </c>
    </row>
    <row r="2790" spans="1:13" ht="27.6">
      <c r="A2790" t="s">
        <v>164</v>
      </c>
      <c r="B2790" t="s">
        <v>242</v>
      </c>
      <c r="C2790" s="14" t="s">
        <v>244</v>
      </c>
      <c r="D2790" t="s">
        <v>456</v>
      </c>
      <c r="E2790" t="s">
        <v>474</v>
      </c>
      <c r="F2790" s="20">
        <v>2042</v>
      </c>
      <c r="G2790" s="20">
        <v>58</v>
      </c>
      <c r="H2790" s="11">
        <v>14365.178139264501</v>
      </c>
      <c r="I2790" s="10">
        <v>3865370.7254908602</v>
      </c>
      <c r="J2790" s="33">
        <f t="shared" si="172"/>
        <v>3.7163778481921106E-3</v>
      </c>
      <c r="K2790" s="33">
        <f t="shared" si="173"/>
        <v>3.7094806628645838E-3</v>
      </c>
      <c r="L2790" s="33">
        <f t="shared" si="174"/>
        <v>0.96777108961717784</v>
      </c>
      <c r="M2790" s="33">
        <f t="shared" si="175"/>
        <v>0.96418116147416355</v>
      </c>
    </row>
    <row r="2791" spans="1:13" ht="27.6">
      <c r="A2791" t="s">
        <v>164</v>
      </c>
      <c r="B2791" t="s">
        <v>242</v>
      </c>
      <c r="C2791" s="14" t="s">
        <v>244</v>
      </c>
      <c r="D2791" t="s">
        <v>456</v>
      </c>
      <c r="E2791" t="s">
        <v>474</v>
      </c>
      <c r="F2791" s="20">
        <v>2042</v>
      </c>
      <c r="G2791" s="20">
        <v>59</v>
      </c>
      <c r="H2791" s="11">
        <v>14875.634141762799</v>
      </c>
      <c r="I2791" s="10">
        <v>3810367.4748901199</v>
      </c>
      <c r="J2791" s="33">
        <f t="shared" si="172"/>
        <v>3.9039893762980878E-3</v>
      </c>
      <c r="K2791" s="33">
        <f t="shared" si="173"/>
        <v>3.8963787169719044E-3</v>
      </c>
      <c r="L2791" s="33">
        <f t="shared" si="174"/>
        <v>0.96418116147416355</v>
      </c>
      <c r="M2791" s="33">
        <f t="shared" si="175"/>
        <v>0.96042434651729036</v>
      </c>
    </row>
    <row r="2792" spans="1:13" ht="27.6">
      <c r="A2792" t="s">
        <v>164</v>
      </c>
      <c r="B2792" t="s">
        <v>242</v>
      </c>
      <c r="C2792" s="14" t="s">
        <v>244</v>
      </c>
      <c r="D2792" t="s">
        <v>456</v>
      </c>
      <c r="E2792" t="s">
        <v>474</v>
      </c>
      <c r="F2792" s="20">
        <v>2042</v>
      </c>
      <c r="G2792" s="20">
        <v>60</v>
      </c>
      <c r="H2792" s="11">
        <v>15516.7067650545</v>
      </c>
      <c r="I2792" s="10">
        <v>3731632.51170685</v>
      </c>
      <c r="J2792" s="33">
        <f t="shared" si="172"/>
        <v>4.1581551013867525E-3</v>
      </c>
      <c r="K2792" s="33">
        <f t="shared" si="173"/>
        <v>4.1495219446100462E-3</v>
      </c>
      <c r="L2792" s="33">
        <f t="shared" si="174"/>
        <v>0.96042434651729036</v>
      </c>
      <c r="M2792" s="33">
        <f t="shared" si="175"/>
        <v>0.95643904461527907</v>
      </c>
    </row>
    <row r="2793" spans="1:13" ht="27.6">
      <c r="A2793" t="s">
        <v>164</v>
      </c>
      <c r="B2793" t="s">
        <v>242</v>
      </c>
      <c r="C2793" s="14" t="s">
        <v>244</v>
      </c>
      <c r="D2793" t="s">
        <v>456</v>
      </c>
      <c r="E2793" t="s">
        <v>474</v>
      </c>
      <c r="F2793" s="20">
        <v>2042</v>
      </c>
      <c r="G2793" s="20">
        <v>61</v>
      </c>
      <c r="H2793" s="11">
        <v>16173.405667593701</v>
      </c>
      <c r="I2793" s="10">
        <v>3645885.99925644</v>
      </c>
      <c r="J2793" s="33">
        <f t="shared" si="172"/>
        <v>4.4360700446728681E-3</v>
      </c>
      <c r="K2793" s="33">
        <f t="shared" si="173"/>
        <v>4.4262452191925483E-3</v>
      </c>
      <c r="L2793" s="33">
        <f t="shared" si="174"/>
        <v>0.95643904461527907</v>
      </c>
      <c r="M2793" s="33">
        <f t="shared" si="175"/>
        <v>0.9522056108666016</v>
      </c>
    </row>
    <row r="2794" spans="1:13" ht="27.6">
      <c r="A2794" t="s">
        <v>164</v>
      </c>
      <c r="B2794" t="s">
        <v>242</v>
      </c>
      <c r="C2794" s="14" t="s">
        <v>244</v>
      </c>
      <c r="D2794" t="s">
        <v>456</v>
      </c>
      <c r="E2794" t="s">
        <v>474</v>
      </c>
      <c r="F2794" s="20">
        <v>2042</v>
      </c>
      <c r="G2794" s="20">
        <v>62</v>
      </c>
      <c r="H2794" s="11">
        <v>17056.2671893468</v>
      </c>
      <c r="I2794" s="10">
        <v>3563819.9472981901</v>
      </c>
      <c r="J2794" s="33">
        <f t="shared" si="172"/>
        <v>4.7859508733816723E-3</v>
      </c>
      <c r="K2794" s="33">
        <f t="shared" si="173"/>
        <v>4.7745164592880585E-3</v>
      </c>
      <c r="L2794" s="33">
        <f t="shared" si="174"/>
        <v>0.9522056108666016</v>
      </c>
      <c r="M2794" s="33">
        <f t="shared" si="175"/>
        <v>0.94765928950489253</v>
      </c>
    </row>
    <row r="2795" spans="1:13" ht="27.6">
      <c r="A2795" t="s">
        <v>164</v>
      </c>
      <c r="B2795" t="s">
        <v>242</v>
      </c>
      <c r="C2795" s="14" t="s">
        <v>244</v>
      </c>
      <c r="D2795" t="s">
        <v>456</v>
      </c>
      <c r="E2795" t="s">
        <v>474</v>
      </c>
      <c r="F2795" s="20">
        <v>2042</v>
      </c>
      <c r="G2795" s="20">
        <v>63</v>
      </c>
      <c r="H2795" s="11">
        <v>17940.733106913998</v>
      </c>
      <c r="I2795" s="10">
        <v>3467742.0313625098</v>
      </c>
      <c r="J2795" s="33">
        <f t="shared" si="172"/>
        <v>5.1736066133687888E-3</v>
      </c>
      <c r="K2795" s="33">
        <f t="shared" si="173"/>
        <v>5.1602465604896341E-3</v>
      </c>
      <c r="L2795" s="33">
        <f t="shared" si="174"/>
        <v>0.94765928950489253</v>
      </c>
      <c r="M2795" s="33">
        <f t="shared" si="175"/>
        <v>0.94276913391570882</v>
      </c>
    </row>
    <row r="2796" spans="1:13" ht="27.6">
      <c r="A2796" t="s">
        <v>164</v>
      </c>
      <c r="B2796" t="s">
        <v>242</v>
      </c>
      <c r="C2796" s="14" t="s">
        <v>244</v>
      </c>
      <c r="D2796" t="s">
        <v>456</v>
      </c>
      <c r="E2796" t="s">
        <v>474</v>
      </c>
      <c r="F2796" s="20">
        <v>2042</v>
      </c>
      <c r="G2796" s="20">
        <v>64</v>
      </c>
      <c r="H2796" s="11">
        <v>19038.3128002755</v>
      </c>
      <c r="I2796" s="10">
        <v>3348744.5642731101</v>
      </c>
      <c r="J2796" s="33">
        <f t="shared" si="172"/>
        <v>5.6852090193412587E-3</v>
      </c>
      <c r="K2796" s="33">
        <f t="shared" si="173"/>
        <v>5.6690788009088333E-3</v>
      </c>
      <c r="L2796" s="33">
        <f t="shared" si="174"/>
        <v>0.94276913391570882</v>
      </c>
      <c r="M2796" s="33">
        <f t="shared" si="175"/>
        <v>0.93742450140447608</v>
      </c>
    </row>
    <row r="2797" spans="1:13" ht="27.6">
      <c r="A2797" t="s">
        <v>164</v>
      </c>
      <c r="B2797" t="s">
        <v>242</v>
      </c>
      <c r="C2797" s="14" t="s">
        <v>244</v>
      </c>
      <c r="D2797" t="s">
        <v>456</v>
      </c>
      <c r="E2797" t="s">
        <v>474</v>
      </c>
      <c r="F2797" s="20">
        <v>2042</v>
      </c>
      <c r="G2797" s="20">
        <v>65</v>
      </c>
      <c r="H2797" s="11">
        <v>20061.1534390087</v>
      </c>
      <c r="I2797" s="10">
        <v>3232336.1780224298</v>
      </c>
      <c r="J2797" s="33">
        <f t="shared" si="172"/>
        <v>6.2063944881136342E-3</v>
      </c>
      <c r="K2797" s="33">
        <f t="shared" si="173"/>
        <v>6.1871746044589448E-3</v>
      </c>
      <c r="L2797" s="33">
        <f t="shared" si="174"/>
        <v>0.93742450140447608</v>
      </c>
      <c r="M2797" s="33">
        <f t="shared" si="175"/>
        <v>0.9316244923357887</v>
      </c>
    </row>
    <row r="2798" spans="1:13" ht="27.6">
      <c r="A2798" t="s">
        <v>164</v>
      </c>
      <c r="B2798" t="s">
        <v>242</v>
      </c>
      <c r="C2798" s="14" t="s">
        <v>244</v>
      </c>
      <c r="D2798" t="s">
        <v>456</v>
      </c>
      <c r="E2798" t="s">
        <v>474</v>
      </c>
      <c r="F2798" s="20">
        <v>2042</v>
      </c>
      <c r="G2798" s="20">
        <v>66</v>
      </c>
      <c r="H2798" s="11">
        <v>20509.293152897801</v>
      </c>
      <c r="I2798" s="10">
        <v>3127175.8678326299</v>
      </c>
      <c r="J2798" s="33">
        <f t="shared" si="172"/>
        <v>6.5584073361094003E-3</v>
      </c>
      <c r="K2798" s="33">
        <f t="shared" si="173"/>
        <v>6.5369479215386939E-3</v>
      </c>
      <c r="L2798" s="33">
        <f t="shared" si="174"/>
        <v>0.9316244923357887</v>
      </c>
      <c r="M2798" s="33">
        <f t="shared" si="175"/>
        <v>0.92553451154695976</v>
      </c>
    </row>
    <row r="2799" spans="1:13" ht="27.6">
      <c r="A2799" t="s">
        <v>164</v>
      </c>
      <c r="B2799" t="s">
        <v>242</v>
      </c>
      <c r="C2799" s="14" t="s">
        <v>244</v>
      </c>
      <c r="D2799" t="s">
        <v>456</v>
      </c>
      <c r="E2799" t="s">
        <v>474</v>
      </c>
      <c r="F2799" s="20">
        <v>2042</v>
      </c>
      <c r="G2799" s="20">
        <v>67</v>
      </c>
      <c r="H2799" s="11">
        <v>21519.1306931904</v>
      </c>
      <c r="I2799" s="10">
        <v>3009331.2750421902</v>
      </c>
      <c r="J2799" s="33">
        <f t="shared" si="172"/>
        <v>7.1508015324396965E-3</v>
      </c>
      <c r="K2799" s="33">
        <f t="shared" si="173"/>
        <v>7.1252953838416566E-3</v>
      </c>
      <c r="L2799" s="33">
        <f t="shared" si="174"/>
        <v>0.92553451154695976</v>
      </c>
      <c r="M2799" s="33">
        <f t="shared" si="175"/>
        <v>0.91893980476424808</v>
      </c>
    </row>
    <row r="2800" spans="1:13" ht="27.6">
      <c r="A2800" t="s">
        <v>164</v>
      </c>
      <c r="B2800" t="s">
        <v>242</v>
      </c>
      <c r="C2800" s="14" t="s">
        <v>244</v>
      </c>
      <c r="D2800" t="s">
        <v>456</v>
      </c>
      <c r="E2800" t="s">
        <v>474</v>
      </c>
      <c r="F2800" s="20">
        <v>2042</v>
      </c>
      <c r="G2800" s="20">
        <v>68</v>
      </c>
      <c r="H2800" s="11">
        <v>22548.992516119401</v>
      </c>
      <c r="I2800" s="10">
        <v>2902514.0187592399</v>
      </c>
      <c r="J2800" s="33">
        <f t="shared" si="172"/>
        <v>7.768779881986097E-3</v>
      </c>
      <c r="K2800" s="33">
        <f t="shared" si="173"/>
        <v>7.7386809060995265E-3</v>
      </c>
      <c r="L2800" s="33">
        <f t="shared" si="174"/>
        <v>0.91893980476424808</v>
      </c>
      <c r="M2800" s="33">
        <f t="shared" si="175"/>
        <v>0.91182842284326415</v>
      </c>
    </row>
    <row r="2801" spans="1:13" ht="27.6">
      <c r="A2801" t="s">
        <v>164</v>
      </c>
      <c r="B2801" t="s">
        <v>242</v>
      </c>
      <c r="C2801" s="14" t="s">
        <v>244</v>
      </c>
      <c r="D2801" t="s">
        <v>456</v>
      </c>
      <c r="E2801" t="s">
        <v>474</v>
      </c>
      <c r="F2801" s="20">
        <v>2042</v>
      </c>
      <c r="G2801" s="20">
        <v>69</v>
      </c>
      <c r="H2801" s="11">
        <v>22899.6801624154</v>
      </c>
      <c r="I2801" s="10">
        <v>2794401.5139968698</v>
      </c>
      <c r="J2801" s="33">
        <f t="shared" si="172"/>
        <v>8.1948424547128446E-3</v>
      </c>
      <c r="K2801" s="33">
        <f t="shared" si="173"/>
        <v>8.1613562670600492E-3</v>
      </c>
      <c r="L2801" s="33">
        <f t="shared" si="174"/>
        <v>0.91182842284326415</v>
      </c>
      <c r="M2801" s="33">
        <f t="shared" si="175"/>
        <v>0.90438666623000885</v>
      </c>
    </row>
    <row r="2802" spans="1:13" ht="27.6">
      <c r="A2802" t="s">
        <v>164</v>
      </c>
      <c r="B2802" t="s">
        <v>242</v>
      </c>
      <c r="C2802" s="14" t="s">
        <v>244</v>
      </c>
      <c r="D2802" t="s">
        <v>456</v>
      </c>
      <c r="E2802" t="s">
        <v>474</v>
      </c>
      <c r="F2802" s="20">
        <v>2043</v>
      </c>
      <c r="G2802" s="20">
        <v>30</v>
      </c>
      <c r="H2802" s="11">
        <v>753.45678497102494</v>
      </c>
      <c r="I2802" s="10">
        <v>4831770.57599351</v>
      </c>
      <c r="J2802" s="33">
        <f t="shared" si="172"/>
        <v>1.5593802998729902E-4</v>
      </c>
      <c r="K2802" s="33">
        <f t="shared" si="173"/>
        <v>1.5592587228463461E-4</v>
      </c>
      <c r="L2802" s="33">
        <f t="shared" si="174"/>
        <v>1</v>
      </c>
      <c r="M2802" s="33">
        <f t="shared" si="175"/>
        <v>0.99984407412771537</v>
      </c>
    </row>
    <row r="2803" spans="1:13" ht="27.6">
      <c r="A2803" t="s">
        <v>164</v>
      </c>
      <c r="B2803" t="s">
        <v>242</v>
      </c>
      <c r="C2803" s="14" t="s">
        <v>244</v>
      </c>
      <c r="D2803" t="s">
        <v>456</v>
      </c>
      <c r="E2803" t="s">
        <v>474</v>
      </c>
      <c r="F2803" s="20">
        <v>2043</v>
      </c>
      <c r="G2803" s="20">
        <v>31</v>
      </c>
      <c r="H2803" s="11">
        <v>1066.7660826697099</v>
      </c>
      <c r="I2803" s="10">
        <v>4875449.4504581401</v>
      </c>
      <c r="J2803" s="33">
        <f t="shared" si="172"/>
        <v>2.1880363923565388E-4</v>
      </c>
      <c r="K2803" s="33">
        <f t="shared" si="173"/>
        <v>2.1877970346517728E-4</v>
      </c>
      <c r="L2803" s="33">
        <f t="shared" si="174"/>
        <v>0.99984407412771537</v>
      </c>
      <c r="M2803" s="33">
        <f t="shared" si="175"/>
        <v>0.99962532853766628</v>
      </c>
    </row>
    <row r="2804" spans="1:13" ht="27.6">
      <c r="A2804" t="s">
        <v>164</v>
      </c>
      <c r="B2804" t="s">
        <v>242</v>
      </c>
      <c r="C2804" s="14" t="s">
        <v>244</v>
      </c>
      <c r="D2804" t="s">
        <v>456</v>
      </c>
      <c r="E2804" t="s">
        <v>474</v>
      </c>
      <c r="F2804" s="20">
        <v>2043</v>
      </c>
      <c r="G2804" s="20">
        <v>32</v>
      </c>
      <c r="H2804" s="11">
        <v>1094.9988778838899</v>
      </c>
      <c r="I2804" s="10">
        <v>4795979.13600385</v>
      </c>
      <c r="J2804" s="33">
        <f t="shared" si="172"/>
        <v>2.2831602199092864E-4</v>
      </c>
      <c r="K2804" s="33">
        <f t="shared" si="173"/>
        <v>2.2828995987145273E-4</v>
      </c>
      <c r="L2804" s="33">
        <f t="shared" si="174"/>
        <v>0.99962532853766628</v>
      </c>
      <c r="M2804" s="33">
        <f t="shared" si="175"/>
        <v>0.99939712411152792</v>
      </c>
    </row>
    <row r="2805" spans="1:13" ht="27.6">
      <c r="A2805" t="s">
        <v>164</v>
      </c>
      <c r="B2805" t="s">
        <v>242</v>
      </c>
      <c r="C2805" s="14" t="s">
        <v>244</v>
      </c>
      <c r="D2805" t="s">
        <v>456</v>
      </c>
      <c r="E2805" t="s">
        <v>474</v>
      </c>
      <c r="F2805" s="20">
        <v>2043</v>
      </c>
      <c r="G2805" s="20">
        <v>33</v>
      </c>
      <c r="H2805" s="11">
        <v>1133.1594631350299</v>
      </c>
      <c r="I2805" s="10">
        <v>4694988.1476676203</v>
      </c>
      <c r="J2805" s="33">
        <f t="shared" si="172"/>
        <v>2.4135512753061192E-4</v>
      </c>
      <c r="K2805" s="33">
        <f t="shared" si="173"/>
        <v>2.4132600372495094E-4</v>
      </c>
      <c r="L2805" s="33">
        <f t="shared" si="174"/>
        <v>0.99939712411152792</v>
      </c>
      <c r="M2805" s="33">
        <f t="shared" si="175"/>
        <v>0.99915594359743187</v>
      </c>
    </row>
    <row r="2806" spans="1:13" ht="27.6">
      <c r="A2806" t="s">
        <v>164</v>
      </c>
      <c r="B2806" t="s">
        <v>242</v>
      </c>
      <c r="C2806" s="14" t="s">
        <v>244</v>
      </c>
      <c r="D2806" t="s">
        <v>456</v>
      </c>
      <c r="E2806" t="s">
        <v>474</v>
      </c>
      <c r="F2806" s="20">
        <v>2043</v>
      </c>
      <c r="G2806" s="20">
        <v>34</v>
      </c>
      <c r="H2806" s="11">
        <v>1186.0264484152899</v>
      </c>
      <c r="I2806" s="10">
        <v>4638303.6001132103</v>
      </c>
      <c r="J2806" s="33">
        <f t="shared" si="172"/>
        <v>2.557026341238943E-4</v>
      </c>
      <c r="K2806" s="33">
        <f t="shared" si="173"/>
        <v>2.556699449915989E-4</v>
      </c>
      <c r="L2806" s="33">
        <f t="shared" si="174"/>
        <v>0.99915594359743187</v>
      </c>
      <c r="M2806" s="33">
        <f t="shared" si="175"/>
        <v>0.99890048945229426</v>
      </c>
    </row>
    <row r="2807" spans="1:13" ht="27.6">
      <c r="A2807" t="s">
        <v>164</v>
      </c>
      <c r="B2807" t="s">
        <v>242</v>
      </c>
      <c r="C2807" s="14" t="s">
        <v>244</v>
      </c>
      <c r="D2807" t="s">
        <v>456</v>
      </c>
      <c r="E2807" t="s">
        <v>474</v>
      </c>
      <c r="F2807" s="20">
        <v>2043</v>
      </c>
      <c r="G2807" s="20">
        <v>35</v>
      </c>
      <c r="H2807" s="11">
        <v>1273.55034801335</v>
      </c>
      <c r="I2807" s="10">
        <v>4630175.8510439796</v>
      </c>
      <c r="J2807" s="33">
        <f t="shared" si="172"/>
        <v>2.7505442319781414E-4</v>
      </c>
      <c r="K2807" s="33">
        <f t="shared" si="173"/>
        <v>2.7501659919793031E-4</v>
      </c>
      <c r="L2807" s="33">
        <f t="shared" si="174"/>
        <v>0.99890048945229426</v>
      </c>
      <c r="M2807" s="33">
        <f t="shared" si="175"/>
        <v>0.99862577523674789</v>
      </c>
    </row>
    <row r="2808" spans="1:13" ht="27.6">
      <c r="A2808" t="s">
        <v>164</v>
      </c>
      <c r="B2808" t="s">
        <v>242</v>
      </c>
      <c r="C2808" s="14" t="s">
        <v>244</v>
      </c>
      <c r="D2808" t="s">
        <v>456</v>
      </c>
      <c r="E2808" t="s">
        <v>474</v>
      </c>
      <c r="F2808" s="20">
        <v>2043</v>
      </c>
      <c r="G2808" s="20">
        <v>36</v>
      </c>
      <c r="H2808" s="11">
        <v>1618.45805275928</v>
      </c>
      <c r="I2808" s="10">
        <v>4601942.6725561097</v>
      </c>
      <c r="J2808" s="33">
        <f t="shared" si="172"/>
        <v>3.516901812817067E-4</v>
      </c>
      <c r="K2808" s="33">
        <f t="shared" si="173"/>
        <v>3.5162834553914557E-4</v>
      </c>
      <c r="L2808" s="33">
        <f t="shared" si="174"/>
        <v>0.99862577523674789</v>
      </c>
      <c r="M2808" s="33">
        <f t="shared" si="175"/>
        <v>0.99827463010758866</v>
      </c>
    </row>
    <row r="2809" spans="1:13" ht="27.6">
      <c r="A2809" t="s">
        <v>164</v>
      </c>
      <c r="B2809" t="s">
        <v>242</v>
      </c>
      <c r="C2809" s="14" t="s">
        <v>244</v>
      </c>
      <c r="D2809" t="s">
        <v>456</v>
      </c>
      <c r="E2809" t="s">
        <v>474</v>
      </c>
      <c r="F2809" s="20">
        <v>2043</v>
      </c>
      <c r="G2809" s="20">
        <v>37</v>
      </c>
      <c r="H2809" s="11">
        <v>1734.99621592165</v>
      </c>
      <c r="I2809" s="10">
        <v>4530196.1509456299</v>
      </c>
      <c r="J2809" s="33">
        <f t="shared" si="172"/>
        <v>3.829847887622897E-4</v>
      </c>
      <c r="K2809" s="33">
        <f t="shared" si="173"/>
        <v>3.829114594496863E-4</v>
      </c>
      <c r="L2809" s="33">
        <f t="shared" si="174"/>
        <v>0.99827463010758866</v>
      </c>
      <c r="M2809" s="33">
        <f t="shared" si="175"/>
        <v>0.99789237931204255</v>
      </c>
    </row>
    <row r="2810" spans="1:13" ht="27.6">
      <c r="A2810" t="s">
        <v>164</v>
      </c>
      <c r="B2810" t="s">
        <v>242</v>
      </c>
      <c r="C2810" s="14" t="s">
        <v>244</v>
      </c>
      <c r="D2810" t="s">
        <v>456</v>
      </c>
      <c r="E2810" t="s">
        <v>474</v>
      </c>
      <c r="F2810" s="20">
        <v>2043</v>
      </c>
      <c r="G2810" s="20">
        <v>38</v>
      </c>
      <c r="H2810" s="11">
        <v>1861.98292510585</v>
      </c>
      <c r="I2810" s="10">
        <v>4435626.4573157299</v>
      </c>
      <c r="J2810" s="33">
        <f t="shared" si="172"/>
        <v>4.1977901949675226E-4</v>
      </c>
      <c r="K2810" s="33">
        <f t="shared" si="173"/>
        <v>4.1969092461136004E-4</v>
      </c>
      <c r="L2810" s="33">
        <f t="shared" si="174"/>
        <v>0.99789237931204255</v>
      </c>
      <c r="M2810" s="33">
        <f t="shared" si="175"/>
        <v>0.99747357293670647</v>
      </c>
    </row>
    <row r="2811" spans="1:13" ht="27.6">
      <c r="A2811" t="s">
        <v>164</v>
      </c>
      <c r="B2811" t="s">
        <v>242</v>
      </c>
      <c r="C2811" s="14" t="s">
        <v>244</v>
      </c>
      <c r="D2811" t="s">
        <v>456</v>
      </c>
      <c r="E2811" t="s">
        <v>474</v>
      </c>
      <c r="F2811" s="20">
        <v>2043</v>
      </c>
      <c r="G2811" s="20">
        <v>39</v>
      </c>
      <c r="H2811" s="11">
        <v>1947.9362769333</v>
      </c>
      <c r="I2811" s="10">
        <v>4337299.2922346601</v>
      </c>
      <c r="J2811" s="33">
        <f t="shared" si="172"/>
        <v>4.4911271869589744E-4</v>
      </c>
      <c r="K2811" s="33">
        <f t="shared" si="173"/>
        <v>4.4901188267498782E-4</v>
      </c>
      <c r="L2811" s="33">
        <f t="shared" si="174"/>
        <v>0.99747357293670647</v>
      </c>
      <c r="M2811" s="33">
        <f t="shared" si="175"/>
        <v>0.99702569544980357</v>
      </c>
    </row>
    <row r="2812" spans="1:13" ht="27.6">
      <c r="A2812" t="s">
        <v>164</v>
      </c>
      <c r="B2812" t="s">
        <v>242</v>
      </c>
      <c r="C2812" s="14" t="s">
        <v>244</v>
      </c>
      <c r="D2812" t="s">
        <v>456</v>
      </c>
      <c r="E2812" t="s">
        <v>474</v>
      </c>
      <c r="F2812" s="20">
        <v>2043</v>
      </c>
      <c r="G2812" s="20">
        <v>40</v>
      </c>
      <c r="H2812" s="11">
        <v>2134.5130460740402</v>
      </c>
      <c r="I2812" s="10">
        <v>4292455.5168303903</v>
      </c>
      <c r="J2812" s="33">
        <f t="shared" si="172"/>
        <v>4.9727085993198474E-4</v>
      </c>
      <c r="K2812" s="33">
        <f t="shared" si="173"/>
        <v>4.9714724126936893E-4</v>
      </c>
      <c r="L2812" s="33">
        <f t="shared" si="174"/>
        <v>0.99702569544980357</v>
      </c>
      <c r="M2812" s="33">
        <f t="shared" si="175"/>
        <v>0.99653002687583603</v>
      </c>
    </row>
    <row r="2813" spans="1:13" ht="27.6">
      <c r="A2813" t="s">
        <v>164</v>
      </c>
      <c r="B2813" t="s">
        <v>242</v>
      </c>
      <c r="C2813" s="14" t="s">
        <v>244</v>
      </c>
      <c r="D2813" t="s">
        <v>456</v>
      </c>
      <c r="E2813" t="s">
        <v>474</v>
      </c>
      <c r="F2813" s="20">
        <v>2043</v>
      </c>
      <c r="G2813" s="20">
        <v>41</v>
      </c>
      <c r="H2813" s="11">
        <v>2801.3281662700001</v>
      </c>
      <c r="I2813" s="10">
        <v>4269844.1669003498</v>
      </c>
      <c r="J2813" s="33">
        <f t="shared" si="172"/>
        <v>6.5607269417131825E-4</v>
      </c>
      <c r="K2813" s="33">
        <f t="shared" si="173"/>
        <v>6.558575255393162E-4</v>
      </c>
      <c r="L2813" s="33">
        <f t="shared" si="174"/>
        <v>0.99653002687583603</v>
      </c>
      <c r="M2813" s="33">
        <f t="shared" si="175"/>
        <v>0.99587644515828366</v>
      </c>
    </row>
    <row r="2814" spans="1:13" ht="27.6">
      <c r="A2814" t="s">
        <v>164</v>
      </c>
      <c r="B2814" t="s">
        <v>242</v>
      </c>
      <c r="C2814" s="14" t="s">
        <v>244</v>
      </c>
      <c r="D2814" t="s">
        <v>456</v>
      </c>
      <c r="E2814" t="s">
        <v>474</v>
      </c>
      <c r="F2814" s="20">
        <v>2043</v>
      </c>
      <c r="G2814" s="20">
        <v>42</v>
      </c>
      <c r="H2814" s="11">
        <v>3116.1288388206399</v>
      </c>
      <c r="I2814" s="10">
        <v>4247124.79822852</v>
      </c>
      <c r="J2814" s="33">
        <f t="shared" si="172"/>
        <v>7.3370314903870503E-4</v>
      </c>
      <c r="K2814" s="33">
        <f t="shared" si="173"/>
        <v>7.3343405469905587E-4</v>
      </c>
      <c r="L2814" s="33">
        <f t="shared" si="174"/>
        <v>0.99587644515828366</v>
      </c>
      <c r="M2814" s="33">
        <f t="shared" si="175"/>
        <v>0.99514603545913194</v>
      </c>
    </row>
    <row r="2815" spans="1:13" ht="27.6">
      <c r="A2815" t="s">
        <v>164</v>
      </c>
      <c r="B2815" t="s">
        <v>242</v>
      </c>
      <c r="C2815" s="14" t="s">
        <v>244</v>
      </c>
      <c r="D2815" t="s">
        <v>456</v>
      </c>
      <c r="E2815" t="s">
        <v>474</v>
      </c>
      <c r="F2815" s="20">
        <v>2043</v>
      </c>
      <c r="G2815" s="20">
        <v>43</v>
      </c>
      <c r="H2815" s="11">
        <v>3497.5852105829299</v>
      </c>
      <c r="I2815" s="10">
        <v>4243286.7816170501</v>
      </c>
      <c r="J2815" s="33">
        <f t="shared" si="172"/>
        <v>8.2426321636692556E-4</v>
      </c>
      <c r="K2815" s="33">
        <f t="shared" si="173"/>
        <v>8.2392360475824766E-4</v>
      </c>
      <c r="L2815" s="33">
        <f t="shared" si="174"/>
        <v>0.99514603545913194</v>
      </c>
      <c r="M2815" s="33">
        <f t="shared" si="175"/>
        <v>0.99432611115033553</v>
      </c>
    </row>
    <row r="2816" spans="1:13" ht="27.6">
      <c r="A2816" t="s">
        <v>164</v>
      </c>
      <c r="B2816" t="s">
        <v>242</v>
      </c>
      <c r="C2816" s="14" t="s">
        <v>244</v>
      </c>
      <c r="D2816" t="s">
        <v>456</v>
      </c>
      <c r="E2816" t="s">
        <v>474</v>
      </c>
      <c r="F2816" s="20">
        <v>2043</v>
      </c>
      <c r="G2816" s="20">
        <v>44</v>
      </c>
      <c r="H2816" s="11">
        <v>3738.6414403129502</v>
      </c>
      <c r="I2816" s="10">
        <v>4276800.60865709</v>
      </c>
      <c r="J2816" s="33">
        <f t="shared" si="172"/>
        <v>8.7416781431081932E-4</v>
      </c>
      <c r="K2816" s="33">
        <f t="shared" si="173"/>
        <v>8.7378584093811273E-4</v>
      </c>
      <c r="L2816" s="33">
        <f t="shared" si="174"/>
        <v>0.99432611115033553</v>
      </c>
      <c r="M2816" s="33">
        <f t="shared" si="175"/>
        <v>0.9934572830731373</v>
      </c>
    </row>
    <row r="2817" spans="1:13" ht="27.6">
      <c r="A2817" t="s">
        <v>164</v>
      </c>
      <c r="B2817" t="s">
        <v>242</v>
      </c>
      <c r="C2817" s="14" t="s">
        <v>244</v>
      </c>
      <c r="D2817" t="s">
        <v>456</v>
      </c>
      <c r="E2817" t="s">
        <v>474</v>
      </c>
      <c r="F2817" s="20">
        <v>2043</v>
      </c>
      <c r="G2817" s="20">
        <v>45</v>
      </c>
      <c r="H2817" s="11">
        <v>4082.4959349236201</v>
      </c>
      <c r="I2817" s="10">
        <v>4312350.2918596696</v>
      </c>
      <c r="J2817" s="33">
        <f t="shared" si="172"/>
        <v>9.4669858861652764E-4</v>
      </c>
      <c r="K2817" s="33">
        <f t="shared" si="173"/>
        <v>9.4625061088549067E-4</v>
      </c>
      <c r="L2817" s="33">
        <f t="shared" si="174"/>
        <v>0.9934572830731373</v>
      </c>
      <c r="M2817" s="33">
        <f t="shared" si="175"/>
        <v>0.99251722351214067</v>
      </c>
    </row>
    <row r="2818" spans="1:13" ht="27.6">
      <c r="A2818" t="s">
        <v>164</v>
      </c>
      <c r="B2818" t="s">
        <v>242</v>
      </c>
      <c r="C2818" s="14" t="s">
        <v>244</v>
      </c>
      <c r="D2818" t="s">
        <v>456</v>
      </c>
      <c r="E2818" t="s">
        <v>474</v>
      </c>
      <c r="F2818" s="20">
        <v>2043</v>
      </c>
      <c r="G2818" s="20">
        <v>46</v>
      </c>
      <c r="H2818" s="11">
        <v>5072.5669933658401</v>
      </c>
      <c r="I2818" s="10">
        <v>4301862.1170775397</v>
      </c>
      <c r="J2818" s="33">
        <f t="shared" ref="J2818:J2881" si="176">IF(I2818&gt;0,H2818/I2818,0)</f>
        <v>1.1791561085207158E-3</v>
      </c>
      <c r="K2818" s="33">
        <f t="shared" ref="K2818:K2881" si="177">1-EXP(-J2818)</f>
        <v>1.1784611771276099E-3</v>
      </c>
      <c r="L2818" s="33">
        <f t="shared" ref="L2818:L2881" si="178">IF(G2818=30,1,M2817)</f>
        <v>0.99251722351214067</v>
      </c>
      <c r="M2818" s="33">
        <f t="shared" ref="M2818:M2881" si="179">L2818*(1-K2818)</f>
        <v>0.9913475804966011</v>
      </c>
    </row>
    <row r="2819" spans="1:13" ht="27.6">
      <c r="A2819" t="s">
        <v>164</v>
      </c>
      <c r="B2819" t="s">
        <v>242</v>
      </c>
      <c r="C2819" s="14" t="s">
        <v>244</v>
      </c>
      <c r="D2819" t="s">
        <v>456</v>
      </c>
      <c r="E2819" t="s">
        <v>474</v>
      </c>
      <c r="F2819" s="20">
        <v>2043</v>
      </c>
      <c r="G2819" s="20">
        <v>47</v>
      </c>
      <c r="H2819" s="11">
        <v>5478.1390252602196</v>
      </c>
      <c r="I2819" s="10">
        <v>4233366.18676842</v>
      </c>
      <c r="J2819" s="33">
        <f t="shared" si="176"/>
        <v>1.2940385460587828E-3</v>
      </c>
      <c r="K2819" s="33">
        <f t="shared" si="177"/>
        <v>1.2932016392149803E-3</v>
      </c>
      <c r="L2819" s="33">
        <f t="shared" si="178"/>
        <v>0.9913475804966011</v>
      </c>
      <c r="M2819" s="33">
        <f t="shared" si="179"/>
        <v>0.99006556818047109</v>
      </c>
    </row>
    <row r="2820" spans="1:13" ht="27.6">
      <c r="A2820" t="s">
        <v>164</v>
      </c>
      <c r="B2820" t="s">
        <v>242</v>
      </c>
      <c r="C2820" s="14" t="s">
        <v>244</v>
      </c>
      <c r="D2820" t="s">
        <v>456</v>
      </c>
      <c r="E2820" t="s">
        <v>474</v>
      </c>
      <c r="F2820" s="20">
        <v>2043</v>
      </c>
      <c r="G2820" s="20">
        <v>48</v>
      </c>
      <c r="H2820" s="11">
        <v>5952.1391077828703</v>
      </c>
      <c r="I2820" s="10">
        <v>4162228.85456109</v>
      </c>
      <c r="J2820" s="33">
        <f t="shared" si="176"/>
        <v>1.4300364818384133E-3</v>
      </c>
      <c r="K2820" s="33">
        <f t="shared" si="177"/>
        <v>1.4290144668996918E-3</v>
      </c>
      <c r="L2820" s="33">
        <f t="shared" si="178"/>
        <v>0.99006556818047109</v>
      </c>
      <c r="M2820" s="33">
        <f t="shared" si="179"/>
        <v>0.98865075016036197</v>
      </c>
    </row>
    <row r="2821" spans="1:13" ht="27.6">
      <c r="A2821" t="s">
        <v>164</v>
      </c>
      <c r="B2821" t="s">
        <v>242</v>
      </c>
      <c r="C2821" s="14" t="s">
        <v>244</v>
      </c>
      <c r="D2821" t="s">
        <v>456</v>
      </c>
      <c r="E2821" t="s">
        <v>474</v>
      </c>
      <c r="F2821" s="20">
        <v>2043</v>
      </c>
      <c r="G2821" s="20">
        <v>49</v>
      </c>
      <c r="H2821" s="11">
        <v>6325.8397424612203</v>
      </c>
      <c r="I2821" s="10">
        <v>4099384.5167008801</v>
      </c>
      <c r="J2821" s="33">
        <f t="shared" si="176"/>
        <v>1.5431193918720649E-3</v>
      </c>
      <c r="K2821" s="33">
        <f t="shared" si="177"/>
        <v>1.5419293953242708E-3</v>
      </c>
      <c r="L2821" s="33">
        <f t="shared" si="178"/>
        <v>0.98865075016036197</v>
      </c>
      <c r="M2821" s="33">
        <f t="shared" si="179"/>
        <v>0.98712632050698035</v>
      </c>
    </row>
    <row r="2822" spans="1:13" ht="27.6">
      <c r="A2822" t="s">
        <v>164</v>
      </c>
      <c r="B2822" t="s">
        <v>242</v>
      </c>
      <c r="C2822" s="14" t="s">
        <v>244</v>
      </c>
      <c r="D2822" t="s">
        <v>456</v>
      </c>
      <c r="E2822" t="s">
        <v>474</v>
      </c>
      <c r="F2822" s="20">
        <v>2043</v>
      </c>
      <c r="G2822" s="20">
        <v>50</v>
      </c>
      <c r="H2822" s="11">
        <v>6777.2639766913098</v>
      </c>
      <c r="I2822" s="10">
        <v>4038185.93518036</v>
      </c>
      <c r="J2822" s="33">
        <f t="shared" si="176"/>
        <v>1.678294185923515E-3</v>
      </c>
      <c r="K2822" s="33">
        <f t="shared" si="177"/>
        <v>1.6768866377729896E-3</v>
      </c>
      <c r="L2822" s="33">
        <f t="shared" si="178"/>
        <v>0.98712632050698035</v>
      </c>
      <c r="M2822" s="33">
        <f t="shared" si="179"/>
        <v>0.98547102157032818</v>
      </c>
    </row>
    <row r="2823" spans="1:13" ht="27.6">
      <c r="A2823" t="s">
        <v>164</v>
      </c>
      <c r="B2823" t="s">
        <v>242</v>
      </c>
      <c r="C2823" s="14" t="s">
        <v>244</v>
      </c>
      <c r="D2823" t="s">
        <v>456</v>
      </c>
      <c r="E2823" t="s">
        <v>474</v>
      </c>
      <c r="F2823" s="20">
        <v>2043</v>
      </c>
      <c r="G2823" s="20">
        <v>51</v>
      </c>
      <c r="H2823" s="11">
        <v>7614.5927865743397</v>
      </c>
      <c r="I2823" s="10">
        <v>4009867.0161274299</v>
      </c>
      <c r="J2823" s="33">
        <f t="shared" si="176"/>
        <v>1.8989639197382188E-3</v>
      </c>
      <c r="K2823" s="33">
        <f t="shared" si="177"/>
        <v>1.8971620285099799E-3</v>
      </c>
      <c r="L2823" s="33">
        <f t="shared" si="178"/>
        <v>0.98547102157032818</v>
      </c>
      <c r="M2823" s="33">
        <f t="shared" si="179"/>
        <v>0.98360142336800804</v>
      </c>
    </row>
    <row r="2824" spans="1:13" ht="27.6">
      <c r="A2824" t="s">
        <v>164</v>
      </c>
      <c r="B2824" t="s">
        <v>242</v>
      </c>
      <c r="C2824" s="14" t="s">
        <v>244</v>
      </c>
      <c r="D2824" t="s">
        <v>456</v>
      </c>
      <c r="E2824" t="s">
        <v>474</v>
      </c>
      <c r="F2824" s="20">
        <v>2043</v>
      </c>
      <c r="G2824" s="20">
        <v>52</v>
      </c>
      <c r="H2824" s="11">
        <v>8222.5458377741197</v>
      </c>
      <c r="I2824" s="10">
        <v>3974971.1329035899</v>
      </c>
      <c r="J2824" s="33">
        <f t="shared" si="176"/>
        <v>2.0685800129994431E-3</v>
      </c>
      <c r="K2824" s="33">
        <f t="shared" si="177"/>
        <v>2.0664419758520403E-3</v>
      </c>
      <c r="L2824" s="33">
        <f t="shared" si="178"/>
        <v>0.98360142336800804</v>
      </c>
      <c r="M2824" s="33">
        <f t="shared" si="179"/>
        <v>0.98156886809925259</v>
      </c>
    </row>
    <row r="2825" spans="1:13" ht="27.6">
      <c r="A2825" t="s">
        <v>164</v>
      </c>
      <c r="B2825" t="s">
        <v>242</v>
      </c>
      <c r="C2825" s="14" t="s">
        <v>244</v>
      </c>
      <c r="D2825" t="s">
        <v>456</v>
      </c>
      <c r="E2825" t="s">
        <v>474</v>
      </c>
      <c r="F2825" s="20">
        <v>2043</v>
      </c>
      <c r="G2825" s="20">
        <v>53</v>
      </c>
      <c r="H2825" s="11">
        <v>8878.3893975723295</v>
      </c>
      <c r="I2825" s="10">
        <v>3942302.0488546002</v>
      </c>
      <c r="J2825" s="33">
        <f t="shared" si="176"/>
        <v>2.2520824857019425E-3</v>
      </c>
      <c r="K2825" s="33">
        <f t="shared" si="177"/>
        <v>2.2495484505831165E-3</v>
      </c>
      <c r="L2825" s="33">
        <f t="shared" si="178"/>
        <v>0.98156886809925259</v>
      </c>
      <c r="M2825" s="33">
        <f t="shared" si="179"/>
        <v>0.9793607813728793</v>
      </c>
    </row>
    <row r="2826" spans="1:13" ht="27.6">
      <c r="A2826" t="s">
        <v>164</v>
      </c>
      <c r="B2826" t="s">
        <v>242</v>
      </c>
      <c r="C2826" s="14" t="s">
        <v>244</v>
      </c>
      <c r="D2826" t="s">
        <v>456</v>
      </c>
      <c r="E2826" t="s">
        <v>474</v>
      </c>
      <c r="F2826" s="20">
        <v>2043</v>
      </c>
      <c r="G2826" s="20">
        <v>54</v>
      </c>
      <c r="H2826" s="11">
        <v>9715.1127068013302</v>
      </c>
      <c r="I2826" s="10">
        <v>3930089.64158847</v>
      </c>
      <c r="J2826" s="33">
        <f t="shared" si="176"/>
        <v>2.4719824718488254E-3</v>
      </c>
      <c r="K2826" s="33">
        <f t="shared" si="177"/>
        <v>2.4689296392126359E-3</v>
      </c>
      <c r="L2826" s="33">
        <f t="shared" si="178"/>
        <v>0.9793607813728793</v>
      </c>
      <c r="M2826" s="33">
        <f t="shared" si="179"/>
        <v>0.97694280851226534</v>
      </c>
    </row>
    <row r="2827" spans="1:13" ht="27.6">
      <c r="A2827" t="s">
        <v>164</v>
      </c>
      <c r="B2827" t="s">
        <v>242</v>
      </c>
      <c r="C2827" s="14" t="s">
        <v>244</v>
      </c>
      <c r="D2827" t="s">
        <v>456</v>
      </c>
      <c r="E2827" t="s">
        <v>474</v>
      </c>
      <c r="F2827" s="20">
        <v>2043</v>
      </c>
      <c r="G2827" s="20">
        <v>55</v>
      </c>
      <c r="H2827" s="11">
        <v>10585.8093203064</v>
      </c>
      <c r="I2827" s="10">
        <v>3871912.8069607201</v>
      </c>
      <c r="J2827" s="33">
        <f t="shared" si="176"/>
        <v>2.7339999240881129E-3</v>
      </c>
      <c r="K2827" s="33">
        <f t="shared" si="177"/>
        <v>2.7302659499658377E-3</v>
      </c>
      <c r="L2827" s="33">
        <f t="shared" si="178"/>
        <v>0.97694280851226534</v>
      </c>
      <c r="M2827" s="33">
        <f t="shared" si="179"/>
        <v>0.97427549482712028</v>
      </c>
    </row>
    <row r="2828" spans="1:13" ht="27.6">
      <c r="A2828" t="s">
        <v>164</v>
      </c>
      <c r="B2828" t="s">
        <v>242</v>
      </c>
      <c r="C2828" s="14" t="s">
        <v>244</v>
      </c>
      <c r="D2828" t="s">
        <v>456</v>
      </c>
      <c r="E2828" t="s">
        <v>474</v>
      </c>
      <c r="F2828" s="20">
        <v>2043</v>
      </c>
      <c r="G2828" s="20">
        <v>56</v>
      </c>
      <c r="H2828" s="11">
        <v>11378.3284747866</v>
      </c>
      <c r="I2828" s="10">
        <v>3804314.7452783799</v>
      </c>
      <c r="J2828" s="33">
        <f t="shared" si="176"/>
        <v>2.9909009208316682E-3</v>
      </c>
      <c r="K2828" s="33">
        <f t="shared" si="177"/>
        <v>2.9864326325185209E-3</v>
      </c>
      <c r="L2828" s="33">
        <f t="shared" si="178"/>
        <v>0.97427549482712028</v>
      </c>
      <c r="M2828" s="33">
        <f t="shared" si="179"/>
        <v>0.97136588669630541</v>
      </c>
    </row>
    <row r="2829" spans="1:13" ht="27.6">
      <c r="A2829" t="s">
        <v>164</v>
      </c>
      <c r="B2829" t="s">
        <v>242</v>
      </c>
      <c r="C2829" s="14" t="s">
        <v>244</v>
      </c>
      <c r="D2829" t="s">
        <v>456</v>
      </c>
      <c r="E2829" t="s">
        <v>474</v>
      </c>
      <c r="F2829" s="20">
        <v>2043</v>
      </c>
      <c r="G2829" s="20">
        <v>57</v>
      </c>
      <c r="H2829" s="11">
        <v>12552.233629288399</v>
      </c>
      <c r="I2829" s="10">
        <v>3793159.2164290301</v>
      </c>
      <c r="J2829" s="33">
        <f t="shared" si="176"/>
        <v>3.3091765763276792E-3</v>
      </c>
      <c r="K2829" s="33">
        <f t="shared" si="177"/>
        <v>3.3037072861333838E-3</v>
      </c>
      <c r="L2829" s="33">
        <f t="shared" si="178"/>
        <v>0.97136588669630541</v>
      </c>
      <c r="M2829" s="33">
        <f t="shared" si="179"/>
        <v>0.96815677813892542</v>
      </c>
    </row>
    <row r="2830" spans="1:13" ht="27.6">
      <c r="A2830" t="s">
        <v>164</v>
      </c>
      <c r="B2830" t="s">
        <v>242</v>
      </c>
      <c r="C2830" s="14" t="s">
        <v>244</v>
      </c>
      <c r="D2830" t="s">
        <v>456</v>
      </c>
      <c r="E2830" t="s">
        <v>474</v>
      </c>
      <c r="F2830" s="20">
        <v>2043</v>
      </c>
      <c r="G2830" s="20">
        <v>58</v>
      </c>
      <c r="H2830" s="11">
        <v>14011.7073525466</v>
      </c>
      <c r="I2830" s="10">
        <v>3832603.3249121699</v>
      </c>
      <c r="J2830" s="33">
        <f t="shared" si="176"/>
        <v>3.6559242281792104E-3</v>
      </c>
      <c r="K2830" s="33">
        <f t="shared" si="177"/>
        <v>3.6492494738077363E-3</v>
      </c>
      <c r="L2830" s="33">
        <f t="shared" si="178"/>
        <v>0.96815677813892542</v>
      </c>
      <c r="M2830" s="33">
        <f t="shared" si="179"/>
        <v>0.96462373252573852</v>
      </c>
    </row>
    <row r="2831" spans="1:13" ht="27.6">
      <c r="A2831" t="s">
        <v>164</v>
      </c>
      <c r="B2831" t="s">
        <v>242</v>
      </c>
      <c r="C2831" s="14" t="s">
        <v>244</v>
      </c>
      <c r="D2831" t="s">
        <v>456</v>
      </c>
      <c r="E2831" t="s">
        <v>474</v>
      </c>
      <c r="F2831" s="20">
        <v>2043</v>
      </c>
      <c r="G2831" s="20">
        <v>59</v>
      </c>
      <c r="H2831" s="11">
        <v>14815.3740912703</v>
      </c>
      <c r="I2831" s="10">
        <v>3830173.0120824901</v>
      </c>
      <c r="J2831" s="33">
        <f t="shared" si="176"/>
        <v>3.8680691562846879E-3</v>
      </c>
      <c r="K2831" s="33">
        <f t="shared" si="177"/>
        <v>3.8605978131142082E-3</v>
      </c>
      <c r="L2831" s="33">
        <f t="shared" si="178"/>
        <v>0.96462373252573852</v>
      </c>
      <c r="M2831" s="33">
        <f t="shared" si="179"/>
        <v>0.9608997082534716</v>
      </c>
    </row>
    <row r="2832" spans="1:13" ht="27.6">
      <c r="A2832" t="s">
        <v>164</v>
      </c>
      <c r="B2832" t="s">
        <v>242</v>
      </c>
      <c r="C2832" s="14" t="s">
        <v>244</v>
      </c>
      <c r="D2832" t="s">
        <v>456</v>
      </c>
      <c r="E2832" t="s">
        <v>474</v>
      </c>
      <c r="F2832" s="20">
        <v>2043</v>
      </c>
      <c r="G2832" s="20">
        <v>60</v>
      </c>
      <c r="H2832" s="11">
        <v>15553.4978774635</v>
      </c>
      <c r="I2832" s="10">
        <v>3773027.2196348002</v>
      </c>
      <c r="J2832" s="33">
        <f t="shared" si="176"/>
        <v>4.1222861569943717E-3</v>
      </c>
      <c r="K2832" s="33">
        <f t="shared" si="177"/>
        <v>4.1138011985606404E-3</v>
      </c>
      <c r="L2832" s="33">
        <f t="shared" si="178"/>
        <v>0.9608997082534716</v>
      </c>
      <c r="M2832" s="33">
        <f t="shared" si="179"/>
        <v>0.95694675788196193</v>
      </c>
    </row>
    <row r="2833" spans="1:13" ht="27.6">
      <c r="A2833" t="s">
        <v>164</v>
      </c>
      <c r="B2833" t="s">
        <v>242</v>
      </c>
      <c r="C2833" s="14" t="s">
        <v>244</v>
      </c>
      <c r="D2833" t="s">
        <v>456</v>
      </c>
      <c r="E2833" t="s">
        <v>474</v>
      </c>
      <c r="F2833" s="20">
        <v>2043</v>
      </c>
      <c r="G2833" s="20">
        <v>61</v>
      </c>
      <c r="H2833" s="11">
        <v>16271.5866663411</v>
      </c>
      <c r="I2833" s="10">
        <v>3692013.2953981999</v>
      </c>
      <c r="J2833" s="33">
        <f t="shared" si="176"/>
        <v>4.4072394556710654E-3</v>
      </c>
      <c r="K2833" s="33">
        <f t="shared" si="177"/>
        <v>4.3975418276815947E-3</v>
      </c>
      <c r="L2833" s="33">
        <f t="shared" si="178"/>
        <v>0.95694675788196193</v>
      </c>
      <c r="M2833" s="33">
        <f t="shared" si="179"/>
        <v>0.95273854448731166</v>
      </c>
    </row>
    <row r="2834" spans="1:13" ht="27.6">
      <c r="A2834" t="s">
        <v>164</v>
      </c>
      <c r="B2834" t="s">
        <v>242</v>
      </c>
      <c r="C2834" s="14" t="s">
        <v>244</v>
      </c>
      <c r="D2834" t="s">
        <v>456</v>
      </c>
      <c r="E2834" t="s">
        <v>474</v>
      </c>
      <c r="F2834" s="20">
        <v>2043</v>
      </c>
      <c r="G2834" s="20">
        <v>62</v>
      </c>
      <c r="H2834" s="11">
        <v>17148.649988191399</v>
      </c>
      <c r="I2834" s="10">
        <v>3603798.7329952298</v>
      </c>
      <c r="J2834" s="33">
        <f t="shared" si="176"/>
        <v>4.7584927069272316E-3</v>
      </c>
      <c r="K2834" s="33">
        <f t="shared" si="177"/>
        <v>4.7471890171223441E-3</v>
      </c>
      <c r="L2834" s="33">
        <f t="shared" si="178"/>
        <v>0.95273854448731166</v>
      </c>
      <c r="M2834" s="33">
        <f t="shared" si="179"/>
        <v>0.94821571453273235</v>
      </c>
    </row>
    <row r="2835" spans="1:13" ht="27.6">
      <c r="A2835" t="s">
        <v>164</v>
      </c>
      <c r="B2835" t="s">
        <v>242</v>
      </c>
      <c r="C2835" s="14" t="s">
        <v>244</v>
      </c>
      <c r="D2835" t="s">
        <v>456</v>
      </c>
      <c r="E2835" t="s">
        <v>474</v>
      </c>
      <c r="F2835" s="20">
        <v>2043</v>
      </c>
      <c r="G2835" s="20">
        <v>63</v>
      </c>
      <c r="H2835" s="11">
        <v>18086.5974298279</v>
      </c>
      <c r="I2835" s="10">
        <v>3518952.00719294</v>
      </c>
      <c r="J2835" s="33">
        <f t="shared" si="176"/>
        <v>5.1397681448504713E-3</v>
      </c>
      <c r="K2835" s="33">
        <f t="shared" si="177"/>
        <v>5.1265821372390441E-3</v>
      </c>
      <c r="L2835" s="33">
        <f t="shared" si="178"/>
        <v>0.94821571453273235</v>
      </c>
      <c r="M2835" s="33">
        <f t="shared" si="179"/>
        <v>0.94335460878835953</v>
      </c>
    </row>
    <row r="2836" spans="1:13" ht="27.6">
      <c r="A2836" t="s">
        <v>164</v>
      </c>
      <c r="B2836" t="s">
        <v>242</v>
      </c>
      <c r="C2836" s="14" t="s">
        <v>244</v>
      </c>
      <c r="D2836" t="s">
        <v>456</v>
      </c>
      <c r="E2836" t="s">
        <v>474</v>
      </c>
      <c r="F2836" s="20">
        <v>2043</v>
      </c>
      <c r="G2836" s="20">
        <v>64</v>
      </c>
      <c r="H2836" s="11">
        <v>19320.066307343099</v>
      </c>
      <c r="I2836" s="10">
        <v>3420067.7960187402</v>
      </c>
      <c r="J2836" s="33">
        <f t="shared" si="176"/>
        <v>5.6490302121593484E-3</v>
      </c>
      <c r="K2836" s="33">
        <f t="shared" si="177"/>
        <v>5.6331044434849709E-3</v>
      </c>
      <c r="L2836" s="33">
        <f t="shared" si="178"/>
        <v>0.94335460878835953</v>
      </c>
      <c r="M2836" s="33">
        <f t="shared" si="179"/>
        <v>0.93804059374981175</v>
      </c>
    </row>
    <row r="2837" spans="1:13" ht="27.6">
      <c r="A2837" t="s">
        <v>164</v>
      </c>
      <c r="B2837" t="s">
        <v>242</v>
      </c>
      <c r="C2837" s="14" t="s">
        <v>244</v>
      </c>
      <c r="D2837" t="s">
        <v>456</v>
      </c>
      <c r="E2837" t="s">
        <v>474</v>
      </c>
      <c r="F2837" s="20">
        <v>2043</v>
      </c>
      <c r="G2837" s="20">
        <v>65</v>
      </c>
      <c r="H2837" s="11">
        <v>20358.538732791501</v>
      </c>
      <c r="I2837" s="10">
        <v>3298177.2069695699</v>
      </c>
      <c r="J2837" s="33">
        <f t="shared" si="176"/>
        <v>6.1726637033846119E-3</v>
      </c>
      <c r="K2837" s="33">
        <f t="shared" si="177"/>
        <v>6.1536519526150801E-3</v>
      </c>
      <c r="L2837" s="33">
        <f t="shared" si="178"/>
        <v>0.93804059374981175</v>
      </c>
      <c r="M2837" s="33">
        <f t="shared" si="179"/>
        <v>0.93226821841845098</v>
      </c>
    </row>
    <row r="2838" spans="1:13" ht="27.6">
      <c r="A2838" t="s">
        <v>164</v>
      </c>
      <c r="B2838" t="s">
        <v>242</v>
      </c>
      <c r="C2838" s="14" t="s">
        <v>244</v>
      </c>
      <c r="D2838" t="s">
        <v>456</v>
      </c>
      <c r="E2838" t="s">
        <v>474</v>
      </c>
      <c r="F2838" s="20">
        <v>2043</v>
      </c>
      <c r="G2838" s="20">
        <v>66</v>
      </c>
      <c r="H2838" s="11">
        <v>20668.794403070598</v>
      </c>
      <c r="I2838" s="10">
        <v>3178873.83313957</v>
      </c>
      <c r="J2838" s="33">
        <f t="shared" si="176"/>
        <v>6.5019234760435125E-3</v>
      </c>
      <c r="K2838" s="33">
        <f t="shared" si="177"/>
        <v>6.4808317087091671E-3</v>
      </c>
      <c r="L2838" s="33">
        <f t="shared" si="178"/>
        <v>0.93226821841845098</v>
      </c>
      <c r="M2838" s="33">
        <f t="shared" si="179"/>
        <v>0.92622634498750289</v>
      </c>
    </row>
    <row r="2839" spans="1:13" ht="27.6">
      <c r="A2839" t="s">
        <v>164</v>
      </c>
      <c r="B2839" t="s">
        <v>242</v>
      </c>
      <c r="C2839" s="14" t="s">
        <v>244</v>
      </c>
      <c r="D2839" t="s">
        <v>456</v>
      </c>
      <c r="E2839" t="s">
        <v>474</v>
      </c>
      <c r="F2839" s="20">
        <v>2043</v>
      </c>
      <c r="G2839" s="20">
        <v>67</v>
      </c>
      <c r="H2839" s="11">
        <v>21771.561463212402</v>
      </c>
      <c r="I2839" s="10">
        <v>3070124.1529143699</v>
      </c>
      <c r="J2839" s="33">
        <f t="shared" si="176"/>
        <v>7.0914270494713905E-3</v>
      </c>
      <c r="K2839" s="33">
        <f t="shared" si="177"/>
        <v>7.0663422114630725E-3</v>
      </c>
      <c r="L2839" s="33">
        <f t="shared" si="178"/>
        <v>0.92622634498750289</v>
      </c>
      <c r="M2839" s="33">
        <f t="shared" si="179"/>
        <v>0.91968131266854858</v>
      </c>
    </row>
    <row r="2840" spans="1:13" ht="27.6">
      <c r="A2840" t="s">
        <v>164</v>
      </c>
      <c r="B2840" t="s">
        <v>242</v>
      </c>
      <c r="C2840" s="14" t="s">
        <v>244</v>
      </c>
      <c r="D2840" t="s">
        <v>456</v>
      </c>
      <c r="E2840" t="s">
        <v>474</v>
      </c>
      <c r="F2840" s="20">
        <v>2043</v>
      </c>
      <c r="G2840" s="20">
        <v>68</v>
      </c>
      <c r="H2840" s="11">
        <v>22683.232533288799</v>
      </c>
      <c r="I2840" s="10">
        <v>2949274.44707119</v>
      </c>
      <c r="J2840" s="33">
        <f t="shared" si="176"/>
        <v>7.6911230000363774E-3</v>
      </c>
      <c r="K2840" s="33">
        <f t="shared" si="177"/>
        <v>7.6616219939407149E-3</v>
      </c>
      <c r="L2840" s="33">
        <f t="shared" si="178"/>
        <v>0.91968131266854858</v>
      </c>
      <c r="M2840" s="33">
        <f t="shared" si="179"/>
        <v>0.91263506209599099</v>
      </c>
    </row>
    <row r="2841" spans="1:13" ht="27.6">
      <c r="A2841" t="s">
        <v>164</v>
      </c>
      <c r="B2841" t="s">
        <v>242</v>
      </c>
      <c r="C2841" s="14" t="s">
        <v>244</v>
      </c>
      <c r="D2841" t="s">
        <v>456</v>
      </c>
      <c r="E2841" t="s">
        <v>474</v>
      </c>
      <c r="F2841" s="20">
        <v>2043</v>
      </c>
      <c r="G2841" s="20">
        <v>69</v>
      </c>
      <c r="H2841" s="11">
        <v>23062.986419298501</v>
      </c>
      <c r="I2841" s="10">
        <v>2839221.2045126301</v>
      </c>
      <c r="J2841" s="33">
        <f t="shared" si="176"/>
        <v>8.1229973848611792E-3</v>
      </c>
      <c r="K2841" s="33">
        <f t="shared" si="177"/>
        <v>8.0900949905644559E-3</v>
      </c>
      <c r="L2841" s="33">
        <f t="shared" si="178"/>
        <v>0.91263506209599099</v>
      </c>
      <c r="M2841" s="33">
        <f t="shared" si="179"/>
        <v>0.90525175775191469</v>
      </c>
    </row>
    <row r="2842" spans="1:13" ht="27.6">
      <c r="A2842" t="s">
        <v>164</v>
      </c>
      <c r="B2842" t="s">
        <v>242</v>
      </c>
      <c r="C2842" s="14" t="s">
        <v>244</v>
      </c>
      <c r="D2842" t="s">
        <v>456</v>
      </c>
      <c r="E2842" t="s">
        <v>474</v>
      </c>
      <c r="F2842" s="20">
        <v>2044</v>
      </c>
      <c r="G2842" s="20">
        <v>30</v>
      </c>
      <c r="H2842" s="11">
        <v>736.753940987173</v>
      </c>
      <c r="I2842" s="10">
        <v>4734779.2019512895</v>
      </c>
      <c r="J2842" s="33">
        <f t="shared" si="176"/>
        <v>1.5560470922985027E-4</v>
      </c>
      <c r="K2842" s="33">
        <f t="shared" si="177"/>
        <v>1.5559260344499837E-4</v>
      </c>
      <c r="L2842" s="33">
        <f t="shared" si="178"/>
        <v>1</v>
      </c>
      <c r="M2842" s="33">
        <f t="shared" si="179"/>
        <v>0.999844407396555</v>
      </c>
    </row>
    <row r="2843" spans="1:13" ht="27.6">
      <c r="A2843" t="s">
        <v>164</v>
      </c>
      <c r="B2843" t="s">
        <v>242</v>
      </c>
      <c r="C2843" s="14" t="s">
        <v>244</v>
      </c>
      <c r="D2843" t="s">
        <v>456</v>
      </c>
      <c r="E2843" t="s">
        <v>474</v>
      </c>
      <c r="F2843" s="20">
        <v>2044</v>
      </c>
      <c r="G2843" s="20">
        <v>31</v>
      </c>
      <c r="H2843" s="11">
        <v>1051.7072870181901</v>
      </c>
      <c r="I2843" s="10">
        <v>4826247.5102797002</v>
      </c>
      <c r="J2843" s="33">
        <f t="shared" si="176"/>
        <v>2.1791408019959579E-4</v>
      </c>
      <c r="K2843" s="33">
        <f t="shared" si="177"/>
        <v>2.1789033865093899E-4</v>
      </c>
      <c r="L2843" s="33">
        <f t="shared" si="178"/>
        <v>0.999844407396555</v>
      </c>
      <c r="M2843" s="33">
        <f t="shared" si="179"/>
        <v>0.99962655096002917</v>
      </c>
    </row>
    <row r="2844" spans="1:13" ht="27.6">
      <c r="A2844" t="s">
        <v>164</v>
      </c>
      <c r="B2844" t="s">
        <v>242</v>
      </c>
      <c r="C2844" s="14" t="s">
        <v>244</v>
      </c>
      <c r="D2844" t="s">
        <v>456</v>
      </c>
      <c r="E2844" t="s">
        <v>474</v>
      </c>
      <c r="F2844" s="20">
        <v>2044</v>
      </c>
      <c r="G2844" s="20">
        <v>32</v>
      </c>
      <c r="H2844" s="11">
        <v>1107.8490095802699</v>
      </c>
      <c r="I2844" s="10">
        <v>4869904.8914932897</v>
      </c>
      <c r="J2844" s="33">
        <f t="shared" si="176"/>
        <v>2.2748883895360082E-4</v>
      </c>
      <c r="K2844" s="33">
        <f t="shared" si="177"/>
        <v>2.2746296532971666E-4</v>
      </c>
      <c r="L2844" s="33">
        <f t="shared" si="178"/>
        <v>0.99962655096002917</v>
      </c>
      <c r="M2844" s="33">
        <f t="shared" si="179"/>
        <v>0.99939917294052549</v>
      </c>
    </row>
    <row r="2845" spans="1:13" ht="27.6">
      <c r="A2845" t="s">
        <v>164</v>
      </c>
      <c r="B2845" t="s">
        <v>242</v>
      </c>
      <c r="C2845" s="14" t="s">
        <v>244</v>
      </c>
      <c r="D2845" t="s">
        <v>456</v>
      </c>
      <c r="E2845" t="s">
        <v>474</v>
      </c>
      <c r="F2845" s="20">
        <v>2044</v>
      </c>
      <c r="G2845" s="20">
        <v>33</v>
      </c>
      <c r="H2845" s="11">
        <v>1152.1395273148401</v>
      </c>
      <c r="I2845" s="10">
        <v>4790308.6290252702</v>
      </c>
      <c r="J2845" s="33">
        <f t="shared" si="176"/>
        <v>2.4051467588827923E-4</v>
      </c>
      <c r="K2845" s="33">
        <f t="shared" si="177"/>
        <v>2.4048575455237753E-4</v>
      </c>
      <c r="L2845" s="33">
        <f t="shared" si="178"/>
        <v>0.99939917294052549</v>
      </c>
      <c r="M2845" s="33">
        <f t="shared" si="179"/>
        <v>0.99915883167632191</v>
      </c>
    </row>
    <row r="2846" spans="1:13" ht="27.6">
      <c r="A2846" t="s">
        <v>164</v>
      </c>
      <c r="B2846" t="s">
        <v>242</v>
      </c>
      <c r="C2846" s="14" t="s">
        <v>244</v>
      </c>
      <c r="D2846" t="s">
        <v>456</v>
      </c>
      <c r="E2846" t="s">
        <v>474</v>
      </c>
      <c r="F2846" s="20">
        <v>2044</v>
      </c>
      <c r="G2846" s="20">
        <v>34</v>
      </c>
      <c r="H2846" s="11">
        <v>1195.6160371220501</v>
      </c>
      <c r="I2846" s="10">
        <v>4689179.7130609499</v>
      </c>
      <c r="J2846" s="33">
        <f t="shared" si="176"/>
        <v>2.5497338773172962E-4</v>
      </c>
      <c r="K2846" s="33">
        <f t="shared" si="177"/>
        <v>2.5494088478006383E-4</v>
      </c>
      <c r="L2846" s="33">
        <f t="shared" si="178"/>
        <v>0.99915883167632191</v>
      </c>
      <c r="M2846" s="33">
        <f t="shared" si="179"/>
        <v>0.99890410523973849</v>
      </c>
    </row>
    <row r="2847" spans="1:13" ht="27.6">
      <c r="A2847" t="s">
        <v>164</v>
      </c>
      <c r="B2847" t="s">
        <v>242</v>
      </c>
      <c r="C2847" s="14" t="s">
        <v>244</v>
      </c>
      <c r="D2847" t="s">
        <v>456</v>
      </c>
      <c r="E2847" t="s">
        <v>474</v>
      </c>
      <c r="F2847" s="20">
        <v>2044</v>
      </c>
      <c r="G2847" s="20">
        <v>35</v>
      </c>
      <c r="H2847" s="11">
        <v>1270.8587886857899</v>
      </c>
      <c r="I2847" s="10">
        <v>4632269.3840464903</v>
      </c>
      <c r="J2847" s="33">
        <f t="shared" si="176"/>
        <v>2.7434906809664834E-4</v>
      </c>
      <c r="K2847" s="33">
        <f t="shared" si="177"/>
        <v>2.7431143783240852E-4</v>
      </c>
      <c r="L2847" s="33">
        <f t="shared" si="178"/>
        <v>0.99890410523973849</v>
      </c>
      <c r="M2847" s="33">
        <f t="shared" si="179"/>
        <v>0.99863009441837347</v>
      </c>
    </row>
    <row r="2848" spans="1:13" ht="27.6">
      <c r="A2848" t="s">
        <v>164</v>
      </c>
      <c r="B2848" t="s">
        <v>242</v>
      </c>
      <c r="C2848" s="14" t="s">
        <v>244</v>
      </c>
      <c r="D2848" t="s">
        <v>456</v>
      </c>
      <c r="E2848" t="s">
        <v>474</v>
      </c>
      <c r="F2848" s="20">
        <v>2044</v>
      </c>
      <c r="G2848" s="20">
        <v>36</v>
      </c>
      <c r="H2848" s="11">
        <v>1618.5361028981399</v>
      </c>
      <c r="I2848" s="10">
        <v>4623792.4193407102</v>
      </c>
      <c r="J2848" s="33">
        <f t="shared" si="176"/>
        <v>3.5004514824844173E-4</v>
      </c>
      <c r="K2848" s="33">
        <f t="shared" si="177"/>
        <v>3.4998388959350812E-4</v>
      </c>
      <c r="L2848" s="33">
        <f t="shared" si="178"/>
        <v>0.99863009441837347</v>
      </c>
      <c r="M2848" s="33">
        <f t="shared" si="179"/>
        <v>0.99828058997366376</v>
      </c>
    </row>
    <row r="2849" spans="1:13" ht="27.6">
      <c r="A2849" t="s">
        <v>164</v>
      </c>
      <c r="B2849" t="s">
        <v>242</v>
      </c>
      <c r="C2849" s="14" t="s">
        <v>244</v>
      </c>
      <c r="D2849" t="s">
        <v>456</v>
      </c>
      <c r="E2849" t="s">
        <v>474</v>
      </c>
      <c r="F2849" s="20">
        <v>2044</v>
      </c>
      <c r="G2849" s="20">
        <v>37</v>
      </c>
      <c r="H2849" s="11">
        <v>1750.7316205857501</v>
      </c>
      <c r="I2849" s="10">
        <v>4595338.37774665</v>
      </c>
      <c r="J2849" s="33">
        <f t="shared" si="176"/>
        <v>3.8097991413729823E-4</v>
      </c>
      <c r="K2849" s="33">
        <f t="shared" si="177"/>
        <v>3.8090735050522184E-4</v>
      </c>
      <c r="L2849" s="33">
        <f t="shared" si="178"/>
        <v>0.99828058997366376</v>
      </c>
      <c r="M2849" s="33">
        <f t="shared" si="179"/>
        <v>0.99790033755907614</v>
      </c>
    </row>
    <row r="2850" spans="1:13" ht="27.6">
      <c r="A2850" t="s">
        <v>164</v>
      </c>
      <c r="B2850" t="s">
        <v>242</v>
      </c>
      <c r="C2850" s="14" t="s">
        <v>244</v>
      </c>
      <c r="D2850" t="s">
        <v>456</v>
      </c>
      <c r="E2850" t="s">
        <v>474</v>
      </c>
      <c r="F2850" s="20">
        <v>2044</v>
      </c>
      <c r="G2850" s="20">
        <v>38</v>
      </c>
      <c r="H2850" s="11">
        <v>1889.33140882418</v>
      </c>
      <c r="I2850" s="10">
        <v>4523226.5907941898</v>
      </c>
      <c r="J2850" s="33">
        <f t="shared" si="176"/>
        <v>4.1769550361890015E-4</v>
      </c>
      <c r="K2850" s="33">
        <f t="shared" si="177"/>
        <v>4.176082809965731E-4</v>
      </c>
      <c r="L2850" s="33">
        <f t="shared" si="178"/>
        <v>0.99790033755907614</v>
      </c>
      <c r="M2850" s="33">
        <f t="shared" si="179"/>
        <v>0.99748360611450215</v>
      </c>
    </row>
    <row r="2851" spans="1:13" ht="27.6">
      <c r="A2851" t="s">
        <v>164</v>
      </c>
      <c r="B2851" t="s">
        <v>242</v>
      </c>
      <c r="C2851" s="14" t="s">
        <v>244</v>
      </c>
      <c r="D2851" t="s">
        <v>456</v>
      </c>
      <c r="E2851" t="s">
        <v>474</v>
      </c>
      <c r="F2851" s="20">
        <v>2044</v>
      </c>
      <c r="G2851" s="20">
        <v>39</v>
      </c>
      <c r="H2851" s="11">
        <v>1966.0676437548</v>
      </c>
      <c r="I2851" s="10">
        <v>4428277.1975722499</v>
      </c>
      <c r="J2851" s="33">
        <f t="shared" si="176"/>
        <v>4.4398025598593353E-4</v>
      </c>
      <c r="K2851" s="33">
        <f t="shared" si="177"/>
        <v>4.4388171133658005E-4</v>
      </c>
      <c r="L2851" s="33">
        <f t="shared" si="178"/>
        <v>0.99748360611450215</v>
      </c>
      <c r="M2851" s="33">
        <f t="shared" si="179"/>
        <v>0.99704084138438986</v>
      </c>
    </row>
    <row r="2852" spans="1:13" ht="27.6">
      <c r="A2852" t="s">
        <v>164</v>
      </c>
      <c r="B2852" t="s">
        <v>242</v>
      </c>
      <c r="C2852" s="14" t="s">
        <v>244</v>
      </c>
      <c r="D2852" t="s">
        <v>456</v>
      </c>
      <c r="E2852" t="s">
        <v>474</v>
      </c>
      <c r="F2852" s="20">
        <v>2044</v>
      </c>
      <c r="G2852" s="20">
        <v>40</v>
      </c>
      <c r="H2852" s="11">
        <v>2107.4003731082098</v>
      </c>
      <c r="I2852" s="10">
        <v>4329591.4277548399</v>
      </c>
      <c r="J2852" s="33">
        <f t="shared" si="176"/>
        <v>4.8674347412985038E-4</v>
      </c>
      <c r="K2852" s="33">
        <f t="shared" si="177"/>
        <v>4.8662503374252708E-4</v>
      </c>
      <c r="L2852" s="33">
        <f t="shared" si="178"/>
        <v>0.99704084138438986</v>
      </c>
      <c r="M2852" s="33">
        <f t="shared" si="179"/>
        <v>0.99655565635130849</v>
      </c>
    </row>
    <row r="2853" spans="1:13" ht="27.6">
      <c r="A2853" t="s">
        <v>164</v>
      </c>
      <c r="B2853" t="s">
        <v>242</v>
      </c>
      <c r="C2853" s="14" t="s">
        <v>244</v>
      </c>
      <c r="D2853" t="s">
        <v>456</v>
      </c>
      <c r="E2853" t="s">
        <v>474</v>
      </c>
      <c r="F2853" s="20">
        <v>2044</v>
      </c>
      <c r="G2853" s="20">
        <v>41</v>
      </c>
      <c r="H2853" s="11">
        <v>2754.4940326778701</v>
      </c>
      <c r="I2853" s="10">
        <v>4284182.2998857498</v>
      </c>
      <c r="J2853" s="33">
        <f t="shared" si="176"/>
        <v>6.4294510360852911E-4</v>
      </c>
      <c r="K2853" s="33">
        <f t="shared" si="177"/>
        <v>6.4273845869489143E-4</v>
      </c>
      <c r="L2853" s="33">
        <f t="shared" si="178"/>
        <v>0.99655565635130849</v>
      </c>
      <c r="M2853" s="33">
        <f t="shared" si="179"/>
        <v>0.99591513170474155</v>
      </c>
    </row>
    <row r="2854" spans="1:13" ht="27.6">
      <c r="A2854" t="s">
        <v>164</v>
      </c>
      <c r="B2854" t="s">
        <v>242</v>
      </c>
      <c r="C2854" s="14" t="s">
        <v>244</v>
      </c>
      <c r="D2854" t="s">
        <v>456</v>
      </c>
      <c r="E2854" t="s">
        <v>474</v>
      </c>
      <c r="F2854" s="20">
        <v>2044</v>
      </c>
      <c r="G2854" s="20">
        <v>42</v>
      </c>
      <c r="H2854" s="11">
        <v>3069.7707983483201</v>
      </c>
      <c r="I2854" s="10">
        <v>4261138.1881434098</v>
      </c>
      <c r="J2854" s="33">
        <f t="shared" si="176"/>
        <v>7.2041099415408262E-4</v>
      </c>
      <c r="K2854" s="33">
        <f t="shared" si="177"/>
        <v>7.2015156045723838E-4</v>
      </c>
      <c r="L2854" s="33">
        <f t="shared" si="178"/>
        <v>0.99591513170474155</v>
      </c>
      <c r="M2854" s="33">
        <f t="shared" si="179"/>
        <v>0.99519792186856137</v>
      </c>
    </row>
    <row r="2855" spans="1:13" ht="27.6">
      <c r="A2855" t="s">
        <v>164</v>
      </c>
      <c r="B2855" t="s">
        <v>242</v>
      </c>
      <c r="C2855" s="14" t="s">
        <v>244</v>
      </c>
      <c r="D2855" t="s">
        <v>456</v>
      </c>
      <c r="E2855" t="s">
        <v>474</v>
      </c>
      <c r="F2855" s="20">
        <v>2044</v>
      </c>
      <c r="G2855" s="20">
        <v>43</v>
      </c>
      <c r="H2855" s="11">
        <v>3437.2811264929601</v>
      </c>
      <c r="I2855" s="10">
        <v>4237658.8955557803</v>
      </c>
      <c r="J2855" s="33">
        <f t="shared" si="176"/>
        <v>8.1112737273351292E-4</v>
      </c>
      <c r="K2855" s="33">
        <f t="shared" si="177"/>
        <v>8.1079849785192781E-4</v>
      </c>
      <c r="L2855" s="33">
        <f t="shared" si="178"/>
        <v>0.99519792186856137</v>
      </c>
      <c r="M2855" s="33">
        <f t="shared" si="179"/>
        <v>0.994391016888445</v>
      </c>
    </row>
    <row r="2856" spans="1:13" ht="27.6">
      <c r="A2856" t="s">
        <v>164</v>
      </c>
      <c r="B2856" t="s">
        <v>242</v>
      </c>
      <c r="C2856" s="14" t="s">
        <v>244</v>
      </c>
      <c r="D2856" t="s">
        <v>456</v>
      </c>
      <c r="E2856" t="s">
        <v>474</v>
      </c>
      <c r="F2856" s="20">
        <v>2044</v>
      </c>
      <c r="G2856" s="20">
        <v>44</v>
      </c>
      <c r="H2856" s="11">
        <v>3638.39399528289</v>
      </c>
      <c r="I2856" s="10">
        <v>4232917.1474015797</v>
      </c>
      <c r="J2856" s="33">
        <f t="shared" si="176"/>
        <v>8.5954765202913457E-4</v>
      </c>
      <c r="K2856" s="33">
        <f t="shared" si="177"/>
        <v>8.5917834676552118E-4</v>
      </c>
      <c r="L2856" s="33">
        <f t="shared" si="178"/>
        <v>0.994391016888445</v>
      </c>
      <c r="M2856" s="33">
        <f t="shared" si="179"/>
        <v>0.99353665765851629</v>
      </c>
    </row>
    <row r="2857" spans="1:13" ht="27.6">
      <c r="A2857" t="s">
        <v>164</v>
      </c>
      <c r="B2857" t="s">
        <v>242</v>
      </c>
      <c r="C2857" s="14" t="s">
        <v>244</v>
      </c>
      <c r="D2857" t="s">
        <v>456</v>
      </c>
      <c r="E2857" t="s">
        <v>474</v>
      </c>
      <c r="F2857" s="20">
        <v>2044</v>
      </c>
      <c r="G2857" s="20">
        <v>45</v>
      </c>
      <c r="H2857" s="11">
        <v>3995.4794169881202</v>
      </c>
      <c r="I2857" s="10">
        <v>4265546.6017560204</v>
      </c>
      <c r="J2857" s="33">
        <f t="shared" si="176"/>
        <v>9.3668638278228628E-4</v>
      </c>
      <c r="K2857" s="33">
        <f t="shared" si="177"/>
        <v>9.3624782903223291E-4</v>
      </c>
      <c r="L2857" s="33">
        <f t="shared" si="178"/>
        <v>0.99353665765851629</v>
      </c>
      <c r="M2857" s="33">
        <f t="shared" si="179"/>
        <v>0.99260646111971951</v>
      </c>
    </row>
    <row r="2858" spans="1:13" ht="27.6">
      <c r="A2858" t="s">
        <v>164</v>
      </c>
      <c r="B2858" t="s">
        <v>242</v>
      </c>
      <c r="C2858" s="14" t="s">
        <v>244</v>
      </c>
      <c r="D2858" t="s">
        <v>456</v>
      </c>
      <c r="E2858" t="s">
        <v>474</v>
      </c>
      <c r="F2858" s="20">
        <v>2044</v>
      </c>
      <c r="G2858" s="20">
        <v>46</v>
      </c>
      <c r="H2858" s="11">
        <v>5019.6230748697099</v>
      </c>
      <c r="I2858" s="10">
        <v>4300017.53962027</v>
      </c>
      <c r="J2858" s="33">
        <f t="shared" si="176"/>
        <v>1.1673494418613436E-3</v>
      </c>
      <c r="K2858" s="33">
        <f t="shared" si="177"/>
        <v>1.1666683545497047E-3</v>
      </c>
      <c r="L2858" s="33">
        <f t="shared" si="178"/>
        <v>0.99260646111971951</v>
      </c>
      <c r="M2858" s="33">
        <f t="shared" si="179"/>
        <v>0.99144841857300958</v>
      </c>
    </row>
    <row r="2859" spans="1:13" ht="27.6">
      <c r="A2859" t="s">
        <v>164</v>
      </c>
      <c r="B2859" t="s">
        <v>242</v>
      </c>
      <c r="C2859" s="14" t="s">
        <v>244</v>
      </c>
      <c r="D2859" t="s">
        <v>456</v>
      </c>
      <c r="E2859" t="s">
        <v>474</v>
      </c>
      <c r="F2859" s="20">
        <v>2044</v>
      </c>
      <c r="G2859" s="20">
        <v>47</v>
      </c>
      <c r="H2859" s="11">
        <v>5509.0623719806499</v>
      </c>
      <c r="I2859" s="10">
        <v>4288719.6445656102</v>
      </c>
      <c r="J2859" s="33">
        <f t="shared" si="176"/>
        <v>1.2845470976311961E-3</v>
      </c>
      <c r="K2859" s="33">
        <f t="shared" si="177"/>
        <v>1.2837224201582842E-3</v>
      </c>
      <c r="L2859" s="33">
        <f t="shared" si="178"/>
        <v>0.99144841857300958</v>
      </c>
      <c r="M2859" s="33">
        <f t="shared" si="179"/>
        <v>0.99017567400965689</v>
      </c>
    </row>
    <row r="2860" spans="1:13" ht="27.6">
      <c r="A2860" t="s">
        <v>164</v>
      </c>
      <c r="B2860" t="s">
        <v>242</v>
      </c>
      <c r="C2860" s="14" t="s">
        <v>244</v>
      </c>
      <c r="D2860" t="s">
        <v>456</v>
      </c>
      <c r="E2860" t="s">
        <v>474</v>
      </c>
      <c r="F2860" s="20">
        <v>2044</v>
      </c>
      <c r="G2860" s="20">
        <v>48</v>
      </c>
      <c r="H2860" s="11">
        <v>5994.4477696245604</v>
      </c>
      <c r="I2860" s="10">
        <v>4219196.7386226198</v>
      </c>
      <c r="J2860" s="33">
        <f t="shared" si="176"/>
        <v>1.4207556890512485E-3</v>
      </c>
      <c r="K2860" s="33">
        <f t="shared" si="177"/>
        <v>1.4197468934944446E-3</v>
      </c>
      <c r="L2860" s="33">
        <f t="shared" si="178"/>
        <v>0.99017567400965689</v>
      </c>
      <c r="M2860" s="33">
        <f t="shared" si="179"/>
        <v>0.98876987517246795</v>
      </c>
    </row>
    <row r="2861" spans="1:13" ht="27.6">
      <c r="A2861" t="s">
        <v>164</v>
      </c>
      <c r="B2861" t="s">
        <v>242</v>
      </c>
      <c r="C2861" s="14" t="s">
        <v>244</v>
      </c>
      <c r="D2861" t="s">
        <v>456</v>
      </c>
      <c r="E2861" t="s">
        <v>474</v>
      </c>
      <c r="F2861" s="20">
        <v>2044</v>
      </c>
      <c r="G2861" s="20">
        <v>49</v>
      </c>
      <c r="H2861" s="11">
        <v>6351.3970058756104</v>
      </c>
      <c r="I2861" s="10">
        <v>4146907.8422071799</v>
      </c>
      <c r="J2861" s="33">
        <f t="shared" si="176"/>
        <v>1.5315983010838017E-3</v>
      </c>
      <c r="K2861" s="33">
        <f t="shared" si="177"/>
        <v>1.530426002978813E-3</v>
      </c>
      <c r="L2861" s="33">
        <f t="shared" si="178"/>
        <v>0.98876987517246795</v>
      </c>
      <c r="M2861" s="33">
        <f t="shared" si="179"/>
        <v>0.98725663604454184</v>
      </c>
    </row>
    <row r="2862" spans="1:13" ht="27.6">
      <c r="A2862" t="s">
        <v>164</v>
      </c>
      <c r="B2862" t="s">
        <v>242</v>
      </c>
      <c r="C2862" s="14" t="s">
        <v>244</v>
      </c>
      <c r="D2862" t="s">
        <v>456</v>
      </c>
      <c r="E2862" t="s">
        <v>474</v>
      </c>
      <c r="F2862" s="20">
        <v>2044</v>
      </c>
      <c r="G2862" s="20">
        <v>50</v>
      </c>
      <c r="H2862" s="11">
        <v>6798.1717871248602</v>
      </c>
      <c r="I2862" s="10">
        <v>4082953.57800441</v>
      </c>
      <c r="J2862" s="33">
        <f t="shared" si="176"/>
        <v>1.665013245251626E-3</v>
      </c>
      <c r="K2862" s="33">
        <f t="shared" si="177"/>
        <v>1.6636278796888782E-3</v>
      </c>
      <c r="L2862" s="33">
        <f t="shared" si="178"/>
        <v>0.98725663604454184</v>
      </c>
      <c r="M2862" s="33">
        <f t="shared" si="179"/>
        <v>0.98561420838041025</v>
      </c>
    </row>
    <row r="2863" spans="1:13" ht="27.6">
      <c r="A2863" t="s">
        <v>164</v>
      </c>
      <c r="B2863" t="s">
        <v>242</v>
      </c>
      <c r="C2863" s="14" t="s">
        <v>244</v>
      </c>
      <c r="D2863" t="s">
        <v>456</v>
      </c>
      <c r="E2863" t="s">
        <v>474</v>
      </c>
      <c r="F2863" s="20">
        <v>2044</v>
      </c>
      <c r="G2863" s="20">
        <v>51</v>
      </c>
      <c r="H2863" s="11">
        <v>7574.97619644934</v>
      </c>
      <c r="I2863" s="10">
        <v>4020501.6360916002</v>
      </c>
      <c r="J2863" s="33">
        <f t="shared" si="176"/>
        <v>1.8840873309065747E-3</v>
      </c>
      <c r="K2863" s="33">
        <f t="shared" si="177"/>
        <v>1.8823135525306567E-3</v>
      </c>
      <c r="L2863" s="33">
        <f t="shared" si="178"/>
        <v>0.98561420838041025</v>
      </c>
      <c r="M2863" s="33">
        <f t="shared" si="179"/>
        <v>0.98375897339840901</v>
      </c>
    </row>
    <row r="2864" spans="1:13" ht="27.6">
      <c r="A2864" t="s">
        <v>164</v>
      </c>
      <c r="B2864" t="s">
        <v>242</v>
      </c>
      <c r="C2864" s="14" t="s">
        <v>244</v>
      </c>
      <c r="D2864" t="s">
        <v>456</v>
      </c>
      <c r="E2864" t="s">
        <v>474</v>
      </c>
      <c r="F2864" s="20">
        <v>2044</v>
      </c>
      <c r="G2864" s="20">
        <v>52</v>
      </c>
      <c r="H2864" s="11">
        <v>8182.4313137927102</v>
      </c>
      <c r="I2864" s="10">
        <v>3990842.2140816902</v>
      </c>
      <c r="J2864" s="33">
        <f t="shared" si="176"/>
        <v>2.0503018848805885E-3</v>
      </c>
      <c r="K2864" s="33">
        <f t="shared" si="177"/>
        <v>2.0482014517235747E-3</v>
      </c>
      <c r="L2864" s="33">
        <f t="shared" si="178"/>
        <v>0.98375897339840901</v>
      </c>
      <c r="M2864" s="33">
        <f t="shared" si="179"/>
        <v>0.98174403684094824</v>
      </c>
    </row>
    <row r="2865" spans="1:13" ht="27.6">
      <c r="A2865" t="s">
        <v>164</v>
      </c>
      <c r="B2865" t="s">
        <v>242</v>
      </c>
      <c r="C2865" s="14" t="s">
        <v>244</v>
      </c>
      <c r="D2865" t="s">
        <v>456</v>
      </c>
      <c r="E2865" t="s">
        <v>474</v>
      </c>
      <c r="F2865" s="20">
        <v>2044</v>
      </c>
      <c r="G2865" s="20">
        <v>53</v>
      </c>
      <c r="H2865" s="11">
        <v>8833.3003024099708</v>
      </c>
      <c r="I2865" s="10">
        <v>3954371.08571041</v>
      </c>
      <c r="J2865" s="33">
        <f t="shared" si="176"/>
        <v>2.2338066182837901E-3</v>
      </c>
      <c r="K2865" s="33">
        <f t="shared" si="177"/>
        <v>2.2313135289852015E-3</v>
      </c>
      <c r="L2865" s="33">
        <f t="shared" si="178"/>
        <v>0.98174403684094824</v>
      </c>
      <c r="M2865" s="33">
        <f t="shared" si="179"/>
        <v>0.97955345808954453</v>
      </c>
    </row>
    <row r="2866" spans="1:13" ht="27.6">
      <c r="A2866" t="s">
        <v>164</v>
      </c>
      <c r="B2866" t="s">
        <v>242</v>
      </c>
      <c r="C2866" s="14" t="s">
        <v>244</v>
      </c>
      <c r="D2866" t="s">
        <v>456</v>
      </c>
      <c r="E2866" t="s">
        <v>474</v>
      </c>
      <c r="F2866" s="20">
        <v>2044</v>
      </c>
      <c r="G2866" s="20">
        <v>54</v>
      </c>
      <c r="H2866" s="11">
        <v>9603.2382756322895</v>
      </c>
      <c r="I2866" s="10">
        <v>3920005.7494646502</v>
      </c>
      <c r="J2866" s="33">
        <f t="shared" si="176"/>
        <v>2.4498020894341268E-3</v>
      </c>
      <c r="K2866" s="33">
        <f t="shared" si="177"/>
        <v>2.4468037732222614E-3</v>
      </c>
      <c r="L2866" s="33">
        <f t="shared" si="178"/>
        <v>0.97955345808954453</v>
      </c>
      <c r="M2866" s="33">
        <f t="shared" si="179"/>
        <v>0.97715668299221814</v>
      </c>
    </row>
    <row r="2867" spans="1:13" ht="27.6">
      <c r="A2867" t="s">
        <v>164</v>
      </c>
      <c r="B2867" t="s">
        <v>242</v>
      </c>
      <c r="C2867" s="14" t="s">
        <v>244</v>
      </c>
      <c r="D2867" t="s">
        <v>456</v>
      </c>
      <c r="E2867" t="s">
        <v>474</v>
      </c>
      <c r="F2867" s="20">
        <v>2044</v>
      </c>
      <c r="G2867" s="20">
        <v>55</v>
      </c>
      <c r="H2867" s="11">
        <v>10516.827944729401</v>
      </c>
      <c r="I2867" s="10">
        <v>3905778.0767939901</v>
      </c>
      <c r="J2867" s="33">
        <f t="shared" si="176"/>
        <v>2.6926332571772767E-3</v>
      </c>
      <c r="K2867" s="33">
        <f t="shared" si="177"/>
        <v>2.6890113717807917E-3</v>
      </c>
      <c r="L2867" s="33">
        <f t="shared" si="178"/>
        <v>0.97715668299221814</v>
      </c>
      <c r="M2867" s="33">
        <f t="shared" si="179"/>
        <v>0.97452909755964046</v>
      </c>
    </row>
    <row r="2868" spans="1:13" ht="27.6">
      <c r="A2868" t="s">
        <v>164</v>
      </c>
      <c r="B2868" t="s">
        <v>242</v>
      </c>
      <c r="C2868" s="14" t="s">
        <v>244</v>
      </c>
      <c r="D2868" t="s">
        <v>456</v>
      </c>
      <c r="E2868" t="s">
        <v>474</v>
      </c>
      <c r="F2868" s="20">
        <v>2044</v>
      </c>
      <c r="G2868" s="20">
        <v>56</v>
      </c>
      <c r="H2868" s="11">
        <v>11325.1873048364</v>
      </c>
      <c r="I2868" s="10">
        <v>3845649.8232216099</v>
      </c>
      <c r="J2868" s="33">
        <f t="shared" si="176"/>
        <v>2.9449346210490297E-3</v>
      </c>
      <c r="K2868" s="33">
        <f t="shared" si="177"/>
        <v>2.9406025546820924E-3</v>
      </c>
      <c r="L2868" s="33">
        <f t="shared" si="178"/>
        <v>0.97452909755964046</v>
      </c>
      <c r="M2868" s="33">
        <f t="shared" si="179"/>
        <v>0.9716633948057446</v>
      </c>
    </row>
    <row r="2869" spans="1:13" ht="27.6">
      <c r="A2869" t="s">
        <v>164</v>
      </c>
      <c r="B2869" t="s">
        <v>242</v>
      </c>
      <c r="C2869" s="14" t="s">
        <v>244</v>
      </c>
      <c r="D2869" t="s">
        <v>456</v>
      </c>
      <c r="E2869" t="s">
        <v>474</v>
      </c>
      <c r="F2869" s="20">
        <v>2044</v>
      </c>
      <c r="G2869" s="20">
        <v>57</v>
      </c>
      <c r="H2869" s="11">
        <v>12308.639540021701</v>
      </c>
      <c r="I2869" s="10">
        <v>3776044.08896429</v>
      </c>
      <c r="J2869" s="33">
        <f t="shared" si="176"/>
        <v>3.25966520782806E-3</v>
      </c>
      <c r="K2869" s="33">
        <f t="shared" si="177"/>
        <v>3.2543582670438997E-3</v>
      </c>
      <c r="L2869" s="33">
        <f t="shared" si="178"/>
        <v>0.9716633948057446</v>
      </c>
      <c r="M2869" s="33">
        <f t="shared" si="179"/>
        <v>0.96850125400407461</v>
      </c>
    </row>
    <row r="2870" spans="1:13" ht="27.6">
      <c r="A2870" t="s">
        <v>164</v>
      </c>
      <c r="B2870" t="s">
        <v>242</v>
      </c>
      <c r="C2870" s="14" t="s">
        <v>244</v>
      </c>
      <c r="D2870" t="s">
        <v>456</v>
      </c>
      <c r="E2870" t="s">
        <v>474</v>
      </c>
      <c r="F2870" s="20">
        <v>2044</v>
      </c>
      <c r="G2870" s="20">
        <v>58</v>
      </c>
      <c r="H2870" s="11">
        <v>13556.1704940457</v>
      </c>
      <c r="I2870" s="10">
        <v>3762229.1432232801</v>
      </c>
      <c r="J2870" s="33">
        <f t="shared" si="176"/>
        <v>3.6032282931154711E-3</v>
      </c>
      <c r="K2870" s="33">
        <f t="shared" si="177"/>
        <v>3.5967444559689143E-3</v>
      </c>
      <c r="L2870" s="33">
        <f t="shared" si="178"/>
        <v>0.96850125400407461</v>
      </c>
      <c r="M2870" s="33">
        <f t="shared" si="179"/>
        <v>0.96501780248813651</v>
      </c>
    </row>
    <row r="2871" spans="1:13" ht="27.6">
      <c r="A2871" t="s">
        <v>164</v>
      </c>
      <c r="B2871" t="s">
        <v>242</v>
      </c>
      <c r="C2871" s="14" t="s">
        <v>244</v>
      </c>
      <c r="D2871" t="s">
        <v>456</v>
      </c>
      <c r="E2871" t="s">
        <v>474</v>
      </c>
      <c r="F2871" s="20">
        <v>2044</v>
      </c>
      <c r="G2871" s="20">
        <v>59</v>
      </c>
      <c r="H2871" s="11">
        <v>14477.0403856141</v>
      </c>
      <c r="I2871" s="10">
        <v>3798306.3830534201</v>
      </c>
      <c r="J2871" s="33">
        <f t="shared" si="176"/>
        <v>3.8114461882814608E-3</v>
      </c>
      <c r="K2871" s="33">
        <f t="shared" si="177"/>
        <v>3.8041918466958924E-3</v>
      </c>
      <c r="L2871" s="33">
        <f t="shared" si="178"/>
        <v>0.96501780248813651</v>
      </c>
      <c r="M2871" s="33">
        <f t="shared" si="179"/>
        <v>0.96134668963199477</v>
      </c>
    </row>
    <row r="2872" spans="1:13" ht="27.6">
      <c r="A2872" t="s">
        <v>164</v>
      </c>
      <c r="B2872" t="s">
        <v>242</v>
      </c>
      <c r="C2872" s="14" t="s">
        <v>244</v>
      </c>
      <c r="D2872" t="s">
        <v>456</v>
      </c>
      <c r="E2872" t="s">
        <v>474</v>
      </c>
      <c r="F2872" s="20">
        <v>2044</v>
      </c>
      <c r="G2872" s="20">
        <v>60</v>
      </c>
      <c r="H2872" s="11">
        <v>15504.3718099873</v>
      </c>
      <c r="I2872" s="10">
        <v>3793209.3172719502</v>
      </c>
      <c r="J2872" s="33">
        <f t="shared" si="176"/>
        <v>4.0874021213092287E-3</v>
      </c>
      <c r="K2872" s="33">
        <f t="shared" si="177"/>
        <v>4.079060062911255E-3</v>
      </c>
      <c r="L2872" s="33">
        <f t="shared" si="178"/>
        <v>0.96134668963199477</v>
      </c>
      <c r="M2872" s="33">
        <f t="shared" si="179"/>
        <v>0.95742529874370497</v>
      </c>
    </row>
    <row r="2873" spans="1:13" ht="27.6">
      <c r="A2873" t="s">
        <v>164</v>
      </c>
      <c r="B2873" t="s">
        <v>242</v>
      </c>
      <c r="C2873" s="14" t="s">
        <v>244</v>
      </c>
      <c r="D2873" t="s">
        <v>456</v>
      </c>
      <c r="E2873" t="s">
        <v>474</v>
      </c>
      <c r="F2873" s="20">
        <v>2044</v>
      </c>
      <c r="G2873" s="20">
        <v>61</v>
      </c>
      <c r="H2873" s="11">
        <v>16303.607235683799</v>
      </c>
      <c r="I2873" s="10">
        <v>3733566.2926194998</v>
      </c>
      <c r="J2873" s="33">
        <f t="shared" si="176"/>
        <v>4.3667651671038255E-3</v>
      </c>
      <c r="K2873" s="33">
        <f t="shared" si="177"/>
        <v>4.3572447109982981E-3</v>
      </c>
      <c r="L2873" s="33">
        <f t="shared" si="178"/>
        <v>0.95742529874370497</v>
      </c>
      <c r="M2873" s="33">
        <f t="shared" si="179"/>
        <v>0.95325356242457804</v>
      </c>
    </row>
    <row r="2874" spans="1:13" ht="27.6">
      <c r="A2874" t="s">
        <v>164</v>
      </c>
      <c r="B2874" t="s">
        <v>242</v>
      </c>
      <c r="C2874" s="14" t="s">
        <v>244</v>
      </c>
      <c r="D2874" t="s">
        <v>456</v>
      </c>
      <c r="E2874" t="s">
        <v>474</v>
      </c>
      <c r="F2874" s="20">
        <v>2044</v>
      </c>
      <c r="G2874" s="20">
        <v>62</v>
      </c>
      <c r="H2874" s="11">
        <v>17263.6141465121</v>
      </c>
      <c r="I2874" s="10">
        <v>3649960.3519074102</v>
      </c>
      <c r="J2874" s="33">
        <f t="shared" si="176"/>
        <v>4.7298086779190398E-3</v>
      </c>
      <c r="K2874" s="33">
        <f t="shared" si="177"/>
        <v>4.7186407471838665E-3</v>
      </c>
      <c r="L2874" s="33">
        <f t="shared" si="178"/>
        <v>0.95325356242457804</v>
      </c>
      <c r="M2874" s="33">
        <f t="shared" si="179"/>
        <v>0.94875550132252329</v>
      </c>
    </row>
    <row r="2875" spans="1:13" ht="27.6">
      <c r="A2875" t="s">
        <v>164</v>
      </c>
      <c r="B2875" t="s">
        <v>242</v>
      </c>
      <c r="C2875" s="14" t="s">
        <v>244</v>
      </c>
      <c r="D2875" t="s">
        <v>456</v>
      </c>
      <c r="E2875" t="s">
        <v>474</v>
      </c>
      <c r="F2875" s="20">
        <v>2044</v>
      </c>
      <c r="G2875" s="20">
        <v>63</v>
      </c>
      <c r="H2875" s="11">
        <v>18194.273186711998</v>
      </c>
      <c r="I2875" s="10">
        <v>3559010.1950438698</v>
      </c>
      <c r="J2875" s="33">
        <f t="shared" si="176"/>
        <v>5.1121722584691071E-3</v>
      </c>
      <c r="K2875" s="33">
        <f t="shared" si="177"/>
        <v>5.0991273446179264E-3</v>
      </c>
      <c r="L2875" s="33">
        <f t="shared" si="178"/>
        <v>0.94875550132252329</v>
      </c>
      <c r="M2875" s="33">
        <f t="shared" si="179"/>
        <v>0.94391767620237288</v>
      </c>
    </row>
    <row r="2876" spans="1:13" ht="27.6">
      <c r="A2876" t="s">
        <v>164</v>
      </c>
      <c r="B2876" t="s">
        <v>242</v>
      </c>
      <c r="C2876" s="14" t="s">
        <v>244</v>
      </c>
      <c r="D2876" t="s">
        <v>456</v>
      </c>
      <c r="E2876" t="s">
        <v>474</v>
      </c>
      <c r="F2876" s="20">
        <v>2044</v>
      </c>
      <c r="G2876" s="20">
        <v>64</v>
      </c>
      <c r="H2876" s="11">
        <v>19486.7638805963</v>
      </c>
      <c r="I2876" s="10">
        <v>3471214.2100753901</v>
      </c>
      <c r="J2876" s="33">
        <f t="shared" si="176"/>
        <v>5.6138177309930622E-3</v>
      </c>
      <c r="K2876" s="33">
        <f t="shared" si="177"/>
        <v>5.5980897014284992E-3</v>
      </c>
      <c r="L2876" s="33">
        <f t="shared" si="178"/>
        <v>0.94391767620237288</v>
      </c>
      <c r="M2876" s="33">
        <f t="shared" si="179"/>
        <v>0.93863354038022806</v>
      </c>
    </row>
    <row r="2877" spans="1:13" ht="27.6">
      <c r="A2877" t="s">
        <v>164</v>
      </c>
      <c r="B2877" t="s">
        <v>242</v>
      </c>
      <c r="C2877" s="14" t="s">
        <v>244</v>
      </c>
      <c r="D2877" t="s">
        <v>456</v>
      </c>
      <c r="E2877" t="s">
        <v>474</v>
      </c>
      <c r="F2877" s="20">
        <v>2044</v>
      </c>
      <c r="G2877" s="20">
        <v>65</v>
      </c>
      <c r="H2877" s="11">
        <v>20672.3119192124</v>
      </c>
      <c r="I2877" s="10">
        <v>3369074.2120998199</v>
      </c>
      <c r="J2877" s="33">
        <f t="shared" si="176"/>
        <v>6.1359028082459809E-3</v>
      </c>
      <c r="K2877" s="33">
        <f t="shared" si="177"/>
        <v>6.1171165996986021E-3</v>
      </c>
      <c r="L2877" s="33">
        <f t="shared" si="178"/>
        <v>0.93863354038022806</v>
      </c>
      <c r="M2877" s="33">
        <f t="shared" si="179"/>
        <v>0.93289180956933426</v>
      </c>
    </row>
    <row r="2878" spans="1:13" ht="27.6">
      <c r="A2878" t="s">
        <v>164</v>
      </c>
      <c r="B2878" t="s">
        <v>242</v>
      </c>
      <c r="C2878" s="14" t="s">
        <v>244</v>
      </c>
      <c r="D2878" t="s">
        <v>456</v>
      </c>
      <c r="E2878" t="s">
        <v>474</v>
      </c>
      <c r="F2878" s="20">
        <v>2044</v>
      </c>
      <c r="G2878" s="20">
        <v>66</v>
      </c>
      <c r="H2878" s="11">
        <v>20968.560916049999</v>
      </c>
      <c r="I2878" s="10">
        <v>3244280.87916796</v>
      </c>
      <c r="J2878" s="33">
        <f t="shared" si="176"/>
        <v>6.4632384485241211E-3</v>
      </c>
      <c r="K2878" s="33">
        <f t="shared" si="177"/>
        <v>6.4423966489168816E-3</v>
      </c>
      <c r="L2878" s="33">
        <f t="shared" si="178"/>
        <v>0.93289180956933426</v>
      </c>
      <c r="M2878" s="33">
        <f t="shared" si="179"/>
        <v>0.92688175050156274</v>
      </c>
    </row>
    <row r="2879" spans="1:13" ht="27.6">
      <c r="A2879" t="s">
        <v>164</v>
      </c>
      <c r="B2879" t="s">
        <v>242</v>
      </c>
      <c r="C2879" s="14" t="s">
        <v>244</v>
      </c>
      <c r="D2879" t="s">
        <v>456</v>
      </c>
      <c r="E2879" t="s">
        <v>474</v>
      </c>
      <c r="F2879" s="20">
        <v>2044</v>
      </c>
      <c r="G2879" s="20">
        <v>67</v>
      </c>
      <c r="H2879" s="11">
        <v>21960.871570502801</v>
      </c>
      <c r="I2879" s="10">
        <v>3121576.38262353</v>
      </c>
      <c r="J2879" s="33">
        <f t="shared" si="176"/>
        <v>7.0351863541605148E-3</v>
      </c>
      <c r="K2879" s="33">
        <f t="shared" si="177"/>
        <v>7.0104973617896027E-3</v>
      </c>
      <c r="L2879" s="33">
        <f t="shared" si="178"/>
        <v>0.92688175050156274</v>
      </c>
      <c r="M2879" s="33">
        <f t="shared" si="179"/>
        <v>0.92038384843498056</v>
      </c>
    </row>
    <row r="2880" spans="1:13" ht="27.6">
      <c r="A2880" t="s">
        <v>164</v>
      </c>
      <c r="B2880" t="s">
        <v>242</v>
      </c>
      <c r="C2880" s="14" t="s">
        <v>244</v>
      </c>
      <c r="D2880" t="s">
        <v>456</v>
      </c>
      <c r="E2880" t="s">
        <v>474</v>
      </c>
      <c r="F2880" s="20">
        <v>2044</v>
      </c>
      <c r="G2880" s="20">
        <v>68</v>
      </c>
      <c r="H2880" s="11">
        <v>22969.417920889799</v>
      </c>
      <c r="I2880" s="10">
        <v>3009578.3045051601</v>
      </c>
      <c r="J2880" s="33">
        <f t="shared" si="176"/>
        <v>7.6321050980816627E-3</v>
      </c>
      <c r="K2880" s="33">
        <f t="shared" si="177"/>
        <v>7.603054536594378E-3</v>
      </c>
      <c r="L2880" s="33">
        <f t="shared" si="178"/>
        <v>0.92038384843498056</v>
      </c>
      <c r="M2880" s="33">
        <f t="shared" si="179"/>
        <v>0.91338611984072882</v>
      </c>
    </row>
    <row r="2881" spans="1:13" ht="27.6">
      <c r="A2881" t="s">
        <v>164</v>
      </c>
      <c r="B2881" t="s">
        <v>242</v>
      </c>
      <c r="C2881" s="14" t="s">
        <v>244</v>
      </c>
      <c r="D2881" t="s">
        <v>456</v>
      </c>
      <c r="E2881" t="s">
        <v>474</v>
      </c>
      <c r="F2881" s="20">
        <v>2044</v>
      </c>
      <c r="G2881" s="20">
        <v>69</v>
      </c>
      <c r="H2881" s="11">
        <v>23233.629884981401</v>
      </c>
      <c r="I2881" s="10">
        <v>2885762.6650486002</v>
      </c>
      <c r="J2881" s="33">
        <f t="shared" si="176"/>
        <v>8.0511229029259467E-3</v>
      </c>
      <c r="K2881" s="33">
        <f t="shared" si="177"/>
        <v>8.0187994178799737E-3</v>
      </c>
      <c r="L2881" s="33">
        <f t="shared" si="178"/>
        <v>0.91338611984072882</v>
      </c>
      <c r="M2881" s="33">
        <f t="shared" si="179"/>
        <v>0.90606185975465037</v>
      </c>
    </row>
    <row r="2882" spans="1:13" ht="27.6">
      <c r="A2882" t="s">
        <v>164</v>
      </c>
      <c r="B2882" t="s">
        <v>242</v>
      </c>
      <c r="C2882" s="14" t="s">
        <v>244</v>
      </c>
      <c r="D2882" t="s">
        <v>456</v>
      </c>
      <c r="E2882" t="s">
        <v>474</v>
      </c>
      <c r="F2882" s="20">
        <v>2045</v>
      </c>
      <c r="G2882" s="20">
        <v>30</v>
      </c>
      <c r="H2882" s="11">
        <v>718.15783090726802</v>
      </c>
      <c r="I2882" s="10">
        <v>4657591.8599795904</v>
      </c>
      <c r="J2882" s="33">
        <f t="shared" ref="J2882:J2945" si="180">IF(I2882&gt;0,H2882/I2882,0)</f>
        <v>1.5419080342312668E-4</v>
      </c>
      <c r="K2882" s="33">
        <f t="shared" ref="K2882:K2945" si="181">1-EXP(-J2882)</f>
        <v>1.5417891663216388E-4</v>
      </c>
      <c r="L2882" s="33">
        <f t="shared" ref="L2882:L2945" si="182">IF(G2882=30,1,M2881)</f>
        <v>1</v>
      </c>
      <c r="M2882" s="33">
        <f t="shared" ref="M2882:M2945" si="183">L2882*(1-K2882)</f>
        <v>0.99984582108336784</v>
      </c>
    </row>
    <row r="2883" spans="1:13" ht="27.6">
      <c r="A2883" t="s">
        <v>164</v>
      </c>
      <c r="B2883" t="s">
        <v>242</v>
      </c>
      <c r="C2883" s="14" t="s">
        <v>244</v>
      </c>
      <c r="D2883" t="s">
        <v>456</v>
      </c>
      <c r="E2883" t="s">
        <v>474</v>
      </c>
      <c r="F2883" s="20">
        <v>2045</v>
      </c>
      <c r="G2883" s="20">
        <v>31</v>
      </c>
      <c r="H2883" s="11">
        <v>1026.0659799498601</v>
      </c>
      <c r="I2883" s="10">
        <v>4729418.4847619198</v>
      </c>
      <c r="J2883" s="33">
        <f t="shared" si="180"/>
        <v>2.1695394122043157E-4</v>
      </c>
      <c r="K2883" s="33">
        <f t="shared" si="181"/>
        <v>2.1693040841597178E-4</v>
      </c>
      <c r="L2883" s="33">
        <f t="shared" si="182"/>
        <v>0.99984582108336784</v>
      </c>
      <c r="M2883" s="33">
        <f t="shared" si="183"/>
        <v>0.9996289241210472</v>
      </c>
    </row>
    <row r="2884" spans="1:13" ht="27.6">
      <c r="A2884" t="s">
        <v>164</v>
      </c>
      <c r="B2884" t="s">
        <v>242</v>
      </c>
      <c r="C2884" s="14" t="s">
        <v>244</v>
      </c>
      <c r="D2884" t="s">
        <v>456</v>
      </c>
      <c r="E2884" t="s">
        <v>474</v>
      </c>
      <c r="F2884" s="20">
        <v>2045</v>
      </c>
      <c r="G2884" s="20">
        <v>32</v>
      </c>
      <c r="H2884" s="11">
        <v>1092.04880471925</v>
      </c>
      <c r="I2884" s="10">
        <v>4820815.6128628803</v>
      </c>
      <c r="J2884" s="33">
        <f t="shared" si="180"/>
        <v>2.2652781031604898E-4</v>
      </c>
      <c r="K2884" s="33">
        <f t="shared" si="181"/>
        <v>2.2650215482888925E-4</v>
      </c>
      <c r="L2884" s="33">
        <f t="shared" si="182"/>
        <v>0.9996289241210472</v>
      </c>
      <c r="M2884" s="33">
        <f t="shared" si="183"/>
        <v>0.99940250601570446</v>
      </c>
    </row>
    <row r="2885" spans="1:13" ht="27.6">
      <c r="A2885" t="s">
        <v>164</v>
      </c>
      <c r="B2885" t="s">
        <v>242</v>
      </c>
      <c r="C2885" s="14" t="s">
        <v>244</v>
      </c>
      <c r="D2885" t="s">
        <v>456</v>
      </c>
      <c r="E2885" t="s">
        <v>474</v>
      </c>
      <c r="F2885" s="20">
        <v>2045</v>
      </c>
      <c r="G2885" s="20">
        <v>33</v>
      </c>
      <c r="H2885" s="11">
        <v>1165.4123913426199</v>
      </c>
      <c r="I2885" s="10">
        <v>4864206.37642824</v>
      </c>
      <c r="J2885" s="33">
        <f t="shared" si="180"/>
        <v>2.3958942140904306E-4</v>
      </c>
      <c r="K2885" s="33">
        <f t="shared" si="181"/>
        <v>2.3956072215569613E-4</v>
      </c>
      <c r="L2885" s="33">
        <f t="shared" si="182"/>
        <v>0.99940250601570446</v>
      </c>
      <c r="M2885" s="33">
        <f t="shared" si="183"/>
        <v>0.99916308842963908</v>
      </c>
    </row>
    <row r="2886" spans="1:13" ht="27.6">
      <c r="A2886" t="s">
        <v>164</v>
      </c>
      <c r="B2886" t="s">
        <v>242</v>
      </c>
      <c r="C2886" s="14" t="s">
        <v>244</v>
      </c>
      <c r="D2886" t="s">
        <v>456</v>
      </c>
      <c r="E2886" t="s">
        <v>474</v>
      </c>
      <c r="F2886" s="20">
        <v>2045</v>
      </c>
      <c r="G2886" s="20">
        <v>34</v>
      </c>
      <c r="H2886" s="11">
        <v>1215.4362187316799</v>
      </c>
      <c r="I2886" s="10">
        <v>4784444.0976769598</v>
      </c>
      <c r="J2886" s="33">
        <f t="shared" si="180"/>
        <v>2.5403917235062337E-4</v>
      </c>
      <c r="K2886" s="33">
        <f t="shared" si="181"/>
        <v>2.5400690713239804E-4</v>
      </c>
      <c r="L2886" s="33">
        <f t="shared" si="182"/>
        <v>0.99916308842963908</v>
      </c>
      <c r="M2886" s="33">
        <f t="shared" si="183"/>
        <v>0.99890929410382623</v>
      </c>
    </row>
    <row r="2887" spans="1:13" ht="27.6">
      <c r="A2887" t="s">
        <v>164</v>
      </c>
      <c r="B2887" t="s">
        <v>242</v>
      </c>
      <c r="C2887" s="14" t="s">
        <v>244</v>
      </c>
      <c r="D2887" t="s">
        <v>456</v>
      </c>
      <c r="E2887" t="s">
        <v>474</v>
      </c>
      <c r="F2887" s="20">
        <v>2045</v>
      </c>
      <c r="G2887" s="20">
        <v>35</v>
      </c>
      <c r="H2887" s="11">
        <v>1280.8453605280799</v>
      </c>
      <c r="I2887" s="10">
        <v>4683143.5845273696</v>
      </c>
      <c r="J2887" s="33">
        <f t="shared" si="180"/>
        <v>2.7350119367679926E-4</v>
      </c>
      <c r="K2887" s="33">
        <f t="shared" si="181"/>
        <v>2.7346379563486511E-4</v>
      </c>
      <c r="L2887" s="33">
        <f t="shared" si="182"/>
        <v>0.99890929410382623</v>
      </c>
      <c r="M2887" s="33">
        <f t="shared" si="183"/>
        <v>0.99863612857676565</v>
      </c>
    </row>
    <row r="2888" spans="1:13" ht="27.6">
      <c r="A2888" t="s">
        <v>164</v>
      </c>
      <c r="B2888" t="s">
        <v>242</v>
      </c>
      <c r="C2888" s="14" t="s">
        <v>244</v>
      </c>
      <c r="D2888" t="s">
        <v>456</v>
      </c>
      <c r="E2888" t="s">
        <v>474</v>
      </c>
      <c r="F2888" s="20">
        <v>2045</v>
      </c>
      <c r="G2888" s="20">
        <v>36</v>
      </c>
      <c r="H2888" s="11">
        <v>1611.1968822542501</v>
      </c>
      <c r="I2888" s="10">
        <v>4625951.5401736097</v>
      </c>
      <c r="J2888" s="33">
        <f t="shared" si="180"/>
        <v>3.4829523575030419E-4</v>
      </c>
      <c r="K2888" s="33">
        <f t="shared" si="181"/>
        <v>3.4823458800603557E-4</v>
      </c>
      <c r="L2888" s="33">
        <f t="shared" si="182"/>
        <v>0.99863612857676565</v>
      </c>
      <c r="M2888" s="33">
        <f t="shared" si="183"/>
        <v>0.99828836893596273</v>
      </c>
    </row>
    <row r="2889" spans="1:13" ht="27.6">
      <c r="A2889" t="s">
        <v>164</v>
      </c>
      <c r="B2889" t="s">
        <v>242</v>
      </c>
      <c r="C2889" s="14" t="s">
        <v>244</v>
      </c>
      <c r="D2889" t="s">
        <v>456</v>
      </c>
      <c r="E2889" t="s">
        <v>474</v>
      </c>
      <c r="F2889" s="20">
        <v>2045</v>
      </c>
      <c r="G2889" s="20">
        <v>37</v>
      </c>
      <c r="H2889" s="11">
        <v>1750.6502075031201</v>
      </c>
      <c r="I2889" s="10">
        <v>4617229.3224544097</v>
      </c>
      <c r="J2889" s="33">
        <f t="shared" si="180"/>
        <v>3.7915600141179815E-4</v>
      </c>
      <c r="K2889" s="33">
        <f t="shared" si="181"/>
        <v>3.7908413085874226E-4</v>
      </c>
      <c r="L2889" s="33">
        <f t="shared" si="182"/>
        <v>0.99828836893596273</v>
      </c>
      <c r="M2889" s="33">
        <f t="shared" si="183"/>
        <v>0.9979099336572782</v>
      </c>
    </row>
    <row r="2890" spans="1:13" ht="27.6">
      <c r="A2890" t="s">
        <v>164</v>
      </c>
      <c r="B2890" t="s">
        <v>242</v>
      </c>
      <c r="C2890" s="14" t="s">
        <v>244</v>
      </c>
      <c r="D2890" t="s">
        <v>456</v>
      </c>
      <c r="E2890" t="s">
        <v>474</v>
      </c>
      <c r="F2890" s="20">
        <v>2045</v>
      </c>
      <c r="G2890" s="20">
        <v>38</v>
      </c>
      <c r="H2890" s="11">
        <v>1906.5928610824401</v>
      </c>
      <c r="I2890" s="10">
        <v>4588348.3821067503</v>
      </c>
      <c r="J2890" s="33">
        <f t="shared" si="180"/>
        <v>4.1552922801538092E-4</v>
      </c>
      <c r="K2890" s="33">
        <f t="shared" si="181"/>
        <v>4.1544290770234582E-4</v>
      </c>
      <c r="L2890" s="33">
        <f t="shared" si="182"/>
        <v>0.9979099336572782</v>
      </c>
      <c r="M2890" s="33">
        <f t="shared" si="183"/>
        <v>0.99749535905281461</v>
      </c>
    </row>
    <row r="2891" spans="1:13" ht="27.6">
      <c r="A2891" t="s">
        <v>164</v>
      </c>
      <c r="B2891" t="s">
        <v>242</v>
      </c>
      <c r="C2891" s="14" t="s">
        <v>244</v>
      </c>
      <c r="D2891" t="s">
        <v>456</v>
      </c>
      <c r="E2891" t="s">
        <v>474</v>
      </c>
      <c r="F2891" s="20">
        <v>2045</v>
      </c>
      <c r="G2891" s="20">
        <v>39</v>
      </c>
      <c r="H2891" s="11">
        <v>1995.34697812529</v>
      </c>
      <c r="I2891" s="10">
        <v>4515817.3747071195</v>
      </c>
      <c r="J2891" s="33">
        <f t="shared" si="180"/>
        <v>4.4185732339423965E-4</v>
      </c>
      <c r="K2891" s="33">
        <f t="shared" si="181"/>
        <v>4.4175971882343124E-4</v>
      </c>
      <c r="L2891" s="33">
        <f t="shared" si="182"/>
        <v>0.99749535905281461</v>
      </c>
      <c r="M2891" s="33">
        <f t="shared" si="183"/>
        <v>0.99705470578347177</v>
      </c>
    </row>
    <row r="2892" spans="1:13" ht="27.6">
      <c r="A2892" t="s">
        <v>164</v>
      </c>
      <c r="B2892" t="s">
        <v>242</v>
      </c>
      <c r="C2892" s="14" t="s">
        <v>244</v>
      </c>
      <c r="D2892" t="s">
        <v>456</v>
      </c>
      <c r="E2892" t="s">
        <v>474</v>
      </c>
      <c r="F2892" s="20">
        <v>2045</v>
      </c>
      <c r="G2892" s="20">
        <v>40</v>
      </c>
      <c r="H2892" s="11">
        <v>2128.9449182582498</v>
      </c>
      <c r="I2892" s="10">
        <v>4420517.25921572</v>
      </c>
      <c r="J2892" s="33">
        <f t="shared" si="180"/>
        <v>4.81605385392379E-4</v>
      </c>
      <c r="K2892" s="33">
        <f t="shared" si="181"/>
        <v>4.8148943213410789E-4</v>
      </c>
      <c r="L2892" s="33">
        <f t="shared" si="182"/>
        <v>0.99705470578347177</v>
      </c>
      <c r="M2892" s="33">
        <f t="shared" si="183"/>
        <v>0.99657463447937744</v>
      </c>
    </row>
    <row r="2893" spans="1:13" ht="27.6">
      <c r="A2893" t="s">
        <v>164</v>
      </c>
      <c r="B2893" t="s">
        <v>242</v>
      </c>
      <c r="C2893" s="14" t="s">
        <v>244</v>
      </c>
      <c r="D2893" t="s">
        <v>456</v>
      </c>
      <c r="E2893" t="s">
        <v>474</v>
      </c>
      <c r="F2893" s="20">
        <v>2045</v>
      </c>
      <c r="G2893" s="20">
        <v>41</v>
      </c>
      <c r="H2893" s="11">
        <v>2724.0742598737102</v>
      </c>
      <c r="I2893" s="10">
        <v>4321385.7086477401</v>
      </c>
      <c r="J2893" s="33">
        <f t="shared" si="180"/>
        <v>6.3037054397214055E-4</v>
      </c>
      <c r="K2893" s="33">
        <f t="shared" si="181"/>
        <v>6.3017190220227004E-4</v>
      </c>
      <c r="L2893" s="33">
        <f t="shared" si="182"/>
        <v>0.99657463447937744</v>
      </c>
      <c r="M2893" s="33">
        <f t="shared" si="183"/>
        <v>0.99594662114628107</v>
      </c>
    </row>
    <row r="2894" spans="1:13" ht="27.6">
      <c r="A2894" t="s">
        <v>164</v>
      </c>
      <c r="B2894" t="s">
        <v>242</v>
      </c>
      <c r="C2894" s="14" t="s">
        <v>244</v>
      </c>
      <c r="D2894" t="s">
        <v>456</v>
      </c>
      <c r="E2894" t="s">
        <v>474</v>
      </c>
      <c r="F2894" s="20">
        <v>2045</v>
      </c>
      <c r="G2894" s="20">
        <v>42</v>
      </c>
      <c r="H2894" s="11">
        <v>3023.8172244154798</v>
      </c>
      <c r="I2894" s="10">
        <v>4275599.1008393103</v>
      </c>
      <c r="J2894" s="33">
        <f t="shared" si="180"/>
        <v>7.0722655541346179E-4</v>
      </c>
      <c r="K2894" s="33">
        <f t="shared" si="181"/>
        <v>7.0697652965823199E-4</v>
      </c>
      <c r="L2894" s="33">
        <f t="shared" si="182"/>
        <v>0.99594662114628107</v>
      </c>
      <c r="M2894" s="33">
        <f t="shared" si="183"/>
        <v>0.99524251026033828</v>
      </c>
    </row>
    <row r="2895" spans="1:13" ht="27.6">
      <c r="A2895" t="s">
        <v>164</v>
      </c>
      <c r="B2895" t="s">
        <v>242</v>
      </c>
      <c r="C2895" s="14" t="s">
        <v>244</v>
      </c>
      <c r="D2895" t="s">
        <v>456</v>
      </c>
      <c r="E2895" t="s">
        <v>474</v>
      </c>
      <c r="F2895" s="20">
        <v>2045</v>
      </c>
      <c r="G2895" s="20">
        <v>43</v>
      </c>
      <c r="H2895" s="11">
        <v>3391.37578969277</v>
      </c>
      <c r="I2895" s="10">
        <v>4251798.3359662602</v>
      </c>
      <c r="J2895" s="33">
        <f t="shared" si="180"/>
        <v>7.9763326520095848E-4</v>
      </c>
      <c r="K2895" s="33">
        <f t="shared" si="181"/>
        <v>7.9731524034942769E-4</v>
      </c>
      <c r="L2895" s="33">
        <f t="shared" si="182"/>
        <v>0.99524251026033828</v>
      </c>
      <c r="M2895" s="33">
        <f t="shared" si="183"/>
        <v>0.99444898823906414</v>
      </c>
    </row>
    <row r="2896" spans="1:13" ht="27.6">
      <c r="A2896" t="s">
        <v>164</v>
      </c>
      <c r="B2896" t="s">
        <v>242</v>
      </c>
      <c r="C2896" s="14" t="s">
        <v>244</v>
      </c>
      <c r="D2896" t="s">
        <v>456</v>
      </c>
      <c r="E2896" t="s">
        <v>474</v>
      </c>
      <c r="F2896" s="20">
        <v>2045</v>
      </c>
      <c r="G2896" s="20">
        <v>44</v>
      </c>
      <c r="H2896" s="11">
        <v>3580.36889338627</v>
      </c>
      <c r="I2896" s="10">
        <v>4227466.09578929</v>
      </c>
      <c r="J2896" s="33">
        <f t="shared" si="180"/>
        <v>8.4693024432589716E-4</v>
      </c>
      <c r="K2896" s="33">
        <f t="shared" si="181"/>
        <v>8.4657170013435756E-4</v>
      </c>
      <c r="L2896" s="33">
        <f t="shared" si="182"/>
        <v>0.99444898823906414</v>
      </c>
      <c r="M2896" s="33">
        <f t="shared" si="183"/>
        <v>0.99360711586839368</v>
      </c>
    </row>
    <row r="2897" spans="1:13" ht="27.6">
      <c r="A2897" t="s">
        <v>164</v>
      </c>
      <c r="B2897" t="s">
        <v>242</v>
      </c>
      <c r="C2897" s="14" t="s">
        <v>244</v>
      </c>
      <c r="D2897" t="s">
        <v>456</v>
      </c>
      <c r="E2897" t="s">
        <v>474</v>
      </c>
      <c r="F2897" s="20">
        <v>2045</v>
      </c>
      <c r="G2897" s="20">
        <v>45</v>
      </c>
      <c r="H2897" s="11">
        <v>3893.9285771199102</v>
      </c>
      <c r="I2897" s="10">
        <v>4221959.3794641998</v>
      </c>
      <c r="J2897" s="33">
        <f t="shared" si="180"/>
        <v>9.2230365741085858E-4</v>
      </c>
      <c r="K2897" s="33">
        <f t="shared" si="181"/>
        <v>9.2187846612112878E-4</v>
      </c>
      <c r="L2897" s="33">
        <f t="shared" si="182"/>
        <v>0.99360711586839368</v>
      </c>
      <c r="M2897" s="33">
        <f t="shared" si="183"/>
        <v>0.9926911308644899</v>
      </c>
    </row>
    <row r="2898" spans="1:13" ht="27.6">
      <c r="A2898" t="s">
        <v>164</v>
      </c>
      <c r="B2898" t="s">
        <v>242</v>
      </c>
      <c r="C2898" s="14" t="s">
        <v>244</v>
      </c>
      <c r="D2898" t="s">
        <v>456</v>
      </c>
      <c r="E2898" t="s">
        <v>474</v>
      </c>
      <c r="F2898" s="20">
        <v>2045</v>
      </c>
      <c r="G2898" s="20">
        <v>46</v>
      </c>
      <c r="H2898" s="11">
        <v>4914.5024259683096</v>
      </c>
      <c r="I2898" s="10">
        <v>4253528.6005842602</v>
      </c>
      <c r="J2898" s="33">
        <f t="shared" si="180"/>
        <v>1.1553942355749668E-3</v>
      </c>
      <c r="K2898" s="33">
        <f t="shared" si="181"/>
        <v>1.1547270246438091E-3</v>
      </c>
      <c r="L2898" s="33">
        <f t="shared" si="182"/>
        <v>0.9926911308644899</v>
      </c>
      <c r="M2898" s="33">
        <f t="shared" si="183"/>
        <v>0.99154484358855643</v>
      </c>
    </row>
    <row r="2899" spans="1:13" ht="27.6">
      <c r="A2899" t="s">
        <v>164</v>
      </c>
      <c r="B2899" t="s">
        <v>242</v>
      </c>
      <c r="C2899" s="14" t="s">
        <v>244</v>
      </c>
      <c r="D2899" t="s">
        <v>456</v>
      </c>
      <c r="E2899" t="s">
        <v>474</v>
      </c>
      <c r="F2899" s="20">
        <v>2045</v>
      </c>
      <c r="G2899" s="20">
        <v>47</v>
      </c>
      <c r="H2899" s="11">
        <v>5456.3796065921197</v>
      </c>
      <c r="I2899" s="10">
        <v>4287078.2708181897</v>
      </c>
      <c r="J2899" s="33">
        <f t="shared" si="180"/>
        <v>1.2727501720071858E-3</v>
      </c>
      <c r="K2899" s="33">
        <f t="shared" si="181"/>
        <v>1.2719405690175822E-3</v>
      </c>
      <c r="L2899" s="33">
        <f t="shared" si="182"/>
        <v>0.99154484358855643</v>
      </c>
      <c r="M2899" s="33">
        <f t="shared" si="183"/>
        <v>0.990283657475996</v>
      </c>
    </row>
    <row r="2900" spans="1:13" ht="27.6">
      <c r="A2900" t="s">
        <v>164</v>
      </c>
      <c r="B2900" t="s">
        <v>242</v>
      </c>
      <c r="C2900" s="14" t="s">
        <v>244</v>
      </c>
      <c r="D2900" t="s">
        <v>456</v>
      </c>
      <c r="E2900" t="s">
        <v>474</v>
      </c>
      <c r="F2900" s="20">
        <v>2045</v>
      </c>
      <c r="G2900" s="20">
        <v>48</v>
      </c>
      <c r="H2900" s="11">
        <v>6032.44788581989</v>
      </c>
      <c r="I2900" s="10">
        <v>4274572.5620764103</v>
      </c>
      <c r="J2900" s="33">
        <f t="shared" si="180"/>
        <v>1.4112400241697094E-3</v>
      </c>
      <c r="K2900" s="33">
        <f t="shared" si="181"/>
        <v>1.4102446932388046E-3</v>
      </c>
      <c r="L2900" s="33">
        <f t="shared" si="182"/>
        <v>0.990283657475996</v>
      </c>
      <c r="M2900" s="33">
        <f t="shared" si="183"/>
        <v>0.98888711520323935</v>
      </c>
    </row>
    <row r="2901" spans="1:13" ht="27.6">
      <c r="A2901" t="s">
        <v>164</v>
      </c>
      <c r="B2901" t="s">
        <v>242</v>
      </c>
      <c r="C2901" s="14" t="s">
        <v>244</v>
      </c>
      <c r="D2901" t="s">
        <v>456</v>
      </c>
      <c r="E2901" t="s">
        <v>474</v>
      </c>
      <c r="F2901" s="20">
        <v>2045</v>
      </c>
      <c r="G2901" s="20">
        <v>49</v>
      </c>
      <c r="H2901" s="11">
        <v>6400.83429850845</v>
      </c>
      <c r="I2901" s="10">
        <v>4203886.8802760299</v>
      </c>
      <c r="J2901" s="33">
        <f t="shared" si="180"/>
        <v>1.5225990805176391E-3</v>
      </c>
      <c r="K2901" s="33">
        <f t="shared" si="181"/>
        <v>1.5214405146226628E-3</v>
      </c>
      <c r="L2901" s="33">
        <f t="shared" si="182"/>
        <v>0.98888711520323935</v>
      </c>
      <c r="M2901" s="33">
        <f t="shared" si="183"/>
        <v>0.98738258228178077</v>
      </c>
    </row>
    <row r="2902" spans="1:13" ht="27.6">
      <c r="A2902" t="s">
        <v>164</v>
      </c>
      <c r="B2902" t="s">
        <v>242</v>
      </c>
      <c r="C2902" s="14" t="s">
        <v>244</v>
      </c>
      <c r="D2902" t="s">
        <v>456</v>
      </c>
      <c r="E2902" t="s">
        <v>474</v>
      </c>
      <c r="F2902" s="20">
        <v>2045</v>
      </c>
      <c r="G2902" s="20">
        <v>50</v>
      </c>
      <c r="H2902" s="11">
        <v>6831.6009620367904</v>
      </c>
      <c r="I2902" s="10">
        <v>4130533.2232041298</v>
      </c>
      <c r="J2902" s="33">
        <f t="shared" si="180"/>
        <v>1.6539271306810583E-3</v>
      </c>
      <c r="K2902" s="33">
        <f t="shared" si="181"/>
        <v>1.6525601469385975E-3</v>
      </c>
      <c r="L2902" s="33">
        <f t="shared" si="182"/>
        <v>0.98738258228178077</v>
      </c>
      <c r="M2902" s="33">
        <f t="shared" si="183"/>
        <v>0.98575087317652055</v>
      </c>
    </row>
    <row r="2903" spans="1:13" ht="27.6">
      <c r="A2903" t="s">
        <v>164</v>
      </c>
      <c r="B2903" t="s">
        <v>242</v>
      </c>
      <c r="C2903" s="14" t="s">
        <v>244</v>
      </c>
      <c r="D2903" t="s">
        <v>456</v>
      </c>
      <c r="E2903" t="s">
        <v>474</v>
      </c>
      <c r="F2903" s="20">
        <v>2045</v>
      </c>
      <c r="G2903" s="20">
        <v>51</v>
      </c>
      <c r="H2903" s="11">
        <v>7598.7682976796896</v>
      </c>
      <c r="I2903" s="10">
        <v>4065335.0571574299</v>
      </c>
      <c r="J2903" s="33">
        <f t="shared" si="180"/>
        <v>1.8691616289538784E-3</v>
      </c>
      <c r="K2903" s="33">
        <f t="shared" si="181"/>
        <v>1.8674158342498748E-3</v>
      </c>
      <c r="L2903" s="33">
        <f t="shared" si="182"/>
        <v>0.98575087317652055</v>
      </c>
      <c r="M2903" s="33">
        <f t="shared" si="183"/>
        <v>0.98391006638732503</v>
      </c>
    </row>
    <row r="2904" spans="1:13" ht="27.6">
      <c r="A2904" t="s">
        <v>164</v>
      </c>
      <c r="B2904" t="s">
        <v>242</v>
      </c>
      <c r="C2904" s="14" t="s">
        <v>244</v>
      </c>
      <c r="D2904" t="s">
        <v>456</v>
      </c>
      <c r="E2904" t="s">
        <v>474</v>
      </c>
      <c r="F2904" s="20">
        <v>2045</v>
      </c>
      <c r="G2904" s="20">
        <v>52</v>
      </c>
      <c r="H2904" s="11">
        <v>8148.7336548481799</v>
      </c>
      <c r="I2904" s="10">
        <v>4001696.2059443002</v>
      </c>
      <c r="J2904" s="33">
        <f t="shared" si="180"/>
        <v>2.0363199092284126E-3</v>
      </c>
      <c r="K2904" s="33">
        <f t="shared" si="181"/>
        <v>2.0342480164261545E-3</v>
      </c>
      <c r="L2904" s="33">
        <f t="shared" si="182"/>
        <v>0.98391006638732503</v>
      </c>
      <c r="M2904" s="33">
        <f t="shared" si="183"/>
        <v>0.9819085492864349</v>
      </c>
    </row>
    <row r="2905" spans="1:13" ht="27.6">
      <c r="A2905" t="s">
        <v>164</v>
      </c>
      <c r="B2905" t="s">
        <v>242</v>
      </c>
      <c r="C2905" s="14" t="s">
        <v>244</v>
      </c>
      <c r="D2905" t="s">
        <v>456</v>
      </c>
      <c r="E2905" t="s">
        <v>474</v>
      </c>
      <c r="F2905" s="20">
        <v>2045</v>
      </c>
      <c r="G2905" s="20">
        <v>53</v>
      </c>
      <c r="H2905" s="11">
        <v>8799.9153700509305</v>
      </c>
      <c r="I2905" s="10">
        <v>3970449.3729346702</v>
      </c>
      <c r="J2905" s="33">
        <f t="shared" si="180"/>
        <v>2.2163524940116961E-3</v>
      </c>
      <c r="K2905" s="33">
        <f t="shared" si="181"/>
        <v>2.213898198352493E-3</v>
      </c>
      <c r="L2905" s="33">
        <f t="shared" si="182"/>
        <v>0.9819085492864349</v>
      </c>
      <c r="M2905" s="33">
        <f t="shared" si="183"/>
        <v>0.9797347037182228</v>
      </c>
    </row>
    <row r="2906" spans="1:13" ht="27.6">
      <c r="A2906" t="s">
        <v>164</v>
      </c>
      <c r="B2906" t="s">
        <v>242</v>
      </c>
      <c r="C2906" s="14" t="s">
        <v>244</v>
      </c>
      <c r="D2906" t="s">
        <v>456</v>
      </c>
      <c r="E2906" t="s">
        <v>474</v>
      </c>
      <c r="F2906" s="20">
        <v>2045</v>
      </c>
      <c r="G2906" s="20">
        <v>54</v>
      </c>
      <c r="H2906" s="11">
        <v>9563.6376419969492</v>
      </c>
      <c r="I2906" s="10">
        <v>3932312.5242778999</v>
      </c>
      <c r="J2906" s="33">
        <f t="shared" si="180"/>
        <v>2.4320644869784717E-3</v>
      </c>
      <c r="K2906" s="33">
        <f t="shared" si="181"/>
        <v>2.4291094142719905E-3</v>
      </c>
      <c r="L2906" s="33">
        <f t="shared" si="182"/>
        <v>0.9797347037182228</v>
      </c>
      <c r="M2906" s="33">
        <f t="shared" si="183"/>
        <v>0.97735482092593184</v>
      </c>
    </row>
    <row r="2907" spans="1:13" ht="27.6">
      <c r="A2907" t="s">
        <v>164</v>
      </c>
      <c r="B2907" t="s">
        <v>242</v>
      </c>
      <c r="C2907" s="14" t="s">
        <v>244</v>
      </c>
      <c r="D2907" t="s">
        <v>456</v>
      </c>
      <c r="E2907" t="s">
        <v>474</v>
      </c>
      <c r="F2907" s="20">
        <v>2045</v>
      </c>
      <c r="G2907" s="20">
        <v>55</v>
      </c>
      <c r="H2907" s="11">
        <v>10405.925657255901</v>
      </c>
      <c r="I2907" s="10">
        <v>3896100.9835439599</v>
      </c>
      <c r="J2907" s="33">
        <f t="shared" si="180"/>
        <v>2.6708562486464334E-3</v>
      </c>
      <c r="K2907" s="33">
        <f t="shared" si="181"/>
        <v>2.6672926853903434E-3</v>
      </c>
      <c r="L2907" s="33">
        <f t="shared" si="182"/>
        <v>0.97735482092593184</v>
      </c>
      <c r="M2907" s="33">
        <f t="shared" si="183"/>
        <v>0.97474792956104517</v>
      </c>
    </row>
    <row r="2908" spans="1:13" ht="27.6">
      <c r="A2908" t="s">
        <v>164</v>
      </c>
      <c r="B2908" t="s">
        <v>242</v>
      </c>
      <c r="C2908" s="14" t="s">
        <v>244</v>
      </c>
      <c r="D2908" t="s">
        <v>456</v>
      </c>
      <c r="E2908" t="s">
        <v>474</v>
      </c>
      <c r="F2908" s="20">
        <v>2045</v>
      </c>
      <c r="G2908" s="20">
        <v>56</v>
      </c>
      <c r="H2908" s="11">
        <v>11257.563281435299</v>
      </c>
      <c r="I2908" s="10">
        <v>3879729.5784064401</v>
      </c>
      <c r="J2908" s="33">
        <f t="shared" si="180"/>
        <v>2.9016360686816814E-3</v>
      </c>
      <c r="K2908" s="33">
        <f t="shared" si="181"/>
        <v>2.897430391509026E-3</v>
      </c>
      <c r="L2908" s="33">
        <f t="shared" si="182"/>
        <v>0.97474792956104517</v>
      </c>
      <c r="M2908" s="33">
        <f t="shared" si="183"/>
        <v>0.97192366528587448</v>
      </c>
    </row>
    <row r="2909" spans="1:13" ht="27.6">
      <c r="A2909" t="s">
        <v>164</v>
      </c>
      <c r="B2909" t="s">
        <v>242</v>
      </c>
      <c r="C2909" s="14" t="s">
        <v>244</v>
      </c>
      <c r="D2909" t="s">
        <v>456</v>
      </c>
      <c r="E2909" t="s">
        <v>474</v>
      </c>
      <c r="F2909" s="20">
        <v>2045</v>
      </c>
      <c r="G2909" s="20">
        <v>57</v>
      </c>
      <c r="H2909" s="11">
        <v>12272.7243662732</v>
      </c>
      <c r="I2909" s="10">
        <v>3817537.0932143498</v>
      </c>
      <c r="J2909" s="33">
        <f t="shared" si="180"/>
        <v>3.2148277977672823E-3</v>
      </c>
      <c r="K2909" s="33">
        <f t="shared" si="181"/>
        <v>3.20966577203885E-3</v>
      </c>
      <c r="L2909" s="33">
        <f t="shared" si="182"/>
        <v>0.97192366528587448</v>
      </c>
      <c r="M2909" s="33">
        <f t="shared" si="183"/>
        <v>0.96880411516437182</v>
      </c>
    </row>
    <row r="2910" spans="1:13" ht="27.6">
      <c r="A2910" t="s">
        <v>164</v>
      </c>
      <c r="B2910" t="s">
        <v>242</v>
      </c>
      <c r="C2910" s="14" t="s">
        <v>244</v>
      </c>
      <c r="D2910" t="s">
        <v>456</v>
      </c>
      <c r="E2910" t="s">
        <v>474</v>
      </c>
      <c r="F2910" s="20">
        <v>2045</v>
      </c>
      <c r="G2910" s="20">
        <v>58</v>
      </c>
      <c r="H2910" s="11">
        <v>13316.1407527751</v>
      </c>
      <c r="I2910" s="10">
        <v>3745763.1665555998</v>
      </c>
      <c r="J2910" s="33">
        <f t="shared" si="180"/>
        <v>3.5549873712437349E-3</v>
      </c>
      <c r="K2910" s="33">
        <f t="shared" si="181"/>
        <v>3.548675884938679E-3</v>
      </c>
      <c r="L2910" s="33">
        <f t="shared" si="182"/>
        <v>0.96880411516437182</v>
      </c>
      <c r="M2910" s="33">
        <f t="shared" si="183"/>
        <v>0.96536614336365867</v>
      </c>
    </row>
    <row r="2911" spans="1:13" ht="27.6">
      <c r="A2911" t="s">
        <v>164</v>
      </c>
      <c r="B2911" t="s">
        <v>242</v>
      </c>
      <c r="C2911" s="14" t="s">
        <v>244</v>
      </c>
      <c r="D2911" t="s">
        <v>456</v>
      </c>
      <c r="E2911" t="s">
        <v>474</v>
      </c>
      <c r="F2911" s="20">
        <v>2045</v>
      </c>
      <c r="G2911" s="20">
        <v>59</v>
      </c>
      <c r="H2911" s="11">
        <v>14033.5650106306</v>
      </c>
      <c r="I2911" s="10">
        <v>3729113.5925207101</v>
      </c>
      <c r="J2911" s="33">
        <f t="shared" si="180"/>
        <v>3.7632441765187829E-3</v>
      </c>
      <c r="K2911" s="33">
        <f t="shared" si="181"/>
        <v>3.7561720473171523E-3</v>
      </c>
      <c r="L2911" s="33">
        <f t="shared" si="182"/>
        <v>0.96536614336365867</v>
      </c>
      <c r="M2911" s="33">
        <f t="shared" si="183"/>
        <v>0.96174006204052975</v>
      </c>
    </row>
    <row r="2912" spans="1:13" ht="27.6">
      <c r="A2912" t="s">
        <v>164</v>
      </c>
      <c r="B2912" t="s">
        <v>242</v>
      </c>
      <c r="C2912" s="14" t="s">
        <v>244</v>
      </c>
      <c r="D2912" t="s">
        <v>456</v>
      </c>
      <c r="E2912" t="s">
        <v>474</v>
      </c>
      <c r="F2912" s="20">
        <v>2045</v>
      </c>
      <c r="G2912" s="20">
        <v>60</v>
      </c>
      <c r="H2912" s="11">
        <v>15180.372758696099</v>
      </c>
      <c r="I2912" s="10">
        <v>3762261.1303051002</v>
      </c>
      <c r="J2912" s="33">
        <f t="shared" si="180"/>
        <v>4.0349067310660198E-3</v>
      </c>
      <c r="K2912" s="33">
        <f t="shared" si="181"/>
        <v>4.0267774322313432E-3</v>
      </c>
      <c r="L2912" s="33">
        <f t="shared" si="182"/>
        <v>0.96174006204052975</v>
      </c>
      <c r="M2912" s="33">
        <f t="shared" si="183"/>
        <v>0.95786734886303215</v>
      </c>
    </row>
    <row r="2913" spans="1:13" ht="27.6">
      <c r="A2913" t="s">
        <v>164</v>
      </c>
      <c r="B2913" t="s">
        <v>242</v>
      </c>
      <c r="C2913" s="14" t="s">
        <v>244</v>
      </c>
      <c r="D2913" t="s">
        <v>456</v>
      </c>
      <c r="E2913" t="s">
        <v>474</v>
      </c>
      <c r="F2913" s="20">
        <v>2045</v>
      </c>
      <c r="G2913" s="20">
        <v>61</v>
      </c>
      <c r="H2913" s="11">
        <v>16251.562566329399</v>
      </c>
      <c r="I2913" s="10">
        <v>3754129.1713310801</v>
      </c>
      <c r="J2913" s="33">
        <f t="shared" si="180"/>
        <v>4.3289833206690579E-3</v>
      </c>
      <c r="K2913" s="33">
        <f t="shared" si="181"/>
        <v>4.3196267786810294E-3</v>
      </c>
      <c r="L2913" s="33">
        <f t="shared" si="182"/>
        <v>0.95786734886303215</v>
      </c>
      <c r="M2913" s="33">
        <f t="shared" si="183"/>
        <v>0.95372971941245921</v>
      </c>
    </row>
    <row r="2914" spans="1:13" ht="27.6">
      <c r="A2914" t="s">
        <v>164</v>
      </c>
      <c r="B2914" t="s">
        <v>242</v>
      </c>
      <c r="C2914" s="14" t="s">
        <v>244</v>
      </c>
      <c r="D2914" t="s">
        <v>456</v>
      </c>
      <c r="E2914" t="s">
        <v>474</v>
      </c>
      <c r="F2914" s="20">
        <v>2045</v>
      </c>
      <c r="G2914" s="20">
        <v>62</v>
      </c>
      <c r="H2914" s="11">
        <v>17320.8129087835</v>
      </c>
      <c r="I2914" s="10">
        <v>3691650.8698006999</v>
      </c>
      <c r="J2914" s="33">
        <f t="shared" si="180"/>
        <v>4.6918881334297446E-3</v>
      </c>
      <c r="K2914" s="33">
        <f t="shared" si="181"/>
        <v>4.6808984205206627E-3</v>
      </c>
      <c r="L2914" s="33">
        <f t="shared" si="182"/>
        <v>0.95372971941245921</v>
      </c>
      <c r="M2914" s="33">
        <f t="shared" si="183"/>
        <v>0.94926540747525778</v>
      </c>
    </row>
    <row r="2915" spans="1:13" ht="27.6">
      <c r="A2915" t="s">
        <v>164</v>
      </c>
      <c r="B2915" t="s">
        <v>242</v>
      </c>
      <c r="C2915" s="14" t="s">
        <v>244</v>
      </c>
      <c r="D2915" t="s">
        <v>456</v>
      </c>
      <c r="E2915" t="s">
        <v>474</v>
      </c>
      <c r="F2915" s="20">
        <v>2045</v>
      </c>
      <c r="G2915" s="20">
        <v>63</v>
      </c>
      <c r="H2915" s="11">
        <v>18333.965893426601</v>
      </c>
      <c r="I2915" s="10">
        <v>3605188.3988828799</v>
      </c>
      <c r="J2915" s="33">
        <f t="shared" si="180"/>
        <v>5.0854390575282129E-3</v>
      </c>
      <c r="K2915" s="33">
        <f t="shared" si="181"/>
        <v>5.0725301041598669E-3</v>
      </c>
      <c r="L2915" s="33">
        <f t="shared" si="182"/>
        <v>0.94926540747525778</v>
      </c>
      <c r="M2915" s="33">
        <f t="shared" si="183"/>
        <v>0.94445023011900198</v>
      </c>
    </row>
    <row r="2916" spans="1:13" ht="27.6">
      <c r="A2916" t="s">
        <v>164</v>
      </c>
      <c r="B2916" t="s">
        <v>242</v>
      </c>
      <c r="C2916" s="14" t="s">
        <v>244</v>
      </c>
      <c r="D2916" t="s">
        <v>456</v>
      </c>
      <c r="E2916" t="s">
        <v>474</v>
      </c>
      <c r="F2916" s="20">
        <v>2045</v>
      </c>
      <c r="G2916" s="20">
        <v>64</v>
      </c>
      <c r="H2916" s="11">
        <v>19618.2859689738</v>
      </c>
      <c r="I2916" s="10">
        <v>3511337.2597286198</v>
      </c>
      <c r="J2916" s="33">
        <f t="shared" si="180"/>
        <v>5.5871266465842232E-3</v>
      </c>
      <c r="K2916" s="33">
        <f t="shared" si="181"/>
        <v>5.5715476818882781E-3</v>
      </c>
      <c r="L2916" s="33">
        <f t="shared" si="182"/>
        <v>0.94445023011900198</v>
      </c>
      <c r="M2916" s="33">
        <f t="shared" si="183"/>
        <v>0.93918818062872356</v>
      </c>
    </row>
    <row r="2917" spans="1:13" ht="27.6">
      <c r="A2917" t="s">
        <v>164</v>
      </c>
      <c r="B2917" t="s">
        <v>242</v>
      </c>
      <c r="C2917" s="14" t="s">
        <v>244</v>
      </c>
      <c r="D2917" t="s">
        <v>456</v>
      </c>
      <c r="E2917" t="s">
        <v>474</v>
      </c>
      <c r="F2917" s="20">
        <v>2045</v>
      </c>
      <c r="G2917" s="20">
        <v>65</v>
      </c>
      <c r="H2917" s="11">
        <v>20869.354492119601</v>
      </c>
      <c r="I2917" s="10">
        <v>3420130.5691873701</v>
      </c>
      <c r="J2917" s="33">
        <f t="shared" si="180"/>
        <v>6.1019174765243539E-3</v>
      </c>
      <c r="K2917" s="33">
        <f t="shared" si="181"/>
        <v>6.0833385862385514E-3</v>
      </c>
      <c r="L2917" s="33">
        <f t="shared" si="182"/>
        <v>0.93918818062872356</v>
      </c>
      <c r="M2917" s="33">
        <f t="shared" si="183"/>
        <v>0.93347478092976566</v>
      </c>
    </row>
    <row r="2918" spans="1:13" ht="27.6">
      <c r="A2918" t="s">
        <v>164</v>
      </c>
      <c r="B2918" t="s">
        <v>242</v>
      </c>
      <c r="C2918" s="14" t="s">
        <v>244</v>
      </c>
      <c r="D2918" t="s">
        <v>456</v>
      </c>
      <c r="E2918" t="s">
        <v>474</v>
      </c>
      <c r="F2918" s="20">
        <v>2045</v>
      </c>
      <c r="G2918" s="20">
        <v>66</v>
      </c>
      <c r="H2918" s="11">
        <v>21295.2534984739</v>
      </c>
      <c r="I2918" s="10">
        <v>3314700.7172680502</v>
      </c>
      <c r="J2918" s="33">
        <f t="shared" si="180"/>
        <v>6.4244875525369532E-3</v>
      </c>
      <c r="K2918" s="33">
        <f t="shared" si="181"/>
        <v>6.403894655583664E-3</v>
      </c>
      <c r="L2918" s="33">
        <f t="shared" si="182"/>
        <v>0.93347478092976566</v>
      </c>
      <c r="M2918" s="33">
        <f t="shared" si="183"/>
        <v>0.92749690676904739</v>
      </c>
    </row>
    <row r="2919" spans="1:13" ht="27.6">
      <c r="A2919" t="s">
        <v>164</v>
      </c>
      <c r="B2919" t="s">
        <v>242</v>
      </c>
      <c r="C2919" s="14" t="s">
        <v>244</v>
      </c>
      <c r="D2919" t="s">
        <v>456</v>
      </c>
      <c r="E2919" t="s">
        <v>474</v>
      </c>
      <c r="F2919" s="20">
        <v>2045</v>
      </c>
      <c r="G2919" s="20">
        <v>67</v>
      </c>
      <c r="H2919" s="11">
        <v>22302.636086406201</v>
      </c>
      <c r="I2919" s="10">
        <v>3186496.7167025399</v>
      </c>
      <c r="J2919" s="33">
        <f t="shared" si="180"/>
        <v>6.9991084470614117E-3</v>
      </c>
      <c r="K2919" s="33">
        <f t="shared" si="181"/>
        <v>6.974671732510096E-3</v>
      </c>
      <c r="L2919" s="33">
        <f t="shared" si="182"/>
        <v>0.92749690676904739</v>
      </c>
      <c r="M2919" s="33">
        <f t="shared" si="183"/>
        <v>0.92102792031141478</v>
      </c>
    </row>
    <row r="2920" spans="1:13" ht="27.6">
      <c r="A2920" t="s">
        <v>164</v>
      </c>
      <c r="B2920" t="s">
        <v>242</v>
      </c>
      <c r="C2920" s="14" t="s">
        <v>244</v>
      </c>
      <c r="D2920" t="s">
        <v>456</v>
      </c>
      <c r="E2920" t="s">
        <v>474</v>
      </c>
      <c r="F2920" s="20">
        <v>2045</v>
      </c>
      <c r="G2920" s="20">
        <v>68</v>
      </c>
      <c r="H2920" s="11">
        <v>23197.872218741399</v>
      </c>
      <c r="I2920" s="10">
        <v>3060739.6396305198</v>
      </c>
      <c r="J2920" s="33">
        <f t="shared" si="180"/>
        <v>7.5791720139716792E-3</v>
      </c>
      <c r="K2920" s="33">
        <f t="shared" si="181"/>
        <v>7.5505225152809885E-3</v>
      </c>
      <c r="L2920" s="33">
        <f t="shared" si="182"/>
        <v>0.92102792031141478</v>
      </c>
      <c r="M2920" s="33">
        <f t="shared" si="183"/>
        <v>0.914073678261901</v>
      </c>
    </row>
    <row r="2921" spans="1:13" ht="27.6">
      <c r="A2921" t="s">
        <v>164</v>
      </c>
      <c r="B2921" t="s">
        <v>242</v>
      </c>
      <c r="C2921" s="14" t="s">
        <v>244</v>
      </c>
      <c r="D2921" t="s">
        <v>456</v>
      </c>
      <c r="E2921" t="s">
        <v>474</v>
      </c>
      <c r="F2921" s="20">
        <v>2045</v>
      </c>
      <c r="G2921" s="20">
        <v>69</v>
      </c>
      <c r="H2921" s="11">
        <v>23563.628140393499</v>
      </c>
      <c r="I2921" s="10">
        <v>2945518.9368067002</v>
      </c>
      <c r="J2921" s="33">
        <f t="shared" si="180"/>
        <v>7.9998223219502809E-3</v>
      </c>
      <c r="K2921" s="33">
        <f t="shared" si="181"/>
        <v>7.9679089006278181E-3</v>
      </c>
      <c r="L2921" s="33">
        <f t="shared" si="182"/>
        <v>0.914073678261901</v>
      </c>
      <c r="M2921" s="33">
        <f t="shared" si="183"/>
        <v>0.90679042246504837</v>
      </c>
    </row>
    <row r="2922" spans="1:13" ht="27.6">
      <c r="A2922" t="s">
        <v>164</v>
      </c>
      <c r="B2922" t="s">
        <v>242</v>
      </c>
      <c r="C2922" s="14" t="s">
        <v>244</v>
      </c>
      <c r="D2922" t="s">
        <v>456</v>
      </c>
      <c r="E2922" t="s">
        <v>474</v>
      </c>
      <c r="F2922" s="20">
        <v>2046</v>
      </c>
      <c r="G2922" s="20">
        <v>30</v>
      </c>
      <c r="H2922" s="11">
        <v>701.27746796755105</v>
      </c>
      <c r="I2922" s="10">
        <v>4588841.9041028703</v>
      </c>
      <c r="J2922" s="33">
        <f t="shared" si="180"/>
        <v>1.5282232045094884E-4</v>
      </c>
      <c r="K2922" s="33">
        <f t="shared" si="181"/>
        <v>1.5281064371497344E-4</v>
      </c>
      <c r="L2922" s="33">
        <f t="shared" si="182"/>
        <v>1</v>
      </c>
      <c r="M2922" s="33">
        <f t="shared" si="183"/>
        <v>0.99984718935628503</v>
      </c>
    </row>
    <row r="2923" spans="1:13" ht="27.6">
      <c r="A2923" t="s">
        <v>164</v>
      </c>
      <c r="B2923" t="s">
        <v>242</v>
      </c>
      <c r="C2923" s="14" t="s">
        <v>244</v>
      </c>
      <c r="D2923" t="s">
        <v>456</v>
      </c>
      <c r="E2923" t="s">
        <v>474</v>
      </c>
      <c r="F2923" s="20">
        <v>2046</v>
      </c>
      <c r="G2923" s="20">
        <v>31</v>
      </c>
      <c r="H2923" s="11">
        <v>999.52211089570596</v>
      </c>
      <c r="I2923" s="10">
        <v>4652374.4754315801</v>
      </c>
      <c r="J2923" s="33">
        <f t="shared" si="180"/>
        <v>2.1484128506293226E-4</v>
      </c>
      <c r="K2923" s="33">
        <f t="shared" si="181"/>
        <v>2.1481820832669474E-4</v>
      </c>
      <c r="L2923" s="33">
        <f t="shared" si="182"/>
        <v>0.99984718935628503</v>
      </c>
      <c r="M2923" s="33">
        <f t="shared" si="183"/>
        <v>0.99963240397446707</v>
      </c>
    </row>
    <row r="2924" spans="1:13" ht="27.6">
      <c r="A2924" t="s">
        <v>164</v>
      </c>
      <c r="B2924" t="s">
        <v>242</v>
      </c>
      <c r="C2924" s="14" t="s">
        <v>244</v>
      </c>
      <c r="D2924" t="s">
        <v>456</v>
      </c>
      <c r="E2924" t="s">
        <v>474</v>
      </c>
      <c r="F2924" s="20">
        <v>2046</v>
      </c>
      <c r="G2924" s="20">
        <v>32</v>
      </c>
      <c r="H2924" s="11">
        <v>1065.7447294419901</v>
      </c>
      <c r="I2924" s="10">
        <v>4724151.6422887603</v>
      </c>
      <c r="J2924" s="33">
        <f t="shared" si="180"/>
        <v>2.2559494490012971E-4</v>
      </c>
      <c r="K2924" s="33">
        <f t="shared" si="181"/>
        <v>2.2556950027396994E-4</v>
      </c>
      <c r="L2924" s="33">
        <f t="shared" si="182"/>
        <v>0.99963240397446707</v>
      </c>
      <c r="M2924" s="33">
        <f t="shared" si="183"/>
        <v>0.99940691739264487</v>
      </c>
    </row>
    <row r="2925" spans="1:13" ht="27.6">
      <c r="A2925" t="s">
        <v>164</v>
      </c>
      <c r="B2925" t="s">
        <v>242</v>
      </c>
      <c r="C2925" s="14" t="s">
        <v>244</v>
      </c>
      <c r="D2925" t="s">
        <v>456</v>
      </c>
      <c r="E2925" t="s">
        <v>474</v>
      </c>
      <c r="F2925" s="20">
        <v>2046</v>
      </c>
      <c r="G2925" s="20">
        <v>33</v>
      </c>
      <c r="H2925" s="11">
        <v>1149.0807204073701</v>
      </c>
      <c r="I2925" s="10">
        <v>4815234.2560426304</v>
      </c>
      <c r="J2925" s="33">
        <f t="shared" si="180"/>
        <v>2.3863443797472375E-4</v>
      </c>
      <c r="K2925" s="33">
        <f t="shared" si="181"/>
        <v>2.3860596704194936E-4</v>
      </c>
      <c r="L2925" s="33">
        <f t="shared" si="182"/>
        <v>0.99940691739264487</v>
      </c>
      <c r="M2925" s="33">
        <f t="shared" si="183"/>
        <v>0.99916845293865197</v>
      </c>
    </row>
    <row r="2926" spans="1:13" ht="27.6">
      <c r="A2926" t="s">
        <v>164</v>
      </c>
      <c r="B2926" t="s">
        <v>242</v>
      </c>
      <c r="C2926" s="14" t="s">
        <v>244</v>
      </c>
      <c r="D2926" t="s">
        <v>456</v>
      </c>
      <c r="E2926" t="s">
        <v>474</v>
      </c>
      <c r="F2926" s="20">
        <v>2046</v>
      </c>
      <c r="G2926" s="20">
        <v>34</v>
      </c>
      <c r="H2926" s="11">
        <v>1229.6963374983</v>
      </c>
      <c r="I2926" s="10">
        <v>4858314.5008057402</v>
      </c>
      <c r="J2926" s="33">
        <f t="shared" si="180"/>
        <v>2.5311171956742565E-4</v>
      </c>
      <c r="K2926" s="33">
        <f t="shared" si="181"/>
        <v>2.5307968949861426E-4</v>
      </c>
      <c r="L2926" s="33">
        <f t="shared" si="182"/>
        <v>0.99916845293865197</v>
      </c>
      <c r="M2926" s="33">
        <f t="shared" si="183"/>
        <v>0.99891558369682543</v>
      </c>
    </row>
    <row r="2927" spans="1:13" ht="27.6">
      <c r="A2927" t="s">
        <v>164</v>
      </c>
      <c r="B2927" t="s">
        <v>242</v>
      </c>
      <c r="C2927" s="14" t="s">
        <v>244</v>
      </c>
      <c r="D2927" t="s">
        <v>456</v>
      </c>
      <c r="E2927" t="s">
        <v>474</v>
      </c>
      <c r="F2927" s="20">
        <v>2046</v>
      </c>
      <c r="G2927" s="20">
        <v>35</v>
      </c>
      <c r="H2927" s="11">
        <v>1302.27653422404</v>
      </c>
      <c r="I2927" s="10">
        <v>4778351.4700819999</v>
      </c>
      <c r="J2927" s="33">
        <f t="shared" si="180"/>
        <v>2.7253678227267197E-4</v>
      </c>
      <c r="K2927" s="33">
        <f t="shared" si="181"/>
        <v>2.7249964749742617E-4</v>
      </c>
      <c r="L2927" s="33">
        <f t="shared" si="182"/>
        <v>0.99891558369682543</v>
      </c>
      <c r="M2927" s="33">
        <f t="shared" si="183"/>
        <v>0.99864337955238835</v>
      </c>
    </row>
    <row r="2928" spans="1:13" ht="27.6">
      <c r="A2928" t="s">
        <v>164</v>
      </c>
      <c r="B2928" t="s">
        <v>242</v>
      </c>
      <c r="C2928" s="14" t="s">
        <v>244</v>
      </c>
      <c r="D2928" t="s">
        <v>456</v>
      </c>
      <c r="E2928" t="s">
        <v>474</v>
      </c>
      <c r="F2928" s="20">
        <v>2046</v>
      </c>
      <c r="G2928" s="20">
        <v>36</v>
      </c>
      <c r="H2928" s="11">
        <v>1620.6717579102001</v>
      </c>
      <c r="I2928" s="10">
        <v>4676825.5976874297</v>
      </c>
      <c r="J2928" s="33">
        <f t="shared" si="180"/>
        <v>3.4653243403208808E-4</v>
      </c>
      <c r="K2928" s="33">
        <f t="shared" si="181"/>
        <v>3.4647239860308154E-4</v>
      </c>
      <c r="L2928" s="33">
        <f t="shared" si="182"/>
        <v>0.99864337955238835</v>
      </c>
      <c r="M2928" s="33">
        <f t="shared" si="183"/>
        <v>0.99829737718532574</v>
      </c>
    </row>
    <row r="2929" spans="1:13" ht="27.6">
      <c r="A2929" t="s">
        <v>164</v>
      </c>
      <c r="B2929" t="s">
        <v>242</v>
      </c>
      <c r="C2929" s="14" t="s">
        <v>244</v>
      </c>
      <c r="D2929" t="s">
        <v>456</v>
      </c>
      <c r="E2929" t="s">
        <v>474</v>
      </c>
      <c r="F2929" s="20">
        <v>2046</v>
      </c>
      <c r="G2929" s="20">
        <v>37</v>
      </c>
      <c r="H2929" s="11">
        <v>1743.0747336706299</v>
      </c>
      <c r="I2929" s="10">
        <v>4619457.6896741204</v>
      </c>
      <c r="J2929" s="33">
        <f t="shared" si="180"/>
        <v>3.7733319596517295E-4</v>
      </c>
      <c r="K2929" s="33">
        <f t="shared" si="181"/>
        <v>3.7726201474808096E-4</v>
      </c>
      <c r="L2929" s="33">
        <f t="shared" si="182"/>
        <v>0.99829737718532574</v>
      </c>
      <c r="M2929" s="33">
        <f t="shared" si="183"/>
        <v>0.99792075750549103</v>
      </c>
    </row>
    <row r="2930" spans="1:13" ht="27.6">
      <c r="A2930" t="s">
        <v>164</v>
      </c>
      <c r="B2930" t="s">
        <v>242</v>
      </c>
      <c r="C2930" s="14" t="s">
        <v>244</v>
      </c>
      <c r="D2930" t="s">
        <v>456</v>
      </c>
      <c r="E2930" t="s">
        <v>474</v>
      </c>
      <c r="F2930" s="20">
        <v>2046</v>
      </c>
      <c r="G2930" s="20">
        <v>38</v>
      </c>
      <c r="H2930" s="11">
        <v>1906.9353987665399</v>
      </c>
      <c r="I2930" s="10">
        <v>4610284.3575061904</v>
      </c>
      <c r="J2930" s="33">
        <f t="shared" si="180"/>
        <v>4.1362641670069251E-4</v>
      </c>
      <c r="K2930" s="33">
        <f t="shared" si="181"/>
        <v>4.1354088508749332E-4</v>
      </c>
      <c r="L2930" s="33">
        <f t="shared" si="182"/>
        <v>0.99792075750549103</v>
      </c>
      <c r="M2930" s="33">
        <f t="shared" si="183"/>
        <v>0.99750807647218498</v>
      </c>
    </row>
    <row r="2931" spans="1:13" ht="27.6">
      <c r="A2931" t="s">
        <v>164</v>
      </c>
      <c r="B2931" t="s">
        <v>242</v>
      </c>
      <c r="C2931" s="14" t="s">
        <v>244</v>
      </c>
      <c r="D2931" t="s">
        <v>456</v>
      </c>
      <c r="E2931" t="s">
        <v>474</v>
      </c>
      <c r="F2931" s="20">
        <v>2046</v>
      </c>
      <c r="G2931" s="20">
        <v>39</v>
      </c>
      <c r="H2931" s="11">
        <v>2014.4385382381599</v>
      </c>
      <c r="I2931" s="10">
        <v>4580918.0340045299</v>
      </c>
      <c r="J2931" s="33">
        <f t="shared" si="180"/>
        <v>4.3974559756031819E-4</v>
      </c>
      <c r="K2931" s="33">
        <f t="shared" si="181"/>
        <v>4.3964892363623775E-4</v>
      </c>
      <c r="L2931" s="33">
        <f t="shared" si="182"/>
        <v>0.99750807647218498</v>
      </c>
      <c r="M2931" s="33">
        <f t="shared" si="183"/>
        <v>0.99706952312004549</v>
      </c>
    </row>
    <row r="2932" spans="1:13" ht="27.6">
      <c r="A2932" t="s">
        <v>164</v>
      </c>
      <c r="B2932" t="s">
        <v>242</v>
      </c>
      <c r="C2932" s="14" t="s">
        <v>244</v>
      </c>
      <c r="D2932" t="s">
        <v>456</v>
      </c>
      <c r="E2932" t="s">
        <v>474</v>
      </c>
      <c r="F2932" s="20">
        <v>2046</v>
      </c>
      <c r="G2932" s="20">
        <v>40</v>
      </c>
      <c r="H2932" s="11">
        <v>2161.5404986139501</v>
      </c>
      <c r="I2932" s="10">
        <v>4507994.3660347499</v>
      </c>
      <c r="J2932" s="33">
        <f t="shared" si="180"/>
        <v>4.794905057779054E-4</v>
      </c>
      <c r="K2932" s="33">
        <f t="shared" si="181"/>
        <v>4.7937556857646779E-4</v>
      </c>
      <c r="L2932" s="33">
        <f t="shared" si="182"/>
        <v>0.99706952312004549</v>
      </c>
      <c r="M2932" s="33">
        <f t="shared" si="183"/>
        <v>0.99659155235048957</v>
      </c>
    </row>
    <row r="2933" spans="1:13" ht="27.6">
      <c r="A2933" t="s">
        <v>164</v>
      </c>
      <c r="B2933" t="s">
        <v>242</v>
      </c>
      <c r="C2933" s="14" t="s">
        <v>244</v>
      </c>
      <c r="D2933" t="s">
        <v>456</v>
      </c>
      <c r="E2933" t="s">
        <v>474</v>
      </c>
      <c r="F2933" s="20">
        <v>2046</v>
      </c>
      <c r="G2933" s="20">
        <v>41</v>
      </c>
      <c r="H2933" s="11">
        <v>2753.1057802395599</v>
      </c>
      <c r="I2933" s="10">
        <v>4412253.8877800498</v>
      </c>
      <c r="J2933" s="33">
        <f t="shared" si="180"/>
        <v>6.2396812383449173E-4</v>
      </c>
      <c r="K2933" s="33">
        <f t="shared" si="181"/>
        <v>6.2377349620734712E-4</v>
      </c>
      <c r="L2933" s="33">
        <f t="shared" si="182"/>
        <v>0.99659155235048957</v>
      </c>
      <c r="M2933" s="33">
        <f t="shared" si="183"/>
        <v>0.99596990495358917</v>
      </c>
    </row>
    <row r="2934" spans="1:13" ht="27.6">
      <c r="A2934" t="s">
        <v>164</v>
      </c>
      <c r="B2934" t="s">
        <v>242</v>
      </c>
      <c r="C2934" s="14" t="s">
        <v>244</v>
      </c>
      <c r="D2934" t="s">
        <v>456</v>
      </c>
      <c r="E2934" t="s">
        <v>474</v>
      </c>
      <c r="F2934" s="20">
        <v>2046</v>
      </c>
      <c r="G2934" s="20">
        <v>42</v>
      </c>
      <c r="H2934" s="11">
        <v>2996.2793955468001</v>
      </c>
      <c r="I2934" s="10">
        <v>4312878.09765701</v>
      </c>
      <c r="J2934" s="33">
        <f t="shared" si="180"/>
        <v>6.9472851485752449E-4</v>
      </c>
      <c r="K2934" s="33">
        <f t="shared" si="181"/>
        <v>6.9448724687803942E-4</v>
      </c>
      <c r="L2934" s="33">
        <f t="shared" si="182"/>
        <v>0.99596990495358917</v>
      </c>
      <c r="M2934" s="33">
        <f t="shared" si="183"/>
        <v>0.99527821655632454</v>
      </c>
    </row>
    <row r="2935" spans="1:13" ht="27.6">
      <c r="A2935" t="s">
        <v>164</v>
      </c>
      <c r="B2935" t="s">
        <v>242</v>
      </c>
      <c r="C2935" s="14" t="s">
        <v>244</v>
      </c>
      <c r="D2935" t="s">
        <v>456</v>
      </c>
      <c r="E2935" t="s">
        <v>474</v>
      </c>
      <c r="F2935" s="20">
        <v>2046</v>
      </c>
      <c r="G2935" s="20">
        <v>43</v>
      </c>
      <c r="H2935" s="11">
        <v>3346.4649968026101</v>
      </c>
      <c r="I2935" s="10">
        <v>4266385.5264904099</v>
      </c>
      <c r="J2935" s="33">
        <f t="shared" si="180"/>
        <v>7.8437941813370537E-4</v>
      </c>
      <c r="K2935" s="33">
        <f t="shared" si="181"/>
        <v>7.840718730138807E-4</v>
      </c>
      <c r="L2935" s="33">
        <f t="shared" si="182"/>
        <v>0.99527821655632454</v>
      </c>
      <c r="M2935" s="33">
        <f t="shared" si="183"/>
        <v>0.99449784690089926</v>
      </c>
    </row>
    <row r="2936" spans="1:13" ht="27.6">
      <c r="A2936" t="s">
        <v>164</v>
      </c>
      <c r="B2936" t="s">
        <v>242</v>
      </c>
      <c r="C2936" s="14" t="s">
        <v>244</v>
      </c>
      <c r="D2936" t="s">
        <v>456</v>
      </c>
      <c r="E2936" t="s">
        <v>474</v>
      </c>
      <c r="F2936" s="20">
        <v>2046</v>
      </c>
      <c r="G2936" s="20">
        <v>44</v>
      </c>
      <c r="H2936" s="11">
        <v>3538.0127498059101</v>
      </c>
      <c r="I2936" s="10">
        <v>4241736.2882913398</v>
      </c>
      <c r="J2936" s="33">
        <f t="shared" si="180"/>
        <v>8.3409540559417844E-4</v>
      </c>
      <c r="K2936" s="33">
        <f t="shared" si="181"/>
        <v>8.3374764471666474E-4</v>
      </c>
      <c r="L2936" s="33">
        <f t="shared" si="182"/>
        <v>0.99449784690089926</v>
      </c>
      <c r="M2936" s="33">
        <f t="shared" si="183"/>
        <v>0.99366868666336983</v>
      </c>
    </row>
    <row r="2937" spans="1:13" ht="27.6">
      <c r="A2937" t="s">
        <v>164</v>
      </c>
      <c r="B2937" t="s">
        <v>242</v>
      </c>
      <c r="C2937" s="14" t="s">
        <v>244</v>
      </c>
      <c r="D2937" t="s">
        <v>456</v>
      </c>
      <c r="E2937" t="s">
        <v>474</v>
      </c>
      <c r="F2937" s="20">
        <v>2046</v>
      </c>
      <c r="G2937" s="20">
        <v>45</v>
      </c>
      <c r="H2937" s="11">
        <v>3836.8966595137099</v>
      </c>
      <c r="I2937" s="10">
        <v>4216690.9467161102</v>
      </c>
      <c r="J2937" s="33">
        <f t="shared" si="180"/>
        <v>9.099307271977858E-4</v>
      </c>
      <c r="K2937" s="33">
        <f t="shared" si="181"/>
        <v>9.0951686577156465E-4</v>
      </c>
      <c r="L2937" s="33">
        <f t="shared" si="182"/>
        <v>0.99366868666336983</v>
      </c>
      <c r="M2937" s="33">
        <f t="shared" si="183"/>
        <v>0.99276492823386042</v>
      </c>
    </row>
    <row r="2938" spans="1:13" ht="27.6">
      <c r="A2938" t="s">
        <v>164</v>
      </c>
      <c r="B2938" t="s">
        <v>242</v>
      </c>
      <c r="C2938" s="14" t="s">
        <v>244</v>
      </c>
      <c r="D2938" t="s">
        <v>456</v>
      </c>
      <c r="E2938" t="s">
        <v>474</v>
      </c>
      <c r="F2938" s="20">
        <v>2046</v>
      </c>
      <c r="G2938" s="20">
        <v>46</v>
      </c>
      <c r="H2938" s="11">
        <v>4795.6883043934204</v>
      </c>
      <c r="I2938" s="10">
        <v>4210252.7951627905</v>
      </c>
      <c r="J2938" s="33">
        <f t="shared" si="180"/>
        <v>1.1390499662878304E-3</v>
      </c>
      <c r="K2938" s="33">
        <f t="shared" si="181"/>
        <v>1.138401495112018E-3</v>
      </c>
      <c r="L2938" s="33">
        <f t="shared" si="182"/>
        <v>0.99276492823386042</v>
      </c>
      <c r="M2938" s="33">
        <f t="shared" si="183"/>
        <v>0.99163476315526422</v>
      </c>
    </row>
    <row r="2939" spans="1:13" ht="27.6">
      <c r="A2939" t="s">
        <v>164</v>
      </c>
      <c r="B2939" t="s">
        <v>242</v>
      </c>
      <c r="C2939" s="14" t="s">
        <v>244</v>
      </c>
      <c r="D2939" t="s">
        <v>456</v>
      </c>
      <c r="E2939" t="s">
        <v>474</v>
      </c>
      <c r="F2939" s="20">
        <v>2046</v>
      </c>
      <c r="G2939" s="20">
        <v>47</v>
      </c>
      <c r="H2939" s="11">
        <v>5347.1860053214496</v>
      </c>
      <c r="I2939" s="10">
        <v>4240921.0271519404</v>
      </c>
      <c r="J2939" s="33">
        <f t="shared" si="180"/>
        <v>1.2608548876734071E-3</v>
      </c>
      <c r="K2939" s="33">
        <f t="shared" si="181"/>
        <v>1.2600603441192959E-3</v>
      </c>
      <c r="L2939" s="33">
        <f t="shared" si="182"/>
        <v>0.99163476315526422</v>
      </c>
      <c r="M2939" s="33">
        <f t="shared" si="183"/>
        <v>0.99038524351436219</v>
      </c>
    </row>
    <row r="2940" spans="1:13" ht="27.6">
      <c r="A2940" t="s">
        <v>164</v>
      </c>
      <c r="B2940" t="s">
        <v>242</v>
      </c>
      <c r="C2940" s="14" t="s">
        <v>244</v>
      </c>
      <c r="D2940" t="s">
        <v>456</v>
      </c>
      <c r="E2940" t="s">
        <v>474</v>
      </c>
      <c r="F2940" s="20">
        <v>2046</v>
      </c>
      <c r="G2940" s="20">
        <v>48</v>
      </c>
      <c r="H2940" s="11">
        <v>5980.01180234613</v>
      </c>
      <c r="I2940" s="10">
        <v>4273144.2205381095</v>
      </c>
      <c r="J2940" s="33">
        <f t="shared" si="180"/>
        <v>1.3994406679756475E-3</v>
      </c>
      <c r="K2940" s="33">
        <f t="shared" si="181"/>
        <v>1.398461907509696E-3</v>
      </c>
      <c r="L2940" s="33">
        <f t="shared" si="182"/>
        <v>0.99038524351436219</v>
      </c>
      <c r="M2940" s="33">
        <f t="shared" si="183"/>
        <v>0.98900022747754768</v>
      </c>
    </row>
    <row r="2941" spans="1:13" ht="27.6">
      <c r="A2941" t="s">
        <v>164</v>
      </c>
      <c r="B2941" t="s">
        <v>242</v>
      </c>
      <c r="C2941" s="14" t="s">
        <v>244</v>
      </c>
      <c r="D2941" t="s">
        <v>456</v>
      </c>
      <c r="E2941" t="s">
        <v>474</v>
      </c>
      <c r="F2941" s="20">
        <v>2046</v>
      </c>
      <c r="G2941" s="20">
        <v>49</v>
      </c>
      <c r="H2941" s="11">
        <v>6445.7555127443302</v>
      </c>
      <c r="I2941" s="10">
        <v>4259280.0964997299</v>
      </c>
      <c r="J2941" s="33">
        <f t="shared" si="180"/>
        <v>1.5133438906827102E-3</v>
      </c>
      <c r="K2941" s="33">
        <f t="shared" si="181"/>
        <v>1.5121993632443154E-3</v>
      </c>
      <c r="L2941" s="33">
        <f t="shared" si="182"/>
        <v>0.98900022747754768</v>
      </c>
      <c r="M2941" s="33">
        <f t="shared" si="183"/>
        <v>0.98750466196330766</v>
      </c>
    </row>
    <row r="2942" spans="1:13" ht="27.6">
      <c r="A2942" t="s">
        <v>164</v>
      </c>
      <c r="B2942" t="s">
        <v>242</v>
      </c>
      <c r="C2942" s="14" t="s">
        <v>244</v>
      </c>
      <c r="D2942" t="s">
        <v>456</v>
      </c>
      <c r="E2942" t="s">
        <v>474</v>
      </c>
      <c r="F2942" s="20">
        <v>2046</v>
      </c>
      <c r="G2942" s="20">
        <v>50</v>
      </c>
      <c r="H2942" s="11">
        <v>6889.0474456006104</v>
      </c>
      <c r="I2942" s="10">
        <v>4187516.41630169</v>
      </c>
      <c r="J2942" s="33">
        <f t="shared" si="180"/>
        <v>1.6451392091937982E-3</v>
      </c>
      <c r="K2942" s="33">
        <f t="shared" si="181"/>
        <v>1.6437867094700742E-3</v>
      </c>
      <c r="L2942" s="33">
        <f t="shared" si="182"/>
        <v>0.98750466196330766</v>
      </c>
      <c r="M2942" s="33">
        <f t="shared" si="183"/>
        <v>0.9858814149244326</v>
      </c>
    </row>
    <row r="2943" spans="1:13" ht="27.6">
      <c r="A2943" t="s">
        <v>164</v>
      </c>
      <c r="B2943" t="s">
        <v>242</v>
      </c>
      <c r="C2943" s="14" t="s">
        <v>244</v>
      </c>
      <c r="D2943" t="s">
        <v>456</v>
      </c>
      <c r="E2943" t="s">
        <v>474</v>
      </c>
      <c r="F2943" s="20">
        <v>2046</v>
      </c>
      <c r="G2943" s="20">
        <v>51</v>
      </c>
      <c r="H2943" s="11">
        <v>7633.2491963172697</v>
      </c>
      <c r="I2943" s="10">
        <v>4112963.8748010099</v>
      </c>
      <c r="J2943" s="33">
        <f t="shared" si="180"/>
        <v>1.8558998884196558E-3</v>
      </c>
      <c r="K2943" s="33">
        <f t="shared" si="181"/>
        <v>1.8541787711268132E-3</v>
      </c>
      <c r="L2943" s="33">
        <f t="shared" si="182"/>
        <v>0.9858814149244326</v>
      </c>
      <c r="M2943" s="33">
        <f t="shared" si="183"/>
        <v>0.98405341453403128</v>
      </c>
    </row>
    <row r="2944" spans="1:13" ht="27.6">
      <c r="A2944" t="s">
        <v>164</v>
      </c>
      <c r="B2944" t="s">
        <v>242</v>
      </c>
      <c r="C2944" s="14" t="s">
        <v>244</v>
      </c>
      <c r="D2944" t="s">
        <v>456</v>
      </c>
      <c r="E2944" t="s">
        <v>474</v>
      </c>
      <c r="F2944" s="20">
        <v>2046</v>
      </c>
      <c r="G2944" s="20">
        <v>52</v>
      </c>
      <c r="H2944" s="11">
        <v>8182.4267598480101</v>
      </c>
      <c r="I2944" s="10">
        <v>4046586.6196226999</v>
      </c>
      <c r="J2944" s="33">
        <f t="shared" si="180"/>
        <v>2.0220564957561522E-3</v>
      </c>
      <c r="K2944" s="33">
        <f t="shared" si="181"/>
        <v>2.020013516758401E-3</v>
      </c>
      <c r="L2944" s="33">
        <f t="shared" si="182"/>
        <v>0.98405341453403128</v>
      </c>
      <c r="M2944" s="33">
        <f t="shared" si="183"/>
        <v>0.98206561333546027</v>
      </c>
    </row>
    <row r="2945" spans="1:13" ht="27.6">
      <c r="A2945" t="s">
        <v>164</v>
      </c>
      <c r="B2945" t="s">
        <v>242</v>
      </c>
      <c r="C2945" s="14" t="s">
        <v>244</v>
      </c>
      <c r="D2945" t="s">
        <v>456</v>
      </c>
      <c r="E2945" t="s">
        <v>474</v>
      </c>
      <c r="F2945" s="20">
        <v>2046</v>
      </c>
      <c r="G2945" s="20">
        <v>53</v>
      </c>
      <c r="H2945" s="11">
        <v>8770.7833936777006</v>
      </c>
      <c r="I2945" s="10">
        <v>3981522.9172671</v>
      </c>
      <c r="J2945" s="33">
        <f t="shared" si="180"/>
        <v>2.2028715081961474E-3</v>
      </c>
      <c r="K2945" s="33">
        <f t="shared" si="181"/>
        <v>2.2004469673994054E-3</v>
      </c>
      <c r="L2945" s="33">
        <f t="shared" si="182"/>
        <v>0.98206561333546027</v>
      </c>
      <c r="M2945" s="33">
        <f t="shared" si="183"/>
        <v>0.97990463003480899</v>
      </c>
    </row>
    <row r="2946" spans="1:13" ht="27.6">
      <c r="A2946" t="s">
        <v>164</v>
      </c>
      <c r="B2946" t="s">
        <v>242</v>
      </c>
      <c r="C2946" s="14" t="s">
        <v>244</v>
      </c>
      <c r="D2946" t="s">
        <v>456</v>
      </c>
      <c r="E2946" t="s">
        <v>474</v>
      </c>
      <c r="F2946" s="20">
        <v>2046</v>
      </c>
      <c r="G2946" s="20">
        <v>54</v>
      </c>
      <c r="H2946" s="11">
        <v>9535.1203325509905</v>
      </c>
      <c r="I2946" s="10">
        <v>3948596.7822026201</v>
      </c>
      <c r="J2946" s="33">
        <f t="shared" ref="J2946:J3009" si="184">IF(I2946&gt;0,H2946/I2946,0)</f>
        <v>2.4148123646173048E-3</v>
      </c>
      <c r="K2946" s="33">
        <f t="shared" ref="K2946:K3009" si="185">1-EXP(-J2946)</f>
        <v>2.4118990507464577E-3</v>
      </c>
      <c r="L2946" s="33">
        <f t="shared" ref="L2946:L3009" si="186">IF(G2946=30,1,M2945)</f>
        <v>0.97990463003480899</v>
      </c>
      <c r="M2946" s="33">
        <f t="shared" ref="M2946:M3009" si="187">L2946*(1-K2946)</f>
        <v>0.977541198987806</v>
      </c>
    </row>
    <row r="2947" spans="1:13" ht="27.6">
      <c r="A2947" t="s">
        <v>164</v>
      </c>
      <c r="B2947" t="s">
        <v>242</v>
      </c>
      <c r="C2947" s="14" t="s">
        <v>244</v>
      </c>
      <c r="D2947" t="s">
        <v>456</v>
      </c>
      <c r="E2947" t="s">
        <v>474</v>
      </c>
      <c r="F2947" s="20">
        <v>2046</v>
      </c>
      <c r="G2947" s="20">
        <v>55</v>
      </c>
      <c r="H2947" s="11">
        <v>10369.532025523</v>
      </c>
      <c r="I2947" s="10">
        <v>3908647.6512635201</v>
      </c>
      <c r="J2947" s="33">
        <f t="shared" si="184"/>
        <v>2.6529718078248665E-3</v>
      </c>
      <c r="K2947" s="33">
        <f t="shared" si="185"/>
        <v>2.6494557881059366E-3</v>
      </c>
      <c r="L2947" s="33">
        <f t="shared" si="186"/>
        <v>0.977541198987806</v>
      </c>
      <c r="M2947" s="33">
        <f t="shared" si="187"/>
        <v>0.97495124680003575</v>
      </c>
    </row>
    <row r="2948" spans="1:13" ht="27.6">
      <c r="A2948" t="s">
        <v>164</v>
      </c>
      <c r="B2948" t="s">
        <v>242</v>
      </c>
      <c r="C2948" s="14" t="s">
        <v>244</v>
      </c>
      <c r="D2948" t="s">
        <v>456</v>
      </c>
      <c r="E2948" t="s">
        <v>474</v>
      </c>
      <c r="F2948" s="20">
        <v>2046</v>
      </c>
      <c r="G2948" s="20">
        <v>56</v>
      </c>
      <c r="H2948" s="11">
        <v>11134.0684439379</v>
      </c>
      <c r="I2948" s="10">
        <v>3870473.0917346701</v>
      </c>
      <c r="J2948" s="33">
        <f t="shared" si="184"/>
        <v>2.876668608732745E-3</v>
      </c>
      <c r="K2948" s="33">
        <f t="shared" si="185"/>
        <v>2.8725349622509277E-3</v>
      </c>
      <c r="L2948" s="33">
        <f t="shared" si="186"/>
        <v>0.97495124680003575</v>
      </c>
      <c r="M2948" s="33">
        <f t="shared" si="187"/>
        <v>0.97215066525711247</v>
      </c>
    </row>
    <row r="2949" spans="1:13" ht="27.6">
      <c r="A2949" t="s">
        <v>164</v>
      </c>
      <c r="B2949" t="s">
        <v>242</v>
      </c>
      <c r="C2949" s="14" t="s">
        <v>244</v>
      </c>
      <c r="D2949" t="s">
        <v>456</v>
      </c>
      <c r="E2949" t="s">
        <v>474</v>
      </c>
      <c r="F2949" s="20">
        <v>2046</v>
      </c>
      <c r="G2949" s="20">
        <v>57</v>
      </c>
      <c r="H2949" s="11">
        <v>12217.260413862599</v>
      </c>
      <c r="I2949" s="10">
        <v>3851816.9746632501</v>
      </c>
      <c r="J2949" s="33">
        <f t="shared" si="184"/>
        <v>3.1718174810034189E-3</v>
      </c>
      <c r="K2949" s="33">
        <f t="shared" si="185"/>
        <v>3.1667925820284548E-3</v>
      </c>
      <c r="L2949" s="33">
        <f t="shared" si="186"/>
        <v>0.97215066525711247</v>
      </c>
      <c r="M2949" s="33">
        <f t="shared" si="187"/>
        <v>0.96907206574176219</v>
      </c>
    </row>
    <row r="2950" spans="1:13" ht="27.6">
      <c r="A2950" t="s">
        <v>164</v>
      </c>
      <c r="B2950" t="s">
        <v>242</v>
      </c>
      <c r="C2950" s="14" t="s">
        <v>244</v>
      </c>
      <c r="D2950" t="s">
        <v>456</v>
      </c>
      <c r="E2950" t="s">
        <v>474</v>
      </c>
      <c r="F2950" s="20">
        <v>2046</v>
      </c>
      <c r="G2950" s="20">
        <v>58</v>
      </c>
      <c r="H2950" s="11">
        <v>13295.7841089535</v>
      </c>
      <c r="I2950" s="10">
        <v>3787397.9239773601</v>
      </c>
      <c r="J2950" s="33">
        <f t="shared" si="184"/>
        <v>3.5105326601095159E-3</v>
      </c>
      <c r="K2950" s="33">
        <f t="shared" si="185"/>
        <v>3.5043779445471657E-3</v>
      </c>
      <c r="L2950" s="33">
        <f t="shared" si="186"/>
        <v>0.96907206574176219</v>
      </c>
      <c r="M2950" s="33">
        <f t="shared" si="187"/>
        <v>0.96567607096789998</v>
      </c>
    </row>
    <row r="2951" spans="1:13" ht="27.6">
      <c r="A2951" t="s">
        <v>164</v>
      </c>
      <c r="B2951" t="s">
        <v>242</v>
      </c>
      <c r="C2951" s="14" t="s">
        <v>244</v>
      </c>
      <c r="D2951" t="s">
        <v>456</v>
      </c>
      <c r="E2951" t="s">
        <v>474</v>
      </c>
      <c r="F2951" s="20">
        <v>2046</v>
      </c>
      <c r="G2951" s="20">
        <v>59</v>
      </c>
      <c r="H2951" s="11">
        <v>13806.8168299237</v>
      </c>
      <c r="I2951" s="10">
        <v>3713311.4528585798</v>
      </c>
      <c r="J2951" s="33">
        <f t="shared" si="184"/>
        <v>3.7181952026391278E-3</v>
      </c>
      <c r="K2951" s="33">
        <f t="shared" si="185"/>
        <v>3.7112912742250925E-3</v>
      </c>
      <c r="L2951" s="33">
        <f t="shared" si="186"/>
        <v>0.96567607096789998</v>
      </c>
      <c r="M2951" s="33">
        <f t="shared" si="187"/>
        <v>0.96209216579198886</v>
      </c>
    </row>
    <row r="2952" spans="1:13" ht="27.6">
      <c r="A2952" t="s">
        <v>164</v>
      </c>
      <c r="B2952" t="s">
        <v>242</v>
      </c>
      <c r="C2952" s="14" t="s">
        <v>244</v>
      </c>
      <c r="D2952" t="s">
        <v>456</v>
      </c>
      <c r="E2952" t="s">
        <v>474</v>
      </c>
      <c r="F2952" s="20">
        <v>2046</v>
      </c>
      <c r="G2952" s="20">
        <v>60</v>
      </c>
      <c r="H2952" s="11">
        <v>14736.976074345301</v>
      </c>
      <c r="I2952" s="10">
        <v>3694272.5698399902</v>
      </c>
      <c r="J2952" s="33">
        <f t="shared" si="184"/>
        <v>3.9891415145319404E-3</v>
      </c>
      <c r="K2952" s="33">
        <f t="shared" si="185"/>
        <v>3.981195459011988E-3</v>
      </c>
      <c r="L2952" s="33">
        <f t="shared" si="186"/>
        <v>0.96209216579198886</v>
      </c>
      <c r="M2952" s="33">
        <f t="shared" si="187"/>
        <v>0.95826188883038677</v>
      </c>
    </row>
    <row r="2953" spans="1:13" ht="27.6">
      <c r="A2953" t="s">
        <v>164</v>
      </c>
      <c r="B2953" t="s">
        <v>242</v>
      </c>
      <c r="C2953" s="14" t="s">
        <v>244</v>
      </c>
      <c r="D2953" t="s">
        <v>456</v>
      </c>
      <c r="E2953" t="s">
        <v>474</v>
      </c>
      <c r="F2953" s="20">
        <v>2046</v>
      </c>
      <c r="G2953" s="20">
        <v>61</v>
      </c>
      <c r="H2953" s="11">
        <v>15910.1739631246</v>
      </c>
      <c r="I2953" s="10">
        <v>3724107.32795991</v>
      </c>
      <c r="J2953" s="33">
        <f t="shared" si="184"/>
        <v>4.2722114488145798E-3</v>
      </c>
      <c r="K2953" s="33">
        <f t="shared" si="185"/>
        <v>4.263098535532639E-3</v>
      </c>
      <c r="L2953" s="33">
        <f t="shared" si="186"/>
        <v>0.95826188883038677</v>
      </c>
      <c r="M2953" s="33">
        <f t="shared" si="187"/>
        <v>0.95417672397545716</v>
      </c>
    </row>
    <row r="2954" spans="1:13" ht="27.6">
      <c r="A2954" t="s">
        <v>164</v>
      </c>
      <c r="B2954" t="s">
        <v>242</v>
      </c>
      <c r="C2954" s="14" t="s">
        <v>244</v>
      </c>
      <c r="D2954" t="s">
        <v>456</v>
      </c>
      <c r="E2954" t="s">
        <v>474</v>
      </c>
      <c r="F2954" s="20">
        <v>2046</v>
      </c>
      <c r="G2954" s="20">
        <v>62</v>
      </c>
      <c r="H2954" s="11">
        <v>17282.931016701299</v>
      </c>
      <c r="I2954" s="10">
        <v>3712570.4465406002</v>
      </c>
      <c r="J2954" s="33">
        <f t="shared" si="184"/>
        <v>4.655246618365359E-3</v>
      </c>
      <c r="K2954" s="33">
        <f t="shared" si="185"/>
        <v>4.6444277525000688E-3</v>
      </c>
      <c r="L2954" s="33">
        <f t="shared" si="186"/>
        <v>0.95417672397545716</v>
      </c>
      <c r="M2954" s="33">
        <f t="shared" si="187"/>
        <v>0.94974511911783599</v>
      </c>
    </row>
    <row r="2955" spans="1:13" ht="27.6">
      <c r="A2955" t="s">
        <v>164</v>
      </c>
      <c r="B2955" t="s">
        <v>242</v>
      </c>
      <c r="C2955" s="14" t="s">
        <v>244</v>
      </c>
      <c r="D2955" t="s">
        <v>456</v>
      </c>
      <c r="E2955" t="s">
        <v>474</v>
      </c>
      <c r="F2955" s="20">
        <v>2046</v>
      </c>
      <c r="G2955" s="20">
        <v>63</v>
      </c>
      <c r="H2955" s="11">
        <v>18412.006040913799</v>
      </c>
      <c r="I2955" s="10">
        <v>3646978.4942334602</v>
      </c>
      <c r="J2955" s="33">
        <f t="shared" si="184"/>
        <v>5.0485644678263247E-3</v>
      </c>
      <c r="K2955" s="33">
        <f t="shared" si="185"/>
        <v>5.0358418854969944E-3</v>
      </c>
      <c r="L2955" s="33">
        <f t="shared" si="186"/>
        <v>0.94974511911783599</v>
      </c>
      <c r="M2955" s="33">
        <f t="shared" si="187"/>
        <v>0.94496235286643604</v>
      </c>
    </row>
    <row r="2956" spans="1:13" ht="27.6">
      <c r="A2956" t="s">
        <v>164</v>
      </c>
      <c r="B2956" t="s">
        <v>242</v>
      </c>
      <c r="C2956" s="14" t="s">
        <v>244</v>
      </c>
      <c r="D2956" t="s">
        <v>456</v>
      </c>
      <c r="E2956" t="s">
        <v>474</v>
      </c>
      <c r="F2956" s="20">
        <v>2046</v>
      </c>
      <c r="G2956" s="20">
        <v>64</v>
      </c>
      <c r="H2956" s="11">
        <v>19779.0399472512</v>
      </c>
      <c r="I2956" s="10">
        <v>3557490.3426547102</v>
      </c>
      <c r="J2956" s="33">
        <f t="shared" si="184"/>
        <v>5.5598295545874806E-3</v>
      </c>
      <c r="K2956" s="33">
        <f t="shared" si="185"/>
        <v>5.5444023064480374E-3</v>
      </c>
      <c r="L2956" s="33">
        <f t="shared" si="186"/>
        <v>0.94496235286643604</v>
      </c>
      <c r="M2956" s="33">
        <f t="shared" si="187"/>
        <v>0.93972310141769677</v>
      </c>
    </row>
    <row r="2957" spans="1:13" ht="27.6">
      <c r="A2957" t="s">
        <v>164</v>
      </c>
      <c r="B2957" t="s">
        <v>242</v>
      </c>
      <c r="C2957" s="14" t="s">
        <v>244</v>
      </c>
      <c r="D2957" t="s">
        <v>456</v>
      </c>
      <c r="E2957" t="s">
        <v>474</v>
      </c>
      <c r="F2957" s="20">
        <v>2046</v>
      </c>
      <c r="G2957" s="20">
        <v>65</v>
      </c>
      <c r="H2957" s="11">
        <v>21020.473572049901</v>
      </c>
      <c r="I2957" s="10">
        <v>3460279.1688602199</v>
      </c>
      <c r="J2957" s="33">
        <f t="shared" si="184"/>
        <v>6.0747912368509351E-3</v>
      </c>
      <c r="K2957" s="33">
        <f t="shared" si="185"/>
        <v>6.0563769989840921E-3</v>
      </c>
      <c r="L2957" s="33">
        <f t="shared" si="186"/>
        <v>0.93972310141769677</v>
      </c>
      <c r="M2957" s="33">
        <f t="shared" si="187"/>
        <v>0.93403178404085663</v>
      </c>
    </row>
    <row r="2958" spans="1:13" ht="27.6">
      <c r="A2958" t="s">
        <v>164</v>
      </c>
      <c r="B2958" t="s">
        <v>242</v>
      </c>
      <c r="C2958" s="14" t="s">
        <v>244</v>
      </c>
      <c r="D2958" t="s">
        <v>456</v>
      </c>
      <c r="E2958" t="s">
        <v>474</v>
      </c>
      <c r="F2958" s="20">
        <v>2046</v>
      </c>
      <c r="G2958" s="20">
        <v>66</v>
      </c>
      <c r="H2958" s="11">
        <v>21498.085374492999</v>
      </c>
      <c r="I2958" s="10">
        <v>3365613.3292579101</v>
      </c>
      <c r="J2958" s="33">
        <f t="shared" si="184"/>
        <v>6.3875684076973721E-3</v>
      </c>
      <c r="K2958" s="33">
        <f t="shared" si="185"/>
        <v>6.3672112599028052E-3</v>
      </c>
      <c r="L2958" s="33">
        <f t="shared" si="186"/>
        <v>0.93403178404085663</v>
      </c>
      <c r="M2958" s="33">
        <f t="shared" si="187"/>
        <v>0.92808460634840462</v>
      </c>
    </row>
    <row r="2959" spans="1:13" ht="27.6">
      <c r="A2959" t="s">
        <v>164</v>
      </c>
      <c r="B2959" t="s">
        <v>242</v>
      </c>
      <c r="C2959" s="14" t="s">
        <v>244</v>
      </c>
      <c r="D2959" t="s">
        <v>456</v>
      </c>
      <c r="E2959" t="s">
        <v>474</v>
      </c>
      <c r="F2959" s="20">
        <v>2046</v>
      </c>
      <c r="G2959" s="20">
        <v>67</v>
      </c>
      <c r="H2959" s="11">
        <v>22666.685205396701</v>
      </c>
      <c r="I2959" s="10">
        <v>3256354.2490259102</v>
      </c>
      <c r="J2959" s="33">
        <f t="shared" si="184"/>
        <v>6.9607553331082154E-3</v>
      </c>
      <c r="K2959" s="33">
        <f t="shared" si="185"/>
        <v>6.9365853885763329E-3</v>
      </c>
      <c r="L2959" s="33">
        <f t="shared" si="186"/>
        <v>0.92808460634840462</v>
      </c>
      <c r="M2959" s="33">
        <f t="shared" si="187"/>
        <v>0.92164686822864561</v>
      </c>
    </row>
    <row r="2960" spans="1:13" ht="27.6">
      <c r="A2960" t="s">
        <v>164</v>
      </c>
      <c r="B2960" t="s">
        <v>242</v>
      </c>
      <c r="C2960" s="14" t="s">
        <v>244</v>
      </c>
      <c r="D2960" t="s">
        <v>456</v>
      </c>
      <c r="E2960" t="s">
        <v>474</v>
      </c>
      <c r="F2960" s="20">
        <v>2046</v>
      </c>
      <c r="G2960" s="20">
        <v>68</v>
      </c>
      <c r="H2960" s="11">
        <v>23574.859704142</v>
      </c>
      <c r="I2960" s="10">
        <v>3125087.7896841499</v>
      </c>
      <c r="J2960" s="33">
        <f t="shared" si="184"/>
        <v>7.5437431812194599E-3</v>
      </c>
      <c r="K2960" s="33">
        <f t="shared" si="185"/>
        <v>7.5153605658584421E-3</v>
      </c>
      <c r="L2960" s="33">
        <f t="shared" si="186"/>
        <v>0.92164686822864561</v>
      </c>
      <c r="M2960" s="33">
        <f t="shared" si="187"/>
        <v>0.91472035969951315</v>
      </c>
    </row>
    <row r="2961" spans="1:13" ht="27.6">
      <c r="A2961" t="s">
        <v>164</v>
      </c>
      <c r="B2961" t="s">
        <v>242</v>
      </c>
      <c r="C2961" s="14" t="s">
        <v>244</v>
      </c>
      <c r="D2961" t="s">
        <v>456</v>
      </c>
      <c r="E2961" t="s">
        <v>474</v>
      </c>
      <c r="F2961" s="20">
        <v>2046</v>
      </c>
      <c r="G2961" s="20">
        <v>69</v>
      </c>
      <c r="H2961" s="11">
        <v>23826.148051315799</v>
      </c>
      <c r="I2961" s="10">
        <v>2996311.1759599298</v>
      </c>
      <c r="J2961" s="33">
        <f t="shared" si="184"/>
        <v>7.9518269806147894E-3</v>
      </c>
      <c r="K2961" s="33">
        <f t="shared" si="185"/>
        <v>7.9202948391823291E-3</v>
      </c>
      <c r="L2961" s="33">
        <f t="shared" si="186"/>
        <v>0.91472035969951315</v>
      </c>
      <c r="M2961" s="33">
        <f t="shared" si="187"/>
        <v>0.90747550475529004</v>
      </c>
    </row>
    <row r="2962" spans="1:13" ht="27.6">
      <c r="A2962" t="s">
        <v>164</v>
      </c>
      <c r="B2962" t="s">
        <v>242</v>
      </c>
      <c r="C2962" s="14" t="s">
        <v>244</v>
      </c>
      <c r="D2962" t="s">
        <v>456</v>
      </c>
      <c r="E2962" t="s">
        <v>474</v>
      </c>
      <c r="F2962" s="20">
        <v>2047</v>
      </c>
      <c r="G2962" s="20">
        <v>30</v>
      </c>
      <c r="H2962" s="11">
        <v>652.06794991848199</v>
      </c>
      <c r="I2962" s="10">
        <v>4346899.76708862</v>
      </c>
      <c r="J2962" s="33">
        <f t="shared" si="184"/>
        <v>1.5000758813337237E-4</v>
      </c>
      <c r="K2962" s="33">
        <f t="shared" si="185"/>
        <v>1.4999633755763409E-4</v>
      </c>
      <c r="L2962" s="33">
        <f t="shared" si="186"/>
        <v>1</v>
      </c>
      <c r="M2962" s="33">
        <f t="shared" si="187"/>
        <v>0.99985000366244237</v>
      </c>
    </row>
    <row r="2963" spans="1:13" ht="27.6">
      <c r="A2963" t="s">
        <v>164</v>
      </c>
      <c r="B2963" t="s">
        <v>242</v>
      </c>
      <c r="C2963" s="14" t="s">
        <v>244</v>
      </c>
      <c r="D2963" t="s">
        <v>456</v>
      </c>
      <c r="E2963" t="s">
        <v>474</v>
      </c>
      <c r="F2963" s="20">
        <v>2047</v>
      </c>
      <c r="G2963" s="20">
        <v>31</v>
      </c>
      <c r="H2963" s="11">
        <v>974.98614015064095</v>
      </c>
      <c r="I2963" s="10">
        <v>4583753.7947031604</v>
      </c>
      <c r="J2963" s="33">
        <f t="shared" si="184"/>
        <v>2.1270473586022527E-4</v>
      </c>
      <c r="K2963" s="33">
        <f t="shared" si="185"/>
        <v>2.1268211581171315E-4</v>
      </c>
      <c r="L2963" s="33">
        <f t="shared" si="186"/>
        <v>0.99985000366244237</v>
      </c>
      <c r="M2963" s="33">
        <f t="shared" si="187"/>
        <v>0.99963735344816906</v>
      </c>
    </row>
    <row r="2964" spans="1:13" ht="27.6">
      <c r="A2964" t="s">
        <v>164</v>
      </c>
      <c r="B2964" t="s">
        <v>242</v>
      </c>
      <c r="C2964" s="14" t="s">
        <v>244</v>
      </c>
      <c r="D2964" t="s">
        <v>456</v>
      </c>
      <c r="E2964" t="s">
        <v>474</v>
      </c>
      <c r="F2964" s="20">
        <v>2047</v>
      </c>
      <c r="G2964" s="20">
        <v>32</v>
      </c>
      <c r="H2964" s="11">
        <v>1038.1178001231899</v>
      </c>
      <c r="I2964" s="10">
        <v>4647251.4568037996</v>
      </c>
      <c r="J2964" s="33">
        <f t="shared" si="184"/>
        <v>2.233831781586373E-4</v>
      </c>
      <c r="K2964" s="33">
        <f t="shared" si="185"/>
        <v>2.2335822999419719E-4</v>
      </c>
      <c r="L2964" s="33">
        <f t="shared" si="186"/>
        <v>0.99963735344816906</v>
      </c>
      <c r="M2964" s="33">
        <f t="shared" si="187"/>
        <v>0.99941407621826683</v>
      </c>
    </row>
    <row r="2965" spans="1:13" ht="27.6">
      <c r="A2965" t="s">
        <v>164</v>
      </c>
      <c r="B2965" t="s">
        <v>242</v>
      </c>
      <c r="C2965" s="14" t="s">
        <v>244</v>
      </c>
      <c r="D2965" t="s">
        <v>456</v>
      </c>
      <c r="E2965" t="s">
        <v>474</v>
      </c>
      <c r="F2965" s="20">
        <v>2047</v>
      </c>
      <c r="G2965" s="20">
        <v>33</v>
      </c>
      <c r="H2965" s="11">
        <v>1120.9460472026401</v>
      </c>
      <c r="I2965" s="10">
        <v>4718738.1162155699</v>
      </c>
      <c r="J2965" s="33">
        <f t="shared" si="184"/>
        <v>2.3755207845728877E-4</v>
      </c>
      <c r="K2965" s="33">
        <f t="shared" si="185"/>
        <v>2.3752386519637625E-4</v>
      </c>
      <c r="L2965" s="33">
        <f t="shared" si="186"/>
        <v>0.99941407621826683</v>
      </c>
      <c r="M2965" s="33">
        <f t="shared" si="187"/>
        <v>0.99917669152395183</v>
      </c>
    </row>
    <row r="2966" spans="1:13" ht="27.6">
      <c r="A2966" t="s">
        <v>164</v>
      </c>
      <c r="B2966" t="s">
        <v>242</v>
      </c>
      <c r="C2966" s="14" t="s">
        <v>244</v>
      </c>
      <c r="D2966" t="s">
        <v>456</v>
      </c>
      <c r="E2966" t="s">
        <v>474</v>
      </c>
      <c r="F2966" s="20">
        <v>2047</v>
      </c>
      <c r="G2966" s="20">
        <v>34</v>
      </c>
      <c r="H2966" s="11">
        <v>1212.05558426374</v>
      </c>
      <c r="I2966" s="10">
        <v>4809461.9418940097</v>
      </c>
      <c r="J2966" s="33">
        <f t="shared" si="184"/>
        <v>2.5201479893329219E-4</v>
      </c>
      <c r="K2966" s="33">
        <f t="shared" si="185"/>
        <v>2.5198304587137343E-4</v>
      </c>
      <c r="L2966" s="33">
        <f t="shared" si="186"/>
        <v>0.99917669152395183</v>
      </c>
      <c r="M2966" s="33">
        <f t="shared" si="187"/>
        <v>0.99892491593785793</v>
      </c>
    </row>
    <row r="2967" spans="1:13" ht="27.6">
      <c r="A2967" t="s">
        <v>164</v>
      </c>
      <c r="B2967" t="s">
        <v>242</v>
      </c>
      <c r="C2967" s="14" t="s">
        <v>244</v>
      </c>
      <c r="D2967" t="s">
        <v>456</v>
      </c>
      <c r="E2967" t="s">
        <v>474</v>
      </c>
      <c r="F2967" s="20">
        <v>2047</v>
      </c>
      <c r="G2967" s="20">
        <v>35</v>
      </c>
      <c r="H2967" s="11">
        <v>1317.0099554951601</v>
      </c>
      <c r="I2967" s="10">
        <v>4852192.2465136899</v>
      </c>
      <c r="J2967" s="33">
        <f t="shared" si="184"/>
        <v>2.7142575738655749E-4</v>
      </c>
      <c r="K2967" s="33">
        <f t="shared" si="185"/>
        <v>2.7138892474820597E-4</v>
      </c>
      <c r="L2967" s="33">
        <f t="shared" si="186"/>
        <v>0.99892491593785793</v>
      </c>
      <c r="M2967" s="33">
        <f t="shared" si="187"/>
        <v>0.99865381877901738</v>
      </c>
    </row>
    <row r="2968" spans="1:13" ht="27.6">
      <c r="A2968" t="s">
        <v>164</v>
      </c>
      <c r="B2968" t="s">
        <v>242</v>
      </c>
      <c r="C2968" s="14" t="s">
        <v>244</v>
      </c>
      <c r="D2968" t="s">
        <v>456</v>
      </c>
      <c r="E2968" t="s">
        <v>474</v>
      </c>
      <c r="F2968" s="20">
        <v>2047</v>
      </c>
      <c r="G2968" s="20">
        <v>36</v>
      </c>
      <c r="H2968" s="11">
        <v>1643.4250598435799</v>
      </c>
      <c r="I2968" s="10">
        <v>4771973.27510323</v>
      </c>
      <c r="J2968" s="33">
        <f t="shared" si="184"/>
        <v>3.4439108626567661E-4</v>
      </c>
      <c r="K2968" s="33">
        <f t="shared" si="185"/>
        <v>3.4433179046267082E-4</v>
      </c>
      <c r="L2968" s="33">
        <f t="shared" si="186"/>
        <v>0.99865381877901738</v>
      </c>
      <c r="M2968" s="33">
        <f t="shared" si="187"/>
        <v>0.99830995052154481</v>
      </c>
    </row>
    <row r="2969" spans="1:13" ht="27.6">
      <c r="A2969" t="s">
        <v>164</v>
      </c>
      <c r="B2969" t="s">
        <v>242</v>
      </c>
      <c r="C2969" s="14" t="s">
        <v>244</v>
      </c>
      <c r="D2969" t="s">
        <v>456</v>
      </c>
      <c r="E2969" t="s">
        <v>474</v>
      </c>
      <c r="F2969" s="20">
        <v>2047</v>
      </c>
      <c r="G2969" s="20">
        <v>37</v>
      </c>
      <c r="H2969" s="11">
        <v>1752.7962158195601</v>
      </c>
      <c r="I2969" s="10">
        <v>4670330.7013541805</v>
      </c>
      <c r="J2969" s="33">
        <f t="shared" si="184"/>
        <v>3.7530451865246502E-4</v>
      </c>
      <c r="K2969" s="33">
        <f t="shared" si="185"/>
        <v>3.7523410072126673E-4</v>
      </c>
      <c r="L2969" s="33">
        <f t="shared" si="186"/>
        <v>0.99830995052154481</v>
      </c>
      <c r="M2969" s="33">
        <f t="shared" si="187"/>
        <v>0.99793535058501981</v>
      </c>
    </row>
    <row r="2970" spans="1:13" ht="27.6">
      <c r="A2970" t="s">
        <v>164</v>
      </c>
      <c r="B2970" t="s">
        <v>242</v>
      </c>
      <c r="C2970" s="14" t="s">
        <v>244</v>
      </c>
      <c r="D2970" t="s">
        <v>456</v>
      </c>
      <c r="E2970" t="s">
        <v>474</v>
      </c>
      <c r="F2970" s="20">
        <v>2047</v>
      </c>
      <c r="G2970" s="20">
        <v>38</v>
      </c>
      <c r="H2970" s="11">
        <v>1898.19803106929</v>
      </c>
      <c r="I2970" s="10">
        <v>4612584.9710814497</v>
      </c>
      <c r="J2970" s="33">
        <f t="shared" si="184"/>
        <v>4.1152586737589039E-4</v>
      </c>
      <c r="K2970" s="33">
        <f t="shared" si="185"/>
        <v>4.1144120222047498E-4</v>
      </c>
      <c r="L2970" s="33">
        <f t="shared" si="186"/>
        <v>0.99793535058501981</v>
      </c>
      <c r="M2970" s="33">
        <f t="shared" si="187"/>
        <v>0.99752475886463676</v>
      </c>
    </row>
    <row r="2971" spans="1:13" ht="27.6">
      <c r="A2971" t="s">
        <v>164</v>
      </c>
      <c r="B2971" t="s">
        <v>242</v>
      </c>
      <c r="C2971" s="14" t="s">
        <v>244</v>
      </c>
      <c r="D2971" t="s">
        <v>456</v>
      </c>
      <c r="E2971" t="s">
        <v>474</v>
      </c>
      <c r="F2971" s="20">
        <v>2047</v>
      </c>
      <c r="G2971" s="20">
        <v>39</v>
      </c>
      <c r="H2971" s="11">
        <v>2014.63463726178</v>
      </c>
      <c r="I2971" s="10">
        <v>4602900.3350680703</v>
      </c>
      <c r="J2971" s="33">
        <f t="shared" si="184"/>
        <v>4.3768808590377318E-4</v>
      </c>
      <c r="K2971" s="33">
        <f t="shared" si="185"/>
        <v>4.3759231444673308E-4</v>
      </c>
      <c r="L2971" s="33">
        <f t="shared" si="186"/>
        <v>0.99752475886463676</v>
      </c>
      <c r="M2971" s="33">
        <f t="shared" si="187"/>
        <v>0.9970882496966873</v>
      </c>
    </row>
    <row r="2972" spans="1:13" ht="27.6">
      <c r="A2972" t="s">
        <v>164</v>
      </c>
      <c r="B2972" t="s">
        <v>242</v>
      </c>
      <c r="C2972" s="14" t="s">
        <v>244</v>
      </c>
      <c r="D2972" t="s">
        <v>456</v>
      </c>
      <c r="E2972" t="s">
        <v>474</v>
      </c>
      <c r="F2972" s="20">
        <v>2047</v>
      </c>
      <c r="G2972" s="20">
        <v>40</v>
      </c>
      <c r="H2972" s="11">
        <v>2182.1448881768401</v>
      </c>
      <c r="I2972" s="10">
        <v>4573070.7158125797</v>
      </c>
      <c r="J2972" s="33">
        <f t="shared" si="184"/>
        <v>4.7717278471804677E-4</v>
      </c>
      <c r="K2972" s="33">
        <f t="shared" si="185"/>
        <v>4.7705895589089664E-4</v>
      </c>
      <c r="L2972" s="33">
        <f t="shared" si="186"/>
        <v>0.9970882496966873</v>
      </c>
      <c r="M2972" s="33">
        <f t="shared" si="187"/>
        <v>0.99661257981735596</v>
      </c>
    </row>
    <row r="2973" spans="1:13" ht="27.6">
      <c r="A2973" t="s">
        <v>164</v>
      </c>
      <c r="B2973" t="s">
        <v>242</v>
      </c>
      <c r="C2973" s="14" t="s">
        <v>244</v>
      </c>
      <c r="D2973" t="s">
        <v>456</v>
      </c>
      <c r="E2973" t="s">
        <v>474</v>
      </c>
      <c r="F2973" s="20">
        <v>2047</v>
      </c>
      <c r="G2973" s="20">
        <v>41</v>
      </c>
      <c r="H2973" s="11">
        <v>2792.8498177510901</v>
      </c>
      <c r="I2973" s="10">
        <v>4499661.0479034903</v>
      </c>
      <c r="J2973" s="33">
        <f t="shared" si="184"/>
        <v>6.2068004412295721E-4</v>
      </c>
      <c r="K2973" s="33">
        <f t="shared" si="185"/>
        <v>6.2048746211040839E-4</v>
      </c>
      <c r="L2973" s="33">
        <f t="shared" si="186"/>
        <v>0.99661257981735596</v>
      </c>
      <c r="M2973" s="33">
        <f t="shared" si="187"/>
        <v>0.99599419420699775</v>
      </c>
    </row>
    <row r="2974" spans="1:13" ht="27.6">
      <c r="A2974" t="s">
        <v>164</v>
      </c>
      <c r="B2974" t="s">
        <v>242</v>
      </c>
      <c r="C2974" s="14" t="s">
        <v>244</v>
      </c>
      <c r="D2974" t="s">
        <v>456</v>
      </c>
      <c r="E2974" t="s">
        <v>474</v>
      </c>
      <c r="F2974" s="20">
        <v>2047</v>
      </c>
      <c r="G2974" s="20">
        <v>42</v>
      </c>
      <c r="H2974" s="11">
        <v>3029.8613554440799</v>
      </c>
      <c r="I2974" s="10">
        <v>4403688.0839599501</v>
      </c>
      <c r="J2974" s="33">
        <f t="shared" si="184"/>
        <v>6.8802814769740068E-4</v>
      </c>
      <c r="K2974" s="33">
        <f t="shared" si="185"/>
        <v>6.8779151060549548E-4</v>
      </c>
      <c r="L2974" s="33">
        <f t="shared" si="186"/>
        <v>0.99599419420699775</v>
      </c>
      <c r="M2974" s="33">
        <f t="shared" si="187"/>
        <v>0.99530915785560981</v>
      </c>
    </row>
    <row r="2975" spans="1:13" ht="27.6">
      <c r="A2975" t="s">
        <v>164</v>
      </c>
      <c r="B2975" t="s">
        <v>242</v>
      </c>
      <c r="C2975" s="14" t="s">
        <v>244</v>
      </c>
      <c r="D2975" t="s">
        <v>456</v>
      </c>
      <c r="E2975" t="s">
        <v>474</v>
      </c>
      <c r="F2975" s="20">
        <v>2047</v>
      </c>
      <c r="G2975" s="20">
        <v>43</v>
      </c>
      <c r="H2975" s="11">
        <v>3320.2433285736201</v>
      </c>
      <c r="I2975" s="10">
        <v>4303738.3111890797</v>
      </c>
      <c r="J2975" s="33">
        <f t="shared" si="184"/>
        <v>7.7147890705656552E-4</v>
      </c>
      <c r="K2975" s="33">
        <f t="shared" si="185"/>
        <v>7.7118139371790129E-4</v>
      </c>
      <c r="L2975" s="33">
        <f t="shared" si="186"/>
        <v>0.99530915785560981</v>
      </c>
      <c r="M2975" s="33">
        <f t="shared" si="187"/>
        <v>0.99454159395207453</v>
      </c>
    </row>
    <row r="2976" spans="1:13" ht="27.6">
      <c r="A2976" t="s">
        <v>164</v>
      </c>
      <c r="B2976" t="s">
        <v>242</v>
      </c>
      <c r="C2976" s="14" t="s">
        <v>244</v>
      </c>
      <c r="D2976" t="s">
        <v>456</v>
      </c>
      <c r="E2976" t="s">
        <v>474</v>
      </c>
      <c r="F2976" s="20">
        <v>2047</v>
      </c>
      <c r="G2976" s="20">
        <v>44</v>
      </c>
      <c r="H2976" s="11">
        <v>3495.0995171067698</v>
      </c>
      <c r="I2976" s="10">
        <v>4256452.58685013</v>
      </c>
      <c r="J2976" s="33">
        <f t="shared" si="184"/>
        <v>8.2112967213696173E-4</v>
      </c>
      <c r="K2976" s="33">
        <f t="shared" si="185"/>
        <v>8.2079263742373954E-4</v>
      </c>
      <c r="L2976" s="33">
        <f t="shared" si="186"/>
        <v>0.99454159395207453</v>
      </c>
      <c r="M2976" s="33">
        <f t="shared" si="187"/>
        <v>0.99372528153414696</v>
      </c>
    </row>
    <row r="2977" spans="1:13" ht="27.6">
      <c r="A2977" t="s">
        <v>164</v>
      </c>
      <c r="B2977" t="s">
        <v>242</v>
      </c>
      <c r="C2977" s="14" t="s">
        <v>244</v>
      </c>
      <c r="D2977" t="s">
        <v>456</v>
      </c>
      <c r="E2977" t="s">
        <v>474</v>
      </c>
      <c r="F2977" s="20">
        <v>2047</v>
      </c>
      <c r="G2977" s="20">
        <v>45</v>
      </c>
      <c r="H2977" s="11">
        <v>3795.5068719564001</v>
      </c>
      <c r="I2977" s="10">
        <v>4231093.2134080101</v>
      </c>
      <c r="J2977" s="33">
        <f t="shared" si="184"/>
        <v>8.970511119747326E-4</v>
      </c>
      <c r="K2977" s="33">
        <f t="shared" si="185"/>
        <v>8.966488819086571E-4</v>
      </c>
      <c r="L2977" s="33">
        <f t="shared" si="186"/>
        <v>0.99372528153414696</v>
      </c>
      <c r="M2977" s="33">
        <f t="shared" si="187"/>
        <v>0.99283425887153498</v>
      </c>
    </row>
    <row r="2978" spans="1:13" ht="27.6">
      <c r="A2978" t="s">
        <v>164</v>
      </c>
      <c r="B2978" t="s">
        <v>242</v>
      </c>
      <c r="C2978" s="14" t="s">
        <v>244</v>
      </c>
      <c r="D2978" t="s">
        <v>456</v>
      </c>
      <c r="E2978" t="s">
        <v>474</v>
      </c>
      <c r="F2978" s="20">
        <v>2047</v>
      </c>
      <c r="G2978" s="20">
        <v>46</v>
      </c>
      <c r="H2978" s="11">
        <v>4728.9050867311798</v>
      </c>
      <c r="I2978" s="10">
        <v>4205174.3928073803</v>
      </c>
      <c r="J2978" s="33">
        <f t="shared" si="184"/>
        <v>1.1245443458467739E-3</v>
      </c>
      <c r="K2978" s="33">
        <f t="shared" si="185"/>
        <v>1.1239122828037296E-3</v>
      </c>
      <c r="L2978" s="33">
        <f t="shared" si="186"/>
        <v>0.99283425887153498</v>
      </c>
      <c r="M2978" s="33">
        <f t="shared" si="187"/>
        <v>0.9917184002532009</v>
      </c>
    </row>
    <row r="2979" spans="1:13" ht="27.6">
      <c r="A2979" t="s">
        <v>164</v>
      </c>
      <c r="B2979" t="s">
        <v>242</v>
      </c>
      <c r="C2979" s="14" t="s">
        <v>244</v>
      </c>
      <c r="D2979" t="s">
        <v>456</v>
      </c>
      <c r="E2979" t="s">
        <v>474</v>
      </c>
      <c r="F2979" s="20">
        <v>2047</v>
      </c>
      <c r="G2979" s="20">
        <v>47</v>
      </c>
      <c r="H2979" s="11">
        <v>5223.28161806567</v>
      </c>
      <c r="I2979" s="10">
        <v>4197972.64753961</v>
      </c>
      <c r="J2979" s="33">
        <f t="shared" si="184"/>
        <v>1.2442390783863214E-3</v>
      </c>
      <c r="K2979" s="33">
        <f t="shared" si="185"/>
        <v>1.2434653338851964E-3</v>
      </c>
      <c r="L2979" s="33">
        <f t="shared" si="186"/>
        <v>0.9917184002532009</v>
      </c>
      <c r="M2979" s="33">
        <f t="shared" si="187"/>
        <v>0.99048523280151002</v>
      </c>
    </row>
    <row r="2980" spans="1:13" ht="27.6">
      <c r="A2980" t="s">
        <v>164</v>
      </c>
      <c r="B2980" t="s">
        <v>242</v>
      </c>
      <c r="C2980" s="14" t="s">
        <v>244</v>
      </c>
      <c r="D2980" t="s">
        <v>456</v>
      </c>
      <c r="E2980" t="s">
        <v>474</v>
      </c>
      <c r="F2980" s="20">
        <v>2047</v>
      </c>
      <c r="G2980" s="20">
        <v>48</v>
      </c>
      <c r="H2980" s="11">
        <v>5864.38749492844</v>
      </c>
      <c r="I2980" s="10">
        <v>4227338.4655025704</v>
      </c>
      <c r="J2980" s="33">
        <f t="shared" si="184"/>
        <v>1.3872528880251958E-3</v>
      </c>
      <c r="K2980" s="33">
        <f t="shared" si="185"/>
        <v>1.3862910975378506E-3</v>
      </c>
      <c r="L2980" s="33">
        <f t="shared" si="186"/>
        <v>0.99048523280151002</v>
      </c>
      <c r="M2980" s="33">
        <f t="shared" si="187"/>
        <v>0.98911213194103453</v>
      </c>
    </row>
    <row r="2981" spans="1:13" ht="27.6">
      <c r="A2981" t="s">
        <v>164</v>
      </c>
      <c r="B2981" t="s">
        <v>242</v>
      </c>
      <c r="C2981" s="14" t="s">
        <v>244</v>
      </c>
      <c r="D2981" t="s">
        <v>456</v>
      </c>
      <c r="E2981" t="s">
        <v>474</v>
      </c>
      <c r="F2981" s="20">
        <v>2047</v>
      </c>
      <c r="G2981" s="20">
        <v>49</v>
      </c>
      <c r="H2981" s="11">
        <v>6393.88993209809</v>
      </c>
      <c r="I2981" s="10">
        <v>4258075.1101593999</v>
      </c>
      <c r="J2981" s="33">
        <f t="shared" si="184"/>
        <v>1.5015916268932927E-3</v>
      </c>
      <c r="K2981" s="33">
        <f t="shared" si="185"/>
        <v>1.5004648022670652E-3</v>
      </c>
      <c r="L2981" s="33">
        <f t="shared" si="186"/>
        <v>0.98911213194103453</v>
      </c>
      <c r="M2981" s="33">
        <f t="shared" si="187"/>
        <v>0.9876280040015617</v>
      </c>
    </row>
    <row r="2982" spans="1:13" ht="27.6">
      <c r="A2982" t="s">
        <v>164</v>
      </c>
      <c r="B2982" t="s">
        <v>242</v>
      </c>
      <c r="C2982" s="14" t="s">
        <v>244</v>
      </c>
      <c r="D2982" t="s">
        <v>456</v>
      </c>
      <c r="E2982" t="s">
        <v>474</v>
      </c>
      <c r="F2982" s="20">
        <v>2047</v>
      </c>
      <c r="G2982" s="20">
        <v>50</v>
      </c>
      <c r="H2982" s="11">
        <v>6940.7369102264402</v>
      </c>
      <c r="I2982" s="10">
        <v>4242921.4110203302</v>
      </c>
      <c r="J2982" s="33">
        <f t="shared" si="184"/>
        <v>1.6358391395605285E-3</v>
      </c>
      <c r="K2982" s="33">
        <f t="shared" si="185"/>
        <v>1.6345018839929448E-3</v>
      </c>
      <c r="L2982" s="33">
        <f t="shared" si="186"/>
        <v>0.9876280040015617</v>
      </c>
      <c r="M2982" s="33">
        <f t="shared" si="187"/>
        <v>0.98601372416833699</v>
      </c>
    </row>
    <row r="2983" spans="1:13" ht="27.6">
      <c r="A2983" t="s">
        <v>164</v>
      </c>
      <c r="B2983" t="s">
        <v>242</v>
      </c>
      <c r="C2983" s="14" t="s">
        <v>244</v>
      </c>
      <c r="D2983" t="s">
        <v>456</v>
      </c>
      <c r="E2983" t="s">
        <v>474</v>
      </c>
      <c r="F2983" s="20">
        <v>2047</v>
      </c>
      <c r="G2983" s="20">
        <v>51</v>
      </c>
      <c r="H2983" s="11">
        <v>7692.3704415597904</v>
      </c>
      <c r="I2983" s="10">
        <v>4169943.5195462899</v>
      </c>
      <c r="J2983" s="33">
        <f t="shared" si="184"/>
        <v>1.844718137188764E-3</v>
      </c>
      <c r="K2983" s="33">
        <f t="shared" si="185"/>
        <v>1.8430176904615791E-3</v>
      </c>
      <c r="L2983" s="33">
        <f t="shared" si="186"/>
        <v>0.98601372416833699</v>
      </c>
      <c r="M2983" s="33">
        <f t="shared" si="187"/>
        <v>0.98419648343165689</v>
      </c>
    </row>
    <row r="2984" spans="1:13" ht="27.6">
      <c r="A2984" t="s">
        <v>164</v>
      </c>
      <c r="B2984" t="s">
        <v>242</v>
      </c>
      <c r="C2984" s="14" t="s">
        <v>244</v>
      </c>
      <c r="D2984" t="s">
        <v>456</v>
      </c>
      <c r="E2984" t="s">
        <v>474</v>
      </c>
      <c r="F2984" s="20">
        <v>2047</v>
      </c>
      <c r="G2984" s="20">
        <v>52</v>
      </c>
      <c r="H2984" s="11">
        <v>8225.0980937657096</v>
      </c>
      <c r="I2984" s="10">
        <v>4094260.4264748702</v>
      </c>
      <c r="J2984" s="33">
        <f t="shared" si="184"/>
        <v>2.0089337846169843E-3</v>
      </c>
      <c r="K2984" s="33">
        <f t="shared" si="185"/>
        <v>2.0069172277439318E-3</v>
      </c>
      <c r="L2984" s="33">
        <f t="shared" si="186"/>
        <v>0.98419648343165689</v>
      </c>
      <c r="M2984" s="33">
        <f t="shared" si="187"/>
        <v>0.98222128255357288</v>
      </c>
    </row>
    <row r="2985" spans="1:13" ht="27.6">
      <c r="A2985" t="s">
        <v>164</v>
      </c>
      <c r="B2985" t="s">
        <v>242</v>
      </c>
      <c r="C2985" s="14" t="s">
        <v>244</v>
      </c>
      <c r="D2985" t="s">
        <v>456</v>
      </c>
      <c r="E2985" t="s">
        <v>474</v>
      </c>
      <c r="F2985" s="20">
        <v>2047</v>
      </c>
      <c r="G2985" s="20">
        <v>53</v>
      </c>
      <c r="H2985" s="11">
        <v>8812.7245184143903</v>
      </c>
      <c r="I2985" s="10">
        <v>4026461.4113592701</v>
      </c>
      <c r="J2985" s="33">
        <f t="shared" si="184"/>
        <v>2.188702092997174E-3</v>
      </c>
      <c r="K2985" s="33">
        <f t="shared" si="185"/>
        <v>2.1863086310813795E-3</v>
      </c>
      <c r="L2985" s="33">
        <f t="shared" si="186"/>
        <v>0.98222128255357288</v>
      </c>
      <c r="M2985" s="33">
        <f t="shared" si="187"/>
        <v>0.98007384368589423</v>
      </c>
    </row>
    <row r="2986" spans="1:13" ht="27.6">
      <c r="A2986" t="s">
        <v>164</v>
      </c>
      <c r="B2986" t="s">
        <v>242</v>
      </c>
      <c r="C2986" s="14" t="s">
        <v>244</v>
      </c>
      <c r="D2986" t="s">
        <v>456</v>
      </c>
      <c r="E2986" t="s">
        <v>474</v>
      </c>
      <c r="F2986" s="20">
        <v>2047</v>
      </c>
      <c r="G2986" s="20">
        <v>54</v>
      </c>
      <c r="H2986" s="11">
        <v>9507.7682086277091</v>
      </c>
      <c r="I2986" s="10">
        <v>3959894.2340049599</v>
      </c>
      <c r="J2986" s="33">
        <f t="shared" si="184"/>
        <v>2.4010156955661258E-3</v>
      </c>
      <c r="K2986" s="33">
        <f t="shared" si="185"/>
        <v>2.3981355629233425E-3</v>
      </c>
      <c r="L2986" s="33">
        <f t="shared" si="186"/>
        <v>0.98007384368589423</v>
      </c>
      <c r="M2986" s="33">
        <f t="shared" si="187"/>
        <v>0.97772349374706014</v>
      </c>
    </row>
    <row r="2987" spans="1:13" ht="27.6">
      <c r="A2987" t="s">
        <v>164</v>
      </c>
      <c r="B2987" t="s">
        <v>242</v>
      </c>
      <c r="C2987" s="14" t="s">
        <v>244</v>
      </c>
      <c r="D2987" t="s">
        <v>456</v>
      </c>
      <c r="E2987" t="s">
        <v>474</v>
      </c>
      <c r="F2987" s="20">
        <v>2047</v>
      </c>
      <c r="G2987" s="20">
        <v>55</v>
      </c>
      <c r="H2987" s="11">
        <v>10343.497112045799</v>
      </c>
      <c r="I2987" s="10">
        <v>3925142.08840199</v>
      </c>
      <c r="J2987" s="33">
        <f t="shared" si="184"/>
        <v>2.635190492239444E-3</v>
      </c>
      <c r="K2987" s="33">
        <f t="shared" si="185"/>
        <v>2.6317214256603716E-3</v>
      </c>
      <c r="L2987" s="33">
        <f t="shared" si="186"/>
        <v>0.97772349374706014</v>
      </c>
      <c r="M2987" s="33">
        <f t="shared" si="187"/>
        <v>0.97515039788019453</v>
      </c>
    </row>
    <row r="2988" spans="1:13" ht="27.6">
      <c r="A2988" t="s">
        <v>164</v>
      </c>
      <c r="B2988" t="s">
        <v>242</v>
      </c>
      <c r="C2988" s="14" t="s">
        <v>244</v>
      </c>
      <c r="D2988" t="s">
        <v>456</v>
      </c>
      <c r="E2988" t="s">
        <v>474</v>
      </c>
      <c r="F2988" s="20">
        <v>2047</v>
      </c>
      <c r="G2988" s="20">
        <v>56</v>
      </c>
      <c r="H2988" s="11">
        <v>11087.8220701051</v>
      </c>
      <c r="I2988" s="10">
        <v>3883268.7262157602</v>
      </c>
      <c r="J2988" s="33">
        <f t="shared" si="184"/>
        <v>2.8552806544784671E-3</v>
      </c>
      <c r="K2988" s="33">
        <f t="shared" si="185"/>
        <v>2.8512082175760067E-3</v>
      </c>
      <c r="L2988" s="33">
        <f t="shared" si="186"/>
        <v>0.97515039788019453</v>
      </c>
      <c r="M2988" s="33">
        <f t="shared" si="187"/>
        <v>0.972370041052386</v>
      </c>
    </row>
    <row r="2989" spans="1:13" ht="27.6">
      <c r="A2989" t="s">
        <v>164</v>
      </c>
      <c r="B2989" t="s">
        <v>242</v>
      </c>
      <c r="C2989" s="14" t="s">
        <v>244</v>
      </c>
      <c r="D2989" t="s">
        <v>456</v>
      </c>
      <c r="E2989" t="s">
        <v>474</v>
      </c>
      <c r="F2989" s="20">
        <v>2047</v>
      </c>
      <c r="G2989" s="20">
        <v>57</v>
      </c>
      <c r="H2989" s="11">
        <v>12091.283167832</v>
      </c>
      <c r="I2989" s="10">
        <v>3842998.1977661699</v>
      </c>
      <c r="J2989" s="33">
        <f t="shared" si="184"/>
        <v>3.1463150763017095E-3</v>
      </c>
      <c r="K2989" s="33">
        <f t="shared" si="185"/>
        <v>3.1413706139934439E-3</v>
      </c>
      <c r="L2989" s="33">
        <f t="shared" si="186"/>
        <v>0.972370041052386</v>
      </c>
      <c r="M2989" s="33">
        <f t="shared" si="187"/>
        <v>0.96931546637949639</v>
      </c>
    </row>
    <row r="2990" spans="1:13" ht="27.6">
      <c r="A2990" t="s">
        <v>164</v>
      </c>
      <c r="B2990" t="s">
        <v>242</v>
      </c>
      <c r="C2990" s="14" t="s">
        <v>244</v>
      </c>
      <c r="D2990" t="s">
        <v>456</v>
      </c>
      <c r="E2990" t="s">
        <v>474</v>
      </c>
      <c r="F2990" s="20">
        <v>2047</v>
      </c>
      <c r="G2990" s="20">
        <v>58</v>
      </c>
      <c r="H2990" s="11">
        <v>13252.6176976764</v>
      </c>
      <c r="I2990" s="10">
        <v>3821873.6724082702</v>
      </c>
      <c r="J2990" s="33">
        <f t="shared" si="184"/>
        <v>3.4675708392333002E-3</v>
      </c>
      <c r="K2990" s="33">
        <f t="shared" si="185"/>
        <v>3.4615657584903259E-3</v>
      </c>
      <c r="L2990" s="33">
        <f t="shared" si="186"/>
        <v>0.96931546637949639</v>
      </c>
      <c r="M2990" s="33">
        <f t="shared" si="187"/>
        <v>0.965960117151902</v>
      </c>
    </row>
    <row r="2991" spans="1:13" ht="27.6">
      <c r="A2991" t="s">
        <v>164</v>
      </c>
      <c r="B2991" t="s">
        <v>242</v>
      </c>
      <c r="C2991" s="14" t="s">
        <v>244</v>
      </c>
      <c r="D2991" t="s">
        <v>456</v>
      </c>
      <c r="E2991" t="s">
        <v>474</v>
      </c>
      <c r="F2991" s="20">
        <v>2047</v>
      </c>
      <c r="G2991" s="20">
        <v>59</v>
      </c>
      <c r="H2991" s="11">
        <v>13805.604606266401</v>
      </c>
      <c r="I2991" s="10">
        <v>3755077.4599565198</v>
      </c>
      <c r="J2991" s="33">
        <f t="shared" si="184"/>
        <v>3.676516597456889E-3</v>
      </c>
      <c r="K2991" s="33">
        <f t="shared" si="185"/>
        <v>3.669766485145054E-3</v>
      </c>
      <c r="L2991" s="33">
        <f t="shared" si="186"/>
        <v>0.965960117151902</v>
      </c>
      <c r="M2991" s="33">
        <f t="shared" si="187"/>
        <v>0.96241526908799113</v>
      </c>
    </row>
    <row r="2992" spans="1:13" ht="27.6">
      <c r="A2992" t="s">
        <v>164</v>
      </c>
      <c r="B2992" t="s">
        <v>242</v>
      </c>
      <c r="C2992" s="14" t="s">
        <v>244</v>
      </c>
      <c r="D2992" t="s">
        <v>456</v>
      </c>
      <c r="E2992" t="s">
        <v>474</v>
      </c>
      <c r="F2992" s="20">
        <v>2047</v>
      </c>
      <c r="G2992" s="20">
        <v>60</v>
      </c>
      <c r="H2992" s="11">
        <v>14518.6562496477</v>
      </c>
      <c r="I2992" s="10">
        <v>3679143.7722267802</v>
      </c>
      <c r="J2992" s="33">
        <f t="shared" si="184"/>
        <v>3.9462051902528312E-3</v>
      </c>
      <c r="K2992" s="33">
        <f t="shared" si="185"/>
        <v>3.9384291545246919E-3</v>
      </c>
      <c r="L2992" s="33">
        <f t="shared" si="186"/>
        <v>0.96241526908799113</v>
      </c>
      <c r="M2992" s="33">
        <f t="shared" si="187"/>
        <v>0.95862486473345521</v>
      </c>
    </row>
    <row r="2993" spans="1:13" ht="27.6">
      <c r="A2993" t="s">
        <v>164</v>
      </c>
      <c r="B2993" t="s">
        <v>242</v>
      </c>
      <c r="C2993" s="14" t="s">
        <v>244</v>
      </c>
      <c r="D2993" t="s">
        <v>456</v>
      </c>
      <c r="E2993" t="s">
        <v>474</v>
      </c>
      <c r="F2993" s="20">
        <v>2047</v>
      </c>
      <c r="G2993" s="20">
        <v>61</v>
      </c>
      <c r="H2993" s="11">
        <v>15442.940777288501</v>
      </c>
      <c r="I2993" s="10">
        <v>3657365.6459663701</v>
      </c>
      <c r="J2993" s="33">
        <f t="shared" si="184"/>
        <v>4.2224218938350308E-3</v>
      </c>
      <c r="K2993" s="33">
        <f t="shared" si="185"/>
        <v>4.2135200040956944E-3</v>
      </c>
      <c r="L2993" s="33">
        <f t="shared" si="186"/>
        <v>0.95862486473345521</v>
      </c>
      <c r="M2993" s="33">
        <f t="shared" si="187"/>
        <v>0.95458567968947727</v>
      </c>
    </row>
    <row r="2994" spans="1:13" ht="27.6">
      <c r="A2994" t="s">
        <v>164</v>
      </c>
      <c r="B2994" t="s">
        <v>242</v>
      </c>
      <c r="C2994" s="14" t="s">
        <v>244</v>
      </c>
      <c r="D2994" t="s">
        <v>456</v>
      </c>
      <c r="E2994" t="s">
        <v>474</v>
      </c>
      <c r="F2994" s="20">
        <v>2047</v>
      </c>
      <c r="G2994" s="20">
        <v>62</v>
      </c>
      <c r="H2994" s="11">
        <v>16946.278129180599</v>
      </c>
      <c r="I2994" s="10">
        <v>3683493.9289001599</v>
      </c>
      <c r="J2994" s="33">
        <f t="shared" si="184"/>
        <v>4.6005989031833484E-3</v>
      </c>
      <c r="K2994" s="33">
        <f t="shared" si="185"/>
        <v>4.5900323584046054E-3</v>
      </c>
      <c r="L2994" s="33">
        <f t="shared" si="186"/>
        <v>0.95458567968947727</v>
      </c>
      <c r="M2994" s="33">
        <f t="shared" si="187"/>
        <v>0.95020410053083293</v>
      </c>
    </row>
    <row r="2995" spans="1:13" ht="27.6">
      <c r="A2995" t="s">
        <v>164</v>
      </c>
      <c r="B2995" t="s">
        <v>242</v>
      </c>
      <c r="C2995" s="14" t="s">
        <v>244</v>
      </c>
      <c r="D2995" t="s">
        <v>456</v>
      </c>
      <c r="E2995" t="s">
        <v>474</v>
      </c>
      <c r="F2995" s="20">
        <v>2047</v>
      </c>
      <c r="G2995" s="20">
        <v>63</v>
      </c>
      <c r="H2995" s="11">
        <v>18387.757842607902</v>
      </c>
      <c r="I2995" s="10">
        <v>3668246.0685849101</v>
      </c>
      <c r="J2995" s="33">
        <f t="shared" si="184"/>
        <v>5.0126838545761186E-3</v>
      </c>
      <c r="K2995" s="33">
        <f t="shared" si="185"/>
        <v>5.0001413208666801E-3</v>
      </c>
      <c r="L2995" s="33">
        <f t="shared" si="186"/>
        <v>0.95020410053083293</v>
      </c>
      <c r="M2995" s="33">
        <f t="shared" si="187"/>
        <v>0.94545294574451177</v>
      </c>
    </row>
    <row r="2996" spans="1:13" ht="27.6">
      <c r="A2996" t="s">
        <v>164</v>
      </c>
      <c r="B2996" t="s">
        <v>242</v>
      </c>
      <c r="C2996" s="14" t="s">
        <v>244</v>
      </c>
      <c r="D2996" t="s">
        <v>456</v>
      </c>
      <c r="E2996" t="s">
        <v>474</v>
      </c>
      <c r="F2996" s="20">
        <v>2047</v>
      </c>
      <c r="G2996" s="20">
        <v>64</v>
      </c>
      <c r="H2996" s="11">
        <v>19876.754581023601</v>
      </c>
      <c r="I2996" s="10">
        <v>3599352.6882581599</v>
      </c>
      <c r="J2996" s="33">
        <f t="shared" si="184"/>
        <v>5.5223136776414621E-3</v>
      </c>
      <c r="K2996" s="33">
        <f t="shared" si="185"/>
        <v>5.5070937327891256E-3</v>
      </c>
      <c r="L2996" s="33">
        <f t="shared" si="186"/>
        <v>0.94545294574451177</v>
      </c>
      <c r="M2996" s="33">
        <f t="shared" si="187"/>
        <v>0.9402462477523551</v>
      </c>
    </row>
    <row r="2997" spans="1:13" ht="27.6">
      <c r="A2997" t="s">
        <v>164</v>
      </c>
      <c r="B2997" t="s">
        <v>242</v>
      </c>
      <c r="C2997" s="14" t="s">
        <v>244</v>
      </c>
      <c r="D2997" t="s">
        <v>456</v>
      </c>
      <c r="E2997" t="s">
        <v>474</v>
      </c>
      <c r="F2997" s="20">
        <v>2047</v>
      </c>
      <c r="G2997" s="20">
        <v>65</v>
      </c>
      <c r="H2997" s="11">
        <v>21201.987050856998</v>
      </c>
      <c r="I2997" s="10">
        <v>3506376.5242697899</v>
      </c>
      <c r="J2997" s="33">
        <f t="shared" si="184"/>
        <v>6.0466943307728067E-3</v>
      </c>
      <c r="K2997" s="33">
        <f t="shared" si="185"/>
        <v>6.0284498660304608E-3</v>
      </c>
      <c r="L2997" s="33">
        <f t="shared" si="186"/>
        <v>0.9402462477523551</v>
      </c>
      <c r="M2997" s="33">
        <f t="shared" si="187"/>
        <v>0.93457802038605675</v>
      </c>
    </row>
    <row r="2998" spans="1:13" ht="27.6">
      <c r="A2998" t="s">
        <v>164</v>
      </c>
      <c r="B2998" t="s">
        <v>242</v>
      </c>
      <c r="C2998" s="14" t="s">
        <v>244</v>
      </c>
      <c r="D2998" t="s">
        <v>456</v>
      </c>
      <c r="E2998" t="s">
        <v>474</v>
      </c>
      <c r="F2998" s="20">
        <v>2047</v>
      </c>
      <c r="G2998" s="20">
        <v>66</v>
      </c>
      <c r="H2998" s="11">
        <v>21650.705847615602</v>
      </c>
      <c r="I2998" s="10">
        <v>3405760.8213442801</v>
      </c>
      <c r="J2998" s="33">
        <f t="shared" si="184"/>
        <v>6.3570834780669952E-3</v>
      </c>
      <c r="K2998" s="33">
        <f t="shared" si="185"/>
        <v>6.3369199725480385E-3</v>
      </c>
      <c r="L2998" s="33">
        <f t="shared" si="186"/>
        <v>0.93457802038605675</v>
      </c>
      <c r="M2998" s="33">
        <f t="shared" si="187"/>
        <v>0.92865567426276796</v>
      </c>
    </row>
    <row r="2999" spans="1:13" ht="27.6">
      <c r="A2999" t="s">
        <v>164</v>
      </c>
      <c r="B2999" t="s">
        <v>242</v>
      </c>
      <c r="C2999" s="14" t="s">
        <v>244</v>
      </c>
      <c r="D2999" t="s">
        <v>456</v>
      </c>
      <c r="E2999" t="s">
        <v>474</v>
      </c>
      <c r="F2999" s="20">
        <v>2047</v>
      </c>
      <c r="G2999" s="20">
        <v>67</v>
      </c>
      <c r="H2999" s="11">
        <v>22895.720134192099</v>
      </c>
      <c r="I2999" s="10">
        <v>3307078.7130984599</v>
      </c>
      <c r="J2999" s="33">
        <f t="shared" si="184"/>
        <v>6.9232462001911953E-3</v>
      </c>
      <c r="K2999" s="33">
        <f t="shared" si="185"/>
        <v>6.8993357423660084E-3</v>
      </c>
      <c r="L2999" s="33">
        <f t="shared" si="186"/>
        <v>0.92865567426276796</v>
      </c>
      <c r="M2999" s="33">
        <f t="shared" si="187"/>
        <v>0.92224856697697588</v>
      </c>
    </row>
    <row r="3000" spans="1:13" ht="27.6">
      <c r="A3000" t="s">
        <v>164</v>
      </c>
      <c r="B3000" t="s">
        <v>242</v>
      </c>
      <c r="C3000" s="14" t="s">
        <v>244</v>
      </c>
      <c r="D3000" t="s">
        <v>456</v>
      </c>
      <c r="E3000" t="s">
        <v>474</v>
      </c>
      <c r="F3000" s="20">
        <v>2047</v>
      </c>
      <c r="G3000" s="20">
        <v>68</v>
      </c>
      <c r="H3000" s="11">
        <v>23974.167826765399</v>
      </c>
      <c r="I3000" s="10">
        <v>3194310.1847918602</v>
      </c>
      <c r="J3000" s="33">
        <f t="shared" si="184"/>
        <v>7.5052723248063479E-3</v>
      </c>
      <c r="K3000" s="33">
        <f t="shared" si="185"/>
        <v>7.4771780973511559E-3</v>
      </c>
      <c r="L3000" s="33">
        <f t="shared" si="186"/>
        <v>0.92224856697697588</v>
      </c>
      <c r="M3000" s="33">
        <f t="shared" si="187"/>
        <v>0.91535275019166218</v>
      </c>
    </row>
    <row r="3001" spans="1:13" ht="27.6">
      <c r="A3001" t="s">
        <v>164</v>
      </c>
      <c r="B3001" t="s">
        <v>242</v>
      </c>
      <c r="C3001" s="14" t="s">
        <v>244</v>
      </c>
      <c r="D3001" t="s">
        <v>456</v>
      </c>
      <c r="E3001" t="s">
        <v>474</v>
      </c>
      <c r="F3001" s="20">
        <v>2047</v>
      </c>
      <c r="G3001" s="20">
        <v>69</v>
      </c>
      <c r="H3001" s="11">
        <v>24232.4889853922</v>
      </c>
      <c r="I3001" s="10">
        <v>3060016.1914040102</v>
      </c>
      <c r="J3001" s="33">
        <f t="shared" si="184"/>
        <v>7.9190721452600359E-3</v>
      </c>
      <c r="K3001" s="33">
        <f t="shared" si="185"/>
        <v>7.8877988995843529E-3</v>
      </c>
      <c r="L3001" s="33">
        <f t="shared" si="186"/>
        <v>0.91535275019166218</v>
      </c>
      <c r="M3001" s="33">
        <f t="shared" si="187"/>
        <v>0.90813263177596892</v>
      </c>
    </row>
    <row r="3002" spans="1:13" ht="27.6">
      <c r="A3002" t="s">
        <v>164</v>
      </c>
      <c r="B3002" t="s">
        <v>242</v>
      </c>
      <c r="C3002" s="14" t="s">
        <v>244</v>
      </c>
      <c r="D3002" t="s">
        <v>456</v>
      </c>
      <c r="E3002" t="s">
        <v>474</v>
      </c>
      <c r="F3002" s="20">
        <v>2048</v>
      </c>
      <c r="G3002" s="20">
        <v>30</v>
      </c>
      <c r="H3002" s="11">
        <v>641.62519917932696</v>
      </c>
      <c r="I3002" s="10">
        <v>4276359.9467050601</v>
      </c>
      <c r="J3002" s="33">
        <f t="shared" si="184"/>
        <v>1.5004003572564089E-4</v>
      </c>
      <c r="K3002" s="33">
        <f t="shared" si="185"/>
        <v>1.5002878028236299E-4</v>
      </c>
      <c r="L3002" s="33">
        <f t="shared" si="186"/>
        <v>1</v>
      </c>
      <c r="M3002" s="33">
        <f t="shared" si="187"/>
        <v>0.99984997121971764</v>
      </c>
    </row>
    <row r="3003" spans="1:13" ht="27.6">
      <c r="A3003" t="s">
        <v>164</v>
      </c>
      <c r="B3003" t="s">
        <v>242</v>
      </c>
      <c r="C3003" s="14" t="s">
        <v>244</v>
      </c>
      <c r="D3003" t="s">
        <v>456</v>
      </c>
      <c r="E3003" t="s">
        <v>474</v>
      </c>
      <c r="F3003" s="20">
        <v>2048</v>
      </c>
      <c r="G3003" s="20">
        <v>31</v>
      </c>
      <c r="H3003" s="11">
        <v>909.42677854151896</v>
      </c>
      <c r="I3003" s="10">
        <v>4342141.4524094202</v>
      </c>
      <c r="J3003" s="33">
        <f t="shared" si="184"/>
        <v>2.0944199734370357E-4</v>
      </c>
      <c r="K3003" s="33">
        <f t="shared" si="185"/>
        <v>2.0942006589974582E-4</v>
      </c>
      <c r="L3003" s="33">
        <f t="shared" si="186"/>
        <v>0.99984997121971764</v>
      </c>
      <c r="M3003" s="33">
        <f t="shared" si="187"/>
        <v>0.99964058257285493</v>
      </c>
    </row>
    <row r="3004" spans="1:13" ht="27.6">
      <c r="A3004" t="s">
        <v>164</v>
      </c>
      <c r="B3004" t="s">
        <v>242</v>
      </c>
      <c r="C3004" s="14" t="s">
        <v>244</v>
      </c>
      <c r="D3004" t="s">
        <v>456</v>
      </c>
      <c r="E3004" t="s">
        <v>474</v>
      </c>
      <c r="F3004" s="20">
        <v>2048</v>
      </c>
      <c r="G3004" s="20">
        <v>32</v>
      </c>
      <c r="H3004" s="11">
        <v>1013.08033315636</v>
      </c>
      <c r="I3004" s="10">
        <v>4578764.6779269297</v>
      </c>
      <c r="J3004" s="33">
        <f t="shared" si="184"/>
        <v>2.2125625674544161E-4</v>
      </c>
      <c r="K3004" s="33">
        <f t="shared" si="185"/>
        <v>2.2123178138500066E-4</v>
      </c>
      <c r="L3004" s="33">
        <f t="shared" si="186"/>
        <v>0.99964058257285493</v>
      </c>
      <c r="M3004" s="33">
        <f t="shared" si="187"/>
        <v>0.99941943030602765</v>
      </c>
    </row>
    <row r="3005" spans="1:13" ht="27.6">
      <c r="A3005" t="s">
        <v>164</v>
      </c>
      <c r="B3005" t="s">
        <v>242</v>
      </c>
      <c r="C3005" s="14" t="s">
        <v>244</v>
      </c>
      <c r="D3005" t="s">
        <v>456</v>
      </c>
      <c r="E3005" t="s">
        <v>474</v>
      </c>
      <c r="F3005" s="20">
        <v>2048</v>
      </c>
      <c r="G3005" s="20">
        <v>33</v>
      </c>
      <c r="H3005" s="11">
        <v>1092.3664717586501</v>
      </c>
      <c r="I3005" s="10">
        <v>4641988.1508216802</v>
      </c>
      <c r="J3005" s="33">
        <f t="shared" si="184"/>
        <v>2.3532297719572806E-4</v>
      </c>
      <c r="K3005" s="33">
        <f t="shared" si="185"/>
        <v>2.3529529091570467E-4</v>
      </c>
      <c r="L3005" s="33">
        <f t="shared" si="186"/>
        <v>0.99941943030602765</v>
      </c>
      <c r="M3005" s="33">
        <f t="shared" si="187"/>
        <v>0.999184271620427</v>
      </c>
    </row>
    <row r="3006" spans="1:13" ht="27.6">
      <c r="A3006" t="s">
        <v>164</v>
      </c>
      <c r="B3006" t="s">
        <v>242</v>
      </c>
      <c r="C3006" s="14" t="s">
        <v>244</v>
      </c>
      <c r="D3006" t="s">
        <v>456</v>
      </c>
      <c r="E3006" t="s">
        <v>474</v>
      </c>
      <c r="F3006" s="20">
        <v>2048</v>
      </c>
      <c r="G3006" s="20">
        <v>34</v>
      </c>
      <c r="H3006" s="11">
        <v>1182.5122758779401</v>
      </c>
      <c r="I3006" s="10">
        <v>4713142.36793763</v>
      </c>
      <c r="J3006" s="33">
        <f t="shared" si="184"/>
        <v>2.5089678680667186E-4</v>
      </c>
      <c r="K3006" s="33">
        <f t="shared" si="185"/>
        <v>2.5086531483997643E-4</v>
      </c>
      <c r="L3006" s="33">
        <f t="shared" si="186"/>
        <v>0.999184271620427</v>
      </c>
      <c r="M3006" s="33">
        <f t="shared" si="187"/>
        <v>0.99893361094354383</v>
      </c>
    </row>
    <row r="3007" spans="1:13" ht="27.6">
      <c r="A3007" t="s">
        <v>164</v>
      </c>
      <c r="B3007" t="s">
        <v>242</v>
      </c>
      <c r="C3007" s="14" t="s">
        <v>244</v>
      </c>
      <c r="D3007" t="s">
        <v>456</v>
      </c>
      <c r="E3007" t="s">
        <v>474</v>
      </c>
      <c r="F3007" s="20">
        <v>2048</v>
      </c>
      <c r="G3007" s="20">
        <v>35</v>
      </c>
      <c r="H3007" s="11">
        <v>1298.15780985118</v>
      </c>
      <c r="I3007" s="10">
        <v>4803467.2303862097</v>
      </c>
      <c r="J3007" s="33">
        <f t="shared" si="184"/>
        <v>2.7025432829835399E-4</v>
      </c>
      <c r="K3007" s="33">
        <f t="shared" si="185"/>
        <v>2.7021781288694147E-4</v>
      </c>
      <c r="L3007" s="33">
        <f t="shared" si="186"/>
        <v>0.99893361094354383</v>
      </c>
      <c r="M3007" s="33">
        <f t="shared" si="187"/>
        <v>0.99866368128797545</v>
      </c>
    </row>
    <row r="3008" spans="1:13" ht="27.6">
      <c r="A3008" t="s">
        <v>164</v>
      </c>
      <c r="B3008" t="s">
        <v>242</v>
      </c>
      <c r="C3008" s="14" t="s">
        <v>244</v>
      </c>
      <c r="D3008" t="s">
        <v>456</v>
      </c>
      <c r="E3008" t="s">
        <v>474</v>
      </c>
      <c r="F3008" s="20">
        <v>2048</v>
      </c>
      <c r="G3008" s="20">
        <v>36</v>
      </c>
      <c r="H3008" s="11">
        <v>1658.3531529351601</v>
      </c>
      <c r="I3008" s="10">
        <v>4845786.5902000898</v>
      </c>
      <c r="J3008" s="33">
        <f t="shared" si="184"/>
        <v>3.422257918433598E-4</v>
      </c>
      <c r="K3008" s="33">
        <f t="shared" si="185"/>
        <v>3.4216723927660286E-4</v>
      </c>
      <c r="L3008" s="33">
        <f t="shared" si="186"/>
        <v>0.99866368128797545</v>
      </c>
      <c r="M3008" s="33">
        <f t="shared" si="187"/>
        <v>0.99832197129318334</v>
      </c>
    </row>
    <row r="3009" spans="1:13" ht="27.6">
      <c r="A3009" t="s">
        <v>164</v>
      </c>
      <c r="B3009" t="s">
        <v>242</v>
      </c>
      <c r="C3009" s="14" t="s">
        <v>244</v>
      </c>
      <c r="D3009" t="s">
        <v>456</v>
      </c>
      <c r="E3009" t="s">
        <v>474</v>
      </c>
      <c r="F3009" s="20">
        <v>2048</v>
      </c>
      <c r="G3009" s="20">
        <v>37</v>
      </c>
      <c r="H3009" s="11">
        <v>1777.5680450597499</v>
      </c>
      <c r="I3009" s="10">
        <v>4765420.5816153698</v>
      </c>
      <c r="J3009" s="33">
        <f t="shared" si="184"/>
        <v>3.7301388505297356E-4</v>
      </c>
      <c r="K3009" s="33">
        <f t="shared" si="185"/>
        <v>3.7294432402312783E-4</v>
      </c>
      <c r="L3009" s="33">
        <f t="shared" si="186"/>
        <v>0.99832197129318334</v>
      </c>
      <c r="M3009" s="33">
        <f t="shared" si="187"/>
        <v>0.99794965278044201</v>
      </c>
    </row>
    <row r="3010" spans="1:13" ht="27.6">
      <c r="A3010" t="s">
        <v>164</v>
      </c>
      <c r="B3010" t="s">
        <v>242</v>
      </c>
      <c r="C3010" s="14" t="s">
        <v>244</v>
      </c>
      <c r="D3010" t="s">
        <v>456</v>
      </c>
      <c r="E3010" t="s">
        <v>474</v>
      </c>
      <c r="F3010" s="20">
        <v>2048</v>
      </c>
      <c r="G3010" s="20">
        <v>38</v>
      </c>
      <c r="H3010" s="11">
        <v>1908.8658946773801</v>
      </c>
      <c r="I3010" s="10">
        <v>4663460.2329462301</v>
      </c>
      <c r="J3010" s="33">
        <f t="shared" ref="J3010:J3073" si="188">IF(I3010&gt;0,H3010/I3010,0)</f>
        <v>4.0932393530273929E-4</v>
      </c>
      <c r="K3010" s="33">
        <f t="shared" ref="K3010:K3073" si="189">1-EXP(-J3010)</f>
        <v>4.0924017368970667E-4</v>
      </c>
      <c r="L3010" s="33">
        <f t="shared" ref="L3010:L3073" si="190">IF(G3010=30,1,M3009)</f>
        <v>0.99794965278044201</v>
      </c>
      <c r="M3010" s="33">
        <f t="shared" ref="M3010:M3073" si="191">L3010*(1-K3010)</f>
        <v>0.99754125169120456</v>
      </c>
    </row>
    <row r="3011" spans="1:13" ht="27.6">
      <c r="A3011" t="s">
        <v>164</v>
      </c>
      <c r="B3011" t="s">
        <v>242</v>
      </c>
      <c r="C3011" s="14" t="s">
        <v>244</v>
      </c>
      <c r="D3011" t="s">
        <v>456</v>
      </c>
      <c r="E3011" t="s">
        <v>474</v>
      </c>
      <c r="F3011" s="20">
        <v>2048</v>
      </c>
      <c r="G3011" s="20">
        <v>39</v>
      </c>
      <c r="H3011" s="11">
        <v>2005.7671613636601</v>
      </c>
      <c r="I3011" s="10">
        <v>4605280.6221739203</v>
      </c>
      <c r="J3011" s="33">
        <f t="shared" si="188"/>
        <v>4.3553636052189992E-4</v>
      </c>
      <c r="K3011" s="33">
        <f t="shared" si="189"/>
        <v>4.354415283293056E-4</v>
      </c>
      <c r="L3011" s="33">
        <f t="shared" si="190"/>
        <v>0.99754125169120456</v>
      </c>
      <c r="M3011" s="33">
        <f t="shared" si="191"/>
        <v>0.99710688080399656</v>
      </c>
    </row>
    <row r="3012" spans="1:13" ht="27.6">
      <c r="A3012" t="s">
        <v>164</v>
      </c>
      <c r="B3012" t="s">
        <v>242</v>
      </c>
      <c r="C3012" s="14" t="s">
        <v>244</v>
      </c>
      <c r="D3012" t="s">
        <v>456</v>
      </c>
      <c r="E3012" t="s">
        <v>474</v>
      </c>
      <c r="F3012" s="20">
        <v>2048</v>
      </c>
      <c r="G3012" s="20">
        <v>40</v>
      </c>
      <c r="H3012" s="11">
        <v>2182.6792813601501</v>
      </c>
      <c r="I3012" s="10">
        <v>4595104.5587009201</v>
      </c>
      <c r="J3012" s="33">
        <f t="shared" si="188"/>
        <v>4.7500100454236764E-4</v>
      </c>
      <c r="K3012" s="33">
        <f t="shared" si="189"/>
        <v>4.7488820942520604E-4</v>
      </c>
      <c r="L3012" s="33">
        <f t="shared" si="190"/>
        <v>0.99710688080399656</v>
      </c>
      <c r="M3012" s="33">
        <f t="shared" si="191"/>
        <v>0.99663336650276602</v>
      </c>
    </row>
    <row r="3013" spans="1:13" ht="27.6">
      <c r="A3013" t="s">
        <v>164</v>
      </c>
      <c r="B3013" t="s">
        <v>242</v>
      </c>
      <c r="C3013" s="14" t="s">
        <v>244</v>
      </c>
      <c r="D3013" t="s">
        <v>456</v>
      </c>
      <c r="E3013" t="s">
        <v>474</v>
      </c>
      <c r="F3013" s="20">
        <v>2048</v>
      </c>
      <c r="G3013" s="20">
        <v>41</v>
      </c>
      <c r="H3013" s="11">
        <v>2817.8365891236199</v>
      </c>
      <c r="I3013" s="10">
        <v>4564713.4408339197</v>
      </c>
      <c r="J3013" s="33">
        <f t="shared" si="188"/>
        <v>6.1730853987820844E-4</v>
      </c>
      <c r="K3013" s="33">
        <f t="shared" si="189"/>
        <v>6.1711804416175742E-4</v>
      </c>
      <c r="L3013" s="33">
        <f t="shared" si="190"/>
        <v>0.99663336650276602</v>
      </c>
      <c r="M3013" s="33">
        <f t="shared" si="191"/>
        <v>0.99601832606888352</v>
      </c>
    </row>
    <row r="3014" spans="1:13" ht="27.6">
      <c r="A3014" t="s">
        <v>164</v>
      </c>
      <c r="B3014" t="s">
        <v>242</v>
      </c>
      <c r="C3014" s="14" t="s">
        <v>244</v>
      </c>
      <c r="D3014" t="s">
        <v>456</v>
      </c>
      <c r="E3014" t="s">
        <v>474</v>
      </c>
      <c r="F3014" s="20">
        <v>2048</v>
      </c>
      <c r="G3014" s="20">
        <v>42</v>
      </c>
      <c r="H3014" s="11">
        <v>3074.1508116794698</v>
      </c>
      <c r="I3014" s="10">
        <v>4491026.7892626999</v>
      </c>
      <c r="J3014" s="33">
        <f t="shared" si="188"/>
        <v>6.8450956895408743E-4</v>
      </c>
      <c r="K3014" s="33">
        <f t="shared" si="189"/>
        <v>6.8427534572479409E-4</v>
      </c>
      <c r="L3014" s="33">
        <f t="shared" si="190"/>
        <v>0.99601832606888352</v>
      </c>
      <c r="M3014" s="33">
        <f t="shared" si="191"/>
        <v>0.99533677528446451</v>
      </c>
    </row>
    <row r="3015" spans="1:13" ht="27.6">
      <c r="A3015" t="s">
        <v>164</v>
      </c>
      <c r="B3015" t="s">
        <v>242</v>
      </c>
      <c r="C3015" s="14" t="s">
        <v>244</v>
      </c>
      <c r="D3015" t="s">
        <v>456</v>
      </c>
      <c r="E3015" t="s">
        <v>474</v>
      </c>
      <c r="F3015" s="20">
        <v>2048</v>
      </c>
      <c r="G3015" s="20">
        <v>43</v>
      </c>
      <c r="H3015" s="11">
        <v>3359.4220263929301</v>
      </c>
      <c r="I3015" s="10">
        <v>4394485.71205738</v>
      </c>
      <c r="J3015" s="33">
        <f t="shared" si="188"/>
        <v>7.6446306724254633E-4</v>
      </c>
      <c r="K3015" s="33">
        <f t="shared" si="189"/>
        <v>7.641709397968599E-4</v>
      </c>
      <c r="L3015" s="33">
        <f t="shared" si="190"/>
        <v>0.99533677528446451</v>
      </c>
      <c r="M3015" s="33">
        <f t="shared" si="191"/>
        <v>0.99457616784548097</v>
      </c>
    </row>
    <row r="3016" spans="1:13" ht="27.6">
      <c r="A3016" t="s">
        <v>164</v>
      </c>
      <c r="B3016" t="s">
        <v>242</v>
      </c>
      <c r="C3016" s="14" t="s">
        <v>244</v>
      </c>
      <c r="D3016" t="s">
        <v>456</v>
      </c>
      <c r="E3016" t="s">
        <v>474</v>
      </c>
      <c r="F3016" s="20">
        <v>2048</v>
      </c>
      <c r="G3016" s="20">
        <v>44</v>
      </c>
      <c r="H3016" s="11">
        <v>3471.9233219176899</v>
      </c>
      <c r="I3016" s="10">
        <v>4293883.1630820297</v>
      </c>
      <c r="J3016" s="33">
        <f t="shared" si="188"/>
        <v>8.0857424155566452E-4</v>
      </c>
      <c r="K3016" s="33">
        <f t="shared" si="189"/>
        <v>8.0824743349239281E-4</v>
      </c>
      <c r="L3016" s="33">
        <f t="shared" si="190"/>
        <v>0.99457616784548097</v>
      </c>
      <c r="M3016" s="33">
        <f t="shared" si="191"/>
        <v>0.99377230421040719</v>
      </c>
    </row>
    <row r="3017" spans="1:13" ht="27.6">
      <c r="A3017" t="s">
        <v>164</v>
      </c>
      <c r="B3017" t="s">
        <v>242</v>
      </c>
      <c r="C3017" s="14" t="s">
        <v>244</v>
      </c>
      <c r="D3017" t="s">
        <v>456</v>
      </c>
      <c r="E3017" t="s">
        <v>474</v>
      </c>
      <c r="F3017" s="20">
        <v>2048</v>
      </c>
      <c r="G3017" s="20">
        <v>45</v>
      </c>
      <c r="H3017" s="11">
        <v>3753.66194180413</v>
      </c>
      <c r="I3017" s="10">
        <v>4245944.9813487697</v>
      </c>
      <c r="J3017" s="33">
        <f t="shared" si="188"/>
        <v>8.8405807383112607E-4</v>
      </c>
      <c r="K3017" s="33">
        <f t="shared" si="189"/>
        <v>8.8366740962397827E-4</v>
      </c>
      <c r="L3017" s="33">
        <f t="shared" si="190"/>
        <v>0.99377230421040719</v>
      </c>
      <c r="M3017" s="33">
        <f t="shared" si="191"/>
        <v>0.99289414001258958</v>
      </c>
    </row>
    <row r="3018" spans="1:13" ht="27.6">
      <c r="A3018" t="s">
        <v>164</v>
      </c>
      <c r="B3018" t="s">
        <v>242</v>
      </c>
      <c r="C3018" s="14" t="s">
        <v>244</v>
      </c>
      <c r="D3018" t="s">
        <v>456</v>
      </c>
      <c r="E3018" t="s">
        <v>474</v>
      </c>
      <c r="F3018" s="20">
        <v>2048</v>
      </c>
      <c r="G3018" s="20">
        <v>46</v>
      </c>
      <c r="H3018" s="11">
        <v>4681.9912272896299</v>
      </c>
      <c r="I3018" s="10">
        <v>4219717.1748632602</v>
      </c>
      <c r="J3018" s="33">
        <f t="shared" si="188"/>
        <v>1.1095509564432715E-3</v>
      </c>
      <c r="K3018" s="33">
        <f t="shared" si="189"/>
        <v>1.1089356323796817E-3</v>
      </c>
      <c r="L3018" s="33">
        <f t="shared" si="190"/>
        <v>0.99289414001258958</v>
      </c>
      <c r="M3018" s="33">
        <f t="shared" si="191"/>
        <v>0.99179308432154867</v>
      </c>
    </row>
    <row r="3019" spans="1:13" ht="27.6">
      <c r="A3019" t="s">
        <v>164</v>
      </c>
      <c r="B3019" t="s">
        <v>242</v>
      </c>
      <c r="C3019" s="14" t="s">
        <v>244</v>
      </c>
      <c r="D3019" t="s">
        <v>456</v>
      </c>
      <c r="E3019" t="s">
        <v>474</v>
      </c>
      <c r="F3019" s="20">
        <v>2048</v>
      </c>
      <c r="G3019" s="20">
        <v>47</v>
      </c>
      <c r="H3019" s="11">
        <v>5154.7987894957496</v>
      </c>
      <c r="I3019" s="10">
        <v>4193098.4296694999</v>
      </c>
      <c r="J3019" s="33">
        <f t="shared" si="188"/>
        <v>1.229353156372733E-3</v>
      </c>
      <c r="K3019" s="33">
        <f t="shared" si="189"/>
        <v>1.2285978113415474E-3</v>
      </c>
      <c r="L3019" s="33">
        <f t="shared" si="190"/>
        <v>0.99179308432154867</v>
      </c>
      <c r="M3019" s="33">
        <f t="shared" si="191"/>
        <v>0.99057456950884748</v>
      </c>
    </row>
    <row r="3020" spans="1:13" ht="27.6">
      <c r="A3020" t="s">
        <v>164</v>
      </c>
      <c r="B3020" t="s">
        <v>242</v>
      </c>
      <c r="C3020" s="14" t="s">
        <v>244</v>
      </c>
      <c r="D3020" t="s">
        <v>456</v>
      </c>
      <c r="E3020" t="s">
        <v>474</v>
      </c>
      <c r="F3020" s="20">
        <v>2048</v>
      </c>
      <c r="G3020" s="20">
        <v>48</v>
      </c>
      <c r="H3020" s="11">
        <v>5733.7831041664804</v>
      </c>
      <c r="I3020" s="10">
        <v>4184739.6951134601</v>
      </c>
      <c r="J3020" s="33">
        <f t="shared" si="188"/>
        <v>1.3701648183426667E-3</v>
      </c>
      <c r="K3020" s="33">
        <f t="shared" si="189"/>
        <v>1.3692265710946172E-3</v>
      </c>
      <c r="L3020" s="33">
        <f t="shared" si="190"/>
        <v>0.99057456950884748</v>
      </c>
      <c r="M3020" s="33">
        <f t="shared" si="191"/>
        <v>0.98921824848762541</v>
      </c>
    </row>
    <row r="3021" spans="1:13" ht="27.6">
      <c r="A3021" t="s">
        <v>164</v>
      </c>
      <c r="B3021" t="s">
        <v>242</v>
      </c>
      <c r="C3021" s="14" t="s">
        <v>244</v>
      </c>
      <c r="D3021" t="s">
        <v>456</v>
      </c>
      <c r="E3021" t="s">
        <v>474</v>
      </c>
      <c r="F3021" s="20">
        <v>2048</v>
      </c>
      <c r="G3021" s="20">
        <v>49</v>
      </c>
      <c r="H3021" s="11">
        <v>6273.92298822259</v>
      </c>
      <c r="I3021" s="10">
        <v>4212646.1562596997</v>
      </c>
      <c r="J3021" s="33">
        <f t="shared" si="188"/>
        <v>1.4893069001060001E-3</v>
      </c>
      <c r="K3021" s="33">
        <f t="shared" si="189"/>
        <v>1.4881984329355724E-3</v>
      </c>
      <c r="L3021" s="33">
        <f t="shared" si="190"/>
        <v>0.98921824848762541</v>
      </c>
      <c r="M3021" s="33">
        <f t="shared" si="191"/>
        <v>0.98774609544039482</v>
      </c>
    </row>
    <row r="3022" spans="1:13" ht="27.6">
      <c r="A3022" t="s">
        <v>164</v>
      </c>
      <c r="B3022" t="s">
        <v>242</v>
      </c>
      <c r="C3022" s="14" t="s">
        <v>244</v>
      </c>
      <c r="D3022" t="s">
        <v>456</v>
      </c>
      <c r="E3022" t="s">
        <v>474</v>
      </c>
      <c r="F3022" s="20">
        <v>2048</v>
      </c>
      <c r="G3022" s="20">
        <v>50</v>
      </c>
      <c r="H3022" s="11">
        <v>6888.3845728504702</v>
      </c>
      <c r="I3022" s="10">
        <v>4241951.2493054997</v>
      </c>
      <c r="J3022" s="33">
        <f t="shared" si="188"/>
        <v>1.6238716967759235E-3</v>
      </c>
      <c r="K3022" s="33">
        <f t="shared" si="189"/>
        <v>1.6225539305231296E-3</v>
      </c>
      <c r="L3022" s="33">
        <f t="shared" si="190"/>
        <v>0.98774609544039482</v>
      </c>
      <c r="M3022" s="33">
        <f t="shared" si="191"/>
        <v>0.98614342413087919</v>
      </c>
    </row>
    <row r="3023" spans="1:13" ht="27.6">
      <c r="A3023" t="s">
        <v>164</v>
      </c>
      <c r="B3023" t="s">
        <v>242</v>
      </c>
      <c r="C3023" s="14" t="s">
        <v>244</v>
      </c>
      <c r="D3023" t="s">
        <v>456</v>
      </c>
      <c r="E3023" t="s">
        <v>474</v>
      </c>
      <c r="F3023" s="20">
        <v>2048</v>
      </c>
      <c r="G3023" s="20">
        <v>51</v>
      </c>
      <c r="H3023" s="11">
        <v>7744.2556436733803</v>
      </c>
      <c r="I3023" s="10">
        <v>4225356.2231852002</v>
      </c>
      <c r="J3023" s="33">
        <f t="shared" si="188"/>
        <v>1.8328053860120527E-3</v>
      </c>
      <c r="K3023" s="33">
        <f t="shared" si="189"/>
        <v>1.8311268238697664E-3</v>
      </c>
      <c r="L3023" s="33">
        <f t="shared" si="190"/>
        <v>0.98614342413087919</v>
      </c>
      <c r="M3023" s="33">
        <f t="shared" si="191"/>
        <v>0.98433767045477039</v>
      </c>
    </row>
    <row r="3024" spans="1:13" ht="27.6">
      <c r="A3024" t="s">
        <v>164</v>
      </c>
      <c r="B3024" t="s">
        <v>242</v>
      </c>
      <c r="C3024" s="14" t="s">
        <v>244</v>
      </c>
      <c r="D3024" t="s">
        <v>456</v>
      </c>
      <c r="E3024" t="s">
        <v>474</v>
      </c>
      <c r="F3024" s="20">
        <v>2048</v>
      </c>
      <c r="G3024" s="20">
        <v>52</v>
      </c>
      <c r="H3024" s="11">
        <v>8291.7193542494297</v>
      </c>
      <c r="I3024" s="10">
        <v>4151232.4465340502</v>
      </c>
      <c r="J3024" s="33">
        <f t="shared" si="188"/>
        <v>1.9974114822629021E-3</v>
      </c>
      <c r="K3024" s="33">
        <f t="shared" si="189"/>
        <v>1.9954179834481556E-3</v>
      </c>
      <c r="L3024" s="33">
        <f t="shared" si="190"/>
        <v>0.98433767045477039</v>
      </c>
      <c r="M3024" s="33">
        <f t="shared" si="191"/>
        <v>0.9823735053653595</v>
      </c>
    </row>
    <row r="3025" spans="1:13" ht="27.6">
      <c r="A3025" t="s">
        <v>164</v>
      </c>
      <c r="B3025" t="s">
        <v>242</v>
      </c>
      <c r="C3025" s="14" t="s">
        <v>244</v>
      </c>
      <c r="D3025" t="s">
        <v>456</v>
      </c>
      <c r="E3025" t="s">
        <v>474</v>
      </c>
      <c r="F3025" s="20">
        <v>2048</v>
      </c>
      <c r="G3025" s="20">
        <v>53</v>
      </c>
      <c r="H3025" s="11">
        <v>8861.5480932807004</v>
      </c>
      <c r="I3025" s="10">
        <v>4074175.13356017</v>
      </c>
      <c r="J3025" s="33">
        <f t="shared" si="188"/>
        <v>2.1750533059527906E-3</v>
      </c>
      <c r="K3025" s="33">
        <f t="shared" si="189"/>
        <v>2.1726895915564759E-3</v>
      </c>
      <c r="L3025" s="33">
        <f t="shared" si="190"/>
        <v>0.9823735053653595</v>
      </c>
      <c r="M3025" s="33">
        <f t="shared" si="191"/>
        <v>0.98023911267523134</v>
      </c>
    </row>
    <row r="3026" spans="1:13" ht="27.6">
      <c r="A3026" t="s">
        <v>164</v>
      </c>
      <c r="B3026" t="s">
        <v>242</v>
      </c>
      <c r="C3026" s="14" t="s">
        <v>244</v>
      </c>
      <c r="D3026" t="s">
        <v>456</v>
      </c>
      <c r="E3026" t="s">
        <v>474</v>
      </c>
      <c r="F3026" s="20">
        <v>2048</v>
      </c>
      <c r="G3026" s="20">
        <v>54</v>
      </c>
      <c r="H3026" s="11">
        <v>9555.3884411252693</v>
      </c>
      <c r="I3026" s="10">
        <v>4004876.7209197599</v>
      </c>
      <c r="J3026" s="33">
        <f t="shared" si="188"/>
        <v>2.3859382215717191E-3</v>
      </c>
      <c r="K3026" s="33">
        <f t="shared" si="189"/>
        <v>2.3830941333623512E-3</v>
      </c>
      <c r="L3026" s="33">
        <f t="shared" si="190"/>
        <v>0.98023911267523134</v>
      </c>
      <c r="M3026" s="33">
        <f t="shared" si="191"/>
        <v>0.97790311059652268</v>
      </c>
    </row>
    <row r="3027" spans="1:13" ht="27.6">
      <c r="A3027" t="s">
        <v>164</v>
      </c>
      <c r="B3027" t="s">
        <v>242</v>
      </c>
      <c r="C3027" s="14" t="s">
        <v>244</v>
      </c>
      <c r="D3027" t="s">
        <v>456</v>
      </c>
      <c r="E3027" t="s">
        <v>474</v>
      </c>
      <c r="F3027" s="20">
        <v>2048</v>
      </c>
      <c r="G3027" s="20">
        <v>55</v>
      </c>
      <c r="H3027" s="11">
        <v>10314.2095696492</v>
      </c>
      <c r="I3027" s="10">
        <v>3936674.4656249699</v>
      </c>
      <c r="J3027" s="33">
        <f t="shared" si="188"/>
        <v>2.6200311099413599E-3</v>
      </c>
      <c r="K3027" s="33">
        <f t="shared" si="189"/>
        <v>2.6166018240318945E-3</v>
      </c>
      <c r="L3027" s="33">
        <f t="shared" si="190"/>
        <v>0.97790311059652268</v>
      </c>
      <c r="M3027" s="33">
        <f t="shared" si="191"/>
        <v>0.97534432753360933</v>
      </c>
    </row>
    <row r="3028" spans="1:13" ht="27.6">
      <c r="A3028" t="s">
        <v>164</v>
      </c>
      <c r="B3028" t="s">
        <v>242</v>
      </c>
      <c r="C3028" s="14" t="s">
        <v>244</v>
      </c>
      <c r="D3028" t="s">
        <v>456</v>
      </c>
      <c r="E3028" t="s">
        <v>474</v>
      </c>
      <c r="F3028" s="20">
        <v>2048</v>
      </c>
      <c r="G3028" s="20">
        <v>56</v>
      </c>
      <c r="H3028" s="11">
        <v>11049.553824259499</v>
      </c>
      <c r="I3028" s="10">
        <v>3899984.0306960498</v>
      </c>
      <c r="J3028" s="33">
        <f t="shared" si="188"/>
        <v>2.8332305305074365E-3</v>
      </c>
      <c r="K3028" s="33">
        <f t="shared" si="189"/>
        <v>2.8292207206870312E-3</v>
      </c>
      <c r="L3028" s="33">
        <f t="shared" si="190"/>
        <v>0.97534432753360933</v>
      </c>
      <c r="M3028" s="33">
        <f t="shared" si="191"/>
        <v>0.97258486315234671</v>
      </c>
    </row>
    <row r="3029" spans="1:13" ht="27.6">
      <c r="A3029" t="s">
        <v>164</v>
      </c>
      <c r="B3029" t="s">
        <v>242</v>
      </c>
      <c r="C3029" s="14" t="s">
        <v>244</v>
      </c>
      <c r="D3029" t="s">
        <v>456</v>
      </c>
      <c r="E3029" t="s">
        <v>474</v>
      </c>
      <c r="F3029" s="20">
        <v>2048</v>
      </c>
      <c r="G3029" s="20">
        <v>57</v>
      </c>
      <c r="H3029" s="11">
        <v>12043.268433523401</v>
      </c>
      <c r="I3029" s="10">
        <v>3856052.0935428301</v>
      </c>
      <c r="J3029" s="33">
        <f t="shared" si="188"/>
        <v>3.1232120680346905E-3</v>
      </c>
      <c r="K3029" s="33">
        <f t="shared" si="189"/>
        <v>3.1183399147994839E-3</v>
      </c>
      <c r="L3029" s="33">
        <f t="shared" si="190"/>
        <v>0.97258486315234671</v>
      </c>
      <c r="M3029" s="33">
        <f t="shared" si="191"/>
        <v>0.96955201295304894</v>
      </c>
    </row>
    <row r="3030" spans="1:13" ht="27.6">
      <c r="A3030" t="s">
        <v>164</v>
      </c>
      <c r="B3030" t="s">
        <v>242</v>
      </c>
      <c r="C3030" s="14" t="s">
        <v>244</v>
      </c>
      <c r="D3030" t="s">
        <v>456</v>
      </c>
      <c r="E3030" t="s">
        <v>474</v>
      </c>
      <c r="F3030" s="20">
        <v>2048</v>
      </c>
      <c r="G3030" s="20">
        <v>58</v>
      </c>
      <c r="H3030" s="11">
        <v>13119.627398639301</v>
      </c>
      <c r="I3030" s="10">
        <v>3813516.2941960702</v>
      </c>
      <c r="J3030" s="33">
        <f t="shared" si="188"/>
        <v>3.4402966675680766E-3</v>
      </c>
      <c r="K3030" s="33">
        <f t="shared" si="189"/>
        <v>3.4343856275076412E-3</v>
      </c>
      <c r="L3030" s="33">
        <f t="shared" si="190"/>
        <v>0.96955201295304894</v>
      </c>
      <c r="M3030" s="33">
        <f t="shared" si="191"/>
        <v>0.96622219745464188</v>
      </c>
    </row>
    <row r="3031" spans="1:13" ht="27.6">
      <c r="A3031" t="s">
        <v>164</v>
      </c>
      <c r="B3031" t="s">
        <v>242</v>
      </c>
      <c r="C3031" s="14" t="s">
        <v>244</v>
      </c>
      <c r="D3031" t="s">
        <v>456</v>
      </c>
      <c r="E3031" t="s">
        <v>474</v>
      </c>
      <c r="F3031" s="20">
        <v>2048</v>
      </c>
      <c r="G3031" s="20">
        <v>59</v>
      </c>
      <c r="H3031" s="11">
        <v>13774.802998076801</v>
      </c>
      <c r="I3031" s="10">
        <v>3789745.0447026598</v>
      </c>
      <c r="J3031" s="33">
        <f t="shared" si="188"/>
        <v>3.6347571764309967E-3</v>
      </c>
      <c r="K3031" s="33">
        <f t="shared" si="189"/>
        <v>3.6281594427058916E-3</v>
      </c>
      <c r="L3031" s="33">
        <f t="shared" si="190"/>
        <v>0.96622219745464188</v>
      </c>
      <c r="M3031" s="33">
        <f t="shared" si="191"/>
        <v>0.96271658926519477</v>
      </c>
    </row>
    <row r="3032" spans="1:13" ht="27.6">
      <c r="A3032" t="s">
        <v>164</v>
      </c>
      <c r="B3032" t="s">
        <v>242</v>
      </c>
      <c r="C3032" s="14" t="s">
        <v>244</v>
      </c>
      <c r="D3032" t="s">
        <v>456</v>
      </c>
      <c r="E3032" t="s">
        <v>474</v>
      </c>
      <c r="F3032" s="20">
        <v>2048</v>
      </c>
      <c r="G3032" s="20">
        <v>60</v>
      </c>
      <c r="H3032" s="11">
        <v>14530.3449130149</v>
      </c>
      <c r="I3032" s="10">
        <v>3721025.54590298</v>
      </c>
      <c r="J3032" s="33">
        <f t="shared" si="188"/>
        <v>3.9049301687846451E-3</v>
      </c>
      <c r="K3032" s="33">
        <f t="shared" si="189"/>
        <v>3.8973158433338595E-3</v>
      </c>
      <c r="L3032" s="33">
        <f t="shared" si="190"/>
        <v>0.96271658926519477</v>
      </c>
      <c r="M3032" s="33">
        <f t="shared" si="191"/>
        <v>0.95896457864921114</v>
      </c>
    </row>
    <row r="3033" spans="1:13" ht="27.6">
      <c r="A3033" t="s">
        <v>164</v>
      </c>
      <c r="B3033" t="s">
        <v>242</v>
      </c>
      <c r="C3033" s="14" t="s">
        <v>244</v>
      </c>
      <c r="D3033" t="s">
        <v>456</v>
      </c>
      <c r="E3033" t="s">
        <v>474</v>
      </c>
      <c r="F3033" s="20">
        <v>2048</v>
      </c>
      <c r="G3033" s="20">
        <v>61</v>
      </c>
      <c r="H3033" s="11">
        <v>15205.399651981001</v>
      </c>
      <c r="I3033" s="10">
        <v>3642924.6705418099</v>
      </c>
      <c r="J3033" s="33">
        <f t="shared" si="188"/>
        <v>4.1739539043829611E-3</v>
      </c>
      <c r="K3033" s="33">
        <f t="shared" si="189"/>
        <v>4.1652550658439758E-3</v>
      </c>
      <c r="L3033" s="33">
        <f t="shared" si="190"/>
        <v>0.95896457864921114</v>
      </c>
      <c r="M3033" s="33">
        <f t="shared" si="191"/>
        <v>0.9549702465800276</v>
      </c>
    </row>
    <row r="3034" spans="1:13" ht="27.6">
      <c r="A3034" t="s">
        <v>164</v>
      </c>
      <c r="B3034" t="s">
        <v>242</v>
      </c>
      <c r="C3034" s="14" t="s">
        <v>244</v>
      </c>
      <c r="D3034" t="s">
        <v>456</v>
      </c>
      <c r="E3034" t="s">
        <v>474</v>
      </c>
      <c r="F3034" s="20">
        <v>2048</v>
      </c>
      <c r="G3034" s="20">
        <v>62</v>
      </c>
      <c r="H3034" s="11">
        <v>16464.582778899101</v>
      </c>
      <c r="I3034" s="10">
        <v>3618043.2540995898</v>
      </c>
      <c r="J3034" s="33">
        <f t="shared" si="188"/>
        <v>4.5506871042083731E-3</v>
      </c>
      <c r="K3034" s="33">
        <f t="shared" si="189"/>
        <v>4.5403484163049068E-3</v>
      </c>
      <c r="L3034" s="33">
        <f t="shared" si="190"/>
        <v>0.9549702465800276</v>
      </c>
      <c r="M3034" s="33">
        <f t="shared" si="191"/>
        <v>0.95063434893334964</v>
      </c>
    </row>
    <row r="3035" spans="1:13" ht="27.6">
      <c r="A3035" t="s">
        <v>164</v>
      </c>
      <c r="B3035" t="s">
        <v>242</v>
      </c>
      <c r="C3035" s="14" t="s">
        <v>244</v>
      </c>
      <c r="D3035" t="s">
        <v>456</v>
      </c>
      <c r="E3035" t="s">
        <v>474</v>
      </c>
      <c r="F3035" s="20">
        <v>2048</v>
      </c>
      <c r="G3035" s="20">
        <v>63</v>
      </c>
      <c r="H3035" s="11">
        <v>18047.037794408301</v>
      </c>
      <c r="I3035" s="10">
        <v>3640138.4662310402</v>
      </c>
      <c r="J3035" s="33">
        <f t="shared" si="188"/>
        <v>4.9577888208999941E-3</v>
      </c>
      <c r="K3035" s="33">
        <f t="shared" si="189"/>
        <v>4.9455192708908191E-3</v>
      </c>
      <c r="L3035" s="33">
        <f t="shared" si="190"/>
        <v>0.95063434893334964</v>
      </c>
      <c r="M3035" s="33">
        <f t="shared" si="191"/>
        <v>0.94593296844112906</v>
      </c>
    </row>
    <row r="3036" spans="1:13" ht="27.6">
      <c r="A3036" t="s">
        <v>164</v>
      </c>
      <c r="B3036" t="s">
        <v>242</v>
      </c>
      <c r="C3036" s="14" t="s">
        <v>244</v>
      </c>
      <c r="D3036" t="s">
        <v>456</v>
      </c>
      <c r="E3036" t="s">
        <v>474</v>
      </c>
      <c r="F3036" s="20">
        <v>2048</v>
      </c>
      <c r="G3036" s="20">
        <v>64</v>
      </c>
      <c r="H3036" s="11">
        <v>19856.009828661001</v>
      </c>
      <c r="I3036" s="10">
        <v>3620960.4469407699</v>
      </c>
      <c r="J3036" s="33">
        <f t="shared" si="188"/>
        <v>5.4836306884922447E-3</v>
      </c>
      <c r="K3036" s="33">
        <f t="shared" si="189"/>
        <v>5.4686230304108463E-3</v>
      </c>
      <c r="L3036" s="33">
        <f t="shared" si="190"/>
        <v>0.94593296844112906</v>
      </c>
      <c r="M3036" s="33">
        <f t="shared" si="191"/>
        <v>0.94076001762468697</v>
      </c>
    </row>
    <row r="3037" spans="1:13" ht="27.6">
      <c r="A3037" t="s">
        <v>164</v>
      </c>
      <c r="B3037" t="s">
        <v>242</v>
      </c>
      <c r="C3037" s="14" t="s">
        <v>244</v>
      </c>
      <c r="D3037" t="s">
        <v>456</v>
      </c>
      <c r="E3037" t="s">
        <v>474</v>
      </c>
      <c r="F3037" s="20">
        <v>2048</v>
      </c>
      <c r="G3037" s="20">
        <v>65</v>
      </c>
      <c r="H3037" s="11">
        <v>21311.942826741099</v>
      </c>
      <c r="I3037" s="10">
        <v>3548285.9098245301</v>
      </c>
      <c r="J3037" s="33">
        <f t="shared" si="188"/>
        <v>6.0062642550117997E-3</v>
      </c>
      <c r="K3037" s="33">
        <f t="shared" si="189"/>
        <v>5.9882627085748874E-3</v>
      </c>
      <c r="L3037" s="33">
        <f t="shared" si="190"/>
        <v>0.94076001762468697</v>
      </c>
      <c r="M3037" s="33">
        <f t="shared" si="191"/>
        <v>0.93512649949342685</v>
      </c>
    </row>
    <row r="3038" spans="1:13" ht="27.6">
      <c r="A3038" t="s">
        <v>164</v>
      </c>
      <c r="B3038" t="s">
        <v>242</v>
      </c>
      <c r="C3038" s="14" t="s">
        <v>244</v>
      </c>
      <c r="D3038" t="s">
        <v>456</v>
      </c>
      <c r="E3038" t="s">
        <v>474</v>
      </c>
      <c r="F3038" s="20">
        <v>2048</v>
      </c>
      <c r="G3038" s="20">
        <v>66</v>
      </c>
      <c r="H3038" s="11">
        <v>21826.857404527102</v>
      </c>
      <c r="I3038" s="10">
        <v>3451774.0747815799</v>
      </c>
      <c r="J3038" s="33">
        <f t="shared" si="188"/>
        <v>6.3233737004958109E-3</v>
      </c>
      <c r="K3038" s="33">
        <f t="shared" si="189"/>
        <v>6.3034232465591922E-3</v>
      </c>
      <c r="L3038" s="33">
        <f t="shared" si="190"/>
        <v>0.93512649949342685</v>
      </c>
      <c r="M3038" s="33">
        <f t="shared" si="191"/>
        <v>0.92923200137804651</v>
      </c>
    </row>
    <row r="3039" spans="1:13" ht="27.6">
      <c r="A3039" t="s">
        <v>164</v>
      </c>
      <c r="B3039" t="s">
        <v>242</v>
      </c>
      <c r="C3039" s="14" t="s">
        <v>244</v>
      </c>
      <c r="D3039" t="s">
        <v>456</v>
      </c>
      <c r="E3039" t="s">
        <v>474</v>
      </c>
      <c r="F3039" s="20">
        <v>2048</v>
      </c>
      <c r="G3039" s="20">
        <v>67</v>
      </c>
      <c r="H3039" s="11">
        <v>23060.697403028</v>
      </c>
      <c r="I3039" s="10">
        <v>3347198.5937745702</v>
      </c>
      <c r="J3039" s="33">
        <f t="shared" si="188"/>
        <v>6.8895515927613078E-3</v>
      </c>
      <c r="K3039" s="33">
        <f t="shared" si="189"/>
        <v>6.865873041592363E-3</v>
      </c>
      <c r="L3039" s="33">
        <f t="shared" si="190"/>
        <v>0.92923200137804651</v>
      </c>
      <c r="M3039" s="33">
        <f t="shared" si="191"/>
        <v>0.92285201243040005</v>
      </c>
    </row>
    <row r="3040" spans="1:13" ht="27.6">
      <c r="A3040" t="s">
        <v>164</v>
      </c>
      <c r="B3040" t="s">
        <v>242</v>
      </c>
      <c r="C3040" s="14" t="s">
        <v>244</v>
      </c>
      <c r="D3040" t="s">
        <v>456</v>
      </c>
      <c r="E3040" t="s">
        <v>474</v>
      </c>
      <c r="F3040" s="20">
        <v>2048</v>
      </c>
      <c r="G3040" s="20">
        <v>68</v>
      </c>
      <c r="H3040" s="11">
        <v>24220.901517272399</v>
      </c>
      <c r="I3040" s="10">
        <v>3244803.7213179902</v>
      </c>
      <c r="J3040" s="33">
        <f t="shared" si="188"/>
        <v>7.4645197668333036E-3</v>
      </c>
      <c r="K3040" s="33">
        <f t="shared" si="189"/>
        <v>7.4367294293242736E-3</v>
      </c>
      <c r="L3040" s="33">
        <f t="shared" si="190"/>
        <v>0.92285201243040005</v>
      </c>
      <c r="M3040" s="33">
        <f t="shared" si="191"/>
        <v>0.91598901171064773</v>
      </c>
    </row>
    <row r="3041" spans="1:13" ht="27.6">
      <c r="A3041" t="s">
        <v>164</v>
      </c>
      <c r="B3041" t="s">
        <v>242</v>
      </c>
      <c r="C3041" s="14" t="s">
        <v>244</v>
      </c>
      <c r="D3041" t="s">
        <v>456</v>
      </c>
      <c r="E3041" t="s">
        <v>474</v>
      </c>
      <c r="F3041" s="20">
        <v>2048</v>
      </c>
      <c r="G3041" s="20">
        <v>69</v>
      </c>
      <c r="H3041" s="11">
        <v>24654.276293738501</v>
      </c>
      <c r="I3041" s="10">
        <v>3128534.4469684199</v>
      </c>
      <c r="J3041" s="33">
        <f t="shared" si="188"/>
        <v>7.880455437410552E-3</v>
      </c>
      <c r="K3041" s="33">
        <f t="shared" si="189"/>
        <v>7.8494860528072197E-3</v>
      </c>
      <c r="L3041" s="33">
        <f t="shared" si="190"/>
        <v>0.91598901171064773</v>
      </c>
      <c r="M3041" s="33">
        <f t="shared" si="191"/>
        <v>0.90879896873870036</v>
      </c>
    </row>
    <row r="3042" spans="1:13" ht="27.6">
      <c r="A3042" t="s">
        <v>164</v>
      </c>
      <c r="B3042" t="s">
        <v>242</v>
      </c>
      <c r="C3042" s="14" t="s">
        <v>244</v>
      </c>
      <c r="D3042" t="s">
        <v>456</v>
      </c>
      <c r="E3042" t="s">
        <v>474</v>
      </c>
      <c r="F3042" s="20">
        <v>2049</v>
      </c>
      <c r="G3042" s="20">
        <v>30</v>
      </c>
      <c r="H3042" s="11">
        <v>635.65993661806999</v>
      </c>
      <c r="I3042" s="10">
        <v>4236169.6362446696</v>
      </c>
      <c r="J3042" s="33">
        <f t="shared" si="188"/>
        <v>1.500553545305087E-4</v>
      </c>
      <c r="K3042" s="33">
        <f t="shared" si="189"/>
        <v>1.5004409678887054E-4</v>
      </c>
      <c r="L3042" s="33">
        <f t="shared" si="190"/>
        <v>1</v>
      </c>
      <c r="M3042" s="33">
        <f t="shared" si="191"/>
        <v>0.99984995590321113</v>
      </c>
    </row>
    <row r="3043" spans="1:13" ht="27.6">
      <c r="A3043" t="s">
        <v>164</v>
      </c>
      <c r="B3043" t="s">
        <v>242</v>
      </c>
      <c r="C3043" s="14" t="s">
        <v>244</v>
      </c>
      <c r="D3043" t="s">
        <v>456</v>
      </c>
      <c r="E3043" t="s">
        <v>474</v>
      </c>
      <c r="F3043" s="20">
        <v>2049</v>
      </c>
      <c r="G3043" s="20">
        <v>31</v>
      </c>
      <c r="H3043" s="11">
        <v>893.27421715166201</v>
      </c>
      <c r="I3043" s="10">
        <v>4271721.2949733101</v>
      </c>
      <c r="J3043" s="33">
        <f t="shared" si="188"/>
        <v>2.0911341247913581E-4</v>
      </c>
      <c r="K3043" s="33">
        <f t="shared" si="189"/>
        <v>2.0909154979342759E-4</v>
      </c>
      <c r="L3043" s="33">
        <f t="shared" si="190"/>
        <v>0.99984995590321113</v>
      </c>
      <c r="M3043" s="33">
        <f t="shared" si="191"/>
        <v>0.99964089572637038</v>
      </c>
    </row>
    <row r="3044" spans="1:13" ht="27.6">
      <c r="A3044" t="s">
        <v>164</v>
      </c>
      <c r="B3044" t="s">
        <v>242</v>
      </c>
      <c r="C3044" s="14" t="s">
        <v>244</v>
      </c>
      <c r="D3044" t="s">
        <v>456</v>
      </c>
      <c r="E3044" t="s">
        <v>474</v>
      </c>
      <c r="F3044" s="20">
        <v>2049</v>
      </c>
      <c r="G3044" s="20">
        <v>32</v>
      </c>
      <c r="H3044" s="11">
        <v>945.38770479428695</v>
      </c>
      <c r="I3044" s="10">
        <v>4337477.5256651696</v>
      </c>
      <c r="J3044" s="33">
        <f t="shared" si="188"/>
        <v>2.1795794887705106E-4</v>
      </c>
      <c r="K3044" s="33">
        <f t="shared" si="189"/>
        <v>2.1793419776894307E-4</v>
      </c>
      <c r="L3044" s="33">
        <f t="shared" si="190"/>
        <v>0.99964089572637038</v>
      </c>
      <c r="M3044" s="33">
        <f t="shared" si="191"/>
        <v>0.99942303978970326</v>
      </c>
    </row>
    <row r="3045" spans="1:13" ht="27.6">
      <c r="A3045" t="s">
        <v>164</v>
      </c>
      <c r="B3045" t="s">
        <v>242</v>
      </c>
      <c r="C3045" s="14" t="s">
        <v>244</v>
      </c>
      <c r="D3045" t="s">
        <v>456</v>
      </c>
      <c r="E3045" t="s">
        <v>474</v>
      </c>
      <c r="F3045" s="20">
        <v>2049</v>
      </c>
      <c r="G3045" s="20">
        <v>33</v>
      </c>
      <c r="H3045" s="11">
        <v>1066.1432256662499</v>
      </c>
      <c r="I3045" s="10">
        <v>4573637.9685985902</v>
      </c>
      <c r="J3045" s="33">
        <f t="shared" si="188"/>
        <v>2.3310616909036358E-4</v>
      </c>
      <c r="K3045" s="33">
        <f t="shared" si="189"/>
        <v>2.330790019583473E-4</v>
      </c>
      <c r="L3045" s="33">
        <f t="shared" si="190"/>
        <v>0.99942303978970326</v>
      </c>
      <c r="M3045" s="33">
        <f t="shared" si="191"/>
        <v>0.99919009526505487</v>
      </c>
    </row>
    <row r="3046" spans="1:13" ht="27.6">
      <c r="A3046" t="s">
        <v>164</v>
      </c>
      <c r="B3046" t="s">
        <v>242</v>
      </c>
      <c r="C3046" s="14" t="s">
        <v>244</v>
      </c>
      <c r="D3046" t="s">
        <v>456</v>
      </c>
      <c r="E3046" t="s">
        <v>474</v>
      </c>
      <c r="F3046" s="20">
        <v>2049</v>
      </c>
      <c r="G3046" s="20">
        <v>34</v>
      </c>
      <c r="H3046" s="11">
        <v>1152.6673390261999</v>
      </c>
      <c r="I3046" s="10">
        <v>4636546.9355257899</v>
      </c>
      <c r="J3046" s="33">
        <f t="shared" si="188"/>
        <v>2.4860469548886082E-4</v>
      </c>
      <c r="K3046" s="33">
        <f t="shared" si="189"/>
        <v>2.4857379590215167E-4</v>
      </c>
      <c r="L3046" s="33">
        <f t="shared" si="190"/>
        <v>0.99919009526505487</v>
      </c>
      <c r="M3046" s="33">
        <f t="shared" si="191"/>
        <v>0.99894172279024696</v>
      </c>
    </row>
    <row r="3047" spans="1:13" ht="27.6">
      <c r="A3047" t="s">
        <v>164</v>
      </c>
      <c r="B3047" t="s">
        <v>242</v>
      </c>
      <c r="C3047" s="14" t="s">
        <v>244</v>
      </c>
      <c r="D3047" t="s">
        <v>456</v>
      </c>
      <c r="E3047" t="s">
        <v>474</v>
      </c>
      <c r="F3047" s="20">
        <v>2049</v>
      </c>
      <c r="G3047" s="20">
        <v>35</v>
      </c>
      <c r="H3047" s="11">
        <v>1266.3195208201901</v>
      </c>
      <c r="I3047" s="10">
        <v>4707330.9108161097</v>
      </c>
      <c r="J3047" s="33">
        <f t="shared" si="188"/>
        <v>2.6901009187829721E-4</v>
      </c>
      <c r="K3047" s="33">
        <f t="shared" si="189"/>
        <v>2.6897391190783271E-4</v>
      </c>
      <c r="L3047" s="33">
        <f t="shared" si="190"/>
        <v>0.99894172279024696</v>
      </c>
      <c r="M3047" s="33">
        <f t="shared" si="191"/>
        <v>0.99867303352730008</v>
      </c>
    </row>
    <row r="3048" spans="1:13" ht="27.6">
      <c r="A3048" t="s">
        <v>164</v>
      </c>
      <c r="B3048" t="s">
        <v>242</v>
      </c>
      <c r="C3048" s="14" t="s">
        <v>244</v>
      </c>
      <c r="D3048" t="s">
        <v>456</v>
      </c>
      <c r="E3048" t="s">
        <v>474</v>
      </c>
      <c r="F3048" s="20">
        <v>2049</v>
      </c>
      <c r="G3048" s="20">
        <v>36</v>
      </c>
      <c r="H3048" s="11">
        <v>1630.89707837173</v>
      </c>
      <c r="I3048" s="10">
        <v>4797195.2368558003</v>
      </c>
      <c r="J3048" s="33">
        <f t="shared" si="188"/>
        <v>3.3996887719763935E-4</v>
      </c>
      <c r="K3048" s="33">
        <f t="shared" si="189"/>
        <v>3.3991109432718325E-4</v>
      </c>
      <c r="L3048" s="33">
        <f t="shared" si="190"/>
        <v>0.99867303352730008</v>
      </c>
      <c r="M3048" s="33">
        <f t="shared" si="191"/>
        <v>0.99833357348359875</v>
      </c>
    </row>
    <row r="3049" spans="1:13" ht="27.6">
      <c r="A3049" t="s">
        <v>164</v>
      </c>
      <c r="B3049" t="s">
        <v>242</v>
      </c>
      <c r="C3049" s="14" t="s">
        <v>244</v>
      </c>
      <c r="D3049" t="s">
        <v>456</v>
      </c>
      <c r="E3049" t="s">
        <v>474</v>
      </c>
      <c r="F3049" s="20">
        <v>2049</v>
      </c>
      <c r="G3049" s="20">
        <v>37</v>
      </c>
      <c r="H3049" s="11">
        <v>1793.6621551517401</v>
      </c>
      <c r="I3049" s="10">
        <v>4839206.8376740497</v>
      </c>
      <c r="J3049" s="33">
        <f t="shared" si="188"/>
        <v>3.7065209554338008E-4</v>
      </c>
      <c r="K3049" s="33">
        <f t="shared" si="189"/>
        <v>3.7058341254148086E-4</v>
      </c>
      <c r="L3049" s="33">
        <f t="shared" si="190"/>
        <v>0.99833357348359875</v>
      </c>
      <c r="M3049" s="33">
        <f t="shared" si="191"/>
        <v>0.99796360762108249</v>
      </c>
    </row>
    <row r="3050" spans="1:13" ht="27.6">
      <c r="A3050" t="s">
        <v>164</v>
      </c>
      <c r="B3050" t="s">
        <v>242</v>
      </c>
      <c r="C3050" s="14" t="s">
        <v>244</v>
      </c>
      <c r="D3050" t="s">
        <v>456</v>
      </c>
      <c r="E3050" t="s">
        <v>474</v>
      </c>
      <c r="F3050" s="20">
        <v>2049</v>
      </c>
      <c r="G3050" s="20">
        <v>38</v>
      </c>
      <c r="H3050" s="11">
        <v>1935.9180455815001</v>
      </c>
      <c r="I3050" s="10">
        <v>4758489.5632757302</v>
      </c>
      <c r="J3050" s="33">
        <f t="shared" si="188"/>
        <v>4.0683456795244496E-4</v>
      </c>
      <c r="K3050" s="33">
        <f t="shared" si="189"/>
        <v>4.0675182199123583E-4</v>
      </c>
      <c r="L3050" s="33">
        <f t="shared" si="190"/>
        <v>0.99796360762108249</v>
      </c>
      <c r="M3050" s="33">
        <f t="shared" si="191"/>
        <v>0.99755768410540169</v>
      </c>
    </row>
    <row r="3051" spans="1:13" ht="27.6">
      <c r="A3051" t="s">
        <v>164</v>
      </c>
      <c r="B3051" t="s">
        <v>242</v>
      </c>
      <c r="C3051" s="14" t="s">
        <v>244</v>
      </c>
      <c r="D3051" t="s">
        <v>456</v>
      </c>
      <c r="E3051" t="s">
        <v>474</v>
      </c>
      <c r="F3051" s="20">
        <v>2049</v>
      </c>
      <c r="G3051" s="20">
        <v>39</v>
      </c>
      <c r="H3051" s="11">
        <v>2017.3742195416701</v>
      </c>
      <c r="I3051" s="10">
        <v>4656158.6648050398</v>
      </c>
      <c r="J3051" s="33">
        <f t="shared" si="188"/>
        <v>4.3327007620908481E-4</v>
      </c>
      <c r="K3051" s="33">
        <f t="shared" si="189"/>
        <v>4.3317622828398239E-4</v>
      </c>
      <c r="L3051" s="33">
        <f t="shared" si="190"/>
        <v>0.99755768410540169</v>
      </c>
      <c r="M3051" s="33">
        <f t="shared" si="191"/>
        <v>0.9971255658303052</v>
      </c>
    </row>
    <row r="3052" spans="1:13" ht="27.6">
      <c r="A3052" t="s">
        <v>164</v>
      </c>
      <c r="B3052" t="s">
        <v>242</v>
      </c>
      <c r="C3052" s="14" t="s">
        <v>244</v>
      </c>
      <c r="D3052" t="s">
        <v>456</v>
      </c>
      <c r="E3052" t="s">
        <v>474</v>
      </c>
      <c r="F3052" s="20">
        <v>2049</v>
      </c>
      <c r="G3052" s="20">
        <v>40</v>
      </c>
      <c r="H3052" s="11">
        <v>2173.3967423644899</v>
      </c>
      <c r="I3052" s="10">
        <v>4597569.2477170099</v>
      </c>
      <c r="J3052" s="33">
        <f t="shared" si="188"/>
        <v>4.7272735336041362E-4</v>
      </c>
      <c r="K3052" s="33">
        <f t="shared" si="189"/>
        <v>4.7261563538980589E-4</v>
      </c>
      <c r="L3052" s="33">
        <f t="shared" si="190"/>
        <v>0.9971255658303052</v>
      </c>
      <c r="M3052" s="33">
        <f t="shared" si="191"/>
        <v>0.99665430869744687</v>
      </c>
    </row>
    <row r="3053" spans="1:13" ht="27.6">
      <c r="A3053" t="s">
        <v>164</v>
      </c>
      <c r="B3053" t="s">
        <v>242</v>
      </c>
      <c r="C3053" s="14" t="s">
        <v>244</v>
      </c>
      <c r="D3053" t="s">
        <v>456</v>
      </c>
      <c r="E3053" t="s">
        <v>474</v>
      </c>
      <c r="F3053" s="20">
        <v>2049</v>
      </c>
      <c r="G3053" s="20">
        <v>41</v>
      </c>
      <c r="H3053" s="11">
        <v>2817.1979234426799</v>
      </c>
      <c r="I3053" s="10">
        <v>4586801.9905138798</v>
      </c>
      <c r="J3053" s="33">
        <f t="shared" si="188"/>
        <v>6.1419654244264789E-4</v>
      </c>
      <c r="K3053" s="33">
        <f t="shared" si="189"/>
        <v>6.1400796235666633E-4</v>
      </c>
      <c r="L3053" s="33">
        <f t="shared" si="190"/>
        <v>0.99665430869744687</v>
      </c>
      <c r="M3053" s="33">
        <f t="shared" si="191"/>
        <v>0.99604235501618954</v>
      </c>
    </row>
    <row r="3054" spans="1:13" ht="27.6">
      <c r="A3054" t="s">
        <v>164</v>
      </c>
      <c r="B3054" t="s">
        <v>242</v>
      </c>
      <c r="C3054" s="14" t="s">
        <v>244</v>
      </c>
      <c r="D3054" t="s">
        <v>456</v>
      </c>
      <c r="E3054" t="s">
        <v>474</v>
      </c>
      <c r="F3054" s="20">
        <v>2049</v>
      </c>
      <c r="G3054" s="20">
        <v>42</v>
      </c>
      <c r="H3054" s="11">
        <v>3102.2908895320002</v>
      </c>
      <c r="I3054" s="10">
        <v>4556056.2716144696</v>
      </c>
      <c r="J3054" s="33">
        <f t="shared" si="188"/>
        <v>6.809158413736366E-4</v>
      </c>
      <c r="K3054" s="33">
        <f t="shared" si="189"/>
        <v>6.8068407079047155E-4</v>
      </c>
      <c r="L3054" s="33">
        <f t="shared" si="190"/>
        <v>0.99604235501618954</v>
      </c>
      <c r="M3054" s="33">
        <f t="shared" si="191"/>
        <v>0.99536436485129742</v>
      </c>
    </row>
    <row r="3055" spans="1:13" ht="27.6">
      <c r="A3055" t="s">
        <v>164</v>
      </c>
      <c r="B3055" t="s">
        <v>242</v>
      </c>
      <c r="C3055" s="14" t="s">
        <v>244</v>
      </c>
      <c r="D3055" t="s">
        <v>456</v>
      </c>
      <c r="E3055" t="s">
        <v>474</v>
      </c>
      <c r="F3055" s="20">
        <v>2049</v>
      </c>
      <c r="G3055" s="20">
        <v>43</v>
      </c>
      <c r="H3055" s="11">
        <v>3409.0093357525798</v>
      </c>
      <c r="I3055" s="10">
        <v>4481750.6025119796</v>
      </c>
      <c r="J3055" s="33">
        <f t="shared" si="188"/>
        <v>7.6064235565492236E-4</v>
      </c>
      <c r="K3055" s="33">
        <f t="shared" si="189"/>
        <v>7.6035314059275105E-4</v>
      </c>
      <c r="L3055" s="33">
        <f t="shared" si="190"/>
        <v>0.99536436485129742</v>
      </c>
      <c r="M3055" s="33">
        <f t="shared" si="191"/>
        <v>0.99460753643044864</v>
      </c>
    </row>
    <row r="3056" spans="1:13" ht="27.6">
      <c r="A3056" t="s">
        <v>164</v>
      </c>
      <c r="B3056" t="s">
        <v>242</v>
      </c>
      <c r="C3056" s="14" t="s">
        <v>244</v>
      </c>
      <c r="D3056" t="s">
        <v>456</v>
      </c>
      <c r="E3056" t="s">
        <v>474</v>
      </c>
      <c r="F3056" s="20">
        <v>2049</v>
      </c>
      <c r="G3056" s="20">
        <v>44</v>
      </c>
      <c r="H3056" s="11">
        <v>3514.9751573544199</v>
      </c>
      <c r="I3056" s="10">
        <v>4384561.8955712495</v>
      </c>
      <c r="J3056" s="33">
        <f t="shared" si="188"/>
        <v>8.0167078058695433E-4</v>
      </c>
      <c r="K3056" s="33">
        <f t="shared" si="189"/>
        <v>8.0134952841859342E-4</v>
      </c>
      <c r="L3056" s="33">
        <f t="shared" si="190"/>
        <v>0.99460753643044864</v>
      </c>
      <c r="M3056" s="33">
        <f t="shared" si="191"/>
        <v>0.99381050815016847</v>
      </c>
    </row>
    <row r="3057" spans="1:13" ht="27.6">
      <c r="A3057" t="s">
        <v>164</v>
      </c>
      <c r="B3057" t="s">
        <v>242</v>
      </c>
      <c r="C3057" s="14" t="s">
        <v>244</v>
      </c>
      <c r="D3057" t="s">
        <v>456</v>
      </c>
      <c r="E3057" t="s">
        <v>474</v>
      </c>
      <c r="F3057" s="20">
        <v>2049</v>
      </c>
      <c r="G3057" s="20">
        <v>45</v>
      </c>
      <c r="H3057" s="11">
        <v>3733.5265053503999</v>
      </c>
      <c r="I3057" s="10">
        <v>4283455.6205706904</v>
      </c>
      <c r="J3057" s="33">
        <f t="shared" si="188"/>
        <v>8.7161554503346938E-4</v>
      </c>
      <c r="K3057" s="33">
        <f t="shared" si="189"/>
        <v>8.7123579854331279E-4</v>
      </c>
      <c r="L3057" s="33">
        <f t="shared" si="190"/>
        <v>0.99381050815016847</v>
      </c>
      <c r="M3057" s="33">
        <f t="shared" si="191"/>
        <v>0.99294466485849953</v>
      </c>
    </row>
    <row r="3058" spans="1:13" ht="27.6">
      <c r="A3058" t="s">
        <v>164</v>
      </c>
      <c r="B3058" t="s">
        <v>242</v>
      </c>
      <c r="C3058" s="14" t="s">
        <v>244</v>
      </c>
      <c r="D3058" t="s">
        <v>456</v>
      </c>
      <c r="E3058" t="s">
        <v>474</v>
      </c>
      <c r="F3058" s="20">
        <v>2049</v>
      </c>
      <c r="G3058" s="20">
        <v>46</v>
      </c>
      <c r="H3058" s="11">
        <v>4635.5626045654899</v>
      </c>
      <c r="I3058" s="10">
        <v>4234712.3540222198</v>
      </c>
      <c r="J3058" s="33">
        <f t="shared" si="188"/>
        <v>1.0946582003763571E-3</v>
      </c>
      <c r="K3058" s="33">
        <f t="shared" si="189"/>
        <v>1.094059280645876E-3</v>
      </c>
      <c r="L3058" s="33">
        <f t="shared" si="190"/>
        <v>0.99294466485849953</v>
      </c>
      <c r="M3058" s="33">
        <f t="shared" si="191"/>
        <v>0.99185832453274325</v>
      </c>
    </row>
    <row r="3059" spans="1:13" ht="27.6">
      <c r="A3059" t="s">
        <v>164</v>
      </c>
      <c r="B3059" t="s">
        <v>242</v>
      </c>
      <c r="C3059" s="14" t="s">
        <v>244</v>
      </c>
      <c r="D3059" t="s">
        <v>456</v>
      </c>
      <c r="E3059" t="s">
        <v>474</v>
      </c>
      <c r="F3059" s="20">
        <v>2049</v>
      </c>
      <c r="G3059" s="20">
        <v>47</v>
      </c>
      <c r="H3059" s="11">
        <v>5109.7970827027902</v>
      </c>
      <c r="I3059" s="10">
        <v>4207793.1716638897</v>
      </c>
      <c r="J3059" s="33">
        <f t="shared" si="188"/>
        <v>1.2143650779019208E-3</v>
      </c>
      <c r="K3059" s="33">
        <f t="shared" si="189"/>
        <v>1.2136280350072415E-3</v>
      </c>
      <c r="L3059" s="33">
        <f t="shared" si="190"/>
        <v>0.99185832453274325</v>
      </c>
      <c r="M3059" s="33">
        <f t="shared" si="191"/>
        <v>0.99065457746333496</v>
      </c>
    </row>
    <row r="3060" spans="1:13" ht="27.6">
      <c r="A3060" t="s">
        <v>164</v>
      </c>
      <c r="B3060" t="s">
        <v>242</v>
      </c>
      <c r="C3060" s="14" t="s">
        <v>244</v>
      </c>
      <c r="D3060" t="s">
        <v>456</v>
      </c>
      <c r="E3060" t="s">
        <v>474</v>
      </c>
      <c r="F3060" s="20">
        <v>2049</v>
      </c>
      <c r="G3060" s="20">
        <v>48</v>
      </c>
      <c r="H3060" s="11">
        <v>5665.0373919848798</v>
      </c>
      <c r="I3060" s="10">
        <v>4180084.0265186601</v>
      </c>
      <c r="J3060" s="33">
        <f t="shared" si="188"/>
        <v>1.3552448601620451E-3</v>
      </c>
      <c r="K3060" s="33">
        <f t="shared" si="189"/>
        <v>1.354326930566474E-3</v>
      </c>
      <c r="L3060" s="33">
        <f t="shared" si="190"/>
        <v>0.99065457746333496</v>
      </c>
      <c r="M3060" s="33">
        <f t="shared" si="191"/>
        <v>0.98931290729018739</v>
      </c>
    </row>
    <row r="3061" spans="1:13" ht="27.6">
      <c r="A3061" t="s">
        <v>164</v>
      </c>
      <c r="B3061" t="s">
        <v>242</v>
      </c>
      <c r="C3061" s="14" t="s">
        <v>244</v>
      </c>
      <c r="D3061" t="s">
        <v>456</v>
      </c>
      <c r="E3061" t="s">
        <v>474</v>
      </c>
      <c r="F3061" s="20">
        <v>2049</v>
      </c>
      <c r="G3061" s="20">
        <v>49</v>
      </c>
      <c r="H3061" s="11">
        <v>6142.2050586061196</v>
      </c>
      <c r="I3061" s="10">
        <v>4170422.5306684999</v>
      </c>
      <c r="J3061" s="33">
        <f t="shared" si="188"/>
        <v>1.4728016198448726E-3</v>
      </c>
      <c r="K3061" s="33">
        <f t="shared" si="189"/>
        <v>1.4717175797964721E-3</v>
      </c>
      <c r="L3061" s="33">
        <f t="shared" si="190"/>
        <v>0.98931290729018739</v>
      </c>
      <c r="M3061" s="33">
        <f t="shared" si="191"/>
        <v>0.98785691809260889</v>
      </c>
    </row>
    <row r="3062" spans="1:13" ht="27.6">
      <c r="A3062" t="s">
        <v>164</v>
      </c>
      <c r="B3062" t="s">
        <v>242</v>
      </c>
      <c r="C3062" s="14" t="s">
        <v>244</v>
      </c>
      <c r="D3062" t="s">
        <v>456</v>
      </c>
      <c r="E3062" t="s">
        <v>474</v>
      </c>
      <c r="F3062" s="20">
        <v>2049</v>
      </c>
      <c r="G3062" s="20">
        <v>50</v>
      </c>
      <c r="H3062" s="11">
        <v>6765.8495654787503</v>
      </c>
      <c r="I3062" s="10">
        <v>4196923.4876654502</v>
      </c>
      <c r="J3062" s="33">
        <f t="shared" si="188"/>
        <v>1.6120974293106001E-3</v>
      </c>
      <c r="K3062" s="33">
        <f t="shared" si="189"/>
        <v>1.6107986982372147E-3</v>
      </c>
      <c r="L3062" s="33">
        <f t="shared" si="190"/>
        <v>0.98785691809260889</v>
      </c>
      <c r="M3062" s="33">
        <f t="shared" si="191"/>
        <v>0.98626567945490073</v>
      </c>
    </row>
    <row r="3063" spans="1:13" ht="27.6">
      <c r="A3063" t="s">
        <v>164</v>
      </c>
      <c r="B3063" t="s">
        <v>242</v>
      </c>
      <c r="C3063" s="14" t="s">
        <v>244</v>
      </c>
      <c r="D3063" t="s">
        <v>456</v>
      </c>
      <c r="E3063" t="s">
        <v>474</v>
      </c>
      <c r="F3063" s="20">
        <v>2049</v>
      </c>
      <c r="G3063" s="20">
        <v>51</v>
      </c>
      <c r="H3063" s="11">
        <v>7685.8788306275001</v>
      </c>
      <c r="I3063" s="10">
        <v>4224635.62710502</v>
      </c>
      <c r="J3063" s="33">
        <f t="shared" si="188"/>
        <v>1.8192998187382937E-3</v>
      </c>
      <c r="K3063" s="33">
        <f t="shared" si="189"/>
        <v>1.817645895968889E-3</v>
      </c>
      <c r="L3063" s="33">
        <f t="shared" si="190"/>
        <v>0.98626567945490073</v>
      </c>
      <c r="M3063" s="33">
        <f t="shared" si="191"/>
        <v>0.98447299769030461</v>
      </c>
    </row>
    <row r="3064" spans="1:13" ht="27.6">
      <c r="A3064" t="s">
        <v>164</v>
      </c>
      <c r="B3064" t="s">
        <v>242</v>
      </c>
      <c r="C3064" s="14" t="s">
        <v>244</v>
      </c>
      <c r="D3064" t="s">
        <v>456</v>
      </c>
      <c r="E3064" t="s">
        <v>474</v>
      </c>
      <c r="F3064" s="20">
        <v>2049</v>
      </c>
      <c r="G3064" s="20">
        <v>52</v>
      </c>
      <c r="H3064" s="11">
        <v>8355.1660966412292</v>
      </c>
      <c r="I3064" s="10">
        <v>4206653.1130910702</v>
      </c>
      <c r="J3064" s="33">
        <f t="shared" si="188"/>
        <v>1.98617900549965E-3</v>
      </c>
      <c r="K3064" s="33">
        <f t="shared" si="189"/>
        <v>1.9842078572124278E-3</v>
      </c>
      <c r="L3064" s="33">
        <f t="shared" si="190"/>
        <v>0.98447299769030461</v>
      </c>
      <c r="M3064" s="33">
        <f t="shared" si="191"/>
        <v>0.98251959863307403</v>
      </c>
    </row>
    <row r="3065" spans="1:13" ht="27.6">
      <c r="A3065" t="s">
        <v>164</v>
      </c>
      <c r="B3065" t="s">
        <v>242</v>
      </c>
      <c r="C3065" s="14" t="s">
        <v>244</v>
      </c>
      <c r="D3065" t="s">
        <v>456</v>
      </c>
      <c r="E3065" t="s">
        <v>474</v>
      </c>
      <c r="F3065" s="20">
        <v>2049</v>
      </c>
      <c r="G3065" s="20">
        <v>53</v>
      </c>
      <c r="H3065" s="11">
        <v>8939.9922592889707</v>
      </c>
      <c r="I3065" s="10">
        <v>4131136.4140048102</v>
      </c>
      <c r="J3065" s="33">
        <f t="shared" si="188"/>
        <v>2.1640515740370711E-3</v>
      </c>
      <c r="K3065" s="33">
        <f t="shared" si="189"/>
        <v>2.1617117026013766E-3</v>
      </c>
      <c r="L3065" s="33">
        <f t="shared" si="190"/>
        <v>0.98251959863307403</v>
      </c>
      <c r="M3065" s="33">
        <f t="shared" si="191"/>
        <v>0.98039567451867371</v>
      </c>
    </row>
    <row r="3066" spans="1:13" ht="27.6">
      <c r="A3066" t="s">
        <v>164</v>
      </c>
      <c r="B3066" t="s">
        <v>242</v>
      </c>
      <c r="C3066" s="14" t="s">
        <v>244</v>
      </c>
      <c r="D3066" t="s">
        <v>456</v>
      </c>
      <c r="E3066" t="s">
        <v>474</v>
      </c>
      <c r="F3066" s="20">
        <v>2049</v>
      </c>
      <c r="G3066" s="20">
        <v>54</v>
      </c>
      <c r="H3066" s="11">
        <v>9614.8932075570392</v>
      </c>
      <c r="I3066" s="10">
        <v>4052631.8804948102</v>
      </c>
      <c r="J3066" s="33">
        <f t="shared" si="188"/>
        <v>2.3725059396174663E-3</v>
      </c>
      <c r="K3066" s="33">
        <f t="shared" si="189"/>
        <v>2.3696937718019617E-3</v>
      </c>
      <c r="L3066" s="33">
        <f t="shared" si="190"/>
        <v>0.98039567451867371</v>
      </c>
      <c r="M3066" s="33">
        <f t="shared" si="191"/>
        <v>0.97807243699486524</v>
      </c>
    </row>
    <row r="3067" spans="1:13" ht="27.6">
      <c r="A3067" t="s">
        <v>164</v>
      </c>
      <c r="B3067" t="s">
        <v>242</v>
      </c>
      <c r="C3067" s="14" t="s">
        <v>244</v>
      </c>
      <c r="D3067" t="s">
        <v>456</v>
      </c>
      <c r="E3067" t="s">
        <v>474</v>
      </c>
      <c r="F3067" s="20">
        <v>2049</v>
      </c>
      <c r="G3067" s="20">
        <v>55</v>
      </c>
      <c r="H3067" s="11">
        <v>10372.852535240499</v>
      </c>
      <c r="I3067" s="10">
        <v>3981705.0976487901</v>
      </c>
      <c r="J3067" s="33">
        <f t="shared" si="188"/>
        <v>2.6051282756640371E-3</v>
      </c>
      <c r="K3067" s="33">
        <f t="shared" si="189"/>
        <v>2.6017378737807073E-3</v>
      </c>
      <c r="L3067" s="33">
        <f t="shared" si="190"/>
        <v>0.97807243699486524</v>
      </c>
      <c r="M3067" s="33">
        <f t="shared" si="191"/>
        <v>0.9755277488922347</v>
      </c>
    </row>
    <row r="3068" spans="1:13" ht="27.6">
      <c r="A3068" t="s">
        <v>164</v>
      </c>
      <c r="B3068" t="s">
        <v>242</v>
      </c>
      <c r="C3068" s="14" t="s">
        <v>244</v>
      </c>
      <c r="D3068" t="s">
        <v>456</v>
      </c>
      <c r="E3068" t="s">
        <v>474</v>
      </c>
      <c r="F3068" s="20">
        <v>2049</v>
      </c>
      <c r="G3068" s="20">
        <v>56</v>
      </c>
      <c r="H3068" s="11">
        <v>11013.345402585701</v>
      </c>
      <c r="I3068" s="10">
        <v>3911773.0524849901</v>
      </c>
      <c r="J3068" s="33">
        <f t="shared" si="188"/>
        <v>2.815435674518329E-3</v>
      </c>
      <c r="K3068" s="33">
        <f t="shared" si="189"/>
        <v>2.8114760523918481E-3</v>
      </c>
      <c r="L3068" s="33">
        <f t="shared" si="190"/>
        <v>0.9755277488922347</v>
      </c>
      <c r="M3068" s="33">
        <f t="shared" si="191"/>
        <v>0.97278507598778041</v>
      </c>
    </row>
    <row r="3069" spans="1:13" ht="27.6">
      <c r="A3069" t="s">
        <v>164</v>
      </c>
      <c r="B3069" t="s">
        <v>242</v>
      </c>
      <c r="C3069" s="14" t="s">
        <v>244</v>
      </c>
      <c r="D3069" t="s">
        <v>456</v>
      </c>
      <c r="E3069" t="s">
        <v>474</v>
      </c>
      <c r="F3069" s="20">
        <v>2049</v>
      </c>
      <c r="G3069" s="20">
        <v>57</v>
      </c>
      <c r="H3069" s="11">
        <v>12012.298506447099</v>
      </c>
      <c r="I3069" s="10">
        <v>3873005.5746401199</v>
      </c>
      <c r="J3069" s="33">
        <f t="shared" si="188"/>
        <v>3.1015443368070245E-3</v>
      </c>
      <c r="K3069" s="33">
        <f t="shared" si="189"/>
        <v>3.0967395169080314E-3</v>
      </c>
      <c r="L3069" s="33">
        <f t="shared" si="190"/>
        <v>0.97278507598778041</v>
      </c>
      <c r="M3069" s="33">
        <f t="shared" si="191"/>
        <v>0.96977261400151071</v>
      </c>
    </row>
    <row r="3070" spans="1:13" ht="27.6">
      <c r="A3070" t="s">
        <v>164</v>
      </c>
      <c r="B3070" t="s">
        <v>242</v>
      </c>
      <c r="C3070" s="14" t="s">
        <v>244</v>
      </c>
      <c r="D3070" t="s">
        <v>456</v>
      </c>
      <c r="E3070" t="s">
        <v>474</v>
      </c>
      <c r="F3070" s="20">
        <v>2049</v>
      </c>
      <c r="G3070" s="20">
        <v>58</v>
      </c>
      <c r="H3070" s="11">
        <v>13079.3887252928</v>
      </c>
      <c r="I3070" s="10">
        <v>3826852.5616418002</v>
      </c>
      <c r="J3070" s="33">
        <f t="shared" si="188"/>
        <v>3.4177926937643678E-3</v>
      </c>
      <c r="K3070" s="33">
        <f t="shared" si="189"/>
        <v>3.4119586886814934E-3</v>
      </c>
      <c r="L3070" s="33">
        <f t="shared" si="190"/>
        <v>0.96977261400151071</v>
      </c>
      <c r="M3070" s="33">
        <f t="shared" si="191"/>
        <v>0.96646378990512294</v>
      </c>
    </row>
    <row r="3071" spans="1:13" ht="27.6">
      <c r="A3071" t="s">
        <v>164</v>
      </c>
      <c r="B3071" t="s">
        <v>242</v>
      </c>
      <c r="C3071" s="14" t="s">
        <v>244</v>
      </c>
      <c r="D3071" t="s">
        <v>456</v>
      </c>
      <c r="E3071" t="s">
        <v>474</v>
      </c>
      <c r="F3071" s="20">
        <v>2049</v>
      </c>
      <c r="G3071" s="20">
        <v>59</v>
      </c>
      <c r="H3071" s="11">
        <v>13653.5155267214</v>
      </c>
      <c r="I3071" s="10">
        <v>3781886.1270997799</v>
      </c>
      <c r="J3071" s="33">
        <f t="shared" si="188"/>
        <v>3.6102397237412036E-3</v>
      </c>
      <c r="K3071" s="33">
        <f t="shared" si="189"/>
        <v>3.6037306437788352E-3</v>
      </c>
      <c r="L3071" s="33">
        <f t="shared" si="190"/>
        <v>0.96646378990512294</v>
      </c>
      <c r="M3071" s="33">
        <f t="shared" si="191"/>
        <v>0.96298091472933922</v>
      </c>
    </row>
    <row r="3072" spans="1:13" ht="27.6">
      <c r="A3072" t="s">
        <v>164</v>
      </c>
      <c r="B3072" t="s">
        <v>242</v>
      </c>
      <c r="C3072" s="14" t="s">
        <v>244</v>
      </c>
      <c r="D3072" t="s">
        <v>456</v>
      </c>
      <c r="E3072" t="s">
        <v>474</v>
      </c>
      <c r="F3072" s="20">
        <v>2049</v>
      </c>
      <c r="G3072" s="20">
        <v>60</v>
      </c>
      <c r="H3072" s="11">
        <v>14521.9977717981</v>
      </c>
      <c r="I3072" s="10">
        <v>3755888.78561923</v>
      </c>
      <c r="J3072" s="33">
        <f t="shared" si="188"/>
        <v>3.8664610697209108E-3</v>
      </c>
      <c r="K3072" s="33">
        <f t="shared" si="189"/>
        <v>3.8589959334378587E-3</v>
      </c>
      <c r="L3072" s="33">
        <f t="shared" si="190"/>
        <v>0.96298091472933922</v>
      </c>
      <c r="M3072" s="33">
        <f t="shared" si="191"/>
        <v>0.95926477529542042</v>
      </c>
    </row>
    <row r="3073" spans="1:13" ht="27.6">
      <c r="A3073" t="s">
        <v>164</v>
      </c>
      <c r="B3073" t="s">
        <v>242</v>
      </c>
      <c r="C3073" s="14" t="s">
        <v>244</v>
      </c>
      <c r="D3073" t="s">
        <v>456</v>
      </c>
      <c r="E3073" t="s">
        <v>474</v>
      </c>
      <c r="F3073" s="20">
        <v>2049</v>
      </c>
      <c r="G3073" s="20">
        <v>61</v>
      </c>
      <c r="H3073" s="11">
        <v>15222.6099320596</v>
      </c>
      <c r="I3073" s="10">
        <v>3684921.9592853901</v>
      </c>
      <c r="J3073" s="33">
        <f t="shared" si="188"/>
        <v>4.1310535474709731E-3</v>
      </c>
      <c r="K3073" s="33">
        <f t="shared" si="189"/>
        <v>4.1225324834603949E-3</v>
      </c>
      <c r="L3073" s="33">
        <f t="shared" si="190"/>
        <v>0.95926477529542042</v>
      </c>
      <c r="M3073" s="33">
        <f t="shared" si="191"/>
        <v>0.95531017509902572</v>
      </c>
    </row>
    <row r="3074" spans="1:13" ht="27.6">
      <c r="A3074" t="s">
        <v>164</v>
      </c>
      <c r="B3074" t="s">
        <v>242</v>
      </c>
      <c r="C3074" s="14" t="s">
        <v>244</v>
      </c>
      <c r="D3074" t="s">
        <v>456</v>
      </c>
      <c r="E3074" t="s">
        <v>474</v>
      </c>
      <c r="F3074" s="20">
        <v>2049</v>
      </c>
      <c r="G3074" s="20">
        <v>62</v>
      </c>
      <c r="H3074" s="11">
        <v>16239.3361593886</v>
      </c>
      <c r="I3074" s="10">
        <v>3604318.8465123</v>
      </c>
      <c r="J3074" s="33">
        <f t="shared" ref="J3074:J3137" si="192">IF(I3074&gt;0,H3074/I3074,0)</f>
        <v>4.5055215287355911E-3</v>
      </c>
      <c r="K3074" s="33">
        <f t="shared" ref="K3074:K3137" si="193">1-EXP(-J3074)</f>
        <v>4.4953868929322738E-3</v>
      </c>
      <c r="L3074" s="33">
        <f t="shared" ref="L3074:L3137" si="194">IF(G3074=30,1,M3073)</f>
        <v>0.95531017509902572</v>
      </c>
      <c r="M3074" s="33">
        <f t="shared" ref="M3074:M3137" si="195">L3074*(1-K3074)</f>
        <v>0.95101568625920074</v>
      </c>
    </row>
    <row r="3075" spans="1:13" ht="27.6">
      <c r="A3075" t="s">
        <v>164</v>
      </c>
      <c r="B3075" t="s">
        <v>242</v>
      </c>
      <c r="C3075" s="14" t="s">
        <v>244</v>
      </c>
      <c r="D3075" t="s">
        <v>456</v>
      </c>
      <c r="E3075" t="s">
        <v>474</v>
      </c>
      <c r="F3075" s="20">
        <v>2049</v>
      </c>
      <c r="G3075" s="20">
        <v>63</v>
      </c>
      <c r="H3075" s="11">
        <v>17562.795150359001</v>
      </c>
      <c r="I3075" s="10">
        <v>3576051.4525167299</v>
      </c>
      <c r="J3075" s="33">
        <f t="shared" si="192"/>
        <v>4.9112255188606896E-3</v>
      </c>
      <c r="K3075" s="33">
        <f t="shared" si="193"/>
        <v>4.8991851698330091E-3</v>
      </c>
      <c r="L3075" s="33">
        <f t="shared" si="194"/>
        <v>0.95101568625920074</v>
      </c>
      <c r="M3075" s="33">
        <f t="shared" si="195"/>
        <v>0.94635648431280106</v>
      </c>
    </row>
    <row r="3076" spans="1:13" ht="27.6">
      <c r="A3076" t="s">
        <v>164</v>
      </c>
      <c r="B3076" t="s">
        <v>242</v>
      </c>
      <c r="C3076" s="14" t="s">
        <v>244</v>
      </c>
      <c r="D3076" t="s">
        <v>456</v>
      </c>
      <c r="E3076" t="s">
        <v>474</v>
      </c>
      <c r="F3076" s="20">
        <v>2049</v>
      </c>
      <c r="G3076" s="20">
        <v>64</v>
      </c>
      <c r="H3076" s="11">
        <v>19517.7811016327</v>
      </c>
      <c r="I3076" s="10">
        <v>3593869.6432579998</v>
      </c>
      <c r="J3076" s="33">
        <f t="shared" si="192"/>
        <v>5.4308539371336183E-3</v>
      </c>
      <c r="K3076" s="33">
        <f t="shared" si="193"/>
        <v>5.4161335101091668E-3</v>
      </c>
      <c r="L3076" s="33">
        <f t="shared" si="194"/>
        <v>0.94635648431280106</v>
      </c>
      <c r="M3076" s="33">
        <f t="shared" si="195"/>
        <v>0.94123089124560544</v>
      </c>
    </row>
    <row r="3077" spans="1:13" ht="27.6">
      <c r="A3077" t="s">
        <v>164</v>
      </c>
      <c r="B3077" t="s">
        <v>242</v>
      </c>
      <c r="C3077" s="14" t="s">
        <v>244</v>
      </c>
      <c r="D3077" t="s">
        <v>456</v>
      </c>
      <c r="E3077" t="s">
        <v>474</v>
      </c>
      <c r="F3077" s="20">
        <v>2049</v>
      </c>
      <c r="G3077" s="20">
        <v>65</v>
      </c>
      <c r="H3077" s="11">
        <v>21312.738434200699</v>
      </c>
      <c r="I3077" s="10">
        <v>3570251.80577495</v>
      </c>
      <c r="J3077" s="33">
        <f t="shared" si="192"/>
        <v>5.9695336893960645E-3</v>
      </c>
      <c r="K3077" s="33">
        <f t="shared" si="193"/>
        <v>5.9517514246995029E-3</v>
      </c>
      <c r="L3077" s="33">
        <f t="shared" si="194"/>
        <v>0.94123089124560544</v>
      </c>
      <c r="M3077" s="33">
        <f t="shared" si="195"/>
        <v>0.9356289189476632</v>
      </c>
    </row>
    <row r="3078" spans="1:13" ht="27.6">
      <c r="A3078" t="s">
        <v>164</v>
      </c>
      <c r="B3078" t="s">
        <v>242</v>
      </c>
      <c r="C3078" s="14" t="s">
        <v>244</v>
      </c>
      <c r="D3078" t="s">
        <v>456</v>
      </c>
      <c r="E3078" t="s">
        <v>474</v>
      </c>
      <c r="F3078" s="20">
        <v>2049</v>
      </c>
      <c r="G3078" s="20">
        <v>66</v>
      </c>
      <c r="H3078" s="11">
        <v>21952.0441820167</v>
      </c>
      <c r="I3078" s="10">
        <v>3493729.1864483198</v>
      </c>
      <c r="J3078" s="33">
        <f t="shared" si="192"/>
        <v>6.2832701135410174E-3</v>
      </c>
      <c r="K3078" s="33">
        <f t="shared" si="193"/>
        <v>6.2635716503960381E-3</v>
      </c>
      <c r="L3078" s="33">
        <f t="shared" si="194"/>
        <v>0.9356289189476632</v>
      </c>
      <c r="M3078" s="33">
        <f t="shared" si="195"/>
        <v>0.92976854017565191</v>
      </c>
    </row>
    <row r="3079" spans="1:13" ht="27.6">
      <c r="A3079" t="s">
        <v>164</v>
      </c>
      <c r="B3079" t="s">
        <v>242</v>
      </c>
      <c r="C3079" s="14" t="s">
        <v>244</v>
      </c>
      <c r="D3079" t="s">
        <v>456</v>
      </c>
      <c r="E3079" t="s">
        <v>474</v>
      </c>
      <c r="F3079" s="20">
        <v>2049</v>
      </c>
      <c r="G3079" s="20">
        <v>67</v>
      </c>
      <c r="H3079" s="11">
        <v>23271.121661043599</v>
      </c>
      <c r="I3079" s="10">
        <v>3393122.0311740399</v>
      </c>
      <c r="J3079" s="33">
        <f t="shared" si="192"/>
        <v>6.8583214653767273E-3</v>
      </c>
      <c r="K3079" s="33">
        <f t="shared" si="193"/>
        <v>6.8348568519802644E-3</v>
      </c>
      <c r="L3079" s="33">
        <f t="shared" si="194"/>
        <v>0.92976854017565191</v>
      </c>
      <c r="M3079" s="33">
        <f t="shared" si="195"/>
        <v>0.92341370529807665</v>
      </c>
    </row>
    <row r="3080" spans="1:13" ht="27.6">
      <c r="A3080" t="s">
        <v>164</v>
      </c>
      <c r="B3080" t="s">
        <v>242</v>
      </c>
      <c r="C3080" s="14" t="s">
        <v>244</v>
      </c>
      <c r="D3080" t="s">
        <v>456</v>
      </c>
      <c r="E3080" t="s">
        <v>474</v>
      </c>
      <c r="F3080" s="20">
        <v>2049</v>
      </c>
      <c r="G3080" s="20">
        <v>68</v>
      </c>
      <c r="H3080" s="11">
        <v>24419.382040017499</v>
      </c>
      <c r="I3080" s="10">
        <v>3284894.2219084702</v>
      </c>
      <c r="J3080" s="33">
        <f t="shared" si="192"/>
        <v>7.4338412108229885E-3</v>
      </c>
      <c r="K3080" s="33">
        <f t="shared" si="193"/>
        <v>7.4062785543421716E-3</v>
      </c>
      <c r="L3080" s="33">
        <f t="shared" si="194"/>
        <v>0.92341370529807665</v>
      </c>
      <c r="M3080" s="33">
        <f t="shared" si="195"/>
        <v>0.91657464617574191</v>
      </c>
    </row>
    <row r="3081" spans="1:13" ht="27.6">
      <c r="A3081" t="s">
        <v>164</v>
      </c>
      <c r="B3081" t="s">
        <v>242</v>
      </c>
      <c r="C3081" s="14" t="s">
        <v>244</v>
      </c>
      <c r="D3081" t="s">
        <v>456</v>
      </c>
      <c r="E3081" t="s">
        <v>474</v>
      </c>
      <c r="F3081" s="20">
        <v>2049</v>
      </c>
      <c r="G3081" s="20">
        <v>69</v>
      </c>
      <c r="H3081" s="11">
        <v>24938.893009873202</v>
      </c>
      <c r="I3081" s="10">
        <v>3178781.1075518499</v>
      </c>
      <c r="J3081" s="33">
        <f t="shared" si="192"/>
        <v>7.8454263335797862E-3</v>
      </c>
      <c r="K3081" s="33">
        <f t="shared" si="193"/>
        <v>7.8147313007280728E-3</v>
      </c>
      <c r="L3081" s="33">
        <f t="shared" si="194"/>
        <v>0.91657464617574191</v>
      </c>
      <c r="M3081" s="33">
        <f t="shared" si="195"/>
        <v>0.90941186159881859</v>
      </c>
    </row>
    <row r="3082" spans="1:13" ht="27.6">
      <c r="A3082" t="s">
        <v>164</v>
      </c>
      <c r="B3082" t="s">
        <v>242</v>
      </c>
      <c r="C3082" s="14" t="s">
        <v>244</v>
      </c>
      <c r="D3082" t="s">
        <v>456</v>
      </c>
      <c r="E3082" t="s">
        <v>474</v>
      </c>
      <c r="F3082" s="20">
        <v>2050</v>
      </c>
      <c r="G3082" s="20">
        <v>30</v>
      </c>
      <c r="H3082" s="11">
        <v>636.22673737113098</v>
      </c>
      <c r="I3082" s="10">
        <v>4240186.8157788999</v>
      </c>
      <c r="J3082" s="33">
        <f t="shared" si="192"/>
        <v>1.5004686468142312E-4</v>
      </c>
      <c r="K3082" s="33">
        <f t="shared" si="193"/>
        <v>1.5003560821358342E-4</v>
      </c>
      <c r="L3082" s="33">
        <f t="shared" si="194"/>
        <v>1</v>
      </c>
      <c r="M3082" s="33">
        <f t="shared" si="195"/>
        <v>0.99984996439178642</v>
      </c>
    </row>
    <row r="3083" spans="1:13" ht="27.6">
      <c r="A3083" t="s">
        <v>164</v>
      </c>
      <c r="B3083" t="s">
        <v>242</v>
      </c>
      <c r="C3083" s="14" t="s">
        <v>244</v>
      </c>
      <c r="D3083" t="s">
        <v>456</v>
      </c>
      <c r="E3083" t="s">
        <v>474</v>
      </c>
      <c r="F3083" s="20">
        <v>2050</v>
      </c>
      <c r="G3083" s="20">
        <v>31</v>
      </c>
      <c r="H3083" s="11">
        <v>883.72054345089896</v>
      </c>
      <c r="I3083" s="10">
        <v>4231616.0909752902</v>
      </c>
      <c r="J3083" s="33">
        <f t="shared" si="192"/>
        <v>2.088375987924797E-4</v>
      </c>
      <c r="K3083" s="33">
        <f t="shared" si="193"/>
        <v>2.0881579373910331E-4</v>
      </c>
      <c r="L3083" s="33">
        <f t="shared" si="194"/>
        <v>0.99984996439178642</v>
      </c>
      <c r="M3083" s="33">
        <f t="shared" si="195"/>
        <v>0.99964117992785195</v>
      </c>
    </row>
    <row r="3084" spans="1:13" ht="27.6">
      <c r="A3084" t="s">
        <v>164</v>
      </c>
      <c r="B3084" t="s">
        <v>242</v>
      </c>
      <c r="C3084" s="14" t="s">
        <v>244</v>
      </c>
      <c r="D3084" t="s">
        <v>456</v>
      </c>
      <c r="E3084" t="s">
        <v>474</v>
      </c>
      <c r="F3084" s="20">
        <v>2050</v>
      </c>
      <c r="G3084" s="20">
        <v>32</v>
      </c>
      <c r="H3084" s="11">
        <v>928.51510978864599</v>
      </c>
      <c r="I3084" s="10">
        <v>4267178.6109763896</v>
      </c>
      <c r="J3084" s="33">
        <f t="shared" si="192"/>
        <v>2.1759462034240672E-4</v>
      </c>
      <c r="K3084" s="33">
        <f t="shared" si="193"/>
        <v>2.1757094834995439E-4</v>
      </c>
      <c r="L3084" s="33">
        <f t="shared" si="194"/>
        <v>0.99964117992785195</v>
      </c>
      <c r="M3084" s="33">
        <f t="shared" si="195"/>
        <v>0.9994236870483254</v>
      </c>
    </row>
    <row r="3085" spans="1:13" ht="27.6">
      <c r="A3085" t="s">
        <v>164</v>
      </c>
      <c r="B3085" t="s">
        <v>242</v>
      </c>
      <c r="C3085" s="14" t="s">
        <v>244</v>
      </c>
      <c r="D3085" t="s">
        <v>456</v>
      </c>
      <c r="E3085" t="s">
        <v>474</v>
      </c>
      <c r="F3085" s="20">
        <v>2050</v>
      </c>
      <c r="G3085" s="20">
        <v>33</v>
      </c>
      <c r="H3085" s="11">
        <v>995.67362935419101</v>
      </c>
      <c r="I3085" s="10">
        <v>4332686.0102185002</v>
      </c>
      <c r="J3085" s="33">
        <f t="shared" si="192"/>
        <v>2.2980516635775748E-4</v>
      </c>
      <c r="K3085" s="33">
        <f t="shared" si="193"/>
        <v>2.2977876317309409E-4</v>
      </c>
      <c r="L3085" s="33">
        <f t="shared" si="194"/>
        <v>0.9994236870483254</v>
      </c>
      <c r="M3085" s="33">
        <f t="shared" si="195"/>
        <v>0.99919404070962958</v>
      </c>
    </row>
    <row r="3086" spans="1:13" ht="27.6">
      <c r="A3086" t="s">
        <v>164</v>
      </c>
      <c r="B3086" t="s">
        <v>242</v>
      </c>
      <c r="C3086" s="14" t="s">
        <v>244</v>
      </c>
      <c r="D3086" t="s">
        <v>456</v>
      </c>
      <c r="E3086" t="s">
        <v>474</v>
      </c>
      <c r="F3086" s="20">
        <v>2050</v>
      </c>
      <c r="G3086" s="20">
        <v>34</v>
      </c>
      <c r="H3086" s="11">
        <v>1125.5372948756899</v>
      </c>
      <c r="I3086" s="10">
        <v>4568339.5917606698</v>
      </c>
      <c r="J3086" s="33">
        <f t="shared" si="192"/>
        <v>2.4637776423313136E-4</v>
      </c>
      <c r="K3086" s="33">
        <f t="shared" si="193"/>
        <v>2.4634741572426844E-4</v>
      </c>
      <c r="L3086" s="33">
        <f t="shared" si="194"/>
        <v>0.99919404070962958</v>
      </c>
      <c r="M3086" s="33">
        <f t="shared" si="195"/>
        <v>0.99894789183989363</v>
      </c>
    </row>
    <row r="3087" spans="1:13" ht="27.6">
      <c r="A3087" t="s">
        <v>164</v>
      </c>
      <c r="B3087" t="s">
        <v>242</v>
      </c>
      <c r="C3087" s="14" t="s">
        <v>244</v>
      </c>
      <c r="D3087" t="s">
        <v>456</v>
      </c>
      <c r="E3087" t="s">
        <v>474</v>
      </c>
      <c r="F3087" s="20">
        <v>2050</v>
      </c>
      <c r="G3087" s="20">
        <v>35</v>
      </c>
      <c r="H3087" s="11">
        <v>1234.9183000067301</v>
      </c>
      <c r="I3087" s="10">
        <v>4630897.6570454501</v>
      </c>
      <c r="J3087" s="33">
        <f t="shared" si="192"/>
        <v>2.6666931369729685E-4</v>
      </c>
      <c r="K3087" s="33">
        <f t="shared" si="193"/>
        <v>2.6663376059621324E-4</v>
      </c>
      <c r="L3087" s="33">
        <f t="shared" si="194"/>
        <v>0.99894789183989363</v>
      </c>
      <c r="M3087" s="33">
        <f t="shared" si="195"/>
        <v>0.99868153860685271</v>
      </c>
    </row>
    <row r="3088" spans="1:13" ht="27.6">
      <c r="A3088" t="s">
        <v>164</v>
      </c>
      <c r="B3088" t="s">
        <v>242</v>
      </c>
      <c r="C3088" s="14" t="s">
        <v>244</v>
      </c>
      <c r="D3088" t="s">
        <v>456</v>
      </c>
      <c r="E3088" t="s">
        <v>474</v>
      </c>
      <c r="F3088" s="20">
        <v>2050</v>
      </c>
      <c r="G3088" s="20">
        <v>36</v>
      </c>
      <c r="H3088" s="11">
        <v>1587.6936844481299</v>
      </c>
      <c r="I3088" s="10">
        <v>4701252.7846273901</v>
      </c>
      <c r="J3088" s="33">
        <f t="shared" si="192"/>
        <v>3.3771714842471861E-4</v>
      </c>
      <c r="K3088" s="33">
        <f t="shared" si="193"/>
        <v>3.3766012840763526E-4</v>
      </c>
      <c r="L3088" s="33">
        <f t="shared" si="194"/>
        <v>0.99868153860685271</v>
      </c>
      <c r="M3088" s="33">
        <f t="shared" si="195"/>
        <v>0.99834432367028836</v>
      </c>
    </row>
    <row r="3089" spans="1:13" ht="27.6">
      <c r="A3089" t="s">
        <v>164</v>
      </c>
      <c r="B3089" t="s">
        <v>242</v>
      </c>
      <c r="C3089" s="14" t="s">
        <v>244</v>
      </c>
      <c r="D3089" t="s">
        <v>456</v>
      </c>
      <c r="E3089" t="s">
        <v>474</v>
      </c>
      <c r="F3089" s="20">
        <v>2050</v>
      </c>
      <c r="G3089" s="20">
        <v>37</v>
      </c>
      <c r="H3089" s="11">
        <v>1764.31730365252</v>
      </c>
      <c r="I3089" s="10">
        <v>4790755.3388281297</v>
      </c>
      <c r="J3089" s="33">
        <f t="shared" si="192"/>
        <v>3.6827539268245973E-4</v>
      </c>
      <c r="K3089" s="33">
        <f t="shared" si="193"/>
        <v>3.6820758762390327E-4</v>
      </c>
      <c r="L3089" s="33">
        <f t="shared" si="194"/>
        <v>0.99834432367028836</v>
      </c>
      <c r="M3089" s="33">
        <f t="shared" si="195"/>
        <v>0.99797672571525176</v>
      </c>
    </row>
    <row r="3090" spans="1:13" ht="27.6">
      <c r="A3090" t="s">
        <v>164</v>
      </c>
      <c r="B3090" t="s">
        <v>242</v>
      </c>
      <c r="C3090" s="14" t="s">
        <v>244</v>
      </c>
      <c r="D3090" t="s">
        <v>456</v>
      </c>
      <c r="E3090" t="s">
        <v>474</v>
      </c>
      <c r="F3090" s="20">
        <v>2050</v>
      </c>
      <c r="G3090" s="20">
        <v>38</v>
      </c>
      <c r="H3090" s="11">
        <v>1953.8065429015501</v>
      </c>
      <c r="I3090" s="10">
        <v>4832248.8987972802</v>
      </c>
      <c r="J3090" s="33">
        <f t="shared" si="192"/>
        <v>4.0432655349931202E-4</v>
      </c>
      <c r="K3090" s="33">
        <f t="shared" si="193"/>
        <v>4.0424482453382815E-4</v>
      </c>
      <c r="L3090" s="33">
        <f t="shared" si="194"/>
        <v>0.99797672571525176</v>
      </c>
      <c r="M3090" s="33">
        <f t="shared" si="195"/>
        <v>0.99757329878887613</v>
      </c>
    </row>
    <row r="3091" spans="1:13" ht="27.6">
      <c r="A3091" t="s">
        <v>164</v>
      </c>
      <c r="B3091" t="s">
        <v>242</v>
      </c>
      <c r="C3091" s="14" t="s">
        <v>244</v>
      </c>
      <c r="D3091" t="s">
        <v>456</v>
      </c>
      <c r="E3091" t="s">
        <v>474</v>
      </c>
      <c r="F3091" s="20">
        <v>2050</v>
      </c>
      <c r="G3091" s="20">
        <v>39</v>
      </c>
      <c r="H3091" s="11">
        <v>2046.68874133811</v>
      </c>
      <c r="I3091" s="10">
        <v>4751124.6270561405</v>
      </c>
      <c r="J3091" s="33">
        <f t="shared" si="192"/>
        <v>4.3077984729823125E-4</v>
      </c>
      <c r="K3091" s="33">
        <f t="shared" si="193"/>
        <v>4.306870749817282E-4</v>
      </c>
      <c r="L3091" s="33">
        <f t="shared" si="194"/>
        <v>0.99757329878887613</v>
      </c>
      <c r="M3091" s="33">
        <f t="shared" si="195"/>
        <v>0.99714365686274087</v>
      </c>
    </row>
    <row r="3092" spans="1:13" ht="27.6">
      <c r="A3092" t="s">
        <v>164</v>
      </c>
      <c r="B3092" t="s">
        <v>242</v>
      </c>
      <c r="C3092" s="14" t="s">
        <v>244</v>
      </c>
      <c r="D3092" t="s">
        <v>456</v>
      </c>
      <c r="E3092" t="s">
        <v>474</v>
      </c>
      <c r="F3092" s="20">
        <v>2050</v>
      </c>
      <c r="G3092" s="20">
        <v>40</v>
      </c>
      <c r="H3092" s="11">
        <v>2186.5746765519498</v>
      </c>
      <c r="I3092" s="10">
        <v>4648450.7930120202</v>
      </c>
      <c r="J3092" s="33">
        <f t="shared" si="192"/>
        <v>4.7038782895992155E-4</v>
      </c>
      <c r="K3092" s="33">
        <f t="shared" si="193"/>
        <v>4.7027721394976574E-4</v>
      </c>
      <c r="L3092" s="33">
        <f t="shared" si="194"/>
        <v>0.99714365686274087</v>
      </c>
      <c r="M3092" s="33">
        <f t="shared" si="195"/>
        <v>0.99667472292188375</v>
      </c>
    </row>
    <row r="3093" spans="1:13" ht="27.6">
      <c r="A3093" t="s">
        <v>164</v>
      </c>
      <c r="B3093" t="s">
        <v>242</v>
      </c>
      <c r="C3093" s="14" t="s">
        <v>244</v>
      </c>
      <c r="D3093" t="s">
        <v>456</v>
      </c>
      <c r="E3093" t="s">
        <v>474</v>
      </c>
      <c r="F3093" s="20">
        <v>2050</v>
      </c>
      <c r="G3093" s="20">
        <v>41</v>
      </c>
      <c r="H3093" s="11">
        <v>2804.3512557061599</v>
      </c>
      <c r="I3093" s="10">
        <v>4589356.3167235004</v>
      </c>
      <c r="J3093" s="33">
        <f t="shared" si="192"/>
        <v>6.1105546446397585E-4</v>
      </c>
      <c r="K3093" s="33">
        <f t="shared" si="193"/>
        <v>6.1086880809468891E-4</v>
      </c>
      <c r="L3093" s="33">
        <f t="shared" si="194"/>
        <v>0.99667472292188375</v>
      </c>
      <c r="M3093" s="33">
        <f t="shared" si="195"/>
        <v>0.99606588542183438</v>
      </c>
    </row>
    <row r="3094" spans="1:13" ht="27.6">
      <c r="A3094" t="s">
        <v>164</v>
      </c>
      <c r="B3094" t="s">
        <v>242</v>
      </c>
      <c r="C3094" s="14" t="s">
        <v>244</v>
      </c>
      <c r="D3094" t="s">
        <v>456</v>
      </c>
      <c r="E3094" t="s">
        <v>474</v>
      </c>
      <c r="F3094" s="20">
        <v>2050</v>
      </c>
      <c r="G3094" s="20">
        <v>42</v>
      </c>
      <c r="H3094" s="11">
        <v>3102.3268229096302</v>
      </c>
      <c r="I3094" s="10">
        <v>4578202.4556773696</v>
      </c>
      <c r="J3094" s="33">
        <f t="shared" si="192"/>
        <v>6.7762988922922683E-4</v>
      </c>
      <c r="K3094" s="33">
        <f t="shared" si="193"/>
        <v>6.7740034994634435E-4</v>
      </c>
      <c r="L3094" s="33">
        <f t="shared" si="194"/>
        <v>0.99606588542183438</v>
      </c>
      <c r="M3094" s="33">
        <f t="shared" si="195"/>
        <v>0.99539115004248002</v>
      </c>
    </row>
    <row r="3095" spans="1:13" ht="27.6">
      <c r="A3095" t="s">
        <v>164</v>
      </c>
      <c r="B3095" t="s">
        <v>242</v>
      </c>
      <c r="C3095" s="14" t="s">
        <v>244</v>
      </c>
      <c r="D3095" t="s">
        <v>456</v>
      </c>
      <c r="E3095" t="s">
        <v>474</v>
      </c>
      <c r="F3095" s="20">
        <v>2050</v>
      </c>
      <c r="G3095" s="20">
        <v>43</v>
      </c>
      <c r="H3095" s="11">
        <v>3440.9675862641702</v>
      </c>
      <c r="I3095" s="10">
        <v>4546754.3100126497</v>
      </c>
      <c r="J3095" s="33">
        <f t="shared" si="192"/>
        <v>7.5679646438925286E-4</v>
      </c>
      <c r="K3095" s="33">
        <f t="shared" si="193"/>
        <v>7.5651016617273026E-4</v>
      </c>
      <c r="L3095" s="33">
        <f t="shared" si="194"/>
        <v>0.99539115004248002</v>
      </c>
      <c r="M3095" s="33">
        <f t="shared" si="195"/>
        <v>0.99463812651815453</v>
      </c>
    </row>
    <row r="3096" spans="1:13" ht="27.6">
      <c r="A3096" t="s">
        <v>164</v>
      </c>
      <c r="B3096" t="s">
        <v>242</v>
      </c>
      <c r="C3096" s="14" t="s">
        <v>244</v>
      </c>
      <c r="D3096" t="s">
        <v>456</v>
      </c>
      <c r="E3096" t="s">
        <v>474</v>
      </c>
      <c r="F3096" s="20">
        <v>2050</v>
      </c>
      <c r="G3096" s="20">
        <v>44</v>
      </c>
      <c r="H3096" s="11">
        <v>3567.5423804356301</v>
      </c>
      <c r="I3096" s="10">
        <v>4471746.1697522998</v>
      </c>
      <c r="J3096" s="33">
        <f t="shared" si="192"/>
        <v>7.97796262356556E-4</v>
      </c>
      <c r="K3096" s="33">
        <f t="shared" si="193"/>
        <v>7.9747810753161286E-4</v>
      </c>
      <c r="L3096" s="33">
        <f t="shared" si="194"/>
        <v>0.99463812651815453</v>
      </c>
      <c r="M3096" s="33">
        <f t="shared" si="195"/>
        <v>0.99384492438734007</v>
      </c>
    </row>
    <row r="3097" spans="1:13" ht="27.6">
      <c r="A3097" t="s">
        <v>164</v>
      </c>
      <c r="B3097" t="s">
        <v>242</v>
      </c>
      <c r="C3097" s="14" t="s">
        <v>244</v>
      </c>
      <c r="D3097" t="s">
        <v>456</v>
      </c>
      <c r="E3097" t="s">
        <v>474</v>
      </c>
      <c r="F3097" s="20">
        <v>2050</v>
      </c>
      <c r="G3097" s="20">
        <v>45</v>
      </c>
      <c r="H3097" s="11">
        <v>3781.83705253163</v>
      </c>
      <c r="I3097" s="10">
        <v>4374060.25635741</v>
      </c>
      <c r="J3097" s="33">
        <f t="shared" si="192"/>
        <v>8.6460561375097144E-4</v>
      </c>
      <c r="K3097" s="33">
        <f t="shared" si="193"/>
        <v>8.6423195001561481E-4</v>
      </c>
      <c r="L3097" s="33">
        <f t="shared" si="194"/>
        <v>0.99384492438734007</v>
      </c>
      <c r="M3097" s="33">
        <f t="shared" si="195"/>
        <v>0.99298601185032365</v>
      </c>
    </row>
    <row r="3098" spans="1:13" ht="27.6">
      <c r="A3098" t="s">
        <v>164</v>
      </c>
      <c r="B3098" t="s">
        <v>242</v>
      </c>
      <c r="C3098" s="14" t="s">
        <v>244</v>
      </c>
      <c r="D3098" t="s">
        <v>456</v>
      </c>
      <c r="E3098" t="s">
        <v>474</v>
      </c>
      <c r="F3098" s="20">
        <v>2050</v>
      </c>
      <c r="G3098" s="20">
        <v>46</v>
      </c>
      <c r="H3098" s="11">
        <v>4615.5436667487002</v>
      </c>
      <c r="I3098" s="10">
        <v>4272304.1507490603</v>
      </c>
      <c r="J3098" s="33">
        <f t="shared" si="192"/>
        <v>1.0803406086945986E-3</v>
      </c>
      <c r="K3098" s="33">
        <f t="shared" si="193"/>
        <v>1.0797572508731701E-3</v>
      </c>
      <c r="L3098" s="33">
        <f t="shared" si="194"/>
        <v>0.99298601185032365</v>
      </c>
      <c r="M3098" s="33">
        <f t="shared" si="195"/>
        <v>0.99191382800401262</v>
      </c>
    </row>
    <row r="3099" spans="1:13" ht="27.6">
      <c r="A3099" t="s">
        <v>164</v>
      </c>
      <c r="B3099" t="s">
        <v>242</v>
      </c>
      <c r="C3099" s="14" t="s">
        <v>244</v>
      </c>
      <c r="D3099" t="s">
        <v>456</v>
      </c>
      <c r="E3099" t="s">
        <v>474</v>
      </c>
      <c r="F3099" s="20">
        <v>2050</v>
      </c>
      <c r="G3099" s="20">
        <v>47</v>
      </c>
      <c r="H3099" s="11">
        <v>5064.7724930744298</v>
      </c>
      <c r="I3099" s="10">
        <v>4222939.1412780704</v>
      </c>
      <c r="J3099" s="33">
        <f t="shared" si="192"/>
        <v>1.1993477347489263E-3</v>
      </c>
      <c r="K3099" s="33">
        <f t="shared" si="193"/>
        <v>1.198628804698898E-3</v>
      </c>
      <c r="L3099" s="33">
        <f t="shared" si="194"/>
        <v>0.99191382800401262</v>
      </c>
      <c r="M3099" s="33">
        <f t="shared" si="195"/>
        <v>0.99072489151798782</v>
      </c>
    </row>
    <row r="3100" spans="1:13" ht="27.6">
      <c r="A3100" t="s">
        <v>164</v>
      </c>
      <c r="B3100" t="s">
        <v>242</v>
      </c>
      <c r="C3100" s="14" t="s">
        <v>244</v>
      </c>
      <c r="D3100" t="s">
        <v>456</v>
      </c>
      <c r="E3100" t="s">
        <v>474</v>
      </c>
      <c r="F3100" s="20">
        <v>2050</v>
      </c>
      <c r="G3100" s="20">
        <v>48</v>
      </c>
      <c r="H3100" s="11">
        <v>5621.5610742197296</v>
      </c>
      <c r="I3100" s="10">
        <v>4194935.3159239497</v>
      </c>
      <c r="J3100" s="33">
        <f t="shared" si="192"/>
        <v>1.3400828977935171E-3</v>
      </c>
      <c r="K3100" s="33">
        <f t="shared" si="193"/>
        <v>1.3391853876644211E-3</v>
      </c>
      <c r="L3100" s="33">
        <f t="shared" si="194"/>
        <v>0.99072489151798782</v>
      </c>
      <c r="M3100" s="33">
        <f t="shared" si="195"/>
        <v>0.98939812722007148</v>
      </c>
    </row>
    <row r="3101" spans="1:13" ht="27.6">
      <c r="A3101" t="s">
        <v>164</v>
      </c>
      <c r="B3101" t="s">
        <v>242</v>
      </c>
      <c r="C3101" s="14" t="s">
        <v>244</v>
      </c>
      <c r="D3101" t="s">
        <v>456</v>
      </c>
      <c r="E3101" t="s">
        <v>474</v>
      </c>
      <c r="F3101" s="20">
        <v>2050</v>
      </c>
      <c r="G3101" s="20">
        <v>49</v>
      </c>
      <c r="H3101" s="11">
        <v>6074.6227659006199</v>
      </c>
      <c r="I3101" s="10">
        <v>4165994.4333614898</v>
      </c>
      <c r="J3101" s="33">
        <f t="shared" si="192"/>
        <v>1.4581447150420414E-3</v>
      </c>
      <c r="K3101" s="33">
        <f t="shared" si="193"/>
        <v>1.4570821385632149E-3</v>
      </c>
      <c r="L3101" s="33">
        <f t="shared" si="194"/>
        <v>0.98939812722007148</v>
      </c>
      <c r="M3101" s="33">
        <f t="shared" si="195"/>
        <v>0.9879564928809712</v>
      </c>
    </row>
    <row r="3102" spans="1:13" ht="27.6">
      <c r="A3102" t="s">
        <v>164</v>
      </c>
      <c r="B3102" t="s">
        <v>242</v>
      </c>
      <c r="C3102" s="14" t="s">
        <v>244</v>
      </c>
      <c r="D3102" t="s">
        <v>456</v>
      </c>
      <c r="E3102" t="s">
        <v>474</v>
      </c>
      <c r="F3102" s="20">
        <v>2050</v>
      </c>
      <c r="G3102" s="20">
        <v>50</v>
      </c>
      <c r="H3102" s="11">
        <v>6631.0263906637601</v>
      </c>
      <c r="I3102" s="10">
        <v>4155089.6778250602</v>
      </c>
      <c r="J3102" s="33">
        <f t="shared" si="192"/>
        <v>1.5958804514021234E-3</v>
      </c>
      <c r="K3102" s="33">
        <f t="shared" si="193"/>
        <v>1.5946077113315749E-3</v>
      </c>
      <c r="L3102" s="33">
        <f t="shared" si="194"/>
        <v>0.9879564928809712</v>
      </c>
      <c r="M3102" s="33">
        <f t="shared" si="195"/>
        <v>0.98638108983896311</v>
      </c>
    </row>
    <row r="3103" spans="1:13" ht="27.6">
      <c r="A3103" t="s">
        <v>164</v>
      </c>
      <c r="B3103" t="s">
        <v>242</v>
      </c>
      <c r="C3103" s="14" t="s">
        <v>244</v>
      </c>
      <c r="D3103" t="s">
        <v>456</v>
      </c>
      <c r="E3103" t="s">
        <v>474</v>
      </c>
      <c r="F3103" s="20">
        <v>2050</v>
      </c>
      <c r="G3103" s="20">
        <v>51</v>
      </c>
      <c r="H3103" s="11">
        <v>7547.9992108230399</v>
      </c>
      <c r="I3103" s="10">
        <v>4180026.4214310902</v>
      </c>
      <c r="J3103" s="33">
        <f t="shared" si="192"/>
        <v>1.8057300241271865E-3</v>
      </c>
      <c r="K3103" s="33">
        <f t="shared" si="193"/>
        <v>1.8041006745365129E-3</v>
      </c>
      <c r="L3103" s="33">
        <f t="shared" si="194"/>
        <v>0.98638108983896311</v>
      </c>
      <c r="M3103" s="33">
        <f t="shared" si="195"/>
        <v>0.98460155904943458</v>
      </c>
    </row>
    <row r="3104" spans="1:13" ht="27.6">
      <c r="A3104" t="s">
        <v>164</v>
      </c>
      <c r="B3104" t="s">
        <v>242</v>
      </c>
      <c r="C3104" s="14" t="s">
        <v>244</v>
      </c>
      <c r="D3104" t="s">
        <v>456</v>
      </c>
      <c r="E3104" t="s">
        <v>474</v>
      </c>
      <c r="F3104" s="20">
        <v>2050</v>
      </c>
      <c r="G3104" s="20">
        <v>52</v>
      </c>
      <c r="H3104" s="11">
        <v>8298.5608944548003</v>
      </c>
      <c r="I3104" s="10">
        <v>4206184.8382882904</v>
      </c>
      <c r="J3104" s="33">
        <f t="shared" si="192"/>
        <v>1.9729425152490219E-3</v>
      </c>
      <c r="K3104" s="33">
        <f t="shared" si="193"/>
        <v>1.9709975434808458E-3</v>
      </c>
      <c r="L3104" s="33">
        <f t="shared" si="194"/>
        <v>0.98460155904943458</v>
      </c>
      <c r="M3104" s="33">
        <f t="shared" si="195"/>
        <v>0.98266091179524073</v>
      </c>
    </row>
    <row r="3105" spans="1:13" ht="27.6">
      <c r="A3105" t="s">
        <v>164</v>
      </c>
      <c r="B3105" t="s">
        <v>242</v>
      </c>
      <c r="C3105" s="14" t="s">
        <v>244</v>
      </c>
      <c r="D3105" t="s">
        <v>456</v>
      </c>
      <c r="E3105" t="s">
        <v>474</v>
      </c>
      <c r="F3105" s="20">
        <v>2050</v>
      </c>
      <c r="G3105" s="20">
        <v>53</v>
      </c>
      <c r="H3105" s="11">
        <v>9013.0570706253293</v>
      </c>
      <c r="I3105" s="10">
        <v>4186550.2786194002</v>
      </c>
      <c r="J3105" s="33">
        <f t="shared" si="192"/>
        <v>2.1528601045721985E-3</v>
      </c>
      <c r="K3105" s="33">
        <f t="shared" si="193"/>
        <v>2.1505443633776933E-3</v>
      </c>
      <c r="L3105" s="33">
        <f t="shared" si="194"/>
        <v>0.98266091179524073</v>
      </c>
      <c r="M3105" s="33">
        <f t="shared" si="195"/>
        <v>0.98054765591026793</v>
      </c>
    </row>
    <row r="3106" spans="1:13" ht="27.6">
      <c r="A3106" t="s">
        <v>164</v>
      </c>
      <c r="B3106" t="s">
        <v>242</v>
      </c>
      <c r="C3106" s="14" t="s">
        <v>244</v>
      </c>
      <c r="D3106" t="s">
        <v>456</v>
      </c>
      <c r="E3106" t="s">
        <v>474</v>
      </c>
      <c r="F3106" s="20">
        <v>2050</v>
      </c>
      <c r="G3106" s="20">
        <v>54</v>
      </c>
      <c r="H3106" s="11">
        <v>9702.8715119243006</v>
      </c>
      <c r="I3106" s="10">
        <v>4109567.4681955101</v>
      </c>
      <c r="J3106" s="33">
        <f t="shared" si="192"/>
        <v>2.3610444619819762E-3</v>
      </c>
      <c r="K3106" s="33">
        <f t="shared" si="193"/>
        <v>2.3582593888312742E-3</v>
      </c>
      <c r="L3106" s="33">
        <f t="shared" si="194"/>
        <v>0.98054765591026793</v>
      </c>
      <c r="M3106" s="33">
        <f t="shared" si="195"/>
        <v>0.97823527019452106</v>
      </c>
    </row>
    <row r="3107" spans="1:13" ht="27.6">
      <c r="A3107" t="s">
        <v>164</v>
      </c>
      <c r="B3107" t="s">
        <v>242</v>
      </c>
      <c r="C3107" s="14" t="s">
        <v>244</v>
      </c>
      <c r="D3107" t="s">
        <v>456</v>
      </c>
      <c r="E3107" t="s">
        <v>474</v>
      </c>
      <c r="F3107" s="20">
        <v>2050</v>
      </c>
      <c r="G3107" s="20">
        <v>55</v>
      </c>
      <c r="H3107" s="11">
        <v>10440.1720280308</v>
      </c>
      <c r="I3107" s="10">
        <v>4029490.6383066899</v>
      </c>
      <c r="J3107" s="33">
        <f t="shared" si="192"/>
        <v>2.5909408819021519E-3</v>
      </c>
      <c r="K3107" s="33">
        <f t="shared" si="193"/>
        <v>2.5875872915187559E-3</v>
      </c>
      <c r="L3107" s="33">
        <f t="shared" si="194"/>
        <v>0.97823527019452106</v>
      </c>
      <c r="M3107" s="33">
        <f t="shared" si="195"/>
        <v>0.97570400104125032</v>
      </c>
    </row>
    <row r="3108" spans="1:13" ht="27.6">
      <c r="A3108" t="s">
        <v>164</v>
      </c>
      <c r="B3108" t="s">
        <v>242</v>
      </c>
      <c r="C3108" s="14" t="s">
        <v>244</v>
      </c>
      <c r="D3108" t="s">
        <v>456</v>
      </c>
      <c r="E3108" t="s">
        <v>474</v>
      </c>
      <c r="F3108" s="20">
        <v>2050</v>
      </c>
      <c r="G3108" s="20">
        <v>56</v>
      </c>
      <c r="H3108" s="11">
        <v>11067.7324751262</v>
      </c>
      <c r="I3108" s="10">
        <v>3956841.67401795</v>
      </c>
      <c r="J3108" s="33">
        <f t="shared" si="192"/>
        <v>2.7971127952379103E-3</v>
      </c>
      <c r="K3108" s="33">
        <f t="shared" si="193"/>
        <v>2.7932045200547151E-3</v>
      </c>
      <c r="L3108" s="33">
        <f t="shared" si="194"/>
        <v>0.97570400104125032</v>
      </c>
      <c r="M3108" s="33">
        <f t="shared" si="195"/>
        <v>0.97297866021530643</v>
      </c>
    </row>
    <row r="3109" spans="1:13" ht="27.6">
      <c r="A3109" t="s">
        <v>164</v>
      </c>
      <c r="B3109" t="s">
        <v>242</v>
      </c>
      <c r="C3109" s="14" t="s">
        <v>244</v>
      </c>
      <c r="D3109" t="s">
        <v>456</v>
      </c>
      <c r="E3109" t="s">
        <v>474</v>
      </c>
      <c r="F3109" s="20">
        <v>2050</v>
      </c>
      <c r="G3109" s="20">
        <v>57</v>
      </c>
      <c r="H3109" s="11">
        <v>11977.4215532172</v>
      </c>
      <c r="I3109" s="10">
        <v>3885053.8429071102</v>
      </c>
      <c r="J3109" s="33">
        <f t="shared" si="192"/>
        <v>3.0829486636547434E-3</v>
      </c>
      <c r="K3109" s="33">
        <f t="shared" si="193"/>
        <v>3.0782012573464801E-3</v>
      </c>
      <c r="L3109" s="33">
        <f t="shared" si="194"/>
        <v>0.97297866021530643</v>
      </c>
      <c r="M3109" s="33">
        <f t="shared" si="195"/>
        <v>0.96998363608006033</v>
      </c>
    </row>
    <row r="3110" spans="1:13" ht="27.6">
      <c r="A3110" t="s">
        <v>164</v>
      </c>
      <c r="B3110" t="s">
        <v>242</v>
      </c>
      <c r="C3110" s="14" t="s">
        <v>244</v>
      </c>
      <c r="D3110" t="s">
        <v>456</v>
      </c>
      <c r="E3110" t="s">
        <v>474</v>
      </c>
      <c r="F3110" s="20">
        <v>2050</v>
      </c>
      <c r="G3110" s="20">
        <v>58</v>
      </c>
      <c r="H3110" s="11">
        <v>13052.3038943636</v>
      </c>
      <c r="I3110" s="10">
        <v>3844043.0766067798</v>
      </c>
      <c r="J3110" s="33">
        <f t="shared" si="192"/>
        <v>3.3954624426022696E-3</v>
      </c>
      <c r="K3110" s="33">
        <f t="shared" si="193"/>
        <v>3.3897043789425929E-3</v>
      </c>
      <c r="L3110" s="33">
        <f t="shared" si="194"/>
        <v>0.96998363608006033</v>
      </c>
      <c r="M3110" s="33">
        <f t="shared" si="195"/>
        <v>0.96669567830133707</v>
      </c>
    </row>
    <row r="3111" spans="1:13" ht="27.6">
      <c r="A3111" t="s">
        <v>164</v>
      </c>
      <c r="B3111" t="s">
        <v>242</v>
      </c>
      <c r="C3111" s="14" t="s">
        <v>244</v>
      </c>
      <c r="D3111" t="s">
        <v>456</v>
      </c>
      <c r="E3111" t="s">
        <v>474</v>
      </c>
      <c r="F3111" s="20">
        <v>2050</v>
      </c>
      <c r="G3111" s="20">
        <v>59</v>
      </c>
      <c r="H3111" s="11">
        <v>13621.238625456401</v>
      </c>
      <c r="I3111" s="10">
        <v>3795503.3467627801</v>
      </c>
      <c r="J3111" s="33">
        <f t="shared" si="192"/>
        <v>3.5887831944804056E-3</v>
      </c>
      <c r="K3111" s="33">
        <f t="shared" si="193"/>
        <v>3.5823512087066467E-3</v>
      </c>
      <c r="L3111" s="33">
        <f t="shared" si="194"/>
        <v>0.96669567830133707</v>
      </c>
      <c r="M3111" s="33">
        <f t="shared" si="195"/>
        <v>0.96323263486972277</v>
      </c>
    </row>
    <row r="3112" spans="1:13" ht="27.6">
      <c r="A3112" t="s">
        <v>164</v>
      </c>
      <c r="B3112" t="s">
        <v>242</v>
      </c>
      <c r="C3112" s="14" t="s">
        <v>244</v>
      </c>
      <c r="D3112" t="s">
        <v>456</v>
      </c>
      <c r="E3112" t="s">
        <v>474</v>
      </c>
      <c r="F3112" s="20">
        <v>2050</v>
      </c>
      <c r="G3112" s="20">
        <v>60</v>
      </c>
      <c r="H3112" s="11">
        <v>14404.429131618201</v>
      </c>
      <c r="I3112" s="10">
        <v>3748527.7317002402</v>
      </c>
      <c r="J3112" s="33">
        <f t="shared" si="192"/>
        <v>3.8426897605169123E-3</v>
      </c>
      <c r="K3112" s="33">
        <f t="shared" si="193"/>
        <v>3.8353160761699367E-3</v>
      </c>
      <c r="L3112" s="33">
        <f t="shared" si="194"/>
        <v>0.96323263486972277</v>
      </c>
      <c r="M3112" s="33">
        <f t="shared" si="195"/>
        <v>0.95953833326011539</v>
      </c>
    </row>
    <row r="3113" spans="1:13" ht="27.6">
      <c r="A3113" t="s">
        <v>164</v>
      </c>
      <c r="B3113" t="s">
        <v>242</v>
      </c>
      <c r="C3113" s="14" t="s">
        <v>244</v>
      </c>
      <c r="D3113" t="s">
        <v>456</v>
      </c>
      <c r="E3113" t="s">
        <v>474</v>
      </c>
      <c r="F3113" s="20">
        <v>2050</v>
      </c>
      <c r="G3113" s="20">
        <v>61</v>
      </c>
      <c r="H3113" s="11">
        <v>15211.933531942301</v>
      </c>
      <c r="I3113" s="10">
        <v>3719953.10610798</v>
      </c>
      <c r="J3113" s="33">
        <f t="shared" si="192"/>
        <v>4.0892809930762443E-3</v>
      </c>
      <c r="K3113" s="33">
        <f t="shared" si="193"/>
        <v>4.0809312688896426E-3</v>
      </c>
      <c r="L3113" s="33">
        <f t="shared" si="194"/>
        <v>0.95953833326011539</v>
      </c>
      <c r="M3113" s="33">
        <f t="shared" si="195"/>
        <v>0.95562252327221597</v>
      </c>
    </row>
    <row r="3114" spans="1:13" ht="27.6">
      <c r="A3114" t="s">
        <v>164</v>
      </c>
      <c r="B3114" t="s">
        <v>242</v>
      </c>
      <c r="C3114" s="14" t="s">
        <v>244</v>
      </c>
      <c r="D3114" t="s">
        <v>456</v>
      </c>
      <c r="E3114" t="s">
        <v>474</v>
      </c>
      <c r="F3114" s="20">
        <v>2050</v>
      </c>
      <c r="G3114" s="20">
        <v>62</v>
      </c>
      <c r="H3114" s="11">
        <v>16276.988732722901</v>
      </c>
      <c r="I3114" s="10">
        <v>3646385.97179067</v>
      </c>
      <c r="J3114" s="33">
        <f t="shared" si="192"/>
        <v>4.4638688440131269E-3</v>
      </c>
      <c r="K3114" s="33">
        <f t="shared" si="193"/>
        <v>4.453920589557292E-3</v>
      </c>
      <c r="L3114" s="33">
        <f t="shared" si="194"/>
        <v>0.95562252327221597</v>
      </c>
      <c r="M3114" s="33">
        <f t="shared" si="195"/>
        <v>0.95136625643996919</v>
      </c>
    </row>
    <row r="3115" spans="1:13" ht="27.6">
      <c r="A3115" t="s">
        <v>164</v>
      </c>
      <c r="B3115" t="s">
        <v>242</v>
      </c>
      <c r="C3115" s="14" t="s">
        <v>244</v>
      </c>
      <c r="D3115" t="s">
        <v>456</v>
      </c>
      <c r="E3115" t="s">
        <v>474</v>
      </c>
      <c r="F3115" s="20">
        <v>2050</v>
      </c>
      <c r="G3115" s="20">
        <v>63</v>
      </c>
      <c r="H3115" s="11">
        <v>17341.856353471099</v>
      </c>
      <c r="I3115" s="10">
        <v>3563040.1045992998</v>
      </c>
      <c r="J3115" s="33">
        <f t="shared" si="192"/>
        <v>4.8671516021067543E-3</v>
      </c>
      <c r="K3115" s="33">
        <f t="shared" si="193"/>
        <v>4.855326212847566E-3</v>
      </c>
      <c r="L3115" s="33">
        <f t="shared" si="194"/>
        <v>0.95136625643996919</v>
      </c>
      <c r="M3115" s="33">
        <f t="shared" si="195"/>
        <v>0.94674706291705757</v>
      </c>
    </row>
    <row r="3116" spans="1:13" ht="27.6">
      <c r="A3116" t="s">
        <v>164</v>
      </c>
      <c r="B3116" t="s">
        <v>242</v>
      </c>
      <c r="C3116" s="14" t="s">
        <v>244</v>
      </c>
      <c r="D3116" t="s">
        <v>456</v>
      </c>
      <c r="E3116" t="s">
        <v>474</v>
      </c>
      <c r="F3116" s="20">
        <v>2050</v>
      </c>
      <c r="G3116" s="20">
        <v>64</v>
      </c>
      <c r="H3116" s="11">
        <v>19011.581320564601</v>
      </c>
      <c r="I3116" s="10">
        <v>3531182.4471539902</v>
      </c>
      <c r="J3116" s="33">
        <f t="shared" si="192"/>
        <v>5.3839136337708272E-3</v>
      </c>
      <c r="K3116" s="33">
        <f t="shared" si="193"/>
        <v>5.3694463459501574E-3</v>
      </c>
      <c r="L3116" s="33">
        <f t="shared" si="194"/>
        <v>0.94674706291705757</v>
      </c>
      <c r="M3116" s="33">
        <f t="shared" si="195"/>
        <v>0.9416635553595385</v>
      </c>
    </row>
    <row r="3117" spans="1:13" ht="27.6">
      <c r="A3117" t="s">
        <v>164</v>
      </c>
      <c r="B3117" t="s">
        <v>242</v>
      </c>
      <c r="C3117" s="14" t="s">
        <v>244</v>
      </c>
      <c r="D3117" t="s">
        <v>456</v>
      </c>
      <c r="E3117" t="s">
        <v>474</v>
      </c>
      <c r="F3117" s="20">
        <v>2050</v>
      </c>
      <c r="G3117" s="20">
        <v>65</v>
      </c>
      <c r="H3117" s="11">
        <v>20969.136611283098</v>
      </c>
      <c r="I3117" s="10">
        <v>3544191.02550402</v>
      </c>
      <c r="J3117" s="33">
        <f t="shared" si="192"/>
        <v>5.9164803647402371E-3</v>
      </c>
      <c r="K3117" s="33">
        <f t="shared" si="193"/>
        <v>5.899012461268005E-3</v>
      </c>
      <c r="L3117" s="33">
        <f t="shared" si="194"/>
        <v>0.9416635553595385</v>
      </c>
      <c r="M3117" s="33">
        <f t="shared" si="195"/>
        <v>0.93610867031215061</v>
      </c>
    </row>
    <row r="3118" spans="1:13" ht="27.6">
      <c r="A3118" t="s">
        <v>164</v>
      </c>
      <c r="B3118" t="s">
        <v>242</v>
      </c>
      <c r="C3118" s="14" t="s">
        <v>244</v>
      </c>
      <c r="D3118" t="s">
        <v>456</v>
      </c>
      <c r="E3118" t="s">
        <v>474</v>
      </c>
      <c r="F3118" s="20">
        <v>2050</v>
      </c>
      <c r="G3118" s="20">
        <v>66</v>
      </c>
      <c r="H3118" s="11">
        <v>21953.440741860199</v>
      </c>
      <c r="I3118" s="10">
        <v>3516021.4947751202</v>
      </c>
      <c r="J3118" s="33">
        <f t="shared" si="192"/>
        <v>6.2438300717112963E-3</v>
      </c>
      <c r="K3118" s="33">
        <f t="shared" si="193"/>
        <v>6.2243778711971176E-3</v>
      </c>
      <c r="L3118" s="33">
        <f t="shared" si="194"/>
        <v>0.93610867031215061</v>
      </c>
      <c r="M3118" s="33">
        <f t="shared" si="195"/>
        <v>0.93028197621962394</v>
      </c>
    </row>
    <row r="3119" spans="1:13" ht="27.6">
      <c r="A3119" t="s">
        <v>164</v>
      </c>
      <c r="B3119" t="s">
        <v>242</v>
      </c>
      <c r="C3119" s="14" t="s">
        <v>244</v>
      </c>
      <c r="D3119" t="s">
        <v>456</v>
      </c>
      <c r="E3119" t="s">
        <v>474</v>
      </c>
      <c r="F3119" s="20">
        <v>2050</v>
      </c>
      <c r="G3119" s="20">
        <v>67</v>
      </c>
      <c r="H3119" s="11">
        <v>23419.036583932801</v>
      </c>
      <c r="I3119" s="10">
        <v>3435064.8310514898</v>
      </c>
      <c r="J3119" s="33">
        <f t="shared" si="192"/>
        <v>6.8176403461835452E-3</v>
      </c>
      <c r="K3119" s="33">
        <f t="shared" si="193"/>
        <v>6.794452960581121E-3</v>
      </c>
      <c r="L3119" s="33">
        <f t="shared" si="194"/>
        <v>0.93028197621962394</v>
      </c>
      <c r="M3119" s="33">
        <f t="shared" si="195"/>
        <v>0.92396121909212325</v>
      </c>
    </row>
    <row r="3120" spans="1:13" ht="27.6">
      <c r="A3120" t="s">
        <v>164</v>
      </c>
      <c r="B3120" t="s">
        <v>242</v>
      </c>
      <c r="C3120" s="14" t="s">
        <v>244</v>
      </c>
      <c r="D3120" t="s">
        <v>456</v>
      </c>
      <c r="E3120" t="s">
        <v>474</v>
      </c>
      <c r="F3120" s="20">
        <v>2050</v>
      </c>
      <c r="G3120" s="20">
        <v>68</v>
      </c>
      <c r="H3120" s="11">
        <v>24653.676002906799</v>
      </c>
      <c r="I3120" s="10">
        <v>3330661.2834109301</v>
      </c>
      <c r="J3120" s="33">
        <f t="shared" si="192"/>
        <v>7.4020363840957646E-3</v>
      </c>
      <c r="K3120" s="33">
        <f t="shared" si="193"/>
        <v>7.3747087809882261E-3</v>
      </c>
      <c r="L3120" s="33">
        <f t="shared" si="194"/>
        <v>0.92396121909212325</v>
      </c>
      <c r="M3120" s="33">
        <f t="shared" si="195"/>
        <v>0.91714727417639197</v>
      </c>
    </row>
    <row r="3121" spans="1:13" ht="27.6">
      <c r="A3121" t="s">
        <v>164</v>
      </c>
      <c r="B3121" t="s">
        <v>242</v>
      </c>
      <c r="C3121" s="14" t="s">
        <v>244</v>
      </c>
      <c r="D3121" t="s">
        <v>456</v>
      </c>
      <c r="E3121" t="s">
        <v>474</v>
      </c>
      <c r="F3121" s="20">
        <v>2050</v>
      </c>
      <c r="G3121" s="20">
        <v>69</v>
      </c>
      <c r="H3121" s="11">
        <v>25158.3918542916</v>
      </c>
      <c r="I3121" s="10">
        <v>3218777.2806850201</v>
      </c>
      <c r="J3121" s="33">
        <f t="shared" si="192"/>
        <v>7.8161331649940664E-3</v>
      </c>
      <c r="K3121" s="33">
        <f t="shared" si="193"/>
        <v>7.7856666246877149E-3</v>
      </c>
      <c r="L3121" s="33">
        <f t="shared" si="194"/>
        <v>0.91714727417639197</v>
      </c>
      <c r="M3121" s="33">
        <f t="shared" si="195"/>
        <v>0.91000667125391355</v>
      </c>
    </row>
    <row r="3122" spans="1:13" ht="55.2">
      <c r="A3122" t="s">
        <v>164</v>
      </c>
      <c r="B3122" t="s">
        <v>247</v>
      </c>
      <c r="C3122" s="14" t="s">
        <v>249</v>
      </c>
      <c r="D3122" t="s">
        <v>456</v>
      </c>
      <c r="E3122" t="s">
        <v>474</v>
      </c>
      <c r="F3122" s="20">
        <v>2025</v>
      </c>
      <c r="G3122" s="20">
        <v>30</v>
      </c>
      <c r="H3122" s="11">
        <v>917.59068509722897</v>
      </c>
      <c r="I3122" s="10">
        <v>4325986.8886659499</v>
      </c>
      <c r="J3122" s="33">
        <f t="shared" si="192"/>
        <v>2.1211129592216496E-4</v>
      </c>
      <c r="K3122" s="33">
        <f t="shared" si="193"/>
        <v>2.1208880191170287E-4</v>
      </c>
      <c r="L3122" s="33">
        <f t="shared" si="194"/>
        <v>1</v>
      </c>
      <c r="M3122" s="33">
        <f t="shared" si="195"/>
        <v>0.9997879111980883</v>
      </c>
    </row>
    <row r="3123" spans="1:13" ht="55.2">
      <c r="A3123" t="s">
        <v>164</v>
      </c>
      <c r="B3123" t="s">
        <v>247</v>
      </c>
      <c r="C3123" s="14" t="s">
        <v>249</v>
      </c>
      <c r="D3123" t="s">
        <v>456</v>
      </c>
      <c r="E3123" t="s">
        <v>474</v>
      </c>
      <c r="F3123" s="20">
        <v>2025</v>
      </c>
      <c r="G3123" s="20">
        <v>31</v>
      </c>
      <c r="H3123" s="11">
        <v>1308.13771668963</v>
      </c>
      <c r="I3123" s="10">
        <v>4272907.5190614397</v>
      </c>
      <c r="J3123" s="33">
        <f t="shared" si="192"/>
        <v>3.0614697623433879E-4</v>
      </c>
      <c r="K3123" s="33">
        <f t="shared" si="193"/>
        <v>3.0610011803078319E-4</v>
      </c>
      <c r="L3123" s="33">
        <f t="shared" si="194"/>
        <v>0.9997879111980883</v>
      </c>
      <c r="M3123" s="33">
        <f t="shared" si="195"/>
        <v>0.99948187600046479</v>
      </c>
    </row>
    <row r="3124" spans="1:13" ht="55.2">
      <c r="A3124" t="s">
        <v>164</v>
      </c>
      <c r="B3124" t="s">
        <v>247</v>
      </c>
      <c r="C3124" s="14" t="s">
        <v>249</v>
      </c>
      <c r="D3124" t="s">
        <v>456</v>
      </c>
      <c r="E3124" t="s">
        <v>474</v>
      </c>
      <c r="F3124" s="20">
        <v>2025</v>
      </c>
      <c r="G3124" s="20">
        <v>32</v>
      </c>
      <c r="H3124" s="11">
        <v>1348.03365101243</v>
      </c>
      <c r="I3124" s="10">
        <v>4222809.0648328802</v>
      </c>
      <c r="J3124" s="33">
        <f t="shared" si="192"/>
        <v>3.192267588508123E-4</v>
      </c>
      <c r="K3124" s="33">
        <f t="shared" si="193"/>
        <v>3.191758114103882E-4</v>
      </c>
      <c r="L3124" s="33">
        <f t="shared" si="194"/>
        <v>0.99948187600046479</v>
      </c>
      <c r="M3124" s="33">
        <f t="shared" si="195"/>
        <v>0.99916286556170231</v>
      </c>
    </row>
    <row r="3125" spans="1:13" ht="55.2">
      <c r="A3125" t="s">
        <v>164</v>
      </c>
      <c r="B3125" t="s">
        <v>247</v>
      </c>
      <c r="C3125" s="14" t="s">
        <v>249</v>
      </c>
      <c r="D3125" t="s">
        <v>456</v>
      </c>
      <c r="E3125" t="s">
        <v>474</v>
      </c>
      <c r="F3125" s="20">
        <v>2025</v>
      </c>
      <c r="G3125" s="20">
        <v>33</v>
      </c>
      <c r="H3125" s="11">
        <v>1417.4414277020901</v>
      </c>
      <c r="I3125" s="10">
        <v>4208311.4907758702</v>
      </c>
      <c r="J3125" s="33">
        <f t="shared" si="192"/>
        <v>3.3681951319643449E-4</v>
      </c>
      <c r="K3125" s="33">
        <f t="shared" si="193"/>
        <v>3.3676279587224744E-4</v>
      </c>
      <c r="L3125" s="33">
        <f t="shared" si="194"/>
        <v>0.99916286556170231</v>
      </c>
      <c r="M3125" s="33">
        <f t="shared" si="195"/>
        <v>0.99882638468156404</v>
      </c>
    </row>
    <row r="3126" spans="1:13" ht="55.2">
      <c r="A3126" t="s">
        <v>164</v>
      </c>
      <c r="B3126" t="s">
        <v>247</v>
      </c>
      <c r="C3126" s="14" t="s">
        <v>249</v>
      </c>
      <c r="D3126" t="s">
        <v>456</v>
      </c>
      <c r="E3126" t="s">
        <v>474</v>
      </c>
      <c r="F3126" s="20">
        <v>2025</v>
      </c>
      <c r="G3126" s="20">
        <v>34</v>
      </c>
      <c r="H3126" s="11">
        <v>1509.0951935369001</v>
      </c>
      <c r="I3126" s="10">
        <v>4188390.2319187401</v>
      </c>
      <c r="J3126" s="33">
        <f t="shared" si="192"/>
        <v>3.603043436679895E-4</v>
      </c>
      <c r="K3126" s="33">
        <f t="shared" si="193"/>
        <v>3.6023944185303858E-4</v>
      </c>
      <c r="L3126" s="33">
        <f t="shared" si="194"/>
        <v>0.99882638468156404</v>
      </c>
      <c r="M3126" s="33">
        <f t="shared" si="195"/>
        <v>0.99846656802223821</v>
      </c>
    </row>
    <row r="3127" spans="1:13" ht="55.2">
      <c r="A3127" t="s">
        <v>164</v>
      </c>
      <c r="B3127" t="s">
        <v>247</v>
      </c>
      <c r="C3127" s="14" t="s">
        <v>249</v>
      </c>
      <c r="D3127" t="s">
        <v>456</v>
      </c>
      <c r="E3127" t="s">
        <v>474</v>
      </c>
      <c r="F3127" s="20">
        <v>2025</v>
      </c>
      <c r="G3127" s="20">
        <v>35</v>
      </c>
      <c r="H3127" s="11">
        <v>1629.0672633096899</v>
      </c>
      <c r="I3127" s="10">
        <v>4172291.59254628</v>
      </c>
      <c r="J3127" s="33">
        <f t="shared" si="192"/>
        <v>3.9044904393067536E-4</v>
      </c>
      <c r="K3127" s="33">
        <f t="shared" si="193"/>
        <v>3.9037282862242062E-4</v>
      </c>
      <c r="L3127" s="33">
        <f t="shared" si="194"/>
        <v>0.99846656802223821</v>
      </c>
      <c r="M3127" s="33">
        <f t="shared" si="195"/>
        <v>0.99807679380379444</v>
      </c>
    </row>
    <row r="3128" spans="1:13" ht="55.2">
      <c r="A3128" t="s">
        <v>164</v>
      </c>
      <c r="B3128" t="s">
        <v>247</v>
      </c>
      <c r="C3128" s="14" t="s">
        <v>249</v>
      </c>
      <c r="D3128" t="s">
        <v>456</v>
      </c>
      <c r="E3128" t="s">
        <v>474</v>
      </c>
      <c r="F3128" s="20">
        <v>2025</v>
      </c>
      <c r="G3128" s="20">
        <v>36</v>
      </c>
      <c r="H3128" s="11">
        <v>2227.1107459960599</v>
      </c>
      <c r="I3128" s="10">
        <v>4179862.94602308</v>
      </c>
      <c r="J3128" s="33">
        <f t="shared" si="192"/>
        <v>5.3281908396423348E-4</v>
      </c>
      <c r="K3128" s="33">
        <f t="shared" si="193"/>
        <v>5.3267716108362784E-4</v>
      </c>
      <c r="L3128" s="33">
        <f t="shared" si="194"/>
        <v>0.99807679380379444</v>
      </c>
      <c r="M3128" s="33">
        <f t="shared" si="195"/>
        <v>0.99754514109072756</v>
      </c>
    </row>
    <row r="3129" spans="1:13" ht="55.2">
      <c r="A3129" t="s">
        <v>164</v>
      </c>
      <c r="B3129" t="s">
        <v>247</v>
      </c>
      <c r="C3129" s="14" t="s">
        <v>249</v>
      </c>
      <c r="D3129" t="s">
        <v>456</v>
      </c>
      <c r="E3129" t="s">
        <v>474</v>
      </c>
      <c r="F3129" s="20">
        <v>2025</v>
      </c>
      <c r="G3129" s="20">
        <v>37</v>
      </c>
      <c r="H3129" s="11">
        <v>2509.80033733134</v>
      </c>
      <c r="I3129" s="10">
        <v>4141888.9709310699</v>
      </c>
      <c r="J3129" s="33">
        <f t="shared" si="192"/>
        <v>6.0595548430820273E-4</v>
      </c>
      <c r="K3129" s="33">
        <f t="shared" si="193"/>
        <v>6.0577193036082111E-4</v>
      </c>
      <c r="L3129" s="33">
        <f t="shared" si="194"/>
        <v>0.99754514109072756</v>
      </c>
      <c r="M3129" s="33">
        <f t="shared" si="195"/>
        <v>0.99694085624498696</v>
      </c>
    </row>
    <row r="3130" spans="1:13" ht="55.2">
      <c r="A3130" t="s">
        <v>164</v>
      </c>
      <c r="B3130" t="s">
        <v>247</v>
      </c>
      <c r="C3130" s="14" t="s">
        <v>249</v>
      </c>
      <c r="D3130" t="s">
        <v>456</v>
      </c>
      <c r="E3130" t="s">
        <v>474</v>
      </c>
      <c r="F3130" s="20">
        <v>2025</v>
      </c>
      <c r="G3130" s="20">
        <v>38</v>
      </c>
      <c r="H3130" s="11">
        <v>2812.0640462913202</v>
      </c>
      <c r="I3130" s="10">
        <v>4095336.7609212901</v>
      </c>
      <c r="J3130" s="33">
        <f t="shared" si="192"/>
        <v>6.8665025868561689E-4</v>
      </c>
      <c r="K3130" s="33">
        <f t="shared" si="193"/>
        <v>6.8641456834539483E-4</v>
      </c>
      <c r="L3130" s="33">
        <f t="shared" si="194"/>
        <v>0.99694085624498696</v>
      </c>
      <c r="M3130" s="33">
        <f t="shared" si="195"/>
        <v>0.99625654151748166</v>
      </c>
    </row>
    <row r="3131" spans="1:13" ht="55.2">
      <c r="A3131" t="s">
        <v>164</v>
      </c>
      <c r="B3131" t="s">
        <v>247</v>
      </c>
      <c r="C3131" s="14" t="s">
        <v>249</v>
      </c>
      <c r="D3131" t="s">
        <v>456</v>
      </c>
      <c r="E3131" t="s">
        <v>474</v>
      </c>
      <c r="F3131" s="20">
        <v>2025</v>
      </c>
      <c r="G3131" s="20">
        <v>39</v>
      </c>
      <c r="H3131" s="11">
        <v>3070.3948040923801</v>
      </c>
      <c r="I3131" s="10">
        <v>4111651.3578595598</v>
      </c>
      <c r="J3131" s="33">
        <f t="shared" si="192"/>
        <v>7.4675465813102491E-4</v>
      </c>
      <c r="K3131" s="33">
        <f t="shared" si="193"/>
        <v>7.4647590626208959E-4</v>
      </c>
      <c r="L3131" s="33">
        <f t="shared" si="194"/>
        <v>0.99625654151748166</v>
      </c>
      <c r="M3131" s="33">
        <f t="shared" si="195"/>
        <v>0.99551286001278283</v>
      </c>
    </row>
    <row r="3132" spans="1:13" ht="55.2">
      <c r="A3132" t="s">
        <v>164</v>
      </c>
      <c r="B3132" t="s">
        <v>247</v>
      </c>
      <c r="C3132" s="14" t="s">
        <v>249</v>
      </c>
      <c r="D3132" t="s">
        <v>456</v>
      </c>
      <c r="E3132" t="s">
        <v>474</v>
      </c>
      <c r="F3132" s="20">
        <v>2025</v>
      </c>
      <c r="G3132" s="20">
        <v>40</v>
      </c>
      <c r="H3132" s="11">
        <v>3461.6452151838498</v>
      </c>
      <c r="I3132" s="10">
        <v>4186115.0552511001</v>
      </c>
      <c r="J3132" s="33">
        <f t="shared" si="192"/>
        <v>8.2693503869214757E-4</v>
      </c>
      <c r="K3132" s="33">
        <f t="shared" si="193"/>
        <v>8.2659322213951558E-4</v>
      </c>
      <c r="L3132" s="33">
        <f t="shared" si="194"/>
        <v>0.99551286001278283</v>
      </c>
      <c r="M3132" s="33">
        <f t="shared" si="195"/>
        <v>0.99468997583014351</v>
      </c>
    </row>
    <row r="3133" spans="1:13" ht="55.2">
      <c r="A3133" t="s">
        <v>164</v>
      </c>
      <c r="B3133" t="s">
        <v>247</v>
      </c>
      <c r="C3133" s="14" t="s">
        <v>249</v>
      </c>
      <c r="D3133" t="s">
        <v>456</v>
      </c>
      <c r="E3133" t="s">
        <v>474</v>
      </c>
      <c r="F3133" s="20">
        <v>2025</v>
      </c>
      <c r="G3133" s="20">
        <v>41</v>
      </c>
      <c r="H3133" s="11">
        <v>4696.06316943823</v>
      </c>
      <c r="I3133" s="10">
        <v>4219085.5376769099</v>
      </c>
      <c r="J3133" s="33">
        <f t="shared" si="192"/>
        <v>1.1130523729613576E-3</v>
      </c>
      <c r="K3133" s="33">
        <f t="shared" si="193"/>
        <v>1.1124331599290382E-3</v>
      </c>
      <c r="L3133" s="33">
        <f t="shared" si="194"/>
        <v>0.99468997583014351</v>
      </c>
      <c r="M3133" s="33">
        <f t="shared" si="195"/>
        <v>0.99358344971718104</v>
      </c>
    </row>
    <row r="3134" spans="1:13" ht="55.2">
      <c r="A3134" t="s">
        <v>164</v>
      </c>
      <c r="B3134" t="s">
        <v>247</v>
      </c>
      <c r="C3134" s="14" t="s">
        <v>249</v>
      </c>
      <c r="D3134" t="s">
        <v>456</v>
      </c>
      <c r="E3134" t="s">
        <v>474</v>
      </c>
      <c r="F3134" s="20">
        <v>2025</v>
      </c>
      <c r="G3134" s="20">
        <v>42</v>
      </c>
      <c r="H3134" s="11">
        <v>5025.2472434477204</v>
      </c>
      <c r="I3134" s="10">
        <v>4191595.4753991398</v>
      </c>
      <c r="J3134" s="33">
        <f t="shared" si="192"/>
        <v>1.198886503466606E-3</v>
      </c>
      <c r="K3134" s="33">
        <f t="shared" si="193"/>
        <v>1.1981681261554744E-3</v>
      </c>
      <c r="L3134" s="33">
        <f t="shared" si="194"/>
        <v>0.99358344971718104</v>
      </c>
      <c r="M3134" s="33">
        <f t="shared" si="195"/>
        <v>0.99239296969705437</v>
      </c>
    </row>
    <row r="3135" spans="1:13" ht="55.2">
      <c r="A3135" t="s">
        <v>164</v>
      </c>
      <c r="B3135" t="s">
        <v>247</v>
      </c>
      <c r="C3135" s="14" t="s">
        <v>249</v>
      </c>
      <c r="D3135" t="s">
        <v>456</v>
      </c>
      <c r="E3135" t="s">
        <v>474</v>
      </c>
      <c r="F3135" s="20">
        <v>2025</v>
      </c>
      <c r="G3135" s="20">
        <v>43</v>
      </c>
      <c r="H3135" s="11">
        <v>5394.92139139337</v>
      </c>
      <c r="I3135" s="10">
        <v>4139440.4420393198</v>
      </c>
      <c r="J3135" s="33">
        <f t="shared" si="192"/>
        <v>1.3032972612925264E-3</v>
      </c>
      <c r="K3135" s="33">
        <f t="shared" si="193"/>
        <v>1.3024483382566565E-3</v>
      </c>
      <c r="L3135" s="33">
        <f t="shared" si="194"/>
        <v>0.99239296969705437</v>
      </c>
      <c r="M3135" s="33">
        <f t="shared" si="195"/>
        <v>0.99110042912277485</v>
      </c>
    </row>
    <row r="3136" spans="1:13" ht="55.2">
      <c r="A3136" t="s">
        <v>164</v>
      </c>
      <c r="B3136" t="s">
        <v>247</v>
      </c>
      <c r="C3136" s="14" t="s">
        <v>249</v>
      </c>
      <c r="D3136" t="s">
        <v>456</v>
      </c>
      <c r="E3136" t="s">
        <v>474</v>
      </c>
      <c r="F3136" s="20">
        <v>2025</v>
      </c>
      <c r="G3136" s="20">
        <v>44</v>
      </c>
      <c r="H3136" s="11">
        <v>5375.0342215596502</v>
      </c>
      <c r="I3136" s="10">
        <v>4079738.5720242099</v>
      </c>
      <c r="J3136" s="33">
        <f t="shared" si="192"/>
        <v>1.3174947675367258E-3</v>
      </c>
      <c r="K3136" s="33">
        <f t="shared" si="193"/>
        <v>1.3166272523295053E-3</v>
      </c>
      <c r="L3136" s="33">
        <f t="shared" si="194"/>
        <v>0.99110042912277485</v>
      </c>
      <c r="M3136" s="33">
        <f t="shared" si="195"/>
        <v>0.98979551928799636</v>
      </c>
    </row>
    <row r="3137" spans="1:13" ht="55.2">
      <c r="A3137" t="s">
        <v>164</v>
      </c>
      <c r="B3137" t="s">
        <v>247</v>
      </c>
      <c r="C3137" s="14" t="s">
        <v>249</v>
      </c>
      <c r="D3137" t="s">
        <v>456</v>
      </c>
      <c r="E3137" t="s">
        <v>474</v>
      </c>
      <c r="F3137" s="20">
        <v>2025</v>
      </c>
      <c r="G3137" s="20">
        <v>45</v>
      </c>
      <c r="H3137" s="11">
        <v>5495.4369153481703</v>
      </c>
      <c r="I3137" s="10">
        <v>4025863.72277551</v>
      </c>
      <c r="J3137" s="33">
        <f t="shared" si="192"/>
        <v>1.3650330199352866E-3</v>
      </c>
      <c r="K3137" s="33">
        <f t="shared" si="193"/>
        <v>1.3641017861323324E-3</v>
      </c>
      <c r="L3137" s="33">
        <f t="shared" si="194"/>
        <v>0.98979551928799636</v>
      </c>
      <c r="M3137" s="33">
        <f t="shared" si="195"/>
        <v>0.98844533745222984</v>
      </c>
    </row>
    <row r="3138" spans="1:13" ht="55.2">
      <c r="A3138" t="s">
        <v>164</v>
      </c>
      <c r="B3138" t="s">
        <v>247</v>
      </c>
      <c r="C3138" s="14" t="s">
        <v>249</v>
      </c>
      <c r="D3138" t="s">
        <v>456</v>
      </c>
      <c r="E3138" t="s">
        <v>474</v>
      </c>
      <c r="F3138" s="20">
        <v>2025</v>
      </c>
      <c r="G3138" s="20">
        <v>46</v>
      </c>
      <c r="H3138" s="11">
        <v>6538.0459144770803</v>
      </c>
      <c r="I3138" s="10">
        <v>3958714.5785337202</v>
      </c>
      <c r="J3138" s="33">
        <f t="shared" ref="J3138:J3201" si="196">IF(I3138&gt;0,H3138/I3138,0)</f>
        <v>1.6515577935145619E-3</v>
      </c>
      <c r="K3138" s="33">
        <f t="shared" ref="K3138:K3201" si="197">1-EXP(-J3138)</f>
        <v>1.6501947224420999E-3</v>
      </c>
      <c r="L3138" s="33">
        <f t="shared" ref="L3138:L3201" si="198">IF(G3138=30,1,M3137)</f>
        <v>0.98844533745222984</v>
      </c>
      <c r="M3138" s="33">
        <f t="shared" ref="M3138:M3201" si="199">L3138*(1-K3138)</f>
        <v>0.98681421017294368</v>
      </c>
    </row>
    <row r="3139" spans="1:13" ht="55.2">
      <c r="A3139" t="s">
        <v>164</v>
      </c>
      <c r="B3139" t="s">
        <v>247</v>
      </c>
      <c r="C3139" s="14" t="s">
        <v>249</v>
      </c>
      <c r="D3139" t="s">
        <v>456</v>
      </c>
      <c r="E3139" t="s">
        <v>474</v>
      </c>
      <c r="F3139" s="20">
        <v>2025</v>
      </c>
      <c r="G3139" s="20">
        <v>47</v>
      </c>
      <c r="H3139" s="11">
        <v>6831.8522531295603</v>
      </c>
      <c r="I3139" s="10">
        <v>3867221.8343678401</v>
      </c>
      <c r="J3139" s="33">
        <f t="shared" si="196"/>
        <v>1.7666046960159287E-3</v>
      </c>
      <c r="K3139" s="33">
        <f t="shared" si="197"/>
        <v>1.7650451684313451E-3</v>
      </c>
      <c r="L3139" s="33">
        <f t="shared" si="198"/>
        <v>0.98681421017294368</v>
      </c>
      <c r="M3139" s="33">
        <f t="shared" si="199"/>
        <v>0.9850724385191385</v>
      </c>
    </row>
    <row r="3140" spans="1:13" ht="55.2">
      <c r="A3140" t="s">
        <v>164</v>
      </c>
      <c r="B3140" t="s">
        <v>247</v>
      </c>
      <c r="C3140" s="14" t="s">
        <v>249</v>
      </c>
      <c r="D3140" t="s">
        <v>456</v>
      </c>
      <c r="E3140" t="s">
        <v>474</v>
      </c>
      <c r="F3140" s="20">
        <v>2025</v>
      </c>
      <c r="G3140" s="20">
        <v>48</v>
      </c>
      <c r="H3140" s="11">
        <v>7172.21154716209</v>
      </c>
      <c r="I3140" s="10">
        <v>3779945.0449384302</v>
      </c>
      <c r="J3140" s="33">
        <f t="shared" si="196"/>
        <v>1.8974380478801154E-3</v>
      </c>
      <c r="K3140" s="33">
        <f t="shared" si="197"/>
        <v>1.8956390503160891E-3</v>
      </c>
      <c r="L3140" s="33">
        <f t="shared" si="198"/>
        <v>0.9850724385191385</v>
      </c>
      <c r="M3140" s="33">
        <f t="shared" si="199"/>
        <v>0.98320509673729151</v>
      </c>
    </row>
    <row r="3141" spans="1:13" ht="55.2">
      <c r="A3141" t="s">
        <v>164</v>
      </c>
      <c r="B3141" t="s">
        <v>247</v>
      </c>
      <c r="C3141" s="14" t="s">
        <v>249</v>
      </c>
      <c r="D3141" t="s">
        <v>456</v>
      </c>
      <c r="E3141" t="s">
        <v>474</v>
      </c>
      <c r="F3141" s="20">
        <v>2025</v>
      </c>
      <c r="G3141" s="20">
        <v>49</v>
      </c>
      <c r="H3141" s="11">
        <v>7508.1443121030297</v>
      </c>
      <c r="I3141" s="10">
        <v>3708728.3520107502</v>
      </c>
      <c r="J3141" s="33">
        <f t="shared" si="196"/>
        <v>2.0244524806008941E-3</v>
      </c>
      <c r="K3141" s="33">
        <f t="shared" si="197"/>
        <v>2.0224046588168676E-3</v>
      </c>
      <c r="L3141" s="33">
        <f t="shared" si="198"/>
        <v>0.98320509673729151</v>
      </c>
      <c r="M3141" s="33">
        <f t="shared" si="199"/>
        <v>0.98121665816907755</v>
      </c>
    </row>
    <row r="3142" spans="1:13" ht="55.2">
      <c r="A3142" t="s">
        <v>164</v>
      </c>
      <c r="B3142" t="s">
        <v>247</v>
      </c>
      <c r="C3142" s="14" t="s">
        <v>249</v>
      </c>
      <c r="D3142" t="s">
        <v>456</v>
      </c>
      <c r="E3142" t="s">
        <v>474</v>
      </c>
      <c r="F3142" s="20">
        <v>2025</v>
      </c>
      <c r="G3142" s="20">
        <v>50</v>
      </c>
      <c r="H3142" s="11">
        <v>7877.5786232373403</v>
      </c>
      <c r="I3142" s="10">
        <v>3624871.1799817998</v>
      </c>
      <c r="J3142" s="33">
        <f t="shared" si="196"/>
        <v>2.173202365573966E-3</v>
      </c>
      <c r="K3142" s="33">
        <f t="shared" si="197"/>
        <v>2.1708426709872164E-3</v>
      </c>
      <c r="L3142" s="33">
        <f t="shared" si="198"/>
        <v>0.98121665816907755</v>
      </c>
      <c r="M3142" s="33">
        <f t="shared" si="199"/>
        <v>0.97908659117804064</v>
      </c>
    </row>
    <row r="3143" spans="1:13" ht="55.2">
      <c r="A3143" t="s">
        <v>164</v>
      </c>
      <c r="B3143" t="s">
        <v>247</v>
      </c>
      <c r="C3143" s="14" t="s">
        <v>249</v>
      </c>
      <c r="D3143" t="s">
        <v>456</v>
      </c>
      <c r="E3143" t="s">
        <v>474</v>
      </c>
      <c r="F3143" s="20">
        <v>2025</v>
      </c>
      <c r="G3143" s="20">
        <v>51</v>
      </c>
      <c r="H3143" s="11">
        <v>8888.9042110268292</v>
      </c>
      <c r="I3143" s="10">
        <v>3557342.5560414898</v>
      </c>
      <c r="J3143" s="33">
        <f t="shared" si="196"/>
        <v>2.4987484536541653E-3</v>
      </c>
      <c r="K3143" s="33">
        <f t="shared" si="197"/>
        <v>2.4956291803708286E-3</v>
      </c>
      <c r="L3143" s="33">
        <f t="shared" si="198"/>
        <v>0.97908659117804064</v>
      </c>
      <c r="M3143" s="33">
        <f t="shared" si="199"/>
        <v>0.9766431541109869</v>
      </c>
    </row>
    <row r="3144" spans="1:13" ht="55.2">
      <c r="A3144" t="s">
        <v>164</v>
      </c>
      <c r="B3144" t="s">
        <v>247</v>
      </c>
      <c r="C3144" s="14" t="s">
        <v>249</v>
      </c>
      <c r="D3144" t="s">
        <v>456</v>
      </c>
      <c r="E3144" t="s">
        <v>474</v>
      </c>
      <c r="F3144" s="20">
        <v>2025</v>
      </c>
      <c r="G3144" s="20">
        <v>52</v>
      </c>
      <c r="H3144" s="11">
        <v>9764.23953269099</v>
      </c>
      <c r="I3144" s="10">
        <v>3491434.4181458498</v>
      </c>
      <c r="J3144" s="33">
        <f t="shared" si="196"/>
        <v>2.7966269341746239E-3</v>
      </c>
      <c r="K3144" s="33">
        <f t="shared" si="197"/>
        <v>2.7927200159829635E-3</v>
      </c>
      <c r="L3144" s="33">
        <f t="shared" si="198"/>
        <v>0.9766431541109869</v>
      </c>
      <c r="M3144" s="33">
        <f t="shared" si="199"/>
        <v>0.97391566322602841</v>
      </c>
    </row>
    <row r="3145" spans="1:13" ht="55.2">
      <c r="A3145" t="s">
        <v>164</v>
      </c>
      <c r="B3145" t="s">
        <v>247</v>
      </c>
      <c r="C3145" s="14" t="s">
        <v>249</v>
      </c>
      <c r="D3145" t="s">
        <v>456</v>
      </c>
      <c r="E3145" t="s">
        <v>474</v>
      </c>
      <c r="F3145" s="20">
        <v>2025</v>
      </c>
      <c r="G3145" s="20">
        <v>53</v>
      </c>
      <c r="H3145" s="11">
        <v>10498.786168717301</v>
      </c>
      <c r="I3145" s="10">
        <v>3403336.7950920402</v>
      </c>
      <c r="J3145" s="33">
        <f t="shared" si="196"/>
        <v>3.0848507805215234E-3</v>
      </c>
      <c r="K3145" s="33">
        <f t="shared" si="197"/>
        <v>3.0800975173113088E-3</v>
      </c>
      <c r="L3145" s="33">
        <f t="shared" si="198"/>
        <v>0.97391566322602841</v>
      </c>
      <c r="M3145" s="33">
        <f t="shared" si="199"/>
        <v>0.97091590800965533</v>
      </c>
    </row>
    <row r="3146" spans="1:13" ht="55.2">
      <c r="A3146" t="s">
        <v>164</v>
      </c>
      <c r="B3146" t="s">
        <v>247</v>
      </c>
      <c r="C3146" s="14" t="s">
        <v>249</v>
      </c>
      <c r="D3146" t="s">
        <v>456</v>
      </c>
      <c r="E3146" t="s">
        <v>474</v>
      </c>
      <c r="F3146" s="20">
        <v>2025</v>
      </c>
      <c r="G3146" s="20">
        <v>54</v>
      </c>
      <c r="H3146" s="11">
        <v>11293.238173285299</v>
      </c>
      <c r="I3146" s="10">
        <v>3326094.6925646001</v>
      </c>
      <c r="J3146" s="33">
        <f t="shared" si="196"/>
        <v>3.3953447562786007E-3</v>
      </c>
      <c r="K3146" s="33">
        <f t="shared" si="197"/>
        <v>3.3895870915339188E-3</v>
      </c>
      <c r="L3146" s="33">
        <f t="shared" si="198"/>
        <v>0.97091590800965533</v>
      </c>
      <c r="M3146" s="33">
        <f t="shared" si="199"/>
        <v>0.96762490398090084</v>
      </c>
    </row>
    <row r="3147" spans="1:13" ht="55.2">
      <c r="A3147" t="s">
        <v>164</v>
      </c>
      <c r="B3147" t="s">
        <v>247</v>
      </c>
      <c r="C3147" s="14" t="s">
        <v>249</v>
      </c>
      <c r="D3147" t="s">
        <v>456</v>
      </c>
      <c r="E3147" t="s">
        <v>474</v>
      </c>
      <c r="F3147" s="20">
        <v>2025</v>
      </c>
      <c r="G3147" s="20">
        <v>55</v>
      </c>
      <c r="H3147" s="11">
        <v>12142.116315905399</v>
      </c>
      <c r="I3147" s="10">
        <v>3246660.0017613098</v>
      </c>
      <c r="J3147" s="33">
        <f t="shared" si="196"/>
        <v>3.7398792326016009E-3</v>
      </c>
      <c r="K3147" s="33">
        <f t="shared" si="197"/>
        <v>3.7328945942121106E-3</v>
      </c>
      <c r="L3147" s="33">
        <f t="shared" si="198"/>
        <v>0.96762490398090084</v>
      </c>
      <c r="M3147" s="33">
        <f t="shared" si="199"/>
        <v>0.96401286220760551</v>
      </c>
    </row>
    <row r="3148" spans="1:13" ht="55.2">
      <c r="A3148" t="s">
        <v>164</v>
      </c>
      <c r="B3148" t="s">
        <v>247</v>
      </c>
      <c r="C3148" s="14" t="s">
        <v>249</v>
      </c>
      <c r="D3148" t="s">
        <v>456</v>
      </c>
      <c r="E3148" t="s">
        <v>474</v>
      </c>
      <c r="F3148" s="20">
        <v>2025</v>
      </c>
      <c r="G3148" s="20">
        <v>56</v>
      </c>
      <c r="H3148" s="11">
        <v>13285.658857807901</v>
      </c>
      <c r="I3148" s="10">
        <v>3151194.3645884902</v>
      </c>
      <c r="J3148" s="33">
        <f t="shared" si="196"/>
        <v>4.216070899055081E-3</v>
      </c>
      <c r="K3148" s="33">
        <f t="shared" si="197"/>
        <v>4.2071957492766376E-3</v>
      </c>
      <c r="L3148" s="33">
        <f t="shared" si="198"/>
        <v>0.96401286220760551</v>
      </c>
      <c r="M3148" s="33">
        <f t="shared" si="199"/>
        <v>0.95995707139147768</v>
      </c>
    </row>
    <row r="3149" spans="1:13" ht="55.2">
      <c r="A3149" t="s">
        <v>164</v>
      </c>
      <c r="B3149" t="s">
        <v>247</v>
      </c>
      <c r="C3149" s="14" t="s">
        <v>249</v>
      </c>
      <c r="D3149" t="s">
        <v>456</v>
      </c>
      <c r="E3149" t="s">
        <v>474</v>
      </c>
      <c r="F3149" s="20">
        <v>2025</v>
      </c>
      <c r="G3149" s="20">
        <v>57</v>
      </c>
      <c r="H3149" s="11">
        <v>14336.4368165998</v>
      </c>
      <c r="I3149" s="10">
        <v>3049212.3527183598</v>
      </c>
      <c r="J3149" s="33">
        <f t="shared" si="196"/>
        <v>4.7016852741721734E-3</v>
      </c>
      <c r="K3149" s="33">
        <f t="shared" si="197"/>
        <v>4.6906496540752851E-3</v>
      </c>
      <c r="L3149" s="33">
        <f t="shared" si="198"/>
        <v>0.95995707139147768</v>
      </c>
      <c r="M3149" s="33">
        <f t="shared" si="199"/>
        <v>0.95545424908662813</v>
      </c>
    </row>
    <row r="3150" spans="1:13" ht="55.2">
      <c r="A3150" t="s">
        <v>164</v>
      </c>
      <c r="B3150" t="s">
        <v>247</v>
      </c>
      <c r="C3150" s="14" t="s">
        <v>249</v>
      </c>
      <c r="D3150" t="s">
        <v>456</v>
      </c>
      <c r="E3150" t="s">
        <v>474</v>
      </c>
      <c r="F3150" s="20">
        <v>2025</v>
      </c>
      <c r="G3150" s="20">
        <v>58</v>
      </c>
      <c r="H3150" s="11">
        <v>15578.186870745199</v>
      </c>
      <c r="I3150" s="10">
        <v>2949517.4934811001</v>
      </c>
      <c r="J3150" s="33">
        <f t="shared" si="196"/>
        <v>5.2816051795507076E-3</v>
      </c>
      <c r="K3150" s="33">
        <f t="shared" si="197"/>
        <v>5.267682025899334E-3</v>
      </c>
      <c r="L3150" s="33">
        <f t="shared" si="198"/>
        <v>0.95545424908662813</v>
      </c>
      <c r="M3150" s="33">
        <f t="shared" si="199"/>
        <v>0.95042121991214534</v>
      </c>
    </row>
    <row r="3151" spans="1:13" ht="55.2">
      <c r="A3151" t="s">
        <v>164</v>
      </c>
      <c r="B3151" t="s">
        <v>247</v>
      </c>
      <c r="C3151" s="14" t="s">
        <v>249</v>
      </c>
      <c r="D3151" t="s">
        <v>456</v>
      </c>
      <c r="E3151" t="s">
        <v>474</v>
      </c>
      <c r="F3151" s="20">
        <v>2025</v>
      </c>
      <c r="G3151" s="20">
        <v>59</v>
      </c>
      <c r="H3151" s="11">
        <v>16184.1161239556</v>
      </c>
      <c r="I3151" s="10">
        <v>2836556.0141030601</v>
      </c>
      <c r="J3151" s="33">
        <f t="shared" si="196"/>
        <v>5.7055513952447498E-3</v>
      </c>
      <c r="K3151" s="33">
        <f t="shared" si="197"/>
        <v>5.6893056485485261E-3</v>
      </c>
      <c r="L3151" s="33">
        <f t="shared" si="198"/>
        <v>0.95042121991214534</v>
      </c>
      <c r="M3151" s="33">
        <f t="shared" si="199"/>
        <v>0.94501398309719875</v>
      </c>
    </row>
    <row r="3152" spans="1:13" ht="55.2">
      <c r="A3152" t="s">
        <v>164</v>
      </c>
      <c r="B3152" t="s">
        <v>247</v>
      </c>
      <c r="C3152" s="14" t="s">
        <v>249</v>
      </c>
      <c r="D3152" t="s">
        <v>456</v>
      </c>
      <c r="E3152" t="s">
        <v>474</v>
      </c>
      <c r="F3152" s="20">
        <v>2025</v>
      </c>
      <c r="G3152" s="20">
        <v>60</v>
      </c>
      <c r="H3152" s="11">
        <v>16927.9291284674</v>
      </c>
      <c r="I3152" s="10">
        <v>2711118.0986436098</v>
      </c>
      <c r="J3152" s="33">
        <f t="shared" si="196"/>
        <v>6.2438921922791024E-3</v>
      </c>
      <c r="K3152" s="33">
        <f t="shared" si="197"/>
        <v>6.2244396051012174E-3</v>
      </c>
      <c r="L3152" s="33">
        <f t="shared" si="198"/>
        <v>0.94501398309719875</v>
      </c>
      <c r="M3152" s="33">
        <f t="shared" si="199"/>
        <v>0.93913180063343404</v>
      </c>
    </row>
    <row r="3153" spans="1:13" ht="55.2">
      <c r="A3153" t="s">
        <v>164</v>
      </c>
      <c r="B3153" t="s">
        <v>247</v>
      </c>
      <c r="C3153" s="14" t="s">
        <v>249</v>
      </c>
      <c r="D3153" t="s">
        <v>456</v>
      </c>
      <c r="E3153" t="s">
        <v>474</v>
      </c>
      <c r="F3153" s="20">
        <v>2025</v>
      </c>
      <c r="G3153" s="20">
        <v>61</v>
      </c>
      <c r="H3153" s="11">
        <v>18431.067258404699</v>
      </c>
      <c r="I3153" s="10">
        <v>2587587.36436335</v>
      </c>
      <c r="J3153" s="33">
        <f t="shared" si="196"/>
        <v>7.1228772841605984E-3</v>
      </c>
      <c r="K3153" s="33">
        <f t="shared" si="197"/>
        <v>7.0975697169725072E-3</v>
      </c>
      <c r="L3153" s="33">
        <f t="shared" si="198"/>
        <v>0.93913180063343404</v>
      </c>
      <c r="M3153" s="33">
        <f t="shared" si="199"/>
        <v>0.93246624720501237</v>
      </c>
    </row>
    <row r="3154" spans="1:13" ht="55.2">
      <c r="A3154" t="s">
        <v>164</v>
      </c>
      <c r="B3154" t="s">
        <v>247</v>
      </c>
      <c r="C3154" s="14" t="s">
        <v>249</v>
      </c>
      <c r="D3154" t="s">
        <v>456</v>
      </c>
      <c r="E3154" t="s">
        <v>474</v>
      </c>
      <c r="F3154" s="20">
        <v>2025</v>
      </c>
      <c r="G3154" s="20">
        <v>62</v>
      </c>
      <c r="H3154" s="11">
        <v>19657.650087062299</v>
      </c>
      <c r="I3154" s="10">
        <v>2464801.4290322</v>
      </c>
      <c r="J3154" s="33">
        <f t="shared" si="196"/>
        <v>7.975348381220649E-3</v>
      </c>
      <c r="K3154" s="33">
        <f t="shared" si="197"/>
        <v>7.9436296689253671E-3</v>
      </c>
      <c r="L3154" s="33">
        <f t="shared" si="198"/>
        <v>0.93246624720501237</v>
      </c>
      <c r="M3154" s="33">
        <f t="shared" si="199"/>
        <v>0.92505908065844311</v>
      </c>
    </row>
    <row r="3155" spans="1:13" ht="55.2">
      <c r="A3155" t="s">
        <v>164</v>
      </c>
      <c r="B3155" t="s">
        <v>247</v>
      </c>
      <c r="C3155" s="14" t="s">
        <v>249</v>
      </c>
      <c r="D3155" t="s">
        <v>456</v>
      </c>
      <c r="E3155" t="s">
        <v>474</v>
      </c>
      <c r="F3155" s="20">
        <v>2025</v>
      </c>
      <c r="G3155" s="20">
        <v>63</v>
      </c>
      <c r="H3155" s="11">
        <v>20900.551331327501</v>
      </c>
      <c r="I3155" s="10">
        <v>2342092.6212101402</v>
      </c>
      <c r="J3155" s="33">
        <f t="shared" si="196"/>
        <v>8.9238790738038181E-3</v>
      </c>
      <c r="K3155" s="33">
        <f t="shared" si="197"/>
        <v>8.8841794442735544E-3</v>
      </c>
      <c r="L3155" s="33">
        <f t="shared" si="198"/>
        <v>0.92505908065844311</v>
      </c>
      <c r="M3155" s="33">
        <f t="shared" si="199"/>
        <v>0.91684068978931876</v>
      </c>
    </row>
    <row r="3156" spans="1:13" ht="55.2">
      <c r="A3156" t="s">
        <v>164</v>
      </c>
      <c r="B3156" t="s">
        <v>247</v>
      </c>
      <c r="C3156" s="14" t="s">
        <v>249</v>
      </c>
      <c r="D3156" t="s">
        <v>456</v>
      </c>
      <c r="E3156" t="s">
        <v>474</v>
      </c>
      <c r="F3156" s="20">
        <v>2025</v>
      </c>
      <c r="G3156" s="20">
        <v>64</v>
      </c>
      <c r="H3156" s="11">
        <v>22250.5511027701</v>
      </c>
      <c r="I3156" s="10">
        <v>2218148.70530253</v>
      </c>
      <c r="J3156" s="33">
        <f t="shared" si="196"/>
        <v>1.0031135897056722E-2</v>
      </c>
      <c r="K3156" s="33">
        <f t="shared" si="197"/>
        <v>9.9809918606426073E-3</v>
      </c>
      <c r="L3156" s="33">
        <f t="shared" si="198"/>
        <v>0.91684068978931876</v>
      </c>
      <c r="M3156" s="33">
        <f t="shared" si="199"/>
        <v>0.90768971032702561</v>
      </c>
    </row>
    <row r="3157" spans="1:13" ht="55.2">
      <c r="A3157" t="s">
        <v>164</v>
      </c>
      <c r="B3157" t="s">
        <v>247</v>
      </c>
      <c r="C3157" s="14" t="s">
        <v>249</v>
      </c>
      <c r="D3157" t="s">
        <v>456</v>
      </c>
      <c r="E3157" t="s">
        <v>474</v>
      </c>
      <c r="F3157" s="20">
        <v>2025</v>
      </c>
      <c r="G3157" s="20">
        <v>65</v>
      </c>
      <c r="H3157" s="11">
        <v>23416.943235729599</v>
      </c>
      <c r="I3157" s="10">
        <v>2089504.47083457</v>
      </c>
      <c r="J3157" s="33">
        <f t="shared" si="196"/>
        <v>1.1206936171989441E-2</v>
      </c>
      <c r="K3157" s="33">
        <f t="shared" si="197"/>
        <v>1.1144372396992508E-2</v>
      </c>
      <c r="L3157" s="33">
        <f t="shared" si="198"/>
        <v>0.90768971032702561</v>
      </c>
      <c r="M3157" s="33">
        <f t="shared" si="199"/>
        <v>0.89757407817422297</v>
      </c>
    </row>
    <row r="3158" spans="1:13" ht="55.2">
      <c r="A3158" t="s">
        <v>164</v>
      </c>
      <c r="B3158" t="s">
        <v>247</v>
      </c>
      <c r="C3158" s="14" t="s">
        <v>249</v>
      </c>
      <c r="D3158" t="s">
        <v>456</v>
      </c>
      <c r="E3158" t="s">
        <v>474</v>
      </c>
      <c r="F3158" s="20">
        <v>2025</v>
      </c>
      <c r="G3158" s="20">
        <v>66</v>
      </c>
      <c r="H3158" s="11">
        <v>24106.059610080702</v>
      </c>
      <c r="I3158" s="10">
        <v>1956080.13586195</v>
      </c>
      <c r="J3158" s="33">
        <f t="shared" si="196"/>
        <v>1.2323656463828015E-2</v>
      </c>
      <c r="K3158" s="33">
        <f t="shared" si="197"/>
        <v>1.2248031188257347E-2</v>
      </c>
      <c r="L3158" s="33">
        <f t="shared" si="198"/>
        <v>0.89757407817422297</v>
      </c>
      <c r="M3158" s="33">
        <f t="shared" si="199"/>
        <v>0.88658056287097375</v>
      </c>
    </row>
    <row r="3159" spans="1:13" ht="55.2">
      <c r="A3159" t="s">
        <v>164</v>
      </c>
      <c r="B3159" t="s">
        <v>247</v>
      </c>
      <c r="C3159" s="14" t="s">
        <v>249</v>
      </c>
      <c r="D3159" t="s">
        <v>456</v>
      </c>
      <c r="E3159" t="s">
        <v>474</v>
      </c>
      <c r="F3159" s="20">
        <v>2025</v>
      </c>
      <c r="G3159" s="20">
        <v>67</v>
      </c>
      <c r="H3159" s="11">
        <v>20798.431427143201</v>
      </c>
      <c r="I3159" s="10">
        <v>1821534.82128253</v>
      </c>
      <c r="J3159" s="33">
        <f t="shared" si="196"/>
        <v>1.1418080612095666E-2</v>
      </c>
      <c r="K3159" s="33">
        <f t="shared" si="197"/>
        <v>1.1353141723811633E-2</v>
      </c>
      <c r="L3159" s="33">
        <f t="shared" si="198"/>
        <v>0.88658056287097375</v>
      </c>
      <c r="M3159" s="33">
        <f t="shared" si="199"/>
        <v>0.87651508809112288</v>
      </c>
    </row>
    <row r="3160" spans="1:13" ht="55.2">
      <c r="A3160" t="s">
        <v>164</v>
      </c>
      <c r="B3160" t="s">
        <v>247</v>
      </c>
      <c r="C3160" s="14" t="s">
        <v>249</v>
      </c>
      <c r="D3160" t="s">
        <v>456</v>
      </c>
      <c r="E3160" t="s">
        <v>474</v>
      </c>
      <c r="F3160" s="20">
        <v>2025</v>
      </c>
      <c r="G3160" s="20">
        <v>68</v>
      </c>
      <c r="H3160" s="11">
        <v>20420.911638538899</v>
      </c>
      <c r="I3160" s="10">
        <v>1697547.8816679099</v>
      </c>
      <c r="J3160" s="33">
        <f t="shared" si="196"/>
        <v>1.2029652806302301E-2</v>
      </c>
      <c r="K3160" s="33">
        <f t="shared" si="197"/>
        <v>1.1957585802787829E-2</v>
      </c>
      <c r="L3160" s="33">
        <f t="shared" si="198"/>
        <v>0.87651508809112288</v>
      </c>
      <c r="M3160" s="33">
        <f t="shared" si="199"/>
        <v>0.86603408371783519</v>
      </c>
    </row>
    <row r="3161" spans="1:13" ht="55.2">
      <c r="A3161" t="s">
        <v>164</v>
      </c>
      <c r="B3161" t="s">
        <v>247</v>
      </c>
      <c r="C3161" s="14" t="s">
        <v>249</v>
      </c>
      <c r="D3161" t="s">
        <v>456</v>
      </c>
      <c r="E3161" t="s">
        <v>474</v>
      </c>
      <c r="F3161" s="20">
        <v>2025</v>
      </c>
      <c r="G3161" s="20">
        <v>69</v>
      </c>
      <c r="H3161" s="11">
        <v>20090.782527801799</v>
      </c>
      <c r="I3161" s="10">
        <v>1580975.5137741701</v>
      </c>
      <c r="J3161" s="33">
        <f t="shared" si="196"/>
        <v>1.2707839149159402E-2</v>
      </c>
      <c r="K3161" s="33">
        <f t="shared" si="197"/>
        <v>1.2627435507125195E-2</v>
      </c>
      <c r="L3161" s="33">
        <f t="shared" si="198"/>
        <v>0.86603408371783519</v>
      </c>
      <c r="M3161" s="33">
        <f t="shared" si="199"/>
        <v>0.85509829417871597</v>
      </c>
    </row>
    <row r="3162" spans="1:13" ht="55.2">
      <c r="A3162" t="s">
        <v>164</v>
      </c>
      <c r="B3162" t="s">
        <v>247</v>
      </c>
      <c r="C3162" s="14" t="s">
        <v>249</v>
      </c>
      <c r="D3162" t="s">
        <v>456</v>
      </c>
      <c r="E3162" t="s">
        <v>474</v>
      </c>
      <c r="F3162" s="20">
        <v>2026</v>
      </c>
      <c r="G3162" s="20">
        <v>30</v>
      </c>
      <c r="H3162" s="11">
        <v>921.48052751610999</v>
      </c>
      <c r="I3162" s="10">
        <v>4382720.6847421201</v>
      </c>
      <c r="J3162" s="33">
        <f t="shared" si="196"/>
        <v>2.1025308108822135E-4</v>
      </c>
      <c r="K3162" s="33">
        <f t="shared" si="197"/>
        <v>2.1023097945815916E-4</v>
      </c>
      <c r="L3162" s="33">
        <f t="shared" si="198"/>
        <v>1</v>
      </c>
      <c r="M3162" s="33">
        <f t="shared" si="199"/>
        <v>0.99978976902054184</v>
      </c>
    </row>
    <row r="3163" spans="1:13" ht="55.2">
      <c r="A3163" t="s">
        <v>164</v>
      </c>
      <c r="B3163" t="s">
        <v>247</v>
      </c>
      <c r="C3163" s="14" t="s">
        <v>249</v>
      </c>
      <c r="D3163" t="s">
        <v>456</v>
      </c>
      <c r="E3163" t="s">
        <v>474</v>
      </c>
      <c r="F3163" s="20">
        <v>2026</v>
      </c>
      <c r="G3163" s="20">
        <v>31</v>
      </c>
      <c r="H3163" s="11">
        <v>1297.4433181965301</v>
      </c>
      <c r="I3163" s="10">
        <v>4319604.7020792998</v>
      </c>
      <c r="J3163" s="33">
        <f t="shared" si="196"/>
        <v>3.0036158576547255E-4</v>
      </c>
      <c r="K3163" s="33">
        <f t="shared" si="197"/>
        <v>3.0031648174033698E-4</v>
      </c>
      <c r="L3163" s="33">
        <f t="shared" si="198"/>
        <v>0.99978976902054184</v>
      </c>
      <c r="M3163" s="33">
        <f t="shared" si="199"/>
        <v>0.99948951567462962</v>
      </c>
    </row>
    <row r="3164" spans="1:13" ht="55.2">
      <c r="A3164" t="s">
        <v>164</v>
      </c>
      <c r="B3164" t="s">
        <v>247</v>
      </c>
      <c r="C3164" s="14" t="s">
        <v>249</v>
      </c>
      <c r="D3164" t="s">
        <v>456</v>
      </c>
      <c r="E3164" t="s">
        <v>474</v>
      </c>
      <c r="F3164" s="20">
        <v>2026</v>
      </c>
      <c r="G3164" s="20">
        <v>32</v>
      </c>
      <c r="H3164" s="11">
        <v>1321.5680587030499</v>
      </c>
      <c r="I3164" s="10">
        <v>4266457.51302859</v>
      </c>
      <c r="J3164" s="33">
        <f t="shared" si="196"/>
        <v>3.0975769819981656E-4</v>
      </c>
      <c r="K3164" s="33">
        <f t="shared" si="197"/>
        <v>3.0970972823718412E-4</v>
      </c>
      <c r="L3164" s="33">
        <f t="shared" si="198"/>
        <v>0.99948951567462962</v>
      </c>
      <c r="M3164" s="33">
        <f t="shared" si="199"/>
        <v>0.99917996404835407</v>
      </c>
    </row>
    <row r="3165" spans="1:13" ht="55.2">
      <c r="A3165" t="s">
        <v>164</v>
      </c>
      <c r="B3165" t="s">
        <v>247</v>
      </c>
      <c r="C3165" s="14" t="s">
        <v>249</v>
      </c>
      <c r="D3165" t="s">
        <v>456</v>
      </c>
      <c r="E3165" t="s">
        <v>474</v>
      </c>
      <c r="F3165" s="20">
        <v>2026</v>
      </c>
      <c r="G3165" s="20">
        <v>33</v>
      </c>
      <c r="H3165" s="11">
        <v>1381.5667244302099</v>
      </c>
      <c r="I3165" s="10">
        <v>4216177.6031535398</v>
      </c>
      <c r="J3165" s="33">
        <f t="shared" si="196"/>
        <v>3.276822881931849E-4</v>
      </c>
      <c r="K3165" s="33">
        <f t="shared" si="197"/>
        <v>3.2762860621593504E-4</v>
      </c>
      <c r="L3165" s="33">
        <f t="shared" si="198"/>
        <v>0.99917996404835407</v>
      </c>
      <c r="M3165" s="33">
        <f t="shared" si="199"/>
        <v>0.99885260410937404</v>
      </c>
    </row>
    <row r="3166" spans="1:13" ht="55.2">
      <c r="A3166" t="s">
        <v>164</v>
      </c>
      <c r="B3166" t="s">
        <v>247</v>
      </c>
      <c r="C3166" s="14" t="s">
        <v>249</v>
      </c>
      <c r="D3166" t="s">
        <v>456</v>
      </c>
      <c r="E3166" t="s">
        <v>474</v>
      </c>
      <c r="F3166" s="20">
        <v>2026</v>
      </c>
      <c r="G3166" s="20">
        <v>34</v>
      </c>
      <c r="H3166" s="11">
        <v>1457.99330039849</v>
      </c>
      <c r="I3166" s="10">
        <v>4201387.2283724695</v>
      </c>
      <c r="J3166" s="33">
        <f t="shared" si="196"/>
        <v>3.4702664171311972E-4</v>
      </c>
      <c r="K3166" s="33">
        <f t="shared" si="197"/>
        <v>3.4696643493270507E-4</v>
      </c>
      <c r="L3166" s="33">
        <f t="shared" si="198"/>
        <v>0.99885260410937404</v>
      </c>
      <c r="M3166" s="33">
        <f t="shared" si="199"/>
        <v>0.99850603578230301</v>
      </c>
    </row>
    <row r="3167" spans="1:13" ht="55.2">
      <c r="A3167" t="s">
        <v>164</v>
      </c>
      <c r="B3167" t="s">
        <v>247</v>
      </c>
      <c r="C3167" s="14" t="s">
        <v>249</v>
      </c>
      <c r="D3167" t="s">
        <v>456</v>
      </c>
      <c r="E3167" t="s">
        <v>474</v>
      </c>
      <c r="F3167" s="20">
        <v>2026</v>
      </c>
      <c r="G3167" s="20">
        <v>35</v>
      </c>
      <c r="H3167" s="11">
        <v>1575.60633738406</v>
      </c>
      <c r="I3167" s="10">
        <v>4181113.00444357</v>
      </c>
      <c r="J3167" s="33">
        <f t="shared" si="196"/>
        <v>3.7683897462459148E-4</v>
      </c>
      <c r="K3167" s="33">
        <f t="shared" si="197"/>
        <v>3.7676797973640319E-4</v>
      </c>
      <c r="L3167" s="33">
        <f t="shared" si="198"/>
        <v>0.99850603578230301</v>
      </c>
      <c r="M3167" s="33">
        <f t="shared" si="199"/>
        <v>0.99812983068044669</v>
      </c>
    </row>
    <row r="3168" spans="1:13" ht="55.2">
      <c r="A3168" t="s">
        <v>164</v>
      </c>
      <c r="B3168" t="s">
        <v>247</v>
      </c>
      <c r="C3168" s="14" t="s">
        <v>249</v>
      </c>
      <c r="D3168" t="s">
        <v>456</v>
      </c>
      <c r="E3168" t="s">
        <v>474</v>
      </c>
      <c r="F3168" s="20">
        <v>2026</v>
      </c>
      <c r="G3168" s="20">
        <v>36</v>
      </c>
      <c r="H3168" s="11">
        <v>2119.28159102565</v>
      </c>
      <c r="I3168" s="10">
        <v>4164576.1925073601</v>
      </c>
      <c r="J3168" s="33">
        <f t="shared" si="196"/>
        <v>5.0888289541647144E-4</v>
      </c>
      <c r="K3168" s="33">
        <f t="shared" si="197"/>
        <v>5.0875343647660554E-4</v>
      </c>
      <c r="L3168" s="33">
        <f t="shared" si="198"/>
        <v>0.99812983068044669</v>
      </c>
      <c r="M3168" s="33">
        <f t="shared" si="199"/>
        <v>0.99762202869903815</v>
      </c>
    </row>
    <row r="3169" spans="1:13" ht="55.2">
      <c r="A3169" t="s">
        <v>164</v>
      </c>
      <c r="B3169" t="s">
        <v>247</v>
      </c>
      <c r="C3169" s="14" t="s">
        <v>249</v>
      </c>
      <c r="D3169" t="s">
        <v>456</v>
      </c>
      <c r="E3169" t="s">
        <v>474</v>
      </c>
      <c r="F3169" s="20">
        <v>2026</v>
      </c>
      <c r="G3169" s="20">
        <v>37</v>
      </c>
      <c r="H3169" s="11">
        <v>2331.1717746300101</v>
      </c>
      <c r="I3169" s="10">
        <v>4171613.14976067</v>
      </c>
      <c r="J3169" s="33">
        <f t="shared" si="196"/>
        <v>5.5881782201299085E-4</v>
      </c>
      <c r="K3169" s="33">
        <f t="shared" si="197"/>
        <v>5.5866171241414353E-4</v>
      </c>
      <c r="L3169" s="33">
        <f t="shared" si="198"/>
        <v>0.99762202869903815</v>
      </c>
      <c r="M3169" s="33">
        <f t="shared" si="199"/>
        <v>0.99706469546814303</v>
      </c>
    </row>
    <row r="3170" spans="1:13" ht="55.2">
      <c r="A3170" t="s">
        <v>164</v>
      </c>
      <c r="B3170" t="s">
        <v>247</v>
      </c>
      <c r="C3170" s="14" t="s">
        <v>249</v>
      </c>
      <c r="D3170" t="s">
        <v>456</v>
      </c>
      <c r="E3170" t="s">
        <v>474</v>
      </c>
      <c r="F3170" s="20">
        <v>2026</v>
      </c>
      <c r="G3170" s="20">
        <v>38</v>
      </c>
      <c r="H3170" s="11">
        <v>2633.82755383314</v>
      </c>
      <c r="I3170" s="10">
        <v>4132996.2485334999</v>
      </c>
      <c r="J3170" s="33">
        <f t="shared" si="196"/>
        <v>6.3726831466824922E-4</v>
      </c>
      <c r="K3170" s="33">
        <f t="shared" si="197"/>
        <v>6.3706530234253211E-4</v>
      </c>
      <c r="L3170" s="33">
        <f t="shared" si="198"/>
        <v>0.99706469546814303</v>
      </c>
      <c r="M3170" s="33">
        <f t="shared" si="199"/>
        <v>0.99642950014646958</v>
      </c>
    </row>
    <row r="3171" spans="1:13" ht="55.2">
      <c r="A3171" t="s">
        <v>164</v>
      </c>
      <c r="B3171" t="s">
        <v>247</v>
      </c>
      <c r="C3171" s="14" t="s">
        <v>249</v>
      </c>
      <c r="D3171" t="s">
        <v>456</v>
      </c>
      <c r="E3171" t="s">
        <v>474</v>
      </c>
      <c r="F3171" s="20">
        <v>2026</v>
      </c>
      <c r="G3171" s="20">
        <v>39</v>
      </c>
      <c r="H3171" s="11">
        <v>2846.4991255343898</v>
      </c>
      <c r="I3171" s="10">
        <v>4085759.5000943602</v>
      </c>
      <c r="J3171" s="33">
        <f t="shared" si="196"/>
        <v>6.9668788029952574E-4</v>
      </c>
      <c r="K3171" s="33">
        <f t="shared" si="197"/>
        <v>6.9644524964751486E-4</v>
      </c>
      <c r="L3171" s="33">
        <f t="shared" si="198"/>
        <v>0.99642950014646958</v>
      </c>
      <c r="M3171" s="33">
        <f t="shared" si="199"/>
        <v>0.99573554155448396</v>
      </c>
    </row>
    <row r="3172" spans="1:13" ht="55.2">
      <c r="A3172" t="s">
        <v>164</v>
      </c>
      <c r="B3172" t="s">
        <v>247</v>
      </c>
      <c r="C3172" s="14" t="s">
        <v>249</v>
      </c>
      <c r="D3172" t="s">
        <v>456</v>
      </c>
      <c r="E3172" t="s">
        <v>474</v>
      </c>
      <c r="F3172" s="20">
        <v>2026</v>
      </c>
      <c r="G3172" s="20">
        <v>40</v>
      </c>
      <c r="H3172" s="11">
        <v>3175.5471173360202</v>
      </c>
      <c r="I3172" s="10">
        <v>4101301.7575696302</v>
      </c>
      <c r="J3172" s="33">
        <f t="shared" si="196"/>
        <v>7.7427785250744428E-4</v>
      </c>
      <c r="K3172" s="33">
        <f t="shared" si="197"/>
        <v>7.7397817676005953E-4</v>
      </c>
      <c r="L3172" s="33">
        <f t="shared" si="198"/>
        <v>0.99573554155448396</v>
      </c>
      <c r="M3172" s="33">
        <f t="shared" si="199"/>
        <v>0.99496486397549644</v>
      </c>
    </row>
    <row r="3173" spans="1:13" ht="55.2">
      <c r="A3173" t="s">
        <v>164</v>
      </c>
      <c r="B3173" t="s">
        <v>247</v>
      </c>
      <c r="C3173" s="14" t="s">
        <v>249</v>
      </c>
      <c r="D3173" t="s">
        <v>456</v>
      </c>
      <c r="E3173" t="s">
        <v>474</v>
      </c>
      <c r="F3173" s="20">
        <v>2026</v>
      </c>
      <c r="G3173" s="20">
        <v>41</v>
      </c>
      <c r="H3173" s="11">
        <v>4325.8374655668404</v>
      </c>
      <c r="I3173" s="10">
        <v>4174695.2287711301</v>
      </c>
      <c r="J3173" s="33">
        <f t="shared" si="196"/>
        <v>1.0362043762510063E-3</v>
      </c>
      <c r="K3173" s="33">
        <f t="shared" si="197"/>
        <v>1.0356677018804605E-3</v>
      </c>
      <c r="L3173" s="33">
        <f t="shared" si="198"/>
        <v>0.99496486397549644</v>
      </c>
      <c r="M3173" s="33">
        <f t="shared" si="199"/>
        <v>0.99393441100137114</v>
      </c>
    </row>
    <row r="3174" spans="1:13" ht="55.2">
      <c r="A3174" t="s">
        <v>164</v>
      </c>
      <c r="B3174" t="s">
        <v>247</v>
      </c>
      <c r="C3174" s="14" t="s">
        <v>249</v>
      </c>
      <c r="D3174" t="s">
        <v>456</v>
      </c>
      <c r="E3174" t="s">
        <v>474</v>
      </c>
      <c r="F3174" s="20">
        <v>2026</v>
      </c>
      <c r="G3174" s="20">
        <v>42</v>
      </c>
      <c r="H3174" s="11">
        <v>4904.9681143504004</v>
      </c>
      <c r="I3174" s="10">
        <v>4206491.6860222602</v>
      </c>
      <c r="J3174" s="33">
        <f t="shared" si="196"/>
        <v>1.1660472622943975E-3</v>
      </c>
      <c r="K3174" s="33">
        <f t="shared" si="197"/>
        <v>1.1653676933476298E-3</v>
      </c>
      <c r="L3174" s="33">
        <f t="shared" si="198"/>
        <v>0.99393441100137114</v>
      </c>
      <c r="M3174" s="33">
        <f t="shared" si="199"/>
        <v>0.99277611194948368</v>
      </c>
    </row>
    <row r="3175" spans="1:13" ht="55.2">
      <c r="A3175" t="s">
        <v>164</v>
      </c>
      <c r="B3175" t="s">
        <v>247</v>
      </c>
      <c r="C3175" s="14" t="s">
        <v>249</v>
      </c>
      <c r="D3175" t="s">
        <v>456</v>
      </c>
      <c r="E3175" t="s">
        <v>474</v>
      </c>
      <c r="F3175" s="20">
        <v>2026</v>
      </c>
      <c r="G3175" s="20">
        <v>43</v>
      </c>
      <c r="H3175" s="11">
        <v>5305.9531506289104</v>
      </c>
      <c r="I3175" s="10">
        <v>4178085.0939197899</v>
      </c>
      <c r="J3175" s="33">
        <f t="shared" si="196"/>
        <v>1.2699485604901787E-3</v>
      </c>
      <c r="K3175" s="33">
        <f t="shared" si="197"/>
        <v>1.2691425170643367E-3</v>
      </c>
      <c r="L3175" s="33">
        <f t="shared" si="198"/>
        <v>0.99277611194948368</v>
      </c>
      <c r="M3175" s="33">
        <f t="shared" si="199"/>
        <v>0.99151613757588275</v>
      </c>
    </row>
    <row r="3176" spans="1:13" ht="55.2">
      <c r="A3176" t="s">
        <v>164</v>
      </c>
      <c r="B3176" t="s">
        <v>247</v>
      </c>
      <c r="C3176" s="14" t="s">
        <v>249</v>
      </c>
      <c r="D3176" t="s">
        <v>456</v>
      </c>
      <c r="E3176" t="s">
        <v>474</v>
      </c>
      <c r="F3176" s="20">
        <v>2026</v>
      </c>
      <c r="G3176" s="20">
        <v>44</v>
      </c>
      <c r="H3176" s="11">
        <v>5387.5173019341601</v>
      </c>
      <c r="I3176" s="10">
        <v>4124952.1191261802</v>
      </c>
      <c r="J3176" s="33">
        <f t="shared" si="196"/>
        <v>1.3060799607718691E-3</v>
      </c>
      <c r="K3176" s="33">
        <f t="shared" si="197"/>
        <v>1.3052274095469718E-3</v>
      </c>
      <c r="L3176" s="33">
        <f t="shared" si="198"/>
        <v>0.99151613757588275</v>
      </c>
      <c r="M3176" s="33">
        <f t="shared" si="199"/>
        <v>0.99022198353611057</v>
      </c>
    </row>
    <row r="3177" spans="1:13" ht="55.2">
      <c r="A3177" t="s">
        <v>164</v>
      </c>
      <c r="B3177" t="s">
        <v>247</v>
      </c>
      <c r="C3177" s="14" t="s">
        <v>249</v>
      </c>
      <c r="D3177" t="s">
        <v>456</v>
      </c>
      <c r="E3177" t="s">
        <v>474</v>
      </c>
      <c r="F3177" s="20">
        <v>2026</v>
      </c>
      <c r="G3177" s="20">
        <v>45</v>
      </c>
      <c r="H3177" s="11">
        <v>5538.6890919554498</v>
      </c>
      <c r="I3177" s="10">
        <v>4064611.4360365798</v>
      </c>
      <c r="J3177" s="33">
        <f t="shared" si="196"/>
        <v>1.3626613955887133E-3</v>
      </c>
      <c r="K3177" s="33">
        <f t="shared" si="197"/>
        <v>1.3617333941142729E-3</v>
      </c>
      <c r="L3177" s="33">
        <f t="shared" si="198"/>
        <v>0.99022198353611057</v>
      </c>
      <c r="M3177" s="33">
        <f t="shared" si="199"/>
        <v>0.98887356519354341</v>
      </c>
    </row>
    <row r="3178" spans="1:13" ht="55.2">
      <c r="A3178" t="s">
        <v>164</v>
      </c>
      <c r="B3178" t="s">
        <v>247</v>
      </c>
      <c r="C3178" s="14" t="s">
        <v>249</v>
      </c>
      <c r="D3178" t="s">
        <v>456</v>
      </c>
      <c r="E3178" t="s">
        <v>474</v>
      </c>
      <c r="F3178" s="20">
        <v>2026</v>
      </c>
      <c r="G3178" s="20">
        <v>46</v>
      </c>
      <c r="H3178" s="11">
        <v>6596.8506159318704</v>
      </c>
      <c r="I3178" s="10">
        <v>4009857.9709682702</v>
      </c>
      <c r="J3178" s="33">
        <f t="shared" si="196"/>
        <v>1.6451581736045661E-3</v>
      </c>
      <c r="K3178" s="33">
        <f t="shared" si="197"/>
        <v>1.6438056427072745E-3</v>
      </c>
      <c r="L3178" s="33">
        <f t="shared" si="198"/>
        <v>0.98887356519354341</v>
      </c>
      <c r="M3178" s="33">
        <f t="shared" si="199"/>
        <v>0.98724804924715426</v>
      </c>
    </row>
    <row r="3179" spans="1:13" ht="55.2">
      <c r="A3179" t="s">
        <v>164</v>
      </c>
      <c r="B3179" t="s">
        <v>247</v>
      </c>
      <c r="C3179" s="14" t="s">
        <v>249</v>
      </c>
      <c r="D3179" t="s">
        <v>456</v>
      </c>
      <c r="E3179" t="s">
        <v>474</v>
      </c>
      <c r="F3179" s="20">
        <v>2026</v>
      </c>
      <c r="G3179" s="20">
        <v>47</v>
      </c>
      <c r="H3179" s="11">
        <v>6893.3613109231701</v>
      </c>
      <c r="I3179" s="10">
        <v>3941807.0379321999</v>
      </c>
      <c r="J3179" s="33">
        <f t="shared" si="196"/>
        <v>1.7487820293048393E-3</v>
      </c>
      <c r="K3179" s="33">
        <f t="shared" si="197"/>
        <v>1.7472538009877248E-3</v>
      </c>
      <c r="L3179" s="33">
        <f t="shared" si="198"/>
        <v>0.98724804924715426</v>
      </c>
      <c r="M3179" s="33">
        <f t="shared" si="199"/>
        <v>0.98552307634058944</v>
      </c>
    </row>
    <row r="3180" spans="1:13" ht="55.2">
      <c r="A3180" t="s">
        <v>164</v>
      </c>
      <c r="B3180" t="s">
        <v>247</v>
      </c>
      <c r="C3180" s="14" t="s">
        <v>249</v>
      </c>
      <c r="D3180" t="s">
        <v>456</v>
      </c>
      <c r="E3180" t="s">
        <v>474</v>
      </c>
      <c r="F3180" s="20">
        <v>2026</v>
      </c>
      <c r="G3180" s="20">
        <v>48</v>
      </c>
      <c r="H3180" s="11">
        <v>7271.1214952930104</v>
      </c>
      <c r="I3180" s="10">
        <v>3849284.0944136898</v>
      </c>
      <c r="J3180" s="33">
        <f t="shared" si="196"/>
        <v>1.8889542358916285E-3</v>
      </c>
      <c r="K3180" s="33">
        <f t="shared" si="197"/>
        <v>1.8871712846534328E-3</v>
      </c>
      <c r="L3180" s="33">
        <f t="shared" si="198"/>
        <v>0.98552307634058944</v>
      </c>
      <c r="M3180" s="33">
        <f t="shared" si="199"/>
        <v>0.98366322549055618</v>
      </c>
    </row>
    <row r="3181" spans="1:13" ht="55.2">
      <c r="A3181" t="s">
        <v>164</v>
      </c>
      <c r="B3181" t="s">
        <v>247</v>
      </c>
      <c r="C3181" s="14" t="s">
        <v>249</v>
      </c>
      <c r="D3181" t="s">
        <v>456</v>
      </c>
      <c r="E3181" t="s">
        <v>474</v>
      </c>
      <c r="F3181" s="20">
        <v>2026</v>
      </c>
      <c r="G3181" s="20">
        <v>49</v>
      </c>
      <c r="H3181" s="11">
        <v>7453.5479244941698</v>
      </c>
      <c r="I3181" s="10">
        <v>3760874.0449453001</v>
      </c>
      <c r="J3181" s="33">
        <f t="shared" si="196"/>
        <v>1.9818658735758264E-3</v>
      </c>
      <c r="K3181" s="33">
        <f t="shared" si="197"/>
        <v>1.9799032741557587E-3</v>
      </c>
      <c r="L3181" s="33">
        <f t="shared" si="198"/>
        <v>0.98366322549055618</v>
      </c>
      <c r="M3181" s="33">
        <f t="shared" si="199"/>
        <v>0.98171566744974081</v>
      </c>
    </row>
    <row r="3182" spans="1:13" ht="55.2">
      <c r="A3182" t="s">
        <v>164</v>
      </c>
      <c r="B3182" t="s">
        <v>247</v>
      </c>
      <c r="C3182" s="14" t="s">
        <v>249</v>
      </c>
      <c r="D3182" t="s">
        <v>456</v>
      </c>
      <c r="E3182" t="s">
        <v>474</v>
      </c>
      <c r="F3182" s="20">
        <v>2026</v>
      </c>
      <c r="G3182" s="20">
        <v>50</v>
      </c>
      <c r="H3182" s="11">
        <v>7859.8623804879198</v>
      </c>
      <c r="I3182" s="10">
        <v>3688491.1502661998</v>
      </c>
      <c r="J3182" s="33">
        <f t="shared" si="196"/>
        <v>2.1309153418792048E-3</v>
      </c>
      <c r="K3182" s="33">
        <f t="shared" si="197"/>
        <v>2.128646553600122E-3</v>
      </c>
      <c r="L3182" s="33">
        <f t="shared" si="198"/>
        <v>0.98171566744974081</v>
      </c>
      <c r="M3182" s="33">
        <f t="shared" si="199"/>
        <v>0.97962594177760864</v>
      </c>
    </row>
    <row r="3183" spans="1:13" ht="55.2">
      <c r="A3183" t="s">
        <v>164</v>
      </c>
      <c r="B3183" t="s">
        <v>247</v>
      </c>
      <c r="C3183" s="14" t="s">
        <v>249</v>
      </c>
      <c r="D3183" t="s">
        <v>456</v>
      </c>
      <c r="E3183" t="s">
        <v>474</v>
      </c>
      <c r="F3183" s="20">
        <v>2026</v>
      </c>
      <c r="G3183" s="20">
        <v>51</v>
      </c>
      <c r="H3183" s="11">
        <v>8749.6503946284192</v>
      </c>
      <c r="I3183" s="10">
        <v>3603431.7655548002</v>
      </c>
      <c r="J3183" s="33">
        <f t="shared" si="196"/>
        <v>2.4281437706872421E-3</v>
      </c>
      <c r="K3183" s="33">
        <f t="shared" si="197"/>
        <v>2.4251982141622053E-3</v>
      </c>
      <c r="L3183" s="33">
        <f t="shared" si="198"/>
        <v>0.97962594177760864</v>
      </c>
      <c r="M3183" s="33">
        <f t="shared" si="199"/>
        <v>0.97725015469306264</v>
      </c>
    </row>
    <row r="3184" spans="1:13" ht="55.2">
      <c r="A3184" t="s">
        <v>164</v>
      </c>
      <c r="B3184" t="s">
        <v>247</v>
      </c>
      <c r="C3184" s="14" t="s">
        <v>249</v>
      </c>
      <c r="D3184" t="s">
        <v>456</v>
      </c>
      <c r="E3184" t="s">
        <v>474</v>
      </c>
      <c r="F3184" s="20">
        <v>2026</v>
      </c>
      <c r="G3184" s="20">
        <v>52</v>
      </c>
      <c r="H3184" s="11">
        <v>9305.1633286637898</v>
      </c>
      <c r="I3184" s="10">
        <v>3534562.4688522802</v>
      </c>
      <c r="J3184" s="33">
        <f t="shared" si="196"/>
        <v>2.6326209851046433E-3</v>
      </c>
      <c r="K3184" s="33">
        <f t="shared" si="197"/>
        <v>2.6291586774600528E-3</v>
      </c>
      <c r="L3184" s="33">
        <f t="shared" si="198"/>
        <v>0.97725015469306264</v>
      </c>
      <c r="M3184" s="33">
        <f t="shared" si="199"/>
        <v>0.97468080896880216</v>
      </c>
    </row>
    <row r="3185" spans="1:13" ht="55.2">
      <c r="A3185" t="s">
        <v>164</v>
      </c>
      <c r="B3185" t="s">
        <v>247</v>
      </c>
      <c r="C3185" s="14" t="s">
        <v>249</v>
      </c>
      <c r="D3185" t="s">
        <v>456</v>
      </c>
      <c r="E3185" t="s">
        <v>474</v>
      </c>
      <c r="F3185" s="20">
        <v>2026</v>
      </c>
      <c r="G3185" s="20">
        <v>53</v>
      </c>
      <c r="H3185" s="11">
        <v>10173.9565714787</v>
      </c>
      <c r="I3185" s="10">
        <v>3466830.8033568501</v>
      </c>
      <c r="J3185" s="33">
        <f t="shared" si="196"/>
        <v>2.9346562173231815E-3</v>
      </c>
      <c r="K3185" s="33">
        <f t="shared" si="197"/>
        <v>2.9303543229888263E-3</v>
      </c>
      <c r="L3185" s="33">
        <f t="shared" si="198"/>
        <v>0.97468080896880216</v>
      </c>
      <c r="M3185" s="33">
        <f t="shared" si="199"/>
        <v>0.97182464884670616</v>
      </c>
    </row>
    <row r="3186" spans="1:13" ht="55.2">
      <c r="A3186" t="s">
        <v>164</v>
      </c>
      <c r="B3186" t="s">
        <v>247</v>
      </c>
      <c r="C3186" s="14" t="s">
        <v>249</v>
      </c>
      <c r="D3186" t="s">
        <v>456</v>
      </c>
      <c r="E3186" t="s">
        <v>474</v>
      </c>
      <c r="F3186" s="20">
        <v>2026</v>
      </c>
      <c r="G3186" s="20">
        <v>54</v>
      </c>
      <c r="H3186" s="11">
        <v>11004.090829430201</v>
      </c>
      <c r="I3186" s="10">
        <v>3377086.8574829102</v>
      </c>
      <c r="J3186" s="33">
        <f t="shared" si="196"/>
        <v>3.2584565614732306E-3</v>
      </c>
      <c r="K3186" s="33">
        <f t="shared" si="197"/>
        <v>3.2531535533293354E-3</v>
      </c>
      <c r="L3186" s="33">
        <f t="shared" si="198"/>
        <v>0.97182464884670616</v>
      </c>
      <c r="M3186" s="33">
        <f t="shared" si="199"/>
        <v>0.96866315403709746</v>
      </c>
    </row>
    <row r="3187" spans="1:13" ht="55.2">
      <c r="A3187" t="s">
        <v>164</v>
      </c>
      <c r="B3187" t="s">
        <v>247</v>
      </c>
      <c r="C3187" s="14" t="s">
        <v>249</v>
      </c>
      <c r="D3187" t="s">
        <v>456</v>
      </c>
      <c r="E3187" t="s">
        <v>474</v>
      </c>
      <c r="F3187" s="20">
        <v>2026</v>
      </c>
      <c r="G3187" s="20">
        <v>55</v>
      </c>
      <c r="H3187" s="11">
        <v>11840.892216390699</v>
      </c>
      <c r="I3187" s="10">
        <v>3298028.1468721302</v>
      </c>
      <c r="J3187" s="33">
        <f t="shared" si="196"/>
        <v>3.5902944696274567E-3</v>
      </c>
      <c r="K3187" s="33">
        <f t="shared" si="197"/>
        <v>3.5838570687974913E-3</v>
      </c>
      <c r="L3187" s="33">
        <f t="shared" si="198"/>
        <v>0.96866315403709746</v>
      </c>
      <c r="M3187" s="33">
        <f t="shared" si="199"/>
        <v>0.96519160374521795</v>
      </c>
    </row>
    <row r="3188" spans="1:13" ht="55.2">
      <c r="A3188" t="s">
        <v>164</v>
      </c>
      <c r="B3188" t="s">
        <v>247</v>
      </c>
      <c r="C3188" s="14" t="s">
        <v>249</v>
      </c>
      <c r="D3188" t="s">
        <v>456</v>
      </c>
      <c r="E3188" t="s">
        <v>474</v>
      </c>
      <c r="F3188" s="20">
        <v>2026</v>
      </c>
      <c r="G3188" s="20">
        <v>56</v>
      </c>
      <c r="H3188" s="11">
        <v>12916.933995367401</v>
      </c>
      <c r="I3188" s="10">
        <v>3216660.5939884302</v>
      </c>
      <c r="J3188" s="33">
        <f t="shared" si="196"/>
        <v>4.0156347298523406E-3</v>
      </c>
      <c r="K3188" s="33">
        <f t="shared" si="197"/>
        <v>4.0075828501188182E-3</v>
      </c>
      <c r="L3188" s="33">
        <f t="shared" si="198"/>
        <v>0.96519160374521795</v>
      </c>
      <c r="M3188" s="33">
        <f t="shared" si="199"/>
        <v>0.96132351842696995</v>
      </c>
    </row>
    <row r="3189" spans="1:13" ht="55.2">
      <c r="A3189" t="s">
        <v>164</v>
      </c>
      <c r="B3189" t="s">
        <v>247</v>
      </c>
      <c r="C3189" s="14" t="s">
        <v>249</v>
      </c>
      <c r="D3189" t="s">
        <v>456</v>
      </c>
      <c r="E3189" t="s">
        <v>474</v>
      </c>
      <c r="F3189" s="20">
        <v>2026</v>
      </c>
      <c r="G3189" s="20">
        <v>57</v>
      </c>
      <c r="H3189" s="11">
        <v>13835.579588020701</v>
      </c>
      <c r="I3189" s="10">
        <v>3119246.8823999902</v>
      </c>
      <c r="J3189" s="33">
        <f t="shared" si="196"/>
        <v>4.435551307620582E-3</v>
      </c>
      <c r="K3189" s="33">
        <f t="shared" si="197"/>
        <v>4.4257287780636867E-3</v>
      </c>
      <c r="L3189" s="33">
        <f t="shared" si="198"/>
        <v>0.96132351842696995</v>
      </c>
      <c r="M3189" s="33">
        <f t="shared" si="199"/>
        <v>0.95706896126643826</v>
      </c>
    </row>
    <row r="3190" spans="1:13" ht="55.2">
      <c r="A3190" t="s">
        <v>164</v>
      </c>
      <c r="B3190" t="s">
        <v>247</v>
      </c>
      <c r="C3190" s="14" t="s">
        <v>249</v>
      </c>
      <c r="D3190" t="s">
        <v>456</v>
      </c>
      <c r="E3190" t="s">
        <v>474</v>
      </c>
      <c r="F3190" s="20">
        <v>2026</v>
      </c>
      <c r="G3190" s="20">
        <v>58</v>
      </c>
      <c r="H3190" s="11">
        <v>14935.9413236413</v>
      </c>
      <c r="I3190" s="10">
        <v>3015165.8051352799</v>
      </c>
      <c r="J3190" s="33">
        <f t="shared" si="196"/>
        <v>4.9536053036297869E-3</v>
      </c>
      <c r="K3190" s="33">
        <f t="shared" si="197"/>
        <v>4.9413564345782701E-3</v>
      </c>
      <c r="L3190" s="33">
        <f t="shared" si="198"/>
        <v>0.95706896126643826</v>
      </c>
      <c r="M3190" s="33">
        <f t="shared" si="199"/>
        <v>0.95233974239634922</v>
      </c>
    </row>
    <row r="3191" spans="1:13" ht="55.2">
      <c r="A3191" t="s">
        <v>164</v>
      </c>
      <c r="B3191" t="s">
        <v>247</v>
      </c>
      <c r="C3191" s="14" t="s">
        <v>249</v>
      </c>
      <c r="D3191" t="s">
        <v>456</v>
      </c>
      <c r="E3191" t="s">
        <v>474</v>
      </c>
      <c r="F3191" s="20">
        <v>2026</v>
      </c>
      <c r="G3191" s="20">
        <v>59</v>
      </c>
      <c r="H3191" s="11">
        <v>15482.1233510946</v>
      </c>
      <c r="I3191" s="10">
        <v>2913120.0949225398</v>
      </c>
      <c r="J3191" s="33">
        <f t="shared" si="196"/>
        <v>5.314618981235743E-3</v>
      </c>
      <c r="K3191" s="33">
        <f t="shared" si="197"/>
        <v>5.3005213792957084E-3</v>
      </c>
      <c r="L3191" s="33">
        <f t="shared" si="198"/>
        <v>0.95233974239634922</v>
      </c>
      <c r="M3191" s="33">
        <f t="shared" si="199"/>
        <v>0.9472918452314244</v>
      </c>
    </row>
    <row r="3192" spans="1:13" ht="55.2">
      <c r="A3192" t="s">
        <v>164</v>
      </c>
      <c r="B3192" t="s">
        <v>247</v>
      </c>
      <c r="C3192" s="14" t="s">
        <v>249</v>
      </c>
      <c r="D3192" t="s">
        <v>456</v>
      </c>
      <c r="E3192" t="s">
        <v>474</v>
      </c>
      <c r="F3192" s="20">
        <v>2026</v>
      </c>
      <c r="G3192" s="20">
        <v>60</v>
      </c>
      <c r="H3192" s="11">
        <v>16252.709480461999</v>
      </c>
      <c r="I3192" s="10">
        <v>2798532.8028068598</v>
      </c>
      <c r="J3192" s="33">
        <f t="shared" si="196"/>
        <v>5.807582267451334E-3</v>
      </c>
      <c r="K3192" s="33">
        <f t="shared" si="197"/>
        <v>5.7907508605777869E-3</v>
      </c>
      <c r="L3192" s="33">
        <f t="shared" si="198"/>
        <v>0.9472918452314244</v>
      </c>
      <c r="M3192" s="33">
        <f t="shared" si="199"/>
        <v>0.94180631416343219</v>
      </c>
    </row>
    <row r="3193" spans="1:13" ht="55.2">
      <c r="A3193" t="s">
        <v>164</v>
      </c>
      <c r="B3193" t="s">
        <v>247</v>
      </c>
      <c r="C3193" s="14" t="s">
        <v>249</v>
      </c>
      <c r="D3193" t="s">
        <v>456</v>
      </c>
      <c r="E3193" t="s">
        <v>474</v>
      </c>
      <c r="F3193" s="20">
        <v>2026</v>
      </c>
      <c r="G3193" s="20">
        <v>61</v>
      </c>
      <c r="H3193" s="11">
        <v>17571.582156050899</v>
      </c>
      <c r="I3193" s="10">
        <v>2671414.6327159302</v>
      </c>
      <c r="J3193" s="33">
        <f t="shared" si="196"/>
        <v>6.5776319186312575E-3</v>
      </c>
      <c r="K3193" s="33">
        <f t="shared" si="197"/>
        <v>6.5560466503826742E-3</v>
      </c>
      <c r="L3193" s="33">
        <f t="shared" si="198"/>
        <v>0.94180631416343219</v>
      </c>
      <c r="M3193" s="33">
        <f t="shared" si="199"/>
        <v>0.93563178803215175</v>
      </c>
    </row>
    <row r="3194" spans="1:13" ht="55.2">
      <c r="A3194" t="s">
        <v>164</v>
      </c>
      <c r="B3194" t="s">
        <v>247</v>
      </c>
      <c r="C3194" s="14" t="s">
        <v>249</v>
      </c>
      <c r="D3194" t="s">
        <v>456</v>
      </c>
      <c r="E3194" t="s">
        <v>474</v>
      </c>
      <c r="F3194" s="20">
        <v>2026</v>
      </c>
      <c r="G3194" s="20">
        <v>62</v>
      </c>
      <c r="H3194" s="11">
        <v>18493.776925738799</v>
      </c>
      <c r="I3194" s="10">
        <v>2545918.4462709599</v>
      </c>
      <c r="J3194" s="33">
        <f t="shared" si="196"/>
        <v>7.2640885071659994E-3</v>
      </c>
      <c r="K3194" s="33">
        <f t="shared" si="197"/>
        <v>7.237768784403964E-3</v>
      </c>
      <c r="L3194" s="33">
        <f t="shared" si="198"/>
        <v>0.93563178803215175</v>
      </c>
      <c r="M3194" s="33">
        <f t="shared" si="199"/>
        <v>0.92885990148303654</v>
      </c>
    </row>
    <row r="3195" spans="1:13" ht="55.2">
      <c r="A3195" t="s">
        <v>164</v>
      </c>
      <c r="B3195" t="s">
        <v>247</v>
      </c>
      <c r="C3195" s="14" t="s">
        <v>249</v>
      </c>
      <c r="D3195" t="s">
        <v>456</v>
      </c>
      <c r="E3195" t="s">
        <v>474</v>
      </c>
      <c r="F3195" s="20">
        <v>2026</v>
      </c>
      <c r="G3195" s="20">
        <v>63</v>
      </c>
      <c r="H3195" s="11">
        <v>19412.199682083199</v>
      </c>
      <c r="I3195" s="10">
        <v>2420928.3059171499</v>
      </c>
      <c r="J3195" s="33">
        <f t="shared" si="196"/>
        <v>8.018494242327031E-3</v>
      </c>
      <c r="K3195" s="33">
        <f t="shared" si="197"/>
        <v>7.9864318719137239E-3</v>
      </c>
      <c r="L3195" s="33">
        <f t="shared" si="198"/>
        <v>0.92885990148303654</v>
      </c>
      <c r="M3195" s="33">
        <f t="shared" si="199"/>
        <v>0.9214416251612898</v>
      </c>
    </row>
    <row r="3196" spans="1:13" ht="55.2">
      <c r="A3196" t="s">
        <v>164</v>
      </c>
      <c r="B3196" t="s">
        <v>247</v>
      </c>
      <c r="C3196" s="14" t="s">
        <v>249</v>
      </c>
      <c r="D3196" t="s">
        <v>456</v>
      </c>
      <c r="E3196" t="s">
        <v>474</v>
      </c>
      <c r="F3196" s="20">
        <v>2026</v>
      </c>
      <c r="G3196" s="20">
        <v>64</v>
      </c>
      <c r="H3196" s="11">
        <v>20690.496503430601</v>
      </c>
      <c r="I3196" s="10">
        <v>2296012.2555254102</v>
      </c>
      <c r="J3196" s="33">
        <f t="shared" si="196"/>
        <v>9.0114921876564072E-3</v>
      </c>
      <c r="K3196" s="33">
        <f t="shared" si="197"/>
        <v>8.9710103836809774E-3</v>
      </c>
      <c r="L3196" s="33">
        <f t="shared" si="198"/>
        <v>0.9214416251612898</v>
      </c>
      <c r="M3196" s="33">
        <f t="shared" si="199"/>
        <v>0.91317536277401201</v>
      </c>
    </row>
    <row r="3197" spans="1:13" ht="55.2">
      <c r="A3197" t="s">
        <v>164</v>
      </c>
      <c r="B3197" t="s">
        <v>247</v>
      </c>
      <c r="C3197" s="14" t="s">
        <v>249</v>
      </c>
      <c r="D3197" t="s">
        <v>456</v>
      </c>
      <c r="E3197" t="s">
        <v>474</v>
      </c>
      <c r="F3197" s="20">
        <v>2026</v>
      </c>
      <c r="G3197" s="20">
        <v>65</v>
      </c>
      <c r="H3197" s="11">
        <v>21599.978749015001</v>
      </c>
      <c r="I3197" s="10">
        <v>2169782.4095496</v>
      </c>
      <c r="J3197" s="33">
        <f t="shared" si="196"/>
        <v>9.9549054568557824E-3</v>
      </c>
      <c r="K3197" s="33">
        <f t="shared" si="197"/>
        <v>9.9055193992318991E-3</v>
      </c>
      <c r="L3197" s="33">
        <f t="shared" si="198"/>
        <v>0.91317536277401201</v>
      </c>
      <c r="M3197" s="33">
        <f t="shared" si="199"/>
        <v>0.9041298865031534</v>
      </c>
    </row>
    <row r="3198" spans="1:13" ht="55.2">
      <c r="A3198" t="s">
        <v>164</v>
      </c>
      <c r="B3198" t="s">
        <v>247</v>
      </c>
      <c r="C3198" s="14" t="s">
        <v>249</v>
      </c>
      <c r="D3198" t="s">
        <v>456</v>
      </c>
      <c r="E3198" t="s">
        <v>474</v>
      </c>
      <c r="F3198" s="20">
        <v>2026</v>
      </c>
      <c r="G3198" s="20">
        <v>66</v>
      </c>
      <c r="H3198" s="11">
        <v>21990.5828638803</v>
      </c>
      <c r="I3198" s="10">
        <v>2039137.90594079</v>
      </c>
      <c r="J3198" s="33">
        <f t="shared" si="196"/>
        <v>1.0784254855845358E-2</v>
      </c>
      <c r="K3198" s="33">
        <f t="shared" si="197"/>
        <v>1.0726313252170216E-2</v>
      </c>
      <c r="L3198" s="33">
        <f t="shared" si="198"/>
        <v>0.9041298865031534</v>
      </c>
      <c r="M3198" s="33">
        <f t="shared" si="199"/>
        <v>0.89443190611987144</v>
      </c>
    </row>
    <row r="3199" spans="1:13" ht="55.2">
      <c r="A3199" t="s">
        <v>164</v>
      </c>
      <c r="B3199" t="s">
        <v>247</v>
      </c>
      <c r="C3199" s="14" t="s">
        <v>249</v>
      </c>
      <c r="D3199" t="s">
        <v>456</v>
      </c>
      <c r="E3199" t="s">
        <v>474</v>
      </c>
      <c r="F3199" s="20">
        <v>2026</v>
      </c>
      <c r="G3199" s="20">
        <v>67</v>
      </c>
      <c r="H3199" s="11">
        <v>22647.6932324915</v>
      </c>
      <c r="I3199" s="10">
        <v>1903892.8061772501</v>
      </c>
      <c r="J3199" s="33">
        <f t="shared" si="196"/>
        <v>1.1895466571967828E-2</v>
      </c>
      <c r="K3199" s="33">
        <f t="shared" si="197"/>
        <v>1.1824995216147105E-2</v>
      </c>
      <c r="L3199" s="33">
        <f t="shared" si="198"/>
        <v>0.89443190611987144</v>
      </c>
      <c r="M3199" s="33">
        <f t="shared" si="199"/>
        <v>0.88385525310883462</v>
      </c>
    </row>
    <row r="3200" spans="1:13" ht="55.2">
      <c r="A3200" t="s">
        <v>164</v>
      </c>
      <c r="B3200" t="s">
        <v>247</v>
      </c>
      <c r="C3200" s="14" t="s">
        <v>249</v>
      </c>
      <c r="D3200" t="s">
        <v>456</v>
      </c>
      <c r="E3200" t="s">
        <v>474</v>
      </c>
      <c r="F3200" s="20">
        <v>2026</v>
      </c>
      <c r="G3200" s="20">
        <v>68</v>
      </c>
      <c r="H3200" s="11">
        <v>20939.692654954801</v>
      </c>
      <c r="I3200" s="10">
        <v>1772149.6950832901</v>
      </c>
      <c r="J3200" s="33">
        <f t="shared" si="196"/>
        <v>1.1815984119767402E-2</v>
      </c>
      <c r="K3200" s="33">
        <f t="shared" si="197"/>
        <v>1.1746449522102909E-2</v>
      </c>
      <c r="L3200" s="33">
        <f t="shared" si="198"/>
        <v>0.88385525310883462</v>
      </c>
      <c r="M3200" s="33">
        <f t="shared" si="199"/>
        <v>0.87347309199334622</v>
      </c>
    </row>
    <row r="3201" spans="1:13" ht="55.2">
      <c r="A3201" t="s">
        <v>164</v>
      </c>
      <c r="B3201" t="s">
        <v>247</v>
      </c>
      <c r="C3201" s="14" t="s">
        <v>249</v>
      </c>
      <c r="D3201" t="s">
        <v>456</v>
      </c>
      <c r="E3201" t="s">
        <v>474</v>
      </c>
      <c r="F3201" s="20">
        <v>2026</v>
      </c>
      <c r="G3201" s="20">
        <v>69</v>
      </c>
      <c r="H3201" s="11">
        <v>20145.0335257857</v>
      </c>
      <c r="I3201" s="10">
        <v>1647990.23475155</v>
      </c>
      <c r="J3201" s="33">
        <f t="shared" si="196"/>
        <v>1.2224000543803437E-2</v>
      </c>
      <c r="K3201" s="33">
        <f t="shared" si="197"/>
        <v>1.214959095205459E-2</v>
      </c>
      <c r="L3201" s="33">
        <f t="shared" si="198"/>
        <v>0.87347309199334622</v>
      </c>
      <c r="M3201" s="33">
        <f t="shared" si="199"/>
        <v>0.86286075121800077</v>
      </c>
    </row>
    <row r="3202" spans="1:13" ht="55.2">
      <c r="A3202" t="s">
        <v>164</v>
      </c>
      <c r="B3202" t="s">
        <v>247</v>
      </c>
      <c r="C3202" s="14" t="s">
        <v>249</v>
      </c>
      <c r="D3202" t="s">
        <v>456</v>
      </c>
      <c r="E3202" t="s">
        <v>474</v>
      </c>
      <c r="F3202" s="20">
        <v>2027</v>
      </c>
      <c r="G3202" s="20">
        <v>30</v>
      </c>
      <c r="H3202" s="11">
        <v>921.94783026190998</v>
      </c>
      <c r="I3202" s="10">
        <v>4437767.1083891196</v>
      </c>
      <c r="J3202" s="33">
        <f t="shared" ref="J3202:J3265" si="200">IF(I3202&gt;0,H3202/I3202,0)</f>
        <v>2.0775038611626714E-4</v>
      </c>
      <c r="K3202" s="33">
        <f t="shared" ref="K3202:K3265" si="201">1-EXP(-J3202)</f>
        <v>2.0772880749919675E-4</v>
      </c>
      <c r="L3202" s="33">
        <f t="shared" ref="L3202:L3265" si="202">IF(G3202=30,1,M3201)</f>
        <v>1</v>
      </c>
      <c r="M3202" s="33">
        <f t="shared" ref="M3202:M3265" si="203">L3202*(1-K3202)</f>
        <v>0.9997922711925008</v>
      </c>
    </row>
    <row r="3203" spans="1:13" ht="55.2">
      <c r="A3203" t="s">
        <v>164</v>
      </c>
      <c r="B3203" t="s">
        <v>247</v>
      </c>
      <c r="C3203" s="14" t="s">
        <v>249</v>
      </c>
      <c r="D3203" t="s">
        <v>456</v>
      </c>
      <c r="E3203" t="s">
        <v>474</v>
      </c>
      <c r="F3203" s="20">
        <v>2027</v>
      </c>
      <c r="G3203" s="20">
        <v>31</v>
      </c>
      <c r="H3203" s="11">
        <v>1298.17223411799</v>
      </c>
      <c r="I3203" s="10">
        <v>4376375.1504337201</v>
      </c>
      <c r="J3203" s="33">
        <f t="shared" si="200"/>
        <v>2.9663184473326852E-4</v>
      </c>
      <c r="K3203" s="33">
        <f t="shared" si="201"/>
        <v>2.9658785385744402E-4</v>
      </c>
      <c r="L3203" s="33">
        <f t="shared" si="202"/>
        <v>0.9997922711925008</v>
      </c>
      <c r="M3203" s="33">
        <f t="shared" si="203"/>
        <v>0.99949574494848459</v>
      </c>
    </row>
    <row r="3204" spans="1:13" ht="55.2">
      <c r="A3204" t="s">
        <v>164</v>
      </c>
      <c r="B3204" t="s">
        <v>247</v>
      </c>
      <c r="C3204" s="14" t="s">
        <v>249</v>
      </c>
      <c r="D3204" t="s">
        <v>456</v>
      </c>
      <c r="E3204" t="s">
        <v>474</v>
      </c>
      <c r="F3204" s="20">
        <v>2027</v>
      </c>
      <c r="G3204" s="20">
        <v>32</v>
      </c>
      <c r="H3204" s="11">
        <v>1310.8560901025601</v>
      </c>
      <c r="I3204" s="10">
        <v>4313222.0835439796</v>
      </c>
      <c r="J3204" s="33">
        <f t="shared" si="200"/>
        <v>3.0391574203976273E-4</v>
      </c>
      <c r="K3204" s="33">
        <f t="shared" si="201"/>
        <v>3.0386956432881806E-4</v>
      </c>
      <c r="L3204" s="33">
        <f t="shared" si="202"/>
        <v>0.99949574494848459</v>
      </c>
      <c r="M3204" s="33">
        <f t="shared" si="203"/>
        <v>0.99919202861191858</v>
      </c>
    </row>
    <row r="3205" spans="1:13" ht="55.2">
      <c r="A3205" t="s">
        <v>164</v>
      </c>
      <c r="B3205" t="s">
        <v>247</v>
      </c>
      <c r="C3205" s="14" t="s">
        <v>249</v>
      </c>
      <c r="D3205" t="s">
        <v>456</v>
      </c>
      <c r="E3205" t="s">
        <v>474</v>
      </c>
      <c r="F3205" s="20">
        <v>2027</v>
      </c>
      <c r="G3205" s="20">
        <v>33</v>
      </c>
      <c r="H3205" s="11">
        <v>1355.8825149393001</v>
      </c>
      <c r="I3205" s="10">
        <v>4259910.0466515897</v>
      </c>
      <c r="J3205" s="33">
        <f t="shared" si="200"/>
        <v>3.1828900143209883E-4</v>
      </c>
      <c r="K3205" s="33">
        <f t="shared" si="201"/>
        <v>3.1823835286159952E-4</v>
      </c>
      <c r="L3205" s="33">
        <f t="shared" si="202"/>
        <v>0.99919202861191858</v>
      </c>
      <c r="M3205" s="33">
        <f t="shared" si="203"/>
        <v>0.99887404738654073</v>
      </c>
    </row>
    <row r="3206" spans="1:13" ht="55.2">
      <c r="A3206" t="s">
        <v>164</v>
      </c>
      <c r="B3206" t="s">
        <v>247</v>
      </c>
      <c r="C3206" s="14" t="s">
        <v>249</v>
      </c>
      <c r="D3206" t="s">
        <v>456</v>
      </c>
      <c r="E3206" t="s">
        <v>474</v>
      </c>
      <c r="F3206" s="20">
        <v>2027</v>
      </c>
      <c r="G3206" s="20">
        <v>34</v>
      </c>
      <c r="H3206" s="11">
        <v>1422.95879104562</v>
      </c>
      <c r="I3206" s="10">
        <v>4209393.0416726395</v>
      </c>
      <c r="J3206" s="33">
        <f t="shared" si="200"/>
        <v>3.3804369821455182E-4</v>
      </c>
      <c r="K3206" s="33">
        <f t="shared" si="201"/>
        <v>3.3798656788130987E-4</v>
      </c>
      <c r="L3206" s="33">
        <f t="shared" si="202"/>
        <v>0.99887404738654073</v>
      </c>
      <c r="M3206" s="33">
        <f t="shared" si="203"/>
        <v>0.99853644137551889</v>
      </c>
    </row>
    <row r="3207" spans="1:13" ht="55.2">
      <c r="A3207" t="s">
        <v>164</v>
      </c>
      <c r="B3207" t="s">
        <v>247</v>
      </c>
      <c r="C3207" s="14" t="s">
        <v>249</v>
      </c>
      <c r="D3207" t="s">
        <v>456</v>
      </c>
      <c r="E3207" t="s">
        <v>474</v>
      </c>
      <c r="F3207" s="20">
        <v>2027</v>
      </c>
      <c r="G3207" s="20">
        <v>35</v>
      </c>
      <c r="H3207" s="11">
        <v>1525.48052304567</v>
      </c>
      <c r="I3207" s="10">
        <v>4194259.2000078</v>
      </c>
      <c r="J3207" s="33">
        <f t="shared" si="200"/>
        <v>3.6370678355854426E-4</v>
      </c>
      <c r="K3207" s="33">
        <f t="shared" si="201"/>
        <v>3.6364065026428527E-4</v>
      </c>
      <c r="L3207" s="33">
        <f t="shared" si="202"/>
        <v>0.99853644137551889</v>
      </c>
      <c r="M3207" s="33">
        <f t="shared" si="203"/>
        <v>0.99817333293466448</v>
      </c>
    </row>
    <row r="3208" spans="1:13" ht="55.2">
      <c r="A3208" t="s">
        <v>164</v>
      </c>
      <c r="B3208" t="s">
        <v>247</v>
      </c>
      <c r="C3208" s="14" t="s">
        <v>249</v>
      </c>
      <c r="D3208" t="s">
        <v>456</v>
      </c>
      <c r="E3208" t="s">
        <v>474</v>
      </c>
      <c r="F3208" s="20">
        <v>2027</v>
      </c>
      <c r="G3208" s="20">
        <v>36</v>
      </c>
      <c r="H3208" s="11">
        <v>2046.33207340782</v>
      </c>
      <c r="I3208" s="10">
        <v>4173559.55656657</v>
      </c>
      <c r="J3208" s="33">
        <f t="shared" si="200"/>
        <v>4.9030858327831319E-4</v>
      </c>
      <c r="K3208" s="33">
        <f t="shared" si="201"/>
        <v>4.9018840166770161E-4</v>
      </c>
      <c r="L3208" s="33">
        <f t="shared" si="202"/>
        <v>0.99817333293466448</v>
      </c>
      <c r="M3208" s="33">
        <f t="shared" si="203"/>
        <v>0.9976840399440059</v>
      </c>
    </row>
    <row r="3209" spans="1:13" ht="55.2">
      <c r="A3209" t="s">
        <v>164</v>
      </c>
      <c r="B3209" t="s">
        <v>247</v>
      </c>
      <c r="C3209" s="14" t="s">
        <v>249</v>
      </c>
      <c r="D3209" t="s">
        <v>456</v>
      </c>
      <c r="E3209" t="s">
        <v>474</v>
      </c>
      <c r="F3209" s="20">
        <v>2027</v>
      </c>
      <c r="G3209" s="20">
        <v>37</v>
      </c>
      <c r="H3209" s="11">
        <v>2224.7237038078601</v>
      </c>
      <c r="I3209" s="10">
        <v>4156576.2264126702</v>
      </c>
      <c r="J3209" s="33">
        <f t="shared" si="200"/>
        <v>5.3522985809114016E-4</v>
      </c>
      <c r="K3209" s="33">
        <f t="shared" si="201"/>
        <v>5.3508664814183593E-4</v>
      </c>
      <c r="L3209" s="33">
        <f t="shared" si="202"/>
        <v>0.9976840399440059</v>
      </c>
      <c r="M3209" s="33">
        <f t="shared" si="203"/>
        <v>0.99715019253516768</v>
      </c>
    </row>
    <row r="3210" spans="1:13" ht="55.2">
      <c r="A3210" t="s">
        <v>164</v>
      </c>
      <c r="B3210" t="s">
        <v>247</v>
      </c>
      <c r="C3210" s="14" t="s">
        <v>249</v>
      </c>
      <c r="D3210" t="s">
        <v>456</v>
      </c>
      <c r="E3210" t="s">
        <v>474</v>
      </c>
      <c r="F3210" s="20">
        <v>2027</v>
      </c>
      <c r="G3210" s="20">
        <v>38</v>
      </c>
      <c r="H3210" s="11">
        <v>2459.5963522164502</v>
      </c>
      <c r="I3210" s="10">
        <v>4162979.6271080002</v>
      </c>
      <c r="J3210" s="33">
        <f t="shared" si="200"/>
        <v>5.9082594019926025E-4</v>
      </c>
      <c r="K3210" s="33">
        <f t="shared" si="201"/>
        <v>5.9065143692216271E-4</v>
      </c>
      <c r="L3210" s="33">
        <f t="shared" si="202"/>
        <v>0.99715019253516768</v>
      </c>
      <c r="M3210" s="33">
        <f t="shared" si="203"/>
        <v>0.9965612243411196</v>
      </c>
    </row>
    <row r="3211" spans="1:13" ht="55.2">
      <c r="A3211" t="s">
        <v>164</v>
      </c>
      <c r="B3211" t="s">
        <v>247</v>
      </c>
      <c r="C3211" s="14" t="s">
        <v>249</v>
      </c>
      <c r="D3211" t="s">
        <v>456</v>
      </c>
      <c r="E3211" t="s">
        <v>474</v>
      </c>
      <c r="F3211" s="20">
        <v>2027</v>
      </c>
      <c r="G3211" s="20">
        <v>39</v>
      </c>
      <c r="H3211" s="11">
        <v>2678.6026923141098</v>
      </c>
      <c r="I3211" s="10">
        <v>4123666.4921940998</v>
      </c>
      <c r="J3211" s="33">
        <f t="shared" si="200"/>
        <v>6.4956821735816283E-4</v>
      </c>
      <c r="K3211" s="33">
        <f t="shared" si="201"/>
        <v>6.4935729359594241E-4</v>
      </c>
      <c r="L3211" s="33">
        <f t="shared" si="202"/>
        <v>0.9965612243411196</v>
      </c>
      <c r="M3211" s="33">
        <f t="shared" si="203"/>
        <v>0.99591410004157876</v>
      </c>
    </row>
    <row r="3212" spans="1:13" ht="55.2">
      <c r="A3212" t="s">
        <v>164</v>
      </c>
      <c r="B3212" t="s">
        <v>247</v>
      </c>
      <c r="C3212" s="14" t="s">
        <v>249</v>
      </c>
      <c r="D3212" t="s">
        <v>456</v>
      </c>
      <c r="E3212" t="s">
        <v>474</v>
      </c>
      <c r="F3212" s="20">
        <v>2027</v>
      </c>
      <c r="G3212" s="20">
        <v>40</v>
      </c>
      <c r="H3212" s="11">
        <v>2957.6797739486101</v>
      </c>
      <c r="I3212" s="10">
        <v>4075818.0582943</v>
      </c>
      <c r="J3212" s="33">
        <f t="shared" si="200"/>
        <v>7.2566530979706627E-4</v>
      </c>
      <c r="K3212" s="33">
        <f t="shared" si="201"/>
        <v>7.2540207840265936E-4</v>
      </c>
      <c r="L3212" s="33">
        <f t="shared" si="202"/>
        <v>0.99591410004157876</v>
      </c>
      <c r="M3212" s="33">
        <f t="shared" si="203"/>
        <v>0.99519166188349806</v>
      </c>
    </row>
    <row r="3213" spans="1:13" ht="55.2">
      <c r="A3213" t="s">
        <v>164</v>
      </c>
      <c r="B3213" t="s">
        <v>247</v>
      </c>
      <c r="C3213" s="14" t="s">
        <v>249</v>
      </c>
      <c r="D3213" t="s">
        <v>456</v>
      </c>
      <c r="E3213" t="s">
        <v>474</v>
      </c>
      <c r="F3213" s="20">
        <v>2027</v>
      </c>
      <c r="G3213" s="20">
        <v>41</v>
      </c>
      <c r="H3213" s="11">
        <v>3979.76389049414</v>
      </c>
      <c r="I3213" s="10">
        <v>4090474.2371893302</v>
      </c>
      <c r="J3213" s="33">
        <f t="shared" si="200"/>
        <v>9.7293459382077365E-4</v>
      </c>
      <c r="K3213" s="33">
        <f t="shared" si="201"/>
        <v>9.724614464184933E-4</v>
      </c>
      <c r="L3213" s="33">
        <f t="shared" si="202"/>
        <v>0.99519166188349806</v>
      </c>
      <c r="M3213" s="33">
        <f t="shared" si="203"/>
        <v>0.99422387636051923</v>
      </c>
    </row>
    <row r="3214" spans="1:13" ht="55.2">
      <c r="A3214" t="s">
        <v>164</v>
      </c>
      <c r="B3214" t="s">
        <v>247</v>
      </c>
      <c r="C3214" s="14" t="s">
        <v>249</v>
      </c>
      <c r="D3214" t="s">
        <v>456</v>
      </c>
      <c r="E3214" t="s">
        <v>474</v>
      </c>
      <c r="F3214" s="20">
        <v>2027</v>
      </c>
      <c r="G3214" s="20">
        <v>42</v>
      </c>
      <c r="H3214" s="11">
        <v>4541.0164423199403</v>
      </c>
      <c r="I3214" s="10">
        <v>4162706.9983065398</v>
      </c>
      <c r="J3214" s="33">
        <f t="shared" si="200"/>
        <v>1.0908806322826236E-3</v>
      </c>
      <c r="K3214" s="33">
        <f t="shared" si="201"/>
        <v>1.0902858383083913E-3</v>
      </c>
      <c r="L3214" s="33">
        <f t="shared" si="202"/>
        <v>0.99422387636051923</v>
      </c>
      <c r="M3214" s="33">
        <f t="shared" si="203"/>
        <v>0.99313988814801524</v>
      </c>
    </row>
    <row r="3215" spans="1:13" ht="55.2">
      <c r="A3215" t="s">
        <v>164</v>
      </c>
      <c r="B3215" t="s">
        <v>247</v>
      </c>
      <c r="C3215" s="14" t="s">
        <v>249</v>
      </c>
      <c r="D3215" t="s">
        <v>456</v>
      </c>
      <c r="E3215" t="s">
        <v>474</v>
      </c>
      <c r="F3215" s="20">
        <v>2027</v>
      </c>
      <c r="G3215" s="20">
        <v>43</v>
      </c>
      <c r="H3215" s="11">
        <v>5186.6865160470097</v>
      </c>
      <c r="I3215" s="10">
        <v>4193243.9648718401</v>
      </c>
      <c r="J3215" s="33">
        <f t="shared" si="200"/>
        <v>1.236915037497832E-3</v>
      </c>
      <c r="K3215" s="33">
        <f t="shared" si="201"/>
        <v>1.2361503734001911E-3</v>
      </c>
      <c r="L3215" s="33">
        <f t="shared" si="202"/>
        <v>0.99313988814801524</v>
      </c>
      <c r="M3215" s="33">
        <f t="shared" si="203"/>
        <v>0.99191221790444239</v>
      </c>
    </row>
    <row r="3216" spans="1:13" ht="55.2">
      <c r="A3216" t="s">
        <v>164</v>
      </c>
      <c r="B3216" t="s">
        <v>247</v>
      </c>
      <c r="C3216" s="14" t="s">
        <v>249</v>
      </c>
      <c r="D3216" t="s">
        <v>456</v>
      </c>
      <c r="E3216" t="s">
        <v>474</v>
      </c>
      <c r="F3216" s="20">
        <v>2027</v>
      </c>
      <c r="G3216" s="20">
        <v>44</v>
      </c>
      <c r="H3216" s="11">
        <v>5310.4557654567998</v>
      </c>
      <c r="I3216" s="10">
        <v>4163782.0904089799</v>
      </c>
      <c r="J3216" s="33">
        <f t="shared" si="200"/>
        <v>1.2753923356577936E-3</v>
      </c>
      <c r="K3216" s="33">
        <f t="shared" si="201"/>
        <v>1.2745793685069451E-3</v>
      </c>
      <c r="L3216" s="33">
        <f t="shared" si="202"/>
        <v>0.99191221790444239</v>
      </c>
      <c r="M3216" s="33">
        <f t="shared" si="203"/>
        <v>0.99064794705613146</v>
      </c>
    </row>
    <row r="3217" spans="1:13" ht="55.2">
      <c r="A3217" t="s">
        <v>164</v>
      </c>
      <c r="B3217" t="s">
        <v>247</v>
      </c>
      <c r="C3217" s="14" t="s">
        <v>249</v>
      </c>
      <c r="D3217" t="s">
        <v>456</v>
      </c>
      <c r="E3217" t="s">
        <v>474</v>
      </c>
      <c r="F3217" s="20">
        <v>2027</v>
      </c>
      <c r="G3217" s="20">
        <v>45</v>
      </c>
      <c r="H3217" s="11">
        <v>5554.3865040997498</v>
      </c>
      <c r="I3217" s="10">
        <v>4109894.3797944202</v>
      </c>
      <c r="J3217" s="33">
        <f t="shared" si="200"/>
        <v>1.3514669699072862E-3</v>
      </c>
      <c r="K3217" s="33">
        <f t="shared" si="201"/>
        <v>1.3505541496836582E-3</v>
      </c>
      <c r="L3217" s="33">
        <f t="shared" si="202"/>
        <v>0.99064794705613146</v>
      </c>
      <c r="M3217" s="33">
        <f t="shared" si="203"/>
        <v>0.98931002336035923</v>
      </c>
    </row>
    <row r="3218" spans="1:13" ht="55.2">
      <c r="A3218" t="s">
        <v>164</v>
      </c>
      <c r="B3218" t="s">
        <v>247</v>
      </c>
      <c r="C3218" s="14" t="s">
        <v>249</v>
      </c>
      <c r="D3218" t="s">
        <v>456</v>
      </c>
      <c r="E3218" t="s">
        <v>474</v>
      </c>
      <c r="F3218" s="20">
        <v>2027</v>
      </c>
      <c r="G3218" s="20">
        <v>46</v>
      </c>
      <c r="H3218" s="11">
        <v>6644.9808706049798</v>
      </c>
      <c r="I3218" s="10">
        <v>4048662.0365168001</v>
      </c>
      <c r="J3218" s="33">
        <f t="shared" si="200"/>
        <v>1.6412782323322497E-3</v>
      </c>
      <c r="K3218" s="33">
        <f t="shared" si="201"/>
        <v>1.6399320717896959E-3</v>
      </c>
      <c r="L3218" s="33">
        <f t="shared" si="202"/>
        <v>0.98931002336035923</v>
      </c>
      <c r="M3218" s="33">
        <f t="shared" si="203"/>
        <v>0.98768762212410754</v>
      </c>
    </row>
    <row r="3219" spans="1:13" ht="55.2">
      <c r="A3219" t="s">
        <v>164</v>
      </c>
      <c r="B3219" t="s">
        <v>247</v>
      </c>
      <c r="C3219" s="14" t="s">
        <v>249</v>
      </c>
      <c r="D3219" t="s">
        <v>456</v>
      </c>
      <c r="E3219" t="s">
        <v>474</v>
      </c>
      <c r="F3219" s="20">
        <v>2027</v>
      </c>
      <c r="G3219" s="20">
        <v>47</v>
      </c>
      <c r="H3219" s="11">
        <v>6950.2258821584701</v>
      </c>
      <c r="I3219" s="10">
        <v>3992970.7372557698</v>
      </c>
      <c r="J3219" s="33">
        <f t="shared" si="200"/>
        <v>1.7406152810764447E-3</v>
      </c>
      <c r="K3219" s="33">
        <f t="shared" si="201"/>
        <v>1.7391012888514634E-3</v>
      </c>
      <c r="L3219" s="33">
        <f t="shared" si="202"/>
        <v>0.98768762212410754</v>
      </c>
      <c r="M3219" s="33">
        <f t="shared" si="203"/>
        <v>0.98596993330748883</v>
      </c>
    </row>
    <row r="3220" spans="1:13" ht="55.2">
      <c r="A3220" t="s">
        <v>164</v>
      </c>
      <c r="B3220" t="s">
        <v>247</v>
      </c>
      <c r="C3220" s="14" t="s">
        <v>249</v>
      </c>
      <c r="D3220" t="s">
        <v>456</v>
      </c>
      <c r="E3220" t="s">
        <v>474</v>
      </c>
      <c r="F3220" s="20">
        <v>2027</v>
      </c>
      <c r="G3220" s="20">
        <v>48</v>
      </c>
      <c r="H3220" s="11">
        <v>7339.7197439599704</v>
      </c>
      <c r="I3220" s="10">
        <v>3923810.70556327</v>
      </c>
      <c r="J3220" s="33">
        <f t="shared" si="200"/>
        <v>1.8705590801191161E-3</v>
      </c>
      <c r="K3220" s="33">
        <f t="shared" si="201"/>
        <v>1.8688106748180333E-3</v>
      </c>
      <c r="L3220" s="33">
        <f t="shared" si="202"/>
        <v>0.98596993330748883</v>
      </c>
      <c r="M3220" s="33">
        <f t="shared" si="203"/>
        <v>0.98412734217107423</v>
      </c>
    </row>
    <row r="3221" spans="1:13" ht="55.2">
      <c r="A3221" t="s">
        <v>164</v>
      </c>
      <c r="B3221" t="s">
        <v>247</v>
      </c>
      <c r="C3221" s="14" t="s">
        <v>249</v>
      </c>
      <c r="D3221" t="s">
        <v>456</v>
      </c>
      <c r="E3221" t="s">
        <v>474</v>
      </c>
      <c r="F3221" s="20">
        <v>2027</v>
      </c>
      <c r="G3221" s="20">
        <v>49</v>
      </c>
      <c r="H3221" s="11">
        <v>7554.2170162208804</v>
      </c>
      <c r="I3221" s="10">
        <v>3830121.13310858</v>
      </c>
      <c r="J3221" s="33">
        <f t="shared" si="200"/>
        <v>1.9723180426123423E-3</v>
      </c>
      <c r="K3221" s="33">
        <f t="shared" si="201"/>
        <v>1.9703743014836128E-3</v>
      </c>
      <c r="L3221" s="33">
        <f t="shared" si="202"/>
        <v>0.98412734217107423</v>
      </c>
      <c r="M3221" s="33">
        <f t="shared" si="203"/>
        <v>0.98218824294667295</v>
      </c>
    </row>
    <row r="3222" spans="1:13" ht="55.2">
      <c r="A3222" t="s">
        <v>164</v>
      </c>
      <c r="B3222" t="s">
        <v>247</v>
      </c>
      <c r="C3222" s="14" t="s">
        <v>249</v>
      </c>
      <c r="D3222" t="s">
        <v>456</v>
      </c>
      <c r="E3222" t="s">
        <v>474</v>
      </c>
      <c r="F3222" s="20">
        <v>2027</v>
      </c>
      <c r="G3222" s="20">
        <v>50</v>
      </c>
      <c r="H3222" s="11">
        <v>7816.0651428213196</v>
      </c>
      <c r="I3222" s="10">
        <v>3740731.07184054</v>
      </c>
      <c r="J3222" s="33">
        <f t="shared" si="200"/>
        <v>2.0894485577054875E-3</v>
      </c>
      <c r="K3222" s="33">
        <f t="shared" si="201"/>
        <v>2.0872671796248188E-3</v>
      </c>
      <c r="L3222" s="33">
        <f t="shared" si="202"/>
        <v>0.98218824294667295</v>
      </c>
      <c r="M3222" s="33">
        <f t="shared" si="203"/>
        <v>0.98013815366295698</v>
      </c>
    </row>
    <row r="3223" spans="1:13" ht="55.2">
      <c r="A3223" t="s">
        <v>164</v>
      </c>
      <c r="B3223" t="s">
        <v>247</v>
      </c>
      <c r="C3223" s="14" t="s">
        <v>249</v>
      </c>
      <c r="D3223" t="s">
        <v>456</v>
      </c>
      <c r="E3223" t="s">
        <v>474</v>
      </c>
      <c r="F3223" s="20">
        <v>2027</v>
      </c>
      <c r="G3223" s="20">
        <v>51</v>
      </c>
      <c r="H3223" s="11">
        <v>8726.6823880362899</v>
      </c>
      <c r="I3223" s="10">
        <v>3667056.7131435298</v>
      </c>
      <c r="J3223" s="33">
        <f t="shared" si="200"/>
        <v>2.379751138496975E-3</v>
      </c>
      <c r="K3223" s="33">
        <f t="shared" si="201"/>
        <v>2.3769217755945649E-3</v>
      </c>
      <c r="L3223" s="33">
        <f t="shared" si="202"/>
        <v>0.98013815366295698</v>
      </c>
      <c r="M3223" s="33">
        <f t="shared" si="203"/>
        <v>0.97780844194242444</v>
      </c>
    </row>
    <row r="3224" spans="1:13" ht="55.2">
      <c r="A3224" t="s">
        <v>164</v>
      </c>
      <c r="B3224" t="s">
        <v>247</v>
      </c>
      <c r="C3224" s="14" t="s">
        <v>249</v>
      </c>
      <c r="D3224" t="s">
        <v>456</v>
      </c>
      <c r="E3224" t="s">
        <v>474</v>
      </c>
      <c r="F3224" s="20">
        <v>2027</v>
      </c>
      <c r="G3224" s="20">
        <v>52</v>
      </c>
      <c r="H3224" s="11">
        <v>9179.2046294341108</v>
      </c>
      <c r="I3224" s="10">
        <v>3580830.14291103</v>
      </c>
      <c r="J3224" s="33">
        <f t="shared" si="200"/>
        <v>2.5634292225801842E-3</v>
      </c>
      <c r="K3224" s="33">
        <f t="shared" si="201"/>
        <v>2.5601464435469623E-3</v>
      </c>
      <c r="L3224" s="33">
        <f t="shared" si="202"/>
        <v>0.97780844194242444</v>
      </c>
      <c r="M3224" s="33">
        <f t="shared" si="203"/>
        <v>0.97530510913731538</v>
      </c>
    </row>
    <row r="3225" spans="1:13" ht="55.2">
      <c r="A3225" t="s">
        <v>164</v>
      </c>
      <c r="B3225" t="s">
        <v>247</v>
      </c>
      <c r="C3225" s="14" t="s">
        <v>249</v>
      </c>
      <c r="D3225" t="s">
        <v>456</v>
      </c>
      <c r="E3225" t="s">
        <v>474</v>
      </c>
      <c r="F3225" s="20">
        <v>2027</v>
      </c>
      <c r="G3225" s="20">
        <v>53</v>
      </c>
      <c r="H3225" s="11">
        <v>9779.9632458461601</v>
      </c>
      <c r="I3225" s="10">
        <v>3510447.9750258802</v>
      </c>
      <c r="J3225" s="33">
        <f t="shared" si="200"/>
        <v>2.7859587481207605E-3</v>
      </c>
      <c r="K3225" s="33">
        <f t="shared" si="201"/>
        <v>2.7820815664394427E-3</v>
      </c>
      <c r="L3225" s="33">
        <f t="shared" si="202"/>
        <v>0.97530510913731538</v>
      </c>
      <c r="M3225" s="33">
        <f t="shared" si="203"/>
        <v>0.97259173077153027</v>
      </c>
    </row>
    <row r="3226" spans="1:13" ht="55.2">
      <c r="A3226" t="s">
        <v>164</v>
      </c>
      <c r="B3226" t="s">
        <v>247</v>
      </c>
      <c r="C3226" s="14" t="s">
        <v>249</v>
      </c>
      <c r="D3226" t="s">
        <v>456</v>
      </c>
      <c r="E3226" t="s">
        <v>474</v>
      </c>
      <c r="F3226" s="20">
        <v>2027</v>
      </c>
      <c r="G3226" s="20">
        <v>54</v>
      </c>
      <c r="H3226" s="11">
        <v>10733.3511737071</v>
      </c>
      <c r="I3226" s="10">
        <v>3440833.42133789</v>
      </c>
      <c r="J3226" s="33">
        <f t="shared" si="200"/>
        <v>3.1194044754231901E-3</v>
      </c>
      <c r="K3226" s="33">
        <f t="shared" si="201"/>
        <v>3.1145441883297931E-3</v>
      </c>
      <c r="L3226" s="33">
        <f t="shared" si="202"/>
        <v>0.97259173077153027</v>
      </c>
      <c r="M3226" s="33">
        <f t="shared" si="203"/>
        <v>0.96956255084883813</v>
      </c>
    </row>
    <row r="3227" spans="1:13" ht="55.2">
      <c r="A3227" t="s">
        <v>164</v>
      </c>
      <c r="B3227" t="s">
        <v>247</v>
      </c>
      <c r="C3227" s="14" t="s">
        <v>249</v>
      </c>
      <c r="D3227" t="s">
        <v>456</v>
      </c>
      <c r="E3227" t="s">
        <v>474</v>
      </c>
      <c r="F3227" s="20">
        <v>2027</v>
      </c>
      <c r="G3227" s="20">
        <v>55</v>
      </c>
      <c r="H3227" s="11">
        <v>11598.869663842301</v>
      </c>
      <c r="I3227" s="10">
        <v>3349292.2858058899</v>
      </c>
      <c r="J3227" s="33">
        <f t="shared" si="200"/>
        <v>3.4630807567908152E-3</v>
      </c>
      <c r="K3227" s="33">
        <f t="shared" si="201"/>
        <v>3.457091208717844E-3</v>
      </c>
      <c r="L3227" s="33">
        <f t="shared" si="202"/>
        <v>0.96956255084883813</v>
      </c>
      <c r="M3227" s="33">
        <f t="shared" si="203"/>
        <v>0.96621068467799653</v>
      </c>
    </row>
    <row r="3228" spans="1:13" ht="55.2">
      <c r="A3228" t="s">
        <v>164</v>
      </c>
      <c r="B3228" t="s">
        <v>247</v>
      </c>
      <c r="C3228" s="14" t="s">
        <v>249</v>
      </c>
      <c r="D3228" t="s">
        <v>456</v>
      </c>
      <c r="E3228" t="s">
        <v>474</v>
      </c>
      <c r="F3228" s="20">
        <v>2027</v>
      </c>
      <c r="G3228" s="20">
        <v>56</v>
      </c>
      <c r="H3228" s="11">
        <v>12645.7163363651</v>
      </c>
      <c r="I3228" s="10">
        <v>3268298.8004325302</v>
      </c>
      <c r="J3228" s="33">
        <f t="shared" si="200"/>
        <v>3.8692044725811337E-3</v>
      </c>
      <c r="K3228" s="33">
        <f t="shared" si="201"/>
        <v>3.8617287457690663E-3</v>
      </c>
      <c r="L3228" s="33">
        <f t="shared" si="202"/>
        <v>0.96621068467799653</v>
      </c>
      <c r="M3228" s="33">
        <f t="shared" si="203"/>
        <v>0.96247944110250627</v>
      </c>
    </row>
    <row r="3229" spans="1:13" ht="55.2">
      <c r="A3229" t="s">
        <v>164</v>
      </c>
      <c r="B3229" t="s">
        <v>247</v>
      </c>
      <c r="C3229" s="14" t="s">
        <v>249</v>
      </c>
      <c r="D3229" t="s">
        <v>456</v>
      </c>
      <c r="E3229" t="s">
        <v>474</v>
      </c>
      <c r="F3229" s="20">
        <v>2027</v>
      </c>
      <c r="G3229" s="20">
        <v>57</v>
      </c>
      <c r="H3229" s="11">
        <v>13538.182057283801</v>
      </c>
      <c r="I3229" s="10">
        <v>3184935.0234401301</v>
      </c>
      <c r="J3229" s="33">
        <f t="shared" si="200"/>
        <v>4.2506933289523947E-3</v>
      </c>
      <c r="K3229" s="33">
        <f t="shared" si="201"/>
        <v>4.2416719190062624E-3</v>
      </c>
      <c r="L3229" s="33">
        <f t="shared" si="202"/>
        <v>0.96247944110250627</v>
      </c>
      <c r="M3229" s="33">
        <f t="shared" si="203"/>
        <v>0.95839691908456093</v>
      </c>
    </row>
    <row r="3230" spans="1:13" ht="55.2">
      <c r="A3230" t="s">
        <v>164</v>
      </c>
      <c r="B3230" t="s">
        <v>247</v>
      </c>
      <c r="C3230" s="14" t="s">
        <v>249</v>
      </c>
      <c r="D3230" t="s">
        <v>456</v>
      </c>
      <c r="E3230" t="s">
        <v>474</v>
      </c>
      <c r="F3230" s="20">
        <v>2027</v>
      </c>
      <c r="G3230" s="20">
        <v>58</v>
      </c>
      <c r="H3230" s="11">
        <v>14455.5444903934</v>
      </c>
      <c r="I3230" s="10">
        <v>3085491.4073422598</v>
      </c>
      <c r="J3230" s="33">
        <f t="shared" si="200"/>
        <v>4.6850055897076463E-3</v>
      </c>
      <c r="K3230" s="33">
        <f t="shared" si="201"/>
        <v>4.6740480697127218E-3</v>
      </c>
      <c r="L3230" s="33">
        <f t="shared" si="202"/>
        <v>0.95839691908456093</v>
      </c>
      <c r="M3230" s="33">
        <f t="shared" si="203"/>
        <v>0.95391732581489508</v>
      </c>
    </row>
    <row r="3231" spans="1:13" ht="55.2">
      <c r="A3231" t="s">
        <v>164</v>
      </c>
      <c r="B3231" t="s">
        <v>247</v>
      </c>
      <c r="C3231" s="14" t="s">
        <v>249</v>
      </c>
      <c r="D3231" t="s">
        <v>456</v>
      </c>
      <c r="E3231" t="s">
        <v>474</v>
      </c>
      <c r="F3231" s="20">
        <v>2027</v>
      </c>
      <c r="G3231" s="20">
        <v>59</v>
      </c>
      <c r="H3231" s="11">
        <v>14905.6684062105</v>
      </c>
      <c r="I3231" s="10">
        <v>2979203.7876614202</v>
      </c>
      <c r="J3231" s="33">
        <f t="shared" si="200"/>
        <v>5.003238941875464E-3</v>
      </c>
      <c r="K3231" s="33">
        <f t="shared" si="201"/>
        <v>4.990743589683988E-3</v>
      </c>
      <c r="L3231" s="33">
        <f t="shared" si="202"/>
        <v>0.95391732581489508</v>
      </c>
      <c r="M3231" s="33">
        <f t="shared" si="203"/>
        <v>0.94915656903599588</v>
      </c>
    </row>
    <row r="3232" spans="1:13" ht="55.2">
      <c r="A3232" t="s">
        <v>164</v>
      </c>
      <c r="B3232" t="s">
        <v>247</v>
      </c>
      <c r="C3232" s="14" t="s">
        <v>249</v>
      </c>
      <c r="D3232" t="s">
        <v>456</v>
      </c>
      <c r="E3232" t="s">
        <v>474</v>
      </c>
      <c r="F3232" s="20">
        <v>2027</v>
      </c>
      <c r="G3232" s="20">
        <v>60</v>
      </c>
      <c r="H3232" s="11">
        <v>15647.9763468743</v>
      </c>
      <c r="I3232" s="10">
        <v>2875489.7832757598</v>
      </c>
      <c r="J3232" s="33">
        <f t="shared" si="200"/>
        <v>5.441847311677149E-3</v>
      </c>
      <c r="K3232" s="33">
        <f t="shared" si="201"/>
        <v>5.4270672829688227E-3</v>
      </c>
      <c r="L3232" s="33">
        <f t="shared" si="202"/>
        <v>0.94915656903599588</v>
      </c>
      <c r="M3232" s="33">
        <f t="shared" si="203"/>
        <v>0.94400543247376567</v>
      </c>
    </row>
    <row r="3233" spans="1:13" ht="55.2">
      <c r="A3233" t="s">
        <v>164</v>
      </c>
      <c r="B3233" t="s">
        <v>247</v>
      </c>
      <c r="C3233" s="14" t="s">
        <v>249</v>
      </c>
      <c r="D3233" t="s">
        <v>456</v>
      </c>
      <c r="E3233" t="s">
        <v>474</v>
      </c>
      <c r="F3233" s="20">
        <v>2027</v>
      </c>
      <c r="G3233" s="20">
        <v>61</v>
      </c>
      <c r="H3233" s="11">
        <v>16963.251891801399</v>
      </c>
      <c r="I3233" s="10">
        <v>2759054.7100602002</v>
      </c>
      <c r="J3233" s="33">
        <f t="shared" si="200"/>
        <v>6.1482114979268662E-3</v>
      </c>
      <c r="K3233" s="33">
        <f t="shared" si="201"/>
        <v>6.1293499204012614E-3</v>
      </c>
      <c r="L3233" s="33">
        <f t="shared" si="202"/>
        <v>0.94400543247376567</v>
      </c>
      <c r="M3233" s="33">
        <f t="shared" si="203"/>
        <v>0.93821929285137429</v>
      </c>
    </row>
    <row r="3234" spans="1:13" ht="55.2">
      <c r="A3234" t="s">
        <v>164</v>
      </c>
      <c r="B3234" t="s">
        <v>247</v>
      </c>
      <c r="C3234" s="14" t="s">
        <v>249</v>
      </c>
      <c r="D3234" t="s">
        <v>456</v>
      </c>
      <c r="E3234" t="s">
        <v>474</v>
      </c>
      <c r="F3234" s="20">
        <v>2027</v>
      </c>
      <c r="G3234" s="20">
        <v>62</v>
      </c>
      <c r="H3234" s="11">
        <v>17791.4371785681</v>
      </c>
      <c r="I3234" s="10">
        <v>2630101.4717958798</v>
      </c>
      <c r="J3234" s="33">
        <f t="shared" si="200"/>
        <v>6.7645440183035192E-3</v>
      </c>
      <c r="K3234" s="33">
        <f t="shared" si="201"/>
        <v>6.7417159931459913E-3</v>
      </c>
      <c r="L3234" s="33">
        <f t="shared" si="202"/>
        <v>0.93821929285137429</v>
      </c>
      <c r="M3234" s="33">
        <f t="shared" si="203"/>
        <v>0.93189408483968006</v>
      </c>
    </row>
    <row r="3235" spans="1:13" ht="55.2">
      <c r="A3235" t="s">
        <v>164</v>
      </c>
      <c r="B3235" t="s">
        <v>247</v>
      </c>
      <c r="C3235" s="14" t="s">
        <v>249</v>
      </c>
      <c r="D3235" t="s">
        <v>456</v>
      </c>
      <c r="E3235" t="s">
        <v>474</v>
      </c>
      <c r="F3235" s="20">
        <v>2027</v>
      </c>
      <c r="G3235" s="20">
        <v>63</v>
      </c>
      <c r="H3235" s="11">
        <v>18671.282108847201</v>
      </c>
      <c r="I3235" s="10">
        <v>2502708.8761810199</v>
      </c>
      <c r="J3235" s="33">
        <f t="shared" si="200"/>
        <v>7.4604290920718E-3</v>
      </c>
      <c r="K3235" s="33">
        <f t="shared" si="201"/>
        <v>7.4326691674995171E-3</v>
      </c>
      <c r="L3235" s="33">
        <f t="shared" si="202"/>
        <v>0.93189408483968006</v>
      </c>
      <c r="M3235" s="33">
        <f t="shared" si="203"/>
        <v>0.92496762440791702</v>
      </c>
    </row>
    <row r="3236" spans="1:13" ht="55.2">
      <c r="A3236" t="s">
        <v>164</v>
      </c>
      <c r="B3236" t="s">
        <v>247</v>
      </c>
      <c r="C3236" s="14" t="s">
        <v>249</v>
      </c>
      <c r="D3236" t="s">
        <v>456</v>
      </c>
      <c r="E3236" t="s">
        <v>474</v>
      </c>
      <c r="F3236" s="20">
        <v>2027</v>
      </c>
      <c r="G3236" s="20">
        <v>64</v>
      </c>
      <c r="H3236" s="11">
        <v>19734.889481578601</v>
      </c>
      <c r="I3236" s="10">
        <v>2375787.1533682598</v>
      </c>
      <c r="J3236" s="33">
        <f t="shared" si="200"/>
        <v>8.3066740442634193E-3</v>
      </c>
      <c r="K3236" s="33">
        <f t="shared" si="201"/>
        <v>8.272268957279616E-3</v>
      </c>
      <c r="L3236" s="33">
        <f t="shared" si="202"/>
        <v>0.92496762440791702</v>
      </c>
      <c r="M3236" s="33">
        <f t="shared" si="203"/>
        <v>0.91731604344203876</v>
      </c>
    </row>
    <row r="3237" spans="1:13" ht="55.2">
      <c r="A3237" t="s">
        <v>164</v>
      </c>
      <c r="B3237" t="s">
        <v>247</v>
      </c>
      <c r="C3237" s="14" t="s">
        <v>249</v>
      </c>
      <c r="D3237" t="s">
        <v>456</v>
      </c>
      <c r="E3237" t="s">
        <v>474</v>
      </c>
      <c r="F3237" s="20">
        <v>2027</v>
      </c>
      <c r="G3237" s="20">
        <v>65</v>
      </c>
      <c r="H3237" s="11">
        <v>20725.356862109998</v>
      </c>
      <c r="I3237" s="10">
        <v>2248591.6385437702</v>
      </c>
      <c r="J3237" s="33">
        <f t="shared" si="200"/>
        <v>9.2170390153776989E-3</v>
      </c>
      <c r="K3237" s="33">
        <f t="shared" si="201"/>
        <v>9.1746923148718906E-3</v>
      </c>
      <c r="L3237" s="33">
        <f t="shared" si="202"/>
        <v>0.91731604344203876</v>
      </c>
      <c r="M3237" s="33">
        <f t="shared" si="203"/>
        <v>0.90889995098796239</v>
      </c>
    </row>
    <row r="3238" spans="1:13" ht="55.2">
      <c r="A3238" t="s">
        <v>164</v>
      </c>
      <c r="B3238" t="s">
        <v>247</v>
      </c>
      <c r="C3238" s="14" t="s">
        <v>249</v>
      </c>
      <c r="D3238" t="s">
        <v>456</v>
      </c>
      <c r="E3238" t="s">
        <v>474</v>
      </c>
      <c r="F3238" s="20">
        <v>2027</v>
      </c>
      <c r="G3238" s="20">
        <v>66</v>
      </c>
      <c r="H3238" s="11">
        <v>21037.2751568434</v>
      </c>
      <c r="I3238" s="10">
        <v>2120498.8198484499</v>
      </c>
      <c r="J3238" s="33">
        <f t="shared" si="200"/>
        <v>9.9209086842816131E-3</v>
      </c>
      <c r="K3238" s="33">
        <f t="shared" si="201"/>
        <v>9.8718588101754934E-3</v>
      </c>
      <c r="L3238" s="33">
        <f t="shared" si="202"/>
        <v>0.90889995098796239</v>
      </c>
      <c r="M3238" s="33">
        <f t="shared" si="203"/>
        <v>0.89992741899923379</v>
      </c>
    </row>
    <row r="3239" spans="1:13" ht="55.2">
      <c r="A3239" t="s">
        <v>164</v>
      </c>
      <c r="B3239" t="s">
        <v>247</v>
      </c>
      <c r="C3239" s="14" t="s">
        <v>249</v>
      </c>
      <c r="D3239" t="s">
        <v>456</v>
      </c>
      <c r="E3239" t="s">
        <v>474</v>
      </c>
      <c r="F3239" s="20">
        <v>2027</v>
      </c>
      <c r="G3239" s="20">
        <v>67</v>
      </c>
      <c r="H3239" s="11">
        <v>21550.6223972466</v>
      </c>
      <c r="I3239" s="10">
        <v>1988150.71379146</v>
      </c>
      <c r="J3239" s="33">
        <f t="shared" si="200"/>
        <v>1.0839531554501193E-2</v>
      </c>
      <c r="K3239" s="33">
        <f t="shared" si="201"/>
        <v>1.0780995524299009E-2</v>
      </c>
      <c r="L3239" s="33">
        <f t="shared" si="202"/>
        <v>0.89992741899923379</v>
      </c>
      <c r="M3239" s="33">
        <f t="shared" si="203"/>
        <v>0.8902253055228091</v>
      </c>
    </row>
    <row r="3240" spans="1:13" ht="55.2">
      <c r="A3240" t="s">
        <v>164</v>
      </c>
      <c r="B3240" t="s">
        <v>247</v>
      </c>
      <c r="C3240" s="14" t="s">
        <v>249</v>
      </c>
      <c r="D3240" t="s">
        <v>456</v>
      </c>
      <c r="E3240" t="s">
        <v>474</v>
      </c>
      <c r="F3240" s="20">
        <v>2027</v>
      </c>
      <c r="G3240" s="20">
        <v>68</v>
      </c>
      <c r="H3240" s="11">
        <v>21912.502174613601</v>
      </c>
      <c r="I3240" s="10">
        <v>1851575.6611792899</v>
      </c>
      <c r="J3240" s="33">
        <f t="shared" si="200"/>
        <v>1.1834516209106614E-2</v>
      </c>
      <c r="K3240" s="33">
        <f t="shared" si="201"/>
        <v>1.1764763755489072E-2</v>
      </c>
      <c r="L3240" s="33">
        <f t="shared" si="202"/>
        <v>0.8902253055228091</v>
      </c>
      <c r="M3240" s="33">
        <f t="shared" si="203"/>
        <v>0.87975201511417511</v>
      </c>
    </row>
    <row r="3241" spans="1:13" ht="55.2">
      <c r="A3241" t="s">
        <v>164</v>
      </c>
      <c r="B3241" t="s">
        <v>247</v>
      </c>
      <c r="C3241" s="14" t="s">
        <v>249</v>
      </c>
      <c r="D3241" t="s">
        <v>456</v>
      </c>
      <c r="E3241" t="s">
        <v>474</v>
      </c>
      <c r="F3241" s="20">
        <v>2027</v>
      </c>
      <c r="G3241" s="20">
        <v>69</v>
      </c>
      <c r="H3241" s="11">
        <v>20387.429940630002</v>
      </c>
      <c r="I3241" s="10">
        <v>1721001.13272687</v>
      </c>
      <c r="J3241" s="33">
        <f t="shared" si="200"/>
        <v>1.1846261779227761E-2</v>
      </c>
      <c r="K3241" s="33">
        <f t="shared" si="201"/>
        <v>1.1776371073585201E-2</v>
      </c>
      <c r="L3241" s="33">
        <f t="shared" si="202"/>
        <v>0.87975201511417511</v>
      </c>
      <c r="M3241" s="33">
        <f t="shared" si="203"/>
        <v>0.86939172893145622</v>
      </c>
    </row>
    <row r="3242" spans="1:13" ht="55.2">
      <c r="A3242" t="s">
        <v>164</v>
      </c>
      <c r="B3242" t="s">
        <v>247</v>
      </c>
      <c r="C3242" s="14" t="s">
        <v>249</v>
      </c>
      <c r="D3242" t="s">
        <v>456</v>
      </c>
      <c r="E3242" t="s">
        <v>474</v>
      </c>
      <c r="F3242" s="20">
        <v>2028</v>
      </c>
      <c r="G3242" s="20">
        <v>30</v>
      </c>
      <c r="H3242" s="11">
        <v>898.87247386899605</v>
      </c>
      <c r="I3242" s="10">
        <v>4433727.3498469302</v>
      </c>
      <c r="J3242" s="33">
        <f t="shared" si="200"/>
        <v>2.0273517132261837E-4</v>
      </c>
      <c r="K3242" s="33">
        <f t="shared" si="201"/>
        <v>2.0271462193643952E-4</v>
      </c>
      <c r="L3242" s="33">
        <f t="shared" si="202"/>
        <v>1</v>
      </c>
      <c r="M3242" s="33">
        <f t="shared" si="203"/>
        <v>0.99979728537806356</v>
      </c>
    </row>
    <row r="3243" spans="1:13" ht="55.2">
      <c r="A3243" t="s">
        <v>164</v>
      </c>
      <c r="B3243" t="s">
        <v>247</v>
      </c>
      <c r="C3243" s="14" t="s">
        <v>249</v>
      </c>
      <c r="D3243" t="s">
        <v>456</v>
      </c>
      <c r="E3243" t="s">
        <v>474</v>
      </c>
      <c r="F3243" s="20">
        <v>2028</v>
      </c>
      <c r="G3243" s="20">
        <v>31</v>
      </c>
      <c r="H3243" s="11">
        <v>1293.9146509940299</v>
      </c>
      <c r="I3243" s="10">
        <v>4431466.71091469</v>
      </c>
      <c r="J3243" s="33">
        <f t="shared" si="200"/>
        <v>2.9198338505107615E-4</v>
      </c>
      <c r="K3243" s="33">
        <f t="shared" si="201"/>
        <v>2.9194076205096842E-4</v>
      </c>
      <c r="L3243" s="33">
        <f t="shared" si="202"/>
        <v>0.99979728537806356</v>
      </c>
      <c r="M3243" s="33">
        <f t="shared" si="203"/>
        <v>0.99950540379667385</v>
      </c>
    </row>
    <row r="3244" spans="1:13" ht="55.2">
      <c r="A3244" t="s">
        <v>164</v>
      </c>
      <c r="B3244" t="s">
        <v>247</v>
      </c>
      <c r="C3244" s="14" t="s">
        <v>249</v>
      </c>
      <c r="D3244" t="s">
        <v>456</v>
      </c>
      <c r="E3244" t="s">
        <v>474</v>
      </c>
      <c r="F3244" s="20">
        <v>2028</v>
      </c>
      <c r="G3244" s="20">
        <v>32</v>
      </c>
      <c r="H3244" s="11">
        <v>1310.45034599466</v>
      </c>
      <c r="I3244" s="10">
        <v>4370038.1658043498</v>
      </c>
      <c r="J3244" s="33">
        <f t="shared" si="200"/>
        <v>2.9987160209468292E-4</v>
      </c>
      <c r="K3244" s="33">
        <f t="shared" si="201"/>
        <v>2.9982664509975443E-4</v>
      </c>
      <c r="L3244" s="33">
        <f t="shared" si="202"/>
        <v>0.99950540379667385</v>
      </c>
      <c r="M3244" s="33">
        <f t="shared" si="203"/>
        <v>0.99920572544469444</v>
      </c>
    </row>
    <row r="3245" spans="1:13" ht="55.2">
      <c r="A3245" t="s">
        <v>164</v>
      </c>
      <c r="B3245" t="s">
        <v>247</v>
      </c>
      <c r="C3245" s="14" t="s">
        <v>249</v>
      </c>
      <c r="D3245" t="s">
        <v>456</v>
      </c>
      <c r="E3245" t="s">
        <v>474</v>
      </c>
      <c r="F3245" s="20">
        <v>2028</v>
      </c>
      <c r="G3245" s="20">
        <v>33</v>
      </c>
      <c r="H3245" s="11">
        <v>1344.6782817097501</v>
      </c>
      <c r="I3245" s="10">
        <v>4306743.7753076497</v>
      </c>
      <c r="J3245" s="33">
        <f t="shared" si="200"/>
        <v>3.1222620890969854E-4</v>
      </c>
      <c r="K3245" s="33">
        <f t="shared" si="201"/>
        <v>3.1217747137946006E-4</v>
      </c>
      <c r="L3245" s="33">
        <f t="shared" si="202"/>
        <v>0.99920572544469444</v>
      </c>
      <c r="M3245" s="33">
        <f t="shared" si="203"/>
        <v>0.99889379592793726</v>
      </c>
    </row>
    <row r="3246" spans="1:13" ht="55.2">
      <c r="A3246" t="s">
        <v>164</v>
      </c>
      <c r="B3246" t="s">
        <v>247</v>
      </c>
      <c r="C3246" s="14" t="s">
        <v>249</v>
      </c>
      <c r="D3246" t="s">
        <v>456</v>
      </c>
      <c r="E3246" t="s">
        <v>474</v>
      </c>
      <c r="F3246" s="20">
        <v>2028</v>
      </c>
      <c r="G3246" s="20">
        <v>34</v>
      </c>
      <c r="H3246" s="11">
        <v>1398.1379950693299</v>
      </c>
      <c r="I3246" s="10">
        <v>4253211.37432322</v>
      </c>
      <c r="J3246" s="33">
        <f t="shared" si="200"/>
        <v>3.2872525534703869E-4</v>
      </c>
      <c r="K3246" s="33">
        <f t="shared" si="201"/>
        <v>3.2867123112012564E-4</v>
      </c>
      <c r="L3246" s="33">
        <f t="shared" si="202"/>
        <v>0.99889379592793726</v>
      </c>
      <c r="M3246" s="33">
        <f t="shared" si="203"/>
        <v>0.99856548827427138</v>
      </c>
    </row>
    <row r="3247" spans="1:13" ht="55.2">
      <c r="A3247" t="s">
        <v>164</v>
      </c>
      <c r="B3247" t="s">
        <v>247</v>
      </c>
      <c r="C3247" s="14" t="s">
        <v>249</v>
      </c>
      <c r="D3247" t="s">
        <v>456</v>
      </c>
      <c r="E3247" t="s">
        <v>474</v>
      </c>
      <c r="F3247" s="20">
        <v>2028</v>
      </c>
      <c r="G3247" s="20">
        <v>35</v>
      </c>
      <c r="H3247" s="11">
        <v>1490.2646935652899</v>
      </c>
      <c r="I3247" s="10">
        <v>4202408.8184643602</v>
      </c>
      <c r="J3247" s="33">
        <f t="shared" si="200"/>
        <v>3.5462154158287268E-4</v>
      </c>
      <c r="K3247" s="33">
        <f t="shared" si="201"/>
        <v>3.5455867079603465E-4</v>
      </c>
      <c r="L3247" s="33">
        <f t="shared" si="202"/>
        <v>0.99856548827427138</v>
      </c>
      <c r="M3247" s="33">
        <f t="shared" si="203"/>
        <v>0.99821143822204605</v>
      </c>
    </row>
    <row r="3248" spans="1:13" ht="55.2">
      <c r="A3248" t="s">
        <v>164</v>
      </c>
      <c r="B3248" t="s">
        <v>247</v>
      </c>
      <c r="C3248" s="14" t="s">
        <v>249</v>
      </c>
      <c r="D3248" t="s">
        <v>456</v>
      </c>
      <c r="E3248" t="s">
        <v>474</v>
      </c>
      <c r="F3248" s="20">
        <v>2028</v>
      </c>
      <c r="G3248" s="20">
        <v>36</v>
      </c>
      <c r="H3248" s="11">
        <v>1977.7159406077001</v>
      </c>
      <c r="I3248" s="10">
        <v>4186859.8253110098</v>
      </c>
      <c r="J3248" s="33">
        <f t="shared" si="200"/>
        <v>4.7236258750573068E-4</v>
      </c>
      <c r="K3248" s="33">
        <f t="shared" si="201"/>
        <v>4.7225104186265909E-4</v>
      </c>
      <c r="L3248" s="33">
        <f t="shared" si="202"/>
        <v>0.99821143822204605</v>
      </c>
      <c r="M3248" s="33">
        <f t="shared" si="203"/>
        <v>0.99774003183034643</v>
      </c>
    </row>
    <row r="3249" spans="1:13" ht="55.2">
      <c r="A3249" t="s">
        <v>164</v>
      </c>
      <c r="B3249" t="s">
        <v>247</v>
      </c>
      <c r="C3249" s="14" t="s">
        <v>249</v>
      </c>
      <c r="D3249" t="s">
        <v>456</v>
      </c>
      <c r="E3249" t="s">
        <v>474</v>
      </c>
      <c r="F3249" s="20">
        <v>2028</v>
      </c>
      <c r="G3249" s="20">
        <v>37</v>
      </c>
      <c r="H3249" s="11">
        <v>2152.7551436126701</v>
      </c>
      <c r="I3249" s="10">
        <v>4165739.9555136501</v>
      </c>
      <c r="J3249" s="33">
        <f t="shared" si="200"/>
        <v>5.1677617100494885E-4</v>
      </c>
      <c r="K3249" s="33">
        <f t="shared" si="201"/>
        <v>5.1664266519801938E-4</v>
      </c>
      <c r="L3249" s="33">
        <f t="shared" si="202"/>
        <v>0.99774003183034643</v>
      </c>
      <c r="M3249" s="33">
        <f t="shared" si="203"/>
        <v>0.99722455676112687</v>
      </c>
    </row>
    <row r="3250" spans="1:13" ht="55.2">
      <c r="A3250" t="s">
        <v>164</v>
      </c>
      <c r="B3250" t="s">
        <v>247</v>
      </c>
      <c r="C3250" s="14" t="s">
        <v>249</v>
      </c>
      <c r="D3250" t="s">
        <v>456</v>
      </c>
      <c r="E3250" t="s">
        <v>474</v>
      </c>
      <c r="F3250" s="20">
        <v>2028</v>
      </c>
      <c r="G3250" s="20">
        <v>38</v>
      </c>
      <c r="H3250" s="11">
        <v>2353.6410475181401</v>
      </c>
      <c r="I3250" s="10">
        <v>4148199.4856870798</v>
      </c>
      <c r="J3250" s="33">
        <f t="shared" si="200"/>
        <v>5.6738858766053259E-4</v>
      </c>
      <c r="K3250" s="33">
        <f t="shared" si="201"/>
        <v>5.6722765319472401E-4</v>
      </c>
      <c r="L3250" s="33">
        <f t="shared" si="202"/>
        <v>0.99722455676112687</v>
      </c>
      <c r="M3250" s="33">
        <f t="shared" si="203"/>
        <v>0.99665890341608709</v>
      </c>
    </row>
    <row r="3251" spans="1:13" ht="55.2">
      <c r="A3251" t="s">
        <v>164</v>
      </c>
      <c r="B3251" t="s">
        <v>247</v>
      </c>
      <c r="C3251" s="14" t="s">
        <v>249</v>
      </c>
      <c r="D3251" t="s">
        <v>456</v>
      </c>
      <c r="E3251" t="s">
        <v>474</v>
      </c>
      <c r="F3251" s="20">
        <v>2028</v>
      </c>
      <c r="G3251" s="20">
        <v>39</v>
      </c>
      <c r="H3251" s="11">
        <v>2513.8194855445599</v>
      </c>
      <c r="I3251" s="10">
        <v>4153909.7851625001</v>
      </c>
      <c r="J3251" s="33">
        <f t="shared" si="200"/>
        <v>6.0516949465868567E-4</v>
      </c>
      <c r="K3251" s="33">
        <f t="shared" si="201"/>
        <v>6.0498641653305985E-4</v>
      </c>
      <c r="L3251" s="33">
        <f t="shared" si="202"/>
        <v>0.99665890341608709</v>
      </c>
      <c r="M3251" s="33">
        <f t="shared" si="203"/>
        <v>0.99605593831760364</v>
      </c>
    </row>
    <row r="3252" spans="1:13" ht="55.2">
      <c r="A3252" t="s">
        <v>164</v>
      </c>
      <c r="B3252" t="s">
        <v>247</v>
      </c>
      <c r="C3252" s="14" t="s">
        <v>249</v>
      </c>
      <c r="D3252" t="s">
        <v>456</v>
      </c>
      <c r="E3252" t="s">
        <v>474</v>
      </c>
      <c r="F3252" s="20">
        <v>2028</v>
      </c>
      <c r="G3252" s="20">
        <v>40</v>
      </c>
      <c r="H3252" s="11">
        <v>2796.5634185633999</v>
      </c>
      <c r="I3252" s="10">
        <v>4113966.1240455299</v>
      </c>
      <c r="J3252" s="33">
        <f t="shared" si="200"/>
        <v>6.7977307888314779E-4</v>
      </c>
      <c r="K3252" s="33">
        <f t="shared" si="201"/>
        <v>6.7954208550780049E-4</v>
      </c>
      <c r="L3252" s="33">
        <f t="shared" si="202"/>
        <v>0.99605593831760364</v>
      </c>
      <c r="M3252" s="33">
        <f t="shared" si="203"/>
        <v>0.99537907638799683</v>
      </c>
    </row>
    <row r="3253" spans="1:13" ht="55.2">
      <c r="A3253" t="s">
        <v>164</v>
      </c>
      <c r="B3253" t="s">
        <v>247</v>
      </c>
      <c r="C3253" s="14" t="s">
        <v>249</v>
      </c>
      <c r="D3253" t="s">
        <v>456</v>
      </c>
      <c r="E3253" t="s">
        <v>474</v>
      </c>
      <c r="F3253" s="20">
        <v>2028</v>
      </c>
      <c r="G3253" s="20">
        <v>41</v>
      </c>
      <c r="H3253" s="11">
        <v>3718.3246785424799</v>
      </c>
      <c r="I3253" s="10">
        <v>4065402.22105633</v>
      </c>
      <c r="J3253" s="33">
        <f t="shared" si="200"/>
        <v>9.1462651820373446E-4</v>
      </c>
      <c r="K3253" s="33">
        <f t="shared" si="201"/>
        <v>9.1420837486122508E-4</v>
      </c>
      <c r="L3253" s="33">
        <f t="shared" si="202"/>
        <v>0.99537907638799683</v>
      </c>
      <c r="M3253" s="33">
        <f t="shared" si="203"/>
        <v>0.99446909250020132</v>
      </c>
    </row>
    <row r="3254" spans="1:13" ht="55.2">
      <c r="A3254" t="s">
        <v>164</v>
      </c>
      <c r="B3254" t="s">
        <v>247</v>
      </c>
      <c r="C3254" s="14" t="s">
        <v>249</v>
      </c>
      <c r="D3254" t="s">
        <v>456</v>
      </c>
      <c r="E3254" t="s">
        <v>474</v>
      </c>
      <c r="F3254" s="20">
        <v>2028</v>
      </c>
      <c r="G3254" s="20">
        <v>42</v>
      </c>
      <c r="H3254" s="11">
        <v>4197.1382433982999</v>
      </c>
      <c r="I3254" s="10">
        <v>4079135.51063762</v>
      </c>
      <c r="J3254" s="33">
        <f t="shared" si="200"/>
        <v>1.0289283678987743E-3</v>
      </c>
      <c r="K3254" s="33">
        <f t="shared" si="201"/>
        <v>1.028399202612218E-3</v>
      </c>
      <c r="L3254" s="33">
        <f t="shared" si="202"/>
        <v>0.99446909250020132</v>
      </c>
      <c r="M3254" s="33">
        <f t="shared" si="203"/>
        <v>0.99344638127845164</v>
      </c>
    </row>
    <row r="3255" spans="1:13" ht="55.2">
      <c r="A3255" t="s">
        <v>164</v>
      </c>
      <c r="B3255" t="s">
        <v>247</v>
      </c>
      <c r="C3255" s="14" t="s">
        <v>249</v>
      </c>
      <c r="D3255" t="s">
        <v>456</v>
      </c>
      <c r="E3255" t="s">
        <v>474</v>
      </c>
      <c r="F3255" s="20">
        <v>2028</v>
      </c>
      <c r="G3255" s="20">
        <v>43</v>
      </c>
      <c r="H3255" s="11">
        <v>4825.4694484718202</v>
      </c>
      <c r="I3255" s="10">
        <v>4150072.18898152</v>
      </c>
      <c r="J3255" s="33">
        <f t="shared" si="200"/>
        <v>1.1627434966754279E-3</v>
      </c>
      <c r="K3255" s="33">
        <f t="shared" si="201"/>
        <v>1.1620677723792605E-3</v>
      </c>
      <c r="L3255" s="33">
        <f t="shared" si="202"/>
        <v>0.99344638127845164</v>
      </c>
      <c r="M3255" s="33">
        <f t="shared" si="203"/>
        <v>0.99229192925518117</v>
      </c>
    </row>
    <row r="3256" spans="1:13" ht="55.2">
      <c r="A3256" t="s">
        <v>164</v>
      </c>
      <c r="B3256" t="s">
        <v>247</v>
      </c>
      <c r="C3256" s="14" t="s">
        <v>249</v>
      </c>
      <c r="D3256" t="s">
        <v>456</v>
      </c>
      <c r="E3256" t="s">
        <v>474</v>
      </c>
      <c r="F3256" s="20">
        <v>2028</v>
      </c>
      <c r="G3256" s="20">
        <v>44</v>
      </c>
      <c r="H3256" s="11">
        <v>5203.2977005113098</v>
      </c>
      <c r="I3256" s="10">
        <v>4179212.29954354</v>
      </c>
      <c r="J3256" s="33">
        <f t="shared" si="200"/>
        <v>1.2450426844981342E-3</v>
      </c>
      <c r="K3256" s="33">
        <f t="shared" si="201"/>
        <v>1.2442679404182089E-3</v>
      </c>
      <c r="L3256" s="33">
        <f t="shared" si="202"/>
        <v>0.99229192925518117</v>
      </c>
      <c r="M3256" s="33">
        <f t="shared" si="203"/>
        <v>0.99105725222007324</v>
      </c>
    </row>
    <row r="3257" spans="1:13" ht="55.2">
      <c r="A3257" t="s">
        <v>164</v>
      </c>
      <c r="B3257" t="s">
        <v>247</v>
      </c>
      <c r="C3257" s="14" t="s">
        <v>249</v>
      </c>
      <c r="D3257" t="s">
        <v>456</v>
      </c>
      <c r="E3257" t="s">
        <v>474</v>
      </c>
      <c r="F3257" s="20">
        <v>2028</v>
      </c>
      <c r="G3257" s="20">
        <v>45</v>
      </c>
      <c r="H3257" s="11">
        <v>5485.0265074586396</v>
      </c>
      <c r="I3257" s="10">
        <v>4148905.6909981798</v>
      </c>
      <c r="J3257" s="33">
        <f t="shared" si="200"/>
        <v>1.322041742081393E-3</v>
      </c>
      <c r="K3257" s="33">
        <f t="shared" si="201"/>
        <v>1.3211682298797101E-3</v>
      </c>
      <c r="L3257" s="33">
        <f t="shared" si="202"/>
        <v>0.99105725222007324</v>
      </c>
      <c r="M3257" s="33">
        <f t="shared" si="203"/>
        <v>0.98974789886444814</v>
      </c>
    </row>
    <row r="3258" spans="1:13" ht="55.2">
      <c r="A3258" t="s">
        <v>164</v>
      </c>
      <c r="B3258" t="s">
        <v>247</v>
      </c>
      <c r="C3258" s="14" t="s">
        <v>249</v>
      </c>
      <c r="D3258" t="s">
        <v>456</v>
      </c>
      <c r="E3258" t="s">
        <v>474</v>
      </c>
      <c r="F3258" s="20">
        <v>2028</v>
      </c>
      <c r="G3258" s="20">
        <v>46</v>
      </c>
      <c r="H3258" s="11">
        <v>6664.8592220819401</v>
      </c>
      <c r="I3258" s="10">
        <v>4094019.6392193502</v>
      </c>
      <c r="J3258" s="33">
        <f t="shared" si="200"/>
        <v>1.6279499878883823E-3</v>
      </c>
      <c r="K3258" s="33">
        <f t="shared" si="201"/>
        <v>1.6266255960855069E-3</v>
      </c>
      <c r="L3258" s="33">
        <f t="shared" si="202"/>
        <v>0.98974789886444814</v>
      </c>
      <c r="M3258" s="33">
        <f t="shared" si="203"/>
        <v>0.98813794959848333</v>
      </c>
    </row>
    <row r="3259" spans="1:13" ht="55.2">
      <c r="A3259" t="s">
        <v>164</v>
      </c>
      <c r="B3259" t="s">
        <v>247</v>
      </c>
      <c r="C3259" s="14" t="s">
        <v>249</v>
      </c>
      <c r="D3259" t="s">
        <v>456</v>
      </c>
      <c r="E3259" t="s">
        <v>474</v>
      </c>
      <c r="F3259" s="20">
        <v>2028</v>
      </c>
      <c r="G3259" s="20">
        <v>47</v>
      </c>
      <c r="H3259" s="11">
        <v>6998.30011168488</v>
      </c>
      <c r="I3259" s="10">
        <v>4031840.7140654</v>
      </c>
      <c r="J3259" s="33">
        <f t="shared" si="200"/>
        <v>1.7357580837136617E-3</v>
      </c>
      <c r="K3259" s="33">
        <f t="shared" si="201"/>
        <v>1.734252526871205E-3</v>
      </c>
      <c r="L3259" s="33">
        <f t="shared" si="202"/>
        <v>0.98813794959848333</v>
      </c>
      <c r="M3259" s="33">
        <f t="shared" si="203"/>
        <v>0.98642426886249479</v>
      </c>
    </row>
    <row r="3260" spans="1:13" ht="55.2">
      <c r="A3260" t="s">
        <v>164</v>
      </c>
      <c r="B3260" t="s">
        <v>247</v>
      </c>
      <c r="C3260" s="14" t="s">
        <v>249</v>
      </c>
      <c r="D3260" t="s">
        <v>456</v>
      </c>
      <c r="E3260" t="s">
        <v>474</v>
      </c>
      <c r="F3260" s="20">
        <v>2028</v>
      </c>
      <c r="G3260" s="20">
        <v>48</v>
      </c>
      <c r="H3260" s="11">
        <v>7397.3118326227504</v>
      </c>
      <c r="I3260" s="10">
        <v>3975005.51082543</v>
      </c>
      <c r="J3260" s="33">
        <f t="shared" si="200"/>
        <v>1.8609563716269317E-3</v>
      </c>
      <c r="K3260" s="33">
        <f t="shared" si="201"/>
        <v>1.8592258659499983E-3</v>
      </c>
      <c r="L3260" s="33">
        <f t="shared" si="202"/>
        <v>0.98642426886249479</v>
      </c>
      <c r="M3260" s="33">
        <f t="shared" si="203"/>
        <v>0.98459028334702481</v>
      </c>
    </row>
    <row r="3261" spans="1:13" ht="55.2">
      <c r="A3261" t="s">
        <v>164</v>
      </c>
      <c r="B3261" t="s">
        <v>247</v>
      </c>
      <c r="C3261" s="14" t="s">
        <v>249</v>
      </c>
      <c r="D3261" t="s">
        <v>456</v>
      </c>
      <c r="E3261" t="s">
        <v>474</v>
      </c>
      <c r="F3261" s="20">
        <v>2028</v>
      </c>
      <c r="G3261" s="20">
        <v>49</v>
      </c>
      <c r="H3261" s="11">
        <v>7631.0808218983002</v>
      </c>
      <c r="I3261" s="10">
        <v>3904584.83944182</v>
      </c>
      <c r="J3261" s="33">
        <f t="shared" si="200"/>
        <v>1.9543898098495923E-3</v>
      </c>
      <c r="K3261" s="33">
        <f t="shared" si="201"/>
        <v>1.9524812336548791E-3</v>
      </c>
      <c r="L3261" s="33">
        <f t="shared" si="202"/>
        <v>0.98459028334702481</v>
      </c>
      <c r="M3261" s="33">
        <f t="shared" si="203"/>
        <v>0.98266788929595084</v>
      </c>
    </row>
    <row r="3262" spans="1:13" ht="55.2">
      <c r="A3262" t="s">
        <v>164</v>
      </c>
      <c r="B3262" t="s">
        <v>247</v>
      </c>
      <c r="C3262" s="14" t="s">
        <v>249</v>
      </c>
      <c r="D3262" t="s">
        <v>456</v>
      </c>
      <c r="E3262" t="s">
        <v>474</v>
      </c>
      <c r="F3262" s="20">
        <v>2028</v>
      </c>
      <c r="G3262" s="20">
        <v>50</v>
      </c>
      <c r="H3262" s="11">
        <v>7923.7731781886796</v>
      </c>
      <c r="I3262" s="10">
        <v>3809885.8823647299</v>
      </c>
      <c r="J3262" s="33">
        <f t="shared" si="200"/>
        <v>2.0797927871977445E-3</v>
      </c>
      <c r="K3262" s="33">
        <f t="shared" si="201"/>
        <v>2.0776315167700954E-3</v>
      </c>
      <c r="L3262" s="33">
        <f t="shared" si="202"/>
        <v>0.98266788929595084</v>
      </c>
      <c r="M3262" s="33">
        <f t="shared" si="203"/>
        <v>0.98062626751863158</v>
      </c>
    </row>
    <row r="3263" spans="1:13" ht="55.2">
      <c r="A3263" t="s">
        <v>164</v>
      </c>
      <c r="B3263" t="s">
        <v>247</v>
      </c>
      <c r="C3263" s="14" t="s">
        <v>249</v>
      </c>
      <c r="D3263" t="s">
        <v>456</v>
      </c>
      <c r="E3263" t="s">
        <v>474</v>
      </c>
      <c r="F3263" s="20">
        <v>2028</v>
      </c>
      <c r="G3263" s="20">
        <v>51</v>
      </c>
      <c r="H3263" s="11">
        <v>8679.11555969445</v>
      </c>
      <c r="I3263" s="10">
        <v>3719383.0437831101</v>
      </c>
      <c r="J3263" s="33">
        <f t="shared" si="200"/>
        <v>2.3334825850221193E-3</v>
      </c>
      <c r="K3263" s="33">
        <f t="shared" si="201"/>
        <v>2.3307621309902604E-3</v>
      </c>
      <c r="L3263" s="33">
        <f t="shared" si="202"/>
        <v>0.98062626751863158</v>
      </c>
      <c r="M3263" s="33">
        <f t="shared" si="203"/>
        <v>0.97834066094964478</v>
      </c>
    </row>
    <row r="3264" spans="1:13" ht="55.2">
      <c r="A3264" t="s">
        <v>164</v>
      </c>
      <c r="B3264" t="s">
        <v>247</v>
      </c>
      <c r="C3264" s="14" t="s">
        <v>249</v>
      </c>
      <c r="D3264" t="s">
        <v>456</v>
      </c>
      <c r="E3264" t="s">
        <v>474</v>
      </c>
      <c r="F3264" s="20">
        <v>2028</v>
      </c>
      <c r="G3264" s="20">
        <v>52</v>
      </c>
      <c r="H3264" s="11">
        <v>9173.2666351580792</v>
      </c>
      <c r="I3264" s="10">
        <v>3644459.8670764202</v>
      </c>
      <c r="J3264" s="33">
        <f t="shared" si="200"/>
        <v>2.5170442177257007E-3</v>
      </c>
      <c r="K3264" s="33">
        <f t="shared" si="201"/>
        <v>2.513879118050899E-3</v>
      </c>
      <c r="L3264" s="33">
        <f t="shared" si="202"/>
        <v>0.97834066094964478</v>
      </c>
      <c r="M3264" s="33">
        <f t="shared" si="203"/>
        <v>0.97588123079174338</v>
      </c>
    </row>
    <row r="3265" spans="1:13" ht="55.2">
      <c r="A3265" t="s">
        <v>164</v>
      </c>
      <c r="B3265" t="s">
        <v>247</v>
      </c>
      <c r="C3265" s="14" t="s">
        <v>249</v>
      </c>
      <c r="D3265" t="s">
        <v>456</v>
      </c>
      <c r="E3265" t="s">
        <v>474</v>
      </c>
      <c r="F3265" s="20">
        <v>2028</v>
      </c>
      <c r="G3265" s="20">
        <v>53</v>
      </c>
      <c r="H3265" s="11">
        <v>9671.2553612848005</v>
      </c>
      <c r="I3265" s="10">
        <v>3556884.1177959698</v>
      </c>
      <c r="J3265" s="33">
        <f t="shared" si="200"/>
        <v>2.719024584719283E-3</v>
      </c>
      <c r="K3265" s="33">
        <f t="shared" si="201"/>
        <v>2.715331385431341E-3</v>
      </c>
      <c r="L3265" s="33">
        <f t="shared" si="202"/>
        <v>0.97588123079174338</v>
      </c>
      <c r="M3265" s="33">
        <f t="shared" si="203"/>
        <v>0.97323138985732116</v>
      </c>
    </row>
    <row r="3266" spans="1:13" ht="55.2">
      <c r="A3266" t="s">
        <v>164</v>
      </c>
      <c r="B3266" t="s">
        <v>247</v>
      </c>
      <c r="C3266" s="14" t="s">
        <v>249</v>
      </c>
      <c r="D3266" t="s">
        <v>456</v>
      </c>
      <c r="E3266" t="s">
        <v>474</v>
      </c>
      <c r="F3266" s="20">
        <v>2028</v>
      </c>
      <c r="G3266" s="20">
        <v>54</v>
      </c>
      <c r="H3266" s="11">
        <v>10397.6343792801</v>
      </c>
      <c r="I3266" s="10">
        <v>3484877.7368721501</v>
      </c>
      <c r="J3266" s="33">
        <f t="shared" ref="J3266:J3329" si="204">IF(I3266&gt;0,H3266/I3266,0)</f>
        <v>2.9836439509101659E-3</v>
      </c>
      <c r="K3266" s="33">
        <f t="shared" ref="K3266:K3329" si="205">1-EXP(-J3266)</f>
        <v>2.9791973087955892E-3</v>
      </c>
      <c r="L3266" s="33">
        <f t="shared" ref="L3266:L3329" si="206">IF(G3266=30,1,M3265)</f>
        <v>0.97323138985732116</v>
      </c>
      <c r="M3266" s="33">
        <f t="shared" ref="M3266:M3329" si="207">L3266*(1-K3266)</f>
        <v>0.97033194151982283</v>
      </c>
    </row>
    <row r="3267" spans="1:13" ht="55.2">
      <c r="A3267" t="s">
        <v>164</v>
      </c>
      <c r="B3267" t="s">
        <v>247</v>
      </c>
      <c r="C3267" s="14" t="s">
        <v>249</v>
      </c>
      <c r="D3267" t="s">
        <v>456</v>
      </c>
      <c r="E3267" t="s">
        <v>474</v>
      </c>
      <c r="F3267" s="20">
        <v>2028</v>
      </c>
      <c r="G3267" s="20">
        <v>55</v>
      </c>
      <c r="H3267" s="11">
        <v>11386.2575926155</v>
      </c>
      <c r="I3267" s="10">
        <v>3413235.74962861</v>
      </c>
      <c r="J3267" s="33">
        <f t="shared" si="204"/>
        <v>3.3359130244239431E-3</v>
      </c>
      <c r="K3267" s="33">
        <f t="shared" si="205"/>
        <v>3.3303550485963562E-3</v>
      </c>
      <c r="L3267" s="33">
        <f t="shared" si="206"/>
        <v>0.97033194151982283</v>
      </c>
      <c r="M3267" s="33">
        <f t="shared" si="207"/>
        <v>0.96710039163956796</v>
      </c>
    </row>
    <row r="3268" spans="1:13" ht="55.2">
      <c r="A3268" t="s">
        <v>164</v>
      </c>
      <c r="B3268" t="s">
        <v>247</v>
      </c>
      <c r="C3268" s="14" t="s">
        <v>249</v>
      </c>
      <c r="D3268" t="s">
        <v>456</v>
      </c>
      <c r="E3268" t="s">
        <v>474</v>
      </c>
      <c r="F3268" s="20">
        <v>2028</v>
      </c>
      <c r="G3268" s="20">
        <v>56</v>
      </c>
      <c r="H3268" s="11">
        <v>12433.7753975666</v>
      </c>
      <c r="I3268" s="10">
        <v>3319791.4829717102</v>
      </c>
      <c r="J3268" s="33">
        <f t="shared" si="204"/>
        <v>3.7453483031520134E-3</v>
      </c>
      <c r="K3268" s="33">
        <f t="shared" si="205"/>
        <v>3.738343234399033E-3</v>
      </c>
      <c r="L3268" s="33">
        <f t="shared" si="206"/>
        <v>0.96710039163956796</v>
      </c>
      <c r="M3268" s="33">
        <f t="shared" si="207"/>
        <v>0.96348503843349753</v>
      </c>
    </row>
    <row r="3269" spans="1:13" ht="55.2">
      <c r="A3269" t="s">
        <v>164</v>
      </c>
      <c r="B3269" t="s">
        <v>247</v>
      </c>
      <c r="C3269" s="14" t="s">
        <v>249</v>
      </c>
      <c r="D3269" t="s">
        <v>456</v>
      </c>
      <c r="E3269" t="s">
        <v>474</v>
      </c>
      <c r="F3269" s="20">
        <v>2028</v>
      </c>
      <c r="G3269" s="20">
        <v>57</v>
      </c>
      <c r="H3269" s="11">
        <v>13328.797091206499</v>
      </c>
      <c r="I3269" s="10">
        <v>3236793.9757739799</v>
      </c>
      <c r="J3269" s="33">
        <f t="shared" si="204"/>
        <v>4.1179009819490679E-3</v>
      </c>
      <c r="K3269" s="33">
        <f t="shared" si="205"/>
        <v>4.1094340536783625E-3</v>
      </c>
      <c r="L3269" s="33">
        <f t="shared" si="206"/>
        <v>0.96348503843349753</v>
      </c>
      <c r="M3269" s="33">
        <f t="shared" si="207"/>
        <v>0.95952566020634933</v>
      </c>
    </row>
    <row r="3270" spans="1:13" ht="55.2">
      <c r="A3270" t="s">
        <v>164</v>
      </c>
      <c r="B3270" t="s">
        <v>247</v>
      </c>
      <c r="C3270" s="14" t="s">
        <v>249</v>
      </c>
      <c r="D3270" t="s">
        <v>456</v>
      </c>
      <c r="E3270" t="s">
        <v>474</v>
      </c>
      <c r="F3270" s="20">
        <v>2028</v>
      </c>
      <c r="G3270" s="20">
        <v>58</v>
      </c>
      <c r="H3270" s="11">
        <v>14234.3788903846</v>
      </c>
      <c r="I3270" s="10">
        <v>3151326.9837162802</v>
      </c>
      <c r="J3270" s="33">
        <f t="shared" si="204"/>
        <v>4.5169476109389187E-3</v>
      </c>
      <c r="K3270" s="33">
        <f t="shared" si="205"/>
        <v>4.5067615454914556E-3</v>
      </c>
      <c r="L3270" s="33">
        <f t="shared" si="206"/>
        <v>0.95952566020634933</v>
      </c>
      <c r="M3270" s="33">
        <f t="shared" si="207"/>
        <v>0.95520130685901905</v>
      </c>
    </row>
    <row r="3271" spans="1:13" ht="55.2">
      <c r="A3271" t="s">
        <v>164</v>
      </c>
      <c r="B3271" t="s">
        <v>247</v>
      </c>
      <c r="C3271" s="14" t="s">
        <v>249</v>
      </c>
      <c r="D3271" t="s">
        <v>456</v>
      </c>
      <c r="E3271" t="s">
        <v>474</v>
      </c>
      <c r="F3271" s="20">
        <v>2028</v>
      </c>
      <c r="G3271" s="20">
        <v>59</v>
      </c>
      <c r="H3271" s="11">
        <v>14478.2782061014</v>
      </c>
      <c r="I3271" s="10">
        <v>3049791.4166212599</v>
      </c>
      <c r="J3271" s="33">
        <f t="shared" si="204"/>
        <v>4.7473011194127165E-3</v>
      </c>
      <c r="K3271" s="33">
        <f t="shared" si="205"/>
        <v>4.7360504958603444E-3</v>
      </c>
      <c r="L3271" s="33">
        <f t="shared" si="206"/>
        <v>0.95520130685901905</v>
      </c>
      <c r="M3271" s="33">
        <f t="shared" si="207"/>
        <v>0.95067742523602294</v>
      </c>
    </row>
    <row r="3272" spans="1:13" ht="55.2">
      <c r="A3272" t="s">
        <v>164</v>
      </c>
      <c r="B3272" t="s">
        <v>247</v>
      </c>
      <c r="C3272" s="14" t="s">
        <v>249</v>
      </c>
      <c r="D3272" t="s">
        <v>456</v>
      </c>
      <c r="E3272" t="s">
        <v>474</v>
      </c>
      <c r="F3272" s="20">
        <v>2028</v>
      </c>
      <c r="G3272" s="20">
        <v>60</v>
      </c>
      <c r="H3272" s="11">
        <v>15149.760854054601</v>
      </c>
      <c r="I3272" s="10">
        <v>2941932.4900909602</v>
      </c>
      <c r="J3272" s="33">
        <f t="shared" si="204"/>
        <v>5.149595004332065E-3</v>
      </c>
      <c r="K3272" s="33">
        <f t="shared" si="205"/>
        <v>5.1363585704824466E-3</v>
      </c>
      <c r="L3272" s="33">
        <f t="shared" si="206"/>
        <v>0.95067742523602294</v>
      </c>
      <c r="M3272" s="33">
        <f t="shared" si="207"/>
        <v>0.94579440509514767</v>
      </c>
    </row>
    <row r="3273" spans="1:13" ht="55.2">
      <c r="A3273" t="s">
        <v>164</v>
      </c>
      <c r="B3273" t="s">
        <v>247</v>
      </c>
      <c r="C3273" s="14" t="s">
        <v>249</v>
      </c>
      <c r="D3273" t="s">
        <v>456</v>
      </c>
      <c r="E3273" t="s">
        <v>474</v>
      </c>
      <c r="F3273" s="20">
        <v>2028</v>
      </c>
      <c r="G3273" s="20">
        <v>61</v>
      </c>
      <c r="H3273" s="11">
        <v>16412.8133870161</v>
      </c>
      <c r="I3273" s="10">
        <v>2836286.7169998302</v>
      </c>
      <c r="J3273" s="33">
        <f t="shared" si="204"/>
        <v>5.7867257525985455E-3</v>
      </c>
      <c r="K3273" s="33">
        <f t="shared" si="205"/>
        <v>5.7700149043672377E-3</v>
      </c>
      <c r="L3273" s="33">
        <f t="shared" si="206"/>
        <v>0.94579440509514767</v>
      </c>
      <c r="M3273" s="33">
        <f t="shared" si="207"/>
        <v>0.94033715728128153</v>
      </c>
    </row>
    <row r="3274" spans="1:13" ht="55.2">
      <c r="A3274" t="s">
        <v>164</v>
      </c>
      <c r="B3274" t="s">
        <v>247</v>
      </c>
      <c r="C3274" s="14" t="s">
        <v>249</v>
      </c>
      <c r="D3274" t="s">
        <v>456</v>
      </c>
      <c r="E3274" t="s">
        <v>474</v>
      </c>
      <c r="F3274" s="20">
        <v>2028</v>
      </c>
      <c r="G3274" s="20">
        <v>62</v>
      </c>
      <c r="H3274" s="11">
        <v>17321.907613381001</v>
      </c>
      <c r="I3274" s="10">
        <v>2717843.8496721801</v>
      </c>
      <c r="J3274" s="33">
        <f t="shared" si="204"/>
        <v>6.3734005967525801E-3</v>
      </c>
      <c r="K3274" s="33">
        <f t="shared" si="205"/>
        <v>6.3531335586785032E-3</v>
      </c>
      <c r="L3274" s="33">
        <f t="shared" si="206"/>
        <v>0.94033715728128153</v>
      </c>
      <c r="M3274" s="33">
        <f t="shared" si="207"/>
        <v>0.93436306973088545</v>
      </c>
    </row>
    <row r="3275" spans="1:13" ht="55.2">
      <c r="A3275" t="s">
        <v>164</v>
      </c>
      <c r="B3275" t="s">
        <v>247</v>
      </c>
      <c r="C3275" s="14" t="s">
        <v>249</v>
      </c>
      <c r="D3275" t="s">
        <v>456</v>
      </c>
      <c r="E3275" t="s">
        <v>474</v>
      </c>
      <c r="F3275" s="20">
        <v>2028</v>
      </c>
      <c r="G3275" s="20">
        <v>63</v>
      </c>
      <c r="H3275" s="11">
        <v>18128.085764750402</v>
      </c>
      <c r="I3275" s="10">
        <v>2587054.64901056</v>
      </c>
      <c r="J3275" s="33">
        <f t="shared" si="204"/>
        <v>7.0072295425547488E-3</v>
      </c>
      <c r="K3275" s="33">
        <f t="shared" si="205"/>
        <v>6.9827361532821541E-3</v>
      </c>
      <c r="L3275" s="33">
        <f t="shared" si="206"/>
        <v>0.93436306973088545</v>
      </c>
      <c r="M3275" s="33">
        <f t="shared" si="207"/>
        <v>0.92783865894358386</v>
      </c>
    </row>
    <row r="3276" spans="1:13" ht="55.2">
      <c r="A3276" t="s">
        <v>164</v>
      </c>
      <c r="B3276" t="s">
        <v>247</v>
      </c>
      <c r="C3276" s="14" t="s">
        <v>249</v>
      </c>
      <c r="D3276" t="s">
        <v>456</v>
      </c>
      <c r="E3276" t="s">
        <v>474</v>
      </c>
      <c r="F3276" s="20">
        <v>2028</v>
      </c>
      <c r="G3276" s="20">
        <v>64</v>
      </c>
      <c r="H3276" s="11">
        <v>19295.018784998101</v>
      </c>
      <c r="I3276" s="10">
        <v>2457762.67082706</v>
      </c>
      <c r="J3276" s="33">
        <f t="shared" si="204"/>
        <v>7.8506436012005781E-3</v>
      </c>
      <c r="K3276" s="33">
        <f t="shared" si="205"/>
        <v>7.8199077833007724E-3</v>
      </c>
      <c r="L3276" s="33">
        <f t="shared" si="206"/>
        <v>0.92783865894358386</v>
      </c>
      <c r="M3276" s="33">
        <f t="shared" si="207"/>
        <v>0.92058304619286357</v>
      </c>
    </row>
    <row r="3277" spans="1:13" ht="55.2">
      <c r="A3277" t="s">
        <v>164</v>
      </c>
      <c r="B3277" t="s">
        <v>247</v>
      </c>
      <c r="C3277" s="14" t="s">
        <v>249</v>
      </c>
      <c r="D3277" t="s">
        <v>456</v>
      </c>
      <c r="E3277" t="s">
        <v>474</v>
      </c>
      <c r="F3277" s="20">
        <v>2028</v>
      </c>
      <c r="G3277" s="20">
        <v>65</v>
      </c>
      <c r="H3277" s="11">
        <v>20167.076229174902</v>
      </c>
      <c r="I3277" s="10">
        <v>2328720.46261755</v>
      </c>
      <c r="J3277" s="33">
        <f t="shared" si="204"/>
        <v>8.6601533129083766E-3</v>
      </c>
      <c r="K3277" s="33">
        <f t="shared" si="205"/>
        <v>8.6227622006463944E-3</v>
      </c>
      <c r="L3277" s="33">
        <f t="shared" si="206"/>
        <v>0.92058304619286357</v>
      </c>
      <c r="M3277" s="33">
        <f t="shared" si="207"/>
        <v>0.91264507749959589</v>
      </c>
    </row>
    <row r="3278" spans="1:13" ht="55.2">
      <c r="A3278" t="s">
        <v>164</v>
      </c>
      <c r="B3278" t="s">
        <v>247</v>
      </c>
      <c r="C3278" s="14" t="s">
        <v>249</v>
      </c>
      <c r="D3278" t="s">
        <v>456</v>
      </c>
      <c r="E3278" t="s">
        <v>474</v>
      </c>
      <c r="F3278" s="20">
        <v>2028</v>
      </c>
      <c r="G3278" s="20">
        <v>66</v>
      </c>
      <c r="H3278" s="11">
        <v>20629.7904024323</v>
      </c>
      <c r="I3278" s="10">
        <v>2199508.8644572301</v>
      </c>
      <c r="J3278" s="33">
        <f t="shared" si="204"/>
        <v>9.379271316336835E-3</v>
      </c>
      <c r="K3278" s="33">
        <f t="shared" si="205"/>
        <v>9.3354231461674209E-3</v>
      </c>
      <c r="L3278" s="33">
        <f t="shared" si="206"/>
        <v>0.91264507749959589</v>
      </c>
      <c r="M3278" s="33">
        <f t="shared" si="207"/>
        <v>0.90412514951887035</v>
      </c>
    </row>
    <row r="3279" spans="1:13" ht="55.2">
      <c r="A3279" t="s">
        <v>164</v>
      </c>
      <c r="B3279" t="s">
        <v>247</v>
      </c>
      <c r="C3279" s="14" t="s">
        <v>249</v>
      </c>
      <c r="D3279" t="s">
        <v>456</v>
      </c>
      <c r="E3279" t="s">
        <v>474</v>
      </c>
      <c r="F3279" s="20">
        <v>2028</v>
      </c>
      <c r="G3279" s="20">
        <v>67</v>
      </c>
      <c r="H3279" s="11">
        <v>21143.169346706502</v>
      </c>
      <c r="I3279" s="10">
        <v>2069619.46057844</v>
      </c>
      <c r="J3279" s="33">
        <f t="shared" si="204"/>
        <v>1.0215969529392218E-2</v>
      </c>
      <c r="K3279" s="33">
        <f t="shared" si="205"/>
        <v>1.016396375979689E-2</v>
      </c>
      <c r="L3279" s="33">
        <f t="shared" si="206"/>
        <v>0.90412514951887035</v>
      </c>
      <c r="M3279" s="33">
        <f t="shared" si="207"/>
        <v>0.89493565426483956</v>
      </c>
    </row>
    <row r="3280" spans="1:13" ht="55.2">
      <c r="A3280" t="s">
        <v>164</v>
      </c>
      <c r="B3280" t="s">
        <v>247</v>
      </c>
      <c r="C3280" s="14" t="s">
        <v>249</v>
      </c>
      <c r="D3280" t="s">
        <v>456</v>
      </c>
      <c r="E3280" t="s">
        <v>474</v>
      </c>
      <c r="F3280" s="20">
        <v>2028</v>
      </c>
      <c r="G3280" s="20">
        <v>68</v>
      </c>
      <c r="H3280" s="11">
        <v>21464.617972328699</v>
      </c>
      <c r="I3280" s="10">
        <v>1935926.66662157</v>
      </c>
      <c r="J3280" s="33">
        <f t="shared" si="204"/>
        <v>1.1087516042013666E-2</v>
      </c>
      <c r="K3280" s="33">
        <f t="shared" si="205"/>
        <v>1.1026276078018316E-2</v>
      </c>
      <c r="L3280" s="33">
        <f t="shared" si="206"/>
        <v>0.89493565426483956</v>
      </c>
      <c r="M3280" s="33">
        <f t="shared" si="207"/>
        <v>0.88506784666885352</v>
      </c>
    </row>
    <row r="3281" spans="1:13" ht="55.2">
      <c r="A3281" t="s">
        <v>164</v>
      </c>
      <c r="B3281" t="s">
        <v>247</v>
      </c>
      <c r="C3281" s="14" t="s">
        <v>249</v>
      </c>
      <c r="D3281" t="s">
        <v>456</v>
      </c>
      <c r="E3281" t="s">
        <v>474</v>
      </c>
      <c r="F3281" s="20">
        <v>2028</v>
      </c>
      <c r="G3281" s="20">
        <v>69</v>
      </c>
      <c r="H3281" s="11">
        <v>20919.7823297998</v>
      </c>
      <c r="I3281" s="10">
        <v>1798344.9755834299</v>
      </c>
      <c r="J3281" s="33">
        <f t="shared" si="204"/>
        <v>1.1632797162854073E-2</v>
      </c>
      <c r="K3281" s="33">
        <f t="shared" si="205"/>
        <v>1.1565397778879438E-2</v>
      </c>
      <c r="L3281" s="33">
        <f t="shared" si="206"/>
        <v>0.88506784666885352</v>
      </c>
      <c r="M3281" s="33">
        <f t="shared" si="207"/>
        <v>0.87483168496083197</v>
      </c>
    </row>
    <row r="3282" spans="1:13" ht="55.2">
      <c r="A3282" t="s">
        <v>164</v>
      </c>
      <c r="B3282" t="s">
        <v>247</v>
      </c>
      <c r="C3282" s="14" t="s">
        <v>249</v>
      </c>
      <c r="D3282" t="s">
        <v>456</v>
      </c>
      <c r="E3282" t="s">
        <v>474</v>
      </c>
      <c r="F3282" s="20">
        <v>2029</v>
      </c>
      <c r="G3282" s="20">
        <v>30</v>
      </c>
      <c r="H3282" s="11">
        <v>867.22875025551502</v>
      </c>
      <c r="I3282" s="10">
        <v>4383726.8103154004</v>
      </c>
      <c r="J3282" s="33">
        <f t="shared" si="204"/>
        <v>1.9782910472770077E-4</v>
      </c>
      <c r="K3282" s="33">
        <f t="shared" si="205"/>
        <v>1.9780953784065414E-4</v>
      </c>
      <c r="L3282" s="33">
        <f t="shared" si="206"/>
        <v>1</v>
      </c>
      <c r="M3282" s="33">
        <f t="shared" si="207"/>
        <v>0.99980219046215935</v>
      </c>
    </row>
    <row r="3283" spans="1:13" ht="55.2">
      <c r="A3283" t="s">
        <v>164</v>
      </c>
      <c r="B3283" t="s">
        <v>247</v>
      </c>
      <c r="C3283" s="14" t="s">
        <v>249</v>
      </c>
      <c r="D3283" t="s">
        <v>456</v>
      </c>
      <c r="E3283" t="s">
        <v>474</v>
      </c>
      <c r="F3283" s="20">
        <v>2029</v>
      </c>
      <c r="G3283" s="20">
        <v>31</v>
      </c>
      <c r="H3283" s="11">
        <v>1261.4745832584399</v>
      </c>
      <c r="I3283" s="10">
        <v>4427570.6773077799</v>
      </c>
      <c r="J3283" s="33">
        <f t="shared" si="204"/>
        <v>2.8491348308085952E-4</v>
      </c>
      <c r="K3283" s="33">
        <f t="shared" si="205"/>
        <v>2.848728990888505E-4</v>
      </c>
      <c r="L3283" s="33">
        <f t="shared" si="206"/>
        <v>0.99980219046215935</v>
      </c>
      <c r="M3283" s="33">
        <f t="shared" si="207"/>
        <v>0.99951737391364703</v>
      </c>
    </row>
    <row r="3284" spans="1:13" ht="55.2">
      <c r="A3284" t="s">
        <v>164</v>
      </c>
      <c r="B3284" t="s">
        <v>247</v>
      </c>
      <c r="C3284" s="14" t="s">
        <v>249</v>
      </c>
      <c r="D3284" t="s">
        <v>456</v>
      </c>
      <c r="E3284" t="s">
        <v>474</v>
      </c>
      <c r="F3284" s="20">
        <v>2029</v>
      </c>
      <c r="G3284" s="20">
        <v>32</v>
      </c>
      <c r="H3284" s="11">
        <v>1309.5500722250899</v>
      </c>
      <c r="I3284" s="10">
        <v>4425187.65105044</v>
      </c>
      <c r="J3284" s="33">
        <f t="shared" si="204"/>
        <v>2.9593096959724008E-4</v>
      </c>
      <c r="K3284" s="33">
        <f t="shared" si="205"/>
        <v>2.9588718634687705E-4</v>
      </c>
      <c r="L3284" s="33">
        <f t="shared" si="206"/>
        <v>0.99951737391364703</v>
      </c>
      <c r="M3284" s="33">
        <f t="shared" si="207"/>
        <v>0.9992216295301749</v>
      </c>
    </row>
    <row r="3285" spans="1:13" ht="55.2">
      <c r="A3285" t="s">
        <v>164</v>
      </c>
      <c r="B3285" t="s">
        <v>247</v>
      </c>
      <c r="C3285" s="14" t="s">
        <v>249</v>
      </c>
      <c r="D3285" t="s">
        <v>456</v>
      </c>
      <c r="E3285" t="s">
        <v>474</v>
      </c>
      <c r="F3285" s="20">
        <v>2029</v>
      </c>
      <c r="G3285" s="20">
        <v>33</v>
      </c>
      <c r="H3285" s="11">
        <v>1347.4813025113699</v>
      </c>
      <c r="I3285" s="10">
        <v>4363610.6587762097</v>
      </c>
      <c r="J3285" s="33">
        <f t="shared" si="204"/>
        <v>3.0879961753720617E-4</v>
      </c>
      <c r="K3285" s="33">
        <f t="shared" si="205"/>
        <v>3.0875194384261118E-4</v>
      </c>
      <c r="L3285" s="33">
        <f t="shared" si="206"/>
        <v>0.9992216295301749</v>
      </c>
      <c r="M3285" s="33">
        <f t="shared" si="207"/>
        <v>0.99891311790972792</v>
      </c>
    </row>
    <row r="3286" spans="1:13" ht="55.2">
      <c r="A3286" t="s">
        <v>164</v>
      </c>
      <c r="B3286" t="s">
        <v>247</v>
      </c>
      <c r="C3286" s="14" t="s">
        <v>249</v>
      </c>
      <c r="D3286" t="s">
        <v>456</v>
      </c>
      <c r="E3286" t="s">
        <v>474</v>
      </c>
      <c r="F3286" s="20">
        <v>2029</v>
      </c>
      <c r="G3286" s="20">
        <v>34</v>
      </c>
      <c r="H3286" s="11">
        <v>1390.7439385213399</v>
      </c>
      <c r="I3286" s="10">
        <v>4300119.5642568497</v>
      </c>
      <c r="J3286" s="33">
        <f t="shared" si="204"/>
        <v>3.2341983001621247E-4</v>
      </c>
      <c r="K3286" s="33">
        <f t="shared" si="205"/>
        <v>3.2336753546080566E-4</v>
      </c>
      <c r="L3286" s="33">
        <f t="shared" si="206"/>
        <v>0.99891311790972792</v>
      </c>
      <c r="M3286" s="33">
        <f t="shared" si="207"/>
        <v>0.99859010183664998</v>
      </c>
    </row>
    <row r="3287" spans="1:13" ht="55.2">
      <c r="A3287" t="s">
        <v>164</v>
      </c>
      <c r="B3287" t="s">
        <v>247</v>
      </c>
      <c r="C3287" s="14" t="s">
        <v>249</v>
      </c>
      <c r="D3287" t="s">
        <v>456</v>
      </c>
      <c r="E3287" t="s">
        <v>474</v>
      </c>
      <c r="F3287" s="20">
        <v>2029</v>
      </c>
      <c r="G3287" s="20">
        <v>35</v>
      </c>
      <c r="H3287" s="11">
        <v>1469.8963285400901</v>
      </c>
      <c r="I3287" s="10">
        <v>4246317.7883597203</v>
      </c>
      <c r="J3287" s="33">
        <f t="shared" si="204"/>
        <v>3.4615787178469417E-4</v>
      </c>
      <c r="K3287" s="33">
        <f t="shared" si="205"/>
        <v>3.4609796606110965E-4</v>
      </c>
      <c r="L3287" s="33">
        <f t="shared" si="206"/>
        <v>0.99859010183664998</v>
      </c>
      <c r="M3287" s="33">
        <f t="shared" si="207"/>
        <v>0.99824449183347552</v>
      </c>
    </row>
    <row r="3288" spans="1:13" ht="55.2">
      <c r="A3288" t="s">
        <v>164</v>
      </c>
      <c r="B3288" t="s">
        <v>247</v>
      </c>
      <c r="C3288" s="14" t="s">
        <v>249</v>
      </c>
      <c r="D3288" t="s">
        <v>456</v>
      </c>
      <c r="E3288" t="s">
        <v>474</v>
      </c>
      <c r="F3288" s="20">
        <v>2029</v>
      </c>
      <c r="G3288" s="20">
        <v>36</v>
      </c>
      <c r="H3288" s="11">
        <v>1930.21040237535</v>
      </c>
      <c r="I3288" s="10">
        <v>4195161.3505319599</v>
      </c>
      <c r="J3288" s="33">
        <f t="shared" si="204"/>
        <v>4.6010397243257236E-4</v>
      </c>
      <c r="K3288" s="33">
        <f t="shared" si="205"/>
        <v>4.5999814083164114E-4</v>
      </c>
      <c r="L3288" s="33">
        <f t="shared" si="206"/>
        <v>0.99824449183347552</v>
      </c>
      <c r="M3288" s="33">
        <f t="shared" si="207"/>
        <v>0.99778530122313669</v>
      </c>
    </row>
    <row r="3289" spans="1:13" ht="55.2">
      <c r="A3289" t="s">
        <v>164</v>
      </c>
      <c r="B3289" t="s">
        <v>247</v>
      </c>
      <c r="C3289" s="14" t="s">
        <v>249</v>
      </c>
      <c r="D3289" t="s">
        <v>456</v>
      </c>
      <c r="E3289" t="s">
        <v>474</v>
      </c>
      <c r="F3289" s="20">
        <v>2029</v>
      </c>
      <c r="G3289" s="20">
        <v>37</v>
      </c>
      <c r="H3289" s="11">
        <v>2090.5918949688498</v>
      </c>
      <c r="I3289" s="10">
        <v>4179213.2663539601</v>
      </c>
      <c r="J3289" s="33">
        <f t="shared" si="204"/>
        <v>5.0023575293460184E-4</v>
      </c>
      <c r="K3289" s="33">
        <f t="shared" si="205"/>
        <v>5.0011065589050663E-4</v>
      </c>
      <c r="L3289" s="33">
        <f t="shared" si="206"/>
        <v>0.99778530122313669</v>
      </c>
      <c r="M3289" s="33">
        <f t="shared" si="207"/>
        <v>0.99728629816170411</v>
      </c>
    </row>
    <row r="3290" spans="1:13" ht="55.2">
      <c r="A3290" t="s">
        <v>164</v>
      </c>
      <c r="B3290" t="s">
        <v>247</v>
      </c>
      <c r="C3290" s="14" t="s">
        <v>249</v>
      </c>
      <c r="D3290" t="s">
        <v>456</v>
      </c>
      <c r="E3290" t="s">
        <v>474</v>
      </c>
      <c r="F3290" s="20">
        <v>2029</v>
      </c>
      <c r="G3290" s="20">
        <v>38</v>
      </c>
      <c r="H3290" s="11">
        <v>2288.03426776172</v>
      </c>
      <c r="I3290" s="10">
        <v>4157550.4781271601</v>
      </c>
      <c r="J3290" s="33">
        <f t="shared" si="204"/>
        <v>5.5033228815838794E-4</v>
      </c>
      <c r="K3290" s="33">
        <f t="shared" si="205"/>
        <v>5.5018088312031033E-4</v>
      </c>
      <c r="L3290" s="33">
        <f t="shared" si="206"/>
        <v>0.99728629816170411</v>
      </c>
      <c r="M3290" s="33">
        <f t="shared" si="207"/>
        <v>0.99673761030545771</v>
      </c>
    </row>
    <row r="3291" spans="1:13" ht="55.2">
      <c r="A3291" t="s">
        <v>164</v>
      </c>
      <c r="B3291" t="s">
        <v>247</v>
      </c>
      <c r="C3291" s="14" t="s">
        <v>249</v>
      </c>
      <c r="D3291" t="s">
        <v>456</v>
      </c>
      <c r="E3291" t="s">
        <v>474</v>
      </c>
      <c r="F3291" s="20">
        <v>2029</v>
      </c>
      <c r="G3291" s="20">
        <v>39</v>
      </c>
      <c r="H3291" s="11">
        <v>2417.04046109399</v>
      </c>
      <c r="I3291" s="10">
        <v>4139395.4453010201</v>
      </c>
      <c r="J3291" s="33">
        <f t="shared" si="204"/>
        <v>5.8391146558316339E-4</v>
      </c>
      <c r="K3291" s="33">
        <f t="shared" si="205"/>
        <v>5.8374102245950521E-4</v>
      </c>
      <c r="L3291" s="33">
        <f t="shared" si="206"/>
        <v>0.99673761030545771</v>
      </c>
      <c r="M3291" s="33">
        <f t="shared" si="207"/>
        <v>0.99615577367369412</v>
      </c>
    </row>
    <row r="3292" spans="1:13" ht="55.2">
      <c r="A3292" t="s">
        <v>164</v>
      </c>
      <c r="B3292" t="s">
        <v>247</v>
      </c>
      <c r="C3292" s="14" t="s">
        <v>249</v>
      </c>
      <c r="D3292" t="s">
        <v>456</v>
      </c>
      <c r="E3292" t="s">
        <v>474</v>
      </c>
      <c r="F3292" s="20">
        <v>2029</v>
      </c>
      <c r="G3292" s="20">
        <v>40</v>
      </c>
      <c r="H3292" s="11">
        <v>2643.48781144335</v>
      </c>
      <c r="I3292" s="10">
        <v>4144465.1302593802</v>
      </c>
      <c r="J3292" s="33">
        <f t="shared" si="204"/>
        <v>6.3783569854233715E-4</v>
      </c>
      <c r="K3292" s="33">
        <f t="shared" si="205"/>
        <v>6.3763232459523866E-4</v>
      </c>
      <c r="L3292" s="33">
        <f t="shared" si="206"/>
        <v>0.99615577367369412</v>
      </c>
      <c r="M3292" s="33">
        <f t="shared" si="207"/>
        <v>0.9955205925520676</v>
      </c>
    </row>
    <row r="3293" spans="1:13" ht="55.2">
      <c r="A3293" t="s">
        <v>164</v>
      </c>
      <c r="B3293" t="s">
        <v>247</v>
      </c>
      <c r="C3293" s="14" t="s">
        <v>249</v>
      </c>
      <c r="D3293" t="s">
        <v>456</v>
      </c>
      <c r="E3293" t="s">
        <v>474</v>
      </c>
      <c r="F3293" s="20">
        <v>2029</v>
      </c>
      <c r="G3293" s="20">
        <v>41</v>
      </c>
      <c r="H3293" s="11">
        <v>3535.99817934681</v>
      </c>
      <c r="I3293" s="10">
        <v>4103788.62085508</v>
      </c>
      <c r="J3293" s="33">
        <f t="shared" si="204"/>
        <v>8.6164237635856522E-4</v>
      </c>
      <c r="K3293" s="33">
        <f t="shared" si="205"/>
        <v>8.6127126916102359E-4</v>
      </c>
      <c r="L3293" s="33">
        <f t="shared" si="206"/>
        <v>0.9955205925520676</v>
      </c>
      <c r="M3293" s="33">
        <f t="shared" si="207"/>
        <v>0.99466317926784431</v>
      </c>
    </row>
    <row r="3294" spans="1:13" ht="55.2">
      <c r="A3294" t="s">
        <v>164</v>
      </c>
      <c r="B3294" t="s">
        <v>247</v>
      </c>
      <c r="C3294" s="14" t="s">
        <v>249</v>
      </c>
      <c r="D3294" t="s">
        <v>456</v>
      </c>
      <c r="E3294" t="s">
        <v>474</v>
      </c>
      <c r="F3294" s="20">
        <v>2029</v>
      </c>
      <c r="G3294" s="20">
        <v>42</v>
      </c>
      <c r="H3294" s="11">
        <v>3947.69418070038</v>
      </c>
      <c r="I3294" s="10">
        <v>4054519.64368561</v>
      </c>
      <c r="J3294" s="33">
        <f t="shared" si="204"/>
        <v>9.7365274499246863E-4</v>
      </c>
      <c r="K3294" s="33">
        <f t="shared" si="205"/>
        <v>9.7317889895820464E-4</v>
      </c>
      <c r="L3294" s="33">
        <f t="shared" si="206"/>
        <v>0.99466317926784431</v>
      </c>
      <c r="M3294" s="33">
        <f t="shared" si="207"/>
        <v>0.99369519405021012</v>
      </c>
    </row>
    <row r="3295" spans="1:13" ht="55.2">
      <c r="A3295" t="s">
        <v>164</v>
      </c>
      <c r="B3295" t="s">
        <v>247</v>
      </c>
      <c r="C3295" s="14" t="s">
        <v>249</v>
      </c>
      <c r="D3295" t="s">
        <v>456</v>
      </c>
      <c r="E3295" t="s">
        <v>474</v>
      </c>
      <c r="F3295" s="20">
        <v>2029</v>
      </c>
      <c r="G3295" s="20">
        <v>43</v>
      </c>
      <c r="H3295" s="11">
        <v>4487.9950280344101</v>
      </c>
      <c r="I3295" s="10">
        <v>4067164.8256256301</v>
      </c>
      <c r="J3295" s="33">
        <f t="shared" si="204"/>
        <v>1.103470161759192E-3</v>
      </c>
      <c r="K3295" s="33">
        <f t="shared" si="205"/>
        <v>1.1028615624378846E-3</v>
      </c>
      <c r="L3295" s="33">
        <f t="shared" si="206"/>
        <v>0.99369519405021012</v>
      </c>
      <c r="M3295" s="33">
        <f t="shared" si="207"/>
        <v>0.99259928581591284</v>
      </c>
    </row>
    <row r="3296" spans="1:13" ht="55.2">
      <c r="A3296" t="s">
        <v>164</v>
      </c>
      <c r="B3296" t="s">
        <v>247</v>
      </c>
      <c r="C3296" s="14" t="s">
        <v>249</v>
      </c>
      <c r="D3296" t="s">
        <v>456</v>
      </c>
      <c r="E3296" t="s">
        <v>474</v>
      </c>
      <c r="F3296" s="20">
        <v>2029</v>
      </c>
      <c r="G3296" s="20">
        <v>44</v>
      </c>
      <c r="H3296" s="11">
        <v>4872.6860201829604</v>
      </c>
      <c r="I3296" s="10">
        <v>4136665.4312688801</v>
      </c>
      <c r="J3296" s="33">
        <f t="shared" si="204"/>
        <v>1.1779260617381651E-3</v>
      </c>
      <c r="K3296" s="33">
        <f t="shared" si="205"/>
        <v>1.1772325791518101E-3</v>
      </c>
      <c r="L3296" s="33">
        <f t="shared" si="206"/>
        <v>0.99259928581591284</v>
      </c>
      <c r="M3296" s="33">
        <f t="shared" si="207"/>
        <v>0.99143076559860754</v>
      </c>
    </row>
    <row r="3297" spans="1:13" ht="55.2">
      <c r="A3297" t="s">
        <v>164</v>
      </c>
      <c r="B3297" t="s">
        <v>247</v>
      </c>
      <c r="C3297" s="14" t="s">
        <v>249</v>
      </c>
      <c r="D3297" t="s">
        <v>456</v>
      </c>
      <c r="E3297" t="s">
        <v>474</v>
      </c>
      <c r="F3297" s="20">
        <v>2029</v>
      </c>
      <c r="G3297" s="20">
        <v>45</v>
      </c>
      <c r="H3297" s="11">
        <v>5392.6061660700498</v>
      </c>
      <c r="I3297" s="10">
        <v>4164604.6048545102</v>
      </c>
      <c r="J3297" s="33">
        <f t="shared" si="204"/>
        <v>1.2948663025018289E-3</v>
      </c>
      <c r="K3297" s="33">
        <f t="shared" si="205"/>
        <v>1.2940283248598083E-3</v>
      </c>
      <c r="L3297" s="33">
        <f t="shared" si="206"/>
        <v>0.99143076559860754</v>
      </c>
      <c r="M3297" s="33">
        <f t="shared" si="207"/>
        <v>0.99014782610578556</v>
      </c>
    </row>
    <row r="3298" spans="1:13" ht="55.2">
      <c r="A3298" t="s">
        <v>164</v>
      </c>
      <c r="B3298" t="s">
        <v>247</v>
      </c>
      <c r="C3298" s="14" t="s">
        <v>249</v>
      </c>
      <c r="D3298" t="s">
        <v>456</v>
      </c>
      <c r="E3298" t="s">
        <v>474</v>
      </c>
      <c r="F3298" s="20">
        <v>2029</v>
      </c>
      <c r="G3298" s="20">
        <v>46</v>
      </c>
      <c r="H3298" s="11">
        <v>6598.1495257890901</v>
      </c>
      <c r="I3298" s="10">
        <v>4133211.6888476</v>
      </c>
      <c r="J3298" s="33">
        <f t="shared" si="204"/>
        <v>1.5963734796338852E-3</v>
      </c>
      <c r="K3298" s="33">
        <f t="shared" si="205"/>
        <v>1.5950999532553523E-3</v>
      </c>
      <c r="L3298" s="33">
        <f t="shared" si="206"/>
        <v>0.99014782610578556</v>
      </c>
      <c r="M3298" s="33">
        <f t="shared" si="207"/>
        <v>0.98856844135464828</v>
      </c>
    </row>
    <row r="3299" spans="1:13" ht="55.2">
      <c r="A3299" t="s">
        <v>164</v>
      </c>
      <c r="B3299" t="s">
        <v>247</v>
      </c>
      <c r="C3299" s="14" t="s">
        <v>249</v>
      </c>
      <c r="D3299" t="s">
        <v>456</v>
      </c>
      <c r="E3299" t="s">
        <v>474</v>
      </c>
      <c r="F3299" s="20">
        <v>2029</v>
      </c>
      <c r="G3299" s="20">
        <v>47</v>
      </c>
      <c r="H3299" s="11">
        <v>7031.5176290105701</v>
      </c>
      <c r="I3299" s="10">
        <v>4077279.88241375</v>
      </c>
      <c r="J3299" s="33">
        <f t="shared" si="204"/>
        <v>1.724560940576861E-3</v>
      </c>
      <c r="K3299" s="33">
        <f t="shared" si="205"/>
        <v>1.7230747398286894E-3</v>
      </c>
      <c r="L3299" s="33">
        <f t="shared" si="206"/>
        <v>0.98856844135464828</v>
      </c>
      <c r="M3299" s="33">
        <f t="shared" si="207"/>
        <v>0.98686506404475827</v>
      </c>
    </row>
    <row r="3300" spans="1:13" ht="55.2">
      <c r="A3300" t="s">
        <v>164</v>
      </c>
      <c r="B3300" t="s">
        <v>247</v>
      </c>
      <c r="C3300" s="14" t="s">
        <v>249</v>
      </c>
      <c r="D3300" t="s">
        <v>456</v>
      </c>
      <c r="E3300" t="s">
        <v>474</v>
      </c>
      <c r="F3300" s="20">
        <v>2029</v>
      </c>
      <c r="G3300" s="20">
        <v>48</v>
      </c>
      <c r="H3300" s="11">
        <v>7455.2551993096904</v>
      </c>
      <c r="I3300" s="10">
        <v>4013948.84488064</v>
      </c>
      <c r="J3300" s="33">
        <f t="shared" si="204"/>
        <v>1.8573368738413461E-3</v>
      </c>
      <c r="K3300" s="33">
        <f t="shared" si="205"/>
        <v>1.8556130910901691E-3</v>
      </c>
      <c r="L3300" s="33">
        <f t="shared" si="206"/>
        <v>0.98686506404475827</v>
      </c>
      <c r="M3300" s="33">
        <f t="shared" si="207"/>
        <v>0.98503382431277731</v>
      </c>
    </row>
    <row r="3301" spans="1:13" ht="55.2">
      <c r="A3301" t="s">
        <v>164</v>
      </c>
      <c r="B3301" t="s">
        <v>247</v>
      </c>
      <c r="C3301" s="14" t="s">
        <v>249</v>
      </c>
      <c r="D3301" t="s">
        <v>456</v>
      </c>
      <c r="E3301" t="s">
        <v>474</v>
      </c>
      <c r="F3301" s="20">
        <v>2029</v>
      </c>
      <c r="G3301" s="20">
        <v>49</v>
      </c>
      <c r="H3301" s="11">
        <v>7698.51835832698</v>
      </c>
      <c r="I3301" s="10">
        <v>3955813.7526280698</v>
      </c>
      <c r="J3301" s="33">
        <f t="shared" si="204"/>
        <v>1.9461276085640839E-3</v>
      </c>
      <c r="K3301" s="33">
        <f t="shared" si="205"/>
        <v>1.9442351300968941E-3</v>
      </c>
      <c r="L3301" s="33">
        <f t="shared" si="206"/>
        <v>0.98503382431277731</v>
      </c>
      <c r="M3301" s="33">
        <f t="shared" si="207"/>
        <v>0.98311868694721471</v>
      </c>
    </row>
    <row r="3302" spans="1:13" ht="55.2">
      <c r="A3302" t="s">
        <v>164</v>
      </c>
      <c r="B3302" t="s">
        <v>247</v>
      </c>
      <c r="C3302" s="14" t="s">
        <v>249</v>
      </c>
      <c r="D3302" t="s">
        <v>456</v>
      </c>
      <c r="E3302" t="s">
        <v>474</v>
      </c>
      <c r="F3302" s="20">
        <v>2029</v>
      </c>
      <c r="G3302" s="20">
        <v>50</v>
      </c>
      <c r="H3302" s="11">
        <v>8019.3928441579601</v>
      </c>
      <c r="I3302" s="10">
        <v>3884273.6712742001</v>
      </c>
      <c r="J3302" s="33">
        <f t="shared" si="204"/>
        <v>2.0645797703350991E-3</v>
      </c>
      <c r="K3302" s="33">
        <f t="shared" si="205"/>
        <v>2.062449991472648E-3</v>
      </c>
      <c r="L3302" s="33">
        <f t="shared" si="206"/>
        <v>0.98311868694721471</v>
      </c>
      <c r="M3302" s="33">
        <f t="shared" si="207"/>
        <v>0.98109105381970385</v>
      </c>
    </row>
    <row r="3303" spans="1:13" ht="55.2">
      <c r="A3303" t="s">
        <v>164</v>
      </c>
      <c r="B3303" t="s">
        <v>247</v>
      </c>
      <c r="C3303" s="14" t="s">
        <v>249</v>
      </c>
      <c r="D3303" t="s">
        <v>456</v>
      </c>
      <c r="E3303" t="s">
        <v>474</v>
      </c>
      <c r="F3303" s="20">
        <v>2029</v>
      </c>
      <c r="G3303" s="20">
        <v>51</v>
      </c>
      <c r="H3303" s="11">
        <v>8795.3287726156705</v>
      </c>
      <c r="I3303" s="10">
        <v>3788432.28764974</v>
      </c>
      <c r="J3303" s="33">
        <f t="shared" si="204"/>
        <v>2.3216275506067179E-3</v>
      </c>
      <c r="K3303" s="33">
        <f t="shared" si="205"/>
        <v>2.3189346577326964E-3</v>
      </c>
      <c r="L3303" s="33">
        <f t="shared" si="206"/>
        <v>0.98109105381970385</v>
      </c>
      <c r="M3303" s="33">
        <f t="shared" si="207"/>
        <v>0.97881596777260982</v>
      </c>
    </row>
    <row r="3304" spans="1:13" ht="55.2">
      <c r="A3304" t="s">
        <v>164</v>
      </c>
      <c r="B3304" t="s">
        <v>247</v>
      </c>
      <c r="C3304" s="14" t="s">
        <v>249</v>
      </c>
      <c r="D3304" t="s">
        <v>456</v>
      </c>
      <c r="E3304" t="s">
        <v>474</v>
      </c>
      <c r="F3304" s="20">
        <v>2029</v>
      </c>
      <c r="G3304" s="20">
        <v>52</v>
      </c>
      <c r="H3304" s="11">
        <v>9150.1790676170694</v>
      </c>
      <c r="I3304" s="10">
        <v>3696864.6967524802</v>
      </c>
      <c r="J3304" s="33">
        <f t="shared" si="204"/>
        <v>2.475118733897691E-3</v>
      </c>
      <c r="K3304" s="33">
        <f t="shared" si="205"/>
        <v>2.4720581531452179E-3</v>
      </c>
      <c r="L3304" s="33">
        <f t="shared" si="206"/>
        <v>0.97881596777260982</v>
      </c>
      <c r="M3304" s="33">
        <f t="shared" si="207"/>
        <v>0.9763962777790488</v>
      </c>
    </row>
    <row r="3305" spans="1:13" ht="55.2">
      <c r="A3305" t="s">
        <v>164</v>
      </c>
      <c r="B3305" t="s">
        <v>247</v>
      </c>
      <c r="C3305" s="14" t="s">
        <v>249</v>
      </c>
      <c r="D3305" t="s">
        <v>456</v>
      </c>
      <c r="E3305" t="s">
        <v>474</v>
      </c>
      <c r="F3305" s="20">
        <v>2029</v>
      </c>
      <c r="G3305" s="20">
        <v>53</v>
      </c>
      <c r="H3305" s="11">
        <v>9689.9569168132093</v>
      </c>
      <c r="I3305" s="10">
        <v>3620492.8374709198</v>
      </c>
      <c r="J3305" s="33">
        <f t="shared" si="204"/>
        <v>2.6764193030643E-3</v>
      </c>
      <c r="K3305" s="33">
        <f t="shared" si="205"/>
        <v>2.6728408860814401E-3</v>
      </c>
      <c r="L3305" s="33">
        <f t="shared" si="206"/>
        <v>0.9763962777790488</v>
      </c>
      <c r="M3305" s="33">
        <f t="shared" si="207"/>
        <v>0.97378652588678327</v>
      </c>
    </row>
    <row r="3306" spans="1:13" ht="55.2">
      <c r="A3306" t="s">
        <v>164</v>
      </c>
      <c r="B3306" t="s">
        <v>247</v>
      </c>
      <c r="C3306" s="14" t="s">
        <v>249</v>
      </c>
      <c r="D3306" t="s">
        <v>456</v>
      </c>
      <c r="E3306" t="s">
        <v>474</v>
      </c>
      <c r="F3306" s="20">
        <v>2029</v>
      </c>
      <c r="G3306" s="20">
        <v>54</v>
      </c>
      <c r="H3306" s="11">
        <v>10309.855759566601</v>
      </c>
      <c r="I3306" s="10">
        <v>3531460.0534453499</v>
      </c>
      <c r="J3306" s="33">
        <f t="shared" si="204"/>
        <v>2.9194315109151913E-3</v>
      </c>
      <c r="K3306" s="33">
        <f t="shared" si="205"/>
        <v>2.9151741148082388E-3</v>
      </c>
      <c r="L3306" s="33">
        <f t="shared" si="206"/>
        <v>0.97378652588678327</v>
      </c>
      <c r="M3306" s="33">
        <f t="shared" si="207"/>
        <v>0.97094776861316912</v>
      </c>
    </row>
    <row r="3307" spans="1:13" ht="55.2">
      <c r="A3307" t="s">
        <v>164</v>
      </c>
      <c r="B3307" t="s">
        <v>247</v>
      </c>
      <c r="C3307" s="14" t="s">
        <v>249</v>
      </c>
      <c r="D3307" t="s">
        <v>456</v>
      </c>
      <c r="E3307" t="s">
        <v>474</v>
      </c>
      <c r="F3307" s="20">
        <v>2029</v>
      </c>
      <c r="G3307" s="20">
        <v>55</v>
      </c>
      <c r="H3307" s="11">
        <v>11112.9564325589</v>
      </c>
      <c r="I3307" s="10">
        <v>3457643.22832536</v>
      </c>
      <c r="J3307" s="33">
        <f t="shared" si="204"/>
        <v>3.2140263464779844E-3</v>
      </c>
      <c r="K3307" s="33">
        <f t="shared" si="205"/>
        <v>3.2088668928201836E-3</v>
      </c>
      <c r="L3307" s="33">
        <f t="shared" si="206"/>
        <v>0.97094776861316912</v>
      </c>
      <c r="M3307" s="33">
        <f t="shared" si="207"/>
        <v>0.96783212646380867</v>
      </c>
    </row>
    <row r="3308" spans="1:13" ht="55.2">
      <c r="A3308" t="s">
        <v>164</v>
      </c>
      <c r="B3308" t="s">
        <v>247</v>
      </c>
      <c r="C3308" s="14" t="s">
        <v>249</v>
      </c>
      <c r="D3308" t="s">
        <v>456</v>
      </c>
      <c r="E3308" t="s">
        <v>474</v>
      </c>
      <c r="F3308" s="20">
        <v>2029</v>
      </c>
      <c r="G3308" s="20">
        <v>56</v>
      </c>
      <c r="H3308" s="11">
        <v>12261.1200765792</v>
      </c>
      <c r="I3308" s="10">
        <v>3383861.6408151998</v>
      </c>
      <c r="J3308" s="33">
        <f t="shared" si="204"/>
        <v>3.6234105817711262E-3</v>
      </c>
      <c r="K3308" s="33">
        <f t="shared" si="205"/>
        <v>3.6168539511612918E-3</v>
      </c>
      <c r="L3308" s="33">
        <f t="shared" si="206"/>
        <v>0.96783212646380867</v>
      </c>
      <c r="M3308" s="33">
        <f t="shared" si="207"/>
        <v>0.96433161901314723</v>
      </c>
    </row>
    <row r="3309" spans="1:13" ht="55.2">
      <c r="A3309" t="s">
        <v>164</v>
      </c>
      <c r="B3309" t="s">
        <v>247</v>
      </c>
      <c r="C3309" s="14" t="s">
        <v>249</v>
      </c>
      <c r="D3309" t="s">
        <v>456</v>
      </c>
      <c r="E3309" t="s">
        <v>474</v>
      </c>
      <c r="F3309" s="20">
        <v>2029</v>
      </c>
      <c r="G3309" s="20">
        <v>57</v>
      </c>
      <c r="H3309" s="11">
        <v>13175.310013358299</v>
      </c>
      <c r="I3309" s="10">
        <v>3288453.6689128899</v>
      </c>
      <c r="J3309" s="33">
        <f t="shared" si="204"/>
        <v>4.0065366095651412E-3</v>
      </c>
      <c r="K3309" s="33">
        <f t="shared" si="205"/>
        <v>3.9985211500803697E-3</v>
      </c>
      <c r="L3309" s="33">
        <f t="shared" si="206"/>
        <v>0.96433161901314723</v>
      </c>
      <c r="M3309" s="33">
        <f t="shared" si="207"/>
        <v>0.96047571863883197</v>
      </c>
    </row>
    <row r="3310" spans="1:13" ht="55.2">
      <c r="A3310" t="s">
        <v>164</v>
      </c>
      <c r="B3310" t="s">
        <v>247</v>
      </c>
      <c r="C3310" s="14" t="s">
        <v>249</v>
      </c>
      <c r="D3310" t="s">
        <v>456</v>
      </c>
      <c r="E3310" t="s">
        <v>474</v>
      </c>
      <c r="F3310" s="20">
        <v>2029</v>
      </c>
      <c r="G3310" s="20">
        <v>58</v>
      </c>
      <c r="H3310" s="11">
        <v>14089.845319333899</v>
      </c>
      <c r="I3310" s="10">
        <v>3203334.3656948199</v>
      </c>
      <c r="J3310" s="33">
        <f t="shared" si="204"/>
        <v>4.3984934792399479E-3</v>
      </c>
      <c r="K3310" s="33">
        <f t="shared" si="205"/>
        <v>4.3888342739697439E-3</v>
      </c>
      <c r="L3310" s="33">
        <f t="shared" si="206"/>
        <v>0.96047571863883197</v>
      </c>
      <c r="M3310" s="33">
        <f t="shared" si="207"/>
        <v>0.9562603498855542</v>
      </c>
    </row>
    <row r="3311" spans="1:13" ht="55.2">
      <c r="A3311" t="s">
        <v>164</v>
      </c>
      <c r="B3311" t="s">
        <v>247</v>
      </c>
      <c r="C3311" s="14" t="s">
        <v>249</v>
      </c>
      <c r="D3311" t="s">
        <v>456</v>
      </c>
      <c r="E3311" t="s">
        <v>474</v>
      </c>
      <c r="F3311" s="20">
        <v>2029</v>
      </c>
      <c r="G3311" s="20">
        <v>59</v>
      </c>
      <c r="H3311" s="11">
        <v>14341.3492863395</v>
      </c>
      <c r="I3311" s="10">
        <v>3115678.0803267201</v>
      </c>
      <c r="J3311" s="33">
        <f t="shared" si="204"/>
        <v>4.6029624744914665E-3</v>
      </c>
      <c r="K3311" s="33">
        <f t="shared" si="205"/>
        <v>4.5923850780635878E-3</v>
      </c>
      <c r="L3311" s="33">
        <f t="shared" si="206"/>
        <v>0.9562603498855542</v>
      </c>
      <c r="M3311" s="33">
        <f t="shared" si="207"/>
        <v>0.95186883412399592</v>
      </c>
    </row>
    <row r="3312" spans="1:13" ht="55.2">
      <c r="A3312" t="s">
        <v>164</v>
      </c>
      <c r="B3312" t="s">
        <v>247</v>
      </c>
      <c r="C3312" s="14" t="s">
        <v>249</v>
      </c>
      <c r="D3312" t="s">
        <v>456</v>
      </c>
      <c r="E3312" t="s">
        <v>474</v>
      </c>
      <c r="F3312" s="20">
        <v>2029</v>
      </c>
      <c r="G3312" s="20">
        <v>60</v>
      </c>
      <c r="H3312" s="11">
        <v>14783.4957009029</v>
      </c>
      <c r="I3312" s="10">
        <v>3012701.00177436</v>
      </c>
      <c r="J3312" s="33">
        <f t="shared" si="204"/>
        <v>4.9070570535197531E-3</v>
      </c>
      <c r="K3312" s="33">
        <f t="shared" si="205"/>
        <v>4.8950371179301566E-3</v>
      </c>
      <c r="L3312" s="33">
        <f t="shared" si="206"/>
        <v>0.95186883412399592</v>
      </c>
      <c r="M3312" s="33">
        <f t="shared" si="207"/>
        <v>0.94720940084955807</v>
      </c>
    </row>
    <row r="3313" spans="1:13" ht="55.2">
      <c r="A3313" t="s">
        <v>164</v>
      </c>
      <c r="B3313" t="s">
        <v>247</v>
      </c>
      <c r="C3313" s="14" t="s">
        <v>249</v>
      </c>
      <c r="D3313" t="s">
        <v>456</v>
      </c>
      <c r="E3313" t="s">
        <v>474</v>
      </c>
      <c r="F3313" s="20">
        <v>2029</v>
      </c>
      <c r="G3313" s="20">
        <v>61</v>
      </c>
      <c r="H3313" s="11">
        <v>15949.6295976741</v>
      </c>
      <c r="I3313" s="10">
        <v>2902978.1072339099</v>
      </c>
      <c r="J3313" s="33">
        <f t="shared" si="204"/>
        <v>5.4942300659895898E-3</v>
      </c>
      <c r="K3313" s="33">
        <f t="shared" si="205"/>
        <v>5.4791643880423013E-3</v>
      </c>
      <c r="L3313" s="33">
        <f t="shared" si="206"/>
        <v>0.94720940084955807</v>
      </c>
      <c r="M3313" s="33">
        <f t="shared" si="207"/>
        <v>0.94201948483240427</v>
      </c>
    </row>
    <row r="3314" spans="1:13" ht="55.2">
      <c r="A3314" t="s">
        <v>164</v>
      </c>
      <c r="B3314" t="s">
        <v>247</v>
      </c>
      <c r="C3314" s="14" t="s">
        <v>249</v>
      </c>
      <c r="D3314" t="s">
        <v>456</v>
      </c>
      <c r="E3314" t="s">
        <v>474</v>
      </c>
      <c r="F3314" s="20">
        <v>2029</v>
      </c>
      <c r="G3314" s="20">
        <v>62</v>
      </c>
      <c r="H3314" s="11">
        <v>16886.858683127099</v>
      </c>
      <c r="I3314" s="10">
        <v>2795225.0155245801</v>
      </c>
      <c r="J3314" s="33">
        <f t="shared" si="204"/>
        <v>6.0413235390131695E-3</v>
      </c>
      <c r="K3314" s="33">
        <f t="shared" si="205"/>
        <v>6.0231114374839079E-3</v>
      </c>
      <c r="L3314" s="33">
        <f t="shared" si="206"/>
        <v>0.94201948483240427</v>
      </c>
      <c r="M3314" s="33">
        <f t="shared" si="207"/>
        <v>0.93634559649897753</v>
      </c>
    </row>
    <row r="3315" spans="1:13" ht="55.2">
      <c r="A3315" t="s">
        <v>164</v>
      </c>
      <c r="B3315" t="s">
        <v>247</v>
      </c>
      <c r="C3315" s="14" t="s">
        <v>249</v>
      </c>
      <c r="D3315" t="s">
        <v>456</v>
      </c>
      <c r="E3315" t="s">
        <v>474</v>
      </c>
      <c r="F3315" s="20">
        <v>2029</v>
      </c>
      <c r="G3315" s="20">
        <v>63</v>
      </c>
      <c r="H3315" s="11">
        <v>17789.139063629598</v>
      </c>
      <c r="I3315" s="10">
        <v>2674704.2387307198</v>
      </c>
      <c r="J3315" s="33">
        <f t="shared" si="204"/>
        <v>6.6508807987201712E-3</v>
      </c>
      <c r="K3315" s="33">
        <f t="shared" si="205"/>
        <v>6.628812642350379E-3</v>
      </c>
      <c r="L3315" s="33">
        <f t="shared" si="206"/>
        <v>0.93634559649897753</v>
      </c>
      <c r="M3315" s="33">
        <f t="shared" si="207"/>
        <v>0.93013873697129601</v>
      </c>
    </row>
    <row r="3316" spans="1:13" ht="55.2">
      <c r="A3316" t="s">
        <v>164</v>
      </c>
      <c r="B3316" t="s">
        <v>247</v>
      </c>
      <c r="C3316" s="14" t="s">
        <v>249</v>
      </c>
      <c r="D3316" t="s">
        <v>456</v>
      </c>
      <c r="E3316" t="s">
        <v>474</v>
      </c>
      <c r="F3316" s="20">
        <v>2029</v>
      </c>
      <c r="G3316" s="20">
        <v>64</v>
      </c>
      <c r="H3316" s="11">
        <v>18892.956928465101</v>
      </c>
      <c r="I3316" s="10">
        <v>2542051.1181194498</v>
      </c>
      <c r="J3316" s="33">
        <f t="shared" si="204"/>
        <v>7.4321703422084093E-3</v>
      </c>
      <c r="K3316" s="33">
        <f t="shared" si="205"/>
        <v>7.4046200592604583E-3</v>
      </c>
      <c r="L3316" s="33">
        <f t="shared" si="206"/>
        <v>0.93013873697129601</v>
      </c>
      <c r="M3316" s="33">
        <f t="shared" si="207"/>
        <v>0.92325141302162317</v>
      </c>
    </row>
    <row r="3317" spans="1:13" ht="55.2">
      <c r="A3317" t="s">
        <v>164</v>
      </c>
      <c r="B3317" t="s">
        <v>247</v>
      </c>
      <c r="C3317" s="14" t="s">
        <v>249</v>
      </c>
      <c r="D3317" t="s">
        <v>456</v>
      </c>
      <c r="E3317" t="s">
        <v>474</v>
      </c>
      <c r="F3317" s="20">
        <v>2029</v>
      </c>
      <c r="G3317" s="20">
        <v>65</v>
      </c>
      <c r="H3317" s="11">
        <v>19947.0661987003</v>
      </c>
      <c r="I3317" s="10">
        <v>2410521.5609205998</v>
      </c>
      <c r="J3317" s="33">
        <f t="shared" si="204"/>
        <v>8.2750001170212879E-3</v>
      </c>
      <c r="K3317" s="33">
        <f t="shared" si="205"/>
        <v>8.2408565478080398E-3</v>
      </c>
      <c r="L3317" s="33">
        <f t="shared" si="206"/>
        <v>0.92325141302162317</v>
      </c>
      <c r="M3317" s="33">
        <f t="shared" si="207"/>
        <v>0.91564303056935092</v>
      </c>
    </row>
    <row r="3318" spans="1:13" ht="55.2">
      <c r="A3318" t="s">
        <v>164</v>
      </c>
      <c r="B3318" t="s">
        <v>247</v>
      </c>
      <c r="C3318" s="14" t="s">
        <v>249</v>
      </c>
      <c r="D3318" t="s">
        <v>456</v>
      </c>
      <c r="E3318" t="s">
        <v>474</v>
      </c>
      <c r="F3318" s="20">
        <v>2029</v>
      </c>
      <c r="G3318" s="20">
        <v>66</v>
      </c>
      <c r="H3318" s="11">
        <v>20330.5879200829</v>
      </c>
      <c r="I3318" s="10">
        <v>2279518.6104061501</v>
      </c>
      <c r="J3318" s="33">
        <f t="shared" si="204"/>
        <v>8.9188076058131088E-3</v>
      </c>
      <c r="K3318" s="33">
        <f t="shared" si="205"/>
        <v>8.8791530193688128E-3</v>
      </c>
      <c r="L3318" s="33">
        <f t="shared" si="206"/>
        <v>0.91564303056935092</v>
      </c>
      <c r="M3318" s="33">
        <f t="shared" si="207"/>
        <v>0.90751289598980711</v>
      </c>
    </row>
    <row r="3319" spans="1:13" ht="55.2">
      <c r="A3319" t="s">
        <v>164</v>
      </c>
      <c r="B3319" t="s">
        <v>247</v>
      </c>
      <c r="C3319" s="14" t="s">
        <v>249</v>
      </c>
      <c r="D3319" t="s">
        <v>456</v>
      </c>
      <c r="E3319" t="s">
        <v>474</v>
      </c>
      <c r="F3319" s="20">
        <v>2029</v>
      </c>
      <c r="G3319" s="20">
        <v>67</v>
      </c>
      <c r="H3319" s="11">
        <v>21038.206776634001</v>
      </c>
      <c r="I3319" s="10">
        <v>2148241.9711894598</v>
      </c>
      <c r="J3319" s="33">
        <f t="shared" si="204"/>
        <v>9.7932202511551141E-3</v>
      </c>
      <c r="K3319" s="33">
        <f t="shared" si="205"/>
        <v>9.7454228271980359E-3</v>
      </c>
      <c r="L3319" s="33">
        <f t="shared" si="206"/>
        <v>0.90751289598980711</v>
      </c>
      <c r="M3319" s="33">
        <f t="shared" si="207"/>
        <v>0.8986687990972515</v>
      </c>
    </row>
    <row r="3320" spans="1:13" ht="55.2">
      <c r="A3320" t="s">
        <v>164</v>
      </c>
      <c r="B3320" t="s">
        <v>247</v>
      </c>
      <c r="C3320" s="14" t="s">
        <v>249</v>
      </c>
      <c r="D3320" t="s">
        <v>456</v>
      </c>
      <c r="E3320" t="s">
        <v>474</v>
      </c>
      <c r="F3320" s="20">
        <v>2029</v>
      </c>
      <c r="G3320" s="20">
        <v>68</v>
      </c>
      <c r="H3320" s="11">
        <v>21404.882217185001</v>
      </c>
      <c r="I3320" s="10">
        <v>2016863.0253967701</v>
      </c>
      <c r="J3320" s="33">
        <f t="shared" si="204"/>
        <v>1.0612957819966032E-2</v>
      </c>
      <c r="K3320" s="33">
        <f t="shared" si="205"/>
        <v>1.0556839087160208E-2</v>
      </c>
      <c r="L3320" s="33">
        <f t="shared" si="206"/>
        <v>0.8986687990972515</v>
      </c>
      <c r="M3320" s="33">
        <f t="shared" si="207"/>
        <v>0.88918169719253026</v>
      </c>
    </row>
    <row r="3321" spans="1:13" ht="55.2">
      <c r="A3321" t="s">
        <v>164</v>
      </c>
      <c r="B3321" t="s">
        <v>247</v>
      </c>
      <c r="C3321" s="14" t="s">
        <v>249</v>
      </c>
      <c r="D3321" t="s">
        <v>456</v>
      </c>
      <c r="E3321" t="s">
        <v>474</v>
      </c>
      <c r="F3321" s="20">
        <v>2029</v>
      </c>
      <c r="G3321" s="20">
        <v>69</v>
      </c>
      <c r="H3321" s="11">
        <v>20872.850746776599</v>
      </c>
      <c r="I3321" s="10">
        <v>1882031.04066362</v>
      </c>
      <c r="J3321" s="33">
        <f t="shared" si="204"/>
        <v>1.10905985585746E-2</v>
      </c>
      <c r="K3321" s="33">
        <f t="shared" si="205"/>
        <v>1.1029324601202095E-2</v>
      </c>
      <c r="L3321" s="33">
        <f t="shared" si="206"/>
        <v>0.88918169719253026</v>
      </c>
      <c r="M3321" s="33">
        <f t="shared" si="207"/>
        <v>0.87937462362474605</v>
      </c>
    </row>
    <row r="3322" spans="1:13" ht="55.2">
      <c r="A3322" t="s">
        <v>164</v>
      </c>
      <c r="B3322" t="s">
        <v>247</v>
      </c>
      <c r="C3322" s="14" t="s">
        <v>249</v>
      </c>
      <c r="D3322" t="s">
        <v>456</v>
      </c>
      <c r="E3322" t="s">
        <v>474</v>
      </c>
      <c r="F3322" s="20">
        <v>2030</v>
      </c>
      <c r="G3322" s="20">
        <v>30</v>
      </c>
      <c r="H3322" s="11">
        <v>815.83747386191601</v>
      </c>
      <c r="I3322" s="10">
        <v>4336861.2736721197</v>
      </c>
      <c r="J3322" s="33">
        <f t="shared" si="204"/>
        <v>1.8811703266014958E-4</v>
      </c>
      <c r="K3322" s="33">
        <f t="shared" si="205"/>
        <v>1.8809933976060567E-4</v>
      </c>
      <c r="L3322" s="33">
        <f t="shared" si="206"/>
        <v>1</v>
      </c>
      <c r="M3322" s="33">
        <f t="shared" si="207"/>
        <v>0.99981190066023939</v>
      </c>
    </row>
    <row r="3323" spans="1:13" ht="55.2">
      <c r="A3323" t="s">
        <v>164</v>
      </c>
      <c r="B3323" t="s">
        <v>247</v>
      </c>
      <c r="C3323" s="14" t="s">
        <v>249</v>
      </c>
      <c r="D3323" t="s">
        <v>456</v>
      </c>
      <c r="E3323" t="s">
        <v>474</v>
      </c>
      <c r="F3323" s="20">
        <v>2030</v>
      </c>
      <c r="G3323" s="20">
        <v>31</v>
      </c>
      <c r="H3323" s="11">
        <v>1212.4583414492699</v>
      </c>
      <c r="I3323" s="10">
        <v>4377756.20607155</v>
      </c>
      <c r="J3323" s="33">
        <f t="shared" si="204"/>
        <v>2.7695885389133833E-4</v>
      </c>
      <c r="K3323" s="33">
        <f t="shared" si="205"/>
        <v>2.769205043284817E-4</v>
      </c>
      <c r="L3323" s="33">
        <f t="shared" si="206"/>
        <v>0.99981190066023939</v>
      </c>
      <c r="M3323" s="33">
        <f t="shared" si="207"/>
        <v>0.99953503224447493</v>
      </c>
    </row>
    <row r="3324" spans="1:13" ht="55.2">
      <c r="A3324" t="s">
        <v>164</v>
      </c>
      <c r="B3324" t="s">
        <v>247</v>
      </c>
      <c r="C3324" s="14" t="s">
        <v>249</v>
      </c>
      <c r="D3324" t="s">
        <v>456</v>
      </c>
      <c r="E3324" t="s">
        <v>474</v>
      </c>
      <c r="F3324" s="20">
        <v>2030</v>
      </c>
      <c r="G3324" s="20">
        <v>32</v>
      </c>
      <c r="H3324" s="11">
        <v>1276.23898630498</v>
      </c>
      <c r="I3324" s="10">
        <v>4421425.6630076002</v>
      </c>
      <c r="J3324" s="33">
        <f t="shared" si="204"/>
        <v>2.8864874897316264E-4</v>
      </c>
      <c r="K3324" s="33">
        <f t="shared" si="205"/>
        <v>2.8860709393097039E-4</v>
      </c>
      <c r="L3324" s="33">
        <f t="shared" si="206"/>
        <v>0.99953503224447493</v>
      </c>
      <c r="M3324" s="33">
        <f t="shared" si="207"/>
        <v>0.99924655934353668</v>
      </c>
    </row>
    <row r="3325" spans="1:13" ht="55.2">
      <c r="A3325" t="s">
        <v>164</v>
      </c>
      <c r="B3325" t="s">
        <v>247</v>
      </c>
      <c r="C3325" s="14" t="s">
        <v>249</v>
      </c>
      <c r="D3325" t="s">
        <v>456</v>
      </c>
      <c r="E3325" t="s">
        <v>474</v>
      </c>
      <c r="F3325" s="20">
        <v>2030</v>
      </c>
      <c r="G3325" s="20">
        <v>33</v>
      </c>
      <c r="H3325" s="11">
        <v>1344.7494529846599</v>
      </c>
      <c r="I3325" s="10">
        <v>4418797.9371165102</v>
      </c>
      <c r="J3325" s="33">
        <f t="shared" si="204"/>
        <v>3.0432472181839051E-4</v>
      </c>
      <c r="K3325" s="33">
        <f t="shared" si="205"/>
        <v>3.0427841974733916E-4</v>
      </c>
      <c r="L3325" s="33">
        <f t="shared" si="206"/>
        <v>0.99924655934353668</v>
      </c>
      <c r="M3325" s="33">
        <f t="shared" si="207"/>
        <v>0.99894251017952163</v>
      </c>
    </row>
    <row r="3326" spans="1:13" ht="55.2">
      <c r="A3326" t="s">
        <v>164</v>
      </c>
      <c r="B3326" t="s">
        <v>247</v>
      </c>
      <c r="C3326" s="14" t="s">
        <v>249</v>
      </c>
      <c r="D3326" t="s">
        <v>456</v>
      </c>
      <c r="E3326" t="s">
        <v>474</v>
      </c>
      <c r="F3326" s="20">
        <v>2030</v>
      </c>
      <c r="G3326" s="20">
        <v>34</v>
      </c>
      <c r="H3326" s="11">
        <v>1391.9601434128399</v>
      </c>
      <c r="I3326" s="10">
        <v>4357017.8980802298</v>
      </c>
      <c r="J3326" s="33">
        <f t="shared" si="204"/>
        <v>3.1947542469957705E-4</v>
      </c>
      <c r="K3326" s="33">
        <f t="shared" si="205"/>
        <v>3.1942439786014631E-4</v>
      </c>
      <c r="L3326" s="33">
        <f t="shared" si="206"/>
        <v>0.99894251017952163</v>
      </c>
      <c r="M3326" s="33">
        <f t="shared" si="207"/>
        <v>0.99862342356971068</v>
      </c>
    </row>
    <row r="3327" spans="1:13" ht="55.2">
      <c r="A3327" t="s">
        <v>164</v>
      </c>
      <c r="B3327" t="s">
        <v>247</v>
      </c>
      <c r="C3327" s="14" t="s">
        <v>249</v>
      </c>
      <c r="D3327" t="s">
        <v>456</v>
      </c>
      <c r="E3327" t="s">
        <v>474</v>
      </c>
      <c r="F3327" s="20">
        <v>2030</v>
      </c>
      <c r="G3327" s="20">
        <v>35</v>
      </c>
      <c r="H3327" s="11">
        <v>1461.00834554928</v>
      </c>
      <c r="I3327" s="10">
        <v>4293281.4487095401</v>
      </c>
      <c r="J3327" s="33">
        <f t="shared" si="204"/>
        <v>3.4030108740912502E-4</v>
      </c>
      <c r="K3327" s="33">
        <f t="shared" si="205"/>
        <v>3.4024319156156224E-4</v>
      </c>
      <c r="L3327" s="33">
        <f t="shared" si="206"/>
        <v>0.99862342356971068</v>
      </c>
      <c r="M3327" s="33">
        <f t="shared" si="207"/>
        <v>0.99828364874890718</v>
      </c>
    </row>
    <row r="3328" spans="1:13" ht="55.2">
      <c r="A3328" t="s">
        <v>164</v>
      </c>
      <c r="B3328" t="s">
        <v>247</v>
      </c>
      <c r="C3328" s="14" t="s">
        <v>249</v>
      </c>
      <c r="D3328" t="s">
        <v>456</v>
      </c>
      <c r="E3328" t="s">
        <v>474</v>
      </c>
      <c r="F3328" s="20">
        <v>2030</v>
      </c>
      <c r="G3328" s="20">
        <v>36</v>
      </c>
      <c r="H3328" s="11">
        <v>1895.89279627362</v>
      </c>
      <c r="I3328" s="10">
        <v>4239141.9073909996</v>
      </c>
      <c r="J3328" s="33">
        <f t="shared" si="204"/>
        <v>4.4723503899883745E-4</v>
      </c>
      <c r="K3328" s="33">
        <f t="shared" si="205"/>
        <v>4.471350443163713E-4</v>
      </c>
      <c r="L3328" s="33">
        <f t="shared" si="206"/>
        <v>0.99828364874890718</v>
      </c>
      <c r="M3328" s="33">
        <f t="shared" si="207"/>
        <v>0.9978372811453835</v>
      </c>
    </row>
    <row r="3329" spans="1:13" ht="55.2">
      <c r="A3329" t="s">
        <v>164</v>
      </c>
      <c r="B3329" t="s">
        <v>247</v>
      </c>
      <c r="C3329" s="14" t="s">
        <v>249</v>
      </c>
      <c r="D3329" t="s">
        <v>456</v>
      </c>
      <c r="E3329" t="s">
        <v>474</v>
      </c>
      <c r="F3329" s="20">
        <v>2030</v>
      </c>
      <c r="G3329" s="20">
        <v>37</v>
      </c>
      <c r="H3329" s="11">
        <v>2041.7554958072999</v>
      </c>
      <c r="I3329" s="10">
        <v>4187660.2283908101</v>
      </c>
      <c r="J3329" s="33">
        <f t="shared" si="204"/>
        <v>4.8756474605196999E-4</v>
      </c>
      <c r="K3329" s="33">
        <f t="shared" si="205"/>
        <v>4.8744590567606494E-4</v>
      </c>
      <c r="L3329" s="33">
        <f t="shared" si="206"/>
        <v>0.9978372811453835</v>
      </c>
      <c r="M3329" s="33">
        <f t="shared" si="207"/>
        <v>0.9973508894481582</v>
      </c>
    </row>
    <row r="3330" spans="1:13" ht="55.2">
      <c r="A3330" t="s">
        <v>164</v>
      </c>
      <c r="B3330" t="s">
        <v>247</v>
      </c>
      <c r="C3330" s="14" t="s">
        <v>249</v>
      </c>
      <c r="D3330" t="s">
        <v>456</v>
      </c>
      <c r="E3330" t="s">
        <v>474</v>
      </c>
      <c r="F3330" s="20">
        <v>2030</v>
      </c>
      <c r="G3330" s="20">
        <v>38</v>
      </c>
      <c r="H3330" s="11">
        <v>2224.8675377775498</v>
      </c>
      <c r="I3330" s="10">
        <v>4171178.1140231499</v>
      </c>
      <c r="J3330" s="33">
        <f t="shared" ref="J3330:J3393" si="208">IF(I3330&gt;0,H3330/I3330,0)</f>
        <v>5.3339068171117711E-4</v>
      </c>
      <c r="K3330" s="33">
        <f t="shared" ref="K3330:K3393" si="209">1-EXP(-J3330)</f>
        <v>5.3324845419022715E-4</v>
      </c>
      <c r="L3330" s="33">
        <f t="shared" ref="L3330:L3393" si="210">IF(G3330=30,1,M3329)</f>
        <v>0.9973508894481582</v>
      </c>
      <c r="M3330" s="33">
        <f t="shared" ref="M3330:M3393" si="211">L3330*(1-K3330)</f>
        <v>0.99681905362807477</v>
      </c>
    </row>
    <row r="3331" spans="1:13" ht="55.2">
      <c r="A3331" t="s">
        <v>164</v>
      </c>
      <c r="B3331" t="s">
        <v>247</v>
      </c>
      <c r="C3331" s="14" t="s">
        <v>249</v>
      </c>
      <c r="D3331" t="s">
        <v>456</v>
      </c>
      <c r="E3331" t="s">
        <v>474</v>
      </c>
      <c r="F3331" s="20">
        <v>2030</v>
      </c>
      <c r="G3331" s="20">
        <v>39</v>
      </c>
      <c r="H3331" s="11">
        <v>2352.3587822468799</v>
      </c>
      <c r="I3331" s="10">
        <v>4148914.8724055202</v>
      </c>
      <c r="J3331" s="33">
        <f t="shared" si="208"/>
        <v>5.6698169391048358E-4</v>
      </c>
      <c r="K3331" s="33">
        <f t="shared" si="209"/>
        <v>5.6682099016336362E-4</v>
      </c>
      <c r="L3331" s="33">
        <f t="shared" si="210"/>
        <v>0.99681905362807477</v>
      </c>
      <c r="M3331" s="33">
        <f t="shared" si="211"/>
        <v>0.99625403566508364</v>
      </c>
    </row>
    <row r="3332" spans="1:13" ht="55.2">
      <c r="A3332" t="s">
        <v>164</v>
      </c>
      <c r="B3332" t="s">
        <v>247</v>
      </c>
      <c r="C3332" s="14" t="s">
        <v>249</v>
      </c>
      <c r="D3332" t="s">
        <v>456</v>
      </c>
      <c r="E3332" t="s">
        <v>474</v>
      </c>
      <c r="F3332" s="20">
        <v>2030</v>
      </c>
      <c r="G3332" s="20">
        <v>40</v>
      </c>
      <c r="H3332" s="11">
        <v>2546.5249884899699</v>
      </c>
      <c r="I3332" s="10">
        <v>4130195.8114146302</v>
      </c>
      <c r="J3332" s="33">
        <f t="shared" si="208"/>
        <v>6.1656277444573787E-4</v>
      </c>
      <c r="K3332" s="33">
        <f t="shared" si="209"/>
        <v>6.1637273867665154E-4</v>
      </c>
      <c r="L3332" s="33">
        <f t="shared" si="210"/>
        <v>0.99625403566508364</v>
      </c>
      <c r="M3332" s="33">
        <f t="shared" si="211"/>
        <v>0.99563997183670305</v>
      </c>
    </row>
    <row r="3333" spans="1:13" ht="55.2">
      <c r="A3333" t="s">
        <v>164</v>
      </c>
      <c r="B3333" t="s">
        <v>247</v>
      </c>
      <c r="C3333" s="14" t="s">
        <v>249</v>
      </c>
      <c r="D3333" t="s">
        <v>456</v>
      </c>
      <c r="E3333" t="s">
        <v>474</v>
      </c>
      <c r="F3333" s="20">
        <v>2030</v>
      </c>
      <c r="G3333" s="20">
        <v>41</v>
      </c>
      <c r="H3333" s="11">
        <v>3353.2092429050199</v>
      </c>
      <c r="I3333" s="10">
        <v>4134515.7686954699</v>
      </c>
      <c r="J3333" s="33">
        <f t="shared" si="208"/>
        <v>8.1102828734960439E-4</v>
      </c>
      <c r="K3333" s="33">
        <f t="shared" si="209"/>
        <v>8.1069949280143661E-4</v>
      </c>
      <c r="L3333" s="33">
        <f t="shared" si="210"/>
        <v>0.99563997183670305</v>
      </c>
      <c r="M3333" s="33">
        <f t="shared" si="211"/>
        <v>0.99483280701652221</v>
      </c>
    </row>
    <row r="3334" spans="1:13" ht="55.2">
      <c r="A3334" t="s">
        <v>164</v>
      </c>
      <c r="B3334" t="s">
        <v>247</v>
      </c>
      <c r="C3334" s="14" t="s">
        <v>249</v>
      </c>
      <c r="D3334" t="s">
        <v>456</v>
      </c>
      <c r="E3334" t="s">
        <v>474</v>
      </c>
      <c r="F3334" s="20">
        <v>2030</v>
      </c>
      <c r="G3334" s="20">
        <v>42</v>
      </c>
      <c r="H3334" s="11">
        <v>3769.4510434015901</v>
      </c>
      <c r="I3334" s="10">
        <v>4093150.6286666398</v>
      </c>
      <c r="J3334" s="33">
        <f t="shared" si="208"/>
        <v>9.2091676690371493E-4</v>
      </c>
      <c r="K3334" s="33">
        <f t="shared" si="209"/>
        <v>9.2049285319761864E-4</v>
      </c>
      <c r="L3334" s="33">
        <f t="shared" si="210"/>
        <v>0.99483280701652221</v>
      </c>
      <c r="M3334" s="33">
        <f t="shared" si="211"/>
        <v>0.99391707052753697</v>
      </c>
    </row>
    <row r="3335" spans="1:13" ht="55.2">
      <c r="A3335" t="s">
        <v>164</v>
      </c>
      <c r="B3335" t="s">
        <v>247</v>
      </c>
      <c r="C3335" s="14" t="s">
        <v>249</v>
      </c>
      <c r="D3335" t="s">
        <v>456</v>
      </c>
      <c r="E3335" t="s">
        <v>474</v>
      </c>
      <c r="F3335" s="20">
        <v>2030</v>
      </c>
      <c r="G3335" s="20">
        <v>43</v>
      </c>
      <c r="H3335" s="11">
        <v>4237.0747787791797</v>
      </c>
      <c r="I3335" s="10">
        <v>4042984.7461906699</v>
      </c>
      <c r="J3335" s="33">
        <f t="shared" si="208"/>
        <v>1.0480066200525202E-3</v>
      </c>
      <c r="K3335" s="33">
        <f t="shared" si="209"/>
        <v>1.0474576529051483E-3</v>
      </c>
      <c r="L3335" s="33">
        <f t="shared" si="210"/>
        <v>0.99391707052753697</v>
      </c>
      <c r="M3335" s="33">
        <f t="shared" si="211"/>
        <v>0.99287598448565983</v>
      </c>
    </row>
    <row r="3336" spans="1:13" ht="55.2">
      <c r="A3336" t="s">
        <v>164</v>
      </c>
      <c r="B3336" t="s">
        <v>247</v>
      </c>
      <c r="C3336" s="14" t="s">
        <v>249</v>
      </c>
      <c r="D3336" t="s">
        <v>456</v>
      </c>
      <c r="E3336" t="s">
        <v>474</v>
      </c>
      <c r="F3336" s="20">
        <v>2030</v>
      </c>
      <c r="G3336" s="20">
        <v>44</v>
      </c>
      <c r="H3336" s="11">
        <v>4548.3801800659003</v>
      </c>
      <c r="I3336" s="10">
        <v>4054415.5828212802</v>
      </c>
      <c r="J3336" s="33">
        <f t="shared" si="208"/>
        <v>1.1218337358749231E-3</v>
      </c>
      <c r="K3336" s="33">
        <f t="shared" si="209"/>
        <v>1.121204715650137E-3</v>
      </c>
      <c r="L3336" s="33">
        <f t="shared" si="210"/>
        <v>0.99287598448565983</v>
      </c>
      <c r="M3336" s="33">
        <f t="shared" si="211"/>
        <v>0.99176276724979873</v>
      </c>
    </row>
    <row r="3337" spans="1:13" ht="55.2">
      <c r="A3337" t="s">
        <v>164</v>
      </c>
      <c r="B3337" t="s">
        <v>247</v>
      </c>
      <c r="C3337" s="14" t="s">
        <v>249</v>
      </c>
      <c r="D3337" t="s">
        <v>456</v>
      </c>
      <c r="E3337" t="s">
        <v>474</v>
      </c>
      <c r="F3337" s="20">
        <v>2030</v>
      </c>
      <c r="G3337" s="20">
        <v>45</v>
      </c>
      <c r="H3337" s="11">
        <v>5070.2669184545903</v>
      </c>
      <c r="I3337" s="10">
        <v>4122648.6047512102</v>
      </c>
      <c r="J3337" s="33">
        <f t="shared" si="208"/>
        <v>1.2298566782071318E-3</v>
      </c>
      <c r="K3337" s="33">
        <f t="shared" si="209"/>
        <v>1.2291007144235033E-3</v>
      </c>
      <c r="L3337" s="33">
        <f t="shared" si="210"/>
        <v>0.99176276724979873</v>
      </c>
      <c r="M3337" s="33">
        <f t="shared" si="211"/>
        <v>0.99054379092403333</v>
      </c>
    </row>
    <row r="3338" spans="1:13" ht="55.2">
      <c r="A3338" t="s">
        <v>164</v>
      </c>
      <c r="B3338" t="s">
        <v>247</v>
      </c>
      <c r="C3338" s="14" t="s">
        <v>249</v>
      </c>
      <c r="D3338" t="s">
        <v>456</v>
      </c>
      <c r="E3338" t="s">
        <v>474</v>
      </c>
      <c r="F3338" s="20">
        <v>2030</v>
      </c>
      <c r="G3338" s="20">
        <v>46</v>
      </c>
      <c r="H3338" s="11">
        <v>6489.7642573819603</v>
      </c>
      <c r="I3338" s="10">
        <v>4149155.04667984</v>
      </c>
      <c r="J3338" s="33">
        <f t="shared" si="208"/>
        <v>1.5641170754934982E-3</v>
      </c>
      <c r="K3338" s="33">
        <f t="shared" si="209"/>
        <v>1.5628944818901758E-3</v>
      </c>
      <c r="L3338" s="33">
        <f t="shared" si="210"/>
        <v>0.99054379092403333</v>
      </c>
      <c r="M3338" s="33">
        <f t="shared" si="211"/>
        <v>0.98899567549912759</v>
      </c>
    </row>
    <row r="3339" spans="1:13" ht="55.2">
      <c r="A3339" t="s">
        <v>164</v>
      </c>
      <c r="B3339" t="s">
        <v>247</v>
      </c>
      <c r="C3339" s="14" t="s">
        <v>249</v>
      </c>
      <c r="D3339" t="s">
        <v>456</v>
      </c>
      <c r="E3339" t="s">
        <v>474</v>
      </c>
      <c r="F3339" s="20">
        <v>2030</v>
      </c>
      <c r="G3339" s="20">
        <v>47</v>
      </c>
      <c r="H3339" s="11">
        <v>6966.4023620820099</v>
      </c>
      <c r="I3339" s="10">
        <v>4116640.8702473901</v>
      </c>
      <c r="J3339" s="33">
        <f t="shared" si="208"/>
        <v>1.6922540929987324E-3</v>
      </c>
      <c r="K3339" s="33">
        <f t="shared" si="209"/>
        <v>1.690823038390965E-3</v>
      </c>
      <c r="L3339" s="33">
        <f t="shared" si="210"/>
        <v>0.98899567549912759</v>
      </c>
      <c r="M3339" s="33">
        <f t="shared" si="211"/>
        <v>0.9873234588261246</v>
      </c>
    </row>
    <row r="3340" spans="1:13" ht="55.2">
      <c r="A3340" t="s">
        <v>164</v>
      </c>
      <c r="B3340" t="s">
        <v>247</v>
      </c>
      <c r="C3340" s="14" t="s">
        <v>249</v>
      </c>
      <c r="D3340" t="s">
        <v>456</v>
      </c>
      <c r="E3340" t="s">
        <v>474</v>
      </c>
      <c r="F3340" s="20">
        <v>2030</v>
      </c>
      <c r="G3340" s="20">
        <v>48</v>
      </c>
      <c r="H3340" s="11">
        <v>7488.3143531115102</v>
      </c>
      <c r="I3340" s="10">
        <v>4059444.01285051</v>
      </c>
      <c r="J3340" s="33">
        <f t="shared" si="208"/>
        <v>1.8446650155554858E-3</v>
      </c>
      <c r="K3340" s="33">
        <f t="shared" si="209"/>
        <v>1.8429646667310617E-3</v>
      </c>
      <c r="L3340" s="33">
        <f t="shared" si="210"/>
        <v>0.9873234588261246</v>
      </c>
      <c r="M3340" s="33">
        <f t="shared" si="211"/>
        <v>0.98550385657687334</v>
      </c>
    </row>
    <row r="3341" spans="1:13" ht="55.2">
      <c r="A3341" t="s">
        <v>164</v>
      </c>
      <c r="B3341" t="s">
        <v>247</v>
      </c>
      <c r="C3341" s="14" t="s">
        <v>249</v>
      </c>
      <c r="D3341" t="s">
        <v>456</v>
      </c>
      <c r="E3341" t="s">
        <v>474</v>
      </c>
      <c r="F3341" s="20">
        <v>2030</v>
      </c>
      <c r="G3341" s="20">
        <v>49</v>
      </c>
      <c r="H3341" s="11">
        <v>7752.3601340309997</v>
      </c>
      <c r="I3341" s="10">
        <v>3994808.3107656101</v>
      </c>
      <c r="J3341" s="33">
        <f t="shared" si="208"/>
        <v>1.9406087929523831E-3</v>
      </c>
      <c r="K3341" s="33">
        <f t="shared" si="209"/>
        <v>1.9387270291613135E-3</v>
      </c>
      <c r="L3341" s="33">
        <f t="shared" si="210"/>
        <v>0.98550385657687334</v>
      </c>
      <c r="M3341" s="33">
        <f t="shared" si="211"/>
        <v>0.98359323361278506</v>
      </c>
    </row>
    <row r="3342" spans="1:13" ht="55.2">
      <c r="A3342" t="s">
        <v>164</v>
      </c>
      <c r="B3342" t="s">
        <v>247</v>
      </c>
      <c r="C3342" s="14" t="s">
        <v>249</v>
      </c>
      <c r="D3342" t="s">
        <v>456</v>
      </c>
      <c r="E3342" t="s">
        <v>474</v>
      </c>
      <c r="F3342" s="20">
        <v>2030</v>
      </c>
      <c r="G3342" s="20">
        <v>50</v>
      </c>
      <c r="H3342" s="11">
        <v>8084.9223400578303</v>
      </c>
      <c r="I3342" s="10">
        <v>3935509.19702473</v>
      </c>
      <c r="J3342" s="33">
        <f t="shared" si="208"/>
        <v>2.0543522922446943E-3</v>
      </c>
      <c r="K3342" s="33">
        <f t="shared" si="209"/>
        <v>2.0522435548513407E-3</v>
      </c>
      <c r="L3342" s="33">
        <f t="shared" si="210"/>
        <v>0.98359323361278506</v>
      </c>
      <c r="M3342" s="33">
        <f t="shared" si="211"/>
        <v>0.98157466073850785</v>
      </c>
    </row>
    <row r="3343" spans="1:13" ht="55.2">
      <c r="A3343" t="s">
        <v>164</v>
      </c>
      <c r="B3343" t="s">
        <v>247</v>
      </c>
      <c r="C3343" s="14" t="s">
        <v>249</v>
      </c>
      <c r="D3343" t="s">
        <v>456</v>
      </c>
      <c r="E3343" t="s">
        <v>474</v>
      </c>
      <c r="F3343" s="20">
        <v>2030</v>
      </c>
      <c r="G3343" s="20">
        <v>51</v>
      </c>
      <c r="H3343" s="11">
        <v>8888.2670722619296</v>
      </c>
      <c r="I3343" s="10">
        <v>3862700.7215104499</v>
      </c>
      <c r="J3343" s="33">
        <f t="shared" si="208"/>
        <v>2.3010498904989744E-3</v>
      </c>
      <c r="K3343" s="33">
        <f t="shared" si="209"/>
        <v>2.2984045046436918E-3</v>
      </c>
      <c r="L3343" s="33">
        <f t="shared" si="210"/>
        <v>0.98157466073850785</v>
      </c>
      <c r="M3343" s="33">
        <f t="shared" si="211"/>
        <v>0.97931860511662239</v>
      </c>
    </row>
    <row r="3344" spans="1:13" ht="55.2">
      <c r="A3344" t="s">
        <v>164</v>
      </c>
      <c r="B3344" t="s">
        <v>247</v>
      </c>
      <c r="C3344" s="14" t="s">
        <v>249</v>
      </c>
      <c r="D3344" t="s">
        <v>456</v>
      </c>
      <c r="E3344" t="s">
        <v>474</v>
      </c>
      <c r="F3344" s="20">
        <v>2030</v>
      </c>
      <c r="G3344" s="20">
        <v>52</v>
      </c>
      <c r="H3344" s="11">
        <v>9271.7525778269192</v>
      </c>
      <c r="I3344" s="10">
        <v>3765774.5212642602</v>
      </c>
      <c r="J3344" s="33">
        <f t="shared" si="208"/>
        <v>2.4621103906970433E-3</v>
      </c>
      <c r="K3344" s="33">
        <f t="shared" si="209"/>
        <v>2.4590818829257621E-3</v>
      </c>
      <c r="L3344" s="33">
        <f t="shared" si="210"/>
        <v>0.97931860511662239</v>
      </c>
      <c r="M3344" s="33">
        <f t="shared" si="211"/>
        <v>0.97691038047716794</v>
      </c>
    </row>
    <row r="3345" spans="1:13" ht="55.2">
      <c r="A3345" t="s">
        <v>164</v>
      </c>
      <c r="B3345" t="s">
        <v>247</v>
      </c>
      <c r="C3345" s="14" t="s">
        <v>249</v>
      </c>
      <c r="D3345" t="s">
        <v>456</v>
      </c>
      <c r="E3345" t="s">
        <v>474</v>
      </c>
      <c r="F3345" s="20">
        <v>2030</v>
      </c>
      <c r="G3345" s="20">
        <v>53</v>
      </c>
      <c r="H3345" s="11">
        <v>9677.4494100015309</v>
      </c>
      <c r="I3345" s="10">
        <v>3672930.4611952598</v>
      </c>
      <c r="J3345" s="33">
        <f t="shared" si="208"/>
        <v>2.6348033299961405E-3</v>
      </c>
      <c r="K3345" s="33">
        <f t="shared" si="209"/>
        <v>2.6313352822454616E-3</v>
      </c>
      <c r="L3345" s="33">
        <f t="shared" si="210"/>
        <v>0.97691038047716794</v>
      </c>
      <c r="M3345" s="33">
        <f t="shared" si="211"/>
        <v>0.97433980172542656</v>
      </c>
    </row>
    <row r="3346" spans="1:13" ht="55.2">
      <c r="A3346" t="s">
        <v>164</v>
      </c>
      <c r="B3346" t="s">
        <v>247</v>
      </c>
      <c r="C3346" s="14" t="s">
        <v>249</v>
      </c>
      <c r="D3346" t="s">
        <v>456</v>
      </c>
      <c r="E3346" t="s">
        <v>474</v>
      </c>
      <c r="F3346" s="20">
        <v>2030</v>
      </c>
      <c r="G3346" s="20">
        <v>54</v>
      </c>
      <c r="H3346" s="11">
        <v>10337.691689855999</v>
      </c>
      <c r="I3346" s="10">
        <v>3594998.8572581401</v>
      </c>
      <c r="J3346" s="33">
        <f t="shared" si="208"/>
        <v>2.8755757930171988E-3</v>
      </c>
      <c r="K3346" s="33">
        <f t="shared" si="209"/>
        <v>2.8714452850913119E-3</v>
      </c>
      <c r="L3346" s="33">
        <f t="shared" si="210"/>
        <v>0.97433980172542656</v>
      </c>
      <c r="M3346" s="33">
        <f t="shared" si="211"/>
        <v>0.97154203829568531</v>
      </c>
    </row>
    <row r="3347" spans="1:13" ht="55.2">
      <c r="A3347" t="s">
        <v>164</v>
      </c>
      <c r="B3347" t="s">
        <v>247</v>
      </c>
      <c r="C3347" s="14" t="s">
        <v>249</v>
      </c>
      <c r="D3347" t="s">
        <v>456</v>
      </c>
      <c r="E3347" t="s">
        <v>474</v>
      </c>
      <c r="F3347" s="20">
        <v>2030</v>
      </c>
      <c r="G3347" s="20">
        <v>55</v>
      </c>
      <c r="H3347" s="11">
        <v>11033.5832045888</v>
      </c>
      <c r="I3347" s="10">
        <v>3504331.7350966302</v>
      </c>
      <c r="J3347" s="33">
        <f t="shared" si="208"/>
        <v>3.1485555702632571E-3</v>
      </c>
      <c r="K3347" s="33">
        <f t="shared" si="209"/>
        <v>3.1436040672311316E-3</v>
      </c>
      <c r="L3347" s="33">
        <f t="shared" si="210"/>
        <v>0.97154203829568531</v>
      </c>
      <c r="M3347" s="33">
        <f t="shared" si="211"/>
        <v>0.96848789479261299</v>
      </c>
    </row>
    <row r="3348" spans="1:13" ht="55.2">
      <c r="A3348" t="s">
        <v>164</v>
      </c>
      <c r="B3348" t="s">
        <v>247</v>
      </c>
      <c r="C3348" s="14" t="s">
        <v>249</v>
      </c>
      <c r="D3348" t="s">
        <v>456</v>
      </c>
      <c r="E3348" t="s">
        <v>474</v>
      </c>
      <c r="F3348" s="20">
        <v>2030</v>
      </c>
      <c r="G3348" s="20">
        <v>56</v>
      </c>
      <c r="H3348" s="11">
        <v>12011.2940840097</v>
      </c>
      <c r="I3348" s="10">
        <v>3428551.0294112</v>
      </c>
      <c r="J3348" s="33">
        <f t="shared" si="208"/>
        <v>3.5033149517020466E-3</v>
      </c>
      <c r="K3348" s="33">
        <f t="shared" si="209"/>
        <v>3.4971855037613242E-3</v>
      </c>
      <c r="L3348" s="33">
        <f t="shared" si="210"/>
        <v>0.96848789479261299</v>
      </c>
      <c r="M3348" s="33">
        <f t="shared" si="211"/>
        <v>0.9651009129663759</v>
      </c>
    </row>
    <row r="3349" spans="1:13" ht="55.2">
      <c r="A3349" t="s">
        <v>164</v>
      </c>
      <c r="B3349" t="s">
        <v>247</v>
      </c>
      <c r="C3349" s="14" t="s">
        <v>249</v>
      </c>
      <c r="D3349" t="s">
        <v>456</v>
      </c>
      <c r="E3349" t="s">
        <v>474</v>
      </c>
      <c r="F3349" s="20">
        <v>2030</v>
      </c>
      <c r="G3349" s="20">
        <v>57</v>
      </c>
      <c r="H3349" s="11">
        <v>13051.870936806199</v>
      </c>
      <c r="I3349" s="10">
        <v>3352561.3134310902</v>
      </c>
      <c r="J3349" s="33">
        <f t="shared" si="208"/>
        <v>3.8931043213192144E-3</v>
      </c>
      <c r="K3349" s="33">
        <f t="shared" si="209"/>
        <v>3.8855360152779683E-3</v>
      </c>
      <c r="L3349" s="33">
        <f t="shared" si="210"/>
        <v>0.9651009129663759</v>
      </c>
      <c r="M3349" s="33">
        <f t="shared" si="211"/>
        <v>0.96135097861066743</v>
      </c>
    </row>
    <row r="3350" spans="1:13" ht="55.2">
      <c r="A3350" t="s">
        <v>164</v>
      </c>
      <c r="B3350" t="s">
        <v>247</v>
      </c>
      <c r="C3350" s="14" t="s">
        <v>249</v>
      </c>
      <c r="D3350" t="s">
        <v>456</v>
      </c>
      <c r="E3350" t="s">
        <v>474</v>
      </c>
      <c r="F3350" s="20">
        <v>2030</v>
      </c>
      <c r="G3350" s="20">
        <v>58</v>
      </c>
      <c r="H3350" s="11">
        <v>13978.852839687899</v>
      </c>
      <c r="I3350" s="10">
        <v>3255081.2185798199</v>
      </c>
      <c r="J3350" s="33">
        <f t="shared" si="208"/>
        <v>4.294471289962719E-3</v>
      </c>
      <c r="K3350" s="33">
        <f t="shared" si="209"/>
        <v>4.2852632340922847E-3</v>
      </c>
      <c r="L3350" s="33">
        <f t="shared" si="210"/>
        <v>0.96135097861066743</v>
      </c>
      <c r="M3350" s="33">
        <f t="shared" si="211"/>
        <v>0.95723133660696846</v>
      </c>
    </row>
    <row r="3351" spans="1:13" ht="55.2">
      <c r="A3351" t="s">
        <v>164</v>
      </c>
      <c r="B3351" t="s">
        <v>247</v>
      </c>
      <c r="C3351" s="14" t="s">
        <v>249</v>
      </c>
      <c r="D3351" t="s">
        <v>456</v>
      </c>
      <c r="E3351" t="s">
        <v>474</v>
      </c>
      <c r="F3351" s="20">
        <v>2030</v>
      </c>
      <c r="G3351" s="20">
        <v>59</v>
      </c>
      <c r="H3351" s="11">
        <v>14248.303742390999</v>
      </c>
      <c r="I3351" s="10">
        <v>3167745.1063957098</v>
      </c>
      <c r="J3351" s="33">
        <f t="shared" si="208"/>
        <v>4.4979325241868507E-3</v>
      </c>
      <c r="K3351" s="33">
        <f t="shared" si="209"/>
        <v>4.4878319752279516E-3</v>
      </c>
      <c r="L3351" s="33">
        <f t="shared" si="210"/>
        <v>0.95723133660696846</v>
      </c>
      <c r="M3351" s="33">
        <f t="shared" si="211"/>
        <v>0.95293544320685353</v>
      </c>
    </row>
    <row r="3352" spans="1:13" ht="55.2">
      <c r="A3352" t="s">
        <v>164</v>
      </c>
      <c r="B3352" t="s">
        <v>247</v>
      </c>
      <c r="C3352" s="14" t="s">
        <v>249</v>
      </c>
      <c r="D3352" t="s">
        <v>456</v>
      </c>
      <c r="E3352" t="s">
        <v>474</v>
      </c>
      <c r="F3352" s="20">
        <v>2030</v>
      </c>
      <c r="G3352" s="20">
        <v>60</v>
      </c>
      <c r="H3352" s="11">
        <v>14707.128573230901</v>
      </c>
      <c r="I3352" s="10">
        <v>3078520.9245799901</v>
      </c>
      <c r="J3352" s="33">
        <f t="shared" si="208"/>
        <v>4.777335913426487E-3</v>
      </c>
      <c r="K3352" s="33">
        <f t="shared" si="209"/>
        <v>4.7659425946693368E-3</v>
      </c>
      <c r="L3352" s="33">
        <f t="shared" si="210"/>
        <v>0.95293544320685353</v>
      </c>
      <c r="M3352" s="33">
        <f t="shared" si="211"/>
        <v>0.94839380758810388</v>
      </c>
    </row>
    <row r="3353" spans="1:13" ht="55.2">
      <c r="A3353" t="s">
        <v>164</v>
      </c>
      <c r="B3353" t="s">
        <v>247</v>
      </c>
      <c r="C3353" s="14" t="s">
        <v>249</v>
      </c>
      <c r="D3353" t="s">
        <v>456</v>
      </c>
      <c r="E3353" t="s">
        <v>474</v>
      </c>
      <c r="F3353" s="20">
        <v>2030</v>
      </c>
      <c r="G3353" s="20">
        <v>61</v>
      </c>
      <c r="H3353" s="11">
        <v>15589.7478519573</v>
      </c>
      <c r="I3353" s="10">
        <v>2973824.5089595001</v>
      </c>
      <c r="J3353" s="33">
        <f t="shared" si="208"/>
        <v>5.2423227413012129E-3</v>
      </c>
      <c r="K3353" s="33">
        <f t="shared" si="209"/>
        <v>5.2286057475430248E-3</v>
      </c>
      <c r="L3353" s="33">
        <f t="shared" si="210"/>
        <v>0.94839380758810388</v>
      </c>
      <c r="M3353" s="33">
        <f t="shared" si="211"/>
        <v>0.94343503027481446</v>
      </c>
    </row>
    <row r="3354" spans="1:13" ht="55.2">
      <c r="A3354" t="s">
        <v>164</v>
      </c>
      <c r="B3354" t="s">
        <v>247</v>
      </c>
      <c r="C3354" s="14" t="s">
        <v>249</v>
      </c>
      <c r="D3354" t="s">
        <v>456</v>
      </c>
      <c r="E3354" t="s">
        <v>474</v>
      </c>
      <c r="F3354" s="20">
        <v>2030</v>
      </c>
      <c r="G3354" s="20">
        <v>62</v>
      </c>
      <c r="H3354" s="11">
        <v>16500.890976172999</v>
      </c>
      <c r="I3354" s="10">
        <v>2862054.2261679098</v>
      </c>
      <c r="J3354" s="33">
        <f t="shared" si="208"/>
        <v>5.7654012370920507E-3</v>
      </c>
      <c r="K3354" s="33">
        <f t="shared" si="209"/>
        <v>5.7488132055758534E-3</v>
      </c>
      <c r="L3354" s="33">
        <f t="shared" si="210"/>
        <v>0.94343503027481446</v>
      </c>
      <c r="M3354" s="33">
        <f t="shared" si="211"/>
        <v>0.9380113985141677</v>
      </c>
    </row>
    <row r="3355" spans="1:13" ht="55.2">
      <c r="A3355" t="s">
        <v>164</v>
      </c>
      <c r="B3355" t="s">
        <v>247</v>
      </c>
      <c r="C3355" s="14" t="s">
        <v>249</v>
      </c>
      <c r="D3355" t="s">
        <v>456</v>
      </c>
      <c r="E3355" t="s">
        <v>474</v>
      </c>
      <c r="F3355" s="20">
        <v>2030</v>
      </c>
      <c r="G3355" s="20">
        <v>63</v>
      </c>
      <c r="H3355" s="11">
        <v>17450.875794867701</v>
      </c>
      <c r="I3355" s="10">
        <v>2752063.6941872998</v>
      </c>
      <c r="J3355" s="33">
        <f t="shared" si="208"/>
        <v>6.3410145018540512E-3</v>
      </c>
      <c r="K3355" s="33">
        <f t="shared" si="209"/>
        <v>6.3209526958628581E-3</v>
      </c>
      <c r="L3355" s="33">
        <f t="shared" si="210"/>
        <v>0.9380113985141677</v>
      </c>
      <c r="M3355" s="33">
        <f t="shared" si="211"/>
        <v>0.93208227283597944</v>
      </c>
    </row>
    <row r="3356" spans="1:13" ht="55.2">
      <c r="A3356" t="s">
        <v>164</v>
      </c>
      <c r="B3356" t="s">
        <v>247</v>
      </c>
      <c r="C3356" s="14" t="s">
        <v>249</v>
      </c>
      <c r="D3356" t="s">
        <v>456</v>
      </c>
      <c r="E3356" t="s">
        <v>474</v>
      </c>
      <c r="F3356" s="20">
        <v>2030</v>
      </c>
      <c r="G3356" s="20">
        <v>64</v>
      </c>
      <c r="H3356" s="11">
        <v>18660.7083771709</v>
      </c>
      <c r="I3356" s="10">
        <v>2629410.9101335402</v>
      </c>
      <c r="J3356" s="33">
        <f t="shared" si="208"/>
        <v>7.0969160070242414E-3</v>
      </c>
      <c r="K3356" s="33">
        <f t="shared" si="209"/>
        <v>7.0717923672055649E-3</v>
      </c>
      <c r="L3356" s="33">
        <f t="shared" si="210"/>
        <v>0.93208227283597944</v>
      </c>
      <c r="M3356" s="33">
        <f t="shared" si="211"/>
        <v>0.92549078053333034</v>
      </c>
    </row>
    <row r="3357" spans="1:13" ht="55.2">
      <c r="A3357" t="s">
        <v>164</v>
      </c>
      <c r="B3357" t="s">
        <v>247</v>
      </c>
      <c r="C3357" s="14" t="s">
        <v>249</v>
      </c>
      <c r="D3357" t="s">
        <v>456</v>
      </c>
      <c r="E3357" t="s">
        <v>474</v>
      </c>
      <c r="F3357" s="20">
        <v>2030</v>
      </c>
      <c r="G3357" s="20">
        <v>65</v>
      </c>
      <c r="H3357" s="11">
        <v>19660.887570577099</v>
      </c>
      <c r="I3357" s="10">
        <v>2494542.5910800798</v>
      </c>
      <c r="J3357" s="33">
        <f t="shared" si="208"/>
        <v>7.8815601869777589E-3</v>
      </c>
      <c r="K3357" s="33">
        <f t="shared" si="209"/>
        <v>7.8505821300527412E-3</v>
      </c>
      <c r="L3357" s="33">
        <f t="shared" si="210"/>
        <v>0.92549078053333034</v>
      </c>
      <c r="M3357" s="33">
        <f t="shared" si="211"/>
        <v>0.91822513915014681</v>
      </c>
    </row>
    <row r="3358" spans="1:13" ht="55.2">
      <c r="A3358" t="s">
        <v>164</v>
      </c>
      <c r="B3358" t="s">
        <v>247</v>
      </c>
      <c r="C3358" s="14" t="s">
        <v>249</v>
      </c>
      <c r="D3358" t="s">
        <v>456</v>
      </c>
      <c r="E3358" t="s">
        <v>474</v>
      </c>
      <c r="F3358" s="20">
        <v>2030</v>
      </c>
      <c r="G3358" s="20">
        <v>66</v>
      </c>
      <c r="H3358" s="11">
        <v>20235.546826355901</v>
      </c>
      <c r="I3358" s="10">
        <v>2360852.4865267202</v>
      </c>
      <c r="J3358" s="33">
        <f t="shared" si="208"/>
        <v>8.5712881011580627E-3</v>
      </c>
      <c r="K3358" s="33">
        <f t="shared" si="209"/>
        <v>8.5346593379030944E-3</v>
      </c>
      <c r="L3358" s="33">
        <f t="shared" si="210"/>
        <v>0.91822513915014681</v>
      </c>
      <c r="M3358" s="33">
        <f t="shared" si="211"/>
        <v>0.91038840039200164</v>
      </c>
    </row>
    <row r="3359" spans="1:13" ht="55.2">
      <c r="A3359" t="s">
        <v>164</v>
      </c>
      <c r="B3359" t="s">
        <v>247</v>
      </c>
      <c r="C3359" s="14" t="s">
        <v>249</v>
      </c>
      <c r="D3359" t="s">
        <v>456</v>
      </c>
      <c r="E3359" t="s">
        <v>474</v>
      </c>
      <c r="F3359" s="20">
        <v>2030</v>
      </c>
      <c r="G3359" s="20">
        <v>67</v>
      </c>
      <c r="H3359" s="11">
        <v>20910.7826422121</v>
      </c>
      <c r="I3359" s="10">
        <v>2227753.8691869602</v>
      </c>
      <c r="J3359" s="33">
        <f t="shared" si="208"/>
        <v>9.3864869595507369E-3</v>
      </c>
      <c r="K3359" s="33">
        <f t="shared" si="209"/>
        <v>9.3425714025089368E-3</v>
      </c>
      <c r="L3359" s="33">
        <f t="shared" si="210"/>
        <v>0.91038840039200164</v>
      </c>
      <c r="M3359" s="33">
        <f t="shared" si="211"/>
        <v>0.90188303175732343</v>
      </c>
    </row>
    <row r="3360" spans="1:13" ht="55.2">
      <c r="A3360" t="s">
        <v>164</v>
      </c>
      <c r="B3360" t="s">
        <v>247</v>
      </c>
      <c r="C3360" s="14" t="s">
        <v>249</v>
      </c>
      <c r="D3360" t="s">
        <v>456</v>
      </c>
      <c r="E3360" t="s">
        <v>474</v>
      </c>
      <c r="F3360" s="20">
        <v>2030</v>
      </c>
      <c r="G3360" s="20">
        <v>68</v>
      </c>
      <c r="H3360" s="11">
        <v>21491.985207095699</v>
      </c>
      <c r="I3360" s="10">
        <v>2094712.61580199</v>
      </c>
      <c r="J3360" s="33">
        <f t="shared" si="208"/>
        <v>1.0260111599541396E-2</v>
      </c>
      <c r="K3360" s="33">
        <f t="shared" si="209"/>
        <v>1.0207656207200211E-2</v>
      </c>
      <c r="L3360" s="33">
        <f t="shared" si="210"/>
        <v>0.90188303175732343</v>
      </c>
      <c r="M3360" s="33">
        <f t="shared" si="211"/>
        <v>0.89267691983003727</v>
      </c>
    </row>
    <row r="3361" spans="1:13" ht="55.2">
      <c r="A3361" t="s">
        <v>164</v>
      </c>
      <c r="B3361" t="s">
        <v>247</v>
      </c>
      <c r="C3361" s="14" t="s">
        <v>249</v>
      </c>
      <c r="D3361" t="s">
        <v>456</v>
      </c>
      <c r="E3361" t="s">
        <v>474</v>
      </c>
      <c r="F3361" s="20">
        <v>2030</v>
      </c>
      <c r="G3361" s="20">
        <v>69</v>
      </c>
      <c r="H3361" s="11">
        <v>21033.319549529198</v>
      </c>
      <c r="I3361" s="10">
        <v>1961995.2416246701</v>
      </c>
      <c r="J3361" s="33">
        <f t="shared" si="208"/>
        <v>1.0720372355292834E-2</v>
      </c>
      <c r="K3361" s="33">
        <f t="shared" si="209"/>
        <v>1.0663113956686843E-2</v>
      </c>
      <c r="L3361" s="33">
        <f t="shared" si="210"/>
        <v>0.89267691983003727</v>
      </c>
      <c r="M3361" s="33">
        <f t="shared" si="211"/>
        <v>0.88315820410738544</v>
      </c>
    </row>
    <row r="3362" spans="1:13" ht="55.2">
      <c r="A3362" t="s">
        <v>164</v>
      </c>
      <c r="B3362" t="s">
        <v>247</v>
      </c>
      <c r="C3362" s="14" t="s">
        <v>249</v>
      </c>
      <c r="D3362" t="s">
        <v>456</v>
      </c>
      <c r="E3362" t="s">
        <v>474</v>
      </c>
      <c r="F3362" s="20">
        <v>2031</v>
      </c>
      <c r="G3362" s="20">
        <v>30</v>
      </c>
      <c r="H3362" s="11">
        <v>782.20042416187903</v>
      </c>
      <c r="I3362" s="10">
        <v>4329566.5655509904</v>
      </c>
      <c r="J3362" s="33">
        <f t="shared" si="208"/>
        <v>1.8066483383939714E-4</v>
      </c>
      <c r="K3362" s="33">
        <f t="shared" si="209"/>
        <v>1.8064851493104772E-4</v>
      </c>
      <c r="L3362" s="33">
        <f t="shared" si="210"/>
        <v>1</v>
      </c>
      <c r="M3362" s="33">
        <f t="shared" si="211"/>
        <v>0.99981935148506895</v>
      </c>
    </row>
    <row r="3363" spans="1:13" ht="55.2">
      <c r="A3363" t="s">
        <v>164</v>
      </c>
      <c r="B3363" t="s">
        <v>247</v>
      </c>
      <c r="C3363" s="14" t="s">
        <v>249</v>
      </c>
      <c r="D3363" t="s">
        <v>456</v>
      </c>
      <c r="E3363" t="s">
        <v>474</v>
      </c>
      <c r="F3363" s="20">
        <v>2031</v>
      </c>
      <c r="G3363" s="20">
        <v>31</v>
      </c>
      <c r="H3363" s="11">
        <v>1146.60033809842</v>
      </c>
      <c r="I3363" s="10">
        <v>4331097.04433724</v>
      </c>
      <c r="J3363" s="33">
        <f t="shared" si="208"/>
        <v>2.6473669981547988E-4</v>
      </c>
      <c r="K3363" s="33">
        <f t="shared" si="209"/>
        <v>2.6470166014758156E-4</v>
      </c>
      <c r="L3363" s="33">
        <f t="shared" si="210"/>
        <v>0.99981935148506895</v>
      </c>
      <c r="M3363" s="33">
        <f t="shared" si="211"/>
        <v>0.99955469764288318</v>
      </c>
    </row>
    <row r="3364" spans="1:13" ht="55.2">
      <c r="A3364" t="s">
        <v>164</v>
      </c>
      <c r="B3364" t="s">
        <v>247</v>
      </c>
      <c r="C3364" s="14" t="s">
        <v>249</v>
      </c>
      <c r="D3364" t="s">
        <v>456</v>
      </c>
      <c r="E3364" t="s">
        <v>474</v>
      </c>
      <c r="F3364" s="20">
        <v>2031</v>
      </c>
      <c r="G3364" s="20">
        <v>32</v>
      </c>
      <c r="H3364" s="11">
        <v>1234.3717538620101</v>
      </c>
      <c r="I3364" s="10">
        <v>4371818.47893753</v>
      </c>
      <c r="J3364" s="33">
        <f t="shared" si="208"/>
        <v>2.823474395858256E-4</v>
      </c>
      <c r="K3364" s="33">
        <f t="shared" si="209"/>
        <v>2.823075832987243E-4</v>
      </c>
      <c r="L3364" s="33">
        <f t="shared" si="210"/>
        <v>0.99955469764288318</v>
      </c>
      <c r="M3364" s="33">
        <f t="shared" si="211"/>
        <v>0.99927251577181675</v>
      </c>
    </row>
    <row r="3365" spans="1:13" ht="55.2">
      <c r="A3365" t="s">
        <v>164</v>
      </c>
      <c r="B3365" t="s">
        <v>247</v>
      </c>
      <c r="C3365" s="14" t="s">
        <v>249</v>
      </c>
      <c r="D3365" t="s">
        <v>456</v>
      </c>
      <c r="E3365" t="s">
        <v>474</v>
      </c>
      <c r="F3365" s="20">
        <v>2031</v>
      </c>
      <c r="G3365" s="20">
        <v>33</v>
      </c>
      <c r="H3365" s="11">
        <v>1318.18190967481</v>
      </c>
      <c r="I3365" s="10">
        <v>4415180.8332763501</v>
      </c>
      <c r="J3365" s="33">
        <f t="shared" si="208"/>
        <v>2.9855672042692613E-4</v>
      </c>
      <c r="K3365" s="33">
        <f t="shared" si="209"/>
        <v>2.9851215680432031E-4</v>
      </c>
      <c r="L3365" s="33">
        <f t="shared" si="210"/>
        <v>0.99927251577181675</v>
      </c>
      <c r="M3365" s="33">
        <f t="shared" si="211"/>
        <v>0.99897422077789844</v>
      </c>
    </row>
    <row r="3366" spans="1:13" ht="55.2">
      <c r="A3366" t="s">
        <v>164</v>
      </c>
      <c r="B3366" t="s">
        <v>247</v>
      </c>
      <c r="C3366" s="14" t="s">
        <v>249</v>
      </c>
      <c r="D3366" t="s">
        <v>456</v>
      </c>
      <c r="E3366" t="s">
        <v>474</v>
      </c>
      <c r="F3366" s="20">
        <v>2031</v>
      </c>
      <c r="G3366" s="20">
        <v>34</v>
      </c>
      <c r="H3366" s="11">
        <v>1395.8031414654699</v>
      </c>
      <c r="I3366" s="10">
        <v>4412254.2019059798</v>
      </c>
      <c r="J3366" s="33">
        <f t="shared" si="208"/>
        <v>3.163469459358255E-4</v>
      </c>
      <c r="K3366" s="33">
        <f t="shared" si="209"/>
        <v>3.1629691351675593E-4</v>
      </c>
      <c r="L3366" s="33">
        <f t="shared" si="210"/>
        <v>0.99897422077789844</v>
      </c>
      <c r="M3366" s="33">
        <f t="shared" si="211"/>
        <v>0.99865824831518357</v>
      </c>
    </row>
    <row r="3367" spans="1:13" ht="55.2">
      <c r="A3367" t="s">
        <v>164</v>
      </c>
      <c r="B3367" t="s">
        <v>247</v>
      </c>
      <c r="C3367" s="14" t="s">
        <v>249</v>
      </c>
      <c r="D3367" t="s">
        <v>456</v>
      </c>
      <c r="E3367" t="s">
        <v>474</v>
      </c>
      <c r="F3367" s="20">
        <v>2031</v>
      </c>
      <c r="G3367" s="20">
        <v>35</v>
      </c>
      <c r="H3367" s="11">
        <v>1468.7020035646101</v>
      </c>
      <c r="I3367" s="10">
        <v>4350222.79847572</v>
      </c>
      <c r="J3367" s="33">
        <f t="shared" si="208"/>
        <v>3.3761535250084903E-4</v>
      </c>
      <c r="K3367" s="33">
        <f t="shared" si="209"/>
        <v>3.3755836685100959E-4</v>
      </c>
      <c r="L3367" s="33">
        <f t="shared" si="210"/>
        <v>0.99865824831518357</v>
      </c>
      <c r="M3367" s="33">
        <f t="shared" si="211"/>
        <v>0.99832114286784002</v>
      </c>
    </row>
    <row r="3368" spans="1:13" ht="55.2">
      <c r="A3368" t="s">
        <v>164</v>
      </c>
      <c r="B3368" t="s">
        <v>247</v>
      </c>
      <c r="C3368" s="14" t="s">
        <v>249</v>
      </c>
      <c r="D3368" t="s">
        <v>456</v>
      </c>
      <c r="E3368" t="s">
        <v>474</v>
      </c>
      <c r="F3368" s="20">
        <v>2031</v>
      </c>
      <c r="G3368" s="20">
        <v>36</v>
      </c>
      <c r="H3368" s="11">
        <v>1885.49690469849</v>
      </c>
      <c r="I3368" s="10">
        <v>4286173.5098560797</v>
      </c>
      <c r="J3368" s="33">
        <f t="shared" si="208"/>
        <v>4.3990214123688166E-4</v>
      </c>
      <c r="K3368" s="33">
        <f t="shared" si="209"/>
        <v>4.3980539847621181E-4</v>
      </c>
      <c r="L3368" s="33">
        <f t="shared" si="210"/>
        <v>0.99832114286784002</v>
      </c>
      <c r="M3368" s="33">
        <f t="shared" si="211"/>
        <v>0.99788207583979383</v>
      </c>
    </row>
    <row r="3369" spans="1:13" ht="55.2">
      <c r="A3369" t="s">
        <v>164</v>
      </c>
      <c r="B3369" t="s">
        <v>247</v>
      </c>
      <c r="C3369" s="14" t="s">
        <v>249</v>
      </c>
      <c r="D3369" t="s">
        <v>456</v>
      </c>
      <c r="E3369" t="s">
        <v>474</v>
      </c>
      <c r="F3369" s="20">
        <v>2031</v>
      </c>
      <c r="G3369" s="20">
        <v>37</v>
      </c>
      <c r="H3369" s="11">
        <v>2017.45246805072</v>
      </c>
      <c r="I3369" s="10">
        <v>4231734.6829492003</v>
      </c>
      <c r="J3369" s="33">
        <f t="shared" si="208"/>
        <v>4.7674360970208739E-4</v>
      </c>
      <c r="K3369" s="33">
        <f t="shared" si="209"/>
        <v>4.7662998552466807E-4</v>
      </c>
      <c r="L3369" s="33">
        <f t="shared" si="210"/>
        <v>0.99788207583979383</v>
      </c>
      <c r="M3369" s="33">
        <f t="shared" si="211"/>
        <v>0.99740645532043093</v>
      </c>
    </row>
    <row r="3370" spans="1:13" ht="55.2">
      <c r="A3370" t="s">
        <v>164</v>
      </c>
      <c r="B3370" t="s">
        <v>247</v>
      </c>
      <c r="C3370" s="14" t="s">
        <v>249</v>
      </c>
      <c r="D3370" t="s">
        <v>456</v>
      </c>
      <c r="E3370" t="s">
        <v>474</v>
      </c>
      <c r="F3370" s="20">
        <v>2031</v>
      </c>
      <c r="G3370" s="20">
        <v>38</v>
      </c>
      <c r="H3370" s="11">
        <v>2185.0492801221098</v>
      </c>
      <c r="I3370" s="10">
        <v>4179784.7614155002</v>
      </c>
      <c r="J3370" s="33">
        <f t="shared" si="208"/>
        <v>5.2276598074924182E-4</v>
      </c>
      <c r="K3370" s="33">
        <f t="shared" si="209"/>
        <v>5.2262936242142288E-4</v>
      </c>
      <c r="L3370" s="33">
        <f t="shared" si="210"/>
        <v>0.99740645532043093</v>
      </c>
      <c r="M3370" s="33">
        <f t="shared" si="211"/>
        <v>0.99688518142061178</v>
      </c>
    </row>
    <row r="3371" spans="1:13" ht="55.2">
      <c r="A3371" t="s">
        <v>164</v>
      </c>
      <c r="B3371" t="s">
        <v>247</v>
      </c>
      <c r="C3371" s="14" t="s">
        <v>249</v>
      </c>
      <c r="D3371" t="s">
        <v>456</v>
      </c>
      <c r="E3371" t="s">
        <v>474</v>
      </c>
      <c r="F3371" s="20">
        <v>2031</v>
      </c>
      <c r="G3371" s="20">
        <v>39</v>
      </c>
      <c r="H3371" s="11">
        <v>2300.2354587670402</v>
      </c>
      <c r="I3371" s="10">
        <v>4162710.39103295</v>
      </c>
      <c r="J3371" s="33">
        <f t="shared" si="208"/>
        <v>5.5258118934290107E-4</v>
      </c>
      <c r="K3371" s="33">
        <f t="shared" si="209"/>
        <v>5.5242854447501433E-4</v>
      </c>
      <c r="L3371" s="33">
        <f t="shared" si="210"/>
        <v>0.99688518142061178</v>
      </c>
      <c r="M3371" s="33">
        <f t="shared" si="211"/>
        <v>0.99633447359083083</v>
      </c>
    </row>
    <row r="3372" spans="1:13" ht="55.2">
      <c r="A3372" t="s">
        <v>164</v>
      </c>
      <c r="B3372" t="s">
        <v>247</v>
      </c>
      <c r="C3372" s="14" t="s">
        <v>249</v>
      </c>
      <c r="D3372" t="s">
        <v>456</v>
      </c>
      <c r="E3372" t="s">
        <v>474</v>
      </c>
      <c r="F3372" s="20">
        <v>2031</v>
      </c>
      <c r="G3372" s="20">
        <v>40</v>
      </c>
      <c r="H3372" s="11">
        <v>2491.6101778119501</v>
      </c>
      <c r="I3372" s="10">
        <v>4139895.1943417699</v>
      </c>
      <c r="J3372" s="33">
        <f t="shared" si="208"/>
        <v>6.0185344334740053E-4</v>
      </c>
      <c r="K3372" s="33">
        <f t="shared" si="209"/>
        <v>6.0167236589292461E-4</v>
      </c>
      <c r="L3372" s="33">
        <f t="shared" si="210"/>
        <v>0.99633447359083083</v>
      </c>
      <c r="M3372" s="33">
        <f t="shared" si="211"/>
        <v>0.99573500667088477</v>
      </c>
    </row>
    <row r="3373" spans="1:13" ht="55.2">
      <c r="A3373" t="s">
        <v>164</v>
      </c>
      <c r="B3373" t="s">
        <v>247</v>
      </c>
      <c r="C3373" s="14" t="s">
        <v>249</v>
      </c>
      <c r="D3373" t="s">
        <v>456</v>
      </c>
      <c r="E3373" t="s">
        <v>474</v>
      </c>
      <c r="F3373" s="20">
        <v>2031</v>
      </c>
      <c r="G3373" s="20">
        <v>41</v>
      </c>
      <c r="H3373" s="11">
        <v>3246.6393251489999</v>
      </c>
      <c r="I3373" s="10">
        <v>4120506.3237463199</v>
      </c>
      <c r="J3373" s="33">
        <f t="shared" si="208"/>
        <v>7.8792242264955211E-4</v>
      </c>
      <c r="K3373" s="33">
        <f t="shared" si="209"/>
        <v>7.8761209328803705E-4</v>
      </c>
      <c r="L3373" s="33">
        <f t="shared" si="210"/>
        <v>0.99573500667088477</v>
      </c>
      <c r="M3373" s="33">
        <f t="shared" si="211"/>
        <v>0.99495075373792052</v>
      </c>
    </row>
    <row r="3374" spans="1:13" ht="55.2">
      <c r="A3374" t="s">
        <v>164</v>
      </c>
      <c r="B3374" t="s">
        <v>247</v>
      </c>
      <c r="C3374" s="14" t="s">
        <v>249</v>
      </c>
      <c r="D3374" t="s">
        <v>456</v>
      </c>
      <c r="E3374" t="s">
        <v>474</v>
      </c>
      <c r="F3374" s="20">
        <v>2031</v>
      </c>
      <c r="G3374" s="20">
        <v>42</v>
      </c>
      <c r="H3374" s="11">
        <v>3602.1322497788501</v>
      </c>
      <c r="I3374" s="10">
        <v>4124146.0494449702</v>
      </c>
      <c r="J3374" s="33">
        <f t="shared" si="208"/>
        <v>8.7342499673687037E-4</v>
      </c>
      <c r="K3374" s="33">
        <f t="shared" si="209"/>
        <v>8.7304367215190748E-4</v>
      </c>
      <c r="L3374" s="33">
        <f t="shared" si="210"/>
        <v>0.99495075373792052</v>
      </c>
      <c r="M3374" s="33">
        <f t="shared" si="211"/>
        <v>0.99408211827826687</v>
      </c>
    </row>
    <row r="3375" spans="1:13" ht="55.2">
      <c r="A3375" t="s">
        <v>164</v>
      </c>
      <c r="B3375" t="s">
        <v>247</v>
      </c>
      <c r="C3375" s="14" t="s">
        <v>249</v>
      </c>
      <c r="D3375" t="s">
        <v>456</v>
      </c>
      <c r="E3375" t="s">
        <v>474</v>
      </c>
      <c r="F3375" s="20">
        <v>2031</v>
      </c>
      <c r="G3375" s="20">
        <v>43</v>
      </c>
      <c r="H3375" s="11">
        <v>4073.80456694949</v>
      </c>
      <c r="I3375" s="10">
        <v>4081866.0224391702</v>
      </c>
      <c r="J3375" s="33">
        <f t="shared" si="208"/>
        <v>9.9802505632341581E-4</v>
      </c>
      <c r="K3375" s="33">
        <f t="shared" si="209"/>
        <v>9.9752719495671549E-4</v>
      </c>
      <c r="L3375" s="33">
        <f t="shared" si="210"/>
        <v>0.99408211827826687</v>
      </c>
      <c r="M3375" s="33">
        <f t="shared" si="211"/>
        <v>0.99309049433126417</v>
      </c>
    </row>
    <row r="3376" spans="1:13" ht="55.2">
      <c r="A3376" t="s">
        <v>164</v>
      </c>
      <c r="B3376" t="s">
        <v>247</v>
      </c>
      <c r="C3376" s="14" t="s">
        <v>249</v>
      </c>
      <c r="D3376" t="s">
        <v>456</v>
      </c>
      <c r="E3376" t="s">
        <v>474</v>
      </c>
      <c r="F3376" s="20">
        <v>2031</v>
      </c>
      <c r="G3376" s="20">
        <v>44</v>
      </c>
      <c r="H3376" s="11">
        <v>4321.4728834359903</v>
      </c>
      <c r="I3376" s="10">
        <v>4030691.0769426599</v>
      </c>
      <c r="J3376" s="33">
        <f t="shared" si="208"/>
        <v>1.072141923293683E-3</v>
      </c>
      <c r="K3376" s="33">
        <f t="shared" si="209"/>
        <v>1.0715673844892137E-3</v>
      </c>
      <c r="L3376" s="33">
        <f t="shared" si="210"/>
        <v>0.99309049433126417</v>
      </c>
      <c r="M3376" s="33">
        <f t="shared" si="211"/>
        <v>0.99202633094769255</v>
      </c>
    </row>
    <row r="3377" spans="1:13" ht="55.2">
      <c r="A3377" t="s">
        <v>164</v>
      </c>
      <c r="B3377" t="s">
        <v>247</v>
      </c>
      <c r="C3377" s="14" t="s">
        <v>249</v>
      </c>
      <c r="D3377" t="s">
        <v>456</v>
      </c>
      <c r="E3377" t="s">
        <v>474</v>
      </c>
      <c r="F3377" s="20">
        <v>2031</v>
      </c>
      <c r="G3377" s="20">
        <v>45</v>
      </c>
      <c r="H3377" s="11">
        <v>4760.4188820434101</v>
      </c>
      <c r="I3377" s="10">
        <v>4041071.3519271398</v>
      </c>
      <c r="J3377" s="33">
        <f t="shared" si="208"/>
        <v>1.178009113789397E-3</v>
      </c>
      <c r="K3377" s="33">
        <f t="shared" si="209"/>
        <v>1.1773155334280361E-3</v>
      </c>
      <c r="L3377" s="33">
        <f t="shared" si="210"/>
        <v>0.99202633094769255</v>
      </c>
      <c r="M3377" s="33">
        <f t="shared" si="211"/>
        <v>0.9908584029386982</v>
      </c>
    </row>
    <row r="3378" spans="1:13" ht="55.2">
      <c r="A3378" t="s">
        <v>164</v>
      </c>
      <c r="B3378" t="s">
        <v>247</v>
      </c>
      <c r="C3378" s="14" t="s">
        <v>249</v>
      </c>
      <c r="D3378" t="s">
        <v>456</v>
      </c>
      <c r="E3378" t="s">
        <v>474</v>
      </c>
      <c r="F3378" s="20">
        <v>2031</v>
      </c>
      <c r="G3378" s="20">
        <v>46</v>
      </c>
      <c r="H3378" s="11">
        <v>6133.5469037883604</v>
      </c>
      <c r="I3378" s="10">
        <v>4107807.511341</v>
      </c>
      <c r="J3378" s="33">
        <f t="shared" si="208"/>
        <v>1.4931436993711653E-3</v>
      </c>
      <c r="K3378" s="33">
        <f t="shared" si="209"/>
        <v>1.4920295149325469E-3</v>
      </c>
      <c r="L3378" s="33">
        <f t="shared" si="210"/>
        <v>0.9908584029386982</v>
      </c>
      <c r="M3378" s="33">
        <f t="shared" si="211"/>
        <v>0.98938001295639477</v>
      </c>
    </row>
    <row r="3379" spans="1:13" ht="55.2">
      <c r="A3379" t="s">
        <v>164</v>
      </c>
      <c r="B3379" t="s">
        <v>247</v>
      </c>
      <c r="C3379" s="14" t="s">
        <v>249</v>
      </c>
      <c r="D3379" t="s">
        <v>456</v>
      </c>
      <c r="E3379" t="s">
        <v>474</v>
      </c>
      <c r="F3379" s="20">
        <v>2031</v>
      </c>
      <c r="G3379" s="20">
        <v>47</v>
      </c>
      <c r="H3379" s="11">
        <v>6869.7946956659998</v>
      </c>
      <c r="I3379" s="10">
        <v>4132860.7634143098</v>
      </c>
      <c r="J3379" s="33">
        <f t="shared" si="208"/>
        <v>1.6622371497438512E-3</v>
      </c>
      <c r="K3379" s="33">
        <f t="shared" si="209"/>
        <v>1.6608563987240421E-3</v>
      </c>
      <c r="L3379" s="33">
        <f t="shared" si="210"/>
        <v>0.98938001295639477</v>
      </c>
      <c r="M3379" s="33">
        <f t="shared" si="211"/>
        <v>0.98773679483110643</v>
      </c>
    </row>
    <row r="3380" spans="1:13" ht="55.2">
      <c r="A3380" t="s">
        <v>164</v>
      </c>
      <c r="B3380" t="s">
        <v>247</v>
      </c>
      <c r="C3380" s="14" t="s">
        <v>249</v>
      </c>
      <c r="D3380" t="s">
        <v>456</v>
      </c>
      <c r="E3380" t="s">
        <v>474</v>
      </c>
      <c r="F3380" s="20">
        <v>2031</v>
      </c>
      <c r="G3380" s="20">
        <v>48</v>
      </c>
      <c r="H3380" s="11">
        <v>7435.2119298208299</v>
      </c>
      <c r="I3380" s="10">
        <v>4098986.93498528</v>
      </c>
      <c r="J3380" s="33">
        <f t="shared" si="208"/>
        <v>1.8139145227228032E-3</v>
      </c>
      <c r="K3380" s="33">
        <f t="shared" si="209"/>
        <v>1.8122703740401924E-3</v>
      </c>
      <c r="L3380" s="33">
        <f t="shared" si="210"/>
        <v>0.98773679483110643</v>
      </c>
      <c r="M3380" s="33">
        <f t="shared" si="211"/>
        <v>0.9859467487004846</v>
      </c>
    </row>
    <row r="3381" spans="1:13" ht="55.2">
      <c r="A3381" t="s">
        <v>164</v>
      </c>
      <c r="B3381" t="s">
        <v>247</v>
      </c>
      <c r="C3381" s="14" t="s">
        <v>249</v>
      </c>
      <c r="D3381" t="s">
        <v>456</v>
      </c>
      <c r="E3381" t="s">
        <v>474</v>
      </c>
      <c r="F3381" s="20">
        <v>2031</v>
      </c>
      <c r="G3381" s="20">
        <v>49</v>
      </c>
      <c r="H3381" s="11">
        <v>7794.5459673027699</v>
      </c>
      <c r="I3381" s="10">
        <v>4040372.3395647099</v>
      </c>
      <c r="J3381" s="33">
        <f t="shared" si="208"/>
        <v>1.9291652630565521E-3</v>
      </c>
      <c r="K3381" s="33">
        <f t="shared" si="209"/>
        <v>1.927305619795705E-3</v>
      </c>
      <c r="L3381" s="33">
        <f t="shared" si="210"/>
        <v>0.9859467487004846</v>
      </c>
      <c r="M3381" s="33">
        <f t="shared" si="211"/>
        <v>0.98404652799089487</v>
      </c>
    </row>
    <row r="3382" spans="1:13" ht="55.2">
      <c r="A3382" t="s">
        <v>164</v>
      </c>
      <c r="B3382" t="s">
        <v>247</v>
      </c>
      <c r="C3382" s="14" t="s">
        <v>249</v>
      </c>
      <c r="D3382" t="s">
        <v>456</v>
      </c>
      <c r="E3382" t="s">
        <v>474</v>
      </c>
      <c r="F3382" s="20">
        <v>2031</v>
      </c>
      <c r="G3382" s="20">
        <v>50</v>
      </c>
      <c r="H3382" s="11">
        <v>8143.3318452936601</v>
      </c>
      <c r="I3382" s="10">
        <v>3974570.5476227002</v>
      </c>
      <c r="J3382" s="33">
        <f t="shared" si="208"/>
        <v>2.0488582974491193E-3</v>
      </c>
      <c r="K3382" s="33">
        <f t="shared" si="209"/>
        <v>2.0467608200102072E-3</v>
      </c>
      <c r="L3382" s="33">
        <f t="shared" si="210"/>
        <v>0.98404652799089487</v>
      </c>
      <c r="M3382" s="33">
        <f t="shared" si="211"/>
        <v>0.98203242011233605</v>
      </c>
    </row>
    <row r="3383" spans="1:13" ht="55.2">
      <c r="A3383" t="s">
        <v>164</v>
      </c>
      <c r="B3383" t="s">
        <v>247</v>
      </c>
      <c r="C3383" s="14" t="s">
        <v>249</v>
      </c>
      <c r="D3383" t="s">
        <v>456</v>
      </c>
      <c r="E3383" t="s">
        <v>474</v>
      </c>
      <c r="F3383" s="20">
        <v>2031</v>
      </c>
      <c r="G3383" s="20">
        <v>51</v>
      </c>
      <c r="H3383" s="11">
        <v>8955.7114007335804</v>
      </c>
      <c r="I3383" s="10">
        <v>3913952.29317124</v>
      </c>
      <c r="J3383" s="33">
        <f t="shared" si="208"/>
        <v>2.2881503733090487E-3</v>
      </c>
      <c r="K3383" s="33">
        <f t="shared" si="209"/>
        <v>2.2855345527542648E-3</v>
      </c>
      <c r="L3383" s="33">
        <f t="shared" si="210"/>
        <v>0.98203242011233605</v>
      </c>
      <c r="M3383" s="33">
        <f t="shared" si="211"/>
        <v>0.97978795108424444</v>
      </c>
    </row>
    <row r="3384" spans="1:13" ht="55.2">
      <c r="A3384" t="s">
        <v>164</v>
      </c>
      <c r="B3384" t="s">
        <v>247</v>
      </c>
      <c r="C3384" s="14" t="s">
        <v>249</v>
      </c>
      <c r="D3384" t="s">
        <v>456</v>
      </c>
      <c r="E3384" t="s">
        <v>474</v>
      </c>
      <c r="F3384" s="20">
        <v>2031</v>
      </c>
      <c r="G3384" s="20">
        <v>52</v>
      </c>
      <c r="H3384" s="11">
        <v>9376.7078949885508</v>
      </c>
      <c r="I3384" s="10">
        <v>3839926.8301963098</v>
      </c>
      <c r="J3384" s="33">
        <f t="shared" si="208"/>
        <v>2.4418975437897035E-3</v>
      </c>
      <c r="K3384" s="33">
        <f t="shared" si="209"/>
        <v>2.438918537285395E-3</v>
      </c>
      <c r="L3384" s="33">
        <f t="shared" si="210"/>
        <v>0.97978795108424444</v>
      </c>
      <c r="M3384" s="33">
        <f t="shared" si="211"/>
        <v>0.97739832808773619</v>
      </c>
    </row>
    <row r="3385" spans="1:13" ht="55.2">
      <c r="A3385" t="s">
        <v>164</v>
      </c>
      <c r="B3385" t="s">
        <v>247</v>
      </c>
      <c r="C3385" s="14" t="s">
        <v>249</v>
      </c>
      <c r="D3385" t="s">
        <v>456</v>
      </c>
      <c r="E3385" t="s">
        <v>474</v>
      </c>
      <c r="F3385" s="20">
        <v>2031</v>
      </c>
      <c r="G3385" s="20">
        <v>53</v>
      </c>
      <c r="H3385" s="11">
        <v>9806.3892699562894</v>
      </c>
      <c r="I3385" s="10">
        <v>3741696.3596467501</v>
      </c>
      <c r="J3385" s="33">
        <f t="shared" si="208"/>
        <v>2.6208404764522636E-3</v>
      </c>
      <c r="K3385" s="33">
        <f t="shared" si="209"/>
        <v>2.6174090724262467E-3</v>
      </c>
      <c r="L3385" s="33">
        <f t="shared" si="210"/>
        <v>0.97739832808773619</v>
      </c>
      <c r="M3385" s="33">
        <f t="shared" si="211"/>
        <v>0.97484007683642515</v>
      </c>
    </row>
    <row r="3386" spans="1:13" ht="55.2">
      <c r="A3386" t="s">
        <v>164</v>
      </c>
      <c r="B3386" t="s">
        <v>247</v>
      </c>
      <c r="C3386" s="14" t="s">
        <v>249</v>
      </c>
      <c r="D3386" t="s">
        <v>456</v>
      </c>
      <c r="E3386" t="s">
        <v>474</v>
      </c>
      <c r="F3386" s="20">
        <v>2031</v>
      </c>
      <c r="G3386" s="20">
        <v>54</v>
      </c>
      <c r="H3386" s="11">
        <v>10332.2100272643</v>
      </c>
      <c r="I3386" s="10">
        <v>3647462.8198496602</v>
      </c>
      <c r="J3386" s="33">
        <f t="shared" si="208"/>
        <v>2.8327115415778714E-3</v>
      </c>
      <c r="K3386" s="33">
        <f t="shared" si="209"/>
        <v>2.8287031999574275E-3</v>
      </c>
      <c r="L3386" s="33">
        <f t="shared" si="210"/>
        <v>0.97484007683642515</v>
      </c>
      <c r="M3386" s="33">
        <f t="shared" si="211"/>
        <v>0.97208254359163127</v>
      </c>
    </row>
    <row r="3387" spans="1:13" ht="55.2">
      <c r="A3387" t="s">
        <v>164</v>
      </c>
      <c r="B3387" t="s">
        <v>247</v>
      </c>
      <c r="C3387" s="14" t="s">
        <v>249</v>
      </c>
      <c r="D3387" t="s">
        <v>456</v>
      </c>
      <c r="E3387" t="s">
        <v>474</v>
      </c>
      <c r="F3387" s="20">
        <v>2031</v>
      </c>
      <c r="G3387" s="20">
        <v>55</v>
      </c>
      <c r="H3387" s="11">
        <v>11068.042388829001</v>
      </c>
      <c r="I3387" s="10">
        <v>3567792.8608318199</v>
      </c>
      <c r="J3387" s="33">
        <f t="shared" si="208"/>
        <v>3.1022099153616561E-3</v>
      </c>
      <c r="K3387" s="33">
        <f t="shared" si="209"/>
        <v>3.0974030341184289E-3</v>
      </c>
      <c r="L3387" s="33">
        <f t="shared" si="210"/>
        <v>0.97208254359163127</v>
      </c>
      <c r="M3387" s="33">
        <f t="shared" si="211"/>
        <v>0.96907161217169702</v>
      </c>
    </row>
    <row r="3388" spans="1:13" ht="55.2">
      <c r="A3388" t="s">
        <v>164</v>
      </c>
      <c r="B3388" t="s">
        <v>247</v>
      </c>
      <c r="C3388" s="14" t="s">
        <v>249</v>
      </c>
      <c r="D3388" t="s">
        <v>456</v>
      </c>
      <c r="E3388" t="s">
        <v>474</v>
      </c>
      <c r="F3388" s="20">
        <v>2031</v>
      </c>
      <c r="G3388" s="20">
        <v>56</v>
      </c>
      <c r="H3388" s="11">
        <v>11910.5744863196</v>
      </c>
      <c r="I3388" s="10">
        <v>3475344.2466309699</v>
      </c>
      <c r="J3388" s="33">
        <f t="shared" si="208"/>
        <v>3.4271639414903484E-3</v>
      </c>
      <c r="K3388" s="33">
        <f t="shared" si="209"/>
        <v>3.4212979183372294E-3</v>
      </c>
      <c r="L3388" s="33">
        <f t="shared" si="210"/>
        <v>0.96907161217169702</v>
      </c>
      <c r="M3388" s="33">
        <f t="shared" si="211"/>
        <v>0.96575612948225431</v>
      </c>
    </row>
    <row r="3389" spans="1:13" ht="55.2">
      <c r="A3389" t="s">
        <v>164</v>
      </c>
      <c r="B3389" t="s">
        <v>247</v>
      </c>
      <c r="C3389" s="14" t="s">
        <v>249</v>
      </c>
      <c r="D3389" t="s">
        <v>456</v>
      </c>
      <c r="E3389" t="s">
        <v>474</v>
      </c>
      <c r="F3389" s="20">
        <v>2031</v>
      </c>
      <c r="G3389" s="20">
        <v>57</v>
      </c>
      <c r="H3389" s="11">
        <v>12837.5843916509</v>
      </c>
      <c r="I3389" s="10">
        <v>3397490.6727419798</v>
      </c>
      <c r="J3389" s="33">
        <f t="shared" si="208"/>
        <v>3.7785488256514314E-3</v>
      </c>
      <c r="K3389" s="33">
        <f t="shared" si="209"/>
        <v>3.7714190928789249E-3</v>
      </c>
      <c r="L3389" s="33">
        <f t="shared" si="210"/>
        <v>0.96575612948225431</v>
      </c>
      <c r="M3389" s="33">
        <f t="shared" si="211"/>
        <v>0.96211385837646013</v>
      </c>
    </row>
    <row r="3390" spans="1:13" ht="55.2">
      <c r="A3390" t="s">
        <v>164</v>
      </c>
      <c r="B3390" t="s">
        <v>247</v>
      </c>
      <c r="C3390" s="14" t="s">
        <v>249</v>
      </c>
      <c r="D3390" t="s">
        <v>456</v>
      </c>
      <c r="E3390" t="s">
        <v>474</v>
      </c>
      <c r="F3390" s="20">
        <v>2031</v>
      </c>
      <c r="G3390" s="20">
        <v>58</v>
      </c>
      <c r="H3390" s="11">
        <v>13889.8974181801</v>
      </c>
      <c r="I3390" s="10">
        <v>3319175.1014502598</v>
      </c>
      <c r="J3390" s="33">
        <f t="shared" si="208"/>
        <v>4.1847437973703567E-3</v>
      </c>
      <c r="K3390" s="33">
        <f t="shared" si="209"/>
        <v>4.175999958206722E-3</v>
      </c>
      <c r="L3390" s="33">
        <f t="shared" si="210"/>
        <v>0.96211385837646013</v>
      </c>
      <c r="M3390" s="33">
        <f t="shared" si="211"/>
        <v>0.95809607094408988</v>
      </c>
    </row>
    <row r="3391" spans="1:13" ht="55.2">
      <c r="A3391" t="s">
        <v>164</v>
      </c>
      <c r="B3391" t="s">
        <v>247</v>
      </c>
      <c r="C3391" s="14" t="s">
        <v>249</v>
      </c>
      <c r="D3391" t="s">
        <v>456</v>
      </c>
      <c r="E3391" t="s">
        <v>474</v>
      </c>
      <c r="F3391" s="20">
        <v>2031</v>
      </c>
      <c r="G3391" s="20">
        <v>59</v>
      </c>
      <c r="H3391" s="11">
        <v>14165.004549044799</v>
      </c>
      <c r="I3391" s="10">
        <v>3219537.7122880798</v>
      </c>
      <c r="J3391" s="33">
        <f t="shared" si="208"/>
        <v>4.3997013903520734E-3</v>
      </c>
      <c r="K3391" s="33">
        <f t="shared" si="209"/>
        <v>4.3900368830338543E-3</v>
      </c>
      <c r="L3391" s="33">
        <f t="shared" si="210"/>
        <v>0.95809607094408988</v>
      </c>
      <c r="M3391" s="33">
        <f t="shared" si="211"/>
        <v>0.95388999385515549</v>
      </c>
    </row>
    <row r="3392" spans="1:13" ht="55.2">
      <c r="A3392" t="s">
        <v>164</v>
      </c>
      <c r="B3392" t="s">
        <v>247</v>
      </c>
      <c r="C3392" s="14" t="s">
        <v>249</v>
      </c>
      <c r="D3392" t="s">
        <v>456</v>
      </c>
      <c r="E3392" t="s">
        <v>474</v>
      </c>
      <c r="F3392" s="20">
        <v>2031</v>
      </c>
      <c r="G3392" s="20">
        <v>60</v>
      </c>
      <c r="H3392" s="11">
        <v>14641.308419948</v>
      </c>
      <c r="I3392" s="10">
        <v>3130594.0361197102</v>
      </c>
      <c r="J3392" s="33">
        <f t="shared" si="208"/>
        <v>4.6768467105672762E-3</v>
      </c>
      <c r="K3392" s="33">
        <f t="shared" si="209"/>
        <v>4.6659272924375328E-3</v>
      </c>
      <c r="L3392" s="33">
        <f t="shared" si="210"/>
        <v>0.95388999385515549</v>
      </c>
      <c r="M3392" s="33">
        <f t="shared" si="211"/>
        <v>0.94943921249884367</v>
      </c>
    </row>
    <row r="3393" spans="1:13" ht="55.2">
      <c r="A3393" t="s">
        <v>164</v>
      </c>
      <c r="B3393" t="s">
        <v>247</v>
      </c>
      <c r="C3393" s="14" t="s">
        <v>249</v>
      </c>
      <c r="D3393" t="s">
        <v>456</v>
      </c>
      <c r="E3393" t="s">
        <v>474</v>
      </c>
      <c r="F3393" s="20">
        <v>2031</v>
      </c>
      <c r="G3393" s="20">
        <v>61</v>
      </c>
      <c r="H3393" s="11">
        <v>15517.126980306901</v>
      </c>
      <c r="I3393" s="10">
        <v>3039504.0909102499</v>
      </c>
      <c r="J3393" s="33">
        <f t="shared" si="208"/>
        <v>5.1051508786289996E-3</v>
      </c>
      <c r="K3393" s="33">
        <f t="shared" si="209"/>
        <v>5.0921417431635252E-3</v>
      </c>
      <c r="L3393" s="33">
        <f t="shared" si="210"/>
        <v>0.94943921249884367</v>
      </c>
      <c r="M3393" s="33">
        <f t="shared" si="211"/>
        <v>0.94460453345228201</v>
      </c>
    </row>
    <row r="3394" spans="1:13" ht="55.2">
      <c r="A3394" t="s">
        <v>164</v>
      </c>
      <c r="B3394" t="s">
        <v>247</v>
      </c>
      <c r="C3394" s="14" t="s">
        <v>249</v>
      </c>
      <c r="D3394" t="s">
        <v>456</v>
      </c>
      <c r="E3394" t="s">
        <v>474</v>
      </c>
      <c r="F3394" s="20">
        <v>2031</v>
      </c>
      <c r="G3394" s="20">
        <v>62</v>
      </c>
      <c r="H3394" s="11">
        <v>16177.840653992</v>
      </c>
      <c r="I3394" s="10">
        <v>2932917.77338224</v>
      </c>
      <c r="J3394" s="33">
        <f t="shared" ref="J3394:J3457" si="212">IF(I3394&gt;0,H3394/I3394,0)</f>
        <v>5.5159543853613453E-3</v>
      </c>
      <c r="K3394" s="33">
        <f t="shared" ref="K3394:K3457" si="213">1-EXP(-J3394)</f>
        <v>5.5007694416185915E-3</v>
      </c>
      <c r="L3394" s="33">
        <f t="shared" ref="L3394:L3457" si="214">IF(G3394=30,1,M3393)</f>
        <v>0.94460453345228201</v>
      </c>
      <c r="M3394" s="33">
        <f t="shared" ref="M3394:M3457" si="215">L3394*(1-K3394)</f>
        <v>0.93940848170025326</v>
      </c>
    </row>
    <row r="3395" spans="1:13" ht="55.2">
      <c r="A3395" t="s">
        <v>164</v>
      </c>
      <c r="B3395" t="s">
        <v>247</v>
      </c>
      <c r="C3395" s="14" t="s">
        <v>249</v>
      </c>
      <c r="D3395" t="s">
        <v>456</v>
      </c>
      <c r="E3395" t="s">
        <v>474</v>
      </c>
      <c r="F3395" s="20">
        <v>2031</v>
      </c>
      <c r="G3395" s="20">
        <v>63</v>
      </c>
      <c r="H3395" s="11">
        <v>17110.402321422102</v>
      </c>
      <c r="I3395" s="10">
        <v>2818928.1387018701</v>
      </c>
      <c r="J3395" s="33">
        <f t="shared" si="212"/>
        <v>6.0698256498661661E-3</v>
      </c>
      <c r="K3395" s="33">
        <f t="shared" si="213"/>
        <v>6.0514414732122379E-3</v>
      </c>
      <c r="L3395" s="33">
        <f t="shared" si="214"/>
        <v>0.93940848170025326</v>
      </c>
      <c r="M3395" s="33">
        <f t="shared" si="215"/>
        <v>0.93372370625380496</v>
      </c>
    </row>
    <row r="3396" spans="1:13" ht="55.2">
      <c r="A3396" t="s">
        <v>164</v>
      </c>
      <c r="B3396" t="s">
        <v>247</v>
      </c>
      <c r="C3396" s="14" t="s">
        <v>249</v>
      </c>
      <c r="D3396" t="s">
        <v>456</v>
      </c>
      <c r="E3396" t="s">
        <v>474</v>
      </c>
      <c r="F3396" s="20">
        <v>2031</v>
      </c>
      <c r="G3396" s="20">
        <v>64</v>
      </c>
      <c r="H3396" s="11">
        <v>18375.222903937301</v>
      </c>
      <c r="I3396" s="10">
        <v>2706615.53271659</v>
      </c>
      <c r="J3396" s="33">
        <f t="shared" si="212"/>
        <v>6.7890037139831097E-3</v>
      </c>
      <c r="K3396" s="33">
        <f t="shared" si="213"/>
        <v>6.7660104913848107E-3</v>
      </c>
      <c r="L3396" s="33">
        <f t="shared" si="214"/>
        <v>0.93372370625380496</v>
      </c>
      <c r="M3396" s="33">
        <f t="shared" si="215"/>
        <v>0.92740612186123705</v>
      </c>
    </row>
    <row r="3397" spans="1:13" ht="55.2">
      <c r="A3397" t="s">
        <v>164</v>
      </c>
      <c r="B3397" t="s">
        <v>247</v>
      </c>
      <c r="C3397" s="14" t="s">
        <v>249</v>
      </c>
      <c r="D3397" t="s">
        <v>456</v>
      </c>
      <c r="E3397" t="s">
        <v>474</v>
      </c>
      <c r="F3397" s="20">
        <v>2031</v>
      </c>
      <c r="G3397" s="20">
        <v>65</v>
      </c>
      <c r="H3397" s="11">
        <v>19489.259856651901</v>
      </c>
      <c r="I3397" s="10">
        <v>2581458.54884913</v>
      </c>
      <c r="J3397" s="33">
        <f t="shared" si="212"/>
        <v>7.549708619315477E-3</v>
      </c>
      <c r="K3397" s="33">
        <f t="shared" si="213"/>
        <v>7.5212811538768465E-3</v>
      </c>
      <c r="L3397" s="33">
        <f t="shared" si="214"/>
        <v>0.92740612186123705</v>
      </c>
      <c r="M3397" s="33">
        <f t="shared" si="215"/>
        <v>0.92043083967489214</v>
      </c>
    </row>
    <row r="3398" spans="1:13" ht="55.2">
      <c r="A3398" t="s">
        <v>164</v>
      </c>
      <c r="B3398" t="s">
        <v>247</v>
      </c>
      <c r="C3398" s="14" t="s">
        <v>249</v>
      </c>
      <c r="D3398" t="s">
        <v>456</v>
      </c>
      <c r="E3398" t="s">
        <v>474</v>
      </c>
      <c r="F3398" s="20">
        <v>2031</v>
      </c>
      <c r="G3398" s="20">
        <v>66</v>
      </c>
      <c r="H3398" s="11">
        <v>19993.758524826299</v>
      </c>
      <c r="I3398" s="10">
        <v>2444439.38430537</v>
      </c>
      <c r="J3398" s="33">
        <f t="shared" si="212"/>
        <v>8.1792817826439462E-3</v>
      </c>
      <c r="K3398" s="33">
        <f t="shared" si="213"/>
        <v>8.145922471099909E-3</v>
      </c>
      <c r="L3398" s="33">
        <f t="shared" si="214"/>
        <v>0.92043083967489214</v>
      </c>
      <c r="M3398" s="33">
        <f t="shared" si="215"/>
        <v>0.91293308141489105</v>
      </c>
    </row>
    <row r="3399" spans="1:13" ht="55.2">
      <c r="A3399" t="s">
        <v>164</v>
      </c>
      <c r="B3399" t="s">
        <v>247</v>
      </c>
      <c r="C3399" s="14" t="s">
        <v>249</v>
      </c>
      <c r="D3399" t="s">
        <v>456</v>
      </c>
      <c r="E3399" t="s">
        <v>474</v>
      </c>
      <c r="F3399" s="20">
        <v>2031</v>
      </c>
      <c r="G3399" s="20">
        <v>67</v>
      </c>
      <c r="H3399" s="11">
        <v>20869.277100432799</v>
      </c>
      <c r="I3399" s="10">
        <v>2308399.3216568199</v>
      </c>
      <c r="J3399" s="33">
        <f t="shared" si="212"/>
        <v>9.0405836220113691E-3</v>
      </c>
      <c r="K3399" s="33">
        <f t="shared" si="213"/>
        <v>8.9998404191207193E-3</v>
      </c>
      <c r="L3399" s="33">
        <f t="shared" si="214"/>
        <v>0.91293308141489105</v>
      </c>
      <c r="M3399" s="33">
        <f t="shared" si="215"/>
        <v>0.90471682936882092</v>
      </c>
    </row>
    <row r="3400" spans="1:13" ht="55.2">
      <c r="A3400" t="s">
        <v>164</v>
      </c>
      <c r="B3400" t="s">
        <v>247</v>
      </c>
      <c r="C3400" s="14" t="s">
        <v>249</v>
      </c>
      <c r="D3400" t="s">
        <v>456</v>
      </c>
      <c r="E3400" t="s">
        <v>474</v>
      </c>
      <c r="F3400" s="20">
        <v>2031</v>
      </c>
      <c r="G3400" s="20">
        <v>68</v>
      </c>
      <c r="H3400" s="11">
        <v>21440.497197523098</v>
      </c>
      <c r="I3400" s="10">
        <v>2173495.2090079999</v>
      </c>
      <c r="J3400" s="33">
        <f t="shared" si="212"/>
        <v>9.8645247105507584E-3</v>
      </c>
      <c r="K3400" s="33">
        <f t="shared" si="213"/>
        <v>9.8160298771586829E-3</v>
      </c>
      <c r="L3400" s="33">
        <f t="shared" si="214"/>
        <v>0.90471682936882092</v>
      </c>
      <c r="M3400" s="33">
        <f t="shared" si="215"/>
        <v>0.89583610194136831</v>
      </c>
    </row>
    <row r="3401" spans="1:13" ht="55.2">
      <c r="A3401" t="s">
        <v>164</v>
      </c>
      <c r="B3401" t="s">
        <v>247</v>
      </c>
      <c r="C3401" s="14" t="s">
        <v>249</v>
      </c>
      <c r="D3401" t="s">
        <v>456</v>
      </c>
      <c r="E3401" t="s">
        <v>474</v>
      </c>
      <c r="F3401" s="20">
        <v>2031</v>
      </c>
      <c r="G3401" s="20">
        <v>69</v>
      </c>
      <c r="H3401" s="11">
        <v>21214.078319432399</v>
      </c>
      <c r="I3401" s="10">
        <v>2038815.96013993</v>
      </c>
      <c r="J3401" s="33">
        <f t="shared" si="212"/>
        <v>1.040509723985897E-2</v>
      </c>
      <c r="K3401" s="33">
        <f t="shared" si="213"/>
        <v>1.0351151481317933E-2</v>
      </c>
      <c r="L3401" s="33">
        <f t="shared" si="214"/>
        <v>0.89583610194136831</v>
      </c>
      <c r="M3401" s="33">
        <f t="shared" si="215"/>
        <v>0.88656316674773983</v>
      </c>
    </row>
    <row r="3402" spans="1:13" ht="55.2">
      <c r="A3402" t="s">
        <v>164</v>
      </c>
      <c r="B3402" t="s">
        <v>247</v>
      </c>
      <c r="C3402" s="14" t="s">
        <v>249</v>
      </c>
      <c r="D3402" t="s">
        <v>456</v>
      </c>
      <c r="E3402" t="s">
        <v>474</v>
      </c>
      <c r="F3402" s="20">
        <v>2032</v>
      </c>
      <c r="G3402" s="20">
        <v>30</v>
      </c>
      <c r="H3402" s="11">
        <v>749.56172013130197</v>
      </c>
      <c r="I3402" s="10">
        <v>4342442.0680119703</v>
      </c>
      <c r="J3402" s="33">
        <f t="shared" si="212"/>
        <v>1.7261294644615988E-4</v>
      </c>
      <c r="K3402" s="33">
        <f t="shared" si="213"/>
        <v>1.7259804968861037E-4</v>
      </c>
      <c r="L3402" s="33">
        <f t="shared" si="214"/>
        <v>1</v>
      </c>
      <c r="M3402" s="33">
        <f t="shared" si="215"/>
        <v>0.99982740195031139</v>
      </c>
    </row>
    <row r="3403" spans="1:13" ht="55.2">
      <c r="A3403" t="s">
        <v>164</v>
      </c>
      <c r="B3403" t="s">
        <v>247</v>
      </c>
      <c r="C3403" s="14" t="s">
        <v>249</v>
      </c>
      <c r="D3403" t="s">
        <v>456</v>
      </c>
      <c r="E3403" t="s">
        <v>474</v>
      </c>
      <c r="F3403" s="20">
        <v>2032</v>
      </c>
      <c r="G3403" s="20">
        <v>31</v>
      </c>
      <c r="H3403" s="11">
        <v>1098.8165853632299</v>
      </c>
      <c r="I3403" s="10">
        <v>4323911.0824279804</v>
      </c>
      <c r="J3403" s="33">
        <f t="shared" si="212"/>
        <v>2.5412562016567138E-4</v>
      </c>
      <c r="K3403" s="33">
        <f t="shared" si="213"/>
        <v>2.5409333298531678E-4</v>
      </c>
      <c r="L3403" s="33">
        <f t="shared" si="214"/>
        <v>0.99982740195031139</v>
      </c>
      <c r="M3403" s="33">
        <f t="shared" si="215"/>
        <v>0.99957335247333978</v>
      </c>
    </row>
    <row r="3404" spans="1:13" ht="55.2">
      <c r="A3404" t="s">
        <v>164</v>
      </c>
      <c r="B3404" t="s">
        <v>247</v>
      </c>
      <c r="C3404" s="14" t="s">
        <v>249</v>
      </c>
      <c r="D3404" t="s">
        <v>456</v>
      </c>
      <c r="E3404" t="s">
        <v>474</v>
      </c>
      <c r="F3404" s="20">
        <v>2032</v>
      </c>
      <c r="G3404" s="20">
        <v>32</v>
      </c>
      <c r="H3404" s="11">
        <v>1170.67262099912</v>
      </c>
      <c r="I3404" s="10">
        <v>4325344.3206865201</v>
      </c>
      <c r="J3404" s="33">
        <f t="shared" si="212"/>
        <v>2.706542032735351E-4</v>
      </c>
      <c r="K3404" s="33">
        <f t="shared" si="213"/>
        <v>2.7061757972879352E-4</v>
      </c>
      <c r="L3404" s="33">
        <f t="shared" si="214"/>
        <v>0.99957335247333978</v>
      </c>
      <c r="M3404" s="33">
        <f t="shared" si="215"/>
        <v>0.999302850351932</v>
      </c>
    </row>
    <row r="3405" spans="1:13" ht="55.2">
      <c r="A3405" t="s">
        <v>164</v>
      </c>
      <c r="B3405" t="s">
        <v>247</v>
      </c>
      <c r="C3405" s="14" t="s">
        <v>249</v>
      </c>
      <c r="D3405" t="s">
        <v>456</v>
      </c>
      <c r="E3405" t="s">
        <v>474</v>
      </c>
      <c r="F3405" s="20">
        <v>2032</v>
      </c>
      <c r="G3405" s="20">
        <v>33</v>
      </c>
      <c r="H3405" s="11">
        <v>1275.3491860092699</v>
      </c>
      <c r="I3405" s="10">
        <v>4365745.4490384897</v>
      </c>
      <c r="J3405" s="33">
        <f t="shared" si="212"/>
        <v>2.9212632777070237E-4</v>
      </c>
      <c r="K3405" s="33">
        <f t="shared" si="213"/>
        <v>2.9208366302957423E-4</v>
      </c>
      <c r="L3405" s="33">
        <f t="shared" si="214"/>
        <v>0.999302850351932</v>
      </c>
      <c r="M3405" s="33">
        <f t="shared" si="215"/>
        <v>0.99901097031492536</v>
      </c>
    </row>
    <row r="3406" spans="1:13" ht="55.2">
      <c r="A3406" t="s">
        <v>164</v>
      </c>
      <c r="B3406" t="s">
        <v>247</v>
      </c>
      <c r="C3406" s="14" t="s">
        <v>249</v>
      </c>
      <c r="D3406" t="s">
        <v>456</v>
      </c>
      <c r="E3406" t="s">
        <v>474</v>
      </c>
      <c r="F3406" s="20">
        <v>2032</v>
      </c>
      <c r="G3406" s="20">
        <v>34</v>
      </c>
      <c r="H3406" s="11">
        <v>1368.5437942701001</v>
      </c>
      <c r="I3406" s="10">
        <v>4408746.5013844296</v>
      </c>
      <c r="J3406" s="33">
        <f t="shared" si="212"/>
        <v>3.1041562354296203E-4</v>
      </c>
      <c r="K3406" s="33">
        <f t="shared" si="213"/>
        <v>3.1036744959811458E-4</v>
      </c>
      <c r="L3406" s="33">
        <f t="shared" si="214"/>
        <v>0.99901097031492536</v>
      </c>
      <c r="M3406" s="33">
        <f t="shared" si="215"/>
        <v>0.99870090982794824</v>
      </c>
    </row>
    <row r="3407" spans="1:13" ht="55.2">
      <c r="A3407" t="s">
        <v>164</v>
      </c>
      <c r="B3407" t="s">
        <v>247</v>
      </c>
      <c r="C3407" s="14" t="s">
        <v>249</v>
      </c>
      <c r="D3407" t="s">
        <v>456</v>
      </c>
      <c r="E3407" t="s">
        <v>474</v>
      </c>
      <c r="F3407" s="20">
        <v>2032</v>
      </c>
      <c r="G3407" s="20">
        <v>35</v>
      </c>
      <c r="H3407" s="11">
        <v>1471.8407013988499</v>
      </c>
      <c r="I3407" s="10">
        <v>4405471.5331580201</v>
      </c>
      <c r="J3407" s="33">
        <f t="shared" si="212"/>
        <v>3.3409379457362536E-4</v>
      </c>
      <c r="K3407" s="33">
        <f t="shared" si="213"/>
        <v>3.3403799145648172E-4</v>
      </c>
      <c r="L3407" s="33">
        <f t="shared" si="214"/>
        <v>0.99870090982794824</v>
      </c>
      <c r="M3407" s="33">
        <f t="shared" si="215"/>
        <v>0.99836730578196353</v>
      </c>
    </row>
    <row r="3408" spans="1:13" ht="55.2">
      <c r="A3408" t="s">
        <v>164</v>
      </c>
      <c r="B3408" t="s">
        <v>247</v>
      </c>
      <c r="C3408" s="14" t="s">
        <v>249</v>
      </c>
      <c r="D3408" t="s">
        <v>456</v>
      </c>
      <c r="E3408" t="s">
        <v>474</v>
      </c>
      <c r="F3408" s="20">
        <v>2032</v>
      </c>
      <c r="G3408" s="20">
        <v>36</v>
      </c>
      <c r="H3408" s="11">
        <v>1887.09402756947</v>
      </c>
      <c r="I3408" s="10">
        <v>4343121.7811411703</v>
      </c>
      <c r="J3408" s="33">
        <f t="shared" si="212"/>
        <v>4.3450175303940693E-4</v>
      </c>
      <c r="K3408" s="33">
        <f t="shared" si="213"/>
        <v>4.3440737082289793E-4</v>
      </c>
      <c r="L3408" s="33">
        <f t="shared" si="214"/>
        <v>0.99836730578196353</v>
      </c>
      <c r="M3408" s="33">
        <f t="shared" si="215"/>
        <v>0.99793360766554329</v>
      </c>
    </row>
    <row r="3409" spans="1:13" ht="55.2">
      <c r="A3409" t="s">
        <v>164</v>
      </c>
      <c r="B3409" t="s">
        <v>247</v>
      </c>
      <c r="C3409" s="14" t="s">
        <v>249</v>
      </c>
      <c r="D3409" t="s">
        <v>456</v>
      </c>
      <c r="E3409" t="s">
        <v>474</v>
      </c>
      <c r="F3409" s="20">
        <v>2032</v>
      </c>
      <c r="G3409" s="20">
        <v>37</v>
      </c>
      <c r="H3409" s="11">
        <v>2006.6962723812301</v>
      </c>
      <c r="I3409" s="10">
        <v>4278806.7611333104</v>
      </c>
      <c r="J3409" s="33">
        <f t="shared" si="212"/>
        <v>4.6898501951738629E-4</v>
      </c>
      <c r="K3409" s="33">
        <f t="shared" si="213"/>
        <v>4.6887506323312067E-4</v>
      </c>
      <c r="L3409" s="33">
        <f t="shared" si="214"/>
        <v>0.99793360766554329</v>
      </c>
      <c r="M3409" s="33">
        <f t="shared" si="215"/>
        <v>0.99746570148214664</v>
      </c>
    </row>
    <row r="3410" spans="1:13" ht="55.2">
      <c r="A3410" t="s">
        <v>164</v>
      </c>
      <c r="B3410" t="s">
        <v>247</v>
      </c>
      <c r="C3410" s="14" t="s">
        <v>249</v>
      </c>
      <c r="D3410" t="s">
        <v>456</v>
      </c>
      <c r="E3410" t="s">
        <v>474</v>
      </c>
      <c r="F3410" s="20">
        <v>2032</v>
      </c>
      <c r="G3410" s="20">
        <v>38</v>
      </c>
      <c r="H3410" s="11">
        <v>2161.1951681106202</v>
      </c>
      <c r="I3410" s="10">
        <v>4223916.2493359502</v>
      </c>
      <c r="J3410" s="33">
        <f t="shared" si="212"/>
        <v>5.1165672814899811E-4</v>
      </c>
      <c r="K3410" s="33">
        <f t="shared" si="213"/>
        <v>5.1152585416702756E-4</v>
      </c>
      <c r="L3410" s="33">
        <f t="shared" si="214"/>
        <v>0.99746570148214664</v>
      </c>
      <c r="M3410" s="33">
        <f t="shared" si="215"/>
        <v>0.9969554719871937</v>
      </c>
    </row>
    <row r="3411" spans="1:13" ht="55.2">
      <c r="A3411" t="s">
        <v>164</v>
      </c>
      <c r="B3411" t="s">
        <v>247</v>
      </c>
      <c r="C3411" s="14" t="s">
        <v>249</v>
      </c>
      <c r="D3411" t="s">
        <v>456</v>
      </c>
      <c r="E3411" t="s">
        <v>474</v>
      </c>
      <c r="F3411" s="20">
        <v>2032</v>
      </c>
      <c r="G3411" s="20">
        <v>39</v>
      </c>
      <c r="H3411" s="11">
        <v>2261.1508370645502</v>
      </c>
      <c r="I3411" s="10">
        <v>4171443.3202162902</v>
      </c>
      <c r="J3411" s="33">
        <f t="shared" si="212"/>
        <v>5.420547909895391E-4</v>
      </c>
      <c r="K3411" s="33">
        <f t="shared" si="213"/>
        <v>5.4190790583241721E-4</v>
      </c>
      <c r="L3411" s="33">
        <f t="shared" si="214"/>
        <v>0.9969554719871937</v>
      </c>
      <c r="M3411" s="33">
        <f t="shared" si="215"/>
        <v>0.99641521393516097</v>
      </c>
    </row>
    <row r="3412" spans="1:13" ht="55.2">
      <c r="A3412" t="s">
        <v>164</v>
      </c>
      <c r="B3412" t="s">
        <v>247</v>
      </c>
      <c r="C3412" s="14" t="s">
        <v>249</v>
      </c>
      <c r="D3412" t="s">
        <v>456</v>
      </c>
      <c r="E3412" t="s">
        <v>474</v>
      </c>
      <c r="F3412" s="20">
        <v>2032</v>
      </c>
      <c r="G3412" s="20">
        <v>40</v>
      </c>
      <c r="H3412" s="11">
        <v>2439.9806259027901</v>
      </c>
      <c r="I3412" s="10">
        <v>4153822.3379899701</v>
      </c>
      <c r="J3412" s="33">
        <f t="shared" si="212"/>
        <v>5.8740611113461676E-4</v>
      </c>
      <c r="K3412" s="33">
        <f t="shared" si="213"/>
        <v>5.8723362194035289E-4</v>
      </c>
      <c r="L3412" s="33">
        <f t="shared" si="214"/>
        <v>0.99641521393516097</v>
      </c>
      <c r="M3412" s="33">
        <f t="shared" si="215"/>
        <v>0.9958300854201253</v>
      </c>
    </row>
    <row r="3413" spans="1:13" ht="55.2">
      <c r="A3413" t="s">
        <v>164</v>
      </c>
      <c r="B3413" t="s">
        <v>247</v>
      </c>
      <c r="C3413" s="14" t="s">
        <v>249</v>
      </c>
      <c r="D3413" t="s">
        <v>456</v>
      </c>
      <c r="E3413" t="s">
        <v>474</v>
      </c>
      <c r="F3413" s="20">
        <v>2032</v>
      </c>
      <c r="G3413" s="20">
        <v>41</v>
      </c>
      <c r="H3413" s="11">
        <v>3180.0994357517202</v>
      </c>
      <c r="I3413" s="10">
        <v>4130351.42078947</v>
      </c>
      <c r="J3413" s="33">
        <f t="shared" si="212"/>
        <v>7.6993434983405843E-4</v>
      </c>
      <c r="K3413" s="33">
        <f t="shared" si="213"/>
        <v>7.696380264372582E-4</v>
      </c>
      <c r="L3413" s="33">
        <f t="shared" si="214"/>
        <v>0.9958300854201253</v>
      </c>
      <c r="M3413" s="33">
        <f t="shared" si="215"/>
        <v>0.99506365671851571</v>
      </c>
    </row>
    <row r="3414" spans="1:13" ht="55.2">
      <c r="A3414" t="s">
        <v>164</v>
      </c>
      <c r="B3414" t="s">
        <v>247</v>
      </c>
      <c r="C3414" s="14" t="s">
        <v>249</v>
      </c>
      <c r="D3414" t="s">
        <v>456</v>
      </c>
      <c r="E3414" t="s">
        <v>474</v>
      </c>
      <c r="F3414" s="20">
        <v>2032</v>
      </c>
      <c r="G3414" s="20">
        <v>42</v>
      </c>
      <c r="H3414" s="11">
        <v>3494.7302235668199</v>
      </c>
      <c r="I3414" s="10">
        <v>4110378.7188859899</v>
      </c>
      <c r="J3414" s="33">
        <f t="shared" si="212"/>
        <v>8.5022098024922982E-4</v>
      </c>
      <c r="K3414" s="33">
        <f t="shared" si="213"/>
        <v>8.4985964480388532E-4</v>
      </c>
      <c r="L3414" s="33">
        <f t="shared" si="214"/>
        <v>0.99506365671851571</v>
      </c>
      <c r="M3414" s="33">
        <f t="shared" si="215"/>
        <v>0.99421799227265961</v>
      </c>
    </row>
    <row r="3415" spans="1:13" ht="55.2">
      <c r="A3415" t="s">
        <v>164</v>
      </c>
      <c r="B3415" t="s">
        <v>247</v>
      </c>
      <c r="C3415" s="14" t="s">
        <v>249</v>
      </c>
      <c r="D3415" t="s">
        <v>456</v>
      </c>
      <c r="E3415" t="s">
        <v>474</v>
      </c>
      <c r="F3415" s="20">
        <v>2032</v>
      </c>
      <c r="G3415" s="20">
        <v>43</v>
      </c>
      <c r="H3415" s="11">
        <v>3908.7714356756101</v>
      </c>
      <c r="I3415" s="10">
        <v>4113092.3330713301</v>
      </c>
      <c r="J3415" s="33">
        <f t="shared" si="212"/>
        <v>9.5032426192991645E-4</v>
      </c>
      <c r="K3415" s="33">
        <f t="shared" si="213"/>
        <v>9.4987284683678563E-4</v>
      </c>
      <c r="L3415" s="33">
        <f t="shared" si="214"/>
        <v>0.99421799227265961</v>
      </c>
      <c r="M3415" s="33">
        <f t="shared" si="215"/>
        <v>0.99327361159796324</v>
      </c>
    </row>
    <row r="3416" spans="1:13" ht="55.2">
      <c r="A3416" t="s">
        <v>164</v>
      </c>
      <c r="B3416" t="s">
        <v>247</v>
      </c>
      <c r="C3416" s="14" t="s">
        <v>249</v>
      </c>
      <c r="D3416" t="s">
        <v>456</v>
      </c>
      <c r="E3416" t="s">
        <v>474</v>
      </c>
      <c r="F3416" s="20">
        <v>2032</v>
      </c>
      <c r="G3416" s="20">
        <v>44</v>
      </c>
      <c r="H3416" s="11">
        <v>4171.23918630768</v>
      </c>
      <c r="I3416" s="10">
        <v>4069786.8143388298</v>
      </c>
      <c r="J3416" s="33">
        <f t="shared" si="212"/>
        <v>1.0249281784518564E-3</v>
      </c>
      <c r="K3416" s="33">
        <f t="shared" si="213"/>
        <v>1.0244031189644565E-3</v>
      </c>
      <c r="L3416" s="33">
        <f t="shared" si="214"/>
        <v>0.99327361159796324</v>
      </c>
      <c r="M3416" s="33">
        <f t="shared" si="215"/>
        <v>0.9922560990122572</v>
      </c>
    </row>
    <row r="3417" spans="1:13" ht="55.2">
      <c r="A3417" t="s">
        <v>164</v>
      </c>
      <c r="B3417" t="s">
        <v>247</v>
      </c>
      <c r="C3417" s="14" t="s">
        <v>249</v>
      </c>
      <c r="D3417" t="s">
        <v>456</v>
      </c>
      <c r="E3417" t="s">
        <v>474</v>
      </c>
      <c r="F3417" s="20">
        <v>2032</v>
      </c>
      <c r="G3417" s="20">
        <v>45</v>
      </c>
      <c r="H3417" s="11">
        <v>4538.7424570961302</v>
      </c>
      <c r="I3417" s="10">
        <v>4017768.2661744999</v>
      </c>
      <c r="J3417" s="33">
        <f t="shared" si="212"/>
        <v>1.1296675558189109E-3</v>
      </c>
      <c r="K3417" s="33">
        <f t="shared" si="213"/>
        <v>1.1290297216284273E-3</v>
      </c>
      <c r="L3417" s="33">
        <f t="shared" si="214"/>
        <v>0.9922560990122572</v>
      </c>
      <c r="M3417" s="33">
        <f t="shared" si="215"/>
        <v>0.99113581238500525</v>
      </c>
    </row>
    <row r="3418" spans="1:13" ht="55.2">
      <c r="A3418" t="s">
        <v>164</v>
      </c>
      <c r="B3418" t="s">
        <v>247</v>
      </c>
      <c r="C3418" s="14" t="s">
        <v>249</v>
      </c>
      <c r="D3418" t="s">
        <v>456</v>
      </c>
      <c r="E3418" t="s">
        <v>474</v>
      </c>
      <c r="F3418" s="20">
        <v>2032</v>
      </c>
      <c r="G3418" s="20">
        <v>46</v>
      </c>
      <c r="H3418" s="11">
        <v>5774.5105758182699</v>
      </c>
      <c r="I3418" s="10">
        <v>4026890.7672059098</v>
      </c>
      <c r="J3418" s="33">
        <f t="shared" si="212"/>
        <v>1.4339873886931778E-3</v>
      </c>
      <c r="K3418" s="33">
        <f t="shared" si="213"/>
        <v>1.4329597200577471E-3</v>
      </c>
      <c r="L3418" s="33">
        <f t="shared" si="214"/>
        <v>0.99113581238500525</v>
      </c>
      <c r="M3418" s="33">
        <f t="shared" si="215"/>
        <v>0.98971555468875083</v>
      </c>
    </row>
    <row r="3419" spans="1:13" ht="55.2">
      <c r="A3419" t="s">
        <v>164</v>
      </c>
      <c r="B3419" t="s">
        <v>247</v>
      </c>
      <c r="C3419" s="14" t="s">
        <v>249</v>
      </c>
      <c r="D3419" t="s">
        <v>456</v>
      </c>
      <c r="E3419" t="s">
        <v>474</v>
      </c>
      <c r="F3419" s="20">
        <v>2032</v>
      </c>
      <c r="G3419" s="20">
        <v>47</v>
      </c>
      <c r="H3419" s="11">
        <v>6516.6288332574904</v>
      </c>
      <c r="I3419" s="10">
        <v>4092139.4037347599</v>
      </c>
      <c r="J3419" s="33">
        <f t="shared" si="212"/>
        <v>1.592474788935582E-3</v>
      </c>
      <c r="K3419" s="33">
        <f t="shared" si="213"/>
        <v>1.5912074737706172E-3</v>
      </c>
      <c r="L3419" s="33">
        <f t="shared" si="214"/>
        <v>0.98971555468875083</v>
      </c>
      <c r="M3419" s="33">
        <f t="shared" si="215"/>
        <v>0.9881407119012231</v>
      </c>
    </row>
    <row r="3420" spans="1:13" ht="55.2">
      <c r="A3420" t="s">
        <v>164</v>
      </c>
      <c r="B3420" t="s">
        <v>247</v>
      </c>
      <c r="C3420" s="14" t="s">
        <v>249</v>
      </c>
      <c r="D3420" t="s">
        <v>456</v>
      </c>
      <c r="E3420" t="s">
        <v>474</v>
      </c>
      <c r="F3420" s="20">
        <v>2032</v>
      </c>
      <c r="G3420" s="20">
        <v>48</v>
      </c>
      <c r="H3420" s="11">
        <v>7337.5298223023101</v>
      </c>
      <c r="I3420" s="10">
        <v>4115466.9499604902</v>
      </c>
      <c r="J3420" s="33">
        <f t="shared" si="212"/>
        <v>1.7829155018175404E-3</v>
      </c>
      <c r="K3420" s="33">
        <f t="shared" si="213"/>
        <v>1.7813270521382929E-3</v>
      </c>
      <c r="L3420" s="33">
        <f t="shared" si="214"/>
        <v>0.9881407119012231</v>
      </c>
      <c r="M3420" s="33">
        <f t="shared" si="215"/>
        <v>0.98638051011979422</v>
      </c>
    </row>
    <row r="3421" spans="1:13" ht="55.2">
      <c r="A3421" t="s">
        <v>164</v>
      </c>
      <c r="B3421" t="s">
        <v>247</v>
      </c>
      <c r="C3421" s="14" t="s">
        <v>249</v>
      </c>
      <c r="D3421" t="s">
        <v>456</v>
      </c>
      <c r="E3421" t="s">
        <v>474</v>
      </c>
      <c r="F3421" s="20">
        <v>2032</v>
      </c>
      <c r="G3421" s="20">
        <v>49</v>
      </c>
      <c r="H3421" s="11">
        <v>7745.6687884694602</v>
      </c>
      <c r="I3421" s="10">
        <v>4080078.2761310101</v>
      </c>
      <c r="J3421" s="33">
        <f t="shared" si="212"/>
        <v>1.8984118108180993E-3</v>
      </c>
      <c r="K3421" s="33">
        <f t="shared" si="213"/>
        <v>1.8966109668777653E-3</v>
      </c>
      <c r="L3421" s="33">
        <f t="shared" si="214"/>
        <v>0.98638051011979422</v>
      </c>
      <c r="M3421" s="33">
        <f t="shared" si="215"/>
        <v>0.98450973002678654</v>
      </c>
    </row>
    <row r="3422" spans="1:13" ht="55.2">
      <c r="A3422" t="s">
        <v>164</v>
      </c>
      <c r="B3422" t="s">
        <v>247</v>
      </c>
      <c r="C3422" s="14" t="s">
        <v>249</v>
      </c>
      <c r="D3422" t="s">
        <v>456</v>
      </c>
      <c r="E3422" t="s">
        <v>474</v>
      </c>
      <c r="F3422" s="20">
        <v>2032</v>
      </c>
      <c r="G3422" s="20">
        <v>50</v>
      </c>
      <c r="H3422" s="11">
        <v>8186.3686180664999</v>
      </c>
      <c r="I3422" s="10">
        <v>4020187.0579236802</v>
      </c>
      <c r="J3422" s="33">
        <f t="shared" si="212"/>
        <v>2.0363153505335999E-3</v>
      </c>
      <c r="K3422" s="33">
        <f t="shared" si="213"/>
        <v>2.0342434670048704E-3</v>
      </c>
      <c r="L3422" s="33">
        <f t="shared" si="214"/>
        <v>0.98450973002678654</v>
      </c>
      <c r="M3422" s="33">
        <f t="shared" si="215"/>
        <v>0.98250699754027682</v>
      </c>
    </row>
    <row r="3423" spans="1:13" ht="55.2">
      <c r="A3423" t="s">
        <v>164</v>
      </c>
      <c r="B3423" t="s">
        <v>247</v>
      </c>
      <c r="C3423" s="14" t="s">
        <v>249</v>
      </c>
      <c r="D3423" t="s">
        <v>456</v>
      </c>
      <c r="E3423" t="s">
        <v>474</v>
      </c>
      <c r="F3423" s="20">
        <v>2032</v>
      </c>
      <c r="G3423" s="20">
        <v>51</v>
      </c>
      <c r="H3423" s="11">
        <v>9009.0847518552291</v>
      </c>
      <c r="I3423" s="10">
        <v>3953072.63148158</v>
      </c>
      <c r="J3423" s="33">
        <f t="shared" si="212"/>
        <v>2.2790081518129597E-3</v>
      </c>
      <c r="K3423" s="33">
        <f t="shared" si="213"/>
        <v>2.2764131844265068E-3</v>
      </c>
      <c r="L3423" s="33">
        <f t="shared" si="214"/>
        <v>0.98250699754027682</v>
      </c>
      <c r="M3423" s="33">
        <f t="shared" si="215"/>
        <v>0.98027040565728485</v>
      </c>
    </row>
    <row r="3424" spans="1:13" ht="55.2">
      <c r="A3424" t="s">
        <v>164</v>
      </c>
      <c r="B3424" t="s">
        <v>247</v>
      </c>
      <c r="C3424" s="14" t="s">
        <v>249</v>
      </c>
      <c r="D3424" t="s">
        <v>456</v>
      </c>
      <c r="E3424" t="s">
        <v>474</v>
      </c>
      <c r="F3424" s="20">
        <v>2032</v>
      </c>
      <c r="G3424" s="20">
        <v>52</v>
      </c>
      <c r="H3424" s="11">
        <v>9443.6818818593401</v>
      </c>
      <c r="I3424" s="10">
        <v>3891188.32920335</v>
      </c>
      <c r="J3424" s="33">
        <f t="shared" si="212"/>
        <v>2.4269403284812902E-3</v>
      </c>
      <c r="K3424" s="33">
        <f t="shared" si="213"/>
        <v>2.4239976898198234E-3</v>
      </c>
      <c r="L3424" s="33">
        <f t="shared" si="214"/>
        <v>0.98027040565728485</v>
      </c>
      <c r="M3424" s="33">
        <f t="shared" si="215"/>
        <v>0.97789423245857288</v>
      </c>
    </row>
    <row r="3425" spans="1:13" ht="55.2">
      <c r="A3425" t="s">
        <v>164</v>
      </c>
      <c r="B3425" t="s">
        <v>247</v>
      </c>
      <c r="C3425" s="14" t="s">
        <v>249</v>
      </c>
      <c r="D3425" t="s">
        <v>456</v>
      </c>
      <c r="E3425" t="s">
        <v>474</v>
      </c>
      <c r="F3425" s="20">
        <v>2032</v>
      </c>
      <c r="G3425" s="20">
        <v>53</v>
      </c>
      <c r="H3425" s="11">
        <v>9919.91228613776</v>
      </c>
      <c r="I3425" s="10">
        <v>3815715.9481004099</v>
      </c>
      <c r="J3425" s="33">
        <f t="shared" si="212"/>
        <v>2.5997512448682723E-3</v>
      </c>
      <c r="K3425" s="33">
        <f t="shared" si="213"/>
        <v>2.5963748181909718E-3</v>
      </c>
      <c r="L3425" s="33">
        <f t="shared" si="214"/>
        <v>0.97789423245857288</v>
      </c>
      <c r="M3425" s="33">
        <f t="shared" si="215"/>
        <v>0.97535525249856325</v>
      </c>
    </row>
    <row r="3426" spans="1:13" ht="55.2">
      <c r="A3426" t="s">
        <v>164</v>
      </c>
      <c r="B3426" t="s">
        <v>247</v>
      </c>
      <c r="C3426" s="14" t="s">
        <v>249</v>
      </c>
      <c r="D3426" t="s">
        <v>456</v>
      </c>
      <c r="E3426" t="s">
        <v>474</v>
      </c>
      <c r="F3426" s="20">
        <v>2032</v>
      </c>
      <c r="G3426" s="20">
        <v>54</v>
      </c>
      <c r="H3426" s="11">
        <v>10466.753696255601</v>
      </c>
      <c r="I3426" s="10">
        <v>3716078.3845078498</v>
      </c>
      <c r="J3426" s="33">
        <f t="shared" si="212"/>
        <v>2.8166127334372138E-3</v>
      </c>
      <c r="K3426" s="33">
        <f t="shared" si="213"/>
        <v>2.8126498013469892E-3</v>
      </c>
      <c r="L3426" s="33">
        <f t="shared" si="214"/>
        <v>0.97535525249856325</v>
      </c>
      <c r="M3426" s="33">
        <f t="shared" si="215"/>
        <v>0.97261191974138039</v>
      </c>
    </row>
    <row r="3427" spans="1:13" ht="55.2">
      <c r="A3427" t="s">
        <v>164</v>
      </c>
      <c r="B3427" t="s">
        <v>247</v>
      </c>
      <c r="C3427" s="14" t="s">
        <v>249</v>
      </c>
      <c r="D3427" t="s">
        <v>456</v>
      </c>
      <c r="E3427" t="s">
        <v>474</v>
      </c>
      <c r="F3427" s="20">
        <v>2032</v>
      </c>
      <c r="G3427" s="20">
        <v>55</v>
      </c>
      <c r="H3427" s="11">
        <v>11070.638609236799</v>
      </c>
      <c r="I3427" s="10">
        <v>3620286.1594629101</v>
      </c>
      <c r="J3427" s="33">
        <f t="shared" si="212"/>
        <v>3.0579457318034744E-3</v>
      </c>
      <c r="K3427" s="33">
        <f t="shared" si="213"/>
        <v>3.0532749779377255E-3</v>
      </c>
      <c r="L3427" s="33">
        <f t="shared" si="214"/>
        <v>0.97261191974138039</v>
      </c>
      <c r="M3427" s="33">
        <f t="shared" si="215"/>
        <v>0.96964226810359011</v>
      </c>
    </row>
    <row r="3428" spans="1:13" ht="55.2">
      <c r="A3428" t="s">
        <v>164</v>
      </c>
      <c r="B3428" t="s">
        <v>247</v>
      </c>
      <c r="C3428" s="14" t="s">
        <v>249</v>
      </c>
      <c r="D3428" t="s">
        <v>456</v>
      </c>
      <c r="E3428" t="s">
        <v>474</v>
      </c>
      <c r="F3428" s="20">
        <v>2032</v>
      </c>
      <c r="G3428" s="20">
        <v>56</v>
      </c>
      <c r="H3428" s="11">
        <v>11934.144477469599</v>
      </c>
      <c r="I3428" s="10">
        <v>3538733.9513983801</v>
      </c>
      <c r="J3428" s="33">
        <f t="shared" si="212"/>
        <v>3.3724333734537052E-3</v>
      </c>
      <c r="K3428" s="33">
        <f t="shared" si="213"/>
        <v>3.3667531072584245E-3</v>
      </c>
      <c r="L3428" s="33">
        <f t="shared" si="214"/>
        <v>0.96964226810359011</v>
      </c>
      <c r="M3428" s="33">
        <f t="shared" si="215"/>
        <v>0.96637772198452321</v>
      </c>
    </row>
    <row r="3429" spans="1:13" ht="55.2">
      <c r="A3429" t="s">
        <v>164</v>
      </c>
      <c r="B3429" t="s">
        <v>247</v>
      </c>
      <c r="C3429" s="14" t="s">
        <v>249</v>
      </c>
      <c r="D3429" t="s">
        <v>456</v>
      </c>
      <c r="E3429" t="s">
        <v>474</v>
      </c>
      <c r="F3429" s="20">
        <v>2032</v>
      </c>
      <c r="G3429" s="20">
        <v>57</v>
      </c>
      <c r="H3429" s="11">
        <v>12749.6549734034</v>
      </c>
      <c r="I3429" s="10">
        <v>3444411.8125327998</v>
      </c>
      <c r="J3429" s="33">
        <f t="shared" si="212"/>
        <v>3.7015478018663861E-3</v>
      </c>
      <c r="K3429" s="33">
        <f t="shared" si="213"/>
        <v>3.6947055187511735E-3</v>
      </c>
      <c r="L3429" s="33">
        <f t="shared" si="214"/>
        <v>0.96637772198452321</v>
      </c>
      <c r="M3429" s="33">
        <f t="shared" si="215"/>
        <v>0.96280724088190883</v>
      </c>
    </row>
    <row r="3430" spans="1:13" ht="55.2">
      <c r="A3430" t="s">
        <v>164</v>
      </c>
      <c r="B3430" t="s">
        <v>247</v>
      </c>
      <c r="C3430" s="14" t="s">
        <v>249</v>
      </c>
      <c r="D3430" t="s">
        <v>456</v>
      </c>
      <c r="E3430" t="s">
        <v>474</v>
      </c>
      <c r="F3430" s="20">
        <v>2032</v>
      </c>
      <c r="G3430" s="20">
        <v>58</v>
      </c>
      <c r="H3430" s="11">
        <v>13718.6411181563</v>
      </c>
      <c r="I3430" s="10">
        <v>3364336.8004239602</v>
      </c>
      <c r="J3430" s="33">
        <f t="shared" si="212"/>
        <v>4.0776658021954076E-3</v>
      </c>
      <c r="K3430" s="33">
        <f t="shared" si="213"/>
        <v>4.069363411623228E-3</v>
      </c>
      <c r="L3430" s="33">
        <f t="shared" si="214"/>
        <v>0.96280724088190883</v>
      </c>
      <c r="M3430" s="33">
        <f t="shared" si="215"/>
        <v>0.95888922832341805</v>
      </c>
    </row>
    <row r="3431" spans="1:13" ht="55.2">
      <c r="A3431" t="s">
        <v>164</v>
      </c>
      <c r="B3431" t="s">
        <v>247</v>
      </c>
      <c r="C3431" s="14" t="s">
        <v>249</v>
      </c>
      <c r="D3431" t="s">
        <v>456</v>
      </c>
      <c r="E3431" t="s">
        <v>474</v>
      </c>
      <c r="F3431" s="20">
        <v>2032</v>
      </c>
      <c r="G3431" s="20">
        <v>59</v>
      </c>
      <c r="H3431" s="11">
        <v>14124.3814095746</v>
      </c>
      <c r="I3431" s="10">
        <v>3283607.1828799401</v>
      </c>
      <c r="J3431" s="33">
        <f t="shared" si="212"/>
        <v>4.3014832843636872E-3</v>
      </c>
      <c r="K3431" s="33">
        <f t="shared" si="213"/>
        <v>4.2922451557728669E-3</v>
      </c>
      <c r="L3431" s="33">
        <f t="shared" si="214"/>
        <v>0.95888922832341805</v>
      </c>
      <c r="M3431" s="33">
        <f t="shared" si="215"/>
        <v>0.95477344067822412</v>
      </c>
    </row>
    <row r="3432" spans="1:13" ht="55.2">
      <c r="A3432" t="s">
        <v>164</v>
      </c>
      <c r="B3432" t="s">
        <v>247</v>
      </c>
      <c r="C3432" s="14" t="s">
        <v>249</v>
      </c>
      <c r="D3432" t="s">
        <v>456</v>
      </c>
      <c r="E3432" t="s">
        <v>474</v>
      </c>
      <c r="F3432" s="20">
        <v>2032</v>
      </c>
      <c r="G3432" s="20">
        <v>60</v>
      </c>
      <c r="H3432" s="11">
        <v>14597.785233361299</v>
      </c>
      <c r="I3432" s="10">
        <v>3182437.23149106</v>
      </c>
      <c r="J3432" s="33">
        <f t="shared" si="212"/>
        <v>4.5869829226833905E-3</v>
      </c>
      <c r="K3432" s="33">
        <f t="shared" si="213"/>
        <v>4.5764787834233767E-3</v>
      </c>
      <c r="L3432" s="33">
        <f t="shared" si="214"/>
        <v>0.95477344067822412</v>
      </c>
      <c r="M3432" s="33">
        <f t="shared" si="215"/>
        <v>0.95040394028398412</v>
      </c>
    </row>
    <row r="3433" spans="1:13" ht="55.2">
      <c r="A3433" t="s">
        <v>164</v>
      </c>
      <c r="B3433" t="s">
        <v>247</v>
      </c>
      <c r="C3433" s="14" t="s">
        <v>249</v>
      </c>
      <c r="D3433" t="s">
        <v>456</v>
      </c>
      <c r="E3433" t="s">
        <v>474</v>
      </c>
      <c r="F3433" s="20">
        <v>2032</v>
      </c>
      <c r="G3433" s="20">
        <v>61</v>
      </c>
      <c r="H3433" s="11">
        <v>15468.816049667201</v>
      </c>
      <c r="I3433" s="10">
        <v>3091591.55799908</v>
      </c>
      <c r="J3433" s="33">
        <f t="shared" si="212"/>
        <v>5.0035121908790659E-3</v>
      </c>
      <c r="K3433" s="33">
        <f t="shared" si="213"/>
        <v>4.9910154749347457E-3</v>
      </c>
      <c r="L3433" s="33">
        <f t="shared" si="214"/>
        <v>0.95040394028398412</v>
      </c>
      <c r="M3433" s="33">
        <f t="shared" si="215"/>
        <v>0.94566045951058775</v>
      </c>
    </row>
    <row r="3434" spans="1:13" ht="55.2">
      <c r="A3434" t="s">
        <v>164</v>
      </c>
      <c r="B3434" t="s">
        <v>247</v>
      </c>
      <c r="C3434" s="14" t="s">
        <v>249</v>
      </c>
      <c r="D3434" t="s">
        <v>456</v>
      </c>
      <c r="E3434" t="s">
        <v>474</v>
      </c>
      <c r="F3434" s="20">
        <v>2032</v>
      </c>
      <c r="G3434" s="20">
        <v>62</v>
      </c>
      <c r="H3434" s="11">
        <v>16158.695929375401</v>
      </c>
      <c r="I3434" s="10">
        <v>2998449.0478737098</v>
      </c>
      <c r="J3434" s="33">
        <f t="shared" si="212"/>
        <v>5.389018012773643E-3</v>
      </c>
      <c r="K3434" s="33">
        <f t="shared" si="213"/>
        <v>5.3745233043064333E-3</v>
      </c>
      <c r="L3434" s="33">
        <f t="shared" si="214"/>
        <v>0.94566045951058775</v>
      </c>
      <c r="M3434" s="33">
        <f t="shared" si="215"/>
        <v>0.94057798533298698</v>
      </c>
    </row>
    <row r="3435" spans="1:13" ht="55.2">
      <c r="A3435" t="s">
        <v>164</v>
      </c>
      <c r="B3435" t="s">
        <v>247</v>
      </c>
      <c r="C3435" s="14" t="s">
        <v>249</v>
      </c>
      <c r="D3435" t="s">
        <v>456</v>
      </c>
      <c r="E3435" t="s">
        <v>474</v>
      </c>
      <c r="F3435" s="20">
        <v>2032</v>
      </c>
      <c r="G3435" s="20">
        <v>63</v>
      </c>
      <c r="H3435" s="11">
        <v>16850.524040223001</v>
      </c>
      <c r="I3435" s="10">
        <v>2889797.4021000201</v>
      </c>
      <c r="J3435" s="33">
        <f t="shared" si="212"/>
        <v>5.8310399296427149E-3</v>
      </c>
      <c r="K3435" s="33">
        <f t="shared" si="213"/>
        <v>5.8140724117560216E-3</v>
      </c>
      <c r="L3435" s="33">
        <f t="shared" si="214"/>
        <v>0.94057798533298698</v>
      </c>
      <c r="M3435" s="33">
        <f t="shared" si="215"/>
        <v>0.93510939681735739</v>
      </c>
    </row>
    <row r="3436" spans="1:13" ht="55.2">
      <c r="A3436" t="s">
        <v>164</v>
      </c>
      <c r="B3436" t="s">
        <v>247</v>
      </c>
      <c r="C3436" s="14" t="s">
        <v>249</v>
      </c>
      <c r="D3436" t="s">
        <v>456</v>
      </c>
      <c r="E3436" t="s">
        <v>474</v>
      </c>
      <c r="F3436" s="20">
        <v>2032</v>
      </c>
      <c r="G3436" s="20">
        <v>64</v>
      </c>
      <c r="H3436" s="11">
        <v>18100.711662328999</v>
      </c>
      <c r="I3436" s="10">
        <v>2773498.62715771</v>
      </c>
      <c r="J3436" s="33">
        <f t="shared" si="212"/>
        <v>6.5263099412018327E-3</v>
      </c>
      <c r="K3436" s="33">
        <f t="shared" si="213"/>
        <v>6.5050598338705079E-3</v>
      </c>
      <c r="L3436" s="33">
        <f t="shared" si="214"/>
        <v>0.93510939681735739</v>
      </c>
      <c r="M3436" s="33">
        <f t="shared" si="215"/>
        <v>0.92902645423984587</v>
      </c>
    </row>
    <row r="3437" spans="1:13" ht="55.2">
      <c r="A3437" t="s">
        <v>164</v>
      </c>
      <c r="B3437" t="s">
        <v>247</v>
      </c>
      <c r="C3437" s="14" t="s">
        <v>249</v>
      </c>
      <c r="D3437" t="s">
        <v>456</v>
      </c>
      <c r="E3437" t="s">
        <v>474</v>
      </c>
      <c r="F3437" s="20">
        <v>2032</v>
      </c>
      <c r="G3437" s="20">
        <v>65</v>
      </c>
      <c r="H3437" s="11">
        <v>19284.7198145523</v>
      </c>
      <c r="I3437" s="10">
        <v>2658479.8698143899</v>
      </c>
      <c r="J3437" s="33">
        <f t="shared" si="212"/>
        <v>7.2540401879735593E-3</v>
      </c>
      <c r="K3437" s="33">
        <f t="shared" si="213"/>
        <v>7.2277931425034359E-3</v>
      </c>
      <c r="L3437" s="33">
        <f t="shared" si="214"/>
        <v>0.92902645423984587</v>
      </c>
      <c r="M3437" s="33">
        <f t="shared" si="215"/>
        <v>0.92231164320468684</v>
      </c>
    </row>
    <row r="3438" spans="1:13" ht="55.2">
      <c r="A3438" t="s">
        <v>164</v>
      </c>
      <c r="B3438" t="s">
        <v>247</v>
      </c>
      <c r="C3438" s="14" t="s">
        <v>249</v>
      </c>
      <c r="D3438" t="s">
        <v>456</v>
      </c>
      <c r="E3438" t="s">
        <v>474</v>
      </c>
      <c r="F3438" s="20">
        <v>2032</v>
      </c>
      <c r="G3438" s="20">
        <v>66</v>
      </c>
      <c r="H3438" s="11">
        <v>19893.4600162766</v>
      </c>
      <c r="I3438" s="10">
        <v>2530869.53175611</v>
      </c>
      <c r="J3438" s="33">
        <f t="shared" si="212"/>
        <v>7.8603261711689271E-3</v>
      </c>
      <c r="K3438" s="33">
        <f t="shared" si="213"/>
        <v>7.8295145899555108E-3</v>
      </c>
      <c r="L3438" s="33">
        <f t="shared" si="214"/>
        <v>0.92231164320468684</v>
      </c>
      <c r="M3438" s="33">
        <f t="shared" si="215"/>
        <v>0.91509039073772991</v>
      </c>
    </row>
    <row r="3439" spans="1:13" ht="55.2">
      <c r="A3439" t="s">
        <v>164</v>
      </c>
      <c r="B3439" t="s">
        <v>247</v>
      </c>
      <c r="C3439" s="14" t="s">
        <v>249</v>
      </c>
      <c r="D3439" t="s">
        <v>456</v>
      </c>
      <c r="E3439" t="s">
        <v>474</v>
      </c>
      <c r="F3439" s="20">
        <v>2032</v>
      </c>
      <c r="G3439" s="20">
        <v>67</v>
      </c>
      <c r="H3439" s="11">
        <v>20730.972221981701</v>
      </c>
      <c r="I3439" s="10">
        <v>2391482.4708681302</v>
      </c>
      <c r="J3439" s="33">
        <f t="shared" si="212"/>
        <v>8.6686699461594498E-3</v>
      </c>
      <c r="K3439" s="33">
        <f t="shared" si="213"/>
        <v>8.6312053610405615E-3</v>
      </c>
      <c r="L3439" s="33">
        <f t="shared" si="214"/>
        <v>0.91509039073772991</v>
      </c>
      <c r="M3439" s="33">
        <f t="shared" si="215"/>
        <v>0.90719205765135769</v>
      </c>
    </row>
    <row r="3440" spans="1:13" ht="55.2">
      <c r="A3440" t="s">
        <v>164</v>
      </c>
      <c r="B3440" t="s">
        <v>247</v>
      </c>
      <c r="C3440" s="14" t="s">
        <v>249</v>
      </c>
      <c r="D3440" t="s">
        <v>456</v>
      </c>
      <c r="E3440" t="s">
        <v>474</v>
      </c>
      <c r="F3440" s="20">
        <v>2032</v>
      </c>
      <c r="G3440" s="20">
        <v>68</v>
      </c>
      <c r="H3440" s="11">
        <v>21475.005380213799</v>
      </c>
      <c r="I3440" s="10">
        <v>2253420.8093337398</v>
      </c>
      <c r="J3440" s="33">
        <f t="shared" si="212"/>
        <v>9.5299578717226944E-3</v>
      </c>
      <c r="K3440" s="33">
        <f t="shared" si="213"/>
        <v>9.4846917321292912E-3</v>
      </c>
      <c r="L3440" s="33">
        <f t="shared" si="214"/>
        <v>0.90719205765135769</v>
      </c>
      <c r="M3440" s="33">
        <f t="shared" si="215"/>
        <v>0.89858762064269848</v>
      </c>
    </row>
    <row r="3441" spans="1:13" ht="55.2">
      <c r="A3441" t="s">
        <v>164</v>
      </c>
      <c r="B3441" t="s">
        <v>247</v>
      </c>
      <c r="C3441" s="14" t="s">
        <v>249</v>
      </c>
      <c r="D3441" t="s">
        <v>456</v>
      </c>
      <c r="E3441" t="s">
        <v>474</v>
      </c>
      <c r="F3441" s="20">
        <v>2032</v>
      </c>
      <c r="G3441" s="20">
        <v>69</v>
      </c>
      <c r="H3441" s="11">
        <v>21279.5609234105</v>
      </c>
      <c r="I3441" s="10">
        <v>2116813.2603901699</v>
      </c>
      <c r="J3441" s="33">
        <f t="shared" si="212"/>
        <v>1.0052639654897222E-2</v>
      </c>
      <c r="K3441" s="33">
        <f t="shared" si="213"/>
        <v>1.00022807607546E-2</v>
      </c>
      <c r="L3441" s="33">
        <f t="shared" si="214"/>
        <v>0.89858762064269848</v>
      </c>
      <c r="M3441" s="33">
        <f t="shared" si="215"/>
        <v>0.88959969497289182</v>
      </c>
    </row>
    <row r="3442" spans="1:13" ht="55.2">
      <c r="A3442" t="s">
        <v>164</v>
      </c>
      <c r="B3442" t="s">
        <v>247</v>
      </c>
      <c r="C3442" s="14" t="s">
        <v>249</v>
      </c>
      <c r="D3442" t="s">
        <v>456</v>
      </c>
      <c r="E3442" t="s">
        <v>474</v>
      </c>
      <c r="F3442" s="20">
        <v>2033</v>
      </c>
      <c r="G3442" s="20">
        <v>30</v>
      </c>
      <c r="H3442" s="11">
        <v>716.47522517073605</v>
      </c>
      <c r="I3442" s="10">
        <v>4355772.6979215797</v>
      </c>
      <c r="J3442" s="33">
        <f t="shared" si="212"/>
        <v>1.6448866248521476E-4</v>
      </c>
      <c r="K3442" s="33">
        <f t="shared" si="213"/>
        <v>1.6447513496686827E-4</v>
      </c>
      <c r="L3442" s="33">
        <f t="shared" si="214"/>
        <v>1</v>
      </c>
      <c r="M3442" s="33">
        <f t="shared" si="215"/>
        <v>0.99983552486503313</v>
      </c>
    </row>
    <row r="3443" spans="1:13" ht="55.2">
      <c r="A3443" t="s">
        <v>164</v>
      </c>
      <c r="B3443" t="s">
        <v>247</v>
      </c>
      <c r="C3443" s="14" t="s">
        <v>249</v>
      </c>
      <c r="D3443" t="s">
        <v>456</v>
      </c>
      <c r="E3443" t="s">
        <v>474</v>
      </c>
      <c r="F3443" s="20">
        <v>2033</v>
      </c>
      <c r="G3443" s="20">
        <v>31</v>
      </c>
      <c r="H3443" s="11">
        <v>1052.9657345723999</v>
      </c>
      <c r="I3443" s="10">
        <v>4336876.30474276</v>
      </c>
      <c r="J3443" s="33">
        <f t="shared" si="212"/>
        <v>2.4279358242726182E-4</v>
      </c>
      <c r="K3443" s="33">
        <f t="shared" si="213"/>
        <v>2.4276411045065505E-4</v>
      </c>
      <c r="L3443" s="33">
        <f t="shared" si="214"/>
        <v>0.99983552486503313</v>
      </c>
      <c r="M3443" s="33">
        <f t="shared" si="215"/>
        <v>0.9995928006832423</v>
      </c>
    </row>
    <row r="3444" spans="1:13" ht="55.2">
      <c r="A3444" t="s">
        <v>164</v>
      </c>
      <c r="B3444" t="s">
        <v>247</v>
      </c>
      <c r="C3444" s="14" t="s">
        <v>249</v>
      </c>
      <c r="D3444" t="s">
        <v>456</v>
      </c>
      <c r="E3444" t="s">
        <v>474</v>
      </c>
      <c r="F3444" s="20">
        <v>2033</v>
      </c>
      <c r="G3444" s="20">
        <v>32</v>
      </c>
      <c r="H3444" s="11">
        <v>1124.5393394118501</v>
      </c>
      <c r="I3444" s="10">
        <v>4318285.4854200203</v>
      </c>
      <c r="J3444" s="33">
        <f t="shared" si="212"/>
        <v>2.6041338471221318E-4</v>
      </c>
      <c r="K3444" s="33">
        <f t="shared" si="213"/>
        <v>2.6037948008983403E-4</v>
      </c>
      <c r="L3444" s="33">
        <f t="shared" si="214"/>
        <v>0.9995928006832423</v>
      </c>
      <c r="M3444" s="33">
        <f t="shared" si="215"/>
        <v>0.99933252722949883</v>
      </c>
    </row>
    <row r="3445" spans="1:13" ht="55.2">
      <c r="A3445" t="s">
        <v>164</v>
      </c>
      <c r="B3445" t="s">
        <v>247</v>
      </c>
      <c r="C3445" s="14" t="s">
        <v>249</v>
      </c>
      <c r="D3445" t="s">
        <v>456</v>
      </c>
      <c r="E3445" t="s">
        <v>474</v>
      </c>
      <c r="F3445" s="20">
        <v>2033</v>
      </c>
      <c r="G3445" s="20">
        <v>33</v>
      </c>
      <c r="H3445" s="11">
        <v>1212.3922121757901</v>
      </c>
      <c r="I3445" s="10">
        <v>4319460.9487510296</v>
      </c>
      <c r="J3445" s="33">
        <f t="shared" si="212"/>
        <v>2.8068136893941658E-4</v>
      </c>
      <c r="K3445" s="33">
        <f t="shared" si="213"/>
        <v>2.8064198160915321E-4</v>
      </c>
      <c r="L3445" s="33">
        <f t="shared" si="214"/>
        <v>0.99933252722949883</v>
      </c>
      <c r="M3445" s="33">
        <f t="shared" si="215"/>
        <v>0.99905207256877071</v>
      </c>
    </row>
    <row r="3446" spans="1:13" ht="55.2">
      <c r="A3446" t="s">
        <v>164</v>
      </c>
      <c r="B3446" t="s">
        <v>247</v>
      </c>
      <c r="C3446" s="14" t="s">
        <v>249</v>
      </c>
      <c r="D3446" t="s">
        <v>456</v>
      </c>
      <c r="E3446" t="s">
        <v>474</v>
      </c>
      <c r="F3446" s="20">
        <v>2033</v>
      </c>
      <c r="G3446" s="20">
        <v>34</v>
      </c>
      <c r="H3446" s="11">
        <v>1324.3643274873</v>
      </c>
      <c r="I3446" s="10">
        <v>4359492.08333237</v>
      </c>
      <c r="J3446" s="33">
        <f t="shared" si="212"/>
        <v>3.0378867587596667E-4</v>
      </c>
      <c r="K3446" s="33">
        <f t="shared" si="213"/>
        <v>3.0374253676845875E-4</v>
      </c>
      <c r="L3446" s="33">
        <f t="shared" si="214"/>
        <v>0.99905207256877071</v>
      </c>
      <c r="M3446" s="33">
        <f t="shared" si="215"/>
        <v>0.99874861795788483</v>
      </c>
    </row>
    <row r="3447" spans="1:13" ht="55.2">
      <c r="A3447" t="s">
        <v>164</v>
      </c>
      <c r="B3447" t="s">
        <v>247</v>
      </c>
      <c r="C3447" s="14" t="s">
        <v>249</v>
      </c>
      <c r="D3447" t="s">
        <v>456</v>
      </c>
      <c r="E3447" t="s">
        <v>474</v>
      </c>
      <c r="F3447" s="20">
        <v>2033</v>
      </c>
      <c r="G3447" s="20">
        <v>35</v>
      </c>
      <c r="H3447" s="11">
        <v>1443.15283594118</v>
      </c>
      <c r="I3447" s="10">
        <v>4402081.7953313803</v>
      </c>
      <c r="J3447" s="33">
        <f t="shared" si="212"/>
        <v>3.278341709760398E-4</v>
      </c>
      <c r="K3447" s="33">
        <f t="shared" si="213"/>
        <v>3.2778043922609967E-4</v>
      </c>
      <c r="L3447" s="33">
        <f t="shared" si="214"/>
        <v>0.99874861795788483</v>
      </c>
      <c r="M3447" s="33">
        <f t="shared" si="215"/>
        <v>0.99842124769721419</v>
      </c>
    </row>
    <row r="3448" spans="1:13" ht="55.2">
      <c r="A3448" t="s">
        <v>164</v>
      </c>
      <c r="B3448" t="s">
        <v>247</v>
      </c>
      <c r="C3448" s="14" t="s">
        <v>249</v>
      </c>
      <c r="D3448" t="s">
        <v>456</v>
      </c>
      <c r="E3448" t="s">
        <v>474</v>
      </c>
      <c r="F3448" s="20">
        <v>2033</v>
      </c>
      <c r="G3448" s="20">
        <v>36</v>
      </c>
      <c r="H3448" s="11">
        <v>1883.06370457861</v>
      </c>
      <c r="I3448" s="10">
        <v>4398389.5471655102</v>
      </c>
      <c r="J3448" s="33">
        <f t="shared" si="212"/>
        <v>4.2812572292332039E-4</v>
      </c>
      <c r="K3448" s="33">
        <f t="shared" si="213"/>
        <v>4.2803409018321581E-4</v>
      </c>
      <c r="L3448" s="33">
        <f t="shared" si="214"/>
        <v>0.99842124769721419</v>
      </c>
      <c r="M3448" s="33">
        <f t="shared" si="215"/>
        <v>0.99799388936683653</v>
      </c>
    </row>
    <row r="3449" spans="1:13" ht="55.2">
      <c r="A3449" t="s">
        <v>164</v>
      </c>
      <c r="B3449" t="s">
        <v>247</v>
      </c>
      <c r="C3449" s="14" t="s">
        <v>249</v>
      </c>
      <c r="D3449" t="s">
        <v>456</v>
      </c>
      <c r="E3449" t="s">
        <v>474</v>
      </c>
      <c r="F3449" s="20">
        <v>2033</v>
      </c>
      <c r="G3449" s="20">
        <v>37</v>
      </c>
      <c r="H3449" s="11">
        <v>2007.60582617261</v>
      </c>
      <c r="I3449" s="10">
        <v>4335774.3772294102</v>
      </c>
      <c r="J3449" s="33">
        <f t="shared" si="212"/>
        <v>4.6303281755529998E-4</v>
      </c>
      <c r="K3449" s="33">
        <f t="shared" si="213"/>
        <v>4.6292563440397672E-4</v>
      </c>
      <c r="L3449" s="33">
        <f t="shared" si="214"/>
        <v>0.99799388936683653</v>
      </c>
      <c r="M3449" s="33">
        <f t="shared" si="215"/>
        <v>0.99753189241247009</v>
      </c>
    </row>
    <row r="3450" spans="1:13" ht="55.2">
      <c r="A3450" t="s">
        <v>164</v>
      </c>
      <c r="B3450" t="s">
        <v>247</v>
      </c>
      <c r="C3450" s="14" t="s">
        <v>249</v>
      </c>
      <c r="D3450" t="s">
        <v>456</v>
      </c>
      <c r="E3450" t="s">
        <v>474</v>
      </c>
      <c r="F3450" s="20">
        <v>2033</v>
      </c>
      <c r="G3450" s="20">
        <v>38</v>
      </c>
      <c r="H3450" s="11">
        <v>2149.8351199498002</v>
      </c>
      <c r="I3450" s="10">
        <v>4271035.6982879099</v>
      </c>
      <c r="J3450" s="33">
        <f t="shared" si="212"/>
        <v>5.0335217774264557E-4</v>
      </c>
      <c r="K3450" s="33">
        <f t="shared" si="213"/>
        <v>5.0322551728776421E-4</v>
      </c>
      <c r="L3450" s="33">
        <f t="shared" si="214"/>
        <v>0.99753189241247009</v>
      </c>
      <c r="M3450" s="33">
        <f t="shared" si="215"/>
        <v>0.99702990890989973</v>
      </c>
    </row>
    <row r="3451" spans="1:13" ht="55.2">
      <c r="A3451" t="s">
        <v>164</v>
      </c>
      <c r="B3451" t="s">
        <v>247</v>
      </c>
      <c r="C3451" s="14" t="s">
        <v>249</v>
      </c>
      <c r="D3451" t="s">
        <v>456</v>
      </c>
      <c r="E3451" t="s">
        <v>474</v>
      </c>
      <c r="F3451" s="20">
        <v>2033</v>
      </c>
      <c r="G3451" s="20">
        <v>39</v>
      </c>
      <c r="H3451" s="11">
        <v>2238.41464858788</v>
      </c>
      <c r="I3451" s="10">
        <v>4215637.8694617804</v>
      </c>
      <c r="J3451" s="33">
        <f t="shared" si="212"/>
        <v>5.309788738741127E-4</v>
      </c>
      <c r="K3451" s="33">
        <f t="shared" si="213"/>
        <v>5.3083792953911857E-4</v>
      </c>
      <c r="L3451" s="33">
        <f t="shared" si="214"/>
        <v>0.99702990890989973</v>
      </c>
      <c r="M3451" s="33">
        <f t="shared" si="215"/>
        <v>0.99650064761736545</v>
      </c>
    </row>
    <row r="3452" spans="1:13" ht="55.2">
      <c r="A3452" t="s">
        <v>164</v>
      </c>
      <c r="B3452" t="s">
        <v>247</v>
      </c>
      <c r="C3452" s="14" t="s">
        <v>249</v>
      </c>
      <c r="D3452" t="s">
        <v>456</v>
      </c>
      <c r="E3452" t="s">
        <v>474</v>
      </c>
      <c r="F3452" s="20">
        <v>2033</v>
      </c>
      <c r="G3452" s="20">
        <v>40</v>
      </c>
      <c r="H3452" s="11">
        <v>2400.62238424627</v>
      </c>
      <c r="I3452" s="10">
        <v>4162689.6508149002</v>
      </c>
      <c r="J3452" s="33">
        <f t="shared" si="212"/>
        <v>5.7669982286003886E-4</v>
      </c>
      <c r="K3452" s="33">
        <f t="shared" si="213"/>
        <v>5.7653356347930895E-4</v>
      </c>
      <c r="L3452" s="33">
        <f t="shared" si="214"/>
        <v>0.99650064761736545</v>
      </c>
      <c r="M3452" s="33">
        <f t="shared" si="215"/>
        <v>0.99592613154798515</v>
      </c>
    </row>
    <row r="3453" spans="1:13" ht="55.2">
      <c r="A3453" t="s">
        <v>164</v>
      </c>
      <c r="B3453" t="s">
        <v>247</v>
      </c>
      <c r="C3453" s="14" t="s">
        <v>249</v>
      </c>
      <c r="D3453" t="s">
        <v>456</v>
      </c>
      <c r="E3453" t="s">
        <v>474</v>
      </c>
      <c r="F3453" s="20">
        <v>2033</v>
      </c>
      <c r="G3453" s="20">
        <v>41</v>
      </c>
      <c r="H3453" s="11">
        <v>3116.65222589517</v>
      </c>
      <c r="I3453" s="10">
        <v>4144418.1643948001</v>
      </c>
      <c r="J3453" s="33">
        <f t="shared" si="212"/>
        <v>7.5201200802339589E-4</v>
      </c>
      <c r="K3453" s="33">
        <f t="shared" si="213"/>
        <v>7.5172931785982833E-4</v>
      </c>
      <c r="L3453" s="33">
        <f t="shared" si="214"/>
        <v>0.99592613154798515</v>
      </c>
      <c r="M3453" s="33">
        <f t="shared" si="215"/>
        <v>0.99517746467647783</v>
      </c>
    </row>
    <row r="3454" spans="1:13" ht="55.2">
      <c r="A3454" t="s">
        <v>164</v>
      </c>
      <c r="B3454" t="s">
        <v>247</v>
      </c>
      <c r="C3454" s="14" t="s">
        <v>249</v>
      </c>
      <c r="D3454" t="s">
        <v>456</v>
      </c>
      <c r="E3454" t="s">
        <v>474</v>
      </c>
      <c r="F3454" s="20">
        <v>2033</v>
      </c>
      <c r="G3454" s="20">
        <v>42</v>
      </c>
      <c r="H3454" s="11">
        <v>3427.4850301112701</v>
      </c>
      <c r="I3454" s="10">
        <v>4120387.7460920401</v>
      </c>
      <c r="J3454" s="33">
        <f t="shared" si="212"/>
        <v>8.3183555561295176E-4</v>
      </c>
      <c r="K3454" s="33">
        <f t="shared" si="213"/>
        <v>8.3148967632873383E-4</v>
      </c>
      <c r="L3454" s="33">
        <f t="shared" si="214"/>
        <v>0.99517746467647783</v>
      </c>
      <c r="M3454" s="33">
        <f t="shared" si="215"/>
        <v>0.99434998488848436</v>
      </c>
    </row>
    <row r="3455" spans="1:13" ht="55.2">
      <c r="A3455" t="s">
        <v>164</v>
      </c>
      <c r="B3455" t="s">
        <v>247</v>
      </c>
      <c r="C3455" s="14" t="s">
        <v>249</v>
      </c>
      <c r="D3455" t="s">
        <v>456</v>
      </c>
      <c r="E3455" t="s">
        <v>474</v>
      </c>
      <c r="F3455" s="20">
        <v>2033</v>
      </c>
      <c r="G3455" s="20">
        <v>43</v>
      </c>
      <c r="H3455" s="11">
        <v>3798.5093541522901</v>
      </c>
      <c r="I3455" s="10">
        <v>4099580.5569122201</v>
      </c>
      <c r="J3455" s="33">
        <f t="shared" si="212"/>
        <v>9.2656048623015834E-4</v>
      </c>
      <c r="K3455" s="33">
        <f t="shared" si="213"/>
        <v>9.2613136160968335E-4</v>
      </c>
      <c r="L3455" s="33">
        <f t="shared" si="214"/>
        <v>0.99434998488848436</v>
      </c>
      <c r="M3455" s="33">
        <f t="shared" si="215"/>
        <v>0.99342908618306303</v>
      </c>
    </row>
    <row r="3456" spans="1:13" ht="55.2">
      <c r="A3456" t="s">
        <v>164</v>
      </c>
      <c r="B3456" t="s">
        <v>247</v>
      </c>
      <c r="C3456" s="14" t="s">
        <v>249</v>
      </c>
      <c r="D3456" t="s">
        <v>456</v>
      </c>
      <c r="E3456" t="s">
        <v>474</v>
      </c>
      <c r="F3456" s="20">
        <v>2033</v>
      </c>
      <c r="G3456" s="20">
        <v>44</v>
      </c>
      <c r="H3456" s="11">
        <v>4017.8127497990299</v>
      </c>
      <c r="I3456" s="10">
        <v>4101250.79647446</v>
      </c>
      <c r="J3456" s="33">
        <f t="shared" si="212"/>
        <v>9.7965546346320603E-4</v>
      </c>
      <c r="K3456" s="33">
        <f t="shared" si="213"/>
        <v>9.7917575771122589E-4</v>
      </c>
      <c r="L3456" s="33">
        <f t="shared" si="214"/>
        <v>0.99342908618306303</v>
      </c>
      <c r="M3456" s="33">
        <f t="shared" si="215"/>
        <v>0.9924563445048673</v>
      </c>
    </row>
    <row r="3457" spans="1:13" ht="55.2">
      <c r="A3457" t="s">
        <v>164</v>
      </c>
      <c r="B3457" t="s">
        <v>247</v>
      </c>
      <c r="C3457" s="14" t="s">
        <v>249</v>
      </c>
      <c r="D3457" t="s">
        <v>456</v>
      </c>
      <c r="E3457" t="s">
        <v>474</v>
      </c>
      <c r="F3457" s="20">
        <v>2033</v>
      </c>
      <c r="G3457" s="20">
        <v>45</v>
      </c>
      <c r="H3457" s="11">
        <v>4396.0943533784703</v>
      </c>
      <c r="I3457" s="10">
        <v>4057074.7328655799</v>
      </c>
      <c r="J3457" s="33">
        <f t="shared" si="212"/>
        <v>1.0835625771856154E-3</v>
      </c>
      <c r="K3457" s="33">
        <f t="shared" si="213"/>
        <v>1.0829757352354141E-3</v>
      </c>
      <c r="L3457" s="33">
        <f t="shared" si="214"/>
        <v>0.9924563445048673</v>
      </c>
      <c r="M3457" s="33">
        <f t="shared" si="215"/>
        <v>0.99138153836548815</v>
      </c>
    </row>
    <row r="3458" spans="1:13" ht="55.2">
      <c r="A3458" t="s">
        <v>164</v>
      </c>
      <c r="B3458" t="s">
        <v>247</v>
      </c>
      <c r="C3458" s="14" t="s">
        <v>249</v>
      </c>
      <c r="D3458" t="s">
        <v>456</v>
      </c>
      <c r="E3458" t="s">
        <v>474</v>
      </c>
      <c r="F3458" s="20">
        <v>2033</v>
      </c>
      <c r="G3458" s="20">
        <v>46</v>
      </c>
      <c r="H3458" s="11">
        <v>5519.5565069228496</v>
      </c>
      <c r="I3458" s="10">
        <v>4004024.3220370002</v>
      </c>
      <c r="J3458" s="33">
        <f t="shared" ref="J3458:J3521" si="216">IF(I3458&gt;0,H3458/I3458,0)</f>
        <v>1.3785022424925831E-3</v>
      </c>
      <c r="K3458" s="33">
        <f t="shared" ref="K3458:K3521" si="217">1-EXP(-J3458)</f>
        <v>1.3775525447132786E-3</v>
      </c>
      <c r="L3458" s="33">
        <f t="shared" ref="L3458:L3521" si="218">IF(G3458=30,1,M3457)</f>
        <v>0.99138153836548815</v>
      </c>
      <c r="M3458" s="33">
        <f t="shared" ref="M3458:M3521" si="219">L3458*(1-K3458)</f>
        <v>0.99001585820453097</v>
      </c>
    </row>
    <row r="3459" spans="1:13" ht="55.2">
      <c r="A3459" t="s">
        <v>164</v>
      </c>
      <c r="B3459" t="s">
        <v>247</v>
      </c>
      <c r="C3459" s="14" t="s">
        <v>249</v>
      </c>
      <c r="D3459" t="s">
        <v>456</v>
      </c>
      <c r="E3459" t="s">
        <v>474</v>
      </c>
      <c r="F3459" s="20">
        <v>2033</v>
      </c>
      <c r="G3459" s="20">
        <v>47</v>
      </c>
      <c r="H3459" s="11">
        <v>6153.2982823575003</v>
      </c>
      <c r="I3459" s="10">
        <v>4011938.9563706098</v>
      </c>
      <c r="J3459" s="33">
        <f t="shared" si="216"/>
        <v>1.5337467367459812E-3</v>
      </c>
      <c r="K3459" s="33">
        <f t="shared" si="217"/>
        <v>1.532571148314843E-3</v>
      </c>
      <c r="L3459" s="33">
        <f t="shared" si="218"/>
        <v>0.99001585820453097</v>
      </c>
      <c r="M3459" s="33">
        <f t="shared" si="219"/>
        <v>0.98849858846387251</v>
      </c>
    </row>
    <row r="3460" spans="1:13" ht="55.2">
      <c r="A3460" t="s">
        <v>164</v>
      </c>
      <c r="B3460" t="s">
        <v>247</v>
      </c>
      <c r="C3460" s="14" t="s">
        <v>249</v>
      </c>
      <c r="D3460" t="s">
        <v>456</v>
      </c>
      <c r="E3460" t="s">
        <v>474</v>
      </c>
      <c r="F3460" s="20">
        <v>2033</v>
      </c>
      <c r="G3460" s="20">
        <v>48</v>
      </c>
      <c r="H3460" s="11">
        <v>6983.4057218948901</v>
      </c>
      <c r="I3460" s="10">
        <v>4075395.3009593799</v>
      </c>
      <c r="J3460" s="33">
        <f t="shared" si="216"/>
        <v>1.7135529700029201E-3</v>
      </c>
      <c r="K3460" s="33">
        <f t="shared" si="217"/>
        <v>1.7120856763271908E-3</v>
      </c>
      <c r="L3460" s="33">
        <f t="shared" si="218"/>
        <v>0.98849858846387251</v>
      </c>
      <c r="M3460" s="33">
        <f t="shared" si="219"/>
        <v>0.98680619418949389</v>
      </c>
    </row>
    <row r="3461" spans="1:13" ht="55.2">
      <c r="A3461" t="s">
        <v>164</v>
      </c>
      <c r="B3461" t="s">
        <v>247</v>
      </c>
      <c r="C3461" s="14" t="s">
        <v>249</v>
      </c>
      <c r="D3461" t="s">
        <v>456</v>
      </c>
      <c r="E3461" t="s">
        <v>474</v>
      </c>
      <c r="F3461" s="20">
        <v>2033</v>
      </c>
      <c r="G3461" s="20">
        <v>49</v>
      </c>
      <c r="H3461" s="11">
        <v>7649.2986413133103</v>
      </c>
      <c r="I3461" s="10">
        <v>4096837.8030203599</v>
      </c>
      <c r="J3461" s="33">
        <f t="shared" si="216"/>
        <v>1.8671226465626558E-3</v>
      </c>
      <c r="K3461" s="33">
        <f t="shared" si="217"/>
        <v>1.8653806574118192E-3</v>
      </c>
      <c r="L3461" s="33">
        <f t="shared" si="218"/>
        <v>0.98680619418949389</v>
      </c>
      <c r="M3461" s="33">
        <f t="shared" si="219"/>
        <v>0.9849654250022386</v>
      </c>
    </row>
    <row r="3462" spans="1:13" ht="55.2">
      <c r="A3462" t="s">
        <v>164</v>
      </c>
      <c r="B3462" t="s">
        <v>247</v>
      </c>
      <c r="C3462" s="14" t="s">
        <v>249</v>
      </c>
      <c r="D3462" t="s">
        <v>456</v>
      </c>
      <c r="E3462" t="s">
        <v>474</v>
      </c>
      <c r="F3462" s="20">
        <v>2033</v>
      </c>
      <c r="G3462" s="20">
        <v>50</v>
      </c>
      <c r="H3462" s="11">
        <v>8140.2096548208201</v>
      </c>
      <c r="I3462" s="10">
        <v>4060063.9575360999</v>
      </c>
      <c r="J3462" s="33">
        <f t="shared" si="216"/>
        <v>2.0049461634000483E-3</v>
      </c>
      <c r="K3462" s="33">
        <f t="shared" si="217"/>
        <v>2.0029376014181199E-3</v>
      </c>
      <c r="L3462" s="33">
        <f t="shared" si="218"/>
        <v>0.9849654250022386</v>
      </c>
      <c r="M3462" s="33">
        <f t="shared" si="219"/>
        <v>0.98299260071640482</v>
      </c>
    </row>
    <row r="3463" spans="1:13" ht="55.2">
      <c r="A3463" t="s">
        <v>164</v>
      </c>
      <c r="B3463" t="s">
        <v>247</v>
      </c>
      <c r="C3463" s="14" t="s">
        <v>249</v>
      </c>
      <c r="D3463" t="s">
        <v>456</v>
      </c>
      <c r="E3463" t="s">
        <v>474</v>
      </c>
      <c r="F3463" s="20">
        <v>2033</v>
      </c>
      <c r="G3463" s="20">
        <v>51</v>
      </c>
      <c r="H3463" s="11">
        <v>9047.5832328294</v>
      </c>
      <c r="I3463" s="10">
        <v>3998751.4691385799</v>
      </c>
      <c r="J3463" s="33">
        <f t="shared" si="216"/>
        <v>2.2626020403259646E-3</v>
      </c>
      <c r="K3463" s="33">
        <f t="shared" si="217"/>
        <v>2.2600442857534375E-3</v>
      </c>
      <c r="L3463" s="33">
        <f t="shared" si="218"/>
        <v>0.98299260071640482</v>
      </c>
      <c r="M3463" s="33">
        <f t="shared" si="219"/>
        <v>0.9807709939062178</v>
      </c>
    </row>
    <row r="3464" spans="1:13" ht="55.2">
      <c r="A3464" t="s">
        <v>164</v>
      </c>
      <c r="B3464" t="s">
        <v>247</v>
      </c>
      <c r="C3464" s="14" t="s">
        <v>249</v>
      </c>
      <c r="D3464" t="s">
        <v>456</v>
      </c>
      <c r="E3464" t="s">
        <v>474</v>
      </c>
      <c r="F3464" s="20">
        <v>2033</v>
      </c>
      <c r="G3464" s="20">
        <v>52</v>
      </c>
      <c r="H3464" s="11">
        <v>9493.5645552571095</v>
      </c>
      <c r="I3464" s="10">
        <v>3930379.7323936401</v>
      </c>
      <c r="J3464" s="33">
        <f t="shared" si="216"/>
        <v>2.4154318924994645E-3</v>
      </c>
      <c r="K3464" s="33">
        <f t="shared" si="217"/>
        <v>2.4125170841984289E-3</v>
      </c>
      <c r="L3464" s="33">
        <f t="shared" si="218"/>
        <v>0.9807709939062178</v>
      </c>
      <c r="M3464" s="33">
        <f t="shared" si="219"/>
        <v>0.97840486712773278</v>
      </c>
    </row>
    <row r="3465" spans="1:13" ht="55.2">
      <c r="A3465" t="s">
        <v>164</v>
      </c>
      <c r="B3465" t="s">
        <v>247</v>
      </c>
      <c r="C3465" s="14" t="s">
        <v>249</v>
      </c>
      <c r="D3465" t="s">
        <v>456</v>
      </c>
      <c r="E3465" t="s">
        <v>474</v>
      </c>
      <c r="F3465" s="20">
        <v>2033</v>
      </c>
      <c r="G3465" s="20">
        <v>53</v>
      </c>
      <c r="H3465" s="11">
        <v>9984.5183006449806</v>
      </c>
      <c r="I3465" s="10">
        <v>3866996.7487594602</v>
      </c>
      <c r="J3465" s="33">
        <f t="shared" si="216"/>
        <v>2.5819825951102836E-3</v>
      </c>
      <c r="K3465" s="33">
        <f t="shared" si="217"/>
        <v>2.578652145054261E-3</v>
      </c>
      <c r="L3465" s="33">
        <f t="shared" si="218"/>
        <v>0.97840486712773278</v>
      </c>
      <c r="M3465" s="33">
        <f t="shared" si="219"/>
        <v>0.97588190131838237</v>
      </c>
    </row>
    <row r="3466" spans="1:13" ht="55.2">
      <c r="A3466" t="s">
        <v>164</v>
      </c>
      <c r="B3466" t="s">
        <v>247</v>
      </c>
      <c r="C3466" s="14" t="s">
        <v>249</v>
      </c>
      <c r="D3466" t="s">
        <v>456</v>
      </c>
      <c r="E3466" t="s">
        <v>474</v>
      </c>
      <c r="F3466" s="20">
        <v>2033</v>
      </c>
      <c r="G3466" s="20">
        <v>54</v>
      </c>
      <c r="H3466" s="11">
        <v>10586.114729320399</v>
      </c>
      <c r="I3466" s="10">
        <v>3789960.2209032699</v>
      </c>
      <c r="J3466" s="33">
        <f t="shared" si="216"/>
        <v>2.793199430150585E-3</v>
      </c>
      <c r="K3466" s="33">
        <f t="shared" si="217"/>
        <v>2.7893020781605271E-3</v>
      </c>
      <c r="L3466" s="33">
        <f t="shared" si="218"/>
        <v>0.97588190131838237</v>
      </c>
      <c r="M3466" s="33">
        <f t="shared" si="219"/>
        <v>0.9731598719029958</v>
      </c>
    </row>
    <row r="3467" spans="1:13" ht="55.2">
      <c r="A3467" t="s">
        <v>164</v>
      </c>
      <c r="B3467" t="s">
        <v>247</v>
      </c>
      <c r="C3467" s="14" t="s">
        <v>249</v>
      </c>
      <c r="D3467" t="s">
        <v>456</v>
      </c>
      <c r="E3467" t="s">
        <v>474</v>
      </c>
      <c r="F3467" s="20">
        <v>2033</v>
      </c>
      <c r="G3467" s="20">
        <v>55</v>
      </c>
      <c r="H3467" s="11">
        <v>11209.034122798699</v>
      </c>
      <c r="I3467" s="10">
        <v>3688751.7570406701</v>
      </c>
      <c r="J3467" s="33">
        <f t="shared" si="216"/>
        <v>3.038706549283011E-3</v>
      </c>
      <c r="K3467" s="33">
        <f t="shared" si="217"/>
        <v>3.0340943534227227E-3</v>
      </c>
      <c r="L3467" s="33">
        <f t="shared" si="218"/>
        <v>0.9731598719029958</v>
      </c>
      <c r="M3467" s="33">
        <f t="shared" si="219"/>
        <v>0.97020721303067736</v>
      </c>
    </row>
    <row r="3468" spans="1:13" ht="55.2">
      <c r="A3468" t="s">
        <v>164</v>
      </c>
      <c r="B3468" t="s">
        <v>247</v>
      </c>
      <c r="C3468" s="14" t="s">
        <v>249</v>
      </c>
      <c r="D3468" t="s">
        <v>456</v>
      </c>
      <c r="E3468" t="s">
        <v>474</v>
      </c>
      <c r="F3468" s="20">
        <v>2033</v>
      </c>
      <c r="G3468" s="20">
        <v>56</v>
      </c>
      <c r="H3468" s="11">
        <v>11921.048295372901</v>
      </c>
      <c r="I3468" s="10">
        <v>3591259.8627043199</v>
      </c>
      <c r="J3468" s="33">
        <f t="shared" si="216"/>
        <v>3.3194613453552801E-3</v>
      </c>
      <c r="K3468" s="33">
        <f t="shared" si="217"/>
        <v>3.3139580245812317E-3</v>
      </c>
      <c r="L3468" s="33">
        <f t="shared" si="218"/>
        <v>0.97020721303067736</v>
      </c>
      <c r="M3468" s="33">
        <f t="shared" si="219"/>
        <v>0.96699198705154776</v>
      </c>
    </row>
    <row r="3469" spans="1:13" ht="55.2">
      <c r="A3469" t="s">
        <v>164</v>
      </c>
      <c r="B3469" t="s">
        <v>247</v>
      </c>
      <c r="C3469" s="14" t="s">
        <v>249</v>
      </c>
      <c r="D3469" t="s">
        <v>456</v>
      </c>
      <c r="E3469" t="s">
        <v>474</v>
      </c>
      <c r="F3469" s="20">
        <v>2033</v>
      </c>
      <c r="G3469" s="20">
        <v>57</v>
      </c>
      <c r="H3469" s="11">
        <v>12785.358389679401</v>
      </c>
      <c r="I3469" s="10">
        <v>3507727.0638949499</v>
      </c>
      <c r="J3469" s="33">
        <f t="shared" si="216"/>
        <v>3.6449125478658678E-3</v>
      </c>
      <c r="K3469" s="33">
        <f t="shared" si="217"/>
        <v>3.6382779174554125E-3</v>
      </c>
      <c r="L3469" s="33">
        <f t="shared" si="218"/>
        <v>0.96699198705154776</v>
      </c>
      <c r="M3469" s="33">
        <f t="shared" si="219"/>
        <v>0.96347380145870176</v>
      </c>
    </row>
    <row r="3470" spans="1:13" ht="55.2">
      <c r="A3470" t="s">
        <v>164</v>
      </c>
      <c r="B3470" t="s">
        <v>247</v>
      </c>
      <c r="C3470" s="14" t="s">
        <v>249</v>
      </c>
      <c r="D3470" t="s">
        <v>456</v>
      </c>
      <c r="E3470" t="s">
        <v>474</v>
      </c>
      <c r="F3470" s="20">
        <v>2033</v>
      </c>
      <c r="G3470" s="20">
        <v>58</v>
      </c>
      <c r="H3470" s="11">
        <v>13642.588728376501</v>
      </c>
      <c r="I3470" s="10">
        <v>3411385.3785807099</v>
      </c>
      <c r="J3470" s="33">
        <f t="shared" si="216"/>
        <v>3.999134432021407E-3</v>
      </c>
      <c r="K3470" s="33">
        <f t="shared" si="217"/>
        <v>3.9911485430134119E-3</v>
      </c>
      <c r="L3470" s="33">
        <f t="shared" si="218"/>
        <v>0.96347380145870176</v>
      </c>
      <c r="M3470" s="33">
        <f t="shared" si="219"/>
        <v>0.9596284343997783</v>
      </c>
    </row>
    <row r="3471" spans="1:13" ht="55.2">
      <c r="A3471" t="s">
        <v>164</v>
      </c>
      <c r="B3471" t="s">
        <v>247</v>
      </c>
      <c r="C3471" s="14" t="s">
        <v>249</v>
      </c>
      <c r="D3471" t="s">
        <v>456</v>
      </c>
      <c r="E3471" t="s">
        <v>474</v>
      </c>
      <c r="F3471" s="20">
        <v>2033</v>
      </c>
      <c r="G3471" s="20">
        <v>59</v>
      </c>
      <c r="H3471" s="11">
        <v>13997.5788776926</v>
      </c>
      <c r="I3471" s="10">
        <v>3328969.06704942</v>
      </c>
      <c r="J3471" s="33">
        <f t="shared" si="216"/>
        <v>4.2047788957375737E-3</v>
      </c>
      <c r="K3471" s="33">
        <f t="shared" si="217"/>
        <v>4.1959511901408231E-3</v>
      </c>
      <c r="L3471" s="33">
        <f t="shared" si="218"/>
        <v>0.9596284343997783</v>
      </c>
      <c r="M3471" s="33">
        <f t="shared" si="219"/>
        <v>0.95560188032836557</v>
      </c>
    </row>
    <row r="3472" spans="1:13" ht="55.2">
      <c r="A3472" t="s">
        <v>164</v>
      </c>
      <c r="B3472" t="s">
        <v>247</v>
      </c>
      <c r="C3472" s="14" t="s">
        <v>249</v>
      </c>
      <c r="D3472" t="s">
        <v>456</v>
      </c>
      <c r="E3472" t="s">
        <v>474</v>
      </c>
      <c r="F3472" s="20">
        <v>2033</v>
      </c>
      <c r="G3472" s="20">
        <v>60</v>
      </c>
      <c r="H3472" s="11">
        <v>14597.990667857001</v>
      </c>
      <c r="I3472" s="10">
        <v>3246435.22640053</v>
      </c>
      <c r="J3472" s="33">
        <f t="shared" si="216"/>
        <v>4.496621570990793E-3</v>
      </c>
      <c r="K3472" s="33">
        <f t="shared" si="217"/>
        <v>4.486526904514121E-3</v>
      </c>
      <c r="L3472" s="33">
        <f t="shared" si="218"/>
        <v>0.95560188032836557</v>
      </c>
      <c r="M3472" s="33">
        <f t="shared" si="219"/>
        <v>0.95131454678226812</v>
      </c>
    </row>
    <row r="3473" spans="1:13" ht="55.2">
      <c r="A3473" t="s">
        <v>164</v>
      </c>
      <c r="B3473" t="s">
        <v>247</v>
      </c>
      <c r="C3473" s="14" t="s">
        <v>249</v>
      </c>
      <c r="D3473" t="s">
        <v>456</v>
      </c>
      <c r="E3473" t="s">
        <v>474</v>
      </c>
      <c r="F3473" s="20">
        <v>2033</v>
      </c>
      <c r="G3473" s="20">
        <v>61</v>
      </c>
      <c r="H3473" s="11">
        <v>15434.143105840199</v>
      </c>
      <c r="I3473" s="10">
        <v>3143449.7144882898</v>
      </c>
      <c r="J3473" s="33">
        <f t="shared" si="216"/>
        <v>4.9099379686920377E-3</v>
      </c>
      <c r="K3473" s="33">
        <f t="shared" si="217"/>
        <v>4.8979039267862401E-3</v>
      </c>
      <c r="L3473" s="33">
        <f t="shared" si="218"/>
        <v>0.95131454678226812</v>
      </c>
      <c r="M3473" s="33">
        <f t="shared" si="219"/>
        <v>0.94665509952797433</v>
      </c>
    </row>
    <row r="3474" spans="1:13" ht="55.2">
      <c r="A3474" t="s">
        <v>164</v>
      </c>
      <c r="B3474" t="s">
        <v>247</v>
      </c>
      <c r="C3474" s="14" t="s">
        <v>249</v>
      </c>
      <c r="D3474" t="s">
        <v>456</v>
      </c>
      <c r="E3474" t="s">
        <v>474</v>
      </c>
      <c r="F3474" s="20">
        <v>2033</v>
      </c>
      <c r="G3474" s="20">
        <v>62</v>
      </c>
      <c r="H3474" s="11">
        <v>16148.019973611201</v>
      </c>
      <c r="I3474" s="10">
        <v>3050496.7323319102</v>
      </c>
      <c r="J3474" s="33">
        <f t="shared" si="216"/>
        <v>5.2935706511205048E-3</v>
      </c>
      <c r="K3474" s="33">
        <f t="shared" si="217"/>
        <v>5.279584395960768E-3</v>
      </c>
      <c r="L3474" s="33">
        <f t="shared" si="218"/>
        <v>0.94665509952797433</v>
      </c>
      <c r="M3474" s="33">
        <f t="shared" si="219"/>
        <v>0.9416571540361498</v>
      </c>
    </row>
    <row r="3475" spans="1:13" ht="55.2">
      <c r="A3475" t="s">
        <v>164</v>
      </c>
      <c r="B3475" t="s">
        <v>247</v>
      </c>
      <c r="C3475" s="14" t="s">
        <v>249</v>
      </c>
      <c r="D3475" t="s">
        <v>456</v>
      </c>
      <c r="E3475" t="s">
        <v>474</v>
      </c>
      <c r="F3475" s="20">
        <v>2033</v>
      </c>
      <c r="G3475" s="20">
        <v>63</v>
      </c>
      <c r="H3475" s="11">
        <v>16876.315741664701</v>
      </c>
      <c r="I3475" s="10">
        <v>2955114.7382364701</v>
      </c>
      <c r="J3475" s="33">
        <f t="shared" si="216"/>
        <v>5.7108834128504985E-3</v>
      </c>
      <c r="K3475" s="33">
        <f t="shared" si="217"/>
        <v>5.694607316542144E-3</v>
      </c>
      <c r="L3475" s="33">
        <f t="shared" si="218"/>
        <v>0.9416571540361498</v>
      </c>
      <c r="M3475" s="33">
        <f t="shared" si="219"/>
        <v>0.93629478631710128</v>
      </c>
    </row>
    <row r="3476" spans="1:13" ht="55.2">
      <c r="A3476" t="s">
        <v>164</v>
      </c>
      <c r="B3476" t="s">
        <v>247</v>
      </c>
      <c r="C3476" s="14" t="s">
        <v>249</v>
      </c>
      <c r="D3476" t="s">
        <v>456</v>
      </c>
      <c r="E3476" t="s">
        <v>474</v>
      </c>
      <c r="F3476" s="20">
        <v>2033</v>
      </c>
      <c r="G3476" s="20">
        <v>64</v>
      </c>
      <c r="H3476" s="11">
        <v>17892.1815188767</v>
      </c>
      <c r="I3476" s="10">
        <v>2844289.7321604998</v>
      </c>
      <c r="J3476" s="33">
        <f t="shared" si="216"/>
        <v>6.29056221543434E-3</v>
      </c>
      <c r="K3476" s="33">
        <f t="shared" si="217"/>
        <v>6.2708180512659473E-3</v>
      </c>
      <c r="L3476" s="33">
        <f t="shared" si="218"/>
        <v>0.93629478631710128</v>
      </c>
      <c r="M3476" s="33">
        <f t="shared" si="219"/>
        <v>0.93042345206975785</v>
      </c>
    </row>
    <row r="3477" spans="1:13" ht="55.2">
      <c r="A3477" t="s">
        <v>164</v>
      </c>
      <c r="B3477" t="s">
        <v>247</v>
      </c>
      <c r="C3477" s="14" t="s">
        <v>249</v>
      </c>
      <c r="D3477" t="s">
        <v>456</v>
      </c>
      <c r="E3477" t="s">
        <v>474</v>
      </c>
      <c r="F3477" s="20">
        <v>2033</v>
      </c>
      <c r="G3477" s="20">
        <v>65</v>
      </c>
      <c r="H3477" s="11">
        <v>19068.393644928801</v>
      </c>
      <c r="I3477" s="10">
        <v>2725294.9483626201</v>
      </c>
      <c r="J3477" s="33">
        <f t="shared" si="216"/>
        <v>6.9968183283740538E-3</v>
      </c>
      <c r="K3477" s="33">
        <f t="shared" si="217"/>
        <v>6.9723975840447761E-3</v>
      </c>
      <c r="L3477" s="33">
        <f t="shared" si="218"/>
        <v>0.93042345206975785</v>
      </c>
      <c r="M3477" s="33">
        <f t="shared" si="219"/>
        <v>0.92393616984040805</v>
      </c>
    </row>
    <row r="3478" spans="1:13" ht="55.2">
      <c r="A3478" t="s">
        <v>164</v>
      </c>
      <c r="B3478" t="s">
        <v>247</v>
      </c>
      <c r="C3478" s="14" t="s">
        <v>249</v>
      </c>
      <c r="D3478" t="s">
        <v>456</v>
      </c>
      <c r="E3478" t="s">
        <v>474</v>
      </c>
      <c r="F3478" s="20">
        <v>2033</v>
      </c>
      <c r="G3478" s="20">
        <v>66</v>
      </c>
      <c r="H3478" s="11">
        <v>19742.569474505101</v>
      </c>
      <c r="I3478" s="10">
        <v>2607596.0578995501</v>
      </c>
      <c r="J3478" s="33">
        <f t="shared" si="216"/>
        <v>7.5711763003691521E-3</v>
      </c>
      <c r="K3478" s="33">
        <f t="shared" si="217"/>
        <v>7.5425871417696966E-3</v>
      </c>
      <c r="L3478" s="33">
        <f t="shared" si="218"/>
        <v>0.92393616984040805</v>
      </c>
      <c r="M3478" s="33">
        <f t="shared" si="219"/>
        <v>0.9169673007659539</v>
      </c>
    </row>
    <row r="3479" spans="1:13" ht="55.2">
      <c r="A3479" t="s">
        <v>164</v>
      </c>
      <c r="B3479" t="s">
        <v>247</v>
      </c>
      <c r="C3479" s="14" t="s">
        <v>249</v>
      </c>
      <c r="D3479" t="s">
        <v>456</v>
      </c>
      <c r="E3479" t="s">
        <v>474</v>
      </c>
      <c r="F3479" s="20">
        <v>2033</v>
      </c>
      <c r="G3479" s="20">
        <v>67</v>
      </c>
      <c r="H3479" s="11">
        <v>20714.950295539398</v>
      </c>
      <c r="I3479" s="10">
        <v>2477266.5344137698</v>
      </c>
      <c r="J3479" s="33">
        <f t="shared" si="216"/>
        <v>8.3620191883960783E-3</v>
      </c>
      <c r="K3479" s="33">
        <f t="shared" si="217"/>
        <v>8.327154752649446E-3</v>
      </c>
      <c r="L3479" s="33">
        <f t="shared" si="218"/>
        <v>0.9169673007659539</v>
      </c>
      <c r="M3479" s="33">
        <f t="shared" si="219"/>
        <v>0.90933157214935656</v>
      </c>
    </row>
    <row r="3480" spans="1:13" ht="55.2">
      <c r="A3480" t="s">
        <v>164</v>
      </c>
      <c r="B3480" t="s">
        <v>247</v>
      </c>
      <c r="C3480" s="14" t="s">
        <v>249</v>
      </c>
      <c r="D3480" t="s">
        <v>456</v>
      </c>
      <c r="E3480" t="s">
        <v>474</v>
      </c>
      <c r="F3480" s="20">
        <v>2033</v>
      </c>
      <c r="G3480" s="20">
        <v>68</v>
      </c>
      <c r="H3480" s="11">
        <v>21423.6364773805</v>
      </c>
      <c r="I3480" s="10">
        <v>2335848.7536125402</v>
      </c>
      <c r="J3480" s="33">
        <f t="shared" si="216"/>
        <v>9.1716710871144677E-3</v>
      </c>
      <c r="K3480" s="33">
        <f t="shared" si="217"/>
        <v>9.1297396036934542E-3</v>
      </c>
      <c r="L3480" s="33">
        <f t="shared" si="218"/>
        <v>0.90933157214935656</v>
      </c>
      <c r="M3480" s="33">
        <f t="shared" si="219"/>
        <v>0.90102961168221574</v>
      </c>
    </row>
    <row r="3481" spans="1:13" ht="55.2">
      <c r="A3481" t="s">
        <v>164</v>
      </c>
      <c r="B3481" t="s">
        <v>247</v>
      </c>
      <c r="C3481" s="14" t="s">
        <v>249</v>
      </c>
      <c r="D3481" t="s">
        <v>456</v>
      </c>
      <c r="E3481" t="s">
        <v>474</v>
      </c>
      <c r="F3481" s="20">
        <v>2033</v>
      </c>
      <c r="G3481" s="20">
        <v>69</v>
      </c>
      <c r="H3481" s="11">
        <v>21395.070541790799</v>
      </c>
      <c r="I3481" s="10">
        <v>2195893.2083056401</v>
      </c>
      <c r="J3481" s="33">
        <f t="shared" si="216"/>
        <v>9.7432199620942957E-3</v>
      </c>
      <c r="K3481" s="33">
        <f t="shared" si="217"/>
        <v>9.6959085742424067E-3</v>
      </c>
      <c r="L3481" s="33">
        <f t="shared" si="218"/>
        <v>0.90102961168221574</v>
      </c>
      <c r="M3481" s="33">
        <f t="shared" si="219"/>
        <v>0.8922933109446598</v>
      </c>
    </row>
    <row r="3482" spans="1:13" ht="55.2">
      <c r="A3482" t="s">
        <v>164</v>
      </c>
      <c r="B3482" t="s">
        <v>247</v>
      </c>
      <c r="C3482" s="14" t="s">
        <v>249</v>
      </c>
      <c r="D3482" t="s">
        <v>456</v>
      </c>
      <c r="E3482" t="s">
        <v>474</v>
      </c>
      <c r="F3482" s="20">
        <v>2034</v>
      </c>
      <c r="G3482" s="20">
        <v>30</v>
      </c>
      <c r="H3482" s="11">
        <v>691.21386990845895</v>
      </c>
      <c r="I3482" s="10">
        <v>4392378.04215449</v>
      </c>
      <c r="J3482" s="33">
        <f t="shared" si="216"/>
        <v>1.573666618116081E-4</v>
      </c>
      <c r="K3482" s="33">
        <f t="shared" si="217"/>
        <v>1.5735428032792598E-4</v>
      </c>
      <c r="L3482" s="33">
        <f t="shared" si="218"/>
        <v>1</v>
      </c>
      <c r="M3482" s="33">
        <f t="shared" si="219"/>
        <v>0.99984264571967207</v>
      </c>
    </row>
    <row r="3483" spans="1:13" ht="55.2">
      <c r="A3483" t="s">
        <v>164</v>
      </c>
      <c r="B3483" t="s">
        <v>247</v>
      </c>
      <c r="C3483" s="14" t="s">
        <v>249</v>
      </c>
      <c r="D3483" t="s">
        <v>456</v>
      </c>
      <c r="E3483" t="s">
        <v>474</v>
      </c>
      <c r="F3483" s="20">
        <v>2034</v>
      </c>
      <c r="G3483" s="20">
        <v>31</v>
      </c>
      <c r="H3483" s="11">
        <v>1012.8825368018699</v>
      </c>
      <c r="I3483" s="10">
        <v>4350303.6647084597</v>
      </c>
      <c r="J3483" s="33">
        <f t="shared" si="216"/>
        <v>2.3283030677118246E-4</v>
      </c>
      <c r="K3483" s="33">
        <f t="shared" si="217"/>
        <v>2.328032038988459E-4</v>
      </c>
      <c r="L3483" s="33">
        <f t="shared" si="218"/>
        <v>0.99984264571967207</v>
      </c>
      <c r="M3483" s="33">
        <f t="shared" si="219"/>
        <v>0.99960987914835386</v>
      </c>
    </row>
    <row r="3484" spans="1:13" ht="55.2">
      <c r="A3484" t="s">
        <v>164</v>
      </c>
      <c r="B3484" t="s">
        <v>247</v>
      </c>
      <c r="C3484" s="14" t="s">
        <v>249</v>
      </c>
      <c r="D3484" t="s">
        <v>456</v>
      </c>
      <c r="E3484" t="s">
        <v>474</v>
      </c>
      <c r="F3484" s="20">
        <v>2034</v>
      </c>
      <c r="G3484" s="20">
        <v>32</v>
      </c>
      <c r="H3484" s="11">
        <v>1086.5676409139101</v>
      </c>
      <c r="I3484" s="10">
        <v>4331360.6590678301</v>
      </c>
      <c r="J3484" s="33">
        <f t="shared" si="216"/>
        <v>2.5086057856649478E-4</v>
      </c>
      <c r="K3484" s="33">
        <f t="shared" si="217"/>
        <v>2.5082911568252708E-4</v>
      </c>
      <c r="L3484" s="33">
        <f t="shared" si="218"/>
        <v>0.99960987914835386</v>
      </c>
      <c r="M3484" s="33">
        <f t="shared" si="219"/>
        <v>0.99935914788633962</v>
      </c>
    </row>
    <row r="3485" spans="1:13" ht="55.2">
      <c r="A3485" t="s">
        <v>164</v>
      </c>
      <c r="B3485" t="s">
        <v>247</v>
      </c>
      <c r="C3485" s="14" t="s">
        <v>249</v>
      </c>
      <c r="D3485" t="s">
        <v>456</v>
      </c>
      <c r="E3485" t="s">
        <v>474</v>
      </c>
      <c r="F3485" s="20">
        <v>2034</v>
      </c>
      <c r="G3485" s="20">
        <v>33</v>
      </c>
      <c r="H3485" s="11">
        <v>1173.09519977738</v>
      </c>
      <c r="I3485" s="10">
        <v>4312534.8658477897</v>
      </c>
      <c r="J3485" s="33">
        <f t="shared" si="216"/>
        <v>2.7201987607508056E-4</v>
      </c>
      <c r="K3485" s="33">
        <f t="shared" si="217"/>
        <v>2.7198288202301413E-4</v>
      </c>
      <c r="L3485" s="33">
        <f t="shared" si="218"/>
        <v>0.99935914788633962</v>
      </c>
      <c r="M3485" s="33">
        <f t="shared" si="219"/>
        <v>0.99908733930512139</v>
      </c>
    </row>
    <row r="3486" spans="1:13" ht="55.2">
      <c r="A3486" t="s">
        <v>164</v>
      </c>
      <c r="B3486" t="s">
        <v>247</v>
      </c>
      <c r="C3486" s="14" t="s">
        <v>249</v>
      </c>
      <c r="D3486" t="s">
        <v>456</v>
      </c>
      <c r="E3486" t="s">
        <v>474</v>
      </c>
      <c r="F3486" s="20">
        <v>2034</v>
      </c>
      <c r="G3486" s="20">
        <v>34</v>
      </c>
      <c r="H3486" s="11">
        <v>1267.4114494488799</v>
      </c>
      <c r="I3486" s="10">
        <v>4313406.0097342897</v>
      </c>
      <c r="J3486" s="33">
        <f t="shared" si="216"/>
        <v>2.9383077933972505E-4</v>
      </c>
      <c r="K3486" s="33">
        <f t="shared" si="217"/>
        <v>2.9378761530407527E-4</v>
      </c>
      <c r="L3486" s="33">
        <f t="shared" si="218"/>
        <v>0.99908733930512139</v>
      </c>
      <c r="M3486" s="33">
        <f t="shared" si="219"/>
        <v>0.99879381981822646</v>
      </c>
    </row>
    <row r="3487" spans="1:13" ht="55.2">
      <c r="A3487" t="s">
        <v>164</v>
      </c>
      <c r="B3487" t="s">
        <v>247</v>
      </c>
      <c r="C3487" s="14" t="s">
        <v>249</v>
      </c>
      <c r="D3487" t="s">
        <v>456</v>
      </c>
      <c r="E3487" t="s">
        <v>474</v>
      </c>
      <c r="F3487" s="20">
        <v>2034</v>
      </c>
      <c r="G3487" s="20">
        <v>35</v>
      </c>
      <c r="H3487" s="11">
        <v>1403.3396466630099</v>
      </c>
      <c r="I3487" s="10">
        <v>4353020.9507616404</v>
      </c>
      <c r="J3487" s="33">
        <f t="shared" si="216"/>
        <v>3.2238292958766256E-4</v>
      </c>
      <c r="K3487" s="33">
        <f t="shared" si="217"/>
        <v>3.2233096979483733E-4</v>
      </c>
      <c r="L3487" s="33">
        <f t="shared" si="218"/>
        <v>0.99879381981822646</v>
      </c>
      <c r="M3487" s="33">
        <f t="shared" si="219"/>
        <v>0.99847187763765932</v>
      </c>
    </row>
    <row r="3488" spans="1:13" ht="55.2">
      <c r="A3488" t="s">
        <v>164</v>
      </c>
      <c r="B3488" t="s">
        <v>247</v>
      </c>
      <c r="C3488" s="14" t="s">
        <v>249</v>
      </c>
      <c r="D3488" t="s">
        <v>456</v>
      </c>
      <c r="E3488" t="s">
        <v>474</v>
      </c>
      <c r="F3488" s="20">
        <v>2034</v>
      </c>
      <c r="G3488" s="20">
        <v>36</v>
      </c>
      <c r="H3488" s="11">
        <v>1848.7724771693399</v>
      </c>
      <c r="I3488" s="10">
        <v>4395129.8605126301</v>
      </c>
      <c r="J3488" s="33">
        <f t="shared" si="216"/>
        <v>4.2064114960045949E-4</v>
      </c>
      <c r="K3488" s="33">
        <f t="shared" si="217"/>
        <v>4.2055269251539684E-4</v>
      </c>
      <c r="L3488" s="33">
        <f t="shared" si="218"/>
        <v>0.99847187763765932</v>
      </c>
      <c r="M3488" s="33">
        <f t="shared" si="219"/>
        <v>0.99805196760111792</v>
      </c>
    </row>
    <row r="3489" spans="1:13" ht="55.2">
      <c r="A3489" t="s">
        <v>164</v>
      </c>
      <c r="B3489" t="s">
        <v>247</v>
      </c>
      <c r="C3489" s="14" t="s">
        <v>249</v>
      </c>
      <c r="D3489" t="s">
        <v>456</v>
      </c>
      <c r="E3489" t="s">
        <v>474</v>
      </c>
      <c r="F3489" s="20">
        <v>2034</v>
      </c>
      <c r="G3489" s="20">
        <v>37</v>
      </c>
      <c r="H3489" s="11">
        <v>2011.6070723800201</v>
      </c>
      <c r="I3489" s="10">
        <v>4391076.1097301003</v>
      </c>
      <c r="J3489" s="33">
        <f t="shared" si="216"/>
        <v>4.5811254966010248E-4</v>
      </c>
      <c r="K3489" s="33">
        <f t="shared" si="217"/>
        <v>4.5800763212799911E-4</v>
      </c>
      <c r="L3489" s="33">
        <f t="shared" si="218"/>
        <v>0.99805196760111792</v>
      </c>
      <c r="M3489" s="33">
        <f t="shared" si="219"/>
        <v>0.99759485218269628</v>
      </c>
    </row>
    <row r="3490" spans="1:13" ht="55.2">
      <c r="A3490" t="s">
        <v>164</v>
      </c>
      <c r="B3490" t="s">
        <v>247</v>
      </c>
      <c r="C3490" s="14" t="s">
        <v>249</v>
      </c>
      <c r="D3490" t="s">
        <v>456</v>
      </c>
      <c r="E3490" t="s">
        <v>474</v>
      </c>
      <c r="F3490" s="20">
        <v>2034</v>
      </c>
      <c r="G3490" s="20">
        <v>38</v>
      </c>
      <c r="H3490" s="11">
        <v>2159.17841688303</v>
      </c>
      <c r="I3490" s="10">
        <v>4328031.05850589</v>
      </c>
      <c r="J3490" s="33">
        <f t="shared" si="216"/>
        <v>4.9888237577214037E-4</v>
      </c>
      <c r="K3490" s="33">
        <f t="shared" si="217"/>
        <v>4.9875795465104122E-4</v>
      </c>
      <c r="L3490" s="33">
        <f t="shared" si="218"/>
        <v>0.99759485218269628</v>
      </c>
      <c r="M3490" s="33">
        <f t="shared" si="219"/>
        <v>0.99709729381465118</v>
      </c>
    </row>
    <row r="3491" spans="1:13" ht="55.2">
      <c r="A3491" t="s">
        <v>164</v>
      </c>
      <c r="B3491" t="s">
        <v>247</v>
      </c>
      <c r="C3491" s="14" t="s">
        <v>249</v>
      </c>
      <c r="D3491" t="s">
        <v>456</v>
      </c>
      <c r="E3491" t="s">
        <v>474</v>
      </c>
      <c r="F3491" s="20">
        <v>2034</v>
      </c>
      <c r="G3491" s="20">
        <v>39</v>
      </c>
      <c r="H3491" s="11">
        <v>2236.7591666445401</v>
      </c>
      <c r="I3491" s="10">
        <v>4262813.5812137304</v>
      </c>
      <c r="J3491" s="33">
        <f t="shared" si="216"/>
        <v>5.2471428178374111E-4</v>
      </c>
      <c r="K3491" s="33">
        <f t="shared" si="217"/>
        <v>5.2457664331961862E-4</v>
      </c>
      <c r="L3491" s="33">
        <f t="shared" si="218"/>
        <v>0.99709729381465118</v>
      </c>
      <c r="M3491" s="33">
        <f t="shared" si="219"/>
        <v>0.99657423986319882</v>
      </c>
    </row>
    <row r="3492" spans="1:13" ht="55.2">
      <c r="A3492" t="s">
        <v>164</v>
      </c>
      <c r="B3492" t="s">
        <v>247</v>
      </c>
      <c r="C3492" s="14" t="s">
        <v>249</v>
      </c>
      <c r="D3492" t="s">
        <v>456</v>
      </c>
      <c r="E3492" t="s">
        <v>474</v>
      </c>
      <c r="F3492" s="20">
        <v>2034</v>
      </c>
      <c r="G3492" s="20">
        <v>40</v>
      </c>
      <c r="H3492" s="11">
        <v>2387.19647796248</v>
      </c>
      <c r="I3492" s="10">
        <v>4206954.02327751</v>
      </c>
      <c r="J3492" s="33">
        <f t="shared" si="216"/>
        <v>5.674405911626027E-4</v>
      </c>
      <c r="K3492" s="33">
        <f t="shared" si="217"/>
        <v>5.6727962719760328E-4</v>
      </c>
      <c r="L3492" s="33">
        <f t="shared" si="218"/>
        <v>0.99657423986319882</v>
      </c>
      <c r="M3492" s="33">
        <f t="shared" si="219"/>
        <v>0.99600890359993444</v>
      </c>
    </row>
    <row r="3493" spans="1:13" ht="55.2">
      <c r="A3493" t="s">
        <v>164</v>
      </c>
      <c r="B3493" t="s">
        <v>247</v>
      </c>
      <c r="C3493" s="14" t="s">
        <v>249</v>
      </c>
      <c r="D3493" t="s">
        <v>456</v>
      </c>
      <c r="E3493" t="s">
        <v>474</v>
      </c>
      <c r="F3493" s="20">
        <v>2034</v>
      </c>
      <c r="G3493" s="20">
        <v>41</v>
      </c>
      <c r="H3493" s="11">
        <v>3076.87477811283</v>
      </c>
      <c r="I3493" s="10">
        <v>4153431.2009716998</v>
      </c>
      <c r="J3493" s="33">
        <f t="shared" si="216"/>
        <v>7.408031165637201E-4</v>
      </c>
      <c r="K3493" s="33">
        <f t="shared" si="217"/>
        <v>7.4052878967989511E-4</v>
      </c>
      <c r="L3493" s="33">
        <f t="shared" si="218"/>
        <v>0.99600890359993444</v>
      </c>
      <c r="M3493" s="33">
        <f t="shared" si="219"/>
        <v>0.99527133033204118</v>
      </c>
    </row>
    <row r="3494" spans="1:13" ht="55.2">
      <c r="A3494" t="s">
        <v>164</v>
      </c>
      <c r="B3494" t="s">
        <v>247</v>
      </c>
      <c r="C3494" s="14" t="s">
        <v>249</v>
      </c>
      <c r="D3494" t="s">
        <v>456</v>
      </c>
      <c r="E3494" t="s">
        <v>474</v>
      </c>
      <c r="F3494" s="20">
        <v>2034</v>
      </c>
      <c r="G3494" s="20">
        <v>42</v>
      </c>
      <c r="H3494" s="11">
        <v>3374.4542170330801</v>
      </c>
      <c r="I3494" s="10">
        <v>4134614.3258895301</v>
      </c>
      <c r="J3494" s="33">
        <f t="shared" si="216"/>
        <v>8.1614727543108693E-4</v>
      </c>
      <c r="K3494" s="33">
        <f t="shared" si="217"/>
        <v>8.1581431783050995E-4</v>
      </c>
      <c r="L3494" s="33">
        <f t="shared" si="218"/>
        <v>0.99527133033204118</v>
      </c>
      <c r="M3494" s="33">
        <f t="shared" si="219"/>
        <v>0.99445937373063009</v>
      </c>
    </row>
    <row r="3495" spans="1:13" ht="55.2">
      <c r="A3495" t="s">
        <v>164</v>
      </c>
      <c r="B3495" t="s">
        <v>247</v>
      </c>
      <c r="C3495" s="14" t="s">
        <v>249</v>
      </c>
      <c r="D3495" t="s">
        <v>456</v>
      </c>
      <c r="E3495" t="s">
        <v>474</v>
      </c>
      <c r="F3495" s="20">
        <v>2034</v>
      </c>
      <c r="G3495" s="20">
        <v>43</v>
      </c>
      <c r="H3495" s="11">
        <v>3741.2203733000702</v>
      </c>
      <c r="I3495" s="10">
        <v>4109766.4192212801</v>
      </c>
      <c r="J3495" s="33">
        <f t="shared" si="216"/>
        <v>9.103243327412651E-4</v>
      </c>
      <c r="K3495" s="33">
        <f t="shared" si="217"/>
        <v>9.0991011324681459E-4</v>
      </c>
      <c r="L3495" s="33">
        <f t="shared" si="218"/>
        <v>0.99445937373063009</v>
      </c>
      <c r="M3495" s="33">
        <f t="shared" si="219"/>
        <v>0.99355450508925947</v>
      </c>
    </row>
    <row r="3496" spans="1:13" ht="55.2">
      <c r="A3496" t="s">
        <v>164</v>
      </c>
      <c r="B3496" t="s">
        <v>247</v>
      </c>
      <c r="C3496" s="14" t="s">
        <v>249</v>
      </c>
      <c r="D3496" t="s">
        <v>456</v>
      </c>
      <c r="E3496" t="s">
        <v>474</v>
      </c>
      <c r="F3496" s="20">
        <v>2034</v>
      </c>
      <c r="G3496" s="20">
        <v>44</v>
      </c>
      <c r="H3496" s="11">
        <v>3921.5221393193701</v>
      </c>
      <c r="I3496" s="10">
        <v>4088014.0733413501</v>
      </c>
      <c r="J3496" s="33">
        <f t="shared" si="216"/>
        <v>9.5927315047477388E-4</v>
      </c>
      <c r="K3496" s="33">
        <f t="shared" si="217"/>
        <v>9.5881319507218343E-4</v>
      </c>
      <c r="L3496" s="33">
        <f t="shared" si="218"/>
        <v>0.99355450508925947</v>
      </c>
      <c r="M3496" s="33">
        <f t="shared" si="219"/>
        <v>0.99260187191975646</v>
      </c>
    </row>
    <row r="3497" spans="1:13" ht="55.2">
      <c r="A3497" t="s">
        <v>164</v>
      </c>
      <c r="B3497" t="s">
        <v>247</v>
      </c>
      <c r="C3497" s="14" t="s">
        <v>249</v>
      </c>
      <c r="D3497" t="s">
        <v>456</v>
      </c>
      <c r="E3497" t="s">
        <v>474</v>
      </c>
      <c r="F3497" s="20">
        <v>2034</v>
      </c>
      <c r="G3497" s="20">
        <v>45</v>
      </c>
      <c r="H3497" s="11">
        <v>4260.6131197546501</v>
      </c>
      <c r="I3497" s="10">
        <v>4088777.6674406701</v>
      </c>
      <c r="J3497" s="33">
        <f t="shared" si="216"/>
        <v>1.0420261178988339E-3</v>
      </c>
      <c r="K3497" s="33">
        <f t="shared" si="217"/>
        <v>1.0414833972097748E-3</v>
      </c>
      <c r="L3497" s="33">
        <f t="shared" si="218"/>
        <v>0.99260187191975646</v>
      </c>
      <c r="M3497" s="33">
        <f t="shared" si="219"/>
        <v>0.99156809355011266</v>
      </c>
    </row>
    <row r="3498" spans="1:13" ht="55.2">
      <c r="A3498" t="s">
        <v>164</v>
      </c>
      <c r="B3498" t="s">
        <v>247</v>
      </c>
      <c r="C3498" s="14" t="s">
        <v>249</v>
      </c>
      <c r="D3498" t="s">
        <v>456</v>
      </c>
      <c r="E3498" t="s">
        <v>474</v>
      </c>
      <c r="F3498" s="20">
        <v>2034</v>
      </c>
      <c r="G3498" s="20">
        <v>46</v>
      </c>
      <c r="H3498" s="11">
        <v>5374.1949065837398</v>
      </c>
      <c r="I3498" s="10">
        <v>4043547.1769999</v>
      </c>
      <c r="J3498" s="33">
        <f t="shared" si="216"/>
        <v>1.329079313616692E-3</v>
      </c>
      <c r="K3498" s="33">
        <f t="shared" si="217"/>
        <v>1.328196478868171E-3</v>
      </c>
      <c r="L3498" s="33">
        <f t="shared" si="218"/>
        <v>0.99156809355011266</v>
      </c>
      <c r="M3498" s="33">
        <f t="shared" si="219"/>
        <v>0.99025109629970143</v>
      </c>
    </row>
    <row r="3499" spans="1:13" ht="55.2">
      <c r="A3499" t="s">
        <v>164</v>
      </c>
      <c r="B3499" t="s">
        <v>247</v>
      </c>
      <c r="C3499" s="14" t="s">
        <v>249</v>
      </c>
      <c r="D3499" t="s">
        <v>456</v>
      </c>
      <c r="E3499" t="s">
        <v>474</v>
      </c>
      <c r="F3499" s="20">
        <v>2034</v>
      </c>
      <c r="G3499" s="20">
        <v>47</v>
      </c>
      <c r="H3499" s="11">
        <v>5912.6118932438803</v>
      </c>
      <c r="I3499" s="10">
        <v>3989553.8132452099</v>
      </c>
      <c r="J3499" s="33">
        <f t="shared" si="216"/>
        <v>1.4820233464740268E-3</v>
      </c>
      <c r="K3499" s="33">
        <f t="shared" si="217"/>
        <v>1.4809256921910485E-3</v>
      </c>
      <c r="L3499" s="33">
        <f t="shared" si="218"/>
        <v>0.99025109629970143</v>
      </c>
      <c r="M3499" s="33">
        <f t="shared" si="219"/>
        <v>0.98878460800947088</v>
      </c>
    </row>
    <row r="3500" spans="1:13" ht="55.2">
      <c r="A3500" t="s">
        <v>164</v>
      </c>
      <c r="B3500" t="s">
        <v>247</v>
      </c>
      <c r="C3500" s="14" t="s">
        <v>249</v>
      </c>
      <c r="D3500" t="s">
        <v>456</v>
      </c>
      <c r="E3500" t="s">
        <v>474</v>
      </c>
      <c r="F3500" s="20">
        <v>2034</v>
      </c>
      <c r="G3500" s="20">
        <v>48</v>
      </c>
      <c r="H3500" s="11">
        <v>6627.0125534763802</v>
      </c>
      <c r="I3500" s="10">
        <v>3995950.3083193102</v>
      </c>
      <c r="J3500" s="33">
        <f t="shared" si="216"/>
        <v>1.6584321731127059E-3</v>
      </c>
      <c r="K3500" s="33">
        <f t="shared" si="217"/>
        <v>1.6570577343857362E-3</v>
      </c>
      <c r="L3500" s="33">
        <f t="shared" si="218"/>
        <v>0.98878460800947088</v>
      </c>
      <c r="M3500" s="33">
        <f t="shared" si="219"/>
        <v>0.98714613482712721</v>
      </c>
    </row>
    <row r="3501" spans="1:13" ht="55.2">
      <c r="A3501" t="s">
        <v>164</v>
      </c>
      <c r="B3501" t="s">
        <v>247</v>
      </c>
      <c r="C3501" s="14" t="s">
        <v>249</v>
      </c>
      <c r="D3501" t="s">
        <v>456</v>
      </c>
      <c r="E3501" t="s">
        <v>474</v>
      </c>
      <c r="F3501" s="20">
        <v>2034</v>
      </c>
      <c r="G3501" s="20">
        <v>49</v>
      </c>
      <c r="H3501" s="11">
        <v>7318.7880001895601</v>
      </c>
      <c r="I3501" s="10">
        <v>4057446.9143038201</v>
      </c>
      <c r="J3501" s="33">
        <f t="shared" si="216"/>
        <v>1.8037914370212589E-3</v>
      </c>
      <c r="K3501" s="33">
        <f t="shared" si="217"/>
        <v>1.8021655829613126E-3</v>
      </c>
      <c r="L3501" s="33">
        <f t="shared" si="218"/>
        <v>0.98714613482712721</v>
      </c>
      <c r="M3501" s="33">
        <f t="shared" si="219"/>
        <v>0.98536713403758847</v>
      </c>
    </row>
    <row r="3502" spans="1:13" ht="55.2">
      <c r="A3502" t="s">
        <v>164</v>
      </c>
      <c r="B3502" t="s">
        <v>247</v>
      </c>
      <c r="C3502" s="14" t="s">
        <v>249</v>
      </c>
      <c r="D3502" t="s">
        <v>456</v>
      </c>
      <c r="E3502" t="s">
        <v>474</v>
      </c>
      <c r="F3502" s="20">
        <v>2034</v>
      </c>
      <c r="G3502" s="20">
        <v>50</v>
      </c>
      <c r="H3502" s="11">
        <v>8059.7114133577597</v>
      </c>
      <c r="I3502" s="10">
        <v>4077121.20177997</v>
      </c>
      <c r="J3502" s="33">
        <f t="shared" si="216"/>
        <v>1.976814280095252E-3</v>
      </c>
      <c r="K3502" s="33">
        <f t="shared" si="217"/>
        <v>1.974861669607586E-3</v>
      </c>
      <c r="L3502" s="33">
        <f t="shared" si="218"/>
        <v>0.98536713403758847</v>
      </c>
      <c r="M3502" s="33">
        <f t="shared" si="219"/>
        <v>0.9834211702540866</v>
      </c>
    </row>
    <row r="3503" spans="1:13" ht="55.2">
      <c r="A3503" t="s">
        <v>164</v>
      </c>
      <c r="B3503" t="s">
        <v>247</v>
      </c>
      <c r="C3503" s="14" t="s">
        <v>249</v>
      </c>
      <c r="D3503" t="s">
        <v>456</v>
      </c>
      <c r="E3503" t="s">
        <v>474</v>
      </c>
      <c r="F3503" s="20">
        <v>2034</v>
      </c>
      <c r="G3503" s="20">
        <v>51</v>
      </c>
      <c r="H3503" s="11">
        <v>9011.5523856658201</v>
      </c>
      <c r="I3503" s="10">
        <v>4038811.60157027</v>
      </c>
      <c r="J3503" s="33">
        <f t="shared" si="216"/>
        <v>2.2312386104274269E-3</v>
      </c>
      <c r="K3503" s="33">
        <f t="shared" si="217"/>
        <v>2.228751247869476E-3</v>
      </c>
      <c r="L3503" s="33">
        <f t="shared" si="218"/>
        <v>0.9834211702540866</v>
      </c>
      <c r="M3503" s="33">
        <f t="shared" si="219"/>
        <v>0.98122936909370151</v>
      </c>
    </row>
    <row r="3504" spans="1:13" ht="55.2">
      <c r="A3504" t="s">
        <v>164</v>
      </c>
      <c r="B3504" t="s">
        <v>247</v>
      </c>
      <c r="C3504" s="14" t="s">
        <v>249</v>
      </c>
      <c r="D3504" t="s">
        <v>456</v>
      </c>
      <c r="E3504" t="s">
        <v>474</v>
      </c>
      <c r="F3504" s="20">
        <v>2034</v>
      </c>
      <c r="G3504" s="20">
        <v>52</v>
      </c>
      <c r="H3504" s="11">
        <v>9547.9960241564095</v>
      </c>
      <c r="I3504" s="10">
        <v>3976134.93548661</v>
      </c>
      <c r="J3504" s="33">
        <f t="shared" si="216"/>
        <v>2.4013259557520272E-3</v>
      </c>
      <c r="K3504" s="33">
        <f t="shared" si="217"/>
        <v>2.3984450790152101E-3</v>
      </c>
      <c r="L3504" s="33">
        <f t="shared" si="218"/>
        <v>0.98122936909370151</v>
      </c>
      <c r="M3504" s="33">
        <f t="shared" si="219"/>
        <v>0.97887594434201353</v>
      </c>
    </row>
    <row r="3505" spans="1:13" ht="55.2">
      <c r="A3505" t="s">
        <v>164</v>
      </c>
      <c r="B3505" t="s">
        <v>247</v>
      </c>
      <c r="C3505" s="14" t="s">
        <v>249</v>
      </c>
      <c r="D3505" t="s">
        <v>456</v>
      </c>
      <c r="E3505" t="s">
        <v>474</v>
      </c>
      <c r="F3505" s="20">
        <v>2034</v>
      </c>
      <c r="G3505" s="20">
        <v>53</v>
      </c>
      <c r="H3505" s="11">
        <v>10046.472228436</v>
      </c>
      <c r="I3505" s="10">
        <v>3906278.2606531102</v>
      </c>
      <c r="J3505" s="33">
        <f t="shared" si="216"/>
        <v>2.5718782836418519E-3</v>
      </c>
      <c r="K3505" s="33">
        <f t="shared" si="217"/>
        <v>2.5685738381731049E-3</v>
      </c>
      <c r="L3505" s="33">
        <f t="shared" si="218"/>
        <v>0.97887594434201353</v>
      </c>
      <c r="M3505" s="33">
        <f t="shared" si="219"/>
        <v>0.97636162920055969</v>
      </c>
    </row>
    <row r="3506" spans="1:13" ht="55.2">
      <c r="A3506" t="s">
        <v>164</v>
      </c>
      <c r="B3506" t="s">
        <v>247</v>
      </c>
      <c r="C3506" s="14" t="s">
        <v>249</v>
      </c>
      <c r="D3506" t="s">
        <v>456</v>
      </c>
      <c r="E3506" t="s">
        <v>474</v>
      </c>
      <c r="F3506" s="20">
        <v>2034</v>
      </c>
      <c r="G3506" s="20">
        <v>54</v>
      </c>
      <c r="H3506" s="11">
        <v>10666.059316770001</v>
      </c>
      <c r="I3506" s="10">
        <v>3841277.0758724702</v>
      </c>
      <c r="J3506" s="33">
        <f t="shared" si="216"/>
        <v>2.7766961627852414E-3</v>
      </c>
      <c r="K3506" s="33">
        <f t="shared" si="217"/>
        <v>2.7728447075933138E-3</v>
      </c>
      <c r="L3506" s="33">
        <f t="shared" si="218"/>
        <v>0.97636162920055969</v>
      </c>
      <c r="M3506" s="33">
        <f t="shared" si="219"/>
        <v>0.97365433002433377</v>
      </c>
    </row>
    <row r="3507" spans="1:13" ht="55.2">
      <c r="A3507" t="s">
        <v>164</v>
      </c>
      <c r="B3507" t="s">
        <v>247</v>
      </c>
      <c r="C3507" s="14" t="s">
        <v>249</v>
      </c>
      <c r="D3507" t="s">
        <v>456</v>
      </c>
      <c r="E3507" t="s">
        <v>474</v>
      </c>
      <c r="F3507" s="20">
        <v>2034</v>
      </c>
      <c r="G3507" s="20">
        <v>55</v>
      </c>
      <c r="H3507" s="11">
        <v>11350.062367595699</v>
      </c>
      <c r="I3507" s="10">
        <v>3762499.4746151599</v>
      </c>
      <c r="J3507" s="33">
        <f t="shared" si="216"/>
        <v>3.0166282930196605E-3</v>
      </c>
      <c r="K3507" s="33">
        <f t="shared" si="217"/>
        <v>3.012082841684971E-3</v>
      </c>
      <c r="L3507" s="33">
        <f t="shared" si="218"/>
        <v>0.97365433002433377</v>
      </c>
      <c r="M3507" s="33">
        <f t="shared" si="219"/>
        <v>0.97072160252313522</v>
      </c>
    </row>
    <row r="3508" spans="1:13" ht="55.2">
      <c r="A3508" t="s">
        <v>164</v>
      </c>
      <c r="B3508" t="s">
        <v>247</v>
      </c>
      <c r="C3508" s="14" t="s">
        <v>249</v>
      </c>
      <c r="D3508" t="s">
        <v>456</v>
      </c>
      <c r="E3508" t="s">
        <v>474</v>
      </c>
      <c r="F3508" s="20">
        <v>2034</v>
      </c>
      <c r="G3508" s="20">
        <v>56</v>
      </c>
      <c r="H3508" s="11">
        <v>12059.232897588199</v>
      </c>
      <c r="I3508" s="10">
        <v>3659584.3022006601</v>
      </c>
      <c r="J3508" s="33">
        <f t="shared" si="216"/>
        <v>3.2952466460019741E-3</v>
      </c>
      <c r="K3508" s="33">
        <f t="shared" si="217"/>
        <v>3.2898232795185445E-3</v>
      </c>
      <c r="L3508" s="33">
        <f t="shared" si="218"/>
        <v>0.97072160252313522</v>
      </c>
      <c r="M3508" s="33">
        <f t="shared" si="219"/>
        <v>0.96752809999722311</v>
      </c>
    </row>
    <row r="3509" spans="1:13" ht="55.2">
      <c r="A3509" t="s">
        <v>164</v>
      </c>
      <c r="B3509" t="s">
        <v>247</v>
      </c>
      <c r="C3509" s="14" t="s">
        <v>249</v>
      </c>
      <c r="D3509" t="s">
        <v>456</v>
      </c>
      <c r="E3509" t="s">
        <v>474</v>
      </c>
      <c r="F3509" s="20">
        <v>2034</v>
      </c>
      <c r="G3509" s="20">
        <v>57</v>
      </c>
      <c r="H3509" s="11">
        <v>12796.4406536798</v>
      </c>
      <c r="I3509" s="10">
        <v>3560296.3325103698</v>
      </c>
      <c r="J3509" s="33">
        <f t="shared" si="216"/>
        <v>3.5942066217440421E-3</v>
      </c>
      <c r="K3509" s="33">
        <f t="shared" si="217"/>
        <v>3.5877551926949414E-3</v>
      </c>
      <c r="L3509" s="33">
        <f t="shared" si="218"/>
        <v>0.96752809999722311</v>
      </c>
      <c r="M3509" s="33">
        <f t="shared" si="219"/>
        <v>0.96405684603237984</v>
      </c>
    </row>
    <row r="3510" spans="1:13" ht="55.2">
      <c r="A3510" t="s">
        <v>164</v>
      </c>
      <c r="B3510" t="s">
        <v>247</v>
      </c>
      <c r="C3510" s="14" t="s">
        <v>249</v>
      </c>
      <c r="D3510" t="s">
        <v>456</v>
      </c>
      <c r="E3510" t="s">
        <v>474</v>
      </c>
      <c r="F3510" s="20">
        <v>2034</v>
      </c>
      <c r="G3510" s="20">
        <v>58</v>
      </c>
      <c r="H3510" s="11">
        <v>13706.6562244793</v>
      </c>
      <c r="I3510" s="10">
        <v>3474626.63577986</v>
      </c>
      <c r="J3510" s="33">
        <f t="shared" si="216"/>
        <v>3.9447853427863108E-3</v>
      </c>
      <c r="K3510" s="33">
        <f t="shared" si="217"/>
        <v>3.9370148980227837E-3</v>
      </c>
      <c r="L3510" s="33">
        <f t="shared" si="218"/>
        <v>0.96405684603237984</v>
      </c>
      <c r="M3510" s="33">
        <f t="shared" si="219"/>
        <v>0.96026133986700946</v>
      </c>
    </row>
    <row r="3511" spans="1:13" ht="55.2">
      <c r="A3511" t="s">
        <v>164</v>
      </c>
      <c r="B3511" t="s">
        <v>247</v>
      </c>
      <c r="C3511" s="14" t="s">
        <v>249</v>
      </c>
      <c r="D3511" t="s">
        <v>456</v>
      </c>
      <c r="E3511" t="s">
        <v>474</v>
      </c>
      <c r="F3511" s="20">
        <v>2034</v>
      </c>
      <c r="G3511" s="20">
        <v>59</v>
      </c>
      <c r="H3511" s="11">
        <v>13955.5077491147</v>
      </c>
      <c r="I3511" s="10">
        <v>3376150.64692913</v>
      </c>
      <c r="J3511" s="33">
        <f t="shared" si="216"/>
        <v>4.1335559957338735E-3</v>
      </c>
      <c r="K3511" s="33">
        <f t="shared" si="217"/>
        <v>4.1250246121808942E-3</v>
      </c>
      <c r="L3511" s="33">
        <f t="shared" si="218"/>
        <v>0.96026133986700946</v>
      </c>
      <c r="M3511" s="33">
        <f t="shared" si="219"/>
        <v>0.95630023820593224</v>
      </c>
    </row>
    <row r="3512" spans="1:13" ht="55.2">
      <c r="A3512" t="s">
        <v>164</v>
      </c>
      <c r="B3512" t="s">
        <v>247</v>
      </c>
      <c r="C3512" s="14" t="s">
        <v>249</v>
      </c>
      <c r="D3512" t="s">
        <v>456</v>
      </c>
      <c r="E3512" t="s">
        <v>474</v>
      </c>
      <c r="F3512" s="20">
        <v>2034</v>
      </c>
      <c r="G3512" s="20">
        <v>60</v>
      </c>
      <c r="H3512" s="11">
        <v>14521.810752723901</v>
      </c>
      <c r="I3512" s="10">
        <v>3291968.53755413</v>
      </c>
      <c r="J3512" s="33">
        <f t="shared" si="216"/>
        <v>4.4112847942080671E-3</v>
      </c>
      <c r="K3512" s="33">
        <f t="shared" si="217"/>
        <v>4.4015693685268698E-3</v>
      </c>
      <c r="L3512" s="33">
        <f t="shared" si="218"/>
        <v>0.95630023820593224</v>
      </c>
      <c r="M3512" s="33">
        <f t="shared" si="219"/>
        <v>0.95209101637033011</v>
      </c>
    </row>
    <row r="3513" spans="1:13" ht="55.2">
      <c r="A3513" t="s">
        <v>164</v>
      </c>
      <c r="B3513" t="s">
        <v>247</v>
      </c>
      <c r="C3513" s="14" t="s">
        <v>249</v>
      </c>
      <c r="D3513" t="s">
        <v>456</v>
      </c>
      <c r="E3513" t="s">
        <v>474</v>
      </c>
      <c r="F3513" s="20">
        <v>2034</v>
      </c>
      <c r="G3513" s="20">
        <v>61</v>
      </c>
      <c r="H3513" s="11">
        <v>15449.969602809901</v>
      </c>
      <c r="I3513" s="10">
        <v>3207340.9865844799</v>
      </c>
      <c r="J3513" s="33">
        <f t="shared" si="216"/>
        <v>4.8170648731872701E-3</v>
      </c>
      <c r="K3513" s="33">
        <f t="shared" si="217"/>
        <v>4.8054814230650278E-3</v>
      </c>
      <c r="L3513" s="33">
        <f t="shared" si="218"/>
        <v>0.95209101637033011</v>
      </c>
      <c r="M3513" s="33">
        <f t="shared" si="219"/>
        <v>0.9475157606780954</v>
      </c>
    </row>
    <row r="3514" spans="1:13" ht="55.2">
      <c r="A3514" t="s">
        <v>164</v>
      </c>
      <c r="B3514" t="s">
        <v>247</v>
      </c>
      <c r="C3514" s="14" t="s">
        <v>249</v>
      </c>
      <c r="D3514" t="s">
        <v>456</v>
      </c>
      <c r="E3514" t="s">
        <v>474</v>
      </c>
      <c r="F3514" s="20">
        <v>2034</v>
      </c>
      <c r="G3514" s="20">
        <v>62</v>
      </c>
      <c r="H3514" s="11">
        <v>16157.2035004382</v>
      </c>
      <c r="I3514" s="10">
        <v>3102332.2441310198</v>
      </c>
      <c r="J3514" s="33">
        <f t="shared" si="216"/>
        <v>5.2080828966672849E-3</v>
      </c>
      <c r="K3514" s="33">
        <f t="shared" si="217"/>
        <v>5.1945443464324059E-3</v>
      </c>
      <c r="L3514" s="33">
        <f t="shared" si="218"/>
        <v>0.9475157606780954</v>
      </c>
      <c r="M3514" s="33">
        <f t="shared" si="219"/>
        <v>0.94259384804030943</v>
      </c>
    </row>
    <row r="3515" spans="1:13" ht="55.2">
      <c r="A3515" t="s">
        <v>164</v>
      </c>
      <c r="B3515" t="s">
        <v>247</v>
      </c>
      <c r="C3515" s="14" t="s">
        <v>249</v>
      </c>
      <c r="D3515" t="s">
        <v>456</v>
      </c>
      <c r="E3515" t="s">
        <v>474</v>
      </c>
      <c r="F3515" s="20">
        <v>2034</v>
      </c>
      <c r="G3515" s="20">
        <v>63</v>
      </c>
      <c r="H3515" s="11">
        <v>16909.330845794801</v>
      </c>
      <c r="I3515" s="10">
        <v>3007089.4076033798</v>
      </c>
      <c r="J3515" s="33">
        <f t="shared" si="216"/>
        <v>5.6231553352021442E-3</v>
      </c>
      <c r="K3515" s="33">
        <f t="shared" si="217"/>
        <v>5.6073749895403369E-3</v>
      </c>
      <c r="L3515" s="33">
        <f t="shared" si="218"/>
        <v>0.94259384804030943</v>
      </c>
      <c r="M3515" s="33">
        <f t="shared" si="219"/>
        <v>0.93730837087151364</v>
      </c>
    </row>
    <row r="3516" spans="1:13" ht="55.2">
      <c r="A3516" t="s">
        <v>164</v>
      </c>
      <c r="B3516" t="s">
        <v>247</v>
      </c>
      <c r="C3516" s="14" t="s">
        <v>249</v>
      </c>
      <c r="D3516" t="s">
        <v>456</v>
      </c>
      <c r="E3516" t="s">
        <v>474</v>
      </c>
      <c r="F3516" s="20">
        <v>2034</v>
      </c>
      <c r="G3516" s="20">
        <v>64</v>
      </c>
      <c r="H3516" s="11">
        <v>17966.7340846632</v>
      </c>
      <c r="I3516" s="10">
        <v>2909342.6870764699</v>
      </c>
      <c r="J3516" s="33">
        <f t="shared" si="216"/>
        <v>6.1755303575865613E-3</v>
      </c>
      <c r="K3516" s="33">
        <f t="shared" si="217"/>
        <v>6.1565009623413269E-3</v>
      </c>
      <c r="L3516" s="33">
        <f t="shared" si="218"/>
        <v>0.93730837087151364</v>
      </c>
      <c r="M3516" s="33">
        <f t="shared" si="219"/>
        <v>0.9315378309842326</v>
      </c>
    </row>
    <row r="3517" spans="1:13" ht="55.2">
      <c r="A3517" t="s">
        <v>164</v>
      </c>
      <c r="B3517" t="s">
        <v>247</v>
      </c>
      <c r="C3517" s="14" t="s">
        <v>249</v>
      </c>
      <c r="D3517" t="s">
        <v>456</v>
      </c>
      <c r="E3517" t="s">
        <v>474</v>
      </c>
      <c r="F3517" s="20">
        <v>2034</v>
      </c>
      <c r="G3517" s="20">
        <v>65</v>
      </c>
      <c r="H3517" s="11">
        <v>18917.936506986902</v>
      </c>
      <c r="I3517" s="10">
        <v>2795943.5763138901</v>
      </c>
      <c r="J3517" s="33">
        <f t="shared" si="216"/>
        <v>6.7662082551493722E-3</v>
      </c>
      <c r="K3517" s="33">
        <f t="shared" si="217"/>
        <v>6.7433690088042342E-3</v>
      </c>
      <c r="L3517" s="33">
        <f t="shared" si="218"/>
        <v>0.9315378309842326</v>
      </c>
      <c r="M3517" s="33">
        <f t="shared" si="219"/>
        <v>0.92525612764424481</v>
      </c>
    </row>
    <row r="3518" spans="1:13" ht="55.2">
      <c r="A3518" t="s">
        <v>164</v>
      </c>
      <c r="B3518" t="s">
        <v>247</v>
      </c>
      <c r="C3518" s="14" t="s">
        <v>249</v>
      </c>
      <c r="D3518" t="s">
        <v>456</v>
      </c>
      <c r="E3518" t="s">
        <v>474</v>
      </c>
      <c r="F3518" s="20">
        <v>2034</v>
      </c>
      <c r="G3518" s="20">
        <v>66</v>
      </c>
      <c r="H3518" s="11">
        <v>19572.962771388899</v>
      </c>
      <c r="I3518" s="10">
        <v>2674272.3181739799</v>
      </c>
      <c r="J3518" s="33">
        <f t="shared" si="216"/>
        <v>7.3189864167436452E-3</v>
      </c>
      <c r="K3518" s="33">
        <f t="shared" si="217"/>
        <v>7.2922678596489821E-3</v>
      </c>
      <c r="L3518" s="33">
        <f t="shared" si="218"/>
        <v>0.92525612764424481</v>
      </c>
      <c r="M3518" s="33">
        <f t="shared" si="219"/>
        <v>0.91850891212268138</v>
      </c>
    </row>
    <row r="3519" spans="1:13" ht="55.2">
      <c r="A3519" t="s">
        <v>164</v>
      </c>
      <c r="B3519" t="s">
        <v>247</v>
      </c>
      <c r="C3519" s="14" t="s">
        <v>249</v>
      </c>
      <c r="D3519" t="s">
        <v>456</v>
      </c>
      <c r="E3519" t="s">
        <v>474</v>
      </c>
      <c r="F3519" s="20">
        <v>2034</v>
      </c>
      <c r="G3519" s="20">
        <v>67</v>
      </c>
      <c r="H3519" s="11">
        <v>20639.603129706102</v>
      </c>
      <c r="I3519" s="10">
        <v>2553578.28901143</v>
      </c>
      <c r="J3519" s="33">
        <f t="shared" si="216"/>
        <v>8.0826200702451678E-3</v>
      </c>
      <c r="K3519" s="33">
        <f t="shared" si="217"/>
        <v>8.0500435236793288E-3</v>
      </c>
      <c r="L3519" s="33">
        <f t="shared" si="218"/>
        <v>0.91850891212268138</v>
      </c>
      <c r="M3519" s="33">
        <f t="shared" si="219"/>
        <v>0.91111487540320646</v>
      </c>
    </row>
    <row r="3520" spans="1:13" ht="55.2">
      <c r="A3520" t="s">
        <v>164</v>
      </c>
      <c r="B3520" t="s">
        <v>247</v>
      </c>
      <c r="C3520" s="14" t="s">
        <v>249</v>
      </c>
      <c r="D3520" t="s">
        <v>456</v>
      </c>
      <c r="E3520" t="s">
        <v>474</v>
      </c>
      <c r="F3520" s="20">
        <v>2034</v>
      </c>
      <c r="G3520" s="20">
        <v>68</v>
      </c>
      <c r="H3520" s="11">
        <v>21486.883243627301</v>
      </c>
      <c r="I3520" s="10">
        <v>2420865.92978785</v>
      </c>
      <c r="J3520" s="33">
        <f t="shared" si="216"/>
        <v>8.8757014501460972E-3</v>
      </c>
      <c r="K3520" s="33">
        <f t="shared" si="217"/>
        <v>8.836428689019904E-3</v>
      </c>
      <c r="L3520" s="33">
        <f t="shared" si="218"/>
        <v>0.91111487540320646</v>
      </c>
      <c r="M3520" s="33">
        <f t="shared" si="219"/>
        <v>0.90306387377920072</v>
      </c>
    </row>
    <row r="3521" spans="1:13" ht="55.2">
      <c r="A3521" t="s">
        <v>164</v>
      </c>
      <c r="B3521" t="s">
        <v>247</v>
      </c>
      <c r="C3521" s="14" t="s">
        <v>249</v>
      </c>
      <c r="D3521" t="s">
        <v>456</v>
      </c>
      <c r="E3521" t="s">
        <v>474</v>
      </c>
      <c r="F3521" s="20">
        <v>2034</v>
      </c>
      <c r="G3521" s="20">
        <v>69</v>
      </c>
      <c r="H3521" s="11">
        <v>21442.4495707481</v>
      </c>
      <c r="I3521" s="10">
        <v>2277538.7792376098</v>
      </c>
      <c r="J3521" s="33">
        <f t="shared" si="216"/>
        <v>9.4147462015666799E-3</v>
      </c>
      <c r="K3521" s="33">
        <f t="shared" si="217"/>
        <v>9.3705662349803376E-3</v>
      </c>
      <c r="L3521" s="33">
        <f t="shared" si="218"/>
        <v>0.90306387377920072</v>
      </c>
      <c r="M3521" s="33">
        <f t="shared" si="219"/>
        <v>0.89460165393553481</v>
      </c>
    </row>
    <row r="3522" spans="1:13" ht="55.2">
      <c r="A3522" t="s">
        <v>164</v>
      </c>
      <c r="B3522" t="s">
        <v>247</v>
      </c>
      <c r="C3522" s="14" t="s">
        <v>249</v>
      </c>
      <c r="D3522" t="s">
        <v>456</v>
      </c>
      <c r="E3522" t="s">
        <v>474</v>
      </c>
      <c r="F3522" s="20">
        <v>2035</v>
      </c>
      <c r="G3522" s="20">
        <v>30</v>
      </c>
      <c r="H3522" s="11">
        <v>695.47473721440099</v>
      </c>
      <c r="I3522" s="10">
        <v>4483787.8893443998</v>
      </c>
      <c r="J3522" s="33">
        <f t="shared" ref="J3522:J3585" si="220">IF(I3522&gt;0,H3522/I3522,0)</f>
        <v>1.5510875054263335E-4</v>
      </c>
      <c r="K3522" s="33">
        <f t="shared" ref="K3522:K3585" si="221">1-EXP(-J3522)</f>
        <v>1.5509672180236134E-4</v>
      </c>
      <c r="L3522" s="33">
        <f t="shared" ref="L3522:L3585" si="222">IF(G3522=30,1,M3521)</f>
        <v>1</v>
      </c>
      <c r="M3522" s="33">
        <f t="shared" ref="M3522:M3585" si="223">L3522*(1-K3522)</f>
        <v>0.99984490327819764</v>
      </c>
    </row>
    <row r="3523" spans="1:13" ht="55.2">
      <c r="A3523" t="s">
        <v>164</v>
      </c>
      <c r="B3523" t="s">
        <v>247</v>
      </c>
      <c r="C3523" s="14" t="s">
        <v>249</v>
      </c>
      <c r="D3523" t="s">
        <v>456</v>
      </c>
      <c r="E3523" t="s">
        <v>474</v>
      </c>
      <c r="F3523" s="20">
        <v>2035</v>
      </c>
      <c r="G3523" s="20">
        <v>31</v>
      </c>
      <c r="H3523" s="11">
        <v>979.33898429125998</v>
      </c>
      <c r="I3523" s="10">
        <v>4386944.1384986201</v>
      </c>
      <c r="J3523" s="33">
        <f t="shared" si="220"/>
        <v>2.2323944718074919E-4</v>
      </c>
      <c r="K3523" s="33">
        <f t="shared" si="221"/>
        <v>2.2321453110951683E-4</v>
      </c>
      <c r="L3523" s="33">
        <f t="shared" si="222"/>
        <v>0.99984490327819764</v>
      </c>
      <c r="M3523" s="33">
        <f t="shared" si="223"/>
        <v>0.99962172336693011</v>
      </c>
    </row>
    <row r="3524" spans="1:13" ht="55.2">
      <c r="A3524" t="s">
        <v>164</v>
      </c>
      <c r="B3524" t="s">
        <v>247</v>
      </c>
      <c r="C3524" s="14" t="s">
        <v>249</v>
      </c>
      <c r="D3524" t="s">
        <v>456</v>
      </c>
      <c r="E3524" t="s">
        <v>474</v>
      </c>
      <c r="F3524" s="20">
        <v>2035</v>
      </c>
      <c r="G3524" s="20">
        <v>32</v>
      </c>
      <c r="H3524" s="11">
        <v>1048.9894696722799</v>
      </c>
      <c r="I3524" s="10">
        <v>4344866.3609695099</v>
      </c>
      <c r="J3524" s="33">
        <f t="shared" si="220"/>
        <v>2.4143192966657995E-4</v>
      </c>
      <c r="K3524" s="33">
        <f t="shared" si="221"/>
        <v>2.4140278732354137E-4</v>
      </c>
      <c r="L3524" s="33">
        <f t="shared" si="222"/>
        <v>0.99962172336693011</v>
      </c>
      <c r="M3524" s="33">
        <f t="shared" si="223"/>
        <v>0.99938041189664018</v>
      </c>
    </row>
    <row r="3525" spans="1:13" ht="55.2">
      <c r="A3525" t="s">
        <v>164</v>
      </c>
      <c r="B3525" t="s">
        <v>247</v>
      </c>
      <c r="C3525" s="14" t="s">
        <v>249</v>
      </c>
      <c r="D3525" t="s">
        <v>456</v>
      </c>
      <c r="E3525" t="s">
        <v>474</v>
      </c>
      <c r="F3525" s="20">
        <v>2035</v>
      </c>
      <c r="G3525" s="20">
        <v>33</v>
      </c>
      <c r="H3525" s="11">
        <v>1137.0021129020199</v>
      </c>
      <c r="I3525" s="10">
        <v>4325686.9751880197</v>
      </c>
      <c r="J3525" s="33">
        <f t="shared" si="220"/>
        <v>2.6284891149632925E-4</v>
      </c>
      <c r="K3525" s="33">
        <f t="shared" si="221"/>
        <v>2.6281436974773253E-4</v>
      </c>
      <c r="L3525" s="33">
        <f t="shared" si="222"/>
        <v>0.99938041189664018</v>
      </c>
      <c r="M3525" s="33">
        <f t="shared" si="223"/>
        <v>0.99911776036354938</v>
      </c>
    </row>
    <row r="3526" spans="1:13" ht="55.2">
      <c r="A3526" t="s">
        <v>164</v>
      </c>
      <c r="B3526" t="s">
        <v>247</v>
      </c>
      <c r="C3526" s="14" t="s">
        <v>249</v>
      </c>
      <c r="D3526" t="s">
        <v>456</v>
      </c>
      <c r="E3526" t="s">
        <v>474</v>
      </c>
      <c r="F3526" s="20">
        <v>2035</v>
      </c>
      <c r="G3526" s="20">
        <v>34</v>
      </c>
      <c r="H3526" s="11">
        <v>1228.9680781598599</v>
      </c>
      <c r="I3526" s="10">
        <v>4306582.0421167901</v>
      </c>
      <c r="J3526" s="33">
        <f t="shared" si="220"/>
        <v>2.8536971225463808E-4</v>
      </c>
      <c r="K3526" s="33">
        <f t="shared" si="221"/>
        <v>2.8532899819122548E-4</v>
      </c>
      <c r="L3526" s="33">
        <f t="shared" si="222"/>
        <v>0.99911776036354938</v>
      </c>
      <c r="M3526" s="33">
        <f t="shared" si="223"/>
        <v>0.99883268309390982</v>
      </c>
    </row>
    <row r="3527" spans="1:13" ht="55.2">
      <c r="A3527" t="s">
        <v>164</v>
      </c>
      <c r="B3527" t="s">
        <v>247</v>
      </c>
      <c r="C3527" s="14" t="s">
        <v>249</v>
      </c>
      <c r="D3527" t="s">
        <v>456</v>
      </c>
      <c r="E3527" t="s">
        <v>474</v>
      </c>
      <c r="F3527" s="20">
        <v>2035</v>
      </c>
      <c r="G3527" s="20">
        <v>35</v>
      </c>
      <c r="H3527" s="11">
        <v>1346.06614374326</v>
      </c>
      <c r="I3527" s="10">
        <v>4307105.7930587297</v>
      </c>
      <c r="J3527" s="33">
        <f t="shared" si="220"/>
        <v>3.1252219202801125E-4</v>
      </c>
      <c r="K3527" s="33">
        <f t="shared" si="221"/>
        <v>3.1247336205475484E-4</v>
      </c>
      <c r="L3527" s="33">
        <f t="shared" si="222"/>
        <v>0.99883268309390982</v>
      </c>
      <c r="M3527" s="33">
        <f t="shared" si="223"/>
        <v>0.99852057448729326</v>
      </c>
    </row>
    <row r="3528" spans="1:13" ht="55.2">
      <c r="A3528" t="s">
        <v>164</v>
      </c>
      <c r="B3528" t="s">
        <v>247</v>
      </c>
      <c r="C3528" s="14" t="s">
        <v>249</v>
      </c>
      <c r="D3528" t="s">
        <v>456</v>
      </c>
      <c r="E3528" t="s">
        <v>474</v>
      </c>
      <c r="F3528" s="20">
        <v>2035</v>
      </c>
      <c r="G3528" s="20">
        <v>36</v>
      </c>
      <c r="H3528" s="11">
        <v>1793.70409310848</v>
      </c>
      <c r="I3528" s="10">
        <v>4346237.6713989703</v>
      </c>
      <c r="J3528" s="33">
        <f t="shared" si="220"/>
        <v>4.1270271640048649E-4</v>
      </c>
      <c r="K3528" s="33">
        <f t="shared" si="221"/>
        <v>4.1261756634869418E-4</v>
      </c>
      <c r="L3528" s="33">
        <f t="shared" si="222"/>
        <v>0.99852057448729326</v>
      </c>
      <c r="M3528" s="33">
        <f t="shared" si="223"/>
        <v>0.99810856735789921</v>
      </c>
    </row>
    <row r="3529" spans="1:13" ht="55.2">
      <c r="A3529" t="s">
        <v>164</v>
      </c>
      <c r="B3529" t="s">
        <v>247</v>
      </c>
      <c r="C3529" s="14" t="s">
        <v>249</v>
      </c>
      <c r="D3529" t="s">
        <v>456</v>
      </c>
      <c r="E3529" t="s">
        <v>474</v>
      </c>
      <c r="F3529" s="20">
        <v>2035</v>
      </c>
      <c r="G3529" s="20">
        <v>37</v>
      </c>
      <c r="H3529" s="11">
        <v>1976.75072385156</v>
      </c>
      <c r="I3529" s="10">
        <v>4387924.7041037101</v>
      </c>
      <c r="J3529" s="33">
        <f t="shared" si="220"/>
        <v>4.5049786793352389E-4</v>
      </c>
      <c r="K3529" s="33">
        <f t="shared" si="221"/>
        <v>4.5039640900523814E-4</v>
      </c>
      <c r="L3529" s="33">
        <f t="shared" si="222"/>
        <v>0.99810856735789921</v>
      </c>
      <c r="M3529" s="33">
        <f t="shared" si="223"/>
        <v>0.99765902284336383</v>
      </c>
    </row>
    <row r="3530" spans="1:13" ht="55.2">
      <c r="A3530" t="s">
        <v>164</v>
      </c>
      <c r="B3530" t="s">
        <v>247</v>
      </c>
      <c r="C3530" s="14" t="s">
        <v>249</v>
      </c>
      <c r="D3530" t="s">
        <v>456</v>
      </c>
      <c r="E3530" t="s">
        <v>474</v>
      </c>
      <c r="F3530" s="20">
        <v>2035</v>
      </c>
      <c r="G3530" s="20">
        <v>38</v>
      </c>
      <c r="H3530" s="11">
        <v>2164.1468651534701</v>
      </c>
      <c r="I3530" s="10">
        <v>4383334.5920944205</v>
      </c>
      <c r="J3530" s="33">
        <f t="shared" si="220"/>
        <v>4.9372157650402174E-4</v>
      </c>
      <c r="K3530" s="33">
        <f t="shared" si="221"/>
        <v>4.9359971606233177E-4</v>
      </c>
      <c r="L3530" s="33">
        <f t="shared" si="222"/>
        <v>0.99765902284336383</v>
      </c>
      <c r="M3530" s="33">
        <f t="shared" si="223"/>
        <v>0.99716657863296132</v>
      </c>
    </row>
    <row r="3531" spans="1:13" ht="55.2">
      <c r="A3531" t="s">
        <v>164</v>
      </c>
      <c r="B3531" t="s">
        <v>247</v>
      </c>
      <c r="C3531" s="14" t="s">
        <v>249</v>
      </c>
      <c r="D3531" t="s">
        <v>456</v>
      </c>
      <c r="E3531" t="s">
        <v>474</v>
      </c>
      <c r="F3531" s="20">
        <v>2035</v>
      </c>
      <c r="G3531" s="20">
        <v>39</v>
      </c>
      <c r="H3531" s="11">
        <v>2248.0458750105799</v>
      </c>
      <c r="I3531" s="10">
        <v>4319803.6632462395</v>
      </c>
      <c r="J3531" s="33">
        <f t="shared" si="220"/>
        <v>5.2040464110380928E-4</v>
      </c>
      <c r="K3531" s="33">
        <f t="shared" si="221"/>
        <v>5.202692540948739E-4</v>
      </c>
      <c r="L3531" s="33">
        <f t="shared" si="222"/>
        <v>0.99716657863296132</v>
      </c>
      <c r="M3531" s="33">
        <f t="shared" si="223"/>
        <v>0.99664778352088756</v>
      </c>
    </row>
    <row r="3532" spans="1:13" ht="55.2">
      <c r="A3532" t="s">
        <v>164</v>
      </c>
      <c r="B3532" t="s">
        <v>247</v>
      </c>
      <c r="C3532" s="14" t="s">
        <v>249</v>
      </c>
      <c r="D3532" t="s">
        <v>456</v>
      </c>
      <c r="E3532" t="s">
        <v>474</v>
      </c>
      <c r="F3532" s="20">
        <v>2035</v>
      </c>
      <c r="G3532" s="20">
        <v>40</v>
      </c>
      <c r="H3532" s="11">
        <v>2387.6742463208102</v>
      </c>
      <c r="I3532" s="10">
        <v>4254151.8296996504</v>
      </c>
      <c r="J3532" s="33">
        <f t="shared" si="220"/>
        <v>5.6125741203021042E-4</v>
      </c>
      <c r="K3532" s="33">
        <f t="shared" si="221"/>
        <v>5.610999365517344E-4</v>
      </c>
      <c r="L3532" s="33">
        <f t="shared" si="222"/>
        <v>0.99664778352088756</v>
      </c>
      <c r="M3532" s="33">
        <f t="shared" si="223"/>
        <v>0.9960885645127896</v>
      </c>
    </row>
    <row r="3533" spans="1:13" ht="55.2">
      <c r="A3533" t="s">
        <v>164</v>
      </c>
      <c r="B3533" t="s">
        <v>247</v>
      </c>
      <c r="C3533" s="14" t="s">
        <v>249</v>
      </c>
      <c r="D3533" t="s">
        <v>456</v>
      </c>
      <c r="E3533" t="s">
        <v>474</v>
      </c>
      <c r="F3533" s="20">
        <v>2035</v>
      </c>
      <c r="G3533" s="20">
        <v>41</v>
      </c>
      <c r="H3533" s="11">
        <v>3061.21980451633</v>
      </c>
      <c r="I3533" s="10">
        <v>4197731.7705501998</v>
      </c>
      <c r="J3533" s="33">
        <f t="shared" si="220"/>
        <v>7.2925569613398471E-4</v>
      </c>
      <c r="K3533" s="33">
        <f t="shared" si="221"/>
        <v>7.2898985382507941E-4</v>
      </c>
      <c r="L3533" s="33">
        <f t="shared" si="222"/>
        <v>0.9960885645127896</v>
      </c>
      <c r="M3533" s="33">
        <f t="shared" si="223"/>
        <v>0.99536242605574854</v>
      </c>
    </row>
    <row r="3534" spans="1:13" ht="55.2">
      <c r="A3534" t="s">
        <v>164</v>
      </c>
      <c r="B3534" t="s">
        <v>247</v>
      </c>
      <c r="C3534" s="14" t="s">
        <v>249</v>
      </c>
      <c r="D3534" t="s">
        <v>456</v>
      </c>
      <c r="E3534" t="s">
        <v>474</v>
      </c>
      <c r="F3534" s="20">
        <v>2035</v>
      </c>
      <c r="G3534" s="20">
        <v>42</v>
      </c>
      <c r="H3534" s="11">
        <v>3335.7413089676402</v>
      </c>
      <c r="I3534" s="10">
        <v>4143752.8707029498</v>
      </c>
      <c r="J3534" s="33">
        <f t="shared" si="220"/>
        <v>8.0500488640428071E-4</v>
      </c>
      <c r="K3534" s="33">
        <f t="shared" si="221"/>
        <v>8.0468095689811836E-4</v>
      </c>
      <c r="L3534" s="33">
        <f t="shared" si="222"/>
        <v>0.99536242605574854</v>
      </c>
      <c r="M3534" s="33">
        <f t="shared" si="223"/>
        <v>0.9945614768662896</v>
      </c>
    </row>
    <row r="3535" spans="1:13" ht="55.2">
      <c r="A3535" t="s">
        <v>164</v>
      </c>
      <c r="B3535" t="s">
        <v>247</v>
      </c>
      <c r="C3535" s="14" t="s">
        <v>249</v>
      </c>
      <c r="D3535" t="s">
        <v>456</v>
      </c>
      <c r="E3535" t="s">
        <v>474</v>
      </c>
      <c r="F3535" s="20">
        <v>2035</v>
      </c>
      <c r="G3535" s="20">
        <v>43</v>
      </c>
      <c r="H3535" s="11">
        <v>3688.9081017509402</v>
      </c>
      <c r="I3535" s="10">
        <v>4124124.3574385499</v>
      </c>
      <c r="J3535" s="33">
        <f t="shared" si="220"/>
        <v>8.9447062746722853E-4</v>
      </c>
      <c r="K3535" s="33">
        <f t="shared" si="221"/>
        <v>8.9407070786318155E-4</v>
      </c>
      <c r="L3535" s="33">
        <f t="shared" si="222"/>
        <v>0.9945614768662896</v>
      </c>
      <c r="M3535" s="33">
        <f t="shared" si="223"/>
        <v>0.99367226858265434</v>
      </c>
    </row>
    <row r="3536" spans="1:13" ht="55.2">
      <c r="A3536" t="s">
        <v>164</v>
      </c>
      <c r="B3536" t="s">
        <v>247</v>
      </c>
      <c r="C3536" s="14" t="s">
        <v>249</v>
      </c>
      <c r="D3536" t="s">
        <v>456</v>
      </c>
      <c r="E3536" t="s">
        <v>474</v>
      </c>
      <c r="F3536" s="20">
        <v>2035</v>
      </c>
      <c r="G3536" s="20">
        <v>44</v>
      </c>
      <c r="H3536" s="11">
        <v>3867.3377754083799</v>
      </c>
      <c r="I3536" s="10">
        <v>4098350.3561655902</v>
      </c>
      <c r="J3536" s="33">
        <f t="shared" si="220"/>
        <v>9.4363278863905003E-4</v>
      </c>
      <c r="K3536" s="33">
        <f t="shared" si="221"/>
        <v>9.4318770722801037E-4</v>
      </c>
      <c r="L3536" s="33">
        <f t="shared" si="222"/>
        <v>0.99367226858265434</v>
      </c>
      <c r="M3536" s="33">
        <f t="shared" si="223"/>
        <v>0.99273504911391386</v>
      </c>
    </row>
    <row r="3537" spans="1:13" ht="55.2">
      <c r="A3537" t="s">
        <v>164</v>
      </c>
      <c r="B3537" t="s">
        <v>247</v>
      </c>
      <c r="C3537" s="14" t="s">
        <v>249</v>
      </c>
      <c r="D3537" t="s">
        <v>456</v>
      </c>
      <c r="E3537" t="s">
        <v>474</v>
      </c>
      <c r="F3537" s="20">
        <v>2035</v>
      </c>
      <c r="G3537" s="20">
        <v>45</v>
      </c>
      <c r="H3537" s="11">
        <v>4165.5488466903798</v>
      </c>
      <c r="I3537" s="10">
        <v>4075790.08182956</v>
      </c>
      <c r="J3537" s="33">
        <f t="shared" si="220"/>
        <v>1.0220224209438501E-3</v>
      </c>
      <c r="K3537" s="33">
        <f t="shared" si="221"/>
        <v>1.0215003339061335E-3</v>
      </c>
      <c r="L3537" s="33">
        <f t="shared" si="222"/>
        <v>0.99273504911391386</v>
      </c>
      <c r="M3537" s="33">
        <f t="shared" si="223"/>
        <v>0.99172096992976366</v>
      </c>
    </row>
    <row r="3538" spans="1:13" ht="55.2">
      <c r="A3538" t="s">
        <v>164</v>
      </c>
      <c r="B3538" t="s">
        <v>247</v>
      </c>
      <c r="C3538" s="14" t="s">
        <v>249</v>
      </c>
      <c r="D3538" t="s">
        <v>456</v>
      </c>
      <c r="E3538" t="s">
        <v>474</v>
      </c>
      <c r="F3538" s="20">
        <v>2035</v>
      </c>
      <c r="G3538" s="20">
        <v>46</v>
      </c>
      <c r="H3538" s="11">
        <v>5224.9917853387096</v>
      </c>
      <c r="I3538" s="10">
        <v>4075454.5669855</v>
      </c>
      <c r="J3538" s="33">
        <f t="shared" si="220"/>
        <v>1.2820635586678838E-3</v>
      </c>
      <c r="K3538" s="33">
        <f t="shared" si="221"/>
        <v>1.2812420662896562E-3</v>
      </c>
      <c r="L3538" s="33">
        <f t="shared" si="222"/>
        <v>0.99172096992976366</v>
      </c>
      <c r="M3538" s="33">
        <f t="shared" si="223"/>
        <v>0.9904503353050681</v>
      </c>
    </row>
    <row r="3539" spans="1:13" ht="55.2">
      <c r="A3539" t="s">
        <v>164</v>
      </c>
      <c r="B3539" t="s">
        <v>247</v>
      </c>
      <c r="C3539" s="14" t="s">
        <v>249</v>
      </c>
      <c r="D3539" t="s">
        <v>456</v>
      </c>
      <c r="E3539" t="s">
        <v>474</v>
      </c>
      <c r="F3539" s="20">
        <v>2035</v>
      </c>
      <c r="G3539" s="20">
        <v>47</v>
      </c>
      <c r="H3539" s="11">
        <v>5775.5163380679096</v>
      </c>
      <c r="I3539" s="10">
        <v>4029282.2247707699</v>
      </c>
      <c r="J3539" s="33">
        <f t="shared" si="220"/>
        <v>1.4333859024721171E-3</v>
      </c>
      <c r="K3539" s="33">
        <f t="shared" si="221"/>
        <v>1.4323590955614973E-3</v>
      </c>
      <c r="L3539" s="33">
        <f t="shared" si="222"/>
        <v>0.9904503353050681</v>
      </c>
      <c r="M3539" s="33">
        <f t="shared" si="223"/>
        <v>0.98903165475859189</v>
      </c>
    </row>
    <row r="3540" spans="1:13" ht="55.2">
      <c r="A3540" t="s">
        <v>164</v>
      </c>
      <c r="B3540" t="s">
        <v>247</v>
      </c>
      <c r="C3540" s="14" t="s">
        <v>249</v>
      </c>
      <c r="D3540" t="s">
        <v>456</v>
      </c>
      <c r="E3540" t="s">
        <v>474</v>
      </c>
      <c r="F3540" s="20">
        <v>2035</v>
      </c>
      <c r="G3540" s="20">
        <v>48</v>
      </c>
      <c r="H3540" s="11">
        <v>6386.9679562020401</v>
      </c>
      <c r="I3540" s="10">
        <v>3974028.4638813799</v>
      </c>
      <c r="J3540" s="33">
        <f t="shared" si="220"/>
        <v>1.6071772042528288E-3</v>
      </c>
      <c r="K3540" s="33">
        <f t="shared" si="221"/>
        <v>1.6058863865867634E-3</v>
      </c>
      <c r="L3540" s="33">
        <f t="shared" si="222"/>
        <v>0.98903165475859189</v>
      </c>
      <c r="M3540" s="33">
        <f t="shared" si="223"/>
        <v>0.98744338228831174</v>
      </c>
    </row>
    <row r="3541" spans="1:13" ht="55.2">
      <c r="A3541" t="s">
        <v>164</v>
      </c>
      <c r="B3541" t="s">
        <v>247</v>
      </c>
      <c r="C3541" s="14" t="s">
        <v>249</v>
      </c>
      <c r="D3541" t="s">
        <v>456</v>
      </c>
      <c r="E3541" t="s">
        <v>474</v>
      </c>
      <c r="F3541" s="20">
        <v>2035</v>
      </c>
      <c r="G3541" s="20">
        <v>49</v>
      </c>
      <c r="H3541" s="11">
        <v>6966.1465042583604</v>
      </c>
      <c r="I3541" s="10">
        <v>3978757.7281579599</v>
      </c>
      <c r="J3541" s="33">
        <f t="shared" si="220"/>
        <v>1.7508345519402781E-3</v>
      </c>
      <c r="K3541" s="33">
        <f t="shared" si="221"/>
        <v>1.7493027352424306E-3</v>
      </c>
      <c r="L3541" s="33">
        <f t="shared" si="222"/>
        <v>0.98744338228831174</v>
      </c>
      <c r="M3541" s="33">
        <f t="shared" si="223"/>
        <v>0.98571604487877773</v>
      </c>
    </row>
    <row r="3542" spans="1:13" ht="55.2">
      <c r="A3542" t="s">
        <v>164</v>
      </c>
      <c r="B3542" t="s">
        <v>247</v>
      </c>
      <c r="C3542" s="14" t="s">
        <v>249</v>
      </c>
      <c r="D3542" t="s">
        <v>456</v>
      </c>
      <c r="E3542" t="s">
        <v>474</v>
      </c>
      <c r="F3542" s="20">
        <v>2035</v>
      </c>
      <c r="G3542" s="20">
        <v>50</v>
      </c>
      <c r="H3542" s="11">
        <v>7736.7834660380804</v>
      </c>
      <c r="I3542" s="10">
        <v>4038386.8830575501</v>
      </c>
      <c r="J3542" s="33">
        <f t="shared" si="220"/>
        <v>1.9158103693572802E-3</v>
      </c>
      <c r="K3542" s="33">
        <f t="shared" si="221"/>
        <v>1.9139763760530615E-3</v>
      </c>
      <c r="L3542" s="33">
        <f t="shared" si="222"/>
        <v>0.98571604487877773</v>
      </c>
      <c r="M3542" s="33">
        <f t="shared" si="223"/>
        <v>0.98382940765538329</v>
      </c>
    </row>
    <row r="3543" spans="1:13" ht="55.2">
      <c r="A3543" t="s">
        <v>164</v>
      </c>
      <c r="B3543" t="s">
        <v>247</v>
      </c>
      <c r="C3543" s="14" t="s">
        <v>249</v>
      </c>
      <c r="D3543" t="s">
        <v>456</v>
      </c>
      <c r="E3543" t="s">
        <v>474</v>
      </c>
      <c r="F3543" s="20">
        <v>2035</v>
      </c>
      <c r="G3543" s="20">
        <v>51</v>
      </c>
      <c r="H3543" s="11">
        <v>8924.0368260844407</v>
      </c>
      <c r="I3543" s="10">
        <v>4056140.34239661</v>
      </c>
      <c r="J3543" s="33">
        <f t="shared" si="220"/>
        <v>2.2001301909616833E-3</v>
      </c>
      <c r="K3543" s="33">
        <f t="shared" si="221"/>
        <v>2.1977116785389939E-3</v>
      </c>
      <c r="L3543" s="33">
        <f t="shared" si="222"/>
        <v>0.98382940765538329</v>
      </c>
      <c r="M3543" s="33">
        <f t="shared" si="223"/>
        <v>0.98166723427648894</v>
      </c>
    </row>
    <row r="3544" spans="1:13" ht="55.2">
      <c r="A3544" t="s">
        <v>164</v>
      </c>
      <c r="B3544" t="s">
        <v>247</v>
      </c>
      <c r="C3544" s="14" t="s">
        <v>249</v>
      </c>
      <c r="D3544" t="s">
        <v>456</v>
      </c>
      <c r="E3544" t="s">
        <v>474</v>
      </c>
      <c r="F3544" s="20">
        <v>2035</v>
      </c>
      <c r="G3544" s="20">
        <v>52</v>
      </c>
      <c r="H3544" s="11">
        <v>9518.1354865790599</v>
      </c>
      <c r="I3544" s="10">
        <v>4016348.78242051</v>
      </c>
      <c r="J3544" s="33">
        <f t="shared" si="220"/>
        <v>2.3698478399684251E-3</v>
      </c>
      <c r="K3544" s="33">
        <f t="shared" si="221"/>
        <v>2.3670419675106968E-3</v>
      </c>
      <c r="L3544" s="33">
        <f t="shared" si="222"/>
        <v>0.98166723427648894</v>
      </c>
      <c r="M3544" s="33">
        <f t="shared" si="223"/>
        <v>0.97934358673482635</v>
      </c>
    </row>
    <row r="3545" spans="1:13" ht="55.2">
      <c r="A3545" t="s">
        <v>164</v>
      </c>
      <c r="B3545" t="s">
        <v>247</v>
      </c>
      <c r="C3545" s="14" t="s">
        <v>249</v>
      </c>
      <c r="D3545" t="s">
        <v>456</v>
      </c>
      <c r="E3545" t="s">
        <v>474</v>
      </c>
      <c r="F3545" s="20">
        <v>2035</v>
      </c>
      <c r="G3545" s="20">
        <v>53</v>
      </c>
      <c r="H3545" s="11">
        <v>10104.0168430497</v>
      </c>
      <c r="I3545" s="10">
        <v>3952079.2425338398</v>
      </c>
      <c r="J3545" s="33">
        <f t="shared" si="220"/>
        <v>2.5566331601619406E-3</v>
      </c>
      <c r="K3545" s="33">
        <f t="shared" si="221"/>
        <v>2.5533677570095392E-3</v>
      </c>
      <c r="L3545" s="33">
        <f t="shared" si="222"/>
        <v>0.97934358673482635</v>
      </c>
      <c r="M3545" s="33">
        <f t="shared" si="223"/>
        <v>0.97684296239742352</v>
      </c>
    </row>
    <row r="3546" spans="1:13" ht="55.2">
      <c r="A3546" t="s">
        <v>164</v>
      </c>
      <c r="B3546" t="s">
        <v>247</v>
      </c>
      <c r="C3546" s="14" t="s">
        <v>249</v>
      </c>
      <c r="D3546" t="s">
        <v>456</v>
      </c>
      <c r="E3546" t="s">
        <v>474</v>
      </c>
      <c r="F3546" s="20">
        <v>2035</v>
      </c>
      <c r="G3546" s="20">
        <v>54</v>
      </c>
      <c r="H3546" s="11">
        <v>10729.447365739399</v>
      </c>
      <c r="I3546" s="10">
        <v>3880625.4215879999</v>
      </c>
      <c r="J3546" s="33">
        <f t="shared" si="220"/>
        <v>2.7648758125562081E-3</v>
      </c>
      <c r="K3546" s="33">
        <f t="shared" si="221"/>
        <v>2.7610570636930065E-3</v>
      </c>
      <c r="L3546" s="33">
        <f t="shared" si="222"/>
        <v>0.97684296239742352</v>
      </c>
      <c r="M3546" s="33">
        <f t="shared" si="223"/>
        <v>0.9741458432359773</v>
      </c>
    </row>
    <row r="3547" spans="1:13" ht="55.2">
      <c r="A3547" t="s">
        <v>164</v>
      </c>
      <c r="B3547" t="s">
        <v>247</v>
      </c>
      <c r="C3547" s="14" t="s">
        <v>249</v>
      </c>
      <c r="D3547" t="s">
        <v>456</v>
      </c>
      <c r="E3547" t="s">
        <v>474</v>
      </c>
      <c r="F3547" s="20">
        <v>2035</v>
      </c>
      <c r="G3547" s="20">
        <v>55</v>
      </c>
      <c r="H3547" s="11">
        <v>11432.8782506679</v>
      </c>
      <c r="I3547" s="10">
        <v>3813825.0949118701</v>
      </c>
      <c r="J3547" s="33">
        <f t="shared" si="220"/>
        <v>2.9977458237192942E-3</v>
      </c>
      <c r="K3547" s="33">
        <f t="shared" si="221"/>
        <v>2.9932570702084771E-3</v>
      </c>
      <c r="L3547" s="33">
        <f t="shared" si="222"/>
        <v>0.9741458432359773</v>
      </c>
      <c r="M3547" s="33">
        <f t="shared" si="223"/>
        <v>0.97122997430329705</v>
      </c>
    </row>
    <row r="3548" spans="1:13" ht="55.2">
      <c r="A3548" t="s">
        <v>164</v>
      </c>
      <c r="B3548" t="s">
        <v>247</v>
      </c>
      <c r="C3548" s="14" t="s">
        <v>249</v>
      </c>
      <c r="D3548" t="s">
        <v>456</v>
      </c>
      <c r="E3548" t="s">
        <v>474</v>
      </c>
      <c r="F3548" s="20">
        <v>2035</v>
      </c>
      <c r="G3548" s="20">
        <v>56</v>
      </c>
      <c r="H3548" s="11">
        <v>12190.9425633351</v>
      </c>
      <c r="I3548" s="10">
        <v>3733160.20708053</v>
      </c>
      <c r="J3548" s="33">
        <f t="shared" si="220"/>
        <v>3.2655824789445268E-3</v>
      </c>
      <c r="K3548" s="33">
        <f t="shared" si="221"/>
        <v>3.2602562637901178E-3</v>
      </c>
      <c r="L3548" s="33">
        <f t="shared" si="222"/>
        <v>0.97122997430329705</v>
      </c>
      <c r="M3548" s="33">
        <f t="shared" si="223"/>
        <v>0.96806351569599403</v>
      </c>
    </row>
    <row r="3549" spans="1:13" ht="55.2">
      <c r="A3549" t="s">
        <v>164</v>
      </c>
      <c r="B3549" t="s">
        <v>247</v>
      </c>
      <c r="C3549" s="14" t="s">
        <v>249</v>
      </c>
      <c r="D3549" t="s">
        <v>456</v>
      </c>
      <c r="E3549" t="s">
        <v>474</v>
      </c>
      <c r="F3549" s="20">
        <v>2035</v>
      </c>
      <c r="G3549" s="20">
        <v>57</v>
      </c>
      <c r="H3549" s="11">
        <v>12946.594482415499</v>
      </c>
      <c r="I3549" s="10">
        <v>3628447.8975064</v>
      </c>
      <c r="J3549" s="33">
        <f t="shared" si="220"/>
        <v>3.5680805810420664E-3</v>
      </c>
      <c r="K3549" s="33">
        <f t="shared" si="221"/>
        <v>3.5617225457676982E-3</v>
      </c>
      <c r="L3549" s="33">
        <f t="shared" si="222"/>
        <v>0.96806351569599403</v>
      </c>
      <c r="M3549" s="33">
        <f t="shared" si="223"/>
        <v>0.96461554204640443</v>
      </c>
    </row>
    <row r="3550" spans="1:13" ht="55.2">
      <c r="A3550" t="s">
        <v>164</v>
      </c>
      <c r="B3550" t="s">
        <v>247</v>
      </c>
      <c r="C3550" s="14" t="s">
        <v>249</v>
      </c>
      <c r="D3550" t="s">
        <v>456</v>
      </c>
      <c r="E3550" t="s">
        <v>474</v>
      </c>
      <c r="F3550" s="20">
        <v>2035</v>
      </c>
      <c r="G3550" s="20">
        <v>58</v>
      </c>
      <c r="H3550" s="11">
        <v>13732.364431001301</v>
      </c>
      <c r="I3550" s="10">
        <v>3527205.64162248</v>
      </c>
      <c r="J3550" s="33">
        <f t="shared" si="220"/>
        <v>3.8932701481744479E-3</v>
      </c>
      <c r="K3550" s="33">
        <f t="shared" si="221"/>
        <v>3.8857011977933009E-3</v>
      </c>
      <c r="L3550" s="33">
        <f t="shared" si="222"/>
        <v>0.96461554204640443</v>
      </c>
      <c r="M3550" s="33">
        <f t="shared" si="223"/>
        <v>0.96086733427926463</v>
      </c>
    </row>
    <row r="3551" spans="1:13" ht="55.2">
      <c r="A3551" t="s">
        <v>164</v>
      </c>
      <c r="B3551" t="s">
        <v>247</v>
      </c>
      <c r="C3551" s="14" t="s">
        <v>249</v>
      </c>
      <c r="D3551" t="s">
        <v>456</v>
      </c>
      <c r="E3551" t="s">
        <v>474</v>
      </c>
      <c r="F3551" s="20">
        <v>2035</v>
      </c>
      <c r="G3551" s="20">
        <v>59</v>
      </c>
      <c r="H3551" s="11">
        <v>14038.761767210201</v>
      </c>
      <c r="I3551" s="10">
        <v>3439275.8300772398</v>
      </c>
      <c r="J3551" s="33">
        <f t="shared" si="220"/>
        <v>4.0818946955164439E-3</v>
      </c>
      <c r="K3551" s="33">
        <f t="shared" si="221"/>
        <v>4.0735750871351284E-3</v>
      </c>
      <c r="L3551" s="33">
        <f t="shared" si="222"/>
        <v>0.96086733427926463</v>
      </c>
      <c r="M3551" s="33">
        <f t="shared" si="223"/>
        <v>0.95695316904430272</v>
      </c>
    </row>
    <row r="3552" spans="1:13" ht="55.2">
      <c r="A3552" t="s">
        <v>164</v>
      </c>
      <c r="B3552" t="s">
        <v>247</v>
      </c>
      <c r="C3552" s="14" t="s">
        <v>249</v>
      </c>
      <c r="D3552" t="s">
        <v>456</v>
      </c>
      <c r="E3552" t="s">
        <v>474</v>
      </c>
      <c r="F3552" s="20">
        <v>2035</v>
      </c>
      <c r="G3552" s="20">
        <v>60</v>
      </c>
      <c r="H3552" s="11">
        <v>14501.5614003758</v>
      </c>
      <c r="I3552" s="10">
        <v>3339240.23325335</v>
      </c>
      <c r="J3552" s="33">
        <f t="shared" si="220"/>
        <v>4.3427727229577735E-3</v>
      </c>
      <c r="K3552" s="33">
        <f t="shared" si="221"/>
        <v>4.3333565212356762E-3</v>
      </c>
      <c r="L3552" s="33">
        <f t="shared" si="222"/>
        <v>0.95695316904430272</v>
      </c>
      <c r="M3552" s="33">
        <f t="shared" si="223"/>
        <v>0.95280634978870749</v>
      </c>
    </row>
    <row r="3553" spans="1:13" ht="55.2">
      <c r="A3553" t="s">
        <v>164</v>
      </c>
      <c r="B3553" t="s">
        <v>247</v>
      </c>
      <c r="C3553" s="14" t="s">
        <v>249</v>
      </c>
      <c r="D3553" t="s">
        <v>456</v>
      </c>
      <c r="E3553" t="s">
        <v>474</v>
      </c>
      <c r="F3553" s="20">
        <v>2035</v>
      </c>
      <c r="G3553" s="20">
        <v>61</v>
      </c>
      <c r="H3553" s="11">
        <v>15376.0583700682</v>
      </c>
      <c r="I3553" s="10">
        <v>3252985.6128332</v>
      </c>
      <c r="J3553" s="33">
        <f t="shared" si="220"/>
        <v>4.7267526512901987E-3</v>
      </c>
      <c r="K3553" s="33">
        <f t="shared" si="221"/>
        <v>4.7155991361991223E-3</v>
      </c>
      <c r="L3553" s="33">
        <f t="shared" si="222"/>
        <v>0.95280634978870749</v>
      </c>
      <c r="M3553" s="33">
        <f t="shared" si="223"/>
        <v>0.94831329698867883</v>
      </c>
    </row>
    <row r="3554" spans="1:13" ht="55.2">
      <c r="A3554" t="s">
        <v>164</v>
      </c>
      <c r="B3554" t="s">
        <v>247</v>
      </c>
      <c r="C3554" s="14" t="s">
        <v>249</v>
      </c>
      <c r="D3554" t="s">
        <v>456</v>
      </c>
      <c r="E3554" t="s">
        <v>474</v>
      </c>
      <c r="F3554" s="20">
        <v>2035</v>
      </c>
      <c r="G3554" s="20">
        <v>62</v>
      </c>
      <c r="H3554" s="11">
        <v>16214.0322272468</v>
      </c>
      <c r="I3554" s="10">
        <v>3166043.8527478301</v>
      </c>
      <c r="J3554" s="33">
        <f t="shared" si="220"/>
        <v>5.1212279366170295E-3</v>
      </c>
      <c r="K3554" s="33">
        <f t="shared" si="221"/>
        <v>5.1081368059163745E-3</v>
      </c>
      <c r="L3554" s="33">
        <f t="shared" si="222"/>
        <v>0.94831329698867883</v>
      </c>
      <c r="M3554" s="33">
        <f t="shared" si="223"/>
        <v>0.94346918293279103</v>
      </c>
    </row>
    <row r="3555" spans="1:13" ht="55.2">
      <c r="A3555" t="s">
        <v>164</v>
      </c>
      <c r="B3555" t="s">
        <v>247</v>
      </c>
      <c r="C3555" s="14" t="s">
        <v>249</v>
      </c>
      <c r="D3555" t="s">
        <v>456</v>
      </c>
      <c r="E3555" t="s">
        <v>474</v>
      </c>
      <c r="F3555" s="20">
        <v>2035</v>
      </c>
      <c r="G3555" s="20">
        <v>63</v>
      </c>
      <c r="H3555" s="11">
        <v>16951.967802099</v>
      </c>
      <c r="I3555" s="10">
        <v>3058841.72010297</v>
      </c>
      <c r="J3555" s="33">
        <f t="shared" si="220"/>
        <v>5.5419565159874782E-3</v>
      </c>
      <c r="K3555" s="33">
        <f t="shared" si="221"/>
        <v>5.526628204326256E-3</v>
      </c>
      <c r="L3555" s="33">
        <f t="shared" si="222"/>
        <v>0.94346918293279103</v>
      </c>
      <c r="M3555" s="33">
        <f t="shared" si="223"/>
        <v>0.93825497953648207</v>
      </c>
    </row>
    <row r="3556" spans="1:13" ht="55.2">
      <c r="A3556" t="s">
        <v>164</v>
      </c>
      <c r="B3556" t="s">
        <v>247</v>
      </c>
      <c r="C3556" s="14" t="s">
        <v>249</v>
      </c>
      <c r="D3556" t="s">
        <v>456</v>
      </c>
      <c r="E3556" t="s">
        <v>474</v>
      </c>
      <c r="F3556" s="20">
        <v>2035</v>
      </c>
      <c r="G3556" s="20">
        <v>64</v>
      </c>
      <c r="H3556" s="11">
        <v>18033.034855375001</v>
      </c>
      <c r="I3556" s="10">
        <v>2961183.5939830998</v>
      </c>
      <c r="J3556" s="33">
        <f t="shared" si="220"/>
        <v>6.0898064179528612E-3</v>
      </c>
      <c r="K3556" s="33">
        <f t="shared" si="221"/>
        <v>6.0713011304439624E-3</v>
      </c>
      <c r="L3556" s="33">
        <f t="shared" si="222"/>
        <v>0.93825497953648207</v>
      </c>
      <c r="M3556" s="33">
        <f t="shared" si="223"/>
        <v>0.93255855101857754</v>
      </c>
    </row>
    <row r="3557" spans="1:13" ht="55.2">
      <c r="A3557" t="s">
        <v>164</v>
      </c>
      <c r="B3557" t="s">
        <v>247</v>
      </c>
      <c r="C3557" s="14" t="s">
        <v>249</v>
      </c>
      <c r="D3557" t="s">
        <v>456</v>
      </c>
      <c r="E3557" t="s">
        <v>474</v>
      </c>
      <c r="F3557" s="20">
        <v>2035</v>
      </c>
      <c r="G3557" s="20">
        <v>65</v>
      </c>
      <c r="H3557" s="11">
        <v>19032.486311697699</v>
      </c>
      <c r="I3557" s="10">
        <v>2860658.0358542101</v>
      </c>
      <c r="J3557" s="33">
        <f t="shared" si="220"/>
        <v>6.6531847124518262E-3</v>
      </c>
      <c r="K3557" s="33">
        <f t="shared" si="221"/>
        <v>6.6311012812331205E-3</v>
      </c>
      <c r="L3557" s="33">
        <f t="shared" si="222"/>
        <v>0.93255855101857754</v>
      </c>
      <c r="M3557" s="33">
        <f t="shared" si="223"/>
        <v>0.92637466081609332</v>
      </c>
    </row>
    <row r="3558" spans="1:13" ht="55.2">
      <c r="A3558" t="s">
        <v>164</v>
      </c>
      <c r="B3558" t="s">
        <v>247</v>
      </c>
      <c r="C3558" s="14" t="s">
        <v>249</v>
      </c>
      <c r="D3558" t="s">
        <v>456</v>
      </c>
      <c r="E3558" t="s">
        <v>474</v>
      </c>
      <c r="F3558" s="20">
        <v>2035</v>
      </c>
      <c r="G3558" s="20">
        <v>66</v>
      </c>
      <c r="H3558" s="11">
        <v>19458.465947447101</v>
      </c>
      <c r="I3558" s="10">
        <v>2744689.52343432</v>
      </c>
      <c r="J3558" s="33">
        <f t="shared" si="220"/>
        <v>7.0894962003205022E-3</v>
      </c>
      <c r="K3558" s="33">
        <f t="shared" si="221"/>
        <v>7.0644250045021062E-3</v>
      </c>
      <c r="L3558" s="33">
        <f t="shared" si="222"/>
        <v>0.92637466081609332</v>
      </c>
      <c r="M3558" s="33">
        <f t="shared" si="223"/>
        <v>0.91983035649868694</v>
      </c>
    </row>
    <row r="3559" spans="1:13" ht="55.2">
      <c r="A3559" t="s">
        <v>164</v>
      </c>
      <c r="B3559" t="s">
        <v>247</v>
      </c>
      <c r="C3559" s="14" t="s">
        <v>249</v>
      </c>
      <c r="D3559" t="s">
        <v>456</v>
      </c>
      <c r="E3559" t="s">
        <v>474</v>
      </c>
      <c r="F3559" s="20">
        <v>2035</v>
      </c>
      <c r="G3559" s="20">
        <v>67</v>
      </c>
      <c r="H3559" s="11">
        <v>20530.034960565601</v>
      </c>
      <c r="I3559" s="10">
        <v>2619997.9775166302</v>
      </c>
      <c r="J3559" s="33">
        <f t="shared" si="220"/>
        <v>7.8358972551669792E-3</v>
      </c>
      <c r="K3559" s="33">
        <f t="shared" si="221"/>
        <v>7.8052766444556276E-3</v>
      </c>
      <c r="L3559" s="33">
        <f t="shared" si="222"/>
        <v>0.91983035649868694</v>
      </c>
      <c r="M3559" s="33">
        <f t="shared" si="223"/>
        <v>0.91265082610024639</v>
      </c>
    </row>
    <row r="3560" spans="1:13" ht="55.2">
      <c r="A3560" t="s">
        <v>164</v>
      </c>
      <c r="B3560" t="s">
        <v>247</v>
      </c>
      <c r="C3560" s="14" t="s">
        <v>249</v>
      </c>
      <c r="D3560" t="s">
        <v>456</v>
      </c>
      <c r="E3560" t="s">
        <v>474</v>
      </c>
      <c r="F3560" s="20">
        <v>2035</v>
      </c>
      <c r="G3560" s="20">
        <v>68</v>
      </c>
      <c r="H3560" s="11">
        <v>21479.8021675901</v>
      </c>
      <c r="I3560" s="10">
        <v>2496646.82265282</v>
      </c>
      <c r="J3560" s="33">
        <f t="shared" si="220"/>
        <v>8.6034604384959291E-3</v>
      </c>
      <c r="K3560" s="33">
        <f t="shared" si="221"/>
        <v>8.5665565821945178E-3</v>
      </c>
      <c r="L3560" s="33">
        <f t="shared" si="222"/>
        <v>0.91265082610024639</v>
      </c>
      <c r="M3560" s="33">
        <f t="shared" si="223"/>
        <v>0.90483255115867212</v>
      </c>
    </row>
    <row r="3561" spans="1:13" ht="55.2">
      <c r="A3561" t="s">
        <v>164</v>
      </c>
      <c r="B3561" t="s">
        <v>247</v>
      </c>
      <c r="C3561" s="14" t="s">
        <v>249</v>
      </c>
      <c r="D3561" t="s">
        <v>456</v>
      </c>
      <c r="E3561" t="s">
        <v>474</v>
      </c>
      <c r="F3561" s="20">
        <v>2035</v>
      </c>
      <c r="G3561" s="20">
        <v>69</v>
      </c>
      <c r="H3561" s="11">
        <v>21591.8008028476</v>
      </c>
      <c r="I3561" s="10">
        <v>2361659.6622067499</v>
      </c>
      <c r="J3561" s="33">
        <f t="shared" si="220"/>
        <v>9.1426386063909321E-3</v>
      </c>
      <c r="K3561" s="33">
        <f t="shared" si="221"/>
        <v>9.1009717643601995E-3</v>
      </c>
      <c r="L3561" s="33">
        <f t="shared" si="222"/>
        <v>0.90483255115867212</v>
      </c>
      <c r="M3561" s="33">
        <f t="shared" si="223"/>
        <v>0.89659769565910308</v>
      </c>
    </row>
    <row r="3562" spans="1:13" ht="55.2">
      <c r="A3562" t="s">
        <v>164</v>
      </c>
      <c r="B3562" t="s">
        <v>247</v>
      </c>
      <c r="C3562" s="14" t="s">
        <v>249</v>
      </c>
      <c r="D3562" t="s">
        <v>456</v>
      </c>
      <c r="E3562" t="s">
        <v>474</v>
      </c>
      <c r="F3562" s="20">
        <v>2036</v>
      </c>
      <c r="G3562" s="20">
        <v>30</v>
      </c>
      <c r="H3562" s="11">
        <v>711.294709223106</v>
      </c>
      <c r="I3562" s="10">
        <v>4571860.7777358796</v>
      </c>
      <c r="J3562" s="33">
        <f t="shared" si="220"/>
        <v>1.5558100821595012E-4</v>
      </c>
      <c r="K3562" s="33">
        <f t="shared" si="221"/>
        <v>1.5556890611856389E-4</v>
      </c>
      <c r="L3562" s="33">
        <f t="shared" si="222"/>
        <v>1</v>
      </c>
      <c r="M3562" s="33">
        <f t="shared" si="223"/>
        <v>0.99984443109388144</v>
      </c>
    </row>
    <row r="3563" spans="1:13" ht="55.2">
      <c r="A3563" t="s">
        <v>164</v>
      </c>
      <c r="B3563" t="s">
        <v>247</v>
      </c>
      <c r="C3563" s="14" t="s">
        <v>249</v>
      </c>
      <c r="D3563" t="s">
        <v>456</v>
      </c>
      <c r="E3563" t="s">
        <v>474</v>
      </c>
      <c r="F3563" s="20">
        <v>2036</v>
      </c>
      <c r="G3563" s="20">
        <v>31</v>
      </c>
      <c r="H3563" s="11">
        <v>984.11031194646796</v>
      </c>
      <c r="I3563" s="10">
        <v>4478299.8540926697</v>
      </c>
      <c r="J3563" s="33">
        <f t="shared" si="220"/>
        <v>2.197508751110313E-4</v>
      </c>
      <c r="K3563" s="33">
        <f t="shared" si="221"/>
        <v>2.1972673165604473E-4</v>
      </c>
      <c r="L3563" s="33">
        <f t="shared" si="222"/>
        <v>0.99984443109388144</v>
      </c>
      <c r="M3563" s="33">
        <f t="shared" si="223"/>
        <v>0.99962473854487266</v>
      </c>
    </row>
    <row r="3564" spans="1:13" ht="55.2">
      <c r="A3564" t="s">
        <v>164</v>
      </c>
      <c r="B3564" t="s">
        <v>247</v>
      </c>
      <c r="C3564" s="14" t="s">
        <v>249</v>
      </c>
      <c r="D3564" t="s">
        <v>456</v>
      </c>
      <c r="E3564" t="s">
        <v>474</v>
      </c>
      <c r="F3564" s="20">
        <v>2036</v>
      </c>
      <c r="G3564" s="20">
        <v>32</v>
      </c>
      <c r="H3564" s="11">
        <v>1018.10190279015</v>
      </c>
      <c r="I3564" s="10">
        <v>4381555.5311141396</v>
      </c>
      <c r="J3564" s="33">
        <f t="shared" si="220"/>
        <v>2.3236083522403003E-4</v>
      </c>
      <c r="K3564" s="33">
        <f t="shared" si="221"/>
        <v>2.3233384153598102E-4</v>
      </c>
      <c r="L3564" s="33">
        <f t="shared" si="222"/>
        <v>0.99962473854487266</v>
      </c>
      <c r="M3564" s="33">
        <f t="shared" si="223"/>
        <v>0.99939249188927215</v>
      </c>
    </row>
    <row r="3565" spans="1:13" ht="55.2">
      <c r="A3565" t="s">
        <v>164</v>
      </c>
      <c r="B3565" t="s">
        <v>247</v>
      </c>
      <c r="C3565" s="14" t="s">
        <v>249</v>
      </c>
      <c r="D3565" t="s">
        <v>456</v>
      </c>
      <c r="E3565" t="s">
        <v>474</v>
      </c>
      <c r="F3565" s="20">
        <v>2036</v>
      </c>
      <c r="G3565" s="20">
        <v>33</v>
      </c>
      <c r="H3565" s="11">
        <v>1101.22252177114</v>
      </c>
      <c r="I3565" s="10">
        <v>4339269.7548124101</v>
      </c>
      <c r="J3565" s="33">
        <f t="shared" si="220"/>
        <v>2.5378060917965371E-4</v>
      </c>
      <c r="K3565" s="33">
        <f t="shared" si="221"/>
        <v>2.5374840960479261E-4</v>
      </c>
      <c r="L3565" s="33">
        <f t="shared" si="222"/>
        <v>0.99939249188927215</v>
      </c>
      <c r="M3565" s="33">
        <f t="shared" si="223"/>
        <v>0.9991388976338843</v>
      </c>
    </row>
    <row r="3566" spans="1:13" ht="55.2">
      <c r="A3566" t="s">
        <v>164</v>
      </c>
      <c r="B3566" t="s">
        <v>247</v>
      </c>
      <c r="C3566" s="14" t="s">
        <v>249</v>
      </c>
      <c r="D3566" t="s">
        <v>456</v>
      </c>
      <c r="E3566" t="s">
        <v>474</v>
      </c>
      <c r="F3566" s="20">
        <v>2036</v>
      </c>
      <c r="G3566" s="20">
        <v>34</v>
      </c>
      <c r="H3566" s="11">
        <v>1194.06259610709</v>
      </c>
      <c r="I3566" s="10">
        <v>4319811.0696674101</v>
      </c>
      <c r="J3566" s="33">
        <f t="shared" si="220"/>
        <v>2.7641546744752032E-4</v>
      </c>
      <c r="K3566" s="33">
        <f t="shared" si="221"/>
        <v>2.7637726821194697E-4</v>
      </c>
      <c r="L3566" s="33">
        <f t="shared" si="222"/>
        <v>0.9991388976338843</v>
      </c>
      <c r="M3566" s="33">
        <f t="shared" si="223"/>
        <v>0.99886275835479199</v>
      </c>
    </row>
    <row r="3567" spans="1:13" ht="55.2">
      <c r="A3567" t="s">
        <v>164</v>
      </c>
      <c r="B3567" t="s">
        <v>247</v>
      </c>
      <c r="C3567" s="14" t="s">
        <v>249</v>
      </c>
      <c r="D3567" t="s">
        <v>456</v>
      </c>
      <c r="E3567" t="s">
        <v>474</v>
      </c>
      <c r="F3567" s="20">
        <v>2036</v>
      </c>
      <c r="G3567" s="20">
        <v>35</v>
      </c>
      <c r="H3567" s="11">
        <v>1307.9760296495299</v>
      </c>
      <c r="I3567" s="10">
        <v>4300386.5947251404</v>
      </c>
      <c r="J3567" s="33">
        <f t="shared" si="220"/>
        <v>3.0415312689652019E-4</v>
      </c>
      <c r="K3567" s="33">
        <f t="shared" si="221"/>
        <v>3.0410687702331352E-4</v>
      </c>
      <c r="L3567" s="33">
        <f t="shared" si="222"/>
        <v>0.99886275835479199</v>
      </c>
      <c r="M3567" s="33">
        <f t="shared" si="223"/>
        <v>0.9985589973207738</v>
      </c>
    </row>
    <row r="3568" spans="1:13" ht="55.2">
      <c r="A3568" t="s">
        <v>164</v>
      </c>
      <c r="B3568" t="s">
        <v>247</v>
      </c>
      <c r="C3568" s="14" t="s">
        <v>249</v>
      </c>
      <c r="D3568" t="s">
        <v>456</v>
      </c>
      <c r="E3568" t="s">
        <v>474</v>
      </c>
      <c r="F3568" s="20">
        <v>2036</v>
      </c>
      <c r="G3568" s="20">
        <v>36</v>
      </c>
      <c r="H3568" s="11">
        <v>1721.7017204972999</v>
      </c>
      <c r="I3568" s="10">
        <v>4300500.2830566196</v>
      </c>
      <c r="J3568" s="33">
        <f t="shared" si="220"/>
        <v>4.0034917036991445E-4</v>
      </c>
      <c r="K3568" s="33">
        <f t="shared" si="221"/>
        <v>4.0026904133438901E-4</v>
      </c>
      <c r="L3568" s="33">
        <f t="shared" si="222"/>
        <v>0.9985589973207738</v>
      </c>
      <c r="M3568" s="33">
        <f t="shared" si="223"/>
        <v>0.99815930506820039</v>
      </c>
    </row>
    <row r="3569" spans="1:13" ht="55.2">
      <c r="A3569" t="s">
        <v>164</v>
      </c>
      <c r="B3569" t="s">
        <v>247</v>
      </c>
      <c r="C3569" s="14" t="s">
        <v>249</v>
      </c>
      <c r="D3569" t="s">
        <v>456</v>
      </c>
      <c r="E3569" t="s">
        <v>474</v>
      </c>
      <c r="F3569" s="20">
        <v>2036</v>
      </c>
      <c r="G3569" s="20">
        <v>37</v>
      </c>
      <c r="H3569" s="11">
        <v>1919.9646097775701</v>
      </c>
      <c r="I3569" s="10">
        <v>4339215.45098643</v>
      </c>
      <c r="J3569" s="33">
        <f t="shared" si="220"/>
        <v>4.4246814463686201E-4</v>
      </c>
      <c r="K3569" s="33">
        <f t="shared" si="221"/>
        <v>4.4237027004334628E-4</v>
      </c>
      <c r="L3569" s="33">
        <f t="shared" si="222"/>
        <v>0.99815930506820039</v>
      </c>
      <c r="M3569" s="33">
        <f t="shared" si="223"/>
        <v>0.99771774906687105</v>
      </c>
    </row>
    <row r="3570" spans="1:13" ht="55.2">
      <c r="A3570" t="s">
        <v>164</v>
      </c>
      <c r="B3570" t="s">
        <v>247</v>
      </c>
      <c r="C3570" s="14" t="s">
        <v>249</v>
      </c>
      <c r="D3570" t="s">
        <v>456</v>
      </c>
      <c r="E3570" t="s">
        <v>474</v>
      </c>
      <c r="F3570" s="20">
        <v>2036</v>
      </c>
      <c r="G3570" s="20">
        <v>38</v>
      </c>
      <c r="H3570" s="11">
        <v>2128.7793100416102</v>
      </c>
      <c r="I3570" s="10">
        <v>4380297.7525650496</v>
      </c>
      <c r="J3570" s="33">
        <f t="shared" si="220"/>
        <v>4.8598963593171781E-4</v>
      </c>
      <c r="K3570" s="33">
        <f t="shared" si="221"/>
        <v>4.8587156209689564E-4</v>
      </c>
      <c r="L3570" s="33">
        <f t="shared" si="222"/>
        <v>0.99771774906687105</v>
      </c>
      <c r="M3570" s="33">
        <f t="shared" si="223"/>
        <v>0.9972329863856001</v>
      </c>
    </row>
    <row r="3571" spans="1:13" ht="55.2">
      <c r="A3571" t="s">
        <v>164</v>
      </c>
      <c r="B3571" t="s">
        <v>247</v>
      </c>
      <c r="C3571" s="14" t="s">
        <v>249</v>
      </c>
      <c r="D3571" t="s">
        <v>456</v>
      </c>
      <c r="E3571" t="s">
        <v>474</v>
      </c>
      <c r="F3571" s="20">
        <v>2036</v>
      </c>
      <c r="G3571" s="20">
        <v>39</v>
      </c>
      <c r="H3571" s="11">
        <v>2255.2931872746899</v>
      </c>
      <c r="I3571" s="10">
        <v>4375109.7219448201</v>
      </c>
      <c r="J3571" s="33">
        <f t="shared" si="220"/>
        <v>5.1548265771770609E-4</v>
      </c>
      <c r="K3571" s="33">
        <f t="shared" si="221"/>
        <v>5.153498193587458E-4</v>
      </c>
      <c r="L3571" s="33">
        <f t="shared" si="222"/>
        <v>0.9972329863856001</v>
      </c>
      <c r="M3571" s="33">
        <f t="shared" si="223"/>
        <v>0.99671906254620768</v>
      </c>
    </row>
    <row r="3572" spans="1:13" ht="55.2">
      <c r="A3572" t="s">
        <v>164</v>
      </c>
      <c r="B3572" t="s">
        <v>247</v>
      </c>
      <c r="C3572" s="14" t="s">
        <v>249</v>
      </c>
      <c r="D3572" t="s">
        <v>456</v>
      </c>
      <c r="E3572" t="s">
        <v>474</v>
      </c>
      <c r="F3572" s="20">
        <v>2036</v>
      </c>
      <c r="G3572" s="20">
        <v>40</v>
      </c>
      <c r="H3572" s="11">
        <v>2401.4939097729898</v>
      </c>
      <c r="I3572" s="10">
        <v>4311135.6993448399</v>
      </c>
      <c r="J3572" s="33">
        <f t="shared" si="220"/>
        <v>5.5704437931238004E-4</v>
      </c>
      <c r="K3572" s="33">
        <f t="shared" si="221"/>
        <v>5.5688925889640917E-4</v>
      </c>
      <c r="L3572" s="33">
        <f t="shared" si="222"/>
        <v>0.99671906254620768</v>
      </c>
      <c r="M3572" s="33">
        <f t="shared" si="223"/>
        <v>0.99616400040613839</v>
      </c>
    </row>
    <row r="3573" spans="1:13" ht="55.2">
      <c r="A3573" t="s">
        <v>164</v>
      </c>
      <c r="B3573" t="s">
        <v>247</v>
      </c>
      <c r="C3573" s="14" t="s">
        <v>249</v>
      </c>
      <c r="D3573" t="s">
        <v>456</v>
      </c>
      <c r="E3573" t="s">
        <v>474</v>
      </c>
      <c r="F3573" s="20">
        <v>2036</v>
      </c>
      <c r="G3573" s="20">
        <v>41</v>
      </c>
      <c r="H3573" s="11">
        <v>3061.5086897572901</v>
      </c>
      <c r="I3573" s="10">
        <v>4244951.3330333298</v>
      </c>
      <c r="J3573" s="33">
        <f t="shared" si="220"/>
        <v>7.2121172884439578E-4</v>
      </c>
      <c r="K3573" s="33">
        <f t="shared" si="221"/>
        <v>7.2095171817687653E-4</v>
      </c>
      <c r="L3573" s="33">
        <f t="shared" si="222"/>
        <v>0.99616400040613839</v>
      </c>
      <c r="M3573" s="33">
        <f t="shared" si="223"/>
        <v>0.99544581425845968</v>
      </c>
    </row>
    <row r="3574" spans="1:13" ht="55.2">
      <c r="A3574" t="s">
        <v>164</v>
      </c>
      <c r="B3574" t="s">
        <v>247</v>
      </c>
      <c r="C3574" s="14" t="s">
        <v>249</v>
      </c>
      <c r="D3574" t="s">
        <v>456</v>
      </c>
      <c r="E3574" t="s">
        <v>474</v>
      </c>
      <c r="F3574" s="20">
        <v>2036</v>
      </c>
      <c r="G3574" s="20">
        <v>42</v>
      </c>
      <c r="H3574" s="11">
        <v>3323.8144744311699</v>
      </c>
      <c r="I3574" s="10">
        <v>4188099.8216601699</v>
      </c>
      <c r="J3574" s="33">
        <f t="shared" si="220"/>
        <v>7.9363305937478923E-4</v>
      </c>
      <c r="K3574" s="33">
        <f t="shared" si="221"/>
        <v>7.9331821595385321E-4</v>
      </c>
      <c r="L3574" s="33">
        <f t="shared" si="222"/>
        <v>0.99544581425845968</v>
      </c>
      <c r="M3574" s="33">
        <f t="shared" si="223"/>
        <v>0.99465610896101342</v>
      </c>
    </row>
    <row r="3575" spans="1:13" ht="55.2">
      <c r="A3575" t="s">
        <v>164</v>
      </c>
      <c r="B3575" t="s">
        <v>247</v>
      </c>
      <c r="C3575" s="14" t="s">
        <v>249</v>
      </c>
      <c r="D3575" t="s">
        <v>456</v>
      </c>
      <c r="E3575" t="s">
        <v>474</v>
      </c>
      <c r="F3575" s="20">
        <v>2036</v>
      </c>
      <c r="G3575" s="20">
        <v>43</v>
      </c>
      <c r="H3575" s="11">
        <v>3651.5148351082698</v>
      </c>
      <c r="I3575" s="10">
        <v>4133394.07085475</v>
      </c>
      <c r="J3575" s="33">
        <f t="shared" si="220"/>
        <v>8.8341802705328991E-4</v>
      </c>
      <c r="K3575" s="33">
        <f t="shared" si="221"/>
        <v>8.8302792822991805E-4</v>
      </c>
      <c r="L3575" s="33">
        <f t="shared" si="222"/>
        <v>0.99465610896101342</v>
      </c>
      <c r="M3575" s="33">
        <f t="shared" si="223"/>
        <v>0.99377779983781633</v>
      </c>
    </row>
    <row r="3576" spans="1:13" ht="55.2">
      <c r="A3576" t="s">
        <v>164</v>
      </c>
      <c r="B3576" t="s">
        <v>247</v>
      </c>
      <c r="C3576" s="14" t="s">
        <v>249</v>
      </c>
      <c r="D3576" t="s">
        <v>456</v>
      </c>
      <c r="E3576" t="s">
        <v>474</v>
      </c>
      <c r="F3576" s="20">
        <v>2036</v>
      </c>
      <c r="G3576" s="20">
        <v>44</v>
      </c>
      <c r="H3576" s="11">
        <v>3819.0445248328701</v>
      </c>
      <c r="I3576" s="10">
        <v>4112846.2734846999</v>
      </c>
      <c r="J3576" s="33">
        <f t="shared" si="220"/>
        <v>9.2856486016850326E-4</v>
      </c>
      <c r="K3576" s="33">
        <f t="shared" si="221"/>
        <v>9.2813387722756602E-4</v>
      </c>
      <c r="L3576" s="33">
        <f t="shared" si="222"/>
        <v>0.99377779983781633</v>
      </c>
      <c r="M3576" s="33">
        <f t="shared" si="223"/>
        <v>0.99285544099535017</v>
      </c>
    </row>
    <row r="3577" spans="1:13" ht="55.2">
      <c r="A3577" t="s">
        <v>164</v>
      </c>
      <c r="B3577" t="s">
        <v>247</v>
      </c>
      <c r="C3577" s="14" t="s">
        <v>249</v>
      </c>
      <c r="D3577" t="s">
        <v>456</v>
      </c>
      <c r="E3577" t="s">
        <v>474</v>
      </c>
      <c r="F3577" s="20">
        <v>2036</v>
      </c>
      <c r="G3577" s="20">
        <v>45</v>
      </c>
      <c r="H3577" s="11">
        <v>4113.9496707186099</v>
      </c>
      <c r="I3577" s="10">
        <v>4086283.2267237799</v>
      </c>
      <c r="J3577" s="33">
        <f t="shared" si="220"/>
        <v>1.0067705644615857E-3</v>
      </c>
      <c r="K3577" s="33">
        <f t="shared" si="221"/>
        <v>1.0062639410090002E-3</v>
      </c>
      <c r="L3577" s="33">
        <f t="shared" si="222"/>
        <v>0.99285544099535017</v>
      </c>
      <c r="M3577" s="33">
        <f t="shared" si="223"/>
        <v>0.99185636636644192</v>
      </c>
    </row>
    <row r="3578" spans="1:13" ht="55.2">
      <c r="A3578" t="s">
        <v>164</v>
      </c>
      <c r="B3578" t="s">
        <v>247</v>
      </c>
      <c r="C3578" s="14" t="s">
        <v>249</v>
      </c>
      <c r="D3578" t="s">
        <v>456</v>
      </c>
      <c r="E3578" t="s">
        <v>474</v>
      </c>
      <c r="F3578" s="20">
        <v>2036</v>
      </c>
      <c r="G3578" s="20">
        <v>46</v>
      </c>
      <c r="H3578" s="11">
        <v>5117.1295579103398</v>
      </c>
      <c r="I3578" s="10">
        <v>4062729.8632022799</v>
      </c>
      <c r="J3578" s="33">
        <f t="shared" si="220"/>
        <v>1.2595298555924594E-3</v>
      </c>
      <c r="K3578" s="33">
        <f t="shared" si="221"/>
        <v>1.2587369807820492E-3</v>
      </c>
      <c r="L3578" s="33">
        <f t="shared" si="222"/>
        <v>0.99185636636644192</v>
      </c>
      <c r="M3578" s="33">
        <f t="shared" si="223"/>
        <v>0.99060788007847234</v>
      </c>
    </row>
    <row r="3579" spans="1:13" ht="55.2">
      <c r="A3579" t="s">
        <v>164</v>
      </c>
      <c r="B3579" t="s">
        <v>247</v>
      </c>
      <c r="C3579" s="14" t="s">
        <v>249</v>
      </c>
      <c r="D3579" t="s">
        <v>456</v>
      </c>
      <c r="E3579" t="s">
        <v>474</v>
      </c>
      <c r="F3579" s="20">
        <v>2036</v>
      </c>
      <c r="G3579" s="20">
        <v>47</v>
      </c>
      <c r="H3579" s="11">
        <v>5635.3019922682397</v>
      </c>
      <c r="I3579" s="10">
        <v>4061418.4588329201</v>
      </c>
      <c r="J3579" s="33">
        <f t="shared" si="220"/>
        <v>1.3875206530399203E-3</v>
      </c>
      <c r="K3579" s="33">
        <f t="shared" si="221"/>
        <v>1.3865584913165252E-3</v>
      </c>
      <c r="L3579" s="33">
        <f t="shared" si="222"/>
        <v>0.99060788007847234</v>
      </c>
      <c r="M3579" s="33">
        <f t="shared" si="223"/>
        <v>0.9892343443107845</v>
      </c>
    </row>
    <row r="3580" spans="1:13" ht="55.2">
      <c r="A3580" t="s">
        <v>164</v>
      </c>
      <c r="B3580" t="s">
        <v>247</v>
      </c>
      <c r="C3580" s="14" t="s">
        <v>249</v>
      </c>
      <c r="D3580" t="s">
        <v>456</v>
      </c>
      <c r="E3580" t="s">
        <v>474</v>
      </c>
      <c r="F3580" s="20">
        <v>2036</v>
      </c>
      <c r="G3580" s="20">
        <v>48</v>
      </c>
      <c r="H3580" s="11">
        <v>6259.9302351632496</v>
      </c>
      <c r="I3580" s="10">
        <v>4013962.49212988</v>
      </c>
      <c r="J3580" s="33">
        <f t="shared" si="220"/>
        <v>1.5595387967468574E-3</v>
      </c>
      <c r="K3580" s="33">
        <f t="shared" si="221"/>
        <v>1.5583233480461756E-3</v>
      </c>
      <c r="L3580" s="33">
        <f t="shared" si="222"/>
        <v>0.9892343443107845</v>
      </c>
      <c r="M3580" s="33">
        <f t="shared" si="223"/>
        <v>0.98769279733535587</v>
      </c>
    </row>
    <row r="3581" spans="1:13" ht="55.2">
      <c r="A3581" t="s">
        <v>164</v>
      </c>
      <c r="B3581" t="s">
        <v>247</v>
      </c>
      <c r="C3581" s="14" t="s">
        <v>249</v>
      </c>
      <c r="D3581" t="s">
        <v>456</v>
      </c>
      <c r="E3581" t="s">
        <v>474</v>
      </c>
      <c r="F3581" s="20">
        <v>2036</v>
      </c>
      <c r="G3581" s="20">
        <v>49</v>
      </c>
      <c r="H3581" s="11">
        <v>6736.0887321292203</v>
      </c>
      <c r="I3581" s="10">
        <v>3957318.4285388198</v>
      </c>
      <c r="J3581" s="33">
        <f t="shared" si="220"/>
        <v>1.7021851674989975E-3</v>
      </c>
      <c r="K3581" s="33">
        <f t="shared" si="221"/>
        <v>1.7007372719720637E-3</v>
      </c>
      <c r="L3581" s="33">
        <f t="shared" si="222"/>
        <v>0.98769279733535587</v>
      </c>
      <c r="M3581" s="33">
        <f t="shared" si="223"/>
        <v>0.98601299138166931</v>
      </c>
    </row>
    <row r="3582" spans="1:13" ht="55.2">
      <c r="A3582" t="s">
        <v>164</v>
      </c>
      <c r="B3582" t="s">
        <v>247</v>
      </c>
      <c r="C3582" s="14" t="s">
        <v>249</v>
      </c>
      <c r="D3582" t="s">
        <v>456</v>
      </c>
      <c r="E3582" t="s">
        <v>474</v>
      </c>
      <c r="F3582" s="20">
        <v>2036</v>
      </c>
      <c r="G3582" s="20">
        <v>50</v>
      </c>
      <c r="H3582" s="11">
        <v>7387.6054587730796</v>
      </c>
      <c r="I3582" s="10">
        <v>3960480.3645142401</v>
      </c>
      <c r="J3582" s="33">
        <f t="shared" si="220"/>
        <v>1.8653306616454295E-3</v>
      </c>
      <c r="K3582" s="33">
        <f t="shared" si="221"/>
        <v>1.8635920136259587E-3</v>
      </c>
      <c r="L3582" s="33">
        <f t="shared" si="222"/>
        <v>0.98601299138166931</v>
      </c>
      <c r="M3582" s="33">
        <f t="shared" si="223"/>
        <v>0.98417546544559897</v>
      </c>
    </row>
    <row r="3583" spans="1:13" ht="55.2">
      <c r="A3583" t="s">
        <v>164</v>
      </c>
      <c r="B3583" t="s">
        <v>247</v>
      </c>
      <c r="C3583" s="14" t="s">
        <v>249</v>
      </c>
      <c r="D3583" t="s">
        <v>456</v>
      </c>
      <c r="E3583" t="s">
        <v>474</v>
      </c>
      <c r="F3583" s="20">
        <v>2036</v>
      </c>
      <c r="G3583" s="20">
        <v>51</v>
      </c>
      <c r="H3583" s="11">
        <v>8587.2488793984303</v>
      </c>
      <c r="I3583" s="10">
        <v>4018079.4716301602</v>
      </c>
      <c r="J3583" s="33">
        <f t="shared" si="220"/>
        <v>2.1371525725235418E-3</v>
      </c>
      <c r="K3583" s="33">
        <f t="shared" si="221"/>
        <v>2.1348704879748936E-3</v>
      </c>
      <c r="L3583" s="33">
        <f t="shared" si="222"/>
        <v>0.98417546544559897</v>
      </c>
      <c r="M3583" s="33">
        <f t="shared" si="223"/>
        <v>0.98207437828943023</v>
      </c>
    </row>
    <row r="3584" spans="1:13" ht="55.2">
      <c r="A3584" t="s">
        <v>164</v>
      </c>
      <c r="B3584" t="s">
        <v>247</v>
      </c>
      <c r="C3584" s="14" t="s">
        <v>249</v>
      </c>
      <c r="D3584" t="s">
        <v>456</v>
      </c>
      <c r="E3584" t="s">
        <v>474</v>
      </c>
      <c r="F3584" s="20">
        <v>2036</v>
      </c>
      <c r="G3584" s="20">
        <v>52</v>
      </c>
      <c r="H3584" s="11">
        <v>9438.5616474156595</v>
      </c>
      <c r="I3584" s="10">
        <v>4033962.367513</v>
      </c>
      <c r="J3584" s="33">
        <f t="shared" si="220"/>
        <v>2.3397743428218141E-3</v>
      </c>
      <c r="K3584" s="33">
        <f t="shared" si="221"/>
        <v>2.3370392044521626E-3</v>
      </c>
      <c r="L3584" s="33">
        <f t="shared" si="222"/>
        <v>0.98207437828943023</v>
      </c>
      <c r="M3584" s="33">
        <f t="shared" si="223"/>
        <v>0.97977923196567984</v>
      </c>
    </row>
    <row r="3585" spans="1:13" ht="55.2">
      <c r="A3585" t="s">
        <v>164</v>
      </c>
      <c r="B3585" t="s">
        <v>247</v>
      </c>
      <c r="C3585" s="14" t="s">
        <v>249</v>
      </c>
      <c r="D3585" t="s">
        <v>456</v>
      </c>
      <c r="E3585" t="s">
        <v>474</v>
      </c>
      <c r="F3585" s="20">
        <v>2036</v>
      </c>
      <c r="G3585" s="20">
        <v>53</v>
      </c>
      <c r="H3585" s="11">
        <v>10084.6052965821</v>
      </c>
      <c r="I3585" s="10">
        <v>3992449.4100394701</v>
      </c>
      <c r="J3585" s="33">
        <f t="shared" si="220"/>
        <v>2.5259193695036457E-3</v>
      </c>
      <c r="K3585" s="33">
        <f t="shared" si="221"/>
        <v>2.5227319194850439E-3</v>
      </c>
      <c r="L3585" s="33">
        <f t="shared" si="222"/>
        <v>0.97977923196567984</v>
      </c>
      <c r="M3585" s="33">
        <f t="shared" si="223"/>
        <v>0.97730751162315144</v>
      </c>
    </row>
    <row r="3586" spans="1:13" ht="55.2">
      <c r="A3586" t="s">
        <v>164</v>
      </c>
      <c r="B3586" t="s">
        <v>247</v>
      </c>
      <c r="C3586" s="14" t="s">
        <v>249</v>
      </c>
      <c r="D3586" t="s">
        <v>456</v>
      </c>
      <c r="E3586" t="s">
        <v>474</v>
      </c>
      <c r="F3586" s="20">
        <v>2036</v>
      </c>
      <c r="G3586" s="20">
        <v>54</v>
      </c>
      <c r="H3586" s="11">
        <v>10796.9799153636</v>
      </c>
      <c r="I3586" s="10">
        <v>3926478.32611732</v>
      </c>
      <c r="J3586" s="33">
        <f t="shared" ref="J3586:J3649" si="224">IF(I3586&gt;0,H3586/I3586,0)</f>
        <v>2.7497872186245183E-3</v>
      </c>
      <c r="K3586" s="33">
        <f t="shared" ref="K3586:K3649" si="225">1-EXP(-J3586)</f>
        <v>2.7460100167110424E-3</v>
      </c>
      <c r="L3586" s="33">
        <f t="shared" ref="L3586:L3649" si="226">IF(G3586=30,1,M3585)</f>
        <v>0.97730751162315144</v>
      </c>
      <c r="M3586" s="33">
        <f t="shared" ref="M3586:M3649" si="227">L3586*(1-K3586)</f>
        <v>0.9746238154068273</v>
      </c>
    </row>
    <row r="3587" spans="1:13" ht="55.2">
      <c r="A3587" t="s">
        <v>164</v>
      </c>
      <c r="B3587" t="s">
        <v>247</v>
      </c>
      <c r="C3587" s="14" t="s">
        <v>249</v>
      </c>
      <c r="D3587" t="s">
        <v>456</v>
      </c>
      <c r="E3587" t="s">
        <v>474</v>
      </c>
      <c r="F3587" s="20">
        <v>2036</v>
      </c>
      <c r="G3587" s="20">
        <v>55</v>
      </c>
      <c r="H3587" s="11">
        <v>11503.176356148801</v>
      </c>
      <c r="I3587" s="10">
        <v>3853251.9195239898</v>
      </c>
      <c r="J3587" s="33">
        <f t="shared" si="224"/>
        <v>2.9853164538408486E-3</v>
      </c>
      <c r="K3587" s="33">
        <f t="shared" si="225"/>
        <v>2.9808648276155036E-3</v>
      </c>
      <c r="L3587" s="33">
        <f t="shared" si="226"/>
        <v>0.9746238154068273</v>
      </c>
      <c r="M3587" s="33">
        <f t="shared" si="227"/>
        <v>0.97171859355532464</v>
      </c>
    </row>
    <row r="3588" spans="1:13" ht="55.2">
      <c r="A3588" t="s">
        <v>164</v>
      </c>
      <c r="B3588" t="s">
        <v>247</v>
      </c>
      <c r="C3588" s="14" t="s">
        <v>249</v>
      </c>
      <c r="D3588" t="s">
        <v>456</v>
      </c>
      <c r="E3588" t="s">
        <v>474</v>
      </c>
      <c r="F3588" s="20">
        <v>2036</v>
      </c>
      <c r="G3588" s="20">
        <v>56</v>
      </c>
      <c r="H3588" s="11">
        <v>12267.5885761059</v>
      </c>
      <c r="I3588" s="10">
        <v>3784504.20681048</v>
      </c>
      <c r="J3588" s="33">
        <f t="shared" si="224"/>
        <v>3.2415312299110452E-3</v>
      </c>
      <c r="K3588" s="33">
        <f t="shared" si="225"/>
        <v>3.2362831397013681E-3</v>
      </c>
      <c r="L3588" s="33">
        <f t="shared" si="226"/>
        <v>0.97171859355532464</v>
      </c>
      <c r="M3588" s="33">
        <f t="shared" si="227"/>
        <v>0.9685738370544672</v>
      </c>
    </row>
    <row r="3589" spans="1:13" ht="55.2">
      <c r="A3589" t="s">
        <v>164</v>
      </c>
      <c r="B3589" t="s">
        <v>247</v>
      </c>
      <c r="C3589" s="14" t="s">
        <v>249</v>
      </c>
      <c r="D3589" t="s">
        <v>456</v>
      </c>
      <c r="E3589" t="s">
        <v>474</v>
      </c>
      <c r="F3589" s="20">
        <v>2036</v>
      </c>
      <c r="G3589" s="20">
        <v>57</v>
      </c>
      <c r="H3589" s="11">
        <v>13100.2817218706</v>
      </c>
      <c r="I3589" s="10">
        <v>3701849.0966670401</v>
      </c>
      <c r="J3589" s="33">
        <f t="shared" si="224"/>
        <v>3.5388481215145803E-3</v>
      </c>
      <c r="K3589" s="33">
        <f t="shared" si="225"/>
        <v>3.5325937783996508E-3</v>
      </c>
      <c r="L3589" s="33">
        <f t="shared" si="226"/>
        <v>0.9685738370544672</v>
      </c>
      <c r="M3589" s="33">
        <f t="shared" si="227"/>
        <v>0.9651522591437679</v>
      </c>
    </row>
    <row r="3590" spans="1:13" ht="55.2">
      <c r="A3590" t="s">
        <v>164</v>
      </c>
      <c r="B3590" t="s">
        <v>247</v>
      </c>
      <c r="C3590" s="14" t="s">
        <v>249</v>
      </c>
      <c r="D3590" t="s">
        <v>456</v>
      </c>
      <c r="E3590" t="s">
        <v>474</v>
      </c>
      <c r="F3590" s="20">
        <v>2036</v>
      </c>
      <c r="G3590" s="20">
        <v>58</v>
      </c>
      <c r="H3590" s="11">
        <v>13904.717912575001</v>
      </c>
      <c r="I3590" s="10">
        <v>3595178.4225234701</v>
      </c>
      <c r="J3590" s="33">
        <f t="shared" si="224"/>
        <v>3.8676016259619247E-3</v>
      </c>
      <c r="K3590" s="33">
        <f t="shared" si="225"/>
        <v>3.8601320876290313E-3</v>
      </c>
      <c r="L3590" s="33">
        <f t="shared" si="226"/>
        <v>0.9651522591437679</v>
      </c>
      <c r="M3590" s="33">
        <f t="shared" si="227"/>
        <v>0.9614266439387994</v>
      </c>
    </row>
    <row r="3591" spans="1:13" ht="55.2">
      <c r="A3591" t="s">
        <v>164</v>
      </c>
      <c r="B3591" t="s">
        <v>247</v>
      </c>
      <c r="C3591" s="14" t="s">
        <v>249</v>
      </c>
      <c r="D3591" t="s">
        <v>456</v>
      </c>
      <c r="E3591" t="s">
        <v>474</v>
      </c>
      <c r="F3591" s="20">
        <v>2036</v>
      </c>
      <c r="G3591" s="20">
        <v>59</v>
      </c>
      <c r="H3591" s="11">
        <v>14091.1148002835</v>
      </c>
      <c r="I3591" s="10">
        <v>3491859.3815644602</v>
      </c>
      <c r="J3591" s="33">
        <f t="shared" si="224"/>
        <v>4.0354187441449165E-3</v>
      </c>
      <c r="K3591" s="33">
        <f t="shared" si="225"/>
        <v>4.0272873834170664E-3</v>
      </c>
      <c r="L3591" s="33">
        <f t="shared" si="226"/>
        <v>0.9614266439387994</v>
      </c>
      <c r="M3591" s="33">
        <f t="shared" si="227"/>
        <v>0.95755470254558361</v>
      </c>
    </row>
    <row r="3592" spans="1:13" ht="55.2">
      <c r="A3592" t="s">
        <v>164</v>
      </c>
      <c r="B3592" t="s">
        <v>247</v>
      </c>
      <c r="C3592" s="14" t="s">
        <v>249</v>
      </c>
      <c r="D3592" t="s">
        <v>456</v>
      </c>
      <c r="E3592" t="s">
        <v>474</v>
      </c>
      <c r="F3592" s="20">
        <v>2036</v>
      </c>
      <c r="G3592" s="20">
        <v>60</v>
      </c>
      <c r="H3592" s="11">
        <v>14613.776959590399</v>
      </c>
      <c r="I3592" s="10">
        <v>3402233.4483194998</v>
      </c>
      <c r="J3592" s="33">
        <f t="shared" si="224"/>
        <v>4.2953480945902558E-3</v>
      </c>
      <c r="K3592" s="33">
        <f t="shared" si="225"/>
        <v>4.2861362809983872E-3</v>
      </c>
      <c r="L3592" s="33">
        <f t="shared" si="226"/>
        <v>0.95755470254558361</v>
      </c>
      <c r="M3592" s="33">
        <f t="shared" si="227"/>
        <v>0.95345049259396242</v>
      </c>
    </row>
    <row r="3593" spans="1:13" ht="55.2">
      <c r="A3593" t="s">
        <v>164</v>
      </c>
      <c r="B3593" t="s">
        <v>247</v>
      </c>
      <c r="C3593" s="14" t="s">
        <v>249</v>
      </c>
      <c r="D3593" t="s">
        <v>456</v>
      </c>
      <c r="E3593" t="s">
        <v>474</v>
      </c>
      <c r="F3593" s="20">
        <v>2036</v>
      </c>
      <c r="G3593" s="20">
        <v>61</v>
      </c>
      <c r="H3593" s="11">
        <v>15343.963653299699</v>
      </c>
      <c r="I3593" s="10">
        <v>3300332.9510495402</v>
      </c>
      <c r="J3593" s="33">
        <f t="shared" si="224"/>
        <v>4.6492168762609721E-3</v>
      </c>
      <c r="K3593" s="33">
        <f t="shared" si="225"/>
        <v>4.6384259970028152E-3</v>
      </c>
      <c r="L3593" s="33">
        <f t="shared" si="226"/>
        <v>0.95345049259396242</v>
      </c>
      <c r="M3593" s="33">
        <f t="shared" si="227"/>
        <v>0.94902798304225944</v>
      </c>
    </row>
    <row r="3594" spans="1:13" ht="55.2">
      <c r="A3594" t="s">
        <v>164</v>
      </c>
      <c r="B3594" t="s">
        <v>247</v>
      </c>
      <c r="C3594" s="14" t="s">
        <v>249</v>
      </c>
      <c r="D3594" t="s">
        <v>456</v>
      </c>
      <c r="E3594" t="s">
        <v>474</v>
      </c>
      <c r="F3594" s="20">
        <v>2036</v>
      </c>
      <c r="G3594" s="20">
        <v>62</v>
      </c>
      <c r="H3594" s="11">
        <v>16186.2868602281</v>
      </c>
      <c r="I3594" s="10">
        <v>3211763.5055022901</v>
      </c>
      <c r="J3594" s="33">
        <f t="shared" si="224"/>
        <v>5.0396882686095266E-3</v>
      </c>
      <c r="K3594" s="33">
        <f t="shared" si="225"/>
        <v>5.0270103462207727E-3</v>
      </c>
      <c r="L3594" s="33">
        <f t="shared" si="226"/>
        <v>0.94902798304225944</v>
      </c>
      <c r="M3594" s="33">
        <f t="shared" si="227"/>
        <v>0.94425720955265302</v>
      </c>
    </row>
    <row r="3595" spans="1:13" ht="55.2">
      <c r="A3595" t="s">
        <v>164</v>
      </c>
      <c r="B3595" t="s">
        <v>247</v>
      </c>
      <c r="C3595" s="14" t="s">
        <v>249</v>
      </c>
      <c r="D3595" t="s">
        <v>456</v>
      </c>
      <c r="E3595" t="s">
        <v>474</v>
      </c>
      <c r="F3595" s="20">
        <v>2036</v>
      </c>
      <c r="G3595" s="20">
        <v>63</v>
      </c>
      <c r="H3595" s="11">
        <v>17057.188279358699</v>
      </c>
      <c r="I3595" s="10">
        <v>3122323.5805068901</v>
      </c>
      <c r="J3595" s="33">
        <f t="shared" si="224"/>
        <v>5.4629790409453875E-3</v>
      </c>
      <c r="K3595" s="33">
        <f t="shared" si="225"/>
        <v>5.4480841068588193E-3</v>
      </c>
      <c r="L3595" s="33">
        <f t="shared" si="226"/>
        <v>0.94425720955265302</v>
      </c>
      <c r="M3595" s="33">
        <f t="shared" si="227"/>
        <v>0.93911281685650239</v>
      </c>
    </row>
    <row r="3596" spans="1:13" ht="55.2">
      <c r="A3596" t="s">
        <v>164</v>
      </c>
      <c r="B3596" t="s">
        <v>247</v>
      </c>
      <c r="C3596" s="14" t="s">
        <v>249</v>
      </c>
      <c r="D3596" t="s">
        <v>456</v>
      </c>
      <c r="E3596" t="s">
        <v>474</v>
      </c>
      <c r="F3596" s="20">
        <v>2036</v>
      </c>
      <c r="G3596" s="20">
        <v>64</v>
      </c>
      <c r="H3596" s="11">
        <v>18117.261505344901</v>
      </c>
      <c r="I3596" s="10">
        <v>3012815.30027002</v>
      </c>
      <c r="J3596" s="33">
        <f t="shared" si="224"/>
        <v>6.0133993290996503E-3</v>
      </c>
      <c r="K3596" s="33">
        <f t="shared" si="225"/>
        <v>5.9953550306625081E-3</v>
      </c>
      <c r="L3596" s="33">
        <f t="shared" si="226"/>
        <v>0.93911281685650239</v>
      </c>
      <c r="M3596" s="33">
        <f t="shared" si="227"/>
        <v>0.93348250210560213</v>
      </c>
    </row>
    <row r="3597" spans="1:13" ht="55.2">
      <c r="A3597" t="s">
        <v>164</v>
      </c>
      <c r="B3597" t="s">
        <v>247</v>
      </c>
      <c r="C3597" s="14" t="s">
        <v>249</v>
      </c>
      <c r="D3597" t="s">
        <v>456</v>
      </c>
      <c r="E3597" t="s">
        <v>474</v>
      </c>
      <c r="F3597" s="20">
        <v>2036</v>
      </c>
      <c r="G3597" s="20">
        <v>65</v>
      </c>
      <c r="H3597" s="11">
        <v>19141.619057179902</v>
      </c>
      <c r="I3597" s="10">
        <v>2912326.7727294401</v>
      </c>
      <c r="J3597" s="33">
        <f t="shared" si="224"/>
        <v>6.5726206401077467E-3</v>
      </c>
      <c r="K3597" s="33">
        <f t="shared" si="225"/>
        <v>6.5510682135607734E-3</v>
      </c>
      <c r="L3597" s="33">
        <f t="shared" si="226"/>
        <v>0.93348250210560213</v>
      </c>
      <c r="M3597" s="33">
        <f t="shared" si="227"/>
        <v>0.92736719455814298</v>
      </c>
    </row>
    <row r="3598" spans="1:13" ht="55.2">
      <c r="A3598" t="s">
        <v>164</v>
      </c>
      <c r="B3598" t="s">
        <v>247</v>
      </c>
      <c r="C3598" s="14" t="s">
        <v>249</v>
      </c>
      <c r="D3598" t="s">
        <v>456</v>
      </c>
      <c r="E3598" t="s">
        <v>474</v>
      </c>
      <c r="F3598" s="20">
        <v>2036</v>
      </c>
      <c r="G3598" s="20">
        <v>66</v>
      </c>
      <c r="H3598" s="11">
        <v>19602.065683572098</v>
      </c>
      <c r="I3598" s="10">
        <v>2809010.42048387</v>
      </c>
      <c r="J3598" s="33">
        <f t="shared" si="224"/>
        <v>6.9782815829481752E-3</v>
      </c>
      <c r="K3598" s="33">
        <f t="shared" si="225"/>
        <v>6.953989913569214E-3</v>
      </c>
      <c r="L3598" s="33">
        <f t="shared" si="226"/>
        <v>0.92736719455814298</v>
      </c>
      <c r="M3598" s="33">
        <f t="shared" si="227"/>
        <v>0.92091829244101064</v>
      </c>
    </row>
    <row r="3599" spans="1:13" ht="55.2">
      <c r="A3599" t="s">
        <v>164</v>
      </c>
      <c r="B3599" t="s">
        <v>247</v>
      </c>
      <c r="C3599" s="14" t="s">
        <v>249</v>
      </c>
      <c r="D3599" t="s">
        <v>456</v>
      </c>
      <c r="E3599" t="s">
        <v>474</v>
      </c>
      <c r="F3599" s="20">
        <v>2036</v>
      </c>
      <c r="G3599" s="20">
        <v>67</v>
      </c>
      <c r="H3599" s="11">
        <v>20482.5112383124</v>
      </c>
      <c r="I3599" s="10">
        <v>2690080.58137214</v>
      </c>
      <c r="J3599" s="33">
        <f t="shared" si="224"/>
        <v>7.6140883585966053E-3</v>
      </c>
      <c r="K3599" s="33">
        <f t="shared" si="225"/>
        <v>7.5851746182937774E-3</v>
      </c>
      <c r="L3599" s="33">
        <f t="shared" si="226"/>
        <v>0.92091829244101064</v>
      </c>
      <c r="M3599" s="33">
        <f t="shared" si="227"/>
        <v>0.91393296638366461</v>
      </c>
    </row>
    <row r="3600" spans="1:13" ht="55.2">
      <c r="A3600" t="s">
        <v>164</v>
      </c>
      <c r="B3600" t="s">
        <v>247</v>
      </c>
      <c r="C3600" s="14" t="s">
        <v>249</v>
      </c>
      <c r="D3600" t="s">
        <v>456</v>
      </c>
      <c r="E3600" t="s">
        <v>474</v>
      </c>
      <c r="F3600" s="20">
        <v>2036</v>
      </c>
      <c r="G3600" s="20">
        <v>68</v>
      </c>
      <c r="H3600" s="11">
        <v>21439.4839411748</v>
      </c>
      <c r="I3600" s="10">
        <v>2562722.9595971401</v>
      </c>
      <c r="J3600" s="33">
        <f t="shared" si="224"/>
        <v>8.3658999740436578E-3</v>
      </c>
      <c r="K3600" s="33">
        <f t="shared" si="225"/>
        <v>8.3310032149267466E-3</v>
      </c>
      <c r="L3600" s="33">
        <f t="shared" si="226"/>
        <v>0.91393296638366461</v>
      </c>
      <c r="M3600" s="33">
        <f t="shared" si="227"/>
        <v>0.90631898790249477</v>
      </c>
    </row>
    <row r="3601" spans="1:13" ht="55.2">
      <c r="A3601" t="s">
        <v>164</v>
      </c>
      <c r="B3601" t="s">
        <v>247</v>
      </c>
      <c r="C3601" s="14" t="s">
        <v>249</v>
      </c>
      <c r="D3601" t="s">
        <v>456</v>
      </c>
      <c r="E3601" t="s">
        <v>474</v>
      </c>
      <c r="F3601" s="20">
        <v>2036</v>
      </c>
      <c r="G3601" s="20">
        <v>69</v>
      </c>
      <c r="H3601" s="11">
        <v>21677.534956091102</v>
      </c>
      <c r="I3601" s="10">
        <v>2436802.4962472902</v>
      </c>
      <c r="J3601" s="33">
        <f t="shared" si="224"/>
        <v>8.895893282067302E-3</v>
      </c>
      <c r="K3601" s="33">
        <f t="shared" si="225"/>
        <v>8.8564418952059576E-3</v>
      </c>
      <c r="L3601" s="33">
        <f t="shared" si="226"/>
        <v>0.90631898790249477</v>
      </c>
      <c r="M3601" s="33">
        <f t="shared" si="227"/>
        <v>0.89829222644761442</v>
      </c>
    </row>
    <row r="3602" spans="1:13" ht="55.2">
      <c r="A3602" t="s">
        <v>164</v>
      </c>
      <c r="B3602" t="s">
        <v>247</v>
      </c>
      <c r="C3602" s="14" t="s">
        <v>249</v>
      </c>
      <c r="D3602" t="s">
        <v>456</v>
      </c>
      <c r="E3602" t="s">
        <v>474</v>
      </c>
      <c r="F3602" s="20">
        <v>2037</v>
      </c>
      <c r="G3602" s="20">
        <v>30</v>
      </c>
      <c r="H3602" s="11">
        <v>722.89454578454604</v>
      </c>
      <c r="I3602" s="10">
        <v>4637190.3227140298</v>
      </c>
      <c r="J3602" s="33">
        <f t="shared" si="224"/>
        <v>1.558906353797129E-4</v>
      </c>
      <c r="K3602" s="33">
        <f t="shared" si="225"/>
        <v>1.5587848506604107E-4</v>
      </c>
      <c r="L3602" s="33">
        <f t="shared" si="226"/>
        <v>1</v>
      </c>
      <c r="M3602" s="33">
        <f t="shared" si="227"/>
        <v>0.99984412151493396</v>
      </c>
    </row>
    <row r="3603" spans="1:13" ht="55.2">
      <c r="A3603" t="s">
        <v>164</v>
      </c>
      <c r="B3603" t="s">
        <v>247</v>
      </c>
      <c r="C3603" s="14" t="s">
        <v>249</v>
      </c>
      <c r="D3603" t="s">
        <v>456</v>
      </c>
      <c r="E3603" t="s">
        <v>474</v>
      </c>
      <c r="F3603" s="20">
        <v>2037</v>
      </c>
      <c r="G3603" s="20">
        <v>31</v>
      </c>
      <c r="H3603" s="11">
        <v>1002.96832903722</v>
      </c>
      <c r="I3603" s="10">
        <v>4566307.8231007503</v>
      </c>
      <c r="J3603" s="33">
        <f t="shared" si="224"/>
        <v>2.1964536073613945E-4</v>
      </c>
      <c r="K3603" s="33">
        <f t="shared" si="225"/>
        <v>2.1962124045993292E-4</v>
      </c>
      <c r="L3603" s="33">
        <f t="shared" si="226"/>
        <v>0.99984412151493396</v>
      </c>
      <c r="M3603" s="33">
        <f t="shared" si="227"/>
        <v>0.99962453450870026</v>
      </c>
    </row>
    <row r="3604" spans="1:13" ht="55.2">
      <c r="A3604" t="s">
        <v>164</v>
      </c>
      <c r="B3604" t="s">
        <v>247</v>
      </c>
      <c r="C3604" s="14" t="s">
        <v>249</v>
      </c>
      <c r="D3604" t="s">
        <v>456</v>
      </c>
      <c r="E3604" t="s">
        <v>474</v>
      </c>
      <c r="F3604" s="20">
        <v>2037</v>
      </c>
      <c r="G3604" s="20">
        <v>32</v>
      </c>
      <c r="H3604" s="11">
        <v>1024.1702931611101</v>
      </c>
      <c r="I3604" s="10">
        <v>4472866.1731345598</v>
      </c>
      <c r="J3604" s="33">
        <f t="shared" si="224"/>
        <v>2.2897405232300461E-4</v>
      </c>
      <c r="K3604" s="33">
        <f t="shared" si="225"/>
        <v>2.2894783976534772E-4</v>
      </c>
      <c r="L3604" s="33">
        <f t="shared" si="226"/>
        <v>0.99962453450870026</v>
      </c>
      <c r="M3604" s="33">
        <f t="shared" si="227"/>
        <v>0.99939567263094808</v>
      </c>
    </row>
    <row r="3605" spans="1:13" ht="55.2">
      <c r="A3605" t="s">
        <v>164</v>
      </c>
      <c r="B3605" t="s">
        <v>247</v>
      </c>
      <c r="C3605" s="14" t="s">
        <v>249</v>
      </c>
      <c r="D3605" t="s">
        <v>456</v>
      </c>
      <c r="E3605" t="s">
        <v>474</v>
      </c>
      <c r="F3605" s="20">
        <v>2037</v>
      </c>
      <c r="G3605" s="20">
        <v>33</v>
      </c>
      <c r="H3605" s="11">
        <v>1072.1662042174401</v>
      </c>
      <c r="I3605" s="10">
        <v>4376005.6530456096</v>
      </c>
      <c r="J3605" s="33">
        <f t="shared" si="224"/>
        <v>2.4501024203916067E-4</v>
      </c>
      <c r="K3605" s="33">
        <f t="shared" si="225"/>
        <v>2.4498022948094E-4</v>
      </c>
      <c r="L3605" s="33">
        <f t="shared" si="226"/>
        <v>0.99939567263094808</v>
      </c>
      <c r="M3605" s="33">
        <f t="shared" si="227"/>
        <v>0.99915084044972469</v>
      </c>
    </row>
    <row r="3606" spans="1:13" ht="55.2">
      <c r="A3606" t="s">
        <v>164</v>
      </c>
      <c r="B3606" t="s">
        <v>247</v>
      </c>
      <c r="C3606" s="14" t="s">
        <v>249</v>
      </c>
      <c r="D3606" t="s">
        <v>456</v>
      </c>
      <c r="E3606" t="s">
        <v>474</v>
      </c>
      <c r="F3606" s="20">
        <v>2037</v>
      </c>
      <c r="G3606" s="20">
        <v>34</v>
      </c>
      <c r="H3606" s="11">
        <v>1159.13921820425</v>
      </c>
      <c r="I3606" s="10">
        <v>4333471.0869976198</v>
      </c>
      <c r="J3606" s="33">
        <f t="shared" si="224"/>
        <v>2.6748516257145313E-4</v>
      </c>
      <c r="K3606" s="33">
        <f t="shared" si="225"/>
        <v>2.6744939160483483E-4</v>
      </c>
      <c r="L3606" s="33">
        <f t="shared" si="226"/>
        <v>0.99915084044972469</v>
      </c>
      <c r="M3606" s="33">
        <f t="shared" si="227"/>
        <v>0.99888361816532489</v>
      </c>
    </row>
    <row r="3607" spans="1:13" ht="55.2">
      <c r="A3607" t="s">
        <v>164</v>
      </c>
      <c r="B3607" t="s">
        <v>247</v>
      </c>
      <c r="C3607" s="14" t="s">
        <v>249</v>
      </c>
      <c r="D3607" t="s">
        <v>456</v>
      </c>
      <c r="E3607" t="s">
        <v>474</v>
      </c>
      <c r="F3607" s="20">
        <v>2037</v>
      </c>
      <c r="G3607" s="20">
        <v>35</v>
      </c>
      <c r="H3607" s="11">
        <v>1273.5738016513001</v>
      </c>
      <c r="I3607" s="10">
        <v>4313694.0131898504</v>
      </c>
      <c r="J3607" s="33">
        <f t="shared" si="224"/>
        <v>2.9523971745727267E-4</v>
      </c>
      <c r="K3607" s="33">
        <f t="shared" si="225"/>
        <v>2.9519613850070847E-4</v>
      </c>
      <c r="L3607" s="33">
        <f t="shared" si="226"/>
        <v>0.99888361816532489</v>
      </c>
      <c r="M3607" s="33">
        <f t="shared" si="227"/>
        <v>0.99858875157843086</v>
      </c>
    </row>
    <row r="3608" spans="1:13" ht="55.2">
      <c r="A3608" t="s">
        <v>164</v>
      </c>
      <c r="B3608" t="s">
        <v>247</v>
      </c>
      <c r="C3608" s="14" t="s">
        <v>249</v>
      </c>
      <c r="D3608" t="s">
        <v>456</v>
      </c>
      <c r="E3608" t="s">
        <v>474</v>
      </c>
      <c r="F3608" s="20">
        <v>2037</v>
      </c>
      <c r="G3608" s="20">
        <v>36</v>
      </c>
      <c r="H3608" s="11">
        <v>1673.5057190197101</v>
      </c>
      <c r="I3608" s="10">
        <v>4293889.7897334797</v>
      </c>
      <c r="J3608" s="33">
        <f t="shared" si="224"/>
        <v>3.8974119061485835E-4</v>
      </c>
      <c r="K3608" s="33">
        <f t="shared" si="225"/>
        <v>3.8966525138284247E-4</v>
      </c>
      <c r="L3608" s="33">
        <f t="shared" si="226"/>
        <v>0.99858875157843086</v>
      </c>
      <c r="M3608" s="33">
        <f t="shared" si="227"/>
        <v>0.99819963624151897</v>
      </c>
    </row>
    <row r="3609" spans="1:13" ht="55.2">
      <c r="A3609" t="s">
        <v>164</v>
      </c>
      <c r="B3609" t="s">
        <v>247</v>
      </c>
      <c r="C3609" s="14" t="s">
        <v>249</v>
      </c>
      <c r="D3609" t="s">
        <v>456</v>
      </c>
      <c r="E3609" t="s">
        <v>474</v>
      </c>
      <c r="F3609" s="20">
        <v>2037</v>
      </c>
      <c r="G3609" s="20">
        <v>37</v>
      </c>
      <c r="H3609" s="11">
        <v>1846.4547851667101</v>
      </c>
      <c r="I3609" s="10">
        <v>4293668.6231507203</v>
      </c>
      <c r="J3609" s="33">
        <f t="shared" si="224"/>
        <v>4.3004128805165462E-4</v>
      </c>
      <c r="K3609" s="33">
        <f t="shared" si="225"/>
        <v>4.2994883355051972E-4</v>
      </c>
      <c r="L3609" s="33">
        <f t="shared" si="226"/>
        <v>0.99819963624151897</v>
      </c>
      <c r="M3609" s="33">
        <f t="shared" si="227"/>
        <v>0.99777046147226633</v>
      </c>
    </row>
    <row r="3610" spans="1:13" ht="55.2">
      <c r="A3610" t="s">
        <v>164</v>
      </c>
      <c r="B3610" t="s">
        <v>247</v>
      </c>
      <c r="C3610" s="14" t="s">
        <v>249</v>
      </c>
      <c r="D3610" t="s">
        <v>456</v>
      </c>
      <c r="E3610" t="s">
        <v>474</v>
      </c>
      <c r="F3610" s="20">
        <v>2037</v>
      </c>
      <c r="G3610" s="20">
        <v>38</v>
      </c>
      <c r="H3610" s="11">
        <v>2069.4981763424898</v>
      </c>
      <c r="I3610" s="10">
        <v>4331781.3361357898</v>
      </c>
      <c r="J3610" s="33">
        <f t="shared" si="224"/>
        <v>4.7774760906759138E-4</v>
      </c>
      <c r="K3610" s="33">
        <f t="shared" si="225"/>
        <v>4.7763350585017239E-4</v>
      </c>
      <c r="L3610" s="33">
        <f t="shared" si="226"/>
        <v>0.99777046147226633</v>
      </c>
      <c r="M3610" s="33">
        <f t="shared" si="227"/>
        <v>0.99729389286871961</v>
      </c>
    </row>
    <row r="3611" spans="1:13" ht="55.2">
      <c r="A3611" t="s">
        <v>164</v>
      </c>
      <c r="B3611" t="s">
        <v>247</v>
      </c>
      <c r="C3611" s="14" t="s">
        <v>249</v>
      </c>
      <c r="D3611" t="s">
        <v>456</v>
      </c>
      <c r="E3611" t="s">
        <v>474</v>
      </c>
      <c r="F3611" s="20">
        <v>2037</v>
      </c>
      <c r="G3611" s="20">
        <v>39</v>
      </c>
      <c r="H3611" s="11">
        <v>2220.8933992330699</v>
      </c>
      <c r="I3611" s="10">
        <v>4372193.2659431696</v>
      </c>
      <c r="J3611" s="33">
        <f t="shared" si="224"/>
        <v>5.0795865236162628E-4</v>
      </c>
      <c r="K3611" s="33">
        <f t="shared" si="225"/>
        <v>5.0782966320672696E-4</v>
      </c>
      <c r="L3611" s="33">
        <f t="shared" si="226"/>
        <v>0.99729389286871961</v>
      </c>
      <c r="M3611" s="33">
        <f t="shared" si="227"/>
        <v>0.99678743744698595</v>
      </c>
    </row>
    <row r="3612" spans="1:13" ht="55.2">
      <c r="A3612" t="s">
        <v>164</v>
      </c>
      <c r="B3612" t="s">
        <v>247</v>
      </c>
      <c r="C3612" s="14" t="s">
        <v>249</v>
      </c>
      <c r="D3612" t="s">
        <v>456</v>
      </c>
      <c r="E3612" t="s">
        <v>474</v>
      </c>
      <c r="F3612" s="20">
        <v>2037</v>
      </c>
      <c r="G3612" s="20">
        <v>40</v>
      </c>
      <c r="H3612" s="11">
        <v>2410.78095111842</v>
      </c>
      <c r="I3612" s="10">
        <v>4366442.2695562299</v>
      </c>
      <c r="J3612" s="33">
        <f t="shared" si="224"/>
        <v>5.5211561319083518E-4</v>
      </c>
      <c r="K3612" s="33">
        <f t="shared" si="225"/>
        <v>5.5196322541217757E-4</v>
      </c>
      <c r="L3612" s="33">
        <f t="shared" si="226"/>
        <v>0.99678743744698595</v>
      </c>
      <c r="M3612" s="33">
        <f t="shared" si="227"/>
        <v>0.99623724743796238</v>
      </c>
    </row>
    <row r="3613" spans="1:13" ht="55.2">
      <c r="A3613" t="s">
        <v>164</v>
      </c>
      <c r="B3613" t="s">
        <v>247</v>
      </c>
      <c r="C3613" s="14" t="s">
        <v>249</v>
      </c>
      <c r="D3613" t="s">
        <v>456</v>
      </c>
      <c r="E3613" t="s">
        <v>474</v>
      </c>
      <c r="F3613" s="20">
        <v>2037</v>
      </c>
      <c r="G3613" s="20">
        <v>41</v>
      </c>
      <c r="H3613" s="11">
        <v>3078.0363701780798</v>
      </c>
      <c r="I3613" s="10">
        <v>4301926.2368703596</v>
      </c>
      <c r="J3613" s="33">
        <f t="shared" si="224"/>
        <v>7.1550189396490992E-4</v>
      </c>
      <c r="K3613" s="33">
        <f t="shared" si="225"/>
        <v>7.1524598352323832E-4</v>
      </c>
      <c r="L3613" s="33">
        <f t="shared" si="226"/>
        <v>0.99623724743796238</v>
      </c>
      <c r="M3613" s="33">
        <f t="shared" si="227"/>
        <v>0.99552469274809618</v>
      </c>
    </row>
    <row r="3614" spans="1:13" ht="55.2">
      <c r="A3614" t="s">
        <v>164</v>
      </c>
      <c r="B3614" t="s">
        <v>247</v>
      </c>
      <c r="C3614" s="14" t="s">
        <v>249</v>
      </c>
      <c r="D3614" t="s">
        <v>456</v>
      </c>
      <c r="E3614" t="s">
        <v>474</v>
      </c>
      <c r="F3614" s="20">
        <v>2037</v>
      </c>
      <c r="G3614" s="20">
        <v>42</v>
      </c>
      <c r="H3614" s="11">
        <v>3326.9471200644998</v>
      </c>
      <c r="I3614" s="10">
        <v>4235349.4619955998</v>
      </c>
      <c r="J3614" s="33">
        <f t="shared" si="224"/>
        <v>7.8551891642417583E-4</v>
      </c>
      <c r="K3614" s="33">
        <f t="shared" si="225"/>
        <v>7.852104772070323E-4</v>
      </c>
      <c r="L3614" s="33">
        <f t="shared" si="226"/>
        <v>0.99552469274809618</v>
      </c>
      <c r="M3614" s="33">
        <f t="shared" si="227"/>
        <v>0.99474299632903207</v>
      </c>
    </row>
    <row r="3615" spans="1:13" ht="55.2">
      <c r="A3615" t="s">
        <v>164</v>
      </c>
      <c r="B3615" t="s">
        <v>247</v>
      </c>
      <c r="C3615" s="14" t="s">
        <v>249</v>
      </c>
      <c r="D3615" t="s">
        <v>456</v>
      </c>
      <c r="E3615" t="s">
        <v>474</v>
      </c>
      <c r="F3615" s="20">
        <v>2037</v>
      </c>
      <c r="G3615" s="20">
        <v>43</v>
      </c>
      <c r="H3615" s="11">
        <v>3642.5933292576101</v>
      </c>
      <c r="I3615" s="10">
        <v>4177785.1845242102</v>
      </c>
      <c r="J3615" s="33">
        <f t="shared" si="224"/>
        <v>8.718957936733765E-4</v>
      </c>
      <c r="K3615" s="33">
        <f t="shared" si="225"/>
        <v>8.7151580298128195E-4</v>
      </c>
      <c r="L3615" s="33">
        <f t="shared" si="226"/>
        <v>0.99474299632903207</v>
      </c>
      <c r="M3615" s="33">
        <f t="shared" si="227"/>
        <v>0.99387606208782642</v>
      </c>
    </row>
    <row r="3616" spans="1:13" ht="55.2">
      <c r="A3616" t="s">
        <v>164</v>
      </c>
      <c r="B3616" t="s">
        <v>247</v>
      </c>
      <c r="C3616" s="14" t="s">
        <v>249</v>
      </c>
      <c r="D3616" t="s">
        <v>456</v>
      </c>
      <c r="E3616" t="s">
        <v>474</v>
      </c>
      <c r="F3616" s="20">
        <v>2037</v>
      </c>
      <c r="G3616" s="20">
        <v>44</v>
      </c>
      <c r="H3616" s="11">
        <v>3783.12776853377</v>
      </c>
      <c r="I3616" s="10">
        <v>4122251.9790324499</v>
      </c>
      <c r="J3616" s="33">
        <f t="shared" si="224"/>
        <v>9.1773326516098193E-4</v>
      </c>
      <c r="K3616" s="33">
        <f t="shared" si="225"/>
        <v>9.1731227678282234E-4</v>
      </c>
      <c r="L3616" s="33">
        <f t="shared" si="226"/>
        <v>0.99387606208782642</v>
      </c>
      <c r="M3616" s="33">
        <f t="shared" si="227"/>
        <v>0.99296436737447269</v>
      </c>
    </row>
    <row r="3617" spans="1:13" ht="55.2">
      <c r="A3617" t="s">
        <v>164</v>
      </c>
      <c r="B3617" t="s">
        <v>247</v>
      </c>
      <c r="C3617" s="14" t="s">
        <v>249</v>
      </c>
      <c r="D3617" t="s">
        <v>456</v>
      </c>
      <c r="E3617" t="s">
        <v>474</v>
      </c>
      <c r="F3617" s="20">
        <v>2037</v>
      </c>
      <c r="G3617" s="20">
        <v>45</v>
      </c>
      <c r="H3617" s="11">
        <v>4067.2649125212902</v>
      </c>
      <c r="I3617" s="10">
        <v>4100919.52261623</v>
      </c>
      <c r="J3617" s="33">
        <f t="shared" si="224"/>
        <v>9.9179339903908447E-4</v>
      </c>
      <c r="K3617" s="33">
        <f t="shared" si="225"/>
        <v>9.9130173452255388E-4</v>
      </c>
      <c r="L3617" s="33">
        <f t="shared" si="226"/>
        <v>0.99296436737447269</v>
      </c>
      <c r="M3617" s="33">
        <f t="shared" si="227"/>
        <v>0.99198004007477525</v>
      </c>
    </row>
    <row r="3618" spans="1:13" ht="55.2">
      <c r="A3618" t="s">
        <v>164</v>
      </c>
      <c r="B3618" t="s">
        <v>247</v>
      </c>
      <c r="C3618" s="14" t="s">
        <v>249</v>
      </c>
      <c r="D3618" t="s">
        <v>456</v>
      </c>
      <c r="E3618" t="s">
        <v>474</v>
      </c>
      <c r="F3618" s="20">
        <v>2037</v>
      </c>
      <c r="G3618" s="20">
        <v>46</v>
      </c>
      <c r="H3618" s="11">
        <v>5058.7709595516699</v>
      </c>
      <c r="I3618" s="10">
        <v>4073385.50688612</v>
      </c>
      <c r="J3618" s="33">
        <f t="shared" si="224"/>
        <v>1.2419082237612278E-3</v>
      </c>
      <c r="K3618" s="33">
        <f t="shared" si="225"/>
        <v>1.2411373748839605E-3</v>
      </c>
      <c r="L3618" s="33">
        <f t="shared" si="226"/>
        <v>0.99198004007477525</v>
      </c>
      <c r="M3618" s="33">
        <f t="shared" si="227"/>
        <v>0.99074885657189959</v>
      </c>
    </row>
    <row r="3619" spans="1:13" ht="55.2">
      <c r="A3619" t="s">
        <v>164</v>
      </c>
      <c r="B3619" t="s">
        <v>247</v>
      </c>
      <c r="C3619" s="14" t="s">
        <v>249</v>
      </c>
      <c r="D3619" t="s">
        <v>456</v>
      </c>
      <c r="E3619" t="s">
        <v>474</v>
      </c>
      <c r="F3619" s="20">
        <v>2037</v>
      </c>
      <c r="G3619" s="20">
        <v>47</v>
      </c>
      <c r="H3619" s="11">
        <v>5527.1800420668897</v>
      </c>
      <c r="I3619" s="10">
        <v>4048974.4911605902</v>
      </c>
      <c r="J3619" s="33">
        <f t="shared" si="224"/>
        <v>1.3650814679453784E-3</v>
      </c>
      <c r="K3619" s="33">
        <f t="shared" si="225"/>
        <v>1.3641501680532464E-3</v>
      </c>
      <c r="L3619" s="33">
        <f t="shared" si="226"/>
        <v>0.99074885657189959</v>
      </c>
      <c r="M3619" s="33">
        <f t="shared" si="227"/>
        <v>0.98939732635270849</v>
      </c>
    </row>
    <row r="3620" spans="1:13" ht="55.2">
      <c r="A3620" t="s">
        <v>164</v>
      </c>
      <c r="B3620" t="s">
        <v>247</v>
      </c>
      <c r="C3620" s="14" t="s">
        <v>249</v>
      </c>
      <c r="D3620" t="s">
        <v>456</v>
      </c>
      <c r="E3620" t="s">
        <v>474</v>
      </c>
      <c r="F3620" s="20">
        <v>2037</v>
      </c>
      <c r="G3620" s="20">
        <v>48</v>
      </c>
      <c r="H3620" s="11">
        <v>6126.4052532914302</v>
      </c>
      <c r="I3620" s="10">
        <v>4046324.1185840098</v>
      </c>
      <c r="J3620" s="33">
        <f t="shared" si="224"/>
        <v>1.514066860129666E-3</v>
      </c>
      <c r="K3620" s="33">
        <f t="shared" si="225"/>
        <v>1.5129212391563618E-3</v>
      </c>
      <c r="L3620" s="33">
        <f t="shared" si="226"/>
        <v>0.98939732635270849</v>
      </c>
      <c r="M3620" s="33">
        <f t="shared" si="227"/>
        <v>0.98790044612370498</v>
      </c>
    </row>
    <row r="3621" spans="1:13" ht="55.2">
      <c r="A3621" t="s">
        <v>164</v>
      </c>
      <c r="B3621" t="s">
        <v>247</v>
      </c>
      <c r="C3621" s="14" t="s">
        <v>249</v>
      </c>
      <c r="D3621" t="s">
        <v>456</v>
      </c>
      <c r="E3621" t="s">
        <v>474</v>
      </c>
      <c r="F3621" s="20">
        <v>2037</v>
      </c>
      <c r="G3621" s="20">
        <v>49</v>
      </c>
      <c r="H3621" s="11">
        <v>6621.4434843834397</v>
      </c>
      <c r="I3621" s="10">
        <v>3997451.5207360201</v>
      </c>
      <c r="J3621" s="33">
        <f t="shared" si="224"/>
        <v>1.6564162066846739E-3</v>
      </c>
      <c r="K3621" s="33">
        <f t="shared" si="225"/>
        <v>1.655045106501829E-3</v>
      </c>
      <c r="L3621" s="33">
        <f t="shared" si="226"/>
        <v>0.98790044612370498</v>
      </c>
      <c r="M3621" s="33">
        <f t="shared" si="227"/>
        <v>0.98626542632463698</v>
      </c>
    </row>
    <row r="3622" spans="1:13" ht="55.2">
      <c r="A3622" t="s">
        <v>164</v>
      </c>
      <c r="B3622" t="s">
        <v>247</v>
      </c>
      <c r="C3622" s="14" t="s">
        <v>249</v>
      </c>
      <c r="D3622" t="s">
        <v>456</v>
      </c>
      <c r="E3622" t="s">
        <v>474</v>
      </c>
      <c r="F3622" s="20">
        <v>2037</v>
      </c>
      <c r="G3622" s="20">
        <v>50</v>
      </c>
      <c r="H3622" s="11">
        <v>7163.2006879492301</v>
      </c>
      <c r="I3622" s="10">
        <v>3939527.3311986201</v>
      </c>
      <c r="J3622" s="33">
        <f t="shared" si="224"/>
        <v>1.8182893747737477E-3</v>
      </c>
      <c r="K3622" s="33">
        <f t="shared" si="225"/>
        <v>1.81663728812409E-3</v>
      </c>
      <c r="L3622" s="33">
        <f t="shared" si="226"/>
        <v>0.98626542632463698</v>
      </c>
      <c r="M3622" s="33">
        <f t="shared" si="227"/>
        <v>0.98447373977518804</v>
      </c>
    </row>
    <row r="3623" spans="1:13" ht="55.2">
      <c r="A3623" t="s">
        <v>164</v>
      </c>
      <c r="B3623" t="s">
        <v>247</v>
      </c>
      <c r="C3623" s="14" t="s">
        <v>249</v>
      </c>
      <c r="D3623" t="s">
        <v>456</v>
      </c>
      <c r="E3623" t="s">
        <v>474</v>
      </c>
      <c r="F3623" s="20">
        <v>2037</v>
      </c>
      <c r="G3623" s="20">
        <v>51</v>
      </c>
      <c r="H3623" s="11">
        <v>8213.1020177376304</v>
      </c>
      <c r="I3623" s="10">
        <v>3940977.64995141</v>
      </c>
      <c r="J3623" s="33">
        <f t="shared" si="224"/>
        <v>2.0840265404293507E-3</v>
      </c>
      <c r="K3623" s="33">
        <f t="shared" si="225"/>
        <v>2.0818564648789062E-3</v>
      </c>
      <c r="L3623" s="33">
        <f t="shared" si="226"/>
        <v>0.98447373977518804</v>
      </c>
      <c r="M3623" s="33">
        <f t="shared" si="227"/>
        <v>0.98242420675553355</v>
      </c>
    </row>
    <row r="3624" spans="1:13" ht="55.2">
      <c r="A3624" t="s">
        <v>164</v>
      </c>
      <c r="B3624" t="s">
        <v>247</v>
      </c>
      <c r="C3624" s="14" t="s">
        <v>249</v>
      </c>
      <c r="D3624" t="s">
        <v>456</v>
      </c>
      <c r="E3624" t="s">
        <v>474</v>
      </c>
      <c r="F3624" s="20">
        <v>2037</v>
      </c>
      <c r="G3624" s="20">
        <v>52</v>
      </c>
      <c r="H3624" s="11">
        <v>9108.2190933917609</v>
      </c>
      <c r="I3624" s="10">
        <v>3996588.2031124602</v>
      </c>
      <c r="J3624" s="33">
        <f t="shared" si="224"/>
        <v>2.2789986434675626E-3</v>
      </c>
      <c r="K3624" s="33">
        <f t="shared" si="225"/>
        <v>2.2764036977260815E-3</v>
      </c>
      <c r="L3624" s="33">
        <f t="shared" si="226"/>
        <v>0.98242420675553355</v>
      </c>
      <c r="M3624" s="33">
        <f t="shared" si="227"/>
        <v>0.9801878126585396</v>
      </c>
    </row>
    <row r="3625" spans="1:13" ht="55.2">
      <c r="A3625" t="s">
        <v>164</v>
      </c>
      <c r="B3625" t="s">
        <v>247</v>
      </c>
      <c r="C3625" s="14" t="s">
        <v>249</v>
      </c>
      <c r="D3625" t="s">
        <v>456</v>
      </c>
      <c r="E3625" t="s">
        <v>474</v>
      </c>
      <c r="F3625" s="20">
        <v>2037</v>
      </c>
      <c r="G3625" s="20">
        <v>53</v>
      </c>
      <c r="H3625" s="11">
        <v>10008.341202391501</v>
      </c>
      <c r="I3625" s="10">
        <v>4010345.7616731902</v>
      </c>
      <c r="J3625" s="33">
        <f t="shared" si="224"/>
        <v>2.4956305010009503E-3</v>
      </c>
      <c r="K3625" s="33">
        <f t="shared" si="225"/>
        <v>2.4925190041226175E-3</v>
      </c>
      <c r="L3625" s="33">
        <f t="shared" si="226"/>
        <v>0.9801878126585396</v>
      </c>
      <c r="M3625" s="33">
        <f t="shared" si="227"/>
        <v>0.97774467590787884</v>
      </c>
    </row>
    <row r="3626" spans="1:13" ht="55.2">
      <c r="A3626" t="s">
        <v>164</v>
      </c>
      <c r="B3626" t="s">
        <v>247</v>
      </c>
      <c r="C3626" s="14" t="s">
        <v>249</v>
      </c>
      <c r="D3626" t="s">
        <v>456</v>
      </c>
      <c r="E3626" t="s">
        <v>474</v>
      </c>
      <c r="F3626" s="20">
        <v>2037</v>
      </c>
      <c r="G3626" s="20">
        <v>54</v>
      </c>
      <c r="H3626" s="11">
        <v>10784.463793781801</v>
      </c>
      <c r="I3626" s="10">
        <v>3966995.6879098499</v>
      </c>
      <c r="J3626" s="33">
        <f t="shared" si="224"/>
        <v>2.7185468909506102E-3</v>
      </c>
      <c r="K3626" s="33">
        <f t="shared" si="225"/>
        <v>2.7148549886457651E-3</v>
      </c>
      <c r="L3626" s="33">
        <f t="shared" si="226"/>
        <v>0.97774467590787884</v>
      </c>
      <c r="M3626" s="33">
        <f t="shared" si="227"/>
        <v>0.97509024089686847</v>
      </c>
    </row>
    <row r="3627" spans="1:13" ht="55.2">
      <c r="A3627" t="s">
        <v>164</v>
      </c>
      <c r="B3627" t="s">
        <v>247</v>
      </c>
      <c r="C3627" s="14" t="s">
        <v>249</v>
      </c>
      <c r="D3627" t="s">
        <v>456</v>
      </c>
      <c r="E3627" t="s">
        <v>474</v>
      </c>
      <c r="F3627" s="20">
        <v>2037</v>
      </c>
      <c r="G3627" s="20">
        <v>55</v>
      </c>
      <c r="H3627" s="11">
        <v>11575.574066441901</v>
      </c>
      <c r="I3627" s="10">
        <v>3899147.8190854299</v>
      </c>
      <c r="J3627" s="33">
        <f t="shared" si="224"/>
        <v>2.9687446087019666E-3</v>
      </c>
      <c r="K3627" s="33">
        <f t="shared" si="225"/>
        <v>2.9643422440025491E-3</v>
      </c>
      <c r="L3627" s="33">
        <f t="shared" si="226"/>
        <v>0.97509024089686847</v>
      </c>
      <c r="M3627" s="33">
        <f t="shared" si="227"/>
        <v>0.97219973970406326</v>
      </c>
    </row>
    <row r="3628" spans="1:13" ht="55.2">
      <c r="A3628" t="s">
        <v>164</v>
      </c>
      <c r="B3628" t="s">
        <v>247</v>
      </c>
      <c r="C3628" s="14" t="s">
        <v>249</v>
      </c>
      <c r="D3628" t="s">
        <v>456</v>
      </c>
      <c r="E3628" t="s">
        <v>474</v>
      </c>
      <c r="F3628" s="20">
        <v>2037</v>
      </c>
      <c r="G3628" s="20">
        <v>56</v>
      </c>
      <c r="H3628" s="11">
        <v>12324.321703555999</v>
      </c>
      <c r="I3628" s="10">
        <v>3824006.9586336501</v>
      </c>
      <c r="J3628" s="33">
        <f t="shared" si="224"/>
        <v>3.2228816100166261E-3</v>
      </c>
      <c r="K3628" s="33">
        <f t="shared" si="225"/>
        <v>3.2176937019149365E-3</v>
      </c>
      <c r="L3628" s="33">
        <f t="shared" si="226"/>
        <v>0.97219973970406326</v>
      </c>
      <c r="M3628" s="33">
        <f t="shared" si="227"/>
        <v>0.96907149872461418</v>
      </c>
    </row>
    <row r="3629" spans="1:13" ht="55.2">
      <c r="A3629" t="s">
        <v>164</v>
      </c>
      <c r="B3629" t="s">
        <v>247</v>
      </c>
      <c r="C3629" s="14" t="s">
        <v>249</v>
      </c>
      <c r="D3629" t="s">
        <v>456</v>
      </c>
      <c r="E3629" t="s">
        <v>474</v>
      </c>
      <c r="F3629" s="20">
        <v>2037</v>
      </c>
      <c r="G3629" s="20">
        <v>57</v>
      </c>
      <c r="H3629" s="11">
        <v>13183.9018745757</v>
      </c>
      <c r="I3629" s="10">
        <v>3753201.9806278399</v>
      </c>
      <c r="J3629" s="33">
        <f t="shared" si="224"/>
        <v>3.5127078005991784E-3</v>
      </c>
      <c r="K3629" s="33">
        <f t="shared" si="225"/>
        <v>3.5065454601650448E-3</v>
      </c>
      <c r="L3629" s="33">
        <f t="shared" si="226"/>
        <v>0.96907149872461418</v>
      </c>
      <c r="M3629" s="33">
        <f t="shared" si="227"/>
        <v>0.9656734054601861</v>
      </c>
    </row>
    <row r="3630" spans="1:13" ht="55.2">
      <c r="A3630" t="s">
        <v>164</v>
      </c>
      <c r="B3630" t="s">
        <v>247</v>
      </c>
      <c r="C3630" s="14" t="s">
        <v>249</v>
      </c>
      <c r="D3630" t="s">
        <v>456</v>
      </c>
      <c r="E3630" t="s">
        <v>474</v>
      </c>
      <c r="F3630" s="20">
        <v>2037</v>
      </c>
      <c r="G3630" s="20">
        <v>58</v>
      </c>
      <c r="H3630" s="11">
        <v>14075.8246831827</v>
      </c>
      <c r="I3630" s="10">
        <v>3668373.6389124198</v>
      </c>
      <c r="J3630" s="33">
        <f t="shared" si="224"/>
        <v>3.837074973463125E-3</v>
      </c>
      <c r="K3630" s="33">
        <f t="shared" si="225"/>
        <v>3.8297228078967294E-3</v>
      </c>
      <c r="L3630" s="33">
        <f t="shared" si="226"/>
        <v>0.9656734054601861</v>
      </c>
      <c r="M3630" s="33">
        <f t="shared" si="227"/>
        <v>0.96197514399431594</v>
      </c>
    </row>
    <row r="3631" spans="1:13" ht="55.2">
      <c r="A3631" t="s">
        <v>164</v>
      </c>
      <c r="B3631" t="s">
        <v>247</v>
      </c>
      <c r="C3631" s="14" t="s">
        <v>249</v>
      </c>
      <c r="D3631" t="s">
        <v>456</v>
      </c>
      <c r="E3631" t="s">
        <v>474</v>
      </c>
      <c r="F3631" s="20">
        <v>2037</v>
      </c>
      <c r="G3631" s="20">
        <v>59</v>
      </c>
      <c r="H3631" s="11">
        <v>14275.685318052499</v>
      </c>
      <c r="I3631" s="10">
        <v>3559621.0916636698</v>
      </c>
      <c r="J3631" s="33">
        <f t="shared" si="224"/>
        <v>4.0104508177808426E-3</v>
      </c>
      <c r="K3631" s="33">
        <f t="shared" si="225"/>
        <v>4.0024196996217842E-3</v>
      </c>
      <c r="L3631" s="33">
        <f t="shared" si="226"/>
        <v>0.96197514399431594</v>
      </c>
      <c r="M3631" s="33">
        <f t="shared" si="227"/>
        <v>0.95812491572744662</v>
      </c>
    </row>
    <row r="3632" spans="1:13" ht="55.2">
      <c r="A3632" t="s">
        <v>164</v>
      </c>
      <c r="B3632" t="s">
        <v>247</v>
      </c>
      <c r="C3632" s="14" t="s">
        <v>249</v>
      </c>
      <c r="D3632" t="s">
        <v>456</v>
      </c>
      <c r="E3632" t="s">
        <v>474</v>
      </c>
      <c r="F3632" s="20">
        <v>2037</v>
      </c>
      <c r="G3632" s="20">
        <v>60</v>
      </c>
      <c r="H3632" s="11">
        <v>14684.7754358522</v>
      </c>
      <c r="I3632" s="10">
        <v>3454785.9201133102</v>
      </c>
      <c r="J3632" s="33">
        <f t="shared" si="224"/>
        <v>4.2505601722987712E-3</v>
      </c>
      <c r="K3632" s="33">
        <f t="shared" si="225"/>
        <v>4.2415393271506563E-3</v>
      </c>
      <c r="L3632" s="33">
        <f t="shared" si="226"/>
        <v>0.95812491572744662</v>
      </c>
      <c r="M3632" s="33">
        <f t="shared" si="227"/>
        <v>0.95406099121706578</v>
      </c>
    </row>
    <row r="3633" spans="1:13" ht="55.2">
      <c r="A3633" t="s">
        <v>164</v>
      </c>
      <c r="B3633" t="s">
        <v>247</v>
      </c>
      <c r="C3633" s="14" t="s">
        <v>249</v>
      </c>
      <c r="D3633" t="s">
        <v>456</v>
      </c>
      <c r="E3633" t="s">
        <v>474</v>
      </c>
      <c r="F3633" s="20">
        <v>2037</v>
      </c>
      <c r="G3633" s="20">
        <v>61</v>
      </c>
      <c r="H3633" s="11">
        <v>15441.004161572901</v>
      </c>
      <c r="I3633" s="10">
        <v>3363148.3400830301</v>
      </c>
      <c r="J3633" s="33">
        <f t="shared" si="224"/>
        <v>4.5912349382696838E-3</v>
      </c>
      <c r="K3633" s="33">
        <f t="shared" si="225"/>
        <v>4.5807113307521075E-3</v>
      </c>
      <c r="L3633" s="33">
        <f t="shared" si="226"/>
        <v>0.95406099121706578</v>
      </c>
      <c r="M3633" s="33">
        <f t="shared" si="227"/>
        <v>0.94969071322436915</v>
      </c>
    </row>
    <row r="3634" spans="1:13" ht="55.2">
      <c r="A3634" t="s">
        <v>164</v>
      </c>
      <c r="B3634" t="s">
        <v>247</v>
      </c>
      <c r="C3634" s="14" t="s">
        <v>249</v>
      </c>
      <c r="D3634" t="s">
        <v>456</v>
      </c>
      <c r="E3634" t="s">
        <v>474</v>
      </c>
      <c r="F3634" s="20">
        <v>2037</v>
      </c>
      <c r="G3634" s="20">
        <v>62</v>
      </c>
      <c r="H3634" s="11">
        <v>16181.271324839399</v>
      </c>
      <c r="I3634" s="10">
        <v>3259146.7152353199</v>
      </c>
      <c r="J3634" s="33">
        <f t="shared" si="224"/>
        <v>4.9648796874340968E-3</v>
      </c>
      <c r="K3634" s="33">
        <f t="shared" si="225"/>
        <v>4.9525750443919492E-3</v>
      </c>
      <c r="L3634" s="33">
        <f t="shared" si="226"/>
        <v>0.94969071322436915</v>
      </c>
      <c r="M3634" s="33">
        <f t="shared" si="227"/>
        <v>0.94498729869816334</v>
      </c>
    </row>
    <row r="3635" spans="1:13" ht="55.2">
      <c r="A3635" t="s">
        <v>164</v>
      </c>
      <c r="B3635" t="s">
        <v>247</v>
      </c>
      <c r="C3635" s="14" t="s">
        <v>249</v>
      </c>
      <c r="D3635" t="s">
        <v>456</v>
      </c>
      <c r="E3635" t="s">
        <v>474</v>
      </c>
      <c r="F3635" s="20">
        <v>2037</v>
      </c>
      <c r="G3635" s="20">
        <v>63</v>
      </c>
      <c r="H3635" s="11">
        <v>17062.625905445599</v>
      </c>
      <c r="I3635" s="10">
        <v>3168051.8370496002</v>
      </c>
      <c r="J3635" s="33">
        <f t="shared" si="224"/>
        <v>5.3858417674554166E-3</v>
      </c>
      <c r="K3635" s="33">
        <f t="shared" si="225"/>
        <v>5.3713641247755683E-3</v>
      </c>
      <c r="L3635" s="33">
        <f t="shared" si="226"/>
        <v>0.94498729869816334</v>
      </c>
      <c r="M3635" s="33">
        <f t="shared" si="227"/>
        <v>0.9399114278235674</v>
      </c>
    </row>
    <row r="3636" spans="1:13" ht="55.2">
      <c r="A3636" t="s">
        <v>164</v>
      </c>
      <c r="B3636" t="s">
        <v>247</v>
      </c>
      <c r="C3636" s="14" t="s">
        <v>249</v>
      </c>
      <c r="D3636" t="s">
        <v>456</v>
      </c>
      <c r="E3636" t="s">
        <v>474</v>
      </c>
      <c r="F3636" s="20">
        <v>2037</v>
      </c>
      <c r="G3636" s="20">
        <v>64</v>
      </c>
      <c r="H3636" s="11">
        <v>18259.171311609101</v>
      </c>
      <c r="I3636" s="10">
        <v>3075986.2707806798</v>
      </c>
      <c r="J3636" s="33">
        <f t="shared" si="224"/>
        <v>5.9360379742445851E-3</v>
      </c>
      <c r="K3636" s="33">
        <f t="shared" si="225"/>
        <v>5.9184545100695596E-3</v>
      </c>
      <c r="L3636" s="33">
        <f t="shared" si="226"/>
        <v>0.9399114278235674</v>
      </c>
      <c r="M3636" s="33">
        <f t="shared" si="227"/>
        <v>0.9343486047944991</v>
      </c>
    </row>
    <row r="3637" spans="1:13" ht="55.2">
      <c r="A3637" t="s">
        <v>164</v>
      </c>
      <c r="B3637" t="s">
        <v>247</v>
      </c>
      <c r="C3637" s="14" t="s">
        <v>249</v>
      </c>
      <c r="D3637" t="s">
        <v>456</v>
      </c>
      <c r="E3637" t="s">
        <v>474</v>
      </c>
      <c r="F3637" s="20">
        <v>2037</v>
      </c>
      <c r="G3637" s="20">
        <v>65</v>
      </c>
      <c r="H3637" s="11">
        <v>19255.100029491699</v>
      </c>
      <c r="I3637" s="10">
        <v>2963768.4569491101</v>
      </c>
      <c r="J3637" s="33">
        <f t="shared" si="224"/>
        <v>6.4968300692803821E-3</v>
      </c>
      <c r="K3637" s="33">
        <f t="shared" si="225"/>
        <v>6.4757712985707983E-3</v>
      </c>
      <c r="L3637" s="33">
        <f t="shared" si="226"/>
        <v>0.9343486047944991</v>
      </c>
      <c r="M3637" s="33">
        <f t="shared" si="227"/>
        <v>0.92829797691671123</v>
      </c>
    </row>
    <row r="3638" spans="1:13" ht="55.2">
      <c r="A3638" t="s">
        <v>164</v>
      </c>
      <c r="B3638" t="s">
        <v>247</v>
      </c>
      <c r="C3638" s="14" t="s">
        <v>249</v>
      </c>
      <c r="D3638" t="s">
        <v>456</v>
      </c>
      <c r="E3638" t="s">
        <v>474</v>
      </c>
      <c r="F3638" s="20">
        <v>2037</v>
      </c>
      <c r="G3638" s="20">
        <v>66</v>
      </c>
      <c r="H3638" s="11">
        <v>19720.830032899099</v>
      </c>
      <c r="I3638" s="10">
        <v>2860434.2963330299</v>
      </c>
      <c r="J3638" s="33">
        <f t="shared" si="224"/>
        <v>6.8943481967687452E-3</v>
      </c>
      <c r="K3638" s="33">
        <f t="shared" si="225"/>
        <v>6.8706367013009473E-3</v>
      </c>
      <c r="L3638" s="33">
        <f t="shared" si="226"/>
        <v>0.92829797691671123</v>
      </c>
      <c r="M3638" s="33">
        <f t="shared" si="227"/>
        <v>0.9219199787667639</v>
      </c>
    </row>
    <row r="3639" spans="1:13" ht="55.2">
      <c r="A3639" t="s">
        <v>164</v>
      </c>
      <c r="B3639" t="s">
        <v>247</v>
      </c>
      <c r="C3639" s="14" t="s">
        <v>249</v>
      </c>
      <c r="D3639" t="s">
        <v>456</v>
      </c>
      <c r="E3639" t="s">
        <v>474</v>
      </c>
      <c r="F3639" s="20">
        <v>2037</v>
      </c>
      <c r="G3639" s="20">
        <v>67</v>
      </c>
      <c r="H3639" s="11">
        <v>20665.008298118901</v>
      </c>
      <c r="I3639" s="10">
        <v>2753896.8346859701</v>
      </c>
      <c r="J3639" s="33">
        <f t="shared" si="224"/>
        <v>7.5039151931322635E-3</v>
      </c>
      <c r="K3639" s="33">
        <f t="shared" si="225"/>
        <v>7.4758311122782306E-3</v>
      </c>
      <c r="L3639" s="33">
        <f t="shared" si="226"/>
        <v>0.9219199787667639</v>
      </c>
      <c r="M3639" s="33">
        <f t="shared" si="227"/>
        <v>0.91502786070646847</v>
      </c>
    </row>
    <row r="3640" spans="1:13" ht="55.2">
      <c r="A3640" t="s">
        <v>164</v>
      </c>
      <c r="B3640" t="s">
        <v>247</v>
      </c>
      <c r="C3640" s="14" t="s">
        <v>249</v>
      </c>
      <c r="D3640" t="s">
        <v>456</v>
      </c>
      <c r="E3640" t="s">
        <v>474</v>
      </c>
      <c r="F3640" s="20">
        <v>2037</v>
      </c>
      <c r="G3640" s="20">
        <v>68</v>
      </c>
      <c r="H3640" s="11">
        <v>21444.0522316561</v>
      </c>
      <c r="I3640" s="10">
        <v>2632347.72030285</v>
      </c>
      <c r="J3640" s="33">
        <f t="shared" si="224"/>
        <v>8.146360021611801E-3</v>
      </c>
      <c r="K3640" s="33">
        <f t="shared" si="225"/>
        <v>8.113268350668057E-3</v>
      </c>
      <c r="L3640" s="33">
        <f t="shared" si="226"/>
        <v>0.91502786070646847</v>
      </c>
      <c r="M3640" s="33">
        <f t="shared" si="227"/>
        <v>0.90760399412421922</v>
      </c>
    </row>
    <row r="3641" spans="1:13" ht="55.2">
      <c r="A3641" t="s">
        <v>164</v>
      </c>
      <c r="B3641" t="s">
        <v>247</v>
      </c>
      <c r="C3641" s="14" t="s">
        <v>249</v>
      </c>
      <c r="D3641" t="s">
        <v>456</v>
      </c>
      <c r="E3641" t="s">
        <v>474</v>
      </c>
      <c r="F3641" s="20">
        <v>2037</v>
      </c>
      <c r="G3641" s="20">
        <v>69</v>
      </c>
      <c r="H3641" s="11">
        <v>21707.992833811</v>
      </c>
      <c r="I3641" s="10">
        <v>2502408.1672048899</v>
      </c>
      <c r="J3641" s="33">
        <f t="shared" si="224"/>
        <v>8.6748409465343679E-3</v>
      </c>
      <c r="K3641" s="33">
        <f t="shared" si="225"/>
        <v>8.6373230793677092E-3</v>
      </c>
      <c r="L3641" s="33">
        <f t="shared" si="226"/>
        <v>0.90760399412421922</v>
      </c>
      <c r="M3641" s="33">
        <f t="shared" si="227"/>
        <v>0.89976472519884376</v>
      </c>
    </row>
    <row r="3642" spans="1:13" ht="55.2">
      <c r="A3642" t="s">
        <v>164</v>
      </c>
      <c r="B3642" t="s">
        <v>247</v>
      </c>
      <c r="C3642" s="14" t="s">
        <v>249</v>
      </c>
      <c r="D3642" t="s">
        <v>456</v>
      </c>
      <c r="E3642" t="s">
        <v>474</v>
      </c>
      <c r="F3642" s="20">
        <v>2038</v>
      </c>
      <c r="G3642" s="20">
        <v>30</v>
      </c>
      <c r="H3642" s="11">
        <v>727.86199563300897</v>
      </c>
      <c r="I3642" s="10">
        <v>4658868.6526508396</v>
      </c>
      <c r="J3642" s="33">
        <f t="shared" si="224"/>
        <v>1.5623149092620681E-4</v>
      </c>
      <c r="K3642" s="33">
        <f t="shared" si="225"/>
        <v>1.5621928742237667E-4</v>
      </c>
      <c r="L3642" s="33">
        <f t="shared" si="226"/>
        <v>1</v>
      </c>
      <c r="M3642" s="33">
        <f t="shared" si="227"/>
        <v>0.99984378071257762</v>
      </c>
    </row>
    <row r="3643" spans="1:13" ht="55.2">
      <c r="A3643" t="s">
        <v>164</v>
      </c>
      <c r="B3643" t="s">
        <v>247</v>
      </c>
      <c r="C3643" s="14" t="s">
        <v>249</v>
      </c>
      <c r="D3643" t="s">
        <v>456</v>
      </c>
      <c r="E3643" t="s">
        <v>474</v>
      </c>
      <c r="F3643" s="20">
        <v>2038</v>
      </c>
      <c r="G3643" s="20">
        <v>31</v>
      </c>
      <c r="H3643" s="11">
        <v>1015.98763797989</v>
      </c>
      <c r="I3643" s="10">
        <v>4631602.9110698504</v>
      </c>
      <c r="J3643" s="33">
        <f t="shared" si="224"/>
        <v>2.1935983232751008E-4</v>
      </c>
      <c r="K3643" s="33">
        <f t="shared" si="225"/>
        <v>2.1933577471866528E-4</v>
      </c>
      <c r="L3643" s="33">
        <f t="shared" si="226"/>
        <v>0.99984378071257762</v>
      </c>
      <c r="M3643" s="33">
        <f t="shared" si="227"/>
        <v>0.99962447920233743</v>
      </c>
    </row>
    <row r="3644" spans="1:13" ht="55.2">
      <c r="A3644" t="s">
        <v>164</v>
      </c>
      <c r="B3644" t="s">
        <v>247</v>
      </c>
      <c r="C3644" s="14" t="s">
        <v>249</v>
      </c>
      <c r="D3644" t="s">
        <v>456</v>
      </c>
      <c r="E3644" t="s">
        <v>474</v>
      </c>
      <c r="F3644" s="20">
        <v>2038</v>
      </c>
      <c r="G3644" s="20">
        <v>32</v>
      </c>
      <c r="H3644" s="11">
        <v>1043.33096387092</v>
      </c>
      <c r="I3644" s="10">
        <v>4560816.0589128602</v>
      </c>
      <c r="J3644" s="33">
        <f t="shared" si="224"/>
        <v>2.2875971106793851E-4</v>
      </c>
      <c r="K3644" s="33">
        <f t="shared" si="225"/>
        <v>2.287335475603669E-4</v>
      </c>
      <c r="L3644" s="33">
        <f t="shared" si="226"/>
        <v>0.99962447920233743</v>
      </c>
      <c r="M3644" s="33">
        <f t="shared" si="227"/>
        <v>0.99939583154898126</v>
      </c>
    </row>
    <row r="3645" spans="1:13" ht="55.2">
      <c r="A3645" t="s">
        <v>164</v>
      </c>
      <c r="B3645" t="s">
        <v>247</v>
      </c>
      <c r="C3645" s="14" t="s">
        <v>249</v>
      </c>
      <c r="D3645" t="s">
        <v>456</v>
      </c>
      <c r="E3645" t="s">
        <v>474</v>
      </c>
      <c r="F3645" s="20">
        <v>2038</v>
      </c>
      <c r="G3645" s="20">
        <v>33</v>
      </c>
      <c r="H3645" s="11">
        <v>1079.51820249448</v>
      </c>
      <c r="I3645" s="10">
        <v>4467270.2307321103</v>
      </c>
      <c r="J3645" s="33">
        <f t="shared" si="224"/>
        <v>2.4165052632546142E-4</v>
      </c>
      <c r="K3645" s="33">
        <f t="shared" si="225"/>
        <v>2.4162133118876827E-4</v>
      </c>
      <c r="L3645" s="33">
        <f t="shared" si="226"/>
        <v>0.99939583154898126</v>
      </c>
      <c r="M3645" s="33">
        <f t="shared" si="227"/>
        <v>0.99915435619777793</v>
      </c>
    </row>
    <row r="3646" spans="1:13" ht="55.2">
      <c r="A3646" t="s">
        <v>164</v>
      </c>
      <c r="B3646" t="s">
        <v>247</v>
      </c>
      <c r="C3646" s="14" t="s">
        <v>249</v>
      </c>
      <c r="D3646" t="s">
        <v>456</v>
      </c>
      <c r="E3646" t="s">
        <v>474</v>
      </c>
      <c r="F3646" s="20">
        <v>2038</v>
      </c>
      <c r="G3646" s="20">
        <v>34</v>
      </c>
      <c r="H3646" s="11">
        <v>1131.19704034395</v>
      </c>
      <c r="I3646" s="10">
        <v>4370254.0972028701</v>
      </c>
      <c r="J3646" s="33">
        <f t="shared" si="224"/>
        <v>2.5884010750495251E-4</v>
      </c>
      <c r="K3646" s="33">
        <f t="shared" si="225"/>
        <v>2.588066112944043E-4</v>
      </c>
      <c r="L3646" s="33">
        <f t="shared" si="226"/>
        <v>0.99915435619777793</v>
      </c>
      <c r="M3646" s="33">
        <f t="shared" si="227"/>
        <v>0.9988957684446903</v>
      </c>
    </row>
    <row r="3647" spans="1:13" ht="55.2">
      <c r="A3647" t="s">
        <v>164</v>
      </c>
      <c r="B3647" t="s">
        <v>247</v>
      </c>
      <c r="C3647" s="14" t="s">
        <v>249</v>
      </c>
      <c r="D3647" t="s">
        <v>456</v>
      </c>
      <c r="E3647" t="s">
        <v>474</v>
      </c>
      <c r="F3647" s="20">
        <v>2038</v>
      </c>
      <c r="G3647" s="20">
        <v>35</v>
      </c>
      <c r="H3647" s="11">
        <v>1239.0209651120099</v>
      </c>
      <c r="I3647" s="10">
        <v>4327434.0901143597</v>
      </c>
      <c r="J3647" s="33">
        <f t="shared" si="224"/>
        <v>2.863176975802921E-4</v>
      </c>
      <c r="K3647" s="33">
        <f t="shared" si="225"/>
        <v>2.8627671257996923E-4</v>
      </c>
      <c r="L3647" s="33">
        <f t="shared" si="226"/>
        <v>0.9988957684446903</v>
      </c>
      <c r="M3647" s="33">
        <f t="shared" si="227"/>
        <v>0.99860980784788989</v>
      </c>
    </row>
    <row r="3648" spans="1:13" ht="55.2">
      <c r="A3648" t="s">
        <v>164</v>
      </c>
      <c r="B3648" t="s">
        <v>247</v>
      </c>
      <c r="C3648" s="14" t="s">
        <v>249</v>
      </c>
      <c r="D3648" t="s">
        <v>456</v>
      </c>
      <c r="E3648" t="s">
        <v>474</v>
      </c>
      <c r="F3648" s="20">
        <v>2038</v>
      </c>
      <c r="G3648" s="20">
        <v>36</v>
      </c>
      <c r="H3648" s="11">
        <v>1630.6572775393499</v>
      </c>
      <c r="I3648" s="10">
        <v>4307279.4356857101</v>
      </c>
      <c r="J3648" s="33">
        <f t="shared" si="224"/>
        <v>3.7858172470292783E-4</v>
      </c>
      <c r="K3648" s="33">
        <f t="shared" si="225"/>
        <v>3.7851007168421269E-4</v>
      </c>
      <c r="L3648" s="33">
        <f t="shared" si="226"/>
        <v>0.99860980784788989</v>
      </c>
      <c r="M3648" s="33">
        <f t="shared" si="227"/>
        <v>0.99823182397793686</v>
      </c>
    </row>
    <row r="3649" spans="1:13" ht="55.2">
      <c r="A3649" t="s">
        <v>164</v>
      </c>
      <c r="B3649" t="s">
        <v>247</v>
      </c>
      <c r="C3649" s="14" t="s">
        <v>249</v>
      </c>
      <c r="D3649" t="s">
        <v>456</v>
      </c>
      <c r="E3649" t="s">
        <v>474</v>
      </c>
      <c r="F3649" s="20">
        <v>2038</v>
      </c>
      <c r="G3649" s="20">
        <v>37</v>
      </c>
      <c r="H3649" s="11">
        <v>1797.69733539561</v>
      </c>
      <c r="I3649" s="10">
        <v>4287177.4198683202</v>
      </c>
      <c r="J3649" s="33">
        <f t="shared" si="224"/>
        <v>4.1931955674715833E-4</v>
      </c>
      <c r="K3649" s="33">
        <f t="shared" si="225"/>
        <v>4.1923165458856992E-4</v>
      </c>
      <c r="L3649" s="33">
        <f t="shared" si="226"/>
        <v>0.99823182397793686</v>
      </c>
      <c r="M3649" s="33">
        <f t="shared" si="227"/>
        <v>0.99781333359870761</v>
      </c>
    </row>
    <row r="3650" spans="1:13" ht="55.2">
      <c r="A3650" t="s">
        <v>164</v>
      </c>
      <c r="B3650" t="s">
        <v>247</v>
      </c>
      <c r="C3650" s="14" t="s">
        <v>249</v>
      </c>
      <c r="D3650" t="s">
        <v>456</v>
      </c>
      <c r="E3650" t="s">
        <v>474</v>
      </c>
      <c r="F3650" s="20">
        <v>2038</v>
      </c>
      <c r="G3650" s="20">
        <v>38</v>
      </c>
      <c r="H3650" s="11">
        <v>1993.8323758071101</v>
      </c>
      <c r="I3650" s="10">
        <v>4286435.5523603596</v>
      </c>
      <c r="J3650" s="33">
        <f t="shared" ref="J3650:J3713" si="228">IF(I3650&gt;0,H3650/I3650,0)</f>
        <v>4.6514927180211319E-4</v>
      </c>
      <c r="K3650" s="33">
        <f t="shared" ref="K3650:K3713" si="229">1-EXP(-J3650)</f>
        <v>4.6504110665124276E-4</v>
      </c>
      <c r="L3650" s="33">
        <f t="shared" ref="L3650:L3713" si="230">IF(G3650=30,1,M3649)</f>
        <v>0.99781333359870761</v>
      </c>
      <c r="M3650" s="33">
        <f t="shared" ref="M3650:M3713" si="231">L3650*(1-K3650)</f>
        <v>0.99734930938181954</v>
      </c>
    </row>
    <row r="3651" spans="1:13" ht="55.2">
      <c r="A3651" t="s">
        <v>164</v>
      </c>
      <c r="B3651" t="s">
        <v>247</v>
      </c>
      <c r="C3651" s="14" t="s">
        <v>249</v>
      </c>
      <c r="D3651" t="s">
        <v>456</v>
      </c>
      <c r="E3651" t="s">
        <v>474</v>
      </c>
      <c r="F3651" s="20">
        <v>2038</v>
      </c>
      <c r="G3651" s="20">
        <v>39</v>
      </c>
      <c r="H3651" s="11">
        <v>2161.5619786111101</v>
      </c>
      <c r="I3651" s="10">
        <v>4323882.20726832</v>
      </c>
      <c r="J3651" s="33">
        <f t="shared" si="228"/>
        <v>4.9991231837388805E-4</v>
      </c>
      <c r="K3651" s="33">
        <f t="shared" si="229"/>
        <v>4.9978738303058101E-4</v>
      </c>
      <c r="L3651" s="33">
        <f t="shared" si="230"/>
        <v>0.99734930938181954</v>
      </c>
      <c r="M3651" s="33">
        <f t="shared" si="231"/>
        <v>0.99685084678051628</v>
      </c>
    </row>
    <row r="3652" spans="1:13" ht="55.2">
      <c r="A3652" t="s">
        <v>164</v>
      </c>
      <c r="B3652" t="s">
        <v>247</v>
      </c>
      <c r="C3652" s="14" t="s">
        <v>249</v>
      </c>
      <c r="D3652" t="s">
        <v>456</v>
      </c>
      <c r="E3652" t="s">
        <v>474</v>
      </c>
      <c r="F3652" s="20">
        <v>2038</v>
      </c>
      <c r="G3652" s="20">
        <v>40</v>
      </c>
      <c r="H3652" s="11">
        <v>2376.3984741529098</v>
      </c>
      <c r="I3652" s="10">
        <v>4363651.8251399901</v>
      </c>
      <c r="J3652" s="33">
        <f t="shared" si="228"/>
        <v>5.4458938737090299E-4</v>
      </c>
      <c r="K3652" s="33">
        <f t="shared" si="229"/>
        <v>5.4444112548568402E-4</v>
      </c>
      <c r="L3652" s="33">
        <f t="shared" si="230"/>
        <v>0.99685084678051628</v>
      </c>
      <c r="M3652" s="33">
        <f t="shared" si="231"/>
        <v>0.99630812018355375</v>
      </c>
    </row>
    <row r="3653" spans="1:13" ht="55.2">
      <c r="A3653" t="s">
        <v>164</v>
      </c>
      <c r="B3653" t="s">
        <v>247</v>
      </c>
      <c r="C3653" s="14" t="s">
        <v>249</v>
      </c>
      <c r="D3653" t="s">
        <v>456</v>
      </c>
      <c r="E3653" t="s">
        <v>474</v>
      </c>
      <c r="F3653" s="20">
        <v>2038</v>
      </c>
      <c r="G3653" s="20">
        <v>41</v>
      </c>
      <c r="H3653" s="11">
        <v>3089.0469691601802</v>
      </c>
      <c r="I3653" s="10">
        <v>4357233.1360556502</v>
      </c>
      <c r="J3653" s="33">
        <f t="shared" si="228"/>
        <v>7.0894691027630324E-4</v>
      </c>
      <c r="K3653" s="33">
        <f t="shared" si="229"/>
        <v>7.0869566679176987E-4</v>
      </c>
      <c r="L3653" s="33">
        <f t="shared" si="230"/>
        <v>0.99630812018355375</v>
      </c>
      <c r="M3653" s="33">
        <f t="shared" si="231"/>
        <v>0.99560204093599025</v>
      </c>
    </row>
    <row r="3654" spans="1:13" ht="55.2">
      <c r="A3654" t="s">
        <v>164</v>
      </c>
      <c r="B3654" t="s">
        <v>247</v>
      </c>
      <c r="C3654" s="14" t="s">
        <v>249</v>
      </c>
      <c r="D3654" t="s">
        <v>456</v>
      </c>
      <c r="E3654" t="s">
        <v>474</v>
      </c>
      <c r="F3654" s="20">
        <v>2038</v>
      </c>
      <c r="G3654" s="20">
        <v>42</v>
      </c>
      <c r="H3654" s="11">
        <v>3346.4598862493699</v>
      </c>
      <c r="I3654" s="10">
        <v>4292322.9086965201</v>
      </c>
      <c r="J3654" s="33">
        <f t="shared" si="228"/>
        <v>7.7963842829001254E-4</v>
      </c>
      <c r="K3654" s="33">
        <f t="shared" si="229"/>
        <v>7.7933458921719545E-4</v>
      </c>
      <c r="L3654" s="33">
        <f t="shared" si="230"/>
        <v>0.99560204093599025</v>
      </c>
      <c r="M3654" s="33">
        <f t="shared" si="231"/>
        <v>0.99482613382839358</v>
      </c>
    </row>
    <row r="3655" spans="1:13" ht="55.2">
      <c r="A3655" t="s">
        <v>164</v>
      </c>
      <c r="B3655" t="s">
        <v>247</v>
      </c>
      <c r="C3655" s="14" t="s">
        <v>249</v>
      </c>
      <c r="D3655" t="s">
        <v>456</v>
      </c>
      <c r="E3655" t="s">
        <v>474</v>
      </c>
      <c r="F3655" s="20">
        <v>2038</v>
      </c>
      <c r="G3655" s="20">
        <v>43</v>
      </c>
      <c r="H3655" s="11">
        <v>3648.2795475575299</v>
      </c>
      <c r="I3655" s="10">
        <v>4225065.75430186</v>
      </c>
      <c r="J3655" s="33">
        <f t="shared" si="228"/>
        <v>8.6348467922491847E-4</v>
      </c>
      <c r="K3655" s="33">
        <f t="shared" si="229"/>
        <v>8.6311198360933261E-4</v>
      </c>
      <c r="L3655" s="33">
        <f t="shared" si="230"/>
        <v>0.99482613382839358</v>
      </c>
      <c r="M3655" s="33">
        <f t="shared" si="231"/>
        <v>0.99396748747067853</v>
      </c>
    </row>
    <row r="3656" spans="1:13" ht="55.2">
      <c r="A3656" t="s">
        <v>164</v>
      </c>
      <c r="B3656" t="s">
        <v>247</v>
      </c>
      <c r="C3656" s="14" t="s">
        <v>249</v>
      </c>
      <c r="D3656" t="s">
        <v>456</v>
      </c>
      <c r="E3656" t="s">
        <v>474</v>
      </c>
      <c r="F3656" s="20">
        <v>2038</v>
      </c>
      <c r="G3656" s="20">
        <v>44</v>
      </c>
      <c r="H3656" s="11">
        <v>3776.6891564704401</v>
      </c>
      <c r="I3656" s="10">
        <v>4166688.9728388302</v>
      </c>
      <c r="J3656" s="33">
        <f t="shared" si="228"/>
        <v>9.0640054515451942E-4</v>
      </c>
      <c r="K3656" s="33">
        <f t="shared" si="229"/>
        <v>9.0598988826295912E-4</v>
      </c>
      <c r="L3656" s="33">
        <f t="shared" si="230"/>
        <v>0.99396748747067853</v>
      </c>
      <c r="M3656" s="33">
        <f t="shared" si="231"/>
        <v>0.99306696297776798</v>
      </c>
    </row>
    <row r="3657" spans="1:13" ht="55.2">
      <c r="A3657" t="s">
        <v>164</v>
      </c>
      <c r="B3657" t="s">
        <v>247</v>
      </c>
      <c r="C3657" s="14" t="s">
        <v>249</v>
      </c>
      <c r="D3657" t="s">
        <v>456</v>
      </c>
      <c r="E3657" t="s">
        <v>474</v>
      </c>
      <c r="F3657" s="20">
        <v>2038</v>
      </c>
      <c r="G3657" s="20">
        <v>45</v>
      </c>
      <c r="H3657" s="11">
        <v>4031.6847197295901</v>
      </c>
      <c r="I3657" s="10">
        <v>4110469.8889571698</v>
      </c>
      <c r="J3657" s="33">
        <f t="shared" si="228"/>
        <v>9.8083305039182089E-4</v>
      </c>
      <c r="K3657" s="33">
        <f t="shared" si="229"/>
        <v>9.8035219088254966E-4</v>
      </c>
      <c r="L3657" s="33">
        <f t="shared" si="230"/>
        <v>0.99306696297776798</v>
      </c>
      <c r="M3657" s="33">
        <f t="shared" si="231"/>
        <v>0.9920934076049196</v>
      </c>
    </row>
    <row r="3658" spans="1:13" ht="55.2">
      <c r="A3658" t="s">
        <v>164</v>
      </c>
      <c r="B3658" t="s">
        <v>247</v>
      </c>
      <c r="C3658" s="14" t="s">
        <v>249</v>
      </c>
      <c r="D3658" t="s">
        <v>456</v>
      </c>
      <c r="E3658" t="s">
        <v>474</v>
      </c>
      <c r="F3658" s="20">
        <v>2038</v>
      </c>
      <c r="G3658" s="20">
        <v>46</v>
      </c>
      <c r="H3658" s="11">
        <v>5005.8831279568603</v>
      </c>
      <c r="I3658" s="10">
        <v>4088171.4525557598</v>
      </c>
      <c r="J3658" s="33">
        <f t="shared" si="228"/>
        <v>1.2244797426065347E-3</v>
      </c>
      <c r="K3658" s="33">
        <f t="shared" si="229"/>
        <v>1.2237303731802429E-3</v>
      </c>
      <c r="L3658" s="33">
        <f t="shared" si="230"/>
        <v>0.9920934076049196</v>
      </c>
      <c r="M3658" s="33">
        <f t="shared" si="231"/>
        <v>0.99087935276900152</v>
      </c>
    </row>
    <row r="3659" spans="1:13" ht="55.2">
      <c r="A3659" t="s">
        <v>164</v>
      </c>
      <c r="B3659" t="s">
        <v>247</v>
      </c>
      <c r="C3659" s="14" t="s">
        <v>249</v>
      </c>
      <c r="D3659" t="s">
        <v>456</v>
      </c>
      <c r="E3659" t="s">
        <v>474</v>
      </c>
      <c r="F3659" s="20">
        <v>2038</v>
      </c>
      <c r="G3659" s="20">
        <v>47</v>
      </c>
      <c r="H3659" s="11">
        <v>5469.8432263128998</v>
      </c>
      <c r="I3659" s="10">
        <v>4059809.2273931401</v>
      </c>
      <c r="J3659" s="33">
        <f t="shared" si="228"/>
        <v>1.3473153342786902E-3</v>
      </c>
      <c r="K3659" s="33">
        <f t="shared" si="229"/>
        <v>1.3464081124573424E-3</v>
      </c>
      <c r="L3659" s="33">
        <f t="shared" si="230"/>
        <v>0.99087935276900152</v>
      </c>
      <c r="M3659" s="33">
        <f t="shared" si="231"/>
        <v>0.98954522476996687</v>
      </c>
    </row>
    <row r="3660" spans="1:13" ht="55.2">
      <c r="A3660" t="s">
        <v>164</v>
      </c>
      <c r="B3660" t="s">
        <v>247</v>
      </c>
      <c r="C3660" s="14" t="s">
        <v>249</v>
      </c>
      <c r="D3660" t="s">
        <v>456</v>
      </c>
      <c r="E3660" t="s">
        <v>474</v>
      </c>
      <c r="F3660" s="20">
        <v>2038</v>
      </c>
      <c r="G3660" s="20">
        <v>48</v>
      </c>
      <c r="H3660" s="11">
        <v>6017.18846812846</v>
      </c>
      <c r="I3660" s="10">
        <v>4034177.8736378402</v>
      </c>
      <c r="J3660" s="33">
        <f t="shared" si="228"/>
        <v>1.4915525930200074E-3</v>
      </c>
      <c r="K3660" s="33">
        <f t="shared" si="229"/>
        <v>1.4904407812950105E-3</v>
      </c>
      <c r="L3660" s="33">
        <f t="shared" si="230"/>
        <v>0.98954522476996687</v>
      </c>
      <c r="M3660" s="33">
        <f t="shared" si="231"/>
        <v>0.98807036621203392</v>
      </c>
    </row>
    <row r="3661" spans="1:13" ht="55.2">
      <c r="A3661" t="s">
        <v>164</v>
      </c>
      <c r="B3661" t="s">
        <v>247</v>
      </c>
      <c r="C3661" s="14" t="s">
        <v>249</v>
      </c>
      <c r="D3661" t="s">
        <v>456</v>
      </c>
      <c r="E3661" t="s">
        <v>474</v>
      </c>
      <c r="F3661" s="20">
        <v>2038</v>
      </c>
      <c r="G3661" s="20">
        <v>49</v>
      </c>
      <c r="H3661" s="11">
        <v>6498.9872268622303</v>
      </c>
      <c r="I3661" s="10">
        <v>4030041.4364137002</v>
      </c>
      <c r="J3661" s="33">
        <f t="shared" si="228"/>
        <v>1.6126353362375411E-3</v>
      </c>
      <c r="K3661" s="33">
        <f t="shared" si="229"/>
        <v>1.6113357385599825E-3</v>
      </c>
      <c r="L3661" s="33">
        <f t="shared" si="230"/>
        <v>0.98807036621203392</v>
      </c>
      <c r="M3661" s="33">
        <f t="shared" si="231"/>
        <v>0.98647825311874437</v>
      </c>
    </row>
    <row r="3662" spans="1:13" ht="55.2">
      <c r="A3662" t="s">
        <v>164</v>
      </c>
      <c r="B3662" t="s">
        <v>247</v>
      </c>
      <c r="C3662" s="14" t="s">
        <v>249</v>
      </c>
      <c r="D3662" t="s">
        <v>456</v>
      </c>
      <c r="E3662" t="s">
        <v>474</v>
      </c>
      <c r="F3662" s="20">
        <v>2038</v>
      </c>
      <c r="G3662" s="20">
        <v>50</v>
      </c>
      <c r="H3662" s="11">
        <v>7060.24227319089</v>
      </c>
      <c r="I3662" s="10">
        <v>3979854.4009283502</v>
      </c>
      <c r="J3662" s="33">
        <f t="shared" si="228"/>
        <v>1.7739951168927188E-3</v>
      </c>
      <c r="K3662" s="33">
        <f t="shared" si="229"/>
        <v>1.7724225176205533E-3</v>
      </c>
      <c r="L3662" s="33">
        <f t="shared" si="230"/>
        <v>0.98647825311874437</v>
      </c>
      <c r="M3662" s="33">
        <f t="shared" si="231"/>
        <v>0.98472979684977369</v>
      </c>
    </row>
    <row r="3663" spans="1:13" ht="55.2">
      <c r="A3663" t="s">
        <v>164</v>
      </c>
      <c r="B3663" t="s">
        <v>247</v>
      </c>
      <c r="C3663" s="14" t="s">
        <v>249</v>
      </c>
      <c r="D3663" t="s">
        <v>456</v>
      </c>
      <c r="E3663" t="s">
        <v>474</v>
      </c>
      <c r="F3663" s="20">
        <v>2038</v>
      </c>
      <c r="G3663" s="20">
        <v>51</v>
      </c>
      <c r="H3663" s="11">
        <v>7976.0549282028996</v>
      </c>
      <c r="I3663" s="10">
        <v>3920524.6756546502</v>
      </c>
      <c r="J3663" s="33">
        <f t="shared" si="228"/>
        <v>2.0344355891271254E-3</v>
      </c>
      <c r="K3663" s="33">
        <f t="shared" si="229"/>
        <v>2.0323675277276188E-3</v>
      </c>
      <c r="L3663" s="33">
        <f t="shared" si="230"/>
        <v>0.98472979684977369</v>
      </c>
      <c r="M3663" s="33">
        <f t="shared" si="231"/>
        <v>0.98272846398707037</v>
      </c>
    </row>
    <row r="3664" spans="1:13" ht="55.2">
      <c r="A3664" t="s">
        <v>164</v>
      </c>
      <c r="B3664" t="s">
        <v>247</v>
      </c>
      <c r="C3664" s="14" t="s">
        <v>249</v>
      </c>
      <c r="D3664" t="s">
        <v>456</v>
      </c>
      <c r="E3664" t="s">
        <v>474</v>
      </c>
      <c r="F3664" s="20">
        <v>2038</v>
      </c>
      <c r="G3664" s="20">
        <v>52</v>
      </c>
      <c r="H3664" s="11">
        <v>8732.6134851958705</v>
      </c>
      <c r="I3664" s="10">
        <v>3920324.7877847701</v>
      </c>
      <c r="J3664" s="33">
        <f t="shared" si="228"/>
        <v>2.2275229624865714E-3</v>
      </c>
      <c r="K3664" s="33">
        <f t="shared" si="229"/>
        <v>2.2250438742960066E-3</v>
      </c>
      <c r="L3664" s="33">
        <f t="shared" si="230"/>
        <v>0.98272846398707037</v>
      </c>
      <c r="M3664" s="33">
        <f t="shared" si="231"/>
        <v>0.98054185003817962</v>
      </c>
    </row>
    <row r="3665" spans="1:13" ht="55.2">
      <c r="A3665" t="s">
        <v>164</v>
      </c>
      <c r="B3665" t="s">
        <v>247</v>
      </c>
      <c r="C3665" s="14" t="s">
        <v>249</v>
      </c>
      <c r="D3665" t="s">
        <v>456</v>
      </c>
      <c r="E3665" t="s">
        <v>474</v>
      </c>
      <c r="F3665" s="20">
        <v>2038</v>
      </c>
      <c r="G3665" s="20">
        <v>53</v>
      </c>
      <c r="H3665" s="11">
        <v>9682.1958363770209</v>
      </c>
      <c r="I3665" s="10">
        <v>3973676.5024071699</v>
      </c>
      <c r="J3665" s="33">
        <f t="shared" si="228"/>
        <v>2.4365838111159149E-3</v>
      </c>
      <c r="K3665" s="33">
        <f t="shared" si="229"/>
        <v>2.4336177502892742E-3</v>
      </c>
      <c r="L3665" s="33">
        <f t="shared" si="230"/>
        <v>0.98054185003817962</v>
      </c>
      <c r="M3665" s="33">
        <f t="shared" si="231"/>
        <v>0.97815558598702523</v>
      </c>
    </row>
    <row r="3666" spans="1:13" ht="55.2">
      <c r="A3666" t="s">
        <v>164</v>
      </c>
      <c r="B3666" t="s">
        <v>247</v>
      </c>
      <c r="C3666" s="14" t="s">
        <v>249</v>
      </c>
      <c r="D3666" t="s">
        <v>456</v>
      </c>
      <c r="E3666" t="s">
        <v>474</v>
      </c>
      <c r="F3666" s="20">
        <v>2038</v>
      </c>
      <c r="G3666" s="20">
        <v>54</v>
      </c>
      <c r="H3666" s="11">
        <v>10711.287037436899</v>
      </c>
      <c r="I3666" s="10">
        <v>3985186.6186759798</v>
      </c>
      <c r="J3666" s="33">
        <f t="shared" si="228"/>
        <v>2.6877755202830548E-3</v>
      </c>
      <c r="K3666" s="33">
        <f t="shared" si="229"/>
        <v>2.6841666856292079E-3</v>
      </c>
      <c r="L3666" s="33">
        <f t="shared" si="230"/>
        <v>0.97815558598702523</v>
      </c>
      <c r="M3666" s="33">
        <f t="shared" si="231"/>
        <v>0.97553005334975673</v>
      </c>
    </row>
    <row r="3667" spans="1:13" ht="55.2">
      <c r="A3667" t="s">
        <v>164</v>
      </c>
      <c r="B3667" t="s">
        <v>247</v>
      </c>
      <c r="C3667" s="14" t="s">
        <v>249</v>
      </c>
      <c r="D3667" t="s">
        <v>456</v>
      </c>
      <c r="E3667" t="s">
        <v>474</v>
      </c>
      <c r="F3667" s="20">
        <v>2038</v>
      </c>
      <c r="G3667" s="20">
        <v>55</v>
      </c>
      <c r="H3667" s="11">
        <v>11569.503983027</v>
      </c>
      <c r="I3667" s="10">
        <v>3939816.9989016801</v>
      </c>
      <c r="J3667" s="33">
        <f t="shared" si="228"/>
        <v>2.9365587249997349E-3</v>
      </c>
      <c r="K3667" s="33">
        <f t="shared" si="229"/>
        <v>2.9322512538393353E-3</v>
      </c>
      <c r="L3667" s="33">
        <f t="shared" si="230"/>
        <v>0.97553005334975673</v>
      </c>
      <c r="M3667" s="33">
        <f t="shared" si="231"/>
        <v>0.97266955412766398</v>
      </c>
    </row>
    <row r="3668" spans="1:13" ht="55.2">
      <c r="A3668" t="s">
        <v>164</v>
      </c>
      <c r="B3668" t="s">
        <v>247</v>
      </c>
      <c r="C3668" s="14" t="s">
        <v>249</v>
      </c>
      <c r="D3668" t="s">
        <v>456</v>
      </c>
      <c r="E3668" t="s">
        <v>474</v>
      </c>
      <c r="F3668" s="20">
        <v>2038</v>
      </c>
      <c r="G3668" s="20">
        <v>56</v>
      </c>
      <c r="H3668" s="11">
        <v>12386.789166017599</v>
      </c>
      <c r="I3668" s="10">
        <v>3869953.71658279</v>
      </c>
      <c r="J3668" s="33">
        <f t="shared" si="228"/>
        <v>3.2007589943363109E-3</v>
      </c>
      <c r="K3668" s="33">
        <f t="shared" si="229"/>
        <v>3.1956420261163299E-3</v>
      </c>
      <c r="L3668" s="33">
        <f t="shared" si="230"/>
        <v>0.97266955412766398</v>
      </c>
      <c r="M3668" s="33">
        <f t="shared" si="231"/>
        <v>0.96956125042296981</v>
      </c>
    </row>
    <row r="3669" spans="1:13" ht="55.2">
      <c r="A3669" t="s">
        <v>164</v>
      </c>
      <c r="B3669" t="s">
        <v>247</v>
      </c>
      <c r="C3669" s="14" t="s">
        <v>249</v>
      </c>
      <c r="D3669" t="s">
        <v>456</v>
      </c>
      <c r="E3669" t="s">
        <v>474</v>
      </c>
      <c r="F3669" s="20">
        <v>2038</v>
      </c>
      <c r="G3669" s="20">
        <v>57</v>
      </c>
      <c r="H3669" s="11">
        <v>13245.3839233744</v>
      </c>
      <c r="I3669" s="10">
        <v>3792792.5303961001</v>
      </c>
      <c r="J3669" s="33">
        <f t="shared" si="228"/>
        <v>3.4922511097624205E-3</v>
      </c>
      <c r="K3669" s="33">
        <f t="shared" si="229"/>
        <v>3.4861602931388624E-3</v>
      </c>
      <c r="L3669" s="33">
        <f t="shared" si="230"/>
        <v>0.96956125042296981</v>
      </c>
      <c r="M3669" s="33">
        <f t="shared" si="231"/>
        <v>0.96618120448997924</v>
      </c>
    </row>
    <row r="3670" spans="1:13" ht="55.2">
      <c r="A3670" t="s">
        <v>164</v>
      </c>
      <c r="B3670" t="s">
        <v>247</v>
      </c>
      <c r="C3670" s="14" t="s">
        <v>249</v>
      </c>
      <c r="D3670" t="s">
        <v>456</v>
      </c>
      <c r="E3670" t="s">
        <v>474</v>
      </c>
      <c r="F3670" s="20">
        <v>2038</v>
      </c>
      <c r="G3670" s="20">
        <v>58</v>
      </c>
      <c r="H3670" s="11">
        <v>14168.583014783901</v>
      </c>
      <c r="I3670" s="10">
        <v>3719739.7462721202</v>
      </c>
      <c r="J3670" s="33">
        <f t="shared" si="228"/>
        <v>3.8090253569442564E-3</v>
      </c>
      <c r="K3670" s="33">
        <f t="shared" si="229"/>
        <v>3.8017802217463759E-3</v>
      </c>
      <c r="L3670" s="33">
        <f t="shared" si="230"/>
        <v>0.96618120448997924</v>
      </c>
      <c r="M3670" s="33">
        <f t="shared" si="231"/>
        <v>0.96250799589612612</v>
      </c>
    </row>
    <row r="3671" spans="1:13" ht="55.2">
      <c r="A3671" t="s">
        <v>164</v>
      </c>
      <c r="B3671" t="s">
        <v>247</v>
      </c>
      <c r="C3671" s="14" t="s">
        <v>249</v>
      </c>
      <c r="D3671" t="s">
        <v>456</v>
      </c>
      <c r="E3671" t="s">
        <v>474</v>
      </c>
      <c r="F3671" s="20">
        <v>2038</v>
      </c>
      <c r="G3671" s="20">
        <v>59</v>
      </c>
      <c r="H3671" s="11">
        <v>14462.2339851541</v>
      </c>
      <c r="I3671" s="10">
        <v>3632594.8661796101</v>
      </c>
      <c r="J3671" s="33">
        <f t="shared" si="228"/>
        <v>3.9812405506050802E-3</v>
      </c>
      <c r="K3671" s="33">
        <f t="shared" si="229"/>
        <v>3.9733259192783477E-3</v>
      </c>
      <c r="L3671" s="33">
        <f t="shared" si="230"/>
        <v>0.96250799589612612</v>
      </c>
      <c r="M3671" s="33">
        <f t="shared" si="231"/>
        <v>0.95868363792851941</v>
      </c>
    </row>
    <row r="3672" spans="1:13" ht="55.2">
      <c r="A3672" t="s">
        <v>164</v>
      </c>
      <c r="B3672" t="s">
        <v>247</v>
      </c>
      <c r="C3672" s="14" t="s">
        <v>249</v>
      </c>
      <c r="D3672" t="s">
        <v>456</v>
      </c>
      <c r="E3672" t="s">
        <v>474</v>
      </c>
      <c r="F3672" s="20">
        <v>2038</v>
      </c>
      <c r="G3672" s="20">
        <v>60</v>
      </c>
      <c r="H3672" s="11">
        <v>14884.9761769659</v>
      </c>
      <c r="I3672" s="10">
        <v>3522325.1596048102</v>
      </c>
      <c r="J3672" s="33">
        <f t="shared" si="228"/>
        <v>4.2258949706494246E-3</v>
      </c>
      <c r="K3672" s="33">
        <f t="shared" si="229"/>
        <v>4.2169784410257538E-3</v>
      </c>
      <c r="L3672" s="33">
        <f t="shared" si="230"/>
        <v>0.95868363792851941</v>
      </c>
      <c r="M3672" s="33">
        <f t="shared" si="231"/>
        <v>0.95464088969561067</v>
      </c>
    </row>
    <row r="3673" spans="1:13" ht="55.2">
      <c r="A3673" t="s">
        <v>164</v>
      </c>
      <c r="B3673" t="s">
        <v>247</v>
      </c>
      <c r="C3673" s="14" t="s">
        <v>249</v>
      </c>
      <c r="D3673" t="s">
        <v>456</v>
      </c>
      <c r="E3673" t="s">
        <v>474</v>
      </c>
      <c r="F3673" s="20">
        <v>2038</v>
      </c>
      <c r="G3673" s="20">
        <v>61</v>
      </c>
      <c r="H3673" s="11">
        <v>15495.2737876711</v>
      </c>
      <c r="I3673" s="10">
        <v>3415654.5680367402</v>
      </c>
      <c r="J3673" s="33">
        <f t="shared" si="228"/>
        <v>4.5365459179256282E-3</v>
      </c>
      <c r="K3673" s="33">
        <f t="shared" si="229"/>
        <v>4.5262713364018214E-3</v>
      </c>
      <c r="L3673" s="33">
        <f t="shared" si="230"/>
        <v>0.95464088969561067</v>
      </c>
      <c r="M3673" s="33">
        <f t="shared" si="231"/>
        <v>0.95031992600002435</v>
      </c>
    </row>
    <row r="3674" spans="1:13" ht="55.2">
      <c r="A3674" t="s">
        <v>164</v>
      </c>
      <c r="B3674" t="s">
        <v>247</v>
      </c>
      <c r="C3674" s="14" t="s">
        <v>249</v>
      </c>
      <c r="D3674" t="s">
        <v>456</v>
      </c>
      <c r="E3674" t="s">
        <v>474</v>
      </c>
      <c r="F3674" s="20">
        <v>2038</v>
      </c>
      <c r="G3674" s="20">
        <v>62</v>
      </c>
      <c r="H3674" s="11">
        <v>16306.944859957401</v>
      </c>
      <c r="I3674" s="10">
        <v>3321758.1172787799</v>
      </c>
      <c r="J3674" s="33">
        <f t="shared" si="228"/>
        <v>4.9091307326483563E-3</v>
      </c>
      <c r="K3674" s="33">
        <f t="shared" si="229"/>
        <v>4.8971006441829168E-3</v>
      </c>
      <c r="L3674" s="33">
        <f t="shared" si="230"/>
        <v>0.95031992600002435</v>
      </c>
      <c r="M3674" s="33">
        <f t="shared" si="231"/>
        <v>0.94566611367822973</v>
      </c>
    </row>
    <row r="3675" spans="1:13" ht="55.2">
      <c r="A3675" t="s">
        <v>164</v>
      </c>
      <c r="B3675" t="s">
        <v>247</v>
      </c>
      <c r="C3675" s="14" t="s">
        <v>249</v>
      </c>
      <c r="D3675" t="s">
        <v>456</v>
      </c>
      <c r="E3675" t="s">
        <v>474</v>
      </c>
      <c r="F3675" s="20">
        <v>2038</v>
      </c>
      <c r="G3675" s="20">
        <v>63</v>
      </c>
      <c r="H3675" s="11">
        <v>17085.034730401701</v>
      </c>
      <c r="I3675" s="10">
        <v>3215440.9247340402</v>
      </c>
      <c r="J3675" s="33">
        <f t="shared" si="228"/>
        <v>5.3134344963326804E-3</v>
      </c>
      <c r="K3675" s="33">
        <f t="shared" si="229"/>
        <v>5.2993431720824713E-3</v>
      </c>
      <c r="L3675" s="33">
        <f t="shared" si="230"/>
        <v>0.94566611367822973</v>
      </c>
      <c r="M3675" s="33">
        <f t="shared" si="231"/>
        <v>0.94065470441563925</v>
      </c>
    </row>
    <row r="3676" spans="1:13" ht="55.2">
      <c r="A3676" t="s">
        <v>164</v>
      </c>
      <c r="B3676" t="s">
        <v>247</v>
      </c>
      <c r="C3676" s="14" t="s">
        <v>249</v>
      </c>
      <c r="D3676" t="s">
        <v>456</v>
      </c>
      <c r="E3676" t="s">
        <v>474</v>
      </c>
      <c r="F3676" s="20">
        <v>2038</v>
      </c>
      <c r="G3676" s="20">
        <v>64</v>
      </c>
      <c r="H3676" s="11">
        <v>18295.438391567801</v>
      </c>
      <c r="I3676" s="10">
        <v>3121685.8452199502</v>
      </c>
      <c r="J3676" s="33">
        <f t="shared" si="228"/>
        <v>5.8607557898827344E-3</v>
      </c>
      <c r="K3676" s="33">
        <f t="shared" si="229"/>
        <v>5.8436150628881078E-3</v>
      </c>
      <c r="L3676" s="33">
        <f t="shared" si="230"/>
        <v>0.94065470441563925</v>
      </c>
      <c r="M3676" s="33">
        <f t="shared" si="231"/>
        <v>0.9351578804159395</v>
      </c>
    </row>
    <row r="3677" spans="1:13" ht="55.2">
      <c r="A3677" t="s">
        <v>164</v>
      </c>
      <c r="B3677" t="s">
        <v>247</v>
      </c>
      <c r="C3677" s="14" t="s">
        <v>249</v>
      </c>
      <c r="D3677" t="s">
        <v>456</v>
      </c>
      <c r="E3677" t="s">
        <v>474</v>
      </c>
      <c r="F3677" s="20">
        <v>2038</v>
      </c>
      <c r="G3677" s="20">
        <v>65</v>
      </c>
      <c r="H3677" s="11">
        <v>19432.8258995818</v>
      </c>
      <c r="I3677" s="10">
        <v>3026576.0647331299</v>
      </c>
      <c r="J3677" s="33">
        <f t="shared" si="228"/>
        <v>6.4207293931980861E-3</v>
      </c>
      <c r="K3677" s="33">
        <f t="shared" si="229"/>
        <v>6.4001605560846109E-3</v>
      </c>
      <c r="L3677" s="33">
        <f t="shared" si="230"/>
        <v>0.9351578804159395</v>
      </c>
      <c r="M3677" s="33">
        <f t="shared" si="231"/>
        <v>0.9291727198359897</v>
      </c>
    </row>
    <row r="3678" spans="1:13" ht="55.2">
      <c r="A3678" t="s">
        <v>164</v>
      </c>
      <c r="B3678" t="s">
        <v>247</v>
      </c>
      <c r="C3678" s="14" t="s">
        <v>249</v>
      </c>
      <c r="D3678" t="s">
        <v>456</v>
      </c>
      <c r="E3678" t="s">
        <v>474</v>
      </c>
      <c r="F3678" s="20">
        <v>2038</v>
      </c>
      <c r="G3678" s="20">
        <v>66</v>
      </c>
      <c r="H3678" s="11">
        <v>19843.4522573908</v>
      </c>
      <c r="I3678" s="10">
        <v>2911647.6067857798</v>
      </c>
      <c r="J3678" s="33">
        <f t="shared" si="228"/>
        <v>6.8151970764402849E-3</v>
      </c>
      <c r="K3678" s="33">
        <f t="shared" si="229"/>
        <v>6.7920262885546867E-3</v>
      </c>
      <c r="L3678" s="33">
        <f t="shared" si="230"/>
        <v>0.9291727198359897</v>
      </c>
      <c r="M3678" s="33">
        <f t="shared" si="231"/>
        <v>0.92286175429625583</v>
      </c>
    </row>
    <row r="3679" spans="1:13" ht="55.2">
      <c r="A3679" t="s">
        <v>164</v>
      </c>
      <c r="B3679" t="s">
        <v>247</v>
      </c>
      <c r="C3679" s="14" t="s">
        <v>249</v>
      </c>
      <c r="D3679" t="s">
        <v>456</v>
      </c>
      <c r="E3679" t="s">
        <v>474</v>
      </c>
      <c r="F3679" s="20">
        <v>2038</v>
      </c>
      <c r="G3679" s="20">
        <v>67</v>
      </c>
      <c r="H3679" s="11">
        <v>20816.256989002701</v>
      </c>
      <c r="I3679" s="10">
        <v>2805019.4136596099</v>
      </c>
      <c r="J3679" s="33">
        <f t="shared" si="228"/>
        <v>7.4210741243478468E-3</v>
      </c>
      <c r="K3679" s="33">
        <f t="shared" si="229"/>
        <v>7.3936059435698587E-3</v>
      </c>
      <c r="L3679" s="33">
        <f t="shared" si="230"/>
        <v>0.92286175429625583</v>
      </c>
      <c r="M3679" s="33">
        <f t="shared" si="231"/>
        <v>0.91603847814459771</v>
      </c>
    </row>
    <row r="3680" spans="1:13" ht="55.2">
      <c r="A3680" t="s">
        <v>164</v>
      </c>
      <c r="B3680" t="s">
        <v>247</v>
      </c>
      <c r="C3680" s="14" t="s">
        <v>249</v>
      </c>
      <c r="D3680" t="s">
        <v>456</v>
      </c>
      <c r="E3680" t="s">
        <v>474</v>
      </c>
      <c r="F3680" s="20">
        <v>2038</v>
      </c>
      <c r="G3680" s="20">
        <v>68</v>
      </c>
      <c r="H3680" s="11">
        <v>21664.9961927064</v>
      </c>
      <c r="I3680" s="10">
        <v>2695593.6413286398</v>
      </c>
      <c r="J3680" s="33">
        <f t="shared" si="228"/>
        <v>8.0371892337703661E-3</v>
      </c>
      <c r="K3680" s="33">
        <f t="shared" si="229"/>
        <v>8.0049773837269633E-3</v>
      </c>
      <c r="L3680" s="33">
        <f t="shared" si="230"/>
        <v>0.91603847814459771</v>
      </c>
      <c r="M3680" s="33">
        <f t="shared" si="231"/>
        <v>0.90870561084442658</v>
      </c>
    </row>
    <row r="3681" spans="1:13" ht="55.2">
      <c r="A3681" t="s">
        <v>164</v>
      </c>
      <c r="B3681" t="s">
        <v>247</v>
      </c>
      <c r="C3681" s="14" t="s">
        <v>249</v>
      </c>
      <c r="D3681" t="s">
        <v>456</v>
      </c>
      <c r="E3681" t="s">
        <v>474</v>
      </c>
      <c r="F3681" s="20">
        <v>2038</v>
      </c>
      <c r="G3681" s="20">
        <v>69</v>
      </c>
      <c r="H3681" s="11">
        <v>21780.745502379399</v>
      </c>
      <c r="I3681" s="10">
        <v>2571485.7026300798</v>
      </c>
      <c r="J3681" s="33">
        <f t="shared" si="228"/>
        <v>8.4701017315018928E-3</v>
      </c>
      <c r="K3681" s="33">
        <f t="shared" si="229"/>
        <v>8.4343314836214933E-3</v>
      </c>
      <c r="L3681" s="33">
        <f t="shared" si="230"/>
        <v>0.90870561084442658</v>
      </c>
      <c r="M3681" s="33">
        <f t="shared" si="231"/>
        <v>0.90104128650153792</v>
      </c>
    </row>
    <row r="3682" spans="1:13" ht="55.2">
      <c r="A3682" t="s">
        <v>164</v>
      </c>
      <c r="B3682" t="s">
        <v>247</v>
      </c>
      <c r="C3682" s="14" t="s">
        <v>249</v>
      </c>
      <c r="D3682" t="s">
        <v>456</v>
      </c>
      <c r="E3682" t="s">
        <v>474</v>
      </c>
      <c r="F3682" s="20">
        <v>2039</v>
      </c>
      <c r="G3682" s="20">
        <v>30</v>
      </c>
      <c r="H3682" s="11">
        <v>729.14374815167503</v>
      </c>
      <c r="I3682" s="10">
        <v>4660700.2303242804</v>
      </c>
      <c r="J3682" s="33">
        <f t="shared" si="228"/>
        <v>1.5644510741274234E-4</v>
      </c>
      <c r="K3682" s="33">
        <f t="shared" si="229"/>
        <v>1.5643287051503307E-4</v>
      </c>
      <c r="L3682" s="33">
        <f t="shared" si="230"/>
        <v>1</v>
      </c>
      <c r="M3682" s="33">
        <f t="shared" si="231"/>
        <v>0.99984356712948497</v>
      </c>
    </row>
    <row r="3683" spans="1:13" ht="55.2">
      <c r="A3683" t="s">
        <v>164</v>
      </c>
      <c r="B3683" t="s">
        <v>247</v>
      </c>
      <c r="C3683" s="14" t="s">
        <v>249</v>
      </c>
      <c r="D3683" t="s">
        <v>456</v>
      </c>
      <c r="E3683" t="s">
        <v>474</v>
      </c>
      <c r="F3683" s="20">
        <v>2039</v>
      </c>
      <c r="G3683" s="20">
        <v>31</v>
      </c>
      <c r="H3683" s="11">
        <v>1020.25304917374</v>
      </c>
      <c r="I3683" s="10">
        <v>4653300.7569554802</v>
      </c>
      <c r="J3683" s="33">
        <f t="shared" si="228"/>
        <v>2.1925362285012972E-4</v>
      </c>
      <c r="K3683" s="33">
        <f t="shared" si="229"/>
        <v>2.1922958853115571E-4</v>
      </c>
      <c r="L3683" s="33">
        <f t="shared" si="230"/>
        <v>0.99984356712948497</v>
      </c>
      <c r="M3683" s="33">
        <f t="shared" si="231"/>
        <v>0.99962437183566766</v>
      </c>
    </row>
    <row r="3684" spans="1:13" ht="55.2">
      <c r="A3684" t="s">
        <v>164</v>
      </c>
      <c r="B3684" t="s">
        <v>247</v>
      </c>
      <c r="C3684" s="14" t="s">
        <v>249</v>
      </c>
      <c r="D3684" t="s">
        <v>456</v>
      </c>
      <c r="E3684" t="s">
        <v>474</v>
      </c>
      <c r="F3684" s="20">
        <v>2039</v>
      </c>
      <c r="G3684" s="20">
        <v>32</v>
      </c>
      <c r="H3684" s="11">
        <v>1056.72272126896</v>
      </c>
      <c r="I3684" s="10">
        <v>4626083.4093473004</v>
      </c>
      <c r="J3684" s="33">
        <f t="shared" si="228"/>
        <v>2.2842707918620391E-4</v>
      </c>
      <c r="K3684" s="33">
        <f t="shared" si="229"/>
        <v>2.2840099170740036E-4</v>
      </c>
      <c r="L3684" s="33">
        <f t="shared" si="230"/>
        <v>0.99962437183566766</v>
      </c>
      <c r="M3684" s="33">
        <f t="shared" si="231"/>
        <v>0.99939605663780551</v>
      </c>
    </row>
    <row r="3685" spans="1:13" ht="55.2">
      <c r="A3685" t="s">
        <v>164</v>
      </c>
      <c r="B3685" t="s">
        <v>247</v>
      </c>
      <c r="C3685" s="14" t="s">
        <v>249</v>
      </c>
      <c r="D3685" t="s">
        <v>456</v>
      </c>
      <c r="E3685" t="s">
        <v>474</v>
      </c>
      <c r="F3685" s="20">
        <v>2039</v>
      </c>
      <c r="G3685" s="20">
        <v>33</v>
      </c>
      <c r="H3685" s="11">
        <v>1099.5015485388301</v>
      </c>
      <c r="I3685" s="10">
        <v>4555162.50334814</v>
      </c>
      <c r="J3685" s="33">
        <f t="shared" si="228"/>
        <v>2.4137482421992046E-4</v>
      </c>
      <c r="K3685" s="33">
        <f t="shared" si="229"/>
        <v>2.4134569566069963E-4</v>
      </c>
      <c r="L3685" s="33">
        <f t="shared" si="230"/>
        <v>0.99939605663780551</v>
      </c>
      <c r="M3685" s="33">
        <f t="shared" si="231"/>
        <v>0.99915485670127568</v>
      </c>
    </row>
    <row r="3686" spans="1:13" ht="55.2">
      <c r="A3686" t="s">
        <v>164</v>
      </c>
      <c r="B3686" t="s">
        <v>247</v>
      </c>
      <c r="C3686" s="14" t="s">
        <v>249</v>
      </c>
      <c r="D3686" t="s">
        <v>456</v>
      </c>
      <c r="E3686" t="s">
        <v>474</v>
      </c>
      <c r="F3686" s="20">
        <v>2039</v>
      </c>
      <c r="G3686" s="20">
        <v>34</v>
      </c>
      <c r="H3686" s="11">
        <v>1140.0330435657199</v>
      </c>
      <c r="I3686" s="10">
        <v>4461472.0528737903</v>
      </c>
      <c r="J3686" s="33">
        <f t="shared" si="228"/>
        <v>2.5552845116028121E-4</v>
      </c>
      <c r="K3686" s="33">
        <f t="shared" si="229"/>
        <v>2.5549580654615767E-4</v>
      </c>
      <c r="L3686" s="33">
        <f t="shared" si="230"/>
        <v>0.99915485670127568</v>
      </c>
      <c r="M3686" s="33">
        <f t="shared" si="231"/>
        <v>0.99889957682529829</v>
      </c>
    </row>
    <row r="3687" spans="1:13" ht="55.2">
      <c r="A3687" t="s">
        <v>164</v>
      </c>
      <c r="B3687" t="s">
        <v>247</v>
      </c>
      <c r="C3687" s="14" t="s">
        <v>249</v>
      </c>
      <c r="D3687" t="s">
        <v>456</v>
      </c>
      <c r="E3687" t="s">
        <v>474</v>
      </c>
      <c r="F3687" s="20">
        <v>2039</v>
      </c>
      <c r="G3687" s="20">
        <v>35</v>
      </c>
      <c r="H3687" s="11">
        <v>1212.2101171469501</v>
      </c>
      <c r="I3687" s="10">
        <v>4364266.1526850602</v>
      </c>
      <c r="J3687" s="33">
        <f t="shared" si="228"/>
        <v>2.7775806395335283E-4</v>
      </c>
      <c r="K3687" s="33">
        <f t="shared" si="229"/>
        <v>2.7771949275356977E-4</v>
      </c>
      <c r="L3687" s="33">
        <f t="shared" si="230"/>
        <v>0.99889957682529829</v>
      </c>
      <c r="M3687" s="33">
        <f t="shared" si="231"/>
        <v>0.99862216294151063</v>
      </c>
    </row>
    <row r="3688" spans="1:13" ht="55.2">
      <c r="A3688" t="s">
        <v>164</v>
      </c>
      <c r="B3688" t="s">
        <v>247</v>
      </c>
      <c r="C3688" s="14" t="s">
        <v>249</v>
      </c>
      <c r="D3688" t="s">
        <v>456</v>
      </c>
      <c r="E3688" t="s">
        <v>474</v>
      </c>
      <c r="F3688" s="20">
        <v>2039</v>
      </c>
      <c r="G3688" s="20">
        <v>36</v>
      </c>
      <c r="H3688" s="11">
        <v>1588.4099194484099</v>
      </c>
      <c r="I3688" s="10">
        <v>4321103.9245564798</v>
      </c>
      <c r="J3688" s="33">
        <f t="shared" si="228"/>
        <v>3.6759354720019725E-4</v>
      </c>
      <c r="K3688" s="33">
        <f t="shared" si="229"/>
        <v>3.6752599296996369E-4</v>
      </c>
      <c r="L3688" s="33">
        <f t="shared" si="230"/>
        <v>0.99862216294151063</v>
      </c>
      <c r="M3688" s="33">
        <f t="shared" si="231"/>
        <v>0.99825514333947374</v>
      </c>
    </row>
    <row r="3689" spans="1:13" ht="55.2">
      <c r="A3689" t="s">
        <v>164</v>
      </c>
      <c r="B3689" t="s">
        <v>247</v>
      </c>
      <c r="C3689" s="14" t="s">
        <v>249</v>
      </c>
      <c r="D3689" t="s">
        <v>456</v>
      </c>
      <c r="E3689" t="s">
        <v>474</v>
      </c>
      <c r="F3689" s="20">
        <v>2039</v>
      </c>
      <c r="G3689" s="20">
        <v>37</v>
      </c>
      <c r="H3689" s="11">
        <v>1755.4957348985199</v>
      </c>
      <c r="I3689" s="10">
        <v>4300659.6602396397</v>
      </c>
      <c r="J3689" s="33">
        <f t="shared" si="228"/>
        <v>4.0819220156581768E-4</v>
      </c>
      <c r="K3689" s="33">
        <f t="shared" si="229"/>
        <v>4.0810890246345544E-4</v>
      </c>
      <c r="L3689" s="33">
        <f t="shared" si="230"/>
        <v>0.99825514333947374</v>
      </c>
      <c r="M3689" s="33">
        <f t="shared" si="231"/>
        <v>0.99784774652854702</v>
      </c>
    </row>
    <row r="3690" spans="1:13" ht="55.2">
      <c r="A3690" t="s">
        <v>164</v>
      </c>
      <c r="B3690" t="s">
        <v>247</v>
      </c>
      <c r="C3690" s="14" t="s">
        <v>249</v>
      </c>
      <c r="D3690" t="s">
        <v>456</v>
      </c>
      <c r="E3690" t="s">
        <v>474</v>
      </c>
      <c r="F3690" s="20">
        <v>2039</v>
      </c>
      <c r="G3690" s="20">
        <v>38</v>
      </c>
      <c r="H3690" s="11">
        <v>1944.9195880585701</v>
      </c>
      <c r="I3690" s="10">
        <v>4280071.04159116</v>
      </c>
      <c r="J3690" s="33">
        <f t="shared" si="228"/>
        <v>4.5441292192559648E-4</v>
      </c>
      <c r="K3690" s="33">
        <f t="shared" si="229"/>
        <v>4.543096920107681E-4</v>
      </c>
      <c r="L3690" s="33">
        <f t="shared" si="230"/>
        <v>0.99784774652854702</v>
      </c>
      <c r="M3690" s="33">
        <f t="shared" si="231"/>
        <v>0.99739441462614797</v>
      </c>
    </row>
    <row r="3691" spans="1:13" ht="55.2">
      <c r="A3691" t="s">
        <v>164</v>
      </c>
      <c r="B3691" t="s">
        <v>247</v>
      </c>
      <c r="C3691" s="14" t="s">
        <v>249</v>
      </c>
      <c r="D3691" t="s">
        <v>456</v>
      </c>
      <c r="E3691" t="s">
        <v>474</v>
      </c>
      <c r="F3691" s="20">
        <v>2039</v>
      </c>
      <c r="G3691" s="20">
        <v>39</v>
      </c>
      <c r="H3691" s="11">
        <v>2087.09169263283</v>
      </c>
      <c r="I3691" s="10">
        <v>4278749.6312637404</v>
      </c>
      <c r="J3691" s="33">
        <f t="shared" si="228"/>
        <v>4.8778074729658854E-4</v>
      </c>
      <c r="K3691" s="33">
        <f t="shared" si="229"/>
        <v>4.8766180160841888E-4</v>
      </c>
      <c r="L3691" s="33">
        <f t="shared" si="230"/>
        <v>0.99739441462614797</v>
      </c>
      <c r="M3691" s="33">
        <f t="shared" si="231"/>
        <v>0.99690802346899721</v>
      </c>
    </row>
    <row r="3692" spans="1:13" ht="55.2">
      <c r="A3692" t="s">
        <v>164</v>
      </c>
      <c r="B3692" t="s">
        <v>247</v>
      </c>
      <c r="C3692" s="14" t="s">
        <v>249</v>
      </c>
      <c r="D3692" t="s">
        <v>456</v>
      </c>
      <c r="E3692" t="s">
        <v>474</v>
      </c>
      <c r="F3692" s="20">
        <v>2039</v>
      </c>
      <c r="G3692" s="20">
        <v>40</v>
      </c>
      <c r="H3692" s="11">
        <v>2316.3264609907201</v>
      </c>
      <c r="I3692" s="10">
        <v>4315556.7568204002</v>
      </c>
      <c r="J3692" s="33">
        <f t="shared" si="228"/>
        <v>5.367387318750813E-4</v>
      </c>
      <c r="K3692" s="33">
        <f t="shared" si="229"/>
        <v>5.3659471340983256E-4</v>
      </c>
      <c r="L3692" s="33">
        <f t="shared" si="230"/>
        <v>0.99690802346899721</v>
      </c>
      <c r="M3692" s="33">
        <f t="shared" si="231"/>
        <v>0.99637308789384793</v>
      </c>
    </row>
    <row r="3693" spans="1:13" ht="55.2">
      <c r="A3693" t="s">
        <v>164</v>
      </c>
      <c r="B3693" t="s">
        <v>247</v>
      </c>
      <c r="C3693" s="14" t="s">
        <v>249</v>
      </c>
      <c r="D3693" t="s">
        <v>456</v>
      </c>
      <c r="E3693" t="s">
        <v>474</v>
      </c>
      <c r="F3693" s="20">
        <v>2039</v>
      </c>
      <c r="G3693" s="20">
        <v>41</v>
      </c>
      <c r="H3693" s="11">
        <v>3046.7049376976702</v>
      </c>
      <c r="I3693" s="10">
        <v>4354576.2308318699</v>
      </c>
      <c r="J3693" s="33">
        <f t="shared" si="228"/>
        <v>6.9965589673823378E-4</v>
      </c>
      <c r="K3693" s="33">
        <f t="shared" si="229"/>
        <v>6.9941119462368917E-4</v>
      </c>
      <c r="L3693" s="33">
        <f t="shared" si="230"/>
        <v>0.99637308789384793</v>
      </c>
      <c r="M3693" s="33">
        <f t="shared" si="231"/>
        <v>0.99567621340215318</v>
      </c>
    </row>
    <row r="3694" spans="1:13" ht="55.2">
      <c r="A3694" t="s">
        <v>164</v>
      </c>
      <c r="B3694" t="s">
        <v>247</v>
      </c>
      <c r="C3694" s="14" t="s">
        <v>249</v>
      </c>
      <c r="D3694" t="s">
        <v>456</v>
      </c>
      <c r="E3694" t="s">
        <v>474</v>
      </c>
      <c r="F3694" s="20">
        <v>2039</v>
      </c>
      <c r="G3694" s="20">
        <v>42</v>
      </c>
      <c r="H3694" s="11">
        <v>3361.61880218237</v>
      </c>
      <c r="I3694" s="10">
        <v>4347638.9897547998</v>
      </c>
      <c r="J3694" s="33">
        <f t="shared" si="228"/>
        <v>7.7320559736077815E-4</v>
      </c>
      <c r="K3694" s="33">
        <f t="shared" si="229"/>
        <v>7.7290675094110473E-4</v>
      </c>
      <c r="L3694" s="33">
        <f t="shared" si="230"/>
        <v>0.99567621340215318</v>
      </c>
      <c r="M3694" s="33">
        <f t="shared" si="231"/>
        <v>0.99490664853506317</v>
      </c>
    </row>
    <row r="3695" spans="1:13" ht="55.2">
      <c r="A3695" t="s">
        <v>164</v>
      </c>
      <c r="B3695" t="s">
        <v>247</v>
      </c>
      <c r="C3695" s="14" t="s">
        <v>249</v>
      </c>
      <c r="D3695" t="s">
        <v>456</v>
      </c>
      <c r="E3695" t="s">
        <v>474</v>
      </c>
      <c r="F3695" s="20">
        <v>2039</v>
      </c>
      <c r="G3695" s="20">
        <v>43</v>
      </c>
      <c r="H3695" s="11">
        <v>3672.33195322351</v>
      </c>
      <c r="I3695" s="10">
        <v>4282038.0020162798</v>
      </c>
      <c r="J3695" s="33">
        <f t="shared" si="228"/>
        <v>8.576131158794765E-4</v>
      </c>
      <c r="K3695" s="33">
        <f t="shared" si="229"/>
        <v>8.5724547085774816E-4</v>
      </c>
      <c r="L3695" s="33">
        <f t="shared" si="230"/>
        <v>0.99490664853506317</v>
      </c>
      <c r="M3695" s="33">
        <f t="shared" si="231"/>
        <v>0.99405376931668021</v>
      </c>
    </row>
    <row r="3696" spans="1:13" ht="55.2">
      <c r="A3696" t="s">
        <v>164</v>
      </c>
      <c r="B3696" t="s">
        <v>247</v>
      </c>
      <c r="C3696" s="14" t="s">
        <v>249</v>
      </c>
      <c r="D3696" t="s">
        <v>456</v>
      </c>
      <c r="E3696" t="s">
        <v>474</v>
      </c>
      <c r="F3696" s="20">
        <v>2039</v>
      </c>
      <c r="G3696" s="20">
        <v>44</v>
      </c>
      <c r="H3696" s="11">
        <v>3784.90743590181</v>
      </c>
      <c r="I3696" s="10">
        <v>4214003.0795457503</v>
      </c>
      <c r="J3696" s="33">
        <f t="shared" si="228"/>
        <v>8.9817386567021807E-4</v>
      </c>
      <c r="K3696" s="33">
        <f t="shared" si="229"/>
        <v>8.9777062825857623E-4</v>
      </c>
      <c r="L3696" s="33">
        <f t="shared" si="230"/>
        <v>0.99405376931668021</v>
      </c>
      <c r="M3696" s="33">
        <f t="shared" si="231"/>
        <v>0.99316133703967802</v>
      </c>
    </row>
    <row r="3697" spans="1:13" ht="55.2">
      <c r="A3697" t="s">
        <v>164</v>
      </c>
      <c r="B3697" t="s">
        <v>247</v>
      </c>
      <c r="C3697" s="14" t="s">
        <v>249</v>
      </c>
      <c r="D3697" t="s">
        <v>456</v>
      </c>
      <c r="E3697" t="s">
        <v>474</v>
      </c>
      <c r="F3697" s="20">
        <v>2039</v>
      </c>
      <c r="G3697" s="20">
        <v>45</v>
      </c>
      <c r="H3697" s="11">
        <v>4029.23682203923</v>
      </c>
      <c r="I3697" s="10">
        <v>4154956.4424754502</v>
      </c>
      <c r="J3697" s="33">
        <f t="shared" si="228"/>
        <v>9.6974225309536129E-4</v>
      </c>
      <c r="K3697" s="33">
        <f t="shared" si="229"/>
        <v>9.6927220503073563E-4</v>
      </c>
      <c r="L3697" s="33">
        <f t="shared" si="230"/>
        <v>0.99316133703967802</v>
      </c>
      <c r="M3697" s="33">
        <f t="shared" si="231"/>
        <v>0.99219869336057431</v>
      </c>
    </row>
    <row r="3698" spans="1:13" ht="55.2">
      <c r="A3698" t="s">
        <v>164</v>
      </c>
      <c r="B3698" t="s">
        <v>247</v>
      </c>
      <c r="C3698" s="14" t="s">
        <v>249</v>
      </c>
      <c r="D3698" t="s">
        <v>456</v>
      </c>
      <c r="E3698" t="s">
        <v>474</v>
      </c>
      <c r="F3698" s="20">
        <v>2039</v>
      </c>
      <c r="G3698" s="20">
        <v>46</v>
      </c>
      <c r="H3698" s="11">
        <v>4965.0664364776303</v>
      </c>
      <c r="I3698" s="10">
        <v>4097878.2393541299</v>
      </c>
      <c r="J3698" s="33">
        <f t="shared" si="228"/>
        <v>1.2116188296654169E-3</v>
      </c>
      <c r="K3698" s="33">
        <f t="shared" si="229"/>
        <v>1.2108851159282619E-3</v>
      </c>
      <c r="L3698" s="33">
        <f t="shared" si="230"/>
        <v>0.99219869336057431</v>
      </c>
      <c r="M3698" s="33">
        <f t="shared" si="231"/>
        <v>0.99099725473074052</v>
      </c>
    </row>
    <row r="3699" spans="1:13" ht="55.2">
      <c r="A3699" t="s">
        <v>164</v>
      </c>
      <c r="B3699" t="s">
        <v>247</v>
      </c>
      <c r="C3699" s="14" t="s">
        <v>249</v>
      </c>
      <c r="D3699" t="s">
        <v>456</v>
      </c>
      <c r="E3699" t="s">
        <v>474</v>
      </c>
      <c r="F3699" s="20">
        <v>2039</v>
      </c>
      <c r="G3699" s="20">
        <v>47</v>
      </c>
      <c r="H3699" s="11">
        <v>5420.5072033451797</v>
      </c>
      <c r="I3699" s="10">
        <v>4074760.8354154602</v>
      </c>
      <c r="J3699" s="33">
        <f t="shared" si="228"/>
        <v>1.3302638908849009E-3</v>
      </c>
      <c r="K3699" s="33">
        <f t="shared" si="229"/>
        <v>1.3293794820843363E-3</v>
      </c>
      <c r="L3699" s="33">
        <f t="shared" si="230"/>
        <v>0.99099725473074052</v>
      </c>
      <c r="M3699" s="33">
        <f t="shared" si="231"/>
        <v>0.98967984331349956</v>
      </c>
    </row>
    <row r="3700" spans="1:13" ht="55.2">
      <c r="A3700" t="s">
        <v>164</v>
      </c>
      <c r="B3700" t="s">
        <v>247</v>
      </c>
      <c r="C3700" s="14" t="s">
        <v>249</v>
      </c>
      <c r="D3700" t="s">
        <v>456</v>
      </c>
      <c r="E3700" t="s">
        <v>474</v>
      </c>
      <c r="F3700" s="20">
        <v>2039</v>
      </c>
      <c r="G3700" s="20">
        <v>48</v>
      </c>
      <c r="H3700" s="11">
        <v>5963.3288141634503</v>
      </c>
      <c r="I3700" s="10">
        <v>4045203.4632483502</v>
      </c>
      <c r="J3700" s="33">
        <f t="shared" si="228"/>
        <v>1.4741727748286907E-3</v>
      </c>
      <c r="K3700" s="33">
        <f t="shared" si="229"/>
        <v>1.4730867158887495E-3</v>
      </c>
      <c r="L3700" s="33">
        <f t="shared" si="230"/>
        <v>0.98967984331349956</v>
      </c>
      <c r="M3700" s="33">
        <f t="shared" si="231"/>
        <v>0.98822195908333155</v>
      </c>
    </row>
    <row r="3701" spans="1:13" ht="55.2">
      <c r="A3701" t="s">
        <v>164</v>
      </c>
      <c r="B3701" t="s">
        <v>247</v>
      </c>
      <c r="C3701" s="14" t="s">
        <v>249</v>
      </c>
      <c r="D3701" t="s">
        <v>456</v>
      </c>
      <c r="E3701" t="s">
        <v>474</v>
      </c>
      <c r="F3701" s="20">
        <v>2039</v>
      </c>
      <c r="G3701" s="20">
        <v>49</v>
      </c>
      <c r="H3701" s="11">
        <v>6394.4085721753099</v>
      </c>
      <c r="I3701" s="10">
        <v>4018211.1450220002</v>
      </c>
      <c r="J3701" s="33">
        <f t="shared" si="228"/>
        <v>1.5913570346090661E-3</v>
      </c>
      <c r="K3701" s="33">
        <f t="shared" si="229"/>
        <v>1.5900914973994151E-3</v>
      </c>
      <c r="L3701" s="33">
        <f t="shared" si="230"/>
        <v>0.98822195908333155</v>
      </c>
      <c r="M3701" s="33">
        <f t="shared" si="231"/>
        <v>0.98665059574864977</v>
      </c>
    </row>
    <row r="3702" spans="1:13" ht="55.2">
      <c r="A3702" t="s">
        <v>164</v>
      </c>
      <c r="B3702" t="s">
        <v>247</v>
      </c>
      <c r="C3702" s="14" t="s">
        <v>249</v>
      </c>
      <c r="D3702" t="s">
        <v>456</v>
      </c>
      <c r="E3702" t="s">
        <v>474</v>
      </c>
      <c r="F3702" s="20">
        <v>2039</v>
      </c>
      <c r="G3702" s="20">
        <v>50</v>
      </c>
      <c r="H3702" s="11">
        <v>6951.1468438781903</v>
      </c>
      <c r="I3702" s="10">
        <v>4012670.1012624502</v>
      </c>
      <c r="J3702" s="33">
        <f t="shared" si="228"/>
        <v>1.7322996081066441E-3</v>
      </c>
      <c r="K3702" s="33">
        <f t="shared" si="229"/>
        <v>1.7308000431640602E-3</v>
      </c>
      <c r="L3702" s="33">
        <f t="shared" si="230"/>
        <v>0.98665059574864977</v>
      </c>
      <c r="M3702" s="33">
        <f t="shared" si="231"/>
        <v>0.98494290085494018</v>
      </c>
    </row>
    <row r="3703" spans="1:13" ht="55.2">
      <c r="A3703" t="s">
        <v>164</v>
      </c>
      <c r="B3703" t="s">
        <v>247</v>
      </c>
      <c r="C3703" s="14" t="s">
        <v>249</v>
      </c>
      <c r="D3703" t="s">
        <v>456</v>
      </c>
      <c r="E3703" t="s">
        <v>474</v>
      </c>
      <c r="F3703" s="20">
        <v>2039</v>
      </c>
      <c r="G3703" s="20">
        <v>51</v>
      </c>
      <c r="H3703" s="11">
        <v>7878.00179066701</v>
      </c>
      <c r="I3703" s="10">
        <v>3961040.5197569602</v>
      </c>
      <c r="J3703" s="33">
        <f t="shared" si="228"/>
        <v>1.9888718005718316E-3</v>
      </c>
      <c r="K3703" s="33">
        <f t="shared" si="229"/>
        <v>1.986895305601144E-3</v>
      </c>
      <c r="L3703" s="33">
        <f t="shared" si="230"/>
        <v>0.98494290085494018</v>
      </c>
      <c r="M3703" s="33">
        <f t="shared" si="231"/>
        <v>0.98298592242894633</v>
      </c>
    </row>
    <row r="3704" spans="1:13" ht="55.2">
      <c r="A3704" t="s">
        <v>164</v>
      </c>
      <c r="B3704" t="s">
        <v>247</v>
      </c>
      <c r="C3704" s="14" t="s">
        <v>249</v>
      </c>
      <c r="D3704" t="s">
        <v>456</v>
      </c>
      <c r="E3704" t="s">
        <v>474</v>
      </c>
      <c r="F3704" s="20">
        <v>2039</v>
      </c>
      <c r="G3704" s="20">
        <v>52</v>
      </c>
      <c r="H3704" s="11">
        <v>8504.2312678469298</v>
      </c>
      <c r="I3704" s="10">
        <v>3900388.1794700501</v>
      </c>
      <c r="J3704" s="33">
        <f t="shared" si="228"/>
        <v>2.1803551022458508E-3</v>
      </c>
      <c r="K3704" s="33">
        <f t="shared" si="229"/>
        <v>2.1779798546679441E-3</v>
      </c>
      <c r="L3704" s="33">
        <f t="shared" si="230"/>
        <v>0.98298592242894633</v>
      </c>
      <c r="M3704" s="33">
        <f t="shared" si="231"/>
        <v>0.9808449988924739</v>
      </c>
    </row>
    <row r="3705" spans="1:13" ht="55.2">
      <c r="A3705" t="s">
        <v>164</v>
      </c>
      <c r="B3705" t="s">
        <v>247</v>
      </c>
      <c r="C3705" s="14" t="s">
        <v>249</v>
      </c>
      <c r="D3705" t="s">
        <v>456</v>
      </c>
      <c r="E3705" t="s">
        <v>474</v>
      </c>
      <c r="F3705" s="20">
        <v>2039</v>
      </c>
      <c r="G3705" s="20">
        <v>53</v>
      </c>
      <c r="H3705" s="11">
        <v>9306.7317520292399</v>
      </c>
      <c r="I3705" s="10">
        <v>3898285.1154380799</v>
      </c>
      <c r="J3705" s="33">
        <f t="shared" si="228"/>
        <v>2.387391244209538E-3</v>
      </c>
      <c r="K3705" s="33">
        <f t="shared" si="229"/>
        <v>2.3845436922573793E-3</v>
      </c>
      <c r="L3705" s="33">
        <f t="shared" si="230"/>
        <v>0.9808449988924739</v>
      </c>
      <c r="M3705" s="33">
        <f t="shared" si="231"/>
        <v>0.97850613113728269</v>
      </c>
    </row>
    <row r="3706" spans="1:13" ht="55.2">
      <c r="A3706" t="s">
        <v>164</v>
      </c>
      <c r="B3706" t="s">
        <v>247</v>
      </c>
      <c r="C3706" s="14" t="s">
        <v>249</v>
      </c>
      <c r="D3706" t="s">
        <v>456</v>
      </c>
      <c r="E3706" t="s">
        <v>474</v>
      </c>
      <c r="F3706" s="20">
        <v>2039</v>
      </c>
      <c r="G3706" s="20">
        <v>54</v>
      </c>
      <c r="H3706" s="11">
        <v>10389.37098075</v>
      </c>
      <c r="I3706" s="10">
        <v>3949244.31175526</v>
      </c>
      <c r="J3706" s="33">
        <f t="shared" si="228"/>
        <v>2.6307237943788784E-3</v>
      </c>
      <c r="K3706" s="33">
        <f t="shared" si="229"/>
        <v>2.6272664729548589E-3</v>
      </c>
      <c r="L3706" s="33">
        <f t="shared" si="230"/>
        <v>0.97850613113728269</v>
      </c>
      <c r="M3706" s="33">
        <f t="shared" si="231"/>
        <v>0.97593533478536498</v>
      </c>
    </row>
    <row r="3707" spans="1:13" ht="55.2">
      <c r="A3707" t="s">
        <v>164</v>
      </c>
      <c r="B3707" t="s">
        <v>247</v>
      </c>
      <c r="C3707" s="14" t="s">
        <v>249</v>
      </c>
      <c r="D3707" t="s">
        <v>456</v>
      </c>
      <c r="E3707" t="s">
        <v>474</v>
      </c>
      <c r="F3707" s="20">
        <v>2039</v>
      </c>
      <c r="G3707" s="20">
        <v>55</v>
      </c>
      <c r="H3707" s="11">
        <v>11503.671689913799</v>
      </c>
      <c r="I3707" s="10">
        <v>3958315.8030450898</v>
      </c>
      <c r="J3707" s="33">
        <f t="shared" si="228"/>
        <v>2.9062036134317902E-3</v>
      </c>
      <c r="K3707" s="33">
        <f t="shared" si="229"/>
        <v>2.9019846917152092E-3</v>
      </c>
      <c r="L3707" s="33">
        <f t="shared" si="230"/>
        <v>0.97593533478536498</v>
      </c>
      <c r="M3707" s="33">
        <f t="shared" si="231"/>
        <v>0.97310318538371388</v>
      </c>
    </row>
    <row r="3708" spans="1:13" ht="55.2">
      <c r="A3708" t="s">
        <v>164</v>
      </c>
      <c r="B3708" t="s">
        <v>247</v>
      </c>
      <c r="C3708" s="14" t="s">
        <v>249</v>
      </c>
      <c r="D3708" t="s">
        <v>456</v>
      </c>
      <c r="E3708" t="s">
        <v>474</v>
      </c>
      <c r="F3708" s="20">
        <v>2039</v>
      </c>
      <c r="G3708" s="20">
        <v>56</v>
      </c>
      <c r="H3708" s="11">
        <v>12378.3655977366</v>
      </c>
      <c r="I3708" s="10">
        <v>3910781.16345113</v>
      </c>
      <c r="J3708" s="33">
        <f t="shared" si="228"/>
        <v>3.1651900427006039E-3</v>
      </c>
      <c r="K3708" s="33">
        <f t="shared" si="229"/>
        <v>3.1601861095561512E-3</v>
      </c>
      <c r="L3708" s="33">
        <f t="shared" si="230"/>
        <v>0.97310318538371388</v>
      </c>
      <c r="M3708" s="33">
        <f t="shared" si="231"/>
        <v>0.97002799821409946</v>
      </c>
    </row>
    <row r="3709" spans="1:13" ht="55.2">
      <c r="A3709" t="s">
        <v>164</v>
      </c>
      <c r="B3709" t="s">
        <v>247</v>
      </c>
      <c r="C3709" s="14" t="s">
        <v>249</v>
      </c>
      <c r="D3709" t="s">
        <v>456</v>
      </c>
      <c r="E3709" t="s">
        <v>474</v>
      </c>
      <c r="F3709" s="20">
        <v>2039</v>
      </c>
      <c r="G3709" s="20">
        <v>57</v>
      </c>
      <c r="H3709" s="11">
        <v>13321.7253284171</v>
      </c>
      <c r="I3709" s="10">
        <v>3838795.40285144</v>
      </c>
      <c r="J3709" s="33">
        <f t="shared" si="228"/>
        <v>3.4702879237903071E-3</v>
      </c>
      <c r="K3709" s="33">
        <f t="shared" si="229"/>
        <v>3.4642734340019077E-3</v>
      </c>
      <c r="L3709" s="33">
        <f t="shared" si="230"/>
        <v>0.97002799821409946</v>
      </c>
      <c r="M3709" s="33">
        <f t="shared" si="231"/>
        <v>0.96666755598964826</v>
      </c>
    </row>
    <row r="3710" spans="1:13" ht="55.2">
      <c r="A3710" t="s">
        <v>164</v>
      </c>
      <c r="B3710" t="s">
        <v>247</v>
      </c>
      <c r="C3710" s="14" t="s">
        <v>249</v>
      </c>
      <c r="D3710" t="s">
        <v>456</v>
      </c>
      <c r="E3710" t="s">
        <v>474</v>
      </c>
      <c r="F3710" s="20">
        <v>2039</v>
      </c>
      <c r="G3710" s="20">
        <v>58</v>
      </c>
      <c r="H3710" s="11">
        <v>14242.85400048</v>
      </c>
      <c r="I3710" s="10">
        <v>3759426.9898441401</v>
      </c>
      <c r="J3710" s="33">
        <f t="shared" si="228"/>
        <v>3.7885704494211993E-3</v>
      </c>
      <c r="K3710" s="33">
        <f t="shared" si="229"/>
        <v>3.7814028708784697E-3</v>
      </c>
      <c r="L3710" s="33">
        <f t="shared" si="230"/>
        <v>0.96666755598964826</v>
      </c>
      <c r="M3710" s="33">
        <f t="shared" si="231"/>
        <v>0.96301219651824388</v>
      </c>
    </row>
    <row r="3711" spans="1:13" ht="55.2">
      <c r="A3711" t="s">
        <v>164</v>
      </c>
      <c r="B3711" t="s">
        <v>247</v>
      </c>
      <c r="C3711" s="14" t="s">
        <v>249</v>
      </c>
      <c r="D3711" t="s">
        <v>456</v>
      </c>
      <c r="E3711" t="s">
        <v>474</v>
      </c>
      <c r="F3711" s="20">
        <v>2039</v>
      </c>
      <c r="G3711" s="20">
        <v>59</v>
      </c>
      <c r="H3711" s="11">
        <v>14571.2414908584</v>
      </c>
      <c r="I3711" s="10">
        <v>3683974.1191670601</v>
      </c>
      <c r="J3711" s="33">
        <f t="shared" si="228"/>
        <v>3.9553050644538538E-3</v>
      </c>
      <c r="K3711" s="33">
        <f t="shared" si="229"/>
        <v>3.9474931482751385E-3</v>
      </c>
      <c r="L3711" s="33">
        <f t="shared" si="230"/>
        <v>0.96301219651824388</v>
      </c>
      <c r="M3711" s="33">
        <f t="shared" si="231"/>
        <v>0.95921071247078271</v>
      </c>
    </row>
    <row r="3712" spans="1:13" ht="55.2">
      <c r="A3712" t="s">
        <v>164</v>
      </c>
      <c r="B3712" t="s">
        <v>247</v>
      </c>
      <c r="C3712" s="14" t="s">
        <v>249</v>
      </c>
      <c r="D3712" t="s">
        <v>456</v>
      </c>
      <c r="E3712" t="s">
        <v>474</v>
      </c>
      <c r="F3712" s="20">
        <v>2039</v>
      </c>
      <c r="G3712" s="20">
        <v>60</v>
      </c>
      <c r="H3712" s="11">
        <v>15096.484500083099</v>
      </c>
      <c r="I3712" s="10">
        <v>3595059.53246625</v>
      </c>
      <c r="J3712" s="33">
        <f t="shared" si="228"/>
        <v>4.1992307397832563E-3</v>
      </c>
      <c r="K3712" s="33">
        <f t="shared" si="229"/>
        <v>4.1904262986516283E-3</v>
      </c>
      <c r="L3712" s="33">
        <f t="shared" si="230"/>
        <v>0.95921071247078271</v>
      </c>
      <c r="M3712" s="33">
        <f t="shared" si="231"/>
        <v>0.95519121067529678</v>
      </c>
    </row>
    <row r="3713" spans="1:13" ht="55.2">
      <c r="A3713" t="s">
        <v>164</v>
      </c>
      <c r="B3713" t="s">
        <v>247</v>
      </c>
      <c r="C3713" s="14" t="s">
        <v>249</v>
      </c>
      <c r="D3713" t="s">
        <v>456</v>
      </c>
      <c r="E3713" t="s">
        <v>474</v>
      </c>
      <c r="F3713" s="20">
        <v>2039</v>
      </c>
      <c r="G3713" s="20">
        <v>61</v>
      </c>
      <c r="H3713" s="11">
        <v>15690.146662957201</v>
      </c>
      <c r="I3713" s="10">
        <v>3482952.10420737</v>
      </c>
      <c r="J3713" s="33">
        <f t="shared" si="228"/>
        <v>4.504841351106628E-3</v>
      </c>
      <c r="K3713" s="33">
        <f t="shared" si="229"/>
        <v>4.4947097727345842E-3</v>
      </c>
      <c r="L3713" s="33">
        <f t="shared" si="230"/>
        <v>0.95519121067529678</v>
      </c>
      <c r="M3713" s="33">
        <f t="shared" si="231"/>
        <v>0.95089790340584435</v>
      </c>
    </row>
    <row r="3714" spans="1:13" ht="55.2">
      <c r="A3714" t="s">
        <v>164</v>
      </c>
      <c r="B3714" t="s">
        <v>247</v>
      </c>
      <c r="C3714" s="14" t="s">
        <v>249</v>
      </c>
      <c r="D3714" t="s">
        <v>456</v>
      </c>
      <c r="E3714" t="s">
        <v>474</v>
      </c>
      <c r="F3714" s="20">
        <v>2039</v>
      </c>
      <c r="G3714" s="20">
        <v>62</v>
      </c>
      <c r="H3714" s="11">
        <v>16394.068127840899</v>
      </c>
      <c r="I3714" s="10">
        <v>3374196.2573112999</v>
      </c>
      <c r="J3714" s="33">
        <f t="shared" ref="J3714:J3777" si="232">IF(I3714&gt;0,H3714/I3714,0)</f>
        <v>4.8586587375638833E-3</v>
      </c>
      <c r="K3714" s="33">
        <f t="shared" ref="K3714:K3777" si="233">1-EXP(-J3714)</f>
        <v>4.8468745480431119E-3</v>
      </c>
      <c r="L3714" s="33">
        <f t="shared" ref="L3714:L3777" si="234">IF(G3714=30,1,M3713)</f>
        <v>0.95089790340584435</v>
      </c>
      <c r="M3714" s="33">
        <f t="shared" ref="M3714:M3777" si="235">L3714*(1-K3714)</f>
        <v>0.94628902056003905</v>
      </c>
    </row>
    <row r="3715" spans="1:13" ht="55.2">
      <c r="A3715" t="s">
        <v>164</v>
      </c>
      <c r="B3715" t="s">
        <v>247</v>
      </c>
      <c r="C3715" s="14" t="s">
        <v>249</v>
      </c>
      <c r="D3715" t="s">
        <v>456</v>
      </c>
      <c r="E3715" t="s">
        <v>474</v>
      </c>
      <c r="F3715" s="20">
        <v>2039</v>
      </c>
      <c r="G3715" s="20">
        <v>63</v>
      </c>
      <c r="H3715" s="11">
        <v>17247.003317723898</v>
      </c>
      <c r="I3715" s="10">
        <v>3277807.6070818701</v>
      </c>
      <c r="J3715" s="33">
        <f t="shared" si="232"/>
        <v>5.261749737983666E-3</v>
      </c>
      <c r="K3715" s="33">
        <f t="shared" si="233"/>
        <v>5.2479309804027707E-3</v>
      </c>
      <c r="L3715" s="33">
        <f t="shared" si="234"/>
        <v>0.94628902056003905</v>
      </c>
      <c r="M3715" s="33">
        <f t="shared" si="235"/>
        <v>0.94132296109262703</v>
      </c>
    </row>
    <row r="3716" spans="1:13" ht="55.2">
      <c r="A3716" t="s">
        <v>164</v>
      </c>
      <c r="B3716" t="s">
        <v>247</v>
      </c>
      <c r="C3716" s="14" t="s">
        <v>249</v>
      </c>
      <c r="D3716" t="s">
        <v>456</v>
      </c>
      <c r="E3716" t="s">
        <v>474</v>
      </c>
      <c r="F3716" s="20">
        <v>2039</v>
      </c>
      <c r="G3716" s="20">
        <v>64</v>
      </c>
      <c r="H3716" s="11">
        <v>18352.228494522598</v>
      </c>
      <c r="I3716" s="10">
        <v>3169047.1100502899</v>
      </c>
      <c r="J3716" s="33">
        <f t="shared" si="232"/>
        <v>5.7910873070711041E-3</v>
      </c>
      <c r="K3716" s="33">
        <f t="shared" si="233"/>
        <v>5.7743512831487376E-3</v>
      </c>
      <c r="L3716" s="33">
        <f t="shared" si="234"/>
        <v>0.94132296109262703</v>
      </c>
      <c r="M3716" s="33">
        <f t="shared" si="235"/>
        <v>0.93588743164438448</v>
      </c>
    </row>
    <row r="3717" spans="1:13" ht="55.2">
      <c r="A3717" t="s">
        <v>164</v>
      </c>
      <c r="B3717" t="s">
        <v>247</v>
      </c>
      <c r="C3717" s="14" t="s">
        <v>249</v>
      </c>
      <c r="D3717" t="s">
        <v>456</v>
      </c>
      <c r="E3717" t="s">
        <v>474</v>
      </c>
      <c r="F3717" s="20">
        <v>2039</v>
      </c>
      <c r="G3717" s="20">
        <v>65</v>
      </c>
      <c r="H3717" s="11">
        <v>19507.196862237201</v>
      </c>
      <c r="I3717" s="10">
        <v>3072209.44796373</v>
      </c>
      <c r="J3717" s="33">
        <f t="shared" si="232"/>
        <v>6.349566067237581E-3</v>
      </c>
      <c r="K3717" s="33">
        <f t="shared" si="233"/>
        <v>6.3294501708727191E-3</v>
      </c>
      <c r="L3717" s="33">
        <f t="shared" si="234"/>
        <v>0.93588743164438448</v>
      </c>
      <c r="M3717" s="33">
        <f t="shared" si="235"/>
        <v>0.92996377878024528</v>
      </c>
    </row>
    <row r="3718" spans="1:13" ht="55.2">
      <c r="A3718" t="s">
        <v>164</v>
      </c>
      <c r="B3718" t="s">
        <v>247</v>
      </c>
      <c r="C3718" s="14" t="s">
        <v>249</v>
      </c>
      <c r="D3718" t="s">
        <v>456</v>
      </c>
      <c r="E3718" t="s">
        <v>474</v>
      </c>
      <c r="F3718" s="20">
        <v>2039</v>
      </c>
      <c r="G3718" s="20">
        <v>66</v>
      </c>
      <c r="H3718" s="11">
        <v>20039.422727555899</v>
      </c>
      <c r="I3718" s="10">
        <v>2974037.8285874599</v>
      </c>
      <c r="J3718" s="33">
        <f t="shared" si="232"/>
        <v>6.7381196482876491E-3</v>
      </c>
      <c r="K3718" s="33">
        <f t="shared" si="233"/>
        <v>6.7154694219551114E-3</v>
      </c>
      <c r="L3718" s="33">
        <f t="shared" si="234"/>
        <v>0.92996377878024528</v>
      </c>
      <c r="M3718" s="33">
        <f t="shared" si="235"/>
        <v>0.92371863546032074</v>
      </c>
    </row>
    <row r="3719" spans="1:13" ht="55.2">
      <c r="A3719" t="s">
        <v>164</v>
      </c>
      <c r="B3719" t="s">
        <v>247</v>
      </c>
      <c r="C3719" s="14" t="s">
        <v>249</v>
      </c>
      <c r="D3719" t="s">
        <v>456</v>
      </c>
      <c r="E3719" t="s">
        <v>474</v>
      </c>
      <c r="F3719" s="20">
        <v>2039</v>
      </c>
      <c r="G3719" s="20">
        <v>67</v>
      </c>
      <c r="H3719" s="11">
        <v>20979.787804147199</v>
      </c>
      <c r="I3719" s="10">
        <v>2855948.3510364802</v>
      </c>
      <c r="J3719" s="33">
        <f t="shared" si="232"/>
        <v>7.3459969248159613E-3</v>
      </c>
      <c r="K3719" s="33">
        <f t="shared" si="233"/>
        <v>7.3190810377410376E-3</v>
      </c>
      <c r="L3719" s="33">
        <f t="shared" si="234"/>
        <v>0.92371863546032074</v>
      </c>
      <c r="M3719" s="33">
        <f t="shared" si="235"/>
        <v>0.91695786391131506</v>
      </c>
    </row>
    <row r="3720" spans="1:13" ht="55.2">
      <c r="A3720" t="s">
        <v>164</v>
      </c>
      <c r="B3720" t="s">
        <v>247</v>
      </c>
      <c r="C3720" s="14" t="s">
        <v>249</v>
      </c>
      <c r="D3720" t="s">
        <v>456</v>
      </c>
      <c r="E3720" t="s">
        <v>474</v>
      </c>
      <c r="F3720" s="20">
        <v>2039</v>
      </c>
      <c r="G3720" s="20">
        <v>68</v>
      </c>
      <c r="H3720" s="11">
        <v>21857.849049392102</v>
      </c>
      <c r="I3720" s="10">
        <v>2746365.9026738298</v>
      </c>
      <c r="J3720" s="33">
        <f t="shared" si="232"/>
        <v>7.9588262540368545E-3</v>
      </c>
      <c r="K3720" s="33">
        <f t="shared" si="233"/>
        <v>7.927238651994406E-3</v>
      </c>
      <c r="L3720" s="33">
        <f t="shared" si="234"/>
        <v>0.91695786391131506</v>
      </c>
      <c r="M3720" s="33">
        <f t="shared" si="235"/>
        <v>0.90968892009026703</v>
      </c>
    </row>
    <row r="3721" spans="1:13" ht="55.2">
      <c r="A3721" t="s">
        <v>164</v>
      </c>
      <c r="B3721" t="s">
        <v>247</v>
      </c>
      <c r="C3721" s="14" t="s">
        <v>249</v>
      </c>
      <c r="D3721" t="s">
        <v>456</v>
      </c>
      <c r="E3721" t="s">
        <v>474</v>
      </c>
      <c r="F3721" s="20">
        <v>2039</v>
      </c>
      <c r="G3721" s="20">
        <v>69</v>
      </c>
      <c r="H3721" s="11">
        <v>22053.486214987301</v>
      </c>
      <c r="I3721" s="10">
        <v>2634093.2849471001</v>
      </c>
      <c r="J3721" s="33">
        <f t="shared" si="232"/>
        <v>8.3723254377569226E-3</v>
      </c>
      <c r="K3721" s="33">
        <f t="shared" si="233"/>
        <v>8.3373751276099028E-3</v>
      </c>
      <c r="L3721" s="33">
        <f t="shared" si="234"/>
        <v>0.90968892009026703</v>
      </c>
      <c r="M3721" s="33">
        <f t="shared" si="235"/>
        <v>0.90210450231404415</v>
      </c>
    </row>
    <row r="3722" spans="1:13" ht="55.2">
      <c r="A3722" t="s">
        <v>164</v>
      </c>
      <c r="B3722" t="s">
        <v>247</v>
      </c>
      <c r="C3722" s="14" t="s">
        <v>249</v>
      </c>
      <c r="D3722" t="s">
        <v>456</v>
      </c>
      <c r="E3722" t="s">
        <v>474</v>
      </c>
      <c r="F3722" s="20">
        <v>2040</v>
      </c>
      <c r="G3722" s="20">
        <v>30</v>
      </c>
      <c r="H3722" s="11">
        <v>737.16519824936404</v>
      </c>
      <c r="I3722" s="10">
        <v>4711603.3823465304</v>
      </c>
      <c r="J3722" s="33">
        <f t="shared" si="232"/>
        <v>1.5645739643777742E-4</v>
      </c>
      <c r="K3722" s="33">
        <f t="shared" si="233"/>
        <v>1.564451576175907E-4</v>
      </c>
      <c r="L3722" s="33">
        <f t="shared" si="234"/>
        <v>1</v>
      </c>
      <c r="M3722" s="33">
        <f t="shared" si="235"/>
        <v>0.99984355484238241</v>
      </c>
    </row>
    <row r="3723" spans="1:13" ht="55.2">
      <c r="A3723" t="s">
        <v>164</v>
      </c>
      <c r="B3723" t="s">
        <v>247</v>
      </c>
      <c r="C3723" s="14" t="s">
        <v>249</v>
      </c>
      <c r="D3723" t="s">
        <v>456</v>
      </c>
      <c r="E3723" t="s">
        <v>474</v>
      </c>
      <c r="F3723" s="20">
        <v>2040</v>
      </c>
      <c r="G3723" s="20">
        <v>31</v>
      </c>
      <c r="H3723" s="11">
        <v>1019.10602283674</v>
      </c>
      <c r="I3723" s="10">
        <v>4655175.6305707498</v>
      </c>
      <c r="J3723" s="33">
        <f t="shared" si="232"/>
        <v>2.1891892029684645E-4</v>
      </c>
      <c r="K3723" s="33">
        <f t="shared" si="233"/>
        <v>2.18894959298499E-4</v>
      </c>
      <c r="L3723" s="33">
        <f t="shared" si="234"/>
        <v>0.99984355484238241</v>
      </c>
      <c r="M3723" s="33">
        <f t="shared" si="235"/>
        <v>0.99962469412814037</v>
      </c>
    </row>
    <row r="3724" spans="1:13" ht="55.2">
      <c r="A3724" t="s">
        <v>164</v>
      </c>
      <c r="B3724" t="s">
        <v>247</v>
      </c>
      <c r="C3724" s="14" t="s">
        <v>249</v>
      </c>
      <c r="D3724" t="s">
        <v>456</v>
      </c>
      <c r="E3724" t="s">
        <v>474</v>
      </c>
      <c r="F3724" s="20">
        <v>2040</v>
      </c>
      <c r="G3724" s="20">
        <v>32</v>
      </c>
      <c r="H3724" s="11">
        <v>1060.43638125393</v>
      </c>
      <c r="I3724" s="10">
        <v>4647804.7573130196</v>
      </c>
      <c r="J3724" s="33">
        <f t="shared" si="232"/>
        <v>2.2815854723359498E-4</v>
      </c>
      <c r="K3724" s="33">
        <f t="shared" si="233"/>
        <v>2.2813252105169379E-4</v>
      </c>
      <c r="L3724" s="33">
        <f t="shared" si="234"/>
        <v>0.99962469412814037</v>
      </c>
      <c r="M3724" s="33">
        <f t="shared" si="235"/>
        <v>0.99939664722656341</v>
      </c>
    </row>
    <row r="3725" spans="1:13" ht="55.2">
      <c r="A3725" t="s">
        <v>164</v>
      </c>
      <c r="B3725" t="s">
        <v>247</v>
      </c>
      <c r="C3725" s="14" t="s">
        <v>249</v>
      </c>
      <c r="D3725" t="s">
        <v>456</v>
      </c>
      <c r="E3725" t="s">
        <v>474</v>
      </c>
      <c r="F3725" s="20">
        <v>2040</v>
      </c>
      <c r="G3725" s="20">
        <v>33</v>
      </c>
      <c r="H3725" s="11">
        <v>1112.9588461288699</v>
      </c>
      <c r="I3725" s="10">
        <v>4620401.6708391504</v>
      </c>
      <c r="J3725" s="33">
        <f t="shared" si="232"/>
        <v>2.4087924068444378E-4</v>
      </c>
      <c r="K3725" s="33">
        <f t="shared" si="233"/>
        <v>2.408502316094685E-4</v>
      </c>
      <c r="L3725" s="33">
        <f t="shared" si="234"/>
        <v>0.99939664722656341</v>
      </c>
      <c r="M3725" s="33">
        <f t="shared" si="235"/>
        <v>0.99915594231260918</v>
      </c>
    </row>
    <row r="3726" spans="1:13" ht="55.2">
      <c r="A3726" t="s">
        <v>164</v>
      </c>
      <c r="B3726" t="s">
        <v>247</v>
      </c>
      <c r="C3726" s="14" t="s">
        <v>249</v>
      </c>
      <c r="D3726" t="s">
        <v>456</v>
      </c>
      <c r="E3726" t="s">
        <v>474</v>
      </c>
      <c r="F3726" s="20">
        <v>2040</v>
      </c>
      <c r="G3726" s="20">
        <v>34</v>
      </c>
      <c r="H3726" s="11">
        <v>1160.4514696968099</v>
      </c>
      <c r="I3726" s="10">
        <v>4549305.2050518896</v>
      </c>
      <c r="J3726" s="33">
        <f t="shared" si="232"/>
        <v>2.5508323082130377E-4</v>
      </c>
      <c r="K3726" s="33">
        <f t="shared" si="233"/>
        <v>2.5505069986009321E-4</v>
      </c>
      <c r="L3726" s="33">
        <f t="shared" si="234"/>
        <v>0.99915594231260918</v>
      </c>
      <c r="M3726" s="33">
        <f t="shared" si="235"/>
        <v>0.99890110689025302</v>
      </c>
    </row>
    <row r="3727" spans="1:13" ht="55.2">
      <c r="A3727" t="s">
        <v>164</v>
      </c>
      <c r="B3727" t="s">
        <v>247</v>
      </c>
      <c r="C3727" s="14" t="s">
        <v>249</v>
      </c>
      <c r="D3727" t="s">
        <v>456</v>
      </c>
      <c r="E3727" t="s">
        <v>474</v>
      </c>
      <c r="F3727" s="20">
        <v>2040</v>
      </c>
      <c r="G3727" s="20">
        <v>35</v>
      </c>
      <c r="H3727" s="11">
        <v>1222.2250637671</v>
      </c>
      <c r="I3727" s="10">
        <v>4455435.1512092799</v>
      </c>
      <c r="J3727" s="33">
        <f t="shared" si="232"/>
        <v>2.7432226534267201E-4</v>
      </c>
      <c r="K3727" s="33">
        <f t="shared" si="233"/>
        <v>2.7428464243040018E-4</v>
      </c>
      <c r="L3727" s="33">
        <f t="shared" si="234"/>
        <v>0.99890110689025302</v>
      </c>
      <c r="M3727" s="33">
        <f t="shared" si="235"/>
        <v>0.99862712365732631</v>
      </c>
    </row>
    <row r="3728" spans="1:13" ht="55.2">
      <c r="A3728" t="s">
        <v>164</v>
      </c>
      <c r="B3728" t="s">
        <v>247</v>
      </c>
      <c r="C3728" s="14" t="s">
        <v>249</v>
      </c>
      <c r="D3728" t="s">
        <v>456</v>
      </c>
      <c r="E3728" t="s">
        <v>474</v>
      </c>
      <c r="F3728" s="20">
        <v>2040</v>
      </c>
      <c r="G3728" s="20">
        <v>36</v>
      </c>
      <c r="H3728" s="11">
        <v>1555.53306068545</v>
      </c>
      <c r="I3728" s="10">
        <v>4357985.5391843999</v>
      </c>
      <c r="J3728" s="33">
        <f t="shared" si="232"/>
        <v>3.5693855491236189E-4</v>
      </c>
      <c r="K3728" s="33">
        <f t="shared" si="233"/>
        <v>3.5687485992497159E-4</v>
      </c>
      <c r="L3728" s="33">
        <f t="shared" si="234"/>
        <v>0.99862712365732631</v>
      </c>
      <c r="M3728" s="33">
        <f t="shared" si="235"/>
        <v>0.99827073874245387</v>
      </c>
    </row>
    <row r="3729" spans="1:13" ht="55.2">
      <c r="A3729" t="s">
        <v>164</v>
      </c>
      <c r="B3729" t="s">
        <v>247</v>
      </c>
      <c r="C3729" s="14" t="s">
        <v>249</v>
      </c>
      <c r="D3729" t="s">
        <v>456</v>
      </c>
      <c r="E3729" t="s">
        <v>474</v>
      </c>
      <c r="F3729" s="20">
        <v>2040</v>
      </c>
      <c r="G3729" s="20">
        <v>37</v>
      </c>
      <c r="H3729" s="11">
        <v>1712.94288283935</v>
      </c>
      <c r="I3729" s="10">
        <v>4314576.4641628098</v>
      </c>
      <c r="J3729" s="33">
        <f t="shared" si="232"/>
        <v>3.9701298541518036E-4</v>
      </c>
      <c r="K3729" s="33">
        <f t="shared" si="233"/>
        <v>3.9693418618835796E-4</v>
      </c>
      <c r="L3729" s="33">
        <f t="shared" si="234"/>
        <v>0.99827073874245387</v>
      </c>
      <c r="M3729" s="33">
        <f t="shared" si="235"/>
        <v>0.99787449095917546</v>
      </c>
    </row>
    <row r="3730" spans="1:13" ht="55.2">
      <c r="A3730" t="s">
        <v>164</v>
      </c>
      <c r="B3730" t="s">
        <v>247</v>
      </c>
      <c r="C3730" s="14" t="s">
        <v>249</v>
      </c>
      <c r="D3730" t="s">
        <v>456</v>
      </c>
      <c r="E3730" t="s">
        <v>474</v>
      </c>
      <c r="F3730" s="20">
        <v>2040</v>
      </c>
      <c r="G3730" s="20">
        <v>38</v>
      </c>
      <c r="H3730" s="11">
        <v>1902.2985773545099</v>
      </c>
      <c r="I3730" s="10">
        <v>4293648.4979084097</v>
      </c>
      <c r="J3730" s="33">
        <f t="shared" si="232"/>
        <v>4.4304944344680005E-4</v>
      </c>
      <c r="K3730" s="33">
        <f t="shared" si="233"/>
        <v>4.4295131153504474E-4</v>
      </c>
      <c r="L3730" s="33">
        <f t="shared" si="234"/>
        <v>0.99787449095917546</v>
      </c>
      <c r="M3730" s="33">
        <f t="shared" si="235"/>
        <v>0.99743248114465777</v>
      </c>
    </row>
    <row r="3731" spans="1:13" ht="55.2">
      <c r="A3731" t="s">
        <v>164</v>
      </c>
      <c r="B3731" t="s">
        <v>247</v>
      </c>
      <c r="C3731" s="14" t="s">
        <v>249</v>
      </c>
      <c r="D3731" t="s">
        <v>456</v>
      </c>
      <c r="E3731" t="s">
        <v>474</v>
      </c>
      <c r="F3731" s="20">
        <v>2040</v>
      </c>
      <c r="G3731" s="20">
        <v>39</v>
      </c>
      <c r="H3731" s="11">
        <v>2038.8168762374601</v>
      </c>
      <c r="I3731" s="10">
        <v>4272516.5160069801</v>
      </c>
      <c r="J3731" s="33">
        <f t="shared" si="232"/>
        <v>4.7719344526791975E-4</v>
      </c>
      <c r="K3731" s="33">
        <f t="shared" si="233"/>
        <v>4.7707960658427417E-4</v>
      </c>
      <c r="L3731" s="33">
        <f t="shared" si="234"/>
        <v>0.99743248114465777</v>
      </c>
      <c r="M3731" s="33">
        <f t="shared" si="235"/>
        <v>0.99695662644895888</v>
      </c>
    </row>
    <row r="3732" spans="1:13" ht="55.2">
      <c r="A3732" t="s">
        <v>164</v>
      </c>
      <c r="B3732" t="s">
        <v>247</v>
      </c>
      <c r="C3732" s="14" t="s">
        <v>249</v>
      </c>
      <c r="D3732" t="s">
        <v>456</v>
      </c>
      <c r="E3732" t="s">
        <v>474</v>
      </c>
      <c r="F3732" s="20">
        <v>2040</v>
      </c>
      <c r="G3732" s="20">
        <v>40</v>
      </c>
      <c r="H3732" s="11">
        <v>2240.2143784622499</v>
      </c>
      <c r="I3732" s="10">
        <v>4270643.4855999099</v>
      </c>
      <c r="J3732" s="33">
        <f t="shared" si="232"/>
        <v>5.2456131869025831E-4</v>
      </c>
      <c r="K3732" s="33">
        <f t="shared" si="233"/>
        <v>5.2442376045536143E-4</v>
      </c>
      <c r="L3732" s="33">
        <f t="shared" si="234"/>
        <v>0.99695662644895888</v>
      </c>
      <c r="M3732" s="33">
        <f t="shared" si="235"/>
        <v>0.99643379870590565</v>
      </c>
    </row>
    <row r="3733" spans="1:13" ht="55.2">
      <c r="A3733" t="s">
        <v>164</v>
      </c>
      <c r="B3733" t="s">
        <v>247</v>
      </c>
      <c r="C3733" s="14" t="s">
        <v>249</v>
      </c>
      <c r="D3733" t="s">
        <v>456</v>
      </c>
      <c r="E3733" t="s">
        <v>474</v>
      </c>
      <c r="F3733" s="20">
        <v>2040</v>
      </c>
      <c r="G3733" s="20">
        <v>41</v>
      </c>
      <c r="H3733" s="11">
        <v>2970.1476492574102</v>
      </c>
      <c r="I3733" s="10">
        <v>4306706.1304939799</v>
      </c>
      <c r="J3733" s="33">
        <f t="shared" si="232"/>
        <v>6.8965644723865429E-4</v>
      </c>
      <c r="K3733" s="33">
        <f t="shared" si="233"/>
        <v>6.8941868889138558E-4</v>
      </c>
      <c r="L3733" s="33">
        <f t="shared" si="234"/>
        <v>0.99643379870590565</v>
      </c>
      <c r="M3733" s="33">
        <f t="shared" si="235"/>
        <v>0.99574683862283475</v>
      </c>
    </row>
    <row r="3734" spans="1:13" ht="55.2">
      <c r="A3734" t="s">
        <v>164</v>
      </c>
      <c r="B3734" t="s">
        <v>247</v>
      </c>
      <c r="C3734" s="14" t="s">
        <v>249</v>
      </c>
      <c r="D3734" t="s">
        <v>456</v>
      </c>
      <c r="E3734" t="s">
        <v>474</v>
      </c>
      <c r="F3734" s="20">
        <v>2040</v>
      </c>
      <c r="G3734" s="20">
        <v>42</v>
      </c>
      <c r="H3734" s="11">
        <v>3318.0187383579801</v>
      </c>
      <c r="I3734" s="10">
        <v>4345125.7756719803</v>
      </c>
      <c r="J3734" s="33">
        <f t="shared" si="232"/>
        <v>7.6361857162692676E-4</v>
      </c>
      <c r="K3734" s="33">
        <f t="shared" si="233"/>
        <v>7.6332708916393432E-4</v>
      </c>
      <c r="L3734" s="33">
        <f t="shared" si="234"/>
        <v>0.99574683862283475</v>
      </c>
      <c r="M3734" s="33">
        <f t="shared" si="235"/>
        <v>0.99498675808696457</v>
      </c>
    </row>
    <row r="3735" spans="1:13" ht="55.2">
      <c r="A3735" t="s">
        <v>164</v>
      </c>
      <c r="B3735" t="s">
        <v>247</v>
      </c>
      <c r="C3735" s="14" t="s">
        <v>249</v>
      </c>
      <c r="D3735" t="s">
        <v>456</v>
      </c>
      <c r="E3735" t="s">
        <v>474</v>
      </c>
      <c r="F3735" s="20">
        <v>2040</v>
      </c>
      <c r="G3735" s="20">
        <v>43</v>
      </c>
      <c r="H3735" s="11">
        <v>3689.7943684661</v>
      </c>
      <c r="I3735" s="10">
        <v>4337359.2727262499</v>
      </c>
      <c r="J3735" s="33">
        <f t="shared" si="232"/>
        <v>8.507006536599117E-4</v>
      </c>
      <c r="K3735" s="33">
        <f t="shared" si="233"/>
        <v>8.503389104445036E-4</v>
      </c>
      <c r="L3735" s="33">
        <f t="shared" si="234"/>
        <v>0.99498675808696457</v>
      </c>
      <c r="M3735" s="33">
        <f t="shared" si="235"/>
        <v>0.99414068213118623</v>
      </c>
    </row>
    <row r="3736" spans="1:13" ht="55.2">
      <c r="A3736" t="s">
        <v>164</v>
      </c>
      <c r="B3736" t="s">
        <v>247</v>
      </c>
      <c r="C3736" s="14" t="s">
        <v>249</v>
      </c>
      <c r="D3736" t="s">
        <v>456</v>
      </c>
      <c r="E3736" t="s">
        <v>474</v>
      </c>
      <c r="F3736" s="20">
        <v>2040</v>
      </c>
      <c r="G3736" s="20">
        <v>44</v>
      </c>
      <c r="H3736" s="11">
        <v>3808.7857631616098</v>
      </c>
      <c r="I3736" s="10">
        <v>4270970.0788726602</v>
      </c>
      <c r="J3736" s="33">
        <f t="shared" si="232"/>
        <v>8.9178469828263328E-4</v>
      </c>
      <c r="K3736" s="33">
        <f t="shared" si="233"/>
        <v>8.9138717648529209E-4</v>
      </c>
      <c r="L3736" s="33">
        <f t="shared" si="234"/>
        <v>0.99414068213118623</v>
      </c>
      <c r="M3736" s="33">
        <f t="shared" si="235"/>
        <v>0.99325451787551211</v>
      </c>
    </row>
    <row r="3737" spans="1:13" ht="55.2">
      <c r="A3737" t="s">
        <v>164</v>
      </c>
      <c r="B3737" t="s">
        <v>247</v>
      </c>
      <c r="C3737" s="14" t="s">
        <v>249</v>
      </c>
      <c r="D3737" t="s">
        <v>456</v>
      </c>
      <c r="E3737" t="s">
        <v>474</v>
      </c>
      <c r="F3737" s="20">
        <v>2040</v>
      </c>
      <c r="G3737" s="20">
        <v>45</v>
      </c>
      <c r="H3737" s="11">
        <v>4038.20488145646</v>
      </c>
      <c r="I3737" s="10">
        <v>4202303.7440350298</v>
      </c>
      <c r="J3737" s="33">
        <f t="shared" si="232"/>
        <v>9.6095026143421924E-4</v>
      </c>
      <c r="K3737" s="33">
        <f t="shared" si="233"/>
        <v>9.6048869659048908E-4</v>
      </c>
      <c r="L3737" s="33">
        <f t="shared" si="234"/>
        <v>0.99325451787551211</v>
      </c>
      <c r="M3737" s="33">
        <f t="shared" si="235"/>
        <v>0.99230050813825521</v>
      </c>
    </row>
    <row r="3738" spans="1:13" ht="55.2">
      <c r="A3738" t="s">
        <v>164</v>
      </c>
      <c r="B3738" t="s">
        <v>247</v>
      </c>
      <c r="C3738" s="14" t="s">
        <v>249</v>
      </c>
      <c r="D3738" t="s">
        <v>456</v>
      </c>
      <c r="E3738" t="s">
        <v>474</v>
      </c>
      <c r="F3738" s="20">
        <v>2040</v>
      </c>
      <c r="G3738" s="20">
        <v>46</v>
      </c>
      <c r="H3738" s="11">
        <v>4962.0391692459098</v>
      </c>
      <c r="I3738" s="10">
        <v>4142413.4151210901</v>
      </c>
      <c r="J3738" s="33">
        <f t="shared" si="232"/>
        <v>1.1978618916047665E-3</v>
      </c>
      <c r="K3738" s="33">
        <f t="shared" si="233"/>
        <v>1.1971447414266256E-3</v>
      </c>
      <c r="L3738" s="33">
        <f t="shared" si="234"/>
        <v>0.99230050813825521</v>
      </c>
      <c r="M3738" s="33">
        <f t="shared" si="235"/>
        <v>0.99111258080302256</v>
      </c>
    </row>
    <row r="3739" spans="1:13" ht="55.2">
      <c r="A3739" t="s">
        <v>164</v>
      </c>
      <c r="B3739" t="s">
        <v>247</v>
      </c>
      <c r="C3739" s="14" t="s">
        <v>249</v>
      </c>
      <c r="D3739" t="s">
        <v>456</v>
      </c>
      <c r="E3739" t="s">
        <v>474</v>
      </c>
      <c r="F3739" s="20">
        <v>2040</v>
      </c>
      <c r="G3739" s="20">
        <v>47</v>
      </c>
      <c r="H3739" s="11">
        <v>5378.9821536684804</v>
      </c>
      <c r="I3739" s="10">
        <v>4084634.00804641</v>
      </c>
      <c r="J3739" s="33">
        <f t="shared" si="232"/>
        <v>1.3168822820042885E-3</v>
      </c>
      <c r="K3739" s="33">
        <f t="shared" si="233"/>
        <v>1.3160155730249645E-3</v>
      </c>
      <c r="L3739" s="33">
        <f t="shared" si="234"/>
        <v>0.99111258080302256</v>
      </c>
      <c r="M3739" s="33">
        <f t="shared" si="235"/>
        <v>0.98980826121206478</v>
      </c>
    </row>
    <row r="3740" spans="1:13" ht="55.2">
      <c r="A3740" t="s">
        <v>164</v>
      </c>
      <c r="B3740" t="s">
        <v>247</v>
      </c>
      <c r="C3740" s="14" t="s">
        <v>249</v>
      </c>
      <c r="D3740" t="s">
        <v>456</v>
      </c>
      <c r="E3740" t="s">
        <v>474</v>
      </c>
      <c r="F3740" s="20">
        <v>2040</v>
      </c>
      <c r="G3740" s="20">
        <v>48</v>
      </c>
      <c r="H3740" s="11">
        <v>5913.9050689525702</v>
      </c>
      <c r="I3740" s="10">
        <v>4060324.5313138901</v>
      </c>
      <c r="J3740" s="33">
        <f t="shared" si="232"/>
        <v>1.4565104398290242E-3</v>
      </c>
      <c r="K3740" s="33">
        <f t="shared" si="233"/>
        <v>1.4554502432899685E-3</v>
      </c>
      <c r="L3740" s="33">
        <f t="shared" si="234"/>
        <v>0.98980826121206478</v>
      </c>
      <c r="M3740" s="33">
        <f t="shared" si="235"/>
        <v>0.98836764453747328</v>
      </c>
    </row>
    <row r="3741" spans="1:13" ht="55.2">
      <c r="A3741" t="s">
        <v>164</v>
      </c>
      <c r="B3741" t="s">
        <v>247</v>
      </c>
      <c r="C3741" s="14" t="s">
        <v>249</v>
      </c>
      <c r="D3741" t="s">
        <v>456</v>
      </c>
      <c r="E3741" t="s">
        <v>474</v>
      </c>
      <c r="F3741" s="20">
        <v>2040</v>
      </c>
      <c r="G3741" s="20">
        <v>49</v>
      </c>
      <c r="H3741" s="11">
        <v>6341.6850961936298</v>
      </c>
      <c r="I3741" s="10">
        <v>4029431.8952609301</v>
      </c>
      <c r="J3741" s="33">
        <f t="shared" si="232"/>
        <v>1.5738409932308751E-3</v>
      </c>
      <c r="K3741" s="33">
        <f t="shared" si="233"/>
        <v>1.5726031549668784E-3</v>
      </c>
      <c r="L3741" s="33">
        <f t="shared" si="234"/>
        <v>0.98836764453747328</v>
      </c>
      <c r="M3741" s="33">
        <f t="shared" si="235"/>
        <v>0.98681333446140651</v>
      </c>
    </row>
    <row r="3742" spans="1:13" ht="55.2">
      <c r="A3742" t="s">
        <v>164</v>
      </c>
      <c r="B3742" t="s">
        <v>247</v>
      </c>
      <c r="C3742" s="14" t="s">
        <v>249</v>
      </c>
      <c r="D3742" t="s">
        <v>456</v>
      </c>
      <c r="E3742" t="s">
        <v>474</v>
      </c>
      <c r="F3742" s="20">
        <v>2040</v>
      </c>
      <c r="G3742" s="20">
        <v>50</v>
      </c>
      <c r="H3742" s="11">
        <v>6845.9317128391804</v>
      </c>
      <c r="I3742" s="10">
        <v>4001162.0021048002</v>
      </c>
      <c r="J3742" s="33">
        <f t="shared" si="232"/>
        <v>1.7109858859096175E-3</v>
      </c>
      <c r="K3742" s="33">
        <f t="shared" si="233"/>
        <v>1.7095229840125015E-3</v>
      </c>
      <c r="L3742" s="33">
        <f t="shared" si="234"/>
        <v>0.98681333446140651</v>
      </c>
      <c r="M3742" s="33">
        <f t="shared" si="235"/>
        <v>0.98512635438521468</v>
      </c>
    </row>
    <row r="3743" spans="1:13" ht="55.2">
      <c r="A3743" t="s">
        <v>164</v>
      </c>
      <c r="B3743" t="s">
        <v>247</v>
      </c>
      <c r="C3743" s="14" t="s">
        <v>249</v>
      </c>
      <c r="D3743" t="s">
        <v>456</v>
      </c>
      <c r="E3743" t="s">
        <v>474</v>
      </c>
      <c r="F3743" s="20">
        <v>2040</v>
      </c>
      <c r="G3743" s="20">
        <v>51</v>
      </c>
      <c r="H3743" s="11">
        <v>7766.7441019971902</v>
      </c>
      <c r="I3743" s="10">
        <v>3994070.53676611</v>
      </c>
      <c r="J3743" s="33">
        <f t="shared" si="232"/>
        <v>1.944568587485616E-3</v>
      </c>
      <c r="K3743" s="33">
        <f t="shared" si="233"/>
        <v>1.9426791389091091E-3</v>
      </c>
      <c r="L3743" s="33">
        <f t="shared" si="234"/>
        <v>0.98512635438521468</v>
      </c>
      <c r="M3743" s="33">
        <f t="shared" si="235"/>
        <v>0.98321256996736095</v>
      </c>
    </row>
    <row r="3744" spans="1:13" ht="55.2">
      <c r="A3744" t="s">
        <v>164</v>
      </c>
      <c r="B3744" t="s">
        <v>247</v>
      </c>
      <c r="C3744" s="14" t="s">
        <v>249</v>
      </c>
      <c r="D3744" t="s">
        <v>456</v>
      </c>
      <c r="E3744" t="s">
        <v>474</v>
      </c>
      <c r="F3744" s="20">
        <v>2040</v>
      </c>
      <c r="G3744" s="20">
        <v>52</v>
      </c>
      <c r="H3744" s="11">
        <v>8416.2843479892399</v>
      </c>
      <c r="I3744" s="10">
        <v>3941079.1021216698</v>
      </c>
      <c r="J3744" s="33">
        <f t="shared" si="232"/>
        <v>2.1355278922106269E-3</v>
      </c>
      <c r="K3744" s="33">
        <f t="shared" si="233"/>
        <v>2.1332492748270537E-3</v>
      </c>
      <c r="L3744" s="33">
        <f t="shared" si="234"/>
        <v>0.98321256996736095</v>
      </c>
      <c r="M3744" s="33">
        <f t="shared" si="235"/>
        <v>0.98111513246547721</v>
      </c>
    </row>
    <row r="3745" spans="1:13" ht="55.2">
      <c r="A3745" t="s">
        <v>164</v>
      </c>
      <c r="B3745" t="s">
        <v>247</v>
      </c>
      <c r="C3745" s="14" t="s">
        <v>249</v>
      </c>
      <c r="D3745" t="s">
        <v>456</v>
      </c>
      <c r="E3745" t="s">
        <v>474</v>
      </c>
      <c r="F3745" s="20">
        <v>2040</v>
      </c>
      <c r="G3745" s="20">
        <v>53</v>
      </c>
      <c r="H3745" s="11">
        <v>9078.8657121387896</v>
      </c>
      <c r="I3745" s="10">
        <v>3878868.38501804</v>
      </c>
      <c r="J3745" s="33">
        <f t="shared" si="232"/>
        <v>2.3405964861312419E-3</v>
      </c>
      <c r="K3745" s="33">
        <f t="shared" si="233"/>
        <v>2.3378594260433649E-3</v>
      </c>
      <c r="L3745" s="33">
        <f t="shared" si="234"/>
        <v>0.98111513246547721</v>
      </c>
      <c r="M3745" s="33">
        <f t="shared" si="235"/>
        <v>0.97882142320500898</v>
      </c>
    </row>
    <row r="3746" spans="1:13" ht="55.2">
      <c r="A3746" t="s">
        <v>164</v>
      </c>
      <c r="B3746" t="s">
        <v>247</v>
      </c>
      <c r="C3746" s="14" t="s">
        <v>249</v>
      </c>
      <c r="D3746" t="s">
        <v>456</v>
      </c>
      <c r="E3746" t="s">
        <v>474</v>
      </c>
      <c r="F3746" s="20">
        <v>2040</v>
      </c>
      <c r="G3746" s="20">
        <v>54</v>
      </c>
      <c r="H3746" s="11">
        <v>10001.4178201636</v>
      </c>
      <c r="I3746" s="10">
        <v>3874751.9108647401</v>
      </c>
      <c r="J3746" s="33">
        <f t="shared" si="232"/>
        <v>2.5811763050222107E-3</v>
      </c>
      <c r="K3746" s="33">
        <f t="shared" si="233"/>
        <v>2.5778479337835725E-3</v>
      </c>
      <c r="L3746" s="33">
        <f t="shared" si="234"/>
        <v>0.97882142320500898</v>
      </c>
      <c r="M3746" s="33">
        <f t="shared" si="235"/>
        <v>0.9762981704216569</v>
      </c>
    </row>
    <row r="3747" spans="1:13" ht="55.2">
      <c r="A3747" t="s">
        <v>164</v>
      </c>
      <c r="B3747" t="s">
        <v>247</v>
      </c>
      <c r="C3747" s="14" t="s">
        <v>249</v>
      </c>
      <c r="D3747" t="s">
        <v>456</v>
      </c>
      <c r="E3747" t="s">
        <v>474</v>
      </c>
      <c r="F3747" s="20">
        <v>2040</v>
      </c>
      <c r="G3747" s="20">
        <v>55</v>
      </c>
      <c r="H3747" s="11">
        <v>11175.510660100699</v>
      </c>
      <c r="I3747" s="10">
        <v>3923116.4272817802</v>
      </c>
      <c r="J3747" s="33">
        <f t="shared" si="232"/>
        <v>2.8486308951692022E-3</v>
      </c>
      <c r="K3747" s="33">
        <f t="shared" si="233"/>
        <v>2.8445773960684706E-3</v>
      </c>
      <c r="L3747" s="33">
        <f t="shared" si="234"/>
        <v>0.9762981704216569</v>
      </c>
      <c r="M3747" s="33">
        <f t="shared" si="235"/>
        <v>0.97352101471425245</v>
      </c>
    </row>
    <row r="3748" spans="1:13" ht="55.2">
      <c r="A3748" t="s">
        <v>164</v>
      </c>
      <c r="B3748" t="s">
        <v>247</v>
      </c>
      <c r="C3748" s="14" t="s">
        <v>249</v>
      </c>
      <c r="D3748" t="s">
        <v>456</v>
      </c>
      <c r="E3748" t="s">
        <v>474</v>
      </c>
      <c r="F3748" s="20">
        <v>2040</v>
      </c>
      <c r="G3748" s="20">
        <v>56</v>
      </c>
      <c r="H3748" s="11">
        <v>12296.139412606</v>
      </c>
      <c r="I3748" s="10">
        <v>3929589.9784694002</v>
      </c>
      <c r="J3748" s="33">
        <f t="shared" si="232"/>
        <v>3.1291151188744186E-3</v>
      </c>
      <c r="K3748" s="33">
        <f t="shared" si="233"/>
        <v>3.1242245405516123E-3</v>
      </c>
      <c r="L3748" s="33">
        <f t="shared" si="234"/>
        <v>0.97352101471425245</v>
      </c>
      <c r="M3748" s="33">
        <f t="shared" si="235"/>
        <v>0.9704795164693395</v>
      </c>
    </row>
    <row r="3749" spans="1:13" ht="55.2">
      <c r="A3749" t="s">
        <v>164</v>
      </c>
      <c r="B3749" t="s">
        <v>247</v>
      </c>
      <c r="C3749" s="14" t="s">
        <v>249</v>
      </c>
      <c r="D3749" t="s">
        <v>456</v>
      </c>
      <c r="E3749" t="s">
        <v>474</v>
      </c>
      <c r="F3749" s="20">
        <v>2040</v>
      </c>
      <c r="G3749" s="20">
        <v>57</v>
      </c>
      <c r="H3749" s="11">
        <v>13317.578816642799</v>
      </c>
      <c r="I3749" s="10">
        <v>3879769.7069630199</v>
      </c>
      <c r="J3749" s="33">
        <f t="shared" si="232"/>
        <v>3.4325694106899568E-3</v>
      </c>
      <c r="K3749" s="33">
        <f t="shared" si="233"/>
        <v>3.4266848792567917E-3</v>
      </c>
      <c r="L3749" s="33">
        <f t="shared" si="234"/>
        <v>0.9704795164693395</v>
      </c>
      <c r="M3749" s="33">
        <f t="shared" si="235"/>
        <v>0.96715398898462557</v>
      </c>
    </row>
    <row r="3750" spans="1:13" ht="55.2">
      <c r="A3750" t="s">
        <v>164</v>
      </c>
      <c r="B3750" t="s">
        <v>247</v>
      </c>
      <c r="C3750" s="14" t="s">
        <v>249</v>
      </c>
      <c r="D3750" t="s">
        <v>456</v>
      </c>
      <c r="E3750" t="s">
        <v>474</v>
      </c>
      <c r="F3750" s="20">
        <v>2040</v>
      </c>
      <c r="G3750" s="20">
        <v>58</v>
      </c>
      <c r="H3750" s="11">
        <v>14323.1453698109</v>
      </c>
      <c r="I3750" s="10">
        <v>3805472.6904657199</v>
      </c>
      <c r="J3750" s="33">
        <f t="shared" si="232"/>
        <v>3.7638281850494661E-3</v>
      </c>
      <c r="K3750" s="33">
        <f t="shared" si="233"/>
        <v>3.7567538620414398E-3</v>
      </c>
      <c r="L3750" s="33">
        <f t="shared" si="234"/>
        <v>0.96715398898462557</v>
      </c>
      <c r="M3750" s="33">
        <f t="shared" si="235"/>
        <v>0.96352062950131878</v>
      </c>
    </row>
    <row r="3751" spans="1:13" ht="55.2">
      <c r="A3751" t="s">
        <v>164</v>
      </c>
      <c r="B3751" t="s">
        <v>247</v>
      </c>
      <c r="C3751" s="14" t="s">
        <v>249</v>
      </c>
      <c r="D3751" t="s">
        <v>456</v>
      </c>
      <c r="E3751" t="s">
        <v>474</v>
      </c>
      <c r="F3751" s="20">
        <v>2040</v>
      </c>
      <c r="G3751" s="20">
        <v>59</v>
      </c>
      <c r="H3751" s="11">
        <v>14646.677176921599</v>
      </c>
      <c r="I3751" s="10">
        <v>3723746.4526669001</v>
      </c>
      <c r="J3751" s="33">
        <f t="shared" si="232"/>
        <v>3.9333175239232073E-3</v>
      </c>
      <c r="K3751" s="33">
        <f t="shared" si="233"/>
        <v>3.9255921626366597E-3</v>
      </c>
      <c r="L3751" s="33">
        <f t="shared" si="234"/>
        <v>0.96352062950131878</v>
      </c>
      <c r="M3751" s="33">
        <f t="shared" si="235"/>
        <v>0.95973824046960965</v>
      </c>
    </row>
    <row r="3752" spans="1:13" ht="55.2">
      <c r="A3752" t="s">
        <v>164</v>
      </c>
      <c r="B3752" t="s">
        <v>247</v>
      </c>
      <c r="C3752" s="14" t="s">
        <v>249</v>
      </c>
      <c r="D3752" t="s">
        <v>456</v>
      </c>
      <c r="E3752" t="s">
        <v>474</v>
      </c>
      <c r="F3752" s="20">
        <v>2040</v>
      </c>
      <c r="G3752" s="20">
        <v>60</v>
      </c>
      <c r="H3752" s="11">
        <v>15210.7022357474</v>
      </c>
      <c r="I3752" s="10">
        <v>3646429.03708917</v>
      </c>
      <c r="J3752" s="33">
        <f t="shared" si="232"/>
        <v>4.1713967503641935E-3</v>
      </c>
      <c r="K3752" s="33">
        <f t="shared" si="233"/>
        <v>4.1627085597679692E-3</v>
      </c>
      <c r="L3752" s="33">
        <f t="shared" si="234"/>
        <v>0.95973824046960965</v>
      </c>
      <c r="M3752" s="33">
        <f t="shared" si="235"/>
        <v>0.95574312988087018</v>
      </c>
    </row>
    <row r="3753" spans="1:13" ht="55.2">
      <c r="A3753" t="s">
        <v>164</v>
      </c>
      <c r="B3753" t="s">
        <v>247</v>
      </c>
      <c r="C3753" s="14" t="s">
        <v>249</v>
      </c>
      <c r="D3753" t="s">
        <v>456</v>
      </c>
      <c r="E3753" t="s">
        <v>474</v>
      </c>
      <c r="F3753" s="20">
        <v>2040</v>
      </c>
      <c r="G3753" s="20">
        <v>61</v>
      </c>
      <c r="H3753" s="11">
        <v>15884.880402267599</v>
      </c>
      <c r="I3753" s="10">
        <v>3555403.1808183198</v>
      </c>
      <c r="J3753" s="33">
        <f t="shared" si="232"/>
        <v>4.4678140830743977E-3</v>
      </c>
      <c r="K3753" s="33">
        <f t="shared" si="233"/>
        <v>4.4578482490893467E-3</v>
      </c>
      <c r="L3753" s="33">
        <f t="shared" si="234"/>
        <v>0.95574312988087018</v>
      </c>
      <c r="M3753" s="33">
        <f t="shared" si="235"/>
        <v>0.95148257204275155</v>
      </c>
    </row>
    <row r="3754" spans="1:13" ht="55.2">
      <c r="A3754" t="s">
        <v>164</v>
      </c>
      <c r="B3754" t="s">
        <v>247</v>
      </c>
      <c r="C3754" s="14" t="s">
        <v>249</v>
      </c>
      <c r="D3754" t="s">
        <v>456</v>
      </c>
      <c r="E3754" t="s">
        <v>474</v>
      </c>
      <c r="F3754" s="20">
        <v>2040</v>
      </c>
      <c r="G3754" s="20">
        <v>62</v>
      </c>
      <c r="H3754" s="11">
        <v>16606.3136467191</v>
      </c>
      <c r="I3754" s="10">
        <v>3441201.7214643699</v>
      </c>
      <c r="J3754" s="33">
        <f t="shared" si="232"/>
        <v>4.8257309483305862E-3</v>
      </c>
      <c r="K3754" s="33">
        <f t="shared" si="233"/>
        <v>4.8141058161753625E-3</v>
      </c>
      <c r="L3754" s="33">
        <f t="shared" si="234"/>
        <v>0.95148257204275155</v>
      </c>
      <c r="M3754" s="33">
        <f t="shared" si="235"/>
        <v>0.94690203425869102</v>
      </c>
    </row>
    <row r="3755" spans="1:13" ht="55.2">
      <c r="A3755" t="s">
        <v>164</v>
      </c>
      <c r="B3755" t="s">
        <v>247</v>
      </c>
      <c r="C3755" s="14" t="s">
        <v>249</v>
      </c>
      <c r="D3755" t="s">
        <v>456</v>
      </c>
      <c r="E3755" t="s">
        <v>474</v>
      </c>
      <c r="F3755" s="20">
        <v>2040</v>
      </c>
      <c r="G3755" s="20">
        <v>63</v>
      </c>
      <c r="H3755" s="11">
        <v>17352.324103635499</v>
      </c>
      <c r="I3755" s="10">
        <v>3330122.4277176699</v>
      </c>
      <c r="J3755" s="33">
        <f t="shared" si="232"/>
        <v>5.2107165668164564E-3</v>
      </c>
      <c r="K3755" s="33">
        <f t="shared" si="233"/>
        <v>5.1971643324150163E-3</v>
      </c>
      <c r="L3755" s="33">
        <f t="shared" si="234"/>
        <v>0.94690203425869102</v>
      </c>
      <c r="M3755" s="33">
        <f t="shared" si="235"/>
        <v>0.94198082877995049</v>
      </c>
    </row>
    <row r="3756" spans="1:13" ht="55.2">
      <c r="A3756" t="s">
        <v>164</v>
      </c>
      <c r="B3756" t="s">
        <v>247</v>
      </c>
      <c r="C3756" s="14" t="s">
        <v>249</v>
      </c>
      <c r="D3756" t="s">
        <v>456</v>
      </c>
      <c r="E3756" t="s">
        <v>474</v>
      </c>
      <c r="F3756" s="20">
        <v>2040</v>
      </c>
      <c r="G3756" s="20">
        <v>64</v>
      </c>
      <c r="H3756" s="11">
        <v>18537.1075106024</v>
      </c>
      <c r="I3756" s="10">
        <v>3231101.94940239</v>
      </c>
      <c r="J3756" s="33">
        <f t="shared" si="232"/>
        <v>5.7370853042971728E-3</v>
      </c>
      <c r="K3756" s="33">
        <f t="shared" si="233"/>
        <v>5.7206596571942603E-3</v>
      </c>
      <c r="L3756" s="33">
        <f t="shared" si="234"/>
        <v>0.94198082877995049</v>
      </c>
      <c r="M3756" s="33">
        <f t="shared" si="235"/>
        <v>0.93659207705489866</v>
      </c>
    </row>
    <row r="3757" spans="1:13" ht="55.2">
      <c r="A3757" t="s">
        <v>164</v>
      </c>
      <c r="B3757" t="s">
        <v>247</v>
      </c>
      <c r="C3757" s="14" t="s">
        <v>249</v>
      </c>
      <c r="D3757" t="s">
        <v>456</v>
      </c>
      <c r="E3757" t="s">
        <v>474</v>
      </c>
      <c r="F3757" s="20">
        <v>2040</v>
      </c>
      <c r="G3757" s="20">
        <v>65</v>
      </c>
      <c r="H3757" s="11">
        <v>19581.663856983101</v>
      </c>
      <c r="I3757" s="10">
        <v>3119483.4497876801</v>
      </c>
      <c r="J3757" s="33">
        <f t="shared" si="232"/>
        <v>6.2772135746756016E-3</v>
      </c>
      <c r="K3757" s="33">
        <f t="shared" si="233"/>
        <v>6.2575530288697667E-3</v>
      </c>
      <c r="L3757" s="33">
        <f t="shared" si="234"/>
        <v>0.93659207705489866</v>
      </c>
      <c r="M3757" s="33">
        <f t="shared" si="235"/>
        <v>0.93073130246630831</v>
      </c>
    </row>
    <row r="3758" spans="1:13" ht="55.2">
      <c r="A3758" t="s">
        <v>164</v>
      </c>
      <c r="B3758" t="s">
        <v>247</v>
      </c>
      <c r="C3758" s="14" t="s">
        <v>249</v>
      </c>
      <c r="D3758" t="s">
        <v>456</v>
      </c>
      <c r="E3758" t="s">
        <v>474</v>
      </c>
      <c r="F3758" s="20">
        <v>2040</v>
      </c>
      <c r="G3758" s="20">
        <v>66</v>
      </c>
      <c r="H3758" s="11">
        <v>20110.6789390417</v>
      </c>
      <c r="I3758" s="10">
        <v>3019540.56040473</v>
      </c>
      <c r="J3758" s="33">
        <f t="shared" si="232"/>
        <v>6.6601784399763541E-3</v>
      </c>
      <c r="K3758" s="33">
        <f t="shared" si="233"/>
        <v>6.6380486083481571E-3</v>
      </c>
      <c r="L3758" s="33">
        <f t="shared" si="234"/>
        <v>0.93073130246630831</v>
      </c>
      <c r="M3758" s="33">
        <f t="shared" si="235"/>
        <v>0.92455306283922578</v>
      </c>
    </row>
    <row r="3759" spans="1:13" ht="55.2">
      <c r="A3759" t="s">
        <v>164</v>
      </c>
      <c r="B3759" t="s">
        <v>247</v>
      </c>
      <c r="C3759" s="14" t="s">
        <v>249</v>
      </c>
      <c r="D3759" t="s">
        <v>456</v>
      </c>
      <c r="E3759" t="s">
        <v>474</v>
      </c>
      <c r="F3759" s="20">
        <v>2040</v>
      </c>
      <c r="G3759" s="20">
        <v>67</v>
      </c>
      <c r="H3759" s="11">
        <v>21202.907316089499</v>
      </c>
      <c r="I3759" s="10">
        <v>2917821.9357626098</v>
      </c>
      <c r="J3759" s="33">
        <f t="shared" si="232"/>
        <v>7.2666899430063577E-3</v>
      </c>
      <c r="K3759" s="33">
        <f t="shared" si="233"/>
        <v>7.2403513882940418E-3</v>
      </c>
      <c r="L3759" s="33">
        <f t="shared" si="234"/>
        <v>0.92455306283922578</v>
      </c>
      <c r="M3759" s="33">
        <f t="shared" si="235"/>
        <v>0.91785897378714632</v>
      </c>
    </row>
    <row r="3760" spans="1:13" ht="55.2">
      <c r="A3760" t="s">
        <v>164</v>
      </c>
      <c r="B3760" t="s">
        <v>247</v>
      </c>
      <c r="C3760" s="14" t="s">
        <v>249</v>
      </c>
      <c r="D3760" t="s">
        <v>456</v>
      </c>
      <c r="E3760" t="s">
        <v>474</v>
      </c>
      <c r="F3760" s="20">
        <v>2040</v>
      </c>
      <c r="G3760" s="20">
        <v>68</v>
      </c>
      <c r="H3760" s="11">
        <v>22042.324260713402</v>
      </c>
      <c r="I3760" s="10">
        <v>2796930.5345457001</v>
      </c>
      <c r="J3760" s="33">
        <f t="shared" si="232"/>
        <v>7.8808980017423605E-3</v>
      </c>
      <c r="K3760" s="33">
        <f t="shared" si="233"/>
        <v>7.8499251431393136E-3</v>
      </c>
      <c r="L3760" s="33">
        <f t="shared" si="234"/>
        <v>0.91785897378714632</v>
      </c>
      <c r="M3760" s="33">
        <f t="shared" si="235"/>
        <v>0.91065384955095852</v>
      </c>
    </row>
    <row r="3761" spans="1:13" ht="55.2">
      <c r="A3761" t="s">
        <v>164</v>
      </c>
      <c r="B3761" t="s">
        <v>247</v>
      </c>
      <c r="C3761" s="14" t="s">
        <v>249</v>
      </c>
      <c r="D3761" t="s">
        <v>456</v>
      </c>
      <c r="E3761" t="s">
        <v>474</v>
      </c>
      <c r="F3761" s="20">
        <v>2040</v>
      </c>
      <c r="G3761" s="20">
        <v>69</v>
      </c>
      <c r="H3761" s="11">
        <v>22269.879165134698</v>
      </c>
      <c r="I3761" s="10">
        <v>2684430.79834515</v>
      </c>
      <c r="J3761" s="33">
        <f t="shared" si="232"/>
        <v>8.295940867189884E-3</v>
      </c>
      <c r="K3761" s="33">
        <f t="shared" si="233"/>
        <v>8.2616245108093622E-3</v>
      </c>
      <c r="L3761" s="33">
        <f t="shared" si="234"/>
        <v>0.91065384955095852</v>
      </c>
      <c r="M3761" s="33">
        <f t="shared" si="235"/>
        <v>0.90313036938664537</v>
      </c>
    </row>
    <row r="3762" spans="1:13" ht="55.2">
      <c r="A3762" t="s">
        <v>164</v>
      </c>
      <c r="B3762" t="s">
        <v>247</v>
      </c>
      <c r="C3762" s="14" t="s">
        <v>249</v>
      </c>
      <c r="D3762" t="s">
        <v>456</v>
      </c>
      <c r="E3762" t="s">
        <v>474</v>
      </c>
      <c r="F3762" s="20">
        <v>2041</v>
      </c>
      <c r="G3762" s="20">
        <v>30</v>
      </c>
      <c r="H3762" s="11">
        <v>751.90375447864403</v>
      </c>
      <c r="I3762" s="10">
        <v>4807096.95505735</v>
      </c>
      <c r="J3762" s="33">
        <f t="shared" si="232"/>
        <v>1.5641535036808377E-4</v>
      </c>
      <c r="K3762" s="33">
        <f t="shared" si="233"/>
        <v>1.5640311812492591E-4</v>
      </c>
      <c r="L3762" s="33">
        <f t="shared" si="234"/>
        <v>1</v>
      </c>
      <c r="M3762" s="33">
        <f t="shared" si="235"/>
        <v>0.99984359688187507</v>
      </c>
    </row>
    <row r="3763" spans="1:13" ht="55.2">
      <c r="A3763" t="s">
        <v>164</v>
      </c>
      <c r="B3763" t="s">
        <v>247</v>
      </c>
      <c r="C3763" s="14" t="s">
        <v>249</v>
      </c>
      <c r="D3763" t="s">
        <v>456</v>
      </c>
      <c r="E3763" t="s">
        <v>474</v>
      </c>
      <c r="F3763" s="20">
        <v>2041</v>
      </c>
      <c r="G3763" s="20">
        <v>31</v>
      </c>
      <c r="H3763" s="11">
        <v>1028.0322983912699</v>
      </c>
      <c r="I3763" s="10">
        <v>4706067.1401615599</v>
      </c>
      <c r="J3763" s="33">
        <f t="shared" si="232"/>
        <v>2.1844828553720496E-4</v>
      </c>
      <c r="K3763" s="33">
        <f t="shared" si="233"/>
        <v>2.1842442744779422E-4</v>
      </c>
      <c r="L3763" s="33">
        <f t="shared" si="234"/>
        <v>0.99984359688187507</v>
      </c>
      <c r="M3763" s="33">
        <f t="shared" si="235"/>
        <v>0.99962520661668886</v>
      </c>
    </row>
    <row r="3764" spans="1:13" ht="55.2">
      <c r="A3764" t="s">
        <v>164</v>
      </c>
      <c r="B3764" t="s">
        <v>247</v>
      </c>
      <c r="C3764" s="14" t="s">
        <v>249</v>
      </c>
      <c r="D3764" t="s">
        <v>456</v>
      </c>
      <c r="E3764" t="s">
        <v>474</v>
      </c>
      <c r="F3764" s="20">
        <v>2041</v>
      </c>
      <c r="G3764" s="20">
        <v>32</v>
      </c>
      <c r="H3764" s="11">
        <v>1059.07845481912</v>
      </c>
      <c r="I3764" s="10">
        <v>4649729.4035728499</v>
      </c>
      <c r="J3764" s="33">
        <f t="shared" si="232"/>
        <v>2.277720621774946E-4</v>
      </c>
      <c r="K3764" s="33">
        <f t="shared" si="233"/>
        <v>2.2774612409071082E-4</v>
      </c>
      <c r="L3764" s="33">
        <f t="shared" si="234"/>
        <v>0.99962520661668886</v>
      </c>
      <c r="M3764" s="33">
        <f t="shared" si="235"/>
        <v>0.99939754585033858</v>
      </c>
    </row>
    <row r="3765" spans="1:13" ht="55.2">
      <c r="A3765" t="s">
        <v>164</v>
      </c>
      <c r="B3765" t="s">
        <v>247</v>
      </c>
      <c r="C3765" s="14" t="s">
        <v>249</v>
      </c>
      <c r="D3765" t="s">
        <v>456</v>
      </c>
      <c r="E3765" t="s">
        <v>474</v>
      </c>
      <c r="F3765" s="20">
        <v>2041</v>
      </c>
      <c r="G3765" s="20">
        <v>33</v>
      </c>
      <c r="H3765" s="11">
        <v>1116.6295033331801</v>
      </c>
      <c r="I3765" s="10">
        <v>4642150.6715273699</v>
      </c>
      <c r="J3765" s="33">
        <f t="shared" si="232"/>
        <v>2.4054141761964491E-4</v>
      </c>
      <c r="K3765" s="33">
        <f t="shared" si="233"/>
        <v>2.4051248985235141E-4</v>
      </c>
      <c r="L3765" s="33">
        <f t="shared" si="234"/>
        <v>0.99939754585033858</v>
      </c>
      <c r="M3765" s="33">
        <f t="shared" si="235"/>
        <v>0.9991571782582338</v>
      </c>
    </row>
    <row r="3766" spans="1:13" ht="55.2">
      <c r="A3766" t="s">
        <v>164</v>
      </c>
      <c r="B3766" t="s">
        <v>247</v>
      </c>
      <c r="C3766" s="14" t="s">
        <v>249</v>
      </c>
      <c r="D3766" t="s">
        <v>456</v>
      </c>
      <c r="E3766" t="s">
        <v>474</v>
      </c>
      <c r="F3766" s="20">
        <v>2041</v>
      </c>
      <c r="G3766" s="20">
        <v>34</v>
      </c>
      <c r="H3766" s="11">
        <v>1174.53112022041</v>
      </c>
      <c r="I3766" s="10">
        <v>4614518.8830695003</v>
      </c>
      <c r="J3766" s="33">
        <f t="shared" si="232"/>
        <v>2.5452948616804265E-4</v>
      </c>
      <c r="K3766" s="33">
        <f t="shared" si="233"/>
        <v>2.5449709628644346E-4</v>
      </c>
      <c r="L3766" s="33">
        <f t="shared" si="234"/>
        <v>0.9991571782582338</v>
      </c>
      <c r="M3766" s="33">
        <f t="shared" si="235"/>
        <v>0.99890289565763335</v>
      </c>
    </row>
    <row r="3767" spans="1:13" ht="55.2">
      <c r="A3767" t="s">
        <v>164</v>
      </c>
      <c r="B3767" t="s">
        <v>247</v>
      </c>
      <c r="C3767" s="14" t="s">
        <v>249</v>
      </c>
      <c r="D3767" t="s">
        <v>456</v>
      </c>
      <c r="E3767" t="s">
        <v>474</v>
      </c>
      <c r="F3767" s="20">
        <v>2041</v>
      </c>
      <c r="G3767" s="20">
        <v>35</v>
      </c>
      <c r="H3767" s="11">
        <v>1243.90053760157</v>
      </c>
      <c r="I3767" s="10">
        <v>4543210.9279023604</v>
      </c>
      <c r="J3767" s="33">
        <f t="shared" si="232"/>
        <v>2.7379326149311973E-4</v>
      </c>
      <c r="K3767" s="33">
        <f t="shared" si="233"/>
        <v>2.7375578353860952E-4</v>
      </c>
      <c r="L3767" s="33">
        <f t="shared" si="234"/>
        <v>0.99890289565763335</v>
      </c>
      <c r="M3767" s="33">
        <f t="shared" si="235"/>
        <v>0.99862944021275357</v>
      </c>
    </row>
    <row r="3768" spans="1:13" ht="55.2">
      <c r="A3768" t="s">
        <v>164</v>
      </c>
      <c r="B3768" t="s">
        <v>247</v>
      </c>
      <c r="C3768" s="14" t="s">
        <v>249</v>
      </c>
      <c r="D3768" t="s">
        <v>456</v>
      </c>
      <c r="E3768" t="s">
        <v>474</v>
      </c>
      <c r="F3768" s="20">
        <v>2041</v>
      </c>
      <c r="G3768" s="20">
        <v>36</v>
      </c>
      <c r="H3768" s="11">
        <v>1566.24431833685</v>
      </c>
      <c r="I3768" s="10">
        <v>4449106.4232499003</v>
      </c>
      <c r="J3768" s="33">
        <f t="shared" si="232"/>
        <v>3.5203570545133624E-4</v>
      </c>
      <c r="K3768" s="33">
        <f t="shared" si="233"/>
        <v>3.5197374815298943E-4</v>
      </c>
      <c r="L3768" s="33">
        <f t="shared" si="234"/>
        <v>0.99862944021275357</v>
      </c>
      <c r="M3768" s="33">
        <f t="shared" si="235"/>
        <v>0.99827794886566601</v>
      </c>
    </row>
    <row r="3769" spans="1:13" ht="55.2">
      <c r="A3769" t="s">
        <v>164</v>
      </c>
      <c r="B3769" t="s">
        <v>247</v>
      </c>
      <c r="C3769" s="14" t="s">
        <v>249</v>
      </c>
      <c r="D3769" t="s">
        <v>456</v>
      </c>
      <c r="E3769" t="s">
        <v>474</v>
      </c>
      <c r="F3769" s="20">
        <v>2041</v>
      </c>
      <c r="G3769" s="20">
        <v>37</v>
      </c>
      <c r="H3769" s="11">
        <v>1681.1280083860399</v>
      </c>
      <c r="I3769" s="10">
        <v>4351517.8497436503</v>
      </c>
      <c r="J3769" s="33">
        <f t="shared" si="232"/>
        <v>3.8633140583005442E-4</v>
      </c>
      <c r="K3769" s="33">
        <f t="shared" si="233"/>
        <v>3.8625678946169195E-4</v>
      </c>
      <c r="L3769" s="33">
        <f t="shared" si="234"/>
        <v>0.99827794886566601</v>
      </c>
      <c r="M3769" s="33">
        <f t="shared" si="235"/>
        <v>0.9978923572301468</v>
      </c>
    </row>
    <row r="3770" spans="1:13" ht="55.2">
      <c r="A3770" t="s">
        <v>164</v>
      </c>
      <c r="B3770" t="s">
        <v>247</v>
      </c>
      <c r="C3770" s="14" t="s">
        <v>249</v>
      </c>
      <c r="D3770" t="s">
        <v>456</v>
      </c>
      <c r="E3770" t="s">
        <v>474</v>
      </c>
      <c r="F3770" s="20">
        <v>2041</v>
      </c>
      <c r="G3770" s="20">
        <v>38</v>
      </c>
      <c r="H3770" s="11">
        <v>1860.0007548994899</v>
      </c>
      <c r="I3770" s="10">
        <v>4307664.4137169402</v>
      </c>
      <c r="J3770" s="33">
        <f t="shared" si="232"/>
        <v>4.317886855291397E-4</v>
      </c>
      <c r="K3770" s="33">
        <f t="shared" si="233"/>
        <v>4.3169547821042542E-4</v>
      </c>
      <c r="L3770" s="33">
        <f t="shared" si="234"/>
        <v>0.9978923572301468</v>
      </c>
      <c r="M3770" s="33">
        <f t="shared" si="235"/>
        <v>0.99746157161178983</v>
      </c>
    </row>
    <row r="3771" spans="1:13" ht="55.2">
      <c r="A3771" t="s">
        <v>164</v>
      </c>
      <c r="B3771" t="s">
        <v>247</v>
      </c>
      <c r="C3771" s="14" t="s">
        <v>249</v>
      </c>
      <c r="D3771" t="s">
        <v>456</v>
      </c>
      <c r="E3771" t="s">
        <v>474</v>
      </c>
      <c r="F3771" s="20">
        <v>2041</v>
      </c>
      <c r="G3771" s="20">
        <v>39</v>
      </c>
      <c r="H3771" s="11">
        <v>1998.29892039115</v>
      </c>
      <c r="I3771" s="10">
        <v>4286196.3176402897</v>
      </c>
      <c r="J3771" s="33">
        <f t="shared" si="232"/>
        <v>4.6621731071135064E-4</v>
      </c>
      <c r="K3771" s="33">
        <f t="shared" si="233"/>
        <v>4.6610864830831655E-4</v>
      </c>
      <c r="L3771" s="33">
        <f t="shared" si="234"/>
        <v>0.99746157161178983</v>
      </c>
      <c r="M3771" s="33">
        <f t="shared" si="235"/>
        <v>0.99699664614690642</v>
      </c>
    </row>
    <row r="3772" spans="1:13" ht="55.2">
      <c r="A3772" t="s">
        <v>164</v>
      </c>
      <c r="B3772" t="s">
        <v>247</v>
      </c>
      <c r="C3772" s="14" t="s">
        <v>249</v>
      </c>
      <c r="D3772" t="s">
        <v>456</v>
      </c>
      <c r="E3772" t="s">
        <v>474</v>
      </c>
      <c r="F3772" s="20">
        <v>2041</v>
      </c>
      <c r="G3772" s="20">
        <v>40</v>
      </c>
      <c r="H3772" s="11">
        <v>2192.4778614545598</v>
      </c>
      <c r="I3772" s="10">
        <v>4264549.3356386898</v>
      </c>
      <c r="J3772" s="33">
        <f t="shared" si="232"/>
        <v>5.1411712912595453E-4</v>
      </c>
      <c r="K3772" s="33">
        <f t="shared" si="233"/>
        <v>5.1398499356003491E-4</v>
      </c>
      <c r="L3772" s="33">
        <f t="shared" si="234"/>
        <v>0.99699664614690642</v>
      </c>
      <c r="M3772" s="33">
        <f t="shared" si="235"/>
        <v>0.99648420483215727</v>
      </c>
    </row>
    <row r="3773" spans="1:13" ht="55.2">
      <c r="A3773" t="s">
        <v>164</v>
      </c>
      <c r="B3773" t="s">
        <v>247</v>
      </c>
      <c r="C3773" s="14" t="s">
        <v>249</v>
      </c>
      <c r="D3773" t="s">
        <v>456</v>
      </c>
      <c r="E3773" t="s">
        <v>474</v>
      </c>
      <c r="F3773" s="20">
        <v>2041</v>
      </c>
      <c r="G3773" s="20">
        <v>41</v>
      </c>
      <c r="H3773" s="11">
        <v>2877.24799900773</v>
      </c>
      <c r="I3773" s="10">
        <v>4262025.87167692</v>
      </c>
      <c r="J3773" s="33">
        <f t="shared" si="232"/>
        <v>6.7508928515153739E-4</v>
      </c>
      <c r="K3773" s="33">
        <f t="shared" si="233"/>
        <v>6.7486146364958977E-4</v>
      </c>
      <c r="L3773" s="33">
        <f t="shared" si="234"/>
        <v>0.99648420483215727</v>
      </c>
      <c r="M3773" s="33">
        <f t="shared" si="235"/>
        <v>0.99581171604318053</v>
      </c>
    </row>
    <row r="3774" spans="1:13" ht="55.2">
      <c r="A3774" t="s">
        <v>164</v>
      </c>
      <c r="B3774" t="s">
        <v>247</v>
      </c>
      <c r="C3774" s="14" t="s">
        <v>249</v>
      </c>
      <c r="D3774" t="s">
        <v>456</v>
      </c>
      <c r="E3774" t="s">
        <v>474</v>
      </c>
      <c r="F3774" s="20">
        <v>2041</v>
      </c>
      <c r="G3774" s="20">
        <v>42</v>
      </c>
      <c r="H3774" s="11">
        <v>3238.87986753939</v>
      </c>
      <c r="I3774" s="10">
        <v>4297500.7101227501</v>
      </c>
      <c r="J3774" s="33">
        <f t="shared" si="232"/>
        <v>7.5366592957395399E-4</v>
      </c>
      <c r="K3774" s="33">
        <f t="shared" si="233"/>
        <v>7.5338199474239698E-4</v>
      </c>
      <c r="L3774" s="33">
        <f t="shared" si="234"/>
        <v>0.99581171604318053</v>
      </c>
      <c r="M3774" s="33">
        <f t="shared" si="235"/>
        <v>0.99506148942616002</v>
      </c>
    </row>
    <row r="3775" spans="1:13" ht="55.2">
      <c r="A3775" t="s">
        <v>164</v>
      </c>
      <c r="B3775" t="s">
        <v>247</v>
      </c>
      <c r="C3775" s="14" t="s">
        <v>249</v>
      </c>
      <c r="D3775" t="s">
        <v>456</v>
      </c>
      <c r="E3775" t="s">
        <v>474</v>
      </c>
      <c r="F3775" s="20">
        <v>2041</v>
      </c>
      <c r="G3775" s="20">
        <v>43</v>
      </c>
      <c r="H3775" s="11">
        <v>3645.76856772775</v>
      </c>
      <c r="I3775" s="10">
        <v>4335001.2892919602</v>
      </c>
      <c r="J3775" s="33">
        <f t="shared" si="232"/>
        <v>8.410074932926299E-4</v>
      </c>
      <c r="K3775" s="33">
        <f t="shared" si="233"/>
        <v>8.4065394560972617E-4</v>
      </c>
      <c r="L3775" s="33">
        <f t="shared" si="234"/>
        <v>0.99506148942616002</v>
      </c>
      <c r="M3775" s="33">
        <f t="shared" si="235"/>
        <v>0.99422498705894957</v>
      </c>
    </row>
    <row r="3776" spans="1:13" ht="55.2">
      <c r="A3776" t="s">
        <v>164</v>
      </c>
      <c r="B3776" t="s">
        <v>247</v>
      </c>
      <c r="C3776" s="14" t="s">
        <v>249</v>
      </c>
      <c r="D3776" t="s">
        <v>456</v>
      </c>
      <c r="E3776" t="s">
        <v>474</v>
      </c>
      <c r="F3776" s="20">
        <v>2041</v>
      </c>
      <c r="G3776" s="20">
        <v>44</v>
      </c>
      <c r="H3776" s="11">
        <v>3827.99758670236</v>
      </c>
      <c r="I3776" s="10">
        <v>4326300.2871248499</v>
      </c>
      <c r="J3776" s="33">
        <f t="shared" si="232"/>
        <v>8.8482013097762819E-4</v>
      </c>
      <c r="K3776" s="33">
        <f t="shared" si="233"/>
        <v>8.8442879307526479E-4</v>
      </c>
      <c r="L3776" s="33">
        <f t="shared" si="234"/>
        <v>0.99422498705894957</v>
      </c>
      <c r="M3776" s="33">
        <f t="shared" si="235"/>
        <v>0.99334566585359974</v>
      </c>
    </row>
    <row r="3777" spans="1:13" ht="55.2">
      <c r="A3777" t="s">
        <v>164</v>
      </c>
      <c r="B3777" t="s">
        <v>247</v>
      </c>
      <c r="C3777" s="14" t="s">
        <v>249</v>
      </c>
      <c r="D3777" t="s">
        <v>456</v>
      </c>
      <c r="E3777" t="s">
        <v>474</v>
      </c>
      <c r="F3777" s="20">
        <v>2041</v>
      </c>
      <c r="G3777" s="20">
        <v>45</v>
      </c>
      <c r="H3777" s="11">
        <v>4064.61584804836</v>
      </c>
      <c r="I3777" s="10">
        <v>4259272.5605373597</v>
      </c>
      <c r="J3777" s="33">
        <f t="shared" si="232"/>
        <v>9.5429813196447767E-4</v>
      </c>
      <c r="K3777" s="33">
        <f t="shared" si="233"/>
        <v>9.5384293431177714E-4</v>
      </c>
      <c r="L3777" s="33">
        <f t="shared" si="234"/>
        <v>0.99334566585359974</v>
      </c>
      <c r="M3777" s="33">
        <f t="shared" si="235"/>
        <v>0.99239817010889608</v>
      </c>
    </row>
    <row r="3778" spans="1:13" ht="55.2">
      <c r="A3778" t="s">
        <v>164</v>
      </c>
      <c r="B3778" t="s">
        <v>247</v>
      </c>
      <c r="C3778" s="14" t="s">
        <v>249</v>
      </c>
      <c r="D3778" t="s">
        <v>456</v>
      </c>
      <c r="E3778" t="s">
        <v>474</v>
      </c>
      <c r="F3778" s="20">
        <v>2041</v>
      </c>
      <c r="G3778" s="20">
        <v>46</v>
      </c>
      <c r="H3778" s="11">
        <v>4972.3700194603798</v>
      </c>
      <c r="I3778" s="10">
        <v>4189802.59793843</v>
      </c>
      <c r="J3778" s="33">
        <f t="shared" ref="J3778:J3841" si="236">IF(I3778&gt;0,H3778/I3778,0)</f>
        <v>1.1867790673257513E-3</v>
      </c>
      <c r="K3778" s="33">
        <f t="shared" ref="K3778:K3841" si="237">1-EXP(-J3778)</f>
        <v>1.1860751235511779E-3</v>
      </c>
      <c r="L3778" s="33">
        <f t="shared" ref="L3778:L3841" si="238">IF(G3778=30,1,M3777)</f>
        <v>0.99239817010889608</v>
      </c>
      <c r="M3778" s="33">
        <f t="shared" ref="M3778:M3841" si="239">L3778*(1-K3778)</f>
        <v>0.99122111132667223</v>
      </c>
    </row>
    <row r="3779" spans="1:13" ht="55.2">
      <c r="A3779" t="s">
        <v>164</v>
      </c>
      <c r="B3779" t="s">
        <v>247</v>
      </c>
      <c r="C3779" s="14" t="s">
        <v>249</v>
      </c>
      <c r="D3779" t="s">
        <v>456</v>
      </c>
      <c r="E3779" t="s">
        <v>474</v>
      </c>
      <c r="F3779" s="20">
        <v>2041</v>
      </c>
      <c r="G3779" s="20">
        <v>47</v>
      </c>
      <c r="H3779" s="11">
        <v>5381.0696302515598</v>
      </c>
      <c r="I3779" s="10">
        <v>4129231.9249612298</v>
      </c>
      <c r="J3779" s="33">
        <f t="shared" si="236"/>
        <v>1.3031647841631187E-3</v>
      </c>
      <c r="K3779" s="33">
        <f t="shared" si="237"/>
        <v>1.3023160336630424E-3</v>
      </c>
      <c r="L3779" s="33">
        <f t="shared" si="238"/>
        <v>0.99122111132667223</v>
      </c>
      <c r="M3779" s="33">
        <f t="shared" si="239"/>
        <v>0.98993022818048626</v>
      </c>
    </row>
    <row r="3780" spans="1:13" ht="55.2">
      <c r="A3780" t="s">
        <v>164</v>
      </c>
      <c r="B3780" t="s">
        <v>247</v>
      </c>
      <c r="C3780" s="14" t="s">
        <v>249</v>
      </c>
      <c r="D3780" t="s">
        <v>456</v>
      </c>
      <c r="E3780" t="s">
        <v>474</v>
      </c>
      <c r="F3780" s="20">
        <v>2041</v>
      </c>
      <c r="G3780" s="20">
        <v>48</v>
      </c>
      <c r="H3780" s="11">
        <v>5874.2370657031597</v>
      </c>
      <c r="I3780" s="10">
        <v>4070380.3994030198</v>
      </c>
      <c r="J3780" s="33">
        <f t="shared" si="236"/>
        <v>1.4431666058938133E-3</v>
      </c>
      <c r="K3780" s="33">
        <f t="shared" si="237"/>
        <v>1.4421257417412958E-3</v>
      </c>
      <c r="L3780" s="33">
        <f t="shared" si="238"/>
        <v>0.98993022818048626</v>
      </c>
      <c r="M3780" s="33">
        <f t="shared" si="239"/>
        <v>0.9885026243158993</v>
      </c>
    </row>
    <row r="3781" spans="1:13" ht="55.2">
      <c r="A3781" t="s">
        <v>164</v>
      </c>
      <c r="B3781" t="s">
        <v>247</v>
      </c>
      <c r="C3781" s="14" t="s">
        <v>249</v>
      </c>
      <c r="D3781" t="s">
        <v>456</v>
      </c>
      <c r="E3781" t="s">
        <v>474</v>
      </c>
      <c r="F3781" s="20">
        <v>2041</v>
      </c>
      <c r="G3781" s="20">
        <v>49</v>
      </c>
      <c r="H3781" s="11">
        <v>6296.6291344547499</v>
      </c>
      <c r="I3781" s="10">
        <v>4044737.5542005599</v>
      </c>
      <c r="J3781" s="33">
        <f t="shared" si="236"/>
        <v>1.5567460311276674E-3</v>
      </c>
      <c r="K3781" s="33">
        <f t="shared" si="237"/>
        <v>1.55553493056515E-3</v>
      </c>
      <c r="L3781" s="33">
        <f t="shared" si="238"/>
        <v>0.9885026243158993</v>
      </c>
      <c r="M3781" s="33">
        <f t="shared" si="239"/>
        <v>0.98696497395482063</v>
      </c>
    </row>
    <row r="3782" spans="1:13" ht="55.2">
      <c r="A3782" t="s">
        <v>164</v>
      </c>
      <c r="B3782" t="s">
        <v>247</v>
      </c>
      <c r="C3782" s="14" t="s">
        <v>249</v>
      </c>
      <c r="D3782" t="s">
        <v>456</v>
      </c>
      <c r="E3782" t="s">
        <v>474</v>
      </c>
      <c r="F3782" s="20">
        <v>2041</v>
      </c>
      <c r="G3782" s="20">
        <v>50</v>
      </c>
      <c r="H3782" s="11">
        <v>6797.2822723163999</v>
      </c>
      <c r="I3782" s="10">
        <v>4012592.35841926</v>
      </c>
      <c r="J3782" s="33">
        <f t="shared" si="236"/>
        <v>1.693987742875071E-3</v>
      </c>
      <c r="K3782" s="33">
        <f t="shared" si="237"/>
        <v>1.6925537554718373E-3</v>
      </c>
      <c r="L3782" s="33">
        <f t="shared" si="238"/>
        <v>0.98696497395482063</v>
      </c>
      <c r="M3782" s="33">
        <f t="shared" si="239"/>
        <v>0.98529448268163422</v>
      </c>
    </row>
    <row r="3783" spans="1:13" ht="55.2">
      <c r="A3783" t="s">
        <v>164</v>
      </c>
      <c r="B3783" t="s">
        <v>247</v>
      </c>
      <c r="C3783" s="14" t="s">
        <v>249</v>
      </c>
      <c r="D3783" t="s">
        <v>456</v>
      </c>
      <c r="E3783" t="s">
        <v>474</v>
      </c>
      <c r="F3783" s="20">
        <v>2041</v>
      </c>
      <c r="G3783" s="20">
        <v>51</v>
      </c>
      <c r="H3783" s="11">
        <v>7653.1545376297699</v>
      </c>
      <c r="I3783" s="10">
        <v>3982905.7678153701</v>
      </c>
      <c r="J3783" s="33">
        <f t="shared" si="236"/>
        <v>1.9215002773785273E-3</v>
      </c>
      <c r="K3783" s="33">
        <f t="shared" si="237"/>
        <v>1.919655377568219E-3</v>
      </c>
      <c r="L3783" s="33">
        <f t="shared" si="238"/>
        <v>0.98529448268163422</v>
      </c>
      <c r="M3783" s="33">
        <f t="shared" si="239"/>
        <v>0.98340305682946616</v>
      </c>
    </row>
    <row r="3784" spans="1:13" ht="55.2">
      <c r="A3784" t="s">
        <v>164</v>
      </c>
      <c r="B3784" t="s">
        <v>247</v>
      </c>
      <c r="C3784" s="14" t="s">
        <v>249</v>
      </c>
      <c r="D3784" t="s">
        <v>456</v>
      </c>
      <c r="E3784" t="s">
        <v>474</v>
      </c>
      <c r="F3784" s="20">
        <v>2041</v>
      </c>
      <c r="G3784" s="20">
        <v>52</v>
      </c>
      <c r="H3784" s="11">
        <v>8317.68887561267</v>
      </c>
      <c r="I3784" s="10">
        <v>3974328.4224234102</v>
      </c>
      <c r="J3784" s="33">
        <f t="shared" si="236"/>
        <v>2.0928539344367584E-3</v>
      </c>
      <c r="K3784" s="33">
        <f t="shared" si="237"/>
        <v>2.090665442638806E-3</v>
      </c>
      <c r="L3784" s="33">
        <f t="shared" si="238"/>
        <v>0.98340305682946616</v>
      </c>
      <c r="M3784" s="33">
        <f t="shared" si="239"/>
        <v>0.98134709004236742</v>
      </c>
    </row>
    <row r="3785" spans="1:13" ht="55.2">
      <c r="A3785" t="s">
        <v>164</v>
      </c>
      <c r="B3785" t="s">
        <v>247</v>
      </c>
      <c r="C3785" s="14" t="s">
        <v>249</v>
      </c>
      <c r="D3785" t="s">
        <v>456</v>
      </c>
      <c r="E3785" t="s">
        <v>474</v>
      </c>
      <c r="F3785" s="20">
        <v>2041</v>
      </c>
      <c r="G3785" s="20">
        <v>53</v>
      </c>
      <c r="H3785" s="11">
        <v>9004.4609955803408</v>
      </c>
      <c r="I3785" s="10">
        <v>3919734.2776876199</v>
      </c>
      <c r="J3785" s="33">
        <f t="shared" si="236"/>
        <v>2.2972120959414547E-3</v>
      </c>
      <c r="K3785" s="33">
        <f t="shared" si="237"/>
        <v>2.2945755235430632E-3</v>
      </c>
      <c r="L3785" s="33">
        <f t="shared" si="238"/>
        <v>0.98134709004236742</v>
      </c>
      <c r="M3785" s="33">
        <f t="shared" si="239"/>
        <v>0.97909531502945601</v>
      </c>
    </row>
    <row r="3786" spans="1:13" ht="55.2">
      <c r="A3786" t="s">
        <v>164</v>
      </c>
      <c r="B3786" t="s">
        <v>247</v>
      </c>
      <c r="C3786" s="14" t="s">
        <v>249</v>
      </c>
      <c r="D3786" t="s">
        <v>456</v>
      </c>
      <c r="E3786" t="s">
        <v>474</v>
      </c>
      <c r="F3786" s="20">
        <v>2041</v>
      </c>
      <c r="G3786" s="20">
        <v>54</v>
      </c>
      <c r="H3786" s="11">
        <v>9775.45122217678</v>
      </c>
      <c r="I3786" s="10">
        <v>3855880.7150562201</v>
      </c>
      <c r="J3786" s="33">
        <f t="shared" si="236"/>
        <v>2.5352058179616819E-3</v>
      </c>
      <c r="K3786" s="33">
        <f t="shared" si="237"/>
        <v>2.5319948977130524E-3</v>
      </c>
      <c r="L3786" s="33">
        <f t="shared" si="238"/>
        <v>0.97909531502945601</v>
      </c>
      <c r="M3786" s="33">
        <f t="shared" si="239"/>
        <v>0.97661625068742663</v>
      </c>
    </row>
    <row r="3787" spans="1:13" ht="55.2">
      <c r="A3787" t="s">
        <v>164</v>
      </c>
      <c r="B3787" t="s">
        <v>247</v>
      </c>
      <c r="C3787" s="14" t="s">
        <v>249</v>
      </c>
      <c r="D3787" t="s">
        <v>456</v>
      </c>
      <c r="E3787" t="s">
        <v>474</v>
      </c>
      <c r="F3787" s="20">
        <v>2041</v>
      </c>
      <c r="G3787" s="20">
        <v>55</v>
      </c>
      <c r="H3787" s="11">
        <v>10777.424390472799</v>
      </c>
      <c r="I3787" s="10">
        <v>3849578.9042314999</v>
      </c>
      <c r="J3787" s="33">
        <f t="shared" si="236"/>
        <v>2.7996372223014145E-3</v>
      </c>
      <c r="K3787" s="33">
        <f t="shared" si="237"/>
        <v>2.7957218926996097E-3</v>
      </c>
      <c r="L3787" s="33">
        <f t="shared" si="238"/>
        <v>0.97661625068742663</v>
      </c>
      <c r="M3787" s="33">
        <f t="shared" si="239"/>
        <v>0.97388590325461355</v>
      </c>
    </row>
    <row r="3788" spans="1:13" ht="55.2">
      <c r="A3788" t="s">
        <v>164</v>
      </c>
      <c r="B3788" t="s">
        <v>247</v>
      </c>
      <c r="C3788" s="14" t="s">
        <v>249</v>
      </c>
      <c r="D3788" t="s">
        <v>456</v>
      </c>
      <c r="E3788" t="s">
        <v>474</v>
      </c>
      <c r="F3788" s="20">
        <v>2041</v>
      </c>
      <c r="G3788" s="20">
        <v>56</v>
      </c>
      <c r="H3788" s="11">
        <v>11952.4598642208</v>
      </c>
      <c r="I3788" s="10">
        <v>3895178.1216241</v>
      </c>
      <c r="J3788" s="33">
        <f t="shared" si="236"/>
        <v>3.0685271612783667E-3</v>
      </c>
      <c r="K3788" s="33">
        <f t="shared" si="237"/>
        <v>3.0638240435866271E-3</v>
      </c>
      <c r="L3788" s="33">
        <f t="shared" si="238"/>
        <v>0.97388590325461355</v>
      </c>
      <c r="M3788" s="33">
        <f t="shared" si="239"/>
        <v>0.97090208820851198</v>
      </c>
    </row>
    <row r="3789" spans="1:13" ht="55.2">
      <c r="A3789" t="s">
        <v>164</v>
      </c>
      <c r="B3789" t="s">
        <v>247</v>
      </c>
      <c r="C3789" s="14" t="s">
        <v>249</v>
      </c>
      <c r="D3789" t="s">
        <v>456</v>
      </c>
      <c r="E3789" t="s">
        <v>474</v>
      </c>
      <c r="F3789" s="20">
        <v>2041</v>
      </c>
      <c r="G3789" s="20">
        <v>57</v>
      </c>
      <c r="H3789" s="11">
        <v>13241.2424712912</v>
      </c>
      <c r="I3789" s="10">
        <v>3898915.9294281201</v>
      </c>
      <c r="J3789" s="33">
        <f t="shared" si="236"/>
        <v>3.3961343899080636E-3</v>
      </c>
      <c r="K3789" s="33">
        <f t="shared" si="237"/>
        <v>3.3903740483207656E-3</v>
      </c>
      <c r="L3789" s="33">
        <f t="shared" si="238"/>
        <v>0.97090208820851198</v>
      </c>
      <c r="M3789" s="33">
        <f t="shared" si="239"/>
        <v>0.96761036696518943</v>
      </c>
    </row>
    <row r="3790" spans="1:13" ht="55.2">
      <c r="A3790" t="s">
        <v>164</v>
      </c>
      <c r="B3790" t="s">
        <v>247</v>
      </c>
      <c r="C3790" s="14" t="s">
        <v>249</v>
      </c>
      <c r="D3790" t="s">
        <v>456</v>
      </c>
      <c r="E3790" t="s">
        <v>474</v>
      </c>
      <c r="F3790" s="20">
        <v>2041</v>
      </c>
      <c r="G3790" s="20">
        <v>58</v>
      </c>
      <c r="H3790" s="11">
        <v>14331.586819082</v>
      </c>
      <c r="I3790" s="10">
        <v>3846610.9622023301</v>
      </c>
      <c r="J3790" s="33">
        <f t="shared" si="236"/>
        <v>3.7257697645817099E-3</v>
      </c>
      <c r="K3790" s="33">
        <f t="shared" si="237"/>
        <v>3.7188376961816427E-3</v>
      </c>
      <c r="L3790" s="33">
        <f t="shared" si="238"/>
        <v>0.96761036696518943</v>
      </c>
      <c r="M3790" s="33">
        <f t="shared" si="239"/>
        <v>0.96401198105730312</v>
      </c>
    </row>
    <row r="3791" spans="1:13" ht="55.2">
      <c r="A3791" t="s">
        <v>164</v>
      </c>
      <c r="B3791" t="s">
        <v>247</v>
      </c>
      <c r="C3791" s="14" t="s">
        <v>249</v>
      </c>
      <c r="D3791" t="s">
        <v>456</v>
      </c>
      <c r="E3791" t="s">
        <v>474</v>
      </c>
      <c r="F3791" s="20">
        <v>2041</v>
      </c>
      <c r="G3791" s="20">
        <v>59</v>
      </c>
      <c r="H3791" s="11">
        <v>14738.736475109499</v>
      </c>
      <c r="I3791" s="10">
        <v>3769851.14378948</v>
      </c>
      <c r="J3791" s="33">
        <f t="shared" si="236"/>
        <v>3.9096335406745052E-3</v>
      </c>
      <c r="K3791" s="33">
        <f t="shared" si="237"/>
        <v>3.9020008736802003E-3</v>
      </c>
      <c r="L3791" s="33">
        <f t="shared" si="238"/>
        <v>0.96401198105730312</v>
      </c>
      <c r="M3791" s="33">
        <f t="shared" si="239"/>
        <v>0.96025040546497931</v>
      </c>
    </row>
    <row r="3792" spans="1:13" ht="55.2">
      <c r="A3792" t="s">
        <v>164</v>
      </c>
      <c r="B3792" t="s">
        <v>247</v>
      </c>
      <c r="C3792" s="14" t="s">
        <v>249</v>
      </c>
      <c r="D3792" t="s">
        <v>456</v>
      </c>
      <c r="E3792" t="s">
        <v>474</v>
      </c>
      <c r="F3792" s="20">
        <v>2041</v>
      </c>
      <c r="G3792" s="20">
        <v>60</v>
      </c>
      <c r="H3792" s="11">
        <v>15296.8650816523</v>
      </c>
      <c r="I3792" s="10">
        <v>3686305.8572271201</v>
      </c>
      <c r="J3792" s="33">
        <f t="shared" si="236"/>
        <v>4.1496461970626525E-3</v>
      </c>
      <c r="K3792" s="33">
        <f t="shared" si="237"/>
        <v>4.1410483121204766E-3</v>
      </c>
      <c r="L3792" s="33">
        <f t="shared" si="238"/>
        <v>0.96025040546497931</v>
      </c>
      <c r="M3792" s="33">
        <f t="shared" si="239"/>
        <v>0.95627396214421556</v>
      </c>
    </row>
    <row r="3793" spans="1:13" ht="55.2">
      <c r="A3793" t="s">
        <v>164</v>
      </c>
      <c r="B3793" t="s">
        <v>247</v>
      </c>
      <c r="C3793" s="14" t="s">
        <v>249</v>
      </c>
      <c r="D3793" t="s">
        <v>456</v>
      </c>
      <c r="E3793" t="s">
        <v>474</v>
      </c>
      <c r="F3793" s="20">
        <v>2041</v>
      </c>
      <c r="G3793" s="20">
        <v>61</v>
      </c>
      <c r="H3793" s="11">
        <v>15995.5497796202</v>
      </c>
      <c r="I3793" s="10">
        <v>3606772.7562191002</v>
      </c>
      <c r="J3793" s="33">
        <f t="shared" si="236"/>
        <v>4.4348648669476978E-3</v>
      </c>
      <c r="K3793" s="33">
        <f t="shared" si="237"/>
        <v>4.4250453751565333E-3</v>
      </c>
      <c r="L3793" s="33">
        <f t="shared" si="238"/>
        <v>0.95627396214421556</v>
      </c>
      <c r="M3793" s="33">
        <f t="shared" si="239"/>
        <v>0.95204240647064664</v>
      </c>
    </row>
    <row r="3794" spans="1:13" ht="55.2">
      <c r="A3794" t="s">
        <v>164</v>
      </c>
      <c r="B3794" t="s">
        <v>247</v>
      </c>
      <c r="C3794" s="14" t="s">
        <v>249</v>
      </c>
      <c r="D3794" t="s">
        <v>456</v>
      </c>
      <c r="E3794" t="s">
        <v>474</v>
      </c>
      <c r="F3794" s="20">
        <v>2041</v>
      </c>
      <c r="G3794" s="20">
        <v>62</v>
      </c>
      <c r="H3794" s="11">
        <v>16829.584472608902</v>
      </c>
      <c r="I3794" s="10">
        <v>3513355.7132419501</v>
      </c>
      <c r="J3794" s="33">
        <f t="shared" si="236"/>
        <v>4.7901737957183384E-3</v>
      </c>
      <c r="K3794" s="33">
        <f t="shared" si="237"/>
        <v>4.7787192103385667E-3</v>
      </c>
      <c r="L3794" s="33">
        <f t="shared" si="238"/>
        <v>0.95204240647064664</v>
      </c>
      <c r="M3794" s="33">
        <f t="shared" si="239"/>
        <v>0.94749286313378844</v>
      </c>
    </row>
    <row r="3795" spans="1:13" ht="55.2">
      <c r="A3795" t="s">
        <v>164</v>
      </c>
      <c r="B3795" t="s">
        <v>247</v>
      </c>
      <c r="C3795" s="14" t="s">
        <v>249</v>
      </c>
      <c r="D3795" t="s">
        <v>456</v>
      </c>
      <c r="E3795" t="s">
        <v>474</v>
      </c>
      <c r="F3795" s="20">
        <v>2041</v>
      </c>
      <c r="G3795" s="20">
        <v>63</v>
      </c>
      <c r="H3795" s="11">
        <v>17591.7940148895</v>
      </c>
      <c r="I3795" s="10">
        <v>3396818.3902515001</v>
      </c>
      <c r="J3795" s="33">
        <f t="shared" si="236"/>
        <v>5.1789033129872467E-3</v>
      </c>
      <c r="K3795" s="33">
        <f t="shared" si="237"/>
        <v>5.165515913877039E-3</v>
      </c>
      <c r="L3795" s="33">
        <f t="shared" si="238"/>
        <v>0.94749286313378844</v>
      </c>
      <c r="M3795" s="33">
        <f t="shared" si="239"/>
        <v>0.94259857367098598</v>
      </c>
    </row>
    <row r="3796" spans="1:13" ht="55.2">
      <c r="A3796" t="s">
        <v>164</v>
      </c>
      <c r="B3796" t="s">
        <v>247</v>
      </c>
      <c r="C3796" s="14" t="s">
        <v>249</v>
      </c>
      <c r="D3796" t="s">
        <v>456</v>
      </c>
      <c r="E3796" t="s">
        <v>474</v>
      </c>
      <c r="F3796" s="20">
        <v>2041</v>
      </c>
      <c r="G3796" s="20">
        <v>64</v>
      </c>
      <c r="H3796" s="11">
        <v>18670.941017626199</v>
      </c>
      <c r="I3796" s="10">
        <v>3283279.9847084102</v>
      </c>
      <c r="J3796" s="33">
        <f t="shared" si="236"/>
        <v>5.686673419441679E-3</v>
      </c>
      <c r="K3796" s="33">
        <f t="shared" si="237"/>
        <v>5.6705348981435089E-3</v>
      </c>
      <c r="L3796" s="33">
        <f t="shared" si="238"/>
        <v>0.94259857367098598</v>
      </c>
      <c r="M3796" s="33">
        <f t="shared" si="239"/>
        <v>0.93725353556404434</v>
      </c>
    </row>
    <row r="3797" spans="1:13" ht="55.2">
      <c r="A3797" t="s">
        <v>164</v>
      </c>
      <c r="B3797" t="s">
        <v>247</v>
      </c>
      <c r="C3797" s="14" t="s">
        <v>249</v>
      </c>
      <c r="D3797" t="s">
        <v>456</v>
      </c>
      <c r="E3797" t="s">
        <v>474</v>
      </c>
      <c r="F3797" s="20">
        <v>2041</v>
      </c>
      <c r="G3797" s="20">
        <v>65</v>
      </c>
      <c r="H3797" s="11">
        <v>19799.120018634501</v>
      </c>
      <c r="I3797" s="10">
        <v>3181201.90443546</v>
      </c>
      <c r="J3797" s="33">
        <f t="shared" si="236"/>
        <v>6.2237860448370623E-3</v>
      </c>
      <c r="K3797" s="33">
        <f t="shared" si="237"/>
        <v>6.204458406287805E-3</v>
      </c>
      <c r="L3797" s="33">
        <f t="shared" si="238"/>
        <v>0.93725353556404434</v>
      </c>
      <c r="M3797" s="33">
        <f t="shared" si="239"/>
        <v>0.93143838498649101</v>
      </c>
    </row>
    <row r="3798" spans="1:13" ht="55.2">
      <c r="A3798" t="s">
        <v>164</v>
      </c>
      <c r="B3798" t="s">
        <v>247</v>
      </c>
      <c r="C3798" s="14" t="s">
        <v>249</v>
      </c>
      <c r="D3798" t="s">
        <v>456</v>
      </c>
      <c r="E3798" t="s">
        <v>474</v>
      </c>
      <c r="F3798" s="20">
        <v>2041</v>
      </c>
      <c r="G3798" s="20">
        <v>66</v>
      </c>
      <c r="H3798" s="11">
        <v>20190.376852605601</v>
      </c>
      <c r="I3798" s="10">
        <v>3066716.4475304</v>
      </c>
      <c r="J3798" s="33">
        <f t="shared" si="236"/>
        <v>6.583711666223571E-3</v>
      </c>
      <c r="K3798" s="33">
        <f t="shared" si="237"/>
        <v>6.5620865205056056E-3</v>
      </c>
      <c r="L3798" s="33">
        <f t="shared" si="238"/>
        <v>0.93143838498649101</v>
      </c>
      <c r="M3798" s="33">
        <f t="shared" si="239"/>
        <v>0.92532620571568969</v>
      </c>
    </row>
    <row r="3799" spans="1:13" ht="55.2">
      <c r="A3799" t="s">
        <v>164</v>
      </c>
      <c r="B3799" t="s">
        <v>247</v>
      </c>
      <c r="C3799" s="14" t="s">
        <v>249</v>
      </c>
      <c r="D3799" t="s">
        <v>456</v>
      </c>
      <c r="E3799" t="s">
        <v>474</v>
      </c>
      <c r="F3799" s="20">
        <v>2041</v>
      </c>
      <c r="G3799" s="20">
        <v>67</v>
      </c>
      <c r="H3799" s="11">
        <v>21306.000987631302</v>
      </c>
      <c r="I3799" s="10">
        <v>2963170.2812081599</v>
      </c>
      <c r="J3799" s="33">
        <f t="shared" si="236"/>
        <v>7.1902722306408607E-3</v>
      </c>
      <c r="K3799" s="33">
        <f t="shared" si="237"/>
        <v>7.1644840682517641E-3</v>
      </c>
      <c r="L3799" s="33">
        <f t="shared" si="238"/>
        <v>0.92532620571568969</v>
      </c>
      <c r="M3799" s="33">
        <f t="shared" si="239"/>
        <v>0.91869672085690379</v>
      </c>
    </row>
    <row r="3800" spans="1:13" ht="55.2">
      <c r="A3800" t="s">
        <v>164</v>
      </c>
      <c r="B3800" t="s">
        <v>247</v>
      </c>
      <c r="C3800" s="14" t="s">
        <v>249</v>
      </c>
      <c r="D3800" t="s">
        <v>456</v>
      </c>
      <c r="E3800" t="s">
        <v>474</v>
      </c>
      <c r="F3800" s="20">
        <v>2041</v>
      </c>
      <c r="G3800" s="20">
        <v>68</v>
      </c>
      <c r="H3800" s="11">
        <v>22302.825947716701</v>
      </c>
      <c r="I3800" s="10">
        <v>2858251.4103073301</v>
      </c>
      <c r="J3800" s="33">
        <f t="shared" si="236"/>
        <v>7.8029615824867608E-3</v>
      </c>
      <c r="K3800" s="33">
        <f t="shared" si="237"/>
        <v>7.7725975056603946E-3</v>
      </c>
      <c r="L3800" s="33">
        <f t="shared" si="238"/>
        <v>0.91869672085690379</v>
      </c>
      <c r="M3800" s="33">
        <f t="shared" si="239"/>
        <v>0.91155606101591302</v>
      </c>
    </row>
    <row r="3801" spans="1:13" ht="55.2">
      <c r="A3801" t="s">
        <v>164</v>
      </c>
      <c r="B3801" t="s">
        <v>247</v>
      </c>
      <c r="C3801" s="14" t="s">
        <v>249</v>
      </c>
      <c r="D3801" t="s">
        <v>456</v>
      </c>
      <c r="E3801" t="s">
        <v>474</v>
      </c>
      <c r="F3801" s="20">
        <v>2041</v>
      </c>
      <c r="G3801" s="20">
        <v>69</v>
      </c>
      <c r="H3801" s="11">
        <v>22489.873046465498</v>
      </c>
      <c r="I3801" s="10">
        <v>2734608.2967832698</v>
      </c>
      <c r="J3801" s="33">
        <f t="shared" si="236"/>
        <v>8.2241661714112478E-3</v>
      </c>
      <c r="K3801" s="33">
        <f t="shared" si="237"/>
        <v>8.1904402360323258E-3</v>
      </c>
      <c r="L3801" s="33">
        <f t="shared" si="238"/>
        <v>0.91155606101591302</v>
      </c>
      <c r="M3801" s="33">
        <f t="shared" si="239"/>
        <v>0.90409001557636914</v>
      </c>
    </row>
    <row r="3802" spans="1:13" ht="55.2">
      <c r="A3802" t="s">
        <v>164</v>
      </c>
      <c r="B3802" t="s">
        <v>247</v>
      </c>
      <c r="C3802" s="14" t="s">
        <v>249</v>
      </c>
      <c r="D3802" t="s">
        <v>456</v>
      </c>
      <c r="E3802" t="s">
        <v>474</v>
      </c>
      <c r="F3802" s="20">
        <v>2042</v>
      </c>
      <c r="G3802" s="20">
        <v>30</v>
      </c>
      <c r="H3802" s="11">
        <v>762.65781154277101</v>
      </c>
      <c r="I3802" s="10">
        <v>4881083.3971456001</v>
      </c>
      <c r="J3802" s="33">
        <f t="shared" si="236"/>
        <v>1.5624765026321088E-4</v>
      </c>
      <c r="K3802" s="33">
        <f t="shared" si="237"/>
        <v>1.5623544423482016E-4</v>
      </c>
      <c r="L3802" s="33">
        <f t="shared" si="238"/>
        <v>1</v>
      </c>
      <c r="M3802" s="33">
        <f t="shared" si="239"/>
        <v>0.99984376455576518</v>
      </c>
    </row>
    <row r="3803" spans="1:13" ht="55.2">
      <c r="A3803" t="s">
        <v>164</v>
      </c>
      <c r="B3803" t="s">
        <v>247</v>
      </c>
      <c r="C3803" s="14" t="s">
        <v>249</v>
      </c>
      <c r="D3803" t="s">
        <v>456</v>
      </c>
      <c r="E3803" t="s">
        <v>474</v>
      </c>
      <c r="F3803" s="20">
        <v>2042</v>
      </c>
      <c r="G3803" s="20">
        <v>31</v>
      </c>
      <c r="H3803" s="11">
        <v>1045.3328769212301</v>
      </c>
      <c r="I3803" s="10">
        <v>4801496.9219522197</v>
      </c>
      <c r="J3803" s="33">
        <f t="shared" si="236"/>
        <v>2.1770978799174419E-4</v>
      </c>
      <c r="K3803" s="33">
        <f t="shared" si="237"/>
        <v>2.176860909355316E-4</v>
      </c>
      <c r="L3803" s="33">
        <f t="shared" si="238"/>
        <v>0.99984376455576518</v>
      </c>
      <c r="M3803" s="33">
        <f t="shared" si="239"/>
        <v>0.99962611247511279</v>
      </c>
    </row>
    <row r="3804" spans="1:13" ht="55.2">
      <c r="A3804" t="s">
        <v>164</v>
      </c>
      <c r="B3804" t="s">
        <v>247</v>
      </c>
      <c r="C3804" s="14" t="s">
        <v>249</v>
      </c>
      <c r="D3804" t="s">
        <v>456</v>
      </c>
      <c r="E3804" t="s">
        <v>474</v>
      </c>
      <c r="F3804" s="20">
        <v>2042</v>
      </c>
      <c r="G3804" s="20">
        <v>32</v>
      </c>
      <c r="H3804" s="11">
        <v>1067.66987438008</v>
      </c>
      <c r="I3804" s="10">
        <v>4700613.1165017895</v>
      </c>
      <c r="J3804" s="33">
        <f t="shared" si="236"/>
        <v>2.2713417333410394E-4</v>
      </c>
      <c r="K3804" s="33">
        <f t="shared" si="237"/>
        <v>2.2710838032058422E-4</v>
      </c>
      <c r="L3804" s="33">
        <f t="shared" si="238"/>
        <v>0.99962611247511279</v>
      </c>
      <c r="M3804" s="33">
        <f t="shared" si="239"/>
        <v>0.9993990890077824</v>
      </c>
    </row>
    <row r="3805" spans="1:13" ht="55.2">
      <c r="A3805" t="s">
        <v>164</v>
      </c>
      <c r="B3805" t="s">
        <v>247</v>
      </c>
      <c r="C3805" s="14" t="s">
        <v>249</v>
      </c>
      <c r="D3805" t="s">
        <v>456</v>
      </c>
      <c r="E3805" t="s">
        <v>474</v>
      </c>
      <c r="F3805" s="20">
        <v>2042</v>
      </c>
      <c r="G3805" s="20">
        <v>33</v>
      </c>
      <c r="H3805" s="11">
        <v>1114.44454744942</v>
      </c>
      <c r="I3805" s="10">
        <v>4644126.4938932098</v>
      </c>
      <c r="J3805" s="33">
        <f t="shared" si="236"/>
        <v>2.3996860311941502E-4</v>
      </c>
      <c r="K3805" s="33">
        <f t="shared" si="237"/>
        <v>2.3993981295711286E-4</v>
      </c>
      <c r="L3805" s="33">
        <f t="shared" si="238"/>
        <v>0.9993990890077824</v>
      </c>
      <c r="M3805" s="33">
        <f t="shared" si="239"/>
        <v>0.99915929337729636</v>
      </c>
    </row>
    <row r="3806" spans="1:13" ht="55.2">
      <c r="A3806" t="s">
        <v>164</v>
      </c>
      <c r="B3806" t="s">
        <v>247</v>
      </c>
      <c r="C3806" s="14" t="s">
        <v>249</v>
      </c>
      <c r="D3806" t="s">
        <v>456</v>
      </c>
      <c r="E3806" t="s">
        <v>474</v>
      </c>
      <c r="F3806" s="20">
        <v>2042</v>
      </c>
      <c r="G3806" s="20">
        <v>34</v>
      </c>
      <c r="H3806" s="11">
        <v>1177.5671683519899</v>
      </c>
      <c r="I3806" s="10">
        <v>4636296.8113447204</v>
      </c>
      <c r="J3806" s="33">
        <f t="shared" si="236"/>
        <v>2.539887363273548E-4</v>
      </c>
      <c r="K3806" s="33">
        <f t="shared" si="237"/>
        <v>2.5395648391890457E-4</v>
      </c>
      <c r="L3806" s="33">
        <f t="shared" si="238"/>
        <v>0.99915929337729636</v>
      </c>
      <c r="M3806" s="33">
        <f t="shared" si="239"/>
        <v>0.99890555039627538</v>
      </c>
    </row>
    <row r="3807" spans="1:13" ht="55.2">
      <c r="A3807" t="s">
        <v>164</v>
      </c>
      <c r="B3807" t="s">
        <v>247</v>
      </c>
      <c r="C3807" s="14" t="s">
        <v>249</v>
      </c>
      <c r="D3807" t="s">
        <v>456</v>
      </c>
      <c r="E3807" t="s">
        <v>474</v>
      </c>
      <c r="F3807" s="20">
        <v>2042</v>
      </c>
      <c r="G3807" s="20">
        <v>35</v>
      </c>
      <c r="H3807" s="11">
        <v>1258.2565037035899</v>
      </c>
      <c r="I3807" s="10">
        <v>4608398.6608093698</v>
      </c>
      <c r="J3807" s="33">
        <f t="shared" si="236"/>
        <v>2.7303551543924009E-4</v>
      </c>
      <c r="K3807" s="33">
        <f t="shared" si="237"/>
        <v>2.7299824463500322E-4</v>
      </c>
      <c r="L3807" s="33">
        <f t="shared" si="238"/>
        <v>0.99890555039627538</v>
      </c>
      <c r="M3807" s="33">
        <f t="shared" si="239"/>
        <v>0.99863285093446108</v>
      </c>
    </row>
    <row r="3808" spans="1:13" ht="55.2">
      <c r="A3808" t="s">
        <v>164</v>
      </c>
      <c r="B3808" t="s">
        <v>247</v>
      </c>
      <c r="C3808" s="14" t="s">
        <v>249</v>
      </c>
      <c r="D3808" t="s">
        <v>456</v>
      </c>
      <c r="E3808" t="s">
        <v>474</v>
      </c>
      <c r="F3808" s="20">
        <v>2042</v>
      </c>
      <c r="G3808" s="20">
        <v>36</v>
      </c>
      <c r="H3808" s="11">
        <v>1588.6899883634501</v>
      </c>
      <c r="I3808" s="10">
        <v>4536822.8414236698</v>
      </c>
      <c r="J3808" s="33">
        <f t="shared" si="236"/>
        <v>3.5017677434036944E-4</v>
      </c>
      <c r="K3808" s="33">
        <f t="shared" si="237"/>
        <v>3.5011546960972417E-4</v>
      </c>
      <c r="L3808" s="33">
        <f t="shared" si="238"/>
        <v>0.99863285093446108</v>
      </c>
      <c r="M3808" s="33">
        <f t="shared" si="239"/>
        <v>0.99828321412488852</v>
      </c>
    </row>
    <row r="3809" spans="1:13" ht="55.2">
      <c r="A3809" t="s">
        <v>164</v>
      </c>
      <c r="B3809" t="s">
        <v>247</v>
      </c>
      <c r="C3809" s="14" t="s">
        <v>249</v>
      </c>
      <c r="D3809" t="s">
        <v>456</v>
      </c>
      <c r="E3809" t="s">
        <v>474</v>
      </c>
      <c r="F3809" s="20">
        <v>2042</v>
      </c>
      <c r="G3809" s="20">
        <v>37</v>
      </c>
      <c r="H3809" s="11">
        <v>1693.4351859516601</v>
      </c>
      <c r="I3809" s="10">
        <v>4442592.8146026302</v>
      </c>
      <c r="J3809" s="33">
        <f t="shared" si="236"/>
        <v>3.8118172351636734E-4</v>
      </c>
      <c r="K3809" s="33">
        <f t="shared" si="237"/>
        <v>3.8110908299326951E-4</v>
      </c>
      <c r="L3809" s="33">
        <f t="shared" si="238"/>
        <v>0.99828321412488852</v>
      </c>
      <c r="M3809" s="33">
        <f t="shared" si="239"/>
        <v>0.99790275932458583</v>
      </c>
    </row>
    <row r="3810" spans="1:13" ht="55.2">
      <c r="A3810" t="s">
        <v>164</v>
      </c>
      <c r="B3810" t="s">
        <v>247</v>
      </c>
      <c r="C3810" s="14" t="s">
        <v>249</v>
      </c>
      <c r="D3810" t="s">
        <v>456</v>
      </c>
      <c r="E3810" t="s">
        <v>474</v>
      </c>
      <c r="F3810" s="20">
        <v>2042</v>
      </c>
      <c r="G3810" s="20">
        <v>38</v>
      </c>
      <c r="H3810" s="11">
        <v>1828.4552868682999</v>
      </c>
      <c r="I3810" s="10">
        <v>4344666.77827782</v>
      </c>
      <c r="J3810" s="33">
        <f t="shared" si="236"/>
        <v>4.2085052322311361E-4</v>
      </c>
      <c r="K3810" s="33">
        <f t="shared" si="237"/>
        <v>4.2076197806351079E-4</v>
      </c>
      <c r="L3810" s="33">
        <f t="shared" si="238"/>
        <v>0.99790275932458583</v>
      </c>
      <c r="M3810" s="33">
        <f t="shared" si="239"/>
        <v>0.99748287978565742</v>
      </c>
    </row>
    <row r="3811" spans="1:13" ht="55.2">
      <c r="A3811" t="s">
        <v>164</v>
      </c>
      <c r="B3811" t="s">
        <v>247</v>
      </c>
      <c r="C3811" s="14" t="s">
        <v>249</v>
      </c>
      <c r="D3811" t="s">
        <v>456</v>
      </c>
      <c r="E3811" t="s">
        <v>474</v>
      </c>
      <c r="F3811" s="20">
        <v>2042</v>
      </c>
      <c r="G3811" s="20">
        <v>39</v>
      </c>
      <c r="H3811" s="11">
        <v>1957.4275528712401</v>
      </c>
      <c r="I3811" s="10">
        <v>4300314.8166901302</v>
      </c>
      <c r="J3811" s="33">
        <f t="shared" si="236"/>
        <v>4.5518238461849048E-4</v>
      </c>
      <c r="K3811" s="33">
        <f t="shared" si="237"/>
        <v>4.5507880483330876E-4</v>
      </c>
      <c r="L3811" s="33">
        <f t="shared" si="238"/>
        <v>0.99748287978565742</v>
      </c>
      <c r="M3811" s="33">
        <f t="shared" si="239"/>
        <v>0.99702894646888285</v>
      </c>
    </row>
    <row r="3812" spans="1:13" ht="55.2">
      <c r="A3812" t="s">
        <v>164</v>
      </c>
      <c r="B3812" t="s">
        <v>247</v>
      </c>
      <c r="C3812" s="14" t="s">
        <v>249</v>
      </c>
      <c r="D3812" t="s">
        <v>456</v>
      </c>
      <c r="E3812" t="s">
        <v>474</v>
      </c>
      <c r="F3812" s="20">
        <v>2042</v>
      </c>
      <c r="G3812" s="20">
        <v>40</v>
      </c>
      <c r="H3812" s="11">
        <v>2152.4881236865199</v>
      </c>
      <c r="I3812" s="10">
        <v>4278332.8139789496</v>
      </c>
      <c r="J3812" s="33">
        <f t="shared" si="236"/>
        <v>5.0311376353272892E-4</v>
      </c>
      <c r="K3812" s="33">
        <f t="shared" si="237"/>
        <v>5.0298722302555277E-4</v>
      </c>
      <c r="L3812" s="33">
        <f t="shared" si="238"/>
        <v>0.99702894646888285</v>
      </c>
      <c r="M3812" s="33">
        <f t="shared" si="239"/>
        <v>0.99652745364782236</v>
      </c>
    </row>
    <row r="3813" spans="1:13" ht="55.2">
      <c r="A3813" t="s">
        <v>164</v>
      </c>
      <c r="B3813" t="s">
        <v>247</v>
      </c>
      <c r="C3813" s="14" t="s">
        <v>249</v>
      </c>
      <c r="D3813" t="s">
        <v>456</v>
      </c>
      <c r="E3813" t="s">
        <v>474</v>
      </c>
      <c r="F3813" s="20">
        <v>2042</v>
      </c>
      <c r="G3813" s="20">
        <v>41</v>
      </c>
      <c r="H3813" s="11">
        <v>2818.8812686481601</v>
      </c>
      <c r="I3813" s="10">
        <v>4256075.3590778299</v>
      </c>
      <c r="J3813" s="33">
        <f t="shared" si="236"/>
        <v>6.6231939776060058E-4</v>
      </c>
      <c r="K3813" s="33">
        <f t="shared" si="237"/>
        <v>6.6210011268319491E-4</v>
      </c>
      <c r="L3813" s="33">
        <f t="shared" si="238"/>
        <v>0.99652745364782236</v>
      </c>
      <c r="M3813" s="33">
        <f t="shared" si="239"/>
        <v>0.99586765270847022</v>
      </c>
    </row>
    <row r="3814" spans="1:13" ht="55.2">
      <c r="A3814" t="s">
        <v>164</v>
      </c>
      <c r="B3814" t="s">
        <v>247</v>
      </c>
      <c r="C3814" s="14" t="s">
        <v>249</v>
      </c>
      <c r="D3814" t="s">
        <v>456</v>
      </c>
      <c r="E3814" t="s">
        <v>474</v>
      </c>
      <c r="F3814" s="20">
        <v>2042</v>
      </c>
      <c r="G3814" s="20">
        <v>42</v>
      </c>
      <c r="H3814" s="11">
        <v>3142.1036595292098</v>
      </c>
      <c r="I3814" s="10">
        <v>4253068.8831465896</v>
      </c>
      <c r="J3814" s="33">
        <f t="shared" si="236"/>
        <v>7.3878503872351023E-4</v>
      </c>
      <c r="K3814" s="33">
        <f t="shared" si="237"/>
        <v>7.3851220424958619E-4</v>
      </c>
      <c r="L3814" s="33">
        <f t="shared" si="238"/>
        <v>0.99586765270847022</v>
      </c>
      <c r="M3814" s="33">
        <f t="shared" si="239"/>
        <v>0.99513219229312766</v>
      </c>
    </row>
    <row r="3815" spans="1:13" ht="55.2">
      <c r="A3815" t="s">
        <v>164</v>
      </c>
      <c r="B3815" t="s">
        <v>247</v>
      </c>
      <c r="C3815" s="14" t="s">
        <v>249</v>
      </c>
      <c r="D3815" t="s">
        <v>456</v>
      </c>
      <c r="E3815" t="s">
        <v>474</v>
      </c>
      <c r="F3815" s="20">
        <v>2042</v>
      </c>
      <c r="G3815" s="20">
        <v>43</v>
      </c>
      <c r="H3815" s="11">
        <v>3561.5256986765698</v>
      </c>
      <c r="I3815" s="10">
        <v>4287634.4552479796</v>
      </c>
      <c r="J3815" s="33">
        <f t="shared" si="236"/>
        <v>8.3065049874233871E-4</v>
      </c>
      <c r="K3815" s="33">
        <f t="shared" si="237"/>
        <v>8.3030560411900822E-4</v>
      </c>
      <c r="L3815" s="33">
        <f t="shared" si="238"/>
        <v>0.99513219229312766</v>
      </c>
      <c r="M3815" s="33">
        <f t="shared" si="239"/>
        <v>0.99430592845702748</v>
      </c>
    </row>
    <row r="3816" spans="1:13" ht="55.2">
      <c r="A3816" t="s">
        <v>164</v>
      </c>
      <c r="B3816" t="s">
        <v>247</v>
      </c>
      <c r="C3816" s="14" t="s">
        <v>249</v>
      </c>
      <c r="D3816" t="s">
        <v>456</v>
      </c>
      <c r="E3816" t="s">
        <v>474</v>
      </c>
      <c r="F3816" s="20">
        <v>2042</v>
      </c>
      <c r="G3816" s="20">
        <v>44</v>
      </c>
      <c r="H3816" s="11">
        <v>3783.7261961827498</v>
      </c>
      <c r="I3816" s="10">
        <v>4324105.8610702297</v>
      </c>
      <c r="J3816" s="33">
        <f t="shared" si="236"/>
        <v>8.7503088910183757E-4</v>
      </c>
      <c r="K3816" s="33">
        <f t="shared" si="237"/>
        <v>8.7464816121440858E-4</v>
      </c>
      <c r="L3816" s="33">
        <f t="shared" si="238"/>
        <v>0.99430592845702748</v>
      </c>
      <c r="M3816" s="33">
        <f t="shared" si="239"/>
        <v>0.993436260605018</v>
      </c>
    </row>
    <row r="3817" spans="1:13" ht="55.2">
      <c r="A3817" t="s">
        <v>164</v>
      </c>
      <c r="B3817" t="s">
        <v>247</v>
      </c>
      <c r="C3817" s="14" t="s">
        <v>249</v>
      </c>
      <c r="D3817" t="s">
        <v>456</v>
      </c>
      <c r="E3817" t="s">
        <v>474</v>
      </c>
      <c r="F3817" s="20">
        <v>2042</v>
      </c>
      <c r="G3817" s="20">
        <v>45</v>
      </c>
      <c r="H3817" s="11">
        <v>4085.1375318344199</v>
      </c>
      <c r="I3817" s="10">
        <v>4314612.8566485504</v>
      </c>
      <c r="J3817" s="33">
        <f t="shared" si="236"/>
        <v>9.4681438811815451E-4</v>
      </c>
      <c r="K3817" s="33">
        <f t="shared" si="237"/>
        <v>9.4636630080502382E-4</v>
      </c>
      <c r="L3817" s="33">
        <f t="shared" si="238"/>
        <v>0.993436260605018</v>
      </c>
      <c r="M3817" s="33">
        <f t="shared" si="239"/>
        <v>0.9924961060059837</v>
      </c>
    </row>
    <row r="3818" spans="1:13" ht="55.2">
      <c r="A3818" t="s">
        <v>164</v>
      </c>
      <c r="B3818" t="s">
        <v>247</v>
      </c>
      <c r="C3818" s="14" t="s">
        <v>249</v>
      </c>
      <c r="D3818" t="s">
        <v>456</v>
      </c>
      <c r="E3818" t="s">
        <v>474</v>
      </c>
      <c r="F3818" s="20">
        <v>2042</v>
      </c>
      <c r="G3818" s="20">
        <v>46</v>
      </c>
      <c r="H3818" s="11">
        <v>5001.8617754146198</v>
      </c>
      <c r="I3818" s="10">
        <v>4246774.2978854803</v>
      </c>
      <c r="J3818" s="33">
        <f t="shared" si="236"/>
        <v>1.177802591935509E-3</v>
      </c>
      <c r="K3818" s="33">
        <f t="shared" si="237"/>
        <v>1.1771092546942752E-3</v>
      </c>
      <c r="L3818" s="33">
        <f t="shared" si="238"/>
        <v>0.9924961060059837</v>
      </c>
      <c r="M3818" s="33">
        <f t="shared" si="239"/>
        <v>0.99132782965435606</v>
      </c>
    </row>
    <row r="3819" spans="1:13" ht="55.2">
      <c r="A3819" t="s">
        <v>164</v>
      </c>
      <c r="B3819" t="s">
        <v>247</v>
      </c>
      <c r="C3819" s="14" t="s">
        <v>249</v>
      </c>
      <c r="D3819" t="s">
        <v>456</v>
      </c>
      <c r="E3819" t="s">
        <v>474</v>
      </c>
      <c r="F3819" s="20">
        <v>2042</v>
      </c>
      <c r="G3819" s="20">
        <v>47</v>
      </c>
      <c r="H3819" s="11">
        <v>5394.2217877529401</v>
      </c>
      <c r="I3819" s="10">
        <v>4176670.0734135001</v>
      </c>
      <c r="J3819" s="33">
        <f t="shared" si="236"/>
        <v>1.291512542992021E-3</v>
      </c>
      <c r="K3819" s="33">
        <f t="shared" si="237"/>
        <v>1.2906788995932228E-3</v>
      </c>
      <c r="L3819" s="33">
        <f t="shared" si="238"/>
        <v>0.99132782965435606</v>
      </c>
      <c r="M3819" s="33">
        <f t="shared" si="239"/>
        <v>0.99004834374204165</v>
      </c>
    </row>
    <row r="3820" spans="1:13" ht="55.2">
      <c r="A3820" t="s">
        <v>164</v>
      </c>
      <c r="B3820" t="s">
        <v>247</v>
      </c>
      <c r="C3820" s="14" t="s">
        <v>249</v>
      </c>
      <c r="D3820" t="s">
        <v>456</v>
      </c>
      <c r="E3820" t="s">
        <v>474</v>
      </c>
      <c r="F3820" s="20">
        <v>2042</v>
      </c>
      <c r="G3820" s="20">
        <v>48</v>
      </c>
      <c r="H3820" s="11">
        <v>5880.5089138858202</v>
      </c>
      <c r="I3820" s="10">
        <v>4115041.5763678001</v>
      </c>
      <c r="J3820" s="33">
        <f t="shared" si="236"/>
        <v>1.4290278250545247E-3</v>
      </c>
      <c r="K3820" s="33">
        <f t="shared" si="237"/>
        <v>1.428007250992902E-3</v>
      </c>
      <c r="L3820" s="33">
        <f t="shared" si="238"/>
        <v>0.99004834374204165</v>
      </c>
      <c r="M3820" s="33">
        <f t="shared" si="239"/>
        <v>0.98863454752834445</v>
      </c>
    </row>
    <row r="3821" spans="1:13" ht="55.2">
      <c r="A3821" t="s">
        <v>164</v>
      </c>
      <c r="B3821" t="s">
        <v>247</v>
      </c>
      <c r="C3821" s="14" t="s">
        <v>249</v>
      </c>
      <c r="D3821" t="s">
        <v>456</v>
      </c>
      <c r="E3821" t="s">
        <v>474</v>
      </c>
      <c r="F3821" s="20">
        <v>2042</v>
      </c>
      <c r="G3821" s="20">
        <v>49</v>
      </c>
      <c r="H3821" s="11">
        <v>6258.4511687674403</v>
      </c>
      <c r="I3821" s="10">
        <v>4054985.0580634801</v>
      </c>
      <c r="J3821" s="33">
        <f t="shared" si="236"/>
        <v>1.5433968508274255E-3</v>
      </c>
      <c r="K3821" s="33">
        <f t="shared" si="237"/>
        <v>1.5422064264190016E-3</v>
      </c>
      <c r="L3821" s="33">
        <f t="shared" si="238"/>
        <v>0.98863454752834445</v>
      </c>
      <c r="M3821" s="33">
        <f t="shared" si="239"/>
        <v>0.98710986897576636</v>
      </c>
    </row>
    <row r="3822" spans="1:13" ht="55.2">
      <c r="A3822" t="s">
        <v>164</v>
      </c>
      <c r="B3822" t="s">
        <v>247</v>
      </c>
      <c r="C3822" s="14" t="s">
        <v>249</v>
      </c>
      <c r="D3822" t="s">
        <v>456</v>
      </c>
      <c r="E3822" t="s">
        <v>474</v>
      </c>
      <c r="F3822" s="20">
        <v>2042</v>
      </c>
      <c r="G3822" s="20">
        <v>50</v>
      </c>
      <c r="H3822" s="11">
        <v>6754.7735325649801</v>
      </c>
      <c r="I3822" s="10">
        <v>4028087.0863097198</v>
      </c>
      <c r="J3822" s="33">
        <f t="shared" si="236"/>
        <v>1.6769184448674069E-3</v>
      </c>
      <c r="K3822" s="33">
        <f t="shared" si="237"/>
        <v>1.6755132027339581E-3</v>
      </c>
      <c r="L3822" s="33">
        <f t="shared" si="238"/>
        <v>0.98710986897576636</v>
      </c>
      <c r="M3822" s="33">
        <f t="shared" si="239"/>
        <v>0.98545595335774849</v>
      </c>
    </row>
    <row r="3823" spans="1:13" ht="55.2">
      <c r="A3823" t="s">
        <v>164</v>
      </c>
      <c r="B3823" t="s">
        <v>247</v>
      </c>
      <c r="C3823" s="14" t="s">
        <v>249</v>
      </c>
      <c r="D3823" t="s">
        <v>456</v>
      </c>
      <c r="E3823" t="s">
        <v>474</v>
      </c>
      <c r="F3823" s="20">
        <v>2042</v>
      </c>
      <c r="G3823" s="20">
        <v>51</v>
      </c>
      <c r="H3823" s="11">
        <v>7598.7270099024599</v>
      </c>
      <c r="I3823" s="10">
        <v>3994551.0119289402</v>
      </c>
      <c r="J3823" s="33">
        <f t="shared" si="236"/>
        <v>1.9022731183580728E-3</v>
      </c>
      <c r="K3823" s="33">
        <f t="shared" si="237"/>
        <v>1.9004649435787613E-3</v>
      </c>
      <c r="L3823" s="33">
        <f t="shared" si="238"/>
        <v>0.98545595335774849</v>
      </c>
      <c r="M3823" s="33">
        <f t="shared" si="239"/>
        <v>0.98358312886495114</v>
      </c>
    </row>
    <row r="3824" spans="1:13" ht="55.2">
      <c r="A3824" t="s">
        <v>164</v>
      </c>
      <c r="B3824" t="s">
        <v>247</v>
      </c>
      <c r="C3824" s="14" t="s">
        <v>249</v>
      </c>
      <c r="D3824" t="s">
        <v>456</v>
      </c>
      <c r="E3824" t="s">
        <v>474</v>
      </c>
      <c r="F3824" s="20">
        <v>2042</v>
      </c>
      <c r="G3824" s="20">
        <v>52</v>
      </c>
      <c r="H3824" s="11">
        <v>8204.7395490180206</v>
      </c>
      <c r="I3824" s="10">
        <v>3963515.1474901298</v>
      </c>
      <c r="J3824" s="33">
        <f t="shared" si="236"/>
        <v>2.0700664041144435E-3</v>
      </c>
      <c r="K3824" s="33">
        <f t="shared" si="237"/>
        <v>2.067925294323647E-3</v>
      </c>
      <c r="L3824" s="33">
        <f t="shared" si="238"/>
        <v>0.98358312886495114</v>
      </c>
      <c r="M3824" s="33">
        <f t="shared" si="239"/>
        <v>0.98154915243370133</v>
      </c>
    </row>
    <row r="3825" spans="1:13" ht="55.2">
      <c r="A3825" t="s">
        <v>164</v>
      </c>
      <c r="B3825" t="s">
        <v>247</v>
      </c>
      <c r="C3825" s="14" t="s">
        <v>249</v>
      </c>
      <c r="D3825" t="s">
        <v>456</v>
      </c>
      <c r="E3825" t="s">
        <v>474</v>
      </c>
      <c r="F3825" s="20">
        <v>2042</v>
      </c>
      <c r="G3825" s="20">
        <v>53</v>
      </c>
      <c r="H3825" s="11">
        <v>8915.4532924149498</v>
      </c>
      <c r="I3825" s="10">
        <v>3953194.5214153701</v>
      </c>
      <c r="J3825" s="33">
        <f t="shared" si="236"/>
        <v>2.2552528705880458E-3</v>
      </c>
      <c r="K3825" s="33">
        <f t="shared" si="237"/>
        <v>2.252711698520371E-3</v>
      </c>
      <c r="L3825" s="33">
        <f t="shared" si="238"/>
        <v>0.98154915243370133</v>
      </c>
      <c r="M3825" s="33">
        <f t="shared" si="239"/>
        <v>0.9793380051753412</v>
      </c>
    </row>
    <row r="3826" spans="1:13" ht="55.2">
      <c r="A3826" t="s">
        <v>164</v>
      </c>
      <c r="B3826" t="s">
        <v>247</v>
      </c>
      <c r="C3826" s="14" t="s">
        <v>249</v>
      </c>
      <c r="D3826" t="s">
        <v>456</v>
      </c>
      <c r="E3826" t="s">
        <v>474</v>
      </c>
      <c r="F3826" s="20">
        <v>2042</v>
      </c>
      <c r="G3826" s="20">
        <v>54</v>
      </c>
      <c r="H3826" s="11">
        <v>9711.1794658595009</v>
      </c>
      <c r="I3826" s="10">
        <v>3896911.5821622401</v>
      </c>
      <c r="J3826" s="33">
        <f t="shared" si="236"/>
        <v>2.4920194520993357E-3</v>
      </c>
      <c r="K3826" s="33">
        <f t="shared" si="237"/>
        <v>2.4889169493254037E-3</v>
      </c>
      <c r="L3826" s="33">
        <f t="shared" si="238"/>
        <v>0.9793380051753412</v>
      </c>
      <c r="M3826" s="33">
        <f t="shared" si="239"/>
        <v>0.97690051421514179</v>
      </c>
    </row>
    <row r="3827" spans="1:13" ht="55.2">
      <c r="A3827" t="s">
        <v>164</v>
      </c>
      <c r="B3827" t="s">
        <v>247</v>
      </c>
      <c r="C3827" s="14" t="s">
        <v>249</v>
      </c>
      <c r="D3827" t="s">
        <v>456</v>
      </c>
      <c r="E3827" t="s">
        <v>474</v>
      </c>
      <c r="F3827" s="20">
        <v>2042</v>
      </c>
      <c r="G3827" s="20">
        <v>55</v>
      </c>
      <c r="H3827" s="11">
        <v>10549.1846012771</v>
      </c>
      <c r="I3827" s="10">
        <v>3831271.3867272902</v>
      </c>
      <c r="J3827" s="33">
        <f t="shared" si="236"/>
        <v>2.7534422744947646E-3</v>
      </c>
      <c r="K3827" s="33">
        <f t="shared" si="237"/>
        <v>2.7496550290998512E-3</v>
      </c>
      <c r="L3827" s="33">
        <f t="shared" si="238"/>
        <v>0.97690051421514179</v>
      </c>
      <c r="M3827" s="33">
        <f t="shared" si="239"/>
        <v>0.97421437480329987</v>
      </c>
    </row>
    <row r="3828" spans="1:13" ht="55.2">
      <c r="A3828" t="s">
        <v>164</v>
      </c>
      <c r="B3828" t="s">
        <v>247</v>
      </c>
      <c r="C3828" s="14" t="s">
        <v>249</v>
      </c>
      <c r="D3828" t="s">
        <v>456</v>
      </c>
      <c r="E3828" t="s">
        <v>474</v>
      </c>
      <c r="F3828" s="20">
        <v>2042</v>
      </c>
      <c r="G3828" s="20">
        <v>56</v>
      </c>
      <c r="H3828" s="11">
        <v>11528.0314851931</v>
      </c>
      <c r="I3828" s="10">
        <v>3822643.0676912498</v>
      </c>
      <c r="J3828" s="33">
        <f t="shared" si="236"/>
        <v>3.0157227031284537E-3</v>
      </c>
      <c r="K3828" s="33">
        <f t="shared" si="237"/>
        <v>3.0111799790967231E-3</v>
      </c>
      <c r="L3828" s="33">
        <f t="shared" si="238"/>
        <v>0.97421437480329987</v>
      </c>
      <c r="M3828" s="33">
        <f t="shared" si="239"/>
        <v>0.97128083998254389</v>
      </c>
    </row>
    <row r="3829" spans="1:13" ht="55.2">
      <c r="A3829" t="s">
        <v>164</v>
      </c>
      <c r="B3829" t="s">
        <v>247</v>
      </c>
      <c r="C3829" s="14" t="s">
        <v>249</v>
      </c>
      <c r="D3829" t="s">
        <v>456</v>
      </c>
      <c r="E3829" t="s">
        <v>474</v>
      </c>
      <c r="F3829" s="20">
        <v>2042</v>
      </c>
      <c r="G3829" s="20">
        <v>57</v>
      </c>
      <c r="H3829" s="11">
        <v>12892.9783619555</v>
      </c>
      <c r="I3829" s="10">
        <v>3865318.8866417301</v>
      </c>
      <c r="J3829" s="33">
        <f t="shared" si="236"/>
        <v>3.3355536089176821E-3</v>
      </c>
      <c r="K3829" s="33">
        <f t="shared" si="237"/>
        <v>3.3299968300070093E-3</v>
      </c>
      <c r="L3829" s="33">
        <f t="shared" si="238"/>
        <v>0.97128083998254389</v>
      </c>
      <c r="M3829" s="33">
        <f t="shared" si="239"/>
        <v>0.96804647786435549</v>
      </c>
    </row>
    <row r="3830" spans="1:13" ht="55.2">
      <c r="A3830" t="s">
        <v>164</v>
      </c>
      <c r="B3830" t="s">
        <v>247</v>
      </c>
      <c r="C3830" s="14" t="s">
        <v>249</v>
      </c>
      <c r="D3830" t="s">
        <v>456</v>
      </c>
      <c r="E3830" t="s">
        <v>474</v>
      </c>
      <c r="F3830" s="20">
        <v>2042</v>
      </c>
      <c r="G3830" s="20">
        <v>58</v>
      </c>
      <c r="H3830" s="11">
        <v>14258.667270993299</v>
      </c>
      <c r="I3830" s="10">
        <v>3866104.9162547402</v>
      </c>
      <c r="J3830" s="33">
        <f t="shared" si="236"/>
        <v>3.6881221746062377E-3</v>
      </c>
      <c r="K3830" s="33">
        <f t="shared" si="237"/>
        <v>3.6813294054389711E-3</v>
      </c>
      <c r="L3830" s="33">
        <f t="shared" si="238"/>
        <v>0.96804647786435549</v>
      </c>
      <c r="M3830" s="33">
        <f t="shared" si="239"/>
        <v>0.96448277989956177</v>
      </c>
    </row>
    <row r="3831" spans="1:13" ht="55.2">
      <c r="A3831" t="s">
        <v>164</v>
      </c>
      <c r="B3831" t="s">
        <v>247</v>
      </c>
      <c r="C3831" s="14" t="s">
        <v>249</v>
      </c>
      <c r="D3831" t="s">
        <v>456</v>
      </c>
      <c r="E3831" t="s">
        <v>474</v>
      </c>
      <c r="F3831" s="20">
        <v>2042</v>
      </c>
      <c r="G3831" s="20">
        <v>59</v>
      </c>
      <c r="H3831" s="11">
        <v>14759.661134282</v>
      </c>
      <c r="I3831" s="10">
        <v>3811149.4846907798</v>
      </c>
      <c r="J3831" s="33">
        <f t="shared" si="236"/>
        <v>3.8727583878750784E-3</v>
      </c>
      <c r="K3831" s="33">
        <f t="shared" si="237"/>
        <v>3.8652689305153087E-3</v>
      </c>
      <c r="L3831" s="33">
        <f t="shared" si="238"/>
        <v>0.96448277989956177</v>
      </c>
      <c r="M3831" s="33">
        <f t="shared" si="239"/>
        <v>0.96075479457639901</v>
      </c>
    </row>
    <row r="3832" spans="1:13" ht="55.2">
      <c r="A3832" t="s">
        <v>164</v>
      </c>
      <c r="B3832" t="s">
        <v>247</v>
      </c>
      <c r="C3832" s="14" t="s">
        <v>249</v>
      </c>
      <c r="D3832" t="s">
        <v>456</v>
      </c>
      <c r="E3832" t="s">
        <v>474</v>
      </c>
      <c r="F3832" s="20">
        <v>2042</v>
      </c>
      <c r="G3832" s="20">
        <v>60</v>
      </c>
      <c r="H3832" s="11">
        <v>15398.5091814392</v>
      </c>
      <c r="I3832" s="10">
        <v>3732462.23121311</v>
      </c>
      <c r="J3832" s="33">
        <f t="shared" si="236"/>
        <v>4.1255632950998244E-3</v>
      </c>
      <c r="K3832" s="33">
        <f t="shared" si="237"/>
        <v>4.1170648498236595E-3</v>
      </c>
      <c r="L3832" s="33">
        <f t="shared" si="238"/>
        <v>0.96075479457639901</v>
      </c>
      <c r="M3832" s="33">
        <f t="shared" si="239"/>
        <v>0.95679930478234898</v>
      </c>
    </row>
    <row r="3833" spans="1:13" ht="55.2">
      <c r="A3833" t="s">
        <v>164</v>
      </c>
      <c r="B3833" t="s">
        <v>247</v>
      </c>
      <c r="C3833" s="14" t="s">
        <v>249</v>
      </c>
      <c r="D3833" t="s">
        <v>456</v>
      </c>
      <c r="E3833" t="s">
        <v>474</v>
      </c>
      <c r="F3833" s="20">
        <v>2042</v>
      </c>
      <c r="G3833" s="20">
        <v>61</v>
      </c>
      <c r="H3833" s="11">
        <v>16073.3758619537</v>
      </c>
      <c r="I3833" s="10">
        <v>3646748.17179851</v>
      </c>
      <c r="J3833" s="33">
        <f t="shared" si="236"/>
        <v>4.4075913950555583E-3</v>
      </c>
      <c r="K3833" s="33">
        <f t="shared" si="237"/>
        <v>4.3978922193362857E-3</v>
      </c>
      <c r="L3833" s="33">
        <f t="shared" si="238"/>
        <v>0.95679930478234898</v>
      </c>
      <c r="M3833" s="33">
        <f t="shared" si="239"/>
        <v>0.9525914045643803</v>
      </c>
    </row>
    <row r="3834" spans="1:13" ht="55.2">
      <c r="A3834" t="s">
        <v>164</v>
      </c>
      <c r="B3834" t="s">
        <v>247</v>
      </c>
      <c r="C3834" s="14" t="s">
        <v>249</v>
      </c>
      <c r="D3834" t="s">
        <v>456</v>
      </c>
      <c r="E3834" t="s">
        <v>474</v>
      </c>
      <c r="F3834" s="20">
        <v>2042</v>
      </c>
      <c r="G3834" s="20">
        <v>62</v>
      </c>
      <c r="H3834" s="11">
        <v>16956.1188817031</v>
      </c>
      <c r="I3834" s="10">
        <v>3564694.6085300799</v>
      </c>
      <c r="J3834" s="33">
        <f t="shared" si="236"/>
        <v>4.7566820566138325E-3</v>
      </c>
      <c r="K3834" s="33">
        <f t="shared" si="237"/>
        <v>4.7453869606767229E-3</v>
      </c>
      <c r="L3834" s="33">
        <f t="shared" si="238"/>
        <v>0.9525914045643803</v>
      </c>
      <c r="M3834" s="33">
        <f t="shared" si="239"/>
        <v>0.94807098973430781</v>
      </c>
    </row>
    <row r="3835" spans="1:13" ht="55.2">
      <c r="A3835" t="s">
        <v>164</v>
      </c>
      <c r="B3835" t="s">
        <v>247</v>
      </c>
      <c r="C3835" s="14" t="s">
        <v>249</v>
      </c>
      <c r="D3835" t="s">
        <v>456</v>
      </c>
      <c r="E3835" t="s">
        <v>474</v>
      </c>
      <c r="F3835" s="20">
        <v>2042</v>
      </c>
      <c r="G3835" s="20">
        <v>63</v>
      </c>
      <c r="H3835" s="11">
        <v>17840.465575097402</v>
      </c>
      <c r="I3835" s="10">
        <v>3468627.9404140199</v>
      </c>
      <c r="J3835" s="33">
        <f t="shared" si="236"/>
        <v>5.1433782699011358E-3</v>
      </c>
      <c r="K3835" s="33">
        <f t="shared" si="237"/>
        <v>5.1301737482040144E-3</v>
      </c>
      <c r="L3835" s="33">
        <f t="shared" si="238"/>
        <v>0.94807098973430781</v>
      </c>
      <c r="M3835" s="33">
        <f t="shared" si="239"/>
        <v>0.94320722083133912</v>
      </c>
    </row>
    <row r="3836" spans="1:13" ht="55.2">
      <c r="A3836" t="s">
        <v>164</v>
      </c>
      <c r="B3836" t="s">
        <v>247</v>
      </c>
      <c r="C3836" s="14" t="s">
        <v>249</v>
      </c>
      <c r="D3836" t="s">
        <v>456</v>
      </c>
      <c r="E3836" t="s">
        <v>474</v>
      </c>
      <c r="F3836" s="20">
        <v>2042</v>
      </c>
      <c r="G3836" s="20">
        <v>64</v>
      </c>
      <c r="H3836" s="11">
        <v>18937.4504409865</v>
      </c>
      <c r="I3836" s="10">
        <v>3349620.1697470099</v>
      </c>
      <c r="J3836" s="33">
        <f t="shared" si="236"/>
        <v>5.6536112995811127E-3</v>
      </c>
      <c r="K3836" s="33">
        <f t="shared" si="237"/>
        <v>5.6376597147287377E-3</v>
      </c>
      <c r="L3836" s="33">
        <f t="shared" si="238"/>
        <v>0.94320722083133912</v>
      </c>
      <c r="M3836" s="33">
        <f t="shared" si="239"/>
        <v>0.93788973947981702</v>
      </c>
    </row>
    <row r="3837" spans="1:13" ht="55.2">
      <c r="A3837" t="s">
        <v>164</v>
      </c>
      <c r="B3837" t="s">
        <v>247</v>
      </c>
      <c r="C3837" s="14" t="s">
        <v>249</v>
      </c>
      <c r="D3837" t="s">
        <v>456</v>
      </c>
      <c r="E3837" t="s">
        <v>474</v>
      </c>
      <c r="F3837" s="20">
        <v>2042</v>
      </c>
      <c r="G3837" s="20">
        <v>65</v>
      </c>
      <c r="H3837" s="11">
        <v>19956.995671627399</v>
      </c>
      <c r="I3837" s="10">
        <v>3233200.5718997801</v>
      </c>
      <c r="J3837" s="33">
        <f t="shared" si="236"/>
        <v>6.1725201477064468E-3</v>
      </c>
      <c r="K3837" s="33">
        <f t="shared" si="237"/>
        <v>6.1535092803184366E-3</v>
      </c>
      <c r="L3837" s="33">
        <f t="shared" si="238"/>
        <v>0.93788973947981702</v>
      </c>
      <c r="M3837" s="33">
        <f t="shared" si="239"/>
        <v>0.93211842626401253</v>
      </c>
    </row>
    <row r="3838" spans="1:13" ht="55.2">
      <c r="A3838" t="s">
        <v>164</v>
      </c>
      <c r="B3838" t="s">
        <v>247</v>
      </c>
      <c r="C3838" s="14" t="s">
        <v>249</v>
      </c>
      <c r="D3838" t="s">
        <v>456</v>
      </c>
      <c r="E3838" t="s">
        <v>474</v>
      </c>
      <c r="F3838" s="20">
        <v>2042</v>
      </c>
      <c r="G3838" s="20">
        <v>66</v>
      </c>
      <c r="H3838" s="11">
        <v>20409.4291563146</v>
      </c>
      <c r="I3838" s="10">
        <v>3128044.7913359301</v>
      </c>
      <c r="J3838" s="33">
        <f t="shared" si="236"/>
        <v>6.5246601368512082E-3</v>
      </c>
      <c r="K3838" s="33">
        <f t="shared" si="237"/>
        <v>6.5034207602437943E-3</v>
      </c>
      <c r="L3838" s="33">
        <f t="shared" si="238"/>
        <v>0.93211842626401253</v>
      </c>
      <c r="M3838" s="33">
        <f t="shared" si="239"/>
        <v>0.92605646793964136</v>
      </c>
    </row>
    <row r="3839" spans="1:13" ht="55.2">
      <c r="A3839" t="s">
        <v>164</v>
      </c>
      <c r="B3839" t="s">
        <v>247</v>
      </c>
      <c r="C3839" s="14" t="s">
        <v>249</v>
      </c>
      <c r="D3839" t="s">
        <v>456</v>
      </c>
      <c r="E3839" t="s">
        <v>474</v>
      </c>
      <c r="F3839" s="20">
        <v>2042</v>
      </c>
      <c r="G3839" s="20">
        <v>67</v>
      </c>
      <c r="H3839" s="11">
        <v>21411.927069596299</v>
      </c>
      <c r="I3839" s="10">
        <v>3010197.02626203</v>
      </c>
      <c r="J3839" s="33">
        <f t="shared" si="236"/>
        <v>7.1131314272092584E-3</v>
      </c>
      <c r="K3839" s="33">
        <f t="shared" si="237"/>
        <v>7.0878929847664196E-3</v>
      </c>
      <c r="L3839" s="33">
        <f t="shared" si="238"/>
        <v>0.92605646793964136</v>
      </c>
      <c r="M3839" s="33">
        <f t="shared" si="239"/>
        <v>0.91949267879703445</v>
      </c>
    </row>
    <row r="3840" spans="1:13" ht="55.2">
      <c r="A3840" t="s">
        <v>164</v>
      </c>
      <c r="B3840" t="s">
        <v>247</v>
      </c>
      <c r="C3840" s="14" t="s">
        <v>249</v>
      </c>
      <c r="D3840" t="s">
        <v>456</v>
      </c>
      <c r="E3840" t="s">
        <v>474</v>
      </c>
      <c r="F3840" s="20">
        <v>2042</v>
      </c>
      <c r="G3840" s="20">
        <v>68</v>
      </c>
      <c r="H3840" s="11">
        <v>22431.967938329501</v>
      </c>
      <c r="I3840" s="10">
        <v>2903395.11651272</v>
      </c>
      <c r="J3840" s="33">
        <f t="shared" si="236"/>
        <v>7.7261161633669171E-3</v>
      </c>
      <c r="K3840" s="33">
        <f t="shared" si="237"/>
        <v>7.6963464453186914E-3</v>
      </c>
      <c r="L3840" s="33">
        <f t="shared" si="238"/>
        <v>0.91949267879703445</v>
      </c>
      <c r="M3840" s="33">
        <f t="shared" si="239"/>
        <v>0.91241594458707831</v>
      </c>
    </row>
    <row r="3841" spans="1:13" ht="55.2">
      <c r="A3841" t="s">
        <v>164</v>
      </c>
      <c r="B3841" t="s">
        <v>247</v>
      </c>
      <c r="C3841" s="14" t="s">
        <v>249</v>
      </c>
      <c r="D3841" t="s">
        <v>456</v>
      </c>
      <c r="E3841" t="s">
        <v>474</v>
      </c>
      <c r="F3841" s="20">
        <v>2042</v>
      </c>
      <c r="G3841" s="20">
        <v>69</v>
      </c>
      <c r="H3841" s="11">
        <v>22784.8611688192</v>
      </c>
      <c r="I3841" s="10">
        <v>2795305.53306509</v>
      </c>
      <c r="J3841" s="33">
        <f t="shared" si="236"/>
        <v>8.1511165413947761E-3</v>
      </c>
      <c r="K3841" s="33">
        <f t="shared" si="237"/>
        <v>8.1179862683091741E-3</v>
      </c>
      <c r="L3841" s="33">
        <f t="shared" si="238"/>
        <v>0.91241594458707831</v>
      </c>
      <c r="M3841" s="33">
        <f t="shared" si="239"/>
        <v>0.90500896447793411</v>
      </c>
    </row>
    <row r="3842" spans="1:13" ht="55.2">
      <c r="A3842" t="s">
        <v>164</v>
      </c>
      <c r="B3842" t="s">
        <v>247</v>
      </c>
      <c r="C3842" s="14" t="s">
        <v>249</v>
      </c>
      <c r="D3842" t="s">
        <v>456</v>
      </c>
      <c r="E3842" t="s">
        <v>474</v>
      </c>
      <c r="F3842" s="20">
        <v>2043</v>
      </c>
      <c r="G3842" s="20">
        <v>30</v>
      </c>
      <c r="H3842" s="11">
        <v>753.45678497102494</v>
      </c>
      <c r="I3842" s="10">
        <v>4831770.57599351</v>
      </c>
      <c r="J3842" s="33">
        <f t="shared" ref="J3842:J3905" si="240">IF(I3842&gt;0,H3842/I3842,0)</f>
        <v>1.5593802998729902E-4</v>
      </c>
      <c r="K3842" s="33">
        <f t="shared" ref="K3842:K3905" si="241">1-EXP(-J3842)</f>
        <v>1.5592587228463461E-4</v>
      </c>
      <c r="L3842" s="33">
        <f t="shared" ref="L3842:L3905" si="242">IF(G3842=30,1,M3841)</f>
        <v>1</v>
      </c>
      <c r="M3842" s="33">
        <f t="shared" ref="M3842:M3905" si="243">L3842*(1-K3842)</f>
        <v>0.99984407412771537</v>
      </c>
    </row>
    <row r="3843" spans="1:13" ht="55.2">
      <c r="A3843" t="s">
        <v>164</v>
      </c>
      <c r="B3843" t="s">
        <v>247</v>
      </c>
      <c r="C3843" s="14" t="s">
        <v>249</v>
      </c>
      <c r="D3843" t="s">
        <v>456</v>
      </c>
      <c r="E3843" t="s">
        <v>474</v>
      </c>
      <c r="F3843" s="20">
        <v>2043</v>
      </c>
      <c r="G3843" s="20">
        <v>31</v>
      </c>
      <c r="H3843" s="11">
        <v>1057.1688640140701</v>
      </c>
      <c r="I3843" s="10">
        <v>4875449.4504581401</v>
      </c>
      <c r="J3843" s="33">
        <f t="shared" si="240"/>
        <v>2.1683516048243086E-4</v>
      </c>
      <c r="K3843" s="33">
        <f t="shared" si="241"/>
        <v>2.1681165343812037E-4</v>
      </c>
      <c r="L3843" s="33">
        <f t="shared" si="242"/>
        <v>0.99984407412771537</v>
      </c>
      <c r="M3843" s="33">
        <f t="shared" si="243"/>
        <v>0.99962729628082347</v>
      </c>
    </row>
    <row r="3844" spans="1:13" ht="55.2">
      <c r="A3844" t="s">
        <v>164</v>
      </c>
      <c r="B3844" t="s">
        <v>247</v>
      </c>
      <c r="C3844" s="14" t="s">
        <v>249</v>
      </c>
      <c r="D3844" t="s">
        <v>456</v>
      </c>
      <c r="E3844" t="s">
        <v>474</v>
      </c>
      <c r="F3844" s="20">
        <v>2043</v>
      </c>
      <c r="G3844" s="20">
        <v>32</v>
      </c>
      <c r="H3844" s="11">
        <v>1085.1570486661601</v>
      </c>
      <c r="I3844" s="10">
        <v>4795988.2242908804</v>
      </c>
      <c r="J3844" s="33">
        <f t="shared" si="240"/>
        <v>2.2626349313578808E-4</v>
      </c>
      <c r="K3844" s="33">
        <f t="shared" si="241"/>
        <v>2.2623789748210665E-4</v>
      </c>
      <c r="L3844" s="33">
        <f t="shared" si="242"/>
        <v>0.99962729628082347</v>
      </c>
      <c r="M3844" s="33">
        <f t="shared" si="243"/>
        <v>0.99940114270304714</v>
      </c>
    </row>
    <row r="3845" spans="1:13" ht="55.2">
      <c r="A3845" t="s">
        <v>164</v>
      </c>
      <c r="B3845" t="s">
        <v>247</v>
      </c>
      <c r="C3845" s="14" t="s">
        <v>249</v>
      </c>
      <c r="D3845" t="s">
        <v>456</v>
      </c>
      <c r="E3845" t="s">
        <v>474</v>
      </c>
      <c r="F3845" s="20">
        <v>2043</v>
      </c>
      <c r="G3845" s="20">
        <v>33</v>
      </c>
      <c r="H3845" s="11">
        <v>1122.9313561368001</v>
      </c>
      <c r="I3845" s="10">
        <v>4695005.9506139699</v>
      </c>
      <c r="J3845" s="33">
        <f t="shared" si="240"/>
        <v>2.3917570455687142E-4</v>
      </c>
      <c r="K3845" s="33">
        <f t="shared" si="241"/>
        <v>2.3914710432826336E-4</v>
      </c>
      <c r="L3845" s="33">
        <f t="shared" si="242"/>
        <v>0.99940114270304714</v>
      </c>
      <c r="M3845" s="33">
        <f t="shared" si="243"/>
        <v>0.9991621388137073</v>
      </c>
    </row>
    <row r="3846" spans="1:13" ht="55.2">
      <c r="A3846" t="s">
        <v>164</v>
      </c>
      <c r="B3846" t="s">
        <v>247</v>
      </c>
      <c r="C3846" s="14" t="s">
        <v>249</v>
      </c>
      <c r="D3846" t="s">
        <v>456</v>
      </c>
      <c r="E3846" t="s">
        <v>474</v>
      </c>
      <c r="F3846" s="20">
        <v>2043</v>
      </c>
      <c r="G3846" s="20">
        <v>34</v>
      </c>
      <c r="H3846" s="11">
        <v>1174.61818912988</v>
      </c>
      <c r="I3846" s="10">
        <v>4638329.6736533698</v>
      </c>
      <c r="J3846" s="33">
        <f t="shared" si="240"/>
        <v>2.5324163476389869E-4</v>
      </c>
      <c r="K3846" s="33">
        <f t="shared" si="241"/>
        <v>2.5320957180774428E-4</v>
      </c>
      <c r="L3846" s="33">
        <f t="shared" si="242"/>
        <v>0.9991621388137073</v>
      </c>
      <c r="M3846" s="33">
        <f t="shared" si="243"/>
        <v>0.99890914139637177</v>
      </c>
    </row>
    <row r="3847" spans="1:13" ht="55.2">
      <c r="A3847" t="s">
        <v>164</v>
      </c>
      <c r="B3847" t="s">
        <v>247</v>
      </c>
      <c r="C3847" s="14" t="s">
        <v>249</v>
      </c>
      <c r="D3847" t="s">
        <v>456</v>
      </c>
      <c r="E3847" t="s">
        <v>474</v>
      </c>
      <c r="F3847" s="20">
        <v>2043</v>
      </c>
      <c r="G3847" s="20">
        <v>35</v>
      </c>
      <c r="H3847" s="11">
        <v>1260.77578507423</v>
      </c>
      <c r="I3847" s="10">
        <v>4630211.1994189601</v>
      </c>
      <c r="J3847" s="33">
        <f t="shared" si="240"/>
        <v>2.7229336433561463E-4</v>
      </c>
      <c r="K3847" s="33">
        <f t="shared" si="241"/>
        <v>2.7225629586202782E-4</v>
      </c>
      <c r="L3847" s="33">
        <f t="shared" si="242"/>
        <v>0.99890914139637177</v>
      </c>
      <c r="M3847" s="33">
        <f t="shared" si="243"/>
        <v>0.9986371820936325</v>
      </c>
    </row>
    <row r="3848" spans="1:13" ht="55.2">
      <c r="A3848" t="s">
        <v>164</v>
      </c>
      <c r="B3848" t="s">
        <v>247</v>
      </c>
      <c r="C3848" s="14" t="s">
        <v>249</v>
      </c>
      <c r="D3848" t="s">
        <v>456</v>
      </c>
      <c r="E3848" t="s">
        <v>474</v>
      </c>
      <c r="F3848" s="20">
        <v>2043</v>
      </c>
      <c r="G3848" s="20">
        <v>36</v>
      </c>
      <c r="H3848" s="11">
        <v>1602.0575971583301</v>
      </c>
      <c r="I3848" s="10">
        <v>4601987.9684602404</v>
      </c>
      <c r="J3848" s="33">
        <f t="shared" si="240"/>
        <v>3.4812294341881033E-4</v>
      </c>
      <c r="K3848" s="33">
        <f t="shared" si="241"/>
        <v>3.4806235565776333E-4</v>
      </c>
      <c r="L3848" s="33">
        <f t="shared" si="242"/>
        <v>0.9986371820936325</v>
      </c>
      <c r="M3848" s="33">
        <f t="shared" si="243"/>
        <v>0.99828959408358553</v>
      </c>
    </row>
    <row r="3849" spans="1:13" ht="55.2">
      <c r="A3849" t="s">
        <v>164</v>
      </c>
      <c r="B3849" t="s">
        <v>247</v>
      </c>
      <c r="C3849" s="14" t="s">
        <v>249</v>
      </c>
      <c r="D3849" t="s">
        <v>456</v>
      </c>
      <c r="E3849" t="s">
        <v>474</v>
      </c>
      <c r="F3849" s="20">
        <v>2043</v>
      </c>
      <c r="G3849" s="20">
        <v>37</v>
      </c>
      <c r="H3849" s="11">
        <v>1717.1784041524099</v>
      </c>
      <c r="I3849" s="10">
        <v>4530253.5976553299</v>
      </c>
      <c r="J3849" s="33">
        <f t="shared" si="240"/>
        <v>3.7904686065282301E-4</v>
      </c>
      <c r="K3849" s="33">
        <f t="shared" si="241"/>
        <v>3.7897503146733236E-4</v>
      </c>
      <c r="L3849" s="33">
        <f t="shared" si="242"/>
        <v>0.99828959408358553</v>
      </c>
      <c r="M3849" s="33">
        <f t="shared" si="243"/>
        <v>0.99791126725325419</v>
      </c>
    </row>
    <row r="3850" spans="1:13" ht="55.2">
      <c r="A3850" t="s">
        <v>164</v>
      </c>
      <c r="B3850" t="s">
        <v>247</v>
      </c>
      <c r="C3850" s="14" t="s">
        <v>249</v>
      </c>
      <c r="D3850" t="s">
        <v>456</v>
      </c>
      <c r="E3850" t="s">
        <v>474</v>
      </c>
      <c r="F3850" s="20">
        <v>2043</v>
      </c>
      <c r="G3850" s="20">
        <v>38</v>
      </c>
      <c r="H3850" s="11">
        <v>1842.7640886234401</v>
      </c>
      <c r="I3850" s="10">
        <v>4435696.21162993</v>
      </c>
      <c r="J3850" s="33">
        <f t="shared" si="240"/>
        <v>4.1543965156854205E-4</v>
      </c>
      <c r="K3850" s="33">
        <f t="shared" si="241"/>
        <v>4.1535336846543203E-4</v>
      </c>
      <c r="L3850" s="33">
        <f t="shared" si="242"/>
        <v>0.99791126725325419</v>
      </c>
      <c r="M3850" s="33">
        <f t="shared" si="243"/>
        <v>0.99749678144697096</v>
      </c>
    </row>
    <row r="3851" spans="1:13" ht="55.2">
      <c r="A3851" t="s">
        <v>164</v>
      </c>
      <c r="B3851" t="s">
        <v>247</v>
      </c>
      <c r="C3851" s="14" t="s">
        <v>249</v>
      </c>
      <c r="D3851" t="s">
        <v>456</v>
      </c>
      <c r="E3851" t="s">
        <v>474</v>
      </c>
      <c r="F3851" s="20">
        <v>2043</v>
      </c>
      <c r="G3851" s="20">
        <v>39</v>
      </c>
      <c r="H3851" s="11">
        <v>1927.8855089006599</v>
      </c>
      <c r="I3851" s="10">
        <v>4337382.9731812803</v>
      </c>
      <c r="J3851" s="33">
        <f t="shared" si="240"/>
        <v>4.4448127380521357E-4</v>
      </c>
      <c r="K3851" s="33">
        <f t="shared" si="241"/>
        <v>4.4438250663780821E-4</v>
      </c>
      <c r="L3851" s="33">
        <f t="shared" si="242"/>
        <v>0.99749678144697096</v>
      </c>
      <c r="M3851" s="33">
        <f t="shared" si="243"/>
        <v>0.99705351132686837</v>
      </c>
    </row>
    <row r="3852" spans="1:13" ht="55.2">
      <c r="A3852" t="s">
        <v>164</v>
      </c>
      <c r="B3852" t="s">
        <v>247</v>
      </c>
      <c r="C3852" s="14" t="s">
        <v>249</v>
      </c>
      <c r="D3852" t="s">
        <v>456</v>
      </c>
      <c r="E3852" t="s">
        <v>474</v>
      </c>
      <c r="F3852" s="20">
        <v>2043</v>
      </c>
      <c r="G3852" s="20">
        <v>40</v>
      </c>
      <c r="H3852" s="11">
        <v>2112.28675695929</v>
      </c>
      <c r="I3852" s="10">
        <v>4292558.7667415598</v>
      </c>
      <c r="J3852" s="33">
        <f t="shared" si="240"/>
        <v>4.920810341200539E-4</v>
      </c>
      <c r="K3852" s="33">
        <f t="shared" si="241"/>
        <v>4.9195998210460612E-4</v>
      </c>
      <c r="L3852" s="33">
        <f t="shared" si="242"/>
        <v>0.99705351132686837</v>
      </c>
      <c r="M3852" s="33">
        <f t="shared" si="243"/>
        <v>0.99656300089927863</v>
      </c>
    </row>
    <row r="3853" spans="1:13" ht="55.2">
      <c r="A3853" t="s">
        <v>164</v>
      </c>
      <c r="B3853" t="s">
        <v>247</v>
      </c>
      <c r="C3853" s="14" t="s">
        <v>249</v>
      </c>
      <c r="D3853" t="s">
        <v>456</v>
      </c>
      <c r="E3853" t="s">
        <v>474</v>
      </c>
      <c r="F3853" s="20">
        <v>2043</v>
      </c>
      <c r="G3853" s="20">
        <v>41</v>
      </c>
      <c r="H3853" s="11">
        <v>2771.0776508814502</v>
      </c>
      <c r="I3853" s="10">
        <v>4269968.5926017798</v>
      </c>
      <c r="J3853" s="33">
        <f t="shared" si="240"/>
        <v>6.4896909445251341E-4</v>
      </c>
      <c r="K3853" s="33">
        <f t="shared" si="241"/>
        <v>6.487585595557066E-4</v>
      </c>
      <c r="L3853" s="33">
        <f t="shared" si="242"/>
        <v>0.99656300089927863</v>
      </c>
      <c r="M3853" s="33">
        <f t="shared" si="243"/>
        <v>0.99591647212230872</v>
      </c>
    </row>
    <row r="3854" spans="1:13" ht="55.2">
      <c r="A3854" t="s">
        <v>164</v>
      </c>
      <c r="B3854" t="s">
        <v>247</v>
      </c>
      <c r="C3854" s="14" t="s">
        <v>249</v>
      </c>
      <c r="D3854" t="s">
        <v>456</v>
      </c>
      <c r="E3854" t="s">
        <v>474</v>
      </c>
      <c r="F3854" s="20">
        <v>2043</v>
      </c>
      <c r="G3854" s="20">
        <v>42</v>
      </c>
      <c r="H3854" s="11">
        <v>3082.3275439046702</v>
      </c>
      <c r="I3854" s="10">
        <v>4247276.6192389801</v>
      </c>
      <c r="J3854" s="33">
        <f t="shared" si="240"/>
        <v>7.2571857692116989E-4</v>
      </c>
      <c r="K3854" s="33">
        <f t="shared" si="241"/>
        <v>7.2545530688528093E-4</v>
      </c>
      <c r="L3854" s="33">
        <f t="shared" si="242"/>
        <v>0.99591647212230872</v>
      </c>
      <c r="M3854" s="33">
        <f t="shared" si="243"/>
        <v>0.99519397923239317</v>
      </c>
    </row>
    <row r="3855" spans="1:13" ht="55.2">
      <c r="A3855" t="s">
        <v>164</v>
      </c>
      <c r="B3855" t="s">
        <v>247</v>
      </c>
      <c r="C3855" s="14" t="s">
        <v>249</v>
      </c>
      <c r="D3855" t="s">
        <v>456</v>
      </c>
      <c r="E3855" t="s">
        <v>474</v>
      </c>
      <c r="F3855" s="20">
        <v>2043</v>
      </c>
      <c r="G3855" s="20">
        <v>43</v>
      </c>
      <c r="H3855" s="11">
        <v>3459.6455802162</v>
      </c>
      <c r="I3855" s="10">
        <v>4243467.8289643703</v>
      </c>
      <c r="J3855" s="33">
        <f t="shared" si="240"/>
        <v>8.1528733565550224E-4</v>
      </c>
      <c r="K3855" s="33">
        <f t="shared" si="241"/>
        <v>8.1495507923656785E-4</v>
      </c>
      <c r="L3855" s="33">
        <f t="shared" si="242"/>
        <v>0.99519397923239317</v>
      </c>
      <c r="M3855" s="33">
        <f t="shared" si="243"/>
        <v>0.9943829408441921</v>
      </c>
    </row>
    <row r="3856" spans="1:13" ht="55.2">
      <c r="A3856" t="s">
        <v>164</v>
      </c>
      <c r="B3856" t="s">
        <v>247</v>
      </c>
      <c r="C3856" s="14" t="s">
        <v>249</v>
      </c>
      <c r="D3856" t="s">
        <v>456</v>
      </c>
      <c r="E3856" t="s">
        <v>474</v>
      </c>
      <c r="F3856" s="20">
        <v>2043</v>
      </c>
      <c r="G3856" s="20">
        <v>44</v>
      </c>
      <c r="H3856" s="11">
        <v>3698.1616296412199</v>
      </c>
      <c r="I3856" s="10">
        <v>4277017.7668952905</v>
      </c>
      <c r="J3856" s="33">
        <f t="shared" si="240"/>
        <v>8.6465893554745149E-4</v>
      </c>
      <c r="K3856" s="33">
        <f t="shared" si="241"/>
        <v>8.642852257283451E-4</v>
      </c>
      <c r="L3856" s="33">
        <f t="shared" si="242"/>
        <v>0.9943829408441921</v>
      </c>
      <c r="M3856" s="33">
        <f t="shared" si="243"/>
        <v>0.99352351035970421</v>
      </c>
    </row>
    <row r="3857" spans="1:13" ht="55.2">
      <c r="A3857" t="s">
        <v>164</v>
      </c>
      <c r="B3857" t="s">
        <v>247</v>
      </c>
      <c r="C3857" s="14" t="s">
        <v>249</v>
      </c>
      <c r="D3857" t="s">
        <v>456</v>
      </c>
      <c r="E3857" t="s">
        <v>474</v>
      </c>
      <c r="F3857" s="20">
        <v>2043</v>
      </c>
      <c r="G3857" s="20">
        <v>45</v>
      </c>
      <c r="H3857" s="11">
        <v>4039.5371887538799</v>
      </c>
      <c r="I3857" s="10">
        <v>4312594.7780557796</v>
      </c>
      <c r="J3857" s="33">
        <f t="shared" si="240"/>
        <v>9.3668368966838089E-4</v>
      </c>
      <c r="K3857" s="33">
        <f t="shared" si="241"/>
        <v>9.3624513843970636E-4</v>
      </c>
      <c r="L3857" s="33">
        <f t="shared" si="242"/>
        <v>0.99352351035970421</v>
      </c>
      <c r="M3857" s="33">
        <f t="shared" si="243"/>
        <v>0.99259332880320439</v>
      </c>
    </row>
    <row r="3858" spans="1:13" ht="55.2">
      <c r="A3858" t="s">
        <v>164</v>
      </c>
      <c r="B3858" t="s">
        <v>247</v>
      </c>
      <c r="C3858" s="14" t="s">
        <v>249</v>
      </c>
      <c r="D3858" t="s">
        <v>456</v>
      </c>
      <c r="E3858" t="s">
        <v>474</v>
      </c>
      <c r="F3858" s="20">
        <v>2043</v>
      </c>
      <c r="G3858" s="20">
        <v>46</v>
      </c>
      <c r="H3858" s="11">
        <v>5024.8077625258702</v>
      </c>
      <c r="I3858" s="10">
        <v>4302130.6631927704</v>
      </c>
      <c r="J3858" s="33">
        <f t="shared" si="240"/>
        <v>1.1679812065021693E-3</v>
      </c>
      <c r="K3858" s="33">
        <f t="shared" si="241"/>
        <v>1.1672993819313859E-3</v>
      </c>
      <c r="L3858" s="33">
        <f t="shared" si="242"/>
        <v>0.99259332880320439</v>
      </c>
      <c r="M3858" s="33">
        <f t="shared" si="243"/>
        <v>0.99143467522398321</v>
      </c>
    </row>
    <row r="3859" spans="1:13" ht="55.2">
      <c r="A3859" t="s">
        <v>164</v>
      </c>
      <c r="B3859" t="s">
        <v>247</v>
      </c>
      <c r="C3859" s="14" t="s">
        <v>249</v>
      </c>
      <c r="D3859" t="s">
        <v>456</v>
      </c>
      <c r="E3859" t="s">
        <v>474</v>
      </c>
      <c r="F3859" s="20">
        <v>2043</v>
      </c>
      <c r="G3859" s="20">
        <v>47</v>
      </c>
      <c r="H3859" s="11">
        <v>5427.0880401234999</v>
      </c>
      <c r="I3859" s="10">
        <v>4233653.6136551499</v>
      </c>
      <c r="J3859" s="33">
        <f t="shared" si="240"/>
        <v>1.2818923169857516E-3</v>
      </c>
      <c r="K3859" s="33">
        <f t="shared" si="241"/>
        <v>1.2810710439948858E-3</v>
      </c>
      <c r="L3859" s="33">
        <f t="shared" si="242"/>
        <v>0.99143467522398321</v>
      </c>
      <c r="M3859" s="33">
        <f t="shared" si="243"/>
        <v>0.9901645769695413</v>
      </c>
    </row>
    <row r="3860" spans="1:13" ht="55.2">
      <c r="A3860" t="s">
        <v>164</v>
      </c>
      <c r="B3860" t="s">
        <v>247</v>
      </c>
      <c r="C3860" s="14" t="s">
        <v>249</v>
      </c>
      <c r="D3860" t="s">
        <v>456</v>
      </c>
      <c r="E3860" t="s">
        <v>474</v>
      </c>
      <c r="F3860" s="20">
        <v>2043</v>
      </c>
      <c r="G3860" s="20">
        <v>48</v>
      </c>
      <c r="H3860" s="11">
        <v>5897.2370413930903</v>
      </c>
      <c r="I3860" s="10">
        <v>4162534.7843975602</v>
      </c>
      <c r="J3860" s="33">
        <f t="shared" si="240"/>
        <v>1.4167418044163185E-3</v>
      </c>
      <c r="K3860" s="33">
        <f t="shared" si="241"/>
        <v>1.4157386995156118E-3</v>
      </c>
      <c r="L3860" s="33">
        <f t="shared" si="242"/>
        <v>0.9901645769695413</v>
      </c>
      <c r="M3860" s="33">
        <f t="shared" si="243"/>
        <v>0.98876276265903607</v>
      </c>
    </row>
    <row r="3861" spans="1:13" ht="55.2">
      <c r="A3861" t="s">
        <v>164</v>
      </c>
      <c r="B3861" t="s">
        <v>247</v>
      </c>
      <c r="C3861" s="14" t="s">
        <v>249</v>
      </c>
      <c r="D3861" t="s">
        <v>456</v>
      </c>
      <c r="E3861" t="s">
        <v>474</v>
      </c>
      <c r="F3861" s="20">
        <v>2043</v>
      </c>
      <c r="G3861" s="20">
        <v>49</v>
      </c>
      <c r="H3861" s="11">
        <v>6269.3375385812096</v>
      </c>
      <c r="I3861" s="10">
        <v>4099714.1070409501</v>
      </c>
      <c r="J3861" s="33">
        <f t="shared" si="240"/>
        <v>1.5292133487586597E-3</v>
      </c>
      <c r="K3861" s="33">
        <f t="shared" si="241"/>
        <v>1.5280446978070961E-3</v>
      </c>
      <c r="L3861" s="33">
        <f t="shared" si="242"/>
        <v>0.98876276265903607</v>
      </c>
      <c r="M3861" s="33">
        <f t="shared" si="243"/>
        <v>0.98725188896216587</v>
      </c>
    </row>
    <row r="3862" spans="1:13" ht="55.2">
      <c r="A3862" t="s">
        <v>164</v>
      </c>
      <c r="B3862" t="s">
        <v>247</v>
      </c>
      <c r="C3862" s="14" t="s">
        <v>249</v>
      </c>
      <c r="D3862" t="s">
        <v>456</v>
      </c>
      <c r="E3862" t="s">
        <v>474</v>
      </c>
      <c r="F3862" s="20">
        <v>2043</v>
      </c>
      <c r="G3862" s="20">
        <v>50</v>
      </c>
      <c r="H3862" s="11">
        <v>6717.9067989897403</v>
      </c>
      <c r="I3862" s="10">
        <v>4038538.2335552499</v>
      </c>
      <c r="J3862" s="33">
        <f t="shared" si="240"/>
        <v>1.6634500927024181E-3</v>
      </c>
      <c r="K3862" s="33">
        <f t="shared" si="241"/>
        <v>1.6620673264241548E-3</v>
      </c>
      <c r="L3862" s="33">
        <f t="shared" si="242"/>
        <v>0.98725188896216587</v>
      </c>
      <c r="M3862" s="33">
        <f t="shared" si="243"/>
        <v>0.98561100985457128</v>
      </c>
    </row>
    <row r="3863" spans="1:13" ht="55.2">
      <c r="A3863" t="s">
        <v>164</v>
      </c>
      <c r="B3863" t="s">
        <v>247</v>
      </c>
      <c r="C3863" s="14" t="s">
        <v>249</v>
      </c>
      <c r="D3863" t="s">
        <v>456</v>
      </c>
      <c r="E3863" t="s">
        <v>474</v>
      </c>
      <c r="F3863" s="20">
        <v>2043</v>
      </c>
      <c r="G3863" s="20">
        <v>51</v>
      </c>
      <c r="H3863" s="11">
        <v>7550.9607716578503</v>
      </c>
      <c r="I3863" s="10">
        <v>4010244.7013695198</v>
      </c>
      <c r="J3863" s="33">
        <f t="shared" si="240"/>
        <v>1.8829177105025928E-3</v>
      </c>
      <c r="K3863" s="33">
        <f t="shared" si="241"/>
        <v>1.8811461330363599E-3</v>
      </c>
      <c r="L3863" s="33">
        <f t="shared" si="242"/>
        <v>0.98561100985457128</v>
      </c>
      <c r="M3863" s="33">
        <f t="shared" si="243"/>
        <v>0.98375693151470534</v>
      </c>
    </row>
    <row r="3864" spans="1:13" ht="55.2">
      <c r="A3864" t="s">
        <v>164</v>
      </c>
      <c r="B3864" t="s">
        <v>247</v>
      </c>
      <c r="C3864" s="14" t="s">
        <v>249</v>
      </c>
      <c r="D3864" t="s">
        <v>456</v>
      </c>
      <c r="E3864" t="s">
        <v>474</v>
      </c>
      <c r="F3864" s="20">
        <v>2043</v>
      </c>
      <c r="G3864" s="20">
        <v>52</v>
      </c>
      <c r="H3864" s="11">
        <v>8152.8713729106203</v>
      </c>
      <c r="I3864" s="10">
        <v>3975382.6331664599</v>
      </c>
      <c r="J3864" s="33">
        <f t="shared" si="240"/>
        <v>2.0508394097442438E-3</v>
      </c>
      <c r="K3864" s="33">
        <f t="shared" si="241"/>
        <v>2.0487378754838748E-3</v>
      </c>
      <c r="L3864" s="33">
        <f t="shared" si="242"/>
        <v>0.98375693151470534</v>
      </c>
      <c r="M3864" s="33">
        <f t="shared" si="243"/>
        <v>0.98174147142884138</v>
      </c>
    </row>
    <row r="3865" spans="1:13" ht="55.2">
      <c r="A3865" t="s">
        <v>164</v>
      </c>
      <c r="B3865" t="s">
        <v>247</v>
      </c>
      <c r="C3865" s="14" t="s">
        <v>249</v>
      </c>
      <c r="D3865" t="s">
        <v>456</v>
      </c>
      <c r="E3865" t="s">
        <v>474</v>
      </c>
      <c r="F3865" s="20">
        <v>2043</v>
      </c>
      <c r="G3865" s="20">
        <v>53</v>
      </c>
      <c r="H3865" s="11">
        <v>8801.7082694337005</v>
      </c>
      <c r="I3865" s="10">
        <v>3942750.0630811201</v>
      </c>
      <c r="J3865" s="33">
        <f t="shared" si="240"/>
        <v>2.2323779414400607E-3</v>
      </c>
      <c r="K3865" s="33">
        <f t="shared" si="241"/>
        <v>2.2298880389490794E-3</v>
      </c>
      <c r="L3865" s="33">
        <f t="shared" si="242"/>
        <v>0.98174147142884138</v>
      </c>
      <c r="M3865" s="33">
        <f t="shared" si="243"/>
        <v>0.97955229786436193</v>
      </c>
    </row>
    <row r="3866" spans="1:13" ht="55.2">
      <c r="A3866" t="s">
        <v>164</v>
      </c>
      <c r="B3866" t="s">
        <v>247</v>
      </c>
      <c r="C3866" s="14" t="s">
        <v>249</v>
      </c>
      <c r="D3866" t="s">
        <v>456</v>
      </c>
      <c r="E3866" t="s">
        <v>474</v>
      </c>
      <c r="F3866" s="20">
        <v>2043</v>
      </c>
      <c r="G3866" s="20">
        <v>54</v>
      </c>
      <c r="H3866" s="11">
        <v>9630.1145524766398</v>
      </c>
      <c r="I3866" s="10">
        <v>3930583.0863660201</v>
      </c>
      <c r="J3866" s="33">
        <f t="shared" si="240"/>
        <v>2.4500473189030237E-3</v>
      </c>
      <c r="K3866" s="33">
        <f t="shared" si="241"/>
        <v>2.4470484026327677E-3</v>
      </c>
      <c r="L3866" s="33">
        <f t="shared" si="242"/>
        <v>0.97955229786436193</v>
      </c>
      <c r="M3866" s="33">
        <f t="shared" si="243"/>
        <v>0.9771552859785777</v>
      </c>
    </row>
    <row r="3867" spans="1:13" ht="55.2">
      <c r="A3867" t="s">
        <v>164</v>
      </c>
      <c r="B3867" t="s">
        <v>247</v>
      </c>
      <c r="C3867" s="14" t="s">
        <v>249</v>
      </c>
      <c r="D3867" t="s">
        <v>456</v>
      </c>
      <c r="E3867" t="s">
        <v>474</v>
      </c>
      <c r="F3867" s="20">
        <v>2043</v>
      </c>
      <c r="G3867" s="20">
        <v>55</v>
      </c>
      <c r="H3867" s="11">
        <v>10494.076621174499</v>
      </c>
      <c r="I3867" s="10">
        <v>3872466.9877612502</v>
      </c>
      <c r="J3867" s="33">
        <f t="shared" si="240"/>
        <v>2.709920227684454E-3</v>
      </c>
      <c r="K3867" s="33">
        <f t="shared" si="241"/>
        <v>2.7062517084106563E-3</v>
      </c>
      <c r="L3867" s="33">
        <f t="shared" si="242"/>
        <v>0.9771552859785777</v>
      </c>
      <c r="M3867" s="33">
        <f t="shared" si="243"/>
        <v>0.9745108578165157</v>
      </c>
    </row>
    <row r="3868" spans="1:13" ht="55.2">
      <c r="A3868" t="s">
        <v>164</v>
      </c>
      <c r="B3868" t="s">
        <v>247</v>
      </c>
      <c r="C3868" s="14" t="s">
        <v>249</v>
      </c>
      <c r="D3868" t="s">
        <v>456</v>
      </c>
      <c r="E3868" t="s">
        <v>474</v>
      </c>
      <c r="F3868" s="20">
        <v>2043</v>
      </c>
      <c r="G3868" s="20">
        <v>56</v>
      </c>
      <c r="H3868" s="11">
        <v>11283.984852252201</v>
      </c>
      <c r="I3868" s="10">
        <v>3804929.0509313098</v>
      </c>
      <c r="J3868" s="33">
        <f t="shared" si="240"/>
        <v>2.9656229330978687E-3</v>
      </c>
      <c r="K3868" s="33">
        <f t="shared" si="241"/>
        <v>2.9612298172553286E-3</v>
      </c>
      <c r="L3868" s="33">
        <f t="shared" si="242"/>
        <v>0.9745108578165157</v>
      </c>
      <c r="M3868" s="33">
        <f t="shared" si="243"/>
        <v>0.97162510720711037</v>
      </c>
    </row>
    <row r="3869" spans="1:13" ht="55.2">
      <c r="A3869" t="s">
        <v>164</v>
      </c>
      <c r="B3869" t="s">
        <v>247</v>
      </c>
      <c r="C3869" s="14" t="s">
        <v>249</v>
      </c>
      <c r="D3869" t="s">
        <v>456</v>
      </c>
      <c r="E3869" t="s">
        <v>474</v>
      </c>
      <c r="F3869" s="20">
        <v>2043</v>
      </c>
      <c r="G3869" s="20">
        <v>57</v>
      </c>
      <c r="H3869" s="11">
        <v>12452.1880009618</v>
      </c>
      <c r="I3869" s="10">
        <v>3793840.8338044998</v>
      </c>
      <c r="J3869" s="33">
        <f t="shared" si="240"/>
        <v>3.2822114965942381E-3</v>
      </c>
      <c r="K3869" s="33">
        <f t="shared" si="241"/>
        <v>3.2768309287702913E-3</v>
      </c>
      <c r="L3869" s="33">
        <f t="shared" si="242"/>
        <v>0.97162510720711037</v>
      </c>
      <c r="M3869" s="33">
        <f t="shared" si="243"/>
        <v>0.96844125600464437</v>
      </c>
    </row>
    <row r="3870" spans="1:13" ht="55.2">
      <c r="A3870" t="s">
        <v>164</v>
      </c>
      <c r="B3870" t="s">
        <v>247</v>
      </c>
      <c r="C3870" s="14" t="s">
        <v>249</v>
      </c>
      <c r="D3870" t="s">
        <v>456</v>
      </c>
      <c r="E3870" t="s">
        <v>474</v>
      </c>
      <c r="F3870" s="20">
        <v>2043</v>
      </c>
      <c r="G3870" s="20">
        <v>58</v>
      </c>
      <c r="H3870" s="11">
        <v>13904.3790563127</v>
      </c>
      <c r="I3870" s="10">
        <v>3833363.79958389</v>
      </c>
      <c r="J3870" s="33">
        <f t="shared" si="240"/>
        <v>3.6272004910731445E-3</v>
      </c>
      <c r="K3870" s="33">
        <f t="shared" si="241"/>
        <v>3.620630145759085E-3</v>
      </c>
      <c r="L3870" s="33">
        <f t="shared" si="242"/>
        <v>0.96844125600464437</v>
      </c>
      <c r="M3870" s="33">
        <f t="shared" si="243"/>
        <v>0.96493488839875718</v>
      </c>
    </row>
    <row r="3871" spans="1:13" ht="55.2">
      <c r="A3871" t="s">
        <v>164</v>
      </c>
      <c r="B3871" t="s">
        <v>247</v>
      </c>
      <c r="C3871" s="14" t="s">
        <v>249</v>
      </c>
      <c r="D3871" t="s">
        <v>456</v>
      </c>
      <c r="E3871" t="s">
        <v>474</v>
      </c>
      <c r="F3871" s="20">
        <v>2043</v>
      </c>
      <c r="G3871" s="20">
        <v>59</v>
      </c>
      <c r="H3871" s="11">
        <v>14695.811663744</v>
      </c>
      <c r="I3871" s="10">
        <v>3831009.8871011599</v>
      </c>
      <c r="J3871" s="33">
        <f t="shared" si="240"/>
        <v>3.8360150709148898E-3</v>
      </c>
      <c r="K3871" s="33">
        <f t="shared" si="241"/>
        <v>3.8286669639219229E-3</v>
      </c>
      <c r="L3871" s="33">
        <f t="shared" si="242"/>
        <v>0.96493488839875718</v>
      </c>
      <c r="M3871" s="33">
        <f t="shared" si="243"/>
        <v>0.96124047406920921</v>
      </c>
    </row>
    <row r="3872" spans="1:13" ht="55.2">
      <c r="A3872" t="s">
        <v>164</v>
      </c>
      <c r="B3872" t="s">
        <v>247</v>
      </c>
      <c r="C3872" s="14" t="s">
        <v>249</v>
      </c>
      <c r="D3872" t="s">
        <v>456</v>
      </c>
      <c r="E3872" t="s">
        <v>474</v>
      </c>
      <c r="F3872" s="20">
        <v>2043</v>
      </c>
      <c r="G3872" s="20">
        <v>60</v>
      </c>
      <c r="H3872" s="11">
        <v>15430.933646084</v>
      </c>
      <c r="I3872" s="10">
        <v>3773920.7204392799</v>
      </c>
      <c r="J3872" s="33">
        <f t="shared" si="240"/>
        <v>4.0888335471678527E-3</v>
      </c>
      <c r="K3872" s="33">
        <f t="shared" si="241"/>
        <v>4.0804856488775298E-3</v>
      </c>
      <c r="L3872" s="33">
        <f t="shared" si="242"/>
        <v>0.96124047406920921</v>
      </c>
      <c r="M3872" s="33">
        <f t="shared" si="243"/>
        <v>0.9573181461096496</v>
      </c>
    </row>
    <row r="3873" spans="1:13" ht="55.2">
      <c r="A3873" t="s">
        <v>164</v>
      </c>
      <c r="B3873" t="s">
        <v>247</v>
      </c>
      <c r="C3873" s="14" t="s">
        <v>249</v>
      </c>
      <c r="D3873" t="s">
        <v>456</v>
      </c>
      <c r="E3873" t="s">
        <v>474</v>
      </c>
      <c r="F3873" s="20">
        <v>2043</v>
      </c>
      <c r="G3873" s="20">
        <v>61</v>
      </c>
      <c r="H3873" s="11">
        <v>16167.446025038</v>
      </c>
      <c r="I3873" s="10">
        <v>3692955.9767504702</v>
      </c>
      <c r="J3873" s="33">
        <f t="shared" si="240"/>
        <v>4.3779146371693721E-3</v>
      </c>
      <c r="K3873" s="33">
        <f t="shared" si="241"/>
        <v>4.3683455382100833E-3</v>
      </c>
      <c r="L3873" s="33">
        <f t="shared" si="242"/>
        <v>0.9573181461096496</v>
      </c>
      <c r="M3873" s="33">
        <f t="shared" si="243"/>
        <v>0.95313624965744392</v>
      </c>
    </row>
    <row r="3874" spans="1:13" ht="55.2">
      <c r="A3874" t="s">
        <v>164</v>
      </c>
      <c r="B3874" t="s">
        <v>247</v>
      </c>
      <c r="C3874" s="14" t="s">
        <v>249</v>
      </c>
      <c r="D3874" t="s">
        <v>456</v>
      </c>
      <c r="E3874" t="s">
        <v>474</v>
      </c>
      <c r="F3874" s="20">
        <v>2043</v>
      </c>
      <c r="G3874" s="20">
        <v>62</v>
      </c>
      <c r="H3874" s="11">
        <v>17044.5145813782</v>
      </c>
      <c r="I3874" s="10">
        <v>3604754.9148764098</v>
      </c>
      <c r="J3874" s="33">
        <f t="shared" si="240"/>
        <v>4.7283421436052266E-3</v>
      </c>
      <c r="K3874" s="33">
        <f t="shared" si="241"/>
        <v>4.7171811318483803E-3</v>
      </c>
      <c r="L3874" s="33">
        <f t="shared" si="242"/>
        <v>0.95313624965744392</v>
      </c>
      <c r="M3874" s="33">
        <f t="shared" si="243"/>
        <v>0.94864013332447905</v>
      </c>
    </row>
    <row r="3875" spans="1:13" ht="55.2">
      <c r="A3875" t="s">
        <v>164</v>
      </c>
      <c r="B3875" t="s">
        <v>247</v>
      </c>
      <c r="C3875" s="14" t="s">
        <v>249</v>
      </c>
      <c r="D3875" t="s">
        <v>456</v>
      </c>
      <c r="E3875" t="s">
        <v>474</v>
      </c>
      <c r="F3875" s="20">
        <v>2043</v>
      </c>
      <c r="G3875" s="20">
        <v>63</v>
      </c>
      <c r="H3875" s="11">
        <v>17982.306651661602</v>
      </c>
      <c r="I3875" s="10">
        <v>3519920.0872447402</v>
      </c>
      <c r="J3875" s="33">
        <f t="shared" si="240"/>
        <v>5.1087258250051551E-3</v>
      </c>
      <c r="K3875" s="33">
        <f t="shared" si="241"/>
        <v>5.0956984790484494E-3</v>
      </c>
      <c r="L3875" s="33">
        <f t="shared" si="242"/>
        <v>0.94864013332447905</v>
      </c>
      <c r="M3875" s="33">
        <f t="shared" si="243"/>
        <v>0.94380614923993322</v>
      </c>
    </row>
    <row r="3876" spans="1:13" ht="55.2">
      <c r="A3876" t="s">
        <v>164</v>
      </c>
      <c r="B3876" t="s">
        <v>247</v>
      </c>
      <c r="C3876" s="14" t="s">
        <v>249</v>
      </c>
      <c r="D3876" t="s">
        <v>456</v>
      </c>
      <c r="E3876" t="s">
        <v>474</v>
      </c>
      <c r="F3876" s="20">
        <v>2043</v>
      </c>
      <c r="G3876" s="20">
        <v>64</v>
      </c>
      <c r="H3876" s="11">
        <v>19213.687168933699</v>
      </c>
      <c r="I3876" s="10">
        <v>3421046.4642457399</v>
      </c>
      <c r="J3876" s="33">
        <f t="shared" si="240"/>
        <v>5.6163186819416277E-3</v>
      </c>
      <c r="K3876" s="33">
        <f t="shared" si="241"/>
        <v>5.6005766487193798E-3</v>
      </c>
      <c r="L3876" s="33">
        <f t="shared" si="242"/>
        <v>0.94380614923993322</v>
      </c>
      <c r="M3876" s="33">
        <f t="shared" si="243"/>
        <v>0.9385202905595823</v>
      </c>
    </row>
    <row r="3877" spans="1:13" ht="55.2">
      <c r="A3877" t="s">
        <v>164</v>
      </c>
      <c r="B3877" t="s">
        <v>247</v>
      </c>
      <c r="C3877" s="14" t="s">
        <v>249</v>
      </c>
      <c r="D3877" t="s">
        <v>456</v>
      </c>
      <c r="E3877" t="s">
        <v>474</v>
      </c>
      <c r="F3877" s="20">
        <v>2043</v>
      </c>
      <c r="G3877" s="20">
        <v>65</v>
      </c>
      <c r="H3877" s="11">
        <v>20248.624001816199</v>
      </c>
      <c r="I3877" s="10">
        <v>3299145.5317540299</v>
      </c>
      <c r="J3877" s="33">
        <f t="shared" si="240"/>
        <v>6.1375358579743456E-3</v>
      </c>
      <c r="K3877" s="33">
        <f t="shared" si="241"/>
        <v>6.1187396585461462E-3</v>
      </c>
      <c r="L3877" s="33">
        <f t="shared" si="242"/>
        <v>0.9385202905595823</v>
      </c>
      <c r="M3877" s="33">
        <f t="shared" si="243"/>
        <v>0.93277772923738511</v>
      </c>
    </row>
    <row r="3878" spans="1:13" ht="55.2">
      <c r="A3878" t="s">
        <v>164</v>
      </c>
      <c r="B3878" t="s">
        <v>247</v>
      </c>
      <c r="C3878" s="14" t="s">
        <v>249</v>
      </c>
      <c r="D3878" t="s">
        <v>456</v>
      </c>
      <c r="E3878" t="s">
        <v>474</v>
      </c>
      <c r="F3878" s="20">
        <v>2043</v>
      </c>
      <c r="G3878" s="20">
        <v>66</v>
      </c>
      <c r="H3878" s="11">
        <v>20564.529704940102</v>
      </c>
      <c r="I3878" s="10">
        <v>3179833.5711288801</v>
      </c>
      <c r="J3878" s="33">
        <f t="shared" si="240"/>
        <v>6.4671717072410928E-3</v>
      </c>
      <c r="K3878" s="33">
        <f t="shared" si="241"/>
        <v>6.4463045603356806E-3</v>
      </c>
      <c r="L3878" s="33">
        <f t="shared" si="242"/>
        <v>0.93277772923738511</v>
      </c>
      <c r="M3878" s="33">
        <f t="shared" si="243"/>
        <v>0.92676475990762264</v>
      </c>
    </row>
    <row r="3879" spans="1:13" ht="55.2">
      <c r="A3879" t="s">
        <v>164</v>
      </c>
      <c r="B3879" t="s">
        <v>247</v>
      </c>
      <c r="C3879" s="14" t="s">
        <v>249</v>
      </c>
      <c r="D3879" t="s">
        <v>456</v>
      </c>
      <c r="E3879" t="s">
        <v>474</v>
      </c>
      <c r="F3879" s="20">
        <v>2043</v>
      </c>
      <c r="G3879" s="20">
        <v>67</v>
      </c>
      <c r="H3879" s="11">
        <v>21659.223421190702</v>
      </c>
      <c r="I3879" s="10">
        <v>3071082.9356046198</v>
      </c>
      <c r="J3879" s="33">
        <f t="shared" si="240"/>
        <v>7.0526338348223536E-3</v>
      </c>
      <c r="K3879" s="33">
        <f t="shared" si="241"/>
        <v>7.0278223757949121E-3</v>
      </c>
      <c r="L3879" s="33">
        <f t="shared" si="242"/>
        <v>0.92676475990762264</v>
      </c>
      <c r="M3879" s="33">
        <f t="shared" si="243"/>
        <v>0.92025162179084563</v>
      </c>
    </row>
    <row r="3880" spans="1:13" ht="55.2">
      <c r="A3880" t="s">
        <v>164</v>
      </c>
      <c r="B3880" t="s">
        <v>247</v>
      </c>
      <c r="C3880" s="14" t="s">
        <v>249</v>
      </c>
      <c r="D3880" t="s">
        <v>456</v>
      </c>
      <c r="E3880" t="s">
        <v>474</v>
      </c>
      <c r="F3880" s="20">
        <v>2043</v>
      </c>
      <c r="G3880" s="20">
        <v>68</v>
      </c>
      <c r="H3880" s="11">
        <v>22561.592423463298</v>
      </c>
      <c r="I3880" s="10">
        <v>2950236.5161293601</v>
      </c>
      <c r="J3880" s="33">
        <f t="shared" si="240"/>
        <v>7.6473843029587233E-3</v>
      </c>
      <c r="K3880" s="33">
        <f t="shared" si="241"/>
        <v>7.618217457004528E-3</v>
      </c>
      <c r="L3880" s="33">
        <f t="shared" si="242"/>
        <v>0.92025162179084563</v>
      </c>
      <c r="M3880" s="33">
        <f t="shared" si="243"/>
        <v>0.91324094482088192</v>
      </c>
    </row>
    <row r="3881" spans="1:13" ht="55.2">
      <c r="A3881" t="s">
        <v>164</v>
      </c>
      <c r="B3881" t="s">
        <v>247</v>
      </c>
      <c r="C3881" s="14" t="s">
        <v>249</v>
      </c>
      <c r="D3881" t="s">
        <v>456</v>
      </c>
      <c r="E3881" t="s">
        <v>474</v>
      </c>
      <c r="F3881" s="20">
        <v>2043</v>
      </c>
      <c r="G3881" s="20">
        <v>69</v>
      </c>
      <c r="H3881" s="11">
        <v>22943.8047286529</v>
      </c>
      <c r="I3881" s="10">
        <v>2840207.24699086</v>
      </c>
      <c r="J3881" s="33">
        <f t="shared" si="240"/>
        <v>8.0782149798967594E-3</v>
      </c>
      <c r="K3881" s="33">
        <f t="shared" si="241"/>
        <v>8.0456738848755371E-3</v>
      </c>
      <c r="L3881" s="33">
        <f t="shared" si="242"/>
        <v>0.91324094482088192</v>
      </c>
      <c r="M3881" s="33">
        <f t="shared" si="243"/>
        <v>0.90589330600053752</v>
      </c>
    </row>
    <row r="3882" spans="1:13" ht="55.2">
      <c r="A3882" t="s">
        <v>164</v>
      </c>
      <c r="B3882" t="s">
        <v>247</v>
      </c>
      <c r="C3882" s="14" t="s">
        <v>249</v>
      </c>
      <c r="D3882" t="s">
        <v>456</v>
      </c>
      <c r="E3882" t="s">
        <v>474</v>
      </c>
      <c r="F3882" s="20">
        <v>2044</v>
      </c>
      <c r="G3882" s="20">
        <v>30</v>
      </c>
      <c r="H3882" s="11">
        <v>736.753940987173</v>
      </c>
      <c r="I3882" s="10">
        <v>4734779.2019512895</v>
      </c>
      <c r="J3882" s="33">
        <f t="shared" si="240"/>
        <v>1.5560470922985027E-4</v>
      </c>
      <c r="K3882" s="33">
        <f t="shared" si="241"/>
        <v>1.5559260344499837E-4</v>
      </c>
      <c r="L3882" s="33">
        <f t="shared" si="242"/>
        <v>1</v>
      </c>
      <c r="M3882" s="33">
        <f t="shared" si="243"/>
        <v>0.999844407396555</v>
      </c>
    </row>
    <row r="3883" spans="1:13" ht="55.2">
      <c r="A3883" t="s">
        <v>164</v>
      </c>
      <c r="B3883" t="s">
        <v>247</v>
      </c>
      <c r="C3883" s="14" t="s">
        <v>249</v>
      </c>
      <c r="D3883" t="s">
        <v>456</v>
      </c>
      <c r="E3883" t="s">
        <v>474</v>
      </c>
      <c r="F3883" s="20">
        <v>2044</v>
      </c>
      <c r="G3883" s="20">
        <v>31</v>
      </c>
      <c r="H3883" s="11">
        <v>1041.84048806139</v>
      </c>
      <c r="I3883" s="10">
        <v>4826247.5102797002</v>
      </c>
      <c r="J3883" s="33">
        <f t="shared" si="240"/>
        <v>2.1586967635669628E-4</v>
      </c>
      <c r="K3883" s="33">
        <f t="shared" si="241"/>
        <v>2.1584637817462227E-4</v>
      </c>
      <c r="L3883" s="33">
        <f t="shared" si="242"/>
        <v>0.999844407396555</v>
      </c>
      <c r="M3883" s="33">
        <f t="shared" si="243"/>
        <v>0.99962859460248032</v>
      </c>
    </row>
    <row r="3884" spans="1:13" ht="55.2">
      <c r="A3884" t="s">
        <v>164</v>
      </c>
      <c r="B3884" t="s">
        <v>247</v>
      </c>
      <c r="C3884" s="14" t="s">
        <v>249</v>
      </c>
      <c r="D3884" t="s">
        <v>456</v>
      </c>
      <c r="E3884" t="s">
        <v>474</v>
      </c>
      <c r="F3884" s="20">
        <v>2044</v>
      </c>
      <c r="G3884" s="20">
        <v>32</v>
      </c>
      <c r="H3884" s="11">
        <v>1097.4767262273299</v>
      </c>
      <c r="I3884" s="10">
        <v>4869914.4887119504</v>
      </c>
      <c r="J3884" s="33">
        <f t="shared" si="240"/>
        <v>2.2535852092910215E-4</v>
      </c>
      <c r="K3884" s="33">
        <f t="shared" si="241"/>
        <v>2.2533312960504315E-4</v>
      </c>
      <c r="L3884" s="33">
        <f t="shared" si="242"/>
        <v>0.99962859460248032</v>
      </c>
      <c r="M3884" s="33">
        <f t="shared" si="243"/>
        <v>0.99940334516281581</v>
      </c>
    </row>
    <row r="3885" spans="1:13" ht="55.2">
      <c r="A3885" t="s">
        <v>164</v>
      </c>
      <c r="B3885" t="s">
        <v>247</v>
      </c>
      <c r="C3885" s="14" t="s">
        <v>249</v>
      </c>
      <c r="D3885" t="s">
        <v>456</v>
      </c>
      <c r="E3885" t="s">
        <v>474</v>
      </c>
      <c r="F3885" s="20">
        <v>2044</v>
      </c>
      <c r="G3885" s="20">
        <v>33</v>
      </c>
      <c r="H3885" s="11">
        <v>1141.2996071621899</v>
      </c>
      <c r="I3885" s="10">
        <v>4790327.5504713198</v>
      </c>
      <c r="J3885" s="33">
        <f t="shared" si="240"/>
        <v>2.382508492660168E-4</v>
      </c>
      <c r="K3885" s="33">
        <f t="shared" si="241"/>
        <v>2.382224697863311E-4</v>
      </c>
      <c r="L3885" s="33">
        <f t="shared" si="242"/>
        <v>0.99940334516281581</v>
      </c>
      <c r="M3885" s="33">
        <f t="shared" si="243"/>
        <v>0.99916526482961843</v>
      </c>
    </row>
    <row r="3886" spans="1:13" ht="55.2">
      <c r="A3886" t="s">
        <v>164</v>
      </c>
      <c r="B3886" t="s">
        <v>247</v>
      </c>
      <c r="C3886" s="14" t="s">
        <v>249</v>
      </c>
      <c r="D3886" t="s">
        <v>456</v>
      </c>
      <c r="E3886" t="s">
        <v>474</v>
      </c>
      <c r="F3886" s="20">
        <v>2044</v>
      </c>
      <c r="G3886" s="20">
        <v>34</v>
      </c>
      <c r="H3886" s="11">
        <v>1183.4567207088701</v>
      </c>
      <c r="I3886" s="10">
        <v>4689207.72644848</v>
      </c>
      <c r="J3886" s="33">
        <f t="shared" si="240"/>
        <v>2.5237882170027015E-4</v>
      </c>
      <c r="K3886" s="33">
        <f t="shared" si="241"/>
        <v>2.5234697684450857E-4</v>
      </c>
      <c r="L3886" s="33">
        <f t="shared" si="242"/>
        <v>0.99916526482961843</v>
      </c>
      <c r="M3886" s="33">
        <f t="shared" si="243"/>
        <v>0.9989131284956706</v>
      </c>
    </row>
    <row r="3887" spans="1:13" ht="55.2">
      <c r="A3887" t="s">
        <v>164</v>
      </c>
      <c r="B3887" t="s">
        <v>247</v>
      </c>
      <c r="C3887" s="14" t="s">
        <v>249</v>
      </c>
      <c r="D3887" t="s">
        <v>456</v>
      </c>
      <c r="E3887" t="s">
        <v>474</v>
      </c>
      <c r="F3887" s="20">
        <v>2044</v>
      </c>
      <c r="G3887" s="20">
        <v>35</v>
      </c>
      <c r="H3887" s="11">
        <v>1257.4295231266599</v>
      </c>
      <c r="I3887" s="10">
        <v>4632306.8387215398</v>
      </c>
      <c r="J3887" s="33">
        <f t="shared" si="240"/>
        <v>2.7144780492859043E-4</v>
      </c>
      <c r="K3887" s="33">
        <f t="shared" si="241"/>
        <v>2.7141096630656225E-4</v>
      </c>
      <c r="L3887" s="33">
        <f t="shared" si="242"/>
        <v>0.9989131284956706</v>
      </c>
      <c r="M3887" s="33">
        <f t="shared" si="243"/>
        <v>0.99864201251820928</v>
      </c>
    </row>
    <row r="3888" spans="1:13" ht="55.2">
      <c r="A3888" t="s">
        <v>164</v>
      </c>
      <c r="B3888" t="s">
        <v>247</v>
      </c>
      <c r="C3888" s="14" t="s">
        <v>249</v>
      </c>
      <c r="D3888" t="s">
        <v>456</v>
      </c>
      <c r="E3888" t="s">
        <v>474</v>
      </c>
      <c r="F3888" s="20">
        <v>2044</v>
      </c>
      <c r="G3888" s="20">
        <v>36</v>
      </c>
      <c r="H3888" s="11">
        <v>1601.2681340693</v>
      </c>
      <c r="I3888" s="10">
        <v>4623840.5034644697</v>
      </c>
      <c r="J3888" s="33">
        <f t="shared" si="240"/>
        <v>3.463069569267214E-4</v>
      </c>
      <c r="K3888" s="33">
        <f t="shared" si="241"/>
        <v>3.4624699959395766E-4</v>
      </c>
      <c r="L3888" s="33">
        <f t="shared" si="242"/>
        <v>0.99864201251820928</v>
      </c>
      <c r="M3888" s="33">
        <f t="shared" si="243"/>
        <v>0.99829623571770643</v>
      </c>
    </row>
    <row r="3889" spans="1:13" ht="55.2">
      <c r="A3889" t="s">
        <v>164</v>
      </c>
      <c r="B3889" t="s">
        <v>247</v>
      </c>
      <c r="C3889" s="14" t="s">
        <v>249</v>
      </c>
      <c r="D3889" t="s">
        <v>456</v>
      </c>
      <c r="E3889" t="s">
        <v>474</v>
      </c>
      <c r="F3889" s="20">
        <v>2044</v>
      </c>
      <c r="G3889" s="20">
        <v>37</v>
      </c>
      <c r="H3889" s="11">
        <v>1731.7938768015899</v>
      </c>
      <c r="I3889" s="10">
        <v>4595400.0257664202</v>
      </c>
      <c r="J3889" s="33">
        <f t="shared" si="240"/>
        <v>3.768537814099789E-4</v>
      </c>
      <c r="K3889" s="33">
        <f t="shared" si="241"/>
        <v>3.7678278094288586E-4</v>
      </c>
      <c r="L3889" s="33">
        <f t="shared" si="242"/>
        <v>0.99829623571770643</v>
      </c>
      <c r="M3889" s="33">
        <f t="shared" si="243"/>
        <v>0.99792009488580791</v>
      </c>
    </row>
    <row r="3890" spans="1:13" ht="55.2">
      <c r="A3890" t="s">
        <v>164</v>
      </c>
      <c r="B3890" t="s">
        <v>247</v>
      </c>
      <c r="C3890" s="14" t="s">
        <v>249</v>
      </c>
      <c r="D3890" t="s">
        <v>456</v>
      </c>
      <c r="E3890" t="s">
        <v>474</v>
      </c>
      <c r="F3890" s="20">
        <v>2044</v>
      </c>
      <c r="G3890" s="20">
        <v>38</v>
      </c>
      <c r="H3890" s="11">
        <v>1868.8114070137699</v>
      </c>
      <c r="I3890" s="10">
        <v>4523301.7899002796</v>
      </c>
      <c r="J3890" s="33">
        <f t="shared" si="240"/>
        <v>4.1315204994424429E-4</v>
      </c>
      <c r="K3890" s="33">
        <f t="shared" si="241"/>
        <v>4.1306671438867681E-4</v>
      </c>
      <c r="L3890" s="33">
        <f t="shared" si="242"/>
        <v>0.99792009488580791</v>
      </c>
      <c r="M3890" s="33">
        <f t="shared" si="243"/>
        <v>0.99750788731099094</v>
      </c>
    </row>
    <row r="3891" spans="1:13" ht="55.2">
      <c r="A3891" t="s">
        <v>164</v>
      </c>
      <c r="B3891" t="s">
        <v>247</v>
      </c>
      <c r="C3891" s="14" t="s">
        <v>249</v>
      </c>
      <c r="D3891" t="s">
        <v>456</v>
      </c>
      <c r="E3891" t="s">
        <v>474</v>
      </c>
      <c r="F3891" s="20">
        <v>2044</v>
      </c>
      <c r="G3891" s="20">
        <v>39</v>
      </c>
      <c r="H3891" s="11">
        <v>1944.9160276043301</v>
      </c>
      <c r="I3891" s="10">
        <v>4428366.0856434396</v>
      </c>
      <c r="J3891" s="33">
        <f t="shared" si="240"/>
        <v>4.3919495136358737E-4</v>
      </c>
      <c r="K3891" s="33">
        <f t="shared" si="241"/>
        <v>4.3909851937895539E-4</v>
      </c>
      <c r="L3891" s="33">
        <f t="shared" si="242"/>
        <v>0.99750788731099094</v>
      </c>
      <c r="M3891" s="33">
        <f t="shared" si="243"/>
        <v>0.99706988307460387</v>
      </c>
    </row>
    <row r="3892" spans="1:13" ht="55.2">
      <c r="A3892" t="s">
        <v>164</v>
      </c>
      <c r="B3892" t="s">
        <v>247</v>
      </c>
      <c r="C3892" s="14" t="s">
        <v>249</v>
      </c>
      <c r="D3892" t="s">
        <v>456</v>
      </c>
      <c r="E3892" t="s">
        <v>474</v>
      </c>
      <c r="F3892" s="20">
        <v>2044</v>
      </c>
      <c r="G3892" s="20">
        <v>40</v>
      </c>
      <c r="H3892" s="11">
        <v>2084.88835549746</v>
      </c>
      <c r="I3892" s="10">
        <v>4329695.0498914896</v>
      </c>
      <c r="J3892" s="33">
        <f t="shared" si="240"/>
        <v>4.8153237848695864E-4</v>
      </c>
      <c r="K3892" s="33">
        <f t="shared" si="241"/>
        <v>4.8141646037802577E-4</v>
      </c>
      <c r="L3892" s="33">
        <f t="shared" si="242"/>
        <v>0.99706988307460387</v>
      </c>
      <c r="M3892" s="33">
        <f t="shared" si="243"/>
        <v>0.99658987722074455</v>
      </c>
    </row>
    <row r="3893" spans="1:13" ht="55.2">
      <c r="A3893" t="s">
        <v>164</v>
      </c>
      <c r="B3893" t="s">
        <v>247</v>
      </c>
      <c r="C3893" s="14" t="s">
        <v>249</v>
      </c>
      <c r="D3893" t="s">
        <v>456</v>
      </c>
      <c r="E3893" t="s">
        <v>474</v>
      </c>
      <c r="F3893" s="20">
        <v>2044</v>
      </c>
      <c r="G3893" s="20">
        <v>41</v>
      </c>
      <c r="H3893" s="11">
        <v>2723.8588193553401</v>
      </c>
      <c r="I3893" s="10">
        <v>4284307.6305911997</v>
      </c>
      <c r="J3893" s="33">
        <f t="shared" si="240"/>
        <v>6.3577573186066234E-4</v>
      </c>
      <c r="K3893" s="33">
        <f t="shared" si="241"/>
        <v>6.3557366929445358E-4</v>
      </c>
      <c r="L3893" s="33">
        <f t="shared" si="242"/>
        <v>0.99658987722074455</v>
      </c>
      <c r="M3893" s="33">
        <f t="shared" si="243"/>
        <v>0.99595647093569761</v>
      </c>
    </row>
    <row r="3894" spans="1:13" ht="55.2">
      <c r="A3894" t="s">
        <v>164</v>
      </c>
      <c r="B3894" t="s">
        <v>247</v>
      </c>
      <c r="C3894" s="14" t="s">
        <v>249</v>
      </c>
      <c r="D3894" t="s">
        <v>456</v>
      </c>
      <c r="E3894" t="s">
        <v>474</v>
      </c>
      <c r="F3894" s="20">
        <v>2044</v>
      </c>
      <c r="G3894" s="20">
        <v>42</v>
      </c>
      <c r="H3894" s="11">
        <v>3035.3921735901999</v>
      </c>
      <c r="I3894" s="10">
        <v>4261292.6974664098</v>
      </c>
      <c r="J3894" s="33">
        <f t="shared" si="240"/>
        <v>7.1231722134340125E-4</v>
      </c>
      <c r="K3894" s="33">
        <f t="shared" si="241"/>
        <v>7.1206358365860645E-4</v>
      </c>
      <c r="L3894" s="33">
        <f t="shared" si="242"/>
        <v>0.99595647093569761</v>
      </c>
      <c r="M3894" s="33">
        <f t="shared" si="243"/>
        <v>0.99524728660183515</v>
      </c>
    </row>
    <row r="3895" spans="1:13" ht="55.2">
      <c r="A3895" t="s">
        <v>164</v>
      </c>
      <c r="B3895" t="s">
        <v>247</v>
      </c>
      <c r="C3895" s="14" t="s">
        <v>249</v>
      </c>
      <c r="D3895" t="s">
        <v>456</v>
      </c>
      <c r="E3895" t="s">
        <v>474</v>
      </c>
      <c r="F3895" s="20">
        <v>2044</v>
      </c>
      <c r="G3895" s="20">
        <v>43</v>
      </c>
      <c r="H3895" s="11">
        <v>3398.6685699787299</v>
      </c>
      <c r="I3895" s="10">
        <v>4237844.2974724798</v>
      </c>
      <c r="J3895" s="33">
        <f t="shared" si="240"/>
        <v>8.0198051920070585E-4</v>
      </c>
      <c r="K3895" s="33">
        <f t="shared" si="241"/>
        <v>8.0165901877560231E-4</v>
      </c>
      <c r="L3895" s="33">
        <f t="shared" si="242"/>
        <v>0.99524728660183515</v>
      </c>
      <c r="M3895" s="33">
        <f t="shared" si="243"/>
        <v>0.99444943763861882</v>
      </c>
    </row>
    <row r="3896" spans="1:13" ht="55.2">
      <c r="A3896" t="s">
        <v>164</v>
      </c>
      <c r="B3896" t="s">
        <v>247</v>
      </c>
      <c r="C3896" s="14" t="s">
        <v>249</v>
      </c>
      <c r="D3896" t="s">
        <v>456</v>
      </c>
      <c r="E3896" t="s">
        <v>474</v>
      </c>
      <c r="F3896" s="20">
        <v>2044</v>
      </c>
      <c r="G3896" s="20">
        <v>44</v>
      </c>
      <c r="H3896" s="11">
        <v>3597.7141382796599</v>
      </c>
      <c r="I3896" s="10">
        <v>4233135.8492249604</v>
      </c>
      <c r="J3896" s="33">
        <f t="shared" si="240"/>
        <v>8.4989338079909744E-4</v>
      </c>
      <c r="K3896" s="33">
        <f t="shared" si="241"/>
        <v>8.4953232371365317E-4</v>
      </c>
      <c r="L3896" s="33">
        <f t="shared" si="242"/>
        <v>0.99444943763861882</v>
      </c>
      <c r="M3896" s="33">
        <f t="shared" si="243"/>
        <v>0.99360462069704591</v>
      </c>
    </row>
    <row r="3897" spans="1:13" ht="55.2">
      <c r="A3897" t="s">
        <v>164</v>
      </c>
      <c r="B3897" t="s">
        <v>247</v>
      </c>
      <c r="C3897" s="14" t="s">
        <v>249</v>
      </c>
      <c r="D3897" t="s">
        <v>456</v>
      </c>
      <c r="E3897" t="s">
        <v>474</v>
      </c>
      <c r="F3897" s="20">
        <v>2044</v>
      </c>
      <c r="G3897" s="20">
        <v>45</v>
      </c>
      <c r="H3897" s="11">
        <v>3951.2721132507099</v>
      </c>
      <c r="I3897" s="10">
        <v>4265803.8677335503</v>
      </c>
      <c r="J3897" s="33">
        <f t="shared" si="240"/>
        <v>9.2626670980774527E-4</v>
      </c>
      <c r="K3897" s="33">
        <f t="shared" si="241"/>
        <v>9.2583785721978007E-4</v>
      </c>
      <c r="L3897" s="33">
        <f t="shared" si="242"/>
        <v>0.99360462069704591</v>
      </c>
      <c r="M3897" s="33">
        <f t="shared" si="243"/>
        <v>0.99268470392409613</v>
      </c>
    </row>
    <row r="3898" spans="1:13" ht="55.2">
      <c r="A3898" t="s">
        <v>164</v>
      </c>
      <c r="B3898" t="s">
        <v>247</v>
      </c>
      <c r="C3898" s="14" t="s">
        <v>249</v>
      </c>
      <c r="D3898" t="s">
        <v>456</v>
      </c>
      <c r="E3898" t="s">
        <v>474</v>
      </c>
      <c r="F3898" s="20">
        <v>2044</v>
      </c>
      <c r="G3898" s="20">
        <v>46</v>
      </c>
      <c r="H3898" s="11">
        <v>4969.8901865684402</v>
      </c>
      <c r="I3898" s="10">
        <v>4300304.5289592603</v>
      </c>
      <c r="J3898" s="33">
        <f t="shared" si="240"/>
        <v>1.1557065675465617E-3</v>
      </c>
      <c r="K3898" s="33">
        <f t="shared" si="241"/>
        <v>1.1550389959085194E-3</v>
      </c>
      <c r="L3898" s="33">
        <f t="shared" si="242"/>
        <v>0.99268470392409613</v>
      </c>
      <c r="M3898" s="33">
        <f t="shared" si="243"/>
        <v>0.99153811438042194</v>
      </c>
    </row>
    <row r="3899" spans="1:13" ht="55.2">
      <c r="A3899" t="s">
        <v>164</v>
      </c>
      <c r="B3899" t="s">
        <v>247</v>
      </c>
      <c r="C3899" s="14" t="s">
        <v>249</v>
      </c>
      <c r="D3899" t="s">
        <v>456</v>
      </c>
      <c r="E3899" t="s">
        <v>474</v>
      </c>
      <c r="F3899" s="20">
        <v>2044</v>
      </c>
      <c r="G3899" s="20">
        <v>47</v>
      </c>
      <c r="H3899" s="11">
        <v>5454.7906557754904</v>
      </c>
      <c r="I3899" s="10">
        <v>4289035.4668772398</v>
      </c>
      <c r="J3899" s="33">
        <f t="shared" si="240"/>
        <v>1.2717989156072458E-3</v>
      </c>
      <c r="K3899" s="33">
        <f t="shared" si="241"/>
        <v>1.2709905221073292E-3</v>
      </c>
      <c r="L3899" s="33">
        <f t="shared" si="242"/>
        <v>0.99153811438042194</v>
      </c>
      <c r="M3899" s="33">
        <f t="shared" si="243"/>
        <v>0.99027787883473628</v>
      </c>
    </row>
    <row r="3900" spans="1:13" ht="55.2">
      <c r="A3900" t="s">
        <v>164</v>
      </c>
      <c r="B3900" t="s">
        <v>247</v>
      </c>
      <c r="C3900" s="14" t="s">
        <v>249</v>
      </c>
      <c r="D3900" t="s">
        <v>456</v>
      </c>
      <c r="E3900" t="s">
        <v>474</v>
      </c>
      <c r="F3900" s="20">
        <v>2044</v>
      </c>
      <c r="G3900" s="20">
        <v>48</v>
      </c>
      <c r="H3900" s="11">
        <v>5935.9939210941402</v>
      </c>
      <c r="I3900" s="10">
        <v>4219534.6518497402</v>
      </c>
      <c r="J3900" s="33">
        <f t="shared" si="240"/>
        <v>1.4067887601046116E-3</v>
      </c>
      <c r="K3900" s="33">
        <f t="shared" si="241"/>
        <v>1.4057996966523323E-3</v>
      </c>
      <c r="L3900" s="33">
        <f t="shared" si="242"/>
        <v>0.99027787883473628</v>
      </c>
      <c r="M3900" s="33">
        <f t="shared" si="243"/>
        <v>0.98888574649306893</v>
      </c>
    </row>
    <row r="3901" spans="1:13" ht="55.2">
      <c r="A3901" t="s">
        <v>164</v>
      </c>
      <c r="B3901" t="s">
        <v>247</v>
      </c>
      <c r="C3901" s="14" t="s">
        <v>249</v>
      </c>
      <c r="D3901" t="s">
        <v>456</v>
      </c>
      <c r="E3901" t="s">
        <v>474</v>
      </c>
      <c r="F3901" s="20">
        <v>2044</v>
      </c>
      <c r="G3901" s="20">
        <v>49</v>
      </c>
      <c r="H3901" s="11">
        <v>6291.6305612937604</v>
      </c>
      <c r="I3901" s="10">
        <v>4147268.01647626</v>
      </c>
      <c r="J3901" s="33">
        <f t="shared" si="240"/>
        <v>1.5170542478321585E-3</v>
      </c>
      <c r="K3901" s="33">
        <f t="shared" si="241"/>
        <v>1.5159041027210662E-3</v>
      </c>
      <c r="L3901" s="33">
        <f t="shared" si="242"/>
        <v>0.98888574649306893</v>
      </c>
      <c r="M3901" s="33">
        <f t="shared" si="243"/>
        <v>0.98738669053283767</v>
      </c>
    </row>
    <row r="3902" spans="1:13" ht="55.2">
      <c r="A3902" t="s">
        <v>164</v>
      </c>
      <c r="B3902" t="s">
        <v>247</v>
      </c>
      <c r="C3902" s="14" t="s">
        <v>249</v>
      </c>
      <c r="D3902" t="s">
        <v>456</v>
      </c>
      <c r="E3902" t="s">
        <v>474</v>
      </c>
      <c r="F3902" s="20">
        <v>2044</v>
      </c>
      <c r="G3902" s="20">
        <v>50</v>
      </c>
      <c r="H3902" s="11">
        <v>6735.5672490694797</v>
      </c>
      <c r="I3902" s="10">
        <v>4083338.8942806302</v>
      </c>
      <c r="J3902" s="33">
        <f t="shared" si="240"/>
        <v>1.6495244268125088E-3</v>
      </c>
      <c r="K3902" s="33">
        <f t="shared" si="241"/>
        <v>1.6481647091270979E-3</v>
      </c>
      <c r="L3902" s="33">
        <f t="shared" si="242"/>
        <v>0.98738669053283767</v>
      </c>
      <c r="M3902" s="33">
        <f t="shared" si="243"/>
        <v>0.98575931463523969</v>
      </c>
    </row>
    <row r="3903" spans="1:13" ht="55.2">
      <c r="A3903" t="s">
        <v>164</v>
      </c>
      <c r="B3903" t="s">
        <v>247</v>
      </c>
      <c r="C3903" s="14" t="s">
        <v>249</v>
      </c>
      <c r="D3903" t="s">
        <v>456</v>
      </c>
      <c r="E3903" t="s">
        <v>474</v>
      </c>
      <c r="F3903" s="20">
        <v>2044</v>
      </c>
      <c r="G3903" s="20">
        <v>51</v>
      </c>
      <c r="H3903" s="11">
        <v>7508.3957416877502</v>
      </c>
      <c r="I3903" s="10">
        <v>4020912.3812971702</v>
      </c>
      <c r="J3903" s="33">
        <f t="shared" si="240"/>
        <v>1.8673363231221411E-3</v>
      </c>
      <c r="K3903" s="33">
        <f t="shared" si="241"/>
        <v>1.8655939353603435E-3</v>
      </c>
      <c r="L3903" s="33">
        <f t="shared" si="242"/>
        <v>0.98575931463523969</v>
      </c>
      <c r="M3903" s="33">
        <f t="shared" si="243"/>
        <v>0.98392028803613119</v>
      </c>
    </row>
    <row r="3904" spans="1:13" ht="55.2">
      <c r="A3904" t="s">
        <v>164</v>
      </c>
      <c r="B3904" t="s">
        <v>247</v>
      </c>
      <c r="C3904" s="14" t="s">
        <v>249</v>
      </c>
      <c r="D3904" t="s">
        <v>456</v>
      </c>
      <c r="E3904" t="s">
        <v>474</v>
      </c>
      <c r="F3904" s="20">
        <v>2044</v>
      </c>
      <c r="G3904" s="20">
        <v>52</v>
      </c>
      <c r="H3904" s="11">
        <v>8110.0242779563796</v>
      </c>
      <c r="I3904" s="10">
        <v>3991282.5176880402</v>
      </c>
      <c r="J3904" s="33">
        <f t="shared" si="240"/>
        <v>2.0319344075533223E-3</v>
      </c>
      <c r="K3904" s="33">
        <f t="shared" si="241"/>
        <v>2.0298714263524698E-3</v>
      </c>
      <c r="L3904" s="33">
        <f t="shared" si="242"/>
        <v>0.98392028803613119</v>
      </c>
      <c r="M3904" s="33">
        <f t="shared" si="243"/>
        <v>0.9819230563576381</v>
      </c>
    </row>
    <row r="3905" spans="1:13" ht="55.2">
      <c r="A3905" t="s">
        <v>164</v>
      </c>
      <c r="B3905" t="s">
        <v>247</v>
      </c>
      <c r="C3905" s="14" t="s">
        <v>249</v>
      </c>
      <c r="D3905" t="s">
        <v>456</v>
      </c>
      <c r="E3905" t="s">
        <v>474</v>
      </c>
      <c r="F3905" s="20">
        <v>2044</v>
      </c>
      <c r="G3905" s="20">
        <v>53</v>
      </c>
      <c r="H3905" s="11">
        <v>8753.6210351003992</v>
      </c>
      <c r="I3905" s="10">
        <v>3954851.04831278</v>
      </c>
      <c r="J3905" s="33">
        <f t="shared" si="240"/>
        <v>2.2133882991206134E-3</v>
      </c>
      <c r="K3905" s="33">
        <f t="shared" si="241"/>
        <v>2.210940561503616E-3</v>
      </c>
      <c r="L3905" s="33">
        <f t="shared" si="242"/>
        <v>0.9819230563576381</v>
      </c>
      <c r="M3905" s="33">
        <f t="shared" si="243"/>
        <v>0.97975208284406134</v>
      </c>
    </row>
    <row r="3906" spans="1:13" ht="55.2">
      <c r="A3906" t="s">
        <v>164</v>
      </c>
      <c r="B3906" t="s">
        <v>247</v>
      </c>
      <c r="C3906" s="14" t="s">
        <v>249</v>
      </c>
      <c r="D3906" t="s">
        <v>456</v>
      </c>
      <c r="E3906" t="s">
        <v>474</v>
      </c>
      <c r="F3906" s="20">
        <v>2044</v>
      </c>
      <c r="G3906" s="20">
        <v>54</v>
      </c>
      <c r="H3906" s="11">
        <v>9515.6355125858408</v>
      </c>
      <c r="I3906" s="10">
        <v>3920528.99832976</v>
      </c>
      <c r="J3906" s="33">
        <f t="shared" ref="J3906:J3969" si="244">IF(I3906&gt;0,H3906/I3906,0)</f>
        <v>2.4271305011746452E-3</v>
      </c>
      <c r="K3906" s="33">
        <f t="shared" ref="K3906:K3969" si="245">1-EXP(-J3906)</f>
        <v>2.4241874015169529E-3</v>
      </c>
      <c r="L3906" s="33">
        <f t="shared" ref="L3906:L3969" si="246">IF(G3906=30,1,M3905)</f>
        <v>0.97975208284406134</v>
      </c>
      <c r="M3906" s="33">
        <f t="shared" ref="M3906:M3969" si="247">L3906*(1-K3906)</f>
        <v>0.97737698018822072</v>
      </c>
    </row>
    <row r="3907" spans="1:13" ht="55.2">
      <c r="A3907" t="s">
        <v>164</v>
      </c>
      <c r="B3907" t="s">
        <v>247</v>
      </c>
      <c r="C3907" s="14" t="s">
        <v>249</v>
      </c>
      <c r="D3907" t="s">
        <v>456</v>
      </c>
      <c r="E3907" t="s">
        <v>474</v>
      </c>
      <c r="F3907" s="20">
        <v>2044</v>
      </c>
      <c r="G3907" s="20">
        <v>55</v>
      </c>
      <c r="H3907" s="11">
        <v>10422.5061910108</v>
      </c>
      <c r="I3907" s="10">
        <v>3906354.7758884798</v>
      </c>
      <c r="J3907" s="33">
        <f t="shared" si="244"/>
        <v>2.6680900197141606E-3</v>
      </c>
      <c r="K3907" s="33">
        <f t="shared" si="245"/>
        <v>2.6645338309845279E-3</v>
      </c>
      <c r="L3907" s="33">
        <f t="shared" si="246"/>
        <v>0.97737698018822072</v>
      </c>
      <c r="M3907" s="33">
        <f t="shared" si="247"/>
        <v>0.97477272615888366</v>
      </c>
    </row>
    <row r="3908" spans="1:13" ht="55.2">
      <c r="A3908" t="s">
        <v>164</v>
      </c>
      <c r="B3908" t="s">
        <v>247</v>
      </c>
      <c r="C3908" s="14" t="s">
        <v>249</v>
      </c>
      <c r="D3908" t="s">
        <v>456</v>
      </c>
      <c r="E3908" t="s">
        <v>474</v>
      </c>
      <c r="F3908" s="20">
        <v>2044</v>
      </c>
      <c r="G3908" s="20">
        <v>56</v>
      </c>
      <c r="H3908" s="11">
        <v>11227.9985505651</v>
      </c>
      <c r="I3908" s="10">
        <v>3846293.5878685499</v>
      </c>
      <c r="J3908" s="33">
        <f t="shared" si="244"/>
        <v>2.9191735612639942E-3</v>
      </c>
      <c r="K3908" s="33">
        <f t="shared" si="245"/>
        <v>2.9149169170920031E-3</v>
      </c>
      <c r="L3908" s="33">
        <f t="shared" si="246"/>
        <v>0.97477272615888366</v>
      </c>
      <c r="M3908" s="33">
        <f t="shared" si="247"/>
        <v>0.97193134464908326</v>
      </c>
    </row>
    <row r="3909" spans="1:13" ht="55.2">
      <c r="A3909" t="s">
        <v>164</v>
      </c>
      <c r="B3909" t="s">
        <v>247</v>
      </c>
      <c r="C3909" s="14" t="s">
        <v>249</v>
      </c>
      <c r="D3909" t="s">
        <v>456</v>
      </c>
      <c r="E3909" t="s">
        <v>474</v>
      </c>
      <c r="F3909" s="20">
        <v>2044</v>
      </c>
      <c r="G3909" s="20">
        <v>57</v>
      </c>
      <c r="H3909" s="11">
        <v>12207.1270924035</v>
      </c>
      <c r="I3909" s="10">
        <v>3776750.1204512799</v>
      </c>
      <c r="J3909" s="33">
        <f t="shared" si="244"/>
        <v>3.2321775873657439E-3</v>
      </c>
      <c r="K3909" s="33">
        <f t="shared" si="245"/>
        <v>3.2269597245878634E-3</v>
      </c>
      <c r="L3909" s="33">
        <f t="shared" si="246"/>
        <v>0.97193134464908326</v>
      </c>
      <c r="M3909" s="33">
        <f t="shared" si="247"/>
        <v>0.96879496134483611</v>
      </c>
    </row>
    <row r="3910" spans="1:13" ht="55.2">
      <c r="A3910" t="s">
        <v>164</v>
      </c>
      <c r="B3910" t="s">
        <v>247</v>
      </c>
      <c r="C3910" s="14" t="s">
        <v>249</v>
      </c>
      <c r="D3910" t="s">
        <v>456</v>
      </c>
      <c r="E3910" t="s">
        <v>474</v>
      </c>
      <c r="F3910" s="20">
        <v>2044</v>
      </c>
      <c r="G3910" s="20">
        <v>58</v>
      </c>
      <c r="H3910" s="11">
        <v>13448.8887069682</v>
      </c>
      <c r="I3910" s="10">
        <v>3763007.62486328</v>
      </c>
      <c r="J3910" s="33">
        <f t="shared" si="244"/>
        <v>3.5739732808691385E-3</v>
      </c>
      <c r="K3910" s="33">
        <f t="shared" si="245"/>
        <v>3.5675942401328653E-3</v>
      </c>
      <c r="L3910" s="33">
        <f t="shared" si="246"/>
        <v>0.96879496134483611</v>
      </c>
      <c r="M3910" s="33">
        <f t="shared" si="247"/>
        <v>0.96533869402087258</v>
      </c>
    </row>
    <row r="3911" spans="1:13" ht="55.2">
      <c r="A3911" t="s">
        <v>164</v>
      </c>
      <c r="B3911" t="s">
        <v>247</v>
      </c>
      <c r="C3911" s="14" t="s">
        <v>249</v>
      </c>
      <c r="D3911" t="s">
        <v>456</v>
      </c>
      <c r="E3911" t="s">
        <v>474</v>
      </c>
      <c r="F3911" s="20">
        <v>2044</v>
      </c>
      <c r="G3911" s="20">
        <v>59</v>
      </c>
      <c r="H3911" s="11">
        <v>14356.4769916064</v>
      </c>
      <c r="I3911" s="10">
        <v>3799170.29584709</v>
      </c>
      <c r="J3911" s="33">
        <f t="shared" si="244"/>
        <v>3.7788453461271806E-3</v>
      </c>
      <c r="K3911" s="33">
        <f t="shared" si="245"/>
        <v>3.7717144950079051E-3</v>
      </c>
      <c r="L3911" s="33">
        <f t="shared" si="246"/>
        <v>0.96533869402087258</v>
      </c>
      <c r="M3911" s="33">
        <f t="shared" si="247"/>
        <v>0.96169771207604204</v>
      </c>
    </row>
    <row r="3912" spans="1:13" ht="55.2">
      <c r="A3912" t="s">
        <v>164</v>
      </c>
      <c r="B3912" t="s">
        <v>247</v>
      </c>
      <c r="C3912" s="14" t="s">
        <v>249</v>
      </c>
      <c r="D3912" t="s">
        <v>456</v>
      </c>
      <c r="E3912" t="s">
        <v>474</v>
      </c>
      <c r="F3912" s="20">
        <v>2044</v>
      </c>
      <c r="G3912" s="20">
        <v>60</v>
      </c>
      <c r="H3912" s="11">
        <v>15378.151344083301</v>
      </c>
      <c r="I3912" s="10">
        <v>3794161.0580720701</v>
      </c>
      <c r="J3912" s="33">
        <f t="shared" si="244"/>
        <v>4.0531097938940452E-3</v>
      </c>
      <c r="K3912" s="33">
        <f t="shared" si="245"/>
        <v>4.0449070303691936E-3</v>
      </c>
      <c r="L3912" s="33">
        <f t="shared" si="246"/>
        <v>0.96169771207604204</v>
      </c>
      <c r="M3912" s="33">
        <f t="shared" si="247"/>
        <v>0.95780773423937571</v>
      </c>
    </row>
    <row r="3913" spans="1:13" ht="55.2">
      <c r="A3913" t="s">
        <v>164</v>
      </c>
      <c r="B3913" t="s">
        <v>247</v>
      </c>
      <c r="C3913" s="14" t="s">
        <v>249</v>
      </c>
      <c r="D3913" t="s">
        <v>456</v>
      </c>
      <c r="E3913" t="s">
        <v>474</v>
      </c>
      <c r="F3913" s="20">
        <v>2044</v>
      </c>
      <c r="G3913" s="20">
        <v>61</v>
      </c>
      <c r="H3913" s="11">
        <v>16196.093866163599</v>
      </c>
      <c r="I3913" s="10">
        <v>3734576.8367058402</v>
      </c>
      <c r="J3913" s="33">
        <f t="shared" si="244"/>
        <v>4.3367949233171204E-3</v>
      </c>
      <c r="K3913" s="33">
        <f t="shared" si="245"/>
        <v>4.3274046077423911E-3</v>
      </c>
      <c r="L3913" s="33">
        <f t="shared" si="246"/>
        <v>0.95780773423937571</v>
      </c>
      <c r="M3913" s="33">
        <f t="shared" si="247"/>
        <v>0.95366291263689695</v>
      </c>
    </row>
    <row r="3914" spans="1:13" ht="55.2">
      <c r="A3914" t="s">
        <v>164</v>
      </c>
      <c r="B3914" t="s">
        <v>247</v>
      </c>
      <c r="C3914" s="14" t="s">
        <v>249</v>
      </c>
      <c r="D3914" t="s">
        <v>456</v>
      </c>
      <c r="E3914" t="s">
        <v>474</v>
      </c>
      <c r="F3914" s="20">
        <v>2044</v>
      </c>
      <c r="G3914" s="20">
        <v>62</v>
      </c>
      <c r="H3914" s="11">
        <v>17155.4339736525</v>
      </c>
      <c r="I3914" s="10">
        <v>3651000.70764818</v>
      </c>
      <c r="J3914" s="33">
        <f t="shared" si="244"/>
        <v>4.6988306350406886E-3</v>
      </c>
      <c r="K3914" s="33">
        <f t="shared" si="245"/>
        <v>4.6878084010004706E-3</v>
      </c>
      <c r="L3914" s="33">
        <f t="shared" si="246"/>
        <v>0.95366291263689695</v>
      </c>
      <c r="M3914" s="33">
        <f t="shared" si="247"/>
        <v>0.94919232362331518</v>
      </c>
    </row>
    <row r="3915" spans="1:13" ht="55.2">
      <c r="A3915" t="s">
        <v>164</v>
      </c>
      <c r="B3915" t="s">
        <v>247</v>
      </c>
      <c r="C3915" s="14" t="s">
        <v>249</v>
      </c>
      <c r="D3915" t="s">
        <v>456</v>
      </c>
      <c r="E3915" t="s">
        <v>474</v>
      </c>
      <c r="F3915" s="20">
        <v>2044</v>
      </c>
      <c r="G3915" s="20">
        <v>63</v>
      </c>
      <c r="H3915" s="11">
        <v>18086.0510297943</v>
      </c>
      <c r="I3915" s="10">
        <v>3560063.2834411799</v>
      </c>
      <c r="J3915" s="33">
        <f t="shared" si="244"/>
        <v>5.0802611048846886E-3</v>
      </c>
      <c r="K3915" s="33">
        <f t="shared" si="245"/>
        <v>5.0673784034994673E-3</v>
      </c>
      <c r="L3915" s="33">
        <f t="shared" si="246"/>
        <v>0.94919232362331518</v>
      </c>
      <c r="M3915" s="33">
        <f t="shared" si="247"/>
        <v>0.94438240694181896</v>
      </c>
    </row>
    <row r="3916" spans="1:13" ht="55.2">
      <c r="A3916" t="s">
        <v>164</v>
      </c>
      <c r="B3916" t="s">
        <v>247</v>
      </c>
      <c r="C3916" s="14" t="s">
        <v>249</v>
      </c>
      <c r="D3916" t="s">
        <v>456</v>
      </c>
      <c r="E3916" t="s">
        <v>474</v>
      </c>
      <c r="F3916" s="20">
        <v>2044</v>
      </c>
      <c r="G3916" s="20">
        <v>64</v>
      </c>
      <c r="H3916" s="11">
        <v>19376.318941752201</v>
      </c>
      <c r="I3916" s="10">
        <v>3472278.5163692902</v>
      </c>
      <c r="J3916" s="33">
        <f t="shared" si="244"/>
        <v>5.5802893835868363E-3</v>
      </c>
      <c r="K3916" s="33">
        <f t="shared" si="245"/>
        <v>5.5647484897838329E-3</v>
      </c>
      <c r="L3916" s="33">
        <f t="shared" si="246"/>
        <v>0.94438240694181896</v>
      </c>
      <c r="M3916" s="33">
        <f t="shared" si="247"/>
        <v>0.93912715636901101</v>
      </c>
    </row>
    <row r="3917" spans="1:13" ht="55.2">
      <c r="A3917" t="s">
        <v>164</v>
      </c>
      <c r="B3917" t="s">
        <v>247</v>
      </c>
      <c r="C3917" s="14" t="s">
        <v>249</v>
      </c>
      <c r="D3917" t="s">
        <v>456</v>
      </c>
      <c r="E3917" t="s">
        <v>474</v>
      </c>
      <c r="F3917" s="20">
        <v>2044</v>
      </c>
      <c r="G3917" s="20">
        <v>65</v>
      </c>
      <c r="H3917" s="11">
        <v>20556.669713265699</v>
      </c>
      <c r="I3917" s="10">
        <v>3370150.28262677</v>
      </c>
      <c r="J3917" s="33">
        <f t="shared" si="244"/>
        <v>6.0996299836348468E-3</v>
      </c>
      <c r="K3917" s="33">
        <f t="shared" si="245"/>
        <v>6.0810650063424232E-3</v>
      </c>
      <c r="L3917" s="33">
        <f t="shared" si="246"/>
        <v>0.93912715636901101</v>
      </c>
      <c r="M3917" s="33">
        <f t="shared" si="247"/>
        <v>0.9334162630819095</v>
      </c>
    </row>
    <row r="3918" spans="1:13" ht="55.2">
      <c r="A3918" t="s">
        <v>164</v>
      </c>
      <c r="B3918" t="s">
        <v>247</v>
      </c>
      <c r="C3918" s="14" t="s">
        <v>249</v>
      </c>
      <c r="D3918" t="s">
        <v>456</v>
      </c>
      <c r="E3918" t="s">
        <v>474</v>
      </c>
      <c r="F3918" s="20">
        <v>2044</v>
      </c>
      <c r="G3918" s="20">
        <v>66</v>
      </c>
      <c r="H3918" s="11">
        <v>20858.883873471401</v>
      </c>
      <c r="I3918" s="10">
        <v>3245349.3796688002</v>
      </c>
      <c r="J3918" s="33">
        <f t="shared" si="244"/>
        <v>6.4273153467378375E-3</v>
      </c>
      <c r="K3918" s="33">
        <f t="shared" si="245"/>
        <v>6.4067043369158139E-3</v>
      </c>
      <c r="L3918" s="33">
        <f t="shared" si="246"/>
        <v>0.9334162630819095</v>
      </c>
      <c r="M3918" s="33">
        <f t="shared" si="247"/>
        <v>0.92743614106107486</v>
      </c>
    </row>
    <row r="3919" spans="1:13" ht="55.2">
      <c r="A3919" t="s">
        <v>164</v>
      </c>
      <c r="B3919" t="s">
        <v>247</v>
      </c>
      <c r="C3919" s="14" t="s">
        <v>249</v>
      </c>
      <c r="D3919" t="s">
        <v>456</v>
      </c>
      <c r="E3919" t="s">
        <v>474</v>
      </c>
      <c r="F3919" s="20">
        <v>2044</v>
      </c>
      <c r="G3919" s="20">
        <v>67</v>
      </c>
      <c r="H3919" s="11">
        <v>21843.7069870626</v>
      </c>
      <c r="I3919" s="10">
        <v>3122629.4495116901</v>
      </c>
      <c r="J3919" s="33">
        <f t="shared" si="244"/>
        <v>6.9952926981068702E-3</v>
      </c>
      <c r="K3919" s="33">
        <f t="shared" si="245"/>
        <v>6.9708825899226223E-3</v>
      </c>
      <c r="L3919" s="33">
        <f t="shared" si="246"/>
        <v>0.92743614106107486</v>
      </c>
      <c r="M3919" s="33">
        <f t="shared" si="247"/>
        <v>0.92097109261208721</v>
      </c>
    </row>
    <row r="3920" spans="1:13" ht="55.2">
      <c r="A3920" t="s">
        <v>164</v>
      </c>
      <c r="B3920" t="s">
        <v>247</v>
      </c>
      <c r="C3920" s="14" t="s">
        <v>249</v>
      </c>
      <c r="D3920" t="s">
        <v>456</v>
      </c>
      <c r="E3920" t="s">
        <v>474</v>
      </c>
      <c r="F3920" s="20">
        <v>2044</v>
      </c>
      <c r="G3920" s="20">
        <v>68</v>
      </c>
      <c r="H3920" s="11">
        <v>22842.033065347201</v>
      </c>
      <c r="I3920" s="10">
        <v>3010637.4956798102</v>
      </c>
      <c r="J3920" s="33">
        <f t="shared" si="244"/>
        <v>7.5871084108016821E-3</v>
      </c>
      <c r="K3920" s="33">
        <f t="shared" si="245"/>
        <v>7.558398956912793E-3</v>
      </c>
      <c r="L3920" s="33">
        <f t="shared" si="246"/>
        <v>0.92097109261208721</v>
      </c>
      <c r="M3920" s="33">
        <f t="shared" si="247"/>
        <v>0.91401002566634115</v>
      </c>
    </row>
    <row r="3921" spans="1:13" ht="55.2">
      <c r="A3921" t="s">
        <v>164</v>
      </c>
      <c r="B3921" t="s">
        <v>247</v>
      </c>
      <c r="C3921" s="14" t="s">
        <v>249</v>
      </c>
      <c r="D3921" t="s">
        <v>456</v>
      </c>
      <c r="E3921" t="s">
        <v>474</v>
      </c>
      <c r="F3921" s="20">
        <v>2044</v>
      </c>
      <c r="G3921" s="20">
        <v>69</v>
      </c>
      <c r="H3921" s="11">
        <v>23109.914440258599</v>
      </c>
      <c r="I3921" s="10">
        <v>2886833.3111555502</v>
      </c>
      <c r="J3921" s="33">
        <f t="shared" si="244"/>
        <v>8.005281895201664E-3</v>
      </c>
      <c r="K3921" s="33">
        <f t="shared" si="245"/>
        <v>7.9733249577121912E-3</v>
      </c>
      <c r="L3921" s="33">
        <f t="shared" si="246"/>
        <v>0.91401002566634115</v>
      </c>
      <c r="M3921" s="33">
        <f t="shared" si="247"/>
        <v>0.90672232671709652</v>
      </c>
    </row>
    <row r="3922" spans="1:13" ht="55.2">
      <c r="A3922" t="s">
        <v>164</v>
      </c>
      <c r="B3922" t="s">
        <v>247</v>
      </c>
      <c r="C3922" s="14" t="s">
        <v>249</v>
      </c>
      <c r="D3922" t="s">
        <v>456</v>
      </c>
      <c r="E3922" t="s">
        <v>474</v>
      </c>
      <c r="F3922" s="20">
        <v>2045</v>
      </c>
      <c r="G3922" s="20">
        <v>30</v>
      </c>
      <c r="H3922" s="11">
        <v>718.15783090726802</v>
      </c>
      <c r="I3922" s="10">
        <v>4657591.8599795904</v>
      </c>
      <c r="J3922" s="33">
        <f t="shared" si="244"/>
        <v>1.5419080342312668E-4</v>
      </c>
      <c r="K3922" s="33">
        <f t="shared" si="245"/>
        <v>1.5417891663216388E-4</v>
      </c>
      <c r="L3922" s="33">
        <f t="shared" si="246"/>
        <v>1</v>
      </c>
      <c r="M3922" s="33">
        <f t="shared" si="247"/>
        <v>0.99984582108336784</v>
      </c>
    </row>
    <row r="3923" spans="1:13" ht="55.2">
      <c r="A3923" t="s">
        <v>164</v>
      </c>
      <c r="B3923" t="s">
        <v>247</v>
      </c>
      <c r="C3923" s="14" t="s">
        <v>249</v>
      </c>
      <c r="D3923" t="s">
        <v>456</v>
      </c>
      <c r="E3923" t="s">
        <v>474</v>
      </c>
      <c r="F3923" s="20">
        <v>2045</v>
      </c>
      <c r="G3923" s="20">
        <v>31</v>
      </c>
      <c r="H3923" s="11">
        <v>1016.04911082955</v>
      </c>
      <c r="I3923" s="10">
        <v>4729418.4847619198</v>
      </c>
      <c r="J3923" s="33">
        <f t="shared" si="244"/>
        <v>2.1483594951540817E-4</v>
      </c>
      <c r="K3923" s="33">
        <f t="shared" si="245"/>
        <v>2.1481287392532966E-4</v>
      </c>
      <c r="L3923" s="33">
        <f t="shared" si="246"/>
        <v>0.99984582108336784</v>
      </c>
      <c r="M3923" s="33">
        <f t="shared" si="247"/>
        <v>0.99963104132905867</v>
      </c>
    </row>
    <row r="3924" spans="1:13" ht="55.2">
      <c r="A3924" t="s">
        <v>164</v>
      </c>
      <c r="B3924" t="s">
        <v>247</v>
      </c>
      <c r="C3924" s="14" t="s">
        <v>249</v>
      </c>
      <c r="D3924" t="s">
        <v>456</v>
      </c>
      <c r="E3924" t="s">
        <v>474</v>
      </c>
      <c r="F3924" s="20">
        <v>2045</v>
      </c>
      <c r="G3924" s="20">
        <v>32</v>
      </c>
      <c r="H3924" s="11">
        <v>1081.4084250189601</v>
      </c>
      <c r="I3924" s="10">
        <v>4820825.47966184</v>
      </c>
      <c r="J3924" s="33">
        <f t="shared" si="244"/>
        <v>2.2432017702802553E-4</v>
      </c>
      <c r="K3924" s="33">
        <f t="shared" si="245"/>
        <v>2.2429501913834304E-4</v>
      </c>
      <c r="L3924" s="33">
        <f t="shared" si="246"/>
        <v>0.99963104132905867</v>
      </c>
      <c r="M3924" s="33">
        <f t="shared" si="247"/>
        <v>0.99940682906551248</v>
      </c>
    </row>
    <row r="3925" spans="1:13" ht="55.2">
      <c r="A3925" t="s">
        <v>164</v>
      </c>
      <c r="B3925" t="s">
        <v>247</v>
      </c>
      <c r="C3925" s="14" t="s">
        <v>249</v>
      </c>
      <c r="D3925" t="s">
        <v>456</v>
      </c>
      <c r="E3925" t="s">
        <v>474</v>
      </c>
      <c r="F3925" s="20">
        <v>2045</v>
      </c>
      <c r="G3925" s="20">
        <v>33</v>
      </c>
      <c r="H3925" s="11">
        <v>1154.0063715967499</v>
      </c>
      <c r="I3925" s="10">
        <v>4864226.3368551498</v>
      </c>
      <c r="J3925" s="33">
        <f t="shared" si="244"/>
        <v>2.3724355975237067E-4</v>
      </c>
      <c r="K3925" s="33">
        <f t="shared" si="245"/>
        <v>2.3721541972443472E-4</v>
      </c>
      <c r="L3925" s="33">
        <f t="shared" si="246"/>
        <v>0.99940682906551248</v>
      </c>
      <c r="M3925" s="33">
        <f t="shared" si="247"/>
        <v>0.99916975435508026</v>
      </c>
    </row>
    <row r="3926" spans="1:13" ht="55.2">
      <c r="A3926" t="s">
        <v>164</v>
      </c>
      <c r="B3926" t="s">
        <v>247</v>
      </c>
      <c r="C3926" s="14" t="s">
        <v>249</v>
      </c>
      <c r="D3926" t="s">
        <v>456</v>
      </c>
      <c r="E3926" t="s">
        <v>474</v>
      </c>
      <c r="F3926" s="20">
        <v>2045</v>
      </c>
      <c r="G3926" s="20">
        <v>34</v>
      </c>
      <c r="H3926" s="11">
        <v>1202.5570390855901</v>
      </c>
      <c r="I3926" s="10">
        <v>4784473.8404449401</v>
      </c>
      <c r="J3926" s="33">
        <f t="shared" si="244"/>
        <v>2.5134572351925665E-4</v>
      </c>
      <c r="K3926" s="33">
        <f t="shared" si="245"/>
        <v>2.5131413882917286E-4</v>
      </c>
      <c r="L3926" s="33">
        <f t="shared" si="246"/>
        <v>0.99916975435508026</v>
      </c>
      <c r="M3926" s="33">
        <f t="shared" si="247"/>
        <v>0.99891864886872039</v>
      </c>
    </row>
    <row r="3927" spans="1:13" ht="55.2">
      <c r="A3927" t="s">
        <v>164</v>
      </c>
      <c r="B3927" t="s">
        <v>247</v>
      </c>
      <c r="C3927" s="14" t="s">
        <v>249</v>
      </c>
      <c r="D3927" t="s">
        <v>456</v>
      </c>
      <c r="E3927" t="s">
        <v>474</v>
      </c>
      <c r="F3927" s="20">
        <v>2045</v>
      </c>
      <c r="G3927" s="20">
        <v>35</v>
      </c>
      <c r="H3927" s="11">
        <v>1266.5792507747999</v>
      </c>
      <c r="I3927" s="10">
        <v>4683183.7284240304</v>
      </c>
      <c r="J3927" s="33">
        <f t="shared" si="244"/>
        <v>2.7045260750447323E-4</v>
      </c>
      <c r="K3927" s="33">
        <f t="shared" si="245"/>
        <v>2.704160384948695E-4</v>
      </c>
      <c r="L3927" s="33">
        <f t="shared" si="246"/>
        <v>0.99891864886872039</v>
      </c>
      <c r="M3927" s="33">
        <f t="shared" si="247"/>
        <v>0.99864852524491465</v>
      </c>
    </row>
    <row r="3928" spans="1:13" ht="55.2">
      <c r="A3928" t="s">
        <v>164</v>
      </c>
      <c r="B3928" t="s">
        <v>247</v>
      </c>
      <c r="C3928" s="14" t="s">
        <v>249</v>
      </c>
      <c r="D3928" t="s">
        <v>456</v>
      </c>
      <c r="E3928" t="s">
        <v>474</v>
      </c>
      <c r="F3928" s="20">
        <v>2045</v>
      </c>
      <c r="G3928" s="20">
        <v>36</v>
      </c>
      <c r="H3928" s="11">
        <v>1593.1102891432899</v>
      </c>
      <c r="I3928" s="10">
        <v>4626002.38347938</v>
      </c>
      <c r="J3928" s="33">
        <f t="shared" si="244"/>
        <v>3.4438164036246243E-4</v>
      </c>
      <c r="K3928" s="33">
        <f t="shared" si="245"/>
        <v>3.4432234781200943E-4</v>
      </c>
      <c r="L3928" s="33">
        <f t="shared" si="246"/>
        <v>0.99864852524491465</v>
      </c>
      <c r="M3928" s="33">
        <f t="shared" si="247"/>
        <v>0.99830466824006336</v>
      </c>
    </row>
    <row r="3929" spans="1:13" ht="55.2">
      <c r="A3929" t="s">
        <v>164</v>
      </c>
      <c r="B3929" t="s">
        <v>247</v>
      </c>
      <c r="C3929" s="14" t="s">
        <v>249</v>
      </c>
      <c r="D3929" t="s">
        <v>456</v>
      </c>
      <c r="E3929" t="s">
        <v>474</v>
      </c>
      <c r="F3929" s="20">
        <v>2045</v>
      </c>
      <c r="G3929" s="20">
        <v>37</v>
      </c>
      <c r="H3929" s="11">
        <v>1730.7620650676199</v>
      </c>
      <c r="I3929" s="10">
        <v>4617294.6238712901</v>
      </c>
      <c r="J3929" s="33">
        <f t="shared" si="244"/>
        <v>3.7484332407978176E-4</v>
      </c>
      <c r="K3929" s="33">
        <f t="shared" si="245"/>
        <v>3.7477307909816737E-4</v>
      </c>
      <c r="L3929" s="33">
        <f t="shared" si="246"/>
        <v>0.99830466824006336</v>
      </c>
      <c r="M3929" s="33">
        <f t="shared" si="247"/>
        <v>0.99793053052566894</v>
      </c>
    </row>
    <row r="3930" spans="1:13" ht="55.2">
      <c r="A3930" t="s">
        <v>164</v>
      </c>
      <c r="B3930" t="s">
        <v>247</v>
      </c>
      <c r="C3930" s="14" t="s">
        <v>249</v>
      </c>
      <c r="D3930" t="s">
        <v>456</v>
      </c>
      <c r="E3930" t="s">
        <v>474</v>
      </c>
      <c r="F3930" s="20">
        <v>2045</v>
      </c>
      <c r="G3930" s="20">
        <v>38</v>
      </c>
      <c r="H3930" s="11">
        <v>1884.8358189232699</v>
      </c>
      <c r="I3930" s="10">
        <v>4588428.8986232998</v>
      </c>
      <c r="J3930" s="33">
        <f t="shared" si="244"/>
        <v>4.1078021705616733E-4</v>
      </c>
      <c r="K3930" s="33">
        <f t="shared" si="245"/>
        <v>4.1069585841413403E-4</v>
      </c>
      <c r="L3930" s="33">
        <f t="shared" si="246"/>
        <v>0.99793053052566894</v>
      </c>
      <c r="M3930" s="33">
        <f t="shared" si="247"/>
        <v>0.99752068458979704</v>
      </c>
    </row>
    <row r="3931" spans="1:13" ht="55.2">
      <c r="A3931" t="s">
        <v>164</v>
      </c>
      <c r="B3931" t="s">
        <v>247</v>
      </c>
      <c r="C3931" s="14" t="s">
        <v>249</v>
      </c>
      <c r="D3931" t="s">
        <v>456</v>
      </c>
      <c r="E3931" t="s">
        <v>474</v>
      </c>
      <c r="F3931" s="20">
        <v>2045</v>
      </c>
      <c r="G3931" s="20">
        <v>39</v>
      </c>
      <c r="H3931" s="11">
        <v>1972.8211844308501</v>
      </c>
      <c r="I3931" s="10">
        <v>4515913.0033656396</v>
      </c>
      <c r="J3931" s="33">
        <f t="shared" si="244"/>
        <v>4.3685987373107875E-4</v>
      </c>
      <c r="K3931" s="33">
        <f t="shared" si="245"/>
        <v>4.3676446435048089E-4</v>
      </c>
      <c r="L3931" s="33">
        <f t="shared" si="246"/>
        <v>0.99752068458979704</v>
      </c>
      <c r="M3931" s="33">
        <f t="shared" si="247"/>
        <v>0.99708500300231362</v>
      </c>
    </row>
    <row r="3932" spans="1:13" ht="55.2">
      <c r="A3932" t="s">
        <v>164</v>
      </c>
      <c r="B3932" t="s">
        <v>247</v>
      </c>
      <c r="C3932" s="14" t="s">
        <v>249</v>
      </c>
      <c r="D3932" t="s">
        <v>456</v>
      </c>
      <c r="E3932" t="s">
        <v>474</v>
      </c>
      <c r="F3932" s="20">
        <v>2045</v>
      </c>
      <c r="G3932" s="20">
        <v>40</v>
      </c>
      <c r="H3932" s="11">
        <v>2105.2247934808902</v>
      </c>
      <c r="I3932" s="10">
        <v>4420627.1840803605</v>
      </c>
      <c r="J3932" s="33">
        <f t="shared" si="244"/>
        <v>4.7622762694448929E-4</v>
      </c>
      <c r="K3932" s="33">
        <f t="shared" si="245"/>
        <v>4.7611424856686124E-4</v>
      </c>
      <c r="L3932" s="33">
        <f t="shared" si="246"/>
        <v>0.99708500300231362</v>
      </c>
      <c r="M3932" s="33">
        <f t="shared" si="247"/>
        <v>0.99661027662535184</v>
      </c>
    </row>
    <row r="3933" spans="1:13" ht="55.2">
      <c r="A3933" t="s">
        <v>164</v>
      </c>
      <c r="B3933" t="s">
        <v>247</v>
      </c>
      <c r="C3933" s="14" t="s">
        <v>249</v>
      </c>
      <c r="D3933" t="s">
        <v>456</v>
      </c>
      <c r="E3933" t="s">
        <v>474</v>
      </c>
      <c r="F3933" s="20">
        <v>2045</v>
      </c>
      <c r="G3933" s="20">
        <v>41</v>
      </c>
      <c r="H3933" s="11">
        <v>2692.9548849489402</v>
      </c>
      <c r="I3933" s="10">
        <v>4321511.6986304997</v>
      </c>
      <c r="J3933" s="33">
        <f t="shared" si="244"/>
        <v>6.2315112690828668E-4</v>
      </c>
      <c r="K3933" s="33">
        <f t="shared" si="245"/>
        <v>6.2295700856862535E-4</v>
      </c>
      <c r="L3933" s="33">
        <f t="shared" si="246"/>
        <v>0.99661027662535184</v>
      </c>
      <c r="M3933" s="33">
        <f t="shared" si="247"/>
        <v>0.99598943126871653</v>
      </c>
    </row>
    <row r="3934" spans="1:13" ht="55.2">
      <c r="A3934" t="s">
        <v>164</v>
      </c>
      <c r="B3934" t="s">
        <v>247</v>
      </c>
      <c r="C3934" s="14" t="s">
        <v>249</v>
      </c>
      <c r="D3934" t="s">
        <v>456</v>
      </c>
      <c r="E3934" t="s">
        <v>474</v>
      </c>
      <c r="F3934" s="20">
        <v>2045</v>
      </c>
      <c r="G3934" s="20">
        <v>42</v>
      </c>
      <c r="H3934" s="11">
        <v>2988.9555094573898</v>
      </c>
      <c r="I3934" s="10">
        <v>4275754.9010465303</v>
      </c>
      <c r="J3934" s="33">
        <f t="shared" si="244"/>
        <v>6.9904743808533445E-4</v>
      </c>
      <c r="K3934" s="33">
        <f t="shared" si="245"/>
        <v>6.9880316134862674E-4</v>
      </c>
      <c r="L3934" s="33">
        <f t="shared" si="246"/>
        <v>0.99598943126871653</v>
      </c>
      <c r="M3934" s="33">
        <f t="shared" si="247"/>
        <v>0.99529343070547616</v>
      </c>
    </row>
    <row r="3935" spans="1:13" ht="55.2">
      <c r="A3935" t="s">
        <v>164</v>
      </c>
      <c r="B3935" t="s">
        <v>247</v>
      </c>
      <c r="C3935" s="14" t="s">
        <v>249</v>
      </c>
      <c r="D3935" t="s">
        <v>456</v>
      </c>
      <c r="E3935" t="s">
        <v>474</v>
      </c>
      <c r="F3935" s="20">
        <v>2045</v>
      </c>
      <c r="G3935" s="20">
        <v>43</v>
      </c>
      <c r="H3935" s="11">
        <v>3352.0759675971099</v>
      </c>
      <c r="I3935" s="10">
        <v>4251987.0030125398</v>
      </c>
      <c r="J3935" s="33">
        <f t="shared" si="244"/>
        <v>7.8835517729056051E-4</v>
      </c>
      <c r="K3935" s="33">
        <f t="shared" si="245"/>
        <v>7.8804450699265782E-4</v>
      </c>
      <c r="L3935" s="33">
        <f t="shared" si="246"/>
        <v>0.99529343070547616</v>
      </c>
      <c r="M3935" s="33">
        <f t="shared" si="247"/>
        <v>0.99450909518456287</v>
      </c>
    </row>
    <row r="3936" spans="1:13" ht="55.2">
      <c r="A3936" t="s">
        <v>164</v>
      </c>
      <c r="B3936" t="s">
        <v>247</v>
      </c>
      <c r="C3936" s="14" t="s">
        <v>249</v>
      </c>
      <c r="D3936" t="s">
        <v>456</v>
      </c>
      <c r="E3936" t="s">
        <v>474</v>
      </c>
      <c r="F3936" s="20">
        <v>2045</v>
      </c>
      <c r="G3936" s="20">
        <v>44</v>
      </c>
      <c r="H3936" s="11">
        <v>3538.9670728193701</v>
      </c>
      <c r="I3936" s="10">
        <v>4227689.8227998102</v>
      </c>
      <c r="J3936" s="33">
        <f t="shared" si="244"/>
        <v>8.3709241244090847E-4</v>
      </c>
      <c r="K3936" s="33">
        <f t="shared" si="245"/>
        <v>8.3674214832873961E-4</v>
      </c>
      <c r="L3936" s="33">
        <f t="shared" si="246"/>
        <v>0.99450909518456287</v>
      </c>
      <c r="M3936" s="33">
        <f t="shared" si="247"/>
        <v>0.99367694750772573</v>
      </c>
    </row>
    <row r="3937" spans="1:13" ht="55.2">
      <c r="A3937" t="s">
        <v>164</v>
      </c>
      <c r="B3937" t="s">
        <v>247</v>
      </c>
      <c r="C3937" s="14" t="s">
        <v>249</v>
      </c>
      <c r="D3937" t="s">
        <v>456</v>
      </c>
      <c r="E3937" t="s">
        <v>474</v>
      </c>
      <c r="F3937" s="20">
        <v>2045</v>
      </c>
      <c r="G3937" s="20">
        <v>45</v>
      </c>
      <c r="H3937" s="11">
        <v>3849.4808406914999</v>
      </c>
      <c r="I3937" s="10">
        <v>4222218.3925000997</v>
      </c>
      <c r="J3937" s="33">
        <f t="shared" si="244"/>
        <v>9.1171997344554907E-4</v>
      </c>
      <c r="K3937" s="33">
        <f t="shared" si="245"/>
        <v>9.1130448307041867E-4</v>
      </c>
      <c r="L3937" s="33">
        <f t="shared" si="246"/>
        <v>0.99367694750772573</v>
      </c>
      <c r="M3937" s="33">
        <f t="shared" si="247"/>
        <v>0.99277140525073826</v>
      </c>
    </row>
    <row r="3938" spans="1:13" ht="55.2">
      <c r="A3938" t="s">
        <v>164</v>
      </c>
      <c r="B3938" t="s">
        <v>247</v>
      </c>
      <c r="C3938" s="14" t="s">
        <v>249</v>
      </c>
      <c r="D3938" t="s">
        <v>456</v>
      </c>
      <c r="E3938" t="s">
        <v>474</v>
      </c>
      <c r="F3938" s="20">
        <v>2045</v>
      </c>
      <c r="G3938" s="20">
        <v>46</v>
      </c>
      <c r="H3938" s="11">
        <v>4863.4396939139997</v>
      </c>
      <c r="I3938" s="10">
        <v>4253829.6013340997</v>
      </c>
      <c r="J3938" s="33">
        <f t="shared" si="244"/>
        <v>1.1433085360045246E-3</v>
      </c>
      <c r="K3938" s="33">
        <f t="shared" si="245"/>
        <v>1.1426552078092067E-3</v>
      </c>
      <c r="L3938" s="33">
        <f t="shared" si="246"/>
        <v>0.99277140525073826</v>
      </c>
      <c r="M3938" s="33">
        <f t="shared" si="247"/>
        <v>0.99163700983436442</v>
      </c>
    </row>
    <row r="3939" spans="1:13" ht="55.2">
      <c r="A3939" t="s">
        <v>164</v>
      </c>
      <c r="B3939" t="s">
        <v>247</v>
      </c>
      <c r="C3939" s="14" t="s">
        <v>249</v>
      </c>
      <c r="D3939" t="s">
        <v>456</v>
      </c>
      <c r="E3939" t="s">
        <v>474</v>
      </c>
      <c r="F3939" s="20">
        <v>2045</v>
      </c>
      <c r="G3939" s="20">
        <v>47</v>
      </c>
      <c r="H3939" s="11">
        <v>5400.0025268458303</v>
      </c>
      <c r="I3939" s="10">
        <v>4287414.4851433197</v>
      </c>
      <c r="J3939" s="33">
        <f t="shared" si="244"/>
        <v>1.2595009289532964E-3</v>
      </c>
      <c r="K3939" s="33">
        <f t="shared" si="245"/>
        <v>1.2587080905533954E-3</v>
      </c>
      <c r="L3939" s="33">
        <f t="shared" si="246"/>
        <v>0.99163700983436442</v>
      </c>
      <c r="M3939" s="33">
        <f t="shared" si="247"/>
        <v>0.99038882830719377</v>
      </c>
    </row>
    <row r="3940" spans="1:13" ht="55.2">
      <c r="A3940" t="s">
        <v>164</v>
      </c>
      <c r="B3940" t="s">
        <v>247</v>
      </c>
      <c r="C3940" s="14" t="s">
        <v>249</v>
      </c>
      <c r="D3940" t="s">
        <v>456</v>
      </c>
      <c r="E3940" t="s">
        <v>474</v>
      </c>
      <c r="F3940" s="20">
        <v>2045</v>
      </c>
      <c r="G3940" s="20">
        <v>48</v>
      </c>
      <c r="H3940" s="11">
        <v>5970.5002653041101</v>
      </c>
      <c r="I3940" s="10">
        <v>4274942.0452685701</v>
      </c>
      <c r="J3940" s="33">
        <f t="shared" si="244"/>
        <v>1.3966271827970519E-3</v>
      </c>
      <c r="K3940" s="33">
        <f t="shared" si="245"/>
        <v>1.3956523529305986E-3</v>
      </c>
      <c r="L3940" s="33">
        <f t="shared" si="246"/>
        <v>0.99038882830719377</v>
      </c>
      <c r="M3940" s="33">
        <f t="shared" si="247"/>
        <v>0.98900658980865064</v>
      </c>
    </row>
    <row r="3941" spans="1:13" ht="55.2">
      <c r="A3941" t="s">
        <v>164</v>
      </c>
      <c r="B3941" t="s">
        <v>247</v>
      </c>
      <c r="C3941" s="14" t="s">
        <v>249</v>
      </c>
      <c r="D3941" t="s">
        <v>456</v>
      </c>
      <c r="E3941" t="s">
        <v>474</v>
      </c>
      <c r="F3941" s="20">
        <v>2045</v>
      </c>
      <c r="G3941" s="20">
        <v>49</v>
      </c>
      <c r="H3941" s="11">
        <v>6337.39769681076</v>
      </c>
      <c r="I3941" s="10">
        <v>4204282.5322888698</v>
      </c>
      <c r="J3941" s="33">
        <f t="shared" si="244"/>
        <v>1.5073672257132045E-3</v>
      </c>
      <c r="K3941" s="33">
        <f t="shared" si="245"/>
        <v>1.5062317183505147E-3</v>
      </c>
      <c r="L3941" s="33">
        <f t="shared" si="246"/>
        <v>0.98900658980865064</v>
      </c>
      <c r="M3941" s="33">
        <f t="shared" si="247"/>
        <v>0.98751691671342312</v>
      </c>
    </row>
    <row r="3942" spans="1:13" ht="55.2">
      <c r="A3942" t="s">
        <v>164</v>
      </c>
      <c r="B3942" t="s">
        <v>247</v>
      </c>
      <c r="C3942" s="14" t="s">
        <v>249</v>
      </c>
      <c r="D3942" t="s">
        <v>456</v>
      </c>
      <c r="E3942" t="s">
        <v>474</v>
      </c>
      <c r="F3942" s="20">
        <v>2045</v>
      </c>
      <c r="G3942" s="20">
        <v>50</v>
      </c>
      <c r="H3942" s="11">
        <v>6765.5337663108303</v>
      </c>
      <c r="I3942" s="10">
        <v>4130952.3291703998</v>
      </c>
      <c r="J3942" s="33">
        <f t="shared" si="244"/>
        <v>1.6377661195789014E-3</v>
      </c>
      <c r="K3942" s="33">
        <f t="shared" si="245"/>
        <v>1.6364257125053294E-3</v>
      </c>
      <c r="L3942" s="33">
        <f t="shared" si="246"/>
        <v>0.98751691671342312</v>
      </c>
      <c r="M3942" s="33">
        <f t="shared" si="247"/>
        <v>0.98590091863937934</v>
      </c>
    </row>
    <row r="3943" spans="1:13" ht="55.2">
      <c r="A3943" t="s">
        <v>164</v>
      </c>
      <c r="B3943" t="s">
        <v>247</v>
      </c>
      <c r="C3943" s="14" t="s">
        <v>249</v>
      </c>
      <c r="D3943" t="s">
        <v>456</v>
      </c>
      <c r="E3943" t="s">
        <v>474</v>
      </c>
      <c r="F3943" s="20">
        <v>2045</v>
      </c>
      <c r="G3943" s="20">
        <v>51</v>
      </c>
      <c r="H3943" s="11">
        <v>7528.7754096655499</v>
      </c>
      <c r="I3943" s="10">
        <v>4065781.9986816002</v>
      </c>
      <c r="J3943" s="33">
        <f t="shared" si="244"/>
        <v>1.8517410456603146E-3</v>
      </c>
      <c r="K3943" s="33">
        <f t="shared" si="245"/>
        <v>1.8500276309735275E-3</v>
      </c>
      <c r="L3943" s="33">
        <f t="shared" si="246"/>
        <v>0.98590091863937934</v>
      </c>
      <c r="M3943" s="33">
        <f t="shared" si="247"/>
        <v>0.98407697469849431</v>
      </c>
    </row>
    <row r="3944" spans="1:13" ht="55.2">
      <c r="A3944" t="s">
        <v>164</v>
      </c>
      <c r="B3944" t="s">
        <v>247</v>
      </c>
      <c r="C3944" s="14" t="s">
        <v>249</v>
      </c>
      <c r="D3944" t="s">
        <v>456</v>
      </c>
      <c r="E3944" t="s">
        <v>474</v>
      </c>
      <c r="F3944" s="20">
        <v>2045</v>
      </c>
      <c r="G3944" s="20">
        <v>52</v>
      </c>
      <c r="H3944" s="11">
        <v>8073.16142016711</v>
      </c>
      <c r="I3944" s="10">
        <v>4002172.4462823798</v>
      </c>
      <c r="J3944" s="33">
        <f t="shared" si="244"/>
        <v>2.0171947932094416E-3</v>
      </c>
      <c r="K3944" s="33">
        <f t="shared" si="245"/>
        <v>2.0151616231224301E-3</v>
      </c>
      <c r="L3944" s="33">
        <f t="shared" si="246"/>
        <v>0.98407697469849431</v>
      </c>
      <c r="M3944" s="33">
        <f t="shared" si="247"/>
        <v>0.98209390054488344</v>
      </c>
    </row>
    <row r="3945" spans="1:13" ht="55.2">
      <c r="A3945" t="s">
        <v>164</v>
      </c>
      <c r="B3945" t="s">
        <v>247</v>
      </c>
      <c r="C3945" s="14" t="s">
        <v>249</v>
      </c>
      <c r="D3945" t="s">
        <v>456</v>
      </c>
      <c r="E3945" t="s">
        <v>474</v>
      </c>
      <c r="F3945" s="20">
        <v>2045</v>
      </c>
      <c r="G3945" s="20">
        <v>53</v>
      </c>
      <c r="H3945" s="11">
        <v>8717.2211264759608</v>
      </c>
      <c r="I3945" s="10">
        <v>3970960.80865236</v>
      </c>
      <c r="J3945" s="33">
        <f t="shared" si="244"/>
        <v>2.1952422968975001E-3</v>
      </c>
      <c r="K3945" s="33">
        <f t="shared" si="245"/>
        <v>2.1928345147371742E-3</v>
      </c>
      <c r="L3945" s="33">
        <f t="shared" si="246"/>
        <v>0.98209390054488344</v>
      </c>
      <c r="M3945" s="33">
        <f t="shared" si="247"/>
        <v>0.97994033114305579</v>
      </c>
    </row>
    <row r="3946" spans="1:13" ht="55.2">
      <c r="A3946" t="s">
        <v>164</v>
      </c>
      <c r="B3946" t="s">
        <v>247</v>
      </c>
      <c r="C3946" s="14" t="s">
        <v>249</v>
      </c>
      <c r="D3946" t="s">
        <v>456</v>
      </c>
      <c r="E3946" t="s">
        <v>474</v>
      </c>
      <c r="F3946" s="20">
        <v>2045</v>
      </c>
      <c r="G3946" s="20">
        <v>54</v>
      </c>
      <c r="H3946" s="11">
        <v>9472.7512713687993</v>
      </c>
      <c r="I3946" s="10">
        <v>3932870.64281468</v>
      </c>
      <c r="J3946" s="33">
        <f t="shared" si="244"/>
        <v>2.408609926867397E-3</v>
      </c>
      <c r="K3946" s="33">
        <f t="shared" si="245"/>
        <v>2.4057115534614759E-3</v>
      </c>
      <c r="L3946" s="33">
        <f t="shared" si="246"/>
        <v>0.97994033114305579</v>
      </c>
      <c r="M3946" s="33">
        <f t="shared" si="247"/>
        <v>0.97758287736672211</v>
      </c>
    </row>
    <row r="3947" spans="1:13" ht="55.2">
      <c r="A3947" t="s">
        <v>164</v>
      </c>
      <c r="B3947" t="s">
        <v>247</v>
      </c>
      <c r="C3947" s="14" t="s">
        <v>249</v>
      </c>
      <c r="D3947" t="s">
        <v>456</v>
      </c>
      <c r="E3947" t="s">
        <v>474</v>
      </c>
      <c r="F3947" s="20">
        <v>2045</v>
      </c>
      <c r="G3947" s="20">
        <v>55</v>
      </c>
      <c r="H3947" s="11">
        <v>10308.871804546199</v>
      </c>
      <c r="I3947" s="10">
        <v>3896710.0181126501</v>
      </c>
      <c r="J3947" s="33">
        <f t="shared" si="244"/>
        <v>2.6455321942429897E-3</v>
      </c>
      <c r="K3947" s="33">
        <f t="shared" si="245"/>
        <v>2.6420358578507219E-3</v>
      </c>
      <c r="L3947" s="33">
        <f t="shared" si="246"/>
        <v>0.97758287736672211</v>
      </c>
      <c r="M3947" s="33">
        <f t="shared" si="247"/>
        <v>0.9750000683506983</v>
      </c>
    </row>
    <row r="3948" spans="1:13" ht="55.2">
      <c r="A3948" t="s">
        <v>164</v>
      </c>
      <c r="B3948" t="s">
        <v>247</v>
      </c>
      <c r="C3948" s="14" t="s">
        <v>249</v>
      </c>
      <c r="D3948" t="s">
        <v>456</v>
      </c>
      <c r="E3948" t="s">
        <v>474</v>
      </c>
      <c r="F3948" s="20">
        <v>2045</v>
      </c>
      <c r="G3948" s="20">
        <v>56</v>
      </c>
      <c r="H3948" s="11">
        <v>11157.722113091801</v>
      </c>
      <c r="I3948" s="10">
        <v>3880398.4108458799</v>
      </c>
      <c r="J3948" s="33">
        <f t="shared" si="244"/>
        <v>2.8754063195947843E-3</v>
      </c>
      <c r="K3948" s="33">
        <f t="shared" si="245"/>
        <v>2.8712762982882056E-3</v>
      </c>
      <c r="L3948" s="33">
        <f t="shared" si="246"/>
        <v>0.9750000683506983</v>
      </c>
      <c r="M3948" s="33">
        <f t="shared" si="247"/>
        <v>0.97220057376361357</v>
      </c>
    </row>
    <row r="3949" spans="1:13" ht="55.2">
      <c r="A3949" t="s">
        <v>164</v>
      </c>
      <c r="B3949" t="s">
        <v>247</v>
      </c>
      <c r="C3949" s="14" t="s">
        <v>249</v>
      </c>
      <c r="D3949" t="s">
        <v>456</v>
      </c>
      <c r="E3949" t="s">
        <v>474</v>
      </c>
      <c r="F3949" s="20">
        <v>2045</v>
      </c>
      <c r="G3949" s="20">
        <v>57</v>
      </c>
      <c r="H3949" s="11">
        <v>12168.2414222387</v>
      </c>
      <c r="I3949" s="10">
        <v>3818275.3580940799</v>
      </c>
      <c r="J3949" s="33">
        <f t="shared" si="244"/>
        <v>3.1868422994806131E-3</v>
      </c>
      <c r="K3949" s="33">
        <f t="shared" si="245"/>
        <v>3.181769707507387E-3</v>
      </c>
      <c r="L3949" s="33">
        <f t="shared" si="246"/>
        <v>0.97220057376361357</v>
      </c>
      <c r="M3949" s="33">
        <f t="shared" si="247"/>
        <v>0.96910725542839116</v>
      </c>
    </row>
    <row r="3950" spans="1:13" ht="55.2">
      <c r="A3950" t="s">
        <v>164</v>
      </c>
      <c r="B3950" t="s">
        <v>247</v>
      </c>
      <c r="C3950" s="14" t="s">
        <v>249</v>
      </c>
      <c r="D3950" t="s">
        <v>456</v>
      </c>
      <c r="E3950" t="s">
        <v>474</v>
      </c>
      <c r="F3950" s="20">
        <v>2045</v>
      </c>
      <c r="G3950" s="20">
        <v>58</v>
      </c>
      <c r="H3950" s="11">
        <v>13207.3937869287</v>
      </c>
      <c r="I3950" s="10">
        <v>3746567.4781638202</v>
      </c>
      <c r="J3950" s="33">
        <f t="shared" si="244"/>
        <v>3.5251984286698602E-3</v>
      </c>
      <c r="K3950" s="33">
        <f t="shared" si="245"/>
        <v>3.5189922115466121E-3</v>
      </c>
      <c r="L3950" s="33">
        <f t="shared" si="246"/>
        <v>0.96910725542839116</v>
      </c>
      <c r="M3950" s="33">
        <f t="shared" si="247"/>
        <v>0.9656969745443853</v>
      </c>
    </row>
    <row r="3951" spans="1:13" ht="55.2">
      <c r="A3951" t="s">
        <v>164</v>
      </c>
      <c r="B3951" t="s">
        <v>247</v>
      </c>
      <c r="C3951" s="14" t="s">
        <v>249</v>
      </c>
      <c r="D3951" t="s">
        <v>456</v>
      </c>
      <c r="E3951" t="s">
        <v>474</v>
      </c>
      <c r="F3951" s="20">
        <v>2045</v>
      </c>
      <c r="G3951" s="20">
        <v>59</v>
      </c>
      <c r="H3951" s="11">
        <v>13912.947724993701</v>
      </c>
      <c r="I3951" s="10">
        <v>3729995.4490067498</v>
      </c>
      <c r="J3951" s="33">
        <f t="shared" si="244"/>
        <v>3.7300173459188916E-3</v>
      </c>
      <c r="K3951" s="33">
        <f t="shared" si="245"/>
        <v>3.723069472465812E-3</v>
      </c>
      <c r="L3951" s="33">
        <f t="shared" si="246"/>
        <v>0.9656969745443853</v>
      </c>
      <c r="M3951" s="33">
        <f t="shared" si="247"/>
        <v>0.96210161761880653</v>
      </c>
    </row>
    <row r="3952" spans="1:13" ht="55.2">
      <c r="A3952" t="s">
        <v>164</v>
      </c>
      <c r="B3952" t="s">
        <v>247</v>
      </c>
      <c r="C3952" s="14" t="s">
        <v>249</v>
      </c>
      <c r="D3952" t="s">
        <v>456</v>
      </c>
      <c r="E3952" t="s">
        <v>474</v>
      </c>
      <c r="F3952" s="20">
        <v>2045</v>
      </c>
      <c r="G3952" s="20">
        <v>60</v>
      </c>
      <c r="H3952" s="11">
        <v>15053.0613830155</v>
      </c>
      <c r="I3952" s="10">
        <v>3763240.8488648199</v>
      </c>
      <c r="J3952" s="33">
        <f t="shared" si="244"/>
        <v>4.0000260380773263E-3</v>
      </c>
      <c r="K3952" s="33">
        <f t="shared" si="245"/>
        <v>3.9920365901412458E-3</v>
      </c>
      <c r="L3952" s="33">
        <f t="shared" si="246"/>
        <v>0.96210161761880653</v>
      </c>
      <c r="M3952" s="33">
        <f t="shared" si="247"/>
        <v>0.95826087275783822</v>
      </c>
    </row>
    <row r="3953" spans="1:13" ht="55.2">
      <c r="A3953" t="s">
        <v>164</v>
      </c>
      <c r="B3953" t="s">
        <v>247</v>
      </c>
      <c r="C3953" s="14" t="s">
        <v>249</v>
      </c>
      <c r="D3953" t="s">
        <v>456</v>
      </c>
      <c r="E3953" t="s">
        <v>474</v>
      </c>
      <c r="F3953" s="20">
        <v>2045</v>
      </c>
      <c r="G3953" s="20">
        <v>61</v>
      </c>
      <c r="H3953" s="11">
        <v>16141.2413264237</v>
      </c>
      <c r="I3953" s="10">
        <v>3755201.37460833</v>
      </c>
      <c r="J3953" s="33">
        <f t="shared" si="244"/>
        <v>4.298369039691578E-3</v>
      </c>
      <c r="K3953" s="33">
        <f t="shared" si="245"/>
        <v>4.2891442733739016E-3</v>
      </c>
      <c r="L3953" s="33">
        <f t="shared" si="246"/>
        <v>0.95826087275783822</v>
      </c>
      <c r="M3953" s="33">
        <f t="shared" si="247"/>
        <v>0.95415075362305068</v>
      </c>
    </row>
    <row r="3954" spans="1:13" ht="55.2">
      <c r="A3954" t="s">
        <v>164</v>
      </c>
      <c r="B3954" t="s">
        <v>247</v>
      </c>
      <c r="C3954" s="14" t="s">
        <v>249</v>
      </c>
      <c r="D3954" t="s">
        <v>456</v>
      </c>
      <c r="E3954" t="s">
        <v>474</v>
      </c>
      <c r="F3954" s="20">
        <v>2045</v>
      </c>
      <c r="G3954" s="20">
        <v>62</v>
      </c>
      <c r="H3954" s="11">
        <v>17209.2168091682</v>
      </c>
      <c r="I3954" s="10">
        <v>3692762.1317738001</v>
      </c>
      <c r="J3954" s="33">
        <f t="shared" si="244"/>
        <v>4.6602559805014676E-3</v>
      </c>
      <c r="K3954" s="33">
        <f t="shared" si="245"/>
        <v>4.649413836527172E-3</v>
      </c>
      <c r="L3954" s="33">
        <f t="shared" si="246"/>
        <v>0.95415075362305068</v>
      </c>
      <c r="M3954" s="33">
        <f t="shared" si="247"/>
        <v>0.94971451190702283</v>
      </c>
    </row>
    <row r="3955" spans="1:13" ht="55.2">
      <c r="A3955" t="s">
        <v>164</v>
      </c>
      <c r="B3955" t="s">
        <v>247</v>
      </c>
      <c r="C3955" s="14" t="s">
        <v>249</v>
      </c>
      <c r="D3955" t="s">
        <v>456</v>
      </c>
      <c r="E3955" t="s">
        <v>474</v>
      </c>
      <c r="F3955" s="20">
        <v>2045</v>
      </c>
      <c r="G3955" s="20">
        <v>63</v>
      </c>
      <c r="H3955" s="11">
        <v>18221.669315728701</v>
      </c>
      <c r="I3955" s="10">
        <v>3606329.2086944301</v>
      </c>
      <c r="J3955" s="33">
        <f t="shared" si="244"/>
        <v>5.052691604470947E-3</v>
      </c>
      <c r="K3955" s="33">
        <f t="shared" si="245"/>
        <v>5.039948230060376E-3</v>
      </c>
      <c r="L3955" s="33">
        <f t="shared" si="246"/>
        <v>0.94971451190702283</v>
      </c>
      <c r="M3955" s="33">
        <f t="shared" si="247"/>
        <v>0.94492799993367438</v>
      </c>
    </row>
    <row r="3956" spans="1:13" ht="55.2">
      <c r="A3956" t="s">
        <v>164</v>
      </c>
      <c r="B3956" t="s">
        <v>247</v>
      </c>
      <c r="C3956" s="14" t="s">
        <v>249</v>
      </c>
      <c r="D3956" t="s">
        <v>456</v>
      </c>
      <c r="E3956" t="s">
        <v>474</v>
      </c>
      <c r="F3956" s="20">
        <v>2045</v>
      </c>
      <c r="G3956" s="20">
        <v>64</v>
      </c>
      <c r="H3956" s="11">
        <v>19503.817887051999</v>
      </c>
      <c r="I3956" s="10">
        <v>3512489.9498736202</v>
      </c>
      <c r="J3956" s="33">
        <f t="shared" si="244"/>
        <v>5.5527042540730251E-3</v>
      </c>
      <c r="K3956" s="33">
        <f t="shared" si="245"/>
        <v>5.5373164862219104E-3</v>
      </c>
      <c r="L3956" s="33">
        <f t="shared" si="246"/>
        <v>0.94492799993367438</v>
      </c>
      <c r="M3956" s="33">
        <f t="shared" si="247"/>
        <v>0.93969563454134897</v>
      </c>
    </row>
    <row r="3957" spans="1:13" ht="55.2">
      <c r="A3957" t="s">
        <v>164</v>
      </c>
      <c r="B3957" t="s">
        <v>247</v>
      </c>
      <c r="C3957" s="14" t="s">
        <v>249</v>
      </c>
      <c r="D3957" t="s">
        <v>456</v>
      </c>
      <c r="E3957" t="s">
        <v>474</v>
      </c>
      <c r="F3957" s="20">
        <v>2045</v>
      </c>
      <c r="G3957" s="20">
        <v>65</v>
      </c>
      <c r="H3957" s="11">
        <v>20749.3444292356</v>
      </c>
      <c r="I3957" s="10">
        <v>3421295.72480396</v>
      </c>
      <c r="J3957" s="33">
        <f t="shared" si="244"/>
        <v>6.0647620370275169E-3</v>
      </c>
      <c r="K3957" s="33">
        <f t="shared" si="245"/>
        <v>6.046408489787769E-3</v>
      </c>
      <c r="L3957" s="33">
        <f t="shared" si="246"/>
        <v>0.93969563454134897</v>
      </c>
      <c r="M3957" s="33">
        <f t="shared" si="247"/>
        <v>0.9340138508788417</v>
      </c>
    </row>
    <row r="3958" spans="1:13" ht="55.2">
      <c r="A3958" t="s">
        <v>164</v>
      </c>
      <c r="B3958" t="s">
        <v>247</v>
      </c>
      <c r="C3958" s="14" t="s">
        <v>249</v>
      </c>
      <c r="D3958" t="s">
        <v>456</v>
      </c>
      <c r="E3958" t="s">
        <v>474</v>
      </c>
      <c r="F3958" s="20">
        <v>2045</v>
      </c>
      <c r="G3958" s="20">
        <v>66</v>
      </c>
      <c r="H3958" s="11">
        <v>21180.107133941601</v>
      </c>
      <c r="I3958" s="10">
        <v>3315881.7561462</v>
      </c>
      <c r="J3958" s="33">
        <f t="shared" si="244"/>
        <v>6.3874735866811024E-3</v>
      </c>
      <c r="K3958" s="33">
        <f t="shared" si="245"/>
        <v>6.3671170426274903E-3</v>
      </c>
      <c r="L3958" s="33">
        <f t="shared" si="246"/>
        <v>0.9340138508788417</v>
      </c>
      <c r="M3958" s="33">
        <f t="shared" si="247"/>
        <v>0.92806687537086086</v>
      </c>
    </row>
    <row r="3959" spans="1:13" ht="55.2">
      <c r="A3959" t="s">
        <v>164</v>
      </c>
      <c r="B3959" t="s">
        <v>247</v>
      </c>
      <c r="C3959" s="14" t="s">
        <v>249</v>
      </c>
      <c r="D3959" t="s">
        <v>456</v>
      </c>
      <c r="E3959" t="s">
        <v>474</v>
      </c>
      <c r="F3959" s="20">
        <v>2045</v>
      </c>
      <c r="G3959" s="20">
        <v>67</v>
      </c>
      <c r="H3959" s="11">
        <v>22179.511661052202</v>
      </c>
      <c r="I3959" s="10">
        <v>3187662.8739347402</v>
      </c>
      <c r="J3959" s="33">
        <f t="shared" si="244"/>
        <v>6.9579226342949448E-3</v>
      </c>
      <c r="K3959" s="33">
        <f t="shared" si="245"/>
        <v>6.9337723350360037E-3</v>
      </c>
      <c r="L3959" s="33">
        <f t="shared" si="246"/>
        <v>0.92806687537086086</v>
      </c>
      <c r="M3959" s="33">
        <f t="shared" si="247"/>
        <v>0.92163187094535104</v>
      </c>
    </row>
    <row r="3960" spans="1:13" ht="55.2">
      <c r="A3960" t="s">
        <v>164</v>
      </c>
      <c r="B3960" t="s">
        <v>247</v>
      </c>
      <c r="C3960" s="14" t="s">
        <v>249</v>
      </c>
      <c r="D3960" t="s">
        <v>456</v>
      </c>
      <c r="E3960" t="s">
        <v>474</v>
      </c>
      <c r="F3960" s="20">
        <v>2045</v>
      </c>
      <c r="G3960" s="20">
        <v>68</v>
      </c>
      <c r="H3960" s="11">
        <v>23065.001077222001</v>
      </c>
      <c r="I3960" s="10">
        <v>3061896.9060201799</v>
      </c>
      <c r="J3960" s="33">
        <f t="shared" si="244"/>
        <v>7.5329123694114304E-3</v>
      </c>
      <c r="K3960" s="33">
        <f t="shared" si="245"/>
        <v>7.5046110932937005E-3</v>
      </c>
      <c r="L3960" s="33">
        <f t="shared" si="246"/>
        <v>0.92163187094535104</v>
      </c>
      <c r="M3960" s="33">
        <f t="shared" si="247"/>
        <v>0.91471538218272153</v>
      </c>
    </row>
    <row r="3961" spans="1:13" ht="55.2">
      <c r="A3961" t="s">
        <v>164</v>
      </c>
      <c r="B3961" t="s">
        <v>247</v>
      </c>
      <c r="C3961" s="14" t="s">
        <v>249</v>
      </c>
      <c r="D3961" t="s">
        <v>456</v>
      </c>
      <c r="E3961" t="s">
        <v>474</v>
      </c>
      <c r="F3961" s="20">
        <v>2045</v>
      </c>
      <c r="G3961" s="20">
        <v>69</v>
      </c>
      <c r="H3961" s="11">
        <v>23434.2041652345</v>
      </c>
      <c r="I3961" s="10">
        <v>2946691.28351676</v>
      </c>
      <c r="J3961" s="33">
        <f t="shared" si="244"/>
        <v>7.9527177808958321E-3</v>
      </c>
      <c r="K3961" s="33">
        <f t="shared" si="245"/>
        <v>7.9211785836689197E-3</v>
      </c>
      <c r="L3961" s="33">
        <f t="shared" si="246"/>
        <v>0.91471538218272153</v>
      </c>
      <c r="M3961" s="33">
        <f t="shared" si="247"/>
        <v>0.9074697582872232</v>
      </c>
    </row>
    <row r="3962" spans="1:13" ht="55.2">
      <c r="A3962" t="s">
        <v>164</v>
      </c>
      <c r="B3962" t="s">
        <v>247</v>
      </c>
      <c r="C3962" s="14" t="s">
        <v>249</v>
      </c>
      <c r="D3962" t="s">
        <v>456</v>
      </c>
      <c r="E3962" t="s">
        <v>474</v>
      </c>
      <c r="F3962" s="20">
        <v>2046</v>
      </c>
      <c r="G3962" s="20">
        <v>30</v>
      </c>
      <c r="H3962" s="11">
        <v>701.27746796755105</v>
      </c>
      <c r="I3962" s="10">
        <v>4588841.9041028703</v>
      </c>
      <c r="J3962" s="33">
        <f t="shared" si="244"/>
        <v>1.5282232045094884E-4</v>
      </c>
      <c r="K3962" s="33">
        <f t="shared" si="245"/>
        <v>1.5281064371497344E-4</v>
      </c>
      <c r="L3962" s="33">
        <f t="shared" si="246"/>
        <v>1</v>
      </c>
      <c r="M3962" s="33">
        <f t="shared" si="247"/>
        <v>0.99984718935628503</v>
      </c>
    </row>
    <row r="3963" spans="1:13" ht="55.2">
      <c r="A3963" t="s">
        <v>164</v>
      </c>
      <c r="B3963" t="s">
        <v>247</v>
      </c>
      <c r="C3963" s="14" t="s">
        <v>249</v>
      </c>
      <c r="D3963" t="s">
        <v>456</v>
      </c>
      <c r="E3963" t="s">
        <v>474</v>
      </c>
      <c r="F3963" s="20">
        <v>2046</v>
      </c>
      <c r="G3963" s="20">
        <v>31</v>
      </c>
      <c r="H3963" s="11">
        <v>988.88702064602001</v>
      </c>
      <c r="I3963" s="10">
        <v>4652374.4754315801</v>
      </c>
      <c r="J3963" s="33">
        <f t="shared" si="244"/>
        <v>2.1255533617686384E-4</v>
      </c>
      <c r="K3963" s="33">
        <f t="shared" si="245"/>
        <v>2.1253274789179155E-4</v>
      </c>
      <c r="L3963" s="33">
        <f t="shared" si="246"/>
        <v>0.99984718935628503</v>
      </c>
      <c r="M3963" s="33">
        <f t="shared" si="247"/>
        <v>0.99963468908565922</v>
      </c>
    </row>
    <row r="3964" spans="1:13" ht="55.2">
      <c r="A3964" t="s">
        <v>164</v>
      </c>
      <c r="B3964" t="s">
        <v>247</v>
      </c>
      <c r="C3964" s="14" t="s">
        <v>249</v>
      </c>
      <c r="D3964" t="s">
        <v>456</v>
      </c>
      <c r="E3964" t="s">
        <v>474</v>
      </c>
      <c r="F3964" s="20">
        <v>2046</v>
      </c>
      <c r="G3964" s="20">
        <v>32</v>
      </c>
      <c r="H3964" s="11">
        <v>1054.95880281307</v>
      </c>
      <c r="I3964" s="10">
        <v>4724161.6591578797</v>
      </c>
      <c r="J3964" s="33">
        <f t="shared" si="244"/>
        <v>2.2331132567574434E-4</v>
      </c>
      <c r="K3964" s="33">
        <f t="shared" si="245"/>
        <v>2.2328639355762014E-4</v>
      </c>
      <c r="L3964" s="33">
        <f t="shared" si="246"/>
        <v>0.99963468908565922</v>
      </c>
      <c r="M3964" s="33">
        <f t="shared" si="247"/>
        <v>0.99941148426105819</v>
      </c>
    </row>
    <row r="3965" spans="1:13" ht="55.2">
      <c r="A3965" t="s">
        <v>164</v>
      </c>
      <c r="B3965" t="s">
        <v>247</v>
      </c>
      <c r="C3965" s="14" t="s">
        <v>249</v>
      </c>
      <c r="D3965" t="s">
        <v>456</v>
      </c>
      <c r="E3965" t="s">
        <v>474</v>
      </c>
      <c r="F3965" s="20">
        <v>2046</v>
      </c>
      <c r="G3965" s="20">
        <v>33</v>
      </c>
      <c r="H3965" s="11">
        <v>1137.39253685422</v>
      </c>
      <c r="I3965" s="10">
        <v>4815254.7539721001</v>
      </c>
      <c r="J3965" s="33">
        <f t="shared" si="244"/>
        <v>2.3620609811266698E-4</v>
      </c>
      <c r="K3965" s="33">
        <f t="shared" si="245"/>
        <v>2.3617820364862929E-4</v>
      </c>
      <c r="L3965" s="33">
        <f t="shared" si="246"/>
        <v>0.99941148426105819</v>
      </c>
      <c r="M3965" s="33">
        <f t="shared" si="247"/>
        <v>0.99917544505199962</v>
      </c>
    </row>
    <row r="3966" spans="1:13" ht="55.2">
      <c r="A3966" t="s">
        <v>164</v>
      </c>
      <c r="B3966" t="s">
        <v>247</v>
      </c>
      <c r="C3966" s="14" t="s">
        <v>249</v>
      </c>
      <c r="D3966" t="s">
        <v>456</v>
      </c>
      <c r="E3966" t="s">
        <v>474</v>
      </c>
      <c r="F3966" s="20">
        <v>2046</v>
      </c>
      <c r="G3966" s="20">
        <v>34</v>
      </c>
      <c r="H3966" s="11">
        <v>1216.14527150403</v>
      </c>
      <c r="I3966" s="10">
        <v>4858345.8478177097</v>
      </c>
      <c r="J3966" s="33">
        <f t="shared" si="244"/>
        <v>2.5032085191100648E-4</v>
      </c>
      <c r="K3966" s="33">
        <f t="shared" si="245"/>
        <v>2.5028952426064954E-4</v>
      </c>
      <c r="L3966" s="33">
        <f t="shared" si="246"/>
        <v>0.99917544505199962</v>
      </c>
      <c r="M3966" s="33">
        <f t="shared" si="247"/>
        <v>0.99892536190520465</v>
      </c>
    </row>
    <row r="3967" spans="1:13" ht="55.2">
      <c r="A3967" t="s">
        <v>164</v>
      </c>
      <c r="B3967" t="s">
        <v>247</v>
      </c>
      <c r="C3967" s="14" t="s">
        <v>249</v>
      </c>
      <c r="D3967" t="s">
        <v>456</v>
      </c>
      <c r="E3967" t="s">
        <v>474</v>
      </c>
      <c r="F3967" s="20">
        <v>2046</v>
      </c>
      <c r="G3967" s="20">
        <v>35</v>
      </c>
      <c r="H3967" s="11">
        <v>1287.17136394201</v>
      </c>
      <c r="I3967" s="10">
        <v>4778394.0617519896</v>
      </c>
      <c r="J3967" s="33">
        <f t="shared" si="244"/>
        <v>2.6937321353318251E-4</v>
      </c>
      <c r="K3967" s="33">
        <f t="shared" si="245"/>
        <v>2.6933693582653628E-4</v>
      </c>
      <c r="L3967" s="33">
        <f t="shared" si="246"/>
        <v>0.99892536190520465</v>
      </c>
      <c r="M3967" s="33">
        <f t="shared" si="247"/>
        <v>0.99865631440910974</v>
      </c>
    </row>
    <row r="3968" spans="1:13" ht="55.2">
      <c r="A3968" t="s">
        <v>164</v>
      </c>
      <c r="B3968" t="s">
        <v>247</v>
      </c>
      <c r="C3968" s="14" t="s">
        <v>249</v>
      </c>
      <c r="D3968" t="s">
        <v>456</v>
      </c>
      <c r="E3968" t="s">
        <v>474</v>
      </c>
      <c r="F3968" s="20">
        <v>2046</v>
      </c>
      <c r="G3968" s="20">
        <v>36</v>
      </c>
      <c r="H3968" s="11">
        <v>1601.53557312407</v>
      </c>
      <c r="I3968" s="10">
        <v>4676879.9646642404</v>
      </c>
      <c r="J3968" s="33">
        <f t="shared" si="244"/>
        <v>3.4243674954763273E-4</v>
      </c>
      <c r="K3968" s="33">
        <f t="shared" si="245"/>
        <v>3.4237812477588836E-4</v>
      </c>
      <c r="L3968" s="33">
        <f t="shared" si="246"/>
        <v>0.99865631440910974</v>
      </c>
      <c r="M3968" s="33">
        <f t="shared" si="247"/>
        <v>0.99831439633288677</v>
      </c>
    </row>
    <row r="3969" spans="1:13" ht="55.2">
      <c r="A3969" t="s">
        <v>164</v>
      </c>
      <c r="B3969" t="s">
        <v>247</v>
      </c>
      <c r="C3969" s="14" t="s">
        <v>249</v>
      </c>
      <c r="D3969" t="s">
        <v>456</v>
      </c>
      <c r="E3969" t="s">
        <v>474</v>
      </c>
      <c r="F3969" s="20">
        <v>2046</v>
      </c>
      <c r="G3969" s="20">
        <v>37</v>
      </c>
      <c r="H3969" s="11">
        <v>1722.29259322298</v>
      </c>
      <c r="I3969" s="10">
        <v>4619526.5666605001</v>
      </c>
      <c r="J3969" s="33">
        <f t="shared" si="244"/>
        <v>3.7282881013238589E-4</v>
      </c>
      <c r="K3969" s="33">
        <f t="shared" si="245"/>
        <v>3.7275931810798468E-4</v>
      </c>
      <c r="L3969" s="33">
        <f t="shared" si="246"/>
        <v>0.99831439633288677</v>
      </c>
      <c r="M3969" s="33">
        <f t="shared" si="247"/>
        <v>0.99794226533925234</v>
      </c>
    </row>
    <row r="3970" spans="1:13" ht="55.2">
      <c r="A3970" t="s">
        <v>164</v>
      </c>
      <c r="B3970" t="s">
        <v>247</v>
      </c>
      <c r="C3970" s="14" t="s">
        <v>249</v>
      </c>
      <c r="D3970" t="s">
        <v>456</v>
      </c>
      <c r="E3970" t="s">
        <v>474</v>
      </c>
      <c r="F3970" s="20">
        <v>2046</v>
      </c>
      <c r="G3970" s="20">
        <v>38</v>
      </c>
      <c r="H3970" s="11">
        <v>1884.13221877513</v>
      </c>
      <c r="I3970" s="10">
        <v>4610369.4746606899</v>
      </c>
      <c r="J3970" s="33">
        <f t="shared" ref="J3970:J4033" si="248">IF(I3970&gt;0,H3970/I3970,0)</f>
        <v>4.0867271682467417E-4</v>
      </c>
      <c r="K3970" s="33">
        <f t="shared" ref="K3970:K4033" si="249">1-EXP(-J3970)</f>
        <v>4.0858922150444066E-4</v>
      </c>
      <c r="L3970" s="33">
        <f t="shared" ref="L3970:L4033" si="250">IF(G3970=30,1,M3969)</f>
        <v>0.99794226533925234</v>
      </c>
      <c r="M3970" s="33">
        <f t="shared" ref="M3970:M4033" si="251">L3970*(1-K3970)</f>
        <v>0.99753451688595096</v>
      </c>
    </row>
    <row r="3971" spans="1:13" ht="55.2">
      <c r="A3971" t="s">
        <v>164</v>
      </c>
      <c r="B3971" t="s">
        <v>247</v>
      </c>
      <c r="C3971" s="14" t="s">
        <v>249</v>
      </c>
      <c r="D3971" t="s">
        <v>456</v>
      </c>
      <c r="E3971" t="s">
        <v>474</v>
      </c>
      <c r="F3971" s="20">
        <v>2046</v>
      </c>
      <c r="G3971" s="20">
        <v>39</v>
      </c>
      <c r="H3971" s="11">
        <v>1990.6069870204999</v>
      </c>
      <c r="I3971" s="10">
        <v>4581020.2120522903</v>
      </c>
      <c r="J3971" s="33">
        <f t="shared" si="248"/>
        <v>4.3453355254433832E-4</v>
      </c>
      <c r="K3971" s="33">
        <f t="shared" si="249"/>
        <v>4.3443915651342202E-4</v>
      </c>
      <c r="L3971" s="33">
        <f t="shared" si="250"/>
        <v>0.99753451688595096</v>
      </c>
      <c r="M3971" s="33">
        <f t="shared" si="251"/>
        <v>0.99710114883184198</v>
      </c>
    </row>
    <row r="3972" spans="1:13" ht="55.2">
      <c r="A3972" t="s">
        <v>164</v>
      </c>
      <c r="B3972" t="s">
        <v>247</v>
      </c>
      <c r="C3972" s="14" t="s">
        <v>249</v>
      </c>
      <c r="D3972" t="s">
        <v>456</v>
      </c>
      <c r="E3972" t="s">
        <v>474</v>
      </c>
      <c r="F3972" s="20">
        <v>2046</v>
      </c>
      <c r="G3972" s="20">
        <v>40</v>
      </c>
      <c r="H3972" s="11">
        <v>2136.3259135337598</v>
      </c>
      <c r="I3972" s="10">
        <v>4508112.3986842297</v>
      </c>
      <c r="J3972" s="33">
        <f t="shared" si="248"/>
        <v>4.7388479359061308E-4</v>
      </c>
      <c r="K3972" s="33">
        <f t="shared" si="249"/>
        <v>4.7377252792613067E-4</v>
      </c>
      <c r="L3972" s="33">
        <f t="shared" si="250"/>
        <v>0.99710114883184198</v>
      </c>
      <c r="M3972" s="33">
        <f t="shared" si="251"/>
        <v>0.99662874969996185</v>
      </c>
    </row>
    <row r="3973" spans="1:13" ht="55.2">
      <c r="A3973" t="s">
        <v>164</v>
      </c>
      <c r="B3973" t="s">
        <v>247</v>
      </c>
      <c r="C3973" s="14" t="s">
        <v>249</v>
      </c>
      <c r="D3973" t="s">
        <v>456</v>
      </c>
      <c r="E3973" t="s">
        <v>474</v>
      </c>
      <c r="F3973" s="20">
        <v>2046</v>
      </c>
      <c r="G3973" s="20">
        <v>41</v>
      </c>
      <c r="H3973" s="11">
        <v>2720.3273758097598</v>
      </c>
      <c r="I3973" s="10">
        <v>4412387.3819059897</v>
      </c>
      <c r="J3973" s="33">
        <f t="shared" si="248"/>
        <v>6.1652052287273975E-4</v>
      </c>
      <c r="K3973" s="33">
        <f t="shared" si="249"/>
        <v>6.1633051314546883E-4</v>
      </c>
      <c r="L3973" s="33">
        <f t="shared" si="250"/>
        <v>0.99662874969996185</v>
      </c>
      <c r="M3973" s="33">
        <f t="shared" si="251"/>
        <v>0.99601449699124378</v>
      </c>
    </row>
    <row r="3974" spans="1:13" ht="55.2">
      <c r="A3974" t="s">
        <v>164</v>
      </c>
      <c r="B3974" t="s">
        <v>247</v>
      </c>
      <c r="C3974" s="14" t="s">
        <v>249</v>
      </c>
      <c r="D3974" t="s">
        <v>456</v>
      </c>
      <c r="E3974" t="s">
        <v>474</v>
      </c>
      <c r="F3974" s="20">
        <v>2046</v>
      </c>
      <c r="G3974" s="20">
        <v>42</v>
      </c>
      <c r="H3974" s="11">
        <v>2960.7984307237102</v>
      </c>
      <c r="I3974" s="10">
        <v>4313035.0427722903</v>
      </c>
      <c r="J3974" s="33">
        <f t="shared" si="248"/>
        <v>6.8647678522467954E-4</v>
      </c>
      <c r="K3974" s="33">
        <f t="shared" si="249"/>
        <v>6.8624121394422755E-4</v>
      </c>
      <c r="L3974" s="33">
        <f t="shared" si="250"/>
        <v>0.99601449699124378</v>
      </c>
      <c r="M3974" s="33">
        <f t="shared" si="251"/>
        <v>0.99533099079372245</v>
      </c>
    </row>
    <row r="3975" spans="1:13" ht="55.2">
      <c r="A3975" t="s">
        <v>164</v>
      </c>
      <c r="B3975" t="s">
        <v>247</v>
      </c>
      <c r="C3975" s="14" t="s">
        <v>249</v>
      </c>
      <c r="D3975" t="s">
        <v>456</v>
      </c>
      <c r="E3975" t="s">
        <v>474</v>
      </c>
      <c r="F3975" s="20">
        <v>2046</v>
      </c>
      <c r="G3975" s="20">
        <v>43</v>
      </c>
      <c r="H3975" s="11">
        <v>3306.5557136244502</v>
      </c>
      <c r="I3975" s="10">
        <v>4266575.9688566104</v>
      </c>
      <c r="J3975" s="33">
        <f t="shared" si="248"/>
        <v>7.7499046958504438E-4</v>
      </c>
      <c r="K3975" s="33">
        <f t="shared" si="249"/>
        <v>7.7469024203391523E-4</v>
      </c>
      <c r="L3975" s="33">
        <f t="shared" si="250"/>
        <v>0.99533099079372245</v>
      </c>
      <c r="M3975" s="33">
        <f t="shared" si="251"/>
        <v>0.99455991758756057</v>
      </c>
    </row>
    <row r="3976" spans="1:13" ht="55.2">
      <c r="A3976" t="s">
        <v>164</v>
      </c>
      <c r="B3976" t="s">
        <v>247</v>
      </c>
      <c r="C3976" s="14" t="s">
        <v>249</v>
      </c>
      <c r="D3976" t="s">
        <v>456</v>
      </c>
      <c r="E3976" t="s">
        <v>474</v>
      </c>
      <c r="F3976" s="20">
        <v>2046</v>
      </c>
      <c r="G3976" s="20">
        <v>44</v>
      </c>
      <c r="H3976" s="11">
        <v>3495.8422536520402</v>
      </c>
      <c r="I3976" s="10">
        <v>4241963.96708393</v>
      </c>
      <c r="J3976" s="33">
        <f t="shared" si="248"/>
        <v>8.2410937027718332E-4</v>
      </c>
      <c r="K3976" s="33">
        <f t="shared" si="249"/>
        <v>8.2376988541410512E-4</v>
      </c>
      <c r="L3976" s="33">
        <f t="shared" si="250"/>
        <v>0.99455991758756057</v>
      </c>
      <c r="M3976" s="33">
        <f t="shared" si="251"/>
        <v>0.99374062907821203</v>
      </c>
    </row>
    <row r="3977" spans="1:13" ht="55.2">
      <c r="A3977" t="s">
        <v>164</v>
      </c>
      <c r="B3977" t="s">
        <v>247</v>
      </c>
      <c r="C3977" s="14" t="s">
        <v>249</v>
      </c>
      <c r="D3977" t="s">
        <v>456</v>
      </c>
      <c r="E3977" t="s">
        <v>474</v>
      </c>
      <c r="F3977" s="20">
        <v>2046</v>
      </c>
      <c r="G3977" s="20">
        <v>45</v>
      </c>
      <c r="H3977" s="11">
        <v>3791.6535136674502</v>
      </c>
      <c r="I3977" s="10">
        <v>4216955.7043687301</v>
      </c>
      <c r="J3977" s="33">
        <f t="shared" si="248"/>
        <v>8.9914473366161502E-4</v>
      </c>
      <c r="K3977" s="33">
        <f t="shared" si="249"/>
        <v>8.9874062416228639E-4</v>
      </c>
      <c r="L3977" s="33">
        <f t="shared" si="250"/>
        <v>0.99374062907821203</v>
      </c>
      <c r="M3977" s="33">
        <f t="shared" si="251"/>
        <v>0.99284751400497884</v>
      </c>
    </row>
    <row r="3978" spans="1:13" ht="55.2">
      <c r="A3978" t="s">
        <v>164</v>
      </c>
      <c r="B3978" t="s">
        <v>247</v>
      </c>
      <c r="C3978" s="14" t="s">
        <v>249</v>
      </c>
      <c r="D3978" t="s">
        <v>456</v>
      </c>
      <c r="E3978" t="s">
        <v>474</v>
      </c>
      <c r="F3978" s="20">
        <v>2046</v>
      </c>
      <c r="G3978" s="20">
        <v>46</v>
      </c>
      <c r="H3978" s="11">
        <v>4744.3826502161901</v>
      </c>
      <c r="I3978" s="10">
        <v>4210555.7879772903</v>
      </c>
      <c r="J3978" s="33">
        <f t="shared" si="248"/>
        <v>1.12678299234585E-3</v>
      </c>
      <c r="K3978" s="33">
        <f t="shared" si="249"/>
        <v>1.1261484107575326E-3</v>
      </c>
      <c r="L3978" s="33">
        <f t="shared" si="250"/>
        <v>0.99284751400497884</v>
      </c>
      <c r="M3978" s="33">
        <f t="shared" si="251"/>
        <v>0.99172942035495759</v>
      </c>
    </row>
    <row r="3979" spans="1:13" ht="55.2">
      <c r="A3979" t="s">
        <v>164</v>
      </c>
      <c r="B3979" t="s">
        <v>247</v>
      </c>
      <c r="C3979" s="14" t="s">
        <v>249</v>
      </c>
      <c r="D3979" t="s">
        <v>456</v>
      </c>
      <c r="E3979" t="s">
        <v>474</v>
      </c>
      <c r="F3979" s="20">
        <v>2046</v>
      </c>
      <c r="G3979" s="20">
        <v>47</v>
      </c>
      <c r="H3979" s="11">
        <v>5289.4121312056304</v>
      </c>
      <c r="I3979" s="10">
        <v>4241272.5664395001</v>
      </c>
      <c r="J3979" s="33">
        <f t="shared" si="248"/>
        <v>1.2471285559574473E-3</v>
      </c>
      <c r="K3979" s="33">
        <f t="shared" si="249"/>
        <v>1.2463512143218169E-3</v>
      </c>
      <c r="L3979" s="33">
        <f t="shared" si="250"/>
        <v>0.99172942035495759</v>
      </c>
      <c r="M3979" s="33">
        <f t="shared" si="251"/>
        <v>0.99049337718761954</v>
      </c>
    </row>
    <row r="3980" spans="1:13" ht="55.2">
      <c r="A3980" t="s">
        <v>164</v>
      </c>
      <c r="B3980" t="s">
        <v>247</v>
      </c>
      <c r="C3980" s="14" t="s">
        <v>249</v>
      </c>
      <c r="D3980" t="s">
        <v>456</v>
      </c>
      <c r="E3980" t="s">
        <v>474</v>
      </c>
      <c r="F3980" s="20">
        <v>2046</v>
      </c>
      <c r="G3980" s="20">
        <v>48</v>
      </c>
      <c r="H3980" s="11">
        <v>5915.7859501303401</v>
      </c>
      <c r="I3980" s="10">
        <v>4273536.1721991701</v>
      </c>
      <c r="J3980" s="33">
        <f t="shared" si="248"/>
        <v>1.3842835796300432E-3</v>
      </c>
      <c r="K3980" s="33">
        <f t="shared" si="249"/>
        <v>1.3833259010661569E-3</v>
      </c>
      <c r="L3980" s="33">
        <f t="shared" si="250"/>
        <v>0.99049337718761954</v>
      </c>
      <c r="M3980" s="33">
        <f t="shared" si="251"/>
        <v>0.98912320204412141</v>
      </c>
    </row>
    <row r="3981" spans="1:13" ht="55.2">
      <c r="A3981" t="s">
        <v>164</v>
      </c>
      <c r="B3981" t="s">
        <v>247</v>
      </c>
      <c r="C3981" s="14" t="s">
        <v>249</v>
      </c>
      <c r="D3981" t="s">
        <v>456</v>
      </c>
      <c r="E3981" t="s">
        <v>474</v>
      </c>
      <c r="F3981" s="20">
        <v>2046</v>
      </c>
      <c r="G3981" s="20">
        <v>49</v>
      </c>
      <c r="H3981" s="11">
        <v>6378.7048686807402</v>
      </c>
      <c r="I3981" s="10">
        <v>4259710.7575313896</v>
      </c>
      <c r="J3981" s="33">
        <f t="shared" si="248"/>
        <v>1.4974502335405894E-3</v>
      </c>
      <c r="K3981" s="33">
        <f t="shared" si="249"/>
        <v>1.4963296143665206E-3</v>
      </c>
      <c r="L3981" s="33">
        <f t="shared" si="250"/>
        <v>0.98912320204412141</v>
      </c>
      <c r="M3981" s="33">
        <f t="shared" si="251"/>
        <v>0.98764314770464579</v>
      </c>
    </row>
    <row r="3982" spans="1:13" ht="55.2">
      <c r="A3982" t="s">
        <v>164</v>
      </c>
      <c r="B3982" t="s">
        <v>247</v>
      </c>
      <c r="C3982" s="14" t="s">
        <v>249</v>
      </c>
      <c r="D3982" t="s">
        <v>456</v>
      </c>
      <c r="E3982" t="s">
        <v>474</v>
      </c>
      <c r="F3982" s="20">
        <v>2046</v>
      </c>
      <c r="G3982" s="20">
        <v>50</v>
      </c>
      <c r="H3982" s="11">
        <v>6819.1116322271801</v>
      </c>
      <c r="I3982" s="10">
        <v>4187974.6021423098</v>
      </c>
      <c r="J3982" s="33">
        <f t="shared" si="248"/>
        <v>1.6282600254402075E-3</v>
      </c>
      <c r="K3982" s="33">
        <f t="shared" si="249"/>
        <v>1.626935129274365E-3</v>
      </c>
      <c r="L3982" s="33">
        <f t="shared" si="250"/>
        <v>0.98764314770464579</v>
      </c>
      <c r="M3982" s="33">
        <f t="shared" si="251"/>
        <v>0.98603631637245803</v>
      </c>
    </row>
    <row r="3983" spans="1:13" ht="55.2">
      <c r="A3983" t="s">
        <v>164</v>
      </c>
      <c r="B3983" t="s">
        <v>247</v>
      </c>
      <c r="C3983" s="14" t="s">
        <v>249</v>
      </c>
      <c r="D3983" t="s">
        <v>456</v>
      </c>
      <c r="E3983" t="s">
        <v>474</v>
      </c>
      <c r="F3983" s="20">
        <v>2046</v>
      </c>
      <c r="G3983" s="20">
        <v>51</v>
      </c>
      <c r="H3983" s="11">
        <v>7559.6070496284001</v>
      </c>
      <c r="I3983" s="10">
        <v>4113447.9995439802</v>
      </c>
      <c r="J3983" s="33">
        <f t="shared" si="248"/>
        <v>1.8377786835925636E-3</v>
      </c>
      <c r="K3983" s="33">
        <f t="shared" si="249"/>
        <v>1.8360910023674792E-3</v>
      </c>
      <c r="L3983" s="33">
        <f t="shared" si="250"/>
        <v>0.98603631637245803</v>
      </c>
      <c r="M3983" s="33">
        <f t="shared" si="251"/>
        <v>0.98422586396395895</v>
      </c>
    </row>
    <row r="3984" spans="1:13" ht="55.2">
      <c r="A3984" t="s">
        <v>164</v>
      </c>
      <c r="B3984" t="s">
        <v>247</v>
      </c>
      <c r="C3984" s="14" t="s">
        <v>249</v>
      </c>
      <c r="D3984" t="s">
        <v>456</v>
      </c>
      <c r="E3984" t="s">
        <v>474</v>
      </c>
      <c r="F3984" s="20">
        <v>2046</v>
      </c>
      <c r="G3984" s="20">
        <v>52</v>
      </c>
      <c r="H3984" s="11">
        <v>8103.1483778942702</v>
      </c>
      <c r="I3984" s="10">
        <v>4047102.3912011199</v>
      </c>
      <c r="J3984" s="33">
        <f t="shared" si="248"/>
        <v>2.0022098762589933E-3</v>
      </c>
      <c r="K3984" s="33">
        <f t="shared" si="249"/>
        <v>2.0002067911533139E-3</v>
      </c>
      <c r="L3984" s="33">
        <f t="shared" si="250"/>
        <v>0.98422586396395895</v>
      </c>
      <c r="M3984" s="33">
        <f t="shared" si="251"/>
        <v>0.98225720870682953</v>
      </c>
    </row>
    <row r="3985" spans="1:13" ht="55.2">
      <c r="A3985" t="s">
        <v>164</v>
      </c>
      <c r="B3985" t="s">
        <v>247</v>
      </c>
      <c r="C3985" s="14" t="s">
        <v>249</v>
      </c>
      <c r="D3985" t="s">
        <v>456</v>
      </c>
      <c r="E3985" t="s">
        <v>474</v>
      </c>
      <c r="F3985" s="20">
        <v>2046</v>
      </c>
      <c r="G3985" s="20">
        <v>53</v>
      </c>
      <c r="H3985" s="11">
        <v>8684.6731318827806</v>
      </c>
      <c r="I3985" s="10">
        <v>3982073.3717628499</v>
      </c>
      <c r="J3985" s="33">
        <f t="shared" si="248"/>
        <v>2.1809425194087035E-3</v>
      </c>
      <c r="K3985" s="33">
        <f t="shared" si="249"/>
        <v>2.1785659922758382E-3</v>
      </c>
      <c r="L3985" s="33">
        <f t="shared" si="250"/>
        <v>0.98225720870682953</v>
      </c>
      <c r="M3985" s="33">
        <f t="shared" si="251"/>
        <v>0.980117296556273</v>
      </c>
    </row>
    <row r="3986" spans="1:13" ht="55.2">
      <c r="A3986" t="s">
        <v>164</v>
      </c>
      <c r="B3986" t="s">
        <v>247</v>
      </c>
      <c r="C3986" s="14" t="s">
        <v>249</v>
      </c>
      <c r="D3986" t="s">
        <v>456</v>
      </c>
      <c r="E3986" t="s">
        <v>474</v>
      </c>
      <c r="F3986" s="20">
        <v>2046</v>
      </c>
      <c r="G3986" s="20">
        <v>54</v>
      </c>
      <c r="H3986" s="11">
        <v>9440.9219162559402</v>
      </c>
      <c r="I3986" s="10">
        <v>3949189.31605238</v>
      </c>
      <c r="J3986" s="33">
        <f t="shared" si="248"/>
        <v>2.3905974519583453E-3</v>
      </c>
      <c r="K3986" s="33">
        <f t="shared" si="249"/>
        <v>2.3877422495360845E-3</v>
      </c>
      <c r="L3986" s="33">
        <f t="shared" si="250"/>
        <v>0.980117296556273</v>
      </c>
      <c r="M3986" s="33">
        <f t="shared" si="251"/>
        <v>0.97777702907778452</v>
      </c>
    </row>
    <row r="3987" spans="1:13" ht="55.2">
      <c r="A3987" t="s">
        <v>164</v>
      </c>
      <c r="B3987" t="s">
        <v>247</v>
      </c>
      <c r="C3987" s="14" t="s">
        <v>249</v>
      </c>
      <c r="D3987" t="s">
        <v>456</v>
      </c>
      <c r="E3987" t="s">
        <v>474</v>
      </c>
      <c r="F3987" s="20">
        <v>2046</v>
      </c>
      <c r="G3987" s="20">
        <v>55</v>
      </c>
      <c r="H3987" s="11">
        <v>10269.0184515007</v>
      </c>
      <c r="I3987" s="10">
        <v>3909294.7505872399</v>
      </c>
      <c r="J3987" s="33">
        <f t="shared" si="248"/>
        <v>2.626821231619367E-3</v>
      </c>
      <c r="K3987" s="33">
        <f t="shared" si="249"/>
        <v>2.6233741556725976E-3</v>
      </c>
      <c r="L3987" s="33">
        <f t="shared" si="250"/>
        <v>0.97777702907778452</v>
      </c>
      <c r="M3987" s="33">
        <f t="shared" si="251"/>
        <v>0.97521195408969152</v>
      </c>
    </row>
    <row r="3988" spans="1:13" ht="55.2">
      <c r="A3988" t="s">
        <v>164</v>
      </c>
      <c r="B3988" t="s">
        <v>247</v>
      </c>
      <c r="C3988" s="14" t="s">
        <v>249</v>
      </c>
      <c r="D3988" t="s">
        <v>456</v>
      </c>
      <c r="E3988" t="s">
        <v>474</v>
      </c>
      <c r="F3988" s="20">
        <v>2046</v>
      </c>
      <c r="G3988" s="20">
        <v>56</v>
      </c>
      <c r="H3988" s="11">
        <v>11031.5990638895</v>
      </c>
      <c r="I3988" s="10">
        <v>3871176.90895348</v>
      </c>
      <c r="J3988" s="33">
        <f t="shared" si="248"/>
        <v>2.8496757764738122E-3</v>
      </c>
      <c r="K3988" s="33">
        <f t="shared" si="249"/>
        <v>2.8456193045830469E-3</v>
      </c>
      <c r="L3988" s="33">
        <f t="shared" si="250"/>
        <v>0.97521195408969152</v>
      </c>
      <c r="M3988" s="33">
        <f t="shared" si="251"/>
        <v>0.97243687212707375</v>
      </c>
    </row>
    <row r="3989" spans="1:13" ht="55.2">
      <c r="A3989" t="s">
        <v>164</v>
      </c>
      <c r="B3989" t="s">
        <v>247</v>
      </c>
      <c r="C3989" s="14" t="s">
        <v>249</v>
      </c>
      <c r="D3989" t="s">
        <v>456</v>
      </c>
      <c r="E3989" t="s">
        <v>474</v>
      </c>
      <c r="F3989" s="20">
        <v>2046</v>
      </c>
      <c r="G3989" s="20">
        <v>57</v>
      </c>
      <c r="H3989" s="11">
        <v>12110.0105845462</v>
      </c>
      <c r="I3989" s="10">
        <v>3852582.9112550202</v>
      </c>
      <c r="J3989" s="33">
        <f t="shared" si="248"/>
        <v>3.143348466081742E-3</v>
      </c>
      <c r="K3989" s="33">
        <f t="shared" si="249"/>
        <v>3.1384133186090901E-3</v>
      </c>
      <c r="L3989" s="33">
        <f t="shared" si="250"/>
        <v>0.97243687212707375</v>
      </c>
      <c r="M3989" s="33">
        <f t="shared" si="251"/>
        <v>0.96938496329608359</v>
      </c>
    </row>
    <row r="3990" spans="1:13" ht="55.2">
      <c r="A3990" t="s">
        <v>164</v>
      </c>
      <c r="B3990" t="s">
        <v>247</v>
      </c>
      <c r="C3990" s="14" t="s">
        <v>249</v>
      </c>
      <c r="D3990" t="s">
        <v>456</v>
      </c>
      <c r="E3990" t="s">
        <v>474</v>
      </c>
      <c r="F3990" s="20">
        <v>2046</v>
      </c>
      <c r="G3990" s="20">
        <v>58</v>
      </c>
      <c r="H3990" s="11">
        <v>13183.9599255169</v>
      </c>
      <c r="I3990" s="10">
        <v>3788237.3584797601</v>
      </c>
      <c r="J3990" s="33">
        <f t="shared" si="248"/>
        <v>3.4802359720162027E-3</v>
      </c>
      <c r="K3990" s="33">
        <f t="shared" si="249"/>
        <v>3.4741869701583328E-3</v>
      </c>
      <c r="L3990" s="33">
        <f t="shared" si="250"/>
        <v>0.96938496329608359</v>
      </c>
      <c r="M3990" s="33">
        <f t="shared" si="251"/>
        <v>0.96601713868753292</v>
      </c>
    </row>
    <row r="3991" spans="1:13" ht="55.2">
      <c r="A3991" t="s">
        <v>164</v>
      </c>
      <c r="B3991" t="s">
        <v>247</v>
      </c>
      <c r="C3991" s="14" t="s">
        <v>249</v>
      </c>
      <c r="D3991" t="s">
        <v>456</v>
      </c>
      <c r="E3991" t="s">
        <v>474</v>
      </c>
      <c r="F3991" s="20">
        <v>2046</v>
      </c>
      <c r="G3991" s="20">
        <v>59</v>
      </c>
      <c r="H3991" s="11">
        <v>13684.4506782881</v>
      </c>
      <c r="I3991" s="10">
        <v>3714220.5508212</v>
      </c>
      <c r="J3991" s="33">
        <f t="shared" si="248"/>
        <v>3.6843398207094943E-3</v>
      </c>
      <c r="K3991" s="33">
        <f t="shared" si="249"/>
        <v>3.6775609685060218E-3</v>
      </c>
      <c r="L3991" s="33">
        <f t="shared" si="250"/>
        <v>0.96601713868753292</v>
      </c>
      <c r="M3991" s="33">
        <f t="shared" si="251"/>
        <v>0.96246455176338774</v>
      </c>
    </row>
    <row r="3992" spans="1:13" ht="55.2">
      <c r="A3992" t="s">
        <v>164</v>
      </c>
      <c r="B3992" t="s">
        <v>247</v>
      </c>
      <c r="C3992" s="14" t="s">
        <v>249</v>
      </c>
      <c r="D3992" t="s">
        <v>456</v>
      </c>
      <c r="E3992" t="s">
        <v>474</v>
      </c>
      <c r="F3992" s="20">
        <v>2046</v>
      </c>
      <c r="G3992" s="20">
        <v>60</v>
      </c>
      <c r="H3992" s="11">
        <v>14609.6032070036</v>
      </c>
      <c r="I3992" s="10">
        <v>3695270.2773155002</v>
      </c>
      <c r="J3992" s="33">
        <f t="shared" si="248"/>
        <v>3.953595301726353E-3</v>
      </c>
      <c r="K3992" s="33">
        <f t="shared" si="249"/>
        <v>3.9457901333684875E-3</v>
      </c>
      <c r="L3992" s="33">
        <f t="shared" si="250"/>
        <v>0.96246455176338774</v>
      </c>
      <c r="M3992" s="33">
        <f t="shared" si="251"/>
        <v>0.95866686863132289</v>
      </c>
    </row>
    <row r="3993" spans="1:13" ht="55.2">
      <c r="A3993" t="s">
        <v>164</v>
      </c>
      <c r="B3993" t="s">
        <v>247</v>
      </c>
      <c r="C3993" s="14" t="s">
        <v>249</v>
      </c>
      <c r="D3993" t="s">
        <v>456</v>
      </c>
      <c r="E3993" t="s">
        <v>474</v>
      </c>
      <c r="F3993" s="20">
        <v>2046</v>
      </c>
      <c r="G3993" s="20">
        <v>61</v>
      </c>
      <c r="H3993" s="11">
        <v>15799.319876808901</v>
      </c>
      <c r="I3993" s="10">
        <v>3725208.5388333402</v>
      </c>
      <c r="J3993" s="33">
        <f t="shared" si="248"/>
        <v>4.2411907178106405E-3</v>
      </c>
      <c r="K3993" s="33">
        <f t="shared" si="249"/>
        <v>4.2322095698649198E-3</v>
      </c>
      <c r="L3993" s="33">
        <f t="shared" si="250"/>
        <v>0.95866686863132289</v>
      </c>
      <c r="M3993" s="33">
        <f t="shared" si="251"/>
        <v>0.95460958953558894</v>
      </c>
    </row>
    <row r="3994" spans="1:13" ht="55.2">
      <c r="A3994" t="s">
        <v>164</v>
      </c>
      <c r="B3994" t="s">
        <v>247</v>
      </c>
      <c r="C3994" s="14" t="s">
        <v>249</v>
      </c>
      <c r="D3994" t="s">
        <v>456</v>
      </c>
      <c r="E3994" t="s">
        <v>474</v>
      </c>
      <c r="F3994" s="20">
        <v>2046</v>
      </c>
      <c r="G3994" s="20">
        <v>62</v>
      </c>
      <c r="H3994" s="11">
        <v>17168.504576021998</v>
      </c>
      <c r="I3994" s="10">
        <v>3713745.8992363401</v>
      </c>
      <c r="J3994" s="33">
        <f t="shared" si="248"/>
        <v>4.6229615708367035E-3</v>
      </c>
      <c r="K3994" s="33">
        <f t="shared" si="249"/>
        <v>4.6122921317949261E-3</v>
      </c>
      <c r="L3994" s="33">
        <f t="shared" si="250"/>
        <v>0.95460958953558894</v>
      </c>
      <c r="M3994" s="33">
        <f t="shared" si="251"/>
        <v>0.95020665123683801</v>
      </c>
    </row>
    <row r="3995" spans="1:13" ht="55.2">
      <c r="A3995" t="s">
        <v>164</v>
      </c>
      <c r="B3995" t="s">
        <v>247</v>
      </c>
      <c r="C3995" s="14" t="s">
        <v>249</v>
      </c>
      <c r="D3995" t="s">
        <v>456</v>
      </c>
      <c r="E3995" t="s">
        <v>474</v>
      </c>
      <c r="F3995" s="20">
        <v>2046</v>
      </c>
      <c r="G3995" s="20">
        <v>63</v>
      </c>
      <c r="H3995" s="11">
        <v>18296.2213761973</v>
      </c>
      <c r="I3995" s="10">
        <v>3648193.2564706099</v>
      </c>
      <c r="J3995" s="33">
        <f t="shared" si="248"/>
        <v>5.015145879058421E-3</v>
      </c>
      <c r="K3995" s="33">
        <f t="shared" si="249"/>
        <v>5.0025910318629574E-3</v>
      </c>
      <c r="L3995" s="33">
        <f t="shared" si="250"/>
        <v>0.95020665123683801</v>
      </c>
      <c r="M3995" s="33">
        <f t="shared" si="251"/>
        <v>0.94545315596494406</v>
      </c>
    </row>
    <row r="3996" spans="1:13" ht="55.2">
      <c r="A3996" t="s">
        <v>164</v>
      </c>
      <c r="B3996" t="s">
        <v>247</v>
      </c>
      <c r="C3996" s="14" t="s">
        <v>249</v>
      </c>
      <c r="D3996" t="s">
        <v>456</v>
      </c>
      <c r="E3996" t="s">
        <v>474</v>
      </c>
      <c r="F3996" s="20">
        <v>2046</v>
      </c>
      <c r="G3996" s="20">
        <v>64</v>
      </c>
      <c r="H3996" s="11">
        <v>19660.388147691301</v>
      </c>
      <c r="I3996" s="10">
        <v>3558734.2699664598</v>
      </c>
      <c r="J3996" s="33">
        <f t="shared" si="248"/>
        <v>5.5245451489910188E-3</v>
      </c>
      <c r="K3996" s="33">
        <f t="shared" si="249"/>
        <v>5.5093129127407048E-3</v>
      </c>
      <c r="L3996" s="33">
        <f t="shared" si="250"/>
        <v>0.94545315596494406</v>
      </c>
      <c r="M3996" s="33">
        <f t="shared" si="251"/>
        <v>0.94024435868439493</v>
      </c>
    </row>
    <row r="3997" spans="1:13" ht="55.2">
      <c r="A3997" t="s">
        <v>164</v>
      </c>
      <c r="B3997" t="s">
        <v>247</v>
      </c>
      <c r="C3997" s="14" t="s">
        <v>249</v>
      </c>
      <c r="D3997" t="s">
        <v>456</v>
      </c>
      <c r="E3997" t="s">
        <v>474</v>
      </c>
      <c r="F3997" s="20">
        <v>2046</v>
      </c>
      <c r="G3997" s="20">
        <v>65</v>
      </c>
      <c r="H3997" s="11">
        <v>20896.173876600998</v>
      </c>
      <c r="I3997" s="10">
        <v>3461536.1085609701</v>
      </c>
      <c r="J3997" s="33">
        <f t="shared" si="248"/>
        <v>6.0366765566654615E-3</v>
      </c>
      <c r="K3997" s="33">
        <f t="shared" si="249"/>
        <v>6.0184924336965651E-3</v>
      </c>
      <c r="L3997" s="33">
        <f t="shared" si="250"/>
        <v>0.94024435868439493</v>
      </c>
      <c r="M3997" s="33">
        <f t="shared" si="251"/>
        <v>0.93458550512582705</v>
      </c>
    </row>
    <row r="3998" spans="1:13" ht="55.2">
      <c r="A3998" t="s">
        <v>164</v>
      </c>
      <c r="B3998" t="s">
        <v>247</v>
      </c>
      <c r="C3998" s="14" t="s">
        <v>249</v>
      </c>
      <c r="D3998" t="s">
        <v>456</v>
      </c>
      <c r="E3998" t="s">
        <v>474</v>
      </c>
      <c r="F3998" s="20">
        <v>2046</v>
      </c>
      <c r="G3998" s="20">
        <v>66</v>
      </c>
      <c r="H3998" s="11">
        <v>21378.667847391502</v>
      </c>
      <c r="I3998" s="10">
        <v>3366887.12781497</v>
      </c>
      <c r="J3998" s="33">
        <f t="shared" si="248"/>
        <v>6.3496835610481993E-3</v>
      </c>
      <c r="K3998" s="33">
        <f t="shared" si="249"/>
        <v>6.3295669210052807E-3</v>
      </c>
      <c r="L3998" s="33">
        <f t="shared" si="250"/>
        <v>0.93458550512582705</v>
      </c>
      <c r="M3998" s="33">
        <f t="shared" si="251"/>
        <v>0.92866998362773157</v>
      </c>
    </row>
    <row r="3999" spans="1:13" ht="55.2">
      <c r="A3999" t="s">
        <v>164</v>
      </c>
      <c r="B3999" t="s">
        <v>247</v>
      </c>
      <c r="C3999" s="14" t="s">
        <v>249</v>
      </c>
      <c r="D3999" t="s">
        <v>456</v>
      </c>
      <c r="E3999" t="s">
        <v>474</v>
      </c>
      <c r="F3999" s="20">
        <v>2046</v>
      </c>
      <c r="G3999" s="20">
        <v>67</v>
      </c>
      <c r="H3999" s="11">
        <v>22537.510070983401</v>
      </c>
      <c r="I3999" s="10">
        <v>3257637.3107112101</v>
      </c>
      <c r="J3999" s="33">
        <f t="shared" si="248"/>
        <v>6.9183607385878672E-3</v>
      </c>
      <c r="K3999" s="33">
        <f t="shared" si="249"/>
        <v>6.8944839753509735E-3</v>
      </c>
      <c r="L3999" s="33">
        <f t="shared" si="250"/>
        <v>0.92866998362773157</v>
      </c>
      <c r="M3999" s="33">
        <f t="shared" si="251"/>
        <v>0.92226728330722074</v>
      </c>
    </row>
    <row r="4000" spans="1:13" ht="55.2">
      <c r="A4000" t="s">
        <v>164</v>
      </c>
      <c r="B4000" t="s">
        <v>247</v>
      </c>
      <c r="C4000" s="14" t="s">
        <v>249</v>
      </c>
      <c r="D4000" t="s">
        <v>456</v>
      </c>
      <c r="E4000" t="s">
        <v>474</v>
      </c>
      <c r="F4000" s="20">
        <v>2046</v>
      </c>
      <c r="G4000" s="20">
        <v>68</v>
      </c>
      <c r="H4000" s="11">
        <v>23435.317685401598</v>
      </c>
      <c r="I4000" s="10">
        <v>3126362.8882561401</v>
      </c>
      <c r="J4000" s="33">
        <f t="shared" si="248"/>
        <v>7.496032457855086E-3</v>
      </c>
      <c r="K4000" s="33">
        <f t="shared" si="249"/>
        <v>7.4680072761621474E-3</v>
      </c>
      <c r="L4000" s="33">
        <f t="shared" si="250"/>
        <v>0.92226728330722074</v>
      </c>
      <c r="M4000" s="33">
        <f t="shared" si="251"/>
        <v>0.91537978452491608</v>
      </c>
    </row>
    <row r="4001" spans="1:13" ht="55.2">
      <c r="A4001" t="s">
        <v>164</v>
      </c>
      <c r="B4001" t="s">
        <v>247</v>
      </c>
      <c r="C4001" s="14" t="s">
        <v>249</v>
      </c>
      <c r="D4001" t="s">
        <v>456</v>
      </c>
      <c r="E4001" t="s">
        <v>474</v>
      </c>
      <c r="F4001" s="20">
        <v>2046</v>
      </c>
      <c r="G4001" s="20">
        <v>69</v>
      </c>
      <c r="H4001" s="11">
        <v>23691.294958004499</v>
      </c>
      <c r="I4001" s="10">
        <v>2997585.9227757198</v>
      </c>
      <c r="J4001" s="33">
        <f t="shared" si="248"/>
        <v>7.9034581721236247E-3</v>
      </c>
      <c r="K4001" s="33">
        <f t="shared" si="249"/>
        <v>7.8723079653908457E-3</v>
      </c>
      <c r="L4001" s="33">
        <f t="shared" si="250"/>
        <v>0.91537978452491608</v>
      </c>
      <c r="M4001" s="33">
        <f t="shared" si="251"/>
        <v>0.90817363295584286</v>
      </c>
    </row>
    <row r="4002" spans="1:13" ht="55.2">
      <c r="A4002" t="s">
        <v>164</v>
      </c>
      <c r="B4002" t="s">
        <v>247</v>
      </c>
      <c r="C4002" s="14" t="s">
        <v>249</v>
      </c>
      <c r="D4002" t="s">
        <v>456</v>
      </c>
      <c r="E4002" t="s">
        <v>474</v>
      </c>
      <c r="F4002" s="20">
        <v>2047</v>
      </c>
      <c r="G4002" s="20">
        <v>30</v>
      </c>
      <c r="H4002" s="11">
        <v>652.06794991848199</v>
      </c>
      <c r="I4002" s="10">
        <v>4346899.76708862</v>
      </c>
      <c r="J4002" s="33">
        <f t="shared" si="248"/>
        <v>1.5000758813337237E-4</v>
      </c>
      <c r="K4002" s="33">
        <f t="shared" si="249"/>
        <v>1.4999633755763409E-4</v>
      </c>
      <c r="L4002" s="33">
        <f t="shared" si="250"/>
        <v>1</v>
      </c>
      <c r="M4002" s="33">
        <f t="shared" si="251"/>
        <v>0.99985000366244237</v>
      </c>
    </row>
    <row r="4003" spans="1:13" ht="55.2">
      <c r="A4003" t="s">
        <v>164</v>
      </c>
      <c r="B4003" t="s">
        <v>247</v>
      </c>
      <c r="C4003" s="14" t="s">
        <v>249</v>
      </c>
      <c r="D4003" t="s">
        <v>456</v>
      </c>
      <c r="E4003" t="s">
        <v>474</v>
      </c>
      <c r="F4003" s="20">
        <v>2047</v>
      </c>
      <c r="G4003" s="20">
        <v>31</v>
      </c>
      <c r="H4003" s="11">
        <v>963.67713348415805</v>
      </c>
      <c r="I4003" s="10">
        <v>4583753.7947031604</v>
      </c>
      <c r="J4003" s="33">
        <f t="shared" si="248"/>
        <v>2.102375425568783E-4</v>
      </c>
      <c r="K4003" s="33">
        <f t="shared" si="249"/>
        <v>2.1021544419341787E-4</v>
      </c>
      <c r="L4003" s="33">
        <f t="shared" si="250"/>
        <v>0.99985000366244237</v>
      </c>
      <c r="M4003" s="33">
        <f t="shared" si="251"/>
        <v>0.99963981974979566</v>
      </c>
    </row>
    <row r="4004" spans="1:13" ht="55.2">
      <c r="A4004" t="s">
        <v>164</v>
      </c>
      <c r="B4004" t="s">
        <v>247</v>
      </c>
      <c r="C4004" s="14" t="s">
        <v>249</v>
      </c>
      <c r="D4004" t="s">
        <v>456</v>
      </c>
      <c r="E4004" t="s">
        <v>474</v>
      </c>
      <c r="F4004" s="20">
        <v>2047</v>
      </c>
      <c r="G4004" s="20">
        <v>32</v>
      </c>
      <c r="H4004" s="11">
        <v>1026.7383296938399</v>
      </c>
      <c r="I4004" s="10">
        <v>4647262.0918940501</v>
      </c>
      <c r="J4004" s="33">
        <f t="shared" si="248"/>
        <v>2.2093402725977519E-4</v>
      </c>
      <c r="K4004" s="33">
        <f t="shared" si="249"/>
        <v>2.2090962313481288E-4</v>
      </c>
      <c r="L4004" s="33">
        <f t="shared" si="250"/>
        <v>0.99963981974979566</v>
      </c>
      <c r="M4004" s="33">
        <f t="shared" si="251"/>
        <v>0.99941898969394416</v>
      </c>
    </row>
    <row r="4005" spans="1:13" ht="55.2">
      <c r="A4005" t="s">
        <v>164</v>
      </c>
      <c r="B4005" t="s">
        <v>247</v>
      </c>
      <c r="C4005" s="14" t="s">
        <v>249</v>
      </c>
      <c r="D4005" t="s">
        <v>456</v>
      </c>
      <c r="E4005" t="s">
        <v>474</v>
      </c>
      <c r="F4005" s="20">
        <v>2047</v>
      </c>
      <c r="G4005" s="20">
        <v>33</v>
      </c>
      <c r="H4005" s="11">
        <v>1109.11710767054</v>
      </c>
      <c r="I4005" s="10">
        <v>4718758.9096978903</v>
      </c>
      <c r="J4005" s="33">
        <f t="shared" si="248"/>
        <v>2.3504424127096358E-4</v>
      </c>
      <c r="K4005" s="33">
        <f t="shared" si="249"/>
        <v>2.3501662053737604E-4</v>
      </c>
      <c r="L4005" s="33">
        <f t="shared" si="250"/>
        <v>0.99941898969394416</v>
      </c>
      <c r="M4005" s="33">
        <f t="shared" si="251"/>
        <v>0.99918410962048543</v>
      </c>
    </row>
    <row r="4006" spans="1:13" ht="55.2">
      <c r="A4006" t="s">
        <v>164</v>
      </c>
      <c r="B4006" t="s">
        <v>247</v>
      </c>
      <c r="C4006" s="14" t="s">
        <v>249</v>
      </c>
      <c r="D4006" t="s">
        <v>456</v>
      </c>
      <c r="E4006" t="s">
        <v>474</v>
      </c>
      <c r="F4006" s="20">
        <v>2047</v>
      </c>
      <c r="G4006" s="20">
        <v>34</v>
      </c>
      <c r="H4006" s="11">
        <v>1198.1798211534301</v>
      </c>
      <c r="I4006" s="10">
        <v>4809494.10822336</v>
      </c>
      <c r="J4006" s="33">
        <f t="shared" si="248"/>
        <v>2.4912803596219415E-4</v>
      </c>
      <c r="K4006" s="33">
        <f t="shared" si="249"/>
        <v>2.4909700614994534E-4</v>
      </c>
      <c r="L4006" s="33">
        <f t="shared" si="250"/>
        <v>0.99918410962048543</v>
      </c>
      <c r="M4006" s="33">
        <f t="shared" si="251"/>
        <v>0.99893521585018641</v>
      </c>
    </row>
    <row r="4007" spans="1:13" ht="55.2">
      <c r="A4007" t="s">
        <v>164</v>
      </c>
      <c r="B4007" t="s">
        <v>247</v>
      </c>
      <c r="C4007" s="14" t="s">
        <v>249</v>
      </c>
      <c r="D4007" t="s">
        <v>456</v>
      </c>
      <c r="E4007" t="s">
        <v>474</v>
      </c>
      <c r="F4007" s="20">
        <v>2047</v>
      </c>
      <c r="G4007" s="20">
        <v>35</v>
      </c>
      <c r="H4007" s="11">
        <v>1301.1300415979699</v>
      </c>
      <c r="I4007" s="10">
        <v>4852237.1129846796</v>
      </c>
      <c r="J4007" s="33">
        <f t="shared" si="248"/>
        <v>2.6815054814945479E-4</v>
      </c>
      <c r="K4007" s="33">
        <f t="shared" si="249"/>
        <v>2.6811459900455414E-4</v>
      </c>
      <c r="L4007" s="33">
        <f t="shared" si="250"/>
        <v>0.99893521585018641</v>
      </c>
      <c r="M4007" s="33">
        <f t="shared" si="251"/>
        <v>0.99866738673535715</v>
      </c>
    </row>
    <row r="4008" spans="1:13" ht="55.2">
      <c r="A4008" t="s">
        <v>164</v>
      </c>
      <c r="B4008" t="s">
        <v>247</v>
      </c>
      <c r="C4008" s="14" t="s">
        <v>249</v>
      </c>
      <c r="D4008" t="s">
        <v>456</v>
      </c>
      <c r="E4008" t="s">
        <v>474</v>
      </c>
      <c r="F4008" s="20">
        <v>2047</v>
      </c>
      <c r="G4008" s="20">
        <v>36</v>
      </c>
      <c r="H4008" s="11">
        <v>1623.1679980633801</v>
      </c>
      <c r="I4008" s="10">
        <v>4772030.9267557804</v>
      </c>
      <c r="J4008" s="33">
        <f t="shared" si="248"/>
        <v>3.4014196952551507E-4</v>
      </c>
      <c r="K4008" s="33">
        <f t="shared" si="249"/>
        <v>3.4008412780406339E-4</v>
      </c>
      <c r="L4008" s="33">
        <f t="shared" si="250"/>
        <v>0.99866738673535715</v>
      </c>
      <c r="M4008" s="33">
        <f t="shared" si="251"/>
        <v>0.9983277558081729</v>
      </c>
    </row>
    <row r="4009" spans="1:13" ht="55.2">
      <c r="A4009" t="s">
        <v>164</v>
      </c>
      <c r="B4009" t="s">
        <v>247</v>
      </c>
      <c r="C4009" s="14" t="s">
        <v>249</v>
      </c>
      <c r="D4009" t="s">
        <v>456</v>
      </c>
      <c r="E4009" t="s">
        <v>474</v>
      </c>
      <c r="F4009" s="20">
        <v>2047</v>
      </c>
      <c r="G4009" s="20">
        <v>37</v>
      </c>
      <c r="H4009" s="11">
        <v>1730.87403358651</v>
      </c>
      <c r="I4009" s="10">
        <v>4670404.1486215303</v>
      </c>
      <c r="J4009" s="33">
        <f t="shared" si="248"/>
        <v>3.7060476534934934E-4</v>
      </c>
      <c r="K4009" s="33">
        <f t="shared" si="249"/>
        <v>3.7053609988613179E-4</v>
      </c>
      <c r="L4009" s="33">
        <f t="shared" si="250"/>
        <v>0.9983277558081729</v>
      </c>
      <c r="M4009" s="33">
        <f t="shared" si="251"/>
        <v>0.99795783933512772</v>
      </c>
    </row>
    <row r="4010" spans="1:13" ht="55.2">
      <c r="A4010" t="s">
        <v>164</v>
      </c>
      <c r="B4010" t="s">
        <v>247</v>
      </c>
      <c r="C4010" s="14" t="s">
        <v>249</v>
      </c>
      <c r="D4010" t="s">
        <v>456</v>
      </c>
      <c r="E4010" t="s">
        <v>474</v>
      </c>
      <c r="F4010" s="20">
        <v>2047</v>
      </c>
      <c r="G4010" s="20">
        <v>38</v>
      </c>
      <c r="H4010" s="11">
        <v>1874.43108995801</v>
      </c>
      <c r="I4010" s="10">
        <v>4612674.5547968699</v>
      </c>
      <c r="J4010" s="33">
        <f t="shared" si="248"/>
        <v>4.0636534567753722E-4</v>
      </c>
      <c r="K4010" s="33">
        <f t="shared" si="249"/>
        <v>4.0628279046339699E-4</v>
      </c>
      <c r="L4010" s="33">
        <f t="shared" si="250"/>
        <v>0.99795783933512772</v>
      </c>
      <c r="M4010" s="33">
        <f t="shared" si="251"/>
        <v>0.99755238623939779</v>
      </c>
    </row>
    <row r="4011" spans="1:13" ht="55.2">
      <c r="A4011" t="s">
        <v>164</v>
      </c>
      <c r="B4011" t="s">
        <v>247</v>
      </c>
      <c r="C4011" s="14" t="s">
        <v>249</v>
      </c>
      <c r="D4011" t="s">
        <v>456</v>
      </c>
      <c r="E4011" t="s">
        <v>474</v>
      </c>
      <c r="F4011" s="20">
        <v>2047</v>
      </c>
      <c r="G4011" s="20">
        <v>39</v>
      </c>
      <c r="H4011" s="11">
        <v>1989.7182241667099</v>
      </c>
      <c r="I4011" s="10">
        <v>4603008.1557308203</v>
      </c>
      <c r="J4011" s="33">
        <f t="shared" si="248"/>
        <v>4.3226476183612193E-4</v>
      </c>
      <c r="K4011" s="33">
        <f t="shared" si="249"/>
        <v>4.3217134888418052E-4</v>
      </c>
      <c r="L4011" s="33">
        <f t="shared" si="250"/>
        <v>0.99755238623939779</v>
      </c>
      <c r="M4011" s="33">
        <f t="shared" si="251"/>
        <v>0.99712127267905404</v>
      </c>
    </row>
    <row r="4012" spans="1:13" ht="55.2">
      <c r="A4012" t="s">
        <v>164</v>
      </c>
      <c r="B4012" t="s">
        <v>247</v>
      </c>
      <c r="C4012" s="14" t="s">
        <v>249</v>
      </c>
      <c r="D4012" t="s">
        <v>456</v>
      </c>
      <c r="E4012" t="s">
        <v>474</v>
      </c>
      <c r="F4012" s="20">
        <v>2047</v>
      </c>
      <c r="G4012" s="20">
        <v>40</v>
      </c>
      <c r="H4012" s="11">
        <v>2155.5286977628998</v>
      </c>
      <c r="I4012" s="10">
        <v>4573196.5970324799</v>
      </c>
      <c r="J4012" s="33">
        <f t="shared" si="248"/>
        <v>4.7133960940179339E-4</v>
      </c>
      <c r="K4012" s="33">
        <f t="shared" si="249"/>
        <v>4.7122854633829814E-4</v>
      </c>
      <c r="L4012" s="33">
        <f t="shared" si="250"/>
        <v>0.99712127267905404</v>
      </c>
      <c r="M4012" s="33">
        <f t="shared" si="251"/>
        <v>0.9966514006712065</v>
      </c>
    </row>
    <row r="4013" spans="1:13" ht="55.2">
      <c r="A4013" t="s">
        <v>164</v>
      </c>
      <c r="B4013" t="s">
        <v>247</v>
      </c>
      <c r="C4013" s="14" t="s">
        <v>249</v>
      </c>
      <c r="D4013" t="s">
        <v>456</v>
      </c>
      <c r="E4013" t="s">
        <v>474</v>
      </c>
      <c r="F4013" s="20">
        <v>2047</v>
      </c>
      <c r="G4013" s="20">
        <v>41</v>
      </c>
      <c r="H4013" s="11">
        <v>2758.0513709155998</v>
      </c>
      <c r="I4013" s="10">
        <v>4499804.1353705097</v>
      </c>
      <c r="J4013" s="33">
        <f t="shared" si="248"/>
        <v>6.1292698258487747E-4</v>
      </c>
      <c r="K4013" s="33">
        <f t="shared" si="249"/>
        <v>6.1273918121340643E-4</v>
      </c>
      <c r="L4013" s="33">
        <f t="shared" si="250"/>
        <v>0.9966514006712065</v>
      </c>
      <c r="M4013" s="33">
        <f t="shared" si="251"/>
        <v>0.99604071330800403</v>
      </c>
    </row>
    <row r="4014" spans="1:13" ht="55.2">
      <c r="A4014" t="s">
        <v>164</v>
      </c>
      <c r="B4014" t="s">
        <v>247</v>
      </c>
      <c r="C4014" s="14" t="s">
        <v>249</v>
      </c>
      <c r="D4014" t="s">
        <v>456</v>
      </c>
      <c r="E4014" t="s">
        <v>474</v>
      </c>
      <c r="F4014" s="20">
        <v>2047</v>
      </c>
      <c r="G4014" s="20">
        <v>42</v>
      </c>
      <c r="H4014" s="11">
        <v>2992.5362881917899</v>
      </c>
      <c r="I4014" s="10">
        <v>4403854.1849820502</v>
      </c>
      <c r="J4014" s="33">
        <f t="shared" si="248"/>
        <v>6.7952665154011847E-4</v>
      </c>
      <c r="K4014" s="33">
        <f t="shared" si="249"/>
        <v>6.7929582559211887E-4</v>
      </c>
      <c r="L4014" s="33">
        <f t="shared" si="250"/>
        <v>0.99604071330800403</v>
      </c>
      <c r="M4014" s="33">
        <f t="shared" si="251"/>
        <v>0.99536410700933409</v>
      </c>
    </row>
    <row r="4015" spans="1:13" ht="55.2">
      <c r="A4015" t="s">
        <v>164</v>
      </c>
      <c r="B4015" t="s">
        <v>247</v>
      </c>
      <c r="C4015" s="14" t="s">
        <v>249</v>
      </c>
      <c r="D4015" t="s">
        <v>456</v>
      </c>
      <c r="E4015" t="s">
        <v>474</v>
      </c>
      <c r="F4015" s="20">
        <v>2047</v>
      </c>
      <c r="G4015" s="20">
        <v>43</v>
      </c>
      <c r="H4015" s="11">
        <v>3279.57254910447</v>
      </c>
      <c r="I4015" s="10">
        <v>4303930.5191661501</v>
      </c>
      <c r="J4015" s="33">
        <f t="shared" si="248"/>
        <v>7.6199477071015986E-4</v>
      </c>
      <c r="K4015" s="33">
        <f t="shared" si="249"/>
        <v>7.6170452642110309E-4</v>
      </c>
      <c r="L4015" s="33">
        <f t="shared" si="250"/>
        <v>0.99536410700933409</v>
      </c>
      <c r="M4015" s="33">
        <f t="shared" si="251"/>
        <v>0.99460593366358796</v>
      </c>
    </row>
    <row r="4016" spans="1:13" ht="55.2">
      <c r="A4016" t="s">
        <v>164</v>
      </c>
      <c r="B4016" t="s">
        <v>247</v>
      </c>
      <c r="C4016" s="14" t="s">
        <v>249</v>
      </c>
      <c r="D4016" t="s">
        <v>456</v>
      </c>
      <c r="E4016" t="s">
        <v>474</v>
      </c>
      <c r="F4016" s="20">
        <v>2047</v>
      </c>
      <c r="G4016" s="20">
        <v>44</v>
      </c>
      <c r="H4016" s="11">
        <v>3452.2483754765099</v>
      </c>
      <c r="I4016" s="10">
        <v>4256682.6518449597</v>
      </c>
      <c r="J4016" s="33">
        <f t="shared" si="248"/>
        <v>8.1101849910756522E-4</v>
      </c>
      <c r="K4016" s="33">
        <f t="shared" si="249"/>
        <v>8.1068971249464994E-4</v>
      </c>
      <c r="L4016" s="33">
        <f t="shared" si="250"/>
        <v>0.99460593366358796</v>
      </c>
      <c r="M4016" s="33">
        <f t="shared" si="251"/>
        <v>0.9937996168651807</v>
      </c>
    </row>
    <row r="4017" spans="1:13" ht="55.2">
      <c r="A4017" t="s">
        <v>164</v>
      </c>
      <c r="B4017" t="s">
        <v>247</v>
      </c>
      <c r="C4017" s="14" t="s">
        <v>249</v>
      </c>
      <c r="D4017" t="s">
        <v>456</v>
      </c>
      <c r="E4017" t="s">
        <v>474</v>
      </c>
      <c r="F4017" s="20">
        <v>2047</v>
      </c>
      <c r="G4017" s="20">
        <v>45</v>
      </c>
      <c r="H4017" s="11">
        <v>3749.4105489414901</v>
      </c>
      <c r="I4017" s="10">
        <v>4231362.6906891698</v>
      </c>
      <c r="J4017" s="33">
        <f t="shared" si="248"/>
        <v>8.8610001624106038E-4</v>
      </c>
      <c r="K4017" s="33">
        <f t="shared" si="249"/>
        <v>8.857075455529495E-4</v>
      </c>
      <c r="L4017" s="33">
        <f t="shared" si="250"/>
        <v>0.9937996168651807</v>
      </c>
      <c r="M4017" s="33">
        <f t="shared" si="251"/>
        <v>0.9929194010457556</v>
      </c>
    </row>
    <row r="4018" spans="1:13" ht="55.2">
      <c r="A4018" t="s">
        <v>164</v>
      </c>
      <c r="B4018" t="s">
        <v>247</v>
      </c>
      <c r="C4018" s="14" t="s">
        <v>249</v>
      </c>
      <c r="D4018" t="s">
        <v>456</v>
      </c>
      <c r="E4018" t="s">
        <v>474</v>
      </c>
      <c r="F4018" s="20">
        <v>2047</v>
      </c>
      <c r="G4018" s="20">
        <v>46</v>
      </c>
      <c r="H4018" s="11">
        <v>4676.7561187676401</v>
      </c>
      <c r="I4018" s="10">
        <v>4205483.9228095803</v>
      </c>
      <c r="J4018" s="33">
        <f t="shared" si="248"/>
        <v>1.1120613476613209E-3</v>
      </c>
      <c r="K4018" s="33">
        <f t="shared" si="249"/>
        <v>1.1114432365878502E-3</v>
      </c>
      <c r="L4018" s="33">
        <f t="shared" si="250"/>
        <v>0.9929194010457556</v>
      </c>
      <c r="M4018" s="33">
        <f t="shared" si="251"/>
        <v>0.99181582749298647</v>
      </c>
    </row>
    <row r="4019" spans="1:13" ht="55.2">
      <c r="A4019" t="s">
        <v>164</v>
      </c>
      <c r="B4019" t="s">
        <v>247</v>
      </c>
      <c r="C4019" s="14" t="s">
        <v>249</v>
      </c>
      <c r="D4019" t="s">
        <v>456</v>
      </c>
      <c r="E4019" t="s">
        <v>474</v>
      </c>
      <c r="F4019" s="20">
        <v>2047</v>
      </c>
      <c r="G4019" s="20">
        <v>47</v>
      </c>
      <c r="H4019" s="11">
        <v>5165.1895161972298</v>
      </c>
      <c r="I4019" s="10">
        <v>4198326.4274900602</v>
      </c>
      <c r="J4019" s="33">
        <f t="shared" si="248"/>
        <v>1.2302972637802253E-3</v>
      </c>
      <c r="K4019" s="33">
        <f t="shared" si="249"/>
        <v>1.229540758375558E-3</v>
      </c>
      <c r="L4019" s="33">
        <f t="shared" si="250"/>
        <v>0.99181582749298647</v>
      </c>
      <c r="M4019" s="33">
        <f t="shared" si="251"/>
        <v>0.9905963495082819</v>
      </c>
    </row>
    <row r="4020" spans="1:13" ht="55.2">
      <c r="A4020" t="s">
        <v>164</v>
      </c>
      <c r="B4020" t="s">
        <v>247</v>
      </c>
      <c r="C4020" s="14" t="s">
        <v>249</v>
      </c>
      <c r="D4020" t="s">
        <v>456</v>
      </c>
      <c r="E4020" t="s">
        <v>474</v>
      </c>
      <c r="F4020" s="20">
        <v>2047</v>
      </c>
      <c r="G4020" s="20">
        <v>48</v>
      </c>
      <c r="H4020" s="11">
        <v>5798.6884170553803</v>
      </c>
      <c r="I4020" s="10">
        <v>4227747.1204750799</v>
      </c>
      <c r="J4020" s="33">
        <f t="shared" si="248"/>
        <v>1.3715788224352857E-3</v>
      </c>
      <c r="K4020" s="33">
        <f t="shared" si="249"/>
        <v>1.3706386380969438E-3</v>
      </c>
      <c r="L4020" s="33">
        <f t="shared" si="250"/>
        <v>0.9905963495082819</v>
      </c>
      <c r="M4020" s="33">
        <f t="shared" si="251"/>
        <v>0.98923859987688811</v>
      </c>
    </row>
    <row r="4021" spans="1:13" ht="55.2">
      <c r="A4021" t="s">
        <v>164</v>
      </c>
      <c r="B4021" t="s">
        <v>247</v>
      </c>
      <c r="C4021" s="14" t="s">
        <v>249</v>
      </c>
      <c r="D4021" t="s">
        <v>456</v>
      </c>
      <c r="E4021" t="s">
        <v>474</v>
      </c>
      <c r="F4021" s="20">
        <v>2047</v>
      </c>
      <c r="G4021" s="20">
        <v>49</v>
      </c>
      <c r="H4021" s="11">
        <v>6324.50883184142</v>
      </c>
      <c r="I4021" s="10">
        <v>4258530.48427823</v>
      </c>
      <c r="J4021" s="33">
        <f t="shared" si="248"/>
        <v>1.4851387949881844E-3</v>
      </c>
      <c r="K4021" s="33">
        <f t="shared" si="249"/>
        <v>1.4840365221115981E-3</v>
      </c>
      <c r="L4021" s="33">
        <f t="shared" si="250"/>
        <v>0.98923859987688811</v>
      </c>
      <c r="M4021" s="33">
        <f t="shared" si="251"/>
        <v>0.98777053366558831</v>
      </c>
    </row>
    <row r="4022" spans="1:13" ht="55.2">
      <c r="A4022" t="s">
        <v>164</v>
      </c>
      <c r="B4022" t="s">
        <v>247</v>
      </c>
      <c r="C4022" s="14" t="s">
        <v>249</v>
      </c>
      <c r="D4022" t="s">
        <v>456</v>
      </c>
      <c r="E4022" t="s">
        <v>474</v>
      </c>
      <c r="F4022" s="20">
        <v>2047</v>
      </c>
      <c r="G4022" s="20">
        <v>50</v>
      </c>
      <c r="H4022" s="11">
        <v>6866.9995255781396</v>
      </c>
      <c r="I4022" s="10">
        <v>4243418.1551414803</v>
      </c>
      <c r="J4022" s="33">
        <f t="shared" si="248"/>
        <v>1.6182707606267443E-3</v>
      </c>
      <c r="K4022" s="33">
        <f t="shared" si="249"/>
        <v>1.6169620665350548E-3</v>
      </c>
      <c r="L4022" s="33">
        <f t="shared" si="250"/>
        <v>0.98777053366558831</v>
      </c>
      <c r="M4022" s="33">
        <f t="shared" si="251"/>
        <v>0.98617334618220998</v>
      </c>
    </row>
    <row r="4023" spans="1:13" ht="55.2">
      <c r="A4023" t="s">
        <v>164</v>
      </c>
      <c r="B4023" t="s">
        <v>247</v>
      </c>
      <c r="C4023" s="14" t="s">
        <v>249</v>
      </c>
      <c r="D4023" t="s">
        <v>456</v>
      </c>
      <c r="E4023" t="s">
        <v>474</v>
      </c>
      <c r="F4023" s="20">
        <v>2047</v>
      </c>
      <c r="G4023" s="20">
        <v>51</v>
      </c>
      <c r="H4023" s="11">
        <v>7614.6896451726097</v>
      </c>
      <c r="I4023" s="10">
        <v>4170470.51255466</v>
      </c>
      <c r="J4023" s="33">
        <f t="shared" si="248"/>
        <v>1.8258586464643678E-3</v>
      </c>
      <c r="K4023" s="33">
        <f t="shared" si="249"/>
        <v>1.8241927805987546E-3</v>
      </c>
      <c r="L4023" s="33">
        <f t="shared" si="250"/>
        <v>0.98617334618220998</v>
      </c>
      <c r="M4023" s="33">
        <f t="shared" si="251"/>
        <v>0.98437437588368548</v>
      </c>
    </row>
    <row r="4024" spans="1:13" ht="55.2">
      <c r="A4024" t="s">
        <v>164</v>
      </c>
      <c r="B4024" t="s">
        <v>247</v>
      </c>
      <c r="C4024" s="14" t="s">
        <v>249</v>
      </c>
      <c r="D4024" t="s">
        <v>456</v>
      </c>
      <c r="E4024" t="s">
        <v>474</v>
      </c>
      <c r="F4024" s="20">
        <v>2047</v>
      </c>
      <c r="G4024" s="20">
        <v>52</v>
      </c>
      <c r="H4024" s="11">
        <v>8141.8696725768004</v>
      </c>
      <c r="I4024" s="10">
        <v>4094816.95223444</v>
      </c>
      <c r="J4024" s="33">
        <f t="shared" si="248"/>
        <v>1.9883354414985473E-3</v>
      </c>
      <c r="K4024" s="33">
        <f t="shared" si="249"/>
        <v>1.9863600120736402E-3</v>
      </c>
      <c r="L4024" s="33">
        <f t="shared" si="250"/>
        <v>0.98437437588368548</v>
      </c>
      <c r="M4024" s="33">
        <f t="shared" si="251"/>
        <v>0.98241905398652019</v>
      </c>
    </row>
    <row r="4025" spans="1:13" ht="55.2">
      <c r="A4025" t="s">
        <v>164</v>
      </c>
      <c r="B4025" t="s">
        <v>247</v>
      </c>
      <c r="C4025" s="14" t="s">
        <v>249</v>
      </c>
      <c r="D4025" t="s">
        <v>456</v>
      </c>
      <c r="E4025" t="s">
        <v>474</v>
      </c>
      <c r="F4025" s="20">
        <v>2047</v>
      </c>
      <c r="G4025" s="20">
        <v>53</v>
      </c>
      <c r="H4025" s="11">
        <v>8722.5783268793602</v>
      </c>
      <c r="I4025" s="10">
        <v>4027055.01274224</v>
      </c>
      <c r="J4025" s="33">
        <f t="shared" si="248"/>
        <v>2.1659943306658936E-3</v>
      </c>
      <c r="K4025" s="33">
        <f t="shared" si="249"/>
        <v>2.1636502576674044E-3</v>
      </c>
      <c r="L4025" s="33">
        <f t="shared" si="250"/>
        <v>0.98241905398652019</v>
      </c>
      <c r="M4025" s="33">
        <f t="shared" si="251"/>
        <v>0.98029344274722485</v>
      </c>
    </row>
    <row r="4026" spans="1:13" ht="55.2">
      <c r="A4026" t="s">
        <v>164</v>
      </c>
      <c r="B4026" t="s">
        <v>247</v>
      </c>
      <c r="C4026" s="14" t="s">
        <v>249</v>
      </c>
      <c r="D4026" t="s">
        <v>456</v>
      </c>
      <c r="E4026" t="s">
        <v>474</v>
      </c>
      <c r="F4026" s="20">
        <v>2047</v>
      </c>
      <c r="G4026" s="20">
        <v>54</v>
      </c>
      <c r="H4026" s="11">
        <v>9409.9058752221899</v>
      </c>
      <c r="I4026" s="10">
        <v>3960529.1067117201</v>
      </c>
      <c r="J4026" s="33">
        <f t="shared" si="248"/>
        <v>2.3759214038537604E-3</v>
      </c>
      <c r="K4026" s="33">
        <f t="shared" si="249"/>
        <v>2.3731011366150412E-3</v>
      </c>
      <c r="L4026" s="33">
        <f t="shared" si="250"/>
        <v>0.98029344274722485</v>
      </c>
      <c r="M4026" s="33">
        <f t="shared" si="251"/>
        <v>0.97796710726402514</v>
      </c>
    </row>
    <row r="4027" spans="1:13" ht="55.2">
      <c r="A4027" t="s">
        <v>164</v>
      </c>
      <c r="B4027" t="s">
        <v>247</v>
      </c>
      <c r="C4027" s="14" t="s">
        <v>249</v>
      </c>
      <c r="D4027" t="s">
        <v>456</v>
      </c>
      <c r="E4027" t="s">
        <v>474</v>
      </c>
      <c r="F4027" s="20">
        <v>2047</v>
      </c>
      <c r="G4027" s="20">
        <v>55</v>
      </c>
      <c r="H4027" s="11">
        <v>10239.492224002001</v>
      </c>
      <c r="I4027" s="10">
        <v>3925826.8312562602</v>
      </c>
      <c r="J4027" s="33">
        <f t="shared" si="248"/>
        <v>2.6082383824162143E-3</v>
      </c>
      <c r="K4027" s="33">
        <f t="shared" si="249"/>
        <v>2.6048398840264886E-3</v>
      </c>
      <c r="L4027" s="33">
        <f t="shared" si="250"/>
        <v>0.97796710726402514</v>
      </c>
      <c r="M4027" s="33">
        <f t="shared" si="251"/>
        <v>0.97541965953775778</v>
      </c>
    </row>
    <row r="4028" spans="1:13" ht="55.2">
      <c r="A4028" t="s">
        <v>164</v>
      </c>
      <c r="B4028" t="s">
        <v>247</v>
      </c>
      <c r="C4028" s="14" t="s">
        <v>249</v>
      </c>
      <c r="D4028" t="s">
        <v>456</v>
      </c>
      <c r="E4028" t="s">
        <v>474</v>
      </c>
      <c r="F4028" s="20">
        <v>2047</v>
      </c>
      <c r="G4028" s="20">
        <v>56</v>
      </c>
      <c r="H4028" s="11">
        <v>10981.978750255401</v>
      </c>
      <c r="I4028" s="10">
        <v>3884013.9666808802</v>
      </c>
      <c r="J4028" s="33">
        <f t="shared" si="248"/>
        <v>2.8274817867455179E-3</v>
      </c>
      <c r="K4028" s="33">
        <f t="shared" si="249"/>
        <v>2.8234882249128512E-3</v>
      </c>
      <c r="L4028" s="33">
        <f t="shared" si="250"/>
        <v>0.97541965953775778</v>
      </c>
      <c r="M4028" s="33">
        <f t="shared" si="251"/>
        <v>0.9726655736147044</v>
      </c>
    </row>
    <row r="4029" spans="1:13" ht="55.2">
      <c r="A4029" t="s">
        <v>164</v>
      </c>
      <c r="B4029" t="s">
        <v>247</v>
      </c>
      <c r="C4029" s="14" t="s">
        <v>249</v>
      </c>
      <c r="D4029" t="s">
        <v>456</v>
      </c>
      <c r="E4029" t="s">
        <v>474</v>
      </c>
      <c r="F4029" s="20">
        <v>2047</v>
      </c>
      <c r="G4029" s="20">
        <v>57</v>
      </c>
      <c r="H4029" s="11">
        <v>11981.439485262799</v>
      </c>
      <c r="I4029" s="10">
        <v>3843801.6499278001</v>
      </c>
      <c r="J4029" s="33">
        <f t="shared" si="248"/>
        <v>3.1170805823156488E-3</v>
      </c>
      <c r="K4029" s="33">
        <f t="shared" si="249"/>
        <v>3.1122275303981928E-3</v>
      </c>
      <c r="L4029" s="33">
        <f t="shared" si="250"/>
        <v>0.9726655736147044</v>
      </c>
      <c r="M4029" s="33">
        <f t="shared" si="251"/>
        <v>0.96963841703863018</v>
      </c>
    </row>
    <row r="4030" spans="1:13" ht="55.2">
      <c r="A4030" t="s">
        <v>164</v>
      </c>
      <c r="B4030" t="s">
        <v>247</v>
      </c>
      <c r="C4030" s="14" t="s">
        <v>249</v>
      </c>
      <c r="D4030" t="s">
        <v>456</v>
      </c>
      <c r="E4030" t="s">
        <v>474</v>
      </c>
      <c r="F4030" s="20">
        <v>2047</v>
      </c>
      <c r="G4030" s="20">
        <v>58</v>
      </c>
      <c r="H4030" s="11">
        <v>13137.926797080499</v>
      </c>
      <c r="I4030" s="10">
        <v>3822743.4900155999</v>
      </c>
      <c r="J4030" s="33">
        <f t="shared" si="248"/>
        <v>3.4367795881137938E-3</v>
      </c>
      <c r="K4030" s="33">
        <f t="shared" si="249"/>
        <v>3.4308806208968035E-3</v>
      </c>
      <c r="L4030" s="33">
        <f t="shared" si="250"/>
        <v>0.96963841703863018</v>
      </c>
      <c r="M4030" s="33">
        <f t="shared" si="251"/>
        <v>0.96631170338433525</v>
      </c>
    </row>
    <row r="4031" spans="1:13" ht="55.2">
      <c r="A4031" t="s">
        <v>164</v>
      </c>
      <c r="B4031" t="s">
        <v>247</v>
      </c>
      <c r="C4031" s="14" t="s">
        <v>249</v>
      </c>
      <c r="D4031" t="s">
        <v>456</v>
      </c>
      <c r="E4031" t="s">
        <v>474</v>
      </c>
      <c r="F4031" s="20">
        <v>2047</v>
      </c>
      <c r="G4031" s="20">
        <v>59</v>
      </c>
      <c r="H4031" s="11">
        <v>13679.6472893551</v>
      </c>
      <c r="I4031" s="10">
        <v>3756024.6659398801</v>
      </c>
      <c r="J4031" s="33">
        <f t="shared" si="248"/>
        <v>3.6420547003867998E-3</v>
      </c>
      <c r="K4031" s="33">
        <f t="shared" si="249"/>
        <v>3.6354304635509704E-3</v>
      </c>
      <c r="L4031" s="33">
        <f t="shared" si="250"/>
        <v>0.96631170338433525</v>
      </c>
      <c r="M4031" s="33">
        <f t="shared" si="251"/>
        <v>0.96279874438056601</v>
      </c>
    </row>
    <row r="4032" spans="1:13" ht="55.2">
      <c r="A4032" t="s">
        <v>164</v>
      </c>
      <c r="B4032" t="s">
        <v>247</v>
      </c>
      <c r="C4032" s="14" t="s">
        <v>249</v>
      </c>
      <c r="D4032" t="s">
        <v>456</v>
      </c>
      <c r="E4032" t="s">
        <v>474</v>
      </c>
      <c r="F4032" s="20">
        <v>2047</v>
      </c>
      <c r="G4032" s="20">
        <v>60</v>
      </c>
      <c r="H4032" s="11">
        <v>14389.4186732542</v>
      </c>
      <c r="I4032" s="10">
        <v>3680170.4144609398</v>
      </c>
      <c r="J4032" s="33">
        <f t="shared" si="248"/>
        <v>3.9099870529669262E-3</v>
      </c>
      <c r="K4032" s="33">
        <f t="shared" si="249"/>
        <v>3.9023530065050993E-3</v>
      </c>
      <c r="L4032" s="33">
        <f t="shared" si="250"/>
        <v>0.96279874438056601</v>
      </c>
      <c r="M4032" s="33">
        <f t="shared" si="251"/>
        <v>0.95904156380577321</v>
      </c>
    </row>
    <row r="4033" spans="1:13" ht="55.2">
      <c r="A4033" t="s">
        <v>164</v>
      </c>
      <c r="B4033" t="s">
        <v>247</v>
      </c>
      <c r="C4033" s="14" t="s">
        <v>249</v>
      </c>
      <c r="D4033" t="s">
        <v>456</v>
      </c>
      <c r="E4033" t="s">
        <v>474</v>
      </c>
      <c r="F4033" s="20">
        <v>2047</v>
      </c>
      <c r="G4033" s="20">
        <v>61</v>
      </c>
      <c r="H4033" s="11">
        <v>15332.4223789224</v>
      </c>
      <c r="I4033" s="10">
        <v>3658484.9089490902</v>
      </c>
      <c r="J4033" s="33">
        <f t="shared" si="248"/>
        <v>4.1909213131964733E-3</v>
      </c>
      <c r="K4033" s="33">
        <f t="shared" si="249"/>
        <v>4.1821516577258411E-3</v>
      </c>
      <c r="L4033" s="33">
        <f t="shared" si="250"/>
        <v>0.95904156380577321</v>
      </c>
      <c r="M4033" s="33">
        <f t="shared" si="251"/>
        <v>0.95503070653987487</v>
      </c>
    </row>
    <row r="4034" spans="1:13" ht="55.2">
      <c r="A4034" t="s">
        <v>164</v>
      </c>
      <c r="B4034" t="s">
        <v>247</v>
      </c>
      <c r="C4034" s="14" t="s">
        <v>249</v>
      </c>
      <c r="D4034" t="s">
        <v>456</v>
      </c>
      <c r="E4034" t="s">
        <v>474</v>
      </c>
      <c r="F4034" s="20">
        <v>2047</v>
      </c>
      <c r="G4034" s="20">
        <v>62</v>
      </c>
      <c r="H4034" s="11">
        <v>16831.314223654899</v>
      </c>
      <c r="I4034" s="10">
        <v>3684698.8508461001</v>
      </c>
      <c r="J4034" s="33">
        <f t="shared" ref="J4034:J4097" si="252">IF(I4034&gt;0,H4034/I4034,0)</f>
        <v>4.5678941224165451E-3</v>
      </c>
      <c r="K4034" s="33">
        <f t="shared" ref="K4034:K4097" si="253">1-EXP(-J4034)</f>
        <v>4.5574771612874043E-3</v>
      </c>
      <c r="L4034" s="33">
        <f t="shared" ref="L4034:L4097" si="254">IF(G4034=30,1,M4033)</f>
        <v>0.95503070653987487</v>
      </c>
      <c r="M4034" s="33">
        <f t="shared" ref="M4034:M4097" si="255">L4034*(1-K4034)</f>
        <v>0.95067817590649117</v>
      </c>
    </row>
    <row r="4035" spans="1:13" ht="55.2">
      <c r="A4035" t="s">
        <v>164</v>
      </c>
      <c r="B4035" t="s">
        <v>247</v>
      </c>
      <c r="C4035" s="14" t="s">
        <v>249</v>
      </c>
      <c r="D4035" t="s">
        <v>456</v>
      </c>
      <c r="E4035" t="s">
        <v>474</v>
      </c>
      <c r="F4035" s="20">
        <v>2047</v>
      </c>
      <c r="G4035" s="20">
        <v>63</v>
      </c>
      <c r="H4035" s="11">
        <v>18269.084941916299</v>
      </c>
      <c r="I4035" s="10">
        <v>3669527.5446721902</v>
      </c>
      <c r="J4035" s="33">
        <f t="shared" si="252"/>
        <v>4.9785932165685191E-3</v>
      </c>
      <c r="K4035" s="33">
        <f t="shared" si="253"/>
        <v>4.9662205626799238E-3</v>
      </c>
      <c r="L4035" s="33">
        <f t="shared" si="254"/>
        <v>0.95067817590649117</v>
      </c>
      <c r="M4035" s="33">
        <f t="shared" si="255"/>
        <v>0.94595689840081332</v>
      </c>
    </row>
    <row r="4036" spans="1:13" ht="55.2">
      <c r="A4036" t="s">
        <v>164</v>
      </c>
      <c r="B4036" t="s">
        <v>247</v>
      </c>
      <c r="C4036" s="14" t="s">
        <v>249</v>
      </c>
      <c r="D4036" t="s">
        <v>456</v>
      </c>
      <c r="E4036" t="s">
        <v>474</v>
      </c>
      <c r="F4036" s="20">
        <v>2047</v>
      </c>
      <c r="G4036" s="20">
        <v>64</v>
      </c>
      <c r="H4036" s="11">
        <v>19754.471245983601</v>
      </c>
      <c r="I4036" s="10">
        <v>3600673.6421384402</v>
      </c>
      <c r="J4036" s="33">
        <f t="shared" si="252"/>
        <v>5.4863265070175648E-3</v>
      </c>
      <c r="K4036" s="33">
        <f t="shared" si="253"/>
        <v>5.4713041029070819E-3</v>
      </c>
      <c r="L4036" s="33">
        <f t="shared" si="254"/>
        <v>0.94595689840081332</v>
      </c>
      <c r="M4036" s="33">
        <f t="shared" si="255"/>
        <v>0.94078128054141974</v>
      </c>
    </row>
    <row r="4037" spans="1:13" ht="55.2">
      <c r="A4037" t="s">
        <v>164</v>
      </c>
      <c r="B4037" t="s">
        <v>247</v>
      </c>
      <c r="C4037" s="14" t="s">
        <v>249</v>
      </c>
      <c r="D4037" t="s">
        <v>456</v>
      </c>
      <c r="E4037" t="s">
        <v>474</v>
      </c>
      <c r="F4037" s="20">
        <v>2047</v>
      </c>
      <c r="G4037" s="20">
        <v>65</v>
      </c>
      <c r="H4037" s="11">
        <v>21073.207510594599</v>
      </c>
      <c r="I4037" s="10">
        <v>3507728.2596511501</v>
      </c>
      <c r="J4037" s="33">
        <f t="shared" si="252"/>
        <v>6.0076510923027905E-3</v>
      </c>
      <c r="K4037" s="33">
        <f t="shared" si="253"/>
        <v>5.9896412401638788E-3</v>
      </c>
      <c r="L4037" s="33">
        <f t="shared" si="254"/>
        <v>0.94078128054141974</v>
      </c>
      <c r="M4037" s="33">
        <f t="shared" si="255"/>
        <v>0.93514633818551463</v>
      </c>
    </row>
    <row r="4038" spans="1:13" ht="55.2">
      <c r="A4038" t="s">
        <v>164</v>
      </c>
      <c r="B4038" t="s">
        <v>247</v>
      </c>
      <c r="C4038" s="14" t="s">
        <v>249</v>
      </c>
      <c r="D4038" t="s">
        <v>456</v>
      </c>
      <c r="E4038" t="s">
        <v>474</v>
      </c>
      <c r="F4038" s="20">
        <v>2047</v>
      </c>
      <c r="G4038" s="20">
        <v>66</v>
      </c>
      <c r="H4038" s="11">
        <v>21527.120133177199</v>
      </c>
      <c r="I4038" s="10">
        <v>3407129.9985471899</v>
      </c>
      <c r="J4038" s="33">
        <f t="shared" si="252"/>
        <v>6.3182561693731747E-3</v>
      </c>
      <c r="K4038" s="33">
        <f t="shared" si="253"/>
        <v>6.2983379603891443E-3</v>
      </c>
      <c r="L4038" s="33">
        <f t="shared" si="254"/>
        <v>0.93514633818551463</v>
      </c>
      <c r="M4038" s="33">
        <f t="shared" si="255"/>
        <v>0.92925647050520188</v>
      </c>
    </row>
    <row r="4039" spans="1:13" ht="55.2">
      <c r="A4039" t="s">
        <v>164</v>
      </c>
      <c r="B4039" t="s">
        <v>247</v>
      </c>
      <c r="C4039" s="14" t="s">
        <v>249</v>
      </c>
      <c r="D4039" t="s">
        <v>456</v>
      </c>
      <c r="E4039" t="s">
        <v>474</v>
      </c>
      <c r="F4039" s="20">
        <v>2047</v>
      </c>
      <c r="G4039" s="20">
        <v>67</v>
      </c>
      <c r="H4039" s="11">
        <v>22761.690810507302</v>
      </c>
      <c r="I4039" s="10">
        <v>3308457.9929555301</v>
      </c>
      <c r="J4039" s="33">
        <f t="shared" si="252"/>
        <v>6.8798488174769603E-3</v>
      </c>
      <c r="K4039" s="33">
        <f t="shared" si="253"/>
        <v>6.8562368375824079E-3</v>
      </c>
      <c r="L4039" s="33">
        <f t="shared" si="254"/>
        <v>0.92925647050520188</v>
      </c>
      <c r="M4039" s="33">
        <f t="shared" si="255"/>
        <v>0.92288526806056226</v>
      </c>
    </row>
    <row r="4040" spans="1:13" ht="55.2">
      <c r="A4040" t="s">
        <v>164</v>
      </c>
      <c r="B4040" t="s">
        <v>247</v>
      </c>
      <c r="C4040" s="14" t="s">
        <v>249</v>
      </c>
      <c r="D4040" t="s">
        <v>456</v>
      </c>
      <c r="E4040" t="s">
        <v>474</v>
      </c>
      <c r="F4040" s="20">
        <v>2047</v>
      </c>
      <c r="G4040" s="20">
        <v>68</v>
      </c>
      <c r="H4040" s="11">
        <v>23827.8147583311</v>
      </c>
      <c r="I4040" s="10">
        <v>3195707.0022656601</v>
      </c>
      <c r="J4040" s="33">
        <f t="shared" si="252"/>
        <v>7.4561950583823542E-3</v>
      </c>
      <c r="K4040" s="33">
        <f t="shared" si="253"/>
        <v>7.4284665950848927E-3</v>
      </c>
      <c r="L4040" s="33">
        <f t="shared" si="254"/>
        <v>0.92288526806056226</v>
      </c>
      <c r="M4040" s="33">
        <f t="shared" si="255"/>
        <v>0.91602964567567835</v>
      </c>
    </row>
    <row r="4041" spans="1:13" ht="55.2">
      <c r="A4041" t="s">
        <v>164</v>
      </c>
      <c r="B4041" t="s">
        <v>247</v>
      </c>
      <c r="C4041" s="14" t="s">
        <v>249</v>
      </c>
      <c r="D4041" t="s">
        <v>456</v>
      </c>
      <c r="E4041" t="s">
        <v>474</v>
      </c>
      <c r="F4041" s="20">
        <v>2047</v>
      </c>
      <c r="G4041" s="20">
        <v>69</v>
      </c>
      <c r="H4041" s="11">
        <v>24091.066018437999</v>
      </c>
      <c r="I4041" s="10">
        <v>3061414.0740394499</v>
      </c>
      <c r="J4041" s="33">
        <f t="shared" si="252"/>
        <v>7.8692608826516942E-3</v>
      </c>
      <c r="K4041" s="33">
        <f t="shared" si="253"/>
        <v>7.8383793073824037E-3</v>
      </c>
      <c r="L4041" s="33">
        <f t="shared" si="254"/>
        <v>0.91602964567567835</v>
      </c>
      <c r="M4041" s="33">
        <f t="shared" si="255"/>
        <v>0.9088494578560653</v>
      </c>
    </row>
    <row r="4042" spans="1:13" ht="55.2">
      <c r="A4042" t="s">
        <v>164</v>
      </c>
      <c r="B4042" t="s">
        <v>247</v>
      </c>
      <c r="C4042" s="14" t="s">
        <v>249</v>
      </c>
      <c r="D4042" t="s">
        <v>456</v>
      </c>
      <c r="E4042" t="s">
        <v>474</v>
      </c>
      <c r="F4042" s="20">
        <v>2048</v>
      </c>
      <c r="G4042" s="20">
        <v>30</v>
      </c>
      <c r="H4042" s="11">
        <v>641.62519917932696</v>
      </c>
      <c r="I4042" s="10">
        <v>4276359.9467050601</v>
      </c>
      <c r="J4042" s="33">
        <f t="shared" si="252"/>
        <v>1.5004003572564089E-4</v>
      </c>
      <c r="K4042" s="33">
        <f t="shared" si="253"/>
        <v>1.5002878028236299E-4</v>
      </c>
      <c r="L4042" s="33">
        <f t="shared" si="254"/>
        <v>1</v>
      </c>
      <c r="M4042" s="33">
        <f t="shared" si="255"/>
        <v>0.99984997121971764</v>
      </c>
    </row>
    <row r="4043" spans="1:13" ht="55.2">
      <c r="A4043" t="s">
        <v>164</v>
      </c>
      <c r="B4043" t="s">
        <v>247</v>
      </c>
      <c r="C4043" s="14" t="s">
        <v>249</v>
      </c>
      <c r="D4043" t="s">
        <v>456</v>
      </c>
      <c r="E4043" t="s">
        <v>474</v>
      </c>
      <c r="F4043" s="20">
        <v>2048</v>
      </c>
      <c r="G4043" s="20">
        <v>31</v>
      </c>
      <c r="H4043" s="11">
        <v>896.352684293224</v>
      </c>
      <c r="I4043" s="10">
        <v>4342141.4524094202</v>
      </c>
      <c r="J4043" s="33">
        <f t="shared" si="252"/>
        <v>2.0643101891483636E-4</v>
      </c>
      <c r="K4043" s="33">
        <f t="shared" si="253"/>
        <v>2.0640971349805692E-4</v>
      </c>
      <c r="L4043" s="33">
        <f t="shared" si="254"/>
        <v>0.99984997121971764</v>
      </c>
      <c r="M4043" s="33">
        <f t="shared" si="255"/>
        <v>0.99964359247361712</v>
      </c>
    </row>
    <row r="4044" spans="1:13" ht="55.2">
      <c r="A4044" t="s">
        <v>164</v>
      </c>
      <c r="B4044" t="s">
        <v>247</v>
      </c>
      <c r="C4044" s="14" t="s">
        <v>249</v>
      </c>
      <c r="D4044" t="s">
        <v>456</v>
      </c>
      <c r="E4044" t="s">
        <v>474</v>
      </c>
      <c r="F4044" s="20">
        <v>2048</v>
      </c>
      <c r="G4044" s="20">
        <v>32</v>
      </c>
      <c r="H4044" s="11">
        <v>1001.0489309401401</v>
      </c>
      <c r="I4044" s="10">
        <v>4578775.9869335899</v>
      </c>
      <c r="J4044" s="33">
        <f t="shared" si="252"/>
        <v>2.1862806431169029E-4</v>
      </c>
      <c r="K4044" s="33">
        <f t="shared" si="253"/>
        <v>2.1860416693797458E-4</v>
      </c>
      <c r="L4044" s="33">
        <f t="shared" si="254"/>
        <v>0.99964359247361712</v>
      </c>
      <c r="M4044" s="33">
        <f t="shared" si="255"/>
        <v>0.99942506621884952</v>
      </c>
    </row>
    <row r="4045" spans="1:13" ht="55.2">
      <c r="A4045" t="s">
        <v>164</v>
      </c>
      <c r="B4045" t="s">
        <v>247</v>
      </c>
      <c r="C4045" s="14" t="s">
        <v>249</v>
      </c>
      <c r="D4045" t="s">
        <v>456</v>
      </c>
      <c r="E4045" t="s">
        <v>474</v>
      </c>
      <c r="F4045" s="20">
        <v>2048</v>
      </c>
      <c r="G4045" s="20">
        <v>33</v>
      </c>
      <c r="H4045" s="11">
        <v>1079.9564525032099</v>
      </c>
      <c r="I4045" s="10">
        <v>4642010.1555957701</v>
      </c>
      <c r="J4045" s="33">
        <f t="shared" si="252"/>
        <v>2.3264844675132014E-4</v>
      </c>
      <c r="K4045" s="33">
        <f t="shared" si="253"/>
        <v>2.3262138619994932E-4</v>
      </c>
      <c r="L4045" s="33">
        <f t="shared" si="254"/>
        <v>0.99942506621884952</v>
      </c>
      <c r="M4045" s="33">
        <f t="shared" si="255"/>
        <v>0.99919257857454269</v>
      </c>
    </row>
    <row r="4046" spans="1:13" ht="55.2">
      <c r="A4046" t="s">
        <v>164</v>
      </c>
      <c r="B4046" t="s">
        <v>247</v>
      </c>
      <c r="C4046" s="14" t="s">
        <v>249</v>
      </c>
      <c r="D4046" t="s">
        <v>456</v>
      </c>
      <c r="E4046" t="s">
        <v>474</v>
      </c>
      <c r="F4046" s="20">
        <v>2048</v>
      </c>
      <c r="G4046" s="20">
        <v>34</v>
      </c>
      <c r="H4046" s="11">
        <v>1168.4720198175401</v>
      </c>
      <c r="I4046" s="10">
        <v>4713174.97047133</v>
      </c>
      <c r="J4046" s="33">
        <f t="shared" si="252"/>
        <v>2.4791611326508632E-4</v>
      </c>
      <c r="K4046" s="33">
        <f t="shared" si="253"/>
        <v>2.4788538460496223E-4</v>
      </c>
      <c r="L4046" s="33">
        <f t="shared" si="254"/>
        <v>0.99919257857454269</v>
      </c>
      <c r="M4046" s="33">
        <f t="shared" si="255"/>
        <v>0.99894489333790837</v>
      </c>
    </row>
    <row r="4047" spans="1:13" ht="55.2">
      <c r="A4047" t="s">
        <v>164</v>
      </c>
      <c r="B4047" t="s">
        <v>247</v>
      </c>
      <c r="C4047" s="14" t="s">
        <v>249</v>
      </c>
      <c r="D4047" t="s">
        <v>456</v>
      </c>
      <c r="E4047" t="s">
        <v>474</v>
      </c>
      <c r="F4047" s="20">
        <v>2048</v>
      </c>
      <c r="G4047" s="20">
        <v>35</v>
      </c>
      <c r="H4047" s="11">
        <v>1281.90462906116</v>
      </c>
      <c r="I4047" s="10">
        <v>4803513.2403583601</v>
      </c>
      <c r="J4047" s="33">
        <f t="shared" si="252"/>
        <v>2.6686813690671228E-4</v>
      </c>
      <c r="K4047" s="33">
        <f t="shared" si="253"/>
        <v>2.6683253077286473E-4</v>
      </c>
      <c r="L4047" s="33">
        <f t="shared" si="254"/>
        <v>0.99894489333790837</v>
      </c>
      <c r="M4047" s="33">
        <f t="shared" si="255"/>
        <v>0.99867834234391639</v>
      </c>
    </row>
    <row r="4048" spans="1:13" ht="55.2">
      <c r="A4048" t="s">
        <v>164</v>
      </c>
      <c r="B4048" t="s">
        <v>247</v>
      </c>
      <c r="C4048" s="14" t="s">
        <v>249</v>
      </c>
      <c r="D4048" t="s">
        <v>456</v>
      </c>
      <c r="E4048" t="s">
        <v>474</v>
      </c>
      <c r="F4048" s="20">
        <v>2048</v>
      </c>
      <c r="G4048" s="20">
        <v>36</v>
      </c>
      <c r="H4048" s="11">
        <v>1637.0508017444899</v>
      </c>
      <c r="I4048" s="10">
        <v>4845847.2894796003</v>
      </c>
      <c r="J4048" s="33">
        <f t="shared" si="252"/>
        <v>3.3782550376660638E-4</v>
      </c>
      <c r="K4048" s="33">
        <f t="shared" si="253"/>
        <v>3.3776844715638354E-4</v>
      </c>
      <c r="L4048" s="33">
        <f t="shared" si="254"/>
        <v>0.99867834234391639</v>
      </c>
      <c r="M4048" s="33">
        <f t="shared" si="255"/>
        <v>0.99834102031101413</v>
      </c>
    </row>
    <row r="4049" spans="1:13" ht="55.2">
      <c r="A4049" t="s">
        <v>164</v>
      </c>
      <c r="B4049" t="s">
        <v>247</v>
      </c>
      <c r="C4049" s="14" t="s">
        <v>249</v>
      </c>
      <c r="D4049" t="s">
        <v>456</v>
      </c>
      <c r="E4049" t="s">
        <v>474</v>
      </c>
      <c r="F4049" s="20">
        <v>2048</v>
      </c>
      <c r="G4049" s="20">
        <v>37</v>
      </c>
      <c r="H4049" s="11">
        <v>1754.3964413618201</v>
      </c>
      <c r="I4049" s="10">
        <v>4765498.4317317801</v>
      </c>
      <c r="J4049" s="33">
        <f t="shared" si="252"/>
        <v>3.681454241344222E-4</v>
      </c>
      <c r="K4049" s="33">
        <f t="shared" si="253"/>
        <v>3.6807766692281696E-4</v>
      </c>
      <c r="L4049" s="33">
        <f t="shared" si="254"/>
        <v>0.99834102031101413</v>
      </c>
      <c r="M4049" s="33">
        <f t="shared" si="255"/>
        <v>0.99797355327746473</v>
      </c>
    </row>
    <row r="4050" spans="1:13" ht="55.2">
      <c r="A4050" t="s">
        <v>164</v>
      </c>
      <c r="B4050" t="s">
        <v>247</v>
      </c>
      <c r="C4050" s="14" t="s">
        <v>249</v>
      </c>
      <c r="D4050" t="s">
        <v>456</v>
      </c>
      <c r="E4050" t="s">
        <v>474</v>
      </c>
      <c r="F4050" s="20">
        <v>2048</v>
      </c>
      <c r="G4050" s="20">
        <v>38</v>
      </c>
      <c r="H4050" s="11">
        <v>1883.8544053584301</v>
      </c>
      <c r="I4050" s="10">
        <v>4663555.5230101002</v>
      </c>
      <c r="J4050" s="33">
        <f t="shared" si="252"/>
        <v>4.0395239127387784E-4</v>
      </c>
      <c r="K4050" s="33">
        <f t="shared" si="253"/>
        <v>4.0387081349158027E-4</v>
      </c>
      <c r="L4050" s="33">
        <f t="shared" si="254"/>
        <v>0.99797355327746473</v>
      </c>
      <c r="M4050" s="33">
        <f t="shared" si="255"/>
        <v>0.99757050088665944</v>
      </c>
    </row>
    <row r="4051" spans="1:13" ht="55.2">
      <c r="A4051" t="s">
        <v>164</v>
      </c>
      <c r="B4051" t="s">
        <v>247</v>
      </c>
      <c r="C4051" s="14" t="s">
        <v>249</v>
      </c>
      <c r="D4051" t="s">
        <v>456</v>
      </c>
      <c r="E4051" t="s">
        <v>474</v>
      </c>
      <c r="F4051" s="20">
        <v>2048</v>
      </c>
      <c r="G4051" s="20">
        <v>39</v>
      </c>
      <c r="H4051" s="11">
        <v>1979.8536656466699</v>
      </c>
      <c r="I4051" s="10">
        <v>4605393.8693050602</v>
      </c>
      <c r="J4051" s="33">
        <f t="shared" si="252"/>
        <v>4.298988798422628E-4</v>
      </c>
      <c r="K4051" s="33">
        <f t="shared" si="253"/>
        <v>4.2980648655921438E-4</v>
      </c>
      <c r="L4051" s="33">
        <f t="shared" si="254"/>
        <v>0.99757050088665944</v>
      </c>
      <c r="M4051" s="33">
        <f t="shared" si="255"/>
        <v>0.99714173861457822</v>
      </c>
    </row>
    <row r="4052" spans="1:13" ht="55.2">
      <c r="A4052" t="s">
        <v>164</v>
      </c>
      <c r="B4052" t="s">
        <v>247</v>
      </c>
      <c r="C4052" s="14" t="s">
        <v>249</v>
      </c>
      <c r="D4052" t="s">
        <v>456</v>
      </c>
      <c r="E4052" t="s">
        <v>474</v>
      </c>
      <c r="F4052" s="20">
        <v>2048</v>
      </c>
      <c r="G4052" s="20">
        <v>40</v>
      </c>
      <c r="H4052" s="11">
        <v>2154.9023920970799</v>
      </c>
      <c r="I4052" s="10">
        <v>4595237.1621132102</v>
      </c>
      <c r="J4052" s="33">
        <f t="shared" si="252"/>
        <v>4.6894258469700086E-4</v>
      </c>
      <c r="K4052" s="33">
        <f t="shared" si="253"/>
        <v>4.6883264830843707E-4</v>
      </c>
      <c r="L4052" s="33">
        <f t="shared" si="254"/>
        <v>0.99714173861457822</v>
      </c>
      <c r="M4052" s="33">
        <f t="shared" si="255"/>
        <v>0.99667424601252463</v>
      </c>
    </row>
    <row r="4053" spans="1:13" ht="55.2">
      <c r="A4053" t="s">
        <v>164</v>
      </c>
      <c r="B4053" t="s">
        <v>247</v>
      </c>
      <c r="C4053" s="14" t="s">
        <v>249</v>
      </c>
      <c r="D4053" t="s">
        <v>456</v>
      </c>
      <c r="E4053" t="s">
        <v>474</v>
      </c>
      <c r="F4053" s="20">
        <v>2048</v>
      </c>
      <c r="G4053" s="20">
        <v>41</v>
      </c>
      <c r="H4053" s="11">
        <v>2781.14769573271</v>
      </c>
      <c r="I4053" s="10">
        <v>4564865.7702252101</v>
      </c>
      <c r="J4053" s="33">
        <f t="shared" si="252"/>
        <v>6.0925070653183758E-4</v>
      </c>
      <c r="K4053" s="33">
        <f t="shared" si="253"/>
        <v>6.0906515100533909E-4</v>
      </c>
      <c r="L4053" s="33">
        <f t="shared" si="254"/>
        <v>0.99667424601252463</v>
      </c>
      <c r="M4053" s="33">
        <f t="shared" si="255"/>
        <v>0.9960672064623739</v>
      </c>
    </row>
    <row r="4054" spans="1:13" ht="55.2">
      <c r="A4054" t="s">
        <v>164</v>
      </c>
      <c r="B4054" t="s">
        <v>247</v>
      </c>
      <c r="C4054" s="14" t="s">
        <v>249</v>
      </c>
      <c r="D4054" t="s">
        <v>456</v>
      </c>
      <c r="E4054" t="s">
        <v>474</v>
      </c>
      <c r="F4054" s="20">
        <v>2048</v>
      </c>
      <c r="G4054" s="20">
        <v>42</v>
      </c>
      <c r="H4054" s="11">
        <v>3034.6074753349799</v>
      </c>
      <c r="I4054" s="10">
        <v>4491204.4941167096</v>
      </c>
      <c r="J4054" s="33">
        <f t="shared" si="252"/>
        <v>6.7567786755428055E-4</v>
      </c>
      <c r="K4054" s="33">
        <f t="shared" si="253"/>
        <v>6.7544964866761426E-4</v>
      </c>
      <c r="L4054" s="33">
        <f t="shared" si="254"/>
        <v>0.9960672064623739</v>
      </c>
      <c r="M4054" s="33">
        <f t="shared" si="255"/>
        <v>0.9953944132177196</v>
      </c>
    </row>
    <row r="4055" spans="1:13" ht="55.2">
      <c r="A4055" t="s">
        <v>164</v>
      </c>
      <c r="B4055" t="s">
        <v>247</v>
      </c>
      <c r="C4055" s="14" t="s">
        <v>249</v>
      </c>
      <c r="D4055" t="s">
        <v>456</v>
      </c>
      <c r="E4055" t="s">
        <v>474</v>
      </c>
      <c r="F4055" s="20">
        <v>2048</v>
      </c>
      <c r="G4055" s="20">
        <v>43</v>
      </c>
      <c r="H4055" s="11">
        <v>3316.68099923198</v>
      </c>
      <c r="I4055" s="10">
        <v>4394688.9107485199</v>
      </c>
      <c r="J4055" s="33">
        <f t="shared" si="252"/>
        <v>7.5470211125070743E-4</v>
      </c>
      <c r="K4055" s="33">
        <f t="shared" si="253"/>
        <v>7.5441739524206852E-4</v>
      </c>
      <c r="L4055" s="33">
        <f t="shared" si="254"/>
        <v>0.9953944132177196</v>
      </c>
      <c r="M4055" s="33">
        <f t="shared" si="255"/>
        <v>0.99464347035726142</v>
      </c>
    </row>
    <row r="4056" spans="1:13" ht="55.2">
      <c r="A4056" t="s">
        <v>164</v>
      </c>
      <c r="B4056" t="s">
        <v>247</v>
      </c>
      <c r="C4056" s="14" t="s">
        <v>249</v>
      </c>
      <c r="D4056" t="s">
        <v>456</v>
      </c>
      <c r="E4056" t="s">
        <v>474</v>
      </c>
      <c r="F4056" s="20">
        <v>2048</v>
      </c>
      <c r="G4056" s="20">
        <v>44</v>
      </c>
      <c r="H4056" s="11">
        <v>3428.2125930828402</v>
      </c>
      <c r="I4056" s="10">
        <v>4294115.7566664601</v>
      </c>
      <c r="J4056" s="33">
        <f t="shared" si="252"/>
        <v>7.9835122929806067E-4</v>
      </c>
      <c r="K4056" s="33">
        <f t="shared" si="253"/>
        <v>7.9803263174527128E-4</v>
      </c>
      <c r="L4056" s="33">
        <f t="shared" si="254"/>
        <v>0.99464347035726142</v>
      </c>
      <c r="M4056" s="33">
        <f t="shared" si="255"/>
        <v>0.99384971241096398</v>
      </c>
    </row>
    <row r="4057" spans="1:13" ht="55.2">
      <c r="A4057" t="s">
        <v>164</v>
      </c>
      <c r="B4057" t="s">
        <v>247</v>
      </c>
      <c r="C4057" s="14" t="s">
        <v>249</v>
      </c>
      <c r="D4057" t="s">
        <v>456</v>
      </c>
      <c r="E4057" t="s">
        <v>474</v>
      </c>
      <c r="F4057" s="20">
        <v>2048</v>
      </c>
      <c r="G4057" s="20">
        <v>45</v>
      </c>
      <c r="H4057" s="11">
        <v>3706.7910159173998</v>
      </c>
      <c r="I4057" s="10">
        <v>4246217.5271065198</v>
      </c>
      <c r="J4057" s="33">
        <f t="shared" si="252"/>
        <v>8.7296305294168504E-4</v>
      </c>
      <c r="K4057" s="33">
        <f t="shared" si="253"/>
        <v>8.725821315472837E-4</v>
      </c>
      <c r="L4057" s="33">
        <f t="shared" si="254"/>
        <v>0.99384971241096398</v>
      </c>
      <c r="M4057" s="33">
        <f t="shared" si="255"/>
        <v>0.9929824969104708</v>
      </c>
    </row>
    <row r="4058" spans="1:13" ht="55.2">
      <c r="A4058" t="s">
        <v>164</v>
      </c>
      <c r="B4058" t="s">
        <v>247</v>
      </c>
      <c r="C4058" s="14" t="s">
        <v>249</v>
      </c>
      <c r="D4058" t="s">
        <v>456</v>
      </c>
      <c r="E4058" t="s">
        <v>474</v>
      </c>
      <c r="F4058" s="20">
        <v>2048</v>
      </c>
      <c r="G4058" s="20">
        <v>46</v>
      </c>
      <c r="H4058" s="11">
        <v>4628.90653593359</v>
      </c>
      <c r="I4058" s="10">
        <v>4220032.2767751301</v>
      </c>
      <c r="J4058" s="33">
        <f t="shared" si="252"/>
        <v>1.096888893814555E-3</v>
      </c>
      <c r="K4058" s="33">
        <f t="shared" si="253"/>
        <v>1.096287531088036E-3</v>
      </c>
      <c r="L4058" s="33">
        <f t="shared" si="254"/>
        <v>0.9929824969104708</v>
      </c>
      <c r="M4058" s="33">
        <f t="shared" si="255"/>
        <v>0.99189390258051924</v>
      </c>
    </row>
    <row r="4059" spans="1:13" ht="55.2">
      <c r="A4059" t="s">
        <v>164</v>
      </c>
      <c r="B4059" t="s">
        <v>247</v>
      </c>
      <c r="C4059" s="14" t="s">
        <v>249</v>
      </c>
      <c r="D4059" t="s">
        <v>456</v>
      </c>
      <c r="E4059" t="s">
        <v>474</v>
      </c>
      <c r="F4059" s="20">
        <v>2048</v>
      </c>
      <c r="G4059" s="20">
        <v>47</v>
      </c>
      <c r="H4059" s="11">
        <v>5095.7382199369704</v>
      </c>
      <c r="I4059" s="10">
        <v>4193459.5880567799</v>
      </c>
      <c r="J4059" s="33">
        <f t="shared" si="252"/>
        <v>1.2151633067956427E-3</v>
      </c>
      <c r="K4059" s="33">
        <f t="shared" si="253"/>
        <v>1.2144252948298462E-3</v>
      </c>
      <c r="L4059" s="33">
        <f t="shared" si="254"/>
        <v>0.99189390258051924</v>
      </c>
      <c r="M4059" s="33">
        <f t="shared" si="255"/>
        <v>0.99068932153543798</v>
      </c>
    </row>
    <row r="4060" spans="1:13" ht="55.2">
      <c r="A4060" t="s">
        <v>164</v>
      </c>
      <c r="B4060" t="s">
        <v>247</v>
      </c>
      <c r="C4060" s="14" t="s">
        <v>249</v>
      </c>
      <c r="D4060" t="s">
        <v>456</v>
      </c>
      <c r="E4060" t="s">
        <v>474</v>
      </c>
      <c r="F4060" s="20">
        <v>2048</v>
      </c>
      <c r="G4060" s="20">
        <v>48</v>
      </c>
      <c r="H4060" s="11">
        <v>5667.6789777086396</v>
      </c>
      <c r="I4060" s="10">
        <v>4185150.9164921399</v>
      </c>
      <c r="J4060" s="33">
        <f t="shared" si="252"/>
        <v>1.3542352691212167E-3</v>
      </c>
      <c r="K4060" s="33">
        <f t="shared" si="253"/>
        <v>1.3533187063330399E-3</v>
      </c>
      <c r="L4060" s="33">
        <f t="shared" si="254"/>
        <v>0.99068932153543798</v>
      </c>
      <c r="M4060" s="33">
        <f t="shared" si="255"/>
        <v>0.98934860314443973</v>
      </c>
    </row>
    <row r="4061" spans="1:13" ht="55.2">
      <c r="A4061" t="s">
        <v>164</v>
      </c>
      <c r="B4061" t="s">
        <v>247</v>
      </c>
      <c r="C4061" s="14" t="s">
        <v>249</v>
      </c>
      <c r="D4061" t="s">
        <v>456</v>
      </c>
      <c r="E4061" t="s">
        <v>474</v>
      </c>
      <c r="F4061" s="20">
        <v>2048</v>
      </c>
      <c r="G4061" s="20">
        <v>49</v>
      </c>
      <c r="H4061" s="11">
        <v>6203.0762457492601</v>
      </c>
      <c r="I4061" s="10">
        <v>4213119.6863146098</v>
      </c>
      <c r="J4061" s="33">
        <f t="shared" si="252"/>
        <v>1.4723237666137484E-3</v>
      </c>
      <c r="K4061" s="33">
        <f t="shared" si="253"/>
        <v>1.4712404297163584E-3</v>
      </c>
      <c r="L4061" s="33">
        <f t="shared" si="254"/>
        <v>0.98934860314443973</v>
      </c>
      <c r="M4061" s="33">
        <f t="shared" si="255"/>
        <v>0.98789303348041024</v>
      </c>
    </row>
    <row r="4062" spans="1:13" ht="55.2">
      <c r="A4062" t="s">
        <v>164</v>
      </c>
      <c r="B4062" t="s">
        <v>247</v>
      </c>
      <c r="C4062" s="14" t="s">
        <v>249</v>
      </c>
      <c r="D4062" t="s">
        <v>456</v>
      </c>
      <c r="E4062" t="s">
        <v>474</v>
      </c>
      <c r="F4062" s="20">
        <v>2048</v>
      </c>
      <c r="G4062" s="20">
        <v>50</v>
      </c>
      <c r="H4062" s="11">
        <v>6812.2209230522803</v>
      </c>
      <c r="I4062" s="10">
        <v>4242474.99813323</v>
      </c>
      <c r="J4062" s="33">
        <f t="shared" si="252"/>
        <v>1.6057185784358865E-3</v>
      </c>
      <c r="K4062" s="33">
        <f t="shared" si="253"/>
        <v>1.6044301020951002E-3</v>
      </c>
      <c r="L4062" s="33">
        <f t="shared" si="254"/>
        <v>0.98789303348041024</v>
      </c>
      <c r="M4062" s="33">
        <f t="shared" si="255"/>
        <v>0.9863080281598442</v>
      </c>
    </row>
    <row r="4063" spans="1:13" ht="55.2">
      <c r="A4063" t="s">
        <v>164</v>
      </c>
      <c r="B4063" t="s">
        <v>247</v>
      </c>
      <c r="C4063" s="14" t="s">
        <v>249</v>
      </c>
      <c r="D4063" t="s">
        <v>456</v>
      </c>
      <c r="E4063" t="s">
        <v>474</v>
      </c>
      <c r="F4063" s="20">
        <v>2048</v>
      </c>
      <c r="G4063" s="20">
        <v>51</v>
      </c>
      <c r="H4063" s="11">
        <v>7662.6223955047499</v>
      </c>
      <c r="I4063" s="10">
        <v>4225925.4999211803</v>
      </c>
      <c r="J4063" s="33">
        <f t="shared" si="252"/>
        <v>1.8132412404448846E-3</v>
      </c>
      <c r="K4063" s="33">
        <f t="shared" si="253"/>
        <v>1.8115983117056311E-3</v>
      </c>
      <c r="L4063" s="33">
        <f t="shared" si="254"/>
        <v>0.9863080281598442</v>
      </c>
      <c r="M4063" s="33">
        <f t="shared" si="255"/>
        <v>0.98452123420120807</v>
      </c>
    </row>
    <row r="4064" spans="1:13" ht="55.2">
      <c r="A4064" t="s">
        <v>164</v>
      </c>
      <c r="B4064" t="s">
        <v>247</v>
      </c>
      <c r="C4064" s="14" t="s">
        <v>249</v>
      </c>
      <c r="D4064" t="s">
        <v>456</v>
      </c>
      <c r="E4064" t="s">
        <v>474</v>
      </c>
      <c r="F4064" s="20">
        <v>2048</v>
      </c>
      <c r="G4064" s="20">
        <v>52</v>
      </c>
      <c r="H4064" s="11">
        <v>8204.1604910147507</v>
      </c>
      <c r="I4064" s="10">
        <v>4151835.7887985799</v>
      </c>
      <c r="J4064" s="33">
        <f t="shared" si="252"/>
        <v>1.976032027362237E-3</v>
      </c>
      <c r="K4064" s="33">
        <f t="shared" si="253"/>
        <v>1.9740809614101629E-3</v>
      </c>
      <c r="L4064" s="33">
        <f t="shared" si="254"/>
        <v>0.98452123420120807</v>
      </c>
      <c r="M4064" s="33">
        <f t="shared" si="255"/>
        <v>0.98257770957666746</v>
      </c>
    </row>
    <row r="4065" spans="1:13" ht="55.2">
      <c r="A4065" t="s">
        <v>164</v>
      </c>
      <c r="B4065" t="s">
        <v>247</v>
      </c>
      <c r="C4065" s="14" t="s">
        <v>249</v>
      </c>
      <c r="D4065" t="s">
        <v>456</v>
      </c>
      <c r="E4065" t="s">
        <v>474</v>
      </c>
      <c r="F4065" s="20">
        <v>2048</v>
      </c>
      <c r="G4065" s="20">
        <v>53</v>
      </c>
      <c r="H4065" s="11">
        <v>8767.1207726352204</v>
      </c>
      <c r="I4065" s="10">
        <v>4074813.3475578702</v>
      </c>
      <c r="J4065" s="33">
        <f t="shared" si="252"/>
        <v>2.1515392301072046E-3</v>
      </c>
      <c r="K4065" s="33">
        <f t="shared" si="253"/>
        <v>2.1492263286413404E-3</v>
      </c>
      <c r="L4065" s="33">
        <f t="shared" si="254"/>
        <v>0.98257770957666746</v>
      </c>
      <c r="M4065" s="33">
        <f t="shared" si="255"/>
        <v>0.9804659276933092</v>
      </c>
    </row>
    <row r="4066" spans="1:13" ht="55.2">
      <c r="A4066" t="s">
        <v>164</v>
      </c>
      <c r="B4066" t="s">
        <v>247</v>
      </c>
      <c r="C4066" s="14" t="s">
        <v>249</v>
      </c>
      <c r="D4066" t="s">
        <v>456</v>
      </c>
      <c r="E4066" t="s">
        <v>474</v>
      </c>
      <c r="F4066" s="20">
        <v>2048</v>
      </c>
      <c r="G4066" s="20">
        <v>54</v>
      </c>
      <c r="H4066" s="11">
        <v>9453.1671211205303</v>
      </c>
      <c r="I4066" s="10">
        <v>4005558.6715547601</v>
      </c>
      <c r="J4066" s="33">
        <f t="shared" si="252"/>
        <v>2.3600121471822749E-3</v>
      </c>
      <c r="K4066" s="33">
        <f t="shared" si="253"/>
        <v>2.3572295079661298E-3</v>
      </c>
      <c r="L4066" s="33">
        <f t="shared" si="254"/>
        <v>0.9804659276933092</v>
      </c>
      <c r="M4066" s="33">
        <f t="shared" si="255"/>
        <v>0.97815474447699513</v>
      </c>
    </row>
    <row r="4067" spans="1:13" ht="55.2">
      <c r="A4067" t="s">
        <v>164</v>
      </c>
      <c r="B4067" t="s">
        <v>247</v>
      </c>
      <c r="C4067" s="14" t="s">
        <v>249</v>
      </c>
      <c r="D4067" t="s">
        <v>456</v>
      </c>
      <c r="E4067" t="s">
        <v>474</v>
      </c>
      <c r="F4067" s="20">
        <v>2048</v>
      </c>
      <c r="G4067" s="20">
        <v>55</v>
      </c>
      <c r="H4067" s="11">
        <v>10206.4285986262</v>
      </c>
      <c r="I4067" s="10">
        <v>3937405.1016612002</v>
      </c>
      <c r="J4067" s="33">
        <f t="shared" si="252"/>
        <v>2.5921713247946177E-3</v>
      </c>
      <c r="K4067" s="33">
        <f t="shared" si="253"/>
        <v>2.5888145497777737E-3</v>
      </c>
      <c r="L4067" s="33">
        <f t="shared" si="254"/>
        <v>0.97815474447699513</v>
      </c>
      <c r="M4067" s="33">
        <f t="shared" si="255"/>
        <v>0.97562248324255896</v>
      </c>
    </row>
    <row r="4068" spans="1:13" ht="55.2">
      <c r="A4068" t="s">
        <v>164</v>
      </c>
      <c r="B4068" t="s">
        <v>247</v>
      </c>
      <c r="C4068" s="14" t="s">
        <v>249</v>
      </c>
      <c r="D4068" t="s">
        <v>456</v>
      </c>
      <c r="E4068" t="s">
        <v>474</v>
      </c>
      <c r="F4068" s="20">
        <v>2048</v>
      </c>
      <c r="G4068" s="20">
        <v>56</v>
      </c>
      <c r="H4068" s="11">
        <v>10940.330319615799</v>
      </c>
      <c r="I4068" s="10">
        <v>3900770.3104131701</v>
      </c>
      <c r="J4068" s="33">
        <f t="shared" si="252"/>
        <v>2.8046589388794332E-3</v>
      </c>
      <c r="K4068" s="33">
        <f t="shared" si="253"/>
        <v>2.8007295573810875E-3</v>
      </c>
      <c r="L4068" s="33">
        <f t="shared" si="254"/>
        <v>0.97562248324255896</v>
      </c>
      <c r="M4068" s="33">
        <f t="shared" si="255"/>
        <v>0.97289002851689599</v>
      </c>
    </row>
    <row r="4069" spans="1:13" ht="55.2">
      <c r="A4069" t="s">
        <v>164</v>
      </c>
      <c r="B4069" t="s">
        <v>247</v>
      </c>
      <c r="C4069" s="14" t="s">
        <v>249</v>
      </c>
      <c r="D4069" t="s">
        <v>456</v>
      </c>
      <c r="E4069" t="s">
        <v>474</v>
      </c>
      <c r="F4069" s="20">
        <v>2048</v>
      </c>
      <c r="G4069" s="20">
        <v>57</v>
      </c>
      <c r="H4069" s="11">
        <v>11930.085622434801</v>
      </c>
      <c r="I4069" s="10">
        <v>3856900.2230006699</v>
      </c>
      <c r="J4069" s="33">
        <f t="shared" si="252"/>
        <v>3.0931797383011348E-3</v>
      </c>
      <c r="K4069" s="33">
        <f t="shared" si="253"/>
        <v>3.0884007865098484E-3</v>
      </c>
      <c r="L4069" s="33">
        <f t="shared" si="254"/>
        <v>0.97289002851689599</v>
      </c>
      <c r="M4069" s="33">
        <f t="shared" si="255"/>
        <v>0.96988535418763677</v>
      </c>
    </row>
    <row r="4070" spans="1:13" ht="55.2">
      <c r="A4070" t="s">
        <v>164</v>
      </c>
      <c r="B4070" t="s">
        <v>247</v>
      </c>
      <c r="C4070" s="14" t="s">
        <v>249</v>
      </c>
      <c r="D4070" t="s">
        <v>456</v>
      </c>
      <c r="E4070" t="s">
        <v>474</v>
      </c>
      <c r="F4070" s="20">
        <v>2048</v>
      </c>
      <c r="G4070" s="20">
        <v>58</v>
      </c>
      <c r="H4070" s="11">
        <v>13002.439526611901</v>
      </c>
      <c r="I4070" s="10">
        <v>3814426.1131002898</v>
      </c>
      <c r="J4070" s="33">
        <f t="shared" si="252"/>
        <v>3.4087538049187107E-3</v>
      </c>
      <c r="K4070" s="33">
        <f t="shared" si="253"/>
        <v>3.4029505994396247E-3</v>
      </c>
      <c r="L4070" s="33">
        <f t="shared" si="254"/>
        <v>0.96988535418763677</v>
      </c>
      <c r="M4070" s="33">
        <f t="shared" si="255"/>
        <v>0.96658488224021621</v>
      </c>
    </row>
    <row r="4071" spans="1:13" ht="55.2">
      <c r="A4071" t="s">
        <v>164</v>
      </c>
      <c r="B4071" t="s">
        <v>247</v>
      </c>
      <c r="C4071" s="14" t="s">
        <v>249</v>
      </c>
      <c r="D4071" t="s">
        <v>456</v>
      </c>
      <c r="E4071" t="s">
        <v>474</v>
      </c>
      <c r="F4071" s="20">
        <v>2048</v>
      </c>
      <c r="G4071" s="20">
        <v>59</v>
      </c>
      <c r="H4071" s="11">
        <v>13645.5259482083</v>
      </c>
      <c r="I4071" s="10">
        <v>3790725.4374651802</v>
      </c>
      <c r="J4071" s="33">
        <f t="shared" si="252"/>
        <v>3.5997136097867658E-3</v>
      </c>
      <c r="K4071" s="33">
        <f t="shared" si="253"/>
        <v>3.5932424079037073E-3</v>
      </c>
      <c r="L4071" s="33">
        <f t="shared" si="254"/>
        <v>0.96658488224021621</v>
      </c>
      <c r="M4071" s="33">
        <f t="shared" si="255"/>
        <v>0.96311170845051208</v>
      </c>
    </row>
    <row r="4072" spans="1:13" ht="55.2">
      <c r="A4072" t="s">
        <v>164</v>
      </c>
      <c r="B4072" t="s">
        <v>247</v>
      </c>
      <c r="C4072" s="14" t="s">
        <v>249</v>
      </c>
      <c r="D4072" t="s">
        <v>456</v>
      </c>
      <c r="E4072" t="s">
        <v>474</v>
      </c>
      <c r="F4072" s="20">
        <v>2048</v>
      </c>
      <c r="G4072" s="20">
        <v>60</v>
      </c>
      <c r="H4072" s="11">
        <v>14397.3228399976</v>
      </c>
      <c r="I4072" s="10">
        <v>3722093.7828825801</v>
      </c>
      <c r="J4072" s="33">
        <f t="shared" si="252"/>
        <v>3.8680709514115402E-3</v>
      </c>
      <c r="K4072" s="33">
        <f t="shared" si="253"/>
        <v>3.860599601310799E-3</v>
      </c>
      <c r="L4072" s="33">
        <f t="shared" si="254"/>
        <v>0.96311170845051208</v>
      </c>
      <c r="M4072" s="33">
        <f t="shared" si="255"/>
        <v>0.95939351977285026</v>
      </c>
    </row>
    <row r="4073" spans="1:13" ht="55.2">
      <c r="A4073" t="s">
        <v>164</v>
      </c>
      <c r="B4073" t="s">
        <v>247</v>
      </c>
      <c r="C4073" s="14" t="s">
        <v>249</v>
      </c>
      <c r="D4073" t="s">
        <v>456</v>
      </c>
      <c r="E4073" t="s">
        <v>474</v>
      </c>
      <c r="F4073" s="20">
        <v>2048</v>
      </c>
      <c r="G4073" s="20">
        <v>61</v>
      </c>
      <c r="H4073" s="11">
        <v>15093.674062468201</v>
      </c>
      <c r="I4073" s="10">
        <v>3644074.6748129702</v>
      </c>
      <c r="J4073" s="33">
        <f t="shared" si="252"/>
        <v>4.1419771572718594E-3</v>
      </c>
      <c r="K4073" s="33">
        <f t="shared" si="253"/>
        <v>4.1334110009085823E-3</v>
      </c>
      <c r="L4073" s="33">
        <f t="shared" si="254"/>
        <v>0.95939351977285026</v>
      </c>
      <c r="M4073" s="33">
        <f t="shared" si="255"/>
        <v>0.95542795204402076</v>
      </c>
    </row>
    <row r="4074" spans="1:13" ht="55.2">
      <c r="A4074" t="s">
        <v>164</v>
      </c>
      <c r="B4074" t="s">
        <v>247</v>
      </c>
      <c r="C4074" s="14" t="s">
        <v>249</v>
      </c>
      <c r="D4074" t="s">
        <v>456</v>
      </c>
      <c r="E4074" t="s">
        <v>474</v>
      </c>
      <c r="F4074" s="20">
        <v>2048</v>
      </c>
      <c r="G4074" s="20">
        <v>62</v>
      </c>
      <c r="H4074" s="11">
        <v>16350.038680031999</v>
      </c>
      <c r="I4074" s="10">
        <v>3619265.8968477999</v>
      </c>
      <c r="J4074" s="33">
        <f t="shared" si="252"/>
        <v>4.5175013790150287E-3</v>
      </c>
      <c r="K4074" s="33">
        <f t="shared" si="253"/>
        <v>4.5073128177142152E-3</v>
      </c>
      <c r="L4074" s="33">
        <f t="shared" si="254"/>
        <v>0.95542795204402076</v>
      </c>
      <c r="M4074" s="33">
        <f t="shared" si="255"/>
        <v>0.95112153938937027</v>
      </c>
    </row>
    <row r="4075" spans="1:13" ht="55.2">
      <c r="A4075" t="s">
        <v>164</v>
      </c>
      <c r="B4075" t="s">
        <v>247</v>
      </c>
      <c r="C4075" s="14" t="s">
        <v>249</v>
      </c>
      <c r="D4075" t="s">
        <v>456</v>
      </c>
      <c r="E4075" t="s">
        <v>474</v>
      </c>
      <c r="F4075" s="20">
        <v>2048</v>
      </c>
      <c r="G4075" s="20">
        <v>63</v>
      </c>
      <c r="H4075" s="11">
        <v>17927.8361549773</v>
      </c>
      <c r="I4075" s="10">
        <v>3641449.8778749802</v>
      </c>
      <c r="J4075" s="33">
        <f t="shared" si="252"/>
        <v>4.9232686858892982E-3</v>
      </c>
      <c r="K4075" s="33">
        <f t="shared" si="253"/>
        <v>4.9111692629929538E-3</v>
      </c>
      <c r="L4075" s="33">
        <f t="shared" si="254"/>
        <v>0.95112153938937027</v>
      </c>
      <c r="M4075" s="33">
        <f t="shared" si="255"/>
        <v>0.9464504205197507</v>
      </c>
    </row>
    <row r="4076" spans="1:13" ht="55.2">
      <c r="A4076" t="s">
        <v>164</v>
      </c>
      <c r="B4076" t="s">
        <v>247</v>
      </c>
      <c r="C4076" s="14" t="s">
        <v>249</v>
      </c>
      <c r="D4076" t="s">
        <v>456</v>
      </c>
      <c r="E4076" t="s">
        <v>474</v>
      </c>
      <c r="F4076" s="20">
        <v>2048</v>
      </c>
      <c r="G4076" s="20">
        <v>64</v>
      </c>
      <c r="H4076" s="11">
        <v>19730.767828320098</v>
      </c>
      <c r="I4076" s="10">
        <v>3622350.6619413099</v>
      </c>
      <c r="J4076" s="33">
        <f t="shared" si="252"/>
        <v>5.4469513500235997E-3</v>
      </c>
      <c r="K4076" s="33">
        <f t="shared" si="253"/>
        <v>5.4321436084009411E-3</v>
      </c>
      <c r="L4076" s="33">
        <f t="shared" si="254"/>
        <v>0.9464504205197507</v>
      </c>
      <c r="M4076" s="33">
        <f t="shared" si="255"/>
        <v>0.941309165917256</v>
      </c>
    </row>
    <row r="4077" spans="1:13" ht="55.2">
      <c r="A4077" t="s">
        <v>164</v>
      </c>
      <c r="B4077" t="s">
        <v>247</v>
      </c>
      <c r="C4077" s="14" t="s">
        <v>249</v>
      </c>
      <c r="D4077" t="s">
        <v>456</v>
      </c>
      <c r="E4077" t="s">
        <v>474</v>
      </c>
      <c r="F4077" s="20">
        <v>2048</v>
      </c>
      <c r="G4077" s="20">
        <v>65</v>
      </c>
      <c r="H4077" s="11">
        <v>21179.245521328099</v>
      </c>
      <c r="I4077" s="10">
        <v>3549717.8411018099</v>
      </c>
      <c r="J4077" s="33">
        <f t="shared" si="252"/>
        <v>5.9664588762790779E-3</v>
      </c>
      <c r="K4077" s="33">
        <f t="shared" si="253"/>
        <v>5.948694907406793E-3</v>
      </c>
      <c r="L4077" s="33">
        <f t="shared" si="254"/>
        <v>0.941309165917256</v>
      </c>
      <c r="M4077" s="33">
        <f t="shared" si="255"/>
        <v>0.93570960487566868</v>
      </c>
    </row>
    <row r="4078" spans="1:13" ht="55.2">
      <c r="A4078" t="s">
        <v>164</v>
      </c>
      <c r="B4078" t="s">
        <v>247</v>
      </c>
      <c r="C4078" s="14" t="s">
        <v>249</v>
      </c>
      <c r="D4078" t="s">
        <v>456</v>
      </c>
      <c r="E4078" t="s">
        <v>474</v>
      </c>
      <c r="F4078" s="20">
        <v>2048</v>
      </c>
      <c r="G4078" s="20">
        <v>66</v>
      </c>
      <c r="H4078" s="11">
        <v>21698.946040867399</v>
      </c>
      <c r="I4078" s="10">
        <v>3453241.8305136999</v>
      </c>
      <c r="J4078" s="33">
        <f t="shared" si="252"/>
        <v>6.2836450807267933E-3</v>
      </c>
      <c r="K4078" s="33">
        <f t="shared" si="253"/>
        <v>6.2639442688781077E-3</v>
      </c>
      <c r="L4078" s="33">
        <f t="shared" si="254"/>
        <v>0.93570960487566868</v>
      </c>
      <c r="M4078" s="33">
        <f t="shared" si="255"/>
        <v>0.9298483720588735</v>
      </c>
    </row>
    <row r="4079" spans="1:13" ht="55.2">
      <c r="A4079" t="s">
        <v>164</v>
      </c>
      <c r="B4079" t="s">
        <v>247</v>
      </c>
      <c r="C4079" s="14" t="s">
        <v>249</v>
      </c>
      <c r="D4079" t="s">
        <v>456</v>
      </c>
      <c r="E4079" t="s">
        <v>474</v>
      </c>
      <c r="F4079" s="20">
        <v>2048</v>
      </c>
      <c r="G4079" s="20">
        <v>67</v>
      </c>
      <c r="H4079" s="11">
        <v>22922.011049955901</v>
      </c>
      <c r="I4079" s="10">
        <v>3348676.6084730402</v>
      </c>
      <c r="J4079" s="33">
        <f t="shared" si="252"/>
        <v>6.8450954600862719E-3</v>
      </c>
      <c r="K4079" s="33">
        <f t="shared" si="253"/>
        <v>6.8217211576765413E-3</v>
      </c>
      <c r="L4079" s="33">
        <f t="shared" si="254"/>
        <v>0.9298483720588735</v>
      </c>
      <c r="M4079" s="33">
        <f t="shared" si="255"/>
        <v>0.92350520574576844</v>
      </c>
    </row>
    <row r="4080" spans="1:13" ht="55.2">
      <c r="A4080" t="s">
        <v>164</v>
      </c>
      <c r="B4080" t="s">
        <v>247</v>
      </c>
      <c r="C4080" s="14" t="s">
        <v>249</v>
      </c>
      <c r="D4080" t="s">
        <v>456</v>
      </c>
      <c r="E4080" t="s">
        <v>474</v>
      </c>
      <c r="F4080" s="20">
        <v>2048</v>
      </c>
      <c r="G4080" s="20">
        <v>68</v>
      </c>
      <c r="H4080" s="11">
        <v>24068.986703812501</v>
      </c>
      <c r="I4080" s="10">
        <v>3246300.7056800099</v>
      </c>
      <c r="J4080" s="33">
        <f t="shared" si="252"/>
        <v>7.4142813269575765E-3</v>
      </c>
      <c r="K4080" s="33">
        <f t="shared" si="253"/>
        <v>7.3868633465462574E-3</v>
      </c>
      <c r="L4080" s="33">
        <f t="shared" si="254"/>
        <v>0.92350520574576844</v>
      </c>
      <c r="M4080" s="33">
        <f t="shared" si="255"/>
        <v>0.91668339899110041</v>
      </c>
    </row>
    <row r="4081" spans="1:13" ht="55.2">
      <c r="A4081" t="s">
        <v>164</v>
      </c>
      <c r="B4081" t="s">
        <v>247</v>
      </c>
      <c r="C4081" s="14" t="s">
        <v>249</v>
      </c>
      <c r="D4081" t="s">
        <v>456</v>
      </c>
      <c r="E4081" t="s">
        <v>474</v>
      </c>
      <c r="F4081" s="20">
        <v>2048</v>
      </c>
      <c r="G4081" s="20">
        <v>69</v>
      </c>
      <c r="H4081" s="11">
        <v>24506.172633954699</v>
      </c>
      <c r="I4081" s="10">
        <v>3130059.4753199802</v>
      </c>
      <c r="J4081" s="33">
        <f t="shared" si="252"/>
        <v>7.8292993558691012E-3</v>
      </c>
      <c r="K4081" s="33">
        <f t="shared" si="253"/>
        <v>7.7987302219907351E-3</v>
      </c>
      <c r="L4081" s="33">
        <f t="shared" si="254"/>
        <v>0.91668339899110041</v>
      </c>
      <c r="M4081" s="33">
        <f t="shared" si="255"/>
        <v>0.90953443246339127</v>
      </c>
    </row>
    <row r="4082" spans="1:13" ht="55.2">
      <c r="A4082" t="s">
        <v>164</v>
      </c>
      <c r="B4082" t="s">
        <v>247</v>
      </c>
      <c r="C4082" s="14" t="s">
        <v>249</v>
      </c>
      <c r="D4082" t="s">
        <v>456</v>
      </c>
      <c r="E4082" t="s">
        <v>474</v>
      </c>
      <c r="F4082" s="20">
        <v>2049</v>
      </c>
      <c r="G4082" s="20">
        <v>30</v>
      </c>
      <c r="H4082" s="11">
        <v>635.65993661806999</v>
      </c>
      <c r="I4082" s="10">
        <v>4236169.6362446696</v>
      </c>
      <c r="J4082" s="33">
        <f t="shared" si="252"/>
        <v>1.500553545305087E-4</v>
      </c>
      <c r="K4082" s="33">
        <f t="shared" si="253"/>
        <v>1.5004409678887054E-4</v>
      </c>
      <c r="L4082" s="33">
        <f t="shared" si="254"/>
        <v>1</v>
      </c>
      <c r="M4082" s="33">
        <f t="shared" si="255"/>
        <v>0.99984995590321113</v>
      </c>
    </row>
    <row r="4083" spans="1:13" ht="55.2">
      <c r="A4083" t="s">
        <v>164</v>
      </c>
      <c r="B4083" t="s">
        <v>247</v>
      </c>
      <c r="C4083" s="14" t="s">
        <v>249</v>
      </c>
      <c r="D4083" t="s">
        <v>456</v>
      </c>
      <c r="E4083" t="s">
        <v>474</v>
      </c>
      <c r="F4083" s="20">
        <v>2049</v>
      </c>
      <c r="G4083" s="20">
        <v>31</v>
      </c>
      <c r="H4083" s="11">
        <v>879.82377516653605</v>
      </c>
      <c r="I4083" s="10">
        <v>4271721.2949733101</v>
      </c>
      <c r="J4083" s="33">
        <f t="shared" si="252"/>
        <v>2.0596469535637935E-4</v>
      </c>
      <c r="K4083" s="33">
        <f t="shared" si="253"/>
        <v>2.0594348608460322E-4</v>
      </c>
      <c r="L4083" s="33">
        <f t="shared" si="254"/>
        <v>0.99984995590321113</v>
      </c>
      <c r="M4083" s="33">
        <f t="shared" si="255"/>
        <v>0.99964404331773093</v>
      </c>
    </row>
    <row r="4084" spans="1:13" ht="55.2">
      <c r="A4084" t="s">
        <v>164</v>
      </c>
      <c r="B4084" t="s">
        <v>247</v>
      </c>
      <c r="C4084" s="14" t="s">
        <v>249</v>
      </c>
      <c r="D4084" t="s">
        <v>456</v>
      </c>
      <c r="E4084" t="s">
        <v>474</v>
      </c>
      <c r="F4084" s="20">
        <v>2049</v>
      </c>
      <c r="G4084" s="20">
        <v>32</v>
      </c>
      <c r="H4084" s="11">
        <v>931.70317152148903</v>
      </c>
      <c r="I4084" s="10">
        <v>4337490.5997594204</v>
      </c>
      <c r="J4084" s="33">
        <f t="shared" si="252"/>
        <v>2.1480234944443825E-4</v>
      </c>
      <c r="K4084" s="33">
        <f t="shared" si="253"/>
        <v>2.1477928107149769E-4</v>
      </c>
      <c r="L4084" s="33">
        <f t="shared" si="254"/>
        <v>0.99964404331773093</v>
      </c>
      <c r="M4084" s="33">
        <f t="shared" si="255"/>
        <v>0.99942934048877974</v>
      </c>
    </row>
    <row r="4085" spans="1:13" ht="55.2">
      <c r="A4085" t="s">
        <v>164</v>
      </c>
      <c r="B4085" t="s">
        <v>247</v>
      </c>
      <c r="C4085" s="14" t="s">
        <v>249</v>
      </c>
      <c r="D4085" t="s">
        <v>456</v>
      </c>
      <c r="E4085" t="s">
        <v>474</v>
      </c>
      <c r="F4085" s="20">
        <v>2049</v>
      </c>
      <c r="G4085" s="20">
        <v>33</v>
      </c>
      <c r="H4085" s="11">
        <v>1053.1018952612801</v>
      </c>
      <c r="I4085" s="10">
        <v>4573661.2987188799</v>
      </c>
      <c r="J4085" s="33">
        <f t="shared" si="252"/>
        <v>2.3025358164502967E-4</v>
      </c>
      <c r="K4085" s="33">
        <f t="shared" si="253"/>
        <v>2.3022707532349695E-4</v>
      </c>
      <c r="L4085" s="33">
        <f t="shared" si="254"/>
        <v>0.99942934048877974</v>
      </c>
      <c r="M4085" s="33">
        <f t="shared" si="255"/>
        <v>0.99919924479472655</v>
      </c>
    </row>
    <row r="4086" spans="1:13" ht="55.2">
      <c r="A4086" t="s">
        <v>164</v>
      </c>
      <c r="B4086" t="s">
        <v>247</v>
      </c>
      <c r="C4086" s="14" t="s">
        <v>249</v>
      </c>
      <c r="D4086" t="s">
        <v>456</v>
      </c>
      <c r="E4086" t="s">
        <v>474</v>
      </c>
      <c r="F4086" s="20">
        <v>2049</v>
      </c>
      <c r="G4086" s="20">
        <v>34</v>
      </c>
      <c r="H4086" s="11">
        <v>1138.0452115089299</v>
      </c>
      <c r="I4086" s="10">
        <v>4636581.3294879599</v>
      </c>
      <c r="J4086" s="33">
        <f t="shared" si="252"/>
        <v>2.4544920721462031E-4</v>
      </c>
      <c r="K4086" s="33">
        <f t="shared" si="253"/>
        <v>2.4541908702235826E-4</v>
      </c>
      <c r="L4086" s="33">
        <f t="shared" si="254"/>
        <v>0.99919924479472655</v>
      </c>
      <c r="M4086" s="33">
        <f t="shared" si="255"/>
        <v>0.99895402222831564</v>
      </c>
    </row>
    <row r="4087" spans="1:13" ht="55.2">
      <c r="A4087" t="s">
        <v>164</v>
      </c>
      <c r="B4087" t="s">
        <v>247</v>
      </c>
      <c r="C4087" s="14" t="s">
        <v>249</v>
      </c>
      <c r="D4087" t="s">
        <v>456</v>
      </c>
      <c r="E4087" t="s">
        <v>474</v>
      </c>
      <c r="F4087" s="20">
        <v>2049</v>
      </c>
      <c r="G4087" s="20">
        <v>35</v>
      </c>
      <c r="H4087" s="11">
        <v>1249.8843331802</v>
      </c>
      <c r="I4087" s="10">
        <v>4707377.5213511502</v>
      </c>
      <c r="J4087" s="33">
        <f t="shared" si="252"/>
        <v>2.6551606016537375E-4</v>
      </c>
      <c r="K4087" s="33">
        <f t="shared" si="253"/>
        <v>2.6548081389576872E-4</v>
      </c>
      <c r="L4087" s="33">
        <f t="shared" si="254"/>
        <v>0.99895402222831564</v>
      </c>
      <c r="M4087" s="33">
        <f t="shared" si="255"/>
        <v>0.99868881910145002</v>
      </c>
    </row>
    <row r="4088" spans="1:13" ht="55.2">
      <c r="A4088" t="s">
        <v>164</v>
      </c>
      <c r="B4088" t="s">
        <v>247</v>
      </c>
      <c r="C4088" s="14" t="s">
        <v>249</v>
      </c>
      <c r="D4088" t="s">
        <v>456</v>
      </c>
      <c r="E4088" t="s">
        <v>474</v>
      </c>
      <c r="F4088" s="20">
        <v>2049</v>
      </c>
      <c r="G4088" s="20">
        <v>36</v>
      </c>
      <c r="H4088" s="11">
        <v>1609.0923129114401</v>
      </c>
      <c r="I4088" s="10">
        <v>4797257.45218491</v>
      </c>
      <c r="J4088" s="33">
        <f t="shared" si="252"/>
        <v>3.3541921169533633E-4</v>
      </c>
      <c r="K4088" s="33">
        <f t="shared" si="253"/>
        <v>3.353629649605061E-4</v>
      </c>
      <c r="L4088" s="33">
        <f t="shared" si="254"/>
        <v>0.99868881910145002</v>
      </c>
      <c r="M4088" s="33">
        <f t="shared" si="255"/>
        <v>0.99835389585800327</v>
      </c>
    </row>
    <row r="4089" spans="1:13" ht="55.2">
      <c r="A4089" t="s">
        <v>164</v>
      </c>
      <c r="B4089" t="s">
        <v>247</v>
      </c>
      <c r="C4089" s="14" t="s">
        <v>249</v>
      </c>
      <c r="D4089" t="s">
        <v>456</v>
      </c>
      <c r="E4089" t="s">
        <v>474</v>
      </c>
      <c r="F4089" s="20">
        <v>2049</v>
      </c>
      <c r="G4089" s="20">
        <v>37</v>
      </c>
      <c r="H4089" s="11">
        <v>1769.3327328733601</v>
      </c>
      <c r="I4089" s="10">
        <v>4839288.7782943603</v>
      </c>
      <c r="J4089" s="33">
        <f t="shared" si="252"/>
        <v>3.6561834061429443E-4</v>
      </c>
      <c r="K4089" s="33">
        <f t="shared" si="253"/>
        <v>3.6555151037387379E-4</v>
      </c>
      <c r="L4089" s="33">
        <f t="shared" si="254"/>
        <v>0.99835389585800327</v>
      </c>
      <c r="M4089" s="33">
        <f t="shared" si="255"/>
        <v>0.99798894608348476</v>
      </c>
    </row>
    <row r="4090" spans="1:13" ht="55.2">
      <c r="A4090" t="s">
        <v>164</v>
      </c>
      <c r="B4090" t="s">
        <v>247</v>
      </c>
      <c r="C4090" s="14" t="s">
        <v>249</v>
      </c>
      <c r="D4090" t="s">
        <v>456</v>
      </c>
      <c r="E4090" t="s">
        <v>474</v>
      </c>
      <c r="F4090" s="20">
        <v>2049</v>
      </c>
      <c r="G4090" s="20">
        <v>38</v>
      </c>
      <c r="H4090" s="11">
        <v>1909.52000740272</v>
      </c>
      <c r="I4090" s="10">
        <v>4758590.5018437002</v>
      </c>
      <c r="J4090" s="33">
        <f t="shared" si="252"/>
        <v>4.0127848922131095E-4</v>
      </c>
      <c r="K4090" s="33">
        <f t="shared" si="253"/>
        <v>4.0119798777660254E-4</v>
      </c>
      <c r="L4090" s="33">
        <f t="shared" si="254"/>
        <v>0.99798894608348476</v>
      </c>
      <c r="M4090" s="33">
        <f t="shared" si="255"/>
        <v>0.99758855492649279</v>
      </c>
    </row>
    <row r="4091" spans="1:13" ht="55.2">
      <c r="A4091" t="s">
        <v>164</v>
      </c>
      <c r="B4091" t="s">
        <v>247</v>
      </c>
      <c r="C4091" s="14" t="s">
        <v>249</v>
      </c>
      <c r="D4091" t="s">
        <v>456</v>
      </c>
      <c r="E4091" t="s">
        <v>474</v>
      </c>
      <c r="F4091" s="20">
        <v>2049</v>
      </c>
      <c r="G4091" s="20">
        <v>39</v>
      </c>
      <c r="H4091" s="11">
        <v>1990.1648801333599</v>
      </c>
      <c r="I4091" s="10">
        <v>4656278.8576694103</v>
      </c>
      <c r="J4091" s="33">
        <f t="shared" si="252"/>
        <v>4.2741531187620699E-4</v>
      </c>
      <c r="K4091" s="33">
        <f t="shared" si="253"/>
        <v>4.2732398296407847E-4</v>
      </c>
      <c r="L4091" s="33">
        <f t="shared" si="254"/>
        <v>0.99758855492649279</v>
      </c>
      <c r="M4091" s="33">
        <f t="shared" si="255"/>
        <v>0.99716226141184217</v>
      </c>
    </row>
    <row r="4092" spans="1:13" ht="55.2">
      <c r="A4092" t="s">
        <v>164</v>
      </c>
      <c r="B4092" t="s">
        <v>247</v>
      </c>
      <c r="C4092" s="14" t="s">
        <v>249</v>
      </c>
      <c r="D4092" t="s">
        <v>456</v>
      </c>
      <c r="E4092" t="s">
        <v>474</v>
      </c>
      <c r="F4092" s="20">
        <v>2049</v>
      </c>
      <c r="G4092" s="20">
        <v>40</v>
      </c>
      <c r="H4092" s="11">
        <v>2144.5635216847199</v>
      </c>
      <c r="I4092" s="10">
        <v>4597708.2698150696</v>
      </c>
      <c r="J4092" s="33">
        <f t="shared" si="252"/>
        <v>4.6644184359504376E-4</v>
      </c>
      <c r="K4092" s="33">
        <f t="shared" si="253"/>
        <v>4.6633307651011702E-4</v>
      </c>
      <c r="L4092" s="33">
        <f t="shared" si="254"/>
        <v>0.99716226141184217</v>
      </c>
      <c r="M4092" s="33">
        <f t="shared" si="255"/>
        <v>0.9966972516666982</v>
      </c>
    </row>
    <row r="4093" spans="1:13" ht="55.2">
      <c r="A4093" t="s">
        <v>164</v>
      </c>
      <c r="B4093" t="s">
        <v>247</v>
      </c>
      <c r="C4093" s="14" t="s">
        <v>249</v>
      </c>
      <c r="D4093" t="s">
        <v>456</v>
      </c>
      <c r="E4093" t="s">
        <v>474</v>
      </c>
      <c r="F4093" s="20">
        <v>2049</v>
      </c>
      <c r="G4093" s="20">
        <v>41</v>
      </c>
      <c r="H4093" s="11">
        <v>2778.95218882668</v>
      </c>
      <c r="I4093" s="10">
        <v>4586962.1961999098</v>
      </c>
      <c r="J4093" s="33">
        <f t="shared" si="252"/>
        <v>6.0583716847043467E-4</v>
      </c>
      <c r="K4093" s="33">
        <f t="shared" si="253"/>
        <v>6.0565368618836768E-4</v>
      </c>
      <c r="L4093" s="33">
        <f t="shared" si="254"/>
        <v>0.9966972516666982</v>
      </c>
      <c r="M4093" s="33">
        <f t="shared" si="255"/>
        <v>0.99609359830221245</v>
      </c>
    </row>
    <row r="4094" spans="1:13" ht="55.2">
      <c r="A4094" t="s">
        <v>164</v>
      </c>
      <c r="B4094" t="s">
        <v>247</v>
      </c>
      <c r="C4094" s="14" t="s">
        <v>249</v>
      </c>
      <c r="D4094" t="s">
        <v>456</v>
      </c>
      <c r="E4094" t="s">
        <v>474</v>
      </c>
      <c r="F4094" s="20">
        <v>2049</v>
      </c>
      <c r="G4094" s="20">
        <v>42</v>
      </c>
      <c r="H4094" s="11">
        <v>3060.6823317901499</v>
      </c>
      <c r="I4094" s="10">
        <v>4556245.1000401899</v>
      </c>
      <c r="J4094" s="33">
        <f t="shared" si="252"/>
        <v>6.7175541802243081E-4</v>
      </c>
      <c r="K4094" s="33">
        <f t="shared" si="253"/>
        <v>6.7152984086538137E-4</v>
      </c>
      <c r="L4094" s="33">
        <f t="shared" si="254"/>
        <v>0.99609359830221245</v>
      </c>
      <c r="M4094" s="33">
        <f t="shared" si="255"/>
        <v>0.99542469172665748</v>
      </c>
    </row>
    <row r="4095" spans="1:13" ht="55.2">
      <c r="A4095" t="s">
        <v>164</v>
      </c>
      <c r="B4095" t="s">
        <v>247</v>
      </c>
      <c r="C4095" s="14" t="s">
        <v>249</v>
      </c>
      <c r="D4095" t="s">
        <v>456</v>
      </c>
      <c r="E4095" t="s">
        <v>474</v>
      </c>
      <c r="F4095" s="20">
        <v>2049</v>
      </c>
      <c r="G4095" s="20">
        <v>43</v>
      </c>
      <c r="H4095" s="11">
        <v>3363.81450977228</v>
      </c>
      <c r="I4095" s="10">
        <v>4481967.6111235199</v>
      </c>
      <c r="J4095" s="33">
        <f t="shared" si="252"/>
        <v>7.5052182470570193E-4</v>
      </c>
      <c r="K4095" s="33">
        <f t="shared" si="253"/>
        <v>7.5024025364711644E-4</v>
      </c>
      <c r="L4095" s="33">
        <f t="shared" si="254"/>
        <v>0.99542469172665748</v>
      </c>
      <c r="M4095" s="33">
        <f t="shared" si="255"/>
        <v>0.99467788405344992</v>
      </c>
    </row>
    <row r="4096" spans="1:13" ht="55.2">
      <c r="A4096" t="s">
        <v>164</v>
      </c>
      <c r="B4096" t="s">
        <v>247</v>
      </c>
      <c r="C4096" s="14" t="s">
        <v>249</v>
      </c>
      <c r="D4096" t="s">
        <v>456</v>
      </c>
      <c r="E4096" t="s">
        <v>474</v>
      </c>
      <c r="F4096" s="20">
        <v>2049</v>
      </c>
      <c r="G4096" s="20">
        <v>44</v>
      </c>
      <c r="H4096" s="11">
        <v>3469.0900194892502</v>
      </c>
      <c r="I4096" s="10">
        <v>4384807.5383617701</v>
      </c>
      <c r="J4096" s="33">
        <f t="shared" si="252"/>
        <v>7.911612970783557E-4</v>
      </c>
      <c r="K4096" s="33">
        <f t="shared" si="253"/>
        <v>7.9084841149912322E-4</v>
      </c>
      <c r="L4096" s="33">
        <f t="shared" si="254"/>
        <v>0.99467788405344992</v>
      </c>
      <c r="M4096" s="33">
        <f t="shared" si="255"/>
        <v>0.99389124462889289</v>
      </c>
    </row>
    <row r="4097" spans="1:13" ht="55.2">
      <c r="A4097" t="s">
        <v>164</v>
      </c>
      <c r="B4097" t="s">
        <v>247</v>
      </c>
      <c r="C4097" s="14" t="s">
        <v>249</v>
      </c>
      <c r="D4097" t="s">
        <v>456</v>
      </c>
      <c r="E4097" t="s">
        <v>474</v>
      </c>
      <c r="F4097" s="20">
        <v>2049</v>
      </c>
      <c r="G4097" s="20">
        <v>45</v>
      </c>
      <c r="H4097" s="11">
        <v>3685.66657907122</v>
      </c>
      <c r="I4097" s="10">
        <v>4283731.555923</v>
      </c>
      <c r="J4097" s="33">
        <f t="shared" si="252"/>
        <v>8.6038691522935149E-4</v>
      </c>
      <c r="K4097" s="33">
        <f t="shared" si="253"/>
        <v>8.6001688853709624E-4</v>
      </c>
      <c r="L4097" s="33">
        <f t="shared" si="254"/>
        <v>0.99389124462889289</v>
      </c>
      <c r="M4097" s="33">
        <f t="shared" si="255"/>
        <v>0.99303648137314293</v>
      </c>
    </row>
    <row r="4098" spans="1:13" ht="55.2">
      <c r="A4098" t="s">
        <v>164</v>
      </c>
      <c r="B4098" t="s">
        <v>247</v>
      </c>
      <c r="C4098" s="14" t="s">
        <v>249</v>
      </c>
      <c r="D4098" t="s">
        <v>456</v>
      </c>
      <c r="E4098" t="s">
        <v>474</v>
      </c>
      <c r="F4098" s="20">
        <v>2049</v>
      </c>
      <c r="G4098" s="20">
        <v>46</v>
      </c>
      <c r="H4098" s="11">
        <v>4581.5960140850602</v>
      </c>
      <c r="I4098" s="10">
        <v>4235031.3008566899</v>
      </c>
      <c r="J4098" s="33">
        <f t="shared" ref="J4098:J4161" si="256">IF(I4098&gt;0,H4098/I4098,0)</f>
        <v>1.0818328575654837E-3</v>
      </c>
      <c r="K4098" s="33">
        <f t="shared" ref="K4098:K4161" si="257">1-EXP(-J4098)</f>
        <v>1.0812478873652998E-3</v>
      </c>
      <c r="L4098" s="33">
        <f t="shared" ref="L4098:L4161" si="258">IF(G4098=30,1,M4097)</f>
        <v>0.99303648137314293</v>
      </c>
      <c r="M4098" s="33">
        <f t="shared" ref="M4098:M4161" si="259">L4098*(1-K4098)</f>
        <v>0.9919627627755816</v>
      </c>
    </row>
    <row r="4099" spans="1:13" ht="55.2">
      <c r="A4099" t="s">
        <v>164</v>
      </c>
      <c r="B4099" t="s">
        <v>247</v>
      </c>
      <c r="C4099" s="14" t="s">
        <v>249</v>
      </c>
      <c r="D4099" t="s">
        <v>456</v>
      </c>
      <c r="E4099" t="s">
        <v>474</v>
      </c>
      <c r="F4099" s="20">
        <v>2049</v>
      </c>
      <c r="G4099" s="20">
        <v>47</v>
      </c>
      <c r="H4099" s="11">
        <v>5049.6207621507801</v>
      </c>
      <c r="I4099" s="10">
        <v>4208160.8374210401</v>
      </c>
      <c r="J4099" s="33">
        <f t="shared" si="256"/>
        <v>1.1999590693509297E-3</v>
      </c>
      <c r="K4099" s="33">
        <f t="shared" si="257"/>
        <v>1.199239406351027E-3</v>
      </c>
      <c r="L4099" s="33">
        <f t="shared" si="258"/>
        <v>0.9919627627755816</v>
      </c>
      <c r="M4099" s="33">
        <f t="shared" si="259"/>
        <v>0.99077316194082832</v>
      </c>
    </row>
    <row r="4100" spans="1:13" ht="55.2">
      <c r="A4100" t="s">
        <v>164</v>
      </c>
      <c r="B4100" t="s">
        <v>247</v>
      </c>
      <c r="C4100" s="14" t="s">
        <v>249</v>
      </c>
      <c r="D4100" t="s">
        <v>456</v>
      </c>
      <c r="E4100" t="s">
        <v>474</v>
      </c>
      <c r="F4100" s="20">
        <v>2049</v>
      </c>
      <c r="G4100" s="20">
        <v>48</v>
      </c>
      <c r="H4100" s="11">
        <v>5597.7927814591903</v>
      </c>
      <c r="I4100" s="10">
        <v>4180503.5929467501</v>
      </c>
      <c r="J4100" s="33">
        <f t="shared" si="256"/>
        <v>1.3390235546989263E-3</v>
      </c>
      <c r="K4100" s="33">
        <f t="shared" si="257"/>
        <v>1.3381274626662609E-3</v>
      </c>
      <c r="L4100" s="33">
        <f t="shared" si="258"/>
        <v>0.99077316194082832</v>
      </c>
      <c r="M4100" s="33">
        <f t="shared" si="259"/>
        <v>0.98944738116356257</v>
      </c>
    </row>
    <row r="4101" spans="1:13" ht="55.2">
      <c r="A4101" t="s">
        <v>164</v>
      </c>
      <c r="B4101" t="s">
        <v>247</v>
      </c>
      <c r="C4101" s="14" t="s">
        <v>249</v>
      </c>
      <c r="D4101" t="s">
        <v>456</v>
      </c>
      <c r="E4101" t="s">
        <v>474</v>
      </c>
      <c r="F4101" s="20">
        <v>2049</v>
      </c>
      <c r="G4101" s="20">
        <v>49</v>
      </c>
      <c r="H4101" s="11">
        <v>6070.8795031873397</v>
      </c>
      <c r="I4101" s="10">
        <v>4170899.0419359198</v>
      </c>
      <c r="J4101" s="33">
        <f t="shared" si="256"/>
        <v>1.4555325943275638E-3</v>
      </c>
      <c r="K4101" s="33">
        <f t="shared" si="257"/>
        <v>1.4544738205165553E-3</v>
      </c>
      <c r="L4101" s="33">
        <f t="shared" si="258"/>
        <v>0.98944738116356257</v>
      </c>
      <c r="M4101" s="33">
        <f t="shared" si="259"/>
        <v>0.98800825585088148</v>
      </c>
    </row>
    <row r="4102" spans="1:13" ht="55.2">
      <c r="A4102" t="s">
        <v>164</v>
      </c>
      <c r="B4102" t="s">
        <v>247</v>
      </c>
      <c r="C4102" s="14" t="s">
        <v>249</v>
      </c>
      <c r="D4102" t="s">
        <v>456</v>
      </c>
      <c r="E4102" t="s">
        <v>474</v>
      </c>
      <c r="F4102" s="20">
        <v>2049</v>
      </c>
      <c r="G4102" s="20">
        <v>50</v>
      </c>
      <c r="H4102" s="11">
        <v>6688.1609720936904</v>
      </c>
      <c r="I4102" s="10">
        <v>4197466.8352873698</v>
      </c>
      <c r="J4102" s="33">
        <f t="shared" si="256"/>
        <v>1.5933803016303764E-3</v>
      </c>
      <c r="K4102" s="33">
        <f t="shared" si="257"/>
        <v>1.5921115451975609E-3</v>
      </c>
      <c r="L4102" s="33">
        <f t="shared" si="258"/>
        <v>0.98800825585088148</v>
      </c>
      <c r="M4102" s="33">
        <f t="shared" si="259"/>
        <v>0.98643523649999076</v>
      </c>
    </row>
    <row r="4103" spans="1:13" ht="55.2">
      <c r="A4103" t="s">
        <v>164</v>
      </c>
      <c r="B4103" t="s">
        <v>247</v>
      </c>
      <c r="C4103" s="14" t="s">
        <v>249</v>
      </c>
      <c r="D4103" t="s">
        <v>456</v>
      </c>
      <c r="E4103" t="s">
        <v>474</v>
      </c>
      <c r="F4103" s="20">
        <v>2049</v>
      </c>
      <c r="G4103" s="20">
        <v>51</v>
      </c>
      <c r="H4103" s="11">
        <v>7601.7263620202002</v>
      </c>
      <c r="I4103" s="10">
        <v>4225234.2903009104</v>
      </c>
      <c r="J4103" s="33">
        <f t="shared" si="256"/>
        <v>1.7991254069555571E-3</v>
      </c>
      <c r="K4103" s="33">
        <f t="shared" si="257"/>
        <v>1.7975079509879865E-3</v>
      </c>
      <c r="L4103" s="33">
        <f t="shared" si="258"/>
        <v>0.98643523649999076</v>
      </c>
      <c r="M4103" s="33">
        <f t="shared" si="259"/>
        <v>0.9846621113192473</v>
      </c>
    </row>
    <row r="4104" spans="1:13" ht="55.2">
      <c r="A4104" t="s">
        <v>164</v>
      </c>
      <c r="B4104" t="s">
        <v>247</v>
      </c>
      <c r="C4104" s="14" t="s">
        <v>249</v>
      </c>
      <c r="D4104" t="s">
        <v>456</v>
      </c>
      <c r="E4104" t="s">
        <v>474</v>
      </c>
      <c r="F4104" s="20">
        <v>2049</v>
      </c>
      <c r="G4104" s="20">
        <v>52</v>
      </c>
      <c r="H4104" s="11">
        <v>8263.3186285361007</v>
      </c>
      <c r="I4104" s="10">
        <v>4207302.6058986103</v>
      </c>
      <c r="J4104" s="33">
        <f t="shared" si="256"/>
        <v>1.9640419058403317E-3</v>
      </c>
      <c r="K4104" s="33">
        <f t="shared" si="257"/>
        <v>1.9621144376189559E-3</v>
      </c>
      <c r="L4104" s="33">
        <f t="shared" si="258"/>
        <v>0.9846621113192473</v>
      </c>
      <c r="M4104" s="33">
        <f t="shared" si="259"/>
        <v>0.98273009157445146</v>
      </c>
    </row>
    <row r="4105" spans="1:13" ht="55.2">
      <c r="A4105" t="s">
        <v>164</v>
      </c>
      <c r="B4105" t="s">
        <v>247</v>
      </c>
      <c r="C4105" s="14" t="s">
        <v>249</v>
      </c>
      <c r="D4105" t="s">
        <v>456</v>
      </c>
      <c r="E4105" t="s">
        <v>474</v>
      </c>
      <c r="F4105" s="20">
        <v>2049</v>
      </c>
      <c r="G4105" s="20">
        <v>53</v>
      </c>
      <c r="H4105" s="11">
        <v>8840.8432607812902</v>
      </c>
      <c r="I4105" s="10">
        <v>4131825.6698631998</v>
      </c>
      <c r="J4105" s="33">
        <f t="shared" si="256"/>
        <v>2.1396941611706482E-3</v>
      </c>
      <c r="K4105" s="33">
        <f t="shared" si="257"/>
        <v>2.1374066474364461E-3</v>
      </c>
      <c r="L4105" s="33">
        <f t="shared" si="258"/>
        <v>0.98273009157445146</v>
      </c>
      <c r="M4105" s="33">
        <f t="shared" si="259"/>
        <v>0.98062959774408442</v>
      </c>
    </row>
    <row r="4106" spans="1:13" ht="55.2">
      <c r="A4106" t="s">
        <v>164</v>
      </c>
      <c r="B4106" t="s">
        <v>247</v>
      </c>
      <c r="C4106" s="14" t="s">
        <v>249</v>
      </c>
      <c r="D4106" t="s">
        <v>456</v>
      </c>
      <c r="E4106" t="s">
        <v>474</v>
      </c>
      <c r="F4106" s="20">
        <v>2049</v>
      </c>
      <c r="G4106" s="20">
        <v>54</v>
      </c>
      <c r="H4106" s="11">
        <v>9507.9869907912398</v>
      </c>
      <c r="I4106" s="10">
        <v>4053362.6187591101</v>
      </c>
      <c r="J4106" s="33">
        <f t="shared" si="256"/>
        <v>2.3457035269403063E-3</v>
      </c>
      <c r="K4106" s="33">
        <f t="shared" si="257"/>
        <v>2.3429545142984454E-3</v>
      </c>
      <c r="L4106" s="33">
        <f t="shared" si="258"/>
        <v>0.98062959774408442</v>
      </c>
      <c r="M4106" s="33">
        <f t="shared" si="259"/>
        <v>0.97833202720119528</v>
      </c>
    </row>
    <row r="4107" spans="1:13" ht="55.2">
      <c r="A4107" t="s">
        <v>164</v>
      </c>
      <c r="B4107" t="s">
        <v>247</v>
      </c>
      <c r="C4107" s="14" t="s">
        <v>249</v>
      </c>
      <c r="D4107" t="s">
        <v>456</v>
      </c>
      <c r="E4107" t="s">
        <v>474</v>
      </c>
      <c r="F4107" s="20">
        <v>2049</v>
      </c>
      <c r="G4107" s="20">
        <v>55</v>
      </c>
      <c r="H4107" s="11">
        <v>10260.449951611699</v>
      </c>
      <c r="I4107" s="10">
        <v>3982487.0504318802</v>
      </c>
      <c r="J4107" s="33">
        <f t="shared" si="256"/>
        <v>2.5763925460847402E-3</v>
      </c>
      <c r="K4107" s="33">
        <f t="shared" si="257"/>
        <v>2.5730764952365259E-3</v>
      </c>
      <c r="L4107" s="33">
        <f t="shared" si="258"/>
        <v>0.97833202720119528</v>
      </c>
      <c r="M4107" s="33">
        <f t="shared" si="259"/>
        <v>0.97581470405746673</v>
      </c>
    </row>
    <row r="4108" spans="1:13" ht="55.2">
      <c r="A4108" t="s">
        <v>164</v>
      </c>
      <c r="B4108" t="s">
        <v>247</v>
      </c>
      <c r="C4108" s="14" t="s">
        <v>249</v>
      </c>
      <c r="D4108" t="s">
        <v>456</v>
      </c>
      <c r="E4108" t="s">
        <v>474</v>
      </c>
      <c r="F4108" s="20">
        <v>2049</v>
      </c>
      <c r="G4108" s="20">
        <v>56</v>
      </c>
      <c r="H4108" s="11">
        <v>10900.4361892128</v>
      </c>
      <c r="I4108" s="10">
        <v>3912608.8781046802</v>
      </c>
      <c r="J4108" s="33">
        <f t="shared" si="256"/>
        <v>2.7859764491699247E-3</v>
      </c>
      <c r="K4108" s="33">
        <f t="shared" si="257"/>
        <v>2.782099218242684E-3</v>
      </c>
      <c r="L4108" s="33">
        <f t="shared" si="258"/>
        <v>0.97581470405746673</v>
      </c>
      <c r="M4108" s="33">
        <f t="shared" si="259"/>
        <v>0.97309989073215875</v>
      </c>
    </row>
    <row r="4109" spans="1:13" ht="55.2">
      <c r="A4109" t="s">
        <v>164</v>
      </c>
      <c r="B4109" t="s">
        <v>247</v>
      </c>
      <c r="C4109" s="14" t="s">
        <v>249</v>
      </c>
      <c r="D4109" t="s">
        <v>456</v>
      </c>
      <c r="E4109" t="s">
        <v>474</v>
      </c>
      <c r="F4109" s="20">
        <v>2049</v>
      </c>
      <c r="G4109" s="20">
        <v>57</v>
      </c>
      <c r="H4109" s="11">
        <v>11895.683791315099</v>
      </c>
      <c r="I4109" s="10">
        <v>3873898.010948</v>
      </c>
      <c r="J4109" s="33">
        <f t="shared" si="256"/>
        <v>3.0707271481326503E-3</v>
      </c>
      <c r="K4109" s="33">
        <f t="shared" si="257"/>
        <v>3.0660172876556535E-3</v>
      </c>
      <c r="L4109" s="33">
        <f t="shared" si="258"/>
        <v>0.97309989073215875</v>
      </c>
      <c r="M4109" s="33">
        <f t="shared" si="259"/>
        <v>0.97011634964455817</v>
      </c>
    </row>
    <row r="4110" spans="1:13" ht="55.2">
      <c r="A4110" t="s">
        <v>164</v>
      </c>
      <c r="B4110" t="s">
        <v>247</v>
      </c>
      <c r="C4110" s="14" t="s">
        <v>249</v>
      </c>
      <c r="D4110" t="s">
        <v>456</v>
      </c>
      <c r="E4110" t="s">
        <v>474</v>
      </c>
      <c r="F4110" s="20">
        <v>2049</v>
      </c>
      <c r="G4110" s="20">
        <v>58</v>
      </c>
      <c r="H4110" s="11">
        <v>12958.838532243901</v>
      </c>
      <c r="I4110" s="10">
        <v>3827810.2634906801</v>
      </c>
      <c r="J4110" s="33">
        <f t="shared" si="256"/>
        <v>3.3854443246166535E-3</v>
      </c>
      <c r="K4110" s="33">
        <f t="shared" si="257"/>
        <v>3.3797201694040213E-3</v>
      </c>
      <c r="L4110" s="33">
        <f t="shared" si="258"/>
        <v>0.97011634964455817</v>
      </c>
      <c r="M4110" s="33">
        <f t="shared" si="259"/>
        <v>0.96683762785099581</v>
      </c>
    </row>
    <row r="4111" spans="1:13" ht="55.2">
      <c r="A4111" t="s">
        <v>164</v>
      </c>
      <c r="B4111" t="s">
        <v>247</v>
      </c>
      <c r="C4111" s="14" t="s">
        <v>249</v>
      </c>
      <c r="D4111" t="s">
        <v>456</v>
      </c>
      <c r="E4111" t="s">
        <v>474</v>
      </c>
      <c r="F4111" s="20">
        <v>2049</v>
      </c>
      <c r="G4111" s="20">
        <v>59</v>
      </c>
      <c r="H4111" s="11">
        <v>13521.461029881801</v>
      </c>
      <c r="I4111" s="10">
        <v>3782908.9007600499</v>
      </c>
      <c r="J4111" s="33">
        <f t="shared" si="256"/>
        <v>3.5743554456638149E-3</v>
      </c>
      <c r="K4111" s="33">
        <f t="shared" si="257"/>
        <v>3.5679750414457923E-3</v>
      </c>
      <c r="L4111" s="33">
        <f t="shared" si="258"/>
        <v>0.96683762785099581</v>
      </c>
      <c r="M4111" s="33">
        <f t="shared" si="259"/>
        <v>0.96338797532569276</v>
      </c>
    </row>
    <row r="4112" spans="1:13" ht="55.2">
      <c r="A4112" t="s">
        <v>164</v>
      </c>
      <c r="B4112" t="s">
        <v>247</v>
      </c>
      <c r="C4112" s="14" t="s">
        <v>249</v>
      </c>
      <c r="D4112" t="s">
        <v>456</v>
      </c>
      <c r="E4112" t="s">
        <v>474</v>
      </c>
      <c r="F4112" s="20">
        <v>2049</v>
      </c>
      <c r="G4112" s="20">
        <v>60</v>
      </c>
      <c r="H4112" s="11">
        <v>14385.3522239758</v>
      </c>
      <c r="I4112" s="10">
        <v>3756993.4598084101</v>
      </c>
      <c r="J4112" s="33">
        <f t="shared" si="256"/>
        <v>3.8289532249303911E-3</v>
      </c>
      <c r="K4112" s="33">
        <f t="shared" si="257"/>
        <v>3.8216321305544199E-3</v>
      </c>
      <c r="L4112" s="33">
        <f t="shared" si="258"/>
        <v>0.96338797532569276</v>
      </c>
      <c r="M4112" s="33">
        <f t="shared" si="259"/>
        <v>0.95970626088499833</v>
      </c>
    </row>
    <row r="4113" spans="1:13" ht="55.2">
      <c r="A4113" t="s">
        <v>164</v>
      </c>
      <c r="B4113" t="s">
        <v>247</v>
      </c>
      <c r="C4113" s="14" t="s">
        <v>249</v>
      </c>
      <c r="D4113" t="s">
        <v>456</v>
      </c>
      <c r="E4113" t="s">
        <v>474</v>
      </c>
      <c r="F4113" s="20">
        <v>2049</v>
      </c>
      <c r="G4113" s="20">
        <v>61</v>
      </c>
      <c r="H4113" s="11">
        <v>15107.8989752496</v>
      </c>
      <c r="I4113" s="10">
        <v>3686117.2253033998</v>
      </c>
      <c r="J4113" s="33">
        <f t="shared" si="256"/>
        <v>4.0985942800574084E-3</v>
      </c>
      <c r="K4113" s="33">
        <f t="shared" si="257"/>
        <v>4.0902065057951686E-3</v>
      </c>
      <c r="L4113" s="33">
        <f t="shared" si="258"/>
        <v>0.95970626088499833</v>
      </c>
      <c r="M4113" s="33">
        <f t="shared" si="259"/>
        <v>0.95578086409307417</v>
      </c>
    </row>
    <row r="4114" spans="1:13" ht="55.2">
      <c r="A4114" t="s">
        <v>164</v>
      </c>
      <c r="B4114" t="s">
        <v>247</v>
      </c>
      <c r="C4114" s="14" t="s">
        <v>249</v>
      </c>
      <c r="D4114" t="s">
        <v>456</v>
      </c>
      <c r="E4114" t="s">
        <v>474</v>
      </c>
      <c r="F4114" s="20">
        <v>2049</v>
      </c>
      <c r="G4114" s="20">
        <v>62</v>
      </c>
      <c r="H4114" s="11">
        <v>16123.5082298778</v>
      </c>
      <c r="I4114" s="10">
        <v>3605573.36951032</v>
      </c>
      <c r="J4114" s="33">
        <f t="shared" si="256"/>
        <v>4.4718291870642383E-3</v>
      </c>
      <c r="K4114" s="33">
        <f t="shared" si="257"/>
        <v>4.4618454463303259E-3</v>
      </c>
      <c r="L4114" s="33">
        <f t="shared" si="258"/>
        <v>0.95578086409307417</v>
      </c>
      <c r="M4114" s="33">
        <f t="shared" si="259"/>
        <v>0.95151631759693078</v>
      </c>
    </row>
    <row r="4115" spans="1:13" ht="55.2">
      <c r="A4115" t="s">
        <v>164</v>
      </c>
      <c r="B4115" t="s">
        <v>247</v>
      </c>
      <c r="C4115" s="14" t="s">
        <v>249</v>
      </c>
      <c r="D4115" t="s">
        <v>456</v>
      </c>
      <c r="E4115" t="s">
        <v>474</v>
      </c>
      <c r="F4115" s="20">
        <v>2049</v>
      </c>
      <c r="G4115" s="20">
        <v>63</v>
      </c>
      <c r="H4115" s="11">
        <v>17443.970789385701</v>
      </c>
      <c r="I4115" s="10">
        <v>3577380.1859484301</v>
      </c>
      <c r="J4115" s="33">
        <f t="shared" si="256"/>
        <v>4.8761858909779198E-3</v>
      </c>
      <c r="K4115" s="33">
        <f t="shared" si="257"/>
        <v>4.8643165966881785E-3</v>
      </c>
      <c r="L4115" s="33">
        <f t="shared" si="258"/>
        <v>0.95151631759693078</v>
      </c>
      <c r="M4115" s="33">
        <f t="shared" si="259"/>
        <v>0.94688784098122436</v>
      </c>
    </row>
    <row r="4116" spans="1:13" ht="55.2">
      <c r="A4116" t="s">
        <v>164</v>
      </c>
      <c r="B4116" t="s">
        <v>247</v>
      </c>
      <c r="C4116" s="14" t="s">
        <v>249</v>
      </c>
      <c r="D4116" t="s">
        <v>456</v>
      </c>
      <c r="E4116" t="s">
        <v>474</v>
      </c>
      <c r="F4116" s="20">
        <v>2049</v>
      </c>
      <c r="G4116" s="20">
        <v>64</v>
      </c>
      <c r="H4116" s="11">
        <v>19391.8908637819</v>
      </c>
      <c r="I4116" s="10">
        <v>3595290.2568556299</v>
      </c>
      <c r="J4116" s="33">
        <f t="shared" si="256"/>
        <v>5.3936927141848253E-3</v>
      </c>
      <c r="K4116" s="33">
        <f t="shared" si="257"/>
        <v>5.3791728705583353E-3</v>
      </c>
      <c r="L4116" s="33">
        <f t="shared" si="258"/>
        <v>0.94688784098122436</v>
      </c>
      <c r="M4116" s="33">
        <f t="shared" si="259"/>
        <v>0.94179436759555657</v>
      </c>
    </row>
    <row r="4117" spans="1:13" ht="55.2">
      <c r="A4117" t="s">
        <v>164</v>
      </c>
      <c r="B4117" t="s">
        <v>247</v>
      </c>
      <c r="C4117" s="14" t="s">
        <v>249</v>
      </c>
      <c r="D4117" t="s">
        <v>456</v>
      </c>
      <c r="E4117" t="s">
        <v>474</v>
      </c>
      <c r="F4117" s="20">
        <v>2049</v>
      </c>
      <c r="G4117" s="20">
        <v>65</v>
      </c>
      <c r="H4117" s="11">
        <v>21176.728767179</v>
      </c>
      <c r="I4117" s="10">
        <v>3571755.5843493599</v>
      </c>
      <c r="J4117" s="33">
        <f t="shared" si="256"/>
        <v>5.9289411795058781E-3</v>
      </c>
      <c r="K4117" s="33">
        <f t="shared" si="257"/>
        <v>5.9113996923544354E-3</v>
      </c>
      <c r="L4117" s="33">
        <f t="shared" si="258"/>
        <v>0.94179436759555657</v>
      </c>
      <c r="M4117" s="33">
        <f t="shared" si="259"/>
        <v>0.93622704466069107</v>
      </c>
    </row>
    <row r="4118" spans="1:13" ht="55.2">
      <c r="A4118" t="s">
        <v>164</v>
      </c>
      <c r="B4118" t="s">
        <v>247</v>
      </c>
      <c r="C4118" s="14" t="s">
        <v>249</v>
      </c>
      <c r="D4118" t="s">
        <v>456</v>
      </c>
      <c r="E4118" t="s">
        <v>474</v>
      </c>
      <c r="F4118" s="20">
        <v>2049</v>
      </c>
      <c r="G4118" s="20">
        <v>66</v>
      </c>
      <c r="H4118" s="11">
        <v>21820.1599821649</v>
      </c>
      <c r="I4118" s="10">
        <v>3495280.5468867701</v>
      </c>
      <c r="J4118" s="33">
        <f t="shared" si="256"/>
        <v>6.2427492412876597E-3</v>
      </c>
      <c r="K4118" s="33">
        <f t="shared" si="257"/>
        <v>6.2233037676900915E-3</v>
      </c>
      <c r="L4118" s="33">
        <f t="shared" si="258"/>
        <v>0.93622704466069107</v>
      </c>
      <c r="M4118" s="33">
        <f t="shared" si="259"/>
        <v>0.93040061936624086</v>
      </c>
    </row>
    <row r="4119" spans="1:13" ht="55.2">
      <c r="A4119" t="s">
        <v>164</v>
      </c>
      <c r="B4119" t="s">
        <v>247</v>
      </c>
      <c r="C4119" s="14" t="s">
        <v>249</v>
      </c>
      <c r="D4119" t="s">
        <v>456</v>
      </c>
      <c r="E4119" t="s">
        <v>474</v>
      </c>
      <c r="F4119" s="20">
        <v>2049</v>
      </c>
      <c r="G4119" s="20">
        <v>67</v>
      </c>
      <c r="H4119" s="11">
        <v>23127.451199675201</v>
      </c>
      <c r="I4119" s="10">
        <v>3394702.1419070601</v>
      </c>
      <c r="J4119" s="33">
        <f t="shared" si="256"/>
        <v>6.8128072016011305E-3</v>
      </c>
      <c r="K4119" s="33">
        <f t="shared" si="257"/>
        <v>6.7896526429719328E-3</v>
      </c>
      <c r="L4119" s="33">
        <f t="shared" si="258"/>
        <v>0.93040061936624086</v>
      </c>
      <c r="M4119" s="33">
        <f t="shared" si="259"/>
        <v>0.92408352234193814</v>
      </c>
    </row>
    <row r="4120" spans="1:13" ht="55.2">
      <c r="A4120" t="s">
        <v>164</v>
      </c>
      <c r="B4120" t="s">
        <v>247</v>
      </c>
      <c r="C4120" s="14" t="s">
        <v>249</v>
      </c>
      <c r="D4120" t="s">
        <v>456</v>
      </c>
      <c r="E4120" t="s">
        <v>474</v>
      </c>
      <c r="F4120" s="20">
        <v>2049</v>
      </c>
      <c r="G4120" s="20">
        <v>68</v>
      </c>
      <c r="H4120" s="11">
        <v>24262.018178588802</v>
      </c>
      <c r="I4120" s="10">
        <v>3286493.7040361902</v>
      </c>
      <c r="J4120" s="33">
        <f t="shared" si="256"/>
        <v>7.3823412924212415E-3</v>
      </c>
      <c r="K4120" s="33">
        <f t="shared" si="257"/>
        <v>7.3551587423599241E-3</v>
      </c>
      <c r="L4120" s="33">
        <f t="shared" si="258"/>
        <v>0.92408352234193814</v>
      </c>
      <c r="M4120" s="33">
        <f t="shared" si="259"/>
        <v>0.91728674134391408</v>
      </c>
    </row>
    <row r="4121" spans="1:13" ht="55.2">
      <c r="A4121" t="s">
        <v>164</v>
      </c>
      <c r="B4121" t="s">
        <v>247</v>
      </c>
      <c r="C4121" s="14" t="s">
        <v>249</v>
      </c>
      <c r="D4121" t="s">
        <v>456</v>
      </c>
      <c r="E4121" t="s">
        <v>474</v>
      </c>
      <c r="F4121" s="20">
        <v>2049</v>
      </c>
      <c r="G4121" s="20">
        <v>69</v>
      </c>
      <c r="H4121" s="11">
        <v>24785.125723859299</v>
      </c>
      <c r="I4121" s="10">
        <v>3180410.8620901401</v>
      </c>
      <c r="J4121" s="33">
        <f t="shared" si="256"/>
        <v>7.7930578150430278E-3</v>
      </c>
      <c r="K4121" s="33">
        <f t="shared" si="257"/>
        <v>7.7627706675534869E-3</v>
      </c>
      <c r="L4121" s="33">
        <f t="shared" si="258"/>
        <v>0.91728674134391408</v>
      </c>
      <c r="M4121" s="33">
        <f t="shared" si="259"/>
        <v>0.91016605473447387</v>
      </c>
    </row>
    <row r="4122" spans="1:13" ht="55.2">
      <c r="A4122" t="s">
        <v>164</v>
      </c>
      <c r="B4122" t="s">
        <v>247</v>
      </c>
      <c r="C4122" s="14" t="s">
        <v>249</v>
      </c>
      <c r="D4122" t="s">
        <v>456</v>
      </c>
      <c r="E4122" t="s">
        <v>474</v>
      </c>
      <c r="F4122" s="20">
        <v>2050</v>
      </c>
      <c r="G4122" s="20">
        <v>30</v>
      </c>
      <c r="H4122" s="11">
        <v>636.22673737113098</v>
      </c>
      <c r="I4122" s="10">
        <v>4240186.8157788999</v>
      </c>
      <c r="J4122" s="33">
        <f t="shared" si="256"/>
        <v>1.5004686468142312E-4</v>
      </c>
      <c r="K4122" s="33">
        <f t="shared" si="257"/>
        <v>1.5003560821358342E-4</v>
      </c>
      <c r="L4122" s="33">
        <f t="shared" si="258"/>
        <v>1</v>
      </c>
      <c r="M4122" s="33">
        <f t="shared" si="259"/>
        <v>0.99984996439178642</v>
      </c>
    </row>
    <row r="4123" spans="1:13" ht="55.2">
      <c r="A4123" t="s">
        <v>164</v>
      </c>
      <c r="B4123" t="s">
        <v>247</v>
      </c>
      <c r="C4123" s="14" t="s">
        <v>249</v>
      </c>
      <c r="D4123" t="s">
        <v>456</v>
      </c>
      <c r="E4123" t="s">
        <v>474</v>
      </c>
      <c r="F4123" s="20">
        <v>2050</v>
      </c>
      <c r="G4123" s="20">
        <v>31</v>
      </c>
      <c r="H4123" s="11">
        <v>869.81952964335403</v>
      </c>
      <c r="I4123" s="10">
        <v>4231616.0909752902</v>
      </c>
      <c r="J4123" s="33">
        <f t="shared" si="256"/>
        <v>2.0555256217557312E-4</v>
      </c>
      <c r="K4123" s="33">
        <f t="shared" si="257"/>
        <v>2.0553143769508342E-4</v>
      </c>
      <c r="L4123" s="33">
        <f t="shared" si="258"/>
        <v>0.99984996439178642</v>
      </c>
      <c r="M4123" s="33">
        <f t="shared" si="259"/>
        <v>0.99964446379112559</v>
      </c>
    </row>
    <row r="4124" spans="1:13" ht="55.2">
      <c r="A4124" t="s">
        <v>164</v>
      </c>
      <c r="B4124" t="s">
        <v>247</v>
      </c>
      <c r="C4124" s="14" t="s">
        <v>249</v>
      </c>
      <c r="D4124" t="s">
        <v>456</v>
      </c>
      <c r="E4124" t="s">
        <v>474</v>
      </c>
      <c r="F4124" s="20">
        <v>2050</v>
      </c>
      <c r="G4124" s="20">
        <v>32</v>
      </c>
      <c r="H4124" s="11">
        <v>914.47351458214303</v>
      </c>
      <c r="I4124" s="10">
        <v>4267192.0614183703</v>
      </c>
      <c r="J4124" s="33">
        <f t="shared" si="256"/>
        <v>2.143033407964725E-4</v>
      </c>
      <c r="K4124" s="33">
        <f t="shared" si="257"/>
        <v>2.1428037947579526E-4</v>
      </c>
      <c r="L4124" s="33">
        <f t="shared" si="258"/>
        <v>0.99964446379112559</v>
      </c>
      <c r="M4124" s="33">
        <f t="shared" si="259"/>
        <v>0.99943025959608356</v>
      </c>
    </row>
    <row r="4125" spans="1:13" ht="55.2">
      <c r="A4125" t="s">
        <v>164</v>
      </c>
      <c r="B4125" t="s">
        <v>247</v>
      </c>
      <c r="C4125" s="14" t="s">
        <v>249</v>
      </c>
      <c r="D4125" t="s">
        <v>456</v>
      </c>
      <c r="E4125" t="s">
        <v>474</v>
      </c>
      <c r="F4125" s="20">
        <v>2050</v>
      </c>
      <c r="G4125" s="20">
        <v>33</v>
      </c>
      <c r="H4125" s="11">
        <v>981.09581775241497</v>
      </c>
      <c r="I4125" s="10">
        <v>4332712.7570767598</v>
      </c>
      <c r="J4125" s="33">
        <f t="shared" si="256"/>
        <v>2.2643915550366441E-4</v>
      </c>
      <c r="K4125" s="33">
        <f t="shared" si="257"/>
        <v>2.2641352009311611E-4</v>
      </c>
      <c r="L4125" s="33">
        <f t="shared" si="258"/>
        <v>0.99943025959608356</v>
      </c>
      <c r="M4125" s="33">
        <f t="shared" si="259"/>
        <v>0.9992039750729208</v>
      </c>
    </row>
    <row r="4126" spans="1:13" ht="55.2">
      <c r="A4126" t="s">
        <v>164</v>
      </c>
      <c r="B4126" t="s">
        <v>247</v>
      </c>
      <c r="C4126" s="14" t="s">
        <v>249</v>
      </c>
      <c r="D4126" t="s">
        <v>456</v>
      </c>
      <c r="E4126" t="s">
        <v>474</v>
      </c>
      <c r="F4126" s="20">
        <v>2050</v>
      </c>
      <c r="G4126" s="20">
        <v>34</v>
      </c>
      <c r="H4126" s="11">
        <v>1110.27990551568</v>
      </c>
      <c r="I4126" s="10">
        <v>4568375.9413868999</v>
      </c>
      <c r="J4126" s="33">
        <f t="shared" si="256"/>
        <v>2.430360197498574E-4</v>
      </c>
      <c r="K4126" s="33">
        <f t="shared" si="257"/>
        <v>2.4300648888886389E-4</v>
      </c>
      <c r="L4126" s="33">
        <f t="shared" si="258"/>
        <v>0.9992039750729208</v>
      </c>
      <c r="M4126" s="33">
        <f t="shared" si="259"/>
        <v>0.99896116202325458</v>
      </c>
    </row>
    <row r="4127" spans="1:13" ht="55.2">
      <c r="A4127" t="s">
        <v>164</v>
      </c>
      <c r="B4127" t="s">
        <v>247</v>
      </c>
      <c r="C4127" s="14" t="s">
        <v>249</v>
      </c>
      <c r="D4127" t="s">
        <v>456</v>
      </c>
      <c r="E4127" t="s">
        <v>474</v>
      </c>
      <c r="F4127" s="20">
        <v>2050</v>
      </c>
      <c r="G4127" s="20">
        <v>35</v>
      </c>
      <c r="H4127" s="11">
        <v>1217.8959888853999</v>
      </c>
      <c r="I4127" s="10">
        <v>4630946.6394780101</v>
      </c>
      <c r="J4127" s="33">
        <f t="shared" si="256"/>
        <v>2.6299071954382925E-4</v>
      </c>
      <c r="K4127" s="33">
        <f t="shared" si="257"/>
        <v>2.6295614051596861E-4</v>
      </c>
      <c r="L4127" s="33">
        <f t="shared" si="258"/>
        <v>0.99896116202325458</v>
      </c>
      <c r="M4127" s="33">
        <f t="shared" si="259"/>
        <v>0.99869847905156361</v>
      </c>
    </row>
    <row r="4128" spans="1:13" ht="55.2">
      <c r="A4128" t="s">
        <v>164</v>
      </c>
      <c r="B4128" t="s">
        <v>247</v>
      </c>
      <c r="C4128" s="14" t="s">
        <v>249</v>
      </c>
      <c r="D4128" t="s">
        <v>456</v>
      </c>
      <c r="E4128" t="s">
        <v>474</v>
      </c>
      <c r="F4128" s="20">
        <v>2050</v>
      </c>
      <c r="G4128" s="20">
        <v>36</v>
      </c>
      <c r="H4128" s="11">
        <v>1565.6338689777899</v>
      </c>
      <c r="I4128" s="10">
        <v>4701315.7823899696</v>
      </c>
      <c r="J4128" s="33">
        <f t="shared" si="256"/>
        <v>3.3302035886257389E-4</v>
      </c>
      <c r="K4128" s="33">
        <f t="shared" si="257"/>
        <v>3.329649137377988E-4</v>
      </c>
      <c r="L4128" s="33">
        <f t="shared" si="258"/>
        <v>0.99869847905156361</v>
      </c>
      <c r="M4128" s="33">
        <f t="shared" si="259"/>
        <v>0.99836594749863616</v>
      </c>
    </row>
    <row r="4129" spans="1:13" ht="55.2">
      <c r="A4129" t="s">
        <v>164</v>
      </c>
      <c r="B4129" t="s">
        <v>247</v>
      </c>
      <c r="C4129" s="14" t="s">
        <v>249</v>
      </c>
      <c r="D4129" t="s">
        <v>456</v>
      </c>
      <c r="E4129" t="s">
        <v>474</v>
      </c>
      <c r="F4129" s="20">
        <v>2050</v>
      </c>
      <c r="G4129" s="20">
        <v>37</v>
      </c>
      <c r="H4129" s="11">
        <v>1739.44657003917</v>
      </c>
      <c r="I4129" s="10">
        <v>4790839.2970825601</v>
      </c>
      <c r="J4129" s="33">
        <f t="shared" si="256"/>
        <v>3.6307762840186001E-4</v>
      </c>
      <c r="K4129" s="33">
        <f t="shared" si="257"/>
        <v>3.6301172369612722E-4</v>
      </c>
      <c r="L4129" s="33">
        <f t="shared" si="258"/>
        <v>0.99836594749863616</v>
      </c>
      <c r="M4129" s="33">
        <f t="shared" si="259"/>
        <v>0.99800352895515521</v>
      </c>
    </row>
    <row r="4130" spans="1:13" ht="55.2">
      <c r="A4130" t="s">
        <v>164</v>
      </c>
      <c r="B4130" t="s">
        <v>247</v>
      </c>
      <c r="C4130" s="14" t="s">
        <v>249</v>
      </c>
      <c r="D4130" t="s">
        <v>456</v>
      </c>
      <c r="E4130" t="s">
        <v>474</v>
      </c>
      <c r="F4130" s="20">
        <v>2050</v>
      </c>
      <c r="G4130" s="20">
        <v>38</v>
      </c>
      <c r="H4130" s="11">
        <v>1926.1224002210799</v>
      </c>
      <c r="I4130" s="10">
        <v>4832355.0823539803</v>
      </c>
      <c r="J4130" s="33">
        <f t="shared" si="256"/>
        <v>3.9858875587487041E-4</v>
      </c>
      <c r="K4130" s="33">
        <f t="shared" si="257"/>
        <v>3.9850932992979704E-4</v>
      </c>
      <c r="L4130" s="33">
        <f t="shared" si="258"/>
        <v>0.99800352895515521</v>
      </c>
      <c r="M4130" s="33">
        <f t="shared" si="259"/>
        <v>0.99760581523756375</v>
      </c>
    </row>
    <row r="4131" spans="1:13" ht="55.2">
      <c r="A4131" t="s">
        <v>164</v>
      </c>
      <c r="B4131" t="s">
        <v>247</v>
      </c>
      <c r="C4131" s="14" t="s">
        <v>249</v>
      </c>
      <c r="D4131" t="s">
        <v>456</v>
      </c>
      <c r="E4131" t="s">
        <v>474</v>
      </c>
      <c r="F4131" s="20">
        <v>2050</v>
      </c>
      <c r="G4131" s="20">
        <v>39</v>
      </c>
      <c r="H4131" s="11">
        <v>2018.0085186121901</v>
      </c>
      <c r="I4131" s="10">
        <v>4751251.8499477701</v>
      </c>
      <c r="J4131" s="33">
        <f t="shared" si="256"/>
        <v>4.2473196166908597E-4</v>
      </c>
      <c r="K4131" s="33">
        <f t="shared" si="257"/>
        <v>4.2464177581813534E-4</v>
      </c>
      <c r="L4131" s="33">
        <f t="shared" si="258"/>
        <v>0.99760581523756375</v>
      </c>
      <c r="M4131" s="33">
        <f t="shared" si="259"/>
        <v>0.99718219013261478</v>
      </c>
    </row>
    <row r="4132" spans="1:13" ht="55.2">
      <c r="A4132" t="s">
        <v>164</v>
      </c>
      <c r="B4132" t="s">
        <v>247</v>
      </c>
      <c r="C4132" s="14" t="s">
        <v>249</v>
      </c>
      <c r="D4132" t="s">
        <v>456</v>
      </c>
      <c r="E4132" t="s">
        <v>474</v>
      </c>
      <c r="F4132" s="20">
        <v>2050</v>
      </c>
      <c r="G4132" s="20">
        <v>40</v>
      </c>
      <c r="H4132" s="11">
        <v>2156.3537306938001</v>
      </c>
      <c r="I4132" s="10">
        <v>4648598.05014145</v>
      </c>
      <c r="J4132" s="33">
        <f t="shared" si="256"/>
        <v>4.6387183994713965E-4</v>
      </c>
      <c r="K4132" s="33">
        <f t="shared" si="257"/>
        <v>4.6376426803906856E-4</v>
      </c>
      <c r="L4132" s="33">
        <f t="shared" si="258"/>
        <v>0.99718219013261478</v>
      </c>
      <c r="M4132" s="33">
        <f t="shared" si="259"/>
        <v>0.99671973266410629</v>
      </c>
    </row>
    <row r="4133" spans="1:13" ht="55.2">
      <c r="A4133" t="s">
        <v>164</v>
      </c>
      <c r="B4133" t="s">
        <v>247</v>
      </c>
      <c r="C4133" s="14" t="s">
        <v>249</v>
      </c>
      <c r="D4133" t="s">
        <v>456</v>
      </c>
      <c r="E4133" t="s">
        <v>474</v>
      </c>
      <c r="F4133" s="20">
        <v>2050</v>
      </c>
      <c r="G4133" s="20">
        <v>41</v>
      </c>
      <c r="H4133" s="11">
        <v>2764.6989351350799</v>
      </c>
      <c r="I4133" s="10">
        <v>4589523.9914349904</v>
      </c>
      <c r="J4133" s="33">
        <f t="shared" si="256"/>
        <v>6.0239339423752555E-4</v>
      </c>
      <c r="K4133" s="33">
        <f t="shared" si="257"/>
        <v>6.0221199176391238E-4</v>
      </c>
      <c r="L4133" s="33">
        <f t="shared" si="258"/>
        <v>0.99671973266410629</v>
      </c>
      <c r="M4133" s="33">
        <f t="shared" si="259"/>
        <v>0.99611949608866823</v>
      </c>
    </row>
    <row r="4134" spans="1:13" ht="55.2">
      <c r="A4134" t="s">
        <v>164</v>
      </c>
      <c r="B4134" t="s">
        <v>247</v>
      </c>
      <c r="C4134" s="14" t="s">
        <v>249</v>
      </c>
      <c r="D4134" t="s">
        <v>456</v>
      </c>
      <c r="E4134" t="s">
        <v>474</v>
      </c>
      <c r="F4134" s="20">
        <v>2050</v>
      </c>
      <c r="G4134" s="20">
        <v>42</v>
      </c>
      <c r="H4134" s="11">
        <v>3059.0275058775901</v>
      </c>
      <c r="I4134" s="10">
        <v>4578400.71035376</v>
      </c>
      <c r="J4134" s="33">
        <f t="shared" si="256"/>
        <v>6.6814324463994497E-4</v>
      </c>
      <c r="K4134" s="33">
        <f t="shared" si="257"/>
        <v>6.6792008664551261E-4</v>
      </c>
      <c r="L4134" s="33">
        <f t="shared" si="258"/>
        <v>0.99611949608866823</v>
      </c>
      <c r="M4134" s="33">
        <f t="shared" si="259"/>
        <v>0.99545416786853136</v>
      </c>
    </row>
    <row r="4135" spans="1:13" ht="55.2">
      <c r="A4135" t="s">
        <v>164</v>
      </c>
      <c r="B4135" t="s">
        <v>247</v>
      </c>
      <c r="C4135" s="14" t="s">
        <v>249</v>
      </c>
      <c r="D4135" t="s">
        <v>456</v>
      </c>
      <c r="E4135" t="s">
        <v>474</v>
      </c>
      <c r="F4135" s="20">
        <v>2050</v>
      </c>
      <c r="G4135" s="20">
        <v>43</v>
      </c>
      <c r="H4135" s="11">
        <v>3393.4940105353198</v>
      </c>
      <c r="I4135" s="10">
        <v>4546984.4962752499</v>
      </c>
      <c r="J4135" s="33">
        <f t="shared" si="256"/>
        <v>7.4631747992876733E-4</v>
      </c>
      <c r="K4135" s="33">
        <f t="shared" si="257"/>
        <v>7.4603905430725703E-4</v>
      </c>
      <c r="L4135" s="33">
        <f t="shared" si="258"/>
        <v>0.99545416786853136</v>
      </c>
      <c r="M4135" s="33">
        <f t="shared" si="259"/>
        <v>0.99471152018252851</v>
      </c>
    </row>
    <row r="4136" spans="1:13" ht="55.2">
      <c r="A4136" t="s">
        <v>164</v>
      </c>
      <c r="B4136" t="s">
        <v>247</v>
      </c>
      <c r="C4136" s="14" t="s">
        <v>249</v>
      </c>
      <c r="D4136" t="s">
        <v>456</v>
      </c>
      <c r="E4136" t="s">
        <v>474</v>
      </c>
      <c r="F4136" s="20">
        <v>2050</v>
      </c>
      <c r="G4136" s="20">
        <v>44</v>
      </c>
      <c r="H4136" s="11">
        <v>3519.11238868892</v>
      </c>
      <c r="I4136" s="10">
        <v>4472008.0609615501</v>
      </c>
      <c r="J4136" s="33">
        <f t="shared" si="256"/>
        <v>7.8691995647527004E-4</v>
      </c>
      <c r="K4136" s="33">
        <f t="shared" si="257"/>
        <v>7.8661041616612248E-4</v>
      </c>
      <c r="L4136" s="33">
        <f t="shared" si="258"/>
        <v>0.99471152018252851</v>
      </c>
      <c r="M4136" s="33">
        <f t="shared" si="259"/>
        <v>0.99392906973967254</v>
      </c>
    </row>
    <row r="4137" spans="1:13" ht="55.2">
      <c r="A4137" t="s">
        <v>164</v>
      </c>
      <c r="B4137" t="s">
        <v>247</v>
      </c>
      <c r="C4137" s="14" t="s">
        <v>249</v>
      </c>
      <c r="D4137" t="s">
        <v>456</v>
      </c>
      <c r="E4137" t="s">
        <v>474</v>
      </c>
      <c r="F4137" s="20">
        <v>2050</v>
      </c>
      <c r="G4137" s="20">
        <v>45</v>
      </c>
      <c r="H4137" s="11">
        <v>3731.64081331944</v>
      </c>
      <c r="I4137" s="10">
        <v>4374351.4005858898</v>
      </c>
      <c r="J4137" s="33">
        <f t="shared" si="256"/>
        <v>8.5307294078377724E-4</v>
      </c>
      <c r="K4137" s="33">
        <f t="shared" si="257"/>
        <v>8.5270917750890352E-4</v>
      </c>
      <c r="L4137" s="33">
        <f t="shared" si="258"/>
        <v>0.99392906973967254</v>
      </c>
      <c r="M4137" s="33">
        <f t="shared" si="259"/>
        <v>0.99308153730011262</v>
      </c>
    </row>
    <row r="4138" spans="1:13" ht="55.2">
      <c r="A4138" t="s">
        <v>164</v>
      </c>
      <c r="B4138" t="s">
        <v>247</v>
      </c>
      <c r="C4138" s="14" t="s">
        <v>249</v>
      </c>
      <c r="D4138" t="s">
        <v>456</v>
      </c>
      <c r="E4138" t="s">
        <v>474</v>
      </c>
      <c r="F4138" s="20">
        <v>2050</v>
      </c>
      <c r="G4138" s="20">
        <v>46</v>
      </c>
      <c r="H4138" s="11">
        <v>4560.4362829372603</v>
      </c>
      <c r="I4138" s="10">
        <v>4272627.4774010703</v>
      </c>
      <c r="J4138" s="33">
        <f t="shared" si="256"/>
        <v>1.0673610809878648E-3</v>
      </c>
      <c r="K4138" s="33">
        <f t="shared" si="257"/>
        <v>1.0667916537621114E-3</v>
      </c>
      <c r="L4138" s="33">
        <f t="shared" si="258"/>
        <v>0.99308153730011262</v>
      </c>
      <c r="M4138" s="33">
        <f t="shared" si="259"/>
        <v>0.99202212620461561</v>
      </c>
    </row>
    <row r="4139" spans="1:13" ht="55.2">
      <c r="A4139" t="s">
        <v>164</v>
      </c>
      <c r="B4139" t="s">
        <v>247</v>
      </c>
      <c r="C4139" s="14" t="s">
        <v>249</v>
      </c>
      <c r="D4139" t="s">
        <v>456</v>
      </c>
      <c r="E4139" t="s">
        <v>474</v>
      </c>
      <c r="F4139" s="20">
        <v>2050</v>
      </c>
      <c r="G4139" s="20">
        <v>47</v>
      </c>
      <c r="H4139" s="11">
        <v>5003.5302072270597</v>
      </c>
      <c r="I4139" s="10">
        <v>4223311.53623104</v>
      </c>
      <c r="J4139" s="33">
        <f t="shared" si="256"/>
        <v>1.1847409702795218E-3</v>
      </c>
      <c r="K4139" s="33">
        <f t="shared" si="257"/>
        <v>1.1840394417667044E-3</v>
      </c>
      <c r="L4139" s="33">
        <f t="shared" si="258"/>
        <v>0.99202212620461561</v>
      </c>
      <c r="M4139" s="33">
        <f t="shared" si="259"/>
        <v>0.99084753288008409</v>
      </c>
    </row>
    <row r="4140" spans="1:13" ht="55.2">
      <c r="A4140" t="s">
        <v>164</v>
      </c>
      <c r="B4140" t="s">
        <v>247</v>
      </c>
      <c r="C4140" s="14" t="s">
        <v>249</v>
      </c>
      <c r="D4140" t="s">
        <v>456</v>
      </c>
      <c r="E4140" t="s">
        <v>474</v>
      </c>
      <c r="F4140" s="20">
        <v>2050</v>
      </c>
      <c r="G4140" s="20">
        <v>48</v>
      </c>
      <c r="H4140" s="11">
        <v>5552.9890122578299</v>
      </c>
      <c r="I4140" s="10">
        <v>4195362.5051384503</v>
      </c>
      <c r="J4140" s="33">
        <f t="shared" si="256"/>
        <v>1.3236017162894906E-3</v>
      </c>
      <c r="K4140" s="33">
        <f t="shared" si="257"/>
        <v>1.3227261418843339E-3</v>
      </c>
      <c r="L4140" s="33">
        <f t="shared" si="258"/>
        <v>0.99084753288008409</v>
      </c>
      <c r="M4140" s="33">
        <f t="shared" si="259"/>
        <v>0.98953691294572199</v>
      </c>
    </row>
    <row r="4141" spans="1:13" ht="55.2">
      <c r="A4141" t="s">
        <v>164</v>
      </c>
      <c r="B4141" t="s">
        <v>247</v>
      </c>
      <c r="C4141" s="14" t="s">
        <v>249</v>
      </c>
      <c r="D4141" t="s">
        <v>456</v>
      </c>
      <c r="E4141" t="s">
        <v>474</v>
      </c>
      <c r="F4141" s="20">
        <v>2050</v>
      </c>
      <c r="G4141" s="20">
        <v>49</v>
      </c>
      <c r="H4141" s="11">
        <v>6002.0579525562098</v>
      </c>
      <c r="I4141" s="10">
        <v>4166480.42818549</v>
      </c>
      <c r="J4141" s="33">
        <f t="shared" si="256"/>
        <v>1.4405582975869438E-3</v>
      </c>
      <c r="K4141" s="33">
        <f t="shared" si="257"/>
        <v>1.4395211915462225E-3</v>
      </c>
      <c r="L4141" s="33">
        <f t="shared" si="258"/>
        <v>0.98953691294572199</v>
      </c>
      <c r="M4141" s="33">
        <f t="shared" si="259"/>
        <v>0.98811245358971944</v>
      </c>
    </row>
    <row r="4142" spans="1:13" ht="55.2">
      <c r="A4142" t="s">
        <v>164</v>
      </c>
      <c r="B4142" t="s">
        <v>247</v>
      </c>
      <c r="C4142" s="14" t="s">
        <v>249</v>
      </c>
      <c r="D4142" t="s">
        <v>456</v>
      </c>
      <c r="E4142" t="s">
        <v>474</v>
      </c>
      <c r="F4142" s="20">
        <v>2050</v>
      </c>
      <c r="G4142" s="20">
        <v>50</v>
      </c>
      <c r="H4142" s="11">
        <v>6552.7668445430199</v>
      </c>
      <c r="I4142" s="10">
        <v>4155636.4973528101</v>
      </c>
      <c r="J4142" s="33">
        <f t="shared" si="256"/>
        <v>1.576838313148229E-3</v>
      </c>
      <c r="K4142" s="33">
        <f t="shared" si="257"/>
        <v>1.5755957568046597E-3</v>
      </c>
      <c r="L4142" s="33">
        <f t="shared" si="258"/>
        <v>0.98811245358971944</v>
      </c>
      <c r="M4142" s="33">
        <f t="shared" si="259"/>
        <v>0.9865555878005976</v>
      </c>
    </row>
    <row r="4143" spans="1:13" ht="55.2">
      <c r="A4143" t="s">
        <v>164</v>
      </c>
      <c r="B4143" t="s">
        <v>247</v>
      </c>
      <c r="C4143" s="14" t="s">
        <v>249</v>
      </c>
      <c r="D4143" t="s">
        <v>456</v>
      </c>
      <c r="E4143" t="s">
        <v>474</v>
      </c>
      <c r="F4143" s="20">
        <v>2050</v>
      </c>
      <c r="G4143" s="20">
        <v>51</v>
      </c>
      <c r="H4143" s="11">
        <v>7462.3233541773998</v>
      </c>
      <c r="I4143" s="10">
        <v>4180646.1826128699</v>
      </c>
      <c r="J4143" s="33">
        <f t="shared" si="256"/>
        <v>1.7849688847654428E-3</v>
      </c>
      <c r="K4143" s="33">
        <f t="shared" si="257"/>
        <v>1.7833767752352125E-3</v>
      </c>
      <c r="L4143" s="33">
        <f t="shared" si="258"/>
        <v>0.9865555878005976</v>
      </c>
      <c r="M4143" s="33">
        <f t="shared" si="259"/>
        <v>0.98479618747783548</v>
      </c>
    </row>
    <row r="4144" spans="1:13" ht="55.2">
      <c r="A4144" t="s">
        <v>164</v>
      </c>
      <c r="B4144" t="s">
        <v>247</v>
      </c>
      <c r="C4144" s="14" t="s">
        <v>249</v>
      </c>
      <c r="D4144" t="s">
        <v>456</v>
      </c>
      <c r="E4144" t="s">
        <v>474</v>
      </c>
      <c r="F4144" s="20">
        <v>2050</v>
      </c>
      <c r="G4144" s="20">
        <v>52</v>
      </c>
      <c r="H4144" s="11">
        <v>8203.9997007952297</v>
      </c>
      <c r="I4144" s="10">
        <v>4206866.1864104103</v>
      </c>
      <c r="J4144" s="33">
        <f t="shared" si="256"/>
        <v>1.9501451525358478E-3</v>
      </c>
      <c r="K4144" s="33">
        <f t="shared" si="257"/>
        <v>1.9482448549639209E-3</v>
      </c>
      <c r="L4144" s="33">
        <f t="shared" si="258"/>
        <v>0.98479618747783548</v>
      </c>
      <c r="M4144" s="33">
        <f t="shared" si="259"/>
        <v>0.98287756337239374</v>
      </c>
    </row>
    <row r="4145" spans="1:13" ht="55.2">
      <c r="A4145" t="s">
        <v>164</v>
      </c>
      <c r="B4145" t="s">
        <v>247</v>
      </c>
      <c r="C4145" s="14" t="s">
        <v>249</v>
      </c>
      <c r="D4145" t="s">
        <v>456</v>
      </c>
      <c r="E4145" t="s">
        <v>474</v>
      </c>
      <c r="F4145" s="20">
        <v>2050</v>
      </c>
      <c r="G4145" s="20">
        <v>53</v>
      </c>
      <c r="H4145" s="11">
        <v>8909.2426330531507</v>
      </c>
      <c r="I4145" s="10">
        <v>4187289.8731201999</v>
      </c>
      <c r="J4145" s="33">
        <f t="shared" si="256"/>
        <v>2.1276870966696034E-3</v>
      </c>
      <c r="K4145" s="33">
        <f t="shared" si="257"/>
        <v>2.1254251749838193E-3</v>
      </c>
      <c r="L4145" s="33">
        <f t="shared" si="258"/>
        <v>0.98287756337239374</v>
      </c>
      <c r="M4145" s="33">
        <f t="shared" si="259"/>
        <v>0.98078853065527527</v>
      </c>
    </row>
    <row r="4146" spans="1:13" ht="55.2">
      <c r="A4146" t="s">
        <v>164</v>
      </c>
      <c r="B4146" t="s">
        <v>247</v>
      </c>
      <c r="C4146" s="14" t="s">
        <v>249</v>
      </c>
      <c r="D4146" t="s">
        <v>456</v>
      </c>
      <c r="E4146" t="s">
        <v>474</v>
      </c>
      <c r="F4146" s="20">
        <v>2050</v>
      </c>
      <c r="G4146" s="20">
        <v>54</v>
      </c>
      <c r="H4146" s="11">
        <v>9590.8472062335695</v>
      </c>
      <c r="I4146" s="10">
        <v>4110353.84727294</v>
      </c>
      <c r="J4146" s="33">
        <f t="shared" si="256"/>
        <v>2.3333385792555848E-3</v>
      </c>
      <c r="K4146" s="33">
        <f t="shared" si="257"/>
        <v>2.3306184608565816E-3</v>
      </c>
      <c r="L4146" s="33">
        <f t="shared" si="258"/>
        <v>0.98078853065527527</v>
      </c>
      <c r="M4146" s="33">
        <f t="shared" si="259"/>
        <v>0.97850268679953367</v>
      </c>
    </row>
    <row r="4147" spans="1:13" ht="55.2">
      <c r="A4147" t="s">
        <v>164</v>
      </c>
      <c r="B4147" t="s">
        <v>247</v>
      </c>
      <c r="C4147" s="14" t="s">
        <v>249</v>
      </c>
      <c r="D4147" t="s">
        <v>456</v>
      </c>
      <c r="E4147" t="s">
        <v>474</v>
      </c>
      <c r="F4147" s="20">
        <v>2050</v>
      </c>
      <c r="G4147" s="20">
        <v>55</v>
      </c>
      <c r="H4147" s="11">
        <v>10322.821221426801</v>
      </c>
      <c r="I4147" s="10">
        <v>4030325.93999208</v>
      </c>
      <c r="J4147" s="33">
        <f t="shared" si="256"/>
        <v>2.5612869467939573E-3</v>
      </c>
      <c r="K4147" s="33">
        <f t="shared" si="257"/>
        <v>2.5580096500116278E-3</v>
      </c>
      <c r="L4147" s="33">
        <f t="shared" si="258"/>
        <v>0.97850268679953367</v>
      </c>
      <c r="M4147" s="33">
        <f t="shared" si="259"/>
        <v>0.97599966748413813</v>
      </c>
    </row>
    <row r="4148" spans="1:13" ht="55.2">
      <c r="A4148" t="s">
        <v>164</v>
      </c>
      <c r="B4148" t="s">
        <v>247</v>
      </c>
      <c r="C4148" s="14" t="s">
        <v>249</v>
      </c>
      <c r="D4148" t="s">
        <v>456</v>
      </c>
      <c r="E4148" t="s">
        <v>474</v>
      </c>
      <c r="F4148" s="20">
        <v>2050</v>
      </c>
      <c r="G4148" s="20">
        <v>56</v>
      </c>
      <c r="H4148" s="11">
        <v>10950.273232106099</v>
      </c>
      <c r="I4148" s="10">
        <v>3957733.2993413899</v>
      </c>
      <c r="J4148" s="33">
        <f t="shared" si="256"/>
        <v>2.7668042295645196E-3</v>
      </c>
      <c r="K4148" s="33">
        <f t="shared" si="257"/>
        <v>2.7629801543775923E-3</v>
      </c>
      <c r="L4148" s="33">
        <f t="shared" si="258"/>
        <v>0.97599966748413813</v>
      </c>
      <c r="M4148" s="33">
        <f t="shared" si="259"/>
        <v>0.97330299977220036</v>
      </c>
    </row>
    <row r="4149" spans="1:13" ht="55.2">
      <c r="A4149" t="s">
        <v>164</v>
      </c>
      <c r="B4149" t="s">
        <v>247</v>
      </c>
      <c r="C4149" s="14" t="s">
        <v>249</v>
      </c>
      <c r="D4149" t="s">
        <v>456</v>
      </c>
      <c r="E4149" t="s">
        <v>474</v>
      </c>
      <c r="F4149" s="20">
        <v>2050</v>
      </c>
      <c r="G4149" s="20">
        <v>57</v>
      </c>
      <c r="H4149" s="11">
        <v>11857.1329868761</v>
      </c>
      <c r="I4149" s="10">
        <v>3885999.3638519398</v>
      </c>
      <c r="J4149" s="33">
        <f t="shared" si="256"/>
        <v>3.0512441914357113E-3</v>
      </c>
      <c r="K4149" s="33">
        <f t="shared" si="257"/>
        <v>3.0465938768287071E-3</v>
      </c>
      <c r="L4149" s="33">
        <f t="shared" si="258"/>
        <v>0.97330299977220036</v>
      </c>
      <c r="M4149" s="33">
        <f t="shared" si="259"/>
        <v>0.97033774081279534</v>
      </c>
    </row>
    <row r="4150" spans="1:13" ht="55.2">
      <c r="A4150" t="s">
        <v>164</v>
      </c>
      <c r="B4150" t="s">
        <v>247</v>
      </c>
      <c r="C4150" s="14" t="s">
        <v>249</v>
      </c>
      <c r="D4150" t="s">
        <v>456</v>
      </c>
      <c r="E4150" t="s">
        <v>474</v>
      </c>
      <c r="F4150" s="20">
        <v>2050</v>
      </c>
      <c r="G4150" s="20">
        <v>58</v>
      </c>
      <c r="H4150" s="11">
        <v>12928.3183309131</v>
      </c>
      <c r="I4150" s="10">
        <v>3845048.3887948198</v>
      </c>
      <c r="J4150" s="33">
        <f t="shared" si="256"/>
        <v>3.3623291630317589E-3</v>
      </c>
      <c r="K4150" s="33">
        <f t="shared" si="257"/>
        <v>3.3566828643424307E-3</v>
      </c>
      <c r="L4150" s="33">
        <f t="shared" si="258"/>
        <v>0.97033774081279534</v>
      </c>
      <c r="M4150" s="33">
        <f t="shared" si="259"/>
        <v>0.96708062474558432</v>
      </c>
    </row>
    <row r="4151" spans="1:13" ht="55.2">
      <c r="A4151" t="s">
        <v>164</v>
      </c>
      <c r="B4151" t="s">
        <v>247</v>
      </c>
      <c r="C4151" s="14" t="s">
        <v>249</v>
      </c>
      <c r="D4151" t="s">
        <v>456</v>
      </c>
      <c r="E4151" t="s">
        <v>474</v>
      </c>
      <c r="F4151" s="20">
        <v>2050</v>
      </c>
      <c r="G4151" s="20">
        <v>59</v>
      </c>
      <c r="H4151" s="11">
        <v>13485.4957830773</v>
      </c>
      <c r="I4151" s="10">
        <v>3796577.2141430299</v>
      </c>
      <c r="J4151" s="33">
        <f t="shared" si="256"/>
        <v>3.5520140964975131E-3</v>
      </c>
      <c r="K4151" s="33">
        <f t="shared" si="257"/>
        <v>3.5457131569763822E-3</v>
      </c>
      <c r="L4151" s="33">
        <f t="shared" si="258"/>
        <v>0.96708062474558432</v>
      </c>
      <c r="M4151" s="33">
        <f t="shared" si="259"/>
        <v>0.96365163425056699</v>
      </c>
    </row>
    <row r="4152" spans="1:13" ht="55.2">
      <c r="A4152" t="s">
        <v>164</v>
      </c>
      <c r="B4152" t="s">
        <v>247</v>
      </c>
      <c r="C4152" s="14" t="s">
        <v>249</v>
      </c>
      <c r="D4152" t="s">
        <v>456</v>
      </c>
      <c r="E4152" t="s">
        <v>474</v>
      </c>
      <c r="F4152" s="20">
        <v>2050</v>
      </c>
      <c r="G4152" s="20">
        <v>60</v>
      </c>
      <c r="H4152" s="11">
        <v>14264.9104970807</v>
      </c>
      <c r="I4152" s="10">
        <v>3749677.4329802301</v>
      </c>
      <c r="J4152" s="33">
        <f t="shared" si="256"/>
        <v>3.8043033706350042E-3</v>
      </c>
      <c r="K4152" s="33">
        <f t="shared" si="257"/>
        <v>3.797076176285108E-3</v>
      </c>
      <c r="L4152" s="33">
        <f t="shared" si="258"/>
        <v>0.96365163425056699</v>
      </c>
      <c r="M4152" s="33">
        <f t="shared" si="259"/>
        <v>0.95999257558791595</v>
      </c>
    </row>
    <row r="4153" spans="1:13" ht="55.2">
      <c r="A4153" t="s">
        <v>164</v>
      </c>
      <c r="B4153" t="s">
        <v>247</v>
      </c>
      <c r="C4153" s="14" t="s">
        <v>249</v>
      </c>
      <c r="D4153" t="s">
        <v>456</v>
      </c>
      <c r="E4153" t="s">
        <v>474</v>
      </c>
      <c r="F4153" s="20">
        <v>2050</v>
      </c>
      <c r="G4153" s="20">
        <v>61</v>
      </c>
      <c r="H4153" s="11">
        <v>15094.404211004699</v>
      </c>
      <c r="I4153" s="10">
        <v>3721188.34916635</v>
      </c>
      <c r="J4153" s="33">
        <f t="shared" si="256"/>
        <v>4.0563397481308003E-3</v>
      </c>
      <c r="K4153" s="33">
        <f t="shared" si="257"/>
        <v>4.0481239145461201E-3</v>
      </c>
      <c r="L4153" s="33">
        <f t="shared" si="258"/>
        <v>0.95999257558791595</v>
      </c>
      <c r="M4153" s="33">
        <f t="shared" si="259"/>
        <v>0.95610640668489177</v>
      </c>
    </row>
    <row r="4154" spans="1:13" ht="55.2">
      <c r="A4154" t="s">
        <v>164</v>
      </c>
      <c r="B4154" t="s">
        <v>247</v>
      </c>
      <c r="C4154" s="14" t="s">
        <v>249</v>
      </c>
      <c r="D4154" t="s">
        <v>456</v>
      </c>
      <c r="E4154" t="s">
        <v>474</v>
      </c>
      <c r="F4154" s="20">
        <v>2050</v>
      </c>
      <c r="G4154" s="20">
        <v>62</v>
      </c>
      <c r="H4154" s="11">
        <v>16158.0482764468</v>
      </c>
      <c r="I4154" s="10">
        <v>3647688.5910124802</v>
      </c>
      <c r="J4154" s="33">
        <f t="shared" si="256"/>
        <v>4.4296676849713886E-3</v>
      </c>
      <c r="K4154" s="33">
        <f t="shared" si="257"/>
        <v>4.419871177500645E-3</v>
      </c>
      <c r="L4154" s="33">
        <f t="shared" si="258"/>
        <v>0.95610640668489177</v>
      </c>
      <c r="M4154" s="33">
        <f t="shared" si="259"/>
        <v>0.95188053953536156</v>
      </c>
    </row>
    <row r="4155" spans="1:13" ht="55.2">
      <c r="A4155" t="s">
        <v>164</v>
      </c>
      <c r="B4155" t="s">
        <v>247</v>
      </c>
      <c r="C4155" s="14" t="s">
        <v>249</v>
      </c>
      <c r="D4155" t="s">
        <v>456</v>
      </c>
      <c r="E4155" t="s">
        <v>474</v>
      </c>
      <c r="F4155" s="20">
        <v>2050</v>
      </c>
      <c r="G4155" s="20">
        <v>63</v>
      </c>
      <c r="H4155" s="11">
        <v>17221.673417098598</v>
      </c>
      <c r="I4155" s="10">
        <v>3564401.9251088002</v>
      </c>
      <c r="J4155" s="33">
        <f t="shared" si="256"/>
        <v>4.8315744910200952E-3</v>
      </c>
      <c r="K4155" s="33">
        <f t="shared" si="257"/>
        <v>4.8199212104408362E-3</v>
      </c>
      <c r="L4155" s="33">
        <f t="shared" si="258"/>
        <v>0.95188053953536156</v>
      </c>
      <c r="M4155" s="33">
        <f t="shared" si="259"/>
        <v>0.94729255033304915</v>
      </c>
    </row>
    <row r="4156" spans="1:13" ht="55.2">
      <c r="A4156" t="s">
        <v>164</v>
      </c>
      <c r="B4156" t="s">
        <v>247</v>
      </c>
      <c r="C4156" s="14" t="s">
        <v>249</v>
      </c>
      <c r="D4156" t="s">
        <v>456</v>
      </c>
      <c r="E4156" t="s">
        <v>474</v>
      </c>
      <c r="F4156" s="20">
        <v>2050</v>
      </c>
      <c r="G4156" s="20">
        <v>64</v>
      </c>
      <c r="H4156" s="11">
        <v>18886.058134102401</v>
      </c>
      <c r="I4156" s="10">
        <v>3532620.0355201</v>
      </c>
      <c r="J4156" s="33">
        <f t="shared" si="256"/>
        <v>5.3461900640898808E-3</v>
      </c>
      <c r="K4156" s="33">
        <f t="shared" si="257"/>
        <v>5.3319246232303996E-3</v>
      </c>
      <c r="L4156" s="33">
        <f t="shared" si="258"/>
        <v>0.94729255033304915</v>
      </c>
      <c r="M4156" s="33">
        <f t="shared" si="259"/>
        <v>0.94224165785852565</v>
      </c>
    </row>
    <row r="4157" spans="1:13" ht="55.2">
      <c r="A4157" t="s">
        <v>164</v>
      </c>
      <c r="B4157" t="s">
        <v>247</v>
      </c>
      <c r="C4157" s="14" t="s">
        <v>249</v>
      </c>
      <c r="D4157" t="s">
        <v>456</v>
      </c>
      <c r="E4157" t="s">
        <v>474</v>
      </c>
      <c r="F4157" s="20">
        <v>2050</v>
      </c>
      <c r="G4157" s="20">
        <v>65</v>
      </c>
      <c r="H4157" s="11">
        <v>20832.2804393144</v>
      </c>
      <c r="I4157" s="10">
        <v>3545725.7804632001</v>
      </c>
      <c r="J4157" s="33">
        <f t="shared" si="256"/>
        <v>5.8753219310132181E-3</v>
      </c>
      <c r="K4157" s="33">
        <f t="shared" si="257"/>
        <v>5.8580959796310506E-3</v>
      </c>
      <c r="L4157" s="33">
        <f t="shared" si="258"/>
        <v>0.94224165785852565</v>
      </c>
      <c r="M4157" s="33">
        <f t="shared" si="259"/>
        <v>0.93672191579078368</v>
      </c>
    </row>
    <row r="4158" spans="1:13" ht="55.2">
      <c r="A4158" t="s">
        <v>164</v>
      </c>
      <c r="B4158" t="s">
        <v>247</v>
      </c>
      <c r="C4158" s="14" t="s">
        <v>249</v>
      </c>
      <c r="D4158" t="s">
        <v>456</v>
      </c>
      <c r="E4158" t="s">
        <v>474</v>
      </c>
      <c r="F4158" s="20">
        <v>2050</v>
      </c>
      <c r="G4158" s="20">
        <v>66</v>
      </c>
      <c r="H4158" s="11">
        <v>21818.234599323001</v>
      </c>
      <c r="I4158" s="10">
        <v>3517647.5947840498</v>
      </c>
      <c r="J4158" s="33">
        <f t="shared" si="256"/>
        <v>6.2025072186523093E-3</v>
      </c>
      <c r="K4158" s="33">
        <f t="shared" si="257"/>
        <v>6.1833113787038707E-3</v>
      </c>
      <c r="L4158" s="33">
        <f t="shared" si="258"/>
        <v>0.93672191579078368</v>
      </c>
      <c r="M4158" s="33">
        <f t="shared" si="259"/>
        <v>0.93092987251019321</v>
      </c>
    </row>
    <row r="4159" spans="1:13" ht="55.2">
      <c r="A4159" t="s">
        <v>164</v>
      </c>
      <c r="B4159" t="s">
        <v>247</v>
      </c>
      <c r="C4159" s="14" t="s">
        <v>249</v>
      </c>
      <c r="D4159" t="s">
        <v>456</v>
      </c>
      <c r="E4159" t="s">
        <v>474</v>
      </c>
      <c r="F4159" s="20">
        <v>2050</v>
      </c>
      <c r="G4159" s="20">
        <v>67</v>
      </c>
      <c r="H4159" s="11">
        <v>23270.741189919401</v>
      </c>
      <c r="I4159" s="10">
        <v>3436731.9126724699</v>
      </c>
      <c r="J4159" s="33">
        <f t="shared" si="256"/>
        <v>6.7711831417841426E-3</v>
      </c>
      <c r="K4159" s="33">
        <f t="shared" si="257"/>
        <v>6.7483103356513752E-3</v>
      </c>
      <c r="L4159" s="33">
        <f t="shared" si="258"/>
        <v>0.93092987251019321</v>
      </c>
      <c r="M4159" s="33">
        <f t="shared" si="259"/>
        <v>0.92464766882976601</v>
      </c>
    </row>
    <row r="4160" spans="1:13" ht="55.2">
      <c r="A4160" t="s">
        <v>164</v>
      </c>
      <c r="B4160" t="s">
        <v>247</v>
      </c>
      <c r="C4160" s="14" t="s">
        <v>249</v>
      </c>
      <c r="D4160" t="s">
        <v>456</v>
      </c>
      <c r="E4160" t="s">
        <v>474</v>
      </c>
      <c r="F4160" s="20">
        <v>2050</v>
      </c>
      <c r="G4160" s="20">
        <v>68</v>
      </c>
      <c r="H4160" s="11">
        <v>24490.5354043927</v>
      </c>
      <c r="I4160" s="10">
        <v>3332366.9363671299</v>
      </c>
      <c r="J4160" s="33">
        <f t="shared" si="256"/>
        <v>7.3492913211687669E-3</v>
      </c>
      <c r="K4160" s="33">
        <f t="shared" si="257"/>
        <v>7.322351316753184E-3</v>
      </c>
      <c r="L4160" s="33">
        <f t="shared" si="258"/>
        <v>0.92464766882976601</v>
      </c>
      <c r="M4160" s="33">
        <f t="shared" si="259"/>
        <v>0.91787707375437766</v>
      </c>
    </row>
    <row r="4161" spans="1:13" ht="55.2">
      <c r="A4161" t="s">
        <v>164</v>
      </c>
      <c r="B4161" t="s">
        <v>247</v>
      </c>
      <c r="C4161" s="14" t="s">
        <v>249</v>
      </c>
      <c r="D4161" t="s">
        <v>456</v>
      </c>
      <c r="E4161" t="s">
        <v>474</v>
      </c>
      <c r="F4161" s="20">
        <v>2050</v>
      </c>
      <c r="G4161" s="20">
        <v>69</v>
      </c>
      <c r="H4161" s="11">
        <v>24999.1612270681</v>
      </c>
      <c r="I4161" s="10">
        <v>3220513.9752284898</v>
      </c>
      <c r="J4161" s="33">
        <f t="shared" si="256"/>
        <v>7.7624756232565189E-3</v>
      </c>
      <c r="K4161" s="33">
        <f t="shared" si="257"/>
        <v>7.7324254142985271E-3</v>
      </c>
      <c r="L4161" s="33">
        <f t="shared" si="258"/>
        <v>0.91787707375437766</v>
      </c>
      <c r="M4161" s="33">
        <f t="shared" si="259"/>
        <v>0.91077965774207736</v>
      </c>
    </row>
    <row r="4162" spans="1:13" ht="27.6">
      <c r="A4162" t="s">
        <v>164</v>
      </c>
      <c r="B4162" t="s">
        <v>250</v>
      </c>
      <c r="C4162" s="14" t="s">
        <v>252</v>
      </c>
      <c r="D4162" t="s">
        <v>456</v>
      </c>
      <c r="E4162" t="s">
        <v>474</v>
      </c>
      <c r="F4162" s="20">
        <v>2025</v>
      </c>
      <c r="G4162" s="20">
        <v>30</v>
      </c>
      <c r="H4162" s="11">
        <v>916.94939222821904</v>
      </c>
      <c r="I4162" s="10">
        <v>4325986.8886659499</v>
      </c>
      <c r="J4162" s="33">
        <f t="shared" ref="J4162:J4225" si="260">IF(I4162&gt;0,H4162/I4162,0)</f>
        <v>2.1196305394050521E-4</v>
      </c>
      <c r="K4162" s="33">
        <f t="shared" ref="K4162:K4225" si="261">1-EXP(-J4162)</f>
        <v>2.1194059135953847E-4</v>
      </c>
      <c r="L4162" s="33">
        <f t="shared" ref="L4162:L4225" si="262">IF(G4162=30,1,M4161)</f>
        <v>1</v>
      </c>
      <c r="M4162" s="33">
        <f t="shared" ref="M4162:M4225" si="263">L4162*(1-K4162)</f>
        <v>0.99978805940864046</v>
      </c>
    </row>
    <row r="4163" spans="1:13" ht="27.6">
      <c r="A4163" t="s">
        <v>164</v>
      </c>
      <c r="B4163" t="s">
        <v>250</v>
      </c>
      <c r="C4163" s="14" t="s">
        <v>252</v>
      </c>
      <c r="D4163" t="s">
        <v>456</v>
      </c>
      <c r="E4163" t="s">
        <v>474</v>
      </c>
      <c r="F4163" s="20">
        <v>2025</v>
      </c>
      <c r="G4163" s="20">
        <v>31</v>
      </c>
      <c r="H4163" s="11">
        <v>1309.2643979961699</v>
      </c>
      <c r="I4163" s="10">
        <v>4272907.5190614397</v>
      </c>
      <c r="J4163" s="33">
        <f t="shared" si="260"/>
        <v>3.06410656480521E-4</v>
      </c>
      <c r="K4163" s="33">
        <f t="shared" si="261"/>
        <v>3.063637175296785E-4</v>
      </c>
      <c r="L4163" s="33">
        <f t="shared" si="262"/>
        <v>0.99978805940864046</v>
      </c>
      <c r="M4163" s="33">
        <f t="shared" si="263"/>
        <v>0.99948176062201821</v>
      </c>
    </row>
    <row r="4164" spans="1:13" ht="27.6">
      <c r="A4164" t="s">
        <v>164</v>
      </c>
      <c r="B4164" t="s">
        <v>250</v>
      </c>
      <c r="C4164" s="14" t="s">
        <v>252</v>
      </c>
      <c r="D4164" t="s">
        <v>456</v>
      </c>
      <c r="E4164" t="s">
        <v>474</v>
      </c>
      <c r="F4164" s="20">
        <v>2025</v>
      </c>
      <c r="G4164" s="20">
        <v>32</v>
      </c>
      <c r="H4164" s="11">
        <v>1349.1473346180601</v>
      </c>
      <c r="I4164" s="10">
        <v>4222809.0648328802</v>
      </c>
      <c r="J4164" s="33">
        <f t="shared" si="260"/>
        <v>3.1949048936491596E-4</v>
      </c>
      <c r="K4164" s="33">
        <f t="shared" si="261"/>
        <v>3.1943945771339965E-4</v>
      </c>
      <c r="L4164" s="33">
        <f t="shared" si="262"/>
        <v>0.99948176062201821</v>
      </c>
      <c r="M4164" s="33">
        <f t="shared" si="263"/>
        <v>0.99916248671041064</v>
      </c>
    </row>
    <row r="4165" spans="1:13" ht="27.6">
      <c r="A4165" t="s">
        <v>164</v>
      </c>
      <c r="B4165" t="s">
        <v>250</v>
      </c>
      <c r="C4165" s="14" t="s">
        <v>252</v>
      </c>
      <c r="D4165" t="s">
        <v>456</v>
      </c>
      <c r="E4165" t="s">
        <v>474</v>
      </c>
      <c r="F4165" s="20">
        <v>2025</v>
      </c>
      <c r="G4165" s="20">
        <v>33</v>
      </c>
      <c r="H4165" s="11">
        <v>1418.5674137784099</v>
      </c>
      <c r="I4165" s="10">
        <v>4208311.4907758702</v>
      </c>
      <c r="J4165" s="33">
        <f t="shared" si="260"/>
        <v>3.3708707563300503E-4</v>
      </c>
      <c r="K4165" s="33">
        <f t="shared" si="261"/>
        <v>3.3703026816789272E-4</v>
      </c>
      <c r="L4165" s="33">
        <f t="shared" si="262"/>
        <v>0.99916248671041064</v>
      </c>
      <c r="M4165" s="33">
        <f t="shared" si="263"/>
        <v>0.99882573870957136</v>
      </c>
    </row>
    <row r="4166" spans="1:13" ht="27.6">
      <c r="A4166" t="s">
        <v>164</v>
      </c>
      <c r="B4166" t="s">
        <v>250</v>
      </c>
      <c r="C4166" s="14" t="s">
        <v>252</v>
      </c>
      <c r="D4166" t="s">
        <v>456</v>
      </c>
      <c r="E4166" t="s">
        <v>474</v>
      </c>
      <c r="F4166" s="20">
        <v>2025</v>
      </c>
      <c r="G4166" s="20">
        <v>34</v>
      </c>
      <c r="H4166" s="11">
        <v>1510.3096099483801</v>
      </c>
      <c r="I4166" s="10">
        <v>4188390.2319187401</v>
      </c>
      <c r="J4166" s="33">
        <f t="shared" si="260"/>
        <v>3.6059429191641806E-4</v>
      </c>
      <c r="K4166" s="33">
        <f t="shared" si="261"/>
        <v>3.6052928560859065E-4</v>
      </c>
      <c r="L4166" s="33">
        <f t="shared" si="262"/>
        <v>0.99882573870957136</v>
      </c>
      <c r="M4166" s="33">
        <f t="shared" si="263"/>
        <v>0.99846563277954692</v>
      </c>
    </row>
    <row r="4167" spans="1:13" ht="27.6">
      <c r="A4167" t="s">
        <v>164</v>
      </c>
      <c r="B4167" t="s">
        <v>250</v>
      </c>
      <c r="C4167" s="14" t="s">
        <v>252</v>
      </c>
      <c r="D4167" t="s">
        <v>456</v>
      </c>
      <c r="E4167" t="s">
        <v>474</v>
      </c>
      <c r="F4167" s="20">
        <v>2025</v>
      </c>
      <c r="G4167" s="20">
        <v>35</v>
      </c>
      <c r="H4167" s="11">
        <v>1630.3847560384099</v>
      </c>
      <c r="I4167" s="10">
        <v>4172291.59254628</v>
      </c>
      <c r="J4167" s="33">
        <f t="shared" si="260"/>
        <v>3.9076481589902812E-4</v>
      </c>
      <c r="K4167" s="33">
        <f t="shared" si="261"/>
        <v>3.9068847727219413E-4</v>
      </c>
      <c r="L4167" s="33">
        <f t="shared" si="262"/>
        <v>0.99846563277954692</v>
      </c>
      <c r="M4167" s="33">
        <f t="shared" si="263"/>
        <v>0.99807554376186769</v>
      </c>
    </row>
    <row r="4168" spans="1:13" ht="27.6">
      <c r="A4168" t="s">
        <v>164</v>
      </c>
      <c r="B4168" t="s">
        <v>250</v>
      </c>
      <c r="C4168" s="14" t="s">
        <v>252</v>
      </c>
      <c r="D4168" t="s">
        <v>456</v>
      </c>
      <c r="E4168" t="s">
        <v>474</v>
      </c>
      <c r="F4168" s="20">
        <v>2025</v>
      </c>
      <c r="G4168" s="20">
        <v>36</v>
      </c>
      <c r="H4168" s="11">
        <v>2229.0682406687201</v>
      </c>
      <c r="I4168" s="10">
        <v>4179862.94602308</v>
      </c>
      <c r="J4168" s="33">
        <f t="shared" si="260"/>
        <v>5.332873994803015E-4</v>
      </c>
      <c r="K4168" s="33">
        <f t="shared" si="261"/>
        <v>5.3314522702907485E-4</v>
      </c>
      <c r="L4168" s="33">
        <f t="shared" si="262"/>
        <v>0.99807554376186769</v>
      </c>
      <c r="M4168" s="33">
        <f t="shared" si="263"/>
        <v>0.99754342454949663</v>
      </c>
    </row>
    <row r="4169" spans="1:13" ht="27.6">
      <c r="A4169" t="s">
        <v>164</v>
      </c>
      <c r="B4169" t="s">
        <v>250</v>
      </c>
      <c r="C4169" s="14" t="s">
        <v>252</v>
      </c>
      <c r="D4169" t="s">
        <v>456</v>
      </c>
      <c r="E4169" t="s">
        <v>474</v>
      </c>
      <c r="F4169" s="20">
        <v>2025</v>
      </c>
      <c r="G4169" s="20">
        <v>37</v>
      </c>
      <c r="H4169" s="11">
        <v>2512.13092263416</v>
      </c>
      <c r="I4169" s="10">
        <v>4141888.9709310699</v>
      </c>
      <c r="J4169" s="33">
        <f t="shared" si="260"/>
        <v>6.0651817087927612E-4</v>
      </c>
      <c r="K4169" s="33">
        <f t="shared" si="261"/>
        <v>6.0633427591394451E-4</v>
      </c>
      <c r="L4169" s="33">
        <f t="shared" si="262"/>
        <v>0.99754342454949663</v>
      </c>
      <c r="M4169" s="33">
        <f t="shared" si="263"/>
        <v>0.99693857977947964</v>
      </c>
    </row>
    <row r="4170" spans="1:13" ht="27.6">
      <c r="A4170" t="s">
        <v>164</v>
      </c>
      <c r="B4170" t="s">
        <v>250</v>
      </c>
      <c r="C4170" s="14" t="s">
        <v>252</v>
      </c>
      <c r="D4170" t="s">
        <v>456</v>
      </c>
      <c r="E4170" t="s">
        <v>474</v>
      </c>
      <c r="F4170" s="20">
        <v>2025</v>
      </c>
      <c r="G4170" s="20">
        <v>38</v>
      </c>
      <c r="H4170" s="11">
        <v>2814.7786222507898</v>
      </c>
      <c r="I4170" s="10">
        <v>4095336.7609212901</v>
      </c>
      <c r="J4170" s="33">
        <f t="shared" si="260"/>
        <v>6.8731310428731993E-4</v>
      </c>
      <c r="K4170" s="33">
        <f t="shared" si="261"/>
        <v>6.8707695874070662E-4</v>
      </c>
      <c r="L4170" s="33">
        <f t="shared" si="262"/>
        <v>0.99693857977947964</v>
      </c>
      <c r="M4170" s="33">
        <f t="shared" si="263"/>
        <v>0.99625360625203352</v>
      </c>
    </row>
    <row r="4171" spans="1:13" ht="27.6">
      <c r="A4171" t="s">
        <v>164</v>
      </c>
      <c r="B4171" t="s">
        <v>250</v>
      </c>
      <c r="C4171" s="14" t="s">
        <v>252</v>
      </c>
      <c r="D4171" t="s">
        <v>456</v>
      </c>
      <c r="E4171" t="s">
        <v>474</v>
      </c>
      <c r="F4171" s="20">
        <v>2025</v>
      </c>
      <c r="G4171" s="20">
        <v>39</v>
      </c>
      <c r="H4171" s="11">
        <v>3073.3907062363801</v>
      </c>
      <c r="I4171" s="10">
        <v>4111651.3578595598</v>
      </c>
      <c r="J4171" s="33">
        <f t="shared" si="260"/>
        <v>7.4748329533375697E-4</v>
      </c>
      <c r="K4171" s="33">
        <f t="shared" si="261"/>
        <v>7.4720399928940306E-4</v>
      </c>
      <c r="L4171" s="33">
        <f t="shared" si="262"/>
        <v>0.99625360625203352</v>
      </c>
      <c r="M4171" s="33">
        <f t="shared" si="263"/>
        <v>0.99550920157313549</v>
      </c>
    </row>
    <row r="4172" spans="1:13" ht="27.6">
      <c r="A4172" t="s">
        <v>164</v>
      </c>
      <c r="B4172" t="s">
        <v>250</v>
      </c>
      <c r="C4172" s="14" t="s">
        <v>252</v>
      </c>
      <c r="D4172" t="s">
        <v>456</v>
      </c>
      <c r="E4172" t="s">
        <v>474</v>
      </c>
      <c r="F4172" s="20">
        <v>2025</v>
      </c>
      <c r="G4172" s="20">
        <v>40</v>
      </c>
      <c r="H4172" s="11">
        <v>3465.0639890387702</v>
      </c>
      <c r="I4172" s="10">
        <v>4186115.0552511001</v>
      </c>
      <c r="J4172" s="33">
        <f t="shared" si="260"/>
        <v>8.2775173240691577E-4</v>
      </c>
      <c r="K4172" s="33">
        <f t="shared" si="261"/>
        <v>8.2740924044766295E-4</v>
      </c>
      <c r="L4172" s="33">
        <f t="shared" si="262"/>
        <v>0.99550920157313549</v>
      </c>
      <c r="M4172" s="33">
        <f t="shared" si="263"/>
        <v>0.99468550806080325</v>
      </c>
    </row>
    <row r="4173" spans="1:13" ht="27.6">
      <c r="A4173" t="s">
        <v>164</v>
      </c>
      <c r="B4173" t="s">
        <v>250</v>
      </c>
      <c r="C4173" s="14" t="s">
        <v>252</v>
      </c>
      <c r="D4173" t="s">
        <v>456</v>
      </c>
      <c r="E4173" t="s">
        <v>474</v>
      </c>
      <c r="F4173" s="20">
        <v>2025</v>
      </c>
      <c r="G4173" s="20">
        <v>41</v>
      </c>
      <c r="H4173" s="11">
        <v>4701.8657668140104</v>
      </c>
      <c r="I4173" s="10">
        <v>4219085.5376769099</v>
      </c>
      <c r="J4173" s="33">
        <f t="shared" si="260"/>
        <v>1.1144276940644646E-3</v>
      </c>
      <c r="K4173" s="33">
        <f t="shared" si="261"/>
        <v>1.1138069501346326E-3</v>
      </c>
      <c r="L4173" s="33">
        <f t="shared" si="262"/>
        <v>0.99468550806080325</v>
      </c>
      <c r="M4173" s="33">
        <f t="shared" si="263"/>
        <v>0.99357762042872688</v>
      </c>
    </row>
    <row r="4174" spans="1:13" ht="27.6">
      <c r="A4174" t="s">
        <v>164</v>
      </c>
      <c r="B4174" t="s">
        <v>250</v>
      </c>
      <c r="C4174" s="14" t="s">
        <v>252</v>
      </c>
      <c r="D4174" t="s">
        <v>456</v>
      </c>
      <c r="E4174" t="s">
        <v>474</v>
      </c>
      <c r="F4174" s="20">
        <v>2025</v>
      </c>
      <c r="G4174" s="20">
        <v>42</v>
      </c>
      <c r="H4174" s="11">
        <v>5031.61378237189</v>
      </c>
      <c r="I4174" s="10">
        <v>4191595.4753991398</v>
      </c>
      <c r="J4174" s="33">
        <f t="shared" si="260"/>
        <v>1.2004053854678715E-3</v>
      </c>
      <c r="K4174" s="33">
        <f t="shared" si="261"/>
        <v>1.1996851871286518E-3</v>
      </c>
      <c r="L4174" s="33">
        <f t="shared" si="262"/>
        <v>0.99357762042872688</v>
      </c>
      <c r="M4174" s="33">
        <f t="shared" si="263"/>
        <v>0.992385640075236</v>
      </c>
    </row>
    <row r="4175" spans="1:13" ht="27.6">
      <c r="A4175" t="s">
        <v>164</v>
      </c>
      <c r="B4175" t="s">
        <v>250</v>
      </c>
      <c r="C4175" s="14" t="s">
        <v>252</v>
      </c>
      <c r="D4175" t="s">
        <v>456</v>
      </c>
      <c r="E4175" t="s">
        <v>474</v>
      </c>
      <c r="F4175" s="20">
        <v>2025</v>
      </c>
      <c r="G4175" s="20">
        <v>43</v>
      </c>
      <c r="H4175" s="11">
        <v>5401.9240104237297</v>
      </c>
      <c r="I4175" s="10">
        <v>4139440.4420393198</v>
      </c>
      <c r="J4175" s="33">
        <f t="shared" si="260"/>
        <v>1.3049889438105891E-3</v>
      </c>
      <c r="K4175" s="33">
        <f t="shared" si="261"/>
        <v>1.3041378160165706E-3</v>
      </c>
      <c r="L4175" s="33">
        <f t="shared" si="262"/>
        <v>0.992385640075236</v>
      </c>
      <c r="M4175" s="33">
        <f t="shared" si="263"/>
        <v>0.99109143243394204</v>
      </c>
    </row>
    <row r="4176" spans="1:13" ht="27.6">
      <c r="A4176" t="s">
        <v>164</v>
      </c>
      <c r="B4176" t="s">
        <v>250</v>
      </c>
      <c r="C4176" s="14" t="s">
        <v>252</v>
      </c>
      <c r="D4176" t="s">
        <v>456</v>
      </c>
      <c r="E4176" t="s">
        <v>474</v>
      </c>
      <c r="F4176" s="20">
        <v>2025</v>
      </c>
      <c r="G4176" s="20">
        <v>44</v>
      </c>
      <c r="H4176" s="11">
        <v>5382.08056177863</v>
      </c>
      <c r="I4176" s="10">
        <v>4079738.5720242099</v>
      </c>
      <c r="J4176" s="33">
        <f t="shared" si="260"/>
        <v>1.3192219223763272E-3</v>
      </c>
      <c r="K4176" s="33">
        <f t="shared" si="261"/>
        <v>1.3183521316604274E-3</v>
      </c>
      <c r="L4176" s="33">
        <f t="shared" si="262"/>
        <v>0.99109143243394204</v>
      </c>
      <c r="M4176" s="33">
        <f t="shared" si="263"/>
        <v>0.98978482493132236</v>
      </c>
    </row>
    <row r="4177" spans="1:13" ht="27.6">
      <c r="A4177" t="s">
        <v>164</v>
      </c>
      <c r="B4177" t="s">
        <v>250</v>
      </c>
      <c r="C4177" s="14" t="s">
        <v>252</v>
      </c>
      <c r="D4177" t="s">
        <v>456</v>
      </c>
      <c r="E4177" t="s">
        <v>474</v>
      </c>
      <c r="F4177" s="20">
        <v>2025</v>
      </c>
      <c r="G4177" s="20">
        <v>45</v>
      </c>
      <c r="H4177" s="11">
        <v>5502.70969436221</v>
      </c>
      <c r="I4177" s="10">
        <v>4025863.72277551</v>
      </c>
      <c r="J4177" s="33">
        <f t="shared" si="260"/>
        <v>1.3668395338947373E-3</v>
      </c>
      <c r="K4177" s="33">
        <f t="shared" si="261"/>
        <v>1.3659058341933816E-3</v>
      </c>
      <c r="L4177" s="33">
        <f t="shared" si="262"/>
        <v>0.98978482493132236</v>
      </c>
      <c r="M4177" s="33">
        <f t="shared" si="263"/>
        <v>0.9884328720643526</v>
      </c>
    </row>
    <row r="4178" spans="1:13" ht="27.6">
      <c r="A4178" t="s">
        <v>164</v>
      </c>
      <c r="B4178" t="s">
        <v>250</v>
      </c>
      <c r="C4178" s="14" t="s">
        <v>252</v>
      </c>
      <c r="D4178" t="s">
        <v>456</v>
      </c>
      <c r="E4178" t="s">
        <v>474</v>
      </c>
      <c r="F4178" s="20">
        <v>2025</v>
      </c>
      <c r="G4178" s="20">
        <v>46</v>
      </c>
      <c r="H4178" s="11">
        <v>6546.4338251416302</v>
      </c>
      <c r="I4178" s="10">
        <v>3958714.5785337202</v>
      </c>
      <c r="J4178" s="33">
        <f t="shared" si="260"/>
        <v>1.6536766405539605E-3</v>
      </c>
      <c r="K4178" s="33">
        <f t="shared" si="261"/>
        <v>1.6523100707301897E-3</v>
      </c>
      <c r="L4178" s="33">
        <f t="shared" si="262"/>
        <v>0.9884328720643526</v>
      </c>
      <c r="M4178" s="33">
        <f t="shared" si="263"/>
        <v>0.98679967447559991</v>
      </c>
    </row>
    <row r="4179" spans="1:13" ht="27.6">
      <c r="A4179" t="s">
        <v>164</v>
      </c>
      <c r="B4179" t="s">
        <v>250</v>
      </c>
      <c r="C4179" s="14" t="s">
        <v>252</v>
      </c>
      <c r="D4179" t="s">
        <v>456</v>
      </c>
      <c r="E4179" t="s">
        <v>474</v>
      </c>
      <c r="F4179" s="20">
        <v>2025</v>
      </c>
      <c r="G4179" s="20">
        <v>47</v>
      </c>
      <c r="H4179" s="11">
        <v>6840.4572084255597</v>
      </c>
      <c r="I4179" s="10">
        <v>3867221.8343678401</v>
      </c>
      <c r="J4179" s="33">
        <f t="shared" si="260"/>
        <v>1.7688297960139498E-3</v>
      </c>
      <c r="K4179" s="33">
        <f t="shared" si="261"/>
        <v>1.7672663385561727E-3</v>
      </c>
      <c r="L4179" s="33">
        <f t="shared" si="262"/>
        <v>0.98679967447559991</v>
      </c>
      <c r="M4179" s="33">
        <f t="shared" si="263"/>
        <v>0.98505573662800094</v>
      </c>
    </row>
    <row r="4180" spans="1:13" ht="27.6">
      <c r="A4180" t="s">
        <v>164</v>
      </c>
      <c r="B4180" t="s">
        <v>250</v>
      </c>
      <c r="C4180" s="14" t="s">
        <v>252</v>
      </c>
      <c r="D4180" t="s">
        <v>456</v>
      </c>
      <c r="E4180" t="s">
        <v>474</v>
      </c>
      <c r="F4180" s="20">
        <v>2025</v>
      </c>
      <c r="G4180" s="20">
        <v>48</v>
      </c>
      <c r="H4180" s="11">
        <v>7181.08740770039</v>
      </c>
      <c r="I4180" s="10">
        <v>3779945.0449384302</v>
      </c>
      <c r="J4180" s="33">
        <f t="shared" si="260"/>
        <v>1.8997861932718548E-3</v>
      </c>
      <c r="K4180" s="33">
        <f t="shared" si="261"/>
        <v>1.897982741720039E-3</v>
      </c>
      <c r="L4180" s="33">
        <f t="shared" si="262"/>
        <v>0.98505573662800094</v>
      </c>
      <c r="M4180" s="33">
        <f t="shared" si="263"/>
        <v>0.98318611784024867</v>
      </c>
    </row>
    <row r="4181" spans="1:13" ht="27.6">
      <c r="A4181" t="s">
        <v>164</v>
      </c>
      <c r="B4181" t="s">
        <v>250</v>
      </c>
      <c r="C4181" s="14" t="s">
        <v>252</v>
      </c>
      <c r="D4181" t="s">
        <v>456</v>
      </c>
      <c r="E4181" t="s">
        <v>474</v>
      </c>
      <c r="F4181" s="20">
        <v>2025</v>
      </c>
      <c r="G4181" s="20">
        <v>49</v>
      </c>
      <c r="H4181" s="11">
        <v>7517.2164470293401</v>
      </c>
      <c r="I4181" s="10">
        <v>3708728.3520107502</v>
      </c>
      <c r="J4181" s="33">
        <f t="shared" si="260"/>
        <v>2.0268986384386319E-3</v>
      </c>
      <c r="K4181" s="33">
        <f t="shared" si="261"/>
        <v>2.0248458665478308E-3</v>
      </c>
      <c r="L4181" s="33">
        <f t="shared" si="262"/>
        <v>0.98318611784024867</v>
      </c>
      <c r="M4181" s="33">
        <f t="shared" si="263"/>
        <v>0.98119531749349265</v>
      </c>
    </row>
    <row r="4182" spans="1:13" ht="27.6">
      <c r="A4182" t="s">
        <v>164</v>
      </c>
      <c r="B4182" t="s">
        <v>250</v>
      </c>
      <c r="C4182" s="14" t="s">
        <v>252</v>
      </c>
      <c r="D4182" t="s">
        <v>456</v>
      </c>
      <c r="E4182" t="s">
        <v>474</v>
      </c>
      <c r="F4182" s="20">
        <v>2025</v>
      </c>
      <c r="G4182" s="20">
        <v>50</v>
      </c>
      <c r="H4182" s="11">
        <v>7886.9055691549302</v>
      </c>
      <c r="I4182" s="10">
        <v>3624871.1799817998</v>
      </c>
      <c r="J4182" s="33">
        <f t="shared" si="260"/>
        <v>2.1757754076089761E-3</v>
      </c>
      <c r="K4182" s="33">
        <f t="shared" si="261"/>
        <v>2.1734101240497017E-3</v>
      </c>
      <c r="L4182" s="33">
        <f t="shared" si="262"/>
        <v>0.98119531749349265</v>
      </c>
      <c r="M4182" s="33">
        <f t="shared" si="263"/>
        <v>0.97906277765678218</v>
      </c>
    </row>
    <row r="4183" spans="1:13" ht="27.6">
      <c r="A4183" t="s">
        <v>164</v>
      </c>
      <c r="B4183" t="s">
        <v>250</v>
      </c>
      <c r="C4183" s="14" t="s">
        <v>252</v>
      </c>
      <c r="D4183" t="s">
        <v>456</v>
      </c>
      <c r="E4183" t="s">
        <v>474</v>
      </c>
      <c r="F4183" s="20">
        <v>2025</v>
      </c>
      <c r="G4183" s="20">
        <v>51</v>
      </c>
      <c r="H4183" s="11">
        <v>8898.9533991590306</v>
      </c>
      <c r="I4183" s="10">
        <v>3557342.5560414898</v>
      </c>
      <c r="J4183" s="33">
        <f t="shared" si="260"/>
        <v>2.5015733680316507E-3</v>
      </c>
      <c r="K4183" s="33">
        <f t="shared" si="261"/>
        <v>2.4984470408294657E-3</v>
      </c>
      <c r="L4183" s="33">
        <f t="shared" si="262"/>
        <v>0.97906277765678218</v>
      </c>
      <c r="M4183" s="33">
        <f t="shared" si="263"/>
        <v>0.97661664115715929</v>
      </c>
    </row>
    <row r="4184" spans="1:13" ht="27.6">
      <c r="A4184" t="s">
        <v>164</v>
      </c>
      <c r="B4184" t="s">
        <v>250</v>
      </c>
      <c r="C4184" s="14" t="s">
        <v>252</v>
      </c>
      <c r="D4184" t="s">
        <v>456</v>
      </c>
      <c r="E4184" t="s">
        <v>474</v>
      </c>
      <c r="F4184" s="20">
        <v>2025</v>
      </c>
      <c r="G4184" s="20">
        <v>52</v>
      </c>
      <c r="H4184" s="11">
        <v>9774.8668806352198</v>
      </c>
      <c r="I4184" s="10">
        <v>3491434.4181458498</v>
      </c>
      <c r="J4184" s="33">
        <f t="shared" si="260"/>
        <v>2.7996707685050059E-3</v>
      </c>
      <c r="K4184" s="33">
        <f t="shared" si="261"/>
        <v>2.7957553451167794E-3</v>
      </c>
      <c r="L4184" s="33">
        <f t="shared" si="262"/>
        <v>0.97661664115715929</v>
      </c>
      <c r="M4184" s="33">
        <f t="shared" si="263"/>
        <v>0.97388625996251421</v>
      </c>
    </row>
    <row r="4185" spans="1:13" ht="27.6">
      <c r="A4185" t="s">
        <v>164</v>
      </c>
      <c r="B4185" t="s">
        <v>250</v>
      </c>
      <c r="C4185" s="14" t="s">
        <v>252</v>
      </c>
      <c r="D4185" t="s">
        <v>456</v>
      </c>
      <c r="E4185" t="s">
        <v>474</v>
      </c>
      <c r="F4185" s="20">
        <v>2025</v>
      </c>
      <c r="G4185" s="20">
        <v>53</v>
      </c>
      <c r="H4185" s="11">
        <v>10509.9629781244</v>
      </c>
      <c r="I4185" s="10">
        <v>3403336.7950920402</v>
      </c>
      <c r="J4185" s="33">
        <f t="shared" si="260"/>
        <v>3.0881348543819825E-3</v>
      </c>
      <c r="K4185" s="33">
        <f t="shared" si="261"/>
        <v>3.0833714705280624E-3</v>
      </c>
      <c r="L4185" s="33">
        <f t="shared" si="262"/>
        <v>0.97388625996251421</v>
      </c>
      <c r="M4185" s="33">
        <f t="shared" si="263"/>
        <v>0.97088340685300656</v>
      </c>
    </row>
    <row r="4186" spans="1:13" ht="27.6">
      <c r="A4186" t="s">
        <v>164</v>
      </c>
      <c r="B4186" t="s">
        <v>250</v>
      </c>
      <c r="C4186" s="14" t="s">
        <v>252</v>
      </c>
      <c r="D4186" t="s">
        <v>456</v>
      </c>
      <c r="E4186" t="s">
        <v>474</v>
      </c>
      <c r="F4186" s="20">
        <v>2025</v>
      </c>
      <c r="G4186" s="20">
        <v>54</v>
      </c>
      <c r="H4186" s="11">
        <v>11305.101406579</v>
      </c>
      <c r="I4186" s="10">
        <v>3326094.6925646001</v>
      </c>
      <c r="J4186" s="33">
        <f t="shared" si="260"/>
        <v>3.3989114717182483E-3</v>
      </c>
      <c r="K4186" s="33">
        <f t="shared" si="261"/>
        <v>3.3931417109417383E-3</v>
      </c>
      <c r="L4186" s="33">
        <f t="shared" si="262"/>
        <v>0.97088340685300656</v>
      </c>
      <c r="M4186" s="33">
        <f t="shared" si="263"/>
        <v>0.96758906186875238</v>
      </c>
    </row>
    <row r="4187" spans="1:13" ht="27.6">
      <c r="A4187" t="s">
        <v>164</v>
      </c>
      <c r="B4187" t="s">
        <v>250</v>
      </c>
      <c r="C4187" s="14" t="s">
        <v>252</v>
      </c>
      <c r="D4187" t="s">
        <v>456</v>
      </c>
      <c r="E4187" t="s">
        <v>474</v>
      </c>
      <c r="F4187" s="20">
        <v>2025</v>
      </c>
      <c r="G4187" s="20">
        <v>55</v>
      </c>
      <c r="H4187" s="11">
        <v>12154.717251423301</v>
      </c>
      <c r="I4187" s="10">
        <v>3246660.0017613098</v>
      </c>
      <c r="J4187" s="33">
        <f t="shared" si="260"/>
        <v>3.7437604322070614E-3</v>
      </c>
      <c r="K4187" s="33">
        <f t="shared" si="261"/>
        <v>3.7367612982047715E-3</v>
      </c>
      <c r="L4187" s="33">
        <f t="shared" si="262"/>
        <v>0.96758906186875238</v>
      </c>
      <c r="M4187" s="33">
        <f t="shared" si="263"/>
        <v>0.96397341250979496</v>
      </c>
    </row>
    <row r="4188" spans="1:13" ht="27.6">
      <c r="A4188" t="s">
        <v>164</v>
      </c>
      <c r="B4188" t="s">
        <v>250</v>
      </c>
      <c r="C4188" s="14" t="s">
        <v>252</v>
      </c>
      <c r="D4188" t="s">
        <v>456</v>
      </c>
      <c r="E4188" t="s">
        <v>474</v>
      </c>
      <c r="F4188" s="20">
        <v>2025</v>
      </c>
      <c r="G4188" s="20">
        <v>56</v>
      </c>
      <c r="H4188" s="11">
        <v>13299.2312306</v>
      </c>
      <c r="I4188" s="10">
        <v>3151194.3645884902</v>
      </c>
      <c r="J4188" s="33">
        <f t="shared" si="260"/>
        <v>4.220377955752256E-3</v>
      </c>
      <c r="K4188" s="33">
        <f t="shared" si="261"/>
        <v>4.2114846761068803E-3</v>
      </c>
      <c r="L4188" s="33">
        <f t="shared" si="262"/>
        <v>0.96397341250979496</v>
      </c>
      <c r="M4188" s="33">
        <f t="shared" si="263"/>
        <v>0.95991365325483546</v>
      </c>
    </row>
    <row r="4189" spans="1:13" ht="27.6">
      <c r="A4189" t="s">
        <v>164</v>
      </c>
      <c r="B4189" t="s">
        <v>250</v>
      </c>
      <c r="C4189" s="14" t="s">
        <v>252</v>
      </c>
      <c r="D4189" t="s">
        <v>456</v>
      </c>
      <c r="E4189" t="s">
        <v>474</v>
      </c>
      <c r="F4189" s="20">
        <v>2025</v>
      </c>
      <c r="G4189" s="20">
        <v>57</v>
      </c>
      <c r="H4189" s="11">
        <v>14351.675078404</v>
      </c>
      <c r="I4189" s="10">
        <v>3049212.3527183598</v>
      </c>
      <c r="J4189" s="33">
        <f t="shared" si="260"/>
        <v>4.7066827161478418E-3</v>
      </c>
      <c r="K4189" s="33">
        <f t="shared" si="261"/>
        <v>4.6956236423728592E-3</v>
      </c>
      <c r="L4189" s="33">
        <f t="shared" si="262"/>
        <v>0.95991365325483546</v>
      </c>
      <c r="M4189" s="33">
        <f t="shared" si="263"/>
        <v>0.95540626000997553</v>
      </c>
    </row>
    <row r="4190" spans="1:13" ht="27.6">
      <c r="A4190" t="s">
        <v>164</v>
      </c>
      <c r="B4190" t="s">
        <v>250</v>
      </c>
      <c r="C4190" s="14" t="s">
        <v>252</v>
      </c>
      <c r="D4190" t="s">
        <v>456</v>
      </c>
      <c r="E4190" t="s">
        <v>474</v>
      </c>
      <c r="F4190" s="20">
        <v>2025</v>
      </c>
      <c r="G4190" s="20">
        <v>58</v>
      </c>
      <c r="H4190" s="11">
        <v>15595.0944384551</v>
      </c>
      <c r="I4190" s="10">
        <v>2949517.4934811001</v>
      </c>
      <c r="J4190" s="33">
        <f t="shared" si="260"/>
        <v>5.2873374960218829E-3</v>
      </c>
      <c r="K4190" s="33">
        <f t="shared" si="261"/>
        <v>5.2733841300069972E-3</v>
      </c>
      <c r="L4190" s="33">
        <f t="shared" si="262"/>
        <v>0.95540626000997553</v>
      </c>
      <c r="M4190" s="33">
        <f t="shared" si="263"/>
        <v>0.95036803580072959</v>
      </c>
    </row>
    <row r="4191" spans="1:13" ht="27.6">
      <c r="A4191" t="s">
        <v>164</v>
      </c>
      <c r="B4191" t="s">
        <v>250</v>
      </c>
      <c r="C4191" s="14" t="s">
        <v>252</v>
      </c>
      <c r="D4191" t="s">
        <v>456</v>
      </c>
      <c r="E4191" t="s">
        <v>474</v>
      </c>
      <c r="F4191" s="20">
        <v>2025</v>
      </c>
      <c r="G4191" s="20">
        <v>59</v>
      </c>
      <c r="H4191" s="11">
        <v>16202.064651662</v>
      </c>
      <c r="I4191" s="10">
        <v>2836556.0141030601</v>
      </c>
      <c r="J4191" s="33">
        <f t="shared" si="260"/>
        <v>5.7118789726368973E-3</v>
      </c>
      <c r="K4191" s="33">
        <f t="shared" si="261"/>
        <v>5.6955972065136917E-3</v>
      </c>
      <c r="L4191" s="33">
        <f t="shared" si="262"/>
        <v>0.95036803580072959</v>
      </c>
      <c r="M4191" s="33">
        <f t="shared" si="263"/>
        <v>0.94495512227086309</v>
      </c>
    </row>
    <row r="4192" spans="1:13" ht="27.6">
      <c r="A4192" t="s">
        <v>164</v>
      </c>
      <c r="B4192" t="s">
        <v>250</v>
      </c>
      <c r="C4192" s="14" t="s">
        <v>252</v>
      </c>
      <c r="D4192" t="s">
        <v>456</v>
      </c>
      <c r="E4192" t="s">
        <v>474</v>
      </c>
      <c r="F4192" s="20">
        <v>2025</v>
      </c>
      <c r="G4192" s="20">
        <v>60</v>
      </c>
      <c r="H4192" s="11">
        <v>16946.805939228201</v>
      </c>
      <c r="I4192" s="10">
        <v>2711118.0986436098</v>
      </c>
      <c r="J4192" s="33">
        <f t="shared" si="260"/>
        <v>6.2508549324010636E-3</v>
      </c>
      <c r="K4192" s="33">
        <f t="shared" si="261"/>
        <v>6.2313589819787962E-3</v>
      </c>
      <c r="L4192" s="33">
        <f t="shared" si="262"/>
        <v>0.94495512227086309</v>
      </c>
      <c r="M4192" s="33">
        <f t="shared" si="263"/>
        <v>0.93906676768213371</v>
      </c>
    </row>
    <row r="4193" spans="1:13" ht="27.6">
      <c r="A4193" t="s">
        <v>164</v>
      </c>
      <c r="B4193" t="s">
        <v>250</v>
      </c>
      <c r="C4193" s="14" t="s">
        <v>252</v>
      </c>
      <c r="D4193" t="s">
        <v>456</v>
      </c>
      <c r="E4193" t="s">
        <v>474</v>
      </c>
      <c r="F4193" s="20">
        <v>2025</v>
      </c>
      <c r="G4193" s="20">
        <v>61</v>
      </c>
      <c r="H4193" s="11">
        <v>18450.210281466902</v>
      </c>
      <c r="I4193" s="10">
        <v>2587587.36436335</v>
      </c>
      <c r="J4193" s="33">
        <f t="shared" si="260"/>
        <v>7.1302753041563071E-3</v>
      </c>
      <c r="K4193" s="33">
        <f t="shared" si="261"/>
        <v>7.1049152018345385E-3</v>
      </c>
      <c r="L4193" s="33">
        <f t="shared" si="262"/>
        <v>0.93906676768213371</v>
      </c>
      <c r="M4193" s="33">
        <f t="shared" si="263"/>
        <v>0.93239477792889125</v>
      </c>
    </row>
    <row r="4194" spans="1:13" ht="27.6">
      <c r="A4194" t="s">
        <v>164</v>
      </c>
      <c r="B4194" t="s">
        <v>250</v>
      </c>
      <c r="C4194" s="14" t="s">
        <v>252</v>
      </c>
      <c r="D4194" t="s">
        <v>456</v>
      </c>
      <c r="E4194" t="s">
        <v>474</v>
      </c>
      <c r="F4194" s="20">
        <v>2025</v>
      </c>
      <c r="G4194" s="20">
        <v>62</v>
      </c>
      <c r="H4194" s="11">
        <v>19677.323731390399</v>
      </c>
      <c r="I4194" s="10">
        <v>2464801.4290322</v>
      </c>
      <c r="J4194" s="33">
        <f t="shared" si="260"/>
        <v>7.9833302186605223E-3</v>
      </c>
      <c r="K4194" s="33">
        <f t="shared" si="261"/>
        <v>7.9515480700027563E-3</v>
      </c>
      <c r="L4194" s="33">
        <f t="shared" si="262"/>
        <v>0.93239477792889125</v>
      </c>
      <c r="M4194" s="33">
        <f t="shared" si="263"/>
        <v>0.92498079603197014</v>
      </c>
    </row>
    <row r="4195" spans="1:13" ht="27.6">
      <c r="A4195" t="s">
        <v>164</v>
      </c>
      <c r="B4195" t="s">
        <v>250</v>
      </c>
      <c r="C4195" s="14" t="s">
        <v>252</v>
      </c>
      <c r="D4195" t="s">
        <v>456</v>
      </c>
      <c r="E4195" t="s">
        <v>474</v>
      </c>
      <c r="F4195" s="20">
        <v>2025</v>
      </c>
      <c r="G4195" s="20">
        <v>63</v>
      </c>
      <c r="H4195" s="11">
        <v>20920.762293209202</v>
      </c>
      <c r="I4195" s="10">
        <v>2342092.6212101402</v>
      </c>
      <c r="J4195" s="33">
        <f t="shared" si="260"/>
        <v>8.9325085198379613E-3</v>
      </c>
      <c r="K4195" s="33">
        <f t="shared" si="261"/>
        <v>8.8927321878579102E-3</v>
      </c>
      <c r="L4195" s="33">
        <f t="shared" si="262"/>
        <v>0.92498079603197014</v>
      </c>
      <c r="M4195" s="33">
        <f t="shared" si="263"/>
        <v>0.91675518953394619</v>
      </c>
    </row>
    <row r="4196" spans="1:13" ht="27.6">
      <c r="A4196" t="s">
        <v>164</v>
      </c>
      <c r="B4196" t="s">
        <v>250</v>
      </c>
      <c r="C4196" s="14" t="s">
        <v>252</v>
      </c>
      <c r="D4196" t="s">
        <v>456</v>
      </c>
      <c r="E4196" t="s">
        <v>474</v>
      </c>
      <c r="F4196" s="20">
        <v>2025</v>
      </c>
      <c r="G4196" s="20">
        <v>64</v>
      </c>
      <c r="H4196" s="11">
        <v>22271.339267920699</v>
      </c>
      <c r="I4196" s="10">
        <v>2218148.70530253</v>
      </c>
      <c r="J4196" s="33">
        <f t="shared" si="260"/>
        <v>1.0040507750756569E-2</v>
      </c>
      <c r="K4196" s="33">
        <f t="shared" si="261"/>
        <v>9.9902701304696029E-3</v>
      </c>
      <c r="L4196" s="33">
        <f t="shared" si="262"/>
        <v>0.91675518953394619</v>
      </c>
      <c r="M4196" s="33">
        <f t="shared" si="263"/>
        <v>0.9075965575469922</v>
      </c>
    </row>
    <row r="4197" spans="1:13" ht="27.6">
      <c r="A4197" t="s">
        <v>164</v>
      </c>
      <c r="B4197" t="s">
        <v>250</v>
      </c>
      <c r="C4197" s="14" t="s">
        <v>252</v>
      </c>
      <c r="D4197" t="s">
        <v>456</v>
      </c>
      <c r="E4197" t="s">
        <v>474</v>
      </c>
      <c r="F4197" s="20">
        <v>2025</v>
      </c>
      <c r="G4197" s="20">
        <v>65</v>
      </c>
      <c r="H4197" s="11">
        <v>23438.241492724101</v>
      </c>
      <c r="I4197" s="10">
        <v>2089504.47083457</v>
      </c>
      <c r="J4197" s="33">
        <f t="shared" si="260"/>
        <v>1.1217129142280621E-2</v>
      </c>
      <c r="K4197" s="33">
        <f t="shared" si="261"/>
        <v>1.1154451721657632E-2</v>
      </c>
      <c r="L4197" s="33">
        <f t="shared" si="262"/>
        <v>0.9075965575469922</v>
      </c>
      <c r="M4197" s="33">
        <f t="shared" si="263"/>
        <v>0.89747281556309166</v>
      </c>
    </row>
    <row r="4198" spans="1:13" ht="27.6">
      <c r="A4198" t="s">
        <v>164</v>
      </c>
      <c r="B4198" t="s">
        <v>250</v>
      </c>
      <c r="C4198" s="14" t="s">
        <v>252</v>
      </c>
      <c r="D4198" t="s">
        <v>456</v>
      </c>
      <c r="E4198" t="s">
        <v>474</v>
      </c>
      <c r="F4198" s="20">
        <v>2025</v>
      </c>
      <c r="G4198" s="20">
        <v>66</v>
      </c>
      <c r="H4198" s="11">
        <v>24126.781892882598</v>
      </c>
      <c r="I4198" s="10">
        <v>1956080.13586195</v>
      </c>
      <c r="J4198" s="33">
        <f t="shared" si="260"/>
        <v>1.2334250243920141E-2</v>
      </c>
      <c r="K4198" s="33">
        <f t="shared" si="261"/>
        <v>1.2258495159973903E-2</v>
      </c>
      <c r="L4198" s="33">
        <f t="shared" si="262"/>
        <v>0.89747281556309166</v>
      </c>
      <c r="M4198" s="33">
        <f t="shared" si="263"/>
        <v>0.88647114939730332</v>
      </c>
    </row>
    <row r="4199" spans="1:13" ht="27.6">
      <c r="A4199" t="s">
        <v>164</v>
      </c>
      <c r="B4199" t="s">
        <v>250</v>
      </c>
      <c r="C4199" s="14" t="s">
        <v>252</v>
      </c>
      <c r="D4199" t="s">
        <v>456</v>
      </c>
      <c r="E4199" t="s">
        <v>474</v>
      </c>
      <c r="F4199" s="20">
        <v>2025</v>
      </c>
      <c r="G4199" s="20">
        <v>67</v>
      </c>
      <c r="H4199" s="11">
        <v>20820.780548218499</v>
      </c>
      <c r="I4199" s="10">
        <v>1821534.82128253</v>
      </c>
      <c r="J4199" s="33">
        <f t="shared" si="260"/>
        <v>1.1430350002070634E-2</v>
      </c>
      <c r="K4199" s="33">
        <f t="shared" si="261"/>
        <v>1.1365271743249306E-2</v>
      </c>
      <c r="L4199" s="33">
        <f t="shared" si="262"/>
        <v>0.88647114939730332</v>
      </c>
      <c r="M4199" s="33">
        <f t="shared" si="263"/>
        <v>0.87639616389185238</v>
      </c>
    </row>
    <row r="4200" spans="1:13" ht="27.6">
      <c r="A4200" t="s">
        <v>164</v>
      </c>
      <c r="B4200" t="s">
        <v>250</v>
      </c>
      <c r="C4200" s="14" t="s">
        <v>252</v>
      </c>
      <c r="D4200" t="s">
        <v>456</v>
      </c>
      <c r="E4200" t="s">
        <v>474</v>
      </c>
      <c r="F4200" s="20">
        <v>2025</v>
      </c>
      <c r="G4200" s="20">
        <v>68</v>
      </c>
      <c r="H4200" s="11">
        <v>20444.7848920998</v>
      </c>
      <c r="I4200" s="10">
        <v>1697547.8816679099</v>
      </c>
      <c r="J4200" s="33">
        <f t="shared" si="260"/>
        <v>1.2043716181962399E-2</v>
      </c>
      <c r="K4200" s="33">
        <f t="shared" si="261"/>
        <v>1.1971480916720401E-2</v>
      </c>
      <c r="L4200" s="33">
        <f t="shared" si="262"/>
        <v>0.87639616389185238</v>
      </c>
      <c r="M4200" s="33">
        <f t="shared" si="263"/>
        <v>0.86590440394033408</v>
      </c>
    </row>
    <row r="4201" spans="1:13" ht="27.6">
      <c r="A4201" t="s">
        <v>164</v>
      </c>
      <c r="B4201" t="s">
        <v>250</v>
      </c>
      <c r="C4201" s="14" t="s">
        <v>252</v>
      </c>
      <c r="D4201" t="s">
        <v>456</v>
      </c>
      <c r="E4201" t="s">
        <v>474</v>
      </c>
      <c r="F4201" s="20">
        <v>2025</v>
      </c>
      <c r="G4201" s="20">
        <v>69</v>
      </c>
      <c r="H4201" s="11">
        <v>20115.647148754299</v>
      </c>
      <c r="I4201" s="10">
        <v>1580975.5137741701</v>
      </c>
      <c r="J4201" s="33">
        <f t="shared" si="260"/>
        <v>1.2723566540719784E-2</v>
      </c>
      <c r="K4201" s="33">
        <f t="shared" si="261"/>
        <v>1.2642964179949923E-2</v>
      </c>
      <c r="L4201" s="33">
        <f t="shared" si="262"/>
        <v>0.86590440394033408</v>
      </c>
      <c r="M4201" s="33">
        <f t="shared" si="263"/>
        <v>0.85495680557805553</v>
      </c>
    </row>
    <row r="4202" spans="1:13" ht="27.6">
      <c r="A4202" t="s">
        <v>164</v>
      </c>
      <c r="B4202" t="s">
        <v>250</v>
      </c>
      <c r="C4202" s="14" t="s">
        <v>252</v>
      </c>
      <c r="D4202" t="s">
        <v>456</v>
      </c>
      <c r="E4202" t="s">
        <v>474</v>
      </c>
      <c r="F4202" s="20">
        <v>2026</v>
      </c>
      <c r="G4202" s="20">
        <v>30</v>
      </c>
      <c r="H4202" s="11">
        <v>920.22654345356602</v>
      </c>
      <c r="I4202" s="10">
        <v>4382721.3142943401</v>
      </c>
      <c r="J4202" s="33">
        <f t="shared" si="260"/>
        <v>2.0996693092308364E-4</v>
      </c>
      <c r="K4202" s="33">
        <f t="shared" si="261"/>
        <v>2.0994488940973E-4</v>
      </c>
      <c r="L4202" s="33">
        <f t="shared" si="262"/>
        <v>1</v>
      </c>
      <c r="M4202" s="33">
        <f t="shared" si="263"/>
        <v>0.99979005511059027</v>
      </c>
    </row>
    <row r="4203" spans="1:13" ht="27.6">
      <c r="A4203" t="s">
        <v>164</v>
      </c>
      <c r="B4203" t="s">
        <v>250</v>
      </c>
      <c r="C4203" s="14" t="s">
        <v>252</v>
      </c>
      <c r="D4203" t="s">
        <v>456</v>
      </c>
      <c r="E4203" t="s">
        <v>474</v>
      </c>
      <c r="F4203" s="20">
        <v>2026</v>
      </c>
      <c r="G4203" s="20">
        <v>31</v>
      </c>
      <c r="H4203" s="11">
        <v>1299.77076057057</v>
      </c>
      <c r="I4203" s="10">
        <v>4319605.3433721699</v>
      </c>
      <c r="J4203" s="33">
        <f t="shared" si="260"/>
        <v>3.0090035020557753E-4</v>
      </c>
      <c r="K4203" s="33">
        <f t="shared" si="261"/>
        <v>3.0085508423549623E-4</v>
      </c>
      <c r="L4203" s="33">
        <f t="shared" si="262"/>
        <v>0.99979005511059027</v>
      </c>
      <c r="M4203" s="33">
        <f t="shared" si="263"/>
        <v>0.99948926318934217</v>
      </c>
    </row>
    <row r="4204" spans="1:13" ht="27.6">
      <c r="A4204" t="s">
        <v>164</v>
      </c>
      <c r="B4204" t="s">
        <v>250</v>
      </c>
      <c r="C4204" s="14" t="s">
        <v>252</v>
      </c>
      <c r="D4204" t="s">
        <v>456</v>
      </c>
      <c r="E4204" t="s">
        <v>474</v>
      </c>
      <c r="F4204" s="20">
        <v>2026</v>
      </c>
      <c r="G4204" s="20">
        <v>32</v>
      </c>
      <c r="H4204" s="11">
        <v>1323.7861825098701</v>
      </c>
      <c r="I4204" s="10">
        <v>4266456.3863472799</v>
      </c>
      <c r="J4204" s="33">
        <f t="shared" si="260"/>
        <v>3.1027767839043294E-4</v>
      </c>
      <c r="K4204" s="33">
        <f t="shared" si="261"/>
        <v>3.1022954724968521E-4</v>
      </c>
      <c r="L4204" s="33">
        <f t="shared" si="262"/>
        <v>0.99948926318934217</v>
      </c>
      <c r="M4204" s="33">
        <f t="shared" si="263"/>
        <v>0.99917919208774197</v>
      </c>
    </row>
    <row r="4205" spans="1:13" ht="27.6">
      <c r="A4205" t="s">
        <v>164</v>
      </c>
      <c r="B4205" t="s">
        <v>250</v>
      </c>
      <c r="C4205" s="14" t="s">
        <v>252</v>
      </c>
      <c r="D4205" t="s">
        <v>456</v>
      </c>
      <c r="E4205" t="s">
        <v>474</v>
      </c>
      <c r="F4205" s="20">
        <v>2026</v>
      </c>
      <c r="G4205" s="20">
        <v>33</v>
      </c>
      <c r="H4205" s="11">
        <v>1383.81262927839</v>
      </c>
      <c r="I4205" s="10">
        <v>4216176.4894699296</v>
      </c>
      <c r="J4205" s="33">
        <f t="shared" si="260"/>
        <v>3.2821506232827722E-4</v>
      </c>
      <c r="K4205" s="33">
        <f t="shared" si="261"/>
        <v>3.2816120565704043E-4</v>
      </c>
      <c r="L4205" s="33">
        <f t="shared" si="262"/>
        <v>0.99917919208774197</v>
      </c>
      <c r="M4205" s="33">
        <f t="shared" si="263"/>
        <v>0.99885130023939905</v>
      </c>
    </row>
    <row r="4206" spans="1:13" ht="27.6">
      <c r="A4206" t="s">
        <v>164</v>
      </c>
      <c r="B4206" t="s">
        <v>250</v>
      </c>
      <c r="C4206" s="14" t="s">
        <v>252</v>
      </c>
      <c r="D4206" t="s">
        <v>456</v>
      </c>
      <c r="E4206" t="s">
        <v>474</v>
      </c>
      <c r="F4206" s="20">
        <v>2026</v>
      </c>
      <c r="G4206" s="20">
        <v>34</v>
      </c>
      <c r="H4206" s="11">
        <v>1460.30894019685</v>
      </c>
      <c r="I4206" s="10">
        <v>4201386.1023863899</v>
      </c>
      <c r="J4206" s="33">
        <f t="shared" si="260"/>
        <v>3.4757789563006209E-4</v>
      </c>
      <c r="K4206" s="33">
        <f t="shared" si="261"/>
        <v>3.4751749743122673E-4</v>
      </c>
      <c r="L4206" s="33">
        <f t="shared" si="262"/>
        <v>0.99885130023939905</v>
      </c>
      <c r="M4206" s="33">
        <f t="shared" si="263"/>
        <v>0.99850418193523394</v>
      </c>
    </row>
    <row r="4207" spans="1:13" ht="27.6">
      <c r="A4207" t="s">
        <v>164</v>
      </c>
      <c r="B4207" t="s">
        <v>250</v>
      </c>
      <c r="C4207" s="14" t="s">
        <v>252</v>
      </c>
      <c r="D4207" t="s">
        <v>456</v>
      </c>
      <c r="E4207" t="s">
        <v>474</v>
      </c>
      <c r="F4207" s="20">
        <v>2026</v>
      </c>
      <c r="G4207" s="20">
        <v>35</v>
      </c>
      <c r="H4207" s="11">
        <v>1578.1349354623201</v>
      </c>
      <c r="I4207" s="10">
        <v>4181111.7900271602</v>
      </c>
      <c r="J4207" s="33">
        <f t="shared" si="260"/>
        <v>3.7744385099353409E-4</v>
      </c>
      <c r="K4207" s="33">
        <f t="shared" si="261"/>
        <v>3.7737262802439719E-4</v>
      </c>
      <c r="L4207" s="33">
        <f t="shared" si="262"/>
        <v>0.99850418193523394</v>
      </c>
      <c r="M4207" s="33">
        <f t="shared" si="263"/>
        <v>0.99812737378800365</v>
      </c>
    </row>
    <row r="4208" spans="1:13" ht="27.6">
      <c r="A4208" t="s">
        <v>164</v>
      </c>
      <c r="B4208" t="s">
        <v>250</v>
      </c>
      <c r="C4208" s="14" t="s">
        <v>252</v>
      </c>
      <c r="D4208" t="s">
        <v>456</v>
      </c>
      <c r="E4208" t="s">
        <v>474</v>
      </c>
      <c r="F4208" s="20">
        <v>2026</v>
      </c>
      <c r="G4208" s="20">
        <v>36</v>
      </c>
      <c r="H4208" s="11">
        <v>2122.9304143900999</v>
      </c>
      <c r="I4208" s="10">
        <v>4164574.8750146301</v>
      </c>
      <c r="J4208" s="33">
        <f t="shared" si="260"/>
        <v>5.097592138699732E-4</v>
      </c>
      <c r="K4208" s="33">
        <f t="shared" si="261"/>
        <v>5.0962930871634171E-4</v>
      </c>
      <c r="L4208" s="33">
        <f t="shared" si="262"/>
        <v>0.99812737378800365</v>
      </c>
      <c r="M4208" s="33">
        <f t="shared" si="263"/>
        <v>0.99761869882448917</v>
      </c>
    </row>
    <row r="4209" spans="1:13" ht="27.6">
      <c r="A4209" t="s">
        <v>164</v>
      </c>
      <c r="B4209" t="s">
        <v>250</v>
      </c>
      <c r="C4209" s="14" t="s">
        <v>252</v>
      </c>
      <c r="D4209" t="s">
        <v>456</v>
      </c>
      <c r="E4209" t="s">
        <v>474</v>
      </c>
      <c r="F4209" s="20">
        <v>2026</v>
      </c>
      <c r="G4209" s="20">
        <v>37</v>
      </c>
      <c r="H4209" s="11">
        <v>2335.2557306546701</v>
      </c>
      <c r="I4209" s="10">
        <v>4171611.1922659902</v>
      </c>
      <c r="J4209" s="33">
        <f t="shared" si="260"/>
        <v>5.5979707192850233E-4</v>
      </c>
      <c r="K4209" s="33">
        <f t="shared" si="261"/>
        <v>5.5964041478107074E-4</v>
      </c>
      <c r="L4209" s="33">
        <f t="shared" si="262"/>
        <v>0.99761869882448917</v>
      </c>
      <c r="M4209" s="33">
        <f t="shared" si="263"/>
        <v>0.99706039108208566</v>
      </c>
    </row>
    <row r="4210" spans="1:13" ht="27.6">
      <c r="A4210" t="s">
        <v>164</v>
      </c>
      <c r="B4210" t="s">
        <v>250</v>
      </c>
      <c r="C4210" s="14" t="s">
        <v>252</v>
      </c>
      <c r="D4210" t="s">
        <v>456</v>
      </c>
      <c r="E4210" t="s">
        <v>474</v>
      </c>
      <c r="F4210" s="20">
        <v>2026</v>
      </c>
      <c r="G4210" s="20">
        <v>38</v>
      </c>
      <c r="H4210" s="11">
        <v>2638.6778961455602</v>
      </c>
      <c r="I4210" s="10">
        <v>4132993.9179481999</v>
      </c>
      <c r="J4210" s="33">
        <f t="shared" si="260"/>
        <v>6.3844224030591267E-4</v>
      </c>
      <c r="K4210" s="33">
        <f t="shared" si="261"/>
        <v>6.3823847942434675E-4</v>
      </c>
      <c r="L4210" s="33">
        <f t="shared" si="262"/>
        <v>0.99706039108208566</v>
      </c>
      <c r="M4210" s="33">
        <f t="shared" si="263"/>
        <v>0.99642402877418723</v>
      </c>
    </row>
    <row r="4211" spans="1:13" ht="27.6">
      <c r="A4211" t="s">
        <v>164</v>
      </c>
      <c r="B4211" t="s">
        <v>250</v>
      </c>
      <c r="C4211" s="14" t="s">
        <v>252</v>
      </c>
      <c r="D4211" t="s">
        <v>456</v>
      </c>
      <c r="E4211" t="s">
        <v>474</v>
      </c>
      <c r="F4211" s="20">
        <v>2026</v>
      </c>
      <c r="G4211" s="20">
        <v>39</v>
      </c>
      <c r="H4211" s="11">
        <v>2851.8323277417699</v>
      </c>
      <c r="I4211" s="10">
        <v>4085756.7855183999</v>
      </c>
      <c r="J4211" s="33">
        <f t="shared" si="260"/>
        <v>6.9799365881244692E-4</v>
      </c>
      <c r="K4211" s="33">
        <f t="shared" si="261"/>
        <v>6.977501179051826E-4</v>
      </c>
      <c r="L4211" s="33">
        <f t="shared" si="262"/>
        <v>0.99642402877418723</v>
      </c>
      <c r="M4211" s="33">
        <f t="shared" si="263"/>
        <v>0.99572877379062652</v>
      </c>
    </row>
    <row r="4212" spans="1:13" ht="27.6">
      <c r="A4212" t="s">
        <v>164</v>
      </c>
      <c r="B4212" t="s">
        <v>250</v>
      </c>
      <c r="C4212" s="14" t="s">
        <v>252</v>
      </c>
      <c r="D4212" t="s">
        <v>456</v>
      </c>
      <c r="E4212" t="s">
        <v>474</v>
      </c>
      <c r="F4212" s="20">
        <v>2026</v>
      </c>
      <c r="G4212" s="20">
        <v>40</v>
      </c>
      <c r="H4212" s="11">
        <v>3181.59447803377</v>
      </c>
      <c r="I4212" s="10">
        <v>4101298.76166749</v>
      </c>
      <c r="J4212" s="33">
        <f t="shared" si="260"/>
        <v>7.7575291704430963E-4</v>
      </c>
      <c r="K4212" s="33">
        <f t="shared" si="261"/>
        <v>7.7545209854212871E-4</v>
      </c>
      <c r="L4212" s="33">
        <f t="shared" si="262"/>
        <v>0.99572877379062652</v>
      </c>
      <c r="M4212" s="33">
        <f t="shared" si="263"/>
        <v>0.99495663382341182</v>
      </c>
    </row>
    <row r="4213" spans="1:13" ht="27.6">
      <c r="A4213" t="s">
        <v>164</v>
      </c>
      <c r="B4213" t="s">
        <v>250</v>
      </c>
      <c r="C4213" s="14" t="s">
        <v>252</v>
      </c>
      <c r="D4213" t="s">
        <v>456</v>
      </c>
      <c r="E4213" t="s">
        <v>474</v>
      </c>
      <c r="F4213" s="20">
        <v>2026</v>
      </c>
      <c r="G4213" s="20">
        <v>41</v>
      </c>
      <c r="H4213" s="11">
        <v>4336.2913511860197</v>
      </c>
      <c r="I4213" s="10">
        <v>4174691.8099972699</v>
      </c>
      <c r="J4213" s="33">
        <f t="shared" si="260"/>
        <v>1.0387093343757166E-3</v>
      </c>
      <c r="K4213" s="33">
        <f t="shared" si="261"/>
        <v>1.03817006256679E-3</v>
      </c>
      <c r="L4213" s="33">
        <f t="shared" si="262"/>
        <v>0.99495663382341182</v>
      </c>
      <c r="M4213" s="33">
        <f t="shared" si="263"/>
        <v>0.99392369963262417</v>
      </c>
    </row>
    <row r="4214" spans="1:13" ht="27.6">
      <c r="A4214" t="s">
        <v>164</v>
      </c>
      <c r="B4214" t="s">
        <v>250</v>
      </c>
      <c r="C4214" s="14" t="s">
        <v>252</v>
      </c>
      <c r="D4214" t="s">
        <v>456</v>
      </c>
      <c r="E4214" t="s">
        <v>474</v>
      </c>
      <c r="F4214" s="20">
        <v>2026</v>
      </c>
      <c r="G4214" s="20">
        <v>42</v>
      </c>
      <c r="H4214" s="11">
        <v>4916.91334143314</v>
      </c>
      <c r="I4214" s="10">
        <v>4206485.88342488</v>
      </c>
      <c r="J4214" s="33">
        <f t="shared" si="260"/>
        <v>1.1688885872189916E-3</v>
      </c>
      <c r="K4214" s="33">
        <f t="shared" si="261"/>
        <v>1.1682057030520943E-3</v>
      </c>
      <c r="L4214" s="33">
        <f t="shared" si="262"/>
        <v>0.99392369963262417</v>
      </c>
      <c r="M4214" s="33">
        <f t="shared" si="263"/>
        <v>0.99276259229831465</v>
      </c>
    </row>
    <row r="4215" spans="1:13" ht="27.6">
      <c r="A4215" t="s">
        <v>164</v>
      </c>
      <c r="B4215" t="s">
        <v>250</v>
      </c>
      <c r="C4215" s="14" t="s">
        <v>252</v>
      </c>
      <c r="D4215" t="s">
        <v>456</v>
      </c>
      <c r="E4215" t="s">
        <v>474</v>
      </c>
      <c r="F4215" s="20">
        <v>2026</v>
      </c>
      <c r="G4215" s="20">
        <v>43</v>
      </c>
      <c r="H4215" s="11">
        <v>5319.1745478243502</v>
      </c>
      <c r="I4215" s="10">
        <v>4178078.7273808699</v>
      </c>
      <c r="J4215" s="33">
        <f t="shared" si="260"/>
        <v>1.2731149638146727E-3</v>
      </c>
      <c r="K4215" s="33">
        <f t="shared" si="261"/>
        <v>1.2723048967651085E-3</v>
      </c>
      <c r="L4215" s="33">
        <f t="shared" si="262"/>
        <v>0.99276259229831465</v>
      </c>
      <c r="M4215" s="33">
        <f t="shared" si="263"/>
        <v>0.9914994955908083</v>
      </c>
    </row>
    <row r="4216" spans="1:13" ht="27.6">
      <c r="A4216" t="s">
        <v>164</v>
      </c>
      <c r="B4216" t="s">
        <v>250</v>
      </c>
      <c r="C4216" s="14" t="s">
        <v>252</v>
      </c>
      <c r="D4216" t="s">
        <v>456</v>
      </c>
      <c r="E4216" t="s">
        <v>474</v>
      </c>
      <c r="F4216" s="20">
        <v>2026</v>
      </c>
      <c r="G4216" s="20">
        <v>44</v>
      </c>
      <c r="H4216" s="11">
        <v>5401.1523585121104</v>
      </c>
      <c r="I4216" s="10">
        <v>4124945.1165071502</v>
      </c>
      <c r="J4216" s="33">
        <f t="shared" si="260"/>
        <v>1.3093876902501929E-3</v>
      </c>
      <c r="K4216" s="33">
        <f t="shared" si="261"/>
        <v>1.3085308162227305E-3</v>
      </c>
      <c r="L4216" s="33">
        <f t="shared" si="262"/>
        <v>0.9914994955908083</v>
      </c>
      <c r="M4216" s="33">
        <f t="shared" si="263"/>
        <v>0.9902020879465584</v>
      </c>
    </row>
    <row r="4217" spans="1:13" ht="27.6">
      <c r="A4217" t="s">
        <v>164</v>
      </c>
      <c r="B4217" t="s">
        <v>250</v>
      </c>
      <c r="C4217" s="14" t="s">
        <v>252</v>
      </c>
      <c r="D4217" t="s">
        <v>456</v>
      </c>
      <c r="E4217" t="s">
        <v>474</v>
      </c>
      <c r="F4217" s="20">
        <v>2026</v>
      </c>
      <c r="G4217" s="20">
        <v>45</v>
      </c>
      <c r="H4217" s="11">
        <v>5552.7816034995603</v>
      </c>
      <c r="I4217" s="10">
        <v>4064604.3896963601</v>
      </c>
      <c r="J4217" s="33">
        <f t="shared" si="260"/>
        <v>1.3661308878117834E-3</v>
      </c>
      <c r="K4217" s="33">
        <f t="shared" si="261"/>
        <v>1.3651981558034931E-3</v>
      </c>
      <c r="L4217" s="33">
        <f t="shared" si="262"/>
        <v>0.9902020879465584</v>
      </c>
      <c r="M4217" s="33">
        <f t="shared" si="263"/>
        <v>0.98885026588222102</v>
      </c>
    </row>
    <row r="4218" spans="1:13" ht="27.6">
      <c r="A4218" t="s">
        <v>164</v>
      </c>
      <c r="B4218" t="s">
        <v>250</v>
      </c>
      <c r="C4218" s="14" t="s">
        <v>252</v>
      </c>
      <c r="D4218" t="s">
        <v>456</v>
      </c>
      <c r="E4218" t="s">
        <v>474</v>
      </c>
      <c r="F4218" s="20">
        <v>2026</v>
      </c>
      <c r="G4218" s="20">
        <v>46</v>
      </c>
      <c r="H4218" s="11">
        <v>6613.02806613129</v>
      </c>
      <c r="I4218" s="10">
        <v>4009850.69818926</v>
      </c>
      <c r="J4218" s="33">
        <f t="shared" si="260"/>
        <v>1.6491955845432237E-3</v>
      </c>
      <c r="K4218" s="33">
        <f t="shared" si="261"/>
        <v>1.647836408790071E-3</v>
      </c>
      <c r="L4218" s="33">
        <f t="shared" si="262"/>
        <v>0.98885026588222102</v>
      </c>
      <c r="M4218" s="33">
        <f t="shared" si="263"/>
        <v>0.98722080241125854</v>
      </c>
    </row>
    <row r="4219" spans="1:13" ht="27.6">
      <c r="A4219" t="s">
        <v>164</v>
      </c>
      <c r="B4219" t="s">
        <v>250</v>
      </c>
      <c r="C4219" s="14" t="s">
        <v>252</v>
      </c>
      <c r="D4219" t="s">
        <v>456</v>
      </c>
      <c r="E4219" t="s">
        <v>474</v>
      </c>
      <c r="F4219" s="20">
        <v>2026</v>
      </c>
      <c r="G4219" s="20">
        <v>47</v>
      </c>
      <c r="H4219" s="11">
        <v>6910.5087366875896</v>
      </c>
      <c r="I4219" s="10">
        <v>3941798.6500215302</v>
      </c>
      <c r="J4219" s="33">
        <f t="shared" si="260"/>
        <v>1.7531359032379405E-3</v>
      </c>
      <c r="K4219" s="33">
        <f t="shared" si="261"/>
        <v>1.7516000581364599E-3</v>
      </c>
      <c r="L4219" s="33">
        <f t="shared" si="262"/>
        <v>0.98722080241125854</v>
      </c>
      <c r="M4219" s="33">
        <f t="shared" si="263"/>
        <v>0.98549158639636147</v>
      </c>
    </row>
    <row r="4220" spans="1:13" ht="27.6">
      <c r="A4220" t="s">
        <v>164</v>
      </c>
      <c r="B4220" t="s">
        <v>250</v>
      </c>
      <c r="C4220" s="14" t="s">
        <v>252</v>
      </c>
      <c r="D4220" t="s">
        <v>456</v>
      </c>
      <c r="E4220" t="s">
        <v>474</v>
      </c>
      <c r="F4220" s="20">
        <v>2026</v>
      </c>
      <c r="G4220" s="20">
        <v>48</v>
      </c>
      <c r="H4220" s="11">
        <v>7288.8703097860798</v>
      </c>
      <c r="I4220" s="10">
        <v>3849275.4894583998</v>
      </c>
      <c r="J4220" s="33">
        <f t="shared" si="260"/>
        <v>1.8935694079956946E-3</v>
      </c>
      <c r="K4220" s="33">
        <f t="shared" si="261"/>
        <v>1.891777736507394E-3</v>
      </c>
      <c r="L4220" s="33">
        <f t="shared" si="262"/>
        <v>0.98549158639636147</v>
      </c>
      <c r="M4220" s="33">
        <f t="shared" si="263"/>
        <v>0.98362725535370144</v>
      </c>
    </row>
    <row r="4221" spans="1:13" ht="27.6">
      <c r="A4221" t="s">
        <v>164</v>
      </c>
      <c r="B4221" t="s">
        <v>250</v>
      </c>
      <c r="C4221" s="14" t="s">
        <v>252</v>
      </c>
      <c r="D4221" t="s">
        <v>456</v>
      </c>
      <c r="E4221" t="s">
        <v>474</v>
      </c>
      <c r="F4221" s="20">
        <v>2026</v>
      </c>
      <c r="G4221" s="20">
        <v>49</v>
      </c>
      <c r="H4221" s="11">
        <v>7471.3431581991999</v>
      </c>
      <c r="I4221" s="10">
        <v>3760865.1690847599</v>
      </c>
      <c r="J4221" s="33">
        <f t="shared" si="260"/>
        <v>1.9866022370638239E-3</v>
      </c>
      <c r="K4221" s="33">
        <f t="shared" si="261"/>
        <v>1.984630248907826E-3</v>
      </c>
      <c r="L4221" s="33">
        <f t="shared" si="262"/>
        <v>0.98362725535370144</v>
      </c>
      <c r="M4221" s="33">
        <f t="shared" si="263"/>
        <v>0.98167511894907633</v>
      </c>
    </row>
    <row r="4222" spans="1:13" ht="27.6">
      <c r="A4222" t="s">
        <v>164</v>
      </c>
      <c r="B4222" t="s">
        <v>250</v>
      </c>
      <c r="C4222" s="14" t="s">
        <v>252</v>
      </c>
      <c r="D4222" t="s">
        <v>456</v>
      </c>
      <c r="E4222" t="s">
        <v>474</v>
      </c>
      <c r="F4222" s="20">
        <v>2026</v>
      </c>
      <c r="G4222" s="20">
        <v>50</v>
      </c>
      <c r="H4222" s="11">
        <v>7878.2044796575001</v>
      </c>
      <c r="I4222" s="10">
        <v>3688482.0781312799</v>
      </c>
      <c r="J4222" s="33">
        <f t="shared" si="260"/>
        <v>2.135893387246411E-3</v>
      </c>
      <c r="K4222" s="33">
        <f t="shared" si="261"/>
        <v>2.133613990104144E-3</v>
      </c>
      <c r="L4222" s="33">
        <f t="shared" si="262"/>
        <v>0.98167511894907633</v>
      </c>
      <c r="M4222" s="33">
        <f t="shared" si="263"/>
        <v>0.97958060318154938</v>
      </c>
    </row>
    <row r="4223" spans="1:13" ht="27.6">
      <c r="A4223" t="s">
        <v>164</v>
      </c>
      <c r="B4223" t="s">
        <v>250</v>
      </c>
      <c r="C4223" s="14" t="s">
        <v>252</v>
      </c>
      <c r="D4223" t="s">
        <v>456</v>
      </c>
      <c r="E4223" t="s">
        <v>474</v>
      </c>
      <c r="F4223" s="20">
        <v>2026</v>
      </c>
      <c r="G4223" s="20">
        <v>51</v>
      </c>
      <c r="H4223" s="11">
        <v>8769.0232523594295</v>
      </c>
      <c r="I4223" s="10">
        <v>3603422.4386088802</v>
      </c>
      <c r="J4223" s="33">
        <f t="shared" si="260"/>
        <v>2.4335262938931903E-3</v>
      </c>
      <c r="K4223" s="33">
        <f t="shared" si="261"/>
        <v>2.4305676692318867E-3</v>
      </c>
      <c r="L4223" s="33">
        <f t="shared" si="262"/>
        <v>0.97958060318154938</v>
      </c>
      <c r="M4223" s="33">
        <f t="shared" si="263"/>
        <v>0.97719966623804966</v>
      </c>
    </row>
    <row r="4224" spans="1:13" ht="27.6">
      <c r="A4224" t="s">
        <v>164</v>
      </c>
      <c r="B4224" t="s">
        <v>250</v>
      </c>
      <c r="C4224" s="14" t="s">
        <v>252</v>
      </c>
      <c r="D4224" t="s">
        <v>456</v>
      </c>
      <c r="E4224" t="s">
        <v>474</v>
      </c>
      <c r="F4224" s="20">
        <v>2026</v>
      </c>
      <c r="G4224" s="20">
        <v>52</v>
      </c>
      <c r="H4224" s="11">
        <v>9325.6258642953908</v>
      </c>
      <c r="I4224" s="10">
        <v>3534552.4196641501</v>
      </c>
      <c r="J4224" s="33">
        <f t="shared" si="260"/>
        <v>2.6384177562095695E-3</v>
      </c>
      <c r="K4224" s="33">
        <f t="shared" si="261"/>
        <v>2.6349401911768267E-3</v>
      </c>
      <c r="L4224" s="33">
        <f t="shared" si="262"/>
        <v>0.97719966623804966</v>
      </c>
      <c r="M4224" s="33">
        <f t="shared" si="263"/>
        <v>0.97462480356267445</v>
      </c>
    </row>
    <row r="4225" spans="1:13" ht="27.6">
      <c r="A4225" t="s">
        <v>164</v>
      </c>
      <c r="B4225" t="s">
        <v>250</v>
      </c>
      <c r="C4225" s="14" t="s">
        <v>252</v>
      </c>
      <c r="D4225" t="s">
        <v>456</v>
      </c>
      <c r="E4225" t="s">
        <v>474</v>
      </c>
      <c r="F4225" s="20">
        <v>2026</v>
      </c>
      <c r="G4225" s="20">
        <v>53</v>
      </c>
      <c r="H4225" s="11">
        <v>10195.6565455857</v>
      </c>
      <c r="I4225" s="10">
        <v>3466820.1760089099</v>
      </c>
      <c r="J4225" s="33">
        <f t="shared" si="260"/>
        <v>2.9409245440942351E-3</v>
      </c>
      <c r="K4225" s="33">
        <f t="shared" si="261"/>
        <v>2.9366042617531285E-3</v>
      </c>
      <c r="L4225" s="33">
        <f t="shared" si="262"/>
        <v>0.97462480356267445</v>
      </c>
      <c r="M4225" s="33">
        <f t="shared" si="263"/>
        <v>0.97176271621092203</v>
      </c>
    </row>
    <row r="4226" spans="1:13" ht="27.6">
      <c r="A4226" t="s">
        <v>164</v>
      </c>
      <c r="B4226" t="s">
        <v>250</v>
      </c>
      <c r="C4226" s="14" t="s">
        <v>252</v>
      </c>
      <c r="D4226" t="s">
        <v>456</v>
      </c>
      <c r="E4226" t="s">
        <v>474</v>
      </c>
      <c r="F4226" s="20">
        <v>2026</v>
      </c>
      <c r="G4226" s="20">
        <v>54</v>
      </c>
      <c r="H4226" s="11">
        <v>11026.8717923408</v>
      </c>
      <c r="I4226" s="10">
        <v>3377075.6806735001</v>
      </c>
      <c r="J4226" s="33">
        <f t="shared" ref="J4226:J4289" si="264">IF(I4226&gt;0,H4226/I4226,0)</f>
        <v>3.2652131118784044E-3</v>
      </c>
      <c r="K4226" s="33">
        <f t="shared" ref="K4226:K4289" si="265">1-EXP(-J4226)</f>
        <v>3.2598881008872871E-3</v>
      </c>
      <c r="L4226" s="33">
        <f t="shared" ref="L4226:L4289" si="266">IF(G4226=30,1,M4225)</f>
        <v>0.97176271621092203</v>
      </c>
      <c r="M4226" s="33">
        <f t="shared" ref="M4226:M4289" si="267">L4226*(1-K4226)</f>
        <v>0.96859487849546011</v>
      </c>
    </row>
    <row r="4227" spans="1:13" ht="27.6">
      <c r="A4227" t="s">
        <v>164</v>
      </c>
      <c r="B4227" t="s">
        <v>250</v>
      </c>
      <c r="C4227" s="14" t="s">
        <v>252</v>
      </c>
      <c r="D4227" t="s">
        <v>456</v>
      </c>
      <c r="E4227" t="s">
        <v>474</v>
      </c>
      <c r="F4227" s="20">
        <v>2026</v>
      </c>
      <c r="G4227" s="20">
        <v>55</v>
      </c>
      <c r="H4227" s="11">
        <v>11865.1193574688</v>
      </c>
      <c r="I4227" s="10">
        <v>3298016.2836388401</v>
      </c>
      <c r="J4227" s="33">
        <f t="shared" si="264"/>
        <v>3.5976533579687225E-3</v>
      </c>
      <c r="K4227" s="33">
        <f t="shared" si="265"/>
        <v>3.5911895569551433E-3</v>
      </c>
      <c r="L4227" s="33">
        <f t="shared" si="266"/>
        <v>0.96859487849546011</v>
      </c>
      <c r="M4227" s="33">
        <f t="shared" si="267"/>
        <v>0.96511647068288697</v>
      </c>
    </row>
    <row r="4228" spans="1:13" ht="27.6">
      <c r="A4228" t="s">
        <v>164</v>
      </c>
      <c r="B4228" t="s">
        <v>250</v>
      </c>
      <c r="C4228" s="14" t="s">
        <v>252</v>
      </c>
      <c r="D4228" t="s">
        <v>456</v>
      </c>
      <c r="E4228" t="s">
        <v>474</v>
      </c>
      <c r="F4228" s="20">
        <v>2026</v>
      </c>
      <c r="G4228" s="20">
        <v>56</v>
      </c>
      <c r="H4228" s="11">
        <v>12942.840178815501</v>
      </c>
      <c r="I4228" s="10">
        <v>3216647.9930529101</v>
      </c>
      <c r="J4228" s="33">
        <f t="shared" si="264"/>
        <v>4.023704243289454E-3</v>
      </c>
      <c r="K4228" s="33">
        <f t="shared" si="265"/>
        <v>4.0156199918843782E-3</v>
      </c>
      <c r="L4228" s="33">
        <f t="shared" si="266"/>
        <v>0.96511647068288697</v>
      </c>
      <c r="M4228" s="33">
        <f t="shared" si="267"/>
        <v>0.96124092968871588</v>
      </c>
    </row>
    <row r="4229" spans="1:13" ht="27.6">
      <c r="A4229" t="s">
        <v>164</v>
      </c>
      <c r="B4229" t="s">
        <v>250</v>
      </c>
      <c r="C4229" s="14" t="s">
        <v>252</v>
      </c>
      <c r="D4229" t="s">
        <v>456</v>
      </c>
      <c r="E4229" t="s">
        <v>474</v>
      </c>
      <c r="F4229" s="20">
        <v>2026</v>
      </c>
      <c r="G4229" s="20">
        <v>57</v>
      </c>
      <c r="H4229" s="11">
        <v>13863.248452355199</v>
      </c>
      <c r="I4229" s="10">
        <v>3119233.31002719</v>
      </c>
      <c r="J4229" s="33">
        <f t="shared" si="264"/>
        <v>4.444441013049567E-3</v>
      </c>
      <c r="K4229" s="33">
        <f t="shared" si="265"/>
        <v>4.4345791007290858E-3</v>
      </c>
      <c r="L4229" s="33">
        <f t="shared" si="266"/>
        <v>0.96124092968871588</v>
      </c>
      <c r="M4229" s="33">
        <f t="shared" si="267"/>
        <v>0.95697823075115296</v>
      </c>
    </row>
    <row r="4230" spans="1:13" ht="27.6">
      <c r="A4230" t="s">
        <v>164</v>
      </c>
      <c r="B4230" t="s">
        <v>250</v>
      </c>
      <c r="C4230" s="14" t="s">
        <v>252</v>
      </c>
      <c r="D4230" t="s">
        <v>456</v>
      </c>
      <c r="E4230" t="s">
        <v>474</v>
      </c>
      <c r="F4230" s="20">
        <v>2026</v>
      </c>
      <c r="G4230" s="20">
        <v>58</v>
      </c>
      <c r="H4230" s="11">
        <v>14966.847894647301</v>
      </c>
      <c r="I4230" s="10">
        <v>3015150.5668734801</v>
      </c>
      <c r="J4230" s="33">
        <f t="shared" si="264"/>
        <v>4.9638807624015182E-3</v>
      </c>
      <c r="K4230" s="33">
        <f t="shared" si="265"/>
        <v>4.9515810661141524E-3</v>
      </c>
      <c r="L4230" s="33">
        <f t="shared" si="266"/>
        <v>0.95697823075115296</v>
      </c>
      <c r="M4230" s="33">
        <f t="shared" si="267"/>
        <v>0.95223967546308208</v>
      </c>
    </row>
    <row r="4231" spans="1:13" ht="27.6">
      <c r="A4231" t="s">
        <v>164</v>
      </c>
      <c r="B4231" t="s">
        <v>250</v>
      </c>
      <c r="C4231" s="14" t="s">
        <v>252</v>
      </c>
      <c r="D4231" t="s">
        <v>456</v>
      </c>
      <c r="E4231" t="s">
        <v>474</v>
      </c>
      <c r="F4231" s="20">
        <v>2026</v>
      </c>
      <c r="G4231" s="20">
        <v>59</v>
      </c>
      <c r="H4231" s="11">
        <v>15515.2303826971</v>
      </c>
      <c r="I4231" s="10">
        <v>2913103.1873548301</v>
      </c>
      <c r="J4231" s="33">
        <f t="shared" si="264"/>
        <v>5.3260146945859864E-3</v>
      </c>
      <c r="K4231" s="33">
        <f t="shared" si="265"/>
        <v>5.3118566248370191E-3</v>
      </c>
      <c r="L4231" s="33">
        <f t="shared" si="266"/>
        <v>0.95223967546308208</v>
      </c>
      <c r="M4231" s="33">
        <f t="shared" si="267"/>
        <v>0.94718151483454083</v>
      </c>
    </row>
    <row r="4232" spans="1:13" ht="27.6">
      <c r="A4232" t="s">
        <v>164</v>
      </c>
      <c r="B4232" t="s">
        <v>250</v>
      </c>
      <c r="C4232" s="14" t="s">
        <v>252</v>
      </c>
      <c r="D4232" t="s">
        <v>456</v>
      </c>
      <c r="E4232" t="s">
        <v>474</v>
      </c>
      <c r="F4232" s="20">
        <v>2026</v>
      </c>
      <c r="G4232" s="20">
        <v>60</v>
      </c>
      <c r="H4232" s="11">
        <v>16287.897511463099</v>
      </c>
      <c r="I4232" s="10">
        <v>2798514.85427916</v>
      </c>
      <c r="J4232" s="33">
        <f t="shared" si="264"/>
        <v>5.8201933381048744E-3</v>
      </c>
      <c r="K4232" s="33">
        <f t="shared" si="265"/>
        <v>5.8032888246043468E-3</v>
      </c>
      <c r="L4232" s="33">
        <f t="shared" si="266"/>
        <v>0.94718151483454083</v>
      </c>
      <c r="M4232" s="33">
        <f t="shared" si="267"/>
        <v>0.94168474693462967</v>
      </c>
    </row>
    <row r="4233" spans="1:13" ht="27.6">
      <c r="A4233" t="s">
        <v>164</v>
      </c>
      <c r="B4233" t="s">
        <v>250</v>
      </c>
      <c r="C4233" s="14" t="s">
        <v>252</v>
      </c>
      <c r="D4233" t="s">
        <v>456</v>
      </c>
      <c r="E4233" t="s">
        <v>474</v>
      </c>
      <c r="F4233" s="20">
        <v>2026</v>
      </c>
      <c r="G4233" s="20">
        <v>61</v>
      </c>
      <c r="H4233" s="11">
        <v>17607.077125897202</v>
      </c>
      <c r="I4233" s="10">
        <v>2671395.75590517</v>
      </c>
      <c r="J4233" s="33">
        <f t="shared" si="264"/>
        <v>6.5909654482966184E-3</v>
      </c>
      <c r="K4233" s="33">
        <f t="shared" si="265"/>
        <v>6.5692926764971959E-3</v>
      </c>
      <c r="L4233" s="33">
        <f t="shared" si="266"/>
        <v>0.94168474693462967</v>
      </c>
      <c r="M4233" s="33">
        <f t="shared" si="267"/>
        <v>0.93549854422302292</v>
      </c>
    </row>
    <row r="4234" spans="1:13" ht="27.6">
      <c r="A4234" t="s">
        <v>164</v>
      </c>
      <c r="B4234" t="s">
        <v>250</v>
      </c>
      <c r="C4234" s="14" t="s">
        <v>252</v>
      </c>
      <c r="D4234" t="s">
        <v>456</v>
      </c>
      <c r="E4234" t="s">
        <v>474</v>
      </c>
      <c r="F4234" s="20">
        <v>2026</v>
      </c>
      <c r="G4234" s="20">
        <v>62</v>
      </c>
      <c r="H4234" s="11">
        <v>18531.333182221799</v>
      </c>
      <c r="I4234" s="10">
        <v>2545899.3032479002</v>
      </c>
      <c r="J4234" s="33">
        <f t="shared" si="264"/>
        <v>7.2788947931211089E-3</v>
      </c>
      <c r="K4234" s="33">
        <f t="shared" si="265"/>
        <v>7.2524677970656759E-3</v>
      </c>
      <c r="L4234" s="33">
        <f t="shared" si="266"/>
        <v>0.93549854422302292</v>
      </c>
      <c r="M4234" s="33">
        <f t="shared" si="267"/>
        <v>0.92871387115684367</v>
      </c>
    </row>
    <row r="4235" spans="1:13" ht="27.6">
      <c r="A4235" t="s">
        <v>164</v>
      </c>
      <c r="B4235" t="s">
        <v>250</v>
      </c>
      <c r="C4235" s="14" t="s">
        <v>252</v>
      </c>
      <c r="D4235" t="s">
        <v>456</v>
      </c>
      <c r="E4235" t="s">
        <v>474</v>
      </c>
      <c r="F4235" s="20">
        <v>2026</v>
      </c>
      <c r="G4235" s="20">
        <v>63</v>
      </c>
      <c r="H4235" s="11">
        <v>19450.8232949009</v>
      </c>
      <c r="I4235" s="10">
        <v>2420908.6322728298</v>
      </c>
      <c r="J4235" s="33">
        <f t="shared" si="264"/>
        <v>8.0345135853556841E-3</v>
      </c>
      <c r="K4235" s="33">
        <f t="shared" si="265"/>
        <v>8.0023231502663883E-3</v>
      </c>
      <c r="L4235" s="33">
        <f t="shared" si="266"/>
        <v>0.92871387115684367</v>
      </c>
      <c r="M4235" s="33">
        <f t="shared" si="267"/>
        <v>0.9212820026457117</v>
      </c>
    </row>
    <row r="4236" spans="1:13" ht="27.6">
      <c r="A4236" t="s">
        <v>164</v>
      </c>
      <c r="B4236" t="s">
        <v>250</v>
      </c>
      <c r="C4236" s="14" t="s">
        <v>252</v>
      </c>
      <c r="D4236" t="s">
        <v>456</v>
      </c>
      <c r="E4236" t="s">
        <v>474</v>
      </c>
      <c r="F4236" s="20">
        <v>2026</v>
      </c>
      <c r="G4236" s="20">
        <v>64</v>
      </c>
      <c r="H4236" s="11">
        <v>20731.0931004794</v>
      </c>
      <c r="I4236" s="10">
        <v>2295992.0445635198</v>
      </c>
      <c r="J4236" s="33">
        <f t="shared" si="264"/>
        <v>9.0292530192196251E-3</v>
      </c>
      <c r="K4236" s="33">
        <f t="shared" si="265"/>
        <v>8.9886117263321408E-3</v>
      </c>
      <c r="L4236" s="33">
        <f t="shared" si="266"/>
        <v>0.9212820026457117</v>
      </c>
      <c r="M4236" s="33">
        <f t="shared" si="267"/>
        <v>0.91300095643347168</v>
      </c>
    </row>
    <row r="4237" spans="1:13" ht="27.6">
      <c r="A4237" t="s">
        <v>164</v>
      </c>
      <c r="B4237" t="s">
        <v>250</v>
      </c>
      <c r="C4237" s="14" t="s">
        <v>252</v>
      </c>
      <c r="D4237" t="s">
        <v>456</v>
      </c>
      <c r="E4237" t="s">
        <v>474</v>
      </c>
      <c r="F4237" s="20">
        <v>2026</v>
      </c>
      <c r="G4237" s="20">
        <v>65</v>
      </c>
      <c r="H4237" s="11">
        <v>21641.603910086498</v>
      </c>
      <c r="I4237" s="10">
        <v>2169761.6213844498</v>
      </c>
      <c r="J4237" s="33">
        <f t="shared" si="264"/>
        <v>9.9741850426305085E-3</v>
      </c>
      <c r="K4237" s="33">
        <f t="shared" si="265"/>
        <v>9.9246078266866933E-3</v>
      </c>
      <c r="L4237" s="33">
        <f t="shared" si="266"/>
        <v>0.91300095643347168</v>
      </c>
      <c r="M4237" s="33">
        <f t="shared" si="267"/>
        <v>0.90393977999547959</v>
      </c>
    </row>
    <row r="4238" spans="1:13" ht="27.6">
      <c r="A4238" t="s">
        <v>164</v>
      </c>
      <c r="B4238" t="s">
        <v>250</v>
      </c>
      <c r="C4238" s="14" t="s">
        <v>252</v>
      </c>
      <c r="D4238" t="s">
        <v>456</v>
      </c>
      <c r="E4238" t="s">
        <v>474</v>
      </c>
      <c r="F4238" s="20">
        <v>2026</v>
      </c>
      <c r="G4238" s="20">
        <v>66</v>
      </c>
      <c r="H4238" s="11">
        <v>22030.844529853301</v>
      </c>
      <c r="I4238" s="10">
        <v>2039116.6076837999</v>
      </c>
      <c r="J4238" s="33">
        <f t="shared" si="264"/>
        <v>1.0804112156625405E-2</v>
      </c>
      <c r="K4238" s="33">
        <f t="shared" si="265"/>
        <v>1.0745957362281566E-2</v>
      </c>
      <c r="L4238" s="33">
        <f t="shared" si="266"/>
        <v>0.90393977999547959</v>
      </c>
      <c r="M4238" s="33">
        <f t="shared" si="267"/>
        <v>0.89422608166157802</v>
      </c>
    </row>
    <row r="4239" spans="1:13" ht="27.6">
      <c r="A4239" t="s">
        <v>164</v>
      </c>
      <c r="B4239" t="s">
        <v>250</v>
      </c>
      <c r="C4239" s="14" t="s">
        <v>252</v>
      </c>
      <c r="D4239" t="s">
        <v>456</v>
      </c>
      <c r="E4239" t="s">
        <v>474</v>
      </c>
      <c r="F4239" s="20">
        <v>2026</v>
      </c>
      <c r="G4239" s="20">
        <v>67</v>
      </c>
      <c r="H4239" s="11">
        <v>22688.9713636956</v>
      </c>
      <c r="I4239" s="10">
        <v>1903872.08389444</v>
      </c>
      <c r="J4239" s="33">
        <f t="shared" si="264"/>
        <v>1.1917277192953258E-2</v>
      </c>
      <c r="K4239" s="33">
        <f t="shared" si="265"/>
        <v>1.1846547691606424E-2</v>
      </c>
      <c r="L4239" s="33">
        <f t="shared" si="266"/>
        <v>0.89422608166157802</v>
      </c>
      <c r="M4239" s="33">
        <f t="shared" si="267"/>
        <v>0.88363258973809578</v>
      </c>
    </row>
    <row r="4240" spans="1:13" ht="27.6">
      <c r="A4240" t="s">
        <v>164</v>
      </c>
      <c r="B4240" t="s">
        <v>250</v>
      </c>
      <c r="C4240" s="14" t="s">
        <v>252</v>
      </c>
      <c r="D4240" t="s">
        <v>456</v>
      </c>
      <c r="E4240" t="s">
        <v>474</v>
      </c>
      <c r="F4240" s="20">
        <v>2026</v>
      </c>
      <c r="G4240" s="20">
        <v>68</v>
      </c>
      <c r="H4240" s="11">
        <v>20983.826135978499</v>
      </c>
      <c r="I4240" s="10">
        <v>1772127.3459622201</v>
      </c>
      <c r="J4240" s="33">
        <f t="shared" si="264"/>
        <v>1.1841037374537447E-2</v>
      </c>
      <c r="K4240" s="33">
        <f t="shared" si="265"/>
        <v>1.1771208179936599E-2</v>
      </c>
      <c r="L4240" s="33">
        <f t="shared" si="266"/>
        <v>0.88363258973809578</v>
      </c>
      <c r="M4240" s="33">
        <f t="shared" si="267"/>
        <v>0.87323116656971211</v>
      </c>
    </row>
    <row r="4241" spans="1:13" ht="27.6">
      <c r="A4241" t="s">
        <v>164</v>
      </c>
      <c r="B4241" t="s">
        <v>250</v>
      </c>
      <c r="C4241" s="14" t="s">
        <v>252</v>
      </c>
      <c r="D4241" t="s">
        <v>456</v>
      </c>
      <c r="E4241" t="s">
        <v>474</v>
      </c>
      <c r="F4241" s="20">
        <v>2026</v>
      </c>
      <c r="G4241" s="20">
        <v>69</v>
      </c>
      <c r="H4241" s="11">
        <v>20190.474190700701</v>
      </c>
      <c r="I4241" s="10">
        <v>1647966.3614979901</v>
      </c>
      <c r="J4241" s="33">
        <f t="shared" si="264"/>
        <v>1.2251751408534637E-2</v>
      </c>
      <c r="K4241" s="33">
        <f t="shared" si="265"/>
        <v>1.2177004274757319E-2</v>
      </c>
      <c r="L4241" s="33">
        <f t="shared" si="266"/>
        <v>0.87323116656971211</v>
      </c>
      <c r="M4241" s="33">
        <f t="shared" si="267"/>
        <v>0.86259782692154141</v>
      </c>
    </row>
    <row r="4242" spans="1:13" ht="27.6">
      <c r="A4242" t="s">
        <v>164</v>
      </c>
      <c r="B4242" t="s">
        <v>250</v>
      </c>
      <c r="C4242" s="14" t="s">
        <v>252</v>
      </c>
      <c r="D4242" t="s">
        <v>456</v>
      </c>
      <c r="E4242" t="s">
        <v>474</v>
      </c>
      <c r="F4242" s="20">
        <v>2027</v>
      </c>
      <c r="G4242" s="20">
        <v>30</v>
      </c>
      <c r="H4242" s="11">
        <v>920.10878653342695</v>
      </c>
      <c r="I4242" s="10">
        <v>4437768.95636997</v>
      </c>
      <c r="J4242" s="33">
        <f t="shared" si="264"/>
        <v>2.0733589233227286E-4</v>
      </c>
      <c r="K4242" s="33">
        <f t="shared" si="265"/>
        <v>2.0731439973153964E-4</v>
      </c>
      <c r="L4242" s="33">
        <f t="shared" si="266"/>
        <v>1</v>
      </c>
      <c r="M4242" s="33">
        <f t="shared" si="267"/>
        <v>0.99979268560026846</v>
      </c>
    </row>
    <row r="4243" spans="1:13" ht="27.6">
      <c r="A4243" t="s">
        <v>164</v>
      </c>
      <c r="B4243" t="s">
        <v>250</v>
      </c>
      <c r="C4243" s="14" t="s">
        <v>252</v>
      </c>
      <c r="D4243" t="s">
        <v>456</v>
      </c>
      <c r="E4243" t="s">
        <v>474</v>
      </c>
      <c r="F4243" s="20">
        <v>2027</v>
      </c>
      <c r="G4243" s="20">
        <v>31</v>
      </c>
      <c r="H4243" s="11">
        <v>1301.87655277063</v>
      </c>
      <c r="I4243" s="10">
        <v>4376377.0332401497</v>
      </c>
      <c r="J4243" s="33">
        <f t="shared" si="264"/>
        <v>2.9747815210673389E-4</v>
      </c>
      <c r="K4243" s="33">
        <f t="shared" si="265"/>
        <v>2.9743390986836094E-4</v>
      </c>
      <c r="L4243" s="33">
        <f t="shared" si="266"/>
        <v>0.99979268560026846</v>
      </c>
      <c r="M4243" s="33">
        <f t="shared" si="267"/>
        <v>0.99949531335273256</v>
      </c>
    </row>
    <row r="4244" spans="1:13" ht="27.6">
      <c r="A4244" t="s">
        <v>164</v>
      </c>
      <c r="B4244" t="s">
        <v>250</v>
      </c>
      <c r="C4244" s="14" t="s">
        <v>252</v>
      </c>
      <c r="D4244" t="s">
        <v>456</v>
      </c>
      <c r="E4244" t="s">
        <v>474</v>
      </c>
      <c r="F4244" s="20">
        <v>2027</v>
      </c>
      <c r="G4244" s="20">
        <v>32</v>
      </c>
      <c r="H4244" s="11">
        <v>1314.2624428582301</v>
      </c>
      <c r="I4244" s="10">
        <v>4313220.3966889102</v>
      </c>
      <c r="J4244" s="33">
        <f t="shared" si="264"/>
        <v>3.047056078718207E-4</v>
      </c>
      <c r="K4244" s="33">
        <f t="shared" si="265"/>
        <v>3.0465918983280105E-4</v>
      </c>
      <c r="L4244" s="33">
        <f t="shared" si="266"/>
        <v>0.99949531335273256</v>
      </c>
      <c r="M4244" s="33">
        <f t="shared" si="267"/>
        <v>0.99919080792032489</v>
      </c>
    </row>
    <row r="4245" spans="1:13" ht="27.6">
      <c r="A4245" t="s">
        <v>164</v>
      </c>
      <c r="B4245" t="s">
        <v>250</v>
      </c>
      <c r="C4245" s="14" t="s">
        <v>252</v>
      </c>
      <c r="D4245" t="s">
        <v>456</v>
      </c>
      <c r="E4245" t="s">
        <v>474</v>
      </c>
      <c r="F4245" s="20">
        <v>2027</v>
      </c>
      <c r="G4245" s="20">
        <v>33</v>
      </c>
      <c r="H4245" s="11">
        <v>1359.2386679174399</v>
      </c>
      <c r="I4245" s="10">
        <v>4259906.7032093601</v>
      </c>
      <c r="J4245" s="33">
        <f t="shared" si="264"/>
        <v>3.1907709783723822E-4</v>
      </c>
      <c r="K4245" s="33">
        <f t="shared" si="265"/>
        <v>3.1902619815382671E-4</v>
      </c>
      <c r="L4245" s="33">
        <f t="shared" si="266"/>
        <v>0.99919080792032489</v>
      </c>
      <c r="M4245" s="33">
        <f t="shared" si="267"/>
        <v>0.99887203987564377</v>
      </c>
    </row>
    <row r="4246" spans="1:13" ht="27.6">
      <c r="A4246" t="s">
        <v>164</v>
      </c>
      <c r="B4246" t="s">
        <v>250</v>
      </c>
      <c r="C4246" s="14" t="s">
        <v>252</v>
      </c>
      <c r="D4246" t="s">
        <v>456</v>
      </c>
      <c r="E4246" t="s">
        <v>474</v>
      </c>
      <c r="F4246" s="20">
        <v>2027</v>
      </c>
      <c r="G4246" s="20">
        <v>34</v>
      </c>
      <c r="H4246" s="11">
        <v>1426.4214149816801</v>
      </c>
      <c r="I4246" s="10">
        <v>4209389.6834879098</v>
      </c>
      <c r="J4246" s="33">
        <f t="shared" si="264"/>
        <v>3.3886656314502676E-4</v>
      </c>
      <c r="K4246" s="33">
        <f t="shared" si="265"/>
        <v>3.3880915435602343E-4</v>
      </c>
      <c r="L4246" s="33">
        <f t="shared" si="266"/>
        <v>0.99887203987564377</v>
      </c>
      <c r="M4246" s="33">
        <f t="shared" si="267"/>
        <v>0.9985336128845036</v>
      </c>
    </row>
    <row r="4247" spans="1:13" ht="27.6">
      <c r="A4247" t="s">
        <v>164</v>
      </c>
      <c r="B4247" t="s">
        <v>250</v>
      </c>
      <c r="C4247" s="14" t="s">
        <v>252</v>
      </c>
      <c r="D4247" t="s">
        <v>456</v>
      </c>
      <c r="E4247" t="s">
        <v>474</v>
      </c>
      <c r="F4247" s="20">
        <v>2027</v>
      </c>
      <c r="G4247" s="20">
        <v>35</v>
      </c>
      <c r="H4247" s="11">
        <v>1529.1107995242601</v>
      </c>
      <c r="I4247" s="10">
        <v>4194255.7598712202</v>
      </c>
      <c r="J4247" s="33">
        <f t="shared" si="264"/>
        <v>3.6457261718613214E-4</v>
      </c>
      <c r="K4247" s="33">
        <f t="shared" si="265"/>
        <v>3.6450616866490204E-4</v>
      </c>
      <c r="L4247" s="33">
        <f t="shared" si="266"/>
        <v>0.9985336128845036</v>
      </c>
      <c r="M4247" s="33">
        <f t="shared" si="267"/>
        <v>0.9981696412229879</v>
      </c>
    </row>
    <row r="4248" spans="1:13" ht="27.6">
      <c r="A4248" t="s">
        <v>164</v>
      </c>
      <c r="B4248" t="s">
        <v>250</v>
      </c>
      <c r="C4248" s="14" t="s">
        <v>252</v>
      </c>
      <c r="D4248" t="s">
        <v>456</v>
      </c>
      <c r="E4248" t="s">
        <v>474</v>
      </c>
      <c r="F4248" s="20">
        <v>2027</v>
      </c>
      <c r="G4248" s="20">
        <v>36</v>
      </c>
      <c r="H4248" s="11">
        <v>2051.58557882578</v>
      </c>
      <c r="I4248" s="10">
        <v>4173555.81525455</v>
      </c>
      <c r="J4248" s="33">
        <f t="shared" si="264"/>
        <v>4.9156778287884275E-4</v>
      </c>
      <c r="K4248" s="33">
        <f t="shared" si="265"/>
        <v>4.9144698323078106E-4</v>
      </c>
      <c r="L4248" s="33">
        <f t="shared" si="266"/>
        <v>0.9981696412229879</v>
      </c>
      <c r="M4248" s="33">
        <f t="shared" si="267"/>
        <v>0.99767909376405628</v>
      </c>
    </row>
    <row r="4249" spans="1:13" ht="27.6">
      <c r="A4249" t="s">
        <v>164</v>
      </c>
      <c r="B4249" t="s">
        <v>250</v>
      </c>
      <c r="C4249" s="14" t="s">
        <v>252</v>
      </c>
      <c r="D4249" t="s">
        <v>456</v>
      </c>
      <c r="E4249" t="s">
        <v>474</v>
      </c>
      <c r="F4249" s="20">
        <v>2027</v>
      </c>
      <c r="G4249" s="20">
        <v>37</v>
      </c>
      <c r="H4249" s="11">
        <v>2230.4522337491198</v>
      </c>
      <c r="I4249" s="10">
        <v>4156571.26189757</v>
      </c>
      <c r="J4249" s="33">
        <f t="shared" si="264"/>
        <v>5.3660868374739892E-4</v>
      </c>
      <c r="K4249" s="33">
        <f t="shared" si="265"/>
        <v>5.3646473505686298E-4</v>
      </c>
      <c r="L4249" s="33">
        <f t="shared" si="266"/>
        <v>0.99767909376405628</v>
      </c>
      <c r="M4249" s="33">
        <f t="shared" si="267"/>
        <v>0.99714387411334837</v>
      </c>
    </row>
    <row r="4250" spans="1:13" ht="27.6">
      <c r="A4250" t="s">
        <v>164</v>
      </c>
      <c r="B4250" t="s">
        <v>250</v>
      </c>
      <c r="C4250" s="14" t="s">
        <v>252</v>
      </c>
      <c r="D4250" t="s">
        <v>456</v>
      </c>
      <c r="E4250" t="s">
        <v>474</v>
      </c>
      <c r="F4250" s="20">
        <v>2027</v>
      </c>
      <c r="G4250" s="20">
        <v>38</v>
      </c>
      <c r="H4250" s="11">
        <v>2466.03202249266</v>
      </c>
      <c r="I4250" s="10">
        <v>4162973.5885164998</v>
      </c>
      <c r="J4250" s="33">
        <f t="shared" si="264"/>
        <v>5.9237272830535664E-4</v>
      </c>
      <c r="K4250" s="33">
        <f t="shared" si="265"/>
        <v>5.9219731022008837E-4</v>
      </c>
      <c r="L4250" s="33">
        <f t="shared" si="266"/>
        <v>0.99714387411334837</v>
      </c>
      <c r="M4250" s="33">
        <f t="shared" si="267"/>
        <v>0.99655336819319595</v>
      </c>
    </row>
    <row r="4251" spans="1:13" ht="27.6">
      <c r="A4251" t="s">
        <v>164</v>
      </c>
      <c r="B4251" t="s">
        <v>250</v>
      </c>
      <c r="C4251" s="14" t="s">
        <v>252</v>
      </c>
      <c r="D4251" t="s">
        <v>456</v>
      </c>
      <c r="E4251" t="s">
        <v>474</v>
      </c>
      <c r="F4251" s="20">
        <v>2027</v>
      </c>
      <c r="G4251" s="20">
        <v>39</v>
      </c>
      <c r="H4251" s="11">
        <v>2685.7804885648102</v>
      </c>
      <c r="I4251" s="10">
        <v>4123659.31493191</v>
      </c>
      <c r="J4251" s="33">
        <f t="shared" si="264"/>
        <v>6.5130998548777004E-4</v>
      </c>
      <c r="K4251" s="33">
        <f t="shared" si="265"/>
        <v>6.5109792917983356E-4</v>
      </c>
      <c r="L4251" s="33">
        <f t="shared" si="266"/>
        <v>0.99655336819319595</v>
      </c>
      <c r="M4251" s="33">
        <f t="shared" si="267"/>
        <v>0.99590451435884819</v>
      </c>
    </row>
    <row r="4252" spans="1:13" ht="27.6">
      <c r="A4252" t="s">
        <v>164</v>
      </c>
      <c r="B4252" t="s">
        <v>250</v>
      </c>
      <c r="C4252" s="14" t="s">
        <v>252</v>
      </c>
      <c r="D4252" t="s">
        <v>456</v>
      </c>
      <c r="E4252" t="s">
        <v>474</v>
      </c>
      <c r="F4252" s="20">
        <v>2027</v>
      </c>
      <c r="G4252" s="20">
        <v>40</v>
      </c>
      <c r="H4252" s="11">
        <v>2965.7965742034298</v>
      </c>
      <c r="I4252" s="10">
        <v>4075810.0151146101</v>
      </c>
      <c r="J4252" s="33">
        <f t="shared" si="264"/>
        <v>7.2765819878874627E-4</v>
      </c>
      <c r="K4252" s="33">
        <f t="shared" si="265"/>
        <v>7.2739351976414124E-4</v>
      </c>
      <c r="L4252" s="33">
        <f t="shared" si="266"/>
        <v>0.99590451435884819</v>
      </c>
      <c r="M4252" s="33">
        <f t="shared" si="267"/>
        <v>0.99518009986879974</v>
      </c>
    </row>
    <row r="4253" spans="1:13" ht="27.6">
      <c r="A4253" t="s">
        <v>164</v>
      </c>
      <c r="B4253" t="s">
        <v>250</v>
      </c>
      <c r="C4253" s="14" t="s">
        <v>252</v>
      </c>
      <c r="D4253" t="s">
        <v>456</v>
      </c>
      <c r="E4253" t="s">
        <v>474</v>
      </c>
      <c r="F4253" s="20">
        <v>2027</v>
      </c>
      <c r="G4253" s="20">
        <v>41</v>
      </c>
      <c r="H4253" s="11">
        <v>3993.86193514767</v>
      </c>
      <c r="I4253" s="10">
        <v>4090465.1994183301</v>
      </c>
      <c r="J4253" s="33">
        <f t="shared" si="264"/>
        <v>9.7638330616175463E-4</v>
      </c>
      <c r="K4253" s="33">
        <f t="shared" si="265"/>
        <v>9.7590679907866296E-4</v>
      </c>
      <c r="L4253" s="33">
        <f t="shared" si="266"/>
        <v>0.99518009986879974</v>
      </c>
      <c r="M4253" s="33">
        <f t="shared" si="267"/>
        <v>0.99420889684303004</v>
      </c>
    </row>
    <row r="4254" spans="1:13" ht="27.6">
      <c r="A4254" t="s">
        <v>164</v>
      </c>
      <c r="B4254" t="s">
        <v>250</v>
      </c>
      <c r="C4254" s="14" t="s">
        <v>252</v>
      </c>
      <c r="D4254" t="s">
        <v>456</v>
      </c>
      <c r="E4254" t="s">
        <v>474</v>
      </c>
      <c r="F4254" s="20">
        <v>2027</v>
      </c>
      <c r="G4254" s="20">
        <v>42</v>
      </c>
      <c r="H4254" s="11">
        <v>4557.2122203650597</v>
      </c>
      <c r="I4254" s="10">
        <v>4162693.1317258799</v>
      </c>
      <c r="J4254" s="33">
        <f t="shared" si="264"/>
        <v>1.0947749632641331E-3</v>
      </c>
      <c r="K4254" s="33">
        <f t="shared" si="265"/>
        <v>1.0941759157814257E-3</v>
      </c>
      <c r="L4254" s="33">
        <f t="shared" si="266"/>
        <v>0.99420889684303004</v>
      </c>
      <c r="M4254" s="33">
        <f t="shared" si="267"/>
        <v>0.99312105741284873</v>
      </c>
    </row>
    <row r="4255" spans="1:13" ht="27.6">
      <c r="A4255" t="s">
        <v>164</v>
      </c>
      <c r="B4255" t="s">
        <v>250</v>
      </c>
      <c r="C4255" s="14" t="s">
        <v>252</v>
      </c>
      <c r="D4255" t="s">
        <v>456</v>
      </c>
      <c r="E4255" t="s">
        <v>474</v>
      </c>
      <c r="F4255" s="20">
        <v>2027</v>
      </c>
      <c r="G4255" s="20">
        <v>43</v>
      </c>
      <c r="H4255" s="11">
        <v>5205.3353750550796</v>
      </c>
      <c r="I4255" s="10">
        <v>4193226.2280858699</v>
      </c>
      <c r="J4255" s="33">
        <f t="shared" si="264"/>
        <v>1.2413676467513699E-3</v>
      </c>
      <c r="K4255" s="33">
        <f t="shared" si="265"/>
        <v>1.2405974686585663E-3</v>
      </c>
      <c r="L4255" s="33">
        <f t="shared" si="266"/>
        <v>0.99312105741284873</v>
      </c>
      <c r="M4255" s="33">
        <f t="shared" si="267"/>
        <v>0.99188899394295083</v>
      </c>
    </row>
    <row r="4256" spans="1:13" ht="27.6">
      <c r="A4256" t="s">
        <v>164</v>
      </c>
      <c r="B4256" t="s">
        <v>250</v>
      </c>
      <c r="C4256" s="14" t="s">
        <v>252</v>
      </c>
      <c r="D4256" t="s">
        <v>456</v>
      </c>
      <c r="E4256" t="s">
        <v>474</v>
      </c>
      <c r="F4256" s="20">
        <v>2027</v>
      </c>
      <c r="G4256" s="20">
        <v>44</v>
      </c>
      <c r="H4256" s="11">
        <v>5329.8273175709401</v>
      </c>
      <c r="I4256" s="10">
        <v>4163762.5156682399</v>
      </c>
      <c r="J4256" s="33">
        <f t="shared" si="264"/>
        <v>1.280050746774053E-3</v>
      </c>
      <c r="K4256" s="33">
        <f t="shared" si="265"/>
        <v>1.2792318312719875E-3</v>
      </c>
      <c r="L4256" s="33">
        <f t="shared" si="266"/>
        <v>0.99188899394295083</v>
      </c>
      <c r="M4256" s="33">
        <f t="shared" si="267"/>
        <v>0.99062013796881065</v>
      </c>
    </row>
    <row r="4257" spans="1:13" ht="27.6">
      <c r="A4257" t="s">
        <v>164</v>
      </c>
      <c r="B4257" t="s">
        <v>250</v>
      </c>
      <c r="C4257" s="14" t="s">
        <v>252</v>
      </c>
      <c r="D4257" t="s">
        <v>456</v>
      </c>
      <c r="E4257" t="s">
        <v>474</v>
      </c>
      <c r="F4257" s="20">
        <v>2027</v>
      </c>
      <c r="G4257" s="20">
        <v>45</v>
      </c>
      <c r="H4257" s="11">
        <v>5574.8766594962299</v>
      </c>
      <c r="I4257" s="10">
        <v>4109873.7579883202</v>
      </c>
      <c r="J4257" s="33">
        <f t="shared" si="264"/>
        <v>1.3564593434677642E-3</v>
      </c>
      <c r="K4257" s="33">
        <f t="shared" si="265"/>
        <v>1.3555397683282511E-3</v>
      </c>
      <c r="L4257" s="33">
        <f t="shared" si="266"/>
        <v>0.99062013796881065</v>
      </c>
      <c r="M4257" s="33">
        <f t="shared" si="267"/>
        <v>0.98927731297648713</v>
      </c>
    </row>
    <row r="4258" spans="1:13" ht="27.6">
      <c r="A4258" t="s">
        <v>164</v>
      </c>
      <c r="B4258" t="s">
        <v>250</v>
      </c>
      <c r="C4258" s="14" t="s">
        <v>252</v>
      </c>
      <c r="D4258" t="s">
        <v>456</v>
      </c>
      <c r="E4258" t="s">
        <v>474</v>
      </c>
      <c r="F4258" s="20">
        <v>2027</v>
      </c>
      <c r="G4258" s="20">
        <v>46</v>
      </c>
      <c r="H4258" s="11">
        <v>6668.5005493413901</v>
      </c>
      <c r="I4258" s="10">
        <v>4048640.91510846</v>
      </c>
      <c r="J4258" s="33">
        <f t="shared" si="264"/>
        <v>1.6470960722785527E-3</v>
      </c>
      <c r="K4258" s="33">
        <f t="shared" si="265"/>
        <v>1.6457403539777982E-3</v>
      </c>
      <c r="L4258" s="33">
        <f t="shared" si="266"/>
        <v>0.98927731297648713</v>
      </c>
      <c r="M4258" s="33">
        <f t="shared" si="267"/>
        <v>0.98764921938124706</v>
      </c>
    </row>
    <row r="4259" spans="1:13" ht="27.6">
      <c r="A4259" t="s">
        <v>164</v>
      </c>
      <c r="B4259" t="s">
        <v>250</v>
      </c>
      <c r="C4259" s="14" t="s">
        <v>252</v>
      </c>
      <c r="D4259" t="s">
        <v>456</v>
      </c>
      <c r="E4259" t="s">
        <v>474</v>
      </c>
      <c r="F4259" s="20">
        <v>2027</v>
      </c>
      <c r="G4259" s="20">
        <v>47</v>
      </c>
      <c r="H4259" s="11">
        <v>6975.06078593041</v>
      </c>
      <c r="I4259" s="10">
        <v>3992947.3047394902</v>
      </c>
      <c r="J4259" s="33">
        <f t="shared" si="264"/>
        <v>1.7468451881774785E-3</v>
      </c>
      <c r="K4259" s="33">
        <f t="shared" si="265"/>
        <v>1.7453203421409214E-3</v>
      </c>
      <c r="L4259" s="33">
        <f t="shared" si="266"/>
        <v>0.98764921938124706</v>
      </c>
      <c r="M4259" s="33">
        <f t="shared" si="267"/>
        <v>0.98592545510776142</v>
      </c>
    </row>
    <row r="4260" spans="1:13" ht="27.6">
      <c r="A4260" t="s">
        <v>164</v>
      </c>
      <c r="B4260" t="s">
        <v>250</v>
      </c>
      <c r="C4260" s="14" t="s">
        <v>252</v>
      </c>
      <c r="D4260" t="s">
        <v>456</v>
      </c>
      <c r="E4260" t="s">
        <v>474</v>
      </c>
      <c r="F4260" s="20">
        <v>2027</v>
      </c>
      <c r="G4260" s="20">
        <v>48</v>
      </c>
      <c r="H4260" s="11">
        <v>7366.2501364760001</v>
      </c>
      <c r="I4260" s="10">
        <v>3923785.1927095898</v>
      </c>
      <c r="J4260" s="33">
        <f t="shared" si="264"/>
        <v>1.877332671055114E-3</v>
      </c>
      <c r="K4260" s="33">
        <f t="shared" si="265"/>
        <v>1.8755715842971865E-3</v>
      </c>
      <c r="L4260" s="33">
        <f t="shared" si="266"/>
        <v>0.98592545510776142</v>
      </c>
      <c r="M4260" s="33">
        <f t="shared" si="267"/>
        <v>0.98407628133992597</v>
      </c>
    </row>
    <row r="4261" spans="1:13" ht="27.6">
      <c r="A4261" t="s">
        <v>164</v>
      </c>
      <c r="B4261" t="s">
        <v>250</v>
      </c>
      <c r="C4261" s="14" t="s">
        <v>252</v>
      </c>
      <c r="D4261" t="s">
        <v>456</v>
      </c>
      <c r="E4261" t="s">
        <v>474</v>
      </c>
      <c r="F4261" s="20">
        <v>2027</v>
      </c>
      <c r="G4261" s="20">
        <v>49</v>
      </c>
      <c r="H4261" s="11">
        <v>7580.9008954206902</v>
      </c>
      <c r="I4261" s="10">
        <v>3830094.80461674</v>
      </c>
      <c r="J4261" s="33">
        <f t="shared" si="264"/>
        <v>1.9792984983773203E-3</v>
      </c>
      <c r="K4261" s="33">
        <f t="shared" si="265"/>
        <v>1.9773409788226282E-3</v>
      </c>
      <c r="L4261" s="33">
        <f t="shared" si="266"/>
        <v>0.98407628133992597</v>
      </c>
      <c r="M4261" s="33">
        <f t="shared" si="267"/>
        <v>0.98213042698254516</v>
      </c>
    </row>
    <row r="4262" spans="1:13" ht="27.6">
      <c r="A4262" t="s">
        <v>164</v>
      </c>
      <c r="B4262" t="s">
        <v>250</v>
      </c>
      <c r="C4262" s="14" t="s">
        <v>252</v>
      </c>
      <c r="D4262" t="s">
        <v>456</v>
      </c>
      <c r="E4262" t="s">
        <v>474</v>
      </c>
      <c r="F4262" s="20">
        <v>2027</v>
      </c>
      <c r="G4262" s="20">
        <v>50</v>
      </c>
      <c r="H4262" s="11">
        <v>7843.0837463772205</v>
      </c>
      <c r="I4262" s="10">
        <v>3740704.4293243899</v>
      </c>
      <c r="J4262" s="33">
        <f t="shared" si="264"/>
        <v>2.0966863045615617E-3</v>
      </c>
      <c r="K4262" s="33">
        <f t="shared" si="265"/>
        <v>2.0944897932315687E-3</v>
      </c>
      <c r="L4262" s="33">
        <f t="shared" si="266"/>
        <v>0.98213042698254516</v>
      </c>
      <c r="M4262" s="33">
        <f t="shared" si="267"/>
        <v>0.9800733648276081</v>
      </c>
    </row>
    <row r="4263" spans="1:13" ht="27.6">
      <c r="A4263" t="s">
        <v>164</v>
      </c>
      <c r="B4263" t="s">
        <v>250</v>
      </c>
      <c r="C4263" s="14" t="s">
        <v>252</v>
      </c>
      <c r="D4263" t="s">
        <v>456</v>
      </c>
      <c r="E4263" t="s">
        <v>474</v>
      </c>
      <c r="F4263" s="20">
        <v>2027</v>
      </c>
      <c r="G4263" s="20">
        <v>51</v>
      </c>
      <c r="H4263" s="11">
        <v>8755.2540970233404</v>
      </c>
      <c r="I4263" s="10">
        <v>3667029.3308404498</v>
      </c>
      <c r="J4263" s="33">
        <f t="shared" si="264"/>
        <v>2.3875604221078634E-3</v>
      </c>
      <c r="K4263" s="33">
        <f t="shared" si="265"/>
        <v>2.3847124667293329E-3</v>
      </c>
      <c r="L4263" s="33">
        <f t="shared" si="266"/>
        <v>0.9800733648276081</v>
      </c>
      <c r="M4263" s="33">
        <f t="shared" si="267"/>
        <v>0.97773617165619431</v>
      </c>
    </row>
    <row r="4264" spans="1:13" ht="27.6">
      <c r="A4264" t="s">
        <v>164</v>
      </c>
      <c r="B4264" t="s">
        <v>250</v>
      </c>
      <c r="C4264" s="14" t="s">
        <v>252</v>
      </c>
      <c r="D4264" t="s">
        <v>456</v>
      </c>
      <c r="E4264" t="s">
        <v>474</v>
      </c>
      <c r="F4264" s="20">
        <v>2027</v>
      </c>
      <c r="G4264" s="20">
        <v>52</v>
      </c>
      <c r="H4264" s="11">
        <v>9208.8596725569096</v>
      </c>
      <c r="I4264" s="10">
        <v>3580801.4766638498</v>
      </c>
      <c r="J4264" s="33">
        <f t="shared" si="264"/>
        <v>2.5717314217420933E-3</v>
      </c>
      <c r="K4264" s="33">
        <f t="shared" si="265"/>
        <v>2.5684273534882784E-3</v>
      </c>
      <c r="L4264" s="33">
        <f t="shared" si="266"/>
        <v>0.97773617165619431</v>
      </c>
      <c r="M4264" s="33">
        <f t="shared" si="267"/>
        <v>0.97522492732841759</v>
      </c>
    </row>
    <row r="4265" spans="1:13" ht="27.6">
      <c r="A4265" t="s">
        <v>164</v>
      </c>
      <c r="B4265" t="s">
        <v>250</v>
      </c>
      <c r="C4265" s="14" t="s">
        <v>252</v>
      </c>
      <c r="D4265" t="s">
        <v>456</v>
      </c>
      <c r="E4265" t="s">
        <v>474</v>
      </c>
      <c r="F4265" s="20">
        <v>2027</v>
      </c>
      <c r="G4265" s="20">
        <v>53</v>
      </c>
      <c r="H4265" s="11">
        <v>9811.3748370199392</v>
      </c>
      <c r="I4265" s="10">
        <v>3510417.50274366</v>
      </c>
      <c r="J4265" s="33">
        <f t="shared" si="264"/>
        <v>2.7949310386447194E-3</v>
      </c>
      <c r="K4265" s="33">
        <f t="shared" si="265"/>
        <v>2.7910288551804552E-3</v>
      </c>
      <c r="L4265" s="33">
        <f t="shared" si="266"/>
        <v>0.97522492732841759</v>
      </c>
      <c r="M4265" s="33">
        <f t="shared" si="267"/>
        <v>0.97250304641595275</v>
      </c>
    </row>
    <row r="4266" spans="1:13" ht="27.6">
      <c r="A4266" t="s">
        <v>164</v>
      </c>
      <c r="B4266" t="s">
        <v>250</v>
      </c>
      <c r="C4266" s="14" t="s">
        <v>252</v>
      </c>
      <c r="D4266" t="s">
        <v>456</v>
      </c>
      <c r="E4266" t="s">
        <v>474</v>
      </c>
      <c r="F4266" s="20">
        <v>2027</v>
      </c>
      <c r="G4266" s="20">
        <v>54</v>
      </c>
      <c r="H4266" s="11">
        <v>10766.5896363884</v>
      </c>
      <c r="I4266" s="10">
        <v>3440801.1395584298</v>
      </c>
      <c r="J4266" s="33">
        <f t="shared" si="264"/>
        <v>3.1290938359111666E-3</v>
      </c>
      <c r="K4266" s="33">
        <f t="shared" si="265"/>
        <v>3.1242033240808098E-3</v>
      </c>
      <c r="L4266" s="33">
        <f t="shared" si="266"/>
        <v>0.97250304641595275</v>
      </c>
      <c r="M4266" s="33">
        <f t="shared" si="267"/>
        <v>0.96946474916566128</v>
      </c>
    </row>
    <row r="4267" spans="1:13" ht="27.6">
      <c r="A4267" t="s">
        <v>164</v>
      </c>
      <c r="B4267" t="s">
        <v>250</v>
      </c>
      <c r="C4267" s="14" t="s">
        <v>252</v>
      </c>
      <c r="D4267" t="s">
        <v>456</v>
      </c>
      <c r="E4267" t="s">
        <v>474</v>
      </c>
      <c r="F4267" s="20">
        <v>2027</v>
      </c>
      <c r="G4267" s="20">
        <v>55</v>
      </c>
      <c r="H4267" s="11">
        <v>11633.850760912799</v>
      </c>
      <c r="I4267" s="10">
        <v>3349258.3803519001</v>
      </c>
      <c r="J4267" s="33">
        <f t="shared" si="264"/>
        <v>3.4735602452058215E-3</v>
      </c>
      <c r="K4267" s="33">
        <f t="shared" si="265"/>
        <v>3.4675344138658248E-3</v>
      </c>
      <c r="L4267" s="33">
        <f t="shared" si="266"/>
        <v>0.96946474916566128</v>
      </c>
      <c r="M4267" s="33">
        <f t="shared" si="267"/>
        <v>0.96610309678489958</v>
      </c>
    </row>
    <row r="4268" spans="1:13" ht="27.6">
      <c r="A4268" t="s">
        <v>164</v>
      </c>
      <c r="B4268" t="s">
        <v>250</v>
      </c>
      <c r="C4268" s="14" t="s">
        <v>252</v>
      </c>
      <c r="D4268" t="s">
        <v>456</v>
      </c>
      <c r="E4268" t="s">
        <v>474</v>
      </c>
      <c r="F4268" s="20">
        <v>2027</v>
      </c>
      <c r="G4268" s="20">
        <v>56</v>
      </c>
      <c r="H4268" s="11">
        <v>12683.106819573801</v>
      </c>
      <c r="I4268" s="10">
        <v>3268262.7708326099</v>
      </c>
      <c r="J4268" s="33">
        <f t="shared" si="264"/>
        <v>3.8806876034458825E-3</v>
      </c>
      <c r="K4268" s="33">
        <f t="shared" si="265"/>
        <v>3.8731674662209059E-3</v>
      </c>
      <c r="L4268" s="33">
        <f t="shared" si="266"/>
        <v>0.96610309678489958</v>
      </c>
      <c r="M4268" s="33">
        <f t="shared" si="267"/>
        <v>0.96236121770141703</v>
      </c>
    </row>
    <row r="4269" spans="1:13" ht="27.6">
      <c r="A4269" t="s">
        <v>164</v>
      </c>
      <c r="B4269" t="s">
        <v>250</v>
      </c>
      <c r="C4269" s="14" t="s">
        <v>252</v>
      </c>
      <c r="D4269" t="s">
        <v>456</v>
      </c>
      <c r="E4269" t="s">
        <v>474</v>
      </c>
      <c r="F4269" s="20">
        <v>2027</v>
      </c>
      <c r="G4269" s="20">
        <v>57</v>
      </c>
      <c r="H4269" s="11">
        <v>13577.9120851556</v>
      </c>
      <c r="I4269" s="10">
        <v>3184896.5852339999</v>
      </c>
      <c r="J4269" s="33">
        <f t="shared" si="264"/>
        <v>4.2632191412764527E-3</v>
      </c>
      <c r="K4269" s="33">
        <f t="shared" si="265"/>
        <v>4.2541445228290176E-3</v>
      </c>
      <c r="L4269" s="33">
        <f t="shared" si="266"/>
        <v>0.96236121770141703</v>
      </c>
      <c r="M4269" s="33">
        <f t="shared" si="267"/>
        <v>0.95826719399814952</v>
      </c>
    </row>
    <row r="4270" spans="1:13" ht="27.6">
      <c r="A4270" t="s">
        <v>164</v>
      </c>
      <c r="B4270" t="s">
        <v>250</v>
      </c>
      <c r="C4270" s="14" t="s">
        <v>252</v>
      </c>
      <c r="D4270" t="s">
        <v>456</v>
      </c>
      <c r="E4270" t="s">
        <v>474</v>
      </c>
      <c r="F4270" s="20">
        <v>2027</v>
      </c>
      <c r="G4270" s="20">
        <v>58</v>
      </c>
      <c r="H4270" s="11">
        <v>14497.9118495153</v>
      </c>
      <c r="I4270" s="10">
        <v>3085450.24723231</v>
      </c>
      <c r="J4270" s="33">
        <f t="shared" si="264"/>
        <v>4.6987994256332995E-3</v>
      </c>
      <c r="K4270" s="33">
        <f t="shared" si="265"/>
        <v>4.6877773378963816E-3</v>
      </c>
      <c r="L4270" s="33">
        <f t="shared" si="266"/>
        <v>0.95826719399814952</v>
      </c>
      <c r="M4270" s="33">
        <f t="shared" si="267"/>
        <v>0.95377505076247548</v>
      </c>
    </row>
    <row r="4271" spans="1:13" ht="27.6">
      <c r="A4271" t="s">
        <v>164</v>
      </c>
      <c r="B4271" t="s">
        <v>250</v>
      </c>
      <c r="C4271" s="14" t="s">
        <v>252</v>
      </c>
      <c r="D4271" t="s">
        <v>456</v>
      </c>
      <c r="E4271" t="s">
        <v>474</v>
      </c>
      <c r="F4271" s="20">
        <v>2027</v>
      </c>
      <c r="G4271" s="20">
        <v>59</v>
      </c>
      <c r="H4271" s="11">
        <v>14951.311119132901</v>
      </c>
      <c r="I4271" s="10">
        <v>2979157.74243666</v>
      </c>
      <c r="J4271" s="33">
        <f t="shared" si="264"/>
        <v>5.0186369476710518E-3</v>
      </c>
      <c r="K4271" s="33">
        <f t="shared" si="265"/>
        <v>5.0060646300237321E-3</v>
      </c>
      <c r="L4271" s="33">
        <f t="shared" si="266"/>
        <v>0.95377505076247548</v>
      </c>
      <c r="M4271" s="33">
        <f t="shared" si="267"/>
        <v>0.94900039121585433</v>
      </c>
    </row>
    <row r="4272" spans="1:13" ht="27.6">
      <c r="A4272" t="s">
        <v>164</v>
      </c>
      <c r="B4272" t="s">
        <v>250</v>
      </c>
      <c r="C4272" s="14" t="s">
        <v>252</v>
      </c>
      <c r="D4272" t="s">
        <v>456</v>
      </c>
      <c r="E4272" t="s">
        <v>474</v>
      </c>
      <c r="F4272" s="20">
        <v>2027</v>
      </c>
      <c r="G4272" s="20">
        <v>60</v>
      </c>
      <c r="H4272" s="11">
        <v>15696.909560153201</v>
      </c>
      <c r="I4272" s="10">
        <v>2875439.8895711699</v>
      </c>
      <c r="J4272" s="33">
        <f t="shared" si="264"/>
        <v>5.4589593811659081E-3</v>
      </c>
      <c r="K4272" s="33">
        <f t="shared" si="265"/>
        <v>5.4440863384891403E-3</v>
      </c>
      <c r="L4272" s="33">
        <f t="shared" si="266"/>
        <v>0.94900039121585433</v>
      </c>
      <c r="M4272" s="33">
        <f t="shared" si="267"/>
        <v>0.94383395115081525</v>
      </c>
    </row>
    <row r="4273" spans="1:13" ht="27.6">
      <c r="A4273" t="s">
        <v>164</v>
      </c>
      <c r="B4273" t="s">
        <v>250</v>
      </c>
      <c r="C4273" s="14" t="s">
        <v>252</v>
      </c>
      <c r="D4273" t="s">
        <v>456</v>
      </c>
      <c r="E4273" t="s">
        <v>474</v>
      </c>
      <c r="F4273" s="20">
        <v>2027</v>
      </c>
      <c r="G4273" s="20">
        <v>61</v>
      </c>
      <c r="H4273" s="11">
        <v>17012.984327232702</v>
      </c>
      <c r="I4273" s="10">
        <v>2759001.7140054801</v>
      </c>
      <c r="J4273" s="33">
        <f t="shared" si="264"/>
        <v>6.1663551134709116E-3</v>
      </c>
      <c r="K4273" s="33">
        <f t="shared" si="265"/>
        <v>6.1473821637912929E-3</v>
      </c>
      <c r="L4273" s="33">
        <f t="shared" si="266"/>
        <v>0.94383395115081525</v>
      </c>
      <c r="M4273" s="33">
        <f t="shared" si="267"/>
        <v>0.93803184315393007</v>
      </c>
    </row>
    <row r="4274" spans="1:13" ht="27.6">
      <c r="A4274" t="s">
        <v>164</v>
      </c>
      <c r="B4274" t="s">
        <v>250</v>
      </c>
      <c r="C4274" s="14" t="s">
        <v>252</v>
      </c>
      <c r="D4274" t="s">
        <v>456</v>
      </c>
      <c r="E4274" t="s">
        <v>474</v>
      </c>
      <c r="F4274" s="20">
        <v>2027</v>
      </c>
      <c r="G4274" s="20">
        <v>62</v>
      </c>
      <c r="H4274" s="11">
        <v>17843.926685716899</v>
      </c>
      <c r="I4274" s="10">
        <v>2630047.2578052799</v>
      </c>
      <c r="J4274" s="33">
        <f t="shared" si="264"/>
        <v>6.7846410868705404E-3</v>
      </c>
      <c r="K4274" s="33">
        <f t="shared" si="265"/>
        <v>6.7616773724011869E-3</v>
      </c>
      <c r="L4274" s="33">
        <f t="shared" si="266"/>
        <v>0.93803184315393007</v>
      </c>
      <c r="M4274" s="33">
        <f t="shared" si="267"/>
        <v>0.93168917446548438</v>
      </c>
    </row>
    <row r="4275" spans="1:13" ht="27.6">
      <c r="A4275" t="s">
        <v>164</v>
      </c>
      <c r="B4275" t="s">
        <v>250</v>
      </c>
      <c r="C4275" s="14" t="s">
        <v>252</v>
      </c>
      <c r="D4275" t="s">
        <v>456</v>
      </c>
      <c r="E4275" t="s">
        <v>474</v>
      </c>
      <c r="F4275" s="20">
        <v>2027</v>
      </c>
      <c r="G4275" s="20">
        <v>63</v>
      </c>
      <c r="H4275" s="11">
        <v>18726.712029724698</v>
      </c>
      <c r="I4275" s="10">
        <v>2502652.35124121</v>
      </c>
      <c r="J4275" s="33">
        <f t="shared" si="264"/>
        <v>7.4827460635661361E-3</v>
      </c>
      <c r="K4275" s="33">
        <f t="shared" si="265"/>
        <v>7.4548200171570267E-3</v>
      </c>
      <c r="L4275" s="33">
        <f t="shared" si="266"/>
        <v>0.93168917446548438</v>
      </c>
      <c r="M4275" s="33">
        <f t="shared" si="267"/>
        <v>0.92474359935791062</v>
      </c>
    </row>
    <row r="4276" spans="1:13" ht="27.6">
      <c r="A4276" t="s">
        <v>164</v>
      </c>
      <c r="B4276" t="s">
        <v>250</v>
      </c>
      <c r="C4276" s="14" t="s">
        <v>252</v>
      </c>
      <c r="D4276" t="s">
        <v>456</v>
      </c>
      <c r="E4276" t="s">
        <v>474</v>
      </c>
      <c r="F4276" s="20">
        <v>2027</v>
      </c>
      <c r="G4276" s="20">
        <v>64</v>
      </c>
      <c r="H4276" s="11">
        <v>19793.210291465301</v>
      </c>
      <c r="I4276" s="10">
        <v>2375729.0511989701</v>
      </c>
      <c r="J4276" s="33">
        <f t="shared" si="264"/>
        <v>8.3314257917905966E-3</v>
      </c>
      <c r="K4276" s="33">
        <f t="shared" si="265"/>
        <v>8.2968156479060751E-3</v>
      </c>
      <c r="L4276" s="33">
        <f t="shared" si="266"/>
        <v>0.92474359935791062</v>
      </c>
      <c r="M4276" s="33">
        <f t="shared" si="267"/>
        <v>0.91707117219245693</v>
      </c>
    </row>
    <row r="4277" spans="1:13" ht="27.6">
      <c r="A4277" t="s">
        <v>164</v>
      </c>
      <c r="B4277" t="s">
        <v>250</v>
      </c>
      <c r="C4277" s="14" t="s">
        <v>252</v>
      </c>
      <c r="D4277" t="s">
        <v>456</v>
      </c>
      <c r="E4277" t="s">
        <v>474</v>
      </c>
      <c r="F4277" s="20">
        <v>2027</v>
      </c>
      <c r="G4277" s="20">
        <v>65</v>
      </c>
      <c r="H4277" s="11">
        <v>20786.365146405999</v>
      </c>
      <c r="I4277" s="10">
        <v>2248531.0492145899</v>
      </c>
      <c r="J4277" s="33">
        <f t="shared" si="264"/>
        <v>9.2444198863371983E-3</v>
      </c>
      <c r="K4277" s="33">
        <f t="shared" si="265"/>
        <v>9.2018216033515898E-3</v>
      </c>
      <c r="L4277" s="33">
        <f t="shared" si="266"/>
        <v>0.91707117219245693</v>
      </c>
      <c r="M4277" s="33">
        <f t="shared" si="267"/>
        <v>0.90863244686836542</v>
      </c>
    </row>
    <row r="4278" spans="1:13" ht="27.6">
      <c r="A4278" t="s">
        <v>164</v>
      </c>
      <c r="B4278" t="s">
        <v>250</v>
      </c>
      <c r="C4278" s="14" t="s">
        <v>252</v>
      </c>
      <c r="D4278" t="s">
        <v>456</v>
      </c>
      <c r="E4278" t="s">
        <v>474</v>
      </c>
      <c r="F4278" s="20">
        <v>2027</v>
      </c>
      <c r="G4278" s="20">
        <v>66</v>
      </c>
      <c r="H4278" s="11">
        <v>21096.239936088801</v>
      </c>
      <c r="I4278" s="10">
        <v>2120436.6516516702</v>
      </c>
      <c r="J4278" s="33">
        <f t="shared" si="264"/>
        <v>9.9490073988564211E-3</v>
      </c>
      <c r="K4278" s="33">
        <f t="shared" si="265"/>
        <v>9.8996797473391851E-3</v>
      </c>
      <c r="L4278" s="33">
        <f t="shared" si="266"/>
        <v>0.90863244686836542</v>
      </c>
      <c r="M4278" s="33">
        <f t="shared" si="267"/>
        <v>0.89963727663632742</v>
      </c>
    </row>
    <row r="4279" spans="1:13" ht="27.6">
      <c r="A4279" t="s">
        <v>164</v>
      </c>
      <c r="B4279" t="s">
        <v>250</v>
      </c>
      <c r="C4279" s="14" t="s">
        <v>252</v>
      </c>
      <c r="D4279" t="s">
        <v>456</v>
      </c>
      <c r="E4279" t="s">
        <v>474</v>
      </c>
      <c r="F4279" s="20">
        <v>2027</v>
      </c>
      <c r="G4279" s="20">
        <v>67</v>
      </c>
      <c r="H4279" s="11">
        <v>21610.869077130701</v>
      </c>
      <c r="I4279" s="10">
        <v>1988089.43110004</v>
      </c>
      <c r="J4279" s="33">
        <f t="shared" si="264"/>
        <v>1.0870169489897183E-2</v>
      </c>
      <c r="K4279" s="33">
        <f t="shared" si="265"/>
        <v>1.0811302687973812E-2</v>
      </c>
      <c r="L4279" s="33">
        <f t="shared" si="266"/>
        <v>0.89963727663632742</v>
      </c>
      <c r="M4279" s="33">
        <f t="shared" si="267"/>
        <v>0.88991102572922764</v>
      </c>
    </row>
    <row r="4280" spans="1:13" ht="27.6">
      <c r="A4280" t="s">
        <v>164</v>
      </c>
      <c r="B4280" t="s">
        <v>250</v>
      </c>
      <c r="C4280" s="14" t="s">
        <v>252</v>
      </c>
      <c r="D4280" t="s">
        <v>456</v>
      </c>
      <c r="E4280" t="s">
        <v>474</v>
      </c>
      <c r="F4280" s="20">
        <v>2027</v>
      </c>
      <c r="G4280" s="20">
        <v>68</v>
      </c>
      <c r="H4280" s="11">
        <v>21973.890528031701</v>
      </c>
      <c r="I4280" s="10">
        <v>1851513.95264498</v>
      </c>
      <c r="J4280" s="33">
        <f t="shared" si="264"/>
        <v>1.186806639865765E-2</v>
      </c>
      <c r="K4280" s="33">
        <f t="shared" si="265"/>
        <v>1.1797918678805974E-2</v>
      </c>
      <c r="L4280" s="33">
        <f t="shared" si="266"/>
        <v>0.88991102572922764</v>
      </c>
      <c r="M4280" s="33">
        <f t="shared" si="267"/>
        <v>0.8794119278163014</v>
      </c>
    </row>
    <row r="4281" spans="1:13" ht="27.6">
      <c r="A4281" t="s">
        <v>164</v>
      </c>
      <c r="B4281" t="s">
        <v>250</v>
      </c>
      <c r="C4281" s="14" t="s">
        <v>252</v>
      </c>
      <c r="D4281" t="s">
        <v>456</v>
      </c>
      <c r="E4281" t="s">
        <v>474</v>
      </c>
      <c r="F4281" s="20">
        <v>2027</v>
      </c>
      <c r="G4281" s="20">
        <v>69</v>
      </c>
      <c r="H4281" s="11">
        <v>20450.649228889099</v>
      </c>
      <c r="I4281" s="10">
        <v>1720934.9946472601</v>
      </c>
      <c r="J4281" s="33">
        <f t="shared" si="264"/>
        <v>1.1883452479319748E-2</v>
      </c>
      <c r="K4281" s="33">
        <f t="shared" si="265"/>
        <v>1.1813123118771029E-2</v>
      </c>
      <c r="L4281" s="33">
        <f t="shared" si="266"/>
        <v>0.8794119278163014</v>
      </c>
      <c r="M4281" s="33">
        <f t="shared" si="267"/>
        <v>0.86902332644089164</v>
      </c>
    </row>
    <row r="4282" spans="1:13" ht="27.6">
      <c r="A4282" t="s">
        <v>164</v>
      </c>
      <c r="B4282" t="s">
        <v>250</v>
      </c>
      <c r="C4282" s="14" t="s">
        <v>252</v>
      </c>
      <c r="D4282" t="s">
        <v>456</v>
      </c>
      <c r="E4282" t="s">
        <v>474</v>
      </c>
      <c r="F4282" s="20">
        <v>2028</v>
      </c>
      <c r="G4282" s="20">
        <v>30</v>
      </c>
      <c r="H4282" s="11">
        <v>896.49383785345196</v>
      </c>
      <c r="I4282" s="10">
        <v>4433730.95386572</v>
      </c>
      <c r="J4282" s="33">
        <f t="shared" si="264"/>
        <v>2.0219852020380468E-4</v>
      </c>
      <c r="K4282" s="33">
        <f t="shared" si="265"/>
        <v>2.021780794607686E-4</v>
      </c>
      <c r="L4282" s="33">
        <f t="shared" si="266"/>
        <v>1</v>
      </c>
      <c r="M4282" s="33">
        <f t="shared" si="267"/>
        <v>0.99979782192053923</v>
      </c>
    </row>
    <row r="4283" spans="1:13" ht="27.6">
      <c r="A4283" t="s">
        <v>164</v>
      </c>
      <c r="B4283" t="s">
        <v>250</v>
      </c>
      <c r="C4283" s="14" t="s">
        <v>252</v>
      </c>
      <c r="D4283" t="s">
        <v>456</v>
      </c>
      <c r="E4283" t="s">
        <v>474</v>
      </c>
      <c r="F4283" s="20">
        <v>2028</v>
      </c>
      <c r="G4283" s="20">
        <v>31</v>
      </c>
      <c r="H4283" s="11">
        <v>1299.0879013169199</v>
      </c>
      <c r="I4283" s="10">
        <v>4431470.39583808</v>
      </c>
      <c r="J4283" s="33">
        <f t="shared" si="264"/>
        <v>2.9315053137599404E-4</v>
      </c>
      <c r="K4283" s="33">
        <f t="shared" si="265"/>
        <v>2.9310756695744011E-4</v>
      </c>
      <c r="L4283" s="33">
        <f t="shared" si="266"/>
        <v>0.99979782192053923</v>
      </c>
      <c r="M4283" s="33">
        <f t="shared" si="267"/>
        <v>0.99950477361350676</v>
      </c>
    </row>
    <row r="4284" spans="1:13" ht="27.6">
      <c r="A4284" t="s">
        <v>164</v>
      </c>
      <c r="B4284" t="s">
        <v>250</v>
      </c>
      <c r="C4284" s="14" t="s">
        <v>252</v>
      </c>
      <c r="D4284" t="s">
        <v>456</v>
      </c>
      <c r="E4284" t="s">
        <v>474</v>
      </c>
      <c r="F4284" s="20">
        <v>2028</v>
      </c>
      <c r="G4284" s="20">
        <v>32</v>
      </c>
      <c r="H4284" s="11">
        <v>1315.23666719173</v>
      </c>
      <c r="I4284" s="10">
        <v>4370036.3422639798</v>
      </c>
      <c r="J4284" s="33">
        <f t="shared" si="264"/>
        <v>3.0096698612587438E-4</v>
      </c>
      <c r="K4284" s="33">
        <f t="shared" si="265"/>
        <v>3.0092170010587171E-4</v>
      </c>
      <c r="L4284" s="33">
        <f t="shared" si="266"/>
        <v>0.99950477361350676</v>
      </c>
      <c r="M4284" s="33">
        <f t="shared" si="267"/>
        <v>0.99920400093776707</v>
      </c>
    </row>
    <row r="4285" spans="1:13" ht="27.6">
      <c r="A4285" t="s">
        <v>164</v>
      </c>
      <c r="B4285" t="s">
        <v>250</v>
      </c>
      <c r="C4285" s="14" t="s">
        <v>252</v>
      </c>
      <c r="D4285" t="s">
        <v>456</v>
      </c>
      <c r="E4285" t="s">
        <v>474</v>
      </c>
      <c r="F4285" s="20">
        <v>2028</v>
      </c>
      <c r="G4285" s="20">
        <v>33</v>
      </c>
      <c r="H4285" s="11">
        <v>1349.2356500099199</v>
      </c>
      <c r="I4285" s="10">
        <v>4306738.6841588598</v>
      </c>
      <c r="J4285" s="33">
        <f t="shared" si="264"/>
        <v>3.1328477276151162E-4</v>
      </c>
      <c r="K4285" s="33">
        <f t="shared" si="265"/>
        <v>3.132357042113787E-4</v>
      </c>
      <c r="L4285" s="33">
        <f t="shared" si="266"/>
        <v>0.99920400093776707</v>
      </c>
      <c r="M4285" s="33">
        <f t="shared" si="267"/>
        <v>0.99889101456888252</v>
      </c>
    </row>
    <row r="4286" spans="1:13" ht="27.6">
      <c r="A4286" t="s">
        <v>164</v>
      </c>
      <c r="B4286" t="s">
        <v>250</v>
      </c>
      <c r="C4286" s="14" t="s">
        <v>252</v>
      </c>
      <c r="D4286" t="s">
        <v>456</v>
      </c>
      <c r="E4286" t="s">
        <v>474</v>
      </c>
      <c r="F4286" s="20">
        <v>2028</v>
      </c>
      <c r="G4286" s="20">
        <v>34</v>
      </c>
      <c r="H4286" s="11">
        <v>1402.7373530115999</v>
      </c>
      <c r="I4286" s="10">
        <v>4253204.67887465</v>
      </c>
      <c r="J4286" s="33">
        <f t="shared" si="264"/>
        <v>3.2980715928835767E-4</v>
      </c>
      <c r="K4286" s="33">
        <f t="shared" si="265"/>
        <v>3.2975277888569465E-4</v>
      </c>
      <c r="L4286" s="33">
        <f t="shared" si="266"/>
        <v>0.99889101456888252</v>
      </c>
      <c r="M4286" s="33">
        <f t="shared" si="267"/>
        <v>0.99856162748102451</v>
      </c>
    </row>
    <row r="4287" spans="1:13" ht="27.6">
      <c r="A4287" t="s">
        <v>164</v>
      </c>
      <c r="B4287" t="s">
        <v>250</v>
      </c>
      <c r="C4287" s="14" t="s">
        <v>252</v>
      </c>
      <c r="D4287" t="s">
        <v>456</v>
      </c>
      <c r="E4287" t="s">
        <v>474</v>
      </c>
      <c r="F4287" s="20">
        <v>2028</v>
      </c>
      <c r="G4287" s="20">
        <v>35</v>
      </c>
      <c r="H4287" s="11">
        <v>1495.0870257699601</v>
      </c>
      <c r="I4287" s="10">
        <v>4202402.0020258604</v>
      </c>
      <c r="J4287" s="33">
        <f t="shared" si="264"/>
        <v>3.557696348538813E-4</v>
      </c>
      <c r="K4287" s="33">
        <f t="shared" si="265"/>
        <v>3.5570635634174508E-4</v>
      </c>
      <c r="L4287" s="33">
        <f t="shared" si="266"/>
        <v>0.99856162748102451</v>
      </c>
      <c r="M4287" s="33">
        <f t="shared" si="267"/>
        <v>0.99820643276293053</v>
      </c>
    </row>
    <row r="4288" spans="1:13" ht="27.6">
      <c r="A4288" t="s">
        <v>164</v>
      </c>
      <c r="B4288" t="s">
        <v>250</v>
      </c>
      <c r="C4288" s="14" t="s">
        <v>252</v>
      </c>
      <c r="D4288" t="s">
        <v>456</v>
      </c>
      <c r="E4288" t="s">
        <v>474</v>
      </c>
      <c r="F4288" s="20">
        <v>2028</v>
      </c>
      <c r="G4288" s="20">
        <v>36</v>
      </c>
      <c r="H4288" s="11">
        <v>1984.4288563032501</v>
      </c>
      <c r="I4288" s="10">
        <v>4186852.7596249701</v>
      </c>
      <c r="J4288" s="33">
        <f t="shared" si="264"/>
        <v>4.7396671682359368E-4</v>
      </c>
      <c r="K4288" s="33">
        <f t="shared" si="265"/>
        <v>4.7385441234282233E-4</v>
      </c>
      <c r="L4288" s="33">
        <f t="shared" si="266"/>
        <v>0.99820643276293053</v>
      </c>
      <c r="M4288" s="33">
        <f t="shared" si="267"/>
        <v>0.99773342824033684</v>
      </c>
    </row>
    <row r="4289" spans="1:13" ht="27.6">
      <c r="A4289" t="s">
        <v>164</v>
      </c>
      <c r="B4289" t="s">
        <v>250</v>
      </c>
      <c r="C4289" s="14" t="s">
        <v>252</v>
      </c>
      <c r="D4289" t="s">
        <v>456</v>
      </c>
      <c r="E4289" t="s">
        <v>474</v>
      </c>
      <c r="F4289" s="20">
        <v>2028</v>
      </c>
      <c r="G4289" s="20">
        <v>37</v>
      </c>
      <c r="H4289" s="11">
        <v>2160.1050224411601</v>
      </c>
      <c r="I4289" s="10">
        <v>4165730.9657114502</v>
      </c>
      <c r="J4289" s="33">
        <f t="shared" si="264"/>
        <v>5.1854165336676842E-4</v>
      </c>
      <c r="K4289" s="33">
        <f t="shared" si="265"/>
        <v>5.1840723387863719E-4</v>
      </c>
      <c r="L4289" s="33">
        <f t="shared" si="266"/>
        <v>0.99773342824033684</v>
      </c>
      <c r="M4289" s="33">
        <f t="shared" si="267"/>
        <v>0.99721619601365452</v>
      </c>
    </row>
    <row r="4290" spans="1:13" ht="27.6">
      <c r="A4290" t="s">
        <v>164</v>
      </c>
      <c r="B4290" t="s">
        <v>250</v>
      </c>
      <c r="C4290" s="14" t="s">
        <v>252</v>
      </c>
      <c r="D4290" t="s">
        <v>456</v>
      </c>
      <c r="E4290" t="s">
        <v>474</v>
      </c>
      <c r="F4290" s="20">
        <v>2028</v>
      </c>
      <c r="G4290" s="20">
        <v>38</v>
      </c>
      <c r="H4290" s="11">
        <v>2361.6944461572698</v>
      </c>
      <c r="I4290" s="10">
        <v>4148188.7997554601</v>
      </c>
      <c r="J4290" s="33">
        <f t="shared" ref="J4290:J4353" si="268">IF(I4290&gt;0,H4290/I4290,0)</f>
        <v>5.6933147456945401E-4</v>
      </c>
      <c r="K4290" s="33">
        <f t="shared" ref="K4290:K4353" si="269">1-EXP(-J4290)</f>
        <v>5.6916943615814564E-4</v>
      </c>
      <c r="L4290" s="33">
        <f t="shared" ref="L4290:L4353" si="270">IF(G4290=30,1,M4289)</f>
        <v>0.99721619601365452</v>
      </c>
      <c r="M4290" s="33">
        <f t="shared" ref="M4290:M4353" si="271">L4290*(1-K4290)</f>
        <v>0.99664861103364166</v>
      </c>
    </row>
    <row r="4291" spans="1:13" ht="27.6">
      <c r="A4291" t="s">
        <v>164</v>
      </c>
      <c r="B4291" t="s">
        <v>250</v>
      </c>
      <c r="C4291" s="14" t="s">
        <v>252</v>
      </c>
      <c r="D4291" t="s">
        <v>456</v>
      </c>
      <c r="E4291" t="s">
        <v>474</v>
      </c>
      <c r="F4291" s="20">
        <v>2028</v>
      </c>
      <c r="G4291" s="20">
        <v>39</v>
      </c>
      <c r="H4291" s="11">
        <v>2522.3295883701999</v>
      </c>
      <c r="I4291" s="10">
        <v>4153897.3201738601</v>
      </c>
      <c r="J4291" s="33">
        <f t="shared" si="268"/>
        <v>6.0722001386992117E-4</v>
      </c>
      <c r="K4291" s="33">
        <f t="shared" si="269"/>
        <v>6.0703569310693872E-4</v>
      </c>
      <c r="L4291" s="33">
        <f t="shared" si="270"/>
        <v>0.99664861103364166</v>
      </c>
      <c r="M4291" s="33">
        <f t="shared" si="271"/>
        <v>0.99604360975325879</v>
      </c>
    </row>
    <row r="4292" spans="1:13" ht="27.6">
      <c r="A4292" t="s">
        <v>164</v>
      </c>
      <c r="B4292" t="s">
        <v>250</v>
      </c>
      <c r="C4292" s="14" t="s">
        <v>252</v>
      </c>
      <c r="D4292" t="s">
        <v>456</v>
      </c>
      <c r="E4292" t="s">
        <v>474</v>
      </c>
      <c r="F4292" s="20">
        <v>2028</v>
      </c>
      <c r="G4292" s="20">
        <v>40</v>
      </c>
      <c r="H4292" s="11">
        <v>2806.3331673552202</v>
      </c>
      <c r="I4292" s="10">
        <v>4113951.7808805802</v>
      </c>
      <c r="J4292" s="33">
        <f t="shared" si="268"/>
        <v>6.8215023335896569E-4</v>
      </c>
      <c r="K4292" s="33">
        <f t="shared" si="269"/>
        <v>6.8191762178360094E-4</v>
      </c>
      <c r="L4292" s="33">
        <f t="shared" si="270"/>
        <v>0.99604360975325879</v>
      </c>
      <c r="M4292" s="33">
        <f t="shared" si="271"/>
        <v>0.99536439006370314</v>
      </c>
    </row>
    <row r="4293" spans="1:13" ht="27.6">
      <c r="A4293" t="s">
        <v>164</v>
      </c>
      <c r="B4293" t="s">
        <v>250</v>
      </c>
      <c r="C4293" s="14" t="s">
        <v>252</v>
      </c>
      <c r="D4293" t="s">
        <v>456</v>
      </c>
      <c r="E4293" t="s">
        <v>474</v>
      </c>
      <c r="F4293" s="20">
        <v>2028</v>
      </c>
      <c r="G4293" s="20">
        <v>41</v>
      </c>
      <c r="H4293" s="11">
        <v>3735.4649248579199</v>
      </c>
      <c r="I4293" s="10">
        <v>4065386.0755093</v>
      </c>
      <c r="J4293" s="33">
        <f t="shared" si="268"/>
        <v>9.1884629294155086E-4</v>
      </c>
      <c r="K4293" s="33">
        <f t="shared" si="269"/>
        <v>9.1842428295052514E-4</v>
      </c>
      <c r="L4293" s="33">
        <f t="shared" si="270"/>
        <v>0.99536439006370314</v>
      </c>
      <c r="M4293" s="33">
        <f t="shared" si="271"/>
        <v>0.99445022323748444</v>
      </c>
    </row>
    <row r="4294" spans="1:13" ht="27.6">
      <c r="A4294" t="s">
        <v>164</v>
      </c>
      <c r="B4294" t="s">
        <v>250</v>
      </c>
      <c r="C4294" s="14" t="s">
        <v>252</v>
      </c>
      <c r="D4294" t="s">
        <v>456</v>
      </c>
      <c r="E4294" t="s">
        <v>474</v>
      </c>
      <c r="F4294" s="20">
        <v>2028</v>
      </c>
      <c r="G4294" s="20">
        <v>42</v>
      </c>
      <c r="H4294" s="11">
        <v>4216.6303071828297</v>
      </c>
      <c r="I4294" s="10">
        <v>4079112.3905610698</v>
      </c>
      <c r="J4294" s="33">
        <f t="shared" si="268"/>
        <v>1.0337127059651438E-3</v>
      </c>
      <c r="K4294" s="33">
        <f t="shared" si="269"/>
        <v>1.0331786090360673E-3</v>
      </c>
      <c r="L4294" s="33">
        <f t="shared" si="270"/>
        <v>0.99445022323748444</v>
      </c>
      <c r="M4294" s="33">
        <f t="shared" si="271"/>
        <v>0.99342277853908434</v>
      </c>
    </row>
    <row r="4295" spans="1:13" ht="27.6">
      <c r="A4295" t="s">
        <v>164</v>
      </c>
      <c r="B4295" t="s">
        <v>250</v>
      </c>
      <c r="C4295" s="14" t="s">
        <v>252</v>
      </c>
      <c r="D4295" t="s">
        <v>456</v>
      </c>
      <c r="E4295" t="s">
        <v>474</v>
      </c>
      <c r="F4295" s="20">
        <v>2028</v>
      </c>
      <c r="G4295" s="20">
        <v>43</v>
      </c>
      <c r="H4295" s="11">
        <v>4848.0387504437304</v>
      </c>
      <c r="I4295" s="10">
        <v>4150042.1525640199</v>
      </c>
      <c r="J4295" s="33">
        <f t="shared" si="268"/>
        <v>1.1681902429469223E-3</v>
      </c>
      <c r="K4295" s="33">
        <f t="shared" si="269"/>
        <v>1.1675081743461879E-3</v>
      </c>
      <c r="L4295" s="33">
        <f t="shared" si="270"/>
        <v>0.99342277853908434</v>
      </c>
      <c r="M4295" s="33">
        <f t="shared" si="271"/>
        <v>0.99226294932455827</v>
      </c>
    </row>
    <row r="4296" spans="1:13" ht="27.6">
      <c r="A4296" t="s">
        <v>164</v>
      </c>
      <c r="B4296" t="s">
        <v>250</v>
      </c>
      <c r="C4296" s="14" t="s">
        <v>252</v>
      </c>
      <c r="D4296" t="s">
        <v>456</v>
      </c>
      <c r="E4296" t="s">
        <v>474</v>
      </c>
      <c r="F4296" s="20">
        <v>2028</v>
      </c>
      <c r="G4296" s="20">
        <v>44</v>
      </c>
      <c r="H4296" s="11">
        <v>5227.6736413624103</v>
      </c>
      <c r="I4296" s="10">
        <v>4179175.9498795299</v>
      </c>
      <c r="J4296" s="33">
        <f t="shared" si="268"/>
        <v>1.2508862283037174E-3</v>
      </c>
      <c r="K4296" s="33">
        <f t="shared" si="269"/>
        <v>1.2501041962373893E-3</v>
      </c>
      <c r="L4296" s="33">
        <f t="shared" si="270"/>
        <v>0.99226294932455827</v>
      </c>
      <c r="M4296" s="33">
        <f t="shared" si="271"/>
        <v>0.99102251724783674</v>
      </c>
    </row>
    <row r="4297" spans="1:13" ht="27.6">
      <c r="A4297" t="s">
        <v>164</v>
      </c>
      <c r="B4297" t="s">
        <v>250</v>
      </c>
      <c r="C4297" s="14" t="s">
        <v>252</v>
      </c>
      <c r="D4297" t="s">
        <v>456</v>
      </c>
      <c r="E4297" t="s">
        <v>474</v>
      </c>
      <c r="F4297" s="20">
        <v>2028</v>
      </c>
      <c r="G4297" s="20">
        <v>45</v>
      </c>
      <c r="H4297" s="11">
        <v>5510.9907441835703</v>
      </c>
      <c r="I4297" s="10">
        <v>4148866.7881413498</v>
      </c>
      <c r="J4297" s="33">
        <f t="shared" si="268"/>
        <v>1.3283122899813418E-3</v>
      </c>
      <c r="K4297" s="33">
        <f t="shared" si="269"/>
        <v>1.3274304736972109E-3</v>
      </c>
      <c r="L4297" s="33">
        <f t="shared" si="270"/>
        <v>0.99102251724783674</v>
      </c>
      <c r="M4297" s="33">
        <f t="shared" si="271"/>
        <v>0.98970700375832188</v>
      </c>
    </row>
    <row r="4298" spans="1:13" ht="27.6">
      <c r="A4298" t="s">
        <v>164</v>
      </c>
      <c r="B4298" t="s">
        <v>250</v>
      </c>
      <c r="C4298" s="14" t="s">
        <v>252</v>
      </c>
      <c r="D4298" t="s">
        <v>456</v>
      </c>
      <c r="E4298" t="s">
        <v>474</v>
      </c>
      <c r="F4298" s="20">
        <v>2028</v>
      </c>
      <c r="G4298" s="20">
        <v>46</v>
      </c>
      <c r="H4298" s="11">
        <v>6695.2808132029604</v>
      </c>
      <c r="I4298" s="10">
        <v>4093978.5773737901</v>
      </c>
      <c r="J4298" s="33">
        <f t="shared" si="268"/>
        <v>1.635397129385532E-3</v>
      </c>
      <c r="K4298" s="33">
        <f t="shared" si="269"/>
        <v>1.6340605961869814E-3</v>
      </c>
      <c r="L4298" s="33">
        <f t="shared" si="270"/>
        <v>0.98970700375832188</v>
      </c>
      <c r="M4298" s="33">
        <f t="shared" si="271"/>
        <v>0.9880897625417101</v>
      </c>
    </row>
    <row r="4299" spans="1:13" ht="27.6">
      <c r="A4299" t="s">
        <v>164</v>
      </c>
      <c r="B4299" t="s">
        <v>250</v>
      </c>
      <c r="C4299" s="14" t="s">
        <v>252</v>
      </c>
      <c r="D4299" t="s">
        <v>456</v>
      </c>
      <c r="E4299" t="s">
        <v>474</v>
      </c>
      <c r="F4299" s="20">
        <v>2028</v>
      </c>
      <c r="G4299" s="20">
        <v>47</v>
      </c>
      <c r="H4299" s="11">
        <v>7030.4408744079901</v>
      </c>
      <c r="I4299" s="10">
        <v>4031796.12343426</v>
      </c>
      <c r="J4299" s="33">
        <f t="shared" si="268"/>
        <v>1.7437491031712939E-3</v>
      </c>
      <c r="K4299" s="33">
        <f t="shared" si="269"/>
        <v>1.7422296560104522E-3</v>
      </c>
      <c r="L4299" s="33">
        <f t="shared" si="270"/>
        <v>0.9880897625417101</v>
      </c>
      <c r="M4299" s="33">
        <f t="shared" si="271"/>
        <v>0.98636828325460957</v>
      </c>
    </row>
    <row r="4300" spans="1:13" ht="27.6">
      <c r="A4300" t="s">
        <v>164</v>
      </c>
      <c r="B4300" t="s">
        <v>250</v>
      </c>
      <c r="C4300" s="14" t="s">
        <v>252</v>
      </c>
      <c r="D4300" t="s">
        <v>456</v>
      </c>
      <c r="E4300" t="s">
        <v>474</v>
      </c>
      <c r="F4300" s="20">
        <v>2028</v>
      </c>
      <c r="G4300" s="20">
        <v>48</v>
      </c>
      <c r="H4300" s="11">
        <v>7431.5330995833501</v>
      </c>
      <c r="I4300" s="10">
        <v>3974957.3049702998</v>
      </c>
      <c r="J4300" s="33">
        <f t="shared" si="268"/>
        <v>1.8695881564038275E-3</v>
      </c>
      <c r="K4300" s="33">
        <f t="shared" si="269"/>
        <v>1.8678415651048885E-3</v>
      </c>
      <c r="L4300" s="33">
        <f t="shared" si="270"/>
        <v>0.98636828325460957</v>
      </c>
      <c r="M4300" s="33">
        <f t="shared" si="271"/>
        <v>0.98452590357664549</v>
      </c>
    </row>
    <row r="4301" spans="1:13" ht="27.6">
      <c r="A4301" t="s">
        <v>164</v>
      </c>
      <c r="B4301" t="s">
        <v>250</v>
      </c>
      <c r="C4301" s="14" t="s">
        <v>252</v>
      </c>
      <c r="D4301" t="s">
        <v>456</v>
      </c>
      <c r="E4301" t="s">
        <v>474</v>
      </c>
      <c r="F4301" s="20">
        <v>2028</v>
      </c>
      <c r="G4301" s="20">
        <v>49</v>
      </c>
      <c r="H4301" s="11">
        <v>7666.5533669014603</v>
      </c>
      <c r="I4301" s="10">
        <v>3904532.8699262398</v>
      </c>
      <c r="J4301" s="33">
        <f t="shared" si="268"/>
        <v>1.9635007880075264E-3</v>
      </c>
      <c r="K4301" s="33">
        <f t="shared" si="269"/>
        <v>1.9615743813752307E-3</v>
      </c>
      <c r="L4301" s="33">
        <f t="shared" si="270"/>
        <v>0.98452590357664549</v>
      </c>
      <c r="M4301" s="33">
        <f t="shared" si="271"/>
        <v>0.98259468278638928</v>
      </c>
    </row>
    <row r="4302" spans="1:13" ht="27.6">
      <c r="A4302" t="s">
        <v>164</v>
      </c>
      <c r="B4302" t="s">
        <v>250</v>
      </c>
      <c r="C4302" s="14" t="s">
        <v>252</v>
      </c>
      <c r="D4302" t="s">
        <v>456</v>
      </c>
      <c r="E4302" t="s">
        <v>474</v>
      </c>
      <c r="F4302" s="20">
        <v>2028</v>
      </c>
      <c r="G4302" s="20">
        <v>50</v>
      </c>
      <c r="H4302" s="11">
        <v>7959.8027129378397</v>
      </c>
      <c r="I4302" s="10">
        <v>3809832.9534065598</v>
      </c>
      <c r="J4302" s="33">
        <f t="shared" si="268"/>
        <v>2.0892786666199072E-3</v>
      </c>
      <c r="K4302" s="33">
        <f t="shared" si="269"/>
        <v>2.0870976431328625E-3</v>
      </c>
      <c r="L4302" s="33">
        <f t="shared" si="270"/>
        <v>0.98259468278638928</v>
      </c>
      <c r="M4302" s="33">
        <f t="shared" si="271"/>
        <v>0.98054391173979094</v>
      </c>
    </row>
    <row r="4303" spans="1:13" ht="27.6">
      <c r="A4303" t="s">
        <v>164</v>
      </c>
      <c r="B4303" t="s">
        <v>250</v>
      </c>
      <c r="C4303" s="14" t="s">
        <v>252</v>
      </c>
      <c r="D4303" t="s">
        <v>456</v>
      </c>
      <c r="E4303" t="s">
        <v>474</v>
      </c>
      <c r="F4303" s="20">
        <v>2028</v>
      </c>
      <c r="G4303" s="20">
        <v>51</v>
      </c>
      <c r="H4303" s="11">
        <v>8716.5359208728205</v>
      </c>
      <c r="I4303" s="10">
        <v>3719329.4751166701</v>
      </c>
      <c r="J4303" s="33">
        <f t="shared" si="268"/>
        <v>2.3435772440136928E-3</v>
      </c>
      <c r="K4303" s="33">
        <f t="shared" si="269"/>
        <v>2.340833210900839E-3</v>
      </c>
      <c r="L4303" s="33">
        <f t="shared" si="270"/>
        <v>0.98054391173979094</v>
      </c>
      <c r="M4303" s="33">
        <f t="shared" si="271"/>
        <v>0.9782486219864438</v>
      </c>
    </row>
    <row r="4304" spans="1:13" ht="27.6">
      <c r="A4304" t="s">
        <v>164</v>
      </c>
      <c r="B4304" t="s">
        <v>250</v>
      </c>
      <c r="C4304" s="14" t="s">
        <v>252</v>
      </c>
      <c r="D4304" t="s">
        <v>456</v>
      </c>
      <c r="E4304" t="s">
        <v>474</v>
      </c>
      <c r="F4304" s="20">
        <v>2028</v>
      </c>
      <c r="G4304" s="20">
        <v>52</v>
      </c>
      <c r="H4304" s="11">
        <v>9212.2127214171705</v>
      </c>
      <c r="I4304" s="10">
        <v>3644404.0102977301</v>
      </c>
      <c r="J4304" s="33">
        <f t="shared" si="268"/>
        <v>2.52776934044274E-3</v>
      </c>
      <c r="K4304" s="33">
        <f t="shared" si="269"/>
        <v>2.5245772217366014E-3</v>
      </c>
      <c r="L4304" s="33">
        <f t="shared" si="270"/>
        <v>0.9782486219864438</v>
      </c>
      <c r="M4304" s="33">
        <f t="shared" si="271"/>
        <v>0.97577895779818158</v>
      </c>
    </row>
    <row r="4305" spans="1:13" ht="27.6">
      <c r="A4305" t="s">
        <v>164</v>
      </c>
      <c r="B4305" t="s">
        <v>250</v>
      </c>
      <c r="C4305" s="14" t="s">
        <v>252</v>
      </c>
      <c r="D4305" t="s">
        <v>456</v>
      </c>
      <c r="E4305" t="s">
        <v>474</v>
      </c>
      <c r="F4305" s="20">
        <v>2028</v>
      </c>
      <c r="G4305" s="20">
        <v>53</v>
      </c>
      <c r="H4305" s="11">
        <v>9711.8318267424493</v>
      </c>
      <c r="I4305" s="10">
        <v>3556825.9076454998</v>
      </c>
      <c r="J4305" s="33">
        <f t="shared" si="268"/>
        <v>2.7304771385820675E-3</v>
      </c>
      <c r="K4305" s="33">
        <f t="shared" si="269"/>
        <v>2.7267527764129884E-3</v>
      </c>
      <c r="L4305" s="33">
        <f t="shared" si="270"/>
        <v>0.97577895779818158</v>
      </c>
      <c r="M4305" s="33">
        <f t="shared" si="271"/>
        <v>0.97311824981584005</v>
      </c>
    </row>
    <row r="4306" spans="1:13" ht="27.6">
      <c r="A4306" t="s">
        <v>164</v>
      </c>
      <c r="B4306" t="s">
        <v>250</v>
      </c>
      <c r="C4306" s="14" t="s">
        <v>252</v>
      </c>
      <c r="D4306" t="s">
        <v>456</v>
      </c>
      <c r="E4306" t="s">
        <v>474</v>
      </c>
      <c r="F4306" s="20">
        <v>2028</v>
      </c>
      <c r="G4306" s="20">
        <v>54</v>
      </c>
      <c r="H4306" s="11">
        <v>10440.5161560837</v>
      </c>
      <c r="I4306" s="10">
        <v>3484815.9819780602</v>
      </c>
      <c r="J4306" s="33">
        <f t="shared" si="268"/>
        <v>2.996002144755267E-3</v>
      </c>
      <c r="K4306" s="33">
        <f t="shared" si="269"/>
        <v>2.991518609008148E-3</v>
      </c>
      <c r="L4306" s="33">
        <f t="shared" si="270"/>
        <v>0.97311824981584005</v>
      </c>
      <c r="M4306" s="33">
        <f t="shared" si="271"/>
        <v>0.97020714846275058</v>
      </c>
    </row>
    <row r="4307" spans="1:13" ht="27.6">
      <c r="A4307" t="s">
        <v>164</v>
      </c>
      <c r="B4307" t="s">
        <v>250</v>
      </c>
      <c r="C4307" s="14" t="s">
        <v>252</v>
      </c>
      <c r="D4307" t="s">
        <v>456</v>
      </c>
      <c r="E4307" t="s">
        <v>474</v>
      </c>
      <c r="F4307" s="20">
        <v>2028</v>
      </c>
      <c r="G4307" s="20">
        <v>55</v>
      </c>
      <c r="H4307" s="11">
        <v>11431.735773405801</v>
      </c>
      <c r="I4307" s="10">
        <v>3413170.3786377502</v>
      </c>
      <c r="J4307" s="33">
        <f t="shared" si="268"/>
        <v>3.3493012376277524E-3</v>
      </c>
      <c r="K4307" s="33">
        <f t="shared" si="269"/>
        <v>3.3436985849735201E-3</v>
      </c>
      <c r="L4307" s="33">
        <f t="shared" si="270"/>
        <v>0.97020714846275058</v>
      </c>
      <c r="M4307" s="33">
        <f t="shared" si="271"/>
        <v>0.96696306819330446</v>
      </c>
    </row>
    <row r="4308" spans="1:13" ht="27.6">
      <c r="A4308" t="s">
        <v>164</v>
      </c>
      <c r="B4308" t="s">
        <v>250</v>
      </c>
      <c r="C4308" s="14" t="s">
        <v>252</v>
      </c>
      <c r="D4308" t="s">
        <v>456</v>
      </c>
      <c r="E4308" t="s">
        <v>474</v>
      </c>
      <c r="F4308" s="20">
        <v>2028</v>
      </c>
      <c r="G4308" s="20">
        <v>56</v>
      </c>
      <c r="H4308" s="11">
        <v>12481.8407674589</v>
      </c>
      <c r="I4308" s="10">
        <v>3319722.76764757</v>
      </c>
      <c r="J4308" s="33">
        <f t="shared" si="268"/>
        <v>3.7599045586278919E-3</v>
      </c>
      <c r="K4308" s="33">
        <f t="shared" si="269"/>
        <v>3.752844968050062E-3</v>
      </c>
      <c r="L4308" s="33">
        <f t="shared" si="270"/>
        <v>0.96696306819330446</v>
      </c>
      <c r="M4308" s="33">
        <f t="shared" si="271"/>
        <v>0.963334205708545</v>
      </c>
    </row>
    <row r="4309" spans="1:13" ht="27.6">
      <c r="A4309" t="s">
        <v>164</v>
      </c>
      <c r="B4309" t="s">
        <v>250</v>
      </c>
      <c r="C4309" s="14" t="s">
        <v>252</v>
      </c>
      <c r="D4309" t="s">
        <v>456</v>
      </c>
      <c r="E4309" t="s">
        <v>474</v>
      </c>
      <c r="F4309" s="20">
        <v>2028</v>
      </c>
      <c r="G4309" s="20">
        <v>57</v>
      </c>
      <c r="H4309" s="11">
        <v>13379.918576260099</v>
      </c>
      <c r="I4309" s="10">
        <v>3236720.75023073</v>
      </c>
      <c r="J4309" s="33">
        <f t="shared" si="268"/>
        <v>4.1337883644445728E-3</v>
      </c>
      <c r="K4309" s="33">
        <f t="shared" si="269"/>
        <v>4.1252560223380419E-3</v>
      </c>
      <c r="L4309" s="33">
        <f t="shared" si="270"/>
        <v>0.963334205708545</v>
      </c>
      <c r="M4309" s="33">
        <f t="shared" si="271"/>
        <v>0.95936020547492162</v>
      </c>
    </row>
    <row r="4310" spans="1:13" ht="27.6">
      <c r="A4310" t="s">
        <v>164</v>
      </c>
      <c r="B4310" t="s">
        <v>250</v>
      </c>
      <c r="C4310" s="14" t="s">
        <v>252</v>
      </c>
      <c r="D4310" t="s">
        <v>456</v>
      </c>
      <c r="E4310" t="s">
        <v>474</v>
      </c>
      <c r="F4310" s="20">
        <v>2028</v>
      </c>
      <c r="G4310" s="20">
        <v>58</v>
      </c>
      <c r="H4310" s="11">
        <v>14288.6530250454</v>
      </c>
      <c r="I4310" s="10">
        <v>3151249.04242892</v>
      </c>
      <c r="J4310" s="33">
        <f t="shared" si="268"/>
        <v>4.5342823853845556E-3</v>
      </c>
      <c r="K4310" s="33">
        <f t="shared" si="269"/>
        <v>4.5240180466730173E-3</v>
      </c>
      <c r="L4310" s="33">
        <f t="shared" si="270"/>
        <v>0.95936020547492162</v>
      </c>
      <c r="M4310" s="33">
        <f t="shared" si="271"/>
        <v>0.95502004259209317</v>
      </c>
    </row>
    <row r="4311" spans="1:13" ht="27.6">
      <c r="A4311" t="s">
        <v>164</v>
      </c>
      <c r="B4311" t="s">
        <v>250</v>
      </c>
      <c r="C4311" s="14" t="s">
        <v>252</v>
      </c>
      <c r="D4311" t="s">
        <v>456</v>
      </c>
      <c r="E4311" t="s">
        <v>474</v>
      </c>
      <c r="F4311" s="20">
        <v>2028</v>
      </c>
      <c r="G4311" s="20">
        <v>59</v>
      </c>
      <c r="H4311" s="11">
        <v>14534.293591744001</v>
      </c>
      <c r="I4311" s="10">
        <v>3049708.15512816</v>
      </c>
      <c r="J4311" s="33">
        <f t="shared" si="268"/>
        <v>4.7657981854113563E-3</v>
      </c>
      <c r="K4311" s="33">
        <f t="shared" si="269"/>
        <v>4.7544597885609274E-3</v>
      </c>
      <c r="L4311" s="33">
        <f t="shared" si="270"/>
        <v>0.95502004259209317</v>
      </c>
      <c r="M4311" s="33">
        <f t="shared" si="271"/>
        <v>0.95047943820231928</v>
      </c>
    </row>
    <row r="4312" spans="1:13" ht="27.6">
      <c r="A4312" t="s">
        <v>164</v>
      </c>
      <c r="B4312" t="s">
        <v>250</v>
      </c>
      <c r="C4312" s="14" t="s">
        <v>252</v>
      </c>
      <c r="D4312" t="s">
        <v>456</v>
      </c>
      <c r="E4312" t="s">
        <v>474</v>
      </c>
      <c r="F4312" s="20">
        <v>2028</v>
      </c>
      <c r="G4312" s="20">
        <v>60</v>
      </c>
      <c r="H4312" s="11">
        <v>15210.1111604834</v>
      </c>
      <c r="I4312" s="10">
        <v>2941841.1275815102</v>
      </c>
      <c r="J4312" s="33">
        <f t="shared" si="268"/>
        <v>5.170269399621741E-3</v>
      </c>
      <c r="K4312" s="33">
        <f t="shared" si="269"/>
        <v>5.1569265620485805E-3</v>
      </c>
      <c r="L4312" s="33">
        <f t="shared" si="270"/>
        <v>0.95047943820231928</v>
      </c>
      <c r="M4312" s="33">
        <f t="shared" si="271"/>
        <v>0.94557788554077271</v>
      </c>
    </row>
    <row r="4313" spans="1:13" ht="27.6">
      <c r="A4313" t="s">
        <v>164</v>
      </c>
      <c r="B4313" t="s">
        <v>250</v>
      </c>
      <c r="C4313" s="14" t="s">
        <v>252</v>
      </c>
      <c r="D4313" t="s">
        <v>456</v>
      </c>
      <c r="E4313" t="s">
        <v>474</v>
      </c>
      <c r="F4313" s="20">
        <v>2028</v>
      </c>
      <c r="G4313" s="20">
        <v>61</v>
      </c>
      <c r="H4313" s="11">
        <v>16474.509751581299</v>
      </c>
      <c r="I4313" s="10">
        <v>2836188.2760079098</v>
      </c>
      <c r="J4313" s="33">
        <f t="shared" si="268"/>
        <v>5.8086798718349096E-3</v>
      </c>
      <c r="K4313" s="33">
        <f t="shared" si="269"/>
        <v>5.7918421084089955E-3</v>
      </c>
      <c r="L4313" s="33">
        <f t="shared" si="270"/>
        <v>0.94557788554077271</v>
      </c>
      <c r="M4313" s="33">
        <f t="shared" si="271"/>
        <v>0.94010124772651738</v>
      </c>
    </row>
    <row r="4314" spans="1:13" ht="27.6">
      <c r="A4314" t="s">
        <v>164</v>
      </c>
      <c r="B4314" t="s">
        <v>250</v>
      </c>
      <c r="C4314" s="14" t="s">
        <v>252</v>
      </c>
      <c r="D4314" t="s">
        <v>456</v>
      </c>
      <c r="E4314" t="s">
        <v>474</v>
      </c>
      <c r="F4314" s="20">
        <v>2028</v>
      </c>
      <c r="G4314" s="20">
        <v>62</v>
      </c>
      <c r="H4314" s="11">
        <v>17387.655017911198</v>
      </c>
      <c r="I4314" s="10">
        <v>2717741.5598328901</v>
      </c>
      <c r="J4314" s="33">
        <f t="shared" si="268"/>
        <v>6.3978324042630232E-3</v>
      </c>
      <c r="K4314" s="33">
        <f t="shared" si="269"/>
        <v>6.3774098510946953E-3</v>
      </c>
      <c r="L4314" s="33">
        <f t="shared" si="270"/>
        <v>0.94010124772651738</v>
      </c>
      <c r="M4314" s="33">
        <f t="shared" si="271"/>
        <v>0.93410583676823988</v>
      </c>
    </row>
    <row r="4315" spans="1:13" ht="27.6">
      <c r="A4315" t="s">
        <v>164</v>
      </c>
      <c r="B4315" t="s">
        <v>250</v>
      </c>
      <c r="C4315" s="14" t="s">
        <v>252</v>
      </c>
      <c r="D4315" t="s">
        <v>456</v>
      </c>
      <c r="E4315" t="s">
        <v>474</v>
      </c>
      <c r="F4315" s="20">
        <v>2028</v>
      </c>
      <c r="G4315" s="20">
        <v>63</v>
      </c>
      <c r="H4315" s="11">
        <v>18197.3324149486</v>
      </c>
      <c r="I4315" s="10">
        <v>2586948.4352357402</v>
      </c>
      <c r="J4315" s="33">
        <f t="shared" si="268"/>
        <v>7.0342849386135272E-3</v>
      </c>
      <c r="K4315" s="33">
        <f t="shared" si="269"/>
        <v>7.0096022652105239E-3</v>
      </c>
      <c r="L4315" s="33">
        <f t="shared" si="270"/>
        <v>0.93410583676823988</v>
      </c>
      <c r="M4315" s="33">
        <f t="shared" si="271"/>
        <v>0.92755812637888291</v>
      </c>
    </row>
    <row r="4316" spans="1:13" ht="27.6">
      <c r="A4316" t="s">
        <v>164</v>
      </c>
      <c r="B4316" t="s">
        <v>250</v>
      </c>
      <c r="C4316" s="14" t="s">
        <v>252</v>
      </c>
      <c r="D4316" t="s">
        <v>456</v>
      </c>
      <c r="E4316" t="s">
        <v>474</v>
      </c>
      <c r="F4316" s="20">
        <v>2028</v>
      </c>
      <c r="G4316" s="20">
        <v>64</v>
      </c>
      <c r="H4316" s="11">
        <v>19369.668385261099</v>
      </c>
      <c r="I4316" s="10">
        <v>2457651.2737355898</v>
      </c>
      <c r="J4316" s="33">
        <f t="shared" si="268"/>
        <v>7.8813738109473602E-3</v>
      </c>
      <c r="K4316" s="33">
        <f t="shared" si="269"/>
        <v>7.8503972171654057E-3</v>
      </c>
      <c r="L4316" s="33">
        <f t="shared" si="270"/>
        <v>0.92755812637888291</v>
      </c>
      <c r="M4316" s="33">
        <f t="shared" si="271"/>
        <v>0.92027642664479892</v>
      </c>
    </row>
    <row r="4317" spans="1:13" ht="27.6">
      <c r="A4317" t="s">
        <v>164</v>
      </c>
      <c r="B4317" t="s">
        <v>250</v>
      </c>
      <c r="C4317" s="14" t="s">
        <v>252</v>
      </c>
      <c r="D4317" t="s">
        <v>456</v>
      </c>
      <c r="E4317" t="s">
        <v>474</v>
      </c>
      <c r="F4317" s="20">
        <v>2028</v>
      </c>
      <c r="G4317" s="20">
        <v>65</v>
      </c>
      <c r="H4317" s="11">
        <v>20245.217125691601</v>
      </c>
      <c r="I4317" s="10">
        <v>2328604.6639531199</v>
      </c>
      <c r="J4317" s="33">
        <f t="shared" si="268"/>
        <v>8.6941409330180668E-3</v>
      </c>
      <c r="K4317" s="33">
        <f t="shared" si="269"/>
        <v>8.6564561809977514E-3</v>
      </c>
      <c r="L4317" s="33">
        <f t="shared" si="270"/>
        <v>0.92027642664479892</v>
      </c>
      <c r="M4317" s="33">
        <f t="shared" si="271"/>
        <v>0.91231009408314301</v>
      </c>
    </row>
    <row r="4318" spans="1:13" ht="27.6">
      <c r="A4318" t="s">
        <v>164</v>
      </c>
      <c r="B4318" t="s">
        <v>250</v>
      </c>
      <c r="C4318" s="14" t="s">
        <v>252</v>
      </c>
      <c r="D4318" t="s">
        <v>456</v>
      </c>
      <c r="E4318" t="s">
        <v>474</v>
      </c>
      <c r="F4318" s="20">
        <v>2028</v>
      </c>
      <c r="G4318" s="20">
        <v>66</v>
      </c>
      <c r="H4318" s="11">
        <v>20706.6216061468</v>
      </c>
      <c r="I4318" s="10">
        <v>2199387.97688659</v>
      </c>
      <c r="J4318" s="33">
        <f t="shared" si="268"/>
        <v>9.41471983285945E-3</v>
      </c>
      <c r="K4318" s="33">
        <f t="shared" si="269"/>
        <v>9.3705401133624688E-3</v>
      </c>
      <c r="L4318" s="33">
        <f t="shared" si="270"/>
        <v>0.91231009408314301</v>
      </c>
      <c r="M4318" s="33">
        <f t="shared" si="271"/>
        <v>0.90376125575071142</v>
      </c>
    </row>
    <row r="4319" spans="1:13" ht="27.6">
      <c r="A4319" t="s">
        <v>164</v>
      </c>
      <c r="B4319" t="s">
        <v>250</v>
      </c>
      <c r="C4319" s="14" t="s">
        <v>252</v>
      </c>
      <c r="D4319" t="s">
        <v>456</v>
      </c>
      <c r="E4319" t="s">
        <v>474</v>
      </c>
      <c r="F4319" s="20">
        <v>2028</v>
      </c>
      <c r="G4319" s="20">
        <v>67</v>
      </c>
      <c r="H4319" s="11">
        <v>21221.762909911398</v>
      </c>
      <c r="I4319" s="10">
        <v>2069499.1329892999</v>
      </c>
      <c r="J4319" s="33">
        <f t="shared" si="268"/>
        <v>1.0254540614016832E-2</v>
      </c>
      <c r="K4319" s="33">
        <f t="shared" si="269"/>
        <v>1.0202142073020948E-2</v>
      </c>
      <c r="L4319" s="33">
        <f t="shared" si="270"/>
        <v>0.90376125575071142</v>
      </c>
      <c r="M4319" s="33">
        <f t="shared" si="271"/>
        <v>0.89454095501945086</v>
      </c>
    </row>
    <row r="4320" spans="1:13" ht="27.6">
      <c r="A4320" t="s">
        <v>164</v>
      </c>
      <c r="B4320" t="s">
        <v>250</v>
      </c>
      <c r="C4320" s="14" t="s">
        <v>252</v>
      </c>
      <c r="D4320" t="s">
        <v>456</v>
      </c>
      <c r="E4320" t="s">
        <v>474</v>
      </c>
      <c r="F4320" s="20">
        <v>2028</v>
      </c>
      <c r="G4320" s="20">
        <v>68</v>
      </c>
      <c r="H4320" s="11">
        <v>21544.450380230901</v>
      </c>
      <c r="I4320" s="10">
        <v>1935805.9988158001</v>
      </c>
      <c r="J4320" s="33">
        <f t="shared" si="268"/>
        <v>1.1129447058956523E-2</v>
      </c>
      <c r="K4320" s="33">
        <f t="shared" si="269"/>
        <v>1.1067743882592462E-2</v>
      </c>
      <c r="L4320" s="33">
        <f t="shared" si="270"/>
        <v>0.89454095501945086</v>
      </c>
      <c r="M4320" s="33">
        <f t="shared" si="271"/>
        <v>0.88464040483680595</v>
      </c>
    </row>
    <row r="4321" spans="1:13" ht="27.6">
      <c r="A4321" t="s">
        <v>164</v>
      </c>
      <c r="B4321" t="s">
        <v>250</v>
      </c>
      <c r="C4321" s="14" t="s">
        <v>252</v>
      </c>
      <c r="D4321" t="s">
        <v>456</v>
      </c>
      <c r="E4321" t="s">
        <v>474</v>
      </c>
      <c r="F4321" s="20">
        <v>2028</v>
      </c>
      <c r="G4321" s="20">
        <v>69</v>
      </c>
      <c r="H4321" s="11">
        <v>20998.3480635827</v>
      </c>
      <c r="I4321" s="10">
        <v>1798222.82267403</v>
      </c>
      <c r="J4321" s="33">
        <f t="shared" si="268"/>
        <v>1.1677278143070895E-2</v>
      </c>
      <c r="K4321" s="33">
        <f t="shared" si="269"/>
        <v>1.1609363341043566E-2</v>
      </c>
      <c r="L4321" s="33">
        <f t="shared" si="270"/>
        <v>0.88464040483680595</v>
      </c>
      <c r="M4321" s="33">
        <f t="shared" si="271"/>
        <v>0.87437029295088764</v>
      </c>
    </row>
    <row r="4322" spans="1:13" ht="27.6">
      <c r="A4322" t="s">
        <v>164</v>
      </c>
      <c r="B4322" t="s">
        <v>250</v>
      </c>
      <c r="C4322" s="14" t="s">
        <v>252</v>
      </c>
      <c r="D4322" t="s">
        <v>456</v>
      </c>
      <c r="E4322" t="s">
        <v>474</v>
      </c>
      <c r="F4322" s="20">
        <v>2029</v>
      </c>
      <c r="G4322" s="20">
        <v>30</v>
      </c>
      <c r="H4322" s="11">
        <v>864.36334004659102</v>
      </c>
      <c r="I4322" s="10">
        <v>4383732.6215321003</v>
      </c>
      <c r="J4322" s="33">
        <f t="shared" si="268"/>
        <v>1.9717519627018192E-4</v>
      </c>
      <c r="K4322" s="33">
        <f t="shared" si="269"/>
        <v>1.9715575851875222E-4</v>
      </c>
      <c r="L4322" s="33">
        <f t="shared" si="270"/>
        <v>1</v>
      </c>
      <c r="M4322" s="33">
        <f t="shared" si="271"/>
        <v>0.99980284424148125</v>
      </c>
    </row>
    <row r="4323" spans="1:13" ht="27.6">
      <c r="A4323" t="s">
        <v>164</v>
      </c>
      <c r="B4323" t="s">
        <v>250</v>
      </c>
      <c r="C4323" s="14" t="s">
        <v>252</v>
      </c>
      <c r="D4323" t="s">
        <v>456</v>
      </c>
      <c r="E4323" t="s">
        <v>474</v>
      </c>
      <c r="F4323" s="20">
        <v>2029</v>
      </c>
      <c r="G4323" s="20">
        <v>31</v>
      </c>
      <c r="H4323" s="11">
        <v>1267.9415093627099</v>
      </c>
      <c r="I4323" s="10">
        <v>4427576.65594579</v>
      </c>
      <c r="J4323" s="33">
        <f t="shared" si="268"/>
        <v>2.8637370008263821E-4</v>
      </c>
      <c r="K4323" s="33">
        <f t="shared" si="269"/>
        <v>2.8633269904854153E-4</v>
      </c>
      <c r="L4323" s="33">
        <f t="shared" si="270"/>
        <v>0.99980284424148125</v>
      </c>
      <c r="M4323" s="33">
        <f t="shared" si="271"/>
        <v>0.99951656799457322</v>
      </c>
    </row>
    <row r="4324" spans="1:13" ht="27.6">
      <c r="A4324" t="s">
        <v>164</v>
      </c>
      <c r="B4324" t="s">
        <v>250</v>
      </c>
      <c r="C4324" s="14" t="s">
        <v>252</v>
      </c>
      <c r="D4324" t="s">
        <v>456</v>
      </c>
      <c r="E4324" t="s">
        <v>474</v>
      </c>
      <c r="F4324" s="20">
        <v>2029</v>
      </c>
      <c r="G4324" s="20">
        <v>32</v>
      </c>
      <c r="H4324" s="11">
        <v>1315.80851892537</v>
      </c>
      <c r="I4324" s="10">
        <v>4425186.1588393496</v>
      </c>
      <c r="J4324" s="33">
        <f t="shared" si="268"/>
        <v>2.9734534812666142E-4</v>
      </c>
      <c r="K4324" s="33">
        <f t="shared" si="269"/>
        <v>2.9730114537995789E-4</v>
      </c>
      <c r="L4324" s="33">
        <f t="shared" si="270"/>
        <v>0.99951656799457322</v>
      </c>
      <c r="M4324" s="33">
        <f t="shared" si="271"/>
        <v>0.99921941057408215</v>
      </c>
    </row>
    <row r="4325" spans="1:13" ht="27.6">
      <c r="A4325" t="s">
        <v>164</v>
      </c>
      <c r="B4325" t="s">
        <v>250</v>
      </c>
      <c r="C4325" s="14" t="s">
        <v>252</v>
      </c>
      <c r="D4325" t="s">
        <v>456</v>
      </c>
      <c r="E4325" t="s">
        <v>474</v>
      </c>
      <c r="F4325" s="20">
        <v>2029</v>
      </c>
      <c r="G4325" s="20">
        <v>33</v>
      </c>
      <c r="H4325" s="11">
        <v>1353.46744336044</v>
      </c>
      <c r="I4325" s="10">
        <v>4363604.0512079103</v>
      </c>
      <c r="J4325" s="33">
        <f t="shared" si="268"/>
        <v>3.1017191923858909E-4</v>
      </c>
      <c r="K4325" s="33">
        <f t="shared" si="269"/>
        <v>3.101238209018975E-4</v>
      </c>
      <c r="L4325" s="33">
        <f t="shared" si="270"/>
        <v>0.99921941057408215</v>
      </c>
      <c r="M4325" s="33">
        <f t="shared" si="271"/>
        <v>0.99890952883255557</v>
      </c>
    </row>
    <row r="4326" spans="1:13" ht="27.6">
      <c r="A4326" t="s">
        <v>164</v>
      </c>
      <c r="B4326" t="s">
        <v>250</v>
      </c>
      <c r="C4326" s="14" t="s">
        <v>252</v>
      </c>
      <c r="D4326" t="s">
        <v>456</v>
      </c>
      <c r="E4326" t="s">
        <v>474</v>
      </c>
      <c r="F4326" s="20">
        <v>2029</v>
      </c>
      <c r="G4326" s="20">
        <v>34</v>
      </c>
      <c r="H4326" s="11">
        <v>1396.59517597596</v>
      </c>
      <c r="I4326" s="10">
        <v>4300109.9220097298</v>
      </c>
      <c r="J4326" s="33">
        <f t="shared" si="268"/>
        <v>3.2478127334085392E-4</v>
      </c>
      <c r="K4326" s="33">
        <f t="shared" si="269"/>
        <v>3.2472853761245091E-4</v>
      </c>
      <c r="L4326" s="33">
        <f t="shared" si="270"/>
        <v>0.99890952883255557</v>
      </c>
      <c r="M4326" s="33">
        <f t="shared" si="271"/>
        <v>0.99858515440205065</v>
      </c>
    </row>
    <row r="4327" spans="1:13" ht="27.6">
      <c r="A4327" t="s">
        <v>164</v>
      </c>
      <c r="B4327" t="s">
        <v>250</v>
      </c>
      <c r="C4327" s="14" t="s">
        <v>252</v>
      </c>
      <c r="D4327" t="s">
        <v>456</v>
      </c>
      <c r="E4327" t="s">
        <v>474</v>
      </c>
      <c r="F4327" s="20">
        <v>2029</v>
      </c>
      <c r="G4327" s="20">
        <v>35</v>
      </c>
      <c r="H4327" s="11">
        <v>1475.91881795277</v>
      </c>
      <c r="I4327" s="10">
        <v>4246306.5021190504</v>
      </c>
      <c r="J4327" s="33">
        <f t="shared" si="268"/>
        <v>3.4757708074446267E-4</v>
      </c>
      <c r="K4327" s="33">
        <f t="shared" si="269"/>
        <v>3.4751668282873016E-4</v>
      </c>
      <c r="L4327" s="33">
        <f t="shared" si="270"/>
        <v>0.99858515440205065</v>
      </c>
      <c r="M4327" s="33">
        <f t="shared" si="271"/>
        <v>0.99823812940167078</v>
      </c>
    </row>
    <row r="4328" spans="1:13" ht="27.6">
      <c r="A4328" t="s">
        <v>164</v>
      </c>
      <c r="B4328" t="s">
        <v>250</v>
      </c>
      <c r="C4328" s="14" t="s">
        <v>252</v>
      </c>
      <c r="D4328" t="s">
        <v>456</v>
      </c>
      <c r="E4328" t="s">
        <v>474</v>
      </c>
      <c r="F4328" s="20">
        <v>2029</v>
      </c>
      <c r="G4328" s="20">
        <v>36</v>
      </c>
      <c r="H4328" s="11">
        <v>1938.55550959108</v>
      </c>
      <c r="I4328" s="10">
        <v>4195149.7209692504</v>
      </c>
      <c r="J4328" s="33">
        <f t="shared" si="268"/>
        <v>4.6209447541319088E-4</v>
      </c>
      <c r="K4328" s="33">
        <f t="shared" si="269"/>
        <v>4.6198772620442696E-4</v>
      </c>
      <c r="L4328" s="33">
        <f t="shared" si="270"/>
        <v>0.99823812940167078</v>
      </c>
      <c r="M4328" s="33">
        <f t="shared" si="271"/>
        <v>0.99777695563805791</v>
      </c>
    </row>
    <row r="4329" spans="1:13" ht="27.6">
      <c r="A4329" t="s">
        <v>164</v>
      </c>
      <c r="B4329" t="s">
        <v>250</v>
      </c>
      <c r="C4329" s="14" t="s">
        <v>252</v>
      </c>
      <c r="D4329" t="s">
        <v>456</v>
      </c>
      <c r="E4329" t="s">
        <v>474</v>
      </c>
      <c r="F4329" s="20">
        <v>2029</v>
      </c>
      <c r="G4329" s="20">
        <v>37</v>
      </c>
      <c r="H4329" s="11">
        <v>2099.4472669014699</v>
      </c>
      <c r="I4329" s="10">
        <v>4179199.4970317902</v>
      </c>
      <c r="J4329" s="33">
        <f t="shared" si="268"/>
        <v>5.0235631689575218E-4</v>
      </c>
      <c r="K4329" s="33">
        <f t="shared" si="269"/>
        <v>5.0223015708783514E-4</v>
      </c>
      <c r="L4329" s="33">
        <f t="shared" si="270"/>
        <v>0.99777695563805791</v>
      </c>
      <c r="M4329" s="33">
        <f t="shared" si="271"/>
        <v>0.99727584196088914</v>
      </c>
    </row>
    <row r="4330" spans="1:13" ht="27.6">
      <c r="A4330" t="s">
        <v>164</v>
      </c>
      <c r="B4330" t="s">
        <v>250</v>
      </c>
      <c r="C4330" s="14" t="s">
        <v>252</v>
      </c>
      <c r="D4330" t="s">
        <v>456</v>
      </c>
      <c r="E4330" t="s">
        <v>474</v>
      </c>
      <c r="F4330" s="20">
        <v>2029</v>
      </c>
      <c r="G4330" s="20">
        <v>38</v>
      </c>
      <c r="H4330" s="11">
        <v>2297.7709526773001</v>
      </c>
      <c r="I4330" s="10">
        <v>4157534.1510718302</v>
      </c>
      <c r="J4330" s="33">
        <f t="shared" si="268"/>
        <v>5.5267638681571021E-4</v>
      </c>
      <c r="K4330" s="33">
        <f t="shared" si="269"/>
        <v>5.5252368935354568E-4</v>
      </c>
      <c r="L4330" s="33">
        <f t="shared" si="270"/>
        <v>0.99727584196088914</v>
      </c>
      <c r="M4330" s="33">
        <f t="shared" si="271"/>
        <v>0.99672482343338575</v>
      </c>
    </row>
    <row r="4331" spans="1:13" ht="27.6">
      <c r="A4331" t="s">
        <v>164</v>
      </c>
      <c r="B4331" t="s">
        <v>250</v>
      </c>
      <c r="C4331" s="14" t="s">
        <v>252</v>
      </c>
      <c r="D4331" t="s">
        <v>456</v>
      </c>
      <c r="E4331" t="s">
        <v>474</v>
      </c>
      <c r="F4331" s="20">
        <v>2029</v>
      </c>
      <c r="G4331" s="20">
        <v>39</v>
      </c>
      <c r="H4331" s="11">
        <v>2427.08165475134</v>
      </c>
      <c r="I4331" s="10">
        <v>4139376.72206232</v>
      </c>
      <c r="J4331" s="33">
        <f t="shared" si="268"/>
        <v>5.8633988102975063E-4</v>
      </c>
      <c r="K4331" s="33">
        <f t="shared" si="269"/>
        <v>5.8616801739352908E-4</v>
      </c>
      <c r="L4331" s="33">
        <f t="shared" si="270"/>
        <v>0.99672482343338575</v>
      </c>
      <c r="M4331" s="33">
        <f t="shared" si="271"/>
        <v>0.99614057521974686</v>
      </c>
    </row>
    <row r="4332" spans="1:13" ht="27.6">
      <c r="A4332" t="s">
        <v>164</v>
      </c>
      <c r="B4332" t="s">
        <v>250</v>
      </c>
      <c r="C4332" s="14" t="s">
        <v>252</v>
      </c>
      <c r="D4332" t="s">
        <v>456</v>
      </c>
      <c r="E4332" t="s">
        <v>474</v>
      </c>
      <c r="F4332" s="20">
        <v>2029</v>
      </c>
      <c r="G4332" s="20">
        <v>40</v>
      </c>
      <c r="H4332" s="11">
        <v>2654.45028581934</v>
      </c>
      <c r="I4332" s="10">
        <v>4144444.17533143</v>
      </c>
      <c r="J4332" s="33">
        <f t="shared" si="268"/>
        <v>6.4048402476239513E-4</v>
      </c>
      <c r="K4332" s="33">
        <f t="shared" si="269"/>
        <v>6.4027895865226281E-4</v>
      </c>
      <c r="L4332" s="33">
        <f t="shared" si="270"/>
        <v>0.99614057521974686</v>
      </c>
      <c r="M4332" s="33">
        <f t="shared" si="271"/>
        <v>0.99550276736957388</v>
      </c>
    </row>
    <row r="4333" spans="1:13" ht="27.6">
      <c r="A4333" t="s">
        <v>164</v>
      </c>
      <c r="B4333" t="s">
        <v>250</v>
      </c>
      <c r="C4333" s="14" t="s">
        <v>252</v>
      </c>
      <c r="D4333" t="s">
        <v>456</v>
      </c>
      <c r="E4333" t="s">
        <v>474</v>
      </c>
      <c r="F4333" s="20">
        <v>2029</v>
      </c>
      <c r="G4333" s="20">
        <v>41</v>
      </c>
      <c r="H4333" s="11">
        <v>3555.8154614845398</v>
      </c>
      <c r="I4333" s="10">
        <v>4103764.53309689</v>
      </c>
      <c r="J4333" s="33">
        <f t="shared" si="268"/>
        <v>8.6647648343535872E-4</v>
      </c>
      <c r="K4333" s="33">
        <f t="shared" si="269"/>
        <v>8.6610120108610023E-4</v>
      </c>
      <c r="L4333" s="33">
        <f t="shared" si="270"/>
        <v>0.99550276736957388</v>
      </c>
      <c r="M4333" s="33">
        <f t="shared" si="271"/>
        <v>0.99464056122707056</v>
      </c>
    </row>
    <row r="4334" spans="1:13" ht="27.6">
      <c r="A4334" t="s">
        <v>164</v>
      </c>
      <c r="B4334" t="s">
        <v>250</v>
      </c>
      <c r="C4334" s="14" t="s">
        <v>252</v>
      </c>
      <c r="D4334" t="s">
        <v>456</v>
      </c>
      <c r="E4334" t="s">
        <v>474</v>
      </c>
      <c r="F4334" s="20">
        <v>2029</v>
      </c>
      <c r="G4334" s="20">
        <v>42</v>
      </c>
      <c r="H4334" s="11">
        <v>3970.05991791836</v>
      </c>
      <c r="I4334" s="10">
        <v>4054486.3853958501</v>
      </c>
      <c r="J4334" s="33">
        <f t="shared" si="268"/>
        <v>9.7917702528695322E-4</v>
      </c>
      <c r="K4334" s="33">
        <f t="shared" si="269"/>
        <v>9.7869778789572148E-4</v>
      </c>
      <c r="L4334" s="33">
        <f t="shared" si="270"/>
        <v>0.99464056122707056</v>
      </c>
      <c r="M4334" s="33">
        <f t="shared" si="271"/>
        <v>0.99366710871004627</v>
      </c>
    </row>
    <row r="4335" spans="1:13" ht="27.6">
      <c r="A4335" t="s">
        <v>164</v>
      </c>
      <c r="B4335" t="s">
        <v>250</v>
      </c>
      <c r="C4335" s="14" t="s">
        <v>252</v>
      </c>
      <c r="D4335" t="s">
        <v>456</v>
      </c>
      <c r="E4335" t="s">
        <v>474</v>
      </c>
      <c r="F4335" s="20">
        <v>2029</v>
      </c>
      <c r="G4335" s="20">
        <v>43</v>
      </c>
      <c r="H4335" s="11">
        <v>4513.6153450765996</v>
      </c>
      <c r="I4335" s="10">
        <v>4067122.2559235198</v>
      </c>
      <c r="J4335" s="33">
        <f t="shared" si="268"/>
        <v>1.109781083787877E-3</v>
      </c>
      <c r="K4335" s="33">
        <f t="shared" si="269"/>
        <v>1.1091655045013527E-3</v>
      </c>
      <c r="L4335" s="33">
        <f t="shared" si="270"/>
        <v>0.99366710871004627</v>
      </c>
      <c r="M4335" s="33">
        <f t="shared" si="271"/>
        <v>0.99256496743010747</v>
      </c>
    </row>
    <row r="4336" spans="1:13" ht="27.6">
      <c r="A4336" t="s">
        <v>164</v>
      </c>
      <c r="B4336" t="s">
        <v>250</v>
      </c>
      <c r="C4336" s="14" t="s">
        <v>252</v>
      </c>
      <c r="D4336" t="s">
        <v>456</v>
      </c>
      <c r="E4336" t="s">
        <v>474</v>
      </c>
      <c r="F4336" s="20">
        <v>2029</v>
      </c>
      <c r="G4336" s="20">
        <v>44</v>
      </c>
      <c r="H4336" s="11">
        <v>4900.5256397740304</v>
      </c>
      <c r="I4336" s="10">
        <v>4136612.8853532602</v>
      </c>
      <c r="J4336" s="33">
        <f t="shared" si="268"/>
        <v>1.184671076456199E-3</v>
      </c>
      <c r="K4336" s="33">
        <f t="shared" si="269"/>
        <v>1.1839696306980008E-3</v>
      </c>
      <c r="L4336" s="33">
        <f t="shared" si="270"/>
        <v>0.99256496743010747</v>
      </c>
      <c r="M4336" s="33">
        <f t="shared" si="271"/>
        <v>0.99138980065217552</v>
      </c>
    </row>
    <row r="4337" spans="1:13" ht="27.6">
      <c r="A4337" t="s">
        <v>164</v>
      </c>
      <c r="B4337" t="s">
        <v>250</v>
      </c>
      <c r="C4337" s="14" t="s">
        <v>252</v>
      </c>
      <c r="D4337" t="s">
        <v>456</v>
      </c>
      <c r="E4337" t="s">
        <v>474</v>
      </c>
      <c r="F4337" s="20">
        <v>2029</v>
      </c>
      <c r="G4337" s="20">
        <v>45</v>
      </c>
      <c r="H4337" s="11">
        <v>5423.3909359256304</v>
      </c>
      <c r="I4337" s="10">
        <v>4164543.9581750501</v>
      </c>
      <c r="J4337" s="33">
        <f t="shared" si="268"/>
        <v>1.3022772698267355E-3</v>
      </c>
      <c r="K4337" s="33">
        <f t="shared" si="269"/>
        <v>1.3014296747575482E-3</v>
      </c>
      <c r="L4337" s="33">
        <f t="shared" si="270"/>
        <v>0.99138980065217552</v>
      </c>
      <c r="M4337" s="33">
        <f t="shared" si="271"/>
        <v>0.99009957654635483</v>
      </c>
    </row>
    <row r="4338" spans="1:13" ht="27.6">
      <c r="A4338" t="s">
        <v>164</v>
      </c>
      <c r="B4338" t="s">
        <v>250</v>
      </c>
      <c r="C4338" s="14" t="s">
        <v>252</v>
      </c>
      <c r="D4338" t="s">
        <v>456</v>
      </c>
      <c r="E4338" t="s">
        <v>474</v>
      </c>
      <c r="F4338" s="20">
        <v>2029</v>
      </c>
      <c r="G4338" s="20">
        <v>46</v>
      </c>
      <c r="H4338" s="11">
        <v>6634.4089494867203</v>
      </c>
      <c r="I4338" s="10">
        <v>4133146.9143397901</v>
      </c>
      <c r="J4338" s="33">
        <f t="shared" si="268"/>
        <v>1.6051713348172794E-3</v>
      </c>
      <c r="K4338" s="33">
        <f t="shared" si="269"/>
        <v>1.6038837363411274E-3</v>
      </c>
      <c r="L4338" s="33">
        <f t="shared" si="270"/>
        <v>0.99009957654635483</v>
      </c>
      <c r="M4338" s="33">
        <f t="shared" si="271"/>
        <v>0.98851157193817385</v>
      </c>
    </row>
    <row r="4339" spans="1:13" ht="27.6">
      <c r="A4339" t="s">
        <v>164</v>
      </c>
      <c r="B4339" t="s">
        <v>250</v>
      </c>
      <c r="C4339" s="14" t="s">
        <v>252</v>
      </c>
      <c r="D4339" t="s">
        <v>456</v>
      </c>
      <c r="E4339" t="s">
        <v>474</v>
      </c>
      <c r="F4339" s="20">
        <v>2029</v>
      </c>
      <c r="G4339" s="20">
        <v>47</v>
      </c>
      <c r="H4339" s="11">
        <v>7070.6162705018196</v>
      </c>
      <c r="I4339" s="10">
        <v>4077208.49515823</v>
      </c>
      <c r="J4339" s="33">
        <f t="shared" si="268"/>
        <v>1.7341806971358771E-3</v>
      </c>
      <c r="K4339" s="33">
        <f t="shared" si="269"/>
        <v>1.7326778746381555E-3</v>
      </c>
      <c r="L4339" s="33">
        <f t="shared" si="270"/>
        <v>0.98851157193817385</v>
      </c>
      <c r="M4339" s="33">
        <f t="shared" si="271"/>
        <v>0.98679879980865282</v>
      </c>
    </row>
    <row r="4340" spans="1:13" ht="27.6">
      <c r="A4340" t="s">
        <v>164</v>
      </c>
      <c r="B4340" t="s">
        <v>250</v>
      </c>
      <c r="C4340" s="14" t="s">
        <v>252</v>
      </c>
      <c r="D4340" t="s">
        <v>456</v>
      </c>
      <c r="E4340" t="s">
        <v>474</v>
      </c>
      <c r="F4340" s="20">
        <v>2029</v>
      </c>
      <c r="G4340" s="20">
        <v>48</v>
      </c>
      <c r="H4340" s="11">
        <v>7496.8957469553798</v>
      </c>
      <c r="I4340" s="10">
        <v>4013872.2283223001</v>
      </c>
      <c r="J4340" s="33">
        <f t="shared" si="268"/>
        <v>1.8677464853157266E-3</v>
      </c>
      <c r="K4340" s="33">
        <f t="shared" si="269"/>
        <v>1.8660033322739356E-3</v>
      </c>
      <c r="L4340" s="33">
        <f t="shared" si="270"/>
        <v>0.98679879980865282</v>
      </c>
      <c r="M4340" s="33">
        <f t="shared" si="271"/>
        <v>0.98495742995992597</v>
      </c>
    </row>
    <row r="4341" spans="1:13" ht="27.6">
      <c r="A4341" t="s">
        <v>164</v>
      </c>
      <c r="B4341" t="s">
        <v>250</v>
      </c>
      <c r="C4341" s="14" t="s">
        <v>252</v>
      </c>
      <c r="D4341" t="s">
        <v>456</v>
      </c>
      <c r="E4341" t="s">
        <v>474</v>
      </c>
      <c r="F4341" s="20">
        <v>2029</v>
      </c>
      <c r="G4341" s="20">
        <v>49</v>
      </c>
      <c r="H4341" s="11">
        <v>7741.5641403571599</v>
      </c>
      <c r="I4341" s="10">
        <v>3955731.46209556</v>
      </c>
      <c r="J4341" s="33">
        <f t="shared" si="268"/>
        <v>1.9570499702869222E-3</v>
      </c>
      <c r="K4341" s="33">
        <f t="shared" si="269"/>
        <v>1.9551361966476666E-3</v>
      </c>
      <c r="L4341" s="33">
        <f t="shared" si="270"/>
        <v>0.98495742995992597</v>
      </c>
      <c r="M4341" s="33">
        <f t="shared" si="271"/>
        <v>0.98303170403645423</v>
      </c>
    </row>
    <row r="4342" spans="1:13" ht="27.6">
      <c r="A4342" t="s">
        <v>164</v>
      </c>
      <c r="B4342" t="s">
        <v>250</v>
      </c>
      <c r="C4342" s="14" t="s">
        <v>252</v>
      </c>
      <c r="D4342" t="s">
        <v>456</v>
      </c>
      <c r="E4342" t="s">
        <v>474</v>
      </c>
      <c r="F4342" s="20">
        <v>2029</v>
      </c>
      <c r="G4342" s="20">
        <v>50</v>
      </c>
      <c r="H4342" s="11">
        <v>8064.3790541680901</v>
      </c>
      <c r="I4342" s="10">
        <v>3884186.3911971501</v>
      </c>
      <c r="J4342" s="33">
        <f t="shared" si="268"/>
        <v>2.0762080502739616E-3</v>
      </c>
      <c r="K4342" s="33">
        <f t="shared" si="269"/>
        <v>2.074054221196886E-3</v>
      </c>
      <c r="L4342" s="33">
        <f t="shared" si="270"/>
        <v>0.98303170403645423</v>
      </c>
      <c r="M4342" s="33">
        <f t="shared" si="271"/>
        <v>0.9809928429811271</v>
      </c>
    </row>
    <row r="4343" spans="1:13" ht="27.6">
      <c r="A4343" t="s">
        <v>164</v>
      </c>
      <c r="B4343" t="s">
        <v>250</v>
      </c>
      <c r="C4343" s="14" t="s">
        <v>252</v>
      </c>
      <c r="D4343" t="s">
        <v>456</v>
      </c>
      <c r="E4343" t="s">
        <v>474</v>
      </c>
      <c r="F4343" s="20">
        <v>2029</v>
      </c>
      <c r="G4343" s="20">
        <v>51</v>
      </c>
      <c r="H4343" s="11">
        <v>8842.12172404997</v>
      </c>
      <c r="I4343" s="10">
        <v>3788343.5099490699</v>
      </c>
      <c r="J4343" s="33">
        <f t="shared" si="268"/>
        <v>2.3340337804184084E-3</v>
      </c>
      <c r="K4343" s="33">
        <f t="shared" si="269"/>
        <v>2.3313120415296984E-3</v>
      </c>
      <c r="L4343" s="33">
        <f t="shared" si="270"/>
        <v>0.9809928429811271</v>
      </c>
      <c r="M4343" s="33">
        <f t="shared" si="271"/>
        <v>0.9787058425536308</v>
      </c>
    </row>
    <row r="4344" spans="1:13" ht="27.6">
      <c r="A4344" t="s">
        <v>164</v>
      </c>
      <c r="B4344" t="s">
        <v>250</v>
      </c>
      <c r="C4344" s="14" t="s">
        <v>252</v>
      </c>
      <c r="D4344" t="s">
        <v>456</v>
      </c>
      <c r="E4344" t="s">
        <v>474</v>
      </c>
      <c r="F4344" s="20">
        <v>2029</v>
      </c>
      <c r="G4344" s="20">
        <v>52</v>
      </c>
      <c r="H4344" s="11">
        <v>9198.1257760915705</v>
      </c>
      <c r="I4344" s="10">
        <v>3696773.89548581</v>
      </c>
      <c r="J4344" s="33">
        <f t="shared" si="268"/>
        <v>2.4881494070609915E-3</v>
      </c>
      <c r="K4344" s="33">
        <f t="shared" si="269"/>
        <v>2.4850565290377435E-3</v>
      </c>
      <c r="L4344" s="33">
        <f t="shared" si="270"/>
        <v>0.9787058425536308</v>
      </c>
      <c r="M4344" s="33">
        <f t="shared" si="271"/>
        <v>0.97627370320958551</v>
      </c>
    </row>
    <row r="4345" spans="1:13" ht="27.6">
      <c r="A4345" t="s">
        <v>164</v>
      </c>
      <c r="B4345" t="s">
        <v>250</v>
      </c>
      <c r="C4345" s="14" t="s">
        <v>252</v>
      </c>
      <c r="D4345" t="s">
        <v>456</v>
      </c>
      <c r="E4345" t="s">
        <v>474</v>
      </c>
      <c r="F4345" s="20">
        <v>2029</v>
      </c>
      <c r="G4345" s="20">
        <v>53</v>
      </c>
      <c r="H4345" s="11">
        <v>9740.0431347905705</v>
      </c>
      <c r="I4345" s="10">
        <v>3620398.2484190399</v>
      </c>
      <c r="J4345" s="33">
        <f t="shared" si="268"/>
        <v>2.6903236789057295E-3</v>
      </c>
      <c r="K4345" s="33">
        <f t="shared" si="269"/>
        <v>2.6867080013315281E-3</v>
      </c>
      <c r="L4345" s="33">
        <f t="shared" si="270"/>
        <v>0.97627370320958551</v>
      </c>
      <c r="M4345" s="33">
        <f t="shared" si="271"/>
        <v>0.97365074083968273</v>
      </c>
    </row>
    <row r="4346" spans="1:13" ht="27.6">
      <c r="A4346" t="s">
        <v>164</v>
      </c>
      <c r="B4346" t="s">
        <v>250</v>
      </c>
      <c r="C4346" s="14" t="s">
        <v>252</v>
      </c>
      <c r="D4346" t="s">
        <v>456</v>
      </c>
      <c r="E4346" t="s">
        <v>474</v>
      </c>
      <c r="F4346" s="20">
        <v>2029</v>
      </c>
      <c r="G4346" s="20">
        <v>54</v>
      </c>
      <c r="H4346" s="11">
        <v>10361.9593824002</v>
      </c>
      <c r="I4346" s="10">
        <v>3531361.5102366102</v>
      </c>
      <c r="J4346" s="33">
        <f t="shared" si="268"/>
        <v>2.9342675204346107E-3</v>
      </c>
      <c r="K4346" s="33">
        <f t="shared" si="269"/>
        <v>2.9299667650445338E-3</v>
      </c>
      <c r="L4346" s="33">
        <f t="shared" si="270"/>
        <v>0.97365074083968273</v>
      </c>
      <c r="M4346" s="33">
        <f t="shared" si="271"/>
        <v>0.9707979765282615</v>
      </c>
    </row>
    <row r="4347" spans="1:13" ht="27.6">
      <c r="A4347" t="s">
        <v>164</v>
      </c>
      <c r="B4347" t="s">
        <v>250</v>
      </c>
      <c r="C4347" s="14" t="s">
        <v>252</v>
      </c>
      <c r="D4347" t="s">
        <v>456</v>
      </c>
      <c r="E4347" t="s">
        <v>474</v>
      </c>
      <c r="F4347" s="20">
        <v>2029</v>
      </c>
      <c r="G4347" s="20">
        <v>55</v>
      </c>
      <c r="H4347" s="11">
        <v>11168.1395026094</v>
      </c>
      <c r="I4347" s="10">
        <v>3457538.87369694</v>
      </c>
      <c r="J4347" s="33">
        <f t="shared" si="268"/>
        <v>3.2300835682775634E-3</v>
      </c>
      <c r="K4347" s="33">
        <f t="shared" si="269"/>
        <v>3.2248724606295243E-3</v>
      </c>
      <c r="L4347" s="33">
        <f t="shared" si="270"/>
        <v>0.9707979765282615</v>
      </c>
      <c r="M4347" s="33">
        <f t="shared" si="271"/>
        <v>0.96766727686892062</v>
      </c>
    </row>
    <row r="4348" spans="1:13" ht="27.6">
      <c r="A4348" t="s">
        <v>164</v>
      </c>
      <c r="B4348" t="s">
        <v>250</v>
      </c>
      <c r="C4348" s="14" t="s">
        <v>252</v>
      </c>
      <c r="D4348" t="s">
        <v>456</v>
      </c>
      <c r="E4348" t="s">
        <v>474</v>
      </c>
      <c r="F4348" s="20">
        <v>2029</v>
      </c>
      <c r="G4348" s="20">
        <v>56</v>
      </c>
      <c r="H4348" s="11">
        <v>12319.7849567429</v>
      </c>
      <c r="I4348" s="10">
        <v>3383751.1177769299</v>
      </c>
      <c r="J4348" s="33">
        <f t="shared" si="268"/>
        <v>3.6408661653688054E-3</v>
      </c>
      <c r="K4348" s="33">
        <f t="shared" si="269"/>
        <v>3.6342462486655958E-3</v>
      </c>
      <c r="L4348" s="33">
        <f t="shared" si="270"/>
        <v>0.96766727686892062</v>
      </c>
      <c r="M4348" s="33">
        <f t="shared" si="271"/>
        <v>0.96415053569800324</v>
      </c>
    </row>
    <row r="4349" spans="1:13" ht="27.6">
      <c r="A4349" t="s">
        <v>164</v>
      </c>
      <c r="B4349" t="s">
        <v>250</v>
      </c>
      <c r="C4349" s="14" t="s">
        <v>252</v>
      </c>
      <c r="D4349" t="s">
        <v>456</v>
      </c>
      <c r="E4349" t="s">
        <v>474</v>
      </c>
      <c r="F4349" s="20">
        <v>2029</v>
      </c>
      <c r="G4349" s="20">
        <v>57</v>
      </c>
      <c r="H4349" s="11">
        <v>13237.1377145806</v>
      </c>
      <c r="I4349" s="10">
        <v>3288337.2546391799</v>
      </c>
      <c r="J4349" s="33">
        <f t="shared" si="268"/>
        <v>4.0254805664795088E-3</v>
      </c>
      <c r="K4349" s="33">
        <f t="shared" si="269"/>
        <v>4.017389180464126E-3</v>
      </c>
      <c r="L4349" s="33">
        <f t="shared" si="270"/>
        <v>0.96415053569800324</v>
      </c>
      <c r="M4349" s="33">
        <f t="shared" si="271"/>
        <v>0.96027716776755134</v>
      </c>
    </row>
    <row r="4350" spans="1:13" ht="27.6">
      <c r="A4350" t="s">
        <v>164</v>
      </c>
      <c r="B4350" t="s">
        <v>250</v>
      </c>
      <c r="C4350" s="14" t="s">
        <v>252</v>
      </c>
      <c r="D4350" t="s">
        <v>456</v>
      </c>
      <c r="E4350" t="s">
        <v>474</v>
      </c>
      <c r="F4350" s="20">
        <v>2029</v>
      </c>
      <c r="G4350" s="20">
        <v>58</v>
      </c>
      <c r="H4350" s="11">
        <v>14155.538550261001</v>
      </c>
      <c r="I4350" s="10">
        <v>3203210.4456318198</v>
      </c>
      <c r="J4350" s="33">
        <f t="shared" si="268"/>
        <v>4.4191721994303376E-3</v>
      </c>
      <c r="K4350" s="33">
        <f t="shared" si="269"/>
        <v>4.4094220258192873E-3</v>
      </c>
      <c r="L4350" s="33">
        <f t="shared" si="270"/>
        <v>0.96027716776755134</v>
      </c>
      <c r="M4350" s="33">
        <f t="shared" si="271"/>
        <v>0.95604290047310569</v>
      </c>
    </row>
    <row r="4351" spans="1:13" ht="27.6">
      <c r="A4351" t="s">
        <v>164</v>
      </c>
      <c r="B4351" t="s">
        <v>250</v>
      </c>
      <c r="C4351" s="14" t="s">
        <v>252</v>
      </c>
      <c r="D4351" t="s">
        <v>456</v>
      </c>
      <c r="E4351" t="s">
        <v>474</v>
      </c>
      <c r="F4351" s="20">
        <v>2029</v>
      </c>
      <c r="G4351" s="20">
        <v>59</v>
      </c>
      <c r="H4351" s="11">
        <v>14408.894699221901</v>
      </c>
      <c r="I4351" s="10">
        <v>3115546.36231951</v>
      </c>
      <c r="J4351" s="33">
        <f t="shared" si="268"/>
        <v>4.6248371950063181E-3</v>
      </c>
      <c r="K4351" s="33">
        <f t="shared" si="269"/>
        <v>4.6141591032871077E-3</v>
      </c>
      <c r="L4351" s="33">
        <f t="shared" si="270"/>
        <v>0.95604290047310569</v>
      </c>
      <c r="M4351" s="33">
        <f t="shared" si="271"/>
        <v>0.95163156642075475</v>
      </c>
    </row>
    <row r="4352" spans="1:13" ht="27.6">
      <c r="A4352" t="s">
        <v>164</v>
      </c>
      <c r="B4352" t="s">
        <v>250</v>
      </c>
      <c r="C4352" s="14" t="s">
        <v>252</v>
      </c>
      <c r="D4352" t="s">
        <v>456</v>
      </c>
      <c r="E4352" t="s">
        <v>474</v>
      </c>
      <c r="F4352" s="20">
        <v>2029</v>
      </c>
      <c r="G4352" s="20">
        <v>60</v>
      </c>
      <c r="H4352" s="11">
        <v>14853.452942395001</v>
      </c>
      <c r="I4352" s="10">
        <v>3012562.3067651498</v>
      </c>
      <c r="J4352" s="33">
        <f t="shared" si="268"/>
        <v>4.9305048094903789E-3</v>
      </c>
      <c r="K4352" s="33">
        <f t="shared" si="269"/>
        <v>4.9183698227140971E-3</v>
      </c>
      <c r="L4352" s="33">
        <f t="shared" si="270"/>
        <v>0.95163156642075475</v>
      </c>
      <c r="M4352" s="33">
        <f t="shared" si="271"/>
        <v>0.94695109044212877</v>
      </c>
    </row>
    <row r="4353" spans="1:13" ht="27.6">
      <c r="A4353" t="s">
        <v>164</v>
      </c>
      <c r="B4353" t="s">
        <v>250</v>
      </c>
      <c r="C4353" s="14" t="s">
        <v>252</v>
      </c>
      <c r="D4353" t="s">
        <v>456</v>
      </c>
      <c r="E4353" t="s">
        <v>474</v>
      </c>
      <c r="F4353" s="20">
        <v>2029</v>
      </c>
      <c r="G4353" s="20">
        <v>61</v>
      </c>
      <c r="H4353" s="11">
        <v>16021.2757903603</v>
      </c>
      <c r="I4353" s="10">
        <v>2902827.09311658</v>
      </c>
      <c r="J4353" s="33">
        <f t="shared" si="268"/>
        <v>5.5191974156336256E-3</v>
      </c>
      <c r="K4353" s="33">
        <f t="shared" si="269"/>
        <v>5.5039946274993978E-3</v>
      </c>
      <c r="L4353" s="33">
        <f t="shared" si="270"/>
        <v>0.94695109044212877</v>
      </c>
      <c r="M4353" s="33">
        <f t="shared" si="271"/>
        <v>0.94173907672783064</v>
      </c>
    </row>
    <row r="4354" spans="1:13" ht="27.6">
      <c r="A4354" t="s">
        <v>164</v>
      </c>
      <c r="B4354" t="s">
        <v>250</v>
      </c>
      <c r="C4354" s="14" t="s">
        <v>252</v>
      </c>
      <c r="D4354" t="s">
        <v>456</v>
      </c>
      <c r="E4354" t="s">
        <v>474</v>
      </c>
      <c r="F4354" s="20">
        <v>2029</v>
      </c>
      <c r="G4354" s="20">
        <v>62</v>
      </c>
      <c r="H4354" s="11">
        <v>16963.820427299099</v>
      </c>
      <c r="I4354" s="10">
        <v>2795065.6850962001</v>
      </c>
      <c r="J4354" s="33">
        <f t="shared" ref="J4354:J4417" si="272">IF(I4354&gt;0,H4354/I4354,0)</f>
        <v>6.0692027803687341E-3</v>
      </c>
      <c r="K4354" s="33">
        <f t="shared" ref="K4354:K4417" si="273">1-EXP(-J4354)</f>
        <v>6.0508223727803179E-3</v>
      </c>
      <c r="L4354" s="33">
        <f t="shared" ref="L4354:L4417" si="274">IF(G4354=30,1,M4353)</f>
        <v>0.94173907672783064</v>
      </c>
      <c r="M4354" s="33">
        <f t="shared" ref="M4354:M4417" si="275">L4354*(1-K4354)</f>
        <v>0.93604078085304443</v>
      </c>
    </row>
    <row r="4355" spans="1:13" ht="27.6">
      <c r="A4355" t="s">
        <v>164</v>
      </c>
      <c r="B4355" t="s">
        <v>250</v>
      </c>
      <c r="C4355" s="14" t="s">
        <v>252</v>
      </c>
      <c r="D4355" t="s">
        <v>456</v>
      </c>
      <c r="E4355" t="s">
        <v>474</v>
      </c>
      <c r="F4355" s="20">
        <v>2029</v>
      </c>
      <c r="G4355" s="20">
        <v>63</v>
      </c>
      <c r="H4355" s="11">
        <v>17870.927850603399</v>
      </c>
      <c r="I4355" s="10">
        <v>2674537.1174396402</v>
      </c>
      <c r="J4355" s="33">
        <f t="shared" si="272"/>
        <v>6.681876925197212E-3</v>
      </c>
      <c r="K4355" s="33">
        <f t="shared" si="273"/>
        <v>6.659602824121702E-3</v>
      </c>
      <c r="L4355" s="33">
        <f t="shared" si="274"/>
        <v>0.93604078085304443</v>
      </c>
      <c r="M4355" s="33">
        <f t="shared" si="275"/>
        <v>0.92980712102538243</v>
      </c>
    </row>
    <row r="4356" spans="1:13" ht="27.6">
      <c r="A4356" t="s">
        <v>164</v>
      </c>
      <c r="B4356" t="s">
        <v>250</v>
      </c>
      <c r="C4356" s="14" t="s">
        <v>252</v>
      </c>
      <c r="D4356" t="s">
        <v>456</v>
      </c>
      <c r="E4356" t="s">
        <v>474</v>
      </c>
      <c r="F4356" s="20">
        <v>2029</v>
      </c>
      <c r="G4356" s="20">
        <v>64</v>
      </c>
      <c r="H4356" s="11">
        <v>18980.876536657801</v>
      </c>
      <c r="I4356" s="10">
        <v>2541876.6970470501</v>
      </c>
      <c r="J4356" s="33">
        <f t="shared" si="272"/>
        <v>7.4672687934502378E-3</v>
      </c>
      <c r="K4356" s="33">
        <f t="shared" si="273"/>
        <v>7.4394580084236051E-3</v>
      </c>
      <c r="L4356" s="33">
        <f t="shared" si="274"/>
        <v>0.92980712102538243</v>
      </c>
      <c r="M4356" s="33">
        <f t="shared" si="275"/>
        <v>0.92288985999258089</v>
      </c>
    </row>
    <row r="4357" spans="1:13" ht="27.6">
      <c r="A4357" t="s">
        <v>164</v>
      </c>
      <c r="B4357" t="s">
        <v>250</v>
      </c>
      <c r="C4357" s="14" t="s">
        <v>252</v>
      </c>
      <c r="D4357" t="s">
        <v>456</v>
      </c>
      <c r="E4357" t="s">
        <v>474</v>
      </c>
      <c r="F4357" s="20">
        <v>2029</v>
      </c>
      <c r="G4357" s="20">
        <v>65</v>
      </c>
      <c r="H4357" s="11">
        <v>20041.148972017301</v>
      </c>
      <c r="I4357" s="10">
        <v>2410336.7057836298</v>
      </c>
      <c r="J4357" s="33">
        <f t="shared" si="272"/>
        <v>8.3146677905739652E-3</v>
      </c>
      <c r="K4357" s="33">
        <f t="shared" si="273"/>
        <v>8.2801965454850635E-3</v>
      </c>
      <c r="L4357" s="33">
        <f t="shared" si="274"/>
        <v>0.92288985999258089</v>
      </c>
      <c r="M4357" s="33">
        <f t="shared" si="275"/>
        <v>0.91524815056200715</v>
      </c>
    </row>
    <row r="4358" spans="1:13" ht="27.6">
      <c r="A4358" t="s">
        <v>164</v>
      </c>
      <c r="B4358" t="s">
        <v>250</v>
      </c>
      <c r="C4358" s="14" t="s">
        <v>252</v>
      </c>
      <c r="D4358" t="s">
        <v>456</v>
      </c>
      <c r="E4358" t="s">
        <v>474</v>
      </c>
      <c r="F4358" s="20">
        <v>2029</v>
      </c>
      <c r="G4358" s="20">
        <v>66</v>
      </c>
      <c r="H4358" s="11">
        <v>20422.982765061599</v>
      </c>
      <c r="I4358" s="10">
        <v>2279326.0211884002</v>
      </c>
      <c r="J4358" s="33">
        <f t="shared" si="272"/>
        <v>8.9600972283962327E-3</v>
      </c>
      <c r="K4358" s="33">
        <f t="shared" si="273"/>
        <v>8.9200751802388512E-3</v>
      </c>
      <c r="L4358" s="33">
        <f t="shared" si="274"/>
        <v>0.91524815056200715</v>
      </c>
      <c r="M4358" s="33">
        <f t="shared" si="275"/>
        <v>0.90708406825041943</v>
      </c>
    </row>
    <row r="4359" spans="1:13" ht="27.6">
      <c r="A4359" t="s">
        <v>164</v>
      </c>
      <c r="B4359" t="s">
        <v>250</v>
      </c>
      <c r="C4359" s="14" t="s">
        <v>252</v>
      </c>
      <c r="D4359" t="s">
        <v>456</v>
      </c>
      <c r="E4359" t="s">
        <v>474</v>
      </c>
      <c r="F4359" s="20">
        <v>2029</v>
      </c>
      <c r="G4359" s="20">
        <v>67</v>
      </c>
      <c r="H4359" s="11">
        <v>21134.4066738047</v>
      </c>
      <c r="I4359" s="10">
        <v>2148045.81156549</v>
      </c>
      <c r="J4359" s="33">
        <f t="shared" si="272"/>
        <v>9.8388994126722105E-3</v>
      </c>
      <c r="K4359" s="33">
        <f t="shared" si="273"/>
        <v>9.7906557928619797E-3</v>
      </c>
      <c r="L4359" s="33">
        <f t="shared" si="274"/>
        <v>0.90708406825041943</v>
      </c>
      <c r="M4359" s="33">
        <f t="shared" si="275"/>
        <v>0.89820312036299066</v>
      </c>
    </row>
    <row r="4360" spans="1:13" ht="27.6">
      <c r="A4360" t="s">
        <v>164</v>
      </c>
      <c r="B4360" t="s">
        <v>250</v>
      </c>
      <c r="C4360" s="14" t="s">
        <v>252</v>
      </c>
      <c r="D4360" t="s">
        <v>456</v>
      </c>
      <c r="E4360" t="s">
        <v>474</v>
      </c>
      <c r="F4360" s="20">
        <v>2029</v>
      </c>
      <c r="G4360" s="20">
        <v>68</v>
      </c>
      <c r="H4360" s="11">
        <v>21502.713743618398</v>
      </c>
      <c r="I4360" s="10">
        <v>2016665.79068925</v>
      </c>
      <c r="J4360" s="33">
        <f t="shared" si="272"/>
        <v>1.066250731424827E-2</v>
      </c>
      <c r="K4360" s="33">
        <f t="shared" si="273"/>
        <v>1.0605864280807675E-2</v>
      </c>
      <c r="L4360" s="33">
        <f t="shared" si="274"/>
        <v>0.89820312036299066</v>
      </c>
      <c r="M4360" s="33">
        <f t="shared" si="275"/>
        <v>0.88867689997182286</v>
      </c>
    </row>
    <row r="4361" spans="1:13" ht="27.6">
      <c r="A4361" t="s">
        <v>164</v>
      </c>
      <c r="B4361" t="s">
        <v>250</v>
      </c>
      <c r="C4361" s="14" t="s">
        <v>252</v>
      </c>
      <c r="D4361" t="s">
        <v>456</v>
      </c>
      <c r="E4361" t="s">
        <v>474</v>
      </c>
      <c r="F4361" s="20">
        <v>2029</v>
      </c>
      <c r="G4361" s="20">
        <v>69</v>
      </c>
      <c r="H4361" s="11">
        <v>20968.852191492599</v>
      </c>
      <c r="I4361" s="10">
        <v>1881832.38075035</v>
      </c>
      <c r="J4361" s="33">
        <f t="shared" si="272"/>
        <v>1.1142784238377071E-2</v>
      </c>
      <c r="K4361" s="33">
        <f t="shared" si="273"/>
        <v>1.1080933361571677E-2</v>
      </c>
      <c r="L4361" s="33">
        <f t="shared" si="274"/>
        <v>0.88867689997182286</v>
      </c>
      <c r="M4361" s="33">
        <f t="shared" si="275"/>
        <v>0.87882953046326695</v>
      </c>
    </row>
    <row r="4362" spans="1:13" ht="27.6">
      <c r="A4362" t="s">
        <v>164</v>
      </c>
      <c r="B4362" t="s">
        <v>250</v>
      </c>
      <c r="C4362" s="14" t="s">
        <v>252</v>
      </c>
      <c r="D4362" t="s">
        <v>456</v>
      </c>
      <c r="E4362" t="s">
        <v>474</v>
      </c>
      <c r="F4362" s="20">
        <v>2030</v>
      </c>
      <c r="G4362" s="20">
        <v>30</v>
      </c>
      <c r="H4362" s="11">
        <v>812.559836051101</v>
      </c>
      <c r="I4362" s="10">
        <v>4336869.6003933502</v>
      </c>
      <c r="J4362" s="33">
        <f t="shared" si="272"/>
        <v>1.8736091026979519E-4</v>
      </c>
      <c r="K4362" s="33">
        <f t="shared" si="273"/>
        <v>1.8734335931058776E-4</v>
      </c>
      <c r="L4362" s="33">
        <f t="shared" si="274"/>
        <v>1</v>
      </c>
      <c r="M4362" s="33">
        <f t="shared" si="275"/>
        <v>0.99981265664068941</v>
      </c>
    </row>
    <row r="4363" spans="1:13" ht="27.6">
      <c r="A4363" t="s">
        <v>164</v>
      </c>
      <c r="B4363" t="s">
        <v>250</v>
      </c>
      <c r="C4363" s="14" t="s">
        <v>252</v>
      </c>
      <c r="D4363" t="s">
        <v>456</v>
      </c>
      <c r="E4363" t="s">
        <v>474</v>
      </c>
      <c r="F4363" s="20">
        <v>2030</v>
      </c>
      <c r="G4363" s="20">
        <v>31</v>
      </c>
      <c r="H4363" s="11">
        <v>1220.07737431797</v>
      </c>
      <c r="I4363" s="10">
        <v>4377764.8763234001</v>
      </c>
      <c r="J4363" s="33">
        <f t="shared" si="272"/>
        <v>2.7869869871646318E-4</v>
      </c>
      <c r="K4363" s="33">
        <f t="shared" si="273"/>
        <v>2.7865986584174607E-4</v>
      </c>
      <c r="L4363" s="33">
        <f t="shared" si="274"/>
        <v>0.99981265664068941</v>
      </c>
      <c r="M4363" s="33">
        <f t="shared" si="275"/>
        <v>0.99953404897992304</v>
      </c>
    </row>
    <row r="4364" spans="1:13" ht="27.6">
      <c r="A4364" t="s">
        <v>164</v>
      </c>
      <c r="B4364" t="s">
        <v>250</v>
      </c>
      <c r="C4364" s="14" t="s">
        <v>252</v>
      </c>
      <c r="D4364" t="s">
        <v>456</v>
      </c>
      <c r="E4364" t="s">
        <v>474</v>
      </c>
      <c r="F4364" s="20">
        <v>2030</v>
      </c>
      <c r="G4364" s="20">
        <v>32</v>
      </c>
      <c r="H4364" s="11">
        <v>1283.7305982145299</v>
      </c>
      <c r="I4364" s="10">
        <v>4421425.1685295096</v>
      </c>
      <c r="J4364" s="33">
        <f t="shared" si="272"/>
        <v>2.9034316974349626E-4</v>
      </c>
      <c r="K4364" s="33">
        <f t="shared" si="273"/>
        <v>2.9030102424432158E-4</v>
      </c>
      <c r="L4364" s="33">
        <f t="shared" si="274"/>
        <v>0.99953404897992304</v>
      </c>
      <c r="M4364" s="33">
        <f t="shared" si="275"/>
        <v>0.99924388322173707</v>
      </c>
    </row>
    <row r="4365" spans="1:13" ht="27.6">
      <c r="A4365" t="s">
        <v>164</v>
      </c>
      <c r="B4365" t="s">
        <v>250</v>
      </c>
      <c r="C4365" s="14" t="s">
        <v>252</v>
      </c>
      <c r="D4365" t="s">
        <v>456</v>
      </c>
      <c r="E4365" t="s">
        <v>474</v>
      </c>
      <c r="F4365" s="20">
        <v>2030</v>
      </c>
      <c r="G4365" s="20">
        <v>33</v>
      </c>
      <c r="H4365" s="11">
        <v>1352.2227517500601</v>
      </c>
      <c r="I4365" s="10">
        <v>4418790.1885053003</v>
      </c>
      <c r="J4365" s="33">
        <f t="shared" si="272"/>
        <v>3.0601650996411368E-4</v>
      </c>
      <c r="K4365" s="33">
        <f t="shared" si="273"/>
        <v>3.0596969168772414E-4</v>
      </c>
      <c r="L4365" s="33">
        <f t="shared" si="274"/>
        <v>0.99924388322173707</v>
      </c>
      <c r="M4365" s="33">
        <f t="shared" si="275"/>
        <v>0.9989381448788669</v>
      </c>
    </row>
    <row r="4366" spans="1:13" ht="27.6">
      <c r="A4366" t="s">
        <v>164</v>
      </c>
      <c r="B4366" t="s">
        <v>250</v>
      </c>
      <c r="C4366" s="14" t="s">
        <v>252</v>
      </c>
      <c r="D4366" t="s">
        <v>456</v>
      </c>
      <c r="E4366" t="s">
        <v>474</v>
      </c>
      <c r="F4366" s="20">
        <v>2030</v>
      </c>
      <c r="G4366" s="20">
        <v>34</v>
      </c>
      <c r="H4366" s="11">
        <v>1399.29592456568</v>
      </c>
      <c r="I4366" s="10">
        <v>4357005.31250514</v>
      </c>
      <c r="J4366" s="33">
        <f t="shared" si="272"/>
        <v>3.2116002258467048E-4</v>
      </c>
      <c r="K4366" s="33">
        <f t="shared" si="273"/>
        <v>3.2110845622512763E-4</v>
      </c>
      <c r="L4366" s="33">
        <f t="shared" si="274"/>
        <v>0.9989381448788669</v>
      </c>
      <c r="M4366" s="33">
        <f t="shared" si="275"/>
        <v>0.99861737739330048</v>
      </c>
    </row>
    <row r="4367" spans="1:13" ht="27.6">
      <c r="A4367" t="s">
        <v>164</v>
      </c>
      <c r="B4367" t="s">
        <v>250</v>
      </c>
      <c r="C4367" s="14" t="s">
        <v>252</v>
      </c>
      <c r="D4367" t="s">
        <v>456</v>
      </c>
      <c r="E4367" t="s">
        <v>474</v>
      </c>
      <c r="F4367" s="20">
        <v>2030</v>
      </c>
      <c r="G4367" s="20">
        <v>35</v>
      </c>
      <c r="H4367" s="11">
        <v>1468.3375166998501</v>
      </c>
      <c r="I4367" s="10">
        <v>4293265.9674644796</v>
      </c>
      <c r="J4367" s="33">
        <f t="shared" si="272"/>
        <v>3.4200944638121779E-4</v>
      </c>
      <c r="K4367" s="33">
        <f t="shared" si="273"/>
        <v>3.4195096781741707E-4</v>
      </c>
      <c r="L4367" s="33">
        <f t="shared" si="274"/>
        <v>0.99861737739330048</v>
      </c>
      <c r="M4367" s="33">
        <f t="shared" si="275"/>
        <v>0.99827589921462156</v>
      </c>
    </row>
    <row r="4368" spans="1:13" ht="27.6">
      <c r="A4368" t="s">
        <v>164</v>
      </c>
      <c r="B4368" t="s">
        <v>250</v>
      </c>
      <c r="C4368" s="14" t="s">
        <v>252</v>
      </c>
      <c r="D4368" t="s">
        <v>456</v>
      </c>
      <c r="E4368" t="s">
        <v>474</v>
      </c>
      <c r="F4368" s="20">
        <v>2030</v>
      </c>
      <c r="G4368" s="20">
        <v>36</v>
      </c>
      <c r="H4368" s="11">
        <v>1905.86314129468</v>
      </c>
      <c r="I4368" s="10">
        <v>4239124.6136916401</v>
      </c>
      <c r="J4368" s="33">
        <f t="shared" si="272"/>
        <v>4.4958884556945349E-4</v>
      </c>
      <c r="K4368" s="33">
        <f t="shared" si="273"/>
        <v>4.4948779564868424E-4</v>
      </c>
      <c r="L4368" s="33">
        <f t="shared" si="274"/>
        <v>0.99827589921462156</v>
      </c>
      <c r="M4368" s="33">
        <f t="shared" si="275"/>
        <v>0.99782718638123435</v>
      </c>
    </row>
    <row r="4369" spans="1:13" ht="27.6">
      <c r="A4369" t="s">
        <v>164</v>
      </c>
      <c r="B4369" t="s">
        <v>250</v>
      </c>
      <c r="C4369" s="14" t="s">
        <v>252</v>
      </c>
      <c r="D4369" t="s">
        <v>456</v>
      </c>
      <c r="E4369" t="s">
        <v>474</v>
      </c>
      <c r="F4369" s="20">
        <v>2030</v>
      </c>
      <c r="G4369" s="20">
        <v>37</v>
      </c>
      <c r="H4369" s="11">
        <v>2052.3114757324902</v>
      </c>
      <c r="I4369" s="10">
        <v>4187640.2687700898</v>
      </c>
      <c r="J4369" s="33">
        <f t="shared" si="272"/>
        <v>4.9008781652948763E-4</v>
      </c>
      <c r="K4369" s="33">
        <f t="shared" si="273"/>
        <v>4.8996774311182989E-4</v>
      </c>
      <c r="L4369" s="33">
        <f t="shared" si="274"/>
        <v>0.99782718638123435</v>
      </c>
      <c r="M4369" s="33">
        <f t="shared" si="275"/>
        <v>0.99733828324670748</v>
      </c>
    </row>
    <row r="4370" spans="1:13" ht="27.6">
      <c r="A4370" t="s">
        <v>164</v>
      </c>
      <c r="B4370" t="s">
        <v>250</v>
      </c>
      <c r="C4370" s="14" t="s">
        <v>252</v>
      </c>
      <c r="D4370" t="s">
        <v>456</v>
      </c>
      <c r="E4370" t="s">
        <v>474</v>
      </c>
      <c r="F4370" s="20">
        <v>2030</v>
      </c>
      <c r="G4370" s="20">
        <v>38</v>
      </c>
      <c r="H4370" s="11">
        <v>2236.1521046092098</v>
      </c>
      <c r="I4370" s="10">
        <v>4171155.5083303601</v>
      </c>
      <c r="J4370" s="33">
        <f t="shared" si="272"/>
        <v>5.360989539093694E-4</v>
      </c>
      <c r="K4370" s="33">
        <f t="shared" si="273"/>
        <v>5.3595527854111147E-4</v>
      </c>
      <c r="L4370" s="33">
        <f t="shared" si="274"/>
        <v>0.99733828324670748</v>
      </c>
      <c r="M4370" s="33">
        <f t="shared" si="275"/>
        <v>0.99680375452931025</v>
      </c>
    </row>
    <row r="4371" spans="1:13" ht="27.6">
      <c r="A4371" t="s">
        <v>164</v>
      </c>
      <c r="B4371" t="s">
        <v>250</v>
      </c>
      <c r="C4371" s="14" t="s">
        <v>252</v>
      </c>
      <c r="D4371" t="s">
        <v>456</v>
      </c>
      <c r="E4371" t="s">
        <v>474</v>
      </c>
      <c r="F4371" s="20">
        <v>2030</v>
      </c>
      <c r="G4371" s="20">
        <v>39</v>
      </c>
      <c r="H4371" s="11">
        <v>2364.0390195835998</v>
      </c>
      <c r="I4371" s="10">
        <v>4148888.8328318498</v>
      </c>
      <c r="J4371" s="33">
        <f t="shared" si="272"/>
        <v>5.6980052125667831E-4</v>
      </c>
      <c r="K4371" s="33">
        <f t="shared" si="273"/>
        <v>5.6963821576838658E-4</v>
      </c>
      <c r="L4371" s="33">
        <f t="shared" si="274"/>
        <v>0.99680375452931025</v>
      </c>
      <c r="M4371" s="33">
        <f t="shared" si="275"/>
        <v>0.996235937017109</v>
      </c>
    </row>
    <row r="4372" spans="1:13" ht="27.6">
      <c r="A4372" t="s">
        <v>164</v>
      </c>
      <c r="B4372" t="s">
        <v>250</v>
      </c>
      <c r="C4372" s="14" t="s">
        <v>252</v>
      </c>
      <c r="D4372" t="s">
        <v>456</v>
      </c>
      <c r="E4372" t="s">
        <v>474</v>
      </c>
      <c r="F4372" s="20">
        <v>2030</v>
      </c>
      <c r="G4372" s="20">
        <v>40</v>
      </c>
      <c r="H4372" s="11">
        <v>2558.9824413554502</v>
      </c>
      <c r="I4372" s="10">
        <v>4130167.07676487</v>
      </c>
      <c r="J4372" s="33">
        <f t="shared" si="272"/>
        <v>6.1958327442769763E-4</v>
      </c>
      <c r="K4372" s="33">
        <f t="shared" si="273"/>
        <v>6.1939137234590103E-4</v>
      </c>
      <c r="L4372" s="33">
        <f t="shared" si="274"/>
        <v>0.996235937017109</v>
      </c>
      <c r="M4372" s="33">
        <f t="shared" si="275"/>
        <v>0.99561887707289964</v>
      </c>
    </row>
    <row r="4373" spans="1:13" ht="27.6">
      <c r="A4373" t="s">
        <v>164</v>
      </c>
      <c r="B4373" t="s">
        <v>250</v>
      </c>
      <c r="C4373" s="14" t="s">
        <v>252</v>
      </c>
      <c r="D4373" t="s">
        <v>456</v>
      </c>
      <c r="E4373" t="s">
        <v>474</v>
      </c>
      <c r="F4373" s="20">
        <v>2030</v>
      </c>
      <c r="G4373" s="20">
        <v>41</v>
      </c>
      <c r="H4373" s="11">
        <v>3375.1092601507899</v>
      </c>
      <c r="I4373" s="10">
        <v>4134483.8872532598</v>
      </c>
      <c r="J4373" s="33">
        <f t="shared" si="272"/>
        <v>8.1633145809477088E-4</v>
      </c>
      <c r="K4373" s="33">
        <f t="shared" si="273"/>
        <v>8.1599835021839429E-4</v>
      </c>
      <c r="L4373" s="33">
        <f t="shared" si="274"/>
        <v>0.99561887707289964</v>
      </c>
      <c r="M4373" s="33">
        <f t="shared" si="275"/>
        <v>0.99480645371176191</v>
      </c>
    </row>
    <row r="4374" spans="1:13" ht="27.6">
      <c r="A4374" t="s">
        <v>164</v>
      </c>
      <c r="B4374" t="s">
        <v>250</v>
      </c>
      <c r="C4374" s="14" t="s">
        <v>252</v>
      </c>
      <c r="D4374" t="s">
        <v>456</v>
      </c>
      <c r="E4374" t="s">
        <v>474</v>
      </c>
      <c r="F4374" s="20">
        <v>2030</v>
      </c>
      <c r="G4374" s="20">
        <v>42</v>
      </c>
      <c r="H4374" s="11">
        <v>3794.3918868800802</v>
      </c>
      <c r="I4374" s="10">
        <v>4093106.76380408</v>
      </c>
      <c r="J4374" s="33">
        <f t="shared" si="272"/>
        <v>9.2702001336354635E-4</v>
      </c>
      <c r="K4374" s="33">
        <f t="shared" si="273"/>
        <v>9.2659046305509918E-4</v>
      </c>
      <c r="L4374" s="33">
        <f t="shared" si="274"/>
        <v>0.99480645371176191</v>
      </c>
      <c r="M4374" s="33">
        <f t="shared" si="275"/>
        <v>0.99388467553916693</v>
      </c>
    </row>
    <row r="4375" spans="1:13" ht="27.6">
      <c r="A4375" t="s">
        <v>164</v>
      </c>
      <c r="B4375" t="s">
        <v>250</v>
      </c>
      <c r="C4375" s="14" t="s">
        <v>252</v>
      </c>
      <c r="D4375" t="s">
        <v>456</v>
      </c>
      <c r="E4375" t="s">
        <v>474</v>
      </c>
      <c r="F4375" s="20">
        <v>2030</v>
      </c>
      <c r="G4375" s="20">
        <v>43</v>
      </c>
      <c r="H4375" s="11">
        <v>4265.4098119118898</v>
      </c>
      <c r="I4375" s="10">
        <v>4042929.1821070099</v>
      </c>
      <c r="J4375" s="33">
        <f t="shared" si="272"/>
        <v>1.055029563908644E-3</v>
      </c>
      <c r="K4375" s="33">
        <f t="shared" si="273"/>
        <v>1.0544732158900283E-3</v>
      </c>
      <c r="L4375" s="33">
        <f t="shared" si="274"/>
        <v>0.99388467553916693</v>
      </c>
      <c r="M4375" s="33">
        <f t="shared" si="275"/>
        <v>0.9928366507691273</v>
      </c>
    </row>
    <row r="4376" spans="1:13" ht="27.6">
      <c r="A4376" t="s">
        <v>164</v>
      </c>
      <c r="B4376" t="s">
        <v>250</v>
      </c>
      <c r="C4376" s="14" t="s">
        <v>252</v>
      </c>
      <c r="D4376" t="s">
        <v>456</v>
      </c>
      <c r="E4376" t="s">
        <v>474</v>
      </c>
      <c r="F4376" s="20">
        <v>2030</v>
      </c>
      <c r="G4376" s="20">
        <v>44</v>
      </c>
      <c r="H4376" s="11">
        <v>4578.8424678418596</v>
      </c>
      <c r="I4376" s="10">
        <v>4054347.4761023801</v>
      </c>
      <c r="J4376" s="33">
        <f t="shared" si="272"/>
        <v>1.1293660681110883E-3</v>
      </c>
      <c r="K4376" s="33">
        <f t="shared" si="273"/>
        <v>1.1287285742637154E-3</v>
      </c>
      <c r="L4376" s="33">
        <f t="shared" si="274"/>
        <v>0.9928366507691273</v>
      </c>
      <c r="M4376" s="33">
        <f t="shared" si="275"/>
        <v>0.99171600767182788</v>
      </c>
    </row>
    <row r="4377" spans="1:13" ht="27.6">
      <c r="A4377" t="s">
        <v>164</v>
      </c>
      <c r="B4377" t="s">
        <v>250</v>
      </c>
      <c r="C4377" s="14" t="s">
        <v>252</v>
      </c>
      <c r="D4377" t="s">
        <v>456</v>
      </c>
      <c r="E4377" t="s">
        <v>474</v>
      </c>
      <c r="F4377" s="20">
        <v>2030</v>
      </c>
      <c r="G4377" s="20">
        <v>45</v>
      </c>
      <c r="H4377" s="11">
        <v>5104.1638238679298</v>
      </c>
      <c r="I4377" s="10">
        <v>4122568.3313482502</v>
      </c>
      <c r="J4377" s="33">
        <f t="shared" si="272"/>
        <v>1.2381029042152123E-3</v>
      </c>
      <c r="K4377" s="33">
        <f t="shared" si="273"/>
        <v>1.2373367710309946E-3</v>
      </c>
      <c r="L4377" s="33">
        <f t="shared" si="274"/>
        <v>0.99171600767182788</v>
      </c>
      <c r="M4377" s="33">
        <f t="shared" si="275"/>
        <v>0.99048892098911545</v>
      </c>
    </row>
    <row r="4378" spans="1:13" ht="27.6">
      <c r="A4378" t="s">
        <v>164</v>
      </c>
      <c r="B4378" t="s">
        <v>250</v>
      </c>
      <c r="C4378" s="14" t="s">
        <v>252</v>
      </c>
      <c r="D4378" t="s">
        <v>456</v>
      </c>
      <c r="E4378" t="s">
        <v>474</v>
      </c>
      <c r="F4378" s="20">
        <v>2030</v>
      </c>
      <c r="G4378" s="20">
        <v>46</v>
      </c>
      <c r="H4378" s="11">
        <v>6531.0855394135697</v>
      </c>
      <c r="I4378" s="10">
        <v>4149063.7567598899</v>
      </c>
      <c r="J4378" s="33">
        <f t="shared" si="272"/>
        <v>1.5741106722625688E-3</v>
      </c>
      <c r="K4378" s="33">
        <f t="shared" si="273"/>
        <v>1.5728724098642566E-3</v>
      </c>
      <c r="L4378" s="33">
        <f t="shared" si="274"/>
        <v>0.99048892098911545</v>
      </c>
      <c r="M4378" s="33">
        <f t="shared" si="275"/>
        <v>0.9889310082930155</v>
      </c>
    </row>
    <row r="4379" spans="1:13" ht="27.6">
      <c r="A4379" t="s">
        <v>164</v>
      </c>
      <c r="B4379" t="s">
        <v>250</v>
      </c>
      <c r="C4379" s="14" t="s">
        <v>252</v>
      </c>
      <c r="D4379" t="s">
        <v>456</v>
      </c>
      <c r="E4379" t="s">
        <v>474</v>
      </c>
      <c r="F4379" s="20">
        <v>2030</v>
      </c>
      <c r="G4379" s="20">
        <v>47</v>
      </c>
      <c r="H4379" s="11">
        <v>7011.2555000960001</v>
      </c>
      <c r="I4379" s="10">
        <v>4116539.9850863498</v>
      </c>
      <c r="J4379" s="33">
        <f t="shared" si="272"/>
        <v>1.7031913999370348E-3</v>
      </c>
      <c r="K4379" s="33">
        <f t="shared" si="273"/>
        <v>1.701741792567657E-3</v>
      </c>
      <c r="L4379" s="33">
        <f t="shared" si="274"/>
        <v>0.9889310082930155</v>
      </c>
      <c r="M4379" s="33">
        <f t="shared" si="275"/>
        <v>0.98724810306623723</v>
      </c>
    </row>
    <row r="4380" spans="1:13" ht="27.6">
      <c r="A4380" t="s">
        <v>164</v>
      </c>
      <c r="B4380" t="s">
        <v>250</v>
      </c>
      <c r="C4380" s="14" t="s">
        <v>252</v>
      </c>
      <c r="D4380" t="s">
        <v>456</v>
      </c>
      <c r="E4380" t="s">
        <v>474</v>
      </c>
      <c r="F4380" s="20">
        <v>2030</v>
      </c>
      <c r="G4380" s="20">
        <v>48</v>
      </c>
      <c r="H4380" s="11">
        <v>7536.9994111046899</v>
      </c>
      <c r="I4380" s="10">
        <v>4059333.70745504</v>
      </c>
      <c r="J4380" s="33">
        <f t="shared" si="272"/>
        <v>1.8567085029897526E-3</v>
      </c>
      <c r="K4380" s="33">
        <f t="shared" si="273"/>
        <v>1.8549858860547053E-3</v>
      </c>
      <c r="L4380" s="33">
        <f t="shared" si="274"/>
        <v>0.98724810306623723</v>
      </c>
      <c r="M4380" s="33">
        <f t="shared" si="275"/>
        <v>0.9854167717690151</v>
      </c>
    </row>
    <row r="4381" spans="1:13" ht="27.6">
      <c r="A4381" t="s">
        <v>164</v>
      </c>
      <c r="B4381" t="s">
        <v>250</v>
      </c>
      <c r="C4381" s="14" t="s">
        <v>252</v>
      </c>
      <c r="D4381" t="s">
        <v>456</v>
      </c>
      <c r="E4381" t="s">
        <v>474</v>
      </c>
      <c r="F4381" s="20">
        <v>2030</v>
      </c>
      <c r="G4381" s="20">
        <v>49</v>
      </c>
      <c r="H4381" s="11">
        <v>7802.7027062592097</v>
      </c>
      <c r="I4381" s="10">
        <v>3994690.26681002</v>
      </c>
      <c r="J4381" s="33">
        <f t="shared" si="272"/>
        <v>1.9532685102242224E-3</v>
      </c>
      <c r="K4381" s="33">
        <f t="shared" si="273"/>
        <v>1.9513621227186251E-3</v>
      </c>
      <c r="L4381" s="33">
        <f t="shared" si="274"/>
        <v>0.9854167717690151</v>
      </c>
      <c r="M4381" s="33">
        <f t="shared" si="275"/>
        <v>0.98349386680549333</v>
      </c>
    </row>
    <row r="4382" spans="1:13" ht="27.6">
      <c r="A4382" t="s">
        <v>164</v>
      </c>
      <c r="B4382" t="s">
        <v>250</v>
      </c>
      <c r="C4382" s="14" t="s">
        <v>252</v>
      </c>
      <c r="D4382" t="s">
        <v>456</v>
      </c>
      <c r="E4382" t="s">
        <v>474</v>
      </c>
      <c r="F4382" s="20">
        <v>2030</v>
      </c>
      <c r="G4382" s="20">
        <v>50</v>
      </c>
      <c r="H4382" s="11">
        <v>8137.42373655969</v>
      </c>
      <c r="I4382" s="10">
        <v>3935384.1126256702</v>
      </c>
      <c r="J4382" s="33">
        <f t="shared" si="272"/>
        <v>2.0677584458535709E-3</v>
      </c>
      <c r="K4382" s="33">
        <f t="shared" si="273"/>
        <v>2.0656221060902924E-3</v>
      </c>
      <c r="L4382" s="33">
        <f t="shared" si="274"/>
        <v>0.98349386680549333</v>
      </c>
      <c r="M4382" s="33">
        <f t="shared" si="275"/>
        <v>0.9814623401330157</v>
      </c>
    </row>
    <row r="4383" spans="1:13" ht="27.6">
      <c r="A4383" t="s">
        <v>164</v>
      </c>
      <c r="B4383" t="s">
        <v>250</v>
      </c>
      <c r="C4383" s="14" t="s">
        <v>252</v>
      </c>
      <c r="D4383" t="s">
        <v>456</v>
      </c>
      <c r="E4383" t="s">
        <v>474</v>
      </c>
      <c r="F4383" s="20">
        <v>2030</v>
      </c>
      <c r="G4383" s="20">
        <v>51</v>
      </c>
      <c r="H4383" s="11">
        <v>8944.2915339130395</v>
      </c>
      <c r="I4383" s="10">
        <v>3862568.74904243</v>
      </c>
      <c r="J4383" s="33">
        <f t="shared" si="272"/>
        <v>2.3156329673434087E-3</v>
      </c>
      <c r="K4383" s="33">
        <f t="shared" si="273"/>
        <v>2.3129539575904579E-3</v>
      </c>
      <c r="L4383" s="33">
        <f t="shared" si="274"/>
        <v>0.9814623401330157</v>
      </c>
      <c r="M4383" s="33">
        <f t="shared" si="275"/>
        <v>0.97919226292917905</v>
      </c>
    </row>
    <row r="4384" spans="1:13" ht="27.6">
      <c r="A4384" t="s">
        <v>164</v>
      </c>
      <c r="B4384" t="s">
        <v>250</v>
      </c>
      <c r="C4384" s="14" t="s">
        <v>252</v>
      </c>
      <c r="D4384" t="s">
        <v>456</v>
      </c>
      <c r="E4384" t="s">
        <v>474</v>
      </c>
      <c r="F4384" s="20">
        <v>2030</v>
      </c>
      <c r="G4384" s="20">
        <v>52</v>
      </c>
      <c r="H4384" s="11">
        <v>9329.3112935659501</v>
      </c>
      <c r="I4384" s="10">
        <v>3765639.2576837302</v>
      </c>
      <c r="J4384" s="33">
        <f t="shared" si="272"/>
        <v>2.4774840751220742E-3</v>
      </c>
      <c r="K4384" s="33">
        <f t="shared" si="273"/>
        <v>2.4744176443181054E-3</v>
      </c>
      <c r="L4384" s="33">
        <f t="shared" si="274"/>
        <v>0.97919226292917905</v>
      </c>
      <c r="M4384" s="33">
        <f t="shared" si="275"/>
        <v>0.97676933231660734</v>
      </c>
    </row>
    <row r="4385" spans="1:13" ht="27.6">
      <c r="A4385" t="s">
        <v>164</v>
      </c>
      <c r="B4385" t="s">
        <v>250</v>
      </c>
      <c r="C4385" s="14" t="s">
        <v>252</v>
      </c>
      <c r="D4385" t="s">
        <v>456</v>
      </c>
      <c r="E4385" t="s">
        <v>474</v>
      </c>
      <c r="F4385" s="20">
        <v>2030</v>
      </c>
      <c r="G4385" s="20">
        <v>53</v>
      </c>
      <c r="H4385" s="11">
        <v>9736.7015139911891</v>
      </c>
      <c r="I4385" s="10">
        <v>3672792.0568342102</v>
      </c>
      <c r="J4385" s="33">
        <f t="shared" si="272"/>
        <v>2.6510353331530047E-3</v>
      </c>
      <c r="K4385" s="33">
        <f t="shared" si="273"/>
        <v>2.6475244421682032E-3</v>
      </c>
      <c r="L4385" s="33">
        <f t="shared" si="274"/>
        <v>0.97676933231660734</v>
      </c>
      <c r="M4385" s="33">
        <f t="shared" si="275"/>
        <v>0.97418331163493876</v>
      </c>
    </row>
    <row r="4386" spans="1:13" ht="27.6">
      <c r="A4386" t="s">
        <v>164</v>
      </c>
      <c r="B4386" t="s">
        <v>250</v>
      </c>
      <c r="C4386" s="14" t="s">
        <v>252</v>
      </c>
      <c r="D4386" t="s">
        <v>456</v>
      </c>
      <c r="E4386" t="s">
        <v>474</v>
      </c>
      <c r="F4386" s="20">
        <v>2030</v>
      </c>
      <c r="G4386" s="20">
        <v>54</v>
      </c>
      <c r="H4386" s="11">
        <v>10399.488014869999</v>
      </c>
      <c r="I4386" s="10">
        <v>3594854.5730069201</v>
      </c>
      <c r="J4386" s="33">
        <f t="shared" si="272"/>
        <v>2.8928814236207994E-3</v>
      </c>
      <c r="K4386" s="33">
        <f t="shared" si="273"/>
        <v>2.8887010742119079E-3</v>
      </c>
      <c r="L4386" s="33">
        <f t="shared" si="274"/>
        <v>0.97418331163493876</v>
      </c>
      <c r="M4386" s="33">
        <f t="shared" si="275"/>
        <v>0.97136918725613963</v>
      </c>
    </row>
    <row r="4387" spans="1:13" ht="27.6">
      <c r="A4387" t="s">
        <v>164</v>
      </c>
      <c r="B4387" t="s">
        <v>250</v>
      </c>
      <c r="C4387" s="14" t="s">
        <v>252</v>
      </c>
      <c r="D4387" t="s">
        <v>456</v>
      </c>
      <c r="E4387" t="s">
        <v>474</v>
      </c>
      <c r="F4387" s="20">
        <v>2030</v>
      </c>
      <c r="G4387" s="20">
        <v>55</v>
      </c>
      <c r="H4387" s="11">
        <v>11098.065931827499</v>
      </c>
      <c r="I4387" s="10">
        <v>3504181.5333794602</v>
      </c>
      <c r="J4387" s="33">
        <f t="shared" si="272"/>
        <v>3.1670921800459454E-3</v>
      </c>
      <c r="K4387" s="33">
        <f t="shared" si="273"/>
        <v>3.1620822339900601E-3</v>
      </c>
      <c r="L4387" s="33">
        <f t="shared" si="274"/>
        <v>0.97136918725613963</v>
      </c>
      <c r="M4387" s="33">
        <f t="shared" si="275"/>
        <v>0.96829763800647162</v>
      </c>
    </row>
    <row r="4388" spans="1:13" ht="27.6">
      <c r="A4388" t="s">
        <v>164</v>
      </c>
      <c r="B4388" t="s">
        <v>250</v>
      </c>
      <c r="C4388" s="14" t="s">
        <v>252</v>
      </c>
      <c r="D4388" t="s">
        <v>456</v>
      </c>
      <c r="E4388" t="s">
        <v>474</v>
      </c>
      <c r="F4388" s="20">
        <v>2030</v>
      </c>
      <c r="G4388" s="20">
        <v>56</v>
      </c>
      <c r="H4388" s="11">
        <v>12079.647971320501</v>
      </c>
      <c r="I4388" s="10">
        <v>3428392.00654575</v>
      </c>
      <c r="J4388" s="33">
        <f t="shared" si="272"/>
        <v>3.5234150436289392E-3</v>
      </c>
      <c r="K4388" s="33">
        <f t="shared" si="273"/>
        <v>3.5172151006390706E-3</v>
      </c>
      <c r="L4388" s="33">
        <f t="shared" si="274"/>
        <v>0.96829763800647162</v>
      </c>
      <c r="M4388" s="33">
        <f t="shared" si="275"/>
        <v>0.96489192693216208</v>
      </c>
    </row>
    <row r="4389" spans="1:13" ht="27.6">
      <c r="A4389" t="s">
        <v>164</v>
      </c>
      <c r="B4389" t="s">
        <v>250</v>
      </c>
      <c r="C4389" s="14" t="s">
        <v>252</v>
      </c>
      <c r="D4389" t="s">
        <v>456</v>
      </c>
      <c r="E4389" t="s">
        <v>474</v>
      </c>
      <c r="F4389" s="20">
        <v>2030</v>
      </c>
      <c r="G4389" s="20">
        <v>57</v>
      </c>
      <c r="H4389" s="11">
        <v>13124.4424900581</v>
      </c>
      <c r="I4389" s="10">
        <v>3352392.7093804302</v>
      </c>
      <c r="J4389" s="33">
        <f t="shared" si="272"/>
        <v>3.9149478082726426E-3</v>
      </c>
      <c r="K4389" s="33">
        <f t="shared" si="273"/>
        <v>3.9072943909359559E-3</v>
      </c>
      <c r="L4389" s="33">
        <f t="shared" si="274"/>
        <v>0.96489192693216208</v>
      </c>
      <c r="M4389" s="33">
        <f t="shared" si="275"/>
        <v>0.96112181011820064</v>
      </c>
    </row>
    <row r="4390" spans="1:13" ht="27.6">
      <c r="A4390" t="s">
        <v>164</v>
      </c>
      <c r="B4390" t="s">
        <v>250</v>
      </c>
      <c r="C4390" s="14" t="s">
        <v>252</v>
      </c>
      <c r="D4390" t="s">
        <v>456</v>
      </c>
      <c r="E4390" t="s">
        <v>474</v>
      </c>
      <c r="F4390" s="20">
        <v>2030</v>
      </c>
      <c r="G4390" s="20">
        <v>58</v>
      </c>
      <c r="H4390" s="11">
        <v>14055.303704924299</v>
      </c>
      <c r="I4390" s="10">
        <v>3254903.6476048301</v>
      </c>
      <c r="J4390" s="33">
        <f t="shared" si="272"/>
        <v>4.318193478712375E-3</v>
      </c>
      <c r="K4390" s="33">
        <f t="shared" si="273"/>
        <v>4.3088834868555415E-3</v>
      </c>
      <c r="L4390" s="33">
        <f t="shared" si="274"/>
        <v>0.96112181011820064</v>
      </c>
      <c r="M4390" s="33">
        <f t="shared" si="275"/>
        <v>0.95698044822172557</v>
      </c>
    </row>
    <row r="4391" spans="1:13" ht="27.6">
      <c r="A4391" t="s">
        <v>164</v>
      </c>
      <c r="B4391" t="s">
        <v>250</v>
      </c>
      <c r="C4391" s="14" t="s">
        <v>252</v>
      </c>
      <c r="D4391" t="s">
        <v>456</v>
      </c>
      <c r="E4391" t="s">
        <v>474</v>
      </c>
      <c r="F4391" s="20">
        <v>2030</v>
      </c>
      <c r="G4391" s="20">
        <v>59</v>
      </c>
      <c r="H4391" s="11">
        <v>14326.968015430401</v>
      </c>
      <c r="I4391" s="10">
        <v>3167556.2746932302</v>
      </c>
      <c r="J4391" s="33">
        <f t="shared" si="272"/>
        <v>4.5230350380493023E-3</v>
      </c>
      <c r="K4391" s="33">
        <f t="shared" si="273"/>
        <v>4.5128215195745502E-3</v>
      </c>
      <c r="L4391" s="33">
        <f t="shared" si="274"/>
        <v>0.95698044822172557</v>
      </c>
      <c r="M4391" s="33">
        <f t="shared" si="275"/>
        <v>0.95266176626117849</v>
      </c>
    </row>
    <row r="4392" spans="1:13" ht="27.6">
      <c r="A4392" t="s">
        <v>164</v>
      </c>
      <c r="B4392" t="s">
        <v>250</v>
      </c>
      <c r="C4392" s="14" t="s">
        <v>252</v>
      </c>
      <c r="D4392" t="s">
        <v>456</v>
      </c>
      <c r="E4392" t="s">
        <v>474</v>
      </c>
      <c r="F4392" s="20">
        <v>2030</v>
      </c>
      <c r="G4392" s="20">
        <v>60</v>
      </c>
      <c r="H4392" s="11">
        <v>14788.357092399199</v>
      </c>
      <c r="I4392" s="10">
        <v>3078322.5709239901</v>
      </c>
      <c r="J4392" s="33">
        <f t="shared" si="272"/>
        <v>4.8040310109412352E-3</v>
      </c>
      <c r="K4392" s="33">
        <f t="shared" si="273"/>
        <v>4.7925101102689327E-3</v>
      </c>
      <c r="L4392" s="33">
        <f t="shared" si="274"/>
        <v>0.95266176626117849</v>
      </c>
      <c r="M4392" s="33">
        <f t="shared" si="275"/>
        <v>0.94809612511470509</v>
      </c>
    </row>
    <row r="4393" spans="1:13" ht="27.6">
      <c r="A4393" t="s">
        <v>164</v>
      </c>
      <c r="B4393" t="s">
        <v>250</v>
      </c>
      <c r="C4393" s="14" t="s">
        <v>252</v>
      </c>
      <c r="D4393" t="s">
        <v>456</v>
      </c>
      <c r="E4393" t="s">
        <v>474</v>
      </c>
      <c r="F4393" s="20">
        <v>2030</v>
      </c>
      <c r="G4393" s="20">
        <v>61</v>
      </c>
      <c r="H4393" s="11">
        <v>15669.8024763789</v>
      </c>
      <c r="I4393" s="10">
        <v>2973616.9064005902</v>
      </c>
      <c r="J4393" s="33">
        <f t="shared" si="272"/>
        <v>5.2696103666381115E-3</v>
      </c>
      <c r="K4393" s="33">
        <f t="shared" si="273"/>
        <v>5.2557503262880001E-3</v>
      </c>
      <c r="L4393" s="33">
        <f t="shared" si="274"/>
        <v>0.94809612511470509</v>
      </c>
      <c r="M4393" s="33">
        <f t="shared" si="275"/>
        <v>0.94311316859578109</v>
      </c>
    </row>
    <row r="4394" spans="1:13" ht="27.6">
      <c r="A4394" t="s">
        <v>164</v>
      </c>
      <c r="B4394" t="s">
        <v>250</v>
      </c>
      <c r="C4394" s="14" t="s">
        <v>252</v>
      </c>
      <c r="D4394" t="s">
        <v>456</v>
      </c>
      <c r="E4394" t="s">
        <v>474</v>
      </c>
      <c r="F4394" s="20">
        <v>2030</v>
      </c>
      <c r="G4394" s="20">
        <v>62</v>
      </c>
      <c r="H4394" s="11">
        <v>16587.207354824801</v>
      </c>
      <c r="I4394" s="10">
        <v>2861832.7930922499</v>
      </c>
      <c r="J4394" s="33">
        <f t="shared" si="272"/>
        <v>5.7960085560771332E-3</v>
      </c>
      <c r="K4394" s="33">
        <f t="shared" si="273"/>
        <v>5.7792441030949382E-3</v>
      </c>
      <c r="L4394" s="33">
        <f t="shared" si="274"/>
        <v>0.94311316859578109</v>
      </c>
      <c r="M4394" s="33">
        <f t="shared" si="275"/>
        <v>0.93766268737762271</v>
      </c>
    </row>
    <row r="4395" spans="1:13" ht="27.6">
      <c r="A4395" t="s">
        <v>164</v>
      </c>
      <c r="B4395" t="s">
        <v>250</v>
      </c>
      <c r="C4395" s="14" t="s">
        <v>252</v>
      </c>
      <c r="D4395" t="s">
        <v>456</v>
      </c>
      <c r="E4395" t="s">
        <v>474</v>
      </c>
      <c r="F4395" s="20">
        <v>2030</v>
      </c>
      <c r="G4395" s="20">
        <v>63</v>
      </c>
      <c r="H4395" s="11">
        <v>17543.2929328719</v>
      </c>
      <c r="I4395" s="10">
        <v>2751828.8167446801</v>
      </c>
      <c r="J4395" s="33">
        <f t="shared" si="272"/>
        <v>6.3751396257362477E-3</v>
      </c>
      <c r="K4395" s="33">
        <f t="shared" si="273"/>
        <v>6.354861537876233E-3</v>
      </c>
      <c r="L4395" s="33">
        <f t="shared" si="274"/>
        <v>0.93766268737762271</v>
      </c>
      <c r="M4395" s="33">
        <f t="shared" si="275"/>
        <v>0.93170397083010503</v>
      </c>
    </row>
    <row r="4396" spans="1:13" ht="27.6">
      <c r="A4396" t="s">
        <v>164</v>
      </c>
      <c r="B4396" t="s">
        <v>250</v>
      </c>
      <c r="C4396" s="14" t="s">
        <v>252</v>
      </c>
      <c r="D4396" t="s">
        <v>456</v>
      </c>
      <c r="E4396" t="s">
        <v>474</v>
      </c>
      <c r="F4396" s="20">
        <v>2030</v>
      </c>
      <c r="G4396" s="20">
        <v>64</v>
      </c>
      <c r="H4396" s="11">
        <v>18760.888650564098</v>
      </c>
      <c r="I4396" s="10">
        <v>2629163.6223353101</v>
      </c>
      <c r="J4396" s="33">
        <f t="shared" si="272"/>
        <v>7.1356869885108396E-3</v>
      </c>
      <c r="K4396" s="33">
        <f t="shared" si="273"/>
        <v>7.110288422091493E-3</v>
      </c>
      <c r="L4396" s="33">
        <f t="shared" si="274"/>
        <v>0.93170397083010503</v>
      </c>
      <c r="M4396" s="33">
        <f t="shared" si="275"/>
        <v>0.92507928687349505</v>
      </c>
    </row>
    <row r="4397" spans="1:13" ht="27.6">
      <c r="A4397" t="s">
        <v>164</v>
      </c>
      <c r="B4397" t="s">
        <v>250</v>
      </c>
      <c r="C4397" s="14" t="s">
        <v>252</v>
      </c>
      <c r="D4397" t="s">
        <v>456</v>
      </c>
      <c r="E4397" t="s">
        <v>474</v>
      </c>
      <c r="F4397" s="20">
        <v>2030</v>
      </c>
      <c r="G4397" s="20">
        <v>65</v>
      </c>
      <c r="H4397" s="11">
        <v>19767.766256126699</v>
      </c>
      <c r="I4397" s="10">
        <v>2494282.1015192601</v>
      </c>
      <c r="J4397" s="33">
        <f t="shared" si="272"/>
        <v>7.925232773023632E-3</v>
      </c>
      <c r="K4397" s="33">
        <f t="shared" si="273"/>
        <v>7.8939109147280195E-3</v>
      </c>
      <c r="L4397" s="33">
        <f t="shared" si="274"/>
        <v>0.92507928687349505</v>
      </c>
      <c r="M4397" s="33">
        <f t="shared" si="275"/>
        <v>0.91777679339385554</v>
      </c>
    </row>
    <row r="4398" spans="1:13" ht="27.6">
      <c r="A4398" t="s">
        <v>164</v>
      </c>
      <c r="B4398" t="s">
        <v>250</v>
      </c>
      <c r="C4398" s="14" t="s">
        <v>252</v>
      </c>
      <c r="D4398" t="s">
        <v>456</v>
      </c>
      <c r="E4398" t="s">
        <v>474</v>
      </c>
      <c r="F4398" s="20">
        <v>2030</v>
      </c>
      <c r="G4398" s="20">
        <v>66</v>
      </c>
      <c r="H4398" s="11">
        <v>20342.462950832702</v>
      </c>
      <c r="I4398" s="10">
        <v>2360575.6951822499</v>
      </c>
      <c r="J4398" s="33">
        <f t="shared" si="272"/>
        <v>8.6175855289665464E-3</v>
      </c>
      <c r="K4398" s="33">
        <f t="shared" si="273"/>
        <v>8.5805605703743737E-3</v>
      </c>
      <c r="L4398" s="33">
        <f t="shared" si="274"/>
        <v>0.91777679339385554</v>
      </c>
      <c r="M4398" s="33">
        <f t="shared" si="275"/>
        <v>0.90990175402805562</v>
      </c>
    </row>
    <row r="4399" spans="1:13" ht="27.6">
      <c r="A4399" t="s">
        <v>164</v>
      </c>
      <c r="B4399" t="s">
        <v>250</v>
      </c>
      <c r="C4399" s="14" t="s">
        <v>252</v>
      </c>
      <c r="D4399" t="s">
        <v>456</v>
      </c>
      <c r="E4399" t="s">
        <v>474</v>
      </c>
      <c r="F4399" s="20">
        <v>2030</v>
      </c>
      <c r="G4399" s="20">
        <v>67</v>
      </c>
      <c r="H4399" s="11">
        <v>21022.152227474799</v>
      </c>
      <c r="I4399" s="10">
        <v>2227471.3613346401</v>
      </c>
      <c r="J4399" s="33">
        <f t="shared" si="272"/>
        <v>9.4376756497910243E-3</v>
      </c>
      <c r="K4399" s="33">
        <f t="shared" si="273"/>
        <v>9.3932805608769598E-3</v>
      </c>
      <c r="L4399" s="33">
        <f t="shared" si="274"/>
        <v>0.90990175402805562</v>
      </c>
      <c r="M4399" s="33">
        <f t="shared" si="275"/>
        <v>0.90135479156963605</v>
      </c>
    </row>
    <row r="4400" spans="1:13" ht="27.6">
      <c r="A4400" t="s">
        <v>164</v>
      </c>
      <c r="B4400" t="s">
        <v>250</v>
      </c>
      <c r="C4400" s="14" t="s">
        <v>252</v>
      </c>
      <c r="D4400" t="s">
        <v>456</v>
      </c>
      <c r="E4400" t="s">
        <v>474</v>
      </c>
      <c r="F4400" s="20">
        <v>2030</v>
      </c>
      <c r="G4400" s="20">
        <v>68</v>
      </c>
      <c r="H4400" s="11">
        <v>21607.120897392299</v>
      </c>
      <c r="I4400" s="10">
        <v>2094422.99675745</v>
      </c>
      <c r="J4400" s="33">
        <f t="shared" si="272"/>
        <v>1.0316502889265481E-2</v>
      </c>
      <c r="K4400" s="33">
        <f t="shared" si="273"/>
        <v>1.0263470300296507E-2</v>
      </c>
      <c r="L4400" s="33">
        <f t="shared" si="274"/>
        <v>0.90135479156963605</v>
      </c>
      <c r="M4400" s="33">
        <f t="shared" si="275"/>
        <v>0.89210376343633113</v>
      </c>
    </row>
    <row r="4401" spans="1:13" ht="27.6">
      <c r="A4401" t="s">
        <v>164</v>
      </c>
      <c r="B4401" t="s">
        <v>250</v>
      </c>
      <c r="C4401" s="14" t="s">
        <v>252</v>
      </c>
      <c r="D4401" t="s">
        <v>456</v>
      </c>
      <c r="E4401" t="s">
        <v>474</v>
      </c>
      <c r="F4401" s="20">
        <v>2030</v>
      </c>
      <c r="G4401" s="20">
        <v>69</v>
      </c>
      <c r="H4401" s="11">
        <v>21146.4391130125</v>
      </c>
      <c r="I4401" s="10">
        <v>1961703.17434707</v>
      </c>
      <c r="J4401" s="33">
        <f t="shared" si="272"/>
        <v>1.0779632407971631E-2</v>
      </c>
      <c r="K4401" s="33">
        <f t="shared" si="273"/>
        <v>1.0721740375551403E-2</v>
      </c>
      <c r="L4401" s="33">
        <f t="shared" si="274"/>
        <v>0.89210376343633113</v>
      </c>
      <c r="M4401" s="33">
        <f t="shared" si="275"/>
        <v>0.88253885849671443</v>
      </c>
    </row>
    <row r="4402" spans="1:13" ht="27.6">
      <c r="A4402" t="s">
        <v>164</v>
      </c>
      <c r="B4402" t="s">
        <v>250</v>
      </c>
      <c r="C4402" s="14" t="s">
        <v>252</v>
      </c>
      <c r="D4402" t="s">
        <v>456</v>
      </c>
      <c r="E4402" t="s">
        <v>474</v>
      </c>
      <c r="F4402" s="20">
        <v>2031</v>
      </c>
      <c r="G4402" s="20">
        <v>30</v>
      </c>
      <c r="H4402" s="11">
        <v>778.43689597326704</v>
      </c>
      <c r="I4402" s="10">
        <v>4329577.9998051897</v>
      </c>
      <c r="J4402" s="33">
        <f t="shared" si="272"/>
        <v>1.7979509689126585E-4</v>
      </c>
      <c r="K4402" s="33">
        <f t="shared" si="273"/>
        <v>1.7977893472143069E-4</v>
      </c>
      <c r="L4402" s="33">
        <f t="shared" si="274"/>
        <v>1</v>
      </c>
      <c r="M4402" s="33">
        <f t="shared" si="275"/>
        <v>0.99982022106527857</v>
      </c>
    </row>
    <row r="4403" spans="1:13" ht="27.6">
      <c r="A4403" t="s">
        <v>164</v>
      </c>
      <c r="B4403" t="s">
        <v>250</v>
      </c>
      <c r="C4403" s="14" t="s">
        <v>252</v>
      </c>
      <c r="D4403" t="s">
        <v>456</v>
      </c>
      <c r="E4403" t="s">
        <v>474</v>
      </c>
      <c r="F4403" s="20">
        <v>2031</v>
      </c>
      <c r="G4403" s="20">
        <v>31</v>
      </c>
      <c r="H4403" s="11">
        <v>1154.7271943103001</v>
      </c>
      <c r="I4403" s="10">
        <v>4331108.6397316502</v>
      </c>
      <c r="J4403" s="33">
        <f t="shared" si="272"/>
        <v>2.6661238273206777E-4</v>
      </c>
      <c r="K4403" s="33">
        <f t="shared" si="273"/>
        <v>2.6657684480912991E-4</v>
      </c>
      <c r="L4403" s="33">
        <f t="shared" si="274"/>
        <v>0.99982022106527857</v>
      </c>
      <c r="M4403" s="33">
        <f t="shared" si="275"/>
        <v>0.9995536921453706</v>
      </c>
    </row>
    <row r="4404" spans="1:13" ht="27.6">
      <c r="A4404" t="s">
        <v>164</v>
      </c>
      <c r="B4404" t="s">
        <v>250</v>
      </c>
      <c r="C4404" s="14" t="s">
        <v>252</v>
      </c>
      <c r="D4404" t="s">
        <v>456</v>
      </c>
      <c r="E4404" t="s">
        <v>474</v>
      </c>
      <c r="F4404" s="20">
        <v>2031</v>
      </c>
      <c r="G4404" s="20">
        <v>32</v>
      </c>
      <c r="H4404" s="11">
        <v>1242.99251320966</v>
      </c>
      <c r="I4404" s="10">
        <v>4371819.5213525202</v>
      </c>
      <c r="J4404" s="33">
        <f t="shared" si="272"/>
        <v>2.8431926504255886E-4</v>
      </c>
      <c r="K4404" s="33">
        <f t="shared" si="273"/>
        <v>2.8427885015069876E-4</v>
      </c>
      <c r="L4404" s="33">
        <f t="shared" si="274"/>
        <v>0.9995536921453706</v>
      </c>
      <c r="M4404" s="33">
        <f t="shared" si="275"/>
        <v>0.99926954017110359</v>
      </c>
    </row>
    <row r="4405" spans="1:13" ht="27.6">
      <c r="A4405" t="s">
        <v>164</v>
      </c>
      <c r="B4405" t="s">
        <v>250</v>
      </c>
      <c r="C4405" s="14" t="s">
        <v>252</v>
      </c>
      <c r="D4405" t="s">
        <v>456</v>
      </c>
      <c r="E4405" t="s">
        <v>474</v>
      </c>
      <c r="F4405" s="20">
        <v>2031</v>
      </c>
      <c r="G4405" s="20">
        <v>33</v>
      </c>
      <c r="H4405" s="11">
        <v>1326.90942136023</v>
      </c>
      <c r="I4405" s="10">
        <v>4415172.8482780997</v>
      </c>
      <c r="J4405" s="33">
        <f t="shared" si="272"/>
        <v>3.0053396932754728E-4</v>
      </c>
      <c r="K4405" s="33">
        <f t="shared" si="273"/>
        <v>3.0048881351796286E-4</v>
      </c>
      <c r="L4405" s="33">
        <f t="shared" si="274"/>
        <v>0.99926954017110359</v>
      </c>
      <c r="M4405" s="33">
        <f t="shared" si="275"/>
        <v>0.99896927085259291</v>
      </c>
    </row>
    <row r="4406" spans="1:13" ht="27.6">
      <c r="A4406" t="s">
        <v>164</v>
      </c>
      <c r="B4406" t="s">
        <v>250</v>
      </c>
      <c r="C4406" s="14" t="s">
        <v>252</v>
      </c>
      <c r="D4406" t="s">
        <v>456</v>
      </c>
      <c r="E4406" t="s">
        <v>474</v>
      </c>
      <c r="F4406" s="20">
        <v>2031</v>
      </c>
      <c r="G4406" s="20">
        <v>34</v>
      </c>
      <c r="H4406" s="11">
        <v>1404.7154918644801</v>
      </c>
      <c r="I4406" s="10">
        <v>4412238.9895481002</v>
      </c>
      <c r="J4406" s="33">
        <f t="shared" si="272"/>
        <v>3.1836795223287541E-4</v>
      </c>
      <c r="K4406" s="33">
        <f t="shared" si="273"/>
        <v>3.1831727853415259E-4</v>
      </c>
      <c r="L4406" s="33">
        <f t="shared" si="274"/>
        <v>0.99896927085259291</v>
      </c>
      <c r="M4406" s="33">
        <f t="shared" si="275"/>
        <v>0.99865128167295591</v>
      </c>
    </row>
    <row r="4407" spans="1:13" ht="27.6">
      <c r="A4407" t="s">
        <v>164</v>
      </c>
      <c r="B4407" t="s">
        <v>250</v>
      </c>
      <c r="C4407" s="14" t="s">
        <v>252</v>
      </c>
      <c r="D4407" t="s">
        <v>456</v>
      </c>
      <c r="E4407" t="s">
        <v>474</v>
      </c>
      <c r="F4407" s="20">
        <v>2031</v>
      </c>
      <c r="G4407" s="20">
        <v>35</v>
      </c>
      <c r="H4407" s="11">
        <v>1477.6391458633</v>
      </c>
      <c r="I4407" s="10">
        <v>4350202.8929734305</v>
      </c>
      <c r="J4407" s="33">
        <f t="shared" si="272"/>
        <v>3.3967131699765636E-4</v>
      </c>
      <c r="K4407" s="33">
        <f t="shared" si="273"/>
        <v>3.3961363522694299E-4</v>
      </c>
      <c r="L4407" s="33">
        <f t="shared" si="274"/>
        <v>0.99865128167295591</v>
      </c>
      <c r="M4407" s="33">
        <f t="shared" si="275"/>
        <v>0.99831212608086295</v>
      </c>
    </row>
    <row r="4408" spans="1:13" ht="27.6">
      <c r="A4408" t="s">
        <v>164</v>
      </c>
      <c r="B4408" t="s">
        <v>250</v>
      </c>
      <c r="C4408" s="14" t="s">
        <v>252</v>
      </c>
      <c r="D4408" t="s">
        <v>456</v>
      </c>
      <c r="E4408" t="s">
        <v>474</v>
      </c>
      <c r="F4408" s="20">
        <v>2031</v>
      </c>
      <c r="G4408" s="20">
        <v>36</v>
      </c>
      <c r="H4408" s="11">
        <v>1897.2871916382301</v>
      </c>
      <c r="I4408" s="10">
        <v>4286150.7198282201</v>
      </c>
      <c r="J4408" s="33">
        <f t="shared" si="272"/>
        <v>4.4265526708175799E-4</v>
      </c>
      <c r="K4408" s="33">
        <f t="shared" si="273"/>
        <v>4.4255730969333662E-4</v>
      </c>
      <c r="L4408" s="33">
        <f t="shared" si="274"/>
        <v>0.99831212608086295</v>
      </c>
      <c r="M4408" s="33">
        <f t="shared" si="275"/>
        <v>0.99787031575211038</v>
      </c>
    </row>
    <row r="4409" spans="1:13" ht="27.6">
      <c r="A4409" t="s">
        <v>164</v>
      </c>
      <c r="B4409" t="s">
        <v>250</v>
      </c>
      <c r="C4409" s="14" t="s">
        <v>252</v>
      </c>
      <c r="D4409" t="s">
        <v>456</v>
      </c>
      <c r="E4409" t="s">
        <v>474</v>
      </c>
      <c r="F4409" s="20">
        <v>2031</v>
      </c>
      <c r="G4409" s="20">
        <v>37</v>
      </c>
      <c r="H4409" s="11">
        <v>2029.7720155741799</v>
      </c>
      <c r="I4409" s="10">
        <v>4231707.4409216195</v>
      </c>
      <c r="J4409" s="33">
        <f t="shared" si="272"/>
        <v>4.7965792624173417E-4</v>
      </c>
      <c r="K4409" s="33">
        <f t="shared" si="273"/>
        <v>4.7954290876905947E-4</v>
      </c>
      <c r="L4409" s="33">
        <f t="shared" si="274"/>
        <v>0.99787031575211038</v>
      </c>
      <c r="M4409" s="33">
        <f t="shared" si="275"/>
        <v>0.99739179411832035</v>
      </c>
    </row>
    <row r="4410" spans="1:13" ht="27.6">
      <c r="A4410" t="s">
        <v>164</v>
      </c>
      <c r="B4410" t="s">
        <v>250</v>
      </c>
      <c r="C4410" s="14" t="s">
        <v>252</v>
      </c>
      <c r="D4410" t="s">
        <v>456</v>
      </c>
      <c r="E4410" t="s">
        <v>474</v>
      </c>
      <c r="F4410" s="20">
        <v>2031</v>
      </c>
      <c r="G4410" s="20">
        <v>38</v>
      </c>
      <c r="H4410" s="11">
        <v>2198.1794466460301</v>
      </c>
      <c r="I4410" s="10">
        <v>4179754.2729106401</v>
      </c>
      <c r="J4410" s="33">
        <f t="shared" si="272"/>
        <v>5.2591116681012257E-4</v>
      </c>
      <c r="K4410" s="33">
        <f t="shared" si="273"/>
        <v>5.2577289977218111E-4</v>
      </c>
      <c r="L4410" s="33">
        <f t="shared" si="274"/>
        <v>0.99739179411832035</v>
      </c>
      <c r="M4410" s="33">
        <f t="shared" si="275"/>
        <v>0.99686739254251777</v>
      </c>
    </row>
    <row r="4411" spans="1:13" ht="27.6">
      <c r="A4411" t="s">
        <v>164</v>
      </c>
      <c r="B4411" t="s">
        <v>250</v>
      </c>
      <c r="C4411" s="14" t="s">
        <v>252</v>
      </c>
      <c r="D4411" t="s">
        <v>456</v>
      </c>
      <c r="E4411" t="s">
        <v>474</v>
      </c>
      <c r="F4411" s="20">
        <v>2031</v>
      </c>
      <c r="G4411" s="20">
        <v>39</v>
      </c>
      <c r="H4411" s="11">
        <v>2313.4869277740499</v>
      </c>
      <c r="I4411" s="10">
        <v>4162676.5336095099</v>
      </c>
      <c r="J4411" s="33">
        <f t="shared" si="272"/>
        <v>5.5576908488923498E-4</v>
      </c>
      <c r="K4411" s="33">
        <f t="shared" si="273"/>
        <v>5.5561467385834007E-4</v>
      </c>
      <c r="L4411" s="33">
        <f t="shared" si="274"/>
        <v>0.99686739254251777</v>
      </c>
      <c r="M4411" s="33">
        <f t="shared" si="275"/>
        <v>0.9963135183913302</v>
      </c>
    </row>
    <row r="4412" spans="1:13" ht="27.6">
      <c r="A4412" t="s">
        <v>164</v>
      </c>
      <c r="B4412" t="s">
        <v>250</v>
      </c>
      <c r="C4412" s="14" t="s">
        <v>252</v>
      </c>
      <c r="D4412" t="s">
        <v>456</v>
      </c>
      <c r="E4412" t="s">
        <v>474</v>
      </c>
      <c r="F4412" s="20">
        <v>2031</v>
      </c>
      <c r="G4412" s="20">
        <v>40</v>
      </c>
      <c r="H4412" s="11">
        <v>2505.7888961048402</v>
      </c>
      <c r="I4412" s="10">
        <v>4139857.51519797</v>
      </c>
      <c r="J4412" s="33">
        <f t="shared" si="272"/>
        <v>6.052838502063789E-4</v>
      </c>
      <c r="K4412" s="33">
        <f t="shared" si="273"/>
        <v>6.0510070289065965E-4</v>
      </c>
      <c r="L4412" s="33">
        <f t="shared" si="274"/>
        <v>0.9963135183913302</v>
      </c>
      <c r="M4412" s="33">
        <f t="shared" si="275"/>
        <v>0.99571064838105217</v>
      </c>
    </row>
    <row r="4413" spans="1:13" ht="27.6">
      <c r="A4413" t="s">
        <v>164</v>
      </c>
      <c r="B4413" t="s">
        <v>250</v>
      </c>
      <c r="C4413" s="14" t="s">
        <v>252</v>
      </c>
      <c r="D4413" t="s">
        <v>456</v>
      </c>
      <c r="E4413" t="s">
        <v>474</v>
      </c>
      <c r="F4413" s="20">
        <v>2031</v>
      </c>
      <c r="G4413" s="20">
        <v>41</v>
      </c>
      <c r="H4413" s="11">
        <v>3271.0929737362399</v>
      </c>
      <c r="I4413" s="10">
        <v>4120465.1800759998</v>
      </c>
      <c r="J4413" s="33">
        <f t="shared" si="272"/>
        <v>7.9386497173989138E-4</v>
      </c>
      <c r="K4413" s="33">
        <f t="shared" si="273"/>
        <v>7.9354994431179993E-4</v>
      </c>
      <c r="L4413" s="33">
        <f t="shared" si="274"/>
        <v>0.99571064838105217</v>
      </c>
      <c r="M4413" s="33">
        <f t="shared" si="275"/>
        <v>0.99492050225147877</v>
      </c>
    </row>
    <row r="4414" spans="1:13" ht="27.6">
      <c r="A4414" t="s">
        <v>164</v>
      </c>
      <c r="B4414" t="s">
        <v>250</v>
      </c>
      <c r="C4414" s="14" t="s">
        <v>252</v>
      </c>
      <c r="D4414" t="s">
        <v>456</v>
      </c>
      <c r="E4414" t="s">
        <v>474</v>
      </c>
      <c r="F4414" s="20">
        <v>2031</v>
      </c>
      <c r="G4414" s="20">
        <v>42</v>
      </c>
      <c r="H4414" s="11">
        <v>3629.16804088036</v>
      </c>
      <c r="I4414" s="10">
        <v>4124092.31994031</v>
      </c>
      <c r="J4414" s="33">
        <f t="shared" si="272"/>
        <v>8.7999194958198379E-4</v>
      </c>
      <c r="K4414" s="33">
        <f t="shared" si="273"/>
        <v>8.7960487021687683E-4</v>
      </c>
      <c r="L4414" s="33">
        <f t="shared" si="274"/>
        <v>0.99492050225147877</v>
      </c>
      <c r="M4414" s="33">
        <f t="shared" si="275"/>
        <v>0.99404536533221977</v>
      </c>
    </row>
    <row r="4415" spans="1:13" ht="27.6">
      <c r="A4415" t="s">
        <v>164</v>
      </c>
      <c r="B4415" t="s">
        <v>250</v>
      </c>
      <c r="C4415" s="14" t="s">
        <v>252</v>
      </c>
      <c r="D4415" t="s">
        <v>456</v>
      </c>
      <c r="E4415" t="s">
        <v>474</v>
      </c>
      <c r="F4415" s="20">
        <v>2031</v>
      </c>
      <c r="G4415" s="20">
        <v>43</v>
      </c>
      <c r="H4415" s="11">
        <v>4104.7660019247096</v>
      </c>
      <c r="I4415" s="10">
        <v>4081797.2941417499</v>
      </c>
      <c r="J4415" s="33">
        <f t="shared" si="272"/>
        <v>1.005627106425869E-3</v>
      </c>
      <c r="K4415" s="33">
        <f t="shared" si="273"/>
        <v>1.0051216329407531E-3</v>
      </c>
      <c r="L4415" s="33">
        <f t="shared" si="274"/>
        <v>0.99404536533221977</v>
      </c>
      <c r="M4415" s="33">
        <f t="shared" si="275"/>
        <v>0.99304622883139981</v>
      </c>
    </row>
    <row r="4416" spans="1:13" ht="27.6">
      <c r="A4416" t="s">
        <v>164</v>
      </c>
      <c r="B4416" t="s">
        <v>250</v>
      </c>
      <c r="C4416" s="14" t="s">
        <v>252</v>
      </c>
      <c r="D4416" t="s">
        <v>456</v>
      </c>
      <c r="E4416" t="s">
        <v>474</v>
      </c>
      <c r="F4416" s="20">
        <v>2031</v>
      </c>
      <c r="G4416" s="20">
        <v>44</v>
      </c>
      <c r="H4416" s="11">
        <v>4354.4657902457602</v>
      </c>
      <c r="I4416" s="10">
        <v>4030607.2844716399</v>
      </c>
      <c r="J4416" s="33">
        <f t="shared" si="272"/>
        <v>1.0803498041155786E-3</v>
      </c>
      <c r="K4416" s="33">
        <f t="shared" si="273"/>
        <v>1.0797664363653148E-3</v>
      </c>
      <c r="L4416" s="33">
        <f t="shared" si="274"/>
        <v>0.99304622883139981</v>
      </c>
      <c r="M4416" s="33">
        <f t="shared" si="275"/>
        <v>0.9919739708437485</v>
      </c>
    </row>
    <row r="4417" spans="1:13" ht="27.6">
      <c r="A4417" t="s">
        <v>164</v>
      </c>
      <c r="B4417" t="s">
        <v>250</v>
      </c>
      <c r="C4417" s="14" t="s">
        <v>252</v>
      </c>
      <c r="D4417" t="s">
        <v>456</v>
      </c>
      <c r="E4417" t="s">
        <v>474</v>
      </c>
      <c r="F4417" s="20">
        <v>2031</v>
      </c>
      <c r="G4417" s="20">
        <v>45</v>
      </c>
      <c r="H4417" s="11">
        <v>4796.7119526381002</v>
      </c>
      <c r="I4417" s="10">
        <v>4040972.9255597699</v>
      </c>
      <c r="J4417" s="33">
        <f t="shared" si="272"/>
        <v>1.1870190770886303E-3</v>
      </c>
      <c r="K4417" s="33">
        <f t="shared" si="273"/>
        <v>1.1863148486157549E-3</v>
      </c>
      <c r="L4417" s="33">
        <f t="shared" si="274"/>
        <v>0.9919739708437485</v>
      </c>
      <c r="M4417" s="33">
        <f t="shared" si="275"/>
        <v>0.99079717739269624</v>
      </c>
    </row>
    <row r="4418" spans="1:13" ht="27.6">
      <c r="A4418" t="s">
        <v>164</v>
      </c>
      <c r="B4418" t="s">
        <v>250</v>
      </c>
      <c r="C4418" s="14" t="s">
        <v>252</v>
      </c>
      <c r="D4418" t="s">
        <v>456</v>
      </c>
      <c r="E4418" t="s">
        <v>474</v>
      </c>
      <c r="F4418" s="20">
        <v>2031</v>
      </c>
      <c r="G4418" s="20">
        <v>46</v>
      </c>
      <c r="H4418" s="11">
        <v>6178.0199573572399</v>
      </c>
      <c r="I4418" s="10">
        <v>4107693.5249335002</v>
      </c>
      <c r="J4418" s="33">
        <f t="shared" ref="J4418:J4481" si="276">IF(I4418&gt;0,H4418/I4418,0)</f>
        <v>1.5040119034823213E-3</v>
      </c>
      <c r="K4418" s="33">
        <f t="shared" ref="K4418:K4481" si="277">1-EXP(-J4418)</f>
        <v>1.5028814443917016E-3</v>
      </c>
      <c r="L4418" s="33">
        <f t="shared" ref="L4418:L4481" si="278">IF(G4418=30,1,M4417)</f>
        <v>0.99079717739269624</v>
      </c>
      <c r="M4418" s="33">
        <f t="shared" ref="M4418:M4481" si="279">L4418*(1-K4418)</f>
        <v>0.98930812669963708</v>
      </c>
    </row>
    <row r="4419" spans="1:13" ht="27.6">
      <c r="A4419" t="s">
        <v>164</v>
      </c>
      <c r="B4419" t="s">
        <v>250</v>
      </c>
      <c r="C4419" s="14" t="s">
        <v>252</v>
      </c>
      <c r="D4419" t="s">
        <v>456</v>
      </c>
      <c r="E4419" t="s">
        <v>474</v>
      </c>
      <c r="F4419" s="20">
        <v>2031</v>
      </c>
      <c r="G4419" s="20">
        <v>47</v>
      </c>
      <c r="H4419" s="11">
        <v>6919.7133617960499</v>
      </c>
      <c r="I4419" s="10">
        <v>4132728.3575292798</v>
      </c>
      <c r="J4419" s="33">
        <f t="shared" si="276"/>
        <v>1.6743692696833692E-3</v>
      </c>
      <c r="K4419" s="33">
        <f t="shared" si="277"/>
        <v>1.6729682954829128E-3</v>
      </c>
      <c r="L4419" s="33">
        <f t="shared" si="278"/>
        <v>0.98930812669963708</v>
      </c>
      <c r="M4419" s="33">
        <f t="shared" si="279"/>
        <v>0.98765304556920497</v>
      </c>
    </row>
    <row r="4420" spans="1:13" ht="27.6">
      <c r="A4420" t="s">
        <v>164</v>
      </c>
      <c r="B4420" t="s">
        <v>250</v>
      </c>
      <c r="C4420" s="14" t="s">
        <v>252</v>
      </c>
      <c r="D4420" t="s">
        <v>456</v>
      </c>
      <c r="E4420" t="s">
        <v>474</v>
      </c>
      <c r="F4420" s="20">
        <v>2031</v>
      </c>
      <c r="G4420" s="20">
        <v>48</v>
      </c>
      <c r="H4420" s="11">
        <v>7489.7351951041701</v>
      </c>
      <c r="I4420" s="10">
        <v>4098841.4465284701</v>
      </c>
      <c r="J4420" s="33">
        <f t="shared" si="276"/>
        <v>1.8272810238726435E-3</v>
      </c>
      <c r="K4420" s="33">
        <f t="shared" si="277"/>
        <v>1.8256125623066222E-3</v>
      </c>
      <c r="L4420" s="33">
        <f t="shared" si="278"/>
        <v>0.98765304556920497</v>
      </c>
      <c r="M4420" s="33">
        <f t="shared" si="279"/>
        <v>0.98584997376201344</v>
      </c>
    </row>
    <row r="4421" spans="1:13" ht="27.6">
      <c r="A4421" t="s">
        <v>164</v>
      </c>
      <c r="B4421" t="s">
        <v>250</v>
      </c>
      <c r="C4421" s="14" t="s">
        <v>252</v>
      </c>
      <c r="D4421" t="s">
        <v>456</v>
      </c>
      <c r="E4421" t="s">
        <v>474</v>
      </c>
      <c r="F4421" s="20">
        <v>2031</v>
      </c>
      <c r="G4421" s="20">
        <v>49</v>
      </c>
      <c r="H4421" s="11">
        <v>7851.92125383233</v>
      </c>
      <c r="I4421" s="10">
        <v>4040213.6501261201</v>
      </c>
      <c r="J4421" s="33">
        <f t="shared" si="276"/>
        <v>1.9434420884121371E-3</v>
      </c>
      <c r="K4421" s="33">
        <f t="shared" si="277"/>
        <v>1.9415548276285888E-3</v>
      </c>
      <c r="L4421" s="33">
        <f t="shared" si="278"/>
        <v>0.98584997376201344</v>
      </c>
      <c r="M4421" s="33">
        <f t="shared" si="279"/>
        <v>0.98393589198613829</v>
      </c>
    </row>
    <row r="4422" spans="1:13" ht="27.6">
      <c r="A4422" t="s">
        <v>164</v>
      </c>
      <c r="B4422" t="s">
        <v>250</v>
      </c>
      <c r="C4422" s="14" t="s">
        <v>252</v>
      </c>
      <c r="D4422" t="s">
        <v>456</v>
      </c>
      <c r="E4422" t="s">
        <v>474</v>
      </c>
      <c r="F4422" s="20">
        <v>2031</v>
      </c>
      <c r="G4422" s="20">
        <v>50</v>
      </c>
      <c r="H4422" s="11">
        <v>8203.1658971281304</v>
      </c>
      <c r="I4422" s="10">
        <v>3974402.5156477001</v>
      </c>
      <c r="J4422" s="33">
        <f t="shared" si="276"/>
        <v>2.0639997747664662E-3</v>
      </c>
      <c r="K4422" s="33">
        <f t="shared" si="277"/>
        <v>2.0618711919480059E-3</v>
      </c>
      <c r="L4422" s="33">
        <f t="shared" si="278"/>
        <v>0.98393589198613829</v>
      </c>
      <c r="M4422" s="33">
        <f t="shared" si="279"/>
        <v>0.98190714291572845</v>
      </c>
    </row>
    <row r="4423" spans="1:13" ht="27.6">
      <c r="A4423" t="s">
        <v>164</v>
      </c>
      <c r="B4423" t="s">
        <v>250</v>
      </c>
      <c r="C4423" s="14" t="s">
        <v>252</v>
      </c>
      <c r="D4423" t="s">
        <v>456</v>
      </c>
      <c r="E4423" t="s">
        <v>474</v>
      </c>
      <c r="F4423" s="20">
        <v>2031</v>
      </c>
      <c r="G4423" s="20">
        <v>51</v>
      </c>
      <c r="H4423" s="11">
        <v>9019.3743133114294</v>
      </c>
      <c r="I4423" s="10">
        <v>3913775.1207232601</v>
      </c>
      <c r="J4423" s="33">
        <f t="shared" si="276"/>
        <v>2.3045203250320273E-3</v>
      </c>
      <c r="K4423" s="33">
        <f t="shared" si="277"/>
        <v>2.3018669567062E-3</v>
      </c>
      <c r="L4423" s="33">
        <f t="shared" si="278"/>
        <v>0.98190714291572845</v>
      </c>
      <c r="M4423" s="33">
        <f t="shared" si="279"/>
        <v>0.97964692330889691</v>
      </c>
    </row>
    <row r="4424" spans="1:13" ht="27.6">
      <c r="A4424" t="s">
        <v>164</v>
      </c>
      <c r="B4424" t="s">
        <v>250</v>
      </c>
      <c r="C4424" s="14" t="s">
        <v>252</v>
      </c>
      <c r="D4424" t="s">
        <v>456</v>
      </c>
      <c r="E4424" t="s">
        <v>474</v>
      </c>
      <c r="F4424" s="20">
        <v>2031</v>
      </c>
      <c r="G4424" s="20">
        <v>52</v>
      </c>
      <c r="H4424" s="11">
        <v>9443.7606548512595</v>
      </c>
      <c r="I4424" s="10">
        <v>3839739.2833168702</v>
      </c>
      <c r="J4424" s="33">
        <f t="shared" si="276"/>
        <v>2.4594796568306286E-3</v>
      </c>
      <c r="K4424" s="33">
        <f t="shared" si="277"/>
        <v>2.4564576147974027E-3</v>
      </c>
      <c r="L4424" s="33">
        <f t="shared" si="278"/>
        <v>0.97964692330889691</v>
      </c>
      <c r="M4424" s="33">
        <f t="shared" si="279"/>
        <v>0.97724046216432192</v>
      </c>
    </row>
    <row r="4425" spans="1:13" ht="27.6">
      <c r="A4425" t="s">
        <v>164</v>
      </c>
      <c r="B4425" t="s">
        <v>250</v>
      </c>
      <c r="C4425" s="14" t="s">
        <v>252</v>
      </c>
      <c r="D4425" t="s">
        <v>456</v>
      </c>
      <c r="E4425" t="s">
        <v>474</v>
      </c>
      <c r="F4425" s="20">
        <v>2031</v>
      </c>
      <c r="G4425" s="20">
        <v>53</v>
      </c>
      <c r="H4425" s="11">
        <v>9875.5604518945602</v>
      </c>
      <c r="I4425" s="10">
        <v>3741504.04221923</v>
      </c>
      <c r="J4425" s="33">
        <f t="shared" si="276"/>
        <v>2.6394627242035491E-3</v>
      </c>
      <c r="K4425" s="33">
        <f t="shared" si="277"/>
        <v>2.635982405198134E-3</v>
      </c>
      <c r="L4425" s="33">
        <f t="shared" si="278"/>
        <v>0.97724046216432192</v>
      </c>
      <c r="M4425" s="33">
        <f t="shared" si="279"/>
        <v>0.97466447350040908</v>
      </c>
    </row>
    <row r="4426" spans="1:13" ht="27.6">
      <c r="A4426" t="s">
        <v>164</v>
      </c>
      <c r="B4426" t="s">
        <v>250</v>
      </c>
      <c r="C4426" s="14" t="s">
        <v>252</v>
      </c>
      <c r="D4426" t="s">
        <v>456</v>
      </c>
      <c r="E4426" t="s">
        <v>474</v>
      </c>
      <c r="F4426" s="20">
        <v>2031</v>
      </c>
      <c r="G4426" s="20">
        <v>54</v>
      </c>
      <c r="H4426" s="11">
        <v>10403.3421472441</v>
      </c>
      <c r="I4426" s="10">
        <v>3647265.7286473</v>
      </c>
      <c r="J4426" s="33">
        <f t="shared" si="276"/>
        <v>2.8523674777879422E-3</v>
      </c>
      <c r="K4426" s="33">
        <f t="shared" si="277"/>
        <v>2.848303342727676E-3</v>
      </c>
      <c r="L4426" s="33">
        <f t="shared" si="278"/>
        <v>0.97466447350040908</v>
      </c>
      <c r="M4426" s="33">
        <f t="shared" si="279"/>
        <v>0.97188833342249992</v>
      </c>
    </row>
    <row r="4427" spans="1:13" ht="27.6">
      <c r="A4427" t="s">
        <v>164</v>
      </c>
      <c r="B4427" t="s">
        <v>250</v>
      </c>
      <c r="C4427" s="14" t="s">
        <v>252</v>
      </c>
      <c r="D4427" t="s">
        <v>456</v>
      </c>
      <c r="E4427" t="s">
        <v>474</v>
      </c>
      <c r="F4427" s="20">
        <v>2031</v>
      </c>
      <c r="G4427" s="20">
        <v>55</v>
      </c>
      <c r="H4427" s="11">
        <v>11142.4393800038</v>
      </c>
      <c r="I4427" s="10">
        <v>3567587.4240747602</v>
      </c>
      <c r="J4427" s="33">
        <f t="shared" si="276"/>
        <v>3.1232421397195467E-3</v>
      </c>
      <c r="K4427" s="33">
        <f t="shared" si="277"/>
        <v>3.1183698927101933E-3</v>
      </c>
      <c r="L4427" s="33">
        <f t="shared" si="278"/>
        <v>0.97188833342249992</v>
      </c>
      <c r="M4427" s="33">
        <f t="shared" si="279"/>
        <v>0.9688576261044789</v>
      </c>
    </row>
    <row r="4428" spans="1:13" ht="27.6">
      <c r="A4428" t="s">
        <v>164</v>
      </c>
      <c r="B4428" t="s">
        <v>250</v>
      </c>
      <c r="C4428" s="14" t="s">
        <v>252</v>
      </c>
      <c r="D4428" t="s">
        <v>456</v>
      </c>
      <c r="E4428" t="s">
        <v>474</v>
      </c>
      <c r="F4428" s="20">
        <v>2031</v>
      </c>
      <c r="G4428" s="20">
        <v>56</v>
      </c>
      <c r="H4428" s="11">
        <v>11988.204120774801</v>
      </c>
      <c r="I4428" s="10">
        <v>3475130.2945151501</v>
      </c>
      <c r="J4428" s="33">
        <f t="shared" si="276"/>
        <v>3.4497135660484335E-3</v>
      </c>
      <c r="K4428" s="33">
        <f t="shared" si="277"/>
        <v>3.4437701405406473E-3</v>
      </c>
      <c r="L4428" s="33">
        <f t="shared" si="278"/>
        <v>0.9688576261044789</v>
      </c>
      <c r="M4428" s="33">
        <f t="shared" si="279"/>
        <v>0.96552110314126516</v>
      </c>
    </row>
    <row r="4429" spans="1:13" ht="27.6">
      <c r="A4429" t="s">
        <v>164</v>
      </c>
      <c r="B4429" t="s">
        <v>250</v>
      </c>
      <c r="C4429" s="14" t="s">
        <v>252</v>
      </c>
      <c r="D4429" t="s">
        <v>456</v>
      </c>
      <c r="E4429" t="s">
        <v>474</v>
      </c>
      <c r="F4429" s="20">
        <v>2031</v>
      </c>
      <c r="G4429" s="20">
        <v>57</v>
      </c>
      <c r="H4429" s="11">
        <v>12919.8926685596</v>
      </c>
      <c r="I4429" s="10">
        <v>3397264.1277105901</v>
      </c>
      <c r="J4429" s="33">
        <f t="shared" si="276"/>
        <v>3.8030286085722429E-3</v>
      </c>
      <c r="K4429" s="33">
        <f t="shared" si="277"/>
        <v>3.7958062537816195E-3</v>
      </c>
      <c r="L4429" s="33">
        <f t="shared" si="278"/>
        <v>0.96552110314126516</v>
      </c>
      <c r="M4429" s="33">
        <f t="shared" si="279"/>
        <v>0.96185617209980345</v>
      </c>
    </row>
    <row r="4430" spans="1:13" ht="27.6">
      <c r="A4430" t="s">
        <v>164</v>
      </c>
      <c r="B4430" t="s">
        <v>250</v>
      </c>
      <c r="C4430" s="14" t="s">
        <v>252</v>
      </c>
      <c r="D4430" t="s">
        <v>456</v>
      </c>
      <c r="E4430" t="s">
        <v>474</v>
      </c>
      <c r="F4430" s="20">
        <v>2031</v>
      </c>
      <c r="G4430" s="20">
        <v>58</v>
      </c>
      <c r="H4430" s="11">
        <v>13977.219579689699</v>
      </c>
      <c r="I4430" s="10">
        <v>3318934.8879462699</v>
      </c>
      <c r="J4430" s="33">
        <f t="shared" si="276"/>
        <v>4.2113569719165805E-3</v>
      </c>
      <c r="K4430" s="33">
        <f t="shared" si="277"/>
        <v>4.2025016434885654E-3</v>
      </c>
      <c r="L4430" s="33">
        <f t="shared" si="278"/>
        <v>0.96185617209980345</v>
      </c>
      <c r="M4430" s="33">
        <f t="shared" si="279"/>
        <v>0.95781396995575441</v>
      </c>
    </row>
    <row r="4431" spans="1:13" ht="27.6">
      <c r="A4431" t="s">
        <v>164</v>
      </c>
      <c r="B4431" t="s">
        <v>250</v>
      </c>
      <c r="C4431" s="14" t="s">
        <v>252</v>
      </c>
      <c r="D4431" t="s">
        <v>456</v>
      </c>
      <c r="E4431" t="s">
        <v>474</v>
      </c>
      <c r="F4431" s="20">
        <v>2031</v>
      </c>
      <c r="G4431" s="20">
        <v>59</v>
      </c>
      <c r="H4431" s="11">
        <v>14254.1242419189</v>
      </c>
      <c r="I4431" s="10">
        <v>3219284.7967833998</v>
      </c>
      <c r="J4431" s="33">
        <f t="shared" si="276"/>
        <v>4.4277301145152293E-3</v>
      </c>
      <c r="K4431" s="33">
        <f t="shared" si="277"/>
        <v>4.4179421689874987E-3</v>
      </c>
      <c r="L4431" s="33">
        <f t="shared" si="278"/>
        <v>0.95781396995575441</v>
      </c>
      <c r="M4431" s="33">
        <f t="shared" si="279"/>
        <v>0.9535824032278416</v>
      </c>
    </row>
    <row r="4432" spans="1:13" ht="27.6">
      <c r="A4432" t="s">
        <v>164</v>
      </c>
      <c r="B4432" t="s">
        <v>250</v>
      </c>
      <c r="C4432" s="14" t="s">
        <v>252</v>
      </c>
      <c r="D4432" t="s">
        <v>456</v>
      </c>
      <c r="E4432" t="s">
        <v>474</v>
      </c>
      <c r="F4432" s="20">
        <v>2031</v>
      </c>
      <c r="G4432" s="20">
        <v>60</v>
      </c>
      <c r="H4432" s="11">
        <v>14733.3867090696</v>
      </c>
      <c r="I4432" s="10">
        <v>3130327.82825909</v>
      </c>
      <c r="J4432" s="33">
        <f t="shared" si="276"/>
        <v>4.7066593396588342E-3</v>
      </c>
      <c r="K4432" s="33">
        <f t="shared" si="277"/>
        <v>4.6956003756507547E-3</v>
      </c>
      <c r="L4432" s="33">
        <f t="shared" si="278"/>
        <v>0.9535824032278416</v>
      </c>
      <c r="M4432" s="33">
        <f t="shared" si="279"/>
        <v>0.94910476133703103</v>
      </c>
    </row>
    <row r="4433" spans="1:13" ht="27.6">
      <c r="A4433" t="s">
        <v>164</v>
      </c>
      <c r="B4433" t="s">
        <v>250</v>
      </c>
      <c r="C4433" s="14" t="s">
        <v>252</v>
      </c>
      <c r="D4433" t="s">
        <v>456</v>
      </c>
      <c r="E4433" t="s">
        <v>474</v>
      </c>
      <c r="F4433" s="20">
        <v>2031</v>
      </c>
      <c r="G4433" s="20">
        <v>61</v>
      </c>
      <c r="H4433" s="11">
        <v>15607.460477054599</v>
      </c>
      <c r="I4433" s="10">
        <v>3039225.9915789999</v>
      </c>
      <c r="J4433" s="33">
        <f t="shared" si="276"/>
        <v>5.1353405506202243E-3</v>
      </c>
      <c r="K4433" s="33">
        <f t="shared" si="277"/>
        <v>5.1221772316827341E-3</v>
      </c>
      <c r="L4433" s="33">
        <f t="shared" si="278"/>
        <v>0.94910476133703103</v>
      </c>
      <c r="M4433" s="33">
        <f t="shared" si="279"/>
        <v>0.94424327853802881</v>
      </c>
    </row>
    <row r="4434" spans="1:13" ht="27.6">
      <c r="A4434" t="s">
        <v>164</v>
      </c>
      <c r="B4434" t="s">
        <v>250</v>
      </c>
      <c r="C4434" s="14" t="s">
        <v>252</v>
      </c>
      <c r="D4434" t="s">
        <v>456</v>
      </c>
      <c r="E4434" t="s">
        <v>474</v>
      </c>
      <c r="F4434" s="20">
        <v>2031</v>
      </c>
      <c r="G4434" s="20">
        <v>62</v>
      </c>
      <c r="H4434" s="11">
        <v>16272.0872295053</v>
      </c>
      <c r="I4434" s="10">
        <v>2932631.7882253402</v>
      </c>
      <c r="J4434" s="33">
        <f t="shared" si="276"/>
        <v>5.5486294920618828E-3</v>
      </c>
      <c r="K4434" s="33">
        <f t="shared" si="277"/>
        <v>5.533264279201755E-3</v>
      </c>
      <c r="L4434" s="33">
        <f t="shared" si="278"/>
        <v>0.94424327853802881</v>
      </c>
      <c r="M4434" s="33">
        <f t="shared" si="279"/>
        <v>0.93901853093401799</v>
      </c>
    </row>
    <row r="4435" spans="1:13" ht="27.6">
      <c r="A4435" t="s">
        <v>164</v>
      </c>
      <c r="B4435" t="s">
        <v>250</v>
      </c>
      <c r="C4435" s="14" t="s">
        <v>252</v>
      </c>
      <c r="D4435" t="s">
        <v>456</v>
      </c>
      <c r="E4435" t="s">
        <v>474</v>
      </c>
      <c r="F4435" s="20">
        <v>2031</v>
      </c>
      <c r="G4435" s="20">
        <v>63</v>
      </c>
      <c r="H4435" s="11">
        <v>17211.609340659601</v>
      </c>
      <c r="I4435" s="10">
        <v>2818622.3382027</v>
      </c>
      <c r="J4435" s="33">
        <f t="shared" si="276"/>
        <v>6.1063907382620892E-3</v>
      </c>
      <c r="K4435" s="33">
        <f t="shared" si="277"/>
        <v>6.0877846256663926E-3</v>
      </c>
      <c r="L4435" s="33">
        <f t="shared" si="278"/>
        <v>0.93901853093401799</v>
      </c>
      <c r="M4435" s="33">
        <f t="shared" si="279"/>
        <v>0.93330198835818201</v>
      </c>
    </row>
    <row r="4436" spans="1:13" ht="27.6">
      <c r="A4436" t="s">
        <v>164</v>
      </c>
      <c r="B4436" t="s">
        <v>250</v>
      </c>
      <c r="C4436" s="14" t="s">
        <v>252</v>
      </c>
      <c r="D4436" t="s">
        <v>456</v>
      </c>
      <c r="E4436" t="s">
        <v>474</v>
      </c>
      <c r="F4436" s="20">
        <v>2031</v>
      </c>
      <c r="G4436" s="20">
        <v>64</v>
      </c>
      <c r="H4436" s="11">
        <v>18485.688321282501</v>
      </c>
      <c r="I4436" s="10">
        <v>2706290.4981796602</v>
      </c>
      <c r="J4436" s="33">
        <f t="shared" si="276"/>
        <v>6.8306371151643118E-3</v>
      </c>
      <c r="K4436" s="33">
        <f t="shared" si="277"/>
        <v>6.8073613397426902E-3</v>
      </c>
      <c r="L4436" s="33">
        <f t="shared" si="278"/>
        <v>0.93330198835818201</v>
      </c>
      <c r="M4436" s="33">
        <f t="shared" si="279"/>
        <v>0.92694866448432756</v>
      </c>
    </row>
    <row r="4437" spans="1:13" ht="27.6">
      <c r="A4437" t="s">
        <v>164</v>
      </c>
      <c r="B4437" t="s">
        <v>250</v>
      </c>
      <c r="C4437" s="14" t="s">
        <v>252</v>
      </c>
      <c r="D4437" t="s">
        <v>456</v>
      </c>
      <c r="E4437" t="s">
        <v>474</v>
      </c>
      <c r="F4437" s="20">
        <v>2031</v>
      </c>
      <c r="G4437" s="20">
        <v>65</v>
      </c>
      <c r="H4437" s="11">
        <v>19608.0188103687</v>
      </c>
      <c r="I4437" s="10">
        <v>2581113.6829656698</v>
      </c>
      <c r="J4437" s="33">
        <f t="shared" si="276"/>
        <v>7.5967280867068636E-3</v>
      </c>
      <c r="K4437" s="33">
        <f t="shared" si="277"/>
        <v>7.5679458775503861E-3</v>
      </c>
      <c r="L4437" s="33">
        <f t="shared" si="278"/>
        <v>0.92694866448432756</v>
      </c>
      <c r="M4437" s="33">
        <f t="shared" si="279"/>
        <v>0.91993356716024255</v>
      </c>
    </row>
    <row r="4438" spans="1:13" ht="27.6">
      <c r="A4438" t="s">
        <v>164</v>
      </c>
      <c r="B4438" t="s">
        <v>250</v>
      </c>
      <c r="C4438" s="14" t="s">
        <v>252</v>
      </c>
      <c r="D4438" t="s">
        <v>456</v>
      </c>
      <c r="E4438" t="s">
        <v>474</v>
      </c>
      <c r="F4438" s="20">
        <v>2031</v>
      </c>
      <c r="G4438" s="20">
        <v>66</v>
      </c>
      <c r="H4438" s="11">
        <v>20112.054039205999</v>
      </c>
      <c r="I4438" s="10">
        <v>2444075.0153096998</v>
      </c>
      <c r="J4438" s="33">
        <f t="shared" si="276"/>
        <v>8.2289021053871016E-3</v>
      </c>
      <c r="K4438" s="33">
        <f t="shared" si="277"/>
        <v>8.1951373695012819E-3</v>
      </c>
      <c r="L4438" s="33">
        <f t="shared" si="278"/>
        <v>0.91993356716024255</v>
      </c>
      <c r="M4438" s="33">
        <f t="shared" si="279"/>
        <v>0.91239458520654904</v>
      </c>
    </row>
    <row r="4439" spans="1:13" ht="27.6">
      <c r="A4439" t="s">
        <v>164</v>
      </c>
      <c r="B4439" t="s">
        <v>250</v>
      </c>
      <c r="C4439" s="14" t="s">
        <v>252</v>
      </c>
      <c r="D4439" t="s">
        <v>456</v>
      </c>
      <c r="E4439" t="s">
        <v>474</v>
      </c>
      <c r="F4439" s="20">
        <v>2031</v>
      </c>
      <c r="G4439" s="20">
        <v>67</v>
      </c>
      <c r="H4439" s="11">
        <v>20994.699088596699</v>
      </c>
      <c r="I4439" s="10">
        <v>2308019.16088947</v>
      </c>
      <c r="J4439" s="33">
        <f t="shared" si="276"/>
        <v>9.0964145551138791E-3</v>
      </c>
      <c r="K4439" s="33">
        <f t="shared" si="277"/>
        <v>9.0551673382437414E-3</v>
      </c>
      <c r="L4439" s="33">
        <f t="shared" si="278"/>
        <v>0.91239458520654904</v>
      </c>
      <c r="M4439" s="33">
        <f t="shared" si="279"/>
        <v>0.90413269955899622</v>
      </c>
    </row>
    <row r="4440" spans="1:13" ht="27.6">
      <c r="A4440" t="s">
        <v>164</v>
      </c>
      <c r="B4440" t="s">
        <v>250</v>
      </c>
      <c r="C4440" s="14" t="s">
        <v>252</v>
      </c>
      <c r="D4440" t="s">
        <v>456</v>
      </c>
      <c r="E4440" t="s">
        <v>474</v>
      </c>
      <c r="F4440" s="20">
        <v>2031</v>
      </c>
      <c r="G4440" s="20">
        <v>68</v>
      </c>
      <c r="H4440" s="11">
        <v>21570.1945860212</v>
      </c>
      <c r="I4440" s="10">
        <v>2173105.2657116</v>
      </c>
      <c r="J4440" s="33">
        <f t="shared" si="276"/>
        <v>9.9259777822856068E-3</v>
      </c>
      <c r="K4440" s="33">
        <f t="shared" si="277"/>
        <v>9.8768778540386792E-3</v>
      </c>
      <c r="L4440" s="33">
        <f t="shared" si="278"/>
        <v>0.90413269955899622</v>
      </c>
      <c r="M4440" s="33">
        <f t="shared" si="279"/>
        <v>0.89520269132160979</v>
      </c>
    </row>
    <row r="4441" spans="1:13" ht="27.6">
      <c r="A4441" t="s">
        <v>164</v>
      </c>
      <c r="B4441" t="s">
        <v>250</v>
      </c>
      <c r="C4441" s="14" t="s">
        <v>252</v>
      </c>
      <c r="D4441" t="s">
        <v>456</v>
      </c>
      <c r="E4441" t="s">
        <v>474</v>
      </c>
      <c r="F4441" s="20">
        <v>2031</v>
      </c>
      <c r="G4441" s="20">
        <v>69</v>
      </c>
      <c r="H4441" s="11">
        <v>21343.452079325401</v>
      </c>
      <c r="I4441" s="10">
        <v>2038415.5926566001</v>
      </c>
      <c r="J4441" s="33">
        <f t="shared" si="276"/>
        <v>1.0470608719936832E-2</v>
      </c>
      <c r="K4441" s="33">
        <f t="shared" si="277"/>
        <v>1.0415982718523398E-2</v>
      </c>
      <c r="L4441" s="33">
        <f t="shared" si="278"/>
        <v>0.89520269132160979</v>
      </c>
      <c r="M4441" s="33">
        <f t="shared" si="279"/>
        <v>0.88587827555922827</v>
      </c>
    </row>
    <row r="4442" spans="1:13" ht="27.6">
      <c r="A4442" t="s">
        <v>164</v>
      </c>
      <c r="B4442" t="s">
        <v>250</v>
      </c>
      <c r="C4442" s="14" t="s">
        <v>252</v>
      </c>
      <c r="D4442" t="s">
        <v>456</v>
      </c>
      <c r="E4442" t="s">
        <v>474</v>
      </c>
      <c r="F4442" s="20">
        <v>2032</v>
      </c>
      <c r="G4442" s="20">
        <v>30</v>
      </c>
      <c r="H4442" s="11">
        <v>745.35401294494602</v>
      </c>
      <c r="I4442" s="10">
        <v>4342456.9646490403</v>
      </c>
      <c r="J4442" s="33">
        <f t="shared" si="276"/>
        <v>1.7164338507271446E-4</v>
      </c>
      <c r="K4442" s="33">
        <f t="shared" si="277"/>
        <v>1.7162865518971504E-4</v>
      </c>
      <c r="L4442" s="33">
        <f t="shared" si="278"/>
        <v>1</v>
      </c>
      <c r="M4442" s="33">
        <f t="shared" si="279"/>
        <v>0.99982837134481028</v>
      </c>
    </row>
    <row r="4443" spans="1:13" ht="27.6">
      <c r="A4443" t="s">
        <v>164</v>
      </c>
      <c r="B4443" t="s">
        <v>250</v>
      </c>
      <c r="C4443" s="14" t="s">
        <v>252</v>
      </c>
      <c r="D4443" t="s">
        <v>456</v>
      </c>
      <c r="E4443" t="s">
        <v>474</v>
      </c>
      <c r="F4443" s="20">
        <v>2032</v>
      </c>
      <c r="G4443" s="20">
        <v>31</v>
      </c>
      <c r="H4443" s="11">
        <v>1107.39317661365</v>
      </c>
      <c r="I4443" s="10">
        <v>4323926.2680545002</v>
      </c>
      <c r="J4443" s="33">
        <f t="shared" si="276"/>
        <v>2.5610824698727081E-4</v>
      </c>
      <c r="K4443" s="33">
        <f t="shared" si="277"/>
        <v>2.5607545406980403E-4</v>
      </c>
      <c r="L4443" s="33">
        <f t="shared" si="278"/>
        <v>0.99982837134481028</v>
      </c>
      <c r="M4443" s="33">
        <f t="shared" si="279"/>
        <v>0.99957233984062632</v>
      </c>
    </row>
    <row r="4444" spans="1:13" ht="27.6">
      <c r="A4444" t="s">
        <v>164</v>
      </c>
      <c r="B4444" t="s">
        <v>250</v>
      </c>
      <c r="C4444" s="14" t="s">
        <v>252</v>
      </c>
      <c r="D4444" t="s">
        <v>456</v>
      </c>
      <c r="E4444" t="s">
        <v>474</v>
      </c>
      <c r="F4444" s="20">
        <v>2032</v>
      </c>
      <c r="G4444" s="20">
        <v>32</v>
      </c>
      <c r="H4444" s="11">
        <v>1179.7254791729899</v>
      </c>
      <c r="I4444" s="10">
        <v>4325347.7776061604</v>
      </c>
      <c r="J4444" s="33">
        <f t="shared" si="276"/>
        <v>2.7274696506043785E-4</v>
      </c>
      <c r="K4444" s="33">
        <f t="shared" si="277"/>
        <v>2.7270977298843313E-4</v>
      </c>
      <c r="L4444" s="33">
        <f t="shared" si="278"/>
        <v>0.99957233984062632</v>
      </c>
      <c r="M4444" s="33">
        <f t="shared" si="279"/>
        <v>0.99929974669474286</v>
      </c>
    </row>
    <row r="4445" spans="1:13" ht="27.6">
      <c r="A4445" t="s">
        <v>164</v>
      </c>
      <c r="B4445" t="s">
        <v>250</v>
      </c>
      <c r="C4445" s="14" t="s">
        <v>252</v>
      </c>
      <c r="D4445" t="s">
        <v>456</v>
      </c>
      <c r="E4445" t="s">
        <v>474</v>
      </c>
      <c r="F4445" s="20">
        <v>2032</v>
      </c>
      <c r="G4445" s="20">
        <v>33</v>
      </c>
      <c r="H4445" s="11">
        <v>1285.17164963339</v>
      </c>
      <c r="I4445" s="10">
        <v>4365737.8702927297</v>
      </c>
      <c r="J4445" s="33">
        <f t="shared" si="276"/>
        <v>2.9437673259737355E-4</v>
      </c>
      <c r="K4445" s="33">
        <f t="shared" si="277"/>
        <v>2.9433340801843233E-4</v>
      </c>
      <c r="L4445" s="33">
        <f t="shared" si="278"/>
        <v>0.99929974669474286</v>
      </c>
      <c r="M4445" s="33">
        <f t="shared" si="279"/>
        <v>0.99900561939466626</v>
      </c>
    </row>
    <row r="4446" spans="1:13" ht="27.6">
      <c r="A4446" t="s">
        <v>164</v>
      </c>
      <c r="B4446" t="s">
        <v>250</v>
      </c>
      <c r="C4446" s="14" t="s">
        <v>252</v>
      </c>
      <c r="D4446" t="s">
        <v>456</v>
      </c>
      <c r="E4446" t="s">
        <v>474</v>
      </c>
      <c r="F4446" s="20">
        <v>2032</v>
      </c>
      <c r="G4446" s="20">
        <v>34</v>
      </c>
      <c r="H4446" s="11">
        <v>1378.7186548330201</v>
      </c>
      <c r="I4446" s="10">
        <v>4408729.7988269003</v>
      </c>
      <c r="J4446" s="33">
        <f t="shared" si="276"/>
        <v>3.1272468891150402E-4</v>
      </c>
      <c r="K4446" s="33">
        <f t="shared" si="277"/>
        <v>3.126757956428694E-4</v>
      </c>
      <c r="L4446" s="33">
        <f t="shared" si="278"/>
        <v>0.99900561939466626</v>
      </c>
      <c r="M4446" s="33">
        <f t="shared" si="279"/>
        <v>0.99869325451777036</v>
      </c>
    </row>
    <row r="4447" spans="1:13" ht="27.6">
      <c r="A4447" t="s">
        <v>164</v>
      </c>
      <c r="B4447" t="s">
        <v>250</v>
      </c>
      <c r="C4447" s="14" t="s">
        <v>252</v>
      </c>
      <c r="D4447" t="s">
        <v>456</v>
      </c>
      <c r="E4447" t="s">
        <v>474</v>
      </c>
      <c r="F4447" s="20">
        <v>2032</v>
      </c>
      <c r="G4447" s="20">
        <v>35</v>
      </c>
      <c r="H4447" s="11">
        <v>1482.4339000368</v>
      </c>
      <c r="I4447" s="10">
        <v>4405447.42758728</v>
      </c>
      <c r="J4447" s="33">
        <f t="shared" si="276"/>
        <v>3.3650019082140782E-4</v>
      </c>
      <c r="K4447" s="33">
        <f t="shared" si="277"/>
        <v>3.3644358098205984E-4</v>
      </c>
      <c r="L4447" s="33">
        <f t="shared" si="278"/>
        <v>0.99869325451777036</v>
      </c>
      <c r="M4447" s="33">
        <f t="shared" si="279"/>
        <v>0.9983572505829178</v>
      </c>
    </row>
    <row r="4448" spans="1:13" ht="27.6">
      <c r="A4448" t="s">
        <v>164</v>
      </c>
      <c r="B4448" t="s">
        <v>250</v>
      </c>
      <c r="C4448" s="14" t="s">
        <v>252</v>
      </c>
      <c r="D4448" t="s">
        <v>456</v>
      </c>
      <c r="E4448" t="s">
        <v>474</v>
      </c>
      <c r="F4448" s="20">
        <v>2032</v>
      </c>
      <c r="G4448" s="20">
        <v>36</v>
      </c>
      <c r="H4448" s="11">
        <v>1901.0188926775299</v>
      </c>
      <c r="I4448" s="10">
        <v>4343092.96458147</v>
      </c>
      <c r="J4448" s="33">
        <f t="shared" si="276"/>
        <v>4.3771084528482457E-4</v>
      </c>
      <c r="K4448" s="33">
        <f t="shared" si="277"/>
        <v>4.3761506386819082E-4</v>
      </c>
      <c r="L4448" s="33">
        <f t="shared" si="278"/>
        <v>0.9983572505829178</v>
      </c>
      <c r="M4448" s="33">
        <f t="shared" si="279"/>
        <v>0.99792035441094074</v>
      </c>
    </row>
    <row r="4449" spans="1:13" ht="27.6">
      <c r="A4449" t="s">
        <v>164</v>
      </c>
      <c r="B4449" t="s">
        <v>250</v>
      </c>
      <c r="C4449" s="14" t="s">
        <v>252</v>
      </c>
      <c r="D4449" t="s">
        <v>456</v>
      </c>
      <c r="E4449" t="s">
        <v>474</v>
      </c>
      <c r="F4449" s="20">
        <v>2032</v>
      </c>
      <c r="G4449" s="20">
        <v>37</v>
      </c>
      <c r="H4449" s="11">
        <v>2020.9380863672</v>
      </c>
      <c r="I4449" s="10">
        <v>4278772.20959327</v>
      </c>
      <c r="J4449" s="33">
        <f t="shared" si="276"/>
        <v>4.7231728808468294E-4</v>
      </c>
      <c r="K4449" s="33">
        <f t="shared" si="277"/>
        <v>4.7220576383333324E-4</v>
      </c>
      <c r="L4449" s="33">
        <f t="shared" si="278"/>
        <v>0.99792035441094074</v>
      </c>
      <c r="M4449" s="33">
        <f t="shared" si="279"/>
        <v>0.99744913066774132</v>
      </c>
    </row>
    <row r="4450" spans="1:13" ht="27.6">
      <c r="A4450" t="s">
        <v>164</v>
      </c>
      <c r="B4450" t="s">
        <v>250</v>
      </c>
      <c r="C4450" s="14" t="s">
        <v>252</v>
      </c>
      <c r="D4450" t="s">
        <v>456</v>
      </c>
      <c r="E4450" t="s">
        <v>474</v>
      </c>
      <c r="F4450" s="20">
        <v>2032</v>
      </c>
      <c r="G4450" s="20">
        <v>38</v>
      </c>
      <c r="H4450" s="11">
        <v>2176.2013937018201</v>
      </c>
      <c r="I4450" s="10">
        <v>4223876.7243163604</v>
      </c>
      <c r="J4450" s="33">
        <f t="shared" si="276"/>
        <v>5.1521422989778208E-4</v>
      </c>
      <c r="K4450" s="33">
        <f t="shared" si="277"/>
        <v>5.1508152983703592E-4</v>
      </c>
      <c r="L4450" s="33">
        <f t="shared" si="278"/>
        <v>0.99744913066774132</v>
      </c>
      <c r="M4450" s="33">
        <f t="shared" si="279"/>
        <v>0.99693536304358232</v>
      </c>
    </row>
    <row r="4451" spans="1:13" ht="27.6">
      <c r="A4451" t="s">
        <v>164</v>
      </c>
      <c r="B4451" t="s">
        <v>250</v>
      </c>
      <c r="C4451" s="14" t="s">
        <v>252</v>
      </c>
      <c r="D4451" t="s">
        <v>456</v>
      </c>
      <c r="E4451" t="s">
        <v>474</v>
      </c>
      <c r="F4451" s="20">
        <v>2032</v>
      </c>
      <c r="G4451" s="20">
        <v>39</v>
      </c>
      <c r="H4451" s="11">
        <v>2276.2641403921202</v>
      </c>
      <c r="I4451" s="10">
        <v>4171399.7453102102</v>
      </c>
      <c r="J4451" s="33">
        <f t="shared" si="276"/>
        <v>5.4568353055860002E-4</v>
      </c>
      <c r="K4451" s="33">
        <f t="shared" si="277"/>
        <v>5.455346723785004E-4</v>
      </c>
      <c r="L4451" s="33">
        <f t="shared" si="278"/>
        <v>0.99693536304358232</v>
      </c>
      <c r="M4451" s="33">
        <f t="shared" si="279"/>
        <v>0.9963915002369218</v>
      </c>
    </row>
    <row r="4452" spans="1:13" ht="27.6">
      <c r="A4452" t="s">
        <v>164</v>
      </c>
      <c r="B4452" t="s">
        <v>250</v>
      </c>
      <c r="C4452" s="14" t="s">
        <v>252</v>
      </c>
      <c r="D4452" t="s">
        <v>456</v>
      </c>
      <c r="E4452" t="s">
        <v>474</v>
      </c>
      <c r="F4452" s="20">
        <v>2032</v>
      </c>
      <c r="G4452" s="20">
        <v>40</v>
      </c>
      <c r="H4452" s="11">
        <v>2455.77871891106</v>
      </c>
      <c r="I4452" s="10">
        <v>4153775.28122138</v>
      </c>
      <c r="J4452" s="33">
        <f t="shared" si="276"/>
        <v>5.9121607517221306E-4</v>
      </c>
      <c r="K4452" s="33">
        <f t="shared" si="277"/>
        <v>5.9104134138532327E-4</v>
      </c>
      <c r="L4452" s="33">
        <f t="shared" si="278"/>
        <v>0.9963915002369218</v>
      </c>
      <c r="M4452" s="33">
        <f t="shared" si="279"/>
        <v>0.99580259166807683</v>
      </c>
    </row>
    <row r="4453" spans="1:13" ht="27.6">
      <c r="A4453" t="s">
        <v>164</v>
      </c>
      <c r="B4453" t="s">
        <v>250</v>
      </c>
      <c r="C4453" s="14" t="s">
        <v>252</v>
      </c>
      <c r="D4453" t="s">
        <v>456</v>
      </c>
      <c r="E4453" t="s">
        <v>474</v>
      </c>
      <c r="F4453" s="20">
        <v>2032</v>
      </c>
      <c r="G4453" s="20">
        <v>41</v>
      </c>
      <c r="H4453" s="11">
        <v>3207.24616436001</v>
      </c>
      <c r="I4453" s="10">
        <v>4130299.6255306201</v>
      </c>
      <c r="J4453" s="33">
        <f t="shared" si="276"/>
        <v>7.765165859965848E-4</v>
      </c>
      <c r="K4453" s="33">
        <f t="shared" si="277"/>
        <v>7.7621517501436088E-4</v>
      </c>
      <c r="L4453" s="33">
        <f t="shared" si="278"/>
        <v>0.99580259166807683</v>
      </c>
      <c r="M4453" s="33">
        <f t="shared" si="279"/>
        <v>0.9950296345851054</v>
      </c>
    </row>
    <row r="4454" spans="1:13" ht="27.6">
      <c r="A4454" t="s">
        <v>164</v>
      </c>
      <c r="B4454" t="s">
        <v>250</v>
      </c>
      <c r="C4454" s="14" t="s">
        <v>252</v>
      </c>
      <c r="D4454" t="s">
        <v>456</v>
      </c>
      <c r="E4454" t="s">
        <v>474</v>
      </c>
      <c r="F4454" s="20">
        <v>2032</v>
      </c>
      <c r="G4454" s="20">
        <v>42</v>
      </c>
      <c r="H4454" s="11">
        <v>3524.3703703598999</v>
      </c>
      <c r="I4454" s="10">
        <v>4110313.1876034099</v>
      </c>
      <c r="J4454" s="33">
        <f t="shared" si="276"/>
        <v>8.5744570048562304E-4</v>
      </c>
      <c r="K4454" s="33">
        <f t="shared" si="277"/>
        <v>8.5707819896596593E-4</v>
      </c>
      <c r="L4454" s="33">
        <f t="shared" si="278"/>
        <v>0.9950296345851054</v>
      </c>
      <c r="M4454" s="33">
        <f t="shared" si="279"/>
        <v>0.99417681637797739</v>
      </c>
    </row>
    <row r="4455" spans="1:13" ht="27.6">
      <c r="A4455" t="s">
        <v>164</v>
      </c>
      <c r="B4455" t="s">
        <v>250</v>
      </c>
      <c r="C4455" s="14" t="s">
        <v>252</v>
      </c>
      <c r="D4455" t="s">
        <v>456</v>
      </c>
      <c r="E4455" t="s">
        <v>474</v>
      </c>
      <c r="F4455" s="20">
        <v>2032</v>
      </c>
      <c r="G4455" s="20">
        <v>43</v>
      </c>
      <c r="H4455" s="11">
        <v>3941.82780660053</v>
      </c>
      <c r="I4455" s="10">
        <v>4113011.6607913799</v>
      </c>
      <c r="J4455" s="33">
        <f t="shared" si="276"/>
        <v>9.5837992490448891E-4</v>
      </c>
      <c r="K4455" s="33">
        <f t="shared" si="277"/>
        <v>9.5792082553980418E-4</v>
      </c>
      <c r="L4455" s="33">
        <f t="shared" si="278"/>
        <v>0.99417681637797739</v>
      </c>
      <c r="M4455" s="33">
        <f t="shared" si="279"/>
        <v>0.99322447370130007</v>
      </c>
    </row>
    <row r="4456" spans="1:13" ht="27.6">
      <c r="A4456" t="s">
        <v>164</v>
      </c>
      <c r="B4456" t="s">
        <v>250</v>
      </c>
      <c r="C4456" s="14" t="s">
        <v>252</v>
      </c>
      <c r="D4456" t="s">
        <v>456</v>
      </c>
      <c r="E4456" t="s">
        <v>474</v>
      </c>
      <c r="F4456" s="20">
        <v>2032</v>
      </c>
      <c r="G4456" s="20">
        <v>44</v>
      </c>
      <c r="H4456" s="11">
        <v>4206.7452167503097</v>
      </c>
      <c r="I4456" s="10">
        <v>4069687.2541492102</v>
      </c>
      <c r="J4456" s="33">
        <f t="shared" si="276"/>
        <v>1.0336777629439125E-3</v>
      </c>
      <c r="K4456" s="33">
        <f t="shared" si="277"/>
        <v>1.0331437021166012E-3</v>
      </c>
      <c r="L4456" s="33">
        <f t="shared" si="278"/>
        <v>0.99322447370130007</v>
      </c>
      <c r="M4456" s="33">
        <f t="shared" si="279"/>
        <v>0.99219833009150749</v>
      </c>
    </row>
    <row r="4457" spans="1:13" ht="27.6">
      <c r="A4457" t="s">
        <v>164</v>
      </c>
      <c r="B4457" t="s">
        <v>250</v>
      </c>
      <c r="C4457" s="14" t="s">
        <v>252</v>
      </c>
      <c r="D4457" t="s">
        <v>456</v>
      </c>
      <c r="E4457" t="s">
        <v>474</v>
      </c>
      <c r="F4457" s="20">
        <v>2032</v>
      </c>
      <c r="G4457" s="20">
        <v>45</v>
      </c>
      <c r="H4457" s="11">
        <v>4577.4175574844303</v>
      </c>
      <c r="I4457" s="10">
        <v>4017651.6533257002</v>
      </c>
      <c r="J4457" s="33">
        <f t="shared" si="276"/>
        <v>1.1393266396541302E-3</v>
      </c>
      <c r="K4457" s="33">
        <f t="shared" si="277"/>
        <v>1.1386778534747677E-3</v>
      </c>
      <c r="L4457" s="33">
        <f t="shared" si="278"/>
        <v>0.99219833009150749</v>
      </c>
      <c r="M4457" s="33">
        <f t="shared" si="279"/>
        <v>0.99106853582677767</v>
      </c>
    </row>
    <row r="4458" spans="1:13" ht="27.6">
      <c r="A4458" t="s">
        <v>164</v>
      </c>
      <c r="B4458" t="s">
        <v>250</v>
      </c>
      <c r="C4458" s="14" t="s">
        <v>252</v>
      </c>
      <c r="D4458" t="s">
        <v>456</v>
      </c>
      <c r="E4458" t="s">
        <v>474</v>
      </c>
      <c r="F4458" s="20">
        <v>2032</v>
      </c>
      <c r="G4458" s="20">
        <v>46</v>
      </c>
      <c r="H4458" s="11">
        <v>5821.2953071494103</v>
      </c>
      <c r="I4458" s="10">
        <v>4026756.26949766</v>
      </c>
      <c r="J4458" s="33">
        <f t="shared" si="276"/>
        <v>1.4456537514438688E-3</v>
      </c>
      <c r="K4458" s="33">
        <f t="shared" si="277"/>
        <v>1.4446092974262914E-3</v>
      </c>
      <c r="L4458" s="33">
        <f t="shared" si="278"/>
        <v>0.99106853582677767</v>
      </c>
      <c r="M4458" s="33">
        <f t="shared" si="279"/>
        <v>0.98963682900553562</v>
      </c>
    </row>
    <row r="4459" spans="1:13" ht="27.6">
      <c r="A4459" t="s">
        <v>164</v>
      </c>
      <c r="B4459" t="s">
        <v>250</v>
      </c>
      <c r="C4459" s="14" t="s">
        <v>252</v>
      </c>
      <c r="D4459" t="s">
        <v>456</v>
      </c>
      <c r="E4459" t="s">
        <v>474</v>
      </c>
      <c r="F4459" s="20">
        <v>2032</v>
      </c>
      <c r="G4459" s="20">
        <v>47</v>
      </c>
      <c r="H4459" s="11">
        <v>6569.4863918983501</v>
      </c>
      <c r="I4459" s="10">
        <v>4091981.1961577702</v>
      </c>
      <c r="J4459" s="33">
        <f t="shared" si="276"/>
        <v>1.6054537098232201E-3</v>
      </c>
      <c r="K4459" s="33">
        <f t="shared" si="277"/>
        <v>1.6041656584105946E-3</v>
      </c>
      <c r="L4459" s="33">
        <f t="shared" si="278"/>
        <v>0.98963682900553562</v>
      </c>
      <c r="M4459" s="33">
        <f t="shared" si="279"/>
        <v>0.98804928759014654</v>
      </c>
    </row>
    <row r="4460" spans="1:13" ht="27.6">
      <c r="A4460" t="s">
        <v>164</v>
      </c>
      <c r="B4460" t="s">
        <v>250</v>
      </c>
      <c r="C4460" s="14" t="s">
        <v>252</v>
      </c>
      <c r="D4460" t="s">
        <v>456</v>
      </c>
      <c r="E4460" t="s">
        <v>474</v>
      </c>
      <c r="F4460" s="20">
        <v>2032</v>
      </c>
      <c r="G4460" s="20">
        <v>48</v>
      </c>
      <c r="H4460" s="11">
        <v>7397.1318401250801</v>
      </c>
      <c r="I4460" s="10">
        <v>4115284.9469216899</v>
      </c>
      <c r="J4460" s="33">
        <f t="shared" si="276"/>
        <v>1.7974774372934426E-3</v>
      </c>
      <c r="K4460" s="33">
        <f t="shared" si="277"/>
        <v>1.7958629422090144E-3</v>
      </c>
      <c r="L4460" s="33">
        <f t="shared" si="278"/>
        <v>0.98804928759014654</v>
      </c>
      <c r="M4460" s="33">
        <f t="shared" si="279"/>
        <v>0.98627488648948736</v>
      </c>
    </row>
    <row r="4461" spans="1:13" ht="27.6">
      <c r="A4461" t="s">
        <v>164</v>
      </c>
      <c r="B4461" t="s">
        <v>250</v>
      </c>
      <c r="C4461" s="14" t="s">
        <v>252</v>
      </c>
      <c r="D4461" t="s">
        <v>456</v>
      </c>
      <c r="E4461" t="s">
        <v>474</v>
      </c>
      <c r="F4461" s="20">
        <v>2032</v>
      </c>
      <c r="G4461" s="20">
        <v>49</v>
      </c>
      <c r="H4461" s="11">
        <v>7808.79167823236</v>
      </c>
      <c r="I4461" s="10">
        <v>4079878.6536807902</v>
      </c>
      <c r="J4461" s="33">
        <f t="shared" si="276"/>
        <v>1.9139764539779667E-3</v>
      </c>
      <c r="K4461" s="33">
        <f t="shared" si="277"/>
        <v>1.9121459690660814E-3</v>
      </c>
      <c r="L4461" s="33">
        <f t="shared" si="278"/>
        <v>0.98627488648948736</v>
      </c>
      <c r="M4461" s="33">
        <f t="shared" si="279"/>
        <v>0.98438898494089533</v>
      </c>
    </row>
    <row r="4462" spans="1:13" ht="27.6">
      <c r="A4462" t="s">
        <v>164</v>
      </c>
      <c r="B4462" t="s">
        <v>250</v>
      </c>
      <c r="C4462" s="14" t="s">
        <v>252</v>
      </c>
      <c r="D4462" t="s">
        <v>456</v>
      </c>
      <c r="E4462" t="s">
        <v>474</v>
      </c>
      <c r="F4462" s="20">
        <v>2032</v>
      </c>
      <c r="G4462" s="20">
        <v>50</v>
      </c>
      <c r="H4462" s="11">
        <v>8253.2703136823293</v>
      </c>
      <c r="I4462" s="10">
        <v>4019971.4611096499</v>
      </c>
      <c r="J4462" s="33">
        <f t="shared" si="276"/>
        <v>2.0530668920231946E-3</v>
      </c>
      <c r="K4462" s="33">
        <f t="shared" si="277"/>
        <v>2.0509607917598149E-3</v>
      </c>
      <c r="L4462" s="33">
        <f t="shared" si="278"/>
        <v>0.98438898494089533</v>
      </c>
      <c r="M4462" s="33">
        <f t="shared" si="279"/>
        <v>0.98237004172894127</v>
      </c>
    </row>
    <row r="4463" spans="1:13" ht="27.6">
      <c r="A4463" t="s">
        <v>164</v>
      </c>
      <c r="B4463" t="s">
        <v>250</v>
      </c>
      <c r="C4463" s="14" t="s">
        <v>252</v>
      </c>
      <c r="D4463" t="s">
        <v>456</v>
      </c>
      <c r="E4463" t="s">
        <v>474</v>
      </c>
      <c r="F4463" s="20">
        <v>2032</v>
      </c>
      <c r="G4463" s="20">
        <v>51</v>
      </c>
      <c r="H4463" s="11">
        <v>9080.1858936838107</v>
      </c>
      <c r="I4463" s="10">
        <v>3952845.3106193598</v>
      </c>
      <c r="J4463" s="33">
        <f t="shared" si="276"/>
        <v>2.2971265456024292E-3</v>
      </c>
      <c r="K4463" s="33">
        <f t="shared" si="277"/>
        <v>2.2944901695020059E-3</v>
      </c>
      <c r="L4463" s="33">
        <f t="shared" si="278"/>
        <v>0.98237004172894127</v>
      </c>
      <c r="M4463" s="33">
        <f t="shared" si="279"/>
        <v>0.98011600332538096</v>
      </c>
    </row>
    <row r="4464" spans="1:13" ht="27.6">
      <c r="A4464" t="s">
        <v>164</v>
      </c>
      <c r="B4464" t="s">
        <v>250</v>
      </c>
      <c r="C4464" s="14" t="s">
        <v>252</v>
      </c>
      <c r="D4464" t="s">
        <v>456</v>
      </c>
      <c r="E4464" t="s">
        <v>474</v>
      </c>
      <c r="F4464" s="20">
        <v>2032</v>
      </c>
      <c r="G4464" s="20">
        <v>52</v>
      </c>
      <c r="H4464" s="11">
        <v>9518.4710986732498</v>
      </c>
      <c r="I4464" s="10">
        <v>3890948.0876418101</v>
      </c>
      <c r="J4464" s="33">
        <f t="shared" si="276"/>
        <v>2.4463115118151363E-3</v>
      </c>
      <c r="K4464" s="33">
        <f t="shared" si="277"/>
        <v>2.4433217302846089E-3</v>
      </c>
      <c r="L4464" s="33">
        <f t="shared" si="278"/>
        <v>0.98011600332538096</v>
      </c>
      <c r="M4464" s="33">
        <f t="shared" si="279"/>
        <v>0.9777212645962563</v>
      </c>
    </row>
    <row r="4465" spans="1:13" ht="27.6">
      <c r="A4465" t="s">
        <v>164</v>
      </c>
      <c r="B4465" t="s">
        <v>250</v>
      </c>
      <c r="C4465" s="14" t="s">
        <v>252</v>
      </c>
      <c r="D4465" t="s">
        <v>456</v>
      </c>
      <c r="E4465" t="s">
        <v>474</v>
      </c>
      <c r="F4465" s="20">
        <v>2032</v>
      </c>
      <c r="G4465" s="20">
        <v>53</v>
      </c>
      <c r="H4465" s="11">
        <v>9998.8739324852595</v>
      </c>
      <c r="I4465" s="10">
        <v>3815462.0387007501</v>
      </c>
      <c r="J4465" s="33">
        <f t="shared" si="276"/>
        <v>2.6206194246110488E-3</v>
      </c>
      <c r="K4465" s="33">
        <f t="shared" si="277"/>
        <v>2.6171885991437271E-3</v>
      </c>
      <c r="L4465" s="33">
        <f t="shared" si="278"/>
        <v>0.9777212645962563</v>
      </c>
      <c r="M4465" s="33">
        <f t="shared" si="279"/>
        <v>0.97516238364941454</v>
      </c>
    </row>
    <row r="4466" spans="1:13" ht="27.6">
      <c r="A4466" t="s">
        <v>164</v>
      </c>
      <c r="B4466" t="s">
        <v>250</v>
      </c>
      <c r="C4466" s="14" t="s">
        <v>252</v>
      </c>
      <c r="D4466" t="s">
        <v>456</v>
      </c>
      <c r="E4466" t="s">
        <v>474</v>
      </c>
      <c r="F4466" s="20">
        <v>2032</v>
      </c>
      <c r="G4466" s="20">
        <v>54</v>
      </c>
      <c r="H4466" s="11">
        <v>10548.094782567699</v>
      </c>
      <c r="I4466" s="10">
        <v>3715817.6704053301</v>
      </c>
      <c r="J4466" s="33">
        <f t="shared" si="276"/>
        <v>2.8387008508458621E-3</v>
      </c>
      <c r="K4466" s="33">
        <f t="shared" si="277"/>
        <v>2.8346755493620091E-3</v>
      </c>
      <c r="L4466" s="33">
        <f t="shared" si="278"/>
        <v>0.97516238364941454</v>
      </c>
      <c r="M4466" s="33">
        <f t="shared" si="279"/>
        <v>0.97239811468382598</v>
      </c>
    </row>
    <row r="4467" spans="1:13" ht="27.6">
      <c r="A4467" t="s">
        <v>164</v>
      </c>
      <c r="B4467" t="s">
        <v>250</v>
      </c>
      <c r="C4467" s="14" t="s">
        <v>252</v>
      </c>
      <c r="D4467" t="s">
        <v>456</v>
      </c>
      <c r="E4467" t="s">
        <v>474</v>
      </c>
      <c r="F4467" s="20">
        <v>2032</v>
      </c>
      <c r="G4467" s="20">
        <v>55</v>
      </c>
      <c r="H4467" s="11">
        <v>11154.5901554557</v>
      </c>
      <c r="I4467" s="10">
        <v>3620018.8044382702</v>
      </c>
      <c r="J4467" s="33">
        <f t="shared" si="276"/>
        <v>3.0813624895483366E-3</v>
      </c>
      <c r="K4467" s="33">
        <f t="shared" si="277"/>
        <v>3.0766199645491099E-3</v>
      </c>
      <c r="L4467" s="33">
        <f t="shared" si="278"/>
        <v>0.97239811468382598</v>
      </c>
      <c r="M4467" s="33">
        <f t="shared" si="279"/>
        <v>0.96940641523069981</v>
      </c>
    </row>
    <row r="4468" spans="1:13" ht="27.6">
      <c r="A4468" t="s">
        <v>164</v>
      </c>
      <c r="B4468" t="s">
        <v>250</v>
      </c>
      <c r="C4468" s="14" t="s">
        <v>252</v>
      </c>
      <c r="D4468" t="s">
        <v>456</v>
      </c>
      <c r="E4468" t="s">
        <v>474</v>
      </c>
      <c r="F4468" s="20">
        <v>2032</v>
      </c>
      <c r="G4468" s="20">
        <v>56</v>
      </c>
      <c r="H4468" s="11">
        <v>12021.819705489999</v>
      </c>
      <c r="I4468" s="10">
        <v>3538455.1061716098</v>
      </c>
      <c r="J4468" s="33">
        <f t="shared" si="276"/>
        <v>3.3974769623393263E-3</v>
      </c>
      <c r="K4468" s="33">
        <f t="shared" si="277"/>
        <v>3.3917120680310164E-3</v>
      </c>
      <c r="L4468" s="33">
        <f t="shared" si="278"/>
        <v>0.96940641523069981</v>
      </c>
      <c r="M4468" s="33">
        <f t="shared" si="279"/>
        <v>0.96611846779333521</v>
      </c>
    </row>
    <row r="4469" spans="1:13" ht="27.6">
      <c r="A4469" t="s">
        <v>164</v>
      </c>
      <c r="B4469" t="s">
        <v>250</v>
      </c>
      <c r="C4469" s="14" t="s">
        <v>252</v>
      </c>
      <c r="D4469" t="s">
        <v>456</v>
      </c>
      <c r="E4469" t="s">
        <v>474</v>
      </c>
      <c r="F4469" s="20">
        <v>2032</v>
      </c>
      <c r="G4469" s="20">
        <v>57</v>
      </c>
      <c r="H4469" s="11">
        <v>12841.3952585223</v>
      </c>
      <c r="I4469" s="10">
        <v>3444121.3374467199</v>
      </c>
      <c r="J4469" s="33">
        <f t="shared" si="276"/>
        <v>3.7284967631373281E-3</v>
      </c>
      <c r="K4469" s="33">
        <f t="shared" si="277"/>
        <v>3.7215545497677471E-3</v>
      </c>
      <c r="L4469" s="33">
        <f t="shared" si="278"/>
        <v>0.96611846779333521</v>
      </c>
      <c r="M4469" s="33">
        <f t="shared" si="279"/>
        <v>0.96252300521390433</v>
      </c>
    </row>
    <row r="4470" spans="1:13" ht="27.6">
      <c r="A4470" t="s">
        <v>164</v>
      </c>
      <c r="B4470" t="s">
        <v>250</v>
      </c>
      <c r="C4470" s="14" t="s">
        <v>252</v>
      </c>
      <c r="D4470" t="s">
        <v>456</v>
      </c>
      <c r="E4470" t="s">
        <v>474</v>
      </c>
      <c r="F4470" s="20">
        <v>2032</v>
      </c>
      <c r="G4470" s="20">
        <v>58</v>
      </c>
      <c r="H4470" s="11">
        <v>13815.8444376359</v>
      </c>
      <c r="I4470" s="10">
        <v>3364029.2251874399</v>
      </c>
      <c r="J4470" s="33">
        <f t="shared" si="276"/>
        <v>4.1069335349980789E-3</v>
      </c>
      <c r="K4470" s="33">
        <f t="shared" si="277"/>
        <v>4.0985116168318347E-3</v>
      </c>
      <c r="L4470" s="33">
        <f t="shared" si="278"/>
        <v>0.96252300521390433</v>
      </c>
      <c r="M4470" s="33">
        <f t="shared" si="279"/>
        <v>0.95857809349556722</v>
      </c>
    </row>
    <row r="4471" spans="1:13" ht="27.6">
      <c r="A4471" t="s">
        <v>164</v>
      </c>
      <c r="B4471" t="s">
        <v>250</v>
      </c>
      <c r="C4471" s="14" t="s">
        <v>252</v>
      </c>
      <c r="D4471" t="s">
        <v>456</v>
      </c>
      <c r="E4471" t="s">
        <v>474</v>
      </c>
      <c r="F4471" s="20">
        <v>2032</v>
      </c>
      <c r="G4471" s="20">
        <v>59</v>
      </c>
      <c r="H4471" s="11">
        <v>14224.2821345957</v>
      </c>
      <c r="I4471" s="10">
        <v>3283281.1265048599</v>
      </c>
      <c r="J4471" s="33">
        <f t="shared" si="276"/>
        <v>4.3323375570150542E-3</v>
      </c>
      <c r="K4471" s="33">
        <f t="shared" si="277"/>
        <v>4.3229665203767809E-3</v>
      </c>
      <c r="L4471" s="33">
        <f t="shared" si="278"/>
        <v>0.95857809349556722</v>
      </c>
      <c r="M4471" s="33">
        <f t="shared" si="279"/>
        <v>0.95443419249021932</v>
      </c>
    </row>
    <row r="4472" spans="1:13" ht="27.6">
      <c r="A4472" t="s">
        <v>164</v>
      </c>
      <c r="B4472" t="s">
        <v>250</v>
      </c>
      <c r="C4472" s="14" t="s">
        <v>252</v>
      </c>
      <c r="D4472" t="s">
        <v>456</v>
      </c>
      <c r="E4472" t="s">
        <v>474</v>
      </c>
      <c r="F4472" s="20">
        <v>2032</v>
      </c>
      <c r="G4472" s="20">
        <v>60</v>
      </c>
      <c r="H4472" s="11">
        <v>14700.218875029501</v>
      </c>
      <c r="I4472" s="10">
        <v>3182096.8976461398</v>
      </c>
      <c r="J4472" s="33">
        <f t="shared" si="276"/>
        <v>4.6196641233343791E-3</v>
      </c>
      <c r="K4472" s="33">
        <f t="shared" si="277"/>
        <v>4.6090098876723218E-3</v>
      </c>
      <c r="L4472" s="33">
        <f t="shared" si="278"/>
        <v>0.95443419249021932</v>
      </c>
      <c r="M4472" s="33">
        <f t="shared" si="279"/>
        <v>0.95003519585989937</v>
      </c>
    </row>
    <row r="4473" spans="1:13" ht="27.6">
      <c r="A4473" t="s">
        <v>164</v>
      </c>
      <c r="B4473" t="s">
        <v>250</v>
      </c>
      <c r="C4473" s="14" t="s">
        <v>252</v>
      </c>
      <c r="D4473" t="s">
        <v>456</v>
      </c>
      <c r="E4473" t="s">
        <v>474</v>
      </c>
      <c r="F4473" s="20">
        <v>2032</v>
      </c>
      <c r="G4473" s="20">
        <v>61</v>
      </c>
      <c r="H4473" s="11">
        <v>15569.1586345634</v>
      </c>
      <c r="I4473" s="10">
        <v>3091235.23383589</v>
      </c>
      <c r="J4473" s="33">
        <f t="shared" si="276"/>
        <v>5.0365492939997815E-3</v>
      </c>
      <c r="K4473" s="33">
        <f t="shared" si="277"/>
        <v>5.0238871463671453E-3</v>
      </c>
      <c r="L4473" s="33">
        <f t="shared" si="278"/>
        <v>0.95003519585989937</v>
      </c>
      <c r="M4473" s="33">
        <f t="shared" si="279"/>
        <v>0.9452623262508224</v>
      </c>
    </row>
    <row r="4474" spans="1:13" ht="27.6">
      <c r="A4474" t="s">
        <v>164</v>
      </c>
      <c r="B4474" t="s">
        <v>250</v>
      </c>
      <c r="C4474" s="14" t="s">
        <v>252</v>
      </c>
      <c r="D4474" t="s">
        <v>456</v>
      </c>
      <c r="E4474" t="s">
        <v>474</v>
      </c>
      <c r="F4474" s="20">
        <v>2032</v>
      </c>
      <c r="G4474" s="20">
        <v>62</v>
      </c>
      <c r="H4474" s="11">
        <v>16263.2311799334</v>
      </c>
      <c r="I4474" s="10">
        <v>2998082.8272522502</v>
      </c>
      <c r="J4474" s="33">
        <f t="shared" si="276"/>
        <v>5.4245436557330499E-3</v>
      </c>
      <c r="K4474" s="33">
        <f t="shared" si="277"/>
        <v>5.409857386233119E-3</v>
      </c>
      <c r="L4474" s="33">
        <f t="shared" si="278"/>
        <v>0.9452623262508224</v>
      </c>
      <c r="M4474" s="33">
        <f t="shared" si="279"/>
        <v>0.94014859187322652</v>
      </c>
    </row>
    <row r="4475" spans="1:13" ht="27.6">
      <c r="A4475" t="s">
        <v>164</v>
      </c>
      <c r="B4475" t="s">
        <v>250</v>
      </c>
      <c r="C4475" s="14" t="s">
        <v>252</v>
      </c>
      <c r="D4475" t="s">
        <v>456</v>
      </c>
      <c r="E4475" t="s">
        <v>474</v>
      </c>
      <c r="F4475" s="20">
        <v>2032</v>
      </c>
      <c r="G4475" s="20">
        <v>63</v>
      </c>
      <c r="H4475" s="11">
        <v>16959.468487952399</v>
      </c>
      <c r="I4475" s="10">
        <v>2889419.6607085299</v>
      </c>
      <c r="J4475" s="33">
        <f t="shared" si="276"/>
        <v>5.869506848926777E-3</v>
      </c>
      <c r="K4475" s="33">
        <f t="shared" si="277"/>
        <v>5.8523149460449897E-3</v>
      </c>
      <c r="L4475" s="33">
        <f t="shared" si="278"/>
        <v>0.94014859187322652</v>
      </c>
      <c r="M4475" s="33">
        <f t="shared" si="279"/>
        <v>0.93464654621750365</v>
      </c>
    </row>
    <row r="4476" spans="1:13" ht="27.6">
      <c r="A4476" t="s">
        <v>164</v>
      </c>
      <c r="B4476" t="s">
        <v>250</v>
      </c>
      <c r="C4476" s="14" t="s">
        <v>252</v>
      </c>
      <c r="D4476" t="s">
        <v>456</v>
      </c>
      <c r="E4476" t="s">
        <v>474</v>
      </c>
      <c r="F4476" s="20">
        <v>2032</v>
      </c>
      <c r="G4476" s="20">
        <v>64</v>
      </c>
      <c r="H4476" s="11">
        <v>18219.901534698602</v>
      </c>
      <c r="I4476" s="10">
        <v>2773094.53083611</v>
      </c>
      <c r="J4476" s="33">
        <f t="shared" si="276"/>
        <v>6.5702417757843821E-3</v>
      </c>
      <c r="K4476" s="33">
        <f t="shared" si="277"/>
        <v>6.548704930528837E-3</v>
      </c>
      <c r="L4476" s="33">
        <f t="shared" si="278"/>
        <v>0.93464654621750365</v>
      </c>
      <c r="M4476" s="33">
        <f t="shared" si="279"/>
        <v>0.92852582177198728</v>
      </c>
    </row>
    <row r="4477" spans="1:13" ht="27.6">
      <c r="A4477" t="s">
        <v>164</v>
      </c>
      <c r="B4477" t="s">
        <v>250</v>
      </c>
      <c r="C4477" s="14" t="s">
        <v>252</v>
      </c>
      <c r="D4477" t="s">
        <v>456</v>
      </c>
      <c r="E4477" t="s">
        <v>474</v>
      </c>
      <c r="F4477" s="20">
        <v>2032</v>
      </c>
      <c r="G4477" s="20">
        <v>65</v>
      </c>
      <c r="H4477" s="11">
        <v>19413.678930673901</v>
      </c>
      <c r="I4477" s="10">
        <v>2658047.75321513</v>
      </c>
      <c r="J4477" s="33">
        <f t="shared" si="276"/>
        <v>7.3037359495108549E-3</v>
      </c>
      <c r="K4477" s="33">
        <f t="shared" si="277"/>
        <v>7.2771284874673103E-3</v>
      </c>
      <c r="L4477" s="33">
        <f t="shared" si="278"/>
        <v>0.92852582177198728</v>
      </c>
      <c r="M4477" s="33">
        <f t="shared" si="279"/>
        <v>0.92176882006302141</v>
      </c>
    </row>
    <row r="4478" spans="1:13" ht="27.6">
      <c r="A4478" t="s">
        <v>164</v>
      </c>
      <c r="B4478" t="s">
        <v>250</v>
      </c>
      <c r="C4478" s="14" t="s">
        <v>252</v>
      </c>
      <c r="D4478" t="s">
        <v>456</v>
      </c>
      <c r="E4478" t="s">
        <v>474</v>
      </c>
      <c r="F4478" s="20">
        <v>2032</v>
      </c>
      <c r="G4478" s="20">
        <v>66</v>
      </c>
      <c r="H4478" s="11">
        <v>20022.708588850499</v>
      </c>
      <c r="I4478" s="10">
        <v>2530409.8348125098</v>
      </c>
      <c r="J4478" s="33">
        <f t="shared" si="276"/>
        <v>7.91283226668856E-3</v>
      </c>
      <c r="K4478" s="33">
        <f t="shared" si="277"/>
        <v>7.8816082206056848E-3</v>
      </c>
      <c r="L4478" s="33">
        <f t="shared" si="278"/>
        <v>0.92176882006302141</v>
      </c>
      <c r="M4478" s="33">
        <f t="shared" si="279"/>
        <v>0.91450379935331472</v>
      </c>
    </row>
    <row r="4479" spans="1:13" ht="27.6">
      <c r="A4479" t="s">
        <v>164</v>
      </c>
      <c r="B4479" t="s">
        <v>250</v>
      </c>
      <c r="C4479" s="14" t="s">
        <v>252</v>
      </c>
      <c r="D4479" t="s">
        <v>456</v>
      </c>
      <c r="E4479" t="s">
        <v>474</v>
      </c>
      <c r="F4479" s="20">
        <v>2032</v>
      </c>
      <c r="G4479" s="20">
        <v>67</v>
      </c>
      <c r="H4479" s="11">
        <v>20867.5922946889</v>
      </c>
      <c r="I4479" s="10">
        <v>2391004.4298125301</v>
      </c>
      <c r="J4479" s="33">
        <f t="shared" si="276"/>
        <v>8.7275422974958904E-3</v>
      </c>
      <c r="K4479" s="33">
        <f t="shared" si="277"/>
        <v>8.6895678550370503E-3</v>
      </c>
      <c r="L4479" s="33">
        <f t="shared" si="278"/>
        <v>0.91450379935331472</v>
      </c>
      <c r="M4479" s="33">
        <f t="shared" si="279"/>
        <v>0.9065571565351449</v>
      </c>
    </row>
    <row r="4480" spans="1:13" ht="27.6">
      <c r="A4480" t="s">
        <v>164</v>
      </c>
      <c r="B4480" t="s">
        <v>250</v>
      </c>
      <c r="C4480" s="14" t="s">
        <v>252</v>
      </c>
      <c r="D4480" t="s">
        <v>456</v>
      </c>
      <c r="E4480" t="s">
        <v>474</v>
      </c>
      <c r="F4480" s="20">
        <v>2032</v>
      </c>
      <c r="G4480" s="20">
        <v>68</v>
      </c>
      <c r="H4480" s="11">
        <v>21618.5411283988</v>
      </c>
      <c r="I4480" s="10">
        <v>2252920.4910942102</v>
      </c>
      <c r="J4480" s="33">
        <f t="shared" si="276"/>
        <v>9.5957852102889762E-3</v>
      </c>
      <c r="K4480" s="33">
        <f t="shared" si="277"/>
        <v>9.5498925726593686E-3</v>
      </c>
      <c r="L4480" s="33">
        <f t="shared" si="278"/>
        <v>0.9065571565351449</v>
      </c>
      <c r="M4480" s="33">
        <f t="shared" si="279"/>
        <v>0.89789963307925869</v>
      </c>
    </row>
    <row r="4481" spans="1:13" ht="27.6">
      <c r="A4481" t="s">
        <v>164</v>
      </c>
      <c r="B4481" t="s">
        <v>250</v>
      </c>
      <c r="C4481" s="14" t="s">
        <v>252</v>
      </c>
      <c r="D4481" t="s">
        <v>456</v>
      </c>
      <c r="E4481" t="s">
        <v>474</v>
      </c>
      <c r="F4481" s="20">
        <v>2032</v>
      </c>
      <c r="G4481" s="20">
        <v>69</v>
      </c>
      <c r="H4481" s="11">
        <v>21422.7682096803</v>
      </c>
      <c r="I4481" s="10">
        <v>2116299.4932775502</v>
      </c>
      <c r="J4481" s="33">
        <f t="shared" si="276"/>
        <v>1.0122748825357644E-2</v>
      </c>
      <c r="K4481" s="33">
        <f t="shared" si="277"/>
        <v>1.0071686246599265E-2</v>
      </c>
      <c r="L4481" s="33">
        <f t="shared" si="278"/>
        <v>0.89789963307925869</v>
      </c>
      <c r="M4481" s="33">
        <f t="shared" si="279"/>
        <v>0.88885626969394782</v>
      </c>
    </row>
    <row r="4482" spans="1:13" ht="27.6">
      <c r="A4482" t="s">
        <v>164</v>
      </c>
      <c r="B4482" t="s">
        <v>250</v>
      </c>
      <c r="C4482" s="14" t="s">
        <v>252</v>
      </c>
      <c r="D4482" t="s">
        <v>456</v>
      </c>
      <c r="E4482" t="s">
        <v>474</v>
      </c>
      <c r="F4482" s="20">
        <v>2033</v>
      </c>
      <c r="G4482" s="20">
        <v>30</v>
      </c>
      <c r="H4482" s="11">
        <v>711.88030789628499</v>
      </c>
      <c r="I4482" s="10">
        <v>4355791.25953025</v>
      </c>
      <c r="J4482" s="33">
        <f t="shared" ref="J4482:J4545" si="280">IF(I4482&gt;0,H4482/I4482,0)</f>
        <v>1.6343306312916787E-4</v>
      </c>
      <c r="K4482" s="33">
        <f t="shared" ref="K4482:K4545" si="281">1-EXP(-J4482)</f>
        <v>1.6341970867361777E-4</v>
      </c>
      <c r="L4482" s="33">
        <f t="shared" ref="L4482:L4545" si="282">IF(G4482=30,1,M4481)</f>
        <v>1</v>
      </c>
      <c r="M4482" s="33">
        <f t="shared" ref="M4482:M4545" si="283">L4482*(1-K4482)</f>
        <v>0.99983658029132638</v>
      </c>
    </row>
    <row r="4483" spans="1:13" ht="27.6">
      <c r="A4483" t="s">
        <v>164</v>
      </c>
      <c r="B4483" t="s">
        <v>250</v>
      </c>
      <c r="C4483" s="14" t="s">
        <v>252</v>
      </c>
      <c r="D4483" t="s">
        <v>456</v>
      </c>
      <c r="E4483" t="s">
        <v>474</v>
      </c>
      <c r="F4483" s="20">
        <v>2033</v>
      </c>
      <c r="G4483" s="20">
        <v>31</v>
      </c>
      <c r="H4483" s="11">
        <v>1061.84959913232</v>
      </c>
      <c r="I4483" s="10">
        <v>4336895.3934626197</v>
      </c>
      <c r="J4483" s="33">
        <f t="shared" si="280"/>
        <v>2.4484095252399639E-4</v>
      </c>
      <c r="K4483" s="33">
        <f t="shared" si="281"/>
        <v>2.4481098142403734E-4</v>
      </c>
      <c r="L4483" s="33">
        <f t="shared" si="282"/>
        <v>0.99983658029132638</v>
      </c>
      <c r="M4483" s="33">
        <f t="shared" si="283"/>
        <v>0.99959180931684166</v>
      </c>
    </row>
    <row r="4484" spans="1:13" ht="27.6">
      <c r="A4484" t="s">
        <v>164</v>
      </c>
      <c r="B4484" t="s">
        <v>250</v>
      </c>
      <c r="C4484" s="14" t="s">
        <v>252</v>
      </c>
      <c r="D4484" t="s">
        <v>456</v>
      </c>
      <c r="E4484" t="s">
        <v>474</v>
      </c>
      <c r="F4484" s="20">
        <v>2033</v>
      </c>
      <c r="G4484" s="20">
        <v>32</v>
      </c>
      <c r="H4484" s="11">
        <v>1133.9871174791399</v>
      </c>
      <c r="I4484" s="10">
        <v>4318292.0794670004</v>
      </c>
      <c r="J4484" s="33">
        <f t="shared" si="280"/>
        <v>2.6260083769486615E-4</v>
      </c>
      <c r="K4484" s="33">
        <f t="shared" si="281"/>
        <v>2.6256636111277043E-4</v>
      </c>
      <c r="L4484" s="33">
        <f t="shared" si="282"/>
        <v>0.99959180931684166</v>
      </c>
      <c r="M4484" s="33">
        <f t="shared" si="283"/>
        <v>0.99932935013287116</v>
      </c>
    </row>
    <row r="4485" spans="1:13" ht="27.6">
      <c r="A4485" t="s">
        <v>164</v>
      </c>
      <c r="B4485" t="s">
        <v>250</v>
      </c>
      <c r="C4485" s="14" t="s">
        <v>252</v>
      </c>
      <c r="D4485" t="s">
        <v>456</v>
      </c>
      <c r="E4485" t="s">
        <v>474</v>
      </c>
      <c r="F4485" s="20">
        <v>2033</v>
      </c>
      <c r="G4485" s="20">
        <v>33</v>
      </c>
      <c r="H4485" s="11">
        <v>1222.5921397996599</v>
      </c>
      <c r="I4485" s="10">
        <v>4319455.3499743296</v>
      </c>
      <c r="J4485" s="33">
        <f t="shared" si="280"/>
        <v>2.8304312482519946E-4</v>
      </c>
      <c r="K4485" s="33">
        <f t="shared" si="281"/>
        <v>2.8300307189887963E-4</v>
      </c>
      <c r="L4485" s="33">
        <f t="shared" si="282"/>
        <v>0.99932935013287116</v>
      </c>
      <c r="M4485" s="33">
        <f t="shared" si="283"/>
        <v>0.99904653685694489</v>
      </c>
    </row>
    <row r="4486" spans="1:13" ht="27.6">
      <c r="A4486" t="s">
        <v>164</v>
      </c>
      <c r="B4486" t="s">
        <v>250</v>
      </c>
      <c r="C4486" s="14" t="s">
        <v>252</v>
      </c>
      <c r="D4486" t="s">
        <v>456</v>
      </c>
      <c r="E4486" t="s">
        <v>474</v>
      </c>
      <c r="F4486" s="20">
        <v>2033</v>
      </c>
      <c r="G4486" s="20">
        <v>34</v>
      </c>
      <c r="H4486" s="11">
        <v>1335.6174704283601</v>
      </c>
      <c r="I4486" s="10">
        <v>4359474.6917547304</v>
      </c>
      <c r="J4486" s="33">
        <f t="shared" si="280"/>
        <v>3.0637119489521829E-4</v>
      </c>
      <c r="K4486" s="33">
        <f t="shared" si="281"/>
        <v>3.0632426803312018E-4</v>
      </c>
      <c r="L4486" s="33">
        <f t="shared" si="282"/>
        <v>0.99904653685694489</v>
      </c>
      <c r="M4486" s="33">
        <f t="shared" si="283"/>
        <v>0.99874050465781117</v>
      </c>
    </row>
    <row r="4487" spans="1:13" ht="27.6">
      <c r="A4487" t="s">
        <v>164</v>
      </c>
      <c r="B4487" t="s">
        <v>250</v>
      </c>
      <c r="C4487" s="14" t="s">
        <v>252</v>
      </c>
      <c r="D4487" t="s">
        <v>456</v>
      </c>
      <c r="E4487" t="s">
        <v>474</v>
      </c>
      <c r="F4487" s="20">
        <v>2033</v>
      </c>
      <c r="G4487" s="20">
        <v>35</v>
      </c>
      <c r="H4487" s="11">
        <v>1455.0340940318299</v>
      </c>
      <c r="I4487" s="10">
        <v>4402054.9388823602</v>
      </c>
      <c r="J4487" s="33">
        <f t="shared" si="280"/>
        <v>3.3053519645560105E-4</v>
      </c>
      <c r="K4487" s="33">
        <f t="shared" si="281"/>
        <v>3.304805757157192E-4</v>
      </c>
      <c r="L4487" s="33">
        <f t="shared" si="282"/>
        <v>0.99874050465781117</v>
      </c>
      <c r="M4487" s="33">
        <f t="shared" si="283"/>
        <v>0.99841044032084125</v>
      </c>
    </row>
    <row r="4488" spans="1:13" ht="27.6">
      <c r="A4488" t="s">
        <v>164</v>
      </c>
      <c r="B4488" t="s">
        <v>250</v>
      </c>
      <c r="C4488" s="14" t="s">
        <v>252</v>
      </c>
      <c r="D4488" t="s">
        <v>456</v>
      </c>
      <c r="E4488" t="s">
        <v>474</v>
      </c>
      <c r="F4488" s="20">
        <v>2033</v>
      </c>
      <c r="G4488" s="20">
        <v>36</v>
      </c>
      <c r="H4488" s="11">
        <v>1899.1484630945299</v>
      </c>
      <c r="I4488" s="10">
        <v>4398354.8798176199</v>
      </c>
      <c r="J4488" s="33">
        <f t="shared" si="280"/>
        <v>4.3178609161552672E-4</v>
      </c>
      <c r="K4488" s="33">
        <f t="shared" si="281"/>
        <v>4.3169288541655693E-4</v>
      </c>
      <c r="L4488" s="33">
        <f t="shared" si="282"/>
        <v>0.99841044032084125</v>
      </c>
      <c r="M4488" s="33">
        <f t="shared" si="283"/>
        <v>0.99797943363702912</v>
      </c>
    </row>
    <row r="4489" spans="1:13" ht="27.6">
      <c r="A4489" t="s">
        <v>164</v>
      </c>
      <c r="B4489" t="s">
        <v>250</v>
      </c>
      <c r="C4489" s="14" t="s">
        <v>252</v>
      </c>
      <c r="D4489" t="s">
        <v>456</v>
      </c>
      <c r="E4489" t="s">
        <v>474</v>
      </c>
      <c r="F4489" s="20">
        <v>2033</v>
      </c>
      <c r="G4489" s="20">
        <v>37</v>
      </c>
      <c r="H4489" s="11">
        <v>2024.1046540346399</v>
      </c>
      <c r="I4489" s="10">
        <v>4335731.6718765805</v>
      </c>
      <c r="J4489" s="33">
        <f t="shared" si="280"/>
        <v>4.6684269397108977E-4</v>
      </c>
      <c r="K4489" s="33">
        <f t="shared" si="281"/>
        <v>4.6673373987604627E-4</v>
      </c>
      <c r="L4489" s="33">
        <f t="shared" si="282"/>
        <v>0.99797943363702912</v>
      </c>
      <c r="M4489" s="33">
        <f t="shared" si="283"/>
        <v>0.99751364296364831</v>
      </c>
    </row>
    <row r="4490" spans="1:13" ht="27.6">
      <c r="A4490" t="s">
        <v>164</v>
      </c>
      <c r="B4490" t="s">
        <v>250</v>
      </c>
      <c r="C4490" s="14" t="s">
        <v>252</v>
      </c>
      <c r="D4490" t="s">
        <v>456</v>
      </c>
      <c r="E4490" t="s">
        <v>474</v>
      </c>
      <c r="F4490" s="20">
        <v>2033</v>
      </c>
      <c r="G4490" s="20">
        <v>38</v>
      </c>
      <c r="H4490" s="11">
        <v>2166.8793206882601</v>
      </c>
      <c r="I4490" s="10">
        <v>4270986.9508336699</v>
      </c>
      <c r="J4490" s="33">
        <f t="shared" si="280"/>
        <v>5.0734861652183198E-4</v>
      </c>
      <c r="K4490" s="33">
        <f t="shared" si="281"/>
        <v>5.0721993697522283E-4</v>
      </c>
      <c r="L4490" s="33">
        <f t="shared" si="282"/>
        <v>0.99751364296364831</v>
      </c>
      <c r="M4490" s="33">
        <f t="shared" si="283"/>
        <v>0.9970076841565324</v>
      </c>
    </row>
    <row r="4491" spans="1:13" ht="27.6">
      <c r="A4491" t="s">
        <v>164</v>
      </c>
      <c r="B4491" t="s">
        <v>250</v>
      </c>
      <c r="C4491" s="14" t="s">
        <v>252</v>
      </c>
      <c r="D4491" t="s">
        <v>456</v>
      </c>
      <c r="E4491" t="s">
        <v>474</v>
      </c>
      <c r="F4491" s="20">
        <v>2033</v>
      </c>
      <c r="G4491" s="20">
        <v>39</v>
      </c>
      <c r="H4491" s="11">
        <v>2255.4281885498099</v>
      </c>
      <c r="I4491" s="10">
        <v>4215583.3942442704</v>
      </c>
      <c r="J4491" s="33">
        <f t="shared" si="280"/>
        <v>5.3502160380203832E-4</v>
      </c>
      <c r="K4491" s="33">
        <f t="shared" si="281"/>
        <v>5.3487850526512393E-4</v>
      </c>
      <c r="L4491" s="33">
        <f t="shared" si="282"/>
        <v>0.9970076841565324</v>
      </c>
      <c r="M4491" s="33">
        <f t="shared" si="283"/>
        <v>0.99647440617669292</v>
      </c>
    </row>
    <row r="4492" spans="1:13" ht="27.6">
      <c r="A4492" t="s">
        <v>164</v>
      </c>
      <c r="B4492" t="s">
        <v>250</v>
      </c>
      <c r="C4492" s="14" t="s">
        <v>252</v>
      </c>
      <c r="D4492" t="s">
        <v>456</v>
      </c>
      <c r="E4492" t="s">
        <v>474</v>
      </c>
      <c r="F4492" s="20">
        <v>2033</v>
      </c>
      <c r="G4492" s="20">
        <v>40</v>
      </c>
      <c r="H4492" s="11">
        <v>2418.3603794733899</v>
      </c>
      <c r="I4492" s="10">
        <v>4162631.0288433498</v>
      </c>
      <c r="J4492" s="33">
        <f t="shared" si="280"/>
        <v>5.8096919057112971E-4</v>
      </c>
      <c r="K4492" s="33">
        <f t="shared" si="281"/>
        <v>5.8080046064812318E-4</v>
      </c>
      <c r="L4492" s="33">
        <f t="shared" si="282"/>
        <v>0.99647440617669292</v>
      </c>
      <c r="M4492" s="33">
        <f t="shared" si="283"/>
        <v>0.99589565338256147</v>
      </c>
    </row>
    <row r="4493" spans="1:13" ht="27.6">
      <c r="A4493" t="s">
        <v>164</v>
      </c>
      <c r="B4493" t="s">
        <v>250</v>
      </c>
      <c r="C4493" s="14" t="s">
        <v>252</v>
      </c>
      <c r="D4493" t="s">
        <v>456</v>
      </c>
      <c r="E4493" t="s">
        <v>474</v>
      </c>
      <c r="F4493" s="20">
        <v>2033</v>
      </c>
      <c r="G4493" s="20">
        <v>41</v>
      </c>
      <c r="H4493" s="11">
        <v>3146.3345101751402</v>
      </c>
      <c r="I4493" s="10">
        <v>4144355.3865471999</v>
      </c>
      <c r="J4493" s="33">
        <f t="shared" si="280"/>
        <v>7.5918549851885554E-4</v>
      </c>
      <c r="K4493" s="33">
        <f t="shared" si="281"/>
        <v>7.5889739012213742E-4</v>
      </c>
      <c r="L4493" s="33">
        <f t="shared" si="282"/>
        <v>0.99589565338256147</v>
      </c>
      <c r="M4493" s="33">
        <f t="shared" si="283"/>
        <v>0.99513987077037547</v>
      </c>
    </row>
    <row r="4494" spans="1:13" ht="27.6">
      <c r="A4494" t="s">
        <v>164</v>
      </c>
      <c r="B4494" t="s">
        <v>250</v>
      </c>
      <c r="C4494" s="14" t="s">
        <v>252</v>
      </c>
      <c r="D4494" t="s">
        <v>456</v>
      </c>
      <c r="E4494" t="s">
        <v>474</v>
      </c>
      <c r="F4494" s="20">
        <v>2033</v>
      </c>
      <c r="G4494" s="20">
        <v>42</v>
      </c>
      <c r="H4494" s="11">
        <v>3459.9206668320899</v>
      </c>
      <c r="I4494" s="10">
        <v>4120308.8859139401</v>
      </c>
      <c r="J4494" s="33">
        <f t="shared" si="280"/>
        <v>8.3972361360103046E-4</v>
      </c>
      <c r="K4494" s="33">
        <f t="shared" si="281"/>
        <v>8.3937114439325278E-4</v>
      </c>
      <c r="L4494" s="33">
        <f t="shared" si="282"/>
        <v>0.99513987077037547</v>
      </c>
      <c r="M4494" s="33">
        <f t="shared" si="283"/>
        <v>0.99430457907821557</v>
      </c>
    </row>
    <row r="4495" spans="1:13" ht="27.6">
      <c r="A4495" t="s">
        <v>164</v>
      </c>
      <c r="B4495" t="s">
        <v>250</v>
      </c>
      <c r="C4495" s="14" t="s">
        <v>252</v>
      </c>
      <c r="D4495" t="s">
        <v>456</v>
      </c>
      <c r="E4495" t="s">
        <v>474</v>
      </c>
      <c r="F4495" s="20">
        <v>2033</v>
      </c>
      <c r="G4495" s="20">
        <v>43</v>
      </c>
      <c r="H4495" s="11">
        <v>3834.2528109188602</v>
      </c>
      <c r="I4495" s="10">
        <v>4099485.4971742802</v>
      </c>
      <c r="J4495" s="33">
        <f t="shared" si="280"/>
        <v>9.3530098193096635E-4</v>
      </c>
      <c r="K4495" s="33">
        <f t="shared" si="281"/>
        <v>9.348637243007385E-4</v>
      </c>
      <c r="L4495" s="33">
        <f t="shared" si="282"/>
        <v>0.99430457907821557</v>
      </c>
      <c r="M4495" s="33">
        <f t="shared" si="283"/>
        <v>0.99337503979632924</v>
      </c>
    </row>
    <row r="4496" spans="1:13" ht="27.6">
      <c r="A4496" t="s">
        <v>164</v>
      </c>
      <c r="B4496" t="s">
        <v>250</v>
      </c>
      <c r="C4496" s="14" t="s">
        <v>252</v>
      </c>
      <c r="D4496" t="s">
        <v>456</v>
      </c>
      <c r="E4496" t="s">
        <v>474</v>
      </c>
      <c r="F4496" s="20">
        <v>2033</v>
      </c>
      <c r="G4496" s="20">
        <v>44</v>
      </c>
      <c r="H4496" s="11">
        <v>4055.3457813210398</v>
      </c>
      <c r="I4496" s="10">
        <v>4101137.2169062598</v>
      </c>
      <c r="J4496" s="33">
        <f t="shared" si="280"/>
        <v>9.888344541615305E-4</v>
      </c>
      <c r="K4496" s="33">
        <f t="shared" si="281"/>
        <v>9.8834571847883357E-4</v>
      </c>
      <c r="L4496" s="33">
        <f t="shared" si="282"/>
        <v>0.99337503979632924</v>
      </c>
      <c r="M4496" s="33">
        <f t="shared" si="283"/>
        <v>0.99239324182890276</v>
      </c>
    </row>
    <row r="4497" spans="1:13" ht="27.6">
      <c r="A4497" t="s">
        <v>164</v>
      </c>
      <c r="B4497" t="s">
        <v>250</v>
      </c>
      <c r="C4497" s="14" t="s">
        <v>252</v>
      </c>
      <c r="D4497" t="s">
        <v>456</v>
      </c>
      <c r="E4497" t="s">
        <v>474</v>
      </c>
      <c r="F4497" s="20">
        <v>2033</v>
      </c>
      <c r="G4497" s="20">
        <v>45</v>
      </c>
      <c r="H4497" s="11">
        <v>4437.2620459463596</v>
      </c>
      <c r="I4497" s="10">
        <v>4056939.8677906902</v>
      </c>
      <c r="J4497" s="33">
        <f t="shared" si="280"/>
        <v>1.0937460722982772E-3</v>
      </c>
      <c r="K4497" s="33">
        <f t="shared" si="281"/>
        <v>1.0931481500745521E-3</v>
      </c>
      <c r="L4497" s="33">
        <f t="shared" si="282"/>
        <v>0.99239324182890276</v>
      </c>
      <c r="M4497" s="33">
        <f t="shared" si="283"/>
        <v>0.99130840899245098</v>
      </c>
    </row>
    <row r="4498" spans="1:13" ht="27.6">
      <c r="A4498" t="s">
        <v>164</v>
      </c>
      <c r="B4498" t="s">
        <v>250</v>
      </c>
      <c r="C4498" s="14" t="s">
        <v>252</v>
      </c>
      <c r="D4498" t="s">
        <v>456</v>
      </c>
      <c r="E4498" t="s">
        <v>474</v>
      </c>
      <c r="F4498" s="20">
        <v>2033</v>
      </c>
      <c r="G4498" s="20">
        <v>46</v>
      </c>
      <c r="H4498" s="11">
        <v>5568.7780790811403</v>
      </c>
      <c r="I4498" s="10">
        <v>4003869.2921270598</v>
      </c>
      <c r="J4498" s="33">
        <f t="shared" si="280"/>
        <v>1.3908491193833955E-3</v>
      </c>
      <c r="K4498" s="33">
        <f t="shared" si="281"/>
        <v>1.3898823370149804E-3</v>
      </c>
      <c r="L4498" s="33">
        <f t="shared" si="282"/>
        <v>0.99130840899245098</v>
      </c>
      <c r="M4498" s="33">
        <f t="shared" si="283"/>
        <v>0.98993060694425794</v>
      </c>
    </row>
    <row r="4499" spans="1:13" ht="27.6">
      <c r="A4499" t="s">
        <v>164</v>
      </c>
      <c r="B4499" t="s">
        <v>250</v>
      </c>
      <c r="C4499" s="14" t="s">
        <v>252</v>
      </c>
      <c r="D4499" t="s">
        <v>456</v>
      </c>
      <c r="E4499" t="s">
        <v>474</v>
      </c>
      <c r="F4499" s="20">
        <v>2033</v>
      </c>
      <c r="G4499" s="20">
        <v>47</v>
      </c>
      <c r="H4499" s="11">
        <v>6208.2416164563601</v>
      </c>
      <c r="I4499" s="10">
        <v>4011757.9657040201</v>
      </c>
      <c r="J4499" s="33">
        <f t="shared" si="280"/>
        <v>1.5475115073067178E-3</v>
      </c>
      <c r="K4499" s="33">
        <f t="shared" si="281"/>
        <v>1.5463147287965162E-3</v>
      </c>
      <c r="L4499" s="33">
        <f t="shared" si="282"/>
        <v>0.98993060694425794</v>
      </c>
      <c r="M4499" s="33">
        <f t="shared" si="283"/>
        <v>0.98839986266625357</v>
      </c>
    </row>
    <row r="4500" spans="1:13" ht="27.6">
      <c r="A4500" t="s">
        <v>164</v>
      </c>
      <c r="B4500" t="s">
        <v>250</v>
      </c>
      <c r="C4500" s="14" t="s">
        <v>252</v>
      </c>
      <c r="D4500" t="s">
        <v>456</v>
      </c>
      <c r="E4500" t="s">
        <v>474</v>
      </c>
      <c r="F4500" s="20">
        <v>2033</v>
      </c>
      <c r="G4500" s="20">
        <v>48</v>
      </c>
      <c r="H4500" s="11">
        <v>7045.7827715518697</v>
      </c>
      <c r="I4500" s="10">
        <v>4075184.6129300999</v>
      </c>
      <c r="J4500" s="33">
        <f t="shared" si="280"/>
        <v>1.7289481191100884E-3</v>
      </c>
      <c r="K4500" s="33">
        <f t="shared" si="281"/>
        <v>1.7274543493183137E-3</v>
      </c>
      <c r="L4500" s="33">
        <f t="shared" si="282"/>
        <v>0.98839986266625357</v>
      </c>
      <c r="M4500" s="33">
        <f t="shared" si="283"/>
        <v>0.98669244702462511</v>
      </c>
    </row>
    <row r="4501" spans="1:13" ht="27.6">
      <c r="A4501" t="s">
        <v>164</v>
      </c>
      <c r="B4501" t="s">
        <v>250</v>
      </c>
      <c r="C4501" s="14" t="s">
        <v>252</v>
      </c>
      <c r="D4501" t="s">
        <v>456</v>
      </c>
      <c r="E4501" t="s">
        <v>474</v>
      </c>
      <c r="F4501" s="20">
        <v>2033</v>
      </c>
      <c r="G4501" s="20">
        <v>49</v>
      </c>
      <c r="H4501" s="11">
        <v>7717.40270069907</v>
      </c>
      <c r="I4501" s="10">
        <v>4096596.6750842398</v>
      </c>
      <c r="J4501" s="33">
        <f t="shared" si="280"/>
        <v>1.8838570923119676E-3</v>
      </c>
      <c r="K4501" s="33">
        <f t="shared" si="281"/>
        <v>1.8820837472908192E-3</v>
      </c>
      <c r="L4501" s="33">
        <f t="shared" si="282"/>
        <v>0.98669244702462511</v>
      </c>
      <c r="M4501" s="33">
        <f t="shared" si="283"/>
        <v>0.98483540920650547</v>
      </c>
    </row>
    <row r="4502" spans="1:13" ht="27.6">
      <c r="A4502" t="s">
        <v>164</v>
      </c>
      <c r="B4502" t="s">
        <v>250</v>
      </c>
      <c r="C4502" s="14" t="s">
        <v>252</v>
      </c>
      <c r="D4502" t="s">
        <v>456</v>
      </c>
      <c r="E4502" t="s">
        <v>474</v>
      </c>
      <c r="F4502" s="20">
        <v>2033</v>
      </c>
      <c r="G4502" s="20">
        <v>50</v>
      </c>
      <c r="H4502" s="11">
        <v>8212.8529773703503</v>
      </c>
      <c r="I4502" s="10">
        <v>4059801.7889000499</v>
      </c>
      <c r="J4502" s="33">
        <f t="shared" si="280"/>
        <v>2.0229689537615372E-3</v>
      </c>
      <c r="K4502" s="33">
        <f t="shared" si="281"/>
        <v>2.0209241311709425E-3</v>
      </c>
      <c r="L4502" s="33">
        <f t="shared" si="282"/>
        <v>0.98483540920650547</v>
      </c>
      <c r="M4502" s="33">
        <f t="shared" si="283"/>
        <v>0.98284513156280839</v>
      </c>
    </row>
    <row r="4503" spans="1:13" ht="27.6">
      <c r="A4503" t="s">
        <v>164</v>
      </c>
      <c r="B4503" t="s">
        <v>250</v>
      </c>
      <c r="C4503" s="14" t="s">
        <v>252</v>
      </c>
      <c r="D4503" t="s">
        <v>456</v>
      </c>
      <c r="E4503" t="s">
        <v>474</v>
      </c>
      <c r="F4503" s="20">
        <v>2033</v>
      </c>
      <c r="G4503" s="20">
        <v>51</v>
      </c>
      <c r="H4503" s="11">
        <v>9125.8646714624101</v>
      </c>
      <c r="I4503" s="10">
        <v>3998469.65692979</v>
      </c>
      <c r="J4503" s="33">
        <f t="shared" si="280"/>
        <v>2.2823393584208594E-3</v>
      </c>
      <c r="K4503" s="33">
        <f t="shared" si="281"/>
        <v>2.2797368022959841E-3</v>
      </c>
      <c r="L4503" s="33">
        <f t="shared" si="282"/>
        <v>0.98284513156280839</v>
      </c>
      <c r="M4503" s="33">
        <f t="shared" si="283"/>
        <v>0.98060450334542726</v>
      </c>
    </row>
    <row r="4504" spans="1:13" ht="27.6">
      <c r="A4504" t="s">
        <v>164</v>
      </c>
      <c r="B4504" t="s">
        <v>250</v>
      </c>
      <c r="C4504" s="14" t="s">
        <v>252</v>
      </c>
      <c r="D4504" t="s">
        <v>456</v>
      </c>
      <c r="E4504" t="s">
        <v>474</v>
      </c>
      <c r="F4504" s="20">
        <v>2033</v>
      </c>
      <c r="G4504" s="20">
        <v>52</v>
      </c>
      <c r="H4504" s="11">
        <v>9575.8916176908006</v>
      </c>
      <c r="I4504" s="10">
        <v>3930082.05862534</v>
      </c>
      <c r="J4504" s="33">
        <f t="shared" si="280"/>
        <v>2.4365627676080246E-3</v>
      </c>
      <c r="K4504" s="33">
        <f t="shared" si="281"/>
        <v>2.4335967579930395E-3</v>
      </c>
      <c r="L4504" s="33">
        <f t="shared" si="282"/>
        <v>0.98060450334542726</v>
      </c>
      <c r="M4504" s="33">
        <f t="shared" si="283"/>
        <v>0.97821810740521242</v>
      </c>
    </row>
    <row r="4505" spans="1:13" ht="27.6">
      <c r="A4505" t="s">
        <v>164</v>
      </c>
      <c r="B4505" t="s">
        <v>250</v>
      </c>
      <c r="C4505" s="14" t="s">
        <v>252</v>
      </c>
      <c r="D4505" t="s">
        <v>456</v>
      </c>
      <c r="E4505" t="s">
        <v>474</v>
      </c>
      <c r="F4505" s="20">
        <v>2033</v>
      </c>
      <c r="G4505" s="20">
        <v>53</v>
      </c>
      <c r="H4505" s="11">
        <v>10071.3562163672</v>
      </c>
      <c r="I4505" s="10">
        <v>3866682.5865502902</v>
      </c>
      <c r="J4505" s="33">
        <f t="shared" si="280"/>
        <v>2.6046503665439185E-3</v>
      </c>
      <c r="K4505" s="33">
        <f t="shared" si="281"/>
        <v>2.6012612079409081E-3</v>
      </c>
      <c r="L4505" s="33">
        <f t="shared" si="282"/>
        <v>0.97821810740521242</v>
      </c>
      <c r="M4505" s="33">
        <f t="shared" si="283"/>
        <v>0.97567350658951391</v>
      </c>
    </row>
    <row r="4506" spans="1:13" ht="27.6">
      <c r="A4506" t="s">
        <v>164</v>
      </c>
      <c r="B4506" t="s">
        <v>250</v>
      </c>
      <c r="C4506" s="14" t="s">
        <v>252</v>
      </c>
      <c r="D4506" t="s">
        <v>456</v>
      </c>
      <c r="E4506" t="s">
        <v>474</v>
      </c>
      <c r="F4506" s="20">
        <v>2033</v>
      </c>
      <c r="G4506" s="20">
        <v>54</v>
      </c>
      <c r="H4506" s="11">
        <v>10677.513843229701</v>
      </c>
      <c r="I4506" s="10">
        <v>3789628.3575863601</v>
      </c>
      <c r="J4506" s="33">
        <f t="shared" si="280"/>
        <v>2.8175622609152846E-3</v>
      </c>
      <c r="K4506" s="33">
        <f t="shared" si="281"/>
        <v>2.8135966576872118E-3</v>
      </c>
      <c r="L4506" s="33">
        <f t="shared" si="282"/>
        <v>0.97567350658951391</v>
      </c>
      <c r="M4506" s="33">
        <f t="shared" si="283"/>
        <v>0.97292835487237972</v>
      </c>
    </row>
    <row r="4507" spans="1:13" ht="27.6">
      <c r="A4507" t="s">
        <v>164</v>
      </c>
      <c r="B4507" t="s">
        <v>250</v>
      </c>
      <c r="C4507" s="14" t="s">
        <v>252</v>
      </c>
      <c r="D4507" t="s">
        <v>456</v>
      </c>
      <c r="E4507" t="s">
        <v>474</v>
      </c>
      <c r="F4507" s="20">
        <v>2033</v>
      </c>
      <c r="G4507" s="20">
        <v>55</v>
      </c>
      <c r="H4507" s="11">
        <v>11303.500435426</v>
      </c>
      <c r="I4507" s="10">
        <v>3688410.8336844598</v>
      </c>
      <c r="J4507" s="33">
        <f t="shared" si="280"/>
        <v>3.0645990767071379E-3</v>
      </c>
      <c r="K4507" s="33">
        <f t="shared" si="281"/>
        <v>3.0599079862839718E-3</v>
      </c>
      <c r="L4507" s="33">
        <f t="shared" si="282"/>
        <v>0.97292835487237972</v>
      </c>
      <c r="M4507" s="33">
        <f t="shared" si="283"/>
        <v>0.96995128362922356</v>
      </c>
    </row>
    <row r="4508" spans="1:13" ht="27.6">
      <c r="A4508" t="s">
        <v>164</v>
      </c>
      <c r="B4508" t="s">
        <v>250</v>
      </c>
      <c r="C4508" s="14" t="s">
        <v>252</v>
      </c>
      <c r="D4508" t="s">
        <v>456</v>
      </c>
      <c r="E4508" t="s">
        <v>474</v>
      </c>
      <c r="F4508" s="20">
        <v>2033</v>
      </c>
      <c r="G4508" s="20">
        <v>56</v>
      </c>
      <c r="H4508" s="11">
        <v>12018.3363472821</v>
      </c>
      <c r="I4508" s="10">
        <v>3590909.8253160901</v>
      </c>
      <c r="J4508" s="33">
        <f t="shared" si="280"/>
        <v>3.3468777919601991E-3</v>
      </c>
      <c r="K4508" s="33">
        <f t="shared" si="281"/>
        <v>3.341283239651105E-3</v>
      </c>
      <c r="L4508" s="33">
        <f t="shared" si="282"/>
        <v>0.96995128362922356</v>
      </c>
      <c r="M4508" s="33">
        <f t="shared" si="283"/>
        <v>0.96671040166195521</v>
      </c>
    </row>
    <row r="4509" spans="1:13" ht="27.6">
      <c r="A4509" t="s">
        <v>164</v>
      </c>
      <c r="B4509" t="s">
        <v>250</v>
      </c>
      <c r="C4509" s="14" t="s">
        <v>252</v>
      </c>
      <c r="D4509" t="s">
        <v>456</v>
      </c>
      <c r="E4509" t="s">
        <v>474</v>
      </c>
      <c r="F4509" s="20">
        <v>2033</v>
      </c>
      <c r="G4509" s="20">
        <v>57</v>
      </c>
      <c r="H4509" s="11">
        <v>12887.4255601148</v>
      </c>
      <c r="I4509" s="10">
        <v>3507361.9685440301</v>
      </c>
      <c r="J4509" s="33">
        <f t="shared" si="280"/>
        <v>3.6743927988318256E-3</v>
      </c>
      <c r="K4509" s="33">
        <f t="shared" si="281"/>
        <v>3.6676504781180119E-3</v>
      </c>
      <c r="L4509" s="33">
        <f t="shared" si="282"/>
        <v>0.96671040166195521</v>
      </c>
      <c r="M4509" s="33">
        <f t="shared" si="283"/>
        <v>0.96316484579509809</v>
      </c>
    </row>
    <row r="4510" spans="1:13" ht="27.6">
      <c r="A4510" t="s">
        <v>164</v>
      </c>
      <c r="B4510" t="s">
        <v>250</v>
      </c>
      <c r="C4510" s="14" t="s">
        <v>252</v>
      </c>
      <c r="D4510" t="s">
        <v>456</v>
      </c>
      <c r="E4510" t="s">
        <v>474</v>
      </c>
      <c r="F4510" s="20">
        <v>2033</v>
      </c>
      <c r="G4510" s="20">
        <v>58</v>
      </c>
      <c r="H4510" s="11">
        <v>13749.406296433201</v>
      </c>
      <c r="I4510" s="10">
        <v>3411004.78275399</v>
      </c>
      <c r="J4510" s="33">
        <f t="shared" si="280"/>
        <v>4.0308962232917635E-3</v>
      </c>
      <c r="K4510" s="33">
        <f t="shared" si="281"/>
        <v>4.0227830658695618E-3</v>
      </c>
      <c r="L4510" s="33">
        <f t="shared" si="282"/>
        <v>0.96316484579509809</v>
      </c>
      <c r="M4510" s="33">
        <f t="shared" si="283"/>
        <v>0.95929024256379269</v>
      </c>
    </row>
    <row r="4511" spans="1:13" ht="27.6">
      <c r="A4511" t="s">
        <v>164</v>
      </c>
      <c r="B4511" t="s">
        <v>250</v>
      </c>
      <c r="C4511" s="14" t="s">
        <v>252</v>
      </c>
      <c r="D4511" t="s">
        <v>456</v>
      </c>
      <c r="E4511" t="s">
        <v>474</v>
      </c>
      <c r="F4511" s="20">
        <v>2033</v>
      </c>
      <c r="G4511" s="20">
        <v>59</v>
      </c>
      <c r="H4511" s="11">
        <v>14107.234470676</v>
      </c>
      <c r="I4511" s="10">
        <v>3328566.1598938</v>
      </c>
      <c r="J4511" s="33">
        <f t="shared" si="280"/>
        <v>4.2382316568182919E-3</v>
      </c>
      <c r="K4511" s="33">
        <f t="shared" si="281"/>
        <v>4.2292630278792931E-3</v>
      </c>
      <c r="L4511" s="33">
        <f t="shared" si="282"/>
        <v>0.95929024256379269</v>
      </c>
      <c r="M4511" s="33">
        <f t="shared" si="283"/>
        <v>0.95523315180791224</v>
      </c>
    </row>
    <row r="4512" spans="1:13" ht="27.6">
      <c r="A4512" t="s">
        <v>164</v>
      </c>
      <c r="B4512" t="s">
        <v>250</v>
      </c>
      <c r="C4512" s="14" t="s">
        <v>252</v>
      </c>
      <c r="D4512" t="s">
        <v>456</v>
      </c>
      <c r="E4512" t="s">
        <v>474</v>
      </c>
      <c r="F4512" s="20">
        <v>2033</v>
      </c>
      <c r="G4512" s="20">
        <v>60</v>
      </c>
      <c r="H4512" s="11">
        <v>14711.2070599332</v>
      </c>
      <c r="I4512" s="10">
        <v>3246011.4359090501</v>
      </c>
      <c r="J4512" s="33">
        <f t="shared" si="280"/>
        <v>4.5320872555131052E-3</v>
      </c>
      <c r="K4512" s="33">
        <f t="shared" si="281"/>
        <v>4.5218328452102385E-3</v>
      </c>
      <c r="L4512" s="33">
        <f t="shared" si="282"/>
        <v>0.95523315180791224</v>
      </c>
      <c r="M4512" s="33">
        <f t="shared" si="283"/>
        <v>0.95091374716723354</v>
      </c>
    </row>
    <row r="4513" spans="1:13" ht="27.6">
      <c r="A4513" t="s">
        <v>164</v>
      </c>
      <c r="B4513" t="s">
        <v>250</v>
      </c>
      <c r="C4513" s="14" t="s">
        <v>252</v>
      </c>
      <c r="D4513" t="s">
        <v>456</v>
      </c>
      <c r="E4513" t="s">
        <v>474</v>
      </c>
      <c r="F4513" s="20">
        <v>2033</v>
      </c>
      <c r="G4513" s="20">
        <v>61</v>
      </c>
      <c r="H4513" s="11">
        <v>15544.039888601301</v>
      </c>
      <c r="I4513" s="10">
        <v>3143009.41929053</v>
      </c>
      <c r="J4513" s="33">
        <f t="shared" si="280"/>
        <v>4.9455912518741509E-3</v>
      </c>
      <c r="K4513" s="33">
        <f t="shared" si="281"/>
        <v>4.9333819511548915E-3</v>
      </c>
      <c r="L4513" s="33">
        <f t="shared" si="282"/>
        <v>0.95091374716723354</v>
      </c>
      <c r="M4513" s="33">
        <f t="shared" si="283"/>
        <v>0.94622252644985361</v>
      </c>
    </row>
    <row r="4514" spans="1:13" ht="27.6">
      <c r="A4514" t="s">
        <v>164</v>
      </c>
      <c r="B4514" t="s">
        <v>250</v>
      </c>
      <c r="C4514" s="14" t="s">
        <v>252</v>
      </c>
      <c r="D4514" t="s">
        <v>456</v>
      </c>
      <c r="E4514" t="s">
        <v>474</v>
      </c>
      <c r="F4514" s="20">
        <v>2033</v>
      </c>
      <c r="G4514" s="20">
        <v>62</v>
      </c>
      <c r="H4514" s="11">
        <v>16262.6094397496</v>
      </c>
      <c r="I4514" s="10">
        <v>3050042.86374758</v>
      </c>
      <c r="J4514" s="33">
        <f t="shared" si="280"/>
        <v>5.3319281617464787E-3</v>
      </c>
      <c r="K4514" s="33">
        <f t="shared" si="281"/>
        <v>5.3177386631161339E-3</v>
      </c>
      <c r="L4514" s="33">
        <f t="shared" si="282"/>
        <v>0.94622252644985361</v>
      </c>
      <c r="M4514" s="33">
        <f t="shared" si="283"/>
        <v>0.9411907623370398</v>
      </c>
    </row>
    <row r="4515" spans="1:13" ht="27.6">
      <c r="A4515" t="s">
        <v>164</v>
      </c>
      <c r="B4515" t="s">
        <v>250</v>
      </c>
      <c r="C4515" s="14" t="s">
        <v>252</v>
      </c>
      <c r="D4515" t="s">
        <v>456</v>
      </c>
      <c r="E4515" t="s">
        <v>474</v>
      </c>
      <c r="F4515" s="20">
        <v>2033</v>
      </c>
      <c r="G4515" s="20">
        <v>63</v>
      </c>
      <c r="H4515" s="11">
        <v>16995.631835106</v>
      </c>
      <c r="I4515" s="10">
        <v>2954647.1315305801</v>
      </c>
      <c r="J4515" s="33">
        <f t="shared" si="280"/>
        <v>5.752169744311174E-3</v>
      </c>
      <c r="K4515" s="33">
        <f t="shared" si="281"/>
        <v>5.7356576911420376E-3</v>
      </c>
      <c r="L4515" s="33">
        <f t="shared" si="282"/>
        <v>0.9411907623370398</v>
      </c>
      <c r="M4515" s="33">
        <f t="shared" si="283"/>
        <v>0.9357924143022095</v>
      </c>
    </row>
    <row r="4516" spans="1:13" ht="27.6">
      <c r="A4516" t="s">
        <v>164</v>
      </c>
      <c r="B4516" t="s">
        <v>250</v>
      </c>
      <c r="C4516" s="14" t="s">
        <v>252</v>
      </c>
      <c r="D4516" t="s">
        <v>456</v>
      </c>
      <c r="E4516" t="s">
        <v>474</v>
      </c>
      <c r="F4516" s="20">
        <v>2033</v>
      </c>
      <c r="G4516" s="20">
        <v>64</v>
      </c>
      <c r="H4516" s="11">
        <v>18019.225067766401</v>
      </c>
      <c r="I4516" s="10">
        <v>2843806.6033014199</v>
      </c>
      <c r="J4516" s="33">
        <f t="shared" si="280"/>
        <v>6.3363046723527543E-3</v>
      </c>
      <c r="K4516" s="33">
        <f t="shared" si="281"/>
        <v>6.3162726259499147E-3</v>
      </c>
      <c r="L4516" s="33">
        <f t="shared" si="282"/>
        <v>0.9357924143022095</v>
      </c>
      <c r="M4516" s="33">
        <f t="shared" si="283"/>
        <v>0.92988169429218082</v>
      </c>
    </row>
    <row r="4517" spans="1:13" ht="27.6">
      <c r="A4517" t="s">
        <v>164</v>
      </c>
      <c r="B4517" t="s">
        <v>250</v>
      </c>
      <c r="C4517" s="14" t="s">
        <v>252</v>
      </c>
      <c r="D4517" t="s">
        <v>456</v>
      </c>
      <c r="E4517" t="s">
        <v>474</v>
      </c>
      <c r="F4517" s="20">
        <v>2033</v>
      </c>
      <c r="G4517" s="20">
        <v>65</v>
      </c>
      <c r="H4517" s="11">
        <v>19206.0898350846</v>
      </c>
      <c r="I4517" s="10">
        <v>2724775.8225473501</v>
      </c>
      <c r="J4517" s="33">
        <f t="shared" si="280"/>
        <v>7.048686235452988E-3</v>
      </c>
      <c r="K4517" s="33">
        <f t="shared" si="281"/>
        <v>7.0239025117156961E-3</v>
      </c>
      <c r="L4517" s="33">
        <f t="shared" si="282"/>
        <v>0.92988169429218082</v>
      </c>
      <c r="M4517" s="33">
        <f t="shared" si="283"/>
        <v>0.9233502959240435</v>
      </c>
    </row>
    <row r="4518" spans="1:13" ht="27.6">
      <c r="A4518" t="s">
        <v>164</v>
      </c>
      <c r="B4518" t="s">
        <v>250</v>
      </c>
      <c r="C4518" s="14" t="s">
        <v>252</v>
      </c>
      <c r="D4518" t="s">
        <v>456</v>
      </c>
      <c r="E4518" t="s">
        <v>474</v>
      </c>
      <c r="F4518" s="20">
        <v>2033</v>
      </c>
      <c r="G4518" s="20">
        <v>66</v>
      </c>
      <c r="H4518" s="11">
        <v>19881.269555528499</v>
      </c>
      <c r="I4518" s="10">
        <v>2607039.8486147099</v>
      </c>
      <c r="J4518" s="33">
        <f t="shared" si="280"/>
        <v>7.6259937361880803E-3</v>
      </c>
      <c r="K4518" s="33">
        <f t="shared" si="281"/>
        <v>7.5969896211861565E-3</v>
      </c>
      <c r="L4518" s="33">
        <f t="shared" si="282"/>
        <v>0.9233502959240435</v>
      </c>
      <c r="M4518" s="33">
        <f t="shared" si="283"/>
        <v>0.91633561330918933</v>
      </c>
    </row>
    <row r="4519" spans="1:13" ht="27.6">
      <c r="A4519" t="s">
        <v>164</v>
      </c>
      <c r="B4519" t="s">
        <v>250</v>
      </c>
      <c r="C4519" s="14" t="s">
        <v>252</v>
      </c>
      <c r="D4519" t="s">
        <v>456</v>
      </c>
      <c r="E4519" t="s">
        <v>474</v>
      </c>
      <c r="F4519" s="20">
        <v>2033</v>
      </c>
      <c r="G4519" s="20">
        <v>67</v>
      </c>
      <c r="H4519" s="11">
        <v>20862.579191682202</v>
      </c>
      <c r="I4519" s="10">
        <v>2476683.3629281502</v>
      </c>
      <c r="J4519" s="33">
        <f t="shared" si="280"/>
        <v>8.4235956456769866E-3</v>
      </c>
      <c r="K4519" s="33">
        <f t="shared" si="281"/>
        <v>8.3882165732368508E-3</v>
      </c>
      <c r="L4519" s="33">
        <f t="shared" si="282"/>
        <v>0.91633561330918933</v>
      </c>
      <c r="M4519" s="33">
        <f t="shared" si="283"/>
        <v>0.90864919173098202</v>
      </c>
    </row>
    <row r="4520" spans="1:13" ht="27.6">
      <c r="A4520" t="s">
        <v>164</v>
      </c>
      <c r="B4520" t="s">
        <v>250</v>
      </c>
      <c r="C4520" s="14" t="s">
        <v>252</v>
      </c>
      <c r="D4520" t="s">
        <v>456</v>
      </c>
      <c r="E4520" t="s">
        <v>474</v>
      </c>
      <c r="F4520" s="20">
        <v>2033</v>
      </c>
      <c r="G4520" s="20">
        <v>68</v>
      </c>
      <c r="H4520" s="11">
        <v>21578.277696573299</v>
      </c>
      <c r="I4520" s="10">
        <v>2335240.6470661801</v>
      </c>
      <c r="J4520" s="33">
        <f t="shared" si="280"/>
        <v>9.2402801071840776E-3</v>
      </c>
      <c r="K4520" s="33">
        <f t="shared" si="281"/>
        <v>9.1977199092176942E-3</v>
      </c>
      <c r="L4520" s="33">
        <f t="shared" si="282"/>
        <v>0.90864919173098202</v>
      </c>
      <c r="M4520" s="33">
        <f t="shared" si="283"/>
        <v>0.90029169096970341</v>
      </c>
    </row>
    <row r="4521" spans="1:13" ht="27.6">
      <c r="A4521" t="s">
        <v>164</v>
      </c>
      <c r="B4521" t="s">
        <v>250</v>
      </c>
      <c r="C4521" s="14" t="s">
        <v>252</v>
      </c>
      <c r="D4521" t="s">
        <v>456</v>
      </c>
      <c r="E4521" t="s">
        <v>474</v>
      </c>
      <c r="F4521" s="20">
        <v>2033</v>
      </c>
      <c r="G4521" s="20">
        <v>69</v>
      </c>
      <c r="H4521" s="11">
        <v>21551.555584234498</v>
      </c>
      <c r="I4521" s="10">
        <v>2195256.8452272299</v>
      </c>
      <c r="J4521" s="33">
        <f t="shared" si="280"/>
        <v>9.8173275856491896E-3</v>
      </c>
      <c r="K4521" s="33">
        <f t="shared" si="281"/>
        <v>9.7692949377765625E-3</v>
      </c>
      <c r="L4521" s="33">
        <f t="shared" si="282"/>
        <v>0.90029169096970341</v>
      </c>
      <c r="M4521" s="33">
        <f t="shared" si="283"/>
        <v>0.89149647591059078</v>
      </c>
    </row>
    <row r="4522" spans="1:13" ht="27.6">
      <c r="A4522" t="s">
        <v>164</v>
      </c>
      <c r="B4522" t="s">
        <v>250</v>
      </c>
      <c r="C4522" s="14" t="s">
        <v>252</v>
      </c>
      <c r="D4522" t="s">
        <v>456</v>
      </c>
      <c r="E4522" t="s">
        <v>474</v>
      </c>
      <c r="F4522" s="20">
        <v>2034</v>
      </c>
      <c r="G4522" s="20">
        <v>30</v>
      </c>
      <c r="H4522" s="11">
        <v>686.25822019460099</v>
      </c>
      <c r="I4522" s="10">
        <v>4392400.3722179402</v>
      </c>
      <c r="J4522" s="33">
        <f t="shared" si="280"/>
        <v>1.5623762909574548E-4</v>
      </c>
      <c r="K4522" s="33">
        <f t="shared" si="281"/>
        <v>1.5622542463300526E-4</v>
      </c>
      <c r="L4522" s="33">
        <f t="shared" si="282"/>
        <v>1</v>
      </c>
      <c r="M4522" s="33">
        <f t="shared" si="283"/>
        <v>0.99984377457536699</v>
      </c>
    </row>
    <row r="4523" spans="1:13" ht="27.6">
      <c r="A4523" t="s">
        <v>164</v>
      </c>
      <c r="B4523" t="s">
        <v>250</v>
      </c>
      <c r="C4523" s="14" t="s">
        <v>252</v>
      </c>
      <c r="D4523" t="s">
        <v>456</v>
      </c>
      <c r="E4523" t="s">
        <v>474</v>
      </c>
      <c r="F4523" s="20">
        <v>2034</v>
      </c>
      <c r="G4523" s="20">
        <v>31</v>
      </c>
      <c r="H4523" s="11">
        <v>1022.00670241183</v>
      </c>
      <c r="I4523" s="10">
        <v>4350326.8020905498</v>
      </c>
      <c r="J4523" s="33">
        <f t="shared" si="280"/>
        <v>2.3492642022220138E-4</v>
      </c>
      <c r="K4523" s="33">
        <f t="shared" si="281"/>
        <v>2.3489882717153687E-4</v>
      </c>
      <c r="L4523" s="33">
        <f t="shared" si="282"/>
        <v>0.99984377457536699</v>
      </c>
      <c r="M4523" s="33">
        <f t="shared" si="283"/>
        <v>0.99960891244536443</v>
      </c>
    </row>
    <row r="4524" spans="1:13" ht="27.6">
      <c r="A4524" t="s">
        <v>164</v>
      </c>
      <c r="B4524" t="s">
        <v>250</v>
      </c>
      <c r="C4524" s="14" t="s">
        <v>252</v>
      </c>
      <c r="D4524" t="s">
        <v>456</v>
      </c>
      <c r="E4524" t="s">
        <v>474</v>
      </c>
      <c r="F4524" s="20">
        <v>2034</v>
      </c>
      <c r="G4524" s="20">
        <v>32</v>
      </c>
      <c r="H4524" s="11">
        <v>1096.34900417727</v>
      </c>
      <c r="I4524" s="10">
        <v>4331370.8453829</v>
      </c>
      <c r="J4524" s="33">
        <f t="shared" si="280"/>
        <v>2.5311824900561039E-4</v>
      </c>
      <c r="K4524" s="33">
        <f t="shared" si="281"/>
        <v>2.5308621728425962E-4</v>
      </c>
      <c r="L4524" s="33">
        <f t="shared" si="282"/>
        <v>0.99960891244536443</v>
      </c>
      <c r="M4524" s="33">
        <f t="shared" si="283"/>
        <v>0.99935592520695005</v>
      </c>
    </row>
    <row r="4525" spans="1:13" ht="27.6">
      <c r="A4525" t="s">
        <v>164</v>
      </c>
      <c r="B4525" t="s">
        <v>250</v>
      </c>
      <c r="C4525" s="14" t="s">
        <v>252</v>
      </c>
      <c r="D4525" t="s">
        <v>456</v>
      </c>
      <c r="E4525" t="s">
        <v>474</v>
      </c>
      <c r="F4525" s="20">
        <v>2034</v>
      </c>
      <c r="G4525" s="20">
        <v>33</v>
      </c>
      <c r="H4525" s="11">
        <v>1183.7139557688799</v>
      </c>
      <c r="I4525" s="10">
        <v>4312532.0062023699</v>
      </c>
      <c r="J4525" s="33">
        <f t="shared" si="280"/>
        <v>2.7448235840718142E-4</v>
      </c>
      <c r="K4525" s="33">
        <f t="shared" si="281"/>
        <v>2.7444469157100748E-4</v>
      </c>
      <c r="L4525" s="33">
        <f t="shared" si="282"/>
        <v>0.99935592520695005</v>
      </c>
      <c r="M4525" s="33">
        <f t="shared" si="283"/>
        <v>0.99908165727828702</v>
      </c>
    </row>
    <row r="4526" spans="1:13" ht="27.6">
      <c r="A4526" t="s">
        <v>164</v>
      </c>
      <c r="B4526" t="s">
        <v>250</v>
      </c>
      <c r="C4526" s="14" t="s">
        <v>252</v>
      </c>
      <c r="D4526" t="s">
        <v>456</v>
      </c>
      <c r="E4526" t="s">
        <v>474</v>
      </c>
      <c r="F4526" s="20">
        <v>2034</v>
      </c>
      <c r="G4526" s="20">
        <v>34</v>
      </c>
      <c r="H4526" s="11">
        <v>1279.0616652234401</v>
      </c>
      <c r="I4526" s="10">
        <v>4313390.2184888404</v>
      </c>
      <c r="J4526" s="33">
        <f t="shared" si="280"/>
        <v>2.965327968104746E-4</v>
      </c>
      <c r="K4526" s="33">
        <f t="shared" si="281"/>
        <v>2.9648883530608572E-4</v>
      </c>
      <c r="L4526" s="33">
        <f t="shared" si="282"/>
        <v>0.99908165727828702</v>
      </c>
      <c r="M4526" s="33">
        <f t="shared" si="283"/>
        <v>0.9987854407213449</v>
      </c>
    </row>
    <row r="4527" spans="1:13" ht="27.6">
      <c r="A4527" t="s">
        <v>164</v>
      </c>
      <c r="B4527" t="s">
        <v>250</v>
      </c>
      <c r="C4527" s="14" t="s">
        <v>252</v>
      </c>
      <c r="D4527" t="s">
        <v>456</v>
      </c>
      <c r="E4527" t="s">
        <v>474</v>
      </c>
      <c r="F4527" s="20">
        <v>2034</v>
      </c>
      <c r="G4527" s="20">
        <v>35</v>
      </c>
      <c r="H4527" s="11">
        <v>1416.3619612790801</v>
      </c>
      <c r="I4527" s="10">
        <v>4352992.3278451804</v>
      </c>
      <c r="J4527" s="33">
        <f t="shared" si="280"/>
        <v>3.2537662706614694E-4</v>
      </c>
      <c r="K4527" s="33">
        <f t="shared" si="281"/>
        <v>3.2532369783222492E-4</v>
      </c>
      <c r="L4527" s="33">
        <f t="shared" si="282"/>
        <v>0.9987854407213449</v>
      </c>
      <c r="M4527" s="33">
        <f t="shared" si="283"/>
        <v>0.99846051214842846</v>
      </c>
    </row>
    <row r="4528" spans="1:13" ht="27.6">
      <c r="A4528" t="s">
        <v>164</v>
      </c>
      <c r="B4528" t="s">
        <v>250</v>
      </c>
      <c r="C4528" s="14" t="s">
        <v>252</v>
      </c>
      <c r="D4528" t="s">
        <v>456</v>
      </c>
      <c r="E4528" t="s">
        <v>474</v>
      </c>
      <c r="F4528" s="20">
        <v>2034</v>
      </c>
      <c r="G4528" s="20">
        <v>36</v>
      </c>
      <c r="H4528" s="11">
        <v>1866.5857349392199</v>
      </c>
      <c r="I4528" s="10">
        <v>4395091.1575565897</v>
      </c>
      <c r="J4528" s="33">
        <f t="shared" si="280"/>
        <v>4.2469784312208238E-4</v>
      </c>
      <c r="K4528" s="33">
        <f t="shared" si="281"/>
        <v>4.24607671758781E-4</v>
      </c>
      <c r="L4528" s="33">
        <f t="shared" si="282"/>
        <v>0.99846051214842846</v>
      </c>
      <c r="M4528" s="33">
        <f t="shared" si="283"/>
        <v>0.99803655815502201</v>
      </c>
    </row>
    <row r="4529" spans="1:13" ht="27.6">
      <c r="A4529" t="s">
        <v>164</v>
      </c>
      <c r="B4529" t="s">
        <v>250</v>
      </c>
      <c r="C4529" s="14" t="s">
        <v>252</v>
      </c>
      <c r="D4529" t="s">
        <v>456</v>
      </c>
      <c r="E4529" t="s">
        <v>474</v>
      </c>
      <c r="F4529" s="20">
        <v>2034</v>
      </c>
      <c r="G4529" s="20">
        <v>37</v>
      </c>
      <c r="H4529" s="11">
        <v>2030.4594315920101</v>
      </c>
      <c r="I4529" s="10">
        <v>4391025.4006025903</v>
      </c>
      <c r="J4529" s="33">
        <f t="shared" si="280"/>
        <v>4.6241122433802491E-4</v>
      </c>
      <c r="K4529" s="33">
        <f t="shared" si="281"/>
        <v>4.6230432874505567E-4</v>
      </c>
      <c r="L4529" s="33">
        <f t="shared" si="282"/>
        <v>0.99803655815502201</v>
      </c>
      <c r="M4529" s="33">
        <f t="shared" si="283"/>
        <v>0.9975751615339411</v>
      </c>
    </row>
    <row r="4530" spans="1:13" ht="27.6">
      <c r="A4530" t="s">
        <v>164</v>
      </c>
      <c r="B4530" t="s">
        <v>250</v>
      </c>
      <c r="C4530" s="14" t="s">
        <v>252</v>
      </c>
      <c r="D4530" t="s">
        <v>456</v>
      </c>
      <c r="E4530" t="s">
        <v>474</v>
      </c>
      <c r="F4530" s="20">
        <v>2034</v>
      </c>
      <c r="G4530" s="20">
        <v>38</v>
      </c>
      <c r="H4530" s="11">
        <v>2178.7053089553101</v>
      </c>
      <c r="I4530" s="10">
        <v>4327971.9104385898</v>
      </c>
      <c r="J4530" s="33">
        <f t="shared" si="280"/>
        <v>5.0340098180871136E-4</v>
      </c>
      <c r="K4530" s="33">
        <f t="shared" si="281"/>
        <v>5.0327429679319913E-4</v>
      </c>
      <c r="L4530" s="33">
        <f t="shared" si="282"/>
        <v>0.9975751615339411</v>
      </c>
      <c r="M4530" s="33">
        <f t="shared" si="283"/>
        <v>0.99707310759602175</v>
      </c>
    </row>
    <row r="4531" spans="1:13" ht="27.6">
      <c r="A4531" t="s">
        <v>164</v>
      </c>
      <c r="B4531" t="s">
        <v>250</v>
      </c>
      <c r="C4531" s="14" t="s">
        <v>252</v>
      </c>
      <c r="D4531" t="s">
        <v>456</v>
      </c>
      <c r="E4531" t="s">
        <v>474</v>
      </c>
      <c r="F4531" s="20">
        <v>2034</v>
      </c>
      <c r="G4531" s="20">
        <v>39</v>
      </c>
      <c r="H4531" s="11">
        <v>2255.9194998108301</v>
      </c>
      <c r="I4531" s="10">
        <v>4262747.8578497898</v>
      </c>
      <c r="J4531" s="33">
        <f t="shared" si="280"/>
        <v>5.2921720332498349E-4</v>
      </c>
      <c r="K4531" s="33">
        <f t="shared" si="281"/>
        <v>5.2907719260064656E-4</v>
      </c>
      <c r="L4531" s="33">
        <f t="shared" si="282"/>
        <v>0.99707310759602175</v>
      </c>
      <c r="M4531" s="33">
        <f t="shared" si="283"/>
        <v>0.99654557895543727</v>
      </c>
    </row>
    <row r="4532" spans="1:13" ht="27.6">
      <c r="A4532" t="s">
        <v>164</v>
      </c>
      <c r="B4532" t="s">
        <v>250</v>
      </c>
      <c r="C4532" s="14" t="s">
        <v>252</v>
      </c>
      <c r="D4532" t="s">
        <v>456</v>
      </c>
      <c r="E4532" t="s">
        <v>474</v>
      </c>
      <c r="F4532" s="20">
        <v>2034</v>
      </c>
      <c r="G4532" s="20">
        <v>40</v>
      </c>
      <c r="H4532" s="11">
        <v>2407.00067833297</v>
      </c>
      <c r="I4532" s="10">
        <v>4206882.6161928298</v>
      </c>
      <c r="J4532" s="33">
        <f t="shared" si="280"/>
        <v>5.7215779424605673E-4</v>
      </c>
      <c r="K4532" s="33">
        <f t="shared" si="281"/>
        <v>5.7199414318820363E-4</v>
      </c>
      <c r="L4532" s="33">
        <f t="shared" si="282"/>
        <v>0.99654557895543727</v>
      </c>
      <c r="M4532" s="33">
        <f t="shared" si="283"/>
        <v>0.99597556072085469</v>
      </c>
    </row>
    <row r="4533" spans="1:13" ht="27.6">
      <c r="A4533" t="s">
        <v>164</v>
      </c>
      <c r="B4533" t="s">
        <v>250</v>
      </c>
      <c r="C4533" s="14" t="s">
        <v>252</v>
      </c>
      <c r="D4533" t="s">
        <v>456</v>
      </c>
      <c r="E4533" t="s">
        <v>474</v>
      </c>
      <c r="F4533" s="20">
        <v>2034</v>
      </c>
      <c r="G4533" s="20">
        <v>41</v>
      </c>
      <c r="H4533" s="11">
        <v>3109.6420156712302</v>
      </c>
      <c r="I4533" s="10">
        <v>4153354.9356243401</v>
      </c>
      <c r="J4533" s="33">
        <f t="shared" si="280"/>
        <v>7.4870606145385527E-4</v>
      </c>
      <c r="K4533" s="33">
        <f t="shared" si="281"/>
        <v>7.4842585100676207E-4</v>
      </c>
      <c r="L4533" s="33">
        <f t="shared" si="282"/>
        <v>0.99597556072085469</v>
      </c>
      <c r="M4533" s="33">
        <f t="shared" si="283"/>
        <v>0.99523014686424027</v>
      </c>
    </row>
    <row r="4534" spans="1:13" ht="27.6">
      <c r="A4534" t="s">
        <v>164</v>
      </c>
      <c r="B4534" t="s">
        <v>250</v>
      </c>
      <c r="C4534" s="14" t="s">
        <v>252</v>
      </c>
      <c r="D4534" t="s">
        <v>456</v>
      </c>
      <c r="E4534" t="s">
        <v>474</v>
      </c>
      <c r="F4534" s="20">
        <v>2034</v>
      </c>
      <c r="G4534" s="20">
        <v>42</v>
      </c>
      <c r="H4534" s="11">
        <v>3409.6521846834798</v>
      </c>
      <c r="I4534" s="10">
        <v>4134521.9632310001</v>
      </c>
      <c r="J4534" s="33">
        <f t="shared" si="280"/>
        <v>8.2467869683752824E-4</v>
      </c>
      <c r="K4534" s="33">
        <f t="shared" si="281"/>
        <v>8.2433874281839792E-4</v>
      </c>
      <c r="L4534" s="33">
        <f t="shared" si="282"/>
        <v>0.99523014686424027</v>
      </c>
      <c r="M4534" s="33">
        <f t="shared" si="283"/>
        <v>0.99440974009615923</v>
      </c>
    </row>
    <row r="4535" spans="1:13" ht="27.6">
      <c r="A4535" t="s">
        <v>164</v>
      </c>
      <c r="B4535" t="s">
        <v>250</v>
      </c>
      <c r="C4535" s="14" t="s">
        <v>252</v>
      </c>
      <c r="D4535" t="s">
        <v>456</v>
      </c>
      <c r="E4535" t="s">
        <v>474</v>
      </c>
      <c r="F4535" s="20">
        <v>2034</v>
      </c>
      <c r="G4535" s="20">
        <v>43</v>
      </c>
      <c r="H4535" s="11">
        <v>3780.0237373097202</v>
      </c>
      <c r="I4535" s="10">
        <v>4109655.25558504</v>
      </c>
      <c r="J4535" s="33">
        <f t="shared" si="280"/>
        <v>9.1979095622988106E-4</v>
      </c>
      <c r="K4535" s="33">
        <f t="shared" si="281"/>
        <v>9.1936807819137378E-4</v>
      </c>
      <c r="L4535" s="33">
        <f t="shared" si="282"/>
        <v>0.99440974009615923</v>
      </c>
      <c r="M4535" s="33">
        <f t="shared" si="283"/>
        <v>0.99349551152447224</v>
      </c>
    </row>
    <row r="4536" spans="1:13" ht="27.6">
      <c r="A4536" t="s">
        <v>164</v>
      </c>
      <c r="B4536" t="s">
        <v>250</v>
      </c>
      <c r="C4536" s="14" t="s">
        <v>252</v>
      </c>
      <c r="D4536" t="s">
        <v>456</v>
      </c>
      <c r="E4536" t="s">
        <v>474</v>
      </c>
      <c r="F4536" s="20">
        <v>2034</v>
      </c>
      <c r="G4536" s="20">
        <v>44</v>
      </c>
      <c r="H4536" s="11">
        <v>3961.7896252556402</v>
      </c>
      <c r="I4536" s="10">
        <v>4087883.4429103499</v>
      </c>
      <c r="J4536" s="33">
        <f t="shared" si="280"/>
        <v>9.6915425319344772E-4</v>
      </c>
      <c r="K4536" s="33">
        <f t="shared" si="281"/>
        <v>9.6868477488809557E-4</v>
      </c>
      <c r="L4536" s="33">
        <f t="shared" si="282"/>
        <v>0.99349551152447224</v>
      </c>
      <c r="M4536" s="33">
        <f t="shared" si="283"/>
        <v>0.99253312754853884</v>
      </c>
    </row>
    <row r="4537" spans="1:13" ht="27.6">
      <c r="A4537" t="s">
        <v>164</v>
      </c>
      <c r="B4537" t="s">
        <v>250</v>
      </c>
      <c r="C4537" s="14" t="s">
        <v>252</v>
      </c>
      <c r="D4537" t="s">
        <v>456</v>
      </c>
      <c r="E4537" t="s">
        <v>474</v>
      </c>
      <c r="F4537" s="20">
        <v>2034</v>
      </c>
      <c r="G4537" s="20">
        <v>45</v>
      </c>
      <c r="H4537" s="11">
        <v>4303.9386068384401</v>
      </c>
      <c r="I4537" s="10">
        <v>4088626.7795789898</v>
      </c>
      <c r="J4537" s="33">
        <f t="shared" si="280"/>
        <v>1.0526611595694779E-3</v>
      </c>
      <c r="K4537" s="33">
        <f t="shared" si="281"/>
        <v>1.0521073061681152E-3</v>
      </c>
      <c r="L4537" s="33">
        <f t="shared" si="282"/>
        <v>0.99253312754853884</v>
      </c>
      <c r="M4537" s="33">
        <f t="shared" si="283"/>
        <v>0.99148887619343118</v>
      </c>
    </row>
    <row r="4538" spans="1:13" ht="27.6">
      <c r="A4538" t="s">
        <v>164</v>
      </c>
      <c r="B4538" t="s">
        <v>250</v>
      </c>
      <c r="C4538" s="14" t="s">
        <v>252</v>
      </c>
      <c r="D4538" t="s">
        <v>456</v>
      </c>
      <c r="E4538" t="s">
        <v>474</v>
      </c>
      <c r="F4538" s="20">
        <v>2034</v>
      </c>
      <c r="G4538" s="20">
        <v>46</v>
      </c>
      <c r="H4538" s="11">
        <v>5426.24454863549</v>
      </c>
      <c r="I4538" s="10">
        <v>4043371.4367062901</v>
      </c>
      <c r="J4538" s="33">
        <f t="shared" si="280"/>
        <v>1.3420099126623107E-3</v>
      </c>
      <c r="K4538" s="33">
        <f t="shared" si="281"/>
        <v>1.3411098200488691E-3</v>
      </c>
      <c r="L4538" s="33">
        <f t="shared" si="282"/>
        <v>0.99148887619343118</v>
      </c>
      <c r="M4538" s="33">
        <f t="shared" si="283"/>
        <v>0.9901591807250989</v>
      </c>
    </row>
    <row r="4539" spans="1:13" ht="27.6">
      <c r="A4539" t="s">
        <v>164</v>
      </c>
      <c r="B4539" t="s">
        <v>250</v>
      </c>
      <c r="C4539" s="14" t="s">
        <v>252</v>
      </c>
      <c r="D4539" t="s">
        <v>456</v>
      </c>
      <c r="E4539" t="s">
        <v>474</v>
      </c>
      <c r="F4539" s="20">
        <v>2034</v>
      </c>
      <c r="G4539" s="20">
        <v>47</v>
      </c>
      <c r="H4539" s="11">
        <v>5970.0702191127302</v>
      </c>
      <c r="I4539" s="10">
        <v>3989349.8914810899</v>
      </c>
      <c r="J4539" s="33">
        <f t="shared" si="280"/>
        <v>1.4965020320381766E-3</v>
      </c>
      <c r="K4539" s="33">
        <f t="shared" si="281"/>
        <v>1.4953828312372908E-3</v>
      </c>
      <c r="L4539" s="33">
        <f t="shared" si="282"/>
        <v>0.9901591807250989</v>
      </c>
      <c r="M4539" s="33">
        <f t="shared" si="283"/>
        <v>0.98867851368605064</v>
      </c>
    </row>
    <row r="4540" spans="1:13" ht="27.6">
      <c r="A4540" t="s">
        <v>164</v>
      </c>
      <c r="B4540" t="s">
        <v>250</v>
      </c>
      <c r="C4540" s="14" t="s">
        <v>252</v>
      </c>
      <c r="D4540" t="s">
        <v>456</v>
      </c>
      <c r="E4540" t="s">
        <v>474</v>
      </c>
      <c r="F4540" s="20">
        <v>2034</v>
      </c>
      <c r="G4540" s="20">
        <v>48</v>
      </c>
      <c r="H4540" s="11">
        <v>6691.4361984528005</v>
      </c>
      <c r="I4540" s="10">
        <v>3995714.79730243</v>
      </c>
      <c r="J4540" s="33">
        <f t="shared" si="280"/>
        <v>1.674653106615691E-3</v>
      </c>
      <c r="K4540" s="33">
        <f t="shared" si="281"/>
        <v>1.6732516575247436E-3</v>
      </c>
      <c r="L4540" s="33">
        <f t="shared" si="282"/>
        <v>0.98867851368605064</v>
      </c>
      <c r="M4540" s="33">
        <f t="shared" si="283"/>
        <v>0.98702420572426641</v>
      </c>
    </row>
    <row r="4541" spans="1:13" ht="27.6">
      <c r="A4541" t="s">
        <v>164</v>
      </c>
      <c r="B4541" t="s">
        <v>250</v>
      </c>
      <c r="C4541" s="14" t="s">
        <v>252</v>
      </c>
      <c r="D4541" t="s">
        <v>456</v>
      </c>
      <c r="E4541" t="s">
        <v>474</v>
      </c>
      <c r="F4541" s="20">
        <v>2034</v>
      </c>
      <c r="G4541" s="20">
        <v>49</v>
      </c>
      <c r="H4541" s="11">
        <v>7389.6216718011101</v>
      </c>
      <c r="I4541" s="10">
        <v>4057174.3907713098</v>
      </c>
      <c r="J4541" s="33">
        <f t="shared" si="280"/>
        <v>1.8213714669524641E-3</v>
      </c>
      <c r="K4541" s="33">
        <f t="shared" si="281"/>
        <v>1.8197137765182392E-3</v>
      </c>
      <c r="L4541" s="33">
        <f t="shared" si="282"/>
        <v>0.98702420572426641</v>
      </c>
      <c r="M4541" s="33">
        <f t="shared" si="283"/>
        <v>0.98522810417935303</v>
      </c>
    </row>
    <row r="4542" spans="1:13" ht="27.6">
      <c r="A4542" t="s">
        <v>164</v>
      </c>
      <c r="B4542" t="s">
        <v>250</v>
      </c>
      <c r="C4542" s="14" t="s">
        <v>252</v>
      </c>
      <c r="D4542" t="s">
        <v>456</v>
      </c>
      <c r="E4542" t="s">
        <v>474</v>
      </c>
      <c r="F4542" s="20">
        <v>2034</v>
      </c>
      <c r="G4542" s="20">
        <v>50</v>
      </c>
      <c r="H4542" s="11">
        <v>8137.4793482294699</v>
      </c>
      <c r="I4542" s="10">
        <v>4076812.6515777502</v>
      </c>
      <c r="J4542" s="33">
        <f t="shared" si="280"/>
        <v>1.996039564163003E-3</v>
      </c>
      <c r="K4542" s="33">
        <f t="shared" si="281"/>
        <v>1.9940488019591918E-3</v>
      </c>
      <c r="L4542" s="33">
        <f t="shared" si="282"/>
        <v>0.98522810417935303</v>
      </c>
      <c r="M4542" s="33">
        <f t="shared" si="283"/>
        <v>0.98326351125855771</v>
      </c>
    </row>
    <row r="4543" spans="1:13" ht="27.6">
      <c r="A4543" t="s">
        <v>164</v>
      </c>
      <c r="B4543" t="s">
        <v>250</v>
      </c>
      <c r="C4543" s="14" t="s">
        <v>252</v>
      </c>
      <c r="D4543" t="s">
        <v>456</v>
      </c>
      <c r="E4543" t="s">
        <v>474</v>
      </c>
      <c r="F4543" s="20">
        <v>2034</v>
      </c>
      <c r="G4543" s="20">
        <v>51</v>
      </c>
      <c r="H4543" s="11">
        <v>9095.8053977845393</v>
      </c>
      <c r="I4543" s="10">
        <v>4038477.6064824401</v>
      </c>
      <c r="J4543" s="33">
        <f t="shared" si="280"/>
        <v>2.2522857086502675E-3</v>
      </c>
      <c r="K4543" s="33">
        <f t="shared" si="281"/>
        <v>2.2497512163509592E-3</v>
      </c>
      <c r="L4543" s="33">
        <f t="shared" si="282"/>
        <v>0.98326351125855771</v>
      </c>
      <c r="M4543" s="33">
        <f t="shared" si="283"/>
        <v>0.98105141297811027</v>
      </c>
    </row>
    <row r="4544" spans="1:13" ht="27.6">
      <c r="A4544" t="s">
        <v>164</v>
      </c>
      <c r="B4544" t="s">
        <v>250</v>
      </c>
      <c r="C4544" s="14" t="s">
        <v>252</v>
      </c>
      <c r="D4544" t="s">
        <v>456</v>
      </c>
      <c r="E4544" t="s">
        <v>474</v>
      </c>
      <c r="F4544" s="20">
        <v>2034</v>
      </c>
      <c r="G4544" s="20">
        <v>52</v>
      </c>
      <c r="H4544" s="11">
        <v>9637.79994019269</v>
      </c>
      <c r="I4544" s="10">
        <v>3975775.7517997501</v>
      </c>
      <c r="J4544" s="33">
        <f t="shared" si="280"/>
        <v>2.4241306708080454E-3</v>
      </c>
      <c r="K4544" s="33">
        <f t="shared" si="281"/>
        <v>2.4211948388127569E-3</v>
      </c>
      <c r="L4544" s="33">
        <f t="shared" si="282"/>
        <v>0.98105141297811027</v>
      </c>
      <c r="M4544" s="33">
        <f t="shared" si="283"/>
        <v>0.97867609636039776</v>
      </c>
    </row>
    <row r="4545" spans="1:13" ht="27.6">
      <c r="A4545" t="s">
        <v>164</v>
      </c>
      <c r="B4545" t="s">
        <v>250</v>
      </c>
      <c r="C4545" s="14" t="s">
        <v>252</v>
      </c>
      <c r="D4545" t="s">
        <v>456</v>
      </c>
      <c r="E4545" t="s">
        <v>474</v>
      </c>
      <c r="F4545" s="20">
        <v>2034</v>
      </c>
      <c r="G4545" s="20">
        <v>53</v>
      </c>
      <c r="H4545" s="11">
        <v>10141.1530127067</v>
      </c>
      <c r="I4545" s="10">
        <v>3905899.3157985201</v>
      </c>
      <c r="J4545" s="33">
        <f t="shared" si="280"/>
        <v>2.596368260617452E-3</v>
      </c>
      <c r="K4545" s="33">
        <f t="shared" si="281"/>
        <v>2.593000611727847E-3</v>
      </c>
      <c r="L4545" s="33">
        <f t="shared" si="282"/>
        <v>0.97867609636039776</v>
      </c>
      <c r="M4545" s="33">
        <f t="shared" si="283"/>
        <v>0.97613838864385183</v>
      </c>
    </row>
    <row r="4546" spans="1:13" ht="27.6">
      <c r="A4546" t="s">
        <v>164</v>
      </c>
      <c r="B4546" t="s">
        <v>250</v>
      </c>
      <c r="C4546" s="14" t="s">
        <v>252</v>
      </c>
      <c r="D4546" t="s">
        <v>456</v>
      </c>
      <c r="E4546" t="s">
        <v>474</v>
      </c>
      <c r="F4546" s="20">
        <v>2034</v>
      </c>
      <c r="G4546" s="20">
        <v>54</v>
      </c>
      <c r="H4546" s="11">
        <v>10765.644888609701</v>
      </c>
      <c r="I4546" s="10">
        <v>3840877.2993769501</v>
      </c>
      <c r="J4546" s="33">
        <f t="shared" ref="J4546:J4609" si="284">IF(I4546&gt;0,H4546/I4546,0)</f>
        <v>2.8029129934340927E-3</v>
      </c>
      <c r="K4546" s="33">
        <f t="shared" ref="K4546:K4609" si="285">1-EXP(-J4546)</f>
        <v>2.7989885003368853E-3</v>
      </c>
      <c r="L4546" s="33">
        <f t="shared" ref="L4546:L4609" si="286">IF(G4546=30,1,M4545)</f>
        <v>0.97613838864385183</v>
      </c>
      <c r="M4546" s="33">
        <f t="shared" ref="M4546:M4609" si="287">L4546*(1-K4546)</f>
        <v>0.97340618851930027</v>
      </c>
    </row>
    <row r="4547" spans="1:13" ht="27.6">
      <c r="A4547" t="s">
        <v>164</v>
      </c>
      <c r="B4547" t="s">
        <v>250</v>
      </c>
      <c r="C4547" s="14" t="s">
        <v>252</v>
      </c>
      <c r="D4547" t="s">
        <v>456</v>
      </c>
      <c r="E4547" t="s">
        <v>474</v>
      </c>
      <c r="F4547" s="20">
        <v>2034</v>
      </c>
      <c r="G4547" s="20">
        <v>55</v>
      </c>
      <c r="H4547" s="11">
        <v>11455.0440997148</v>
      </c>
      <c r="I4547" s="10">
        <v>3762077.63039594</v>
      </c>
      <c r="J4547" s="33">
        <f t="shared" si="284"/>
        <v>3.0448718035914674E-3</v>
      </c>
      <c r="K4547" s="33">
        <f t="shared" si="285"/>
        <v>3.0402408828203997E-3</v>
      </c>
      <c r="L4547" s="33">
        <f t="shared" si="286"/>
        <v>0.97340618851930027</v>
      </c>
      <c r="M4547" s="33">
        <f t="shared" si="287"/>
        <v>0.97044679922937349</v>
      </c>
    </row>
    <row r="4548" spans="1:13" ht="27.6">
      <c r="A4548" t="s">
        <v>164</v>
      </c>
      <c r="B4548" t="s">
        <v>250</v>
      </c>
      <c r="C4548" s="14" t="s">
        <v>252</v>
      </c>
      <c r="D4548" t="s">
        <v>456</v>
      </c>
      <c r="E4548" t="s">
        <v>474</v>
      </c>
      <c r="F4548" s="20">
        <v>2034</v>
      </c>
      <c r="G4548" s="20">
        <v>56</v>
      </c>
      <c r="H4548" s="11">
        <v>12167.3201344685</v>
      </c>
      <c r="I4548" s="10">
        <v>3659150.5054039098</v>
      </c>
      <c r="J4548" s="33">
        <f t="shared" si="284"/>
        <v>3.3251761895280196E-3</v>
      </c>
      <c r="K4548" s="33">
        <f t="shared" si="285"/>
        <v>3.319653913724685E-3</v>
      </c>
      <c r="L4548" s="33">
        <f t="shared" si="286"/>
        <v>0.97044679922937349</v>
      </c>
      <c r="M4548" s="33">
        <f t="shared" si="287"/>
        <v>0.96722525171425011</v>
      </c>
    </row>
    <row r="4549" spans="1:13" ht="27.6">
      <c r="A4549" t="s">
        <v>164</v>
      </c>
      <c r="B4549" t="s">
        <v>250</v>
      </c>
      <c r="C4549" s="14" t="s">
        <v>252</v>
      </c>
      <c r="D4549" t="s">
        <v>456</v>
      </c>
      <c r="E4549" t="s">
        <v>474</v>
      </c>
      <c r="F4549" s="20">
        <v>2034</v>
      </c>
      <c r="G4549" s="20">
        <v>57</v>
      </c>
      <c r="H4549" s="11">
        <v>12908.513290327201</v>
      </c>
      <c r="I4549" s="10">
        <v>3559850.7732462301</v>
      </c>
      <c r="J4549" s="33">
        <f t="shared" si="284"/>
        <v>3.6261388784440307E-3</v>
      </c>
      <c r="K4549" s="33">
        <f t="shared" si="285"/>
        <v>3.619572376275193E-3</v>
      </c>
      <c r="L4549" s="33">
        <f t="shared" si="286"/>
        <v>0.96722525171425011</v>
      </c>
      <c r="M4549" s="33">
        <f t="shared" si="287"/>
        <v>0.96372430991150937</v>
      </c>
    </row>
    <row r="4550" spans="1:13" ht="27.6">
      <c r="A4550" t="s">
        <v>164</v>
      </c>
      <c r="B4550" t="s">
        <v>250</v>
      </c>
      <c r="C4550" s="14" t="s">
        <v>252</v>
      </c>
      <c r="D4550" t="s">
        <v>456</v>
      </c>
      <c r="E4550" t="s">
        <v>474</v>
      </c>
      <c r="F4550" s="20">
        <v>2034</v>
      </c>
      <c r="G4550" s="20">
        <v>58</v>
      </c>
      <c r="H4550" s="11">
        <v>13824.254497396199</v>
      </c>
      <c r="I4550" s="10">
        <v>3474161.48216508</v>
      </c>
      <c r="J4550" s="33">
        <f t="shared" si="284"/>
        <v>3.9791629054562521E-3</v>
      </c>
      <c r="K4550" s="33">
        <f t="shared" si="285"/>
        <v>3.9712565271411426E-3</v>
      </c>
      <c r="L4550" s="33">
        <f t="shared" si="286"/>
        <v>0.96372430991150937</v>
      </c>
      <c r="M4550" s="33">
        <f t="shared" si="287"/>
        <v>0.95989711345540873</v>
      </c>
    </row>
    <row r="4551" spans="1:13" ht="27.6">
      <c r="A4551" t="s">
        <v>164</v>
      </c>
      <c r="B4551" t="s">
        <v>250</v>
      </c>
      <c r="C4551" s="14" t="s">
        <v>252</v>
      </c>
      <c r="D4551" t="s">
        <v>456</v>
      </c>
      <c r="E4551" t="s">
        <v>474</v>
      </c>
      <c r="F4551" s="20">
        <v>2034</v>
      </c>
      <c r="G4551" s="20">
        <v>59</v>
      </c>
      <c r="H4551" s="11">
        <v>14074.841295591499</v>
      </c>
      <c r="I4551" s="10">
        <v>3375665.5194771099</v>
      </c>
      <c r="J4551" s="33">
        <f t="shared" si="284"/>
        <v>4.1695011589216015E-3</v>
      </c>
      <c r="K4551" s="33">
        <f t="shared" si="285"/>
        <v>4.160820857330938E-3</v>
      </c>
      <c r="L4551" s="33">
        <f t="shared" si="286"/>
        <v>0.95989711345540873</v>
      </c>
      <c r="M4551" s="33">
        <f t="shared" si="287"/>
        <v>0.95590315352485167</v>
      </c>
    </row>
    <row r="4552" spans="1:13" ht="27.6">
      <c r="A4552" t="s">
        <v>164</v>
      </c>
      <c r="B4552" t="s">
        <v>250</v>
      </c>
      <c r="C4552" s="14" t="s">
        <v>252</v>
      </c>
      <c r="D4552" t="s">
        <v>456</v>
      </c>
      <c r="E4552" t="s">
        <v>474</v>
      </c>
      <c r="F4552" s="20">
        <v>2034</v>
      </c>
      <c r="G4552" s="20">
        <v>60</v>
      </c>
      <c r="H4552" s="11">
        <v>14644.877793367101</v>
      </c>
      <c r="I4552" s="10">
        <v>3291458.6170961</v>
      </c>
      <c r="J4552" s="33">
        <f t="shared" si="284"/>
        <v>4.449358019359694E-3</v>
      </c>
      <c r="K4552" s="33">
        <f t="shared" si="285"/>
        <v>4.4394742901510131E-3</v>
      </c>
      <c r="L4552" s="33">
        <f t="shared" si="286"/>
        <v>0.95590315352485167</v>
      </c>
      <c r="M4552" s="33">
        <f t="shared" si="287"/>
        <v>0.9516594460509038</v>
      </c>
    </row>
    <row r="4553" spans="1:13" ht="27.6">
      <c r="A4553" t="s">
        <v>164</v>
      </c>
      <c r="B4553" t="s">
        <v>250</v>
      </c>
      <c r="C4553" s="14" t="s">
        <v>252</v>
      </c>
      <c r="D4553" t="s">
        <v>456</v>
      </c>
      <c r="E4553" t="s">
        <v>474</v>
      </c>
      <c r="F4553" s="20">
        <v>2034</v>
      </c>
      <c r="G4553" s="20">
        <v>61</v>
      </c>
      <c r="H4553" s="11">
        <v>15569.9770478796</v>
      </c>
      <c r="I4553" s="10">
        <v>3206807.0176203698</v>
      </c>
      <c r="J4553" s="33">
        <f t="shared" si="284"/>
        <v>4.8552896891916478E-3</v>
      </c>
      <c r="K4553" s="33">
        <f t="shared" si="285"/>
        <v>4.8435218233779942E-3</v>
      </c>
      <c r="L4553" s="33">
        <f t="shared" si="286"/>
        <v>0.9516594460509038</v>
      </c>
      <c r="M4553" s="33">
        <f t="shared" si="287"/>
        <v>0.94705006275553238</v>
      </c>
    </row>
    <row r="4554" spans="1:13" ht="27.6">
      <c r="A4554" t="s">
        <v>164</v>
      </c>
      <c r="B4554" t="s">
        <v>250</v>
      </c>
      <c r="C4554" s="14" t="s">
        <v>252</v>
      </c>
      <c r="D4554" t="s">
        <v>456</v>
      </c>
      <c r="E4554" t="s">
        <v>474</v>
      </c>
      <c r="F4554" s="20">
        <v>2034</v>
      </c>
      <c r="G4554" s="20">
        <v>62</v>
      </c>
      <c r="H4554" s="11">
        <v>16281.5541195113</v>
      </c>
      <c r="I4554" s="10">
        <v>3101785.4631321798</v>
      </c>
      <c r="J4554" s="33">
        <f t="shared" si="284"/>
        <v>5.2490909874437939E-3</v>
      </c>
      <c r="K4554" s="33">
        <f t="shared" si="285"/>
        <v>5.2353385824102094E-3</v>
      </c>
      <c r="L4554" s="33">
        <f t="shared" si="286"/>
        <v>0.94705006275553238</v>
      </c>
      <c r="M4554" s="33">
        <f t="shared" si="287"/>
        <v>0.94209193502251432</v>
      </c>
    </row>
    <row r="4555" spans="1:13" ht="27.6">
      <c r="A4555" t="s">
        <v>164</v>
      </c>
      <c r="B4555" t="s">
        <v>250</v>
      </c>
      <c r="C4555" s="14" t="s">
        <v>252</v>
      </c>
      <c r="D4555" t="s">
        <v>456</v>
      </c>
      <c r="E4555" t="s">
        <v>474</v>
      </c>
      <c r="F4555" s="20">
        <v>2034</v>
      </c>
      <c r="G4555" s="20">
        <v>63</v>
      </c>
      <c r="H4555" s="11">
        <v>17038.907529405202</v>
      </c>
      <c r="I4555" s="10">
        <v>3006524.7997683398</v>
      </c>
      <c r="J4555" s="33">
        <f t="shared" si="284"/>
        <v>5.6673098225293508E-3</v>
      </c>
      <c r="K4555" s="33">
        <f t="shared" si="285"/>
        <v>5.6512809167706957E-3</v>
      </c>
      <c r="L4555" s="33">
        <f t="shared" si="286"/>
        <v>0.94209193502251432</v>
      </c>
      <c r="M4555" s="33">
        <f t="shared" si="287"/>
        <v>0.93676790884827799</v>
      </c>
    </row>
    <row r="4556" spans="1:13" ht="27.6">
      <c r="A4556" t="s">
        <v>164</v>
      </c>
      <c r="B4556" t="s">
        <v>250</v>
      </c>
      <c r="C4556" s="14" t="s">
        <v>252</v>
      </c>
      <c r="D4556" t="s">
        <v>456</v>
      </c>
      <c r="E4556" t="s">
        <v>474</v>
      </c>
      <c r="F4556" s="20">
        <v>2034</v>
      </c>
      <c r="G4556" s="20">
        <v>64</v>
      </c>
      <c r="H4556" s="11">
        <v>18104.639542246499</v>
      </c>
      <c r="I4556" s="10">
        <v>2908760.1093468298</v>
      </c>
      <c r="J4556" s="33">
        <f t="shared" si="284"/>
        <v>6.2241776088960274E-3</v>
      </c>
      <c r="K4556" s="33">
        <f t="shared" si="285"/>
        <v>6.2048475408276182E-3</v>
      </c>
      <c r="L4556" s="33">
        <f t="shared" si="286"/>
        <v>0.93676790884827799</v>
      </c>
      <c r="M4556" s="33">
        <f t="shared" si="287"/>
        <v>0.93095540679273447</v>
      </c>
    </row>
    <row r="4557" spans="1:13" ht="27.6">
      <c r="A4557" t="s">
        <v>164</v>
      </c>
      <c r="B4557" t="s">
        <v>250</v>
      </c>
      <c r="C4557" s="14" t="s">
        <v>252</v>
      </c>
      <c r="D4557" t="s">
        <v>456</v>
      </c>
      <c r="E4557" t="s">
        <v>474</v>
      </c>
      <c r="F4557" s="20">
        <v>2034</v>
      </c>
      <c r="G4557" s="20">
        <v>65</v>
      </c>
      <c r="H4557" s="11">
        <v>19063.783569879</v>
      </c>
      <c r="I4557" s="10">
        <v>2795338.3200661298</v>
      </c>
      <c r="J4557" s="33">
        <f t="shared" si="284"/>
        <v>6.8198484001135169E-3</v>
      </c>
      <c r="K4557" s="33">
        <f t="shared" si="285"/>
        <v>6.7966460095714165E-3</v>
      </c>
      <c r="L4557" s="33">
        <f t="shared" si="286"/>
        <v>0.93095540679273447</v>
      </c>
      <c r="M4557" s="33">
        <f t="shared" si="287"/>
        <v>0.9246280324420677</v>
      </c>
    </row>
    <row r="4558" spans="1:13" ht="27.6">
      <c r="A4558" t="s">
        <v>164</v>
      </c>
      <c r="B4558" t="s">
        <v>250</v>
      </c>
      <c r="C4558" s="14" t="s">
        <v>252</v>
      </c>
      <c r="D4558" t="s">
        <v>456</v>
      </c>
      <c r="E4558" t="s">
        <v>474</v>
      </c>
      <c r="F4558" s="20">
        <v>2034</v>
      </c>
      <c r="G4558" s="20">
        <v>66</v>
      </c>
      <c r="H4558" s="11">
        <v>19719.899045747199</v>
      </c>
      <c r="I4558" s="10">
        <v>2673621.2735242802</v>
      </c>
      <c r="J4558" s="33">
        <f t="shared" si="284"/>
        <v>7.3757264130955517E-3</v>
      </c>
      <c r="K4558" s="33">
        <f t="shared" si="285"/>
        <v>7.3485924948042403E-3</v>
      </c>
      <c r="L4558" s="33">
        <f t="shared" si="286"/>
        <v>0.9246280324420677</v>
      </c>
      <c r="M4558" s="33">
        <f t="shared" si="287"/>
        <v>0.91783331782237831</v>
      </c>
    </row>
    <row r="4559" spans="1:13" ht="27.6">
      <c r="A4559" t="s">
        <v>164</v>
      </c>
      <c r="B4559" t="s">
        <v>250</v>
      </c>
      <c r="C4559" s="14" t="s">
        <v>252</v>
      </c>
      <c r="D4559" t="s">
        <v>456</v>
      </c>
      <c r="E4559" t="s">
        <v>474</v>
      </c>
      <c r="F4559" s="20">
        <v>2034</v>
      </c>
      <c r="G4559" s="20">
        <v>67</v>
      </c>
      <c r="H4559" s="11">
        <v>20796.908861686599</v>
      </c>
      <c r="I4559" s="10">
        <v>2552890.2890336299</v>
      </c>
      <c r="J4559" s="33">
        <f t="shared" si="284"/>
        <v>8.1464170046880672E-3</v>
      </c>
      <c r="K4559" s="33">
        <f t="shared" si="285"/>
        <v>8.1133248714237993E-3</v>
      </c>
      <c r="L4559" s="33">
        <f t="shared" si="286"/>
        <v>0.91783331782237831</v>
      </c>
      <c r="M4559" s="33">
        <f t="shared" si="287"/>
        <v>0.91038663793706853</v>
      </c>
    </row>
    <row r="4560" spans="1:13" ht="27.6">
      <c r="A4560" t="s">
        <v>164</v>
      </c>
      <c r="B4560" t="s">
        <v>250</v>
      </c>
      <c r="C4560" s="14" t="s">
        <v>252</v>
      </c>
      <c r="D4560" t="s">
        <v>456</v>
      </c>
      <c r="E4560" t="s">
        <v>474</v>
      </c>
      <c r="F4560" s="20">
        <v>2034</v>
      </c>
      <c r="G4560" s="20">
        <v>68</v>
      </c>
      <c r="H4560" s="11">
        <v>21652.7337881475</v>
      </c>
      <c r="I4560" s="10">
        <v>2420143.0390266799</v>
      </c>
      <c r="J4560" s="33">
        <f t="shared" si="284"/>
        <v>8.9468818325943566E-3</v>
      </c>
      <c r="K4560" s="33">
        <f t="shared" si="285"/>
        <v>8.906977580216302E-3</v>
      </c>
      <c r="L4560" s="33">
        <f t="shared" si="286"/>
        <v>0.91038663793706853</v>
      </c>
      <c r="M4560" s="33">
        <f t="shared" si="287"/>
        <v>0.90227784456363458</v>
      </c>
    </row>
    <row r="4561" spans="1:13" ht="27.6">
      <c r="A4561" t="s">
        <v>164</v>
      </c>
      <c r="B4561" t="s">
        <v>250</v>
      </c>
      <c r="C4561" s="14" t="s">
        <v>252</v>
      </c>
      <c r="D4561" t="s">
        <v>456</v>
      </c>
      <c r="E4561" t="s">
        <v>474</v>
      </c>
      <c r="F4561" s="20">
        <v>2034</v>
      </c>
      <c r="G4561" s="20">
        <v>69</v>
      </c>
      <c r="H4561" s="11">
        <v>21609.786425914699</v>
      </c>
      <c r="I4561" s="10">
        <v>2276785.0392585499</v>
      </c>
      <c r="J4561" s="33">
        <f t="shared" si="284"/>
        <v>9.4913599893260321E-3</v>
      </c>
      <c r="K4561" s="33">
        <f t="shared" si="285"/>
        <v>9.4464592009060322E-3</v>
      </c>
      <c r="L4561" s="33">
        <f t="shared" si="286"/>
        <v>0.90227784456363458</v>
      </c>
      <c r="M4561" s="33">
        <f t="shared" si="287"/>
        <v>0.89375451371708281</v>
      </c>
    </row>
    <row r="4562" spans="1:13" ht="27.6">
      <c r="A4562" t="s">
        <v>164</v>
      </c>
      <c r="B4562" t="s">
        <v>250</v>
      </c>
      <c r="C4562" s="14" t="s">
        <v>252</v>
      </c>
      <c r="D4562" t="s">
        <v>456</v>
      </c>
      <c r="E4562" t="s">
        <v>474</v>
      </c>
      <c r="F4562" s="20">
        <v>2035</v>
      </c>
      <c r="G4562" s="20">
        <v>30</v>
      </c>
      <c r="H4562" s="11">
        <v>689.92761188351903</v>
      </c>
      <c r="I4562" s="10">
        <v>4483816.3836319596</v>
      </c>
      <c r="J4562" s="33">
        <f t="shared" si="284"/>
        <v>1.5387062110796499E-4</v>
      </c>
      <c r="K4562" s="33">
        <f t="shared" si="285"/>
        <v>1.5385878363105565E-4</v>
      </c>
      <c r="L4562" s="33">
        <f t="shared" si="286"/>
        <v>1</v>
      </c>
      <c r="M4562" s="33">
        <f t="shared" si="287"/>
        <v>0.99984614121636894</v>
      </c>
    </row>
    <row r="4563" spans="1:13" ht="27.6">
      <c r="A4563" t="s">
        <v>164</v>
      </c>
      <c r="B4563" t="s">
        <v>250</v>
      </c>
      <c r="C4563" s="14" t="s">
        <v>252</v>
      </c>
      <c r="D4563" t="s">
        <v>456</v>
      </c>
      <c r="E4563" t="s">
        <v>474</v>
      </c>
      <c r="F4563" s="20">
        <v>2035</v>
      </c>
      <c r="G4563" s="20">
        <v>31</v>
      </c>
      <c r="H4563" s="11">
        <v>988.68124322993901</v>
      </c>
      <c r="I4563" s="10">
        <v>4386971.4014234701</v>
      </c>
      <c r="J4563" s="33">
        <f t="shared" si="284"/>
        <v>2.2536760620530487E-4</v>
      </c>
      <c r="K4563" s="33">
        <f t="shared" si="285"/>
        <v>2.2534221283398992E-4</v>
      </c>
      <c r="L4563" s="33">
        <f t="shared" si="286"/>
        <v>0.99984614121636894</v>
      </c>
      <c r="M4563" s="33">
        <f t="shared" si="287"/>
        <v>0.99962083367441368</v>
      </c>
    </row>
    <row r="4564" spans="1:13" ht="27.6">
      <c r="A4564" t="s">
        <v>164</v>
      </c>
      <c r="B4564" t="s">
        <v>250</v>
      </c>
      <c r="C4564" s="14" t="s">
        <v>252</v>
      </c>
      <c r="D4564" t="s">
        <v>456</v>
      </c>
      <c r="E4564" t="s">
        <v>474</v>
      </c>
      <c r="F4564" s="20">
        <v>2035</v>
      </c>
      <c r="G4564" s="20">
        <v>32</v>
      </c>
      <c r="H4564" s="11">
        <v>1059.01169294498</v>
      </c>
      <c r="I4564" s="10">
        <v>4344880.3519729096</v>
      </c>
      <c r="J4564" s="33">
        <f t="shared" si="284"/>
        <v>2.4373782639701628E-4</v>
      </c>
      <c r="K4564" s="33">
        <f t="shared" si="285"/>
        <v>2.4370812474616699E-4</v>
      </c>
      <c r="L4564" s="33">
        <f t="shared" si="286"/>
        <v>0.99962083367441368</v>
      </c>
      <c r="M4564" s="33">
        <f t="shared" si="287"/>
        <v>0.99937721795558165</v>
      </c>
    </row>
    <row r="4565" spans="1:13" ht="27.6">
      <c r="A4565" t="s">
        <v>164</v>
      </c>
      <c r="B4565" t="s">
        <v>250</v>
      </c>
      <c r="C4565" s="14" t="s">
        <v>252</v>
      </c>
      <c r="D4565" t="s">
        <v>456</v>
      </c>
      <c r="E4565" t="s">
        <v>474</v>
      </c>
      <c r="F4565" s="20">
        <v>2035</v>
      </c>
      <c r="G4565" s="20">
        <v>33</v>
      </c>
      <c r="H4565" s="11">
        <v>1147.95680309351</v>
      </c>
      <c r="I4565" s="10">
        <v>4325687.3707257397</v>
      </c>
      <c r="J4565" s="33">
        <f t="shared" si="284"/>
        <v>2.6538136132129035E-4</v>
      </c>
      <c r="K4565" s="33">
        <f t="shared" si="285"/>
        <v>2.6534615080264778E-4</v>
      </c>
      <c r="L4565" s="33">
        <f t="shared" si="286"/>
        <v>0.99937721795558165</v>
      </c>
      <c r="M4565" s="33">
        <f t="shared" si="287"/>
        <v>0.99911203705759732</v>
      </c>
    </row>
    <row r="4566" spans="1:13" ht="27.6">
      <c r="A4566" t="s">
        <v>164</v>
      </c>
      <c r="B4566" t="s">
        <v>250</v>
      </c>
      <c r="C4566" s="14" t="s">
        <v>252</v>
      </c>
      <c r="D4566" t="s">
        <v>456</v>
      </c>
      <c r="E4566" t="s">
        <v>474</v>
      </c>
      <c r="F4566" s="20">
        <v>2035</v>
      </c>
      <c r="G4566" s="20">
        <v>34</v>
      </c>
      <c r="H4566" s="11">
        <v>1241.03105418012</v>
      </c>
      <c r="I4566" s="10">
        <v>4306568.56831872</v>
      </c>
      <c r="J4566" s="33">
        <f t="shared" si="284"/>
        <v>2.8817166950731199E-4</v>
      </c>
      <c r="K4566" s="33">
        <f t="shared" si="285"/>
        <v>2.8813015203987824E-4</v>
      </c>
      <c r="L4566" s="33">
        <f t="shared" si="286"/>
        <v>0.99911203705759732</v>
      </c>
      <c r="M4566" s="33">
        <f t="shared" si="287"/>
        <v>0.99882416275445507</v>
      </c>
    </row>
    <row r="4567" spans="1:13" ht="27.6">
      <c r="A4567" t="s">
        <v>164</v>
      </c>
      <c r="B4567" t="s">
        <v>250</v>
      </c>
      <c r="C4567" s="14" t="s">
        <v>252</v>
      </c>
      <c r="D4567" t="s">
        <v>456</v>
      </c>
      <c r="E4567" t="s">
        <v>474</v>
      </c>
      <c r="F4567" s="20">
        <v>2035</v>
      </c>
      <c r="G4567" s="20">
        <v>35</v>
      </c>
      <c r="H4567" s="11">
        <v>1359.4771846844999</v>
      </c>
      <c r="I4567" s="10">
        <v>4307078.3715050397</v>
      </c>
      <c r="J4567" s="33">
        <f t="shared" si="284"/>
        <v>3.1563790287137317E-4</v>
      </c>
      <c r="K4567" s="33">
        <f t="shared" si="285"/>
        <v>3.1558809446907699E-4</v>
      </c>
      <c r="L4567" s="33">
        <f t="shared" si="286"/>
        <v>0.99882416275445507</v>
      </c>
      <c r="M4567" s="33">
        <f t="shared" si="287"/>
        <v>0.99850894574022175</v>
      </c>
    </row>
    <row r="4568" spans="1:13" ht="27.6">
      <c r="A4568" t="s">
        <v>164</v>
      </c>
      <c r="B4568" t="s">
        <v>250</v>
      </c>
      <c r="C4568" s="14" t="s">
        <v>252</v>
      </c>
      <c r="D4568" t="s">
        <v>456</v>
      </c>
      <c r="E4568" t="s">
        <v>474</v>
      </c>
      <c r="F4568" s="20">
        <v>2035</v>
      </c>
      <c r="G4568" s="20">
        <v>36</v>
      </c>
      <c r="H4568" s="11">
        <v>1812.9692727414099</v>
      </c>
      <c r="I4568" s="10">
        <v>4346196.0631382</v>
      </c>
      <c r="J4568" s="33">
        <f t="shared" si="284"/>
        <v>4.1713932054697581E-4</v>
      </c>
      <c r="K4568" s="33">
        <f t="shared" si="285"/>
        <v>4.1705233003674902E-4</v>
      </c>
      <c r="L4568" s="33">
        <f t="shared" si="286"/>
        <v>0.99850894574022175</v>
      </c>
      <c r="M4568" s="33">
        <f t="shared" si="287"/>
        <v>0.99809251525783826</v>
      </c>
    </row>
    <row r="4569" spans="1:13" ht="27.6">
      <c r="A4569" t="s">
        <v>164</v>
      </c>
      <c r="B4569" t="s">
        <v>250</v>
      </c>
      <c r="C4569" s="14" t="s">
        <v>252</v>
      </c>
      <c r="D4569" t="s">
        <v>456</v>
      </c>
      <c r="E4569" t="s">
        <v>474</v>
      </c>
      <c r="F4569" s="20">
        <v>2035</v>
      </c>
      <c r="G4569" s="20">
        <v>37</v>
      </c>
      <c r="H4569" s="11">
        <v>1997.40488236436</v>
      </c>
      <c r="I4569" s="10">
        <v>4387868.2355860304</v>
      </c>
      <c r="J4569" s="33">
        <f t="shared" si="284"/>
        <v>4.5521077095369813E-4</v>
      </c>
      <c r="K4569" s="33">
        <f t="shared" si="285"/>
        <v>4.5510717825014702E-4</v>
      </c>
      <c r="L4569" s="33">
        <f t="shared" si="286"/>
        <v>0.99809251525783826</v>
      </c>
      <c r="M4569" s="33">
        <f t="shared" si="287"/>
        <v>0.99763827618958667</v>
      </c>
    </row>
    <row r="4570" spans="1:13" ht="27.6">
      <c r="A4570" t="s">
        <v>164</v>
      </c>
      <c r="B4570" t="s">
        <v>250</v>
      </c>
      <c r="C4570" s="14" t="s">
        <v>252</v>
      </c>
      <c r="D4570" t="s">
        <v>456</v>
      </c>
      <c r="E4570" t="s">
        <v>474</v>
      </c>
      <c r="F4570" s="20">
        <v>2035</v>
      </c>
      <c r="G4570" s="20">
        <v>38</v>
      </c>
      <c r="H4570" s="11">
        <v>2186.18760040917</v>
      </c>
      <c r="I4570" s="10">
        <v>4383265.0968046999</v>
      </c>
      <c r="J4570" s="33">
        <f t="shared" si="284"/>
        <v>4.987577872036193E-4</v>
      </c>
      <c r="K4570" s="33">
        <f t="shared" si="285"/>
        <v>4.9863342821432344E-4</v>
      </c>
      <c r="L4570" s="33">
        <f t="shared" si="286"/>
        <v>0.99763827618958667</v>
      </c>
      <c r="M4570" s="33">
        <f t="shared" si="287"/>
        <v>0.99714082039581242</v>
      </c>
    </row>
    <row r="4571" spans="1:13" ht="27.6">
      <c r="A4571" t="s">
        <v>164</v>
      </c>
      <c r="B4571" t="s">
        <v>250</v>
      </c>
      <c r="C4571" s="14" t="s">
        <v>252</v>
      </c>
      <c r="D4571" t="s">
        <v>456</v>
      </c>
      <c r="E4571" t="s">
        <v>474</v>
      </c>
      <c r="F4571" s="20">
        <v>2035</v>
      </c>
      <c r="G4571" s="20">
        <v>39</v>
      </c>
      <c r="H4571" s="11">
        <v>2269.76795723962</v>
      </c>
      <c r="I4571" s="10">
        <v>4319725.0705314102</v>
      </c>
      <c r="J4571" s="33">
        <f t="shared" si="284"/>
        <v>5.2544268910159934E-4</v>
      </c>
      <c r="K4571" s="33">
        <f t="shared" si="285"/>
        <v>5.25304668266946E-4</v>
      </c>
      <c r="L4571" s="33">
        <f t="shared" si="286"/>
        <v>0.99714082039581242</v>
      </c>
      <c r="M4571" s="33">
        <f t="shared" si="287"/>
        <v>0.99661701766793898</v>
      </c>
    </row>
    <row r="4572" spans="1:13" ht="27.6">
      <c r="A4572" t="s">
        <v>164</v>
      </c>
      <c r="B4572" t="s">
        <v>250</v>
      </c>
      <c r="C4572" s="14" t="s">
        <v>252</v>
      </c>
      <c r="D4572" t="s">
        <v>456</v>
      </c>
      <c r="E4572" t="s">
        <v>474</v>
      </c>
      <c r="F4572" s="20">
        <v>2035</v>
      </c>
      <c r="G4572" s="20">
        <v>40</v>
      </c>
      <c r="H4572" s="11">
        <v>2409.7521893451599</v>
      </c>
      <c r="I4572" s="10">
        <v>4254067.04373788</v>
      </c>
      <c r="J4572" s="33">
        <f t="shared" si="284"/>
        <v>5.6645844190264722E-4</v>
      </c>
      <c r="K4572" s="33">
        <f t="shared" si="285"/>
        <v>5.6629803460894745E-4</v>
      </c>
      <c r="L4572" s="33">
        <f t="shared" si="286"/>
        <v>0.99661701766793898</v>
      </c>
      <c r="M4572" s="33">
        <f t="shared" si="287"/>
        <v>0.99605263540957578</v>
      </c>
    </row>
    <row r="4573" spans="1:13" ht="27.6">
      <c r="A4573" t="s">
        <v>164</v>
      </c>
      <c r="B4573" t="s">
        <v>250</v>
      </c>
      <c r="C4573" s="14" t="s">
        <v>252</v>
      </c>
      <c r="D4573" t="s">
        <v>456</v>
      </c>
      <c r="E4573" t="s">
        <v>474</v>
      </c>
      <c r="F4573" s="20">
        <v>2035</v>
      </c>
      <c r="G4573" s="20">
        <v>41</v>
      </c>
      <c r="H4573" s="11">
        <v>3097.2488031179</v>
      </c>
      <c r="I4573" s="10">
        <v>4197640.6733537205</v>
      </c>
      <c r="J4573" s="33">
        <f t="shared" si="284"/>
        <v>7.3785467698056723E-4</v>
      </c>
      <c r="K4573" s="33">
        <f t="shared" si="285"/>
        <v>7.3758252915767653E-4</v>
      </c>
      <c r="L4573" s="33">
        <f t="shared" si="286"/>
        <v>0.99605263540957578</v>
      </c>
      <c r="M4573" s="33">
        <f t="shared" si="287"/>
        <v>0.99531796438757625</v>
      </c>
    </row>
    <row r="4574" spans="1:13" ht="27.6">
      <c r="A4574" t="s">
        <v>164</v>
      </c>
      <c r="B4574" t="s">
        <v>250</v>
      </c>
      <c r="C4574" s="14" t="s">
        <v>252</v>
      </c>
      <c r="D4574" t="s">
        <v>456</v>
      </c>
      <c r="E4574" t="s">
        <v>474</v>
      </c>
      <c r="F4574" s="20">
        <v>2035</v>
      </c>
      <c r="G4574" s="20">
        <v>42</v>
      </c>
      <c r="H4574" s="11">
        <v>3374.2135484235</v>
      </c>
      <c r="I4574" s="10">
        <v>4143643.9551492198</v>
      </c>
      <c r="J4574" s="33">
        <f t="shared" si="284"/>
        <v>8.1431068521957233E-4</v>
      </c>
      <c r="K4574" s="33">
        <f t="shared" si="285"/>
        <v>8.1397922425041624E-4</v>
      </c>
      <c r="L4574" s="33">
        <f t="shared" si="286"/>
        <v>0.99531796438757625</v>
      </c>
      <c r="M4574" s="33">
        <f t="shared" si="287"/>
        <v>0.99450779624304153</v>
      </c>
    </row>
    <row r="4575" spans="1:13" ht="27.6">
      <c r="A4575" t="s">
        <v>164</v>
      </c>
      <c r="B4575" t="s">
        <v>250</v>
      </c>
      <c r="C4575" s="14" t="s">
        <v>252</v>
      </c>
      <c r="D4575" t="s">
        <v>456</v>
      </c>
      <c r="E4575" t="s">
        <v>474</v>
      </c>
      <c r="F4575" s="20">
        <v>2035</v>
      </c>
      <c r="G4575" s="20">
        <v>43</v>
      </c>
      <c r="H4575" s="11">
        <v>3730.66671630473</v>
      </c>
      <c r="I4575" s="10">
        <v>4123996.9495298401</v>
      </c>
      <c r="J4575" s="33">
        <f t="shared" si="284"/>
        <v>9.0462402420788594E-4</v>
      </c>
      <c r="K4575" s="33">
        <f t="shared" si="285"/>
        <v>9.042149752497286E-4</v>
      </c>
      <c r="L4575" s="33">
        <f t="shared" si="286"/>
        <v>0.99450779624304153</v>
      </c>
      <c r="M4575" s="33">
        <f t="shared" si="287"/>
        <v>0.99360854740067595</v>
      </c>
    </row>
    <row r="4576" spans="1:13" ht="27.6">
      <c r="A4576" t="s">
        <v>164</v>
      </c>
      <c r="B4576" t="s">
        <v>250</v>
      </c>
      <c r="C4576" s="14" t="s">
        <v>252</v>
      </c>
      <c r="D4576" t="s">
        <v>456</v>
      </c>
      <c r="E4576" t="s">
        <v>474</v>
      </c>
      <c r="F4576" s="20">
        <v>2035</v>
      </c>
      <c r="G4576" s="20">
        <v>44</v>
      </c>
      <c r="H4576" s="11">
        <v>3910.6707952407</v>
      </c>
      <c r="I4576" s="10">
        <v>4098200.5884472202</v>
      </c>
      <c r="J4576" s="33">
        <f t="shared" si="284"/>
        <v>9.5424094327272206E-4</v>
      </c>
      <c r="K4576" s="33">
        <f t="shared" si="285"/>
        <v>9.5378580016736159E-4</v>
      </c>
      <c r="L4576" s="33">
        <f t="shared" si="286"/>
        <v>0.99360854740067595</v>
      </c>
      <c r="M4576" s="33">
        <f t="shared" si="287"/>
        <v>0.99266085767724022</v>
      </c>
    </row>
    <row r="4577" spans="1:13" ht="27.6">
      <c r="A4577" t="s">
        <v>164</v>
      </c>
      <c r="B4577" t="s">
        <v>250</v>
      </c>
      <c r="C4577" s="14" t="s">
        <v>252</v>
      </c>
      <c r="D4577" t="s">
        <v>456</v>
      </c>
      <c r="E4577" t="s">
        <v>474</v>
      </c>
      <c r="F4577" s="20">
        <v>2035</v>
      </c>
      <c r="G4577" s="20">
        <v>45</v>
      </c>
      <c r="H4577" s="11">
        <v>4211.6574781457703</v>
      </c>
      <c r="I4577" s="10">
        <v>4075619.4387728302</v>
      </c>
      <c r="J4577" s="33">
        <f t="shared" si="284"/>
        <v>1.0333784940955873E-3</v>
      </c>
      <c r="K4577" s="33">
        <f t="shared" si="285"/>
        <v>1.0328447424112763E-3</v>
      </c>
      <c r="L4577" s="33">
        <f t="shared" si="286"/>
        <v>0.99266085767724022</v>
      </c>
      <c r="M4577" s="33">
        <f t="shared" si="287"/>
        <v>0.99163559312939076</v>
      </c>
    </row>
    <row r="4578" spans="1:13" ht="27.6">
      <c r="A4578" t="s">
        <v>164</v>
      </c>
      <c r="B4578" t="s">
        <v>250</v>
      </c>
      <c r="C4578" s="14" t="s">
        <v>252</v>
      </c>
      <c r="D4578" t="s">
        <v>456</v>
      </c>
      <c r="E4578" t="s">
        <v>474</v>
      </c>
      <c r="F4578" s="20">
        <v>2035</v>
      </c>
      <c r="G4578" s="20">
        <v>46</v>
      </c>
      <c r="H4578" s="11">
        <v>5279.4334783540899</v>
      </c>
      <c r="I4578" s="10">
        <v>4075260.6749081002</v>
      </c>
      <c r="J4578" s="33">
        <f t="shared" si="284"/>
        <v>1.2954836265714818E-3</v>
      </c>
      <c r="K4578" s="33">
        <f t="shared" si="285"/>
        <v>1.2946448499043806E-3</v>
      </c>
      <c r="L4578" s="33">
        <f t="shared" si="286"/>
        <v>0.99163559312939076</v>
      </c>
      <c r="M4578" s="33">
        <f t="shared" si="287"/>
        <v>0.99035177721576395</v>
      </c>
    </row>
    <row r="4579" spans="1:13" ht="27.6">
      <c r="A4579" t="s">
        <v>164</v>
      </c>
      <c r="B4579" t="s">
        <v>250</v>
      </c>
      <c r="C4579" s="14" t="s">
        <v>252</v>
      </c>
      <c r="D4579" t="s">
        <v>456</v>
      </c>
      <c r="E4579" t="s">
        <v>474</v>
      </c>
      <c r="F4579" s="20">
        <v>2035</v>
      </c>
      <c r="G4579" s="20">
        <v>47</v>
      </c>
      <c r="H4579" s="11">
        <v>5835.9527081132501</v>
      </c>
      <c r="I4579" s="10">
        <v>4029054.8017693101</v>
      </c>
      <c r="J4579" s="33">
        <f t="shared" si="284"/>
        <v>1.4484669470245137E-3</v>
      </c>
      <c r="K4579" s="33">
        <f t="shared" si="285"/>
        <v>1.4474184250871103E-3</v>
      </c>
      <c r="L4579" s="33">
        <f t="shared" si="286"/>
        <v>0.99035177721576395</v>
      </c>
      <c r="M4579" s="33">
        <f t="shared" si="287"/>
        <v>0.98891832380610412</v>
      </c>
    </row>
    <row r="4580" spans="1:13" ht="27.6">
      <c r="A4580" t="s">
        <v>164</v>
      </c>
      <c r="B4580" t="s">
        <v>250</v>
      </c>
      <c r="C4580" s="14" t="s">
        <v>252</v>
      </c>
      <c r="D4580" t="s">
        <v>456</v>
      </c>
      <c r="E4580" t="s">
        <v>474</v>
      </c>
      <c r="F4580" s="20">
        <v>2035</v>
      </c>
      <c r="G4580" s="20">
        <v>48</v>
      </c>
      <c r="H4580" s="11">
        <v>6453.9443691185297</v>
      </c>
      <c r="I4580" s="10">
        <v>3973767.5519242398</v>
      </c>
      <c r="J4580" s="33">
        <f t="shared" si="284"/>
        <v>1.6241373670670043E-3</v>
      </c>
      <c r="K4580" s="33">
        <f t="shared" si="285"/>
        <v>1.6228191697145178E-3</v>
      </c>
      <c r="L4580" s="33">
        <f t="shared" si="286"/>
        <v>0.98891832380610412</v>
      </c>
      <c r="M4580" s="33">
        <f t="shared" si="287"/>
        <v>0.98731348819294962</v>
      </c>
    </row>
    <row r="4581" spans="1:13" ht="27.6">
      <c r="A4581" t="s">
        <v>164</v>
      </c>
      <c r="B4581" t="s">
        <v>250</v>
      </c>
      <c r="C4581" s="14" t="s">
        <v>252</v>
      </c>
      <c r="D4581" t="s">
        <v>456</v>
      </c>
      <c r="E4581" t="s">
        <v>474</v>
      </c>
      <c r="F4581" s="20">
        <v>2035</v>
      </c>
      <c r="G4581" s="20">
        <v>49</v>
      </c>
      <c r="H4581" s="11">
        <v>7038.8629978455201</v>
      </c>
      <c r="I4581" s="10">
        <v>3978458.3881108598</v>
      </c>
      <c r="J4581" s="33">
        <f t="shared" si="284"/>
        <v>1.7692438404986988E-3</v>
      </c>
      <c r="K4581" s="33">
        <f t="shared" si="285"/>
        <v>1.767679651228482E-3</v>
      </c>
      <c r="L4581" s="33">
        <f t="shared" si="286"/>
        <v>0.98731348819294962</v>
      </c>
      <c r="M4581" s="33">
        <f t="shared" si="287"/>
        <v>0.98556823423048756</v>
      </c>
    </row>
    <row r="4582" spans="1:13" ht="27.6">
      <c r="A4582" t="s">
        <v>164</v>
      </c>
      <c r="B4582" t="s">
        <v>250</v>
      </c>
      <c r="C4582" s="14" t="s">
        <v>252</v>
      </c>
      <c r="D4582" t="s">
        <v>456</v>
      </c>
      <c r="E4582" t="s">
        <v>474</v>
      </c>
      <c r="F4582" s="20">
        <v>2035</v>
      </c>
      <c r="G4582" s="20">
        <v>50</v>
      </c>
      <c r="H4582" s="11">
        <v>7817.2040923559598</v>
      </c>
      <c r="I4582" s="10">
        <v>4038044.2827033</v>
      </c>
      <c r="J4582" s="33">
        <f t="shared" si="284"/>
        <v>1.935888649324735E-3</v>
      </c>
      <c r="K4582" s="33">
        <f t="shared" si="285"/>
        <v>1.9340160254854855E-3</v>
      </c>
      <c r="L4582" s="33">
        <f t="shared" si="286"/>
        <v>0.98556823423048756</v>
      </c>
      <c r="M4582" s="33">
        <f t="shared" si="287"/>
        <v>0.9836621294712764</v>
      </c>
    </row>
    <row r="4583" spans="1:13" ht="27.6">
      <c r="A4583" t="s">
        <v>164</v>
      </c>
      <c r="B4583" t="s">
        <v>250</v>
      </c>
      <c r="C4583" s="14" t="s">
        <v>252</v>
      </c>
      <c r="D4583" t="s">
        <v>456</v>
      </c>
      <c r="E4583" t="s">
        <v>474</v>
      </c>
      <c r="F4583" s="20">
        <v>2035</v>
      </c>
      <c r="G4583" s="20">
        <v>51</v>
      </c>
      <c r="H4583" s="11">
        <v>9013.5140207196691</v>
      </c>
      <c r="I4583" s="10">
        <v>4055754.9667605702</v>
      </c>
      <c r="J4583" s="33">
        <f t="shared" si="284"/>
        <v>2.2224010312730954E-3</v>
      </c>
      <c r="K4583" s="33">
        <f t="shared" si="285"/>
        <v>2.2199333265162657E-3</v>
      </c>
      <c r="L4583" s="33">
        <f t="shared" si="286"/>
        <v>0.9836621294712764</v>
      </c>
      <c r="M4583" s="33">
        <f t="shared" si="287"/>
        <v>0.98147846512803116</v>
      </c>
    </row>
    <row r="4584" spans="1:13" ht="27.6">
      <c r="A4584" t="s">
        <v>164</v>
      </c>
      <c r="B4584" t="s">
        <v>250</v>
      </c>
      <c r="C4584" s="14" t="s">
        <v>252</v>
      </c>
      <c r="D4584" t="s">
        <v>456</v>
      </c>
      <c r="E4584" t="s">
        <v>474</v>
      </c>
      <c r="F4584" s="20">
        <v>2035</v>
      </c>
      <c r="G4584" s="20">
        <v>52</v>
      </c>
      <c r="H4584" s="11">
        <v>9614.0987675540691</v>
      </c>
      <c r="I4584" s="10">
        <v>4015931.5922777299</v>
      </c>
      <c r="J4584" s="33">
        <f t="shared" si="284"/>
        <v>2.3939896750335846E-3</v>
      </c>
      <c r="K4584" s="33">
        <f t="shared" si="285"/>
        <v>2.3911263671171357E-3</v>
      </c>
      <c r="L4584" s="33">
        <f t="shared" si="286"/>
        <v>0.98147846512803116</v>
      </c>
      <c r="M4584" s="33">
        <f t="shared" si="287"/>
        <v>0.97913162609130588</v>
      </c>
    </row>
    <row r="4585" spans="1:13" ht="27.6">
      <c r="A4585" t="s">
        <v>164</v>
      </c>
      <c r="B4585" t="s">
        <v>250</v>
      </c>
      <c r="C4585" s="14" t="s">
        <v>252</v>
      </c>
      <c r="D4585" t="s">
        <v>456</v>
      </c>
      <c r="E4585" t="s">
        <v>474</v>
      </c>
      <c r="F4585" s="20">
        <v>2035</v>
      </c>
      <c r="G4585" s="20">
        <v>53</v>
      </c>
      <c r="H4585" s="11">
        <v>10206.4264039588</v>
      </c>
      <c r="I4585" s="10">
        <v>3951631.5066302898</v>
      </c>
      <c r="J4585" s="33">
        <f t="shared" si="284"/>
        <v>2.5828386039623966E-3</v>
      </c>
      <c r="K4585" s="33">
        <f t="shared" si="285"/>
        <v>2.579505946191829E-3</v>
      </c>
      <c r="L4585" s="33">
        <f t="shared" si="286"/>
        <v>0.97913162609130588</v>
      </c>
      <c r="M4585" s="33">
        <f t="shared" si="287"/>
        <v>0.97660595023969887</v>
      </c>
    </row>
    <row r="4586" spans="1:13" ht="27.6">
      <c r="A4586" t="s">
        <v>164</v>
      </c>
      <c r="B4586" t="s">
        <v>250</v>
      </c>
      <c r="C4586" s="14" t="s">
        <v>252</v>
      </c>
      <c r="D4586" t="s">
        <v>456</v>
      </c>
      <c r="E4586" t="s">
        <v>474</v>
      </c>
      <c r="F4586" s="20">
        <v>2035</v>
      </c>
      <c r="G4586" s="20">
        <v>54</v>
      </c>
      <c r="H4586" s="11">
        <v>10837.0943706979</v>
      </c>
      <c r="I4586" s="10">
        <v>3880153.24590284</v>
      </c>
      <c r="J4586" s="33">
        <f t="shared" si="284"/>
        <v>2.792955247873543E-3</v>
      </c>
      <c r="K4586" s="33">
        <f t="shared" si="285"/>
        <v>2.7890585769518861E-3</v>
      </c>
      <c r="L4586" s="33">
        <f t="shared" si="286"/>
        <v>0.97660595023969887</v>
      </c>
      <c r="M4586" s="33">
        <f t="shared" si="287"/>
        <v>0.97388213903788057</v>
      </c>
    </row>
    <row r="4587" spans="1:13" ht="27.6">
      <c r="A4587" t="s">
        <v>164</v>
      </c>
      <c r="B4587" t="s">
        <v>250</v>
      </c>
      <c r="C4587" s="14" t="s">
        <v>252</v>
      </c>
      <c r="D4587" t="s">
        <v>456</v>
      </c>
      <c r="E4587" t="s">
        <v>474</v>
      </c>
      <c r="F4587" s="20">
        <v>2035</v>
      </c>
      <c r="G4587" s="20">
        <v>55</v>
      </c>
      <c r="H4587" s="11">
        <v>11546.314206983399</v>
      </c>
      <c r="I4587" s="10">
        <v>3813327.41107625</v>
      </c>
      <c r="J4587" s="33">
        <f t="shared" si="284"/>
        <v>3.027884302157165E-3</v>
      </c>
      <c r="K4587" s="33">
        <f t="shared" si="285"/>
        <v>3.0233048836326715E-3</v>
      </c>
      <c r="L4587" s="33">
        <f t="shared" si="286"/>
        <v>0.97388213903788057</v>
      </c>
      <c r="M4587" s="33">
        <f t="shared" si="287"/>
        <v>0.97093779641084466</v>
      </c>
    </row>
    <row r="4588" spans="1:13" ht="27.6">
      <c r="A4588" t="s">
        <v>164</v>
      </c>
      <c r="B4588" t="s">
        <v>250</v>
      </c>
      <c r="C4588" s="14" t="s">
        <v>252</v>
      </c>
      <c r="D4588" t="s">
        <v>456</v>
      </c>
      <c r="E4588" t="s">
        <v>474</v>
      </c>
      <c r="F4588" s="20">
        <v>2035</v>
      </c>
      <c r="G4588" s="20">
        <v>56</v>
      </c>
      <c r="H4588" s="11">
        <v>12309.729788853299</v>
      </c>
      <c r="I4588" s="10">
        <v>3732635.3226899202</v>
      </c>
      <c r="J4588" s="33">
        <f t="shared" si="284"/>
        <v>3.2978656430819779E-3</v>
      </c>
      <c r="K4588" s="33">
        <f t="shared" si="285"/>
        <v>3.2924336571427126E-3</v>
      </c>
      <c r="L4588" s="33">
        <f t="shared" si="286"/>
        <v>0.97093779641084466</v>
      </c>
      <c r="M4588" s="33">
        <f t="shared" si="287"/>
        <v>0.96774104813094963</v>
      </c>
    </row>
    <row r="4589" spans="1:13" ht="27.6">
      <c r="A4589" t="s">
        <v>164</v>
      </c>
      <c r="B4589" t="s">
        <v>250</v>
      </c>
      <c r="C4589" s="14" t="s">
        <v>252</v>
      </c>
      <c r="D4589" t="s">
        <v>456</v>
      </c>
      <c r="E4589" t="s">
        <v>474</v>
      </c>
      <c r="F4589" s="20">
        <v>2035</v>
      </c>
      <c r="G4589" s="20">
        <v>57</v>
      </c>
      <c r="H4589" s="11">
        <v>13069.886820514599</v>
      </c>
      <c r="I4589" s="10">
        <v>3627908.1729118899</v>
      </c>
      <c r="J4589" s="33">
        <f t="shared" si="284"/>
        <v>3.6025958203964783E-3</v>
      </c>
      <c r="K4589" s="33">
        <f t="shared" si="285"/>
        <v>3.5961142578934124E-3</v>
      </c>
      <c r="L4589" s="33">
        <f t="shared" si="286"/>
        <v>0.96774104813094963</v>
      </c>
      <c r="M4589" s="33">
        <f t="shared" si="287"/>
        <v>0.96426094074981716</v>
      </c>
    </row>
    <row r="4590" spans="1:13" ht="27.6">
      <c r="A4590" t="s">
        <v>164</v>
      </c>
      <c r="B4590" t="s">
        <v>250</v>
      </c>
      <c r="C4590" s="14" t="s">
        <v>252</v>
      </c>
      <c r="D4590" t="s">
        <v>456</v>
      </c>
      <c r="E4590" t="s">
        <v>474</v>
      </c>
      <c r="F4590" s="20">
        <v>2035</v>
      </c>
      <c r="G4590" s="20">
        <v>58</v>
      </c>
      <c r="H4590" s="11">
        <v>13860.321557659299</v>
      </c>
      <c r="I4590" s="10">
        <v>3526650.4313155101</v>
      </c>
      <c r="J4590" s="33">
        <f t="shared" si="284"/>
        <v>3.9301659825947436E-3</v>
      </c>
      <c r="K4590" s="33">
        <f t="shared" si="285"/>
        <v>3.9224529880275139E-3</v>
      </c>
      <c r="L4590" s="33">
        <f t="shared" si="286"/>
        <v>0.96426094074981716</v>
      </c>
      <c r="M4590" s="33">
        <f t="shared" si="287"/>
        <v>0.96047867254153485</v>
      </c>
    </row>
    <row r="4591" spans="1:13" ht="27.6">
      <c r="A4591" t="s">
        <v>164</v>
      </c>
      <c r="B4591" t="s">
        <v>250</v>
      </c>
      <c r="C4591" s="14" t="s">
        <v>252</v>
      </c>
      <c r="D4591" t="s">
        <v>456</v>
      </c>
      <c r="E4591" t="s">
        <v>474</v>
      </c>
      <c r="F4591" s="20">
        <v>2035</v>
      </c>
      <c r="G4591" s="20">
        <v>59</v>
      </c>
      <c r="H4591" s="11">
        <v>14168.968974708399</v>
      </c>
      <c r="I4591" s="10">
        <v>3438695.8365209098</v>
      </c>
      <c r="J4591" s="33">
        <f t="shared" si="284"/>
        <v>4.1204484631137978E-3</v>
      </c>
      <c r="K4591" s="33">
        <f t="shared" si="285"/>
        <v>4.1119710629057282E-3</v>
      </c>
      <c r="L4591" s="33">
        <f t="shared" si="286"/>
        <v>0.96047867254153485</v>
      </c>
      <c r="M4591" s="33">
        <f t="shared" si="287"/>
        <v>0.95652921203350594</v>
      </c>
    </row>
    <row r="4592" spans="1:13" ht="27.6">
      <c r="A4592" t="s">
        <v>164</v>
      </c>
      <c r="B4592" t="s">
        <v>250</v>
      </c>
      <c r="C4592" s="14" t="s">
        <v>252</v>
      </c>
      <c r="D4592" t="s">
        <v>456</v>
      </c>
      <c r="E4592" t="s">
        <v>474</v>
      </c>
      <c r="F4592" s="20">
        <v>2035</v>
      </c>
      <c r="G4592" s="20">
        <v>60</v>
      </c>
      <c r="H4592" s="11">
        <v>14634.3985840594</v>
      </c>
      <c r="I4592" s="10">
        <v>3338638.9140134202</v>
      </c>
      <c r="J4592" s="33">
        <f t="shared" si="284"/>
        <v>4.3833427216803155E-3</v>
      </c>
      <c r="K4592" s="33">
        <f t="shared" si="285"/>
        <v>4.3737498963045685E-3</v>
      </c>
      <c r="L4592" s="33">
        <f t="shared" si="286"/>
        <v>0.95652921203350594</v>
      </c>
      <c r="M4592" s="33">
        <f t="shared" si="287"/>
        <v>0.95234559249156214</v>
      </c>
    </row>
    <row r="4593" spans="1:13" ht="27.6">
      <c r="A4593" t="s">
        <v>164</v>
      </c>
      <c r="B4593" t="s">
        <v>250</v>
      </c>
      <c r="C4593" s="14" t="s">
        <v>252</v>
      </c>
      <c r="D4593" t="s">
        <v>456</v>
      </c>
      <c r="E4593" t="s">
        <v>474</v>
      </c>
      <c r="F4593" s="20">
        <v>2035</v>
      </c>
      <c r="G4593" s="20">
        <v>61</v>
      </c>
      <c r="H4593" s="11">
        <v>15505.1819336595</v>
      </c>
      <c r="I4593" s="10">
        <v>3252356.2340924498</v>
      </c>
      <c r="J4593" s="33">
        <f t="shared" si="284"/>
        <v>4.7673688912451273E-3</v>
      </c>
      <c r="K4593" s="33">
        <f t="shared" si="285"/>
        <v>4.7560230253093083E-3</v>
      </c>
      <c r="L4593" s="33">
        <f t="shared" si="286"/>
        <v>0.95234559249156214</v>
      </c>
      <c r="M4593" s="33">
        <f t="shared" si="287"/>
        <v>0.9478162149256204</v>
      </c>
    </row>
    <row r="4594" spans="1:13" ht="27.6">
      <c r="A4594" t="s">
        <v>164</v>
      </c>
      <c r="B4594" t="s">
        <v>250</v>
      </c>
      <c r="C4594" s="14" t="s">
        <v>252</v>
      </c>
      <c r="D4594" t="s">
        <v>456</v>
      </c>
      <c r="E4594" t="s">
        <v>474</v>
      </c>
      <c r="F4594" s="20">
        <v>2035</v>
      </c>
      <c r="G4594" s="20">
        <v>62</v>
      </c>
      <c r="H4594" s="11">
        <v>16348.767321871899</v>
      </c>
      <c r="I4594" s="10">
        <v>3165393.9676942099</v>
      </c>
      <c r="J4594" s="33">
        <f t="shared" si="284"/>
        <v>5.1648444044331537E-3</v>
      </c>
      <c r="K4594" s="33">
        <f t="shared" si="285"/>
        <v>5.1515295285223806E-3</v>
      </c>
      <c r="L4594" s="33">
        <f t="shared" si="286"/>
        <v>0.9478162149256204</v>
      </c>
      <c r="M4594" s="33">
        <f t="shared" si="287"/>
        <v>0.94293351170681872</v>
      </c>
    </row>
    <row r="4595" spans="1:13" ht="27.6">
      <c r="A4595" t="s">
        <v>164</v>
      </c>
      <c r="B4595" t="s">
        <v>250</v>
      </c>
      <c r="C4595" s="14" t="s">
        <v>252</v>
      </c>
      <c r="D4595" t="s">
        <v>456</v>
      </c>
      <c r="E4595" t="s">
        <v>474</v>
      </c>
      <c r="F4595" s="20">
        <v>2035</v>
      </c>
      <c r="G4595" s="20">
        <v>63</v>
      </c>
      <c r="H4595" s="11">
        <v>17091.5389879047</v>
      </c>
      <c r="I4595" s="10">
        <v>3058175.1663935101</v>
      </c>
      <c r="J4595" s="33">
        <f t="shared" si="284"/>
        <v>5.588803145001227E-3</v>
      </c>
      <c r="K4595" s="33">
        <f t="shared" si="285"/>
        <v>5.5732148382169333E-3</v>
      </c>
      <c r="L4595" s="33">
        <f t="shared" si="286"/>
        <v>0.94293351170681872</v>
      </c>
      <c r="M4595" s="33">
        <f t="shared" si="287"/>
        <v>0.93767834066792233</v>
      </c>
    </row>
    <row r="4596" spans="1:13" ht="27.6">
      <c r="A4596" t="s">
        <v>164</v>
      </c>
      <c r="B4596" t="s">
        <v>250</v>
      </c>
      <c r="C4596" s="14" t="s">
        <v>252</v>
      </c>
      <c r="D4596" t="s">
        <v>456</v>
      </c>
      <c r="E4596" t="s">
        <v>474</v>
      </c>
      <c r="F4596" s="20">
        <v>2035</v>
      </c>
      <c r="G4596" s="20">
        <v>64</v>
      </c>
      <c r="H4596" s="11">
        <v>18181.674706187601</v>
      </c>
      <c r="I4596" s="10">
        <v>2960494.5869160299</v>
      </c>
      <c r="J4596" s="33">
        <f t="shared" si="284"/>
        <v>6.1414314981496363E-3</v>
      </c>
      <c r="K4596" s="33">
        <f t="shared" si="285"/>
        <v>6.1226114547717758E-3</v>
      </c>
      <c r="L4596" s="33">
        <f t="shared" si="286"/>
        <v>0.93767834066792233</v>
      </c>
      <c r="M4596" s="33">
        <f t="shared" si="287"/>
        <v>0.93193730051845747</v>
      </c>
    </row>
    <row r="4597" spans="1:13" ht="27.6">
      <c r="A4597" t="s">
        <v>164</v>
      </c>
      <c r="B4597" t="s">
        <v>250</v>
      </c>
      <c r="C4597" s="14" t="s">
        <v>252</v>
      </c>
      <c r="D4597" t="s">
        <v>456</v>
      </c>
      <c r="E4597" t="s">
        <v>474</v>
      </c>
      <c r="F4597" s="20">
        <v>2035</v>
      </c>
      <c r="G4597" s="20">
        <v>65</v>
      </c>
      <c r="H4597" s="11">
        <v>19189.688859833299</v>
      </c>
      <c r="I4597" s="10">
        <v>2859943.40390195</v>
      </c>
      <c r="J4597" s="33">
        <f t="shared" si="284"/>
        <v>6.7098141989984624E-3</v>
      </c>
      <c r="K4597" s="33">
        <f t="shared" si="285"/>
        <v>6.6873536591323113E-3</v>
      </c>
      <c r="L4597" s="33">
        <f t="shared" si="286"/>
        <v>0.93193730051845747</v>
      </c>
      <c r="M4597" s="33">
        <f t="shared" si="287"/>
        <v>0.9257051062017535</v>
      </c>
    </row>
    <row r="4598" spans="1:13" ht="27.6">
      <c r="A4598" t="s">
        <v>164</v>
      </c>
      <c r="B4598" t="s">
        <v>250</v>
      </c>
      <c r="C4598" s="14" t="s">
        <v>252</v>
      </c>
      <c r="D4598" t="s">
        <v>456</v>
      </c>
      <c r="E4598" t="s">
        <v>474</v>
      </c>
      <c r="F4598" s="20">
        <v>2035</v>
      </c>
      <c r="G4598" s="20">
        <v>66</v>
      </c>
      <c r="H4598" s="11">
        <v>19613.246752647199</v>
      </c>
      <c r="I4598" s="10">
        <v>2743945.07768007</v>
      </c>
      <c r="J4598" s="33">
        <f t="shared" si="284"/>
        <v>7.1478277434144782E-3</v>
      </c>
      <c r="K4598" s="33">
        <f t="shared" si="285"/>
        <v>7.1223427795514826E-3</v>
      </c>
      <c r="L4598" s="33">
        <f t="shared" si="286"/>
        <v>0.9257051062017535</v>
      </c>
      <c r="M4598" s="33">
        <f t="shared" si="287"/>
        <v>0.91911191712260354</v>
      </c>
    </row>
    <row r="4599" spans="1:13" ht="27.6">
      <c r="A4599" t="s">
        <v>164</v>
      </c>
      <c r="B4599" t="s">
        <v>250</v>
      </c>
      <c r="C4599" s="14" t="s">
        <v>252</v>
      </c>
      <c r="D4599" t="s">
        <v>456</v>
      </c>
      <c r="E4599" t="s">
        <v>474</v>
      </c>
      <c r="F4599" s="20">
        <v>2035</v>
      </c>
      <c r="G4599" s="20">
        <v>67</v>
      </c>
      <c r="H4599" s="11">
        <v>20695.900430729402</v>
      </c>
      <c r="I4599" s="10">
        <v>2619207.9969853298</v>
      </c>
      <c r="J4599" s="33">
        <f t="shared" si="284"/>
        <v>7.9015872181781976E-3</v>
      </c>
      <c r="K4599" s="33">
        <f t="shared" si="285"/>
        <v>7.8704517384345918E-3</v>
      </c>
      <c r="L4599" s="33">
        <f t="shared" si="286"/>
        <v>0.91911191712260354</v>
      </c>
      <c r="M4599" s="33">
        <f t="shared" si="287"/>
        <v>0.91187809113666995</v>
      </c>
    </row>
    <row r="4600" spans="1:13" ht="27.6">
      <c r="A4600" t="s">
        <v>164</v>
      </c>
      <c r="B4600" t="s">
        <v>250</v>
      </c>
      <c r="C4600" s="14" t="s">
        <v>252</v>
      </c>
      <c r="D4600" t="s">
        <v>456</v>
      </c>
      <c r="E4600" t="s">
        <v>474</v>
      </c>
      <c r="F4600" s="20">
        <v>2035</v>
      </c>
      <c r="G4600" s="20">
        <v>68</v>
      </c>
      <c r="H4600" s="11">
        <v>21655.651354300298</v>
      </c>
      <c r="I4600" s="10">
        <v>2495810.74564349</v>
      </c>
      <c r="J4600" s="33">
        <f t="shared" si="284"/>
        <v>8.6768002710545522E-3</v>
      </c>
      <c r="K4600" s="33">
        <f t="shared" si="285"/>
        <v>8.6392654786661138E-3</v>
      </c>
      <c r="L4600" s="33">
        <f t="shared" si="286"/>
        <v>0.91187809113666995</v>
      </c>
      <c r="M4600" s="33">
        <f t="shared" si="287"/>
        <v>0.90400013422316094</v>
      </c>
    </row>
    <row r="4601" spans="1:13" ht="27.6">
      <c r="A4601" t="s">
        <v>164</v>
      </c>
      <c r="B4601" t="s">
        <v>250</v>
      </c>
      <c r="C4601" s="14" t="s">
        <v>252</v>
      </c>
      <c r="D4601" t="s">
        <v>456</v>
      </c>
      <c r="E4601" t="s">
        <v>474</v>
      </c>
      <c r="F4601" s="20">
        <v>2035</v>
      </c>
      <c r="G4601" s="20">
        <v>69</v>
      </c>
      <c r="H4601" s="11">
        <v>21770.331755859199</v>
      </c>
      <c r="I4601" s="10">
        <v>2360781.5115584801</v>
      </c>
      <c r="J4601" s="33">
        <f t="shared" si="284"/>
        <v>9.2216631015071878E-3</v>
      </c>
      <c r="K4601" s="33">
        <f t="shared" si="285"/>
        <v>9.1792739658409506E-3</v>
      </c>
      <c r="L4601" s="33">
        <f t="shared" si="286"/>
        <v>0.90400013422316094</v>
      </c>
      <c r="M4601" s="33">
        <f t="shared" si="287"/>
        <v>0.89570206932596952</v>
      </c>
    </row>
    <row r="4602" spans="1:13" ht="27.6">
      <c r="A4602" t="s">
        <v>164</v>
      </c>
      <c r="B4602" t="s">
        <v>250</v>
      </c>
      <c r="C4602" s="14" t="s">
        <v>252</v>
      </c>
      <c r="D4602" t="s">
        <v>456</v>
      </c>
      <c r="E4602" t="s">
        <v>474</v>
      </c>
      <c r="F4602" s="20">
        <v>2036</v>
      </c>
      <c r="G4602" s="20">
        <v>30</v>
      </c>
      <c r="H4602" s="11">
        <v>705.04930311134797</v>
      </c>
      <c r="I4602" s="10">
        <v>4571897.5891954899</v>
      </c>
      <c r="J4602" s="33">
        <f t="shared" si="284"/>
        <v>1.5421371309312605E-4</v>
      </c>
      <c r="K4602" s="33">
        <f t="shared" si="285"/>
        <v>1.5420182276970618E-4</v>
      </c>
      <c r="L4602" s="33">
        <f t="shared" si="286"/>
        <v>1</v>
      </c>
      <c r="M4602" s="33">
        <f t="shared" si="287"/>
        <v>0.99984579817723029</v>
      </c>
    </row>
    <row r="4603" spans="1:13" ht="27.6">
      <c r="A4603" t="s">
        <v>164</v>
      </c>
      <c r="B4603" t="s">
        <v>250</v>
      </c>
      <c r="C4603" s="14" t="s">
        <v>252</v>
      </c>
      <c r="D4603" t="s">
        <v>456</v>
      </c>
      <c r="E4603" t="s">
        <v>474</v>
      </c>
      <c r="F4603" s="20">
        <v>2036</v>
      </c>
      <c r="G4603" s="20">
        <v>31</v>
      </c>
      <c r="H4603" s="11">
        <v>994.255118953021</v>
      </c>
      <c r="I4603" s="10">
        <v>4478333.8667599196</v>
      </c>
      <c r="J4603" s="33">
        <f t="shared" si="284"/>
        <v>2.2201451444538365E-4</v>
      </c>
      <c r="K4603" s="33">
        <f t="shared" si="285"/>
        <v>2.2198987104682377E-4</v>
      </c>
      <c r="L4603" s="33">
        <f t="shared" si="286"/>
        <v>0.99984579817723029</v>
      </c>
      <c r="M4603" s="33">
        <f t="shared" si="287"/>
        <v>0.9996238425374262</v>
      </c>
    </row>
    <row r="4604" spans="1:13" ht="27.6">
      <c r="A4604" t="s">
        <v>164</v>
      </c>
      <c r="B4604" t="s">
        <v>250</v>
      </c>
      <c r="C4604" s="14" t="s">
        <v>252</v>
      </c>
      <c r="D4604" t="s">
        <v>456</v>
      </c>
      <c r="E4604" t="s">
        <v>474</v>
      </c>
      <c r="F4604" s="20">
        <v>2036</v>
      </c>
      <c r="G4604" s="20">
        <v>32</v>
      </c>
      <c r="H4604" s="11">
        <v>1028.3681797818399</v>
      </c>
      <c r="I4604" s="10">
        <v>4381573.4259090601</v>
      </c>
      <c r="J4604" s="33">
        <f t="shared" si="284"/>
        <v>2.3470294339948916E-4</v>
      </c>
      <c r="K4604" s="33">
        <f t="shared" si="285"/>
        <v>2.3467540281829624E-4</v>
      </c>
      <c r="L4604" s="33">
        <f t="shared" si="286"/>
        <v>0.9996238425374262</v>
      </c>
      <c r="M4604" s="33">
        <f t="shared" si="287"/>
        <v>0.99938925540951196</v>
      </c>
    </row>
    <row r="4605" spans="1:13" ht="27.6">
      <c r="A4605" t="s">
        <v>164</v>
      </c>
      <c r="B4605" t="s">
        <v>250</v>
      </c>
      <c r="C4605" s="14" t="s">
        <v>252</v>
      </c>
      <c r="D4605" t="s">
        <v>456</v>
      </c>
      <c r="E4605" t="s">
        <v>474</v>
      </c>
      <c r="F4605" s="20">
        <v>2036</v>
      </c>
      <c r="G4605" s="20">
        <v>33</v>
      </c>
      <c r="H4605" s="11">
        <v>1112.4347902510201</v>
      </c>
      <c r="I4605" s="10">
        <v>4339273.7105959496</v>
      </c>
      <c r="J4605" s="33">
        <f t="shared" si="284"/>
        <v>2.5636428223796924E-4</v>
      </c>
      <c r="K4605" s="33">
        <f t="shared" si="285"/>
        <v>2.5633142372338824E-4</v>
      </c>
      <c r="L4605" s="33">
        <f t="shared" si="286"/>
        <v>0.99938925540951196</v>
      </c>
      <c r="M4605" s="33">
        <f t="shared" si="287"/>
        <v>0.999133080538819</v>
      </c>
    </row>
    <row r="4606" spans="1:13" ht="27.6">
      <c r="A4606" t="s">
        <v>164</v>
      </c>
      <c r="B4606" t="s">
        <v>250</v>
      </c>
      <c r="C4606" s="14" t="s">
        <v>252</v>
      </c>
      <c r="D4606" t="s">
        <v>456</v>
      </c>
      <c r="E4606" t="s">
        <v>474</v>
      </c>
      <c r="F4606" s="20">
        <v>2036</v>
      </c>
      <c r="G4606" s="20">
        <v>34</v>
      </c>
      <c r="H4606" s="11">
        <v>1206.4753090859499</v>
      </c>
      <c r="I4606" s="10">
        <v>4319800.5117774503</v>
      </c>
      <c r="J4606" s="33">
        <f t="shared" si="284"/>
        <v>2.7928958890500397E-4</v>
      </c>
      <c r="K4606" s="33">
        <f t="shared" si="285"/>
        <v>2.792505911983767E-4</v>
      </c>
      <c r="L4606" s="33">
        <f t="shared" si="286"/>
        <v>0.999133080538819</v>
      </c>
      <c r="M4606" s="33">
        <f t="shared" si="287"/>
        <v>0.99885407203539267</v>
      </c>
    </row>
    <row r="4607" spans="1:13" ht="27.6">
      <c r="A4607" t="s">
        <v>164</v>
      </c>
      <c r="B4607" t="s">
        <v>250</v>
      </c>
      <c r="C4607" s="14" t="s">
        <v>252</v>
      </c>
      <c r="D4607" t="s">
        <v>456</v>
      </c>
      <c r="E4607" t="s">
        <v>474</v>
      </c>
      <c r="F4607" s="20">
        <v>2036</v>
      </c>
      <c r="G4607" s="20">
        <v>35</v>
      </c>
      <c r="H4607" s="11">
        <v>1321.80992367464</v>
      </c>
      <c r="I4607" s="10">
        <v>4300361.0752617596</v>
      </c>
      <c r="J4607" s="33">
        <f t="shared" si="284"/>
        <v>3.0737184634994458E-4</v>
      </c>
      <c r="K4607" s="33">
        <f t="shared" si="285"/>
        <v>3.0732461246352205E-4</v>
      </c>
      <c r="L4607" s="33">
        <f t="shared" si="286"/>
        <v>0.99885407203539267</v>
      </c>
      <c r="M4607" s="33">
        <f t="shared" si="287"/>
        <v>0.99854709959479682</v>
      </c>
    </row>
    <row r="4608" spans="1:13" ht="27.6">
      <c r="A4608" t="s">
        <v>164</v>
      </c>
      <c r="B4608" t="s">
        <v>250</v>
      </c>
      <c r="C4608" s="14" t="s">
        <v>252</v>
      </c>
      <c r="D4608" t="s">
        <v>456</v>
      </c>
      <c r="E4608" t="s">
        <v>474</v>
      </c>
      <c r="F4608" s="20">
        <v>2036</v>
      </c>
      <c r="G4608" s="20">
        <v>36</v>
      </c>
      <c r="H4608" s="11">
        <v>1741.4803120004301</v>
      </c>
      <c r="I4608" s="10">
        <v>4300459.4857777301</v>
      </c>
      <c r="J4608" s="33">
        <f t="shared" si="284"/>
        <v>4.0495214935979952E-4</v>
      </c>
      <c r="K4608" s="33">
        <f t="shared" si="285"/>
        <v>4.0487016730483827E-4</v>
      </c>
      <c r="L4608" s="33">
        <f t="shared" si="286"/>
        <v>0.99854709959479682</v>
      </c>
      <c r="M4608" s="33">
        <f t="shared" si="287"/>
        <v>0.99814281766352209</v>
      </c>
    </row>
    <row r="4609" spans="1:13" ht="27.6">
      <c r="A4609" t="s">
        <v>164</v>
      </c>
      <c r="B4609" t="s">
        <v>250</v>
      </c>
      <c r="C4609" s="14" t="s">
        <v>252</v>
      </c>
      <c r="D4609" t="s">
        <v>456</v>
      </c>
      <c r="E4609" t="s">
        <v>474</v>
      </c>
      <c r="F4609" s="20">
        <v>2036</v>
      </c>
      <c r="G4609" s="20">
        <v>37</v>
      </c>
      <c r="H4609" s="11">
        <v>1942.10971166688</v>
      </c>
      <c r="I4609" s="10">
        <v>4339154.6285340097</v>
      </c>
      <c r="J4609" s="33">
        <f t="shared" si="284"/>
        <v>4.4757789890585779E-4</v>
      </c>
      <c r="K4609" s="33">
        <f t="shared" si="285"/>
        <v>4.4747775085995922E-4</v>
      </c>
      <c r="L4609" s="33">
        <f t="shared" si="286"/>
        <v>0.99814281766352209</v>
      </c>
      <c r="M4609" s="33">
        <f t="shared" si="287"/>
        <v>0.99769617096043695</v>
      </c>
    </row>
    <row r="4610" spans="1:13" ht="27.6">
      <c r="A4610" t="s">
        <v>164</v>
      </c>
      <c r="B4610" t="s">
        <v>250</v>
      </c>
      <c r="C4610" s="14" t="s">
        <v>252</v>
      </c>
      <c r="D4610" t="s">
        <v>456</v>
      </c>
      <c r="E4610" t="s">
        <v>474</v>
      </c>
      <c r="F4610" s="20">
        <v>2036</v>
      </c>
      <c r="G4610" s="20">
        <v>38</v>
      </c>
      <c r="H4610" s="11">
        <v>2152.7158521553602</v>
      </c>
      <c r="I4610" s="10">
        <v>4380220.7030519098</v>
      </c>
      <c r="J4610" s="33">
        <f t="shared" ref="J4610:J4673" si="288">IF(I4610&gt;0,H4610/I4610,0)</f>
        <v>4.9146287324185742E-4</v>
      </c>
      <c r="K4610" s="33">
        <f t="shared" ref="K4610:K4673" si="289">1-EXP(-J4610)</f>
        <v>4.9134212514589937E-4</v>
      </c>
      <c r="L4610" s="33">
        <f t="shared" ref="L4610:L4673" si="290">IF(G4610=30,1,M4609)</f>
        <v>0.99769617096043695</v>
      </c>
      <c r="M4610" s="33">
        <f t="shared" ref="M4610:M4673" si="291">L4610*(1-K4610)</f>
        <v>0.99720596080354729</v>
      </c>
    </row>
    <row r="4611" spans="1:13" ht="27.6">
      <c r="A4611" t="s">
        <v>164</v>
      </c>
      <c r="B4611" t="s">
        <v>250</v>
      </c>
      <c r="C4611" s="14" t="s">
        <v>252</v>
      </c>
      <c r="D4611" t="s">
        <v>456</v>
      </c>
      <c r="E4611" t="s">
        <v>474</v>
      </c>
      <c r="F4611" s="20">
        <v>2036</v>
      </c>
      <c r="G4611" s="20">
        <v>39</v>
      </c>
      <c r="H4611" s="11">
        <v>2279.6051298003999</v>
      </c>
      <c r="I4611" s="10">
        <v>4375018.2818280002</v>
      </c>
      <c r="J4611" s="33">
        <f t="shared" si="288"/>
        <v>5.2105042378198239E-4</v>
      </c>
      <c r="K4611" s="33">
        <f t="shared" si="289"/>
        <v>5.2091470058379663E-4</v>
      </c>
      <c r="L4611" s="33">
        <f t="shared" si="290"/>
        <v>0.99720596080354729</v>
      </c>
      <c r="M4611" s="33">
        <f t="shared" si="291"/>
        <v>0.99668650155905492</v>
      </c>
    </row>
    <row r="4612" spans="1:13" ht="27.6">
      <c r="A4612" t="s">
        <v>164</v>
      </c>
      <c r="B4612" t="s">
        <v>250</v>
      </c>
      <c r="C4612" s="14" t="s">
        <v>252</v>
      </c>
      <c r="D4612" t="s">
        <v>456</v>
      </c>
      <c r="E4612" t="s">
        <v>474</v>
      </c>
      <c r="F4612" s="20">
        <v>2036</v>
      </c>
      <c r="G4612" s="20">
        <v>40</v>
      </c>
      <c r="H4612" s="11">
        <v>2426.2949912884001</v>
      </c>
      <c r="I4612" s="10">
        <v>4311035.5004701698</v>
      </c>
      <c r="J4612" s="33">
        <f t="shared" si="288"/>
        <v>5.6281025545342497E-4</v>
      </c>
      <c r="K4612" s="33">
        <f t="shared" si="289"/>
        <v>5.6265190746962457E-4</v>
      </c>
      <c r="L4612" s="33">
        <f t="shared" si="290"/>
        <v>0.99668650155905492</v>
      </c>
      <c r="M4612" s="33">
        <f t="shared" si="291"/>
        <v>0.99612571399780347</v>
      </c>
    </row>
    <row r="4613" spans="1:13" ht="27.6">
      <c r="A4613" t="s">
        <v>164</v>
      </c>
      <c r="B4613" t="s">
        <v>250</v>
      </c>
      <c r="C4613" s="14" t="s">
        <v>252</v>
      </c>
      <c r="D4613" t="s">
        <v>456</v>
      </c>
      <c r="E4613" t="s">
        <v>474</v>
      </c>
      <c r="F4613" s="20">
        <v>2036</v>
      </c>
      <c r="G4613" s="20">
        <v>41</v>
      </c>
      <c r="H4613" s="11">
        <v>3101.0921624423299</v>
      </c>
      <c r="I4613" s="10">
        <v>4244844.6034231503</v>
      </c>
      <c r="J4613" s="33">
        <f t="shared" si="288"/>
        <v>7.3055493243298717E-4</v>
      </c>
      <c r="K4613" s="33">
        <f t="shared" si="289"/>
        <v>7.3028814215059246E-4</v>
      </c>
      <c r="L4613" s="33">
        <f t="shared" si="290"/>
        <v>0.99612571399780347</v>
      </c>
      <c r="M4613" s="33">
        <f t="shared" si="291"/>
        <v>0.99539825520077962</v>
      </c>
    </row>
    <row r="4614" spans="1:13" ht="27.6">
      <c r="A4614" t="s">
        <v>164</v>
      </c>
      <c r="B4614" t="s">
        <v>250</v>
      </c>
      <c r="C4614" s="14" t="s">
        <v>252</v>
      </c>
      <c r="D4614" t="s">
        <v>456</v>
      </c>
      <c r="E4614" t="s">
        <v>474</v>
      </c>
      <c r="F4614" s="20">
        <v>2036</v>
      </c>
      <c r="G4614" s="20">
        <v>42</v>
      </c>
      <c r="H4614" s="11">
        <v>3365.7890637322498</v>
      </c>
      <c r="I4614" s="10">
        <v>4187972.8336117701</v>
      </c>
      <c r="J4614" s="33">
        <f t="shared" si="288"/>
        <v>8.0367977478725504E-4</v>
      </c>
      <c r="K4614" s="33">
        <f t="shared" si="289"/>
        <v>8.0335691069599591E-4</v>
      </c>
      <c r="L4614" s="33">
        <f t="shared" si="290"/>
        <v>0.99539825520077962</v>
      </c>
      <c r="M4614" s="33">
        <f t="shared" si="291"/>
        <v>0.9945985951335693</v>
      </c>
    </row>
    <row r="4615" spans="1:13" ht="27.6">
      <c r="A4615" t="s">
        <v>164</v>
      </c>
      <c r="B4615" t="s">
        <v>250</v>
      </c>
      <c r="C4615" s="14" t="s">
        <v>252</v>
      </c>
      <c r="D4615" t="s">
        <v>456</v>
      </c>
      <c r="E4615" t="s">
        <v>474</v>
      </c>
      <c r="F4615" s="20">
        <v>2036</v>
      </c>
      <c r="G4615" s="20">
        <v>43</v>
      </c>
      <c r="H4615" s="11">
        <v>3696.7899113508201</v>
      </c>
      <c r="I4615" s="10">
        <v>4133246.8610068699</v>
      </c>
      <c r="J4615" s="33">
        <f t="shared" si="288"/>
        <v>8.9440336753809869E-4</v>
      </c>
      <c r="K4615" s="33">
        <f t="shared" si="289"/>
        <v>8.9400350806689843E-4</v>
      </c>
      <c r="L4615" s="33">
        <f t="shared" si="290"/>
        <v>0.9945985951335693</v>
      </c>
      <c r="M4615" s="33">
        <f t="shared" si="291"/>
        <v>0.99370942050040145</v>
      </c>
    </row>
    <row r="4616" spans="1:13" ht="27.6">
      <c r="A4616" t="s">
        <v>164</v>
      </c>
      <c r="B4616" t="s">
        <v>250</v>
      </c>
      <c r="C4616" s="14" t="s">
        <v>252</v>
      </c>
      <c r="D4616" t="s">
        <v>456</v>
      </c>
      <c r="E4616" t="s">
        <v>474</v>
      </c>
      <c r="F4616" s="20">
        <v>2036</v>
      </c>
      <c r="G4616" s="20">
        <v>44</v>
      </c>
      <c r="H4616" s="11">
        <v>3865.3667769019698</v>
      </c>
      <c r="I4616" s="10">
        <v>4112677.3322043698</v>
      </c>
      <c r="J4616" s="33">
        <f t="shared" si="288"/>
        <v>9.3986628774257784E-4</v>
      </c>
      <c r="K4616" s="33">
        <f t="shared" si="289"/>
        <v>9.3942475176223006E-4</v>
      </c>
      <c r="L4616" s="33">
        <f t="shared" si="290"/>
        <v>0.99370942050040145</v>
      </c>
      <c r="M4616" s="33">
        <f t="shared" si="291"/>
        <v>0.99277590527472404</v>
      </c>
    </row>
    <row r="4617" spans="1:13" ht="27.6">
      <c r="A4617" t="s">
        <v>164</v>
      </c>
      <c r="B4617" t="s">
        <v>250</v>
      </c>
      <c r="C4617" s="14" t="s">
        <v>252</v>
      </c>
      <c r="D4617" t="s">
        <v>456</v>
      </c>
      <c r="E4617" t="s">
        <v>474</v>
      </c>
      <c r="F4617" s="20">
        <v>2036</v>
      </c>
      <c r="G4617" s="20">
        <v>45</v>
      </c>
      <c r="H4617" s="11">
        <v>4163.2374034671902</v>
      </c>
      <c r="I4617" s="10">
        <v>4086090.4140660502</v>
      </c>
      <c r="J4617" s="33">
        <f t="shared" si="288"/>
        <v>1.0188803921556821E-3</v>
      </c>
      <c r="K4617" s="33">
        <f t="shared" si="289"/>
        <v>1.0183615097701937E-3</v>
      </c>
      <c r="L4617" s="33">
        <f t="shared" si="290"/>
        <v>0.99277590527472404</v>
      </c>
      <c r="M4617" s="33">
        <f t="shared" si="291"/>
        <v>0.99176490050496502</v>
      </c>
    </row>
    <row r="4618" spans="1:13" ht="27.6">
      <c r="A4618" t="s">
        <v>164</v>
      </c>
      <c r="B4618" t="s">
        <v>250</v>
      </c>
      <c r="C4618" s="14" t="s">
        <v>252</v>
      </c>
      <c r="D4618" t="s">
        <v>456</v>
      </c>
      <c r="E4618" t="s">
        <v>474</v>
      </c>
      <c r="F4618" s="20">
        <v>2036</v>
      </c>
      <c r="G4618" s="20">
        <v>46</v>
      </c>
      <c r="H4618" s="11">
        <v>5174.69052072666</v>
      </c>
      <c r="I4618" s="10">
        <v>4062513.46956565</v>
      </c>
      <c r="J4618" s="33">
        <f t="shared" si="288"/>
        <v>1.2737657510536009E-3</v>
      </c>
      <c r="K4618" s="33">
        <f t="shared" si="289"/>
        <v>1.2729548557927073E-3</v>
      </c>
      <c r="L4618" s="33">
        <f t="shared" si="290"/>
        <v>0.99176490050496502</v>
      </c>
      <c r="M4618" s="33">
        <f t="shared" si="291"/>
        <v>0.99050242855906245</v>
      </c>
    </row>
    <row r="4619" spans="1:13" ht="27.6">
      <c r="A4619" t="s">
        <v>164</v>
      </c>
      <c r="B4619" t="s">
        <v>250</v>
      </c>
      <c r="C4619" s="14" t="s">
        <v>252</v>
      </c>
      <c r="D4619" t="s">
        <v>456</v>
      </c>
      <c r="E4619" t="s">
        <v>474</v>
      </c>
      <c r="F4619" s="20">
        <v>2036</v>
      </c>
      <c r="G4619" s="20">
        <v>47</v>
      </c>
      <c r="H4619" s="11">
        <v>5698.3282121535603</v>
      </c>
      <c r="I4619" s="10">
        <v>4061170.5222076499</v>
      </c>
      <c r="J4619" s="33">
        <f t="shared" si="288"/>
        <v>1.4031245871094209E-3</v>
      </c>
      <c r="K4619" s="33">
        <f t="shared" si="289"/>
        <v>1.4021406680467807E-3</v>
      </c>
      <c r="L4619" s="33">
        <f t="shared" si="290"/>
        <v>0.99050242855906245</v>
      </c>
      <c r="M4619" s="33">
        <f t="shared" si="291"/>
        <v>0.98911360482218069</v>
      </c>
    </row>
    <row r="4620" spans="1:13" ht="27.6">
      <c r="A4620" t="s">
        <v>164</v>
      </c>
      <c r="B4620" t="s">
        <v>250</v>
      </c>
      <c r="C4620" s="14" t="s">
        <v>252</v>
      </c>
      <c r="D4620" t="s">
        <v>456</v>
      </c>
      <c r="E4620" t="s">
        <v>474</v>
      </c>
      <c r="F4620" s="20">
        <v>2036</v>
      </c>
      <c r="G4620" s="20">
        <v>48</v>
      </c>
      <c r="H4620" s="11">
        <v>6330.1354868541903</v>
      </c>
      <c r="I4620" s="10">
        <v>4013675.1450271802</v>
      </c>
      <c r="J4620" s="33">
        <f t="shared" si="288"/>
        <v>1.5771419604541322E-3</v>
      </c>
      <c r="K4620" s="33">
        <f t="shared" si="289"/>
        <v>1.5758989256390299E-3</v>
      </c>
      <c r="L4620" s="33">
        <f t="shared" si="290"/>
        <v>0.98911360482218069</v>
      </c>
      <c r="M4620" s="33">
        <f t="shared" si="291"/>
        <v>0.98755486175500651</v>
      </c>
    </row>
    <row r="4621" spans="1:13" ht="27.6">
      <c r="A4621" t="s">
        <v>164</v>
      </c>
      <c r="B4621" t="s">
        <v>250</v>
      </c>
      <c r="C4621" s="14" t="s">
        <v>252</v>
      </c>
      <c r="D4621" t="s">
        <v>456</v>
      </c>
      <c r="E4621" t="s">
        <v>474</v>
      </c>
      <c r="F4621" s="20">
        <v>2036</v>
      </c>
      <c r="G4621" s="20">
        <v>49</v>
      </c>
      <c r="H4621" s="11">
        <v>6811.3976622848304</v>
      </c>
      <c r="I4621" s="10">
        <v>3956991.18692334</v>
      </c>
      <c r="J4621" s="33">
        <f t="shared" si="288"/>
        <v>1.72135780458507E-3</v>
      </c>
      <c r="K4621" s="33">
        <f t="shared" si="289"/>
        <v>1.7198771179584016E-3</v>
      </c>
      <c r="L4621" s="33">
        <f t="shared" si="290"/>
        <v>0.98755486175500651</v>
      </c>
      <c r="M4621" s="33">
        <f t="shared" si="291"/>
        <v>0.98585638874554549</v>
      </c>
    </row>
    <row r="4622" spans="1:13" ht="27.6">
      <c r="A4622" t="s">
        <v>164</v>
      </c>
      <c r="B4622" t="s">
        <v>250</v>
      </c>
      <c r="C4622" s="14" t="s">
        <v>252</v>
      </c>
      <c r="D4622" t="s">
        <v>456</v>
      </c>
      <c r="E4622" t="s">
        <v>474</v>
      </c>
      <c r="F4622" s="20">
        <v>2036</v>
      </c>
      <c r="G4622" s="20">
        <v>50</v>
      </c>
      <c r="H4622" s="11">
        <v>7469.8357668032604</v>
      </c>
      <c r="I4622" s="10">
        <v>3960109.1241789302</v>
      </c>
      <c r="J4622" s="33">
        <f t="shared" si="288"/>
        <v>1.8862701841207519E-3</v>
      </c>
      <c r="K4622" s="33">
        <f t="shared" si="289"/>
        <v>1.8844922945526754E-3</v>
      </c>
      <c r="L4622" s="33">
        <f t="shared" si="290"/>
        <v>0.98585638874554549</v>
      </c>
      <c r="M4622" s="33">
        <f t="shared" si="291"/>
        <v>0.98399854997741898</v>
      </c>
    </row>
    <row r="4623" spans="1:13" ht="27.6">
      <c r="A4623" t="s">
        <v>164</v>
      </c>
      <c r="B4623" t="s">
        <v>250</v>
      </c>
      <c r="C4623" s="14" t="s">
        <v>252</v>
      </c>
      <c r="D4623" t="s">
        <v>456</v>
      </c>
      <c r="E4623" t="s">
        <v>474</v>
      </c>
      <c r="F4623" s="20">
        <v>2036</v>
      </c>
      <c r="G4623" s="20">
        <v>51</v>
      </c>
      <c r="H4623" s="11">
        <v>8679.3477611885792</v>
      </c>
      <c r="I4623" s="10">
        <v>4017657.4781541601</v>
      </c>
      <c r="J4623" s="33">
        <f t="shared" si="288"/>
        <v>2.1603005752436986E-3</v>
      </c>
      <c r="K4623" s="33">
        <f t="shared" si="289"/>
        <v>2.1579688053662283E-3</v>
      </c>
      <c r="L4623" s="33">
        <f t="shared" si="290"/>
        <v>0.98399854997741898</v>
      </c>
      <c r="M4623" s="33">
        <f t="shared" si="291"/>
        <v>0.98187511180204212</v>
      </c>
    </row>
    <row r="4624" spans="1:13" ht="27.6">
      <c r="A4624" t="s">
        <v>164</v>
      </c>
      <c r="B4624" t="s">
        <v>250</v>
      </c>
      <c r="C4624" s="14" t="s">
        <v>252</v>
      </c>
      <c r="D4624" t="s">
        <v>456</v>
      </c>
      <c r="E4624" t="s">
        <v>474</v>
      </c>
      <c r="F4624" s="20">
        <v>2036</v>
      </c>
      <c r="G4624" s="20">
        <v>52</v>
      </c>
      <c r="H4624" s="11">
        <v>9539.9670856339799</v>
      </c>
      <c r="I4624" s="10">
        <v>4033488.7117934702</v>
      </c>
      <c r="J4624" s="33">
        <f t="shared" si="288"/>
        <v>2.3651899800141208E-3</v>
      </c>
      <c r="K4624" s="33">
        <f t="shared" si="289"/>
        <v>2.3623951220842487E-3</v>
      </c>
      <c r="L4624" s="33">
        <f t="shared" si="290"/>
        <v>0.98187511180204212</v>
      </c>
      <c r="M4624" s="33">
        <f t="shared" si="291"/>
        <v>0.97955553482742508</v>
      </c>
    </row>
    <row r="4625" spans="1:13" ht="27.6">
      <c r="A4625" t="s">
        <v>164</v>
      </c>
      <c r="B4625" t="s">
        <v>250</v>
      </c>
      <c r="C4625" s="14" t="s">
        <v>252</v>
      </c>
      <c r="D4625" t="s">
        <v>456</v>
      </c>
      <c r="E4625" t="s">
        <v>474</v>
      </c>
      <c r="F4625" s="20">
        <v>2036</v>
      </c>
      <c r="G4625" s="20">
        <v>53</v>
      </c>
      <c r="H4625" s="11">
        <v>10193.4799149961</v>
      </c>
      <c r="I4625" s="10">
        <v>3991937.6823329101</v>
      </c>
      <c r="J4625" s="33">
        <f t="shared" si="288"/>
        <v>2.5535167946406858E-3</v>
      </c>
      <c r="K4625" s="33">
        <f t="shared" si="289"/>
        <v>2.5502593438720966E-3</v>
      </c>
      <c r="L4625" s="33">
        <f t="shared" si="290"/>
        <v>0.97955553482742508</v>
      </c>
      <c r="M4625" s="33">
        <f t="shared" si="291"/>
        <v>0.97705741417188985</v>
      </c>
    </row>
    <row r="4626" spans="1:13" ht="27.6">
      <c r="A4626" t="s">
        <v>164</v>
      </c>
      <c r="B4626" t="s">
        <v>250</v>
      </c>
      <c r="C4626" s="14" t="s">
        <v>252</v>
      </c>
      <c r="D4626" t="s">
        <v>456</v>
      </c>
      <c r="E4626" t="s">
        <v>474</v>
      </c>
      <c r="F4626" s="20">
        <v>2036</v>
      </c>
      <c r="G4626" s="20">
        <v>54</v>
      </c>
      <c r="H4626" s="11">
        <v>10912.684100213501</v>
      </c>
      <c r="I4626" s="10">
        <v>3925929.8628812302</v>
      </c>
      <c r="J4626" s="33">
        <f t="shared" si="288"/>
        <v>2.7796431626021735E-3</v>
      </c>
      <c r="K4626" s="33">
        <f t="shared" si="289"/>
        <v>2.7757835315070922E-3</v>
      </c>
      <c r="L4626" s="33">
        <f t="shared" si="290"/>
        <v>0.97705741417188985</v>
      </c>
      <c r="M4626" s="33">
        <f t="shared" si="291"/>
        <v>0.97434531429229465</v>
      </c>
    </row>
    <row r="4627" spans="1:13" ht="27.6">
      <c r="A4627" t="s">
        <v>164</v>
      </c>
      <c r="B4627" t="s">
        <v>250</v>
      </c>
      <c r="C4627" s="14" t="s">
        <v>252</v>
      </c>
      <c r="D4627" t="s">
        <v>456</v>
      </c>
      <c r="E4627" t="s">
        <v>474</v>
      </c>
      <c r="F4627" s="20">
        <v>2036</v>
      </c>
      <c r="G4627" s="20">
        <v>55</v>
      </c>
      <c r="H4627" s="11">
        <v>11625.0069937971</v>
      </c>
      <c r="I4627" s="10">
        <v>3852674.0430251602</v>
      </c>
      <c r="J4627" s="33">
        <f t="shared" si="288"/>
        <v>3.0173865901899715E-3</v>
      </c>
      <c r="K4627" s="33">
        <f t="shared" si="289"/>
        <v>3.0128388545147544E-3</v>
      </c>
      <c r="L4627" s="33">
        <f t="shared" si="290"/>
        <v>0.97434531429229465</v>
      </c>
      <c r="M4627" s="33">
        <f t="shared" si="291"/>
        <v>0.9714097688716804</v>
      </c>
    </row>
    <row r="4628" spans="1:13" ht="27.6">
      <c r="A4628" t="s">
        <v>164</v>
      </c>
      <c r="B4628" t="s">
        <v>250</v>
      </c>
      <c r="C4628" s="14" t="s">
        <v>252</v>
      </c>
      <c r="D4628" t="s">
        <v>456</v>
      </c>
      <c r="E4628" t="s">
        <v>474</v>
      </c>
      <c r="F4628" s="20">
        <v>2036</v>
      </c>
      <c r="G4628" s="20">
        <v>56</v>
      </c>
      <c r="H4628" s="11">
        <v>12395.0350425303</v>
      </c>
      <c r="I4628" s="10">
        <v>3783895.3356895</v>
      </c>
      <c r="J4628" s="33">
        <f t="shared" si="288"/>
        <v>3.2757341160102892E-3</v>
      </c>
      <c r="K4628" s="33">
        <f t="shared" si="289"/>
        <v>3.2703747525578697E-3</v>
      </c>
      <c r="L4628" s="33">
        <f t="shared" si="290"/>
        <v>0.9714097688716804</v>
      </c>
      <c r="M4628" s="33">
        <f t="shared" si="291"/>
        <v>0.96823289488917441</v>
      </c>
    </row>
    <row r="4629" spans="1:13" ht="27.6">
      <c r="A4629" t="s">
        <v>164</v>
      </c>
      <c r="B4629" t="s">
        <v>250</v>
      </c>
      <c r="C4629" s="14" t="s">
        <v>252</v>
      </c>
      <c r="D4629" t="s">
        <v>456</v>
      </c>
      <c r="E4629" t="s">
        <v>474</v>
      </c>
      <c r="F4629" s="20">
        <v>2036</v>
      </c>
      <c r="G4629" s="20">
        <v>57</v>
      </c>
      <c r="H4629" s="11">
        <v>13234.800072985699</v>
      </c>
      <c r="I4629" s="10">
        <v>3701208.0018146699</v>
      </c>
      <c r="J4629" s="33">
        <f t="shared" si="288"/>
        <v>3.5758055387583709E-3</v>
      </c>
      <c r="K4629" s="33">
        <f t="shared" si="289"/>
        <v>3.569419959596809E-3</v>
      </c>
      <c r="L4629" s="33">
        <f t="shared" si="290"/>
        <v>0.96823289488917441</v>
      </c>
      <c r="M4629" s="33">
        <f t="shared" si="291"/>
        <v>0.96477686506861882</v>
      </c>
    </row>
    <row r="4630" spans="1:13" ht="27.6">
      <c r="A4630" t="s">
        <v>164</v>
      </c>
      <c r="B4630" t="s">
        <v>250</v>
      </c>
      <c r="C4630" s="14" t="s">
        <v>252</v>
      </c>
      <c r="D4630" t="s">
        <v>456</v>
      </c>
      <c r="E4630" t="s">
        <v>474</v>
      </c>
      <c r="F4630" s="20">
        <v>2036</v>
      </c>
      <c r="G4630" s="20">
        <v>58</v>
      </c>
      <c r="H4630" s="11">
        <v>14044.444827200199</v>
      </c>
      <c r="I4630" s="10">
        <v>3594518.29761957</v>
      </c>
      <c r="J4630" s="33">
        <f t="shared" si="288"/>
        <v>3.90718412436542E-3</v>
      </c>
      <c r="K4630" s="33">
        <f t="shared" si="289"/>
        <v>3.899561012007613E-3</v>
      </c>
      <c r="L4630" s="33">
        <f t="shared" si="290"/>
        <v>0.96477686506861882</v>
      </c>
      <c r="M4630" s="33">
        <f t="shared" si="291"/>
        <v>0.96101465882031034</v>
      </c>
    </row>
    <row r="4631" spans="1:13" ht="27.6">
      <c r="A4631" t="s">
        <v>164</v>
      </c>
      <c r="B4631" t="s">
        <v>250</v>
      </c>
      <c r="C4631" s="14" t="s">
        <v>252</v>
      </c>
      <c r="D4631" t="s">
        <v>456</v>
      </c>
      <c r="E4631" t="s">
        <v>474</v>
      </c>
      <c r="F4631" s="20">
        <v>2036</v>
      </c>
      <c r="G4631" s="20">
        <v>59</v>
      </c>
      <c r="H4631" s="11">
        <v>14231.8564213303</v>
      </c>
      <c r="I4631" s="10">
        <v>3491179.46387965</v>
      </c>
      <c r="J4631" s="33">
        <f t="shared" si="288"/>
        <v>4.0765181419561963E-3</v>
      </c>
      <c r="K4631" s="33">
        <f t="shared" si="289"/>
        <v>4.0682204209746553E-3</v>
      </c>
      <c r="L4631" s="33">
        <f t="shared" si="290"/>
        <v>0.96101465882031034</v>
      </c>
      <c r="M4631" s="33">
        <f t="shared" si="291"/>
        <v>0.95710503936044156</v>
      </c>
    </row>
    <row r="4632" spans="1:13" ht="27.6">
      <c r="A4632" t="s">
        <v>164</v>
      </c>
      <c r="B4632" t="s">
        <v>250</v>
      </c>
      <c r="C4632" s="14" t="s">
        <v>252</v>
      </c>
      <c r="D4632" t="s">
        <v>456</v>
      </c>
      <c r="E4632" t="s">
        <v>474</v>
      </c>
      <c r="F4632" s="20">
        <v>2036</v>
      </c>
      <c r="G4632" s="20">
        <v>60</v>
      </c>
      <c r="H4632" s="11">
        <v>14757.7769783856</v>
      </c>
      <c r="I4632" s="10">
        <v>3401526.95361599</v>
      </c>
      <c r="J4632" s="33">
        <f t="shared" si="288"/>
        <v>4.3385741696673492E-3</v>
      </c>
      <c r="K4632" s="33">
        <f t="shared" si="289"/>
        <v>4.3291761529977713E-3</v>
      </c>
      <c r="L4632" s="33">
        <f t="shared" si="290"/>
        <v>0.95710503936044156</v>
      </c>
      <c r="M4632" s="33">
        <f t="shared" si="291"/>
        <v>0.95296156304812829</v>
      </c>
    </row>
    <row r="4633" spans="1:13" ht="27.6">
      <c r="A4633" t="s">
        <v>164</v>
      </c>
      <c r="B4633" t="s">
        <v>250</v>
      </c>
      <c r="C4633" s="14" t="s">
        <v>252</v>
      </c>
      <c r="D4633" t="s">
        <v>456</v>
      </c>
      <c r="E4633" t="s">
        <v>474</v>
      </c>
      <c r="F4633" s="20">
        <v>2036</v>
      </c>
      <c r="G4633" s="20">
        <v>61</v>
      </c>
      <c r="H4633" s="11">
        <v>15482.244200446399</v>
      </c>
      <c r="I4633" s="10">
        <v>3299602.9946854198</v>
      </c>
      <c r="J4633" s="33">
        <f t="shared" si="288"/>
        <v>4.6921536395085183E-3</v>
      </c>
      <c r="K4633" s="33">
        <f t="shared" si="289"/>
        <v>4.6811626837574005E-3</v>
      </c>
      <c r="L4633" s="33">
        <f t="shared" si="290"/>
        <v>0.95296156304812829</v>
      </c>
      <c r="M4633" s="33">
        <f t="shared" si="291"/>
        <v>0.94850059494013228</v>
      </c>
    </row>
    <row r="4634" spans="1:13" ht="27.6">
      <c r="A4634" t="s">
        <v>164</v>
      </c>
      <c r="B4634" t="s">
        <v>250</v>
      </c>
      <c r="C4634" s="14" t="s">
        <v>252</v>
      </c>
      <c r="D4634" t="s">
        <v>456</v>
      </c>
      <c r="E4634" t="s">
        <v>474</v>
      </c>
      <c r="F4634" s="20">
        <v>2036</v>
      </c>
      <c r="G4634" s="20">
        <v>62</v>
      </c>
      <c r="H4634" s="11">
        <v>16330.479003276099</v>
      </c>
      <c r="I4634" s="10">
        <v>3211009.7712443098</v>
      </c>
      <c r="J4634" s="33">
        <f t="shared" si="288"/>
        <v>5.0857768012794978E-3</v>
      </c>
      <c r="K4634" s="33">
        <f t="shared" si="289"/>
        <v>5.0728661346390869E-3</v>
      </c>
      <c r="L4634" s="33">
        <f t="shared" si="290"/>
        <v>0.94850059494013228</v>
      </c>
      <c r="M4634" s="33">
        <f t="shared" si="291"/>
        <v>0.94368897839337551</v>
      </c>
    </row>
    <row r="4635" spans="1:13" ht="27.6">
      <c r="A4635" t="s">
        <v>164</v>
      </c>
      <c r="B4635" t="s">
        <v>250</v>
      </c>
      <c r="C4635" s="14" t="s">
        <v>252</v>
      </c>
      <c r="D4635" t="s">
        <v>456</v>
      </c>
      <c r="E4635" t="s">
        <v>474</v>
      </c>
      <c r="F4635" s="20">
        <v>2036</v>
      </c>
      <c r="G4635" s="20">
        <v>63</v>
      </c>
      <c r="H4635" s="11">
        <v>17207.583646165702</v>
      </c>
      <c r="I4635" s="10">
        <v>3121544.3400693699</v>
      </c>
      <c r="J4635" s="33">
        <f t="shared" si="288"/>
        <v>5.5125225758552894E-3</v>
      </c>
      <c r="K4635" s="33">
        <f t="shared" si="289"/>
        <v>5.4973565038491934E-3</v>
      </c>
      <c r="L4635" s="33">
        <f t="shared" si="290"/>
        <v>0.94368897839337551</v>
      </c>
      <c r="M4635" s="33">
        <f t="shared" si="291"/>
        <v>0.93850118365039392</v>
      </c>
    </row>
    <row r="4636" spans="1:13" ht="27.6">
      <c r="A4636" t="s">
        <v>164</v>
      </c>
      <c r="B4636" t="s">
        <v>250</v>
      </c>
      <c r="C4636" s="14" t="s">
        <v>252</v>
      </c>
      <c r="D4636" t="s">
        <v>456</v>
      </c>
      <c r="E4636" t="s">
        <v>474</v>
      </c>
      <c r="F4636" s="20">
        <v>2036</v>
      </c>
      <c r="G4636" s="20">
        <v>64</v>
      </c>
      <c r="H4636" s="11">
        <v>18276.5359751451</v>
      </c>
      <c r="I4636" s="10">
        <v>3012015.2062247498</v>
      </c>
      <c r="J4636" s="33">
        <f t="shared" si="288"/>
        <v>6.0678763962990915E-3</v>
      </c>
      <c r="K4636" s="33">
        <f t="shared" si="289"/>
        <v>6.049504013550755E-3</v>
      </c>
      <c r="L4636" s="33">
        <f t="shared" si="290"/>
        <v>0.93850118365039392</v>
      </c>
      <c r="M4636" s="33">
        <f t="shared" si="291"/>
        <v>0.93282371697317878</v>
      </c>
    </row>
    <row r="4637" spans="1:13" ht="27.6">
      <c r="A4637" t="s">
        <v>164</v>
      </c>
      <c r="B4637" t="s">
        <v>250</v>
      </c>
      <c r="C4637" s="14" t="s">
        <v>252</v>
      </c>
      <c r="D4637" t="s">
        <v>456</v>
      </c>
      <c r="E4637" t="s">
        <v>474</v>
      </c>
      <c r="F4637" s="20">
        <v>2036</v>
      </c>
      <c r="G4637" s="20">
        <v>65</v>
      </c>
      <c r="H4637" s="11">
        <v>19310.1655362233</v>
      </c>
      <c r="I4637" s="10">
        <v>2911495.9529137202</v>
      </c>
      <c r="J4637" s="33">
        <f t="shared" si="288"/>
        <v>6.6323861851493842E-3</v>
      </c>
      <c r="K4637" s="33">
        <f t="shared" si="289"/>
        <v>6.6104404562150609E-3</v>
      </c>
      <c r="L4637" s="33">
        <f t="shared" si="290"/>
        <v>0.93282371697317878</v>
      </c>
      <c r="M4637" s="33">
        <f t="shared" si="291"/>
        <v>0.92665734133598232</v>
      </c>
    </row>
    <row r="4638" spans="1:13" ht="27.6">
      <c r="A4638" t="s">
        <v>164</v>
      </c>
      <c r="B4638" t="s">
        <v>250</v>
      </c>
      <c r="C4638" s="14" t="s">
        <v>252</v>
      </c>
      <c r="D4638" t="s">
        <v>456</v>
      </c>
      <c r="E4638" t="s">
        <v>474</v>
      </c>
      <c r="F4638" s="20">
        <v>2036</v>
      </c>
      <c r="G4638" s="20">
        <v>66</v>
      </c>
      <c r="H4638" s="11">
        <v>19767.957916230102</v>
      </c>
      <c r="I4638" s="10">
        <v>2808146.3416791498</v>
      </c>
      <c r="J4638" s="33">
        <f t="shared" si="288"/>
        <v>7.0395041821110079E-3</v>
      </c>
      <c r="K4638" s="33">
        <f t="shared" si="289"/>
        <v>7.0147849103622262E-3</v>
      </c>
      <c r="L4638" s="33">
        <f t="shared" si="290"/>
        <v>0.92665734133598232</v>
      </c>
      <c r="M4638" s="33">
        <f t="shared" si="291"/>
        <v>0.92015703940090232</v>
      </c>
    </row>
    <row r="4639" spans="1:13" ht="27.6">
      <c r="A4639" t="s">
        <v>164</v>
      </c>
      <c r="B4639" t="s">
        <v>250</v>
      </c>
      <c r="C4639" s="14" t="s">
        <v>252</v>
      </c>
      <c r="D4639" t="s">
        <v>456</v>
      </c>
      <c r="E4639" t="s">
        <v>474</v>
      </c>
      <c r="F4639" s="20">
        <v>2036</v>
      </c>
      <c r="G4639" s="20">
        <v>67</v>
      </c>
      <c r="H4639" s="11">
        <v>20656.851185679701</v>
      </c>
      <c r="I4639" s="10">
        <v>2689190.40274433</v>
      </c>
      <c r="J4639" s="33">
        <f t="shared" si="288"/>
        <v>7.6814386830323725E-3</v>
      </c>
      <c r="K4639" s="33">
        <f t="shared" si="289"/>
        <v>7.6520118279790328E-3</v>
      </c>
      <c r="L4639" s="33">
        <f t="shared" si="290"/>
        <v>0.92015703940090232</v>
      </c>
      <c r="M4639" s="33">
        <f t="shared" si="291"/>
        <v>0.9131159868518085</v>
      </c>
    </row>
    <row r="4640" spans="1:13" ht="27.6">
      <c r="A4640" t="s">
        <v>164</v>
      </c>
      <c r="B4640" t="s">
        <v>250</v>
      </c>
      <c r="C4640" s="14" t="s">
        <v>252</v>
      </c>
      <c r="D4640" t="s">
        <v>456</v>
      </c>
      <c r="E4640" t="s">
        <v>474</v>
      </c>
      <c r="F4640" s="20">
        <v>2036</v>
      </c>
      <c r="G4640" s="20">
        <v>68</v>
      </c>
      <c r="H4640" s="11">
        <v>21624.4359163175</v>
      </c>
      <c r="I4640" s="10">
        <v>2561777.5926298099</v>
      </c>
      <c r="J4640" s="33">
        <f t="shared" si="288"/>
        <v>8.4411839570033825E-3</v>
      </c>
      <c r="K4640" s="33">
        <f t="shared" si="289"/>
        <v>8.4056571966226734E-3</v>
      </c>
      <c r="L4640" s="33">
        <f t="shared" si="290"/>
        <v>0.9131159868518085</v>
      </c>
      <c r="M4640" s="33">
        <f t="shared" si="291"/>
        <v>0.90544064688557635</v>
      </c>
    </row>
    <row r="4641" spans="1:13" ht="27.6">
      <c r="A4641" t="s">
        <v>164</v>
      </c>
      <c r="B4641" t="s">
        <v>250</v>
      </c>
      <c r="C4641" s="14" t="s">
        <v>252</v>
      </c>
      <c r="D4641" t="s">
        <v>456</v>
      </c>
      <c r="E4641" t="s">
        <v>474</v>
      </c>
      <c r="F4641" s="20">
        <v>2036</v>
      </c>
      <c r="G4641" s="20">
        <v>69</v>
      </c>
      <c r="H4641" s="11">
        <v>21866.320728860301</v>
      </c>
      <c r="I4641" s="10">
        <v>2435802.6796353902</v>
      </c>
      <c r="J4641" s="33">
        <f t="shared" si="288"/>
        <v>8.9770492953614046E-3</v>
      </c>
      <c r="K4641" s="33">
        <f t="shared" si="289"/>
        <v>8.9368758910884916E-3</v>
      </c>
      <c r="L4641" s="33">
        <f t="shared" si="290"/>
        <v>0.90544064688557635</v>
      </c>
      <c r="M4641" s="33">
        <f t="shared" si="291"/>
        <v>0.89734883619761308</v>
      </c>
    </row>
    <row r="4642" spans="1:13" ht="27.6">
      <c r="A4642" t="s">
        <v>164</v>
      </c>
      <c r="B4642" t="s">
        <v>250</v>
      </c>
      <c r="C4642" s="14" t="s">
        <v>252</v>
      </c>
      <c r="D4642" t="s">
        <v>456</v>
      </c>
      <c r="E4642" t="s">
        <v>474</v>
      </c>
      <c r="F4642" s="20">
        <v>2037</v>
      </c>
      <c r="G4642" s="20">
        <v>30</v>
      </c>
      <c r="H4642" s="11">
        <v>715.98509048610299</v>
      </c>
      <c r="I4642" s="10">
        <v>4637236.9188948404</v>
      </c>
      <c r="J4642" s="33">
        <f t="shared" si="288"/>
        <v>1.5439907492514717E-4</v>
      </c>
      <c r="K4642" s="33">
        <f t="shared" si="289"/>
        <v>1.5438715600135655E-4</v>
      </c>
      <c r="L4642" s="33">
        <f t="shared" si="290"/>
        <v>1</v>
      </c>
      <c r="M4642" s="33">
        <f t="shared" si="291"/>
        <v>0.99984561284399864</v>
      </c>
    </row>
    <row r="4643" spans="1:13" ht="27.6">
      <c r="A4643" t="s">
        <v>164</v>
      </c>
      <c r="B4643" t="s">
        <v>250</v>
      </c>
      <c r="C4643" s="14" t="s">
        <v>252</v>
      </c>
      <c r="D4643" t="s">
        <v>456</v>
      </c>
      <c r="E4643" t="s">
        <v>474</v>
      </c>
      <c r="F4643" s="20">
        <v>2037</v>
      </c>
      <c r="G4643" s="20">
        <v>31</v>
      </c>
      <c r="H4643" s="11">
        <v>1014.23290079121</v>
      </c>
      <c r="I4643" s="10">
        <v>4566350.8432887401</v>
      </c>
      <c r="J4643" s="33">
        <f t="shared" si="288"/>
        <v>2.2211015657762017E-4</v>
      </c>
      <c r="K4643" s="33">
        <f t="shared" si="289"/>
        <v>2.2208549194291383E-4</v>
      </c>
      <c r="L4643" s="33">
        <f t="shared" si="290"/>
        <v>0.99984561284399864</v>
      </c>
      <c r="M4643" s="33">
        <f t="shared" si="291"/>
        <v>0.99962356163920318</v>
      </c>
    </row>
    <row r="4644" spans="1:13" ht="27.6">
      <c r="A4644" t="s">
        <v>164</v>
      </c>
      <c r="B4644" t="s">
        <v>250</v>
      </c>
      <c r="C4644" s="14" t="s">
        <v>252</v>
      </c>
      <c r="D4644" t="s">
        <v>456</v>
      </c>
      <c r="E4644" t="s">
        <v>474</v>
      </c>
      <c r="F4644" s="20">
        <v>2037</v>
      </c>
      <c r="G4644" s="20">
        <v>32</v>
      </c>
      <c r="H4644" s="11">
        <v>1035.2658551776599</v>
      </c>
      <c r="I4644" s="10">
        <v>4472890.0091065699</v>
      </c>
      <c r="J4644" s="33">
        <f t="shared" si="288"/>
        <v>2.3145345695286778E-4</v>
      </c>
      <c r="K4644" s="33">
        <f t="shared" si="289"/>
        <v>2.3142667366793379E-4</v>
      </c>
      <c r="L4644" s="33">
        <f t="shared" si="290"/>
        <v>0.99962356163920318</v>
      </c>
      <c r="M4644" s="33">
        <f t="shared" si="291"/>
        <v>0.99939222208341294</v>
      </c>
    </row>
    <row r="4645" spans="1:13" ht="27.6">
      <c r="A4645" t="s">
        <v>164</v>
      </c>
      <c r="B4645" t="s">
        <v>250</v>
      </c>
      <c r="C4645" s="14" t="s">
        <v>252</v>
      </c>
      <c r="D4645" t="s">
        <v>456</v>
      </c>
      <c r="E4645" t="s">
        <v>474</v>
      </c>
      <c r="F4645" s="20">
        <v>2037</v>
      </c>
      <c r="G4645" s="20">
        <v>33</v>
      </c>
      <c r="H4645" s="11">
        <v>1083.6623083642701</v>
      </c>
      <c r="I4645" s="10">
        <v>4376013.2649747096</v>
      </c>
      <c r="J4645" s="33">
        <f t="shared" si="288"/>
        <v>2.4763688836087951E-4</v>
      </c>
      <c r="K4645" s="33">
        <f t="shared" si="289"/>
        <v>2.4760622887753936E-4</v>
      </c>
      <c r="L4645" s="33">
        <f t="shared" si="290"/>
        <v>0.99939222208341294</v>
      </c>
      <c r="M4645" s="33">
        <f t="shared" si="291"/>
        <v>0.99914476634413329</v>
      </c>
    </row>
    <row r="4646" spans="1:13" ht="27.6">
      <c r="A4646" t="s">
        <v>164</v>
      </c>
      <c r="B4646" t="s">
        <v>250</v>
      </c>
      <c r="C4646" s="14" t="s">
        <v>252</v>
      </c>
      <c r="D4646" t="s">
        <v>456</v>
      </c>
      <c r="E4646" t="s">
        <v>474</v>
      </c>
      <c r="F4646" s="20">
        <v>2037</v>
      </c>
      <c r="G4646" s="20">
        <v>34</v>
      </c>
      <c r="H4646" s="11">
        <v>1171.83356771025</v>
      </c>
      <c r="I4646" s="10">
        <v>4333463.8282628302</v>
      </c>
      <c r="J4646" s="33">
        <f t="shared" si="288"/>
        <v>2.7041498767511505E-4</v>
      </c>
      <c r="K4646" s="33">
        <f t="shared" si="289"/>
        <v>2.7037842883781416E-4</v>
      </c>
      <c r="L4646" s="33">
        <f t="shared" si="290"/>
        <v>0.99914476634413329</v>
      </c>
      <c r="M4646" s="33">
        <f t="shared" si="291"/>
        <v>0.99887461915202769</v>
      </c>
    </row>
    <row r="4647" spans="1:13" ht="27.6">
      <c r="A4647" t="s">
        <v>164</v>
      </c>
      <c r="B4647" t="s">
        <v>250</v>
      </c>
      <c r="C4647" s="14" t="s">
        <v>252</v>
      </c>
      <c r="D4647" t="s">
        <v>456</v>
      </c>
      <c r="E4647" t="s">
        <v>474</v>
      </c>
      <c r="F4647" s="20">
        <v>2037</v>
      </c>
      <c r="G4647" s="20">
        <v>35</v>
      </c>
      <c r="H4647" s="11">
        <v>1287.7864304474699</v>
      </c>
      <c r="I4647" s="10">
        <v>4313671.0566942003</v>
      </c>
      <c r="J4647" s="33">
        <f t="shared" si="288"/>
        <v>2.9853607600630782E-4</v>
      </c>
      <c r="K4647" s="33">
        <f t="shared" si="289"/>
        <v>2.9849151854610678E-4</v>
      </c>
      <c r="L4647" s="33">
        <f t="shared" si="290"/>
        <v>0.99887461915202769</v>
      </c>
      <c r="M4647" s="33">
        <f t="shared" si="291"/>
        <v>0.99857646355011986</v>
      </c>
    </row>
    <row r="4648" spans="1:13" ht="27.6">
      <c r="A4648" t="s">
        <v>164</v>
      </c>
      <c r="B4648" t="s">
        <v>250</v>
      </c>
      <c r="C4648" s="14" t="s">
        <v>252</v>
      </c>
      <c r="D4648" t="s">
        <v>456</v>
      </c>
      <c r="E4648" t="s">
        <v>474</v>
      </c>
      <c r="F4648" s="20">
        <v>2037</v>
      </c>
      <c r="G4648" s="20">
        <v>36</v>
      </c>
      <c r="H4648" s="11">
        <v>1693.90743614587</v>
      </c>
      <c r="I4648" s="10">
        <v>4293850.4693285404</v>
      </c>
      <c r="J4648" s="33">
        <f t="shared" si="288"/>
        <v>3.9449614006021921E-4</v>
      </c>
      <c r="K4648" s="33">
        <f t="shared" si="289"/>
        <v>3.9441833668929505E-4</v>
      </c>
      <c r="L4648" s="33">
        <f t="shared" si="290"/>
        <v>0.99857646355011986</v>
      </c>
      <c r="M4648" s="33">
        <f t="shared" si="291"/>
        <v>0.99818260668230929</v>
      </c>
    </row>
    <row r="4649" spans="1:13" ht="27.6">
      <c r="A4649" t="s">
        <v>164</v>
      </c>
      <c r="B4649" t="s">
        <v>250</v>
      </c>
      <c r="C4649" s="14" t="s">
        <v>252</v>
      </c>
      <c r="D4649" t="s">
        <v>456</v>
      </c>
      <c r="E4649" t="s">
        <v>474</v>
      </c>
      <c r="F4649" s="20">
        <v>2037</v>
      </c>
      <c r="G4649" s="20">
        <v>37</v>
      </c>
      <c r="H4649" s="11">
        <v>1869.1216173283699</v>
      </c>
      <c r="I4649" s="10">
        <v>4293608.09690376</v>
      </c>
      <c r="J4649" s="33">
        <f t="shared" si="288"/>
        <v>4.3532655406445814E-4</v>
      </c>
      <c r="K4649" s="33">
        <f t="shared" si="289"/>
        <v>4.352318132083699E-4</v>
      </c>
      <c r="L4649" s="33">
        <f t="shared" si="290"/>
        <v>0.99818260668230929</v>
      </c>
      <c r="M4649" s="33">
        <f t="shared" si="291"/>
        <v>0.99774816585648984</v>
      </c>
    </row>
    <row r="4650" spans="1:13" ht="27.6">
      <c r="A4650" t="s">
        <v>164</v>
      </c>
      <c r="B4650" t="s">
        <v>250</v>
      </c>
      <c r="C4650" s="14" t="s">
        <v>252</v>
      </c>
      <c r="D4650" t="s">
        <v>456</v>
      </c>
      <c r="E4650" t="s">
        <v>474</v>
      </c>
      <c r="F4650" s="20">
        <v>2037</v>
      </c>
      <c r="G4650" s="20">
        <v>38</v>
      </c>
      <c r="H4650" s="11">
        <v>2094.9766002564602</v>
      </c>
      <c r="I4650" s="10">
        <v>4331698.4468067</v>
      </c>
      <c r="J4650" s="33">
        <f t="shared" si="288"/>
        <v>4.8363860642258315E-4</v>
      </c>
      <c r="K4650" s="33">
        <f t="shared" si="289"/>
        <v>4.8352167212384334E-4</v>
      </c>
      <c r="L4650" s="33">
        <f t="shared" si="290"/>
        <v>0.99774816585648984</v>
      </c>
      <c r="M4650" s="33">
        <f t="shared" si="291"/>
        <v>0.99726573299497645</v>
      </c>
    </row>
    <row r="4651" spans="1:13" ht="27.6">
      <c r="A4651" t="s">
        <v>164</v>
      </c>
      <c r="B4651" t="s">
        <v>250</v>
      </c>
      <c r="C4651" s="14" t="s">
        <v>252</v>
      </c>
      <c r="D4651" t="s">
        <v>456</v>
      </c>
      <c r="E4651" t="s">
        <v>474</v>
      </c>
      <c r="F4651" s="20">
        <v>2037</v>
      </c>
      <c r="G4651" s="20">
        <v>39</v>
      </c>
      <c r="H4651" s="11">
        <v>2247.12586160712</v>
      </c>
      <c r="I4651" s="10">
        <v>4372092.3853225801</v>
      </c>
      <c r="J4651" s="33">
        <f t="shared" si="288"/>
        <v>5.1397035185049577E-4</v>
      </c>
      <c r="K4651" s="33">
        <f t="shared" si="289"/>
        <v>5.1383829171514073E-4</v>
      </c>
      <c r="L4651" s="33">
        <f t="shared" si="290"/>
        <v>0.99726573299497645</v>
      </c>
      <c r="M4651" s="33">
        <f t="shared" si="291"/>
        <v>0.99675329967434823</v>
      </c>
    </row>
    <row r="4652" spans="1:13" ht="27.6">
      <c r="A4652" t="s">
        <v>164</v>
      </c>
      <c r="B4652" t="s">
        <v>250</v>
      </c>
      <c r="C4652" s="14" t="s">
        <v>252</v>
      </c>
      <c r="D4652" t="s">
        <v>456</v>
      </c>
      <c r="E4652" t="s">
        <v>474</v>
      </c>
      <c r="F4652" s="20">
        <v>2037</v>
      </c>
      <c r="G4652" s="20">
        <v>40</v>
      </c>
      <c r="H4652" s="11">
        <v>2438.3253749197802</v>
      </c>
      <c r="I4652" s="10">
        <v>4366326.6512732701</v>
      </c>
      <c r="J4652" s="33">
        <f t="shared" si="288"/>
        <v>5.5843860747540198E-4</v>
      </c>
      <c r="K4652" s="33">
        <f t="shared" si="289"/>
        <v>5.5828270965740945E-4</v>
      </c>
      <c r="L4652" s="33">
        <f t="shared" si="290"/>
        <v>0.99675329967434823</v>
      </c>
      <c r="M4652" s="33">
        <f t="shared" si="291"/>
        <v>0.99619682954134603</v>
      </c>
    </row>
    <row r="4653" spans="1:13" ht="27.6">
      <c r="A4653" t="s">
        <v>164</v>
      </c>
      <c r="B4653" t="s">
        <v>250</v>
      </c>
      <c r="C4653" s="14" t="s">
        <v>252</v>
      </c>
      <c r="D4653" t="s">
        <v>456</v>
      </c>
      <c r="E4653" t="s">
        <v>474</v>
      </c>
      <c r="F4653" s="20">
        <v>2037</v>
      </c>
      <c r="G4653" s="20">
        <v>41</v>
      </c>
      <c r="H4653" s="11">
        <v>3121.5794526234799</v>
      </c>
      <c r="I4653" s="10">
        <v>4301801.3942604698</v>
      </c>
      <c r="J4653" s="33">
        <f t="shared" si="288"/>
        <v>7.2564471637122526E-4</v>
      </c>
      <c r="K4653" s="33">
        <f t="shared" si="289"/>
        <v>7.2538149991507872E-4</v>
      </c>
      <c r="L4653" s="33">
        <f t="shared" si="290"/>
        <v>0.99619682954134603</v>
      </c>
      <c r="M4653" s="33">
        <f t="shared" si="291"/>
        <v>0.99547420679092269</v>
      </c>
    </row>
    <row r="4654" spans="1:13" ht="27.6">
      <c r="A4654" t="s">
        <v>164</v>
      </c>
      <c r="B4654" t="s">
        <v>250</v>
      </c>
      <c r="C4654" s="14" t="s">
        <v>252</v>
      </c>
      <c r="D4654" t="s">
        <v>456</v>
      </c>
      <c r="E4654" t="s">
        <v>474</v>
      </c>
      <c r="F4654" s="20">
        <v>2037</v>
      </c>
      <c r="G4654" s="20">
        <v>42</v>
      </c>
      <c r="H4654" s="11">
        <v>3372.7272049027902</v>
      </c>
      <c r="I4654" s="10">
        <v>4235203.3090626001</v>
      </c>
      <c r="J4654" s="33">
        <f t="shared" si="288"/>
        <v>7.9635544241423762E-4</v>
      </c>
      <c r="K4654" s="33">
        <f t="shared" si="289"/>
        <v>7.9603843557451981E-4</v>
      </c>
      <c r="L4654" s="33">
        <f t="shared" si="290"/>
        <v>0.99547420679092269</v>
      </c>
      <c r="M4654" s="33">
        <f t="shared" si="291"/>
        <v>0.99468177106069411</v>
      </c>
    </row>
    <row r="4655" spans="1:13" ht="27.6">
      <c r="A4655" t="s">
        <v>164</v>
      </c>
      <c r="B4655" t="s">
        <v>250</v>
      </c>
      <c r="C4655" s="14" t="s">
        <v>252</v>
      </c>
      <c r="D4655" t="s">
        <v>456</v>
      </c>
      <c r="E4655" t="s">
        <v>474</v>
      </c>
      <c r="F4655" s="20">
        <v>2037</v>
      </c>
      <c r="G4655" s="20">
        <v>43</v>
      </c>
      <c r="H4655" s="11">
        <v>3691.6561953884998</v>
      </c>
      <c r="I4655" s="10">
        <v>4177616.42690387</v>
      </c>
      <c r="J4655" s="33">
        <f t="shared" si="288"/>
        <v>8.8367523921397285E-4</v>
      </c>
      <c r="K4655" s="33">
        <f t="shared" si="289"/>
        <v>8.8328491323208524E-4</v>
      </c>
      <c r="L4655" s="33">
        <f t="shared" si="290"/>
        <v>0.99468177106069411</v>
      </c>
      <c r="M4655" s="33">
        <f t="shared" si="291"/>
        <v>0.99380318365884923</v>
      </c>
    </row>
    <row r="4656" spans="1:13" ht="27.6">
      <c r="A4656" t="s">
        <v>164</v>
      </c>
      <c r="B4656" t="s">
        <v>250</v>
      </c>
      <c r="C4656" s="14" t="s">
        <v>252</v>
      </c>
      <c r="D4656" t="s">
        <v>456</v>
      </c>
      <c r="E4656" t="s">
        <v>474</v>
      </c>
      <c r="F4656" s="20">
        <v>2037</v>
      </c>
      <c r="G4656" s="20">
        <v>44</v>
      </c>
      <c r="H4656" s="11">
        <v>3832.9737577709502</v>
      </c>
      <c r="I4656" s="10">
        <v>4122059.7512169201</v>
      </c>
      <c r="J4656" s="33">
        <f t="shared" si="288"/>
        <v>9.298685582224698E-4</v>
      </c>
      <c r="K4656" s="33">
        <f t="shared" si="289"/>
        <v>9.2943636442621713E-4</v>
      </c>
      <c r="L4656" s="33">
        <f t="shared" si="290"/>
        <v>0.99380318365884923</v>
      </c>
      <c r="M4656" s="33">
        <f t="shared" si="291"/>
        <v>0.99287950684087412</v>
      </c>
    </row>
    <row r="4657" spans="1:13" ht="27.6">
      <c r="A4657" t="s">
        <v>164</v>
      </c>
      <c r="B4657" t="s">
        <v>250</v>
      </c>
      <c r="C4657" s="14" t="s">
        <v>252</v>
      </c>
      <c r="D4657" t="s">
        <v>456</v>
      </c>
      <c r="E4657" t="s">
        <v>474</v>
      </c>
      <c r="F4657" s="20">
        <v>2037</v>
      </c>
      <c r="G4657" s="20">
        <v>45</v>
      </c>
      <c r="H4657" s="11">
        <v>4119.6583317180703</v>
      </c>
      <c r="I4657" s="10">
        <v>4100704.5794886099</v>
      </c>
      <c r="J4657" s="33">
        <f t="shared" si="288"/>
        <v>1.004622072100552E-3</v>
      </c>
      <c r="K4657" s="33">
        <f t="shared" si="289"/>
        <v>1.0041176082926651E-3</v>
      </c>
      <c r="L4657" s="33">
        <f t="shared" si="290"/>
        <v>0.99287950684087412</v>
      </c>
      <c r="M4657" s="33">
        <f t="shared" si="291"/>
        <v>0.99188253904514223</v>
      </c>
    </row>
    <row r="4658" spans="1:13" ht="27.6">
      <c r="A4658" t="s">
        <v>164</v>
      </c>
      <c r="B4658" t="s">
        <v>250</v>
      </c>
      <c r="C4658" s="14" t="s">
        <v>252</v>
      </c>
      <c r="D4658" t="s">
        <v>456</v>
      </c>
      <c r="E4658" t="s">
        <v>474</v>
      </c>
      <c r="F4658" s="20">
        <v>2037</v>
      </c>
      <c r="G4658" s="20">
        <v>46</v>
      </c>
      <c r="H4658" s="11">
        <v>5119.9274346673401</v>
      </c>
      <c r="I4658" s="10">
        <v>4073143.8052880298</v>
      </c>
      <c r="J4658" s="33">
        <f t="shared" si="288"/>
        <v>1.2569964821817253E-3</v>
      </c>
      <c r="K4658" s="33">
        <f t="shared" si="289"/>
        <v>1.2562067930170784E-3</v>
      </c>
      <c r="L4658" s="33">
        <f t="shared" si="290"/>
        <v>0.99188253904514223</v>
      </c>
      <c r="M4658" s="33">
        <f t="shared" si="291"/>
        <v>0.99063652946171865</v>
      </c>
    </row>
    <row r="4659" spans="1:13" ht="27.6">
      <c r="A4659" t="s">
        <v>164</v>
      </c>
      <c r="B4659" t="s">
        <v>250</v>
      </c>
      <c r="C4659" s="14" t="s">
        <v>252</v>
      </c>
      <c r="D4659" t="s">
        <v>456</v>
      </c>
      <c r="E4659" t="s">
        <v>474</v>
      </c>
      <c r="F4659" s="20">
        <v>2037</v>
      </c>
      <c r="G4659" s="20">
        <v>47</v>
      </c>
      <c r="H4659" s="11">
        <v>5593.4812046283096</v>
      </c>
      <c r="I4659" s="10">
        <v>4048700.9728412898</v>
      </c>
      <c r="J4659" s="33">
        <f t="shared" si="288"/>
        <v>1.3815495987847496E-3</v>
      </c>
      <c r="K4659" s="33">
        <f t="shared" si="289"/>
        <v>1.3805956984752621E-3</v>
      </c>
      <c r="L4659" s="33">
        <f t="shared" si="290"/>
        <v>0.99063652946171865</v>
      </c>
      <c r="M4659" s="33">
        <f t="shared" si="291"/>
        <v>0.98926886093039135</v>
      </c>
    </row>
    <row r="4660" spans="1:13" ht="27.6">
      <c r="A4660" t="s">
        <v>164</v>
      </c>
      <c r="B4660" t="s">
        <v>250</v>
      </c>
      <c r="C4660" s="14" t="s">
        <v>252</v>
      </c>
      <c r="D4660" t="s">
        <v>456</v>
      </c>
      <c r="E4660" t="s">
        <v>474</v>
      </c>
      <c r="F4660" s="20">
        <v>2037</v>
      </c>
      <c r="G4660" s="20">
        <v>48</v>
      </c>
      <c r="H4660" s="11">
        <v>6199.4525180793698</v>
      </c>
      <c r="I4660" s="10">
        <v>4046013.70358343</v>
      </c>
      <c r="J4660" s="33">
        <f t="shared" si="288"/>
        <v>1.5322371529757066E-3</v>
      </c>
      <c r="K4660" s="33">
        <f t="shared" si="289"/>
        <v>1.5310638769514551E-3</v>
      </c>
      <c r="L4660" s="33">
        <f t="shared" si="290"/>
        <v>0.98926886093039135</v>
      </c>
      <c r="M4660" s="33">
        <f t="shared" si="291"/>
        <v>0.9877542271128279</v>
      </c>
    </row>
    <row r="4661" spans="1:13" ht="27.6">
      <c r="A4661" t="s">
        <v>164</v>
      </c>
      <c r="B4661" t="s">
        <v>250</v>
      </c>
      <c r="C4661" s="14" t="s">
        <v>252</v>
      </c>
      <c r="D4661" t="s">
        <v>456</v>
      </c>
      <c r="E4661" t="s">
        <v>474</v>
      </c>
      <c r="F4661" s="20">
        <v>2037</v>
      </c>
      <c r="G4661" s="20">
        <v>49</v>
      </c>
      <c r="H4661" s="11">
        <v>6700.1792928515697</v>
      </c>
      <c r="I4661" s="10">
        <v>3997094.6672862698</v>
      </c>
      <c r="J4661" s="33">
        <f t="shared" si="288"/>
        <v>1.6762623481721272E-3</v>
      </c>
      <c r="K4661" s="33">
        <f t="shared" si="289"/>
        <v>1.6748582051224759E-3</v>
      </c>
      <c r="L4661" s="33">
        <f t="shared" si="290"/>
        <v>0.9877542271128279</v>
      </c>
      <c r="M4661" s="33">
        <f t="shared" si="291"/>
        <v>0.98609987884090355</v>
      </c>
    </row>
    <row r="4662" spans="1:13" ht="27.6">
      <c r="A4662" t="s">
        <v>164</v>
      </c>
      <c r="B4662" t="s">
        <v>250</v>
      </c>
      <c r="C4662" s="14" t="s">
        <v>252</v>
      </c>
      <c r="D4662" t="s">
        <v>456</v>
      </c>
      <c r="E4662" t="s">
        <v>474</v>
      </c>
      <c r="F4662" s="20">
        <v>2037</v>
      </c>
      <c r="G4662" s="20">
        <v>50</v>
      </c>
      <c r="H4662" s="11">
        <v>7248.1065804335603</v>
      </c>
      <c r="I4662" s="10">
        <v>3939125.6567673502</v>
      </c>
      <c r="J4662" s="33">
        <f t="shared" si="288"/>
        <v>1.8400292887284359E-3</v>
      </c>
      <c r="K4662" s="33">
        <f t="shared" si="289"/>
        <v>1.8383374726594903E-3</v>
      </c>
      <c r="L4662" s="33">
        <f t="shared" si="290"/>
        <v>0.98609987884090355</v>
      </c>
      <c r="M4662" s="33">
        <f t="shared" si="291"/>
        <v>0.98428709448184537</v>
      </c>
    </row>
    <row r="4663" spans="1:13" ht="27.6">
      <c r="A4663" t="s">
        <v>164</v>
      </c>
      <c r="B4663" t="s">
        <v>250</v>
      </c>
      <c r="C4663" s="14" t="s">
        <v>252</v>
      </c>
      <c r="D4663" t="s">
        <v>456</v>
      </c>
      <c r="E4663" t="s">
        <v>474</v>
      </c>
      <c r="F4663" s="20">
        <v>2037</v>
      </c>
      <c r="G4663" s="20">
        <v>51</v>
      </c>
      <c r="H4663" s="11">
        <v>8306.8862286792591</v>
      </c>
      <c r="I4663" s="10">
        <v>3940525.2726603299</v>
      </c>
      <c r="J4663" s="33">
        <f t="shared" si="288"/>
        <v>2.1080657155818998E-3</v>
      </c>
      <c r="K4663" s="33">
        <f t="shared" si="289"/>
        <v>2.1058453055821102E-3</v>
      </c>
      <c r="L4663" s="33">
        <f t="shared" si="290"/>
        <v>0.98428709448184537</v>
      </c>
      <c r="M4663" s="33">
        <f t="shared" si="291"/>
        <v>0.9822143381245857</v>
      </c>
    </row>
    <row r="4664" spans="1:13" ht="27.6">
      <c r="A4664" t="s">
        <v>164</v>
      </c>
      <c r="B4664" t="s">
        <v>250</v>
      </c>
      <c r="C4664" s="14" t="s">
        <v>252</v>
      </c>
      <c r="D4664" t="s">
        <v>456</v>
      </c>
      <c r="E4664" t="s">
        <v>474</v>
      </c>
      <c r="F4664" s="20">
        <v>2037</v>
      </c>
      <c r="G4664" s="20">
        <v>52</v>
      </c>
      <c r="H4664" s="11">
        <v>9212.2922483468392</v>
      </c>
      <c r="I4664" s="10">
        <v>3996075.39903185</v>
      </c>
      <c r="J4664" s="33">
        <f t="shared" si="288"/>
        <v>2.3053349420230533E-3</v>
      </c>
      <c r="K4664" s="33">
        <f t="shared" si="289"/>
        <v>2.3026796982262843E-3</v>
      </c>
      <c r="L4664" s="33">
        <f t="shared" si="290"/>
        <v>0.9822143381245857</v>
      </c>
      <c r="M4664" s="33">
        <f t="shared" si="291"/>
        <v>0.97995261310887949</v>
      </c>
    </row>
    <row r="4665" spans="1:13" ht="27.6">
      <c r="A4665" t="s">
        <v>164</v>
      </c>
      <c r="B4665" t="s">
        <v>250</v>
      </c>
      <c r="C4665" s="14" t="s">
        <v>252</v>
      </c>
      <c r="D4665" t="s">
        <v>456</v>
      </c>
      <c r="E4665" t="s">
        <v>474</v>
      </c>
      <c r="F4665" s="20">
        <v>2037</v>
      </c>
      <c r="G4665" s="20">
        <v>53</v>
      </c>
      <c r="H4665" s="11">
        <v>10122.897417161899</v>
      </c>
      <c r="I4665" s="10">
        <v>4009772.2883637398</v>
      </c>
      <c r="J4665" s="33">
        <f t="shared" si="288"/>
        <v>2.5245566803227949E-3</v>
      </c>
      <c r="K4665" s="33">
        <f t="shared" si="289"/>
        <v>2.5213726670776371E-3</v>
      </c>
      <c r="L4665" s="33">
        <f t="shared" si="290"/>
        <v>0.97995261310887949</v>
      </c>
      <c r="M4665" s="33">
        <f t="shared" si="291"/>
        <v>0.97748178737515545</v>
      </c>
    </row>
    <row r="4666" spans="1:13" ht="27.6">
      <c r="A4666" t="s">
        <v>164</v>
      </c>
      <c r="B4666" t="s">
        <v>250</v>
      </c>
      <c r="C4666" s="14" t="s">
        <v>252</v>
      </c>
      <c r="D4666" t="s">
        <v>456</v>
      </c>
      <c r="E4666" t="s">
        <v>474</v>
      </c>
      <c r="F4666" s="20">
        <v>2037</v>
      </c>
      <c r="G4666" s="20">
        <v>54</v>
      </c>
      <c r="H4666" s="11">
        <v>10906.934475433</v>
      </c>
      <c r="I4666" s="10">
        <v>3966376.9714792101</v>
      </c>
      <c r="J4666" s="33">
        <f t="shared" si="288"/>
        <v>2.7498481747602012E-3</v>
      </c>
      <c r="K4666" s="33">
        <f t="shared" si="289"/>
        <v>2.7460708054587446E-3</v>
      </c>
      <c r="L4666" s="33">
        <f t="shared" si="290"/>
        <v>0.97748178737515545</v>
      </c>
      <c r="M4666" s="33">
        <f t="shared" si="291"/>
        <v>0.97479755317597694</v>
      </c>
    </row>
    <row r="4667" spans="1:13" ht="27.6">
      <c r="A4667" t="s">
        <v>164</v>
      </c>
      <c r="B4667" t="s">
        <v>250</v>
      </c>
      <c r="C4667" s="14" t="s">
        <v>252</v>
      </c>
      <c r="D4667" t="s">
        <v>456</v>
      </c>
      <c r="E4667" t="s">
        <v>474</v>
      </c>
      <c r="F4667" s="20">
        <v>2037</v>
      </c>
      <c r="G4667" s="20">
        <v>55</v>
      </c>
      <c r="H4667" s="11">
        <v>11705.799641322399</v>
      </c>
      <c r="I4667" s="10">
        <v>3898485.8717552298</v>
      </c>
      <c r="J4667" s="33">
        <f t="shared" si="288"/>
        <v>3.0026528314830224E-3</v>
      </c>
      <c r="K4667" s="33">
        <f t="shared" si="289"/>
        <v>2.9981493780332213E-3</v>
      </c>
      <c r="L4667" s="33">
        <f t="shared" si="290"/>
        <v>0.97479755317597694</v>
      </c>
      <c r="M4667" s="33">
        <f t="shared" si="291"/>
        <v>0.97187496449821409</v>
      </c>
    </row>
    <row r="4668" spans="1:13" ht="27.6">
      <c r="A4668" t="s">
        <v>164</v>
      </c>
      <c r="B4668" t="s">
        <v>250</v>
      </c>
      <c r="C4668" s="14" t="s">
        <v>252</v>
      </c>
      <c r="D4668" t="s">
        <v>456</v>
      </c>
      <c r="E4668" t="s">
        <v>474</v>
      </c>
      <c r="F4668" s="20">
        <v>2037</v>
      </c>
      <c r="G4668" s="20">
        <v>56</v>
      </c>
      <c r="H4668" s="11">
        <v>12460.2956729368</v>
      </c>
      <c r="I4668" s="10">
        <v>3823309.8153063101</v>
      </c>
      <c r="J4668" s="33">
        <f t="shared" si="288"/>
        <v>3.2590337364377373E-3</v>
      </c>
      <c r="K4668" s="33">
        <f t="shared" si="289"/>
        <v>3.2537288504890238E-3</v>
      </c>
      <c r="L4668" s="33">
        <f t="shared" si="290"/>
        <v>0.97187496449821409</v>
      </c>
      <c r="M4668" s="33">
        <f t="shared" si="291"/>
        <v>0.96871274688715825</v>
      </c>
    </row>
    <row r="4669" spans="1:13" ht="27.6">
      <c r="A4669" t="s">
        <v>164</v>
      </c>
      <c r="B4669" t="s">
        <v>250</v>
      </c>
      <c r="C4669" s="14" t="s">
        <v>252</v>
      </c>
      <c r="D4669" t="s">
        <v>456</v>
      </c>
      <c r="E4669" t="s">
        <v>474</v>
      </c>
      <c r="F4669" s="20">
        <v>2037</v>
      </c>
      <c r="G4669" s="20">
        <v>57</v>
      </c>
      <c r="H4669" s="11">
        <v>13327.481792926201</v>
      </c>
      <c r="I4669" s="10">
        <v>3752468.6020505801</v>
      </c>
      <c r="J4669" s="33">
        <f t="shared" si="288"/>
        <v>3.5516571106399778E-3</v>
      </c>
      <c r="K4669" s="33">
        <f t="shared" si="289"/>
        <v>3.5453574368248253E-3</v>
      </c>
      <c r="L4669" s="33">
        <f t="shared" si="290"/>
        <v>0.96871274688715825</v>
      </c>
      <c r="M4669" s="33">
        <f t="shared" si="291"/>
        <v>0.96527831394583485</v>
      </c>
    </row>
    <row r="4670" spans="1:13" ht="27.6">
      <c r="A4670" t="s">
        <v>164</v>
      </c>
      <c r="B4670" t="s">
        <v>250</v>
      </c>
      <c r="C4670" s="14" t="s">
        <v>252</v>
      </c>
      <c r="D4670" t="s">
        <v>456</v>
      </c>
      <c r="E4670" t="s">
        <v>474</v>
      </c>
      <c r="F4670" s="20">
        <v>2037</v>
      </c>
      <c r="G4670" s="20">
        <v>58</v>
      </c>
      <c r="H4670" s="11">
        <v>14227.3012353752</v>
      </c>
      <c r="I4670" s="10">
        <v>3667601.4136753599</v>
      </c>
      <c r="J4670" s="33">
        <f t="shared" si="288"/>
        <v>3.8791841398920727E-3</v>
      </c>
      <c r="K4670" s="33">
        <f t="shared" si="289"/>
        <v>3.8716698247074355E-3</v>
      </c>
      <c r="L4670" s="33">
        <f t="shared" si="290"/>
        <v>0.96527831394583485</v>
      </c>
      <c r="M4670" s="33">
        <f t="shared" si="291"/>
        <v>0.9615410750252863</v>
      </c>
    </row>
    <row r="4671" spans="1:13" ht="27.6">
      <c r="A4671" t="s">
        <v>164</v>
      </c>
      <c r="B4671" t="s">
        <v>250</v>
      </c>
      <c r="C4671" s="14" t="s">
        <v>252</v>
      </c>
      <c r="D4671" t="s">
        <v>456</v>
      </c>
      <c r="E4671" t="s">
        <v>474</v>
      </c>
      <c r="F4671" s="20">
        <v>2037</v>
      </c>
      <c r="G4671" s="20">
        <v>59</v>
      </c>
      <c r="H4671" s="11">
        <v>14428.3751330672</v>
      </c>
      <c r="I4671" s="10">
        <v>3558825.0497117499</v>
      </c>
      <c r="J4671" s="33">
        <f t="shared" si="288"/>
        <v>4.0542524376790704E-3</v>
      </c>
      <c r="K4671" s="33">
        <f t="shared" si="289"/>
        <v>4.0460450516162094E-3</v>
      </c>
      <c r="L4671" s="33">
        <f t="shared" si="290"/>
        <v>0.9615410750252863</v>
      </c>
      <c r="M4671" s="33">
        <f t="shared" si="291"/>
        <v>0.95765063651675453</v>
      </c>
    </row>
    <row r="4672" spans="1:13" ht="27.6">
      <c r="A4672" t="s">
        <v>164</v>
      </c>
      <c r="B4672" t="s">
        <v>250</v>
      </c>
      <c r="C4672" s="14" t="s">
        <v>252</v>
      </c>
      <c r="D4672" t="s">
        <v>456</v>
      </c>
      <c r="E4672" t="s">
        <v>474</v>
      </c>
      <c r="F4672" s="20">
        <v>2037</v>
      </c>
      <c r="G4672" s="20">
        <v>60</v>
      </c>
      <c r="H4672" s="11">
        <v>14839.521509267501</v>
      </c>
      <c r="I4672" s="10">
        <v>3453969.5498480699</v>
      </c>
      <c r="J4672" s="33">
        <f t="shared" si="288"/>
        <v>4.2963672073832405E-3</v>
      </c>
      <c r="K4672" s="33">
        <f t="shared" si="289"/>
        <v>4.2871510252180389E-3</v>
      </c>
      <c r="L4672" s="33">
        <f t="shared" si="290"/>
        <v>0.95765063651675453</v>
      </c>
      <c r="M4672" s="33">
        <f t="shared" si="291"/>
        <v>0.95354504360861103</v>
      </c>
    </row>
    <row r="4673" spans="1:13" ht="27.6">
      <c r="A4673" t="s">
        <v>164</v>
      </c>
      <c r="B4673" t="s">
        <v>250</v>
      </c>
      <c r="C4673" s="14" t="s">
        <v>252</v>
      </c>
      <c r="D4673" t="s">
        <v>456</v>
      </c>
      <c r="E4673" t="s">
        <v>474</v>
      </c>
      <c r="F4673" s="20">
        <v>2037</v>
      </c>
      <c r="G4673" s="20">
        <v>61</v>
      </c>
      <c r="H4673" s="11">
        <v>15589.750083639099</v>
      </c>
      <c r="I4673" s="10">
        <v>3362302.71554989</v>
      </c>
      <c r="J4673" s="33">
        <f t="shared" si="288"/>
        <v>4.6366289422841165E-3</v>
      </c>
      <c r="K4673" s="33">
        <f t="shared" si="289"/>
        <v>4.6258963723652125E-3</v>
      </c>
      <c r="L4673" s="33">
        <f t="shared" si="290"/>
        <v>0.95354504360861103</v>
      </c>
      <c r="M4673" s="33">
        <f t="shared" si="291"/>
        <v>0.94913404305049509</v>
      </c>
    </row>
    <row r="4674" spans="1:13" ht="27.6">
      <c r="A4674" t="s">
        <v>164</v>
      </c>
      <c r="B4674" t="s">
        <v>250</v>
      </c>
      <c r="C4674" s="14" t="s">
        <v>252</v>
      </c>
      <c r="D4674" t="s">
        <v>456</v>
      </c>
      <c r="E4674" t="s">
        <v>474</v>
      </c>
      <c r="F4674" s="20">
        <v>2037</v>
      </c>
      <c r="G4674" s="20">
        <v>62</v>
      </c>
      <c r="H4674" s="11">
        <v>16334.9546917513</v>
      </c>
      <c r="I4674" s="10">
        <v>3258283.9489829601</v>
      </c>
      <c r="J4674" s="33">
        <f t="shared" ref="J4674:J4737" si="292">IF(I4674&gt;0,H4674/I4674,0)</f>
        <v>5.0133613115118736E-3</v>
      </c>
      <c r="K4674" s="33">
        <f t="shared" ref="K4674:K4737" si="293">1-EXP(-J4674)</f>
        <v>5.0008153901937025E-3</v>
      </c>
      <c r="L4674" s="33">
        <f t="shared" ref="L4674:L4737" si="294">IF(G4674=30,1,M4673)</f>
        <v>0.94913404305049509</v>
      </c>
      <c r="M4674" s="33">
        <f t="shared" ref="M4674:M4737" si="295">L4674*(1-K4674)</f>
        <v>0.94438759892065138</v>
      </c>
    </row>
    <row r="4675" spans="1:13" ht="27.6">
      <c r="A4675" t="s">
        <v>164</v>
      </c>
      <c r="B4675" t="s">
        <v>250</v>
      </c>
      <c r="C4675" s="14" t="s">
        <v>252</v>
      </c>
      <c r="D4675" t="s">
        <v>456</v>
      </c>
      <c r="E4675" t="s">
        <v>474</v>
      </c>
      <c r="F4675" s="20">
        <v>2037</v>
      </c>
      <c r="G4675" s="20">
        <v>63</v>
      </c>
      <c r="H4675" s="11">
        <v>17222.813465030398</v>
      </c>
      <c r="I4675" s="10">
        <v>3167160.08270841</v>
      </c>
      <c r="J4675" s="33">
        <f t="shared" si="292"/>
        <v>5.4379358842835115E-3</v>
      </c>
      <c r="K4675" s="33">
        <f t="shared" si="293"/>
        <v>5.4231770755467368E-3</v>
      </c>
      <c r="L4675" s="33">
        <f t="shared" si="294"/>
        <v>0.94438759892065138</v>
      </c>
      <c r="M4675" s="33">
        <f t="shared" si="295"/>
        <v>0.93926601774375429</v>
      </c>
    </row>
    <row r="4676" spans="1:13" ht="27.6">
      <c r="A4676" t="s">
        <v>164</v>
      </c>
      <c r="B4676" t="s">
        <v>250</v>
      </c>
      <c r="C4676" s="14" t="s">
        <v>252</v>
      </c>
      <c r="D4676" t="s">
        <v>456</v>
      </c>
      <c r="E4676" t="s">
        <v>474</v>
      </c>
      <c r="F4676" s="20">
        <v>2037</v>
      </c>
      <c r="G4676" s="20">
        <v>64</v>
      </c>
      <c r="H4676" s="11">
        <v>18429.967819725702</v>
      </c>
      <c r="I4676" s="10">
        <v>3075063.60904916</v>
      </c>
      <c r="J4676" s="33">
        <f t="shared" si="292"/>
        <v>5.9933614919349355E-3</v>
      </c>
      <c r="K4676" s="33">
        <f t="shared" si="293"/>
        <v>5.9754371278903928E-3</v>
      </c>
      <c r="L4676" s="33">
        <f t="shared" si="294"/>
        <v>0.93926601774375429</v>
      </c>
      <c r="M4676" s="33">
        <f t="shared" si="295"/>
        <v>0.93365349270836251</v>
      </c>
    </row>
    <row r="4677" spans="1:13" ht="27.6">
      <c r="A4677" t="s">
        <v>164</v>
      </c>
      <c r="B4677" t="s">
        <v>250</v>
      </c>
      <c r="C4677" s="14" t="s">
        <v>252</v>
      </c>
      <c r="D4677" t="s">
        <v>456</v>
      </c>
      <c r="E4677" t="s">
        <v>474</v>
      </c>
      <c r="F4677" s="20">
        <v>2037</v>
      </c>
      <c r="G4677" s="20">
        <v>65</v>
      </c>
      <c r="H4677" s="11">
        <v>19434.874043293101</v>
      </c>
      <c r="I4677" s="10">
        <v>2962816.9146156898</v>
      </c>
      <c r="J4677" s="33">
        <f t="shared" si="292"/>
        <v>6.5595933206065212E-3</v>
      </c>
      <c r="K4677" s="33">
        <f t="shared" si="293"/>
        <v>6.5381261526181733E-3</v>
      </c>
      <c r="L4677" s="33">
        <f t="shared" si="294"/>
        <v>0.93365349270836251</v>
      </c>
      <c r="M4677" s="33">
        <f t="shared" si="295"/>
        <v>0.92754914839020264</v>
      </c>
    </row>
    <row r="4678" spans="1:13" ht="27.6">
      <c r="A4678" t="s">
        <v>164</v>
      </c>
      <c r="B4678" t="s">
        <v>250</v>
      </c>
      <c r="C4678" s="14" t="s">
        <v>252</v>
      </c>
      <c r="D4678" t="s">
        <v>456</v>
      </c>
      <c r="E4678" t="s">
        <v>474</v>
      </c>
      <c r="F4678" s="20">
        <v>2037</v>
      </c>
      <c r="G4678" s="20">
        <v>66</v>
      </c>
      <c r="H4678" s="11">
        <v>19897.717963416198</v>
      </c>
      <c r="I4678" s="10">
        <v>2859443.8293751501</v>
      </c>
      <c r="J4678" s="33">
        <f t="shared" si="292"/>
        <v>6.9585972485300667E-3</v>
      </c>
      <c r="K4678" s="33">
        <f t="shared" si="293"/>
        <v>6.9344422714235909E-3</v>
      </c>
      <c r="L4678" s="33">
        <f t="shared" si="294"/>
        <v>0.92754914839020264</v>
      </c>
      <c r="M4678" s="33">
        <f t="shared" si="295"/>
        <v>0.92111711236678262</v>
      </c>
    </row>
    <row r="4679" spans="1:13" ht="27.6">
      <c r="A4679" t="s">
        <v>164</v>
      </c>
      <c r="B4679" t="s">
        <v>250</v>
      </c>
      <c r="C4679" s="14" t="s">
        <v>252</v>
      </c>
      <c r="D4679" t="s">
        <v>456</v>
      </c>
      <c r="E4679" t="s">
        <v>474</v>
      </c>
      <c r="F4679" s="20">
        <v>2037</v>
      </c>
      <c r="G4679" s="20">
        <v>67</v>
      </c>
      <c r="H4679" s="11">
        <v>20851.109107042899</v>
      </c>
      <c r="I4679" s="10">
        <v>2752877.2403477901</v>
      </c>
      <c r="J4679" s="33">
        <f t="shared" si="292"/>
        <v>7.5742967399478498E-3</v>
      </c>
      <c r="K4679" s="33">
        <f t="shared" si="293"/>
        <v>7.5456840403290704E-3</v>
      </c>
      <c r="L4679" s="33">
        <f t="shared" si="294"/>
        <v>0.92111711236678262</v>
      </c>
      <c r="M4679" s="33">
        <f t="shared" si="295"/>
        <v>0.91416665367272254</v>
      </c>
    </row>
    <row r="4680" spans="1:13" ht="27.6">
      <c r="A4680" t="s">
        <v>164</v>
      </c>
      <c r="B4680" t="s">
        <v>250</v>
      </c>
      <c r="C4680" s="14" t="s">
        <v>252</v>
      </c>
      <c r="D4680" t="s">
        <v>456</v>
      </c>
      <c r="E4680" t="s">
        <v>474</v>
      </c>
      <c r="F4680" s="20">
        <v>2037</v>
      </c>
      <c r="G4680" s="20">
        <v>68</v>
      </c>
      <c r="H4680" s="11">
        <v>21638.121489537101</v>
      </c>
      <c r="I4680" s="10">
        <v>2631294.88560984</v>
      </c>
      <c r="J4680" s="33">
        <f t="shared" si="292"/>
        <v>8.2233738255156289E-3</v>
      </c>
      <c r="K4680" s="33">
        <f t="shared" si="293"/>
        <v>8.1896543794870436E-3</v>
      </c>
      <c r="L4680" s="33">
        <f t="shared" si="294"/>
        <v>0.91416665367272254</v>
      </c>
      <c r="M4680" s="33">
        <f t="shared" si="295"/>
        <v>0.90667994473389069</v>
      </c>
    </row>
    <row r="4681" spans="1:13" ht="27.6">
      <c r="A4681" t="s">
        <v>164</v>
      </c>
      <c r="B4681" t="s">
        <v>250</v>
      </c>
      <c r="C4681" s="14" t="s">
        <v>252</v>
      </c>
      <c r="D4681" t="s">
        <v>456</v>
      </c>
      <c r="E4681" t="s">
        <v>474</v>
      </c>
      <c r="F4681" s="20">
        <v>2037</v>
      </c>
      <c r="G4681" s="20">
        <v>69</v>
      </c>
      <c r="H4681" s="11">
        <v>21906.166887008501</v>
      </c>
      <c r="I4681" s="10">
        <v>2501291.3940061699</v>
      </c>
      <c r="J4681" s="33">
        <f t="shared" si="292"/>
        <v>8.7579427728820894E-3</v>
      </c>
      <c r="K4681" s="33">
        <f t="shared" si="293"/>
        <v>8.7197037053551307E-3</v>
      </c>
      <c r="L4681" s="33">
        <f t="shared" si="294"/>
        <v>0.90667994473389069</v>
      </c>
      <c r="M4681" s="33">
        <f t="shared" si="295"/>
        <v>0.89877396426022338</v>
      </c>
    </row>
    <row r="4682" spans="1:13" ht="27.6">
      <c r="A4682" t="s">
        <v>164</v>
      </c>
      <c r="B4682" t="s">
        <v>250</v>
      </c>
      <c r="C4682" s="14" t="s">
        <v>252</v>
      </c>
      <c r="D4682" t="s">
        <v>456</v>
      </c>
      <c r="E4682" t="s">
        <v>474</v>
      </c>
      <c r="F4682" s="20">
        <v>2038</v>
      </c>
      <c r="G4682" s="20">
        <v>30</v>
      </c>
      <c r="H4682" s="11">
        <v>720.42164362414303</v>
      </c>
      <c r="I4682" s="10">
        <v>4658925.53408211</v>
      </c>
      <c r="J4682" s="33">
        <f t="shared" si="292"/>
        <v>1.5463257318751688E-4</v>
      </c>
      <c r="K4682" s="33">
        <f t="shared" si="293"/>
        <v>1.5462061818738437E-4</v>
      </c>
      <c r="L4682" s="33">
        <f t="shared" si="294"/>
        <v>1</v>
      </c>
      <c r="M4682" s="33">
        <f t="shared" si="295"/>
        <v>0.99984537938181262</v>
      </c>
    </row>
    <row r="4683" spans="1:13" ht="27.6">
      <c r="A4683" t="s">
        <v>164</v>
      </c>
      <c r="B4683" t="s">
        <v>250</v>
      </c>
      <c r="C4683" s="14" t="s">
        <v>252</v>
      </c>
      <c r="D4683" t="s">
        <v>456</v>
      </c>
      <c r="E4683" t="s">
        <v>474</v>
      </c>
      <c r="F4683" s="20">
        <v>2038</v>
      </c>
      <c r="G4683" s="20">
        <v>31</v>
      </c>
      <c r="H4683" s="11">
        <v>1028.37912113773</v>
      </c>
      <c r="I4683" s="10">
        <v>4631656.3708863696</v>
      </c>
      <c r="J4683" s="33">
        <f t="shared" si="292"/>
        <v>2.2203268955829874E-4</v>
      </c>
      <c r="K4683" s="33">
        <f t="shared" si="293"/>
        <v>2.2200804212491043E-4</v>
      </c>
      <c r="L4683" s="33">
        <f t="shared" si="294"/>
        <v>0.99984537938181262</v>
      </c>
      <c r="M4683" s="33">
        <f t="shared" si="295"/>
        <v>0.99962340566670838</v>
      </c>
    </row>
    <row r="4684" spans="1:13" ht="27.6">
      <c r="A4684" t="s">
        <v>164</v>
      </c>
      <c r="B4684" t="s">
        <v>250</v>
      </c>
      <c r="C4684" s="14" t="s">
        <v>252</v>
      </c>
      <c r="D4684" t="s">
        <v>456</v>
      </c>
      <c r="E4684" t="s">
        <v>474</v>
      </c>
      <c r="F4684" s="20">
        <v>2038</v>
      </c>
      <c r="G4684" s="20">
        <v>32</v>
      </c>
      <c r="H4684" s="11">
        <v>1055.5595093710101</v>
      </c>
      <c r="I4684" s="10">
        <v>4560847.7747193398</v>
      </c>
      <c r="J4684" s="33">
        <f t="shared" si="292"/>
        <v>2.3143932038730802E-4</v>
      </c>
      <c r="K4684" s="33">
        <f t="shared" si="293"/>
        <v>2.3141254037384318E-4</v>
      </c>
      <c r="L4684" s="33">
        <f t="shared" si="294"/>
        <v>0.99962340566670838</v>
      </c>
      <c r="M4684" s="33">
        <f t="shared" si="295"/>
        <v>0.99939208027498594</v>
      </c>
    </row>
    <row r="4685" spans="1:13" ht="27.6">
      <c r="A4685" t="s">
        <v>164</v>
      </c>
      <c r="B4685" t="s">
        <v>250</v>
      </c>
      <c r="C4685" s="14" t="s">
        <v>252</v>
      </c>
      <c r="D4685" t="s">
        <v>456</v>
      </c>
      <c r="E4685" t="s">
        <v>474</v>
      </c>
      <c r="F4685" s="20">
        <v>2038</v>
      </c>
      <c r="G4685" s="20">
        <v>33</v>
      </c>
      <c r="H4685" s="11">
        <v>1091.8930007251499</v>
      </c>
      <c r="I4685" s="10">
        <v>4467282.9491474796</v>
      </c>
      <c r="J4685" s="33">
        <f t="shared" si="292"/>
        <v>2.4441993335871481E-4</v>
      </c>
      <c r="K4685" s="33">
        <f t="shared" si="293"/>
        <v>2.4439006524035189E-4</v>
      </c>
      <c r="L4685" s="33">
        <f t="shared" si="294"/>
        <v>0.99939208027498594</v>
      </c>
      <c r="M4685" s="33">
        <f t="shared" si="295"/>
        <v>0.99914783877928681</v>
      </c>
    </row>
    <row r="4686" spans="1:13" ht="27.6">
      <c r="A4686" t="s">
        <v>164</v>
      </c>
      <c r="B4686" t="s">
        <v>250</v>
      </c>
      <c r="C4686" s="14" t="s">
        <v>252</v>
      </c>
      <c r="D4686" t="s">
        <v>456</v>
      </c>
      <c r="E4686" t="s">
        <v>474</v>
      </c>
      <c r="F4686" s="20">
        <v>2038</v>
      </c>
      <c r="G4686" s="20">
        <v>34</v>
      </c>
      <c r="H4686" s="11">
        <v>1144.22300763967</v>
      </c>
      <c r="I4686" s="10">
        <v>4370250.2072657198</v>
      </c>
      <c r="J4686" s="33">
        <f t="shared" si="292"/>
        <v>2.618209377891802E-4</v>
      </c>
      <c r="K4686" s="33">
        <f t="shared" si="293"/>
        <v>2.6178666567855391E-4</v>
      </c>
      <c r="L4686" s="33">
        <f t="shared" si="294"/>
        <v>0.99914783877928681</v>
      </c>
      <c r="M4686" s="33">
        <f t="shared" si="295"/>
        <v>0.99888627519805284</v>
      </c>
    </row>
    <row r="4687" spans="1:13" ht="27.6">
      <c r="A4687" t="s">
        <v>164</v>
      </c>
      <c r="B4687" t="s">
        <v>250</v>
      </c>
      <c r="C4687" s="14" t="s">
        <v>252</v>
      </c>
      <c r="D4687" t="s">
        <v>456</v>
      </c>
      <c r="E4687" t="s">
        <v>474</v>
      </c>
      <c r="F4687" s="20">
        <v>2038</v>
      </c>
      <c r="G4687" s="20">
        <v>35</v>
      </c>
      <c r="H4687" s="11">
        <v>1253.5528835760001</v>
      </c>
      <c r="I4687" s="10">
        <v>4327414.1476907004</v>
      </c>
      <c r="J4687" s="33">
        <f t="shared" si="292"/>
        <v>2.8967712374951477E-4</v>
      </c>
      <c r="K4687" s="33">
        <f t="shared" si="293"/>
        <v>2.8963517138247408E-4</v>
      </c>
      <c r="L4687" s="33">
        <f t="shared" si="294"/>
        <v>0.99888627519805284</v>
      </c>
      <c r="M4687" s="33">
        <f t="shared" si="295"/>
        <v>0.9985969626005442</v>
      </c>
    </row>
    <row r="4688" spans="1:13" ht="27.6">
      <c r="A4688" t="s">
        <v>164</v>
      </c>
      <c r="B4688" t="s">
        <v>250</v>
      </c>
      <c r="C4688" s="14" t="s">
        <v>252</v>
      </c>
      <c r="D4688" t="s">
        <v>456</v>
      </c>
      <c r="E4688" t="s">
        <v>474</v>
      </c>
      <c r="F4688" s="20">
        <v>2038</v>
      </c>
      <c r="G4688" s="20">
        <v>36</v>
      </c>
      <c r="H4688" s="11">
        <v>1651.63943017474</v>
      </c>
      <c r="I4688" s="10">
        <v>4307242.29644024</v>
      </c>
      <c r="J4688" s="33">
        <f t="shared" si="292"/>
        <v>3.8345635478639141E-4</v>
      </c>
      <c r="K4688" s="33">
        <f t="shared" si="293"/>
        <v>3.8338284479466633E-4</v>
      </c>
      <c r="L4688" s="33">
        <f t="shared" si="294"/>
        <v>0.9985969626005442</v>
      </c>
      <c r="M4688" s="33">
        <f t="shared" si="295"/>
        <v>0.99821411765621915</v>
      </c>
    </row>
    <row r="4689" spans="1:13" ht="27.6">
      <c r="A4689" t="s">
        <v>164</v>
      </c>
      <c r="B4689" t="s">
        <v>250</v>
      </c>
      <c r="C4689" s="14" t="s">
        <v>252</v>
      </c>
      <c r="D4689" t="s">
        <v>456</v>
      </c>
      <c r="E4689" t="s">
        <v>474</v>
      </c>
      <c r="F4689" s="20">
        <v>2038</v>
      </c>
      <c r="G4689" s="20">
        <v>37</v>
      </c>
      <c r="H4689" s="11">
        <v>1821.0226804331301</v>
      </c>
      <c r="I4689" s="10">
        <v>4287117.7453537602</v>
      </c>
      <c r="J4689" s="33">
        <f t="shared" si="292"/>
        <v>4.2476619225275433E-4</v>
      </c>
      <c r="K4689" s="33">
        <f t="shared" si="293"/>
        <v>4.2467599186557514E-4</v>
      </c>
      <c r="L4689" s="33">
        <f t="shared" si="294"/>
        <v>0.99821411765621915</v>
      </c>
      <c r="M4689" s="33">
        <f t="shared" si="295"/>
        <v>0.99779020008570929</v>
      </c>
    </row>
    <row r="4690" spans="1:13" ht="27.6">
      <c r="A4690" t="s">
        <v>164</v>
      </c>
      <c r="B4690" t="s">
        <v>250</v>
      </c>
      <c r="C4690" s="14" t="s">
        <v>252</v>
      </c>
      <c r="D4690" t="s">
        <v>456</v>
      </c>
      <c r="E4690" t="s">
        <v>474</v>
      </c>
      <c r="F4690" s="20">
        <v>2038</v>
      </c>
      <c r="G4690" s="20">
        <v>38</v>
      </c>
      <c r="H4690" s="11">
        <v>2019.8510498660301</v>
      </c>
      <c r="I4690" s="10">
        <v>4286352.4363898197</v>
      </c>
      <c r="J4690" s="33">
        <f t="shared" si="292"/>
        <v>4.712284115319387E-4</v>
      </c>
      <c r="K4690" s="33">
        <f t="shared" si="293"/>
        <v>4.7111740086180909E-4</v>
      </c>
      <c r="L4690" s="33">
        <f t="shared" si="294"/>
        <v>0.99779020008570929</v>
      </c>
      <c r="M4690" s="33">
        <f t="shared" si="295"/>
        <v>0.99732012376003953</v>
      </c>
    </row>
    <row r="4691" spans="1:13" ht="27.6">
      <c r="A4691" t="s">
        <v>164</v>
      </c>
      <c r="B4691" t="s">
        <v>250</v>
      </c>
      <c r="C4691" s="14" t="s">
        <v>252</v>
      </c>
      <c r="D4691" t="s">
        <v>456</v>
      </c>
      <c r="E4691" t="s">
        <v>474</v>
      </c>
      <c r="F4691" s="20">
        <v>2038</v>
      </c>
      <c r="G4691" s="20">
        <v>39</v>
      </c>
      <c r="H4691" s="11">
        <v>2189.33478426275</v>
      </c>
      <c r="I4691" s="10">
        <v>4323773.9519795002</v>
      </c>
      <c r="J4691" s="33">
        <f t="shared" si="292"/>
        <v>5.0634811361043367E-4</v>
      </c>
      <c r="K4691" s="33">
        <f t="shared" si="293"/>
        <v>5.0621994103861034E-4</v>
      </c>
      <c r="L4691" s="33">
        <f t="shared" si="294"/>
        <v>0.99732012376003953</v>
      </c>
      <c r="M4691" s="33">
        <f t="shared" si="295"/>
        <v>0.99681526042579316</v>
      </c>
    </row>
    <row r="4692" spans="1:13" ht="27.6">
      <c r="A4692" t="s">
        <v>164</v>
      </c>
      <c r="B4692" t="s">
        <v>250</v>
      </c>
      <c r="C4692" s="14" t="s">
        <v>252</v>
      </c>
      <c r="D4692" t="s">
        <v>456</v>
      </c>
      <c r="E4692" t="s">
        <v>474</v>
      </c>
      <c r="F4692" s="20">
        <v>2038</v>
      </c>
      <c r="G4692" s="20">
        <v>40</v>
      </c>
      <c r="H4692" s="11">
        <v>2405.9488169975698</v>
      </c>
      <c r="I4692" s="10">
        <v>4363524.8582865596</v>
      </c>
      <c r="J4692" s="33">
        <f t="shared" si="292"/>
        <v>5.513773600781828E-4</v>
      </c>
      <c r="K4692" s="33">
        <f t="shared" si="293"/>
        <v>5.512253795157962E-4</v>
      </c>
      <c r="L4692" s="33">
        <f t="shared" si="294"/>
        <v>0.99681526042579316</v>
      </c>
      <c r="M4692" s="33">
        <f t="shared" si="295"/>
        <v>0.99626579055555786</v>
      </c>
    </row>
    <row r="4693" spans="1:13" ht="27.6">
      <c r="A4693" t="s">
        <v>164</v>
      </c>
      <c r="B4693" t="s">
        <v>250</v>
      </c>
      <c r="C4693" s="14" t="s">
        <v>252</v>
      </c>
      <c r="D4693" t="s">
        <v>456</v>
      </c>
      <c r="E4693" t="s">
        <v>474</v>
      </c>
      <c r="F4693" s="20">
        <v>2038</v>
      </c>
      <c r="G4693" s="20">
        <v>41</v>
      </c>
      <c r="H4693" s="11">
        <v>3136.53063357273</v>
      </c>
      <c r="I4693" s="10">
        <v>4357090.1533228504</v>
      </c>
      <c r="J4693" s="33">
        <f t="shared" si="292"/>
        <v>7.1986819716840511E-4</v>
      </c>
      <c r="K4693" s="33">
        <f t="shared" si="293"/>
        <v>7.1960915422042415E-4</v>
      </c>
      <c r="L4693" s="33">
        <f t="shared" si="294"/>
        <v>0.99626579055555786</v>
      </c>
      <c r="M4693" s="33">
        <f t="shared" si="295"/>
        <v>0.99554886857263747</v>
      </c>
    </row>
    <row r="4694" spans="1:13" ht="27.6">
      <c r="A4694" t="s">
        <v>164</v>
      </c>
      <c r="B4694" t="s">
        <v>250</v>
      </c>
      <c r="C4694" s="14" t="s">
        <v>252</v>
      </c>
      <c r="D4694" t="s">
        <v>456</v>
      </c>
      <c r="E4694" t="s">
        <v>474</v>
      </c>
      <c r="F4694" s="20">
        <v>2038</v>
      </c>
      <c r="G4694" s="20">
        <v>42</v>
      </c>
      <c r="H4694" s="11">
        <v>3396.4698527589399</v>
      </c>
      <c r="I4694" s="10">
        <v>4292154.7083096597</v>
      </c>
      <c r="J4694" s="33">
        <f t="shared" si="292"/>
        <v>7.9132046339879967E-4</v>
      </c>
      <c r="K4694" s="33">
        <f t="shared" si="293"/>
        <v>7.9100745193050326E-4</v>
      </c>
      <c r="L4694" s="33">
        <f t="shared" si="294"/>
        <v>0.99554886857263747</v>
      </c>
      <c r="M4694" s="33">
        <f t="shared" si="295"/>
        <v>0.99476138199883557</v>
      </c>
    </row>
    <row r="4695" spans="1:13" ht="27.6">
      <c r="A4695" t="s">
        <v>164</v>
      </c>
      <c r="B4695" t="s">
        <v>250</v>
      </c>
      <c r="C4695" s="14" t="s">
        <v>252</v>
      </c>
      <c r="D4695" t="s">
        <v>456</v>
      </c>
      <c r="E4695" t="s">
        <v>474</v>
      </c>
      <c r="F4695" s="20">
        <v>2038</v>
      </c>
      <c r="G4695" s="20">
        <v>43</v>
      </c>
      <c r="H4695" s="11">
        <v>3701.4473569613301</v>
      </c>
      <c r="I4695" s="10">
        <v>4224874.0546524199</v>
      </c>
      <c r="J4695" s="33">
        <f t="shared" si="292"/>
        <v>8.7610833106026114E-4</v>
      </c>
      <c r="K4695" s="33">
        <f t="shared" si="293"/>
        <v>8.75724660210353E-4</v>
      </c>
      <c r="L4695" s="33">
        <f t="shared" si="294"/>
        <v>0.99476138199883557</v>
      </c>
      <c r="M4695" s="33">
        <f t="shared" si="295"/>
        <v>0.9938902449255943</v>
      </c>
    </row>
    <row r="4696" spans="1:13" ht="27.6">
      <c r="A4696" t="s">
        <v>164</v>
      </c>
      <c r="B4696" t="s">
        <v>250</v>
      </c>
      <c r="C4696" s="14" t="s">
        <v>252</v>
      </c>
      <c r="D4696" t="s">
        <v>456</v>
      </c>
      <c r="E4696" t="s">
        <v>474</v>
      </c>
      <c r="F4696" s="20">
        <v>2038</v>
      </c>
      <c r="G4696" s="20">
        <v>44</v>
      </c>
      <c r="H4696" s="11">
        <v>3830.3664490903502</v>
      </c>
      <c r="I4696" s="10">
        <v>4166471.44346637</v>
      </c>
      <c r="J4696" s="33">
        <f t="shared" si="292"/>
        <v>9.1933102172029018E-4</v>
      </c>
      <c r="K4696" s="33">
        <f t="shared" si="293"/>
        <v>9.189085664251806E-4</v>
      </c>
      <c r="L4696" s="33">
        <f t="shared" si="294"/>
        <v>0.9938902449255943</v>
      </c>
      <c r="M4696" s="33">
        <f t="shared" si="295"/>
        <v>0.99297695066544578</v>
      </c>
    </row>
    <row r="4697" spans="1:13" ht="27.6">
      <c r="A4697" t="s">
        <v>164</v>
      </c>
      <c r="B4697" t="s">
        <v>250</v>
      </c>
      <c r="C4697" s="14" t="s">
        <v>252</v>
      </c>
      <c r="D4697" t="s">
        <v>456</v>
      </c>
      <c r="E4697" t="s">
        <v>474</v>
      </c>
      <c r="F4697" s="20">
        <v>2038</v>
      </c>
      <c r="G4697" s="20">
        <v>45</v>
      </c>
      <c r="H4697" s="11">
        <v>4087.7111161366101</v>
      </c>
      <c r="I4697" s="10">
        <v>4110228.1751051801</v>
      </c>
      <c r="J4697" s="33">
        <f t="shared" si="292"/>
        <v>9.9452170098367015E-4</v>
      </c>
      <c r="K4697" s="33">
        <f t="shared" si="293"/>
        <v>9.9402732817854833E-4</v>
      </c>
      <c r="L4697" s="33">
        <f t="shared" si="294"/>
        <v>0.99297695066544578</v>
      </c>
      <c r="M4697" s="33">
        <f t="shared" si="295"/>
        <v>0.99198990444023294</v>
      </c>
    </row>
    <row r="4698" spans="1:13" ht="27.6">
      <c r="A4698" t="s">
        <v>164</v>
      </c>
      <c r="B4698" t="s">
        <v>250</v>
      </c>
      <c r="C4698" s="14" t="s">
        <v>252</v>
      </c>
      <c r="D4698" t="s">
        <v>456</v>
      </c>
      <c r="E4698" t="s">
        <v>474</v>
      </c>
      <c r="F4698" s="20">
        <v>2038</v>
      </c>
      <c r="G4698" s="20">
        <v>46</v>
      </c>
      <c r="H4698" s="11">
        <v>5070.5650848476098</v>
      </c>
      <c r="I4698" s="10">
        <v>4087904.55410751</v>
      </c>
      <c r="J4698" s="33">
        <f t="shared" si="292"/>
        <v>1.2403824545640936E-3</v>
      </c>
      <c r="K4698" s="33">
        <f t="shared" si="293"/>
        <v>1.2396134982134432E-3</v>
      </c>
      <c r="L4698" s="33">
        <f t="shared" si="294"/>
        <v>0.99198990444023294</v>
      </c>
      <c r="M4698" s="33">
        <f t="shared" si="295"/>
        <v>0.99076022036459732</v>
      </c>
    </row>
    <row r="4699" spans="1:13" ht="27.6">
      <c r="A4699" t="s">
        <v>164</v>
      </c>
      <c r="B4699" t="s">
        <v>250</v>
      </c>
      <c r="C4699" s="14" t="s">
        <v>252</v>
      </c>
      <c r="D4699" t="s">
        <v>456</v>
      </c>
      <c r="E4699" t="s">
        <v>474</v>
      </c>
      <c r="F4699" s="20">
        <v>2038</v>
      </c>
      <c r="G4699" s="20">
        <v>47</v>
      </c>
      <c r="H4699" s="11">
        <v>5539.9588886473502</v>
      </c>
      <c r="I4699" s="10">
        <v>4059506.8489239798</v>
      </c>
      <c r="J4699" s="33">
        <f t="shared" si="292"/>
        <v>1.3646876566092705E-3</v>
      </c>
      <c r="K4699" s="33">
        <f t="shared" si="293"/>
        <v>1.3637568938574818E-3</v>
      </c>
      <c r="L4699" s="33">
        <f t="shared" si="294"/>
        <v>0.99076022036459732</v>
      </c>
      <c r="M4699" s="33">
        <f t="shared" si="295"/>
        <v>0.9894090642839154</v>
      </c>
    </row>
    <row r="4700" spans="1:13" ht="27.6">
      <c r="A4700" t="s">
        <v>164</v>
      </c>
      <c r="B4700" t="s">
        <v>250</v>
      </c>
      <c r="C4700" s="14" t="s">
        <v>252</v>
      </c>
      <c r="D4700" t="s">
        <v>456</v>
      </c>
      <c r="E4700" t="s">
        <v>474</v>
      </c>
      <c r="F4700" s="20">
        <v>2038</v>
      </c>
      <c r="G4700" s="20">
        <v>48</v>
      </c>
      <c r="H4700" s="11">
        <v>6093.7166658176902</v>
      </c>
      <c r="I4700" s="10">
        <v>4033838.6487278398</v>
      </c>
      <c r="J4700" s="33">
        <f t="shared" si="292"/>
        <v>1.5106495813211266E-3</v>
      </c>
      <c r="K4700" s="33">
        <f t="shared" si="293"/>
        <v>1.5095091245914682E-3</v>
      </c>
      <c r="L4700" s="33">
        <f t="shared" si="294"/>
        <v>0.9894090642839154</v>
      </c>
      <c r="M4700" s="33">
        <f t="shared" si="295"/>
        <v>0.98791554227342537</v>
      </c>
    </row>
    <row r="4701" spans="1:13" ht="27.6">
      <c r="A4701" t="s">
        <v>164</v>
      </c>
      <c r="B4701" t="s">
        <v>250</v>
      </c>
      <c r="C4701" s="14" t="s">
        <v>252</v>
      </c>
      <c r="D4701" t="s">
        <v>456</v>
      </c>
      <c r="E4701" t="s">
        <v>474</v>
      </c>
      <c r="F4701" s="20">
        <v>2038</v>
      </c>
      <c r="G4701" s="20">
        <v>49</v>
      </c>
      <c r="H4701" s="11">
        <v>6580.7905788787903</v>
      </c>
      <c r="I4701" s="10">
        <v>4029658.7145313099</v>
      </c>
      <c r="J4701" s="33">
        <f t="shared" si="292"/>
        <v>1.6330888159704123E-3</v>
      </c>
      <c r="K4701" s="33">
        <f t="shared" si="293"/>
        <v>1.6317560520360264E-3</v>
      </c>
      <c r="L4701" s="33">
        <f t="shared" si="294"/>
        <v>0.98791554227342537</v>
      </c>
      <c r="M4701" s="33">
        <f t="shared" si="295"/>
        <v>0.98630350510842024</v>
      </c>
    </row>
    <row r="4702" spans="1:13" ht="27.6">
      <c r="A4702" t="s">
        <v>164</v>
      </c>
      <c r="B4702" t="s">
        <v>250</v>
      </c>
      <c r="C4702" s="14" t="s">
        <v>252</v>
      </c>
      <c r="D4702" t="s">
        <v>456</v>
      </c>
      <c r="E4702" t="s">
        <v>474</v>
      </c>
      <c r="F4702" s="20">
        <v>2038</v>
      </c>
      <c r="G4702" s="20">
        <v>50</v>
      </c>
      <c r="H4702" s="11">
        <v>7148.8513455880002</v>
      </c>
      <c r="I4702" s="10">
        <v>3979419.74884299</v>
      </c>
      <c r="J4702" s="33">
        <f t="shared" si="292"/>
        <v>1.7964557138428329E-3</v>
      </c>
      <c r="K4702" s="33">
        <f t="shared" si="293"/>
        <v>1.7948430531127268E-3</v>
      </c>
      <c r="L4702" s="33">
        <f t="shared" si="294"/>
        <v>0.98630350510842024</v>
      </c>
      <c r="M4702" s="33">
        <f t="shared" si="295"/>
        <v>0.98453324511401563</v>
      </c>
    </row>
    <row r="4703" spans="1:13" ht="27.6">
      <c r="A4703" t="s">
        <v>164</v>
      </c>
      <c r="B4703" t="s">
        <v>250</v>
      </c>
      <c r="C4703" s="14" t="s">
        <v>252</v>
      </c>
      <c r="D4703" t="s">
        <v>456</v>
      </c>
      <c r="E4703" t="s">
        <v>474</v>
      </c>
      <c r="F4703" s="20">
        <v>2038</v>
      </c>
      <c r="G4703" s="20">
        <v>51</v>
      </c>
      <c r="H4703" s="11">
        <v>8072.5899670749204</v>
      </c>
      <c r="I4703" s="10">
        <v>3920039.25662146</v>
      </c>
      <c r="J4703" s="33">
        <f t="shared" si="292"/>
        <v>2.0593135523934505E-3</v>
      </c>
      <c r="K4703" s="33">
        <f t="shared" si="293"/>
        <v>2.0571946210041769E-3</v>
      </c>
      <c r="L4703" s="33">
        <f t="shared" si="294"/>
        <v>0.98453324511401563</v>
      </c>
      <c r="M4703" s="33">
        <f t="shared" si="295"/>
        <v>0.98250786861796724</v>
      </c>
    </row>
    <row r="4704" spans="1:13" ht="27.6">
      <c r="A4704" t="s">
        <v>164</v>
      </c>
      <c r="B4704" t="s">
        <v>250</v>
      </c>
      <c r="C4704" s="14" t="s">
        <v>252</v>
      </c>
      <c r="D4704" t="s">
        <v>456</v>
      </c>
      <c r="E4704" t="s">
        <v>474</v>
      </c>
      <c r="F4704" s="20">
        <v>2038</v>
      </c>
      <c r="G4704" s="20">
        <v>52</v>
      </c>
      <c r="H4704" s="11">
        <v>8838.3446813890805</v>
      </c>
      <c r="I4704" s="10">
        <v>3919779.9831123902</v>
      </c>
      <c r="J4704" s="33">
        <f t="shared" si="292"/>
        <v>2.2548063206270174E-3</v>
      </c>
      <c r="K4704" s="33">
        <f t="shared" si="293"/>
        <v>2.2522661544082112E-3</v>
      </c>
      <c r="L4704" s="33">
        <f t="shared" si="294"/>
        <v>0.98250786861796724</v>
      </c>
      <c r="M4704" s="33">
        <f t="shared" si="295"/>
        <v>0.98029499939903919</v>
      </c>
    </row>
    <row r="4705" spans="1:13" ht="27.6">
      <c r="A4705" t="s">
        <v>164</v>
      </c>
      <c r="B4705" t="s">
        <v>250</v>
      </c>
      <c r="C4705" s="14" t="s">
        <v>252</v>
      </c>
      <c r="D4705" t="s">
        <v>456</v>
      </c>
      <c r="E4705" t="s">
        <v>474</v>
      </c>
      <c r="F4705" s="20">
        <v>2038</v>
      </c>
      <c r="G4705" s="20">
        <v>53</v>
      </c>
      <c r="H4705" s="11">
        <v>9799.5057648462007</v>
      </c>
      <c r="I4705" s="10">
        <v>3973061.31437991</v>
      </c>
      <c r="J4705" s="33">
        <f t="shared" si="292"/>
        <v>2.4664874235336698E-3</v>
      </c>
      <c r="K4705" s="33">
        <f t="shared" si="293"/>
        <v>2.4634481427245891E-3</v>
      </c>
      <c r="L4705" s="33">
        <f t="shared" si="294"/>
        <v>0.98029499939903919</v>
      </c>
      <c r="M4705" s="33">
        <f t="shared" si="295"/>
        <v>0.9778800935034474</v>
      </c>
    </row>
    <row r="4706" spans="1:13" ht="27.6">
      <c r="A4706" t="s">
        <v>164</v>
      </c>
      <c r="B4706" t="s">
        <v>250</v>
      </c>
      <c r="C4706" s="14" t="s">
        <v>252</v>
      </c>
      <c r="D4706" t="s">
        <v>456</v>
      </c>
      <c r="E4706" t="s">
        <v>474</v>
      </c>
      <c r="F4706" s="20">
        <v>2038</v>
      </c>
      <c r="G4706" s="20">
        <v>54</v>
      </c>
      <c r="H4706" s="11">
        <v>10839.703717472999</v>
      </c>
      <c r="I4706" s="10">
        <v>3984500.6618870301</v>
      </c>
      <c r="J4706" s="33">
        <f t="shared" si="292"/>
        <v>2.720467289956327E-3</v>
      </c>
      <c r="K4706" s="33">
        <f t="shared" si="293"/>
        <v>2.7167701722077275E-3</v>
      </c>
      <c r="L4706" s="33">
        <f t="shared" si="294"/>
        <v>0.9778800935034474</v>
      </c>
      <c r="M4706" s="33">
        <f t="shared" si="295"/>
        <v>0.9752234180334215</v>
      </c>
    </row>
    <row r="4707" spans="1:13" ht="27.6">
      <c r="A4707" t="s">
        <v>164</v>
      </c>
      <c r="B4707" t="s">
        <v>250</v>
      </c>
      <c r="C4707" s="14" t="s">
        <v>252</v>
      </c>
      <c r="D4707" t="s">
        <v>456</v>
      </c>
      <c r="E4707" t="s">
        <v>474</v>
      </c>
      <c r="F4707" s="20">
        <v>2038</v>
      </c>
      <c r="G4707" s="20">
        <v>55</v>
      </c>
      <c r="H4707" s="11">
        <v>11706.8531513421</v>
      </c>
      <c r="I4707" s="10">
        <v>3939078.2675816901</v>
      </c>
      <c r="J4707" s="33">
        <f t="shared" si="292"/>
        <v>2.9719777968588738E-3</v>
      </c>
      <c r="K4707" s="33">
        <f t="shared" si="293"/>
        <v>2.9675658426718821E-3</v>
      </c>
      <c r="L4707" s="33">
        <f t="shared" si="294"/>
        <v>0.9752234180334215</v>
      </c>
      <c r="M4707" s="33">
        <f t="shared" si="295"/>
        <v>0.97232937832909183</v>
      </c>
    </row>
    <row r="4708" spans="1:13" ht="27.6">
      <c r="A4708" t="s">
        <v>164</v>
      </c>
      <c r="B4708" t="s">
        <v>250</v>
      </c>
      <c r="C4708" s="14" t="s">
        <v>252</v>
      </c>
      <c r="D4708" t="s">
        <v>456</v>
      </c>
      <c r="E4708" t="s">
        <v>474</v>
      </c>
      <c r="F4708" s="20">
        <v>2038</v>
      </c>
      <c r="G4708" s="20">
        <v>56</v>
      </c>
      <c r="H4708" s="11">
        <v>12531.333309546801</v>
      </c>
      <c r="I4708" s="10">
        <v>3869164.42657748</v>
      </c>
      <c r="J4708" s="33">
        <f t="shared" si="292"/>
        <v>3.2387699068740679E-3</v>
      </c>
      <c r="K4708" s="33">
        <f t="shared" si="293"/>
        <v>3.2335307492874499E-3</v>
      </c>
      <c r="L4708" s="33">
        <f t="shared" si="294"/>
        <v>0.97232937832909183</v>
      </c>
      <c r="M4708" s="33">
        <f t="shared" si="295"/>
        <v>0.96918532138582913</v>
      </c>
    </row>
    <row r="4709" spans="1:13" ht="27.6">
      <c r="A4709" t="s">
        <v>164</v>
      </c>
      <c r="B4709" t="s">
        <v>250</v>
      </c>
      <c r="C4709" s="14" t="s">
        <v>252</v>
      </c>
      <c r="D4709" t="s">
        <v>456</v>
      </c>
      <c r="E4709" t="s">
        <v>474</v>
      </c>
      <c r="F4709" s="20">
        <v>2038</v>
      </c>
      <c r="G4709" s="20">
        <v>57</v>
      </c>
      <c r="H4709" s="11">
        <v>13397.880837155901</v>
      </c>
      <c r="I4709" s="10">
        <v>3791962.7208378799</v>
      </c>
      <c r="J4709" s="33">
        <f t="shared" si="292"/>
        <v>3.5332311585055554E-3</v>
      </c>
      <c r="K4709" s="33">
        <f t="shared" si="293"/>
        <v>3.5269966421197507E-3</v>
      </c>
      <c r="L4709" s="33">
        <f t="shared" si="294"/>
        <v>0.96918532138582913</v>
      </c>
      <c r="M4709" s="33">
        <f t="shared" si="295"/>
        <v>0.96576700801170956</v>
      </c>
    </row>
    <row r="4710" spans="1:13" ht="27.6">
      <c r="A4710" t="s">
        <v>164</v>
      </c>
      <c r="B4710" t="s">
        <v>250</v>
      </c>
      <c r="C4710" s="14" t="s">
        <v>252</v>
      </c>
      <c r="D4710" t="s">
        <v>456</v>
      </c>
      <c r="E4710" t="s">
        <v>474</v>
      </c>
      <c r="F4710" s="20">
        <v>2038</v>
      </c>
      <c r="G4710" s="20">
        <v>58</v>
      </c>
      <c r="H4710" s="11">
        <v>14329.5905666528</v>
      </c>
      <c r="I4710" s="10">
        <v>3718866.5969852302</v>
      </c>
      <c r="J4710" s="33">
        <f t="shared" si="292"/>
        <v>3.8532144654689561E-3</v>
      </c>
      <c r="K4710" s="33">
        <f t="shared" si="293"/>
        <v>3.8458003603798474E-3</v>
      </c>
      <c r="L4710" s="33">
        <f t="shared" si="294"/>
        <v>0.96576700801170956</v>
      </c>
      <c r="M4710" s="33">
        <f t="shared" si="295"/>
        <v>0.96205286090425512</v>
      </c>
    </row>
    <row r="4711" spans="1:13" ht="27.6">
      <c r="A4711" t="s">
        <v>164</v>
      </c>
      <c r="B4711" t="s">
        <v>250</v>
      </c>
      <c r="C4711" s="14" t="s">
        <v>252</v>
      </c>
      <c r="D4711" t="s">
        <v>456</v>
      </c>
      <c r="E4711" t="s">
        <v>474</v>
      </c>
      <c r="F4711" s="20">
        <v>2038</v>
      </c>
      <c r="G4711" s="20">
        <v>59</v>
      </c>
      <c r="H4711" s="11">
        <v>14626.898301061299</v>
      </c>
      <c r="I4711" s="10">
        <v>3631675.5580774499</v>
      </c>
      <c r="J4711" s="33">
        <f t="shared" si="292"/>
        <v>4.0275894878683879E-3</v>
      </c>
      <c r="K4711" s="33">
        <f t="shared" si="293"/>
        <v>4.0194896272802705E-3</v>
      </c>
      <c r="L4711" s="33">
        <f t="shared" si="294"/>
        <v>0.96205286090425512</v>
      </c>
      <c r="M4711" s="33">
        <f t="shared" si="295"/>
        <v>0.95818589940895516</v>
      </c>
    </row>
    <row r="4712" spans="1:13" ht="27.6">
      <c r="A4712" t="s">
        <v>164</v>
      </c>
      <c r="B4712" t="s">
        <v>250</v>
      </c>
      <c r="C4712" s="14" t="s">
        <v>252</v>
      </c>
      <c r="D4712" t="s">
        <v>456</v>
      </c>
      <c r="E4712" t="s">
        <v>474</v>
      </c>
      <c r="F4712" s="20">
        <v>2038</v>
      </c>
      <c r="G4712" s="20">
        <v>60</v>
      </c>
      <c r="H4712" s="11">
        <v>15051.9603762446</v>
      </c>
      <c r="I4712" s="10">
        <v>3521381.3774740901</v>
      </c>
      <c r="J4712" s="33">
        <f t="shared" si="292"/>
        <v>4.2744476564028034E-3</v>
      </c>
      <c r="K4712" s="33">
        <f t="shared" si="293"/>
        <v>4.2653252074578152E-3</v>
      </c>
      <c r="L4712" s="33">
        <f t="shared" si="294"/>
        <v>0.95818589940895516</v>
      </c>
      <c r="M4712" s="33">
        <f t="shared" si="295"/>
        <v>0.95409892493877546</v>
      </c>
    </row>
    <row r="4713" spans="1:13" ht="27.6">
      <c r="A4713" t="s">
        <v>164</v>
      </c>
      <c r="B4713" t="s">
        <v>250</v>
      </c>
      <c r="C4713" s="14" t="s">
        <v>252</v>
      </c>
      <c r="D4713" t="s">
        <v>456</v>
      </c>
      <c r="E4713" t="s">
        <v>474</v>
      </c>
      <c r="F4713" s="20">
        <v>2038</v>
      </c>
      <c r="G4713" s="20">
        <v>61</v>
      </c>
      <c r="H4713" s="11">
        <v>15654.055597521599</v>
      </c>
      <c r="I4713" s="10">
        <v>3414689.0056185601</v>
      </c>
      <c r="J4713" s="33">
        <f t="shared" si="292"/>
        <v>4.5843283449134827E-3</v>
      </c>
      <c r="K4713" s="33">
        <f t="shared" si="293"/>
        <v>4.5738363507650259E-3</v>
      </c>
      <c r="L4713" s="33">
        <f t="shared" si="294"/>
        <v>0.95409892493877546</v>
      </c>
      <c r="M4713" s="33">
        <f t="shared" si="295"/>
        <v>0.94973503259366465</v>
      </c>
    </row>
    <row r="4714" spans="1:13" ht="27.6">
      <c r="A4714" t="s">
        <v>164</v>
      </c>
      <c r="B4714" t="s">
        <v>250</v>
      </c>
      <c r="C4714" s="14" t="s">
        <v>252</v>
      </c>
      <c r="D4714" t="s">
        <v>456</v>
      </c>
      <c r="E4714" t="s">
        <v>474</v>
      </c>
      <c r="F4714" s="20">
        <v>2038</v>
      </c>
      <c r="G4714" s="20">
        <v>62</v>
      </c>
      <c r="H4714" s="11">
        <v>16471.5448721188</v>
      </c>
      <c r="I4714" s="10">
        <v>3320770.0123885898</v>
      </c>
      <c r="J4714" s="33">
        <f t="shared" si="292"/>
        <v>4.9601582797572357E-3</v>
      </c>
      <c r="K4714" s="33">
        <f t="shared" si="293"/>
        <v>4.9478770087503232E-3</v>
      </c>
      <c r="L4714" s="33">
        <f t="shared" si="294"/>
        <v>0.94973503259366465</v>
      </c>
      <c r="M4714" s="33">
        <f t="shared" si="295"/>
        <v>0.94503586046148969</v>
      </c>
    </row>
    <row r="4715" spans="1:13" ht="27.6">
      <c r="A4715" t="s">
        <v>164</v>
      </c>
      <c r="B4715" t="s">
        <v>250</v>
      </c>
      <c r="C4715" s="14" t="s">
        <v>252</v>
      </c>
      <c r="D4715" t="s">
        <v>456</v>
      </c>
      <c r="E4715" t="s">
        <v>474</v>
      </c>
      <c r="F4715" s="20">
        <v>2038</v>
      </c>
      <c r="G4715" s="20">
        <v>63</v>
      </c>
      <c r="H4715" s="11">
        <v>17255.117550865802</v>
      </c>
      <c r="I4715" s="10">
        <v>3214431.46343453</v>
      </c>
      <c r="J4715" s="33">
        <f t="shared" si="292"/>
        <v>5.3680153853487957E-3</v>
      </c>
      <c r="K4715" s="33">
        <f t="shared" si="293"/>
        <v>5.3536333366208666E-3</v>
      </c>
      <c r="L4715" s="33">
        <f t="shared" si="294"/>
        <v>0.94503586046148969</v>
      </c>
      <c r="M4715" s="33">
        <f t="shared" si="295"/>
        <v>0.93997648497462083</v>
      </c>
    </row>
    <row r="4716" spans="1:13" ht="27.6">
      <c r="A4716" t="s">
        <v>164</v>
      </c>
      <c r="B4716" t="s">
        <v>250</v>
      </c>
      <c r="C4716" s="14" t="s">
        <v>252</v>
      </c>
      <c r="D4716" t="s">
        <v>456</v>
      </c>
      <c r="E4716" t="s">
        <v>474</v>
      </c>
      <c r="F4716" s="20">
        <v>2038</v>
      </c>
      <c r="G4716" s="20">
        <v>64</v>
      </c>
      <c r="H4716" s="11">
        <v>18476.670556205499</v>
      </c>
      <c r="I4716" s="10">
        <v>3120641.797334</v>
      </c>
      <c r="J4716" s="33">
        <f t="shared" si="292"/>
        <v>5.9207918614659107E-3</v>
      </c>
      <c r="K4716" s="33">
        <f t="shared" si="293"/>
        <v>5.9032985151811213E-3</v>
      </c>
      <c r="L4716" s="33">
        <f t="shared" si="294"/>
        <v>0.93997648497462083</v>
      </c>
      <c r="M4716" s="33">
        <f t="shared" si="295"/>
        <v>0.93442752318656497</v>
      </c>
    </row>
    <row r="4717" spans="1:13" ht="27.6">
      <c r="A4717" t="s">
        <v>164</v>
      </c>
      <c r="B4717" t="s">
        <v>250</v>
      </c>
      <c r="C4717" s="14" t="s">
        <v>252</v>
      </c>
      <c r="D4717" t="s">
        <v>456</v>
      </c>
      <c r="E4717" t="s">
        <v>474</v>
      </c>
      <c r="F4717" s="20">
        <v>2038</v>
      </c>
      <c r="G4717" s="20">
        <v>65</v>
      </c>
      <c r="H4717" s="11">
        <v>19624.848733606301</v>
      </c>
      <c r="I4717" s="10">
        <v>3025491.5324748098</v>
      </c>
      <c r="J4717" s="33">
        <f t="shared" si="292"/>
        <v>6.4864993086110037E-3</v>
      </c>
      <c r="K4717" s="33">
        <f t="shared" si="293"/>
        <v>6.465507384527891E-3</v>
      </c>
      <c r="L4717" s="33">
        <f t="shared" si="294"/>
        <v>0.93442752318656497</v>
      </c>
      <c r="M4717" s="33">
        <f t="shared" si="295"/>
        <v>0.92838597513509613</v>
      </c>
    </row>
    <row r="4718" spans="1:13" ht="27.6">
      <c r="A4718" t="s">
        <v>164</v>
      </c>
      <c r="B4718" t="s">
        <v>250</v>
      </c>
      <c r="C4718" s="14" t="s">
        <v>252</v>
      </c>
      <c r="D4718" t="s">
        <v>456</v>
      </c>
      <c r="E4718" t="s">
        <v>474</v>
      </c>
      <c r="F4718" s="20">
        <v>2038</v>
      </c>
      <c r="G4718" s="20">
        <v>66</v>
      </c>
      <c r="H4718" s="11">
        <v>20031.276658444898</v>
      </c>
      <c r="I4718" s="10">
        <v>2910526.3509633802</v>
      </c>
      <c r="J4718" s="33">
        <f t="shared" si="292"/>
        <v>6.8823553690948629E-3</v>
      </c>
      <c r="K4718" s="33">
        <f t="shared" si="293"/>
        <v>6.858726200568932E-3</v>
      </c>
      <c r="L4718" s="33">
        <f t="shared" si="294"/>
        <v>0.92838597513509613</v>
      </c>
      <c r="M4718" s="33">
        <f t="shared" si="295"/>
        <v>0.92201842992319627</v>
      </c>
    </row>
    <row r="4719" spans="1:13" ht="27.6">
      <c r="A4719" t="s">
        <v>164</v>
      </c>
      <c r="B4719" t="s">
        <v>250</v>
      </c>
      <c r="C4719" s="14" t="s">
        <v>252</v>
      </c>
      <c r="D4719" t="s">
        <v>456</v>
      </c>
      <c r="E4719" t="s">
        <v>474</v>
      </c>
      <c r="F4719" s="20">
        <v>2038</v>
      </c>
      <c r="G4719" s="20">
        <v>67</v>
      </c>
      <c r="H4719" s="11">
        <v>21013.989760404598</v>
      </c>
      <c r="I4719" s="10">
        <v>2803863.8088885001</v>
      </c>
      <c r="J4719" s="33">
        <f t="shared" si="292"/>
        <v>7.4946542317028252E-3</v>
      </c>
      <c r="K4719" s="33">
        <f t="shared" si="293"/>
        <v>7.4666393416701338E-3</v>
      </c>
      <c r="L4719" s="33">
        <f t="shared" si="294"/>
        <v>0.92201842992319627</v>
      </c>
      <c r="M4719" s="33">
        <f t="shared" si="295"/>
        <v>0.91513405084058685</v>
      </c>
    </row>
    <row r="4720" spans="1:13" ht="27.6">
      <c r="A4720" t="s">
        <v>164</v>
      </c>
      <c r="B4720" t="s">
        <v>250</v>
      </c>
      <c r="C4720" s="14" t="s">
        <v>252</v>
      </c>
      <c r="D4720" t="s">
        <v>456</v>
      </c>
      <c r="E4720" t="s">
        <v>474</v>
      </c>
      <c r="F4720" s="20">
        <v>2038</v>
      </c>
      <c r="G4720" s="20">
        <v>68</v>
      </c>
      <c r="H4720" s="11">
        <v>21871.512490485198</v>
      </c>
      <c r="I4720" s="10">
        <v>2694401.1685965401</v>
      </c>
      <c r="J4720" s="33">
        <f t="shared" si="292"/>
        <v>8.1173927421793815E-3</v>
      </c>
      <c r="K4720" s="33">
        <f t="shared" si="293"/>
        <v>8.0845356743953767E-3</v>
      </c>
      <c r="L4720" s="33">
        <f t="shared" si="294"/>
        <v>0.91513405084058685</v>
      </c>
      <c r="M4720" s="33">
        <f t="shared" si="295"/>
        <v>0.90773561695971217</v>
      </c>
    </row>
    <row r="4721" spans="1:13" ht="27.6">
      <c r="A4721" t="s">
        <v>164</v>
      </c>
      <c r="B4721" t="s">
        <v>250</v>
      </c>
      <c r="C4721" s="14" t="s">
        <v>252</v>
      </c>
      <c r="D4721" t="s">
        <v>456</v>
      </c>
      <c r="E4721" t="s">
        <v>474</v>
      </c>
      <c r="F4721" s="20">
        <v>2038</v>
      </c>
      <c r="G4721" s="20">
        <v>69</v>
      </c>
      <c r="H4721" s="11">
        <v>21988.5102420414</v>
      </c>
      <c r="I4721" s="10">
        <v>2570253.7231847402</v>
      </c>
      <c r="J4721" s="33">
        <f t="shared" si="292"/>
        <v>8.5549959693457661E-3</v>
      </c>
      <c r="K4721" s="33">
        <f t="shared" si="293"/>
        <v>8.5185061223009839E-3</v>
      </c>
      <c r="L4721" s="33">
        <f t="shared" si="294"/>
        <v>0.90773561695971217</v>
      </c>
      <c r="M4721" s="33">
        <f t="shared" si="295"/>
        <v>0.90000306554921017</v>
      </c>
    </row>
    <row r="4722" spans="1:13" ht="27.6">
      <c r="A4722" t="s">
        <v>164</v>
      </c>
      <c r="B4722" t="s">
        <v>250</v>
      </c>
      <c r="C4722" s="14" t="s">
        <v>252</v>
      </c>
      <c r="D4722" t="s">
        <v>456</v>
      </c>
      <c r="E4722" t="s">
        <v>474</v>
      </c>
      <c r="F4722" s="20">
        <v>2039</v>
      </c>
      <c r="G4722" s="20">
        <v>30</v>
      </c>
      <c r="H4722" s="11">
        <v>721.23233318337395</v>
      </c>
      <c r="I4722" s="10">
        <v>4660768.0439744303</v>
      </c>
      <c r="J4722" s="33">
        <f t="shared" si="292"/>
        <v>1.5474538238730912E-4</v>
      </c>
      <c r="K4722" s="33">
        <f t="shared" si="293"/>
        <v>1.547334099382125E-4</v>
      </c>
      <c r="L4722" s="33">
        <f t="shared" si="294"/>
        <v>1</v>
      </c>
      <c r="M4722" s="33">
        <f t="shared" si="295"/>
        <v>0.99984526659006179</v>
      </c>
    </row>
    <row r="4723" spans="1:13" ht="27.6">
      <c r="A4723" t="s">
        <v>164</v>
      </c>
      <c r="B4723" t="s">
        <v>250</v>
      </c>
      <c r="C4723" s="14" t="s">
        <v>252</v>
      </c>
      <c r="D4723" t="s">
        <v>456</v>
      </c>
      <c r="E4723" t="s">
        <v>474</v>
      </c>
      <c r="F4723" s="20">
        <v>2039</v>
      </c>
      <c r="G4723" s="20">
        <v>31</v>
      </c>
      <c r="H4723" s="11">
        <v>1033.7587494683701</v>
      </c>
      <c r="I4723" s="10">
        <v>4653365.0235079201</v>
      </c>
      <c r="J4723" s="33">
        <f t="shared" si="292"/>
        <v>2.221529461467167E-4</v>
      </c>
      <c r="K4723" s="33">
        <f t="shared" si="293"/>
        <v>2.2212827200818186E-4</v>
      </c>
      <c r="L4723" s="33">
        <f t="shared" si="294"/>
        <v>0.99984526659006179</v>
      </c>
      <c r="M4723" s="33">
        <f t="shared" si="295"/>
        <v>0.99962317268871859</v>
      </c>
    </row>
    <row r="4724" spans="1:13" ht="27.6">
      <c r="A4724" t="s">
        <v>164</v>
      </c>
      <c r="B4724" t="s">
        <v>250</v>
      </c>
      <c r="C4724" s="14" t="s">
        <v>252</v>
      </c>
      <c r="D4724" t="s">
        <v>456</v>
      </c>
      <c r="E4724" t="s">
        <v>474</v>
      </c>
      <c r="F4724" s="20">
        <v>2039</v>
      </c>
      <c r="G4724" s="20">
        <v>32</v>
      </c>
      <c r="H4724" s="11">
        <v>1070.0899153041901</v>
      </c>
      <c r="I4724" s="10">
        <v>4626124.4288811898</v>
      </c>
      <c r="J4724" s="33">
        <f t="shared" si="292"/>
        <v>2.3131455535946039E-4</v>
      </c>
      <c r="K4724" s="33">
        <f t="shared" si="293"/>
        <v>2.312878042103339E-4</v>
      </c>
      <c r="L4724" s="33">
        <f t="shared" si="294"/>
        <v>0.99962317268871859</v>
      </c>
      <c r="M4724" s="33">
        <f t="shared" si="295"/>
        <v>0.99939197204006969</v>
      </c>
    </row>
    <row r="4725" spans="1:13" ht="27.6">
      <c r="A4725" t="s">
        <v>164</v>
      </c>
      <c r="B4725" t="s">
        <v>250</v>
      </c>
      <c r="C4725" s="14" t="s">
        <v>252</v>
      </c>
      <c r="D4725" t="s">
        <v>456</v>
      </c>
      <c r="E4725" t="s">
        <v>474</v>
      </c>
      <c r="F4725" s="20">
        <v>2039</v>
      </c>
      <c r="G4725" s="20">
        <v>33</v>
      </c>
      <c r="H4725" s="11">
        <v>1113.05427217274</v>
      </c>
      <c r="I4725" s="10">
        <v>4555181.9615606098</v>
      </c>
      <c r="J4725" s="33">
        <f t="shared" si="292"/>
        <v>2.443490252563712E-4</v>
      </c>
      <c r="K4725" s="33">
        <f t="shared" si="293"/>
        <v>2.4431917446465778E-4</v>
      </c>
      <c r="L4725" s="33">
        <f t="shared" si="294"/>
        <v>0.99939197204006969</v>
      </c>
      <c r="M4725" s="33">
        <f t="shared" si="295"/>
        <v>0.99914780141849424</v>
      </c>
    </row>
    <row r="4726" spans="1:13" ht="27.6">
      <c r="A4726" t="s">
        <v>164</v>
      </c>
      <c r="B4726" t="s">
        <v>250</v>
      </c>
      <c r="C4726" s="14" t="s">
        <v>252</v>
      </c>
      <c r="D4726" t="s">
        <v>456</v>
      </c>
      <c r="E4726" t="s">
        <v>474</v>
      </c>
      <c r="F4726" s="20">
        <v>2039</v>
      </c>
      <c r="G4726" s="20">
        <v>34</v>
      </c>
      <c r="H4726" s="11">
        <v>1154.00804677423</v>
      </c>
      <c r="I4726" s="10">
        <v>4461472.3859634902</v>
      </c>
      <c r="J4726" s="33">
        <f t="shared" si="292"/>
        <v>2.5866080677870495E-4</v>
      </c>
      <c r="K4726" s="33">
        <f t="shared" si="293"/>
        <v>2.5862735695636463E-4</v>
      </c>
      <c r="L4726" s="33">
        <f t="shared" si="294"/>
        <v>0.99914780141849424</v>
      </c>
      <c r="M4726" s="33">
        <f t="shared" si="295"/>
        <v>0.99888939446340463</v>
      </c>
    </row>
    <row r="4727" spans="1:13" ht="27.6">
      <c r="A4727" t="s">
        <v>164</v>
      </c>
      <c r="B4727" t="s">
        <v>250</v>
      </c>
      <c r="C4727" s="14" t="s">
        <v>252</v>
      </c>
      <c r="D4727" t="s">
        <v>456</v>
      </c>
      <c r="E4727" t="s">
        <v>474</v>
      </c>
      <c r="F4727" s="20">
        <v>2039</v>
      </c>
      <c r="G4727" s="20">
        <v>35</v>
      </c>
      <c r="H4727" s="11">
        <v>1227.1419237832399</v>
      </c>
      <c r="I4727" s="10">
        <v>4364249.2440177798</v>
      </c>
      <c r="J4727" s="33">
        <f t="shared" si="292"/>
        <v>2.8118053190140868E-4</v>
      </c>
      <c r="K4727" s="33">
        <f t="shared" si="293"/>
        <v>2.8114100436049672E-4</v>
      </c>
      <c r="L4727" s="33">
        <f t="shared" si="294"/>
        <v>0.99888939446340463</v>
      </c>
      <c r="M4727" s="33">
        <f t="shared" si="295"/>
        <v>0.99860856569580014</v>
      </c>
    </row>
    <row r="4728" spans="1:13" ht="27.6">
      <c r="A4728" t="s">
        <v>164</v>
      </c>
      <c r="B4728" t="s">
        <v>250</v>
      </c>
      <c r="C4728" s="14" t="s">
        <v>252</v>
      </c>
      <c r="D4728" t="s">
        <v>456</v>
      </c>
      <c r="E4728" t="s">
        <v>474</v>
      </c>
      <c r="F4728" s="20">
        <v>2039</v>
      </c>
      <c r="G4728" s="20">
        <v>36</v>
      </c>
      <c r="H4728" s="11">
        <v>1609.90908466261</v>
      </c>
      <c r="I4728" s="10">
        <v>4321069.4766964801</v>
      </c>
      <c r="J4728" s="33">
        <f t="shared" si="292"/>
        <v>3.7257190455854664E-4</v>
      </c>
      <c r="K4728" s="33">
        <f t="shared" si="293"/>
        <v>3.7250250826514897E-4</v>
      </c>
      <c r="L4728" s="33">
        <f t="shared" si="294"/>
        <v>0.99860856569580014</v>
      </c>
      <c r="M4728" s="33">
        <f t="shared" si="295"/>
        <v>0.99823658150030337</v>
      </c>
    </row>
    <row r="4729" spans="1:13" ht="27.6">
      <c r="A4729" t="s">
        <v>164</v>
      </c>
      <c r="B4729" t="s">
        <v>250</v>
      </c>
      <c r="C4729" s="14" t="s">
        <v>252</v>
      </c>
      <c r="D4729" t="s">
        <v>456</v>
      </c>
      <c r="E4729" t="s">
        <v>474</v>
      </c>
      <c r="F4729" s="20">
        <v>2039</v>
      </c>
      <c r="G4729" s="20">
        <v>37</v>
      </c>
      <c r="H4729" s="11">
        <v>1779.4703601023</v>
      </c>
      <c r="I4729" s="10">
        <v>4300601.5836776802</v>
      </c>
      <c r="J4729" s="33">
        <f t="shared" si="292"/>
        <v>4.1377242822400147E-4</v>
      </c>
      <c r="K4729" s="33">
        <f t="shared" si="293"/>
        <v>4.1368683621845204E-4</v>
      </c>
      <c r="L4729" s="33">
        <f t="shared" si="294"/>
        <v>0.99823658150030337</v>
      </c>
      <c r="M4729" s="33">
        <f t="shared" si="295"/>
        <v>0.99782362416710502</v>
      </c>
    </row>
    <row r="4730" spans="1:13" ht="27.6">
      <c r="A4730" t="s">
        <v>164</v>
      </c>
      <c r="B4730" t="s">
        <v>250</v>
      </c>
      <c r="C4730" s="14" t="s">
        <v>252</v>
      </c>
      <c r="D4730" t="s">
        <v>456</v>
      </c>
      <c r="E4730" t="s">
        <v>474</v>
      </c>
      <c r="F4730" s="20">
        <v>2039</v>
      </c>
      <c r="G4730" s="20">
        <v>38</v>
      </c>
      <c r="H4730" s="11">
        <v>1971.65807690871</v>
      </c>
      <c r="I4730" s="10">
        <v>4279988.1171548897</v>
      </c>
      <c r="J4730" s="33">
        <f t="shared" si="292"/>
        <v>4.6066905396442183E-4</v>
      </c>
      <c r="K4730" s="33">
        <f t="shared" si="293"/>
        <v>4.6056296226748561E-4</v>
      </c>
      <c r="L4730" s="33">
        <f t="shared" si="294"/>
        <v>0.99782362416710502</v>
      </c>
      <c r="M4730" s="33">
        <f t="shared" si="295"/>
        <v>0.99736406356293816</v>
      </c>
    </row>
    <row r="4731" spans="1:13" ht="27.6">
      <c r="A4731" t="s">
        <v>164</v>
      </c>
      <c r="B4731" t="s">
        <v>250</v>
      </c>
      <c r="C4731" s="14" t="s">
        <v>252</v>
      </c>
      <c r="D4731" t="s">
        <v>456</v>
      </c>
      <c r="E4731" t="s">
        <v>474</v>
      </c>
      <c r="F4731" s="20">
        <v>2039</v>
      </c>
      <c r="G4731" s="20">
        <v>39</v>
      </c>
      <c r="H4731" s="11">
        <v>2115.41337886984</v>
      </c>
      <c r="I4731" s="10">
        <v>4278640.6081664497</v>
      </c>
      <c r="J4731" s="33">
        <f t="shared" si="292"/>
        <v>4.9441249513507753E-4</v>
      </c>
      <c r="K4731" s="33">
        <f t="shared" si="293"/>
        <v>4.9429029341763187E-4</v>
      </c>
      <c r="L4731" s="33">
        <f t="shared" si="294"/>
        <v>0.99736406356293816</v>
      </c>
      <c r="M4731" s="33">
        <f t="shared" si="295"/>
        <v>0.99687107618731541</v>
      </c>
    </row>
    <row r="4732" spans="1:13" ht="27.6">
      <c r="A4732" t="s">
        <v>164</v>
      </c>
      <c r="B4732" t="s">
        <v>250</v>
      </c>
      <c r="C4732" s="14" t="s">
        <v>252</v>
      </c>
      <c r="D4732" t="s">
        <v>456</v>
      </c>
      <c r="E4732" t="s">
        <v>474</v>
      </c>
      <c r="F4732" s="20">
        <v>2039</v>
      </c>
      <c r="G4732" s="20">
        <v>40</v>
      </c>
      <c r="H4732" s="11">
        <v>2347.47812681091</v>
      </c>
      <c r="I4732" s="10">
        <v>4315420.8841578504</v>
      </c>
      <c r="J4732" s="33">
        <f t="shared" si="292"/>
        <v>5.4397431671812885E-4</v>
      </c>
      <c r="K4732" s="33">
        <f t="shared" si="293"/>
        <v>5.4382638951355755E-4</v>
      </c>
      <c r="L4732" s="33">
        <f t="shared" si="294"/>
        <v>0.99687107618731541</v>
      </c>
      <c r="M4732" s="33">
        <f t="shared" si="295"/>
        <v>0.99632895138914201</v>
      </c>
    </row>
    <row r="4733" spans="1:13" ht="27.6">
      <c r="A4733" t="s">
        <v>164</v>
      </c>
      <c r="B4733" t="s">
        <v>250</v>
      </c>
      <c r="C4733" s="14" t="s">
        <v>252</v>
      </c>
      <c r="D4733" t="s">
        <v>456</v>
      </c>
      <c r="E4733" t="s">
        <v>474</v>
      </c>
      <c r="F4733" s="20">
        <v>2039</v>
      </c>
      <c r="G4733" s="20">
        <v>41</v>
      </c>
      <c r="H4733" s="11">
        <v>3097.0778401239299</v>
      </c>
      <c r="I4733" s="10">
        <v>4354419.9093046198</v>
      </c>
      <c r="J4733" s="33">
        <f t="shared" si="292"/>
        <v>7.1124923747156916E-4</v>
      </c>
      <c r="K4733" s="33">
        <f t="shared" si="293"/>
        <v>7.1099635968929764E-4</v>
      </c>
      <c r="L4733" s="33">
        <f t="shared" si="294"/>
        <v>0.99632895138914201</v>
      </c>
      <c r="M4733" s="33">
        <f t="shared" si="295"/>
        <v>0.99562056513165131</v>
      </c>
    </row>
    <row r="4734" spans="1:13" ht="27.6">
      <c r="A4734" t="s">
        <v>164</v>
      </c>
      <c r="B4734" t="s">
        <v>250</v>
      </c>
      <c r="C4734" s="14" t="s">
        <v>252</v>
      </c>
      <c r="D4734" t="s">
        <v>456</v>
      </c>
      <c r="E4734" t="s">
        <v>474</v>
      </c>
      <c r="F4734" s="20">
        <v>2039</v>
      </c>
      <c r="G4734" s="20">
        <v>42</v>
      </c>
      <c r="H4734" s="11">
        <v>3415.8536721681799</v>
      </c>
      <c r="I4734" s="10">
        <v>4347448.73321083</v>
      </c>
      <c r="J4734" s="33">
        <f t="shared" si="292"/>
        <v>7.8571453783317737E-4</v>
      </c>
      <c r="K4734" s="33">
        <f t="shared" si="293"/>
        <v>7.8540594499298955E-4</v>
      </c>
      <c r="L4734" s="33">
        <f t="shared" si="294"/>
        <v>0.99562056513165131</v>
      </c>
      <c r="M4734" s="33">
        <f t="shared" si="295"/>
        <v>0.99483859882083958</v>
      </c>
    </row>
    <row r="4735" spans="1:13" ht="27.6">
      <c r="A4735" t="s">
        <v>164</v>
      </c>
      <c r="B4735" t="s">
        <v>250</v>
      </c>
      <c r="C4735" s="14" t="s">
        <v>252</v>
      </c>
      <c r="D4735" t="s">
        <v>456</v>
      </c>
      <c r="E4735" t="s">
        <v>474</v>
      </c>
      <c r="F4735" s="20">
        <v>2039</v>
      </c>
      <c r="G4735" s="20">
        <v>43</v>
      </c>
      <c r="H4735" s="11">
        <v>3730.0779034472798</v>
      </c>
      <c r="I4735" s="10">
        <v>4281820.0571916299</v>
      </c>
      <c r="J4735" s="33">
        <f t="shared" si="292"/>
        <v>8.7114307785595552E-4</v>
      </c>
      <c r="K4735" s="33">
        <f t="shared" si="293"/>
        <v>8.7076374288452829E-4</v>
      </c>
      <c r="L4735" s="33">
        <f t="shared" si="294"/>
        <v>0.99483859882083958</v>
      </c>
      <c r="M4735" s="33">
        <f t="shared" si="295"/>
        <v>0.9939723294389643</v>
      </c>
    </row>
    <row r="4736" spans="1:13" ht="27.6">
      <c r="A4736" t="s">
        <v>164</v>
      </c>
      <c r="B4736" t="s">
        <v>250</v>
      </c>
      <c r="C4736" s="14" t="s">
        <v>252</v>
      </c>
      <c r="D4736" t="s">
        <v>456</v>
      </c>
      <c r="E4736" t="s">
        <v>474</v>
      </c>
      <c r="F4736" s="20">
        <v>2039</v>
      </c>
      <c r="G4736" s="20">
        <v>44</v>
      </c>
      <c r="H4736" s="11">
        <v>3842.7424194489699</v>
      </c>
      <c r="I4736" s="10">
        <v>4213758.5389190596</v>
      </c>
      <c r="J4736" s="33">
        <f t="shared" si="292"/>
        <v>9.1195126250274766E-4</v>
      </c>
      <c r="K4736" s="33">
        <f t="shared" si="293"/>
        <v>9.1153556132617108E-4</v>
      </c>
      <c r="L4736" s="33">
        <f t="shared" si="294"/>
        <v>0.9939723294389643</v>
      </c>
      <c r="M4736" s="33">
        <f t="shared" si="295"/>
        <v>0.99306628831370647</v>
      </c>
    </row>
    <row r="4737" spans="1:13" ht="27.6">
      <c r="A4737" t="s">
        <v>164</v>
      </c>
      <c r="B4737" t="s">
        <v>250</v>
      </c>
      <c r="C4737" s="14" t="s">
        <v>252</v>
      </c>
      <c r="D4737" t="s">
        <v>456</v>
      </c>
      <c r="E4737" t="s">
        <v>474</v>
      </c>
      <c r="F4737" s="20">
        <v>2039</v>
      </c>
      <c r="G4737" s="20">
        <v>45</v>
      </c>
      <c r="H4737" s="11">
        <v>4089.2795914007302</v>
      </c>
      <c r="I4737" s="10">
        <v>4154685.6378401602</v>
      </c>
      <c r="J4737" s="33">
        <f t="shared" si="292"/>
        <v>9.8425728150314837E-4</v>
      </c>
      <c r="K4737" s="33">
        <f t="shared" si="293"/>
        <v>9.8377305918451174E-4</v>
      </c>
      <c r="L4737" s="33">
        <f t="shared" si="294"/>
        <v>0.99306628831370647</v>
      </c>
      <c r="M4737" s="33">
        <f t="shared" si="295"/>
        <v>0.99208933645327912</v>
      </c>
    </row>
    <row r="4738" spans="1:13" ht="27.6">
      <c r="A4738" t="s">
        <v>164</v>
      </c>
      <c r="B4738" t="s">
        <v>250</v>
      </c>
      <c r="C4738" s="14" t="s">
        <v>252</v>
      </c>
      <c r="D4738" t="s">
        <v>456</v>
      </c>
      <c r="E4738" t="s">
        <v>474</v>
      </c>
      <c r="F4738" s="20">
        <v>2039</v>
      </c>
      <c r="G4738" s="20">
        <v>46</v>
      </c>
      <c r="H4738" s="11">
        <v>5033.88415478139</v>
      </c>
      <c r="I4738" s="10">
        <v>4097580.9851901098</v>
      </c>
      <c r="J4738" s="33">
        <f t="shared" ref="J4738:J4801" si="296">IF(I4738&gt;0,H4738/I4738,0)</f>
        <v>1.2285014434065761E-3</v>
      </c>
      <c r="K4738" s="33">
        <f t="shared" ref="K4738:K4801" si="297">1-EXP(-J4738)</f>
        <v>1.2277471444257504E-3</v>
      </c>
      <c r="L4738" s="33">
        <f t="shared" ref="L4738:L4801" si="298">IF(G4738=30,1,M4737)</f>
        <v>0.99208933645327912</v>
      </c>
      <c r="M4738" s="33">
        <f t="shared" ref="M4738:M4801" si="299">L4738*(1-K4738)</f>
        <v>0.9908713016034334</v>
      </c>
    </row>
    <row r="4739" spans="1:13" ht="27.6">
      <c r="A4739" t="s">
        <v>164</v>
      </c>
      <c r="B4739" t="s">
        <v>250</v>
      </c>
      <c r="C4739" s="14" t="s">
        <v>252</v>
      </c>
      <c r="D4739" t="s">
        <v>456</v>
      </c>
      <c r="E4739" t="s">
        <v>474</v>
      </c>
      <c r="F4739" s="20">
        <v>2039</v>
      </c>
      <c r="G4739" s="20">
        <v>47</v>
      </c>
      <c r="H4739" s="11">
        <v>5494.4158291711801</v>
      </c>
      <c r="I4739" s="10">
        <v>4074429.7760622902</v>
      </c>
      <c r="J4739" s="33">
        <f t="shared" si="296"/>
        <v>1.3485116031331451E-3</v>
      </c>
      <c r="K4739" s="33">
        <f t="shared" si="297"/>
        <v>1.3476027699311777E-3</v>
      </c>
      <c r="L4739" s="33">
        <f t="shared" si="298"/>
        <v>0.9908713016034334</v>
      </c>
      <c r="M4739" s="33">
        <f t="shared" si="299"/>
        <v>0.98953600069274728</v>
      </c>
    </row>
    <row r="4740" spans="1:13" ht="27.6">
      <c r="A4740" t="s">
        <v>164</v>
      </c>
      <c r="B4740" t="s">
        <v>250</v>
      </c>
      <c r="C4740" s="14" t="s">
        <v>252</v>
      </c>
      <c r="D4740" t="s">
        <v>456</v>
      </c>
      <c r="E4740" t="s">
        <v>474</v>
      </c>
      <c r="F4740" s="20">
        <v>2039</v>
      </c>
      <c r="G4740" s="20">
        <v>48</v>
      </c>
      <c r="H4740" s="11">
        <v>6043.98680886484</v>
      </c>
      <c r="I4740" s="10">
        <v>4044831.61565592</v>
      </c>
      <c r="J4740" s="33">
        <f t="shared" si="296"/>
        <v>1.4942492996422873E-3</v>
      </c>
      <c r="K4740" s="33">
        <f t="shared" si="297"/>
        <v>1.4931334650051253E-3</v>
      </c>
      <c r="L4740" s="33">
        <f t="shared" si="298"/>
        <v>0.98953600069274728</v>
      </c>
      <c r="M4740" s="33">
        <f t="shared" si="299"/>
        <v>0.98805849137528556</v>
      </c>
    </row>
    <row r="4741" spans="1:13" ht="27.6">
      <c r="A4741" t="s">
        <v>164</v>
      </c>
      <c r="B4741" t="s">
        <v>250</v>
      </c>
      <c r="C4741" s="14" t="s">
        <v>252</v>
      </c>
      <c r="D4741" t="s">
        <v>456</v>
      </c>
      <c r="E4741" t="s">
        <v>474</v>
      </c>
      <c r="F4741" s="20">
        <v>2039</v>
      </c>
      <c r="G4741" s="20">
        <v>49</v>
      </c>
      <c r="H4741" s="11">
        <v>6479.86115630125</v>
      </c>
      <c r="I4741" s="10">
        <v>4017796.18750954</v>
      </c>
      <c r="J4741" s="33">
        <f t="shared" si="296"/>
        <v>1.6127899111572006E-3</v>
      </c>
      <c r="K4741" s="33">
        <f t="shared" si="297"/>
        <v>1.6114900643955377E-3</v>
      </c>
      <c r="L4741" s="33">
        <f t="shared" si="298"/>
        <v>0.98805849137528556</v>
      </c>
      <c r="M4741" s="33">
        <f t="shared" si="299"/>
        <v>0.98646624493339263</v>
      </c>
    </row>
    <row r="4742" spans="1:13" ht="27.6">
      <c r="A4742" t="s">
        <v>164</v>
      </c>
      <c r="B4742" t="s">
        <v>250</v>
      </c>
      <c r="C4742" s="14" t="s">
        <v>252</v>
      </c>
      <c r="D4742" t="s">
        <v>456</v>
      </c>
      <c r="E4742" t="s">
        <v>474</v>
      </c>
      <c r="F4742" s="20">
        <v>2039</v>
      </c>
      <c r="G4742" s="20">
        <v>50</v>
      </c>
      <c r="H4742" s="11">
        <v>7043.1654075856804</v>
      </c>
      <c r="I4742" s="10">
        <v>4012206.5613387101</v>
      </c>
      <c r="J4742" s="33">
        <f t="shared" si="296"/>
        <v>1.755434397484177E-3</v>
      </c>
      <c r="K4742" s="33">
        <f t="shared" si="297"/>
        <v>1.7538945237032255E-3</v>
      </c>
      <c r="L4742" s="33">
        <f t="shared" si="298"/>
        <v>0.98646624493339263</v>
      </c>
      <c r="M4742" s="33">
        <f t="shared" si="299"/>
        <v>0.98473608718858585</v>
      </c>
    </row>
    <row r="4743" spans="1:13" ht="27.6">
      <c r="A4743" t="s">
        <v>164</v>
      </c>
      <c r="B4743" t="s">
        <v>250</v>
      </c>
      <c r="C4743" s="14" t="s">
        <v>252</v>
      </c>
      <c r="D4743" t="s">
        <v>456</v>
      </c>
      <c r="E4743" t="s">
        <v>474</v>
      </c>
      <c r="F4743" s="20">
        <v>2039</v>
      </c>
      <c r="G4743" s="20">
        <v>51</v>
      </c>
      <c r="H4743" s="11">
        <v>7978.5848662433</v>
      </c>
      <c r="I4743" s="10">
        <v>3960518.49093863</v>
      </c>
      <c r="J4743" s="33">
        <f t="shared" si="296"/>
        <v>2.0145303915378014E-3</v>
      </c>
      <c r="K4743" s="33">
        <f t="shared" si="297"/>
        <v>2.012502587108389E-3</v>
      </c>
      <c r="L4743" s="33">
        <f t="shared" si="298"/>
        <v>0.98473608718858585</v>
      </c>
      <c r="M4743" s="33">
        <f t="shared" si="299"/>
        <v>0.98275430326549984</v>
      </c>
    </row>
    <row r="4744" spans="1:13" ht="27.6">
      <c r="A4744" t="s">
        <v>164</v>
      </c>
      <c r="B4744" t="s">
        <v>250</v>
      </c>
      <c r="C4744" s="14" t="s">
        <v>252</v>
      </c>
      <c r="D4744" t="s">
        <v>456</v>
      </c>
      <c r="E4744" t="s">
        <v>474</v>
      </c>
      <c r="F4744" s="20">
        <v>2039</v>
      </c>
      <c r="G4744" s="20">
        <v>52</v>
      </c>
      <c r="H4744" s="11">
        <v>8612.9435501769894</v>
      </c>
      <c r="I4744" s="10">
        <v>3899807.6552103101</v>
      </c>
      <c r="J4744" s="33">
        <f t="shared" si="296"/>
        <v>2.2085559883113022E-3</v>
      </c>
      <c r="K4744" s="33">
        <f t="shared" si="297"/>
        <v>2.2061189229963807E-3</v>
      </c>
      <c r="L4744" s="33">
        <f t="shared" si="298"/>
        <v>0.98275430326549984</v>
      </c>
      <c r="M4744" s="33">
        <f t="shared" si="299"/>
        <v>0.98058623040040971</v>
      </c>
    </row>
    <row r="4745" spans="1:13" ht="27.6">
      <c r="A4745" t="s">
        <v>164</v>
      </c>
      <c r="B4745" t="s">
        <v>250</v>
      </c>
      <c r="C4745" s="14" t="s">
        <v>252</v>
      </c>
      <c r="D4745" t="s">
        <v>456</v>
      </c>
      <c r="E4745" t="s">
        <v>474</v>
      </c>
      <c r="F4745" s="20">
        <v>2039</v>
      </c>
      <c r="G4745" s="20">
        <v>53</v>
      </c>
      <c r="H4745" s="11">
        <v>9425.7493536131296</v>
      </c>
      <c r="I4745" s="10">
        <v>3897636.3423396801</v>
      </c>
      <c r="J4745" s="33">
        <f t="shared" si="296"/>
        <v>2.4183244730202366E-3</v>
      </c>
      <c r="K4745" s="33">
        <f t="shared" si="297"/>
        <v>2.4154026821459063E-3</v>
      </c>
      <c r="L4745" s="33">
        <f t="shared" si="298"/>
        <v>0.98058623040040971</v>
      </c>
      <c r="M4745" s="33">
        <f t="shared" si="299"/>
        <v>0.97821771978942518</v>
      </c>
    </row>
    <row r="4746" spans="1:13" ht="27.6">
      <c r="A4746" t="s">
        <v>164</v>
      </c>
      <c r="B4746" t="s">
        <v>250</v>
      </c>
      <c r="C4746" s="14" t="s">
        <v>252</v>
      </c>
      <c r="D4746" t="s">
        <v>456</v>
      </c>
      <c r="E4746" t="s">
        <v>474</v>
      </c>
      <c r="F4746" s="20">
        <v>2039</v>
      </c>
      <c r="G4746" s="20">
        <v>54</v>
      </c>
      <c r="H4746" s="11">
        <v>10520.7110199811</v>
      </c>
      <c r="I4746" s="10">
        <v>3948513.9980129502</v>
      </c>
      <c r="J4746" s="33">
        <f t="shared" si="296"/>
        <v>2.6644735273258602E-3</v>
      </c>
      <c r="K4746" s="33">
        <f t="shared" si="297"/>
        <v>2.6609269683404158E-3</v>
      </c>
      <c r="L4746" s="33">
        <f t="shared" si="298"/>
        <v>0.97821771978942518</v>
      </c>
      <c r="M4746" s="33">
        <f t="shared" si="299"/>
        <v>0.97561475387792906</v>
      </c>
    </row>
    <row r="4747" spans="1:13" ht="27.6">
      <c r="A4747" t="s">
        <v>164</v>
      </c>
      <c r="B4747" t="s">
        <v>250</v>
      </c>
      <c r="C4747" s="14" t="s">
        <v>252</v>
      </c>
      <c r="D4747" t="s">
        <v>456</v>
      </c>
      <c r="E4747" t="s">
        <v>474</v>
      </c>
      <c r="F4747" s="20">
        <v>2039</v>
      </c>
      <c r="G4747" s="20">
        <v>55</v>
      </c>
      <c r="H4747" s="11">
        <v>11647.347817059001</v>
      </c>
      <c r="I4747" s="10">
        <v>3957504.0987790702</v>
      </c>
      <c r="J4747" s="33">
        <f t="shared" si="296"/>
        <v>2.9431044229751586E-3</v>
      </c>
      <c r="K4747" s="33">
        <f t="shared" si="297"/>
        <v>2.9387777368233836E-3</v>
      </c>
      <c r="L4747" s="33">
        <f t="shared" si="298"/>
        <v>0.97561475387792906</v>
      </c>
      <c r="M4747" s="33">
        <f t="shared" si="299"/>
        <v>0.97274763895951621</v>
      </c>
    </row>
    <row r="4748" spans="1:13" ht="27.6">
      <c r="A4748" t="s">
        <v>164</v>
      </c>
      <c r="B4748" t="s">
        <v>250</v>
      </c>
      <c r="C4748" s="14" t="s">
        <v>252</v>
      </c>
      <c r="D4748" t="s">
        <v>456</v>
      </c>
      <c r="E4748" t="s">
        <v>474</v>
      </c>
      <c r="F4748" s="20">
        <v>2039</v>
      </c>
      <c r="G4748" s="20">
        <v>56</v>
      </c>
      <c r="H4748" s="11">
        <v>12530.328277070499</v>
      </c>
      <c r="I4748" s="10">
        <v>3909908.2362563498</v>
      </c>
      <c r="J4748" s="33">
        <f t="shared" si="296"/>
        <v>3.2047627514317344E-3</v>
      </c>
      <c r="K4748" s="33">
        <f t="shared" si="297"/>
        <v>3.1996329806478485E-3</v>
      </c>
      <c r="L4748" s="33">
        <f t="shared" si="298"/>
        <v>0.97274763895951621</v>
      </c>
      <c r="M4748" s="33">
        <f t="shared" si="299"/>
        <v>0.96963520353205401</v>
      </c>
    </row>
    <row r="4749" spans="1:13" ht="27.6">
      <c r="A4749" t="s">
        <v>164</v>
      </c>
      <c r="B4749" t="s">
        <v>250</v>
      </c>
      <c r="C4749" s="14" t="s">
        <v>252</v>
      </c>
      <c r="D4749" t="s">
        <v>456</v>
      </c>
      <c r="E4749" t="s">
        <v>474</v>
      </c>
      <c r="F4749" s="20">
        <v>2039</v>
      </c>
      <c r="G4749" s="20">
        <v>57</v>
      </c>
      <c r="H4749" s="11">
        <v>13483.317910973499</v>
      </c>
      <c r="I4749" s="10">
        <v>3837865.2483379501</v>
      </c>
      <c r="J4749" s="33">
        <f t="shared" si="296"/>
        <v>3.5132338001738518E-3</v>
      </c>
      <c r="K4749" s="33">
        <f t="shared" si="297"/>
        <v>3.5070696151604519E-3</v>
      </c>
      <c r="L4749" s="33">
        <f t="shared" si="298"/>
        <v>0.96963520353205401</v>
      </c>
      <c r="M4749" s="33">
        <f t="shared" si="299"/>
        <v>0.96623462537195681</v>
      </c>
    </row>
    <row r="4750" spans="1:13" ht="27.6">
      <c r="A4750" t="s">
        <v>164</v>
      </c>
      <c r="B4750" t="s">
        <v>250</v>
      </c>
      <c r="C4750" s="14" t="s">
        <v>252</v>
      </c>
      <c r="D4750" t="s">
        <v>456</v>
      </c>
      <c r="E4750" t="s">
        <v>474</v>
      </c>
      <c r="F4750" s="20">
        <v>2039</v>
      </c>
      <c r="G4750" s="20">
        <v>58</v>
      </c>
      <c r="H4750" s="11">
        <v>14413.3113519532</v>
      </c>
      <c r="I4750" s="10">
        <v>3758448.9179610899</v>
      </c>
      <c r="J4750" s="33">
        <f t="shared" si="296"/>
        <v>3.8349094710517541E-3</v>
      </c>
      <c r="K4750" s="33">
        <f t="shared" si="297"/>
        <v>3.8275655964236099E-3</v>
      </c>
      <c r="L4750" s="33">
        <f t="shared" si="298"/>
        <v>0.96623462537195681</v>
      </c>
      <c r="M4750" s="33">
        <f t="shared" si="299"/>
        <v>0.96253629896180981</v>
      </c>
    </row>
    <row r="4751" spans="1:13" ht="27.6">
      <c r="A4751" t="s">
        <v>164</v>
      </c>
      <c r="B4751" t="s">
        <v>250</v>
      </c>
      <c r="C4751" s="14" t="s">
        <v>252</v>
      </c>
      <c r="D4751" t="s">
        <v>456</v>
      </c>
      <c r="E4751" t="s">
        <v>474</v>
      </c>
      <c r="F4751" s="20">
        <v>2039</v>
      </c>
      <c r="G4751" s="20">
        <v>59</v>
      </c>
      <c r="H4751" s="11">
        <v>14745.7681607222</v>
      </c>
      <c r="I4751" s="10">
        <v>3682944.8429840002</v>
      </c>
      <c r="J4751" s="33">
        <f t="shared" si="296"/>
        <v>4.0037982618210659E-3</v>
      </c>
      <c r="K4751" s="33">
        <f t="shared" si="297"/>
        <v>3.9957937479433436E-3</v>
      </c>
      <c r="L4751" s="33">
        <f t="shared" si="298"/>
        <v>0.96253629896180981</v>
      </c>
      <c r="M4751" s="33">
        <f t="shared" si="299"/>
        <v>0.95869020243624969</v>
      </c>
    </row>
    <row r="4752" spans="1:13" ht="27.6">
      <c r="A4752" t="s">
        <v>164</v>
      </c>
      <c r="B4752" t="s">
        <v>250</v>
      </c>
      <c r="C4752" s="14" t="s">
        <v>252</v>
      </c>
      <c r="D4752" t="s">
        <v>456</v>
      </c>
      <c r="E4752" t="s">
        <v>474</v>
      </c>
      <c r="F4752" s="20">
        <v>2039</v>
      </c>
      <c r="G4752" s="20">
        <v>60</v>
      </c>
      <c r="H4752" s="11">
        <v>15275.8721804285</v>
      </c>
      <c r="I4752" s="10">
        <v>3593981.1926527801</v>
      </c>
      <c r="J4752" s="33">
        <f t="shared" si="296"/>
        <v>4.25040403985896E-3</v>
      </c>
      <c r="K4752" s="33">
        <f t="shared" si="297"/>
        <v>4.241383856940617E-3</v>
      </c>
      <c r="L4752" s="33">
        <f t="shared" si="298"/>
        <v>0.95869020243624969</v>
      </c>
      <c r="M4752" s="33">
        <f t="shared" si="299"/>
        <v>0.95462402928782941</v>
      </c>
    </row>
    <row r="4753" spans="1:13" ht="27.6">
      <c r="A4753" t="s">
        <v>164</v>
      </c>
      <c r="B4753" t="s">
        <v>250</v>
      </c>
      <c r="C4753" s="14" t="s">
        <v>252</v>
      </c>
      <c r="D4753" t="s">
        <v>456</v>
      </c>
      <c r="E4753" t="s">
        <v>474</v>
      </c>
      <c r="F4753" s="20">
        <v>2039</v>
      </c>
      <c r="G4753" s="20">
        <v>61</v>
      </c>
      <c r="H4753" s="11">
        <v>15860.500254226699</v>
      </c>
      <c r="I4753" s="10">
        <v>3481847.66444701</v>
      </c>
      <c r="J4753" s="33">
        <f t="shared" si="296"/>
        <v>4.5551964883982585E-3</v>
      </c>
      <c r="K4753" s="33">
        <f t="shared" si="297"/>
        <v>4.544837316198258E-3</v>
      </c>
      <c r="L4753" s="33">
        <f t="shared" si="298"/>
        <v>0.95462402928782941</v>
      </c>
      <c r="M4753" s="33">
        <f t="shared" si="299"/>
        <v>0.95028541837658254</v>
      </c>
    </row>
    <row r="4754" spans="1:13" ht="27.6">
      <c r="A4754" t="s">
        <v>164</v>
      </c>
      <c r="B4754" t="s">
        <v>250</v>
      </c>
      <c r="C4754" s="14" t="s">
        <v>252</v>
      </c>
      <c r="D4754" t="s">
        <v>456</v>
      </c>
      <c r="E4754" t="s">
        <v>474</v>
      </c>
      <c r="F4754" s="20">
        <v>2039</v>
      </c>
      <c r="G4754" s="20">
        <v>62</v>
      </c>
      <c r="H4754" s="11">
        <v>16569.2288696223</v>
      </c>
      <c r="I4754" s="10">
        <v>3373078.9855860202</v>
      </c>
      <c r="J4754" s="33">
        <f t="shared" si="296"/>
        <v>4.912197117359721E-3</v>
      </c>
      <c r="K4754" s="33">
        <f t="shared" si="297"/>
        <v>4.9001520078214567E-3</v>
      </c>
      <c r="L4754" s="33">
        <f t="shared" si="298"/>
        <v>0.95028541837658254</v>
      </c>
      <c r="M4754" s="33">
        <f t="shared" si="299"/>
        <v>0.94562887537572105</v>
      </c>
    </row>
    <row r="4755" spans="1:13" ht="27.6">
      <c r="A4755" t="s">
        <v>164</v>
      </c>
      <c r="B4755" t="s">
        <v>250</v>
      </c>
      <c r="C4755" s="14" t="s">
        <v>252</v>
      </c>
      <c r="D4755" t="s">
        <v>456</v>
      </c>
      <c r="E4755" t="s">
        <v>474</v>
      </c>
      <c r="F4755" s="20">
        <v>2039</v>
      </c>
      <c r="G4755" s="20">
        <v>63</v>
      </c>
      <c r="H4755" s="11">
        <v>17428.603866085399</v>
      </c>
      <c r="I4755" s="10">
        <v>3276662.8135023201</v>
      </c>
      <c r="J4755" s="33">
        <f t="shared" si="296"/>
        <v>5.3190104866043635E-3</v>
      </c>
      <c r="K4755" s="33">
        <f t="shared" si="297"/>
        <v>5.3048895978047295E-3</v>
      </c>
      <c r="L4755" s="33">
        <f t="shared" si="298"/>
        <v>0.94562887537572105</v>
      </c>
      <c r="M4755" s="33">
        <f t="shared" si="299"/>
        <v>0.94061241859135658</v>
      </c>
    </row>
    <row r="4756" spans="1:13" ht="27.6">
      <c r="A4756" t="s">
        <v>164</v>
      </c>
      <c r="B4756" t="s">
        <v>250</v>
      </c>
      <c r="C4756" s="14" t="s">
        <v>252</v>
      </c>
      <c r="D4756" t="s">
        <v>456</v>
      </c>
      <c r="E4756" t="s">
        <v>474</v>
      </c>
      <c r="F4756" s="20">
        <v>2039</v>
      </c>
      <c r="G4756" s="20">
        <v>64</v>
      </c>
      <c r="H4756" s="11">
        <v>18544.159034952401</v>
      </c>
      <c r="I4756" s="10">
        <v>3167876.4033519798</v>
      </c>
      <c r="J4756" s="33">
        <f t="shared" si="296"/>
        <v>5.8538139352061003E-3</v>
      </c>
      <c r="K4756" s="33">
        <f t="shared" si="297"/>
        <v>5.836713749784006E-3</v>
      </c>
      <c r="L4756" s="33">
        <f t="shared" si="298"/>
        <v>0.94061241859135658</v>
      </c>
      <c r="M4756" s="33">
        <f t="shared" si="299"/>
        <v>0.93512233315454685</v>
      </c>
    </row>
    <row r="4757" spans="1:13" ht="27.6">
      <c r="A4757" t="s">
        <v>164</v>
      </c>
      <c r="B4757" t="s">
        <v>250</v>
      </c>
      <c r="C4757" s="14" t="s">
        <v>252</v>
      </c>
      <c r="D4757" t="s">
        <v>456</v>
      </c>
      <c r="E4757" t="s">
        <v>474</v>
      </c>
      <c r="F4757" s="20">
        <v>2039</v>
      </c>
      <c r="G4757" s="20">
        <v>65</v>
      </c>
      <c r="H4757" s="11">
        <v>19710.4213531106</v>
      </c>
      <c r="I4757" s="10">
        <v>3070994.1557100601</v>
      </c>
      <c r="J4757" s="33">
        <f t="shared" si="296"/>
        <v>6.4182542700258749E-3</v>
      </c>
      <c r="K4757" s="33">
        <f t="shared" si="297"/>
        <v>6.3977012710545456E-3</v>
      </c>
      <c r="L4757" s="33">
        <f t="shared" si="298"/>
        <v>0.93512233315454685</v>
      </c>
      <c r="M4757" s="33">
        <f t="shared" si="299"/>
        <v>0.92913969981513256</v>
      </c>
    </row>
    <row r="4758" spans="1:13" ht="27.6">
      <c r="A4758" t="s">
        <v>164</v>
      </c>
      <c r="B4758" t="s">
        <v>250</v>
      </c>
      <c r="C4758" s="14" t="s">
        <v>252</v>
      </c>
      <c r="D4758" t="s">
        <v>456</v>
      </c>
      <c r="E4758" t="s">
        <v>474</v>
      </c>
      <c r="F4758" s="20">
        <v>2039</v>
      </c>
      <c r="G4758" s="20">
        <v>66</v>
      </c>
      <c r="H4758" s="11">
        <v>20239.311655223399</v>
      </c>
      <c r="I4758" s="10">
        <v>2972772.6106911502</v>
      </c>
      <c r="J4758" s="33">
        <f t="shared" si="296"/>
        <v>6.8082273035063694E-3</v>
      </c>
      <c r="K4758" s="33">
        <f t="shared" si="297"/>
        <v>6.7851038303778921E-3</v>
      </c>
      <c r="L4758" s="33">
        <f t="shared" si="298"/>
        <v>0.92913969981513256</v>
      </c>
      <c r="M4758" s="33">
        <f t="shared" si="299"/>
        <v>0.92283539047896068</v>
      </c>
    </row>
    <row r="4759" spans="1:13" ht="27.6">
      <c r="A4759" t="s">
        <v>164</v>
      </c>
      <c r="B4759" t="s">
        <v>250</v>
      </c>
      <c r="C4759" s="14" t="s">
        <v>252</v>
      </c>
      <c r="D4759" t="s">
        <v>456</v>
      </c>
      <c r="E4759" t="s">
        <v>474</v>
      </c>
      <c r="F4759" s="20">
        <v>2039</v>
      </c>
      <c r="G4759" s="20">
        <v>67</v>
      </c>
      <c r="H4759" s="11">
        <v>21189.2614247942</v>
      </c>
      <c r="I4759" s="10">
        <v>2854652.4108138601</v>
      </c>
      <c r="J4759" s="33">
        <f t="shared" si="296"/>
        <v>7.4227115513349493E-3</v>
      </c>
      <c r="K4759" s="33">
        <f t="shared" si="297"/>
        <v>7.3952312627363348E-3</v>
      </c>
      <c r="L4759" s="33">
        <f t="shared" si="298"/>
        <v>0.92283539047896068</v>
      </c>
      <c r="M4759" s="33">
        <f t="shared" si="299"/>
        <v>0.9160108093489312</v>
      </c>
    </row>
    <row r="4760" spans="1:13" ht="27.6">
      <c r="A4760" t="s">
        <v>164</v>
      </c>
      <c r="B4760" t="s">
        <v>250</v>
      </c>
      <c r="C4760" s="14" t="s">
        <v>252</v>
      </c>
      <c r="D4760" t="s">
        <v>456</v>
      </c>
      <c r="E4760" t="s">
        <v>474</v>
      </c>
      <c r="F4760" s="20">
        <v>2039</v>
      </c>
      <c r="G4760" s="20">
        <v>68</v>
      </c>
      <c r="H4760" s="11">
        <v>22076.762841735999</v>
      </c>
      <c r="I4760" s="10">
        <v>2745027.36723046</v>
      </c>
      <c r="J4760" s="33">
        <f t="shared" si="296"/>
        <v>8.0424563723056446E-3</v>
      </c>
      <c r="K4760" s="33">
        <f t="shared" si="297"/>
        <v>8.0102023451770199E-3</v>
      </c>
      <c r="L4760" s="33">
        <f t="shared" si="298"/>
        <v>0.9160108093489312</v>
      </c>
      <c r="M4760" s="33">
        <f t="shared" si="299"/>
        <v>0.90867337741567689</v>
      </c>
    </row>
    <row r="4761" spans="1:13" ht="27.6">
      <c r="A4761" t="s">
        <v>164</v>
      </c>
      <c r="B4761" t="s">
        <v>250</v>
      </c>
      <c r="C4761" s="14" t="s">
        <v>252</v>
      </c>
      <c r="D4761" t="s">
        <v>456</v>
      </c>
      <c r="E4761" t="s">
        <v>474</v>
      </c>
      <c r="F4761" s="20">
        <v>2039</v>
      </c>
      <c r="G4761" s="20">
        <v>69</v>
      </c>
      <c r="H4761" s="11">
        <v>22274.1619793477</v>
      </c>
      <c r="I4761" s="10">
        <v>2632710.9943206501</v>
      </c>
      <c r="J4761" s="33">
        <f t="shared" si="296"/>
        <v>8.460542014447495E-3</v>
      </c>
      <c r="K4761" s="33">
        <f t="shared" si="297"/>
        <v>8.4248523510808138E-3</v>
      </c>
      <c r="L4761" s="33">
        <f t="shared" si="298"/>
        <v>0.90867337741567689</v>
      </c>
      <c r="M4761" s="33">
        <f t="shared" si="299"/>
        <v>0.90101793837559185</v>
      </c>
    </row>
    <row r="4762" spans="1:13" ht="27.6">
      <c r="A4762" t="s">
        <v>164</v>
      </c>
      <c r="B4762" t="s">
        <v>250</v>
      </c>
      <c r="C4762" s="14" t="s">
        <v>252</v>
      </c>
      <c r="D4762" t="s">
        <v>456</v>
      </c>
      <c r="E4762" t="s">
        <v>474</v>
      </c>
      <c r="F4762" s="20">
        <v>2040</v>
      </c>
      <c r="G4762" s="20">
        <v>30</v>
      </c>
      <c r="H4762" s="11">
        <v>728.73263589768601</v>
      </c>
      <c r="I4762" s="10">
        <v>4711683.4076994797</v>
      </c>
      <c r="J4762" s="33">
        <f t="shared" si="296"/>
        <v>1.546650258179159E-4</v>
      </c>
      <c r="K4762" s="33">
        <f t="shared" si="297"/>
        <v>1.5465306579942606E-4</v>
      </c>
      <c r="L4762" s="33">
        <f t="shared" si="298"/>
        <v>1</v>
      </c>
      <c r="M4762" s="33">
        <f t="shared" si="299"/>
        <v>0.99984534693420057</v>
      </c>
    </row>
    <row r="4763" spans="1:13" ht="27.6">
      <c r="A4763" t="s">
        <v>164</v>
      </c>
      <c r="B4763" t="s">
        <v>250</v>
      </c>
      <c r="C4763" s="14" t="s">
        <v>252</v>
      </c>
      <c r="D4763" t="s">
        <v>456</v>
      </c>
      <c r="E4763" t="s">
        <v>474</v>
      </c>
      <c r="F4763" s="20">
        <v>2040</v>
      </c>
      <c r="G4763" s="20">
        <v>31</v>
      </c>
      <c r="H4763" s="11">
        <v>1033.7066843698001</v>
      </c>
      <c r="I4763" s="10">
        <v>4655251.2906138096</v>
      </c>
      <c r="J4763" s="33">
        <f t="shared" si="296"/>
        <v>2.2205174755099045E-4</v>
      </c>
      <c r="K4763" s="33">
        <f t="shared" si="297"/>
        <v>2.2202709588636793E-4</v>
      </c>
      <c r="L4763" s="33">
        <f t="shared" si="298"/>
        <v>0.99984534693420057</v>
      </c>
      <c r="M4763" s="33">
        <f t="shared" si="299"/>
        <v>0.99962335417548531</v>
      </c>
    </row>
    <row r="4764" spans="1:13" ht="27.6">
      <c r="A4764" t="s">
        <v>164</v>
      </c>
      <c r="B4764" t="s">
        <v>250</v>
      </c>
      <c r="C4764" s="14" t="s">
        <v>252</v>
      </c>
      <c r="D4764" t="s">
        <v>456</v>
      </c>
      <c r="E4764" t="s">
        <v>474</v>
      </c>
      <c r="F4764" s="20">
        <v>2040</v>
      </c>
      <c r="G4764" s="20">
        <v>32</v>
      </c>
      <c r="H4764" s="11">
        <v>1074.91686765499</v>
      </c>
      <c r="I4764" s="10">
        <v>4647855.4602552596</v>
      </c>
      <c r="J4764" s="33">
        <f t="shared" si="296"/>
        <v>2.3127157822501557E-4</v>
      </c>
      <c r="K4764" s="33">
        <f t="shared" si="297"/>
        <v>2.3124483701508769E-4</v>
      </c>
      <c r="L4764" s="33">
        <f t="shared" si="298"/>
        <v>0.99962335417548531</v>
      </c>
      <c r="M4764" s="33">
        <f t="shared" si="299"/>
        <v>0.99939219643587252</v>
      </c>
    </row>
    <row r="4765" spans="1:13" ht="27.6">
      <c r="A4765" t="s">
        <v>164</v>
      </c>
      <c r="B4765" t="s">
        <v>250</v>
      </c>
      <c r="C4765" s="14" t="s">
        <v>252</v>
      </c>
      <c r="D4765" t="s">
        <v>456</v>
      </c>
      <c r="E4765" t="s">
        <v>474</v>
      </c>
      <c r="F4765" s="20">
        <v>2040</v>
      </c>
      <c r="G4765" s="20">
        <v>33</v>
      </c>
      <c r="H4765" s="11">
        <v>1127.68282723164</v>
      </c>
      <c r="I4765" s="10">
        <v>4620429.2859482998</v>
      </c>
      <c r="J4765" s="33">
        <f t="shared" si="296"/>
        <v>2.4406451380203163E-4</v>
      </c>
      <c r="K4765" s="33">
        <f t="shared" si="297"/>
        <v>2.4403473248146845E-4</v>
      </c>
      <c r="L4765" s="33">
        <f t="shared" si="298"/>
        <v>0.99939219643587252</v>
      </c>
      <c r="M4765" s="33">
        <f t="shared" si="299"/>
        <v>0.99914831002857118</v>
      </c>
    </row>
    <row r="4766" spans="1:13" ht="27.6">
      <c r="A4766" t="s">
        <v>164</v>
      </c>
      <c r="B4766" t="s">
        <v>250</v>
      </c>
      <c r="C4766" s="14" t="s">
        <v>252</v>
      </c>
      <c r="D4766" t="s">
        <v>456</v>
      </c>
      <c r="E4766" t="s">
        <v>474</v>
      </c>
      <c r="F4766" s="20">
        <v>2040</v>
      </c>
      <c r="G4766" s="20">
        <v>34</v>
      </c>
      <c r="H4766" s="11">
        <v>1175.6633670625399</v>
      </c>
      <c r="I4766" s="10">
        <v>4549311.0938433297</v>
      </c>
      <c r="J4766" s="33">
        <f t="shared" si="296"/>
        <v>2.5842668105366276E-4</v>
      </c>
      <c r="K4766" s="33">
        <f t="shared" si="297"/>
        <v>2.583932917552545E-4</v>
      </c>
      <c r="L4766" s="33">
        <f t="shared" si="298"/>
        <v>0.99914831002857118</v>
      </c>
      <c r="M4766" s="33">
        <f t="shared" si="299"/>
        <v>0.99889013680779115</v>
      </c>
    </row>
    <row r="4767" spans="1:13" ht="27.6">
      <c r="A4767" t="s">
        <v>164</v>
      </c>
      <c r="B4767" t="s">
        <v>250</v>
      </c>
      <c r="C4767" s="14" t="s">
        <v>252</v>
      </c>
      <c r="D4767" t="s">
        <v>456</v>
      </c>
      <c r="E4767" t="s">
        <v>474</v>
      </c>
      <c r="F4767" s="20">
        <v>2040</v>
      </c>
      <c r="G4767" s="20">
        <v>35</v>
      </c>
      <c r="H4767" s="11">
        <v>1238.19236849391</v>
      </c>
      <c r="I4767" s="10">
        <v>4455421.5124634597</v>
      </c>
      <c r="J4767" s="33">
        <f t="shared" si="296"/>
        <v>2.7790689725545127E-4</v>
      </c>
      <c r="K4767" s="33">
        <f t="shared" si="297"/>
        <v>2.7786828471065839E-4</v>
      </c>
      <c r="L4767" s="33">
        <f t="shared" si="298"/>
        <v>0.99889013680779115</v>
      </c>
      <c r="M4767" s="33">
        <f t="shared" si="299"/>
        <v>0.99861257691886196</v>
      </c>
    </row>
    <row r="4768" spans="1:13" ht="27.6">
      <c r="A4768" t="s">
        <v>164</v>
      </c>
      <c r="B4768" t="s">
        <v>250</v>
      </c>
      <c r="C4768" s="14" t="s">
        <v>252</v>
      </c>
      <c r="D4768" t="s">
        <v>456</v>
      </c>
      <c r="E4768" t="s">
        <v>474</v>
      </c>
      <c r="F4768" s="20">
        <v>2040</v>
      </c>
      <c r="G4768" s="20">
        <v>36</v>
      </c>
      <c r="H4768" s="11">
        <v>1577.6441468231301</v>
      </c>
      <c r="I4768" s="10">
        <v>4357953.7218827503</v>
      </c>
      <c r="J4768" s="33">
        <f t="shared" si="296"/>
        <v>3.6201489219613524E-4</v>
      </c>
      <c r="K4768" s="33">
        <f t="shared" si="297"/>
        <v>3.6194937271161187E-4</v>
      </c>
      <c r="L4768" s="33">
        <f t="shared" si="298"/>
        <v>0.99861257691886196</v>
      </c>
      <c r="M4768" s="33">
        <f t="shared" si="299"/>
        <v>0.99825112972306429</v>
      </c>
    </row>
    <row r="4769" spans="1:13" ht="27.6">
      <c r="A4769" t="s">
        <v>164</v>
      </c>
      <c r="B4769" t="s">
        <v>250</v>
      </c>
      <c r="C4769" s="14" t="s">
        <v>252</v>
      </c>
      <c r="D4769" t="s">
        <v>456</v>
      </c>
      <c r="E4769" t="s">
        <v>474</v>
      </c>
      <c r="F4769" s="20">
        <v>2040</v>
      </c>
      <c r="G4769" s="20">
        <v>37</v>
      </c>
      <c r="H4769" s="11">
        <v>1737.5001854380801</v>
      </c>
      <c r="I4769" s="10">
        <v>4314520.55883318</v>
      </c>
      <c r="J4769" s="33">
        <f t="shared" si="296"/>
        <v>4.0270990988346806E-4</v>
      </c>
      <c r="K4769" s="33">
        <f t="shared" si="297"/>
        <v>4.0262883313157971E-4</v>
      </c>
      <c r="L4769" s="33">
        <f t="shared" si="298"/>
        <v>0.99825112972306429</v>
      </c>
      <c r="M4769" s="33">
        <f t="shared" si="299"/>
        <v>0.99784920503553165</v>
      </c>
    </row>
    <row r="4770" spans="1:13" ht="27.6">
      <c r="A4770" t="s">
        <v>164</v>
      </c>
      <c r="B4770" t="s">
        <v>250</v>
      </c>
      <c r="C4770" s="14" t="s">
        <v>252</v>
      </c>
      <c r="D4770" t="s">
        <v>456</v>
      </c>
      <c r="E4770" t="s">
        <v>474</v>
      </c>
      <c r="F4770" s="20">
        <v>2040</v>
      </c>
      <c r="G4770" s="20">
        <v>38</v>
      </c>
      <c r="H4770" s="11">
        <v>1929.7599375362699</v>
      </c>
      <c r="I4770" s="10">
        <v>4293566.5196303604</v>
      </c>
      <c r="J4770" s="33">
        <f t="shared" si="296"/>
        <v>4.4945383487441715E-4</v>
      </c>
      <c r="K4770" s="33">
        <f t="shared" si="297"/>
        <v>4.4935284563019096E-4</v>
      </c>
      <c r="L4770" s="33">
        <f t="shared" si="298"/>
        <v>0.99784920503553165</v>
      </c>
      <c r="M4770" s="33">
        <f t="shared" si="299"/>
        <v>0.99740081865573915</v>
      </c>
    </row>
    <row r="4771" spans="1:13" ht="27.6">
      <c r="A4771" t="s">
        <v>164</v>
      </c>
      <c r="B4771" t="s">
        <v>250</v>
      </c>
      <c r="C4771" s="14" t="s">
        <v>252</v>
      </c>
      <c r="D4771" t="s">
        <v>456</v>
      </c>
      <c r="E4771" t="s">
        <v>474</v>
      </c>
      <c r="F4771" s="20">
        <v>2040</v>
      </c>
      <c r="G4771" s="20">
        <v>39</v>
      </c>
      <c r="H4771" s="11">
        <v>2067.8719266815301</v>
      </c>
      <c r="I4771" s="10">
        <v>4272406.9633400999</v>
      </c>
      <c r="J4771" s="33">
        <f t="shared" si="296"/>
        <v>4.8400630942350601E-4</v>
      </c>
      <c r="K4771" s="33">
        <f t="shared" si="297"/>
        <v>4.8388919726483071E-4</v>
      </c>
      <c r="L4771" s="33">
        <f t="shared" si="298"/>
        <v>0.99740081865573915</v>
      </c>
      <c r="M4771" s="33">
        <f t="shared" si="299"/>
        <v>0.99691818717424852</v>
      </c>
    </row>
    <row r="4772" spans="1:13" ht="27.6">
      <c r="A4772" t="s">
        <v>164</v>
      </c>
      <c r="B4772" t="s">
        <v>250</v>
      </c>
      <c r="C4772" s="14" t="s">
        <v>252</v>
      </c>
      <c r="D4772" t="s">
        <v>456</v>
      </c>
      <c r="E4772" t="s">
        <v>474</v>
      </c>
      <c r="F4772" s="20">
        <v>2040</v>
      </c>
      <c r="G4772" s="20">
        <v>40</v>
      </c>
      <c r="H4772" s="11">
        <v>2271.9452358562298</v>
      </c>
      <c r="I4772" s="10">
        <v>4270506.29557609</v>
      </c>
      <c r="J4772" s="33">
        <f t="shared" si="296"/>
        <v>5.3200840336186533E-4</v>
      </c>
      <c r="K4772" s="33">
        <f t="shared" si="297"/>
        <v>5.3186691198392477E-4</v>
      </c>
      <c r="L4772" s="33">
        <f t="shared" si="298"/>
        <v>0.99691818717424852</v>
      </c>
      <c r="M4772" s="33">
        <f t="shared" si="299"/>
        <v>0.99638795937653557</v>
      </c>
    </row>
    <row r="4773" spans="1:13" ht="27.6">
      <c r="A4773" t="s">
        <v>164</v>
      </c>
      <c r="B4773" t="s">
        <v>250</v>
      </c>
      <c r="C4773" s="14" t="s">
        <v>252</v>
      </c>
      <c r="D4773" t="s">
        <v>456</v>
      </c>
      <c r="E4773" t="s">
        <v>474</v>
      </c>
      <c r="F4773" s="20">
        <v>2040</v>
      </c>
      <c r="G4773" s="20">
        <v>41</v>
      </c>
      <c r="H4773" s="11">
        <v>3022.7147128039301</v>
      </c>
      <c r="I4773" s="10">
        <v>4306539.3135145605</v>
      </c>
      <c r="J4773" s="33">
        <f t="shared" si="296"/>
        <v>7.0188949705351632E-4</v>
      </c>
      <c r="K4773" s="33">
        <f t="shared" si="297"/>
        <v>7.0164323024124453E-4</v>
      </c>
      <c r="L4773" s="33">
        <f t="shared" si="298"/>
        <v>0.99638795937653557</v>
      </c>
      <c r="M4773" s="33">
        <f t="shared" si="299"/>
        <v>0.99568885051014511</v>
      </c>
    </row>
    <row r="4774" spans="1:13" ht="27.6">
      <c r="A4774" t="s">
        <v>164</v>
      </c>
      <c r="B4774" t="s">
        <v>250</v>
      </c>
      <c r="C4774" s="14" t="s">
        <v>252</v>
      </c>
      <c r="D4774" t="s">
        <v>456</v>
      </c>
      <c r="E4774" t="s">
        <v>474</v>
      </c>
      <c r="F4774" s="20">
        <v>2040</v>
      </c>
      <c r="G4774" s="20">
        <v>42</v>
      </c>
      <c r="H4774" s="11">
        <v>3375.2894903063302</v>
      </c>
      <c r="I4774" s="10">
        <v>4344919.3079567403</v>
      </c>
      <c r="J4774" s="33">
        <f t="shared" si="296"/>
        <v>7.7683594356407228E-4</v>
      </c>
      <c r="K4774" s="33">
        <f t="shared" si="297"/>
        <v>7.7653428464063978E-4</v>
      </c>
      <c r="L4774" s="33">
        <f t="shared" si="298"/>
        <v>0.99568885051014511</v>
      </c>
      <c r="M4774" s="33">
        <f t="shared" si="299"/>
        <v>0.9949156639808896</v>
      </c>
    </row>
    <row r="4775" spans="1:13" ht="27.6">
      <c r="A4775" t="s">
        <v>164</v>
      </c>
      <c r="B4775" t="s">
        <v>250</v>
      </c>
      <c r="C4775" s="14" t="s">
        <v>252</v>
      </c>
      <c r="D4775" t="s">
        <v>456</v>
      </c>
      <c r="E4775" t="s">
        <v>474</v>
      </c>
      <c r="F4775" s="20">
        <v>2040</v>
      </c>
      <c r="G4775" s="20">
        <v>43</v>
      </c>
      <c r="H4775" s="11">
        <v>3752.0735788238499</v>
      </c>
      <c r="I4775" s="10">
        <v>4337115.0782829402</v>
      </c>
      <c r="J4775" s="33">
        <f t="shared" si="296"/>
        <v>8.6510814472307994E-4</v>
      </c>
      <c r="K4775" s="33">
        <f t="shared" si="297"/>
        <v>8.6473404655829089E-4</v>
      </c>
      <c r="L4775" s="33">
        <f t="shared" si="298"/>
        <v>0.9949156639808896</v>
      </c>
      <c r="M4775" s="33">
        <f t="shared" si="299"/>
        <v>0.99405532653279116</v>
      </c>
    </row>
    <row r="4776" spans="1:13" ht="27.6">
      <c r="A4776" t="s">
        <v>164</v>
      </c>
      <c r="B4776" t="s">
        <v>250</v>
      </c>
      <c r="C4776" s="14" t="s">
        <v>252</v>
      </c>
      <c r="D4776" t="s">
        <v>456</v>
      </c>
      <c r="E4776" t="s">
        <v>474</v>
      </c>
      <c r="F4776" s="20">
        <v>2040</v>
      </c>
      <c r="G4776" s="20">
        <v>44</v>
      </c>
      <c r="H4776" s="11">
        <v>3871.2098772591899</v>
      </c>
      <c r="I4776" s="10">
        <v>4270694.7554190503</v>
      </c>
      <c r="J4776" s="33">
        <f t="shared" si="296"/>
        <v>9.0645904213759189E-4</v>
      </c>
      <c r="K4776" s="33">
        <f t="shared" si="297"/>
        <v>9.0604833224661174E-4</v>
      </c>
      <c r="L4776" s="33">
        <f t="shared" si="298"/>
        <v>0.99405532653279116</v>
      </c>
      <c r="M4776" s="33">
        <f t="shared" si="299"/>
        <v>0.99315466436202526</v>
      </c>
    </row>
    <row r="4777" spans="1:13" ht="27.6">
      <c r="A4777" t="s">
        <v>164</v>
      </c>
      <c r="B4777" t="s">
        <v>250</v>
      </c>
      <c r="C4777" s="14" t="s">
        <v>252</v>
      </c>
      <c r="D4777" t="s">
        <v>456</v>
      </c>
      <c r="E4777" t="s">
        <v>474</v>
      </c>
      <c r="F4777" s="20">
        <v>2040</v>
      </c>
      <c r="G4777" s="20">
        <v>45</v>
      </c>
      <c r="H4777" s="11">
        <v>4102.5522388503596</v>
      </c>
      <c r="I4777" s="10">
        <v>4202001.8149953401</v>
      </c>
      <c r="J4777" s="33">
        <f t="shared" si="296"/>
        <v>9.7633280980743921E-4</v>
      </c>
      <c r="K4777" s="33">
        <f t="shared" si="297"/>
        <v>9.7585635200281295E-4</v>
      </c>
      <c r="L4777" s="33">
        <f t="shared" si="298"/>
        <v>0.99315466436202526</v>
      </c>
      <c r="M4777" s="33">
        <f t="shared" si="299"/>
        <v>0.99218548807428641</v>
      </c>
    </row>
    <row r="4778" spans="1:13" ht="27.6">
      <c r="A4778" t="s">
        <v>164</v>
      </c>
      <c r="B4778" t="s">
        <v>250</v>
      </c>
      <c r="C4778" s="14" t="s">
        <v>252</v>
      </c>
      <c r="D4778" t="s">
        <v>456</v>
      </c>
      <c r="E4778" t="s">
        <v>474</v>
      </c>
      <c r="F4778" s="20">
        <v>2040</v>
      </c>
      <c r="G4778" s="20">
        <v>46</v>
      </c>
      <c r="H4778" s="11">
        <v>5035.4300369277498</v>
      </c>
      <c r="I4778" s="10">
        <v>4142083.1051240801</v>
      </c>
      <c r="J4778" s="33">
        <f t="shared" si="296"/>
        <v>1.2156757624439088E-3</v>
      </c>
      <c r="K4778" s="33">
        <f t="shared" si="297"/>
        <v>1.2149371280079091E-3</v>
      </c>
      <c r="L4778" s="33">
        <f t="shared" si="298"/>
        <v>0.99218548807428641</v>
      </c>
      <c r="M4778" s="33">
        <f t="shared" si="299"/>
        <v>0.99098004508695436</v>
      </c>
    </row>
    <row r="4779" spans="1:13" ht="27.6">
      <c r="A4779" t="s">
        <v>164</v>
      </c>
      <c r="B4779" t="s">
        <v>250</v>
      </c>
      <c r="C4779" s="14" t="s">
        <v>252</v>
      </c>
      <c r="D4779" t="s">
        <v>456</v>
      </c>
      <c r="E4779" t="s">
        <v>474</v>
      </c>
      <c r="F4779" s="20">
        <v>2040</v>
      </c>
      <c r="G4779" s="20">
        <v>47</v>
      </c>
      <c r="H4779" s="11">
        <v>5457.2408548368903</v>
      </c>
      <c r="I4779" s="10">
        <v>4084268.50792334</v>
      </c>
      <c r="J4779" s="33">
        <f t="shared" si="296"/>
        <v>1.3361611373615696E-3</v>
      </c>
      <c r="K4779" s="33">
        <f t="shared" si="297"/>
        <v>1.3352688715169148E-3</v>
      </c>
      <c r="L4779" s="33">
        <f t="shared" si="298"/>
        <v>0.99098004508695436</v>
      </c>
      <c r="M4779" s="33">
        <f t="shared" si="299"/>
        <v>0.98965682028045532</v>
      </c>
    </row>
    <row r="4780" spans="1:13" ht="27.6">
      <c r="A4780" t="s">
        <v>164</v>
      </c>
      <c r="B4780" t="s">
        <v>250</v>
      </c>
      <c r="C4780" s="14" t="s">
        <v>252</v>
      </c>
      <c r="D4780" t="s">
        <v>456</v>
      </c>
      <c r="E4780" t="s">
        <v>474</v>
      </c>
      <c r="F4780" s="20">
        <v>2040</v>
      </c>
      <c r="G4780" s="20">
        <v>48</v>
      </c>
      <c r="H4780" s="11">
        <v>5998.6364781573702</v>
      </c>
      <c r="I4780" s="10">
        <v>4059920.2597582201</v>
      </c>
      <c r="J4780" s="33">
        <f t="shared" si="296"/>
        <v>1.477525688771682E-3</v>
      </c>
      <c r="K4780" s="33">
        <f t="shared" si="297"/>
        <v>1.4764346850859589E-3</v>
      </c>
      <c r="L4780" s="33">
        <f t="shared" si="298"/>
        <v>0.98965682028045532</v>
      </c>
      <c r="M4780" s="33">
        <f t="shared" si="299"/>
        <v>0.98819565662466136</v>
      </c>
    </row>
    <row r="4781" spans="1:13" ht="27.6">
      <c r="A4781" t="s">
        <v>164</v>
      </c>
      <c r="B4781" t="s">
        <v>250</v>
      </c>
      <c r="C4781" s="14" t="s">
        <v>252</v>
      </c>
      <c r="D4781" t="s">
        <v>456</v>
      </c>
      <c r="E4781" t="s">
        <v>474</v>
      </c>
      <c r="F4781" s="20">
        <v>2040</v>
      </c>
      <c r="G4781" s="20">
        <v>49</v>
      </c>
      <c r="H4781" s="11">
        <v>6431.4360275505996</v>
      </c>
      <c r="I4781" s="10">
        <v>4028980.2475756002</v>
      </c>
      <c r="J4781" s="33">
        <f t="shared" si="296"/>
        <v>1.5962937597970737E-3</v>
      </c>
      <c r="K4781" s="33">
        <f t="shared" si="297"/>
        <v>1.5950203605764601E-3</v>
      </c>
      <c r="L4781" s="33">
        <f t="shared" si="298"/>
        <v>0.98819565662466136</v>
      </c>
      <c r="M4781" s="33">
        <f t="shared" si="299"/>
        <v>0.98661946443211179</v>
      </c>
    </row>
    <row r="4782" spans="1:13" ht="27.6">
      <c r="A4782" t="s">
        <v>164</v>
      </c>
      <c r="B4782" t="s">
        <v>250</v>
      </c>
      <c r="C4782" s="14" t="s">
        <v>252</v>
      </c>
      <c r="D4782" t="s">
        <v>456</v>
      </c>
      <c r="E4782" t="s">
        <v>474</v>
      </c>
      <c r="F4782" s="20">
        <v>2040</v>
      </c>
      <c r="G4782" s="20">
        <v>50</v>
      </c>
      <c r="H4782" s="11">
        <v>6941.7646425006396</v>
      </c>
      <c r="I4782" s="10">
        <v>4000662.6426905598</v>
      </c>
      <c r="J4782" s="33">
        <f t="shared" si="296"/>
        <v>1.7351537138937825E-3</v>
      </c>
      <c r="K4782" s="33">
        <f t="shared" si="297"/>
        <v>1.733649204998855E-3</v>
      </c>
      <c r="L4782" s="33">
        <f t="shared" si="298"/>
        <v>0.98661946443211179</v>
      </c>
      <c r="M4782" s="33">
        <f t="shared" si="299"/>
        <v>0.98490901238196271</v>
      </c>
    </row>
    <row r="4783" spans="1:13" ht="27.6">
      <c r="A4783" t="s">
        <v>164</v>
      </c>
      <c r="B4783" t="s">
        <v>250</v>
      </c>
      <c r="C4783" s="14" t="s">
        <v>252</v>
      </c>
      <c r="D4783" t="s">
        <v>456</v>
      </c>
      <c r="E4783" t="s">
        <v>474</v>
      </c>
      <c r="F4783" s="20">
        <v>2040</v>
      </c>
      <c r="G4783" s="20">
        <v>51</v>
      </c>
      <c r="H4783" s="11">
        <v>7871.0241390343499</v>
      </c>
      <c r="I4783" s="10">
        <v>3993516.2671161699</v>
      </c>
      <c r="J4783" s="33">
        <f t="shared" si="296"/>
        <v>1.970950814410539E-3</v>
      </c>
      <c r="K4783" s="33">
        <f t="shared" si="297"/>
        <v>1.9690097663003225E-3</v>
      </c>
      <c r="L4783" s="33">
        <f t="shared" si="298"/>
        <v>0.98490901238196271</v>
      </c>
      <c r="M4783" s="33">
        <f t="shared" si="299"/>
        <v>0.98296971691766544</v>
      </c>
    </row>
    <row r="4784" spans="1:13" ht="27.6">
      <c r="A4784" t="s">
        <v>164</v>
      </c>
      <c r="B4784" t="s">
        <v>250</v>
      </c>
      <c r="C4784" s="14" t="s">
        <v>252</v>
      </c>
      <c r="D4784" t="s">
        <v>456</v>
      </c>
      <c r="E4784" t="s">
        <v>474</v>
      </c>
      <c r="F4784" s="20">
        <v>2040</v>
      </c>
      <c r="G4784" s="20">
        <v>52</v>
      </c>
      <c r="H4784" s="11">
        <v>8529.4265405390306</v>
      </c>
      <c r="I4784" s="10">
        <v>3940457.9996381798</v>
      </c>
      <c r="J4784" s="33">
        <f t="shared" si="296"/>
        <v>2.1645774530072949E-3</v>
      </c>
      <c r="K4784" s="33">
        <f t="shared" si="297"/>
        <v>2.1622364446348685E-3</v>
      </c>
      <c r="L4784" s="33">
        <f t="shared" si="298"/>
        <v>0.98296971691766544</v>
      </c>
      <c r="M4784" s="33">
        <f t="shared" si="299"/>
        <v>0.98084430397177369</v>
      </c>
    </row>
    <row r="4785" spans="1:13" ht="27.6">
      <c r="A4785" t="s">
        <v>164</v>
      </c>
      <c r="B4785" t="s">
        <v>250</v>
      </c>
      <c r="C4785" s="14" t="s">
        <v>252</v>
      </c>
      <c r="D4785" t="s">
        <v>456</v>
      </c>
      <c r="E4785" t="s">
        <v>474</v>
      </c>
      <c r="F4785" s="20">
        <v>2040</v>
      </c>
      <c r="G4785" s="20">
        <v>53</v>
      </c>
      <c r="H4785" s="11">
        <v>9201.0466408710308</v>
      </c>
      <c r="I4785" s="10">
        <v>3878180.99389156</v>
      </c>
      <c r="J4785" s="33">
        <f t="shared" si="296"/>
        <v>2.3725160469208121E-3</v>
      </c>
      <c r="K4785" s="33">
        <f t="shared" si="297"/>
        <v>2.3697038551540039E-3</v>
      </c>
      <c r="L4785" s="33">
        <f t="shared" si="298"/>
        <v>0.98084430397177369</v>
      </c>
      <c r="M4785" s="33">
        <f t="shared" si="299"/>
        <v>0.97851999344334595</v>
      </c>
    </row>
    <row r="4786" spans="1:13" ht="27.6">
      <c r="A4786" t="s">
        <v>164</v>
      </c>
      <c r="B4786" t="s">
        <v>250</v>
      </c>
      <c r="C4786" s="14" t="s">
        <v>252</v>
      </c>
      <c r="D4786" t="s">
        <v>456</v>
      </c>
      <c r="E4786" t="s">
        <v>474</v>
      </c>
      <c r="F4786" s="20">
        <v>2040</v>
      </c>
      <c r="G4786" s="20">
        <v>54</v>
      </c>
      <c r="H4786" s="11">
        <v>10134.4274947378</v>
      </c>
      <c r="I4786" s="10">
        <v>3873986.38351546</v>
      </c>
      <c r="J4786" s="33">
        <f t="shared" si="296"/>
        <v>2.6160204222352699E-3</v>
      </c>
      <c r="K4786" s="33">
        <f t="shared" si="297"/>
        <v>2.6126016226767357E-3</v>
      </c>
      <c r="L4786" s="33">
        <f t="shared" si="298"/>
        <v>0.97851999344334595</v>
      </c>
      <c r="M4786" s="33">
        <f t="shared" si="299"/>
        <v>0.97596351052065422</v>
      </c>
    </row>
    <row r="4787" spans="1:13" ht="27.6">
      <c r="A4787" t="s">
        <v>164</v>
      </c>
      <c r="B4787" t="s">
        <v>250</v>
      </c>
      <c r="C4787" s="14" t="s">
        <v>252</v>
      </c>
      <c r="D4787" t="s">
        <v>456</v>
      </c>
      <c r="E4787" t="s">
        <v>474</v>
      </c>
      <c r="F4787" s="20">
        <v>2040</v>
      </c>
      <c r="G4787" s="20">
        <v>55</v>
      </c>
      <c r="H4787" s="11">
        <v>11322.204556745701</v>
      </c>
      <c r="I4787" s="10">
        <v>3922257.5657635499</v>
      </c>
      <c r="J4787" s="33">
        <f t="shared" si="296"/>
        <v>2.8866550365214466E-3</v>
      </c>
      <c r="K4787" s="33">
        <f t="shared" si="297"/>
        <v>2.8824926539556817E-3</v>
      </c>
      <c r="L4787" s="33">
        <f t="shared" si="298"/>
        <v>0.97596351052065422</v>
      </c>
      <c r="M4787" s="33">
        <f t="shared" si="299"/>
        <v>0.97315030287104964</v>
      </c>
    </row>
    <row r="4788" spans="1:13" ht="27.6">
      <c r="A4788" t="s">
        <v>164</v>
      </c>
      <c r="B4788" t="s">
        <v>250</v>
      </c>
      <c r="C4788" s="14" t="s">
        <v>252</v>
      </c>
      <c r="D4788" t="s">
        <v>456</v>
      </c>
      <c r="E4788" t="s">
        <v>474</v>
      </c>
      <c r="F4788" s="20">
        <v>2040</v>
      </c>
      <c r="G4788" s="20">
        <v>56</v>
      </c>
      <c r="H4788" s="11">
        <v>12454.5462793392</v>
      </c>
      <c r="I4788" s="10">
        <v>3928637.99548491</v>
      </c>
      <c r="J4788" s="33">
        <f t="shared" si="296"/>
        <v>3.1701944270897224E-3</v>
      </c>
      <c r="K4788" s="33">
        <f t="shared" si="297"/>
        <v>3.1651746666768732E-3</v>
      </c>
      <c r="L4788" s="33">
        <f t="shared" si="298"/>
        <v>0.97315030287104964</v>
      </c>
      <c r="M4788" s="33">
        <f t="shared" si="299"/>
        <v>0.9700701121855333</v>
      </c>
    </row>
    <row r="4789" spans="1:13" ht="27.6">
      <c r="A4789" t="s">
        <v>164</v>
      </c>
      <c r="B4789" t="s">
        <v>250</v>
      </c>
      <c r="C4789" s="14" t="s">
        <v>252</v>
      </c>
      <c r="D4789" t="s">
        <v>456</v>
      </c>
      <c r="E4789" t="s">
        <v>474</v>
      </c>
      <c r="F4789" s="20">
        <v>2040</v>
      </c>
      <c r="G4789" s="20">
        <v>57</v>
      </c>
      <c r="H4789" s="11">
        <v>13487.0177727316</v>
      </c>
      <c r="I4789" s="10">
        <v>3878748.8114885902</v>
      </c>
      <c r="J4789" s="33">
        <f t="shared" si="296"/>
        <v>3.4771567915880429E-3</v>
      </c>
      <c r="K4789" s="33">
        <f t="shared" si="297"/>
        <v>3.4711184826545782E-3</v>
      </c>
      <c r="L4789" s="33">
        <f t="shared" si="298"/>
        <v>0.9700701121855333</v>
      </c>
      <c r="M4789" s="33">
        <f t="shared" si="299"/>
        <v>0.96670288388965531</v>
      </c>
    </row>
    <row r="4790" spans="1:13" ht="27.6">
      <c r="A4790" t="s">
        <v>164</v>
      </c>
      <c r="B4790" t="s">
        <v>250</v>
      </c>
      <c r="C4790" s="14" t="s">
        <v>252</v>
      </c>
      <c r="D4790" t="s">
        <v>456</v>
      </c>
      <c r="E4790" t="s">
        <v>474</v>
      </c>
      <c r="F4790" s="20">
        <v>2040</v>
      </c>
      <c r="G4790" s="20">
        <v>58</v>
      </c>
      <c r="H4790" s="11">
        <v>14503.149954136999</v>
      </c>
      <c r="I4790" s="10">
        <v>3804385.6081881602</v>
      </c>
      <c r="J4790" s="33">
        <f t="shared" si="296"/>
        <v>3.8122186991039874E-3</v>
      </c>
      <c r="K4790" s="33">
        <f t="shared" si="297"/>
        <v>3.8049614184417768E-3</v>
      </c>
      <c r="L4790" s="33">
        <f t="shared" si="298"/>
        <v>0.96670288388965531</v>
      </c>
      <c r="M4790" s="33">
        <f t="shared" si="299"/>
        <v>0.96302461671335882</v>
      </c>
    </row>
    <row r="4791" spans="1:13" ht="27.6">
      <c r="A4791" t="s">
        <v>164</v>
      </c>
      <c r="B4791" t="s">
        <v>250</v>
      </c>
      <c r="C4791" s="14" t="s">
        <v>252</v>
      </c>
      <c r="D4791" t="s">
        <v>456</v>
      </c>
      <c r="E4791" t="s">
        <v>474</v>
      </c>
      <c r="F4791" s="20">
        <v>2040</v>
      </c>
      <c r="G4791" s="20">
        <v>59</v>
      </c>
      <c r="H4791" s="11">
        <v>14830.8129220316</v>
      </c>
      <c r="I4791" s="10">
        <v>3722603.2962815999</v>
      </c>
      <c r="J4791" s="33">
        <f t="shared" si="296"/>
        <v>3.983989628130848E-3</v>
      </c>
      <c r="K4791" s="33">
        <f t="shared" si="297"/>
        <v>3.9760640700594596E-3</v>
      </c>
      <c r="L4791" s="33">
        <f t="shared" si="298"/>
        <v>0.96302461671335882</v>
      </c>
      <c r="M4791" s="33">
        <f t="shared" si="299"/>
        <v>0.95919556913626203</v>
      </c>
    </row>
    <row r="4792" spans="1:13" ht="27.6">
      <c r="A4792" t="s">
        <v>164</v>
      </c>
      <c r="B4792" t="s">
        <v>250</v>
      </c>
      <c r="C4792" s="14" t="s">
        <v>252</v>
      </c>
      <c r="D4792" t="s">
        <v>456</v>
      </c>
      <c r="E4792" t="s">
        <v>474</v>
      </c>
      <c r="F4792" s="20">
        <v>2040</v>
      </c>
      <c r="G4792" s="20">
        <v>60</v>
      </c>
      <c r="H4792" s="11">
        <v>15400.2410150914</v>
      </c>
      <c r="I4792" s="10">
        <v>3645231.4319926202</v>
      </c>
      <c r="J4792" s="33">
        <f t="shared" si="296"/>
        <v>4.2247635856341361E-3</v>
      </c>
      <c r="K4792" s="33">
        <f t="shared" si="297"/>
        <v>4.215851826399386E-3</v>
      </c>
      <c r="L4792" s="33">
        <f t="shared" si="298"/>
        <v>0.95919556913626203</v>
      </c>
      <c r="M4792" s="33">
        <f t="shared" si="299"/>
        <v>0.95515174274424475</v>
      </c>
    </row>
    <row r="4793" spans="1:13" ht="27.6">
      <c r="A4793" t="s">
        <v>164</v>
      </c>
      <c r="B4793" t="s">
        <v>250</v>
      </c>
      <c r="C4793" s="14" t="s">
        <v>252</v>
      </c>
      <c r="D4793" t="s">
        <v>456</v>
      </c>
      <c r="E4793" t="s">
        <v>474</v>
      </c>
      <c r="F4793" s="20">
        <v>2040</v>
      </c>
      <c r="G4793" s="20">
        <v>61</v>
      </c>
      <c r="H4793" s="11">
        <v>16066.8324453227</v>
      </c>
      <c r="I4793" s="10">
        <v>3554152.5788068301</v>
      </c>
      <c r="J4793" s="33">
        <f t="shared" si="296"/>
        <v>4.5205803884526873E-3</v>
      </c>
      <c r="K4793" s="33">
        <f t="shared" si="297"/>
        <v>4.5103779443743663E-3</v>
      </c>
      <c r="L4793" s="33">
        <f t="shared" si="298"/>
        <v>0.95515174274424475</v>
      </c>
      <c r="M4793" s="33">
        <f t="shared" si="299"/>
        <v>0.95084364739024041</v>
      </c>
    </row>
    <row r="4794" spans="1:13" ht="27.6">
      <c r="A4794" t="s">
        <v>164</v>
      </c>
      <c r="B4794" t="s">
        <v>250</v>
      </c>
      <c r="C4794" s="14" t="s">
        <v>252</v>
      </c>
      <c r="D4794" t="s">
        <v>456</v>
      </c>
      <c r="E4794" t="s">
        <v>474</v>
      </c>
      <c r="F4794" s="20">
        <v>2040</v>
      </c>
      <c r="G4794" s="20">
        <v>62</v>
      </c>
      <c r="H4794" s="11">
        <v>16793.5116694276</v>
      </c>
      <c r="I4794" s="10">
        <v>3439934.9174786098</v>
      </c>
      <c r="J4794" s="33">
        <f t="shared" si="296"/>
        <v>4.8819271504522655E-3</v>
      </c>
      <c r="K4794" s="33">
        <f t="shared" si="297"/>
        <v>4.870029912457996E-3</v>
      </c>
      <c r="L4794" s="33">
        <f t="shared" si="298"/>
        <v>0.95084364739024041</v>
      </c>
      <c r="M4794" s="33">
        <f t="shared" si="299"/>
        <v>0.94621301038537931</v>
      </c>
    </row>
    <row r="4795" spans="1:13" ht="27.6">
      <c r="A4795" t="s">
        <v>164</v>
      </c>
      <c r="B4795" t="s">
        <v>250</v>
      </c>
      <c r="C4795" s="14" t="s">
        <v>252</v>
      </c>
      <c r="D4795" t="s">
        <v>456</v>
      </c>
      <c r="E4795" t="s">
        <v>474</v>
      </c>
      <c r="F4795" s="20">
        <v>2040</v>
      </c>
      <c r="G4795" s="20">
        <v>63</v>
      </c>
      <c r="H4795" s="11">
        <v>17544.9161529577</v>
      </c>
      <c r="I4795" s="10">
        <v>3328838.8431601501</v>
      </c>
      <c r="J4795" s="33">
        <f t="shared" si="296"/>
        <v>5.2705814188054451E-3</v>
      </c>
      <c r="K4795" s="33">
        <f t="shared" si="297"/>
        <v>5.2567162743786255E-3</v>
      </c>
      <c r="L4795" s="33">
        <f t="shared" si="298"/>
        <v>0.94621301038537931</v>
      </c>
      <c r="M4795" s="33">
        <f t="shared" si="299"/>
        <v>0.94123903705465772</v>
      </c>
    </row>
    <row r="4796" spans="1:13" ht="27.6">
      <c r="A4796" t="s">
        <v>164</v>
      </c>
      <c r="B4796" t="s">
        <v>250</v>
      </c>
      <c r="C4796" s="14" t="s">
        <v>252</v>
      </c>
      <c r="D4796" t="s">
        <v>456</v>
      </c>
      <c r="E4796" t="s">
        <v>474</v>
      </c>
      <c r="F4796" s="20">
        <v>2040</v>
      </c>
      <c r="G4796" s="20">
        <v>64</v>
      </c>
      <c r="H4796" s="11">
        <v>18741.338058253001</v>
      </c>
      <c r="I4796" s="10">
        <v>3229785.4671048899</v>
      </c>
      <c r="J4796" s="33">
        <f t="shared" si="296"/>
        <v>5.8026572504991589E-3</v>
      </c>
      <c r="K4796" s="33">
        <f t="shared" si="297"/>
        <v>5.7858543511141169E-3</v>
      </c>
      <c r="L4796" s="33">
        <f t="shared" si="298"/>
        <v>0.94123903705465772</v>
      </c>
      <c r="M4796" s="33">
        <f t="shared" si="299"/>
        <v>0.93579316507667654</v>
      </c>
    </row>
    <row r="4797" spans="1:13" ht="27.6">
      <c r="A4797" t="s">
        <v>164</v>
      </c>
      <c r="B4797" t="s">
        <v>250</v>
      </c>
      <c r="C4797" s="14" t="s">
        <v>252</v>
      </c>
      <c r="D4797" t="s">
        <v>456</v>
      </c>
      <c r="E4797" t="s">
        <v>474</v>
      </c>
      <c r="F4797" s="20">
        <v>2040</v>
      </c>
      <c r="G4797" s="20">
        <v>65</v>
      </c>
      <c r="H4797" s="11">
        <v>19796.240829667</v>
      </c>
      <c r="I4797" s="10">
        <v>3118131.8936534799</v>
      </c>
      <c r="J4797" s="33">
        <f t="shared" si="296"/>
        <v>6.3487503110306112E-3</v>
      </c>
      <c r="K4797" s="33">
        <f t="shared" si="297"/>
        <v>6.3286395776234183E-3</v>
      </c>
      <c r="L4797" s="33">
        <f t="shared" si="298"/>
        <v>0.93579316507667654</v>
      </c>
      <c r="M4797" s="33">
        <f t="shared" si="299"/>
        <v>0.9298708674157028</v>
      </c>
    </row>
    <row r="4798" spans="1:13" ht="27.6">
      <c r="A4798" t="s">
        <v>164</v>
      </c>
      <c r="B4798" t="s">
        <v>250</v>
      </c>
      <c r="C4798" s="14" t="s">
        <v>252</v>
      </c>
      <c r="D4798" t="s">
        <v>456</v>
      </c>
      <c r="E4798" t="s">
        <v>474</v>
      </c>
      <c r="F4798" s="20">
        <v>2040</v>
      </c>
      <c r="G4798" s="20">
        <v>66</v>
      </c>
      <c r="H4798" s="11">
        <v>20321.402870337501</v>
      </c>
      <c r="I4798" s="10">
        <v>3018134.6112596099</v>
      </c>
      <c r="J4798" s="33">
        <f t="shared" si="296"/>
        <v>6.7331002383145596E-3</v>
      </c>
      <c r="K4798" s="33">
        <f t="shared" si="297"/>
        <v>6.7104837071635393E-3</v>
      </c>
      <c r="L4798" s="33">
        <f t="shared" si="298"/>
        <v>0.9298708674157028</v>
      </c>
      <c r="M4798" s="33">
        <f t="shared" si="299"/>
        <v>0.92363098411014366</v>
      </c>
    </row>
    <row r="4799" spans="1:13" ht="27.6">
      <c r="A4799" t="s">
        <v>164</v>
      </c>
      <c r="B4799" t="s">
        <v>250</v>
      </c>
      <c r="C4799" s="14" t="s">
        <v>252</v>
      </c>
      <c r="D4799" t="s">
        <v>456</v>
      </c>
      <c r="E4799" t="s">
        <v>474</v>
      </c>
      <c r="F4799" s="20">
        <v>2040</v>
      </c>
      <c r="G4799" s="20">
        <v>67</v>
      </c>
      <c r="H4799" s="11">
        <v>21425.190014374501</v>
      </c>
      <c r="I4799" s="10">
        <v>2916371.5116636902</v>
      </c>
      <c r="J4799" s="33">
        <f t="shared" si="296"/>
        <v>7.3465228722359045E-3</v>
      </c>
      <c r="K4799" s="33">
        <f t="shared" si="297"/>
        <v>7.3196031355718949E-3</v>
      </c>
      <c r="L4799" s="33">
        <f t="shared" si="298"/>
        <v>0.92363098411014366</v>
      </c>
      <c r="M4799" s="33">
        <f t="shared" si="299"/>
        <v>0.91687037186273967</v>
      </c>
    </row>
    <row r="4800" spans="1:13" ht="27.6">
      <c r="A4800" t="s">
        <v>164</v>
      </c>
      <c r="B4800" t="s">
        <v>250</v>
      </c>
      <c r="C4800" s="14" t="s">
        <v>252</v>
      </c>
      <c r="D4800" t="s">
        <v>456</v>
      </c>
      <c r="E4800" t="s">
        <v>474</v>
      </c>
      <c r="F4800" s="20">
        <v>2040</v>
      </c>
      <c r="G4800" s="20">
        <v>68</v>
      </c>
      <c r="H4800" s="11">
        <v>22273.616042680798</v>
      </c>
      <c r="I4800" s="10">
        <v>2795441.5276439898</v>
      </c>
      <c r="J4800" s="33">
        <f t="shared" si="296"/>
        <v>7.9678347131993486E-3</v>
      </c>
      <c r="K4800" s="33">
        <f t="shared" si="297"/>
        <v>7.9361756586968646E-3</v>
      </c>
      <c r="L4800" s="33">
        <f t="shared" si="298"/>
        <v>0.91687037186273967</v>
      </c>
      <c r="M4800" s="33">
        <f t="shared" si="299"/>
        <v>0.90959392753538226</v>
      </c>
    </row>
    <row r="4801" spans="1:13" ht="27.6">
      <c r="A4801" t="s">
        <v>164</v>
      </c>
      <c r="B4801" t="s">
        <v>250</v>
      </c>
      <c r="C4801" s="14" t="s">
        <v>252</v>
      </c>
      <c r="D4801" t="s">
        <v>456</v>
      </c>
      <c r="E4801" t="s">
        <v>474</v>
      </c>
      <c r="F4801" s="20">
        <v>2040</v>
      </c>
      <c r="G4801" s="20">
        <v>69</v>
      </c>
      <c r="H4801" s="11">
        <v>22503.179780352399</v>
      </c>
      <c r="I4801" s="10">
        <v>2682891.8724117102</v>
      </c>
      <c r="J4801" s="33">
        <f t="shared" si="296"/>
        <v>8.3876581131552639E-3</v>
      </c>
      <c r="K4801" s="33">
        <f t="shared" si="297"/>
        <v>8.3525798521769667E-3</v>
      </c>
      <c r="L4801" s="33">
        <f t="shared" si="298"/>
        <v>0.90959392753538226</v>
      </c>
      <c r="M4801" s="33">
        <f t="shared" si="299"/>
        <v>0.90199647162258767</v>
      </c>
    </row>
    <row r="4802" spans="1:13" ht="27.6">
      <c r="A4802" t="s">
        <v>164</v>
      </c>
      <c r="B4802" t="s">
        <v>250</v>
      </c>
      <c r="C4802" s="14" t="s">
        <v>252</v>
      </c>
      <c r="D4802" t="s">
        <v>456</v>
      </c>
      <c r="E4802" t="s">
        <v>474</v>
      </c>
      <c r="F4802" s="20">
        <v>2041</v>
      </c>
      <c r="G4802" s="20">
        <v>30</v>
      </c>
      <c r="H4802" s="11">
        <v>742.86169852944897</v>
      </c>
      <c r="I4802" s="10">
        <v>4807190.9190912601</v>
      </c>
      <c r="J4802" s="33">
        <f t="shared" ref="J4802:J4865" si="300">IF(I4802&gt;0,H4802/I4802,0)</f>
        <v>1.5453134918757872E-4</v>
      </c>
      <c r="K4802" s="33">
        <f t="shared" ref="K4802:K4865" si="301">1-EXP(-J4802)</f>
        <v>1.5451940983368662E-4</v>
      </c>
      <c r="L4802" s="33">
        <f t="shared" ref="L4802:L4865" si="302">IF(G4802=30,1,M4801)</f>
        <v>1</v>
      </c>
      <c r="M4802" s="33">
        <f t="shared" ref="M4802:M4865" si="303">L4802*(1-K4802)</f>
        <v>0.99984548059016631</v>
      </c>
    </row>
    <row r="4803" spans="1:13" ht="27.6">
      <c r="A4803" t="s">
        <v>164</v>
      </c>
      <c r="B4803" t="s">
        <v>250</v>
      </c>
      <c r="C4803" s="14" t="s">
        <v>252</v>
      </c>
      <c r="D4803" t="s">
        <v>456</v>
      </c>
      <c r="E4803" t="s">
        <v>474</v>
      </c>
      <c r="F4803" s="20">
        <v>2041</v>
      </c>
      <c r="G4803" s="20">
        <v>31</v>
      </c>
      <c r="H4803" s="11">
        <v>1043.9384564137799</v>
      </c>
      <c r="I4803" s="10">
        <v>4706155.5222881204</v>
      </c>
      <c r="J4803" s="33">
        <f t="shared" si="300"/>
        <v>2.2182404543788213E-4</v>
      </c>
      <c r="K4803" s="33">
        <f t="shared" si="301"/>
        <v>2.2179944430333887E-4</v>
      </c>
      <c r="L4803" s="33">
        <f t="shared" si="302"/>
        <v>0.99984548059016631</v>
      </c>
      <c r="M4803" s="33">
        <f t="shared" si="303"/>
        <v>0.99962371541818218</v>
      </c>
    </row>
    <row r="4804" spans="1:13" ht="27.6">
      <c r="A4804" t="s">
        <v>164</v>
      </c>
      <c r="B4804" t="s">
        <v>250</v>
      </c>
      <c r="C4804" s="14" t="s">
        <v>252</v>
      </c>
      <c r="D4804" t="s">
        <v>456</v>
      </c>
      <c r="E4804" t="s">
        <v>474</v>
      </c>
      <c r="F4804" s="20">
        <v>2041</v>
      </c>
      <c r="G4804" s="20">
        <v>32</v>
      </c>
      <c r="H4804" s="11">
        <v>1074.65733745329</v>
      </c>
      <c r="I4804" s="10">
        <v>4649790.3956893599</v>
      </c>
      <c r="J4804" s="33">
        <f t="shared" si="300"/>
        <v>2.3111952281753669E-4</v>
      </c>
      <c r="K4804" s="33">
        <f t="shared" si="301"/>
        <v>2.3109281675803839E-4</v>
      </c>
      <c r="L4804" s="33">
        <f t="shared" si="302"/>
        <v>0.99962371541818218</v>
      </c>
      <c r="M4804" s="33">
        <f t="shared" si="303"/>
        <v>0.99939270955808801</v>
      </c>
    </row>
    <row r="4805" spans="1:13" ht="27.6">
      <c r="A4805" t="s">
        <v>164</v>
      </c>
      <c r="B4805" t="s">
        <v>250</v>
      </c>
      <c r="C4805" s="14" t="s">
        <v>252</v>
      </c>
      <c r="D4805" t="s">
        <v>456</v>
      </c>
      <c r="E4805" t="s">
        <v>474</v>
      </c>
      <c r="F4805" s="20">
        <v>2041</v>
      </c>
      <c r="G4805" s="20">
        <v>33</v>
      </c>
      <c r="H4805" s="11">
        <v>1132.4993110028699</v>
      </c>
      <c r="I4805" s="10">
        <v>4642186.8484219797</v>
      </c>
      <c r="J4805" s="33">
        <f t="shared" si="300"/>
        <v>2.4395814903224779E-4</v>
      </c>
      <c r="K4805" s="33">
        <f t="shared" si="301"/>
        <v>2.439283936627179E-4</v>
      </c>
      <c r="L4805" s="33">
        <f t="shared" si="302"/>
        <v>0.99939270955808801</v>
      </c>
      <c r="M4805" s="33">
        <f t="shared" si="303"/>
        <v>0.99914892929980725</v>
      </c>
    </row>
    <row r="4806" spans="1:13" ht="27.6">
      <c r="A4806" t="s">
        <v>164</v>
      </c>
      <c r="B4806" t="s">
        <v>250</v>
      </c>
      <c r="C4806" s="14" t="s">
        <v>252</v>
      </c>
      <c r="D4806" t="s">
        <v>456</v>
      </c>
      <c r="E4806" t="s">
        <v>474</v>
      </c>
      <c r="F4806" s="20">
        <v>2041</v>
      </c>
      <c r="G4806" s="20">
        <v>34</v>
      </c>
      <c r="H4806" s="11">
        <v>1190.9761712823199</v>
      </c>
      <c r="I4806" s="10">
        <v>4614531.75015641</v>
      </c>
      <c r="J4806" s="33">
        <f t="shared" si="300"/>
        <v>2.5809252937569489E-4</v>
      </c>
      <c r="K4806" s="33">
        <f t="shared" si="301"/>
        <v>2.5805922636401579E-4</v>
      </c>
      <c r="L4806" s="33">
        <f t="shared" si="302"/>
        <v>0.99914892929980725</v>
      </c>
      <c r="M4806" s="33">
        <f t="shared" si="303"/>
        <v>0.99889108970008966</v>
      </c>
    </row>
    <row r="4807" spans="1:13" ht="27.6">
      <c r="A4807" t="s">
        <v>164</v>
      </c>
      <c r="B4807" t="s">
        <v>250</v>
      </c>
      <c r="C4807" s="14" t="s">
        <v>252</v>
      </c>
      <c r="D4807" t="s">
        <v>456</v>
      </c>
      <c r="E4807" t="s">
        <v>474</v>
      </c>
      <c r="F4807" s="20">
        <v>2041</v>
      </c>
      <c r="G4807" s="20">
        <v>35</v>
      </c>
      <c r="H4807" s="11">
        <v>1261.197204672</v>
      </c>
      <c r="I4807" s="10">
        <v>4543201.6027447004</v>
      </c>
      <c r="J4807" s="33">
        <f t="shared" si="300"/>
        <v>2.7760097722937687E-4</v>
      </c>
      <c r="K4807" s="33">
        <f t="shared" si="301"/>
        <v>2.7756244964327603E-4</v>
      </c>
      <c r="L4807" s="33">
        <f t="shared" si="302"/>
        <v>0.99889108970008966</v>
      </c>
      <c r="M4807" s="33">
        <f t="shared" si="303"/>
        <v>0.99861383504230572</v>
      </c>
    </row>
    <row r="4808" spans="1:13" ht="27.6">
      <c r="A4808" t="s">
        <v>164</v>
      </c>
      <c r="B4808" t="s">
        <v>250</v>
      </c>
      <c r="C4808" s="14" t="s">
        <v>252</v>
      </c>
      <c r="D4808" t="s">
        <v>456</v>
      </c>
      <c r="E4808" t="s">
        <v>474</v>
      </c>
      <c r="F4808" s="20">
        <v>2041</v>
      </c>
      <c r="G4808" s="20">
        <v>36</v>
      </c>
      <c r="H4808" s="11">
        <v>1589.8455767360699</v>
      </c>
      <c r="I4808" s="10">
        <v>4449076.8370826598</v>
      </c>
      <c r="J4808" s="33">
        <f t="shared" si="300"/>
        <v>3.5734280052995452E-4</v>
      </c>
      <c r="K4808" s="33">
        <f t="shared" si="301"/>
        <v>3.5727896119586156E-4</v>
      </c>
      <c r="L4808" s="33">
        <f t="shared" si="302"/>
        <v>0.99861383504230572</v>
      </c>
      <c r="M4808" s="33">
        <f t="shared" si="303"/>
        <v>0.99825705132868603</v>
      </c>
    </row>
    <row r="4809" spans="1:13" ht="27.6">
      <c r="A4809" t="s">
        <v>164</v>
      </c>
      <c r="B4809" t="s">
        <v>250</v>
      </c>
      <c r="C4809" s="14" t="s">
        <v>252</v>
      </c>
      <c r="D4809" t="s">
        <v>456</v>
      </c>
      <c r="E4809" t="s">
        <v>474</v>
      </c>
      <c r="F4809" s="20">
        <v>2041</v>
      </c>
      <c r="G4809" s="20">
        <v>37</v>
      </c>
      <c r="H4809" s="11">
        <v>1706.4065268567499</v>
      </c>
      <c r="I4809" s="10">
        <v>4351463.9600509396</v>
      </c>
      <c r="J4809" s="33">
        <f t="shared" si="300"/>
        <v>3.9214538889040327E-4</v>
      </c>
      <c r="K4809" s="33">
        <f t="shared" si="301"/>
        <v>3.9206850993700471E-4</v>
      </c>
      <c r="L4809" s="33">
        <f t="shared" si="302"/>
        <v>0.99825705132868603</v>
      </c>
      <c r="M4809" s="33">
        <f t="shared" si="303"/>
        <v>0.99786566617403749</v>
      </c>
    </row>
    <row r="4810" spans="1:13" ht="27.6">
      <c r="A4810" t="s">
        <v>164</v>
      </c>
      <c r="B4810" t="s">
        <v>250</v>
      </c>
      <c r="C4810" s="14" t="s">
        <v>252</v>
      </c>
      <c r="D4810" t="s">
        <v>456</v>
      </c>
      <c r="E4810" t="s">
        <v>474</v>
      </c>
      <c r="F4810" s="20">
        <v>2041</v>
      </c>
      <c r="G4810" s="20">
        <v>38</v>
      </c>
      <c r="H4810" s="11">
        <v>1888.14080025731</v>
      </c>
      <c r="I4810" s="10">
        <v>4307584.0209823204</v>
      </c>
      <c r="J4810" s="33">
        <f t="shared" si="300"/>
        <v>4.3832941877863362E-4</v>
      </c>
      <c r="K4810" s="33">
        <f t="shared" si="301"/>
        <v>4.3823336647363931E-4</v>
      </c>
      <c r="L4810" s="33">
        <f t="shared" si="302"/>
        <v>0.99786566617403749</v>
      </c>
      <c r="M4810" s="33">
        <f t="shared" si="303"/>
        <v>0.9974283681438616</v>
      </c>
    </row>
    <row r="4811" spans="1:13" ht="27.6">
      <c r="A4811" t="s">
        <v>164</v>
      </c>
      <c r="B4811" t="s">
        <v>250</v>
      </c>
      <c r="C4811" s="14" t="s">
        <v>252</v>
      </c>
      <c r="D4811" t="s">
        <v>456</v>
      </c>
      <c r="E4811" t="s">
        <v>474</v>
      </c>
      <c r="F4811" s="20">
        <v>2041</v>
      </c>
      <c r="G4811" s="20">
        <v>39</v>
      </c>
      <c r="H4811" s="11">
        <v>2028.13868153096</v>
      </c>
      <c r="I4811" s="10">
        <v>4286086.9860021099</v>
      </c>
      <c r="J4811" s="33">
        <f t="shared" si="300"/>
        <v>4.7319120870729838E-4</v>
      </c>
      <c r="K4811" s="33">
        <f t="shared" si="301"/>
        <v>4.7307927140394224E-4</v>
      </c>
      <c r="L4811" s="33">
        <f t="shared" si="302"/>
        <v>0.9974283681438616</v>
      </c>
      <c r="M4811" s="33">
        <f t="shared" si="303"/>
        <v>0.99695650545818248</v>
      </c>
    </row>
    <row r="4812" spans="1:13" ht="27.6">
      <c r="A4812" t="s">
        <v>164</v>
      </c>
      <c r="B4812" t="s">
        <v>250</v>
      </c>
      <c r="C4812" s="14" t="s">
        <v>252</v>
      </c>
      <c r="D4812" t="s">
        <v>456</v>
      </c>
      <c r="E4812" t="s">
        <v>474</v>
      </c>
      <c r="F4812" s="20">
        <v>2041</v>
      </c>
      <c r="G4812" s="20">
        <v>40</v>
      </c>
      <c r="H4812" s="11">
        <v>2225.0170777718099</v>
      </c>
      <c r="I4812" s="10">
        <v>4264410.8817675998</v>
      </c>
      <c r="J4812" s="33">
        <f t="shared" si="300"/>
        <v>5.2176423413719919E-4</v>
      </c>
      <c r="K4812" s="33">
        <f t="shared" si="301"/>
        <v>5.216281388501498E-4</v>
      </c>
      <c r="L4812" s="33">
        <f t="shared" si="302"/>
        <v>0.99695650545818248</v>
      </c>
      <c r="M4812" s="33">
        <f t="shared" si="303"/>
        <v>0.99643646489172577</v>
      </c>
    </row>
    <row r="4813" spans="1:13" ht="27.6">
      <c r="A4813" t="s">
        <v>164</v>
      </c>
      <c r="B4813" t="s">
        <v>250</v>
      </c>
      <c r="C4813" s="14" t="s">
        <v>252</v>
      </c>
      <c r="D4813" t="s">
        <v>456</v>
      </c>
      <c r="E4813" t="s">
        <v>474</v>
      </c>
      <c r="F4813" s="20">
        <v>2041</v>
      </c>
      <c r="G4813" s="20">
        <v>41</v>
      </c>
      <c r="H4813" s="11">
        <v>2930.6756753608302</v>
      </c>
      <c r="I4813" s="10">
        <v>4261857.1575861899</v>
      </c>
      <c r="J4813" s="33">
        <f t="shared" si="300"/>
        <v>6.8765225276125677E-4</v>
      </c>
      <c r="K4813" s="33">
        <f t="shared" si="301"/>
        <v>6.8741587413612137E-4</v>
      </c>
      <c r="L4813" s="33">
        <f t="shared" si="302"/>
        <v>0.99643646489172577</v>
      </c>
      <c r="M4813" s="33">
        <f t="shared" si="303"/>
        <v>0.99575149864819112</v>
      </c>
    </row>
    <row r="4814" spans="1:13" ht="27.6">
      <c r="A4814" t="s">
        <v>164</v>
      </c>
      <c r="B4814" t="s">
        <v>250</v>
      </c>
      <c r="C4814" s="14" t="s">
        <v>252</v>
      </c>
      <c r="D4814" t="s">
        <v>456</v>
      </c>
      <c r="E4814" t="s">
        <v>474</v>
      </c>
      <c r="F4814" s="20">
        <v>2041</v>
      </c>
      <c r="G4814" s="20">
        <v>42</v>
      </c>
      <c r="H4814" s="11">
        <v>3298.4430086031198</v>
      </c>
      <c r="I4814" s="10">
        <v>4297281.5650063502</v>
      </c>
      <c r="J4814" s="33">
        <f t="shared" si="300"/>
        <v>7.6756501958424633E-4</v>
      </c>
      <c r="K4814" s="33">
        <f t="shared" si="301"/>
        <v>7.6727051690939074E-4</v>
      </c>
      <c r="L4814" s="33">
        <f t="shared" si="302"/>
        <v>0.99575149864819112</v>
      </c>
      <c r="M4814" s="33">
        <f t="shared" si="303"/>
        <v>0.99498748788111002</v>
      </c>
    </row>
    <row r="4815" spans="1:13" ht="27.6">
      <c r="A4815" t="s">
        <v>164</v>
      </c>
      <c r="B4815" t="s">
        <v>250</v>
      </c>
      <c r="C4815" s="14" t="s">
        <v>252</v>
      </c>
      <c r="D4815" t="s">
        <v>456</v>
      </c>
      <c r="E4815" t="s">
        <v>474</v>
      </c>
      <c r="F4815" s="20">
        <v>2041</v>
      </c>
      <c r="G4815" s="20">
        <v>43</v>
      </c>
      <c r="H4815" s="11">
        <v>3711.2958172905801</v>
      </c>
      <c r="I4815" s="10">
        <v>4334737.8690239098</v>
      </c>
      <c r="J4815" s="33">
        <f t="shared" si="300"/>
        <v>8.5617537425078123E-4</v>
      </c>
      <c r="K4815" s="33">
        <f t="shared" si="301"/>
        <v>8.5580896069392676E-4</v>
      </c>
      <c r="L4815" s="33">
        <f t="shared" si="302"/>
        <v>0.99498748788111002</v>
      </c>
      <c r="M4815" s="33">
        <f t="shared" si="303"/>
        <v>0.99413596867320297</v>
      </c>
    </row>
    <row r="4816" spans="1:13" ht="27.6">
      <c r="A4816" t="s">
        <v>164</v>
      </c>
      <c r="B4816" t="s">
        <v>250</v>
      </c>
      <c r="C4816" s="14" t="s">
        <v>252</v>
      </c>
      <c r="D4816" t="s">
        <v>456</v>
      </c>
      <c r="E4816" t="s">
        <v>474</v>
      </c>
      <c r="F4816" s="20">
        <v>2041</v>
      </c>
      <c r="G4816" s="20">
        <v>44</v>
      </c>
      <c r="H4816" s="11">
        <v>3894.9881491615201</v>
      </c>
      <c r="I4816" s="10">
        <v>4325994.2200382398</v>
      </c>
      <c r="J4816" s="33">
        <f t="shared" si="300"/>
        <v>9.003683202163618E-4</v>
      </c>
      <c r="K4816" s="33">
        <f t="shared" si="301"/>
        <v>8.999631102821759E-4</v>
      </c>
      <c r="L4816" s="33">
        <f t="shared" si="302"/>
        <v>0.99413596867320297</v>
      </c>
      <c r="M4816" s="33">
        <f t="shared" si="303"/>
        <v>0.99324128297479242</v>
      </c>
    </row>
    <row r="4817" spans="1:13" ht="27.6">
      <c r="A4817" t="s">
        <v>164</v>
      </c>
      <c r="B4817" t="s">
        <v>250</v>
      </c>
      <c r="C4817" s="14" t="s">
        <v>252</v>
      </c>
      <c r="D4817" t="s">
        <v>456</v>
      </c>
      <c r="E4817" t="s">
        <v>474</v>
      </c>
      <c r="F4817" s="20">
        <v>2041</v>
      </c>
      <c r="G4817" s="20">
        <v>45</v>
      </c>
      <c r="H4817" s="11">
        <v>4133.7344797076903</v>
      </c>
      <c r="I4817" s="10">
        <v>4258935.30949446</v>
      </c>
      <c r="J4817" s="33">
        <f t="shared" si="300"/>
        <v>9.7060278668528754E-4</v>
      </c>
      <c r="K4817" s="33">
        <f t="shared" si="301"/>
        <v>9.7013190415951023E-4</v>
      </c>
      <c r="L4817" s="33">
        <f t="shared" si="302"/>
        <v>0.99324128297479242</v>
      </c>
      <c r="M4817" s="33">
        <f t="shared" si="303"/>
        <v>0.99227770791765024</v>
      </c>
    </row>
    <row r="4818" spans="1:13" ht="27.6">
      <c r="A4818" t="s">
        <v>164</v>
      </c>
      <c r="B4818" t="s">
        <v>250</v>
      </c>
      <c r="C4818" s="14" t="s">
        <v>252</v>
      </c>
      <c r="D4818" t="s">
        <v>456</v>
      </c>
      <c r="E4818" t="s">
        <v>474</v>
      </c>
      <c r="F4818" s="20">
        <v>2041</v>
      </c>
      <c r="G4818" s="20">
        <v>46</v>
      </c>
      <c r="H4818" s="11">
        <v>5050.6900794482399</v>
      </c>
      <c r="I4818" s="10">
        <v>4189436.9129708302</v>
      </c>
      <c r="J4818" s="33">
        <f t="shared" si="300"/>
        <v>1.2055773089244765E-3</v>
      </c>
      <c r="K4818" s="33">
        <f t="shared" si="301"/>
        <v>1.2048508925469603E-3</v>
      </c>
      <c r="L4818" s="33">
        <f t="shared" si="302"/>
        <v>0.99227770791765024</v>
      </c>
      <c r="M4818" s="33">
        <f t="shared" si="303"/>
        <v>0.99108216123561121</v>
      </c>
    </row>
    <row r="4819" spans="1:13" ht="27.6">
      <c r="A4819" t="s">
        <v>164</v>
      </c>
      <c r="B4819" t="s">
        <v>250</v>
      </c>
      <c r="C4819" s="14" t="s">
        <v>252</v>
      </c>
      <c r="D4819" t="s">
        <v>456</v>
      </c>
      <c r="E4819" t="s">
        <v>474</v>
      </c>
      <c r="F4819" s="20">
        <v>2041</v>
      </c>
      <c r="G4819" s="20">
        <v>47</v>
      </c>
      <c r="H4819" s="11">
        <v>5464.231812127</v>
      </c>
      <c r="I4819" s="10">
        <v>4128828.8496496398</v>
      </c>
      <c r="J4819" s="33">
        <f t="shared" si="300"/>
        <v>1.32343383828823E-3</v>
      </c>
      <c r="K4819" s="33">
        <f t="shared" si="301"/>
        <v>1.3225584859256623E-3</v>
      </c>
      <c r="L4819" s="33">
        <f t="shared" si="302"/>
        <v>0.99108216123561121</v>
      </c>
      <c r="M4819" s="33">
        <f t="shared" si="303"/>
        <v>0.98977139711301954</v>
      </c>
    </row>
    <row r="4820" spans="1:13" ht="27.6">
      <c r="A4820" t="s">
        <v>164</v>
      </c>
      <c r="B4820" t="s">
        <v>250</v>
      </c>
      <c r="C4820" s="14" t="s">
        <v>252</v>
      </c>
      <c r="D4820" t="s">
        <v>456</v>
      </c>
      <c r="E4820" t="s">
        <v>474</v>
      </c>
      <c r="F4820" s="20">
        <v>2041</v>
      </c>
      <c r="G4820" s="20">
        <v>48</v>
      </c>
      <c r="H4820" s="11">
        <v>5963.6313732920198</v>
      </c>
      <c r="I4820" s="10">
        <v>4069937.3974055001</v>
      </c>
      <c r="J4820" s="33">
        <f t="shared" si="300"/>
        <v>1.4652882319747007E-3</v>
      </c>
      <c r="K4820" s="33">
        <f t="shared" si="301"/>
        <v>1.4642152213272253E-3</v>
      </c>
      <c r="L4820" s="33">
        <f t="shared" si="302"/>
        <v>0.98977139711301954</v>
      </c>
      <c r="M4820" s="33">
        <f t="shared" si="303"/>
        <v>0.98832215876773233</v>
      </c>
    </row>
    <row r="4821" spans="1:13" ht="27.6">
      <c r="A4821" t="s">
        <v>164</v>
      </c>
      <c r="B4821" t="s">
        <v>250</v>
      </c>
      <c r="C4821" s="14" t="s">
        <v>252</v>
      </c>
      <c r="D4821" t="s">
        <v>456</v>
      </c>
      <c r="E4821" t="s">
        <v>474</v>
      </c>
      <c r="F4821" s="20">
        <v>2041</v>
      </c>
      <c r="G4821" s="20">
        <v>49</v>
      </c>
      <c r="H4821" s="11">
        <v>6390.6852283958397</v>
      </c>
      <c r="I4821" s="10">
        <v>4044249.4681433602</v>
      </c>
      <c r="J4821" s="33">
        <f t="shared" si="300"/>
        <v>1.5801906580529723E-3</v>
      </c>
      <c r="K4821" s="33">
        <f t="shared" si="301"/>
        <v>1.5789428141587125E-3</v>
      </c>
      <c r="L4821" s="33">
        <f t="shared" si="302"/>
        <v>0.98832215876773233</v>
      </c>
      <c r="M4821" s="33">
        <f t="shared" si="303"/>
        <v>0.98676165459707221</v>
      </c>
    </row>
    <row r="4822" spans="1:13" ht="27.6">
      <c r="A4822" t="s">
        <v>164</v>
      </c>
      <c r="B4822" t="s">
        <v>250</v>
      </c>
      <c r="C4822" s="14" t="s">
        <v>252</v>
      </c>
      <c r="D4822" t="s">
        <v>456</v>
      </c>
      <c r="E4822" t="s">
        <v>474</v>
      </c>
      <c r="F4822" s="20">
        <v>2041</v>
      </c>
      <c r="G4822" s="20">
        <v>50</v>
      </c>
      <c r="H4822" s="11">
        <v>6897.6911237147397</v>
      </c>
      <c r="I4822" s="10">
        <v>4012052.0839602002</v>
      </c>
      <c r="J4822" s="33">
        <f t="shared" si="300"/>
        <v>1.7192426666869675E-3</v>
      </c>
      <c r="K4822" s="33">
        <f t="shared" si="301"/>
        <v>1.7177656156045495E-3</v>
      </c>
      <c r="L4822" s="33">
        <f t="shared" si="302"/>
        <v>0.98676165459707221</v>
      </c>
      <c r="M4822" s="33">
        <f t="shared" si="303"/>
        <v>0.98506662935600831</v>
      </c>
    </row>
    <row r="4823" spans="1:13" ht="27.6">
      <c r="A4823" t="s">
        <v>164</v>
      </c>
      <c r="B4823" t="s">
        <v>250</v>
      </c>
      <c r="C4823" s="14" t="s">
        <v>252</v>
      </c>
      <c r="D4823" t="s">
        <v>456</v>
      </c>
      <c r="E4823" t="s">
        <v>474</v>
      </c>
      <c r="F4823" s="20">
        <v>2041</v>
      </c>
      <c r="G4823" s="20">
        <v>51</v>
      </c>
      <c r="H4823" s="11">
        <v>7761.4300798863096</v>
      </c>
      <c r="I4823" s="10">
        <v>3982311.94016397</v>
      </c>
      <c r="J4823" s="33">
        <f t="shared" si="300"/>
        <v>1.9489759206474258E-3</v>
      </c>
      <c r="K4823" s="33">
        <f t="shared" si="301"/>
        <v>1.9470779003433192E-3</v>
      </c>
      <c r="L4823" s="33">
        <f t="shared" si="302"/>
        <v>0.98506662935600831</v>
      </c>
      <c r="M4823" s="33">
        <f t="shared" si="303"/>
        <v>0.98314862789162349</v>
      </c>
    </row>
    <row r="4824" spans="1:13" ht="27.6">
      <c r="A4824" t="s">
        <v>164</v>
      </c>
      <c r="B4824" t="s">
        <v>250</v>
      </c>
      <c r="C4824" s="14" t="s">
        <v>252</v>
      </c>
      <c r="D4824" t="s">
        <v>456</v>
      </c>
      <c r="E4824" t="s">
        <v>474</v>
      </c>
      <c r="F4824" s="20">
        <v>2041</v>
      </c>
      <c r="G4824" s="20">
        <v>52</v>
      </c>
      <c r="H4824" s="11">
        <v>8434.9784271210901</v>
      </c>
      <c r="I4824" s="10">
        <v>3973671.4444095399</v>
      </c>
      <c r="J4824" s="33">
        <f t="shared" si="300"/>
        <v>2.1227166224293791E-3</v>
      </c>
      <c r="K4824" s="33">
        <f t="shared" si="301"/>
        <v>2.1204652527881951E-3</v>
      </c>
      <c r="L4824" s="33">
        <f t="shared" si="302"/>
        <v>0.98314862789162349</v>
      </c>
      <c r="M4824" s="33">
        <f t="shared" si="303"/>
        <v>0.98106389538785288</v>
      </c>
    </row>
    <row r="4825" spans="1:13" ht="27.6">
      <c r="A4825" t="s">
        <v>164</v>
      </c>
      <c r="B4825" t="s">
        <v>250</v>
      </c>
      <c r="C4825" s="14" t="s">
        <v>252</v>
      </c>
      <c r="D4825" t="s">
        <v>456</v>
      </c>
      <c r="E4825" t="s">
        <v>474</v>
      </c>
      <c r="F4825" s="20">
        <v>2041</v>
      </c>
      <c r="G4825" s="20">
        <v>53</v>
      </c>
      <c r="H4825" s="11">
        <v>9131.5634118958405</v>
      </c>
      <c r="I4825" s="10">
        <v>3919001.9701503301</v>
      </c>
      <c r="J4825" s="33">
        <f t="shared" si="300"/>
        <v>2.3300736977035917E-3</v>
      </c>
      <c r="K4825" s="33">
        <f t="shared" si="301"/>
        <v>2.327361183180443E-3</v>
      </c>
      <c r="L4825" s="33">
        <f t="shared" si="302"/>
        <v>0.98106389538785288</v>
      </c>
      <c r="M4825" s="33">
        <f t="shared" si="303"/>
        <v>0.97878060535950739</v>
      </c>
    </row>
    <row r="4826" spans="1:13" ht="27.6">
      <c r="A4826" t="s">
        <v>164</v>
      </c>
      <c r="B4826" t="s">
        <v>250</v>
      </c>
      <c r="C4826" s="14" t="s">
        <v>252</v>
      </c>
      <c r="D4826" t="s">
        <v>456</v>
      </c>
      <c r="E4826" t="s">
        <v>474</v>
      </c>
      <c r="F4826" s="20">
        <v>2041</v>
      </c>
      <c r="G4826" s="20">
        <v>54</v>
      </c>
      <c r="H4826" s="11">
        <v>9911.8812391594402</v>
      </c>
      <c r="I4826" s="10">
        <v>3855073.4975544</v>
      </c>
      <c r="J4826" s="33">
        <f t="shared" si="300"/>
        <v>2.571126398873429E-3</v>
      </c>
      <c r="K4826" s="33">
        <f t="shared" si="301"/>
        <v>2.5678238843943602E-3</v>
      </c>
      <c r="L4826" s="33">
        <f t="shared" si="302"/>
        <v>0.97878060535950739</v>
      </c>
      <c r="M4826" s="33">
        <f t="shared" si="303"/>
        <v>0.97626726914348327</v>
      </c>
    </row>
    <row r="4827" spans="1:13" ht="27.6">
      <c r="A4827" t="s">
        <v>164</v>
      </c>
      <c r="B4827" t="s">
        <v>250</v>
      </c>
      <c r="C4827" s="14" t="s">
        <v>252</v>
      </c>
      <c r="D4827" t="s">
        <v>456</v>
      </c>
      <c r="E4827" t="s">
        <v>474</v>
      </c>
      <c r="F4827" s="20">
        <v>2041</v>
      </c>
      <c r="G4827" s="20">
        <v>55</v>
      </c>
      <c r="H4827" s="11">
        <v>10925.8275197407</v>
      </c>
      <c r="I4827" s="10">
        <v>3848683.2409598399</v>
      </c>
      <c r="J4827" s="33">
        <f t="shared" si="300"/>
        <v>2.8388482074757238E-3</v>
      </c>
      <c r="K4827" s="33">
        <f t="shared" si="301"/>
        <v>2.8348224882728257E-3</v>
      </c>
      <c r="L4827" s="33">
        <f t="shared" si="302"/>
        <v>0.97626726914348327</v>
      </c>
      <c r="M4827" s="33">
        <f t="shared" si="303"/>
        <v>0.97349972473435065</v>
      </c>
    </row>
    <row r="4828" spans="1:13" ht="27.6">
      <c r="A4828" t="s">
        <v>164</v>
      </c>
      <c r="B4828" t="s">
        <v>250</v>
      </c>
      <c r="C4828" s="14" t="s">
        <v>252</v>
      </c>
      <c r="D4828" t="s">
        <v>456</v>
      </c>
      <c r="E4828" t="s">
        <v>474</v>
      </c>
      <c r="F4828" s="20">
        <v>2041</v>
      </c>
      <c r="G4828" s="20">
        <v>56</v>
      </c>
      <c r="H4828" s="11">
        <v>12113.8990636954</v>
      </c>
      <c r="I4828" s="10">
        <v>3894176.09527446</v>
      </c>
      <c r="J4828" s="33">
        <f t="shared" si="300"/>
        <v>3.1107733105329993E-3</v>
      </c>
      <c r="K4828" s="33">
        <f t="shared" si="301"/>
        <v>3.1059398684514239E-3</v>
      </c>
      <c r="L4828" s="33">
        <f t="shared" si="302"/>
        <v>0.97349972473435065</v>
      </c>
      <c r="M4828" s="33">
        <f t="shared" si="303"/>
        <v>0.97047609312737171</v>
      </c>
    </row>
    <row r="4829" spans="1:13" ht="27.6">
      <c r="A4829" t="s">
        <v>164</v>
      </c>
      <c r="B4829" t="s">
        <v>250</v>
      </c>
      <c r="C4829" s="14" t="s">
        <v>252</v>
      </c>
      <c r="D4829" t="s">
        <v>456</v>
      </c>
      <c r="E4829" t="s">
        <v>474</v>
      </c>
      <c r="F4829" s="20">
        <v>2041</v>
      </c>
      <c r="G4829" s="20">
        <v>57</v>
      </c>
      <c r="H4829" s="11">
        <v>13417.574757566799</v>
      </c>
      <c r="I4829" s="10">
        <v>3897809.8126470498</v>
      </c>
      <c r="J4829" s="33">
        <f t="shared" si="300"/>
        <v>3.4423369539558837E-3</v>
      </c>
      <c r="K4829" s="33">
        <f t="shared" si="301"/>
        <v>3.4364189046910409E-3</v>
      </c>
      <c r="L4829" s="33">
        <f t="shared" si="302"/>
        <v>0.97047609312737171</v>
      </c>
      <c r="M4829" s="33">
        <f t="shared" si="303"/>
        <v>0.96714113073439811</v>
      </c>
    </row>
    <row r="4830" spans="1:13" ht="27.6">
      <c r="A4830" t="s">
        <v>164</v>
      </c>
      <c r="B4830" t="s">
        <v>250</v>
      </c>
      <c r="C4830" s="14" t="s">
        <v>252</v>
      </c>
      <c r="D4830" t="s">
        <v>456</v>
      </c>
      <c r="E4830" t="s">
        <v>474</v>
      </c>
      <c r="F4830" s="20">
        <v>2041</v>
      </c>
      <c r="G4830" s="20">
        <v>58</v>
      </c>
      <c r="H4830" s="11">
        <v>14520.023275080101</v>
      </c>
      <c r="I4830" s="10">
        <v>3845425.6489646998</v>
      </c>
      <c r="J4830" s="33">
        <f t="shared" si="300"/>
        <v>3.775920951426876E-3</v>
      </c>
      <c r="K4830" s="33">
        <f t="shared" si="301"/>
        <v>3.7688011260295085E-3</v>
      </c>
      <c r="L4830" s="33">
        <f t="shared" si="302"/>
        <v>0.96714113073439811</v>
      </c>
      <c r="M4830" s="33">
        <f t="shared" si="303"/>
        <v>0.9634961681518569</v>
      </c>
    </row>
    <row r="4831" spans="1:13" ht="27.6">
      <c r="A4831" t="s">
        <v>164</v>
      </c>
      <c r="B4831" t="s">
        <v>250</v>
      </c>
      <c r="C4831" s="14" t="s">
        <v>252</v>
      </c>
      <c r="D4831" t="s">
        <v>456</v>
      </c>
      <c r="E4831" t="s">
        <v>474</v>
      </c>
      <c r="F4831" s="20">
        <v>2041</v>
      </c>
      <c r="G4831" s="20">
        <v>59</v>
      </c>
      <c r="H4831" s="11">
        <v>14932.73697464</v>
      </c>
      <c r="I4831" s="10">
        <v>3768589.92082622</v>
      </c>
      <c r="J4831" s="33">
        <f t="shared" si="300"/>
        <v>3.9624202389646496E-3</v>
      </c>
      <c r="K4831" s="33">
        <f t="shared" si="301"/>
        <v>3.9545802104704597E-3</v>
      </c>
      <c r="L4831" s="33">
        <f t="shared" si="302"/>
        <v>0.9634961681518569</v>
      </c>
      <c r="M4831" s="33">
        <f t="shared" si="303"/>
        <v>0.95968594527241946</v>
      </c>
    </row>
    <row r="4832" spans="1:13" ht="27.6">
      <c r="A4832" t="s">
        <v>164</v>
      </c>
      <c r="B4832" t="s">
        <v>250</v>
      </c>
      <c r="C4832" s="14" t="s">
        <v>252</v>
      </c>
      <c r="D4832" t="s">
        <v>456</v>
      </c>
      <c r="E4832" t="s">
        <v>474</v>
      </c>
      <c r="F4832" s="20">
        <v>2041</v>
      </c>
      <c r="G4832" s="20">
        <v>60</v>
      </c>
      <c r="H4832" s="11">
        <v>15496.3761377887</v>
      </c>
      <c r="I4832" s="10">
        <v>3684985.3247647001</v>
      </c>
      <c r="J4832" s="33">
        <f t="shared" si="300"/>
        <v>4.2052748578525756E-3</v>
      </c>
      <c r="K4832" s="33">
        <f t="shared" si="301"/>
        <v>4.1964450711005075E-3</v>
      </c>
      <c r="L4832" s="33">
        <f t="shared" si="302"/>
        <v>0.95968594527241946</v>
      </c>
      <c r="M4832" s="33">
        <f t="shared" si="303"/>
        <v>0.95565867591757658</v>
      </c>
    </row>
    <row r="4833" spans="1:13" ht="27.6">
      <c r="A4833" t="s">
        <v>164</v>
      </c>
      <c r="B4833" t="s">
        <v>250</v>
      </c>
      <c r="C4833" s="14" t="s">
        <v>252</v>
      </c>
      <c r="D4833" t="s">
        <v>456</v>
      </c>
      <c r="E4833" t="s">
        <v>474</v>
      </c>
      <c r="F4833" s="20">
        <v>2041</v>
      </c>
      <c r="G4833" s="20">
        <v>61</v>
      </c>
      <c r="H4833" s="11">
        <v>16187.1229957531</v>
      </c>
      <c r="I4833" s="10">
        <v>3605393.3843801199</v>
      </c>
      <c r="J4833" s="33">
        <f t="shared" si="300"/>
        <v>4.4896967598269926E-3</v>
      </c>
      <c r="K4833" s="33">
        <f t="shared" si="301"/>
        <v>4.4796331378329501E-3</v>
      </c>
      <c r="L4833" s="33">
        <f t="shared" si="302"/>
        <v>0.95565867591757658</v>
      </c>
      <c r="M4833" s="33">
        <f t="shared" si="303"/>
        <v>0.95137767564447862</v>
      </c>
    </row>
    <row r="4834" spans="1:13" ht="27.6">
      <c r="A4834" t="s">
        <v>164</v>
      </c>
      <c r="B4834" t="s">
        <v>250</v>
      </c>
      <c r="C4834" s="14" t="s">
        <v>252</v>
      </c>
      <c r="D4834" t="s">
        <v>456</v>
      </c>
      <c r="E4834" t="s">
        <v>474</v>
      </c>
      <c r="F4834" s="20">
        <v>2041</v>
      </c>
      <c r="G4834" s="20">
        <v>62</v>
      </c>
      <c r="H4834" s="11">
        <v>17029.003934528799</v>
      </c>
      <c r="I4834" s="10">
        <v>3511932.08713208</v>
      </c>
      <c r="J4834" s="33">
        <f t="shared" si="300"/>
        <v>4.8488989855253869E-3</v>
      </c>
      <c r="K4834" s="33">
        <f t="shared" si="301"/>
        <v>4.8371620529026327E-3</v>
      </c>
      <c r="L4834" s="33">
        <f t="shared" si="302"/>
        <v>0.95137767564447862</v>
      </c>
      <c r="M4834" s="33">
        <f t="shared" si="303"/>
        <v>0.94677570765387242</v>
      </c>
    </row>
    <row r="4835" spans="1:13" ht="27.6">
      <c r="A4835" t="s">
        <v>164</v>
      </c>
      <c r="B4835" t="s">
        <v>250</v>
      </c>
      <c r="C4835" s="14" t="s">
        <v>252</v>
      </c>
      <c r="D4835" t="s">
        <v>456</v>
      </c>
      <c r="E4835" t="s">
        <v>474</v>
      </c>
      <c r="F4835" s="20">
        <v>2041</v>
      </c>
      <c r="G4835" s="20">
        <v>63</v>
      </c>
      <c r="H4835" s="11">
        <v>17797.045893486898</v>
      </c>
      <c r="I4835" s="10">
        <v>3395374.2902275301</v>
      </c>
      <c r="J4835" s="33">
        <f t="shared" si="300"/>
        <v>5.2415564153589344E-3</v>
      </c>
      <c r="K4835" s="33">
        <f t="shared" si="301"/>
        <v>5.2278434281248787E-3</v>
      </c>
      <c r="L4835" s="33">
        <f t="shared" si="302"/>
        <v>0.94677570765387242</v>
      </c>
      <c r="M4835" s="33">
        <f t="shared" si="303"/>
        <v>0.94182611249270587</v>
      </c>
    </row>
    <row r="4836" spans="1:13" ht="27.6">
      <c r="A4836" t="s">
        <v>164</v>
      </c>
      <c r="B4836" t="s">
        <v>250</v>
      </c>
      <c r="C4836" s="14" t="s">
        <v>252</v>
      </c>
      <c r="D4836" t="s">
        <v>456</v>
      </c>
      <c r="E4836" t="s">
        <v>474</v>
      </c>
      <c r="F4836" s="20">
        <v>2041</v>
      </c>
      <c r="G4836" s="20">
        <v>64</v>
      </c>
      <c r="H4836" s="11">
        <v>18887.018432742501</v>
      </c>
      <c r="I4836" s="10">
        <v>3281814.7935812799</v>
      </c>
      <c r="J4836" s="33">
        <f t="shared" si="300"/>
        <v>5.7550531095424936E-3</v>
      </c>
      <c r="K4836" s="33">
        <f t="shared" si="301"/>
        <v>5.7385245142443919E-3</v>
      </c>
      <c r="L4836" s="33">
        <f t="shared" si="302"/>
        <v>0.94182611249270587</v>
      </c>
      <c r="M4836" s="33">
        <f t="shared" si="303"/>
        <v>0.93642142025801101</v>
      </c>
    </row>
    <row r="4837" spans="1:13" ht="27.6">
      <c r="A4837" t="s">
        <v>164</v>
      </c>
      <c r="B4837" t="s">
        <v>250</v>
      </c>
      <c r="C4837" s="14" t="s">
        <v>252</v>
      </c>
      <c r="D4837" t="s">
        <v>456</v>
      </c>
      <c r="E4837" t="s">
        <v>474</v>
      </c>
      <c r="F4837" s="20">
        <v>2041</v>
      </c>
      <c r="G4837" s="20">
        <v>65</v>
      </c>
      <c r="H4837" s="11">
        <v>20026.898611221</v>
      </c>
      <c r="I4837" s="10">
        <v>3179693.5073659499</v>
      </c>
      <c r="J4837" s="33">
        <f t="shared" si="300"/>
        <v>6.2983739045374947E-3</v>
      </c>
      <c r="K4837" s="33">
        <f t="shared" si="301"/>
        <v>6.2785807243681546E-3</v>
      </c>
      <c r="L4837" s="33">
        <f t="shared" si="302"/>
        <v>0.93642142025801101</v>
      </c>
      <c r="M4837" s="33">
        <f t="shared" si="303"/>
        <v>0.93054202277889364</v>
      </c>
    </row>
    <row r="4838" spans="1:13" ht="27.6">
      <c r="A4838" t="s">
        <v>164</v>
      </c>
      <c r="B4838" t="s">
        <v>250</v>
      </c>
      <c r="C4838" s="14" t="s">
        <v>252</v>
      </c>
      <c r="D4838" t="s">
        <v>456</v>
      </c>
      <c r="E4838" t="s">
        <v>474</v>
      </c>
      <c r="F4838" s="20">
        <v>2041</v>
      </c>
      <c r="G4838" s="20">
        <v>66</v>
      </c>
      <c r="H4838" s="11">
        <v>20412.229226359901</v>
      </c>
      <c r="I4838" s="10">
        <v>3065164.1334383199</v>
      </c>
      <c r="J4838" s="33">
        <f t="shared" si="300"/>
        <v>6.6594245325005382E-3</v>
      </c>
      <c r="K4838" s="33">
        <f t="shared" si="301"/>
        <v>6.6372997050645477E-3</v>
      </c>
      <c r="L4838" s="33">
        <f t="shared" si="302"/>
        <v>0.93054202277889364</v>
      </c>
      <c r="M4838" s="33">
        <f t="shared" si="303"/>
        <v>0.92436573648555309</v>
      </c>
    </row>
    <row r="4839" spans="1:13" ht="27.6">
      <c r="A4839" t="s">
        <v>164</v>
      </c>
      <c r="B4839" t="s">
        <v>250</v>
      </c>
      <c r="C4839" s="14" t="s">
        <v>252</v>
      </c>
      <c r="D4839" t="s">
        <v>456</v>
      </c>
      <c r="E4839" t="s">
        <v>474</v>
      </c>
      <c r="F4839" s="20">
        <v>2041</v>
      </c>
      <c r="G4839" s="20">
        <v>67</v>
      </c>
      <c r="H4839" s="11">
        <v>21539.9047389384</v>
      </c>
      <c r="I4839" s="10">
        <v>2961569.7558230301</v>
      </c>
      <c r="J4839" s="33">
        <f t="shared" si="300"/>
        <v>7.2731377326455673E-3</v>
      </c>
      <c r="K4839" s="33">
        <f t="shared" si="301"/>
        <v>7.2467524730340793E-3</v>
      </c>
      <c r="L4839" s="33">
        <f t="shared" si="302"/>
        <v>0.92436573648555309</v>
      </c>
      <c r="M4839" s="33">
        <f t="shared" si="303"/>
        <v>0.91766708679868847</v>
      </c>
    </row>
    <row r="4840" spans="1:13" ht="27.6">
      <c r="A4840" t="s">
        <v>164</v>
      </c>
      <c r="B4840" t="s">
        <v>250</v>
      </c>
      <c r="C4840" s="14" t="s">
        <v>252</v>
      </c>
      <c r="D4840" t="s">
        <v>456</v>
      </c>
      <c r="E4840" t="s">
        <v>474</v>
      </c>
      <c r="F4840" s="20">
        <v>2041</v>
      </c>
      <c r="G4840" s="20">
        <v>68</v>
      </c>
      <c r="H4840" s="11">
        <v>22547.795103642002</v>
      </c>
      <c r="I4840" s="10">
        <v>2856596.87502283</v>
      </c>
      <c r="J4840" s="33">
        <f t="shared" si="300"/>
        <v>7.8932366343997338E-3</v>
      </c>
      <c r="K4840" s="33">
        <f t="shared" si="301"/>
        <v>7.862166842930951E-3</v>
      </c>
      <c r="L4840" s="33">
        <f t="shared" si="302"/>
        <v>0.91766708679868847</v>
      </c>
      <c r="M4840" s="33">
        <f t="shared" si="303"/>
        <v>0.91045223505601081</v>
      </c>
    </row>
    <row r="4841" spans="1:13" ht="27.6">
      <c r="A4841" t="s">
        <v>164</v>
      </c>
      <c r="B4841" t="s">
        <v>250</v>
      </c>
      <c r="C4841" s="14" t="s">
        <v>252</v>
      </c>
      <c r="D4841" t="s">
        <v>456</v>
      </c>
      <c r="E4841" t="s">
        <v>474</v>
      </c>
      <c r="F4841" s="20">
        <v>2041</v>
      </c>
      <c r="G4841" s="20">
        <v>69</v>
      </c>
      <c r="H4841" s="11">
        <v>22735.959891639799</v>
      </c>
      <c r="I4841" s="10">
        <v>2732908.3525122502</v>
      </c>
      <c r="J4841" s="33">
        <f t="shared" si="300"/>
        <v>8.3193276023103991E-3</v>
      </c>
      <c r="K4841" s="33">
        <f t="shared" si="301"/>
        <v>8.2848177622975028E-3</v>
      </c>
      <c r="L4841" s="33">
        <f t="shared" si="302"/>
        <v>0.91045223505601081</v>
      </c>
      <c r="M4841" s="33">
        <f t="shared" si="303"/>
        <v>0.90290930420729532</v>
      </c>
    </row>
    <row r="4842" spans="1:13" ht="27.6">
      <c r="A4842" t="s">
        <v>164</v>
      </c>
      <c r="B4842" t="s">
        <v>250</v>
      </c>
      <c r="C4842" s="14" t="s">
        <v>252</v>
      </c>
      <c r="D4842" t="s">
        <v>456</v>
      </c>
      <c r="E4842" t="s">
        <v>474</v>
      </c>
      <c r="F4842" s="20">
        <v>2042</v>
      </c>
      <c r="G4842" s="20">
        <v>30</v>
      </c>
      <c r="H4842" s="11">
        <v>753.06086022442003</v>
      </c>
      <c r="I4842" s="10">
        <v>4881191.4880090198</v>
      </c>
      <c r="J4842" s="33">
        <f t="shared" si="300"/>
        <v>1.5427808191388628E-4</v>
      </c>
      <c r="K4842" s="33">
        <f t="shared" si="301"/>
        <v>1.5426618166258788E-4</v>
      </c>
      <c r="L4842" s="33">
        <f t="shared" si="302"/>
        <v>1</v>
      </c>
      <c r="M4842" s="33">
        <f t="shared" si="303"/>
        <v>0.99984573381833741</v>
      </c>
    </row>
    <row r="4843" spans="1:13" ht="27.6">
      <c r="A4843" t="s">
        <v>164</v>
      </c>
      <c r="B4843" t="s">
        <v>250</v>
      </c>
      <c r="C4843" s="14" t="s">
        <v>252</v>
      </c>
      <c r="D4843" t="s">
        <v>456</v>
      </c>
      <c r="E4843" t="s">
        <v>474</v>
      </c>
      <c r="F4843" s="20">
        <v>2042</v>
      </c>
      <c r="G4843" s="20">
        <v>31</v>
      </c>
      <c r="H4843" s="11">
        <v>1062.73375771413</v>
      </c>
      <c r="I4843" s="10">
        <v>4801599.8400891004</v>
      </c>
      <c r="J4843" s="33">
        <f t="shared" si="300"/>
        <v>2.2132909719823913E-4</v>
      </c>
      <c r="K4843" s="33">
        <f t="shared" si="301"/>
        <v>2.2130460572056254E-4</v>
      </c>
      <c r="L4843" s="33">
        <f t="shared" si="302"/>
        <v>0.99984573381833741</v>
      </c>
      <c r="M4843" s="33">
        <f t="shared" si="303"/>
        <v>0.99962446335243338</v>
      </c>
    </row>
    <row r="4844" spans="1:13" ht="27.6">
      <c r="A4844" t="s">
        <v>164</v>
      </c>
      <c r="B4844" t="s">
        <v>250</v>
      </c>
      <c r="C4844" s="14" t="s">
        <v>252</v>
      </c>
      <c r="D4844" t="s">
        <v>456</v>
      </c>
      <c r="E4844" t="s">
        <v>474</v>
      </c>
      <c r="F4844" s="20">
        <v>2042</v>
      </c>
      <c r="G4844" s="20">
        <v>32</v>
      </c>
      <c r="H4844" s="11">
        <v>1084.55623429038</v>
      </c>
      <c r="I4844" s="10">
        <v>4700685.5149010299</v>
      </c>
      <c r="J4844" s="33">
        <f t="shared" si="300"/>
        <v>2.3072299366812984E-4</v>
      </c>
      <c r="K4844" s="33">
        <f t="shared" si="301"/>
        <v>2.3069637916517394E-4</v>
      </c>
      <c r="L4844" s="33">
        <f t="shared" si="302"/>
        <v>0.99962446335243338</v>
      </c>
      <c r="M4844" s="33">
        <f t="shared" si="303"/>
        <v>0.99939385360821309</v>
      </c>
    </row>
    <row r="4845" spans="1:13" ht="27.6">
      <c r="A4845" t="s">
        <v>164</v>
      </c>
      <c r="B4845" t="s">
        <v>250</v>
      </c>
      <c r="C4845" s="14" t="s">
        <v>252</v>
      </c>
      <c r="D4845" t="s">
        <v>456</v>
      </c>
      <c r="E4845" t="s">
        <v>474</v>
      </c>
      <c r="F4845" s="20">
        <v>2042</v>
      </c>
      <c r="G4845" s="20">
        <v>33</v>
      </c>
      <c r="H4845" s="11">
        <v>1131.4284881799099</v>
      </c>
      <c r="I4845" s="10">
        <v>4644171.8529156102</v>
      </c>
      <c r="J4845" s="33">
        <f t="shared" si="300"/>
        <v>2.4362330336023187E-4</v>
      </c>
      <c r="K4845" s="33">
        <f t="shared" si="301"/>
        <v>2.4359362961301478E-4</v>
      </c>
      <c r="L4845" s="33">
        <f t="shared" si="302"/>
        <v>0.99939385360821309</v>
      </c>
      <c r="M4845" s="33">
        <f t="shared" si="303"/>
        <v>0.99915040763199969</v>
      </c>
    </row>
    <row r="4846" spans="1:13" ht="27.6">
      <c r="A4846" t="s">
        <v>164</v>
      </c>
      <c r="B4846" t="s">
        <v>250</v>
      </c>
      <c r="C4846" s="14" t="s">
        <v>252</v>
      </c>
      <c r="D4846" t="s">
        <v>456</v>
      </c>
      <c r="E4846" t="s">
        <v>474</v>
      </c>
      <c r="F4846" s="20">
        <v>2042</v>
      </c>
      <c r="G4846" s="20">
        <v>34</v>
      </c>
      <c r="H4846" s="11">
        <v>1195.2011902858101</v>
      </c>
      <c r="I4846" s="10">
        <v>4636317.0868212404</v>
      </c>
      <c r="J4846" s="33">
        <f t="shared" si="300"/>
        <v>2.5779108026997908E-4</v>
      </c>
      <c r="K4846" s="33">
        <f t="shared" si="301"/>
        <v>2.5775785500459225E-4</v>
      </c>
      <c r="L4846" s="33">
        <f t="shared" si="302"/>
        <v>0.99915040763199969</v>
      </c>
      <c r="M4846" s="33">
        <f t="shared" si="303"/>
        <v>0.9988928687661015</v>
      </c>
    </row>
    <row r="4847" spans="1:13" ht="27.6">
      <c r="A4847" t="s">
        <v>164</v>
      </c>
      <c r="B4847" t="s">
        <v>250</v>
      </c>
      <c r="C4847" s="14" t="s">
        <v>252</v>
      </c>
      <c r="D4847" t="s">
        <v>456</v>
      </c>
      <c r="E4847" t="s">
        <v>474</v>
      </c>
      <c r="F4847" s="20">
        <v>2042</v>
      </c>
      <c r="G4847" s="20">
        <v>35</v>
      </c>
      <c r="H4847" s="11">
        <v>1276.8618441077799</v>
      </c>
      <c r="I4847" s="10">
        <v>4608395.0743235201</v>
      </c>
      <c r="J4847" s="33">
        <f t="shared" si="300"/>
        <v>2.770729990625238E-4</v>
      </c>
      <c r="K4847" s="33">
        <f t="shared" si="301"/>
        <v>2.7703461788397554E-4</v>
      </c>
      <c r="L4847" s="33">
        <f t="shared" si="302"/>
        <v>0.9988928687661015</v>
      </c>
      <c r="M4847" s="33">
        <f t="shared" si="303"/>
        <v>0.99861614086189587</v>
      </c>
    </row>
    <row r="4848" spans="1:13" ht="27.6">
      <c r="A4848" t="s">
        <v>164</v>
      </c>
      <c r="B4848" t="s">
        <v>250</v>
      </c>
      <c r="C4848" s="14" t="s">
        <v>252</v>
      </c>
      <c r="D4848" t="s">
        <v>456</v>
      </c>
      <c r="E4848" t="s">
        <v>474</v>
      </c>
      <c r="F4848" s="20">
        <v>2042</v>
      </c>
      <c r="G4848" s="20">
        <v>36</v>
      </c>
      <c r="H4848" s="11">
        <v>1614.14158509307</v>
      </c>
      <c r="I4848" s="10">
        <v>4536796.2353149103</v>
      </c>
      <c r="J4848" s="33">
        <f t="shared" si="300"/>
        <v>3.5578886539545642E-4</v>
      </c>
      <c r="K4848" s="33">
        <f t="shared" si="301"/>
        <v>3.5572558004270949E-4</v>
      </c>
      <c r="L4848" s="33">
        <f t="shared" si="302"/>
        <v>0.99861614086189587</v>
      </c>
      <c r="M4848" s="33">
        <f t="shared" si="303"/>
        <v>0.99826090755594776</v>
      </c>
    </row>
    <row r="4849" spans="1:13" ht="27.6">
      <c r="A4849" t="s">
        <v>164</v>
      </c>
      <c r="B4849" t="s">
        <v>250</v>
      </c>
      <c r="C4849" s="14" t="s">
        <v>252</v>
      </c>
      <c r="D4849" t="s">
        <v>456</v>
      </c>
      <c r="E4849" t="s">
        <v>474</v>
      </c>
      <c r="F4849" s="20">
        <v>2042</v>
      </c>
      <c r="G4849" s="20">
        <v>37</v>
      </c>
      <c r="H4849" s="11">
        <v>1720.34594477983</v>
      </c>
      <c r="I4849" s="10">
        <v>4442539.6635695603</v>
      </c>
      <c r="J4849" s="33">
        <f t="shared" si="300"/>
        <v>3.8724380085726457E-4</v>
      </c>
      <c r="K4849" s="33">
        <f t="shared" si="301"/>
        <v>3.8716883165401672E-4</v>
      </c>
      <c r="L4849" s="33">
        <f t="shared" si="302"/>
        <v>0.99826090755594776</v>
      </c>
      <c r="M4849" s="33">
        <f t="shared" si="303"/>
        <v>0.99787441204668348</v>
      </c>
    </row>
    <row r="4850" spans="1:13" ht="27.6">
      <c r="A4850" t="s">
        <v>164</v>
      </c>
      <c r="B4850" t="s">
        <v>250</v>
      </c>
      <c r="C4850" s="14" t="s">
        <v>252</v>
      </c>
      <c r="D4850" t="s">
        <v>456</v>
      </c>
      <c r="E4850" t="s">
        <v>474</v>
      </c>
      <c r="F4850" s="20">
        <v>2042</v>
      </c>
      <c r="G4850" s="20">
        <v>38</v>
      </c>
      <c r="H4850" s="11">
        <v>1857.43291563306</v>
      </c>
      <c r="I4850" s="10">
        <v>4344587.6772444202</v>
      </c>
      <c r="J4850" s="33">
        <f t="shared" si="300"/>
        <v>4.275280080919319E-4</v>
      </c>
      <c r="K4850" s="33">
        <f t="shared" si="301"/>
        <v>4.274366310156319E-4</v>
      </c>
      <c r="L4850" s="33">
        <f t="shared" si="302"/>
        <v>0.99787441204668348</v>
      </c>
      <c r="M4850" s="33">
        <f t="shared" si="303"/>
        <v>0.99744788396982154</v>
      </c>
    </row>
    <row r="4851" spans="1:13" ht="27.6">
      <c r="A4851" t="s">
        <v>164</v>
      </c>
      <c r="B4851" t="s">
        <v>250</v>
      </c>
      <c r="C4851" s="14" t="s">
        <v>252</v>
      </c>
      <c r="D4851" t="s">
        <v>456</v>
      </c>
      <c r="E4851" t="s">
        <v>474</v>
      </c>
      <c r="F4851" s="20">
        <v>2042</v>
      </c>
      <c r="G4851" s="20">
        <v>39</v>
      </c>
      <c r="H4851" s="11">
        <v>1988.0157838729399</v>
      </c>
      <c r="I4851" s="10">
        <v>4300206.3891155403</v>
      </c>
      <c r="J4851" s="33">
        <f t="shared" si="300"/>
        <v>4.6230706249469851E-4</v>
      </c>
      <c r="K4851" s="33">
        <f t="shared" si="301"/>
        <v>4.6220021505072317E-4</v>
      </c>
      <c r="L4851" s="33">
        <f t="shared" si="302"/>
        <v>0.99744788396982154</v>
      </c>
      <c r="M4851" s="33">
        <f t="shared" si="303"/>
        <v>0.99698686334334885</v>
      </c>
    </row>
    <row r="4852" spans="1:13" ht="27.6">
      <c r="A4852" t="s">
        <v>164</v>
      </c>
      <c r="B4852" t="s">
        <v>250</v>
      </c>
      <c r="C4852" s="14" t="s">
        <v>252</v>
      </c>
      <c r="D4852" t="s">
        <v>456</v>
      </c>
      <c r="E4852" t="s">
        <v>474</v>
      </c>
      <c r="F4852" s="20">
        <v>2042</v>
      </c>
      <c r="G4852" s="20">
        <v>40</v>
      </c>
      <c r="H4852" s="11">
        <v>2185.90761189051</v>
      </c>
      <c r="I4852" s="10">
        <v>4278193.7945635198</v>
      </c>
      <c r="J4852" s="33">
        <f t="shared" si="300"/>
        <v>5.1094170036622335E-4</v>
      </c>
      <c r="K4852" s="33">
        <f t="shared" si="301"/>
        <v>5.1081119188400859E-4</v>
      </c>
      <c r="L4852" s="33">
        <f t="shared" si="302"/>
        <v>0.99698686334334885</v>
      </c>
      <c r="M4852" s="33">
        <f t="shared" si="303"/>
        <v>0.99647759129539171</v>
      </c>
    </row>
    <row r="4853" spans="1:13" ht="27.6">
      <c r="A4853" t="s">
        <v>164</v>
      </c>
      <c r="B4853" t="s">
        <v>250</v>
      </c>
      <c r="C4853" s="14" t="s">
        <v>252</v>
      </c>
      <c r="D4853" t="s">
        <v>456</v>
      </c>
      <c r="E4853" t="s">
        <v>474</v>
      </c>
      <c r="F4853" s="20">
        <v>2042</v>
      </c>
      <c r="G4853" s="20">
        <v>41</v>
      </c>
      <c r="H4853" s="11">
        <v>2873.7205070835098</v>
      </c>
      <c r="I4853" s="10">
        <v>4255904.5723693604</v>
      </c>
      <c r="J4853" s="33">
        <f t="shared" si="300"/>
        <v>6.7523142453441878E-4</v>
      </c>
      <c r="K4853" s="33">
        <f t="shared" si="301"/>
        <v>6.7500350709792656E-4</v>
      </c>
      <c r="L4853" s="33">
        <f t="shared" si="302"/>
        <v>0.99647759129539171</v>
      </c>
      <c r="M4853" s="33">
        <f t="shared" si="303"/>
        <v>0.99580496542652286</v>
      </c>
    </row>
    <row r="4854" spans="1:13" ht="27.6">
      <c r="A4854" t="s">
        <v>164</v>
      </c>
      <c r="B4854" t="s">
        <v>250</v>
      </c>
      <c r="C4854" s="14" t="s">
        <v>252</v>
      </c>
      <c r="D4854" t="s">
        <v>456</v>
      </c>
      <c r="E4854" t="s">
        <v>474</v>
      </c>
      <c r="F4854" s="20">
        <v>2042</v>
      </c>
      <c r="G4854" s="20">
        <v>42</v>
      </c>
      <c r="H4854" s="11">
        <v>3202.5828123175602</v>
      </c>
      <c r="I4854" s="10">
        <v>4252846.9796463298</v>
      </c>
      <c r="J4854" s="33">
        <f t="shared" si="300"/>
        <v>7.5304444943464425E-4</v>
      </c>
      <c r="K4854" s="33">
        <f t="shared" si="301"/>
        <v>7.5276098262211377E-4</v>
      </c>
      <c r="L4854" s="33">
        <f t="shared" si="302"/>
        <v>0.99580496542652286</v>
      </c>
      <c r="M4854" s="33">
        <f t="shared" si="303"/>
        <v>0.99505536230224845</v>
      </c>
    </row>
    <row r="4855" spans="1:13" ht="27.6">
      <c r="A4855" t="s">
        <v>164</v>
      </c>
      <c r="B4855" t="s">
        <v>250</v>
      </c>
      <c r="C4855" s="14" t="s">
        <v>252</v>
      </c>
      <c r="D4855" t="s">
        <v>456</v>
      </c>
      <c r="E4855" t="s">
        <v>474</v>
      </c>
      <c r="F4855" s="20">
        <v>2042</v>
      </c>
      <c r="G4855" s="20">
        <v>43</v>
      </c>
      <c r="H4855" s="11">
        <v>3629.44314114803</v>
      </c>
      <c r="I4855" s="10">
        <v>4287356.0804646602</v>
      </c>
      <c r="J4855" s="33">
        <f t="shared" si="300"/>
        <v>8.4654576690879242E-4</v>
      </c>
      <c r="K4855" s="33">
        <f t="shared" si="301"/>
        <v>8.461875481310388E-4</v>
      </c>
      <c r="L4855" s="33">
        <f t="shared" si="302"/>
        <v>0.99505536230224845</v>
      </c>
      <c r="M4855" s="33">
        <f t="shared" si="303"/>
        <v>0.99421335884496731</v>
      </c>
    </row>
    <row r="4856" spans="1:13" ht="27.6">
      <c r="A4856" t="s">
        <v>164</v>
      </c>
      <c r="B4856" t="s">
        <v>250</v>
      </c>
      <c r="C4856" s="14" t="s">
        <v>252</v>
      </c>
      <c r="D4856" t="s">
        <v>456</v>
      </c>
      <c r="E4856" t="s">
        <v>474</v>
      </c>
      <c r="F4856" s="20">
        <v>2042</v>
      </c>
      <c r="G4856" s="20">
        <v>44</v>
      </c>
      <c r="H4856" s="11">
        <v>3853.9334512082601</v>
      </c>
      <c r="I4856" s="10">
        <v>4323777.3464751504</v>
      </c>
      <c r="J4856" s="33">
        <f t="shared" si="300"/>
        <v>8.9133485431438359E-4</v>
      </c>
      <c r="K4856" s="33">
        <f t="shared" si="301"/>
        <v>8.9093773340109816E-4</v>
      </c>
      <c r="L4856" s="33">
        <f t="shared" si="302"/>
        <v>0.99421335884496731</v>
      </c>
      <c r="M4856" s="33">
        <f t="shared" si="303"/>
        <v>0.99332757664852089</v>
      </c>
    </row>
    <row r="4857" spans="1:13" ht="27.6">
      <c r="A4857" t="s">
        <v>164</v>
      </c>
      <c r="B4857" t="s">
        <v>250</v>
      </c>
      <c r="C4857" s="14" t="s">
        <v>252</v>
      </c>
      <c r="D4857" t="s">
        <v>456</v>
      </c>
      <c r="E4857" t="s">
        <v>474</v>
      </c>
      <c r="F4857" s="20">
        <v>2042</v>
      </c>
      <c r="G4857" s="20">
        <v>45</v>
      </c>
      <c r="H4857" s="11">
        <v>4158.9771455489999</v>
      </c>
      <c r="I4857" s="10">
        <v>4314240.34406994</v>
      </c>
      <c r="J4857" s="33">
        <f t="shared" si="300"/>
        <v>9.64011462937072E-4</v>
      </c>
      <c r="K4857" s="33">
        <f t="shared" si="301"/>
        <v>9.6354695316291927E-4</v>
      </c>
      <c r="L4857" s="33">
        <f t="shared" si="302"/>
        <v>0.99332757664852089</v>
      </c>
      <c r="M4857" s="33">
        <f t="shared" si="303"/>
        <v>0.99237045888854847</v>
      </c>
    </row>
    <row r="4858" spans="1:13" ht="27.6">
      <c r="A4858" t="s">
        <v>164</v>
      </c>
      <c r="B4858" t="s">
        <v>250</v>
      </c>
      <c r="C4858" s="14" t="s">
        <v>252</v>
      </c>
      <c r="D4858" t="s">
        <v>456</v>
      </c>
      <c r="E4858" t="s">
        <v>474</v>
      </c>
      <c r="F4858" s="20">
        <v>2042</v>
      </c>
      <c r="G4858" s="20">
        <v>46</v>
      </c>
      <c r="H4858" s="11">
        <v>5085.60826952958</v>
      </c>
      <c r="I4858" s="10">
        <v>4246368.58035166</v>
      </c>
      <c r="J4858" s="33">
        <f t="shared" si="300"/>
        <v>1.1976370334551643E-3</v>
      </c>
      <c r="K4858" s="33">
        <f t="shared" si="301"/>
        <v>1.1969201524395512E-3</v>
      </c>
      <c r="L4858" s="33">
        <f t="shared" si="302"/>
        <v>0.99237045888854847</v>
      </c>
      <c r="M4858" s="33">
        <f t="shared" si="303"/>
        <v>0.99118267068761912</v>
      </c>
    </row>
    <row r="4859" spans="1:13" ht="27.6">
      <c r="A4859" t="s">
        <v>164</v>
      </c>
      <c r="B4859" t="s">
        <v>250</v>
      </c>
      <c r="C4859" s="14" t="s">
        <v>252</v>
      </c>
      <c r="D4859" t="s">
        <v>456</v>
      </c>
      <c r="E4859" t="s">
        <v>474</v>
      </c>
      <c r="F4859" s="20">
        <v>2042</v>
      </c>
      <c r="G4859" s="20">
        <v>47</v>
      </c>
      <c r="H4859" s="11">
        <v>5482.6237974902597</v>
      </c>
      <c r="I4859" s="10">
        <v>4176226.7506880998</v>
      </c>
      <c r="J4859" s="33">
        <f t="shared" si="300"/>
        <v>1.3128175563232791E-3</v>
      </c>
      <c r="K4859" s="33">
        <f t="shared" si="301"/>
        <v>1.3119561883361275E-3</v>
      </c>
      <c r="L4859" s="33">
        <f t="shared" si="302"/>
        <v>0.99118267068761912</v>
      </c>
      <c r="M4859" s="33">
        <f t="shared" si="303"/>
        <v>0.98988228244903897</v>
      </c>
    </row>
    <row r="4860" spans="1:13" ht="27.6">
      <c r="A4860" t="s">
        <v>164</v>
      </c>
      <c r="B4860" t="s">
        <v>250</v>
      </c>
      <c r="C4860" s="14" t="s">
        <v>252</v>
      </c>
      <c r="D4860" t="s">
        <v>456</v>
      </c>
      <c r="E4860" t="s">
        <v>474</v>
      </c>
      <c r="F4860" s="20">
        <v>2042</v>
      </c>
      <c r="G4860" s="20">
        <v>48</v>
      </c>
      <c r="H4860" s="11">
        <v>5975.1888998084596</v>
      </c>
      <c r="I4860" s="10">
        <v>4114556.1603864902</v>
      </c>
      <c r="J4860" s="33">
        <f t="shared" si="300"/>
        <v>1.4522073990228866E-3</v>
      </c>
      <c r="K4860" s="33">
        <f t="shared" si="301"/>
        <v>1.4511534561009176E-3</v>
      </c>
      <c r="L4860" s="33">
        <f t="shared" si="302"/>
        <v>0.98988228244903897</v>
      </c>
      <c r="M4860" s="33">
        <f t="shared" si="303"/>
        <v>0.98844581135373</v>
      </c>
    </row>
    <row r="4861" spans="1:13" ht="27.6">
      <c r="A4861" t="s">
        <v>164</v>
      </c>
      <c r="B4861" t="s">
        <v>250</v>
      </c>
      <c r="C4861" s="14" t="s">
        <v>252</v>
      </c>
      <c r="D4861" t="s">
        <v>456</v>
      </c>
      <c r="E4861" t="s">
        <v>474</v>
      </c>
      <c r="F4861" s="20">
        <v>2042</v>
      </c>
      <c r="G4861" s="20">
        <v>49</v>
      </c>
      <c r="H4861" s="11">
        <v>6357.3435036894698</v>
      </c>
      <c r="I4861" s="10">
        <v>4054453.65056181</v>
      </c>
      <c r="J4861" s="33">
        <f t="shared" si="300"/>
        <v>1.5679901786048429E-3</v>
      </c>
      <c r="K4861" s="33">
        <f t="shared" si="301"/>
        <v>1.5667615242612731E-3</v>
      </c>
      <c r="L4861" s="33">
        <f t="shared" si="302"/>
        <v>0.98844581135373</v>
      </c>
      <c r="M4861" s="33">
        <f t="shared" si="303"/>
        <v>0.98689715248768373</v>
      </c>
    </row>
    <row r="4862" spans="1:13" ht="27.6">
      <c r="A4862" t="s">
        <v>164</v>
      </c>
      <c r="B4862" t="s">
        <v>250</v>
      </c>
      <c r="C4862" s="14" t="s">
        <v>252</v>
      </c>
      <c r="D4862" t="s">
        <v>456</v>
      </c>
      <c r="E4862" t="s">
        <v>474</v>
      </c>
      <c r="F4862" s="20">
        <v>2042</v>
      </c>
      <c r="G4862" s="20">
        <v>50</v>
      </c>
      <c r="H4862" s="11">
        <v>6859.7594324009196</v>
      </c>
      <c r="I4862" s="10">
        <v>4027506.1383471498</v>
      </c>
      <c r="J4862" s="33">
        <f t="shared" si="300"/>
        <v>1.7032275549097237E-3</v>
      </c>
      <c r="K4862" s="33">
        <f t="shared" si="301"/>
        <v>1.7017778860133337E-3</v>
      </c>
      <c r="L4862" s="33">
        <f t="shared" si="302"/>
        <v>0.98689715248768373</v>
      </c>
      <c r="M4862" s="33">
        <f t="shared" si="303"/>
        <v>0.98521767273781069</v>
      </c>
    </row>
    <row r="4863" spans="1:13" ht="27.6">
      <c r="A4863" t="s">
        <v>164</v>
      </c>
      <c r="B4863" t="s">
        <v>250</v>
      </c>
      <c r="C4863" s="14" t="s">
        <v>252</v>
      </c>
      <c r="D4863" t="s">
        <v>456</v>
      </c>
      <c r="E4863" t="s">
        <v>474</v>
      </c>
      <c r="F4863" s="20">
        <v>2042</v>
      </c>
      <c r="G4863" s="20">
        <v>51</v>
      </c>
      <c r="H4863" s="11">
        <v>7711.8025200499997</v>
      </c>
      <c r="I4863" s="10">
        <v>3993911.7800921299</v>
      </c>
      <c r="J4863" s="33">
        <f t="shared" si="300"/>
        <v>1.9308895500621465E-3</v>
      </c>
      <c r="K4863" s="33">
        <f t="shared" si="301"/>
        <v>1.9290265820895991E-3</v>
      </c>
      <c r="L4863" s="33">
        <f t="shared" si="302"/>
        <v>0.98521767273781069</v>
      </c>
      <c r="M4863" s="33">
        <f t="shared" si="303"/>
        <v>0.98331716165795502</v>
      </c>
    </row>
    <row r="4864" spans="1:13" ht="27.6">
      <c r="A4864" t="s">
        <v>164</v>
      </c>
      <c r="B4864" t="s">
        <v>250</v>
      </c>
      <c r="C4864" s="14" t="s">
        <v>252</v>
      </c>
      <c r="D4864" t="s">
        <v>456</v>
      </c>
      <c r="E4864" t="s">
        <v>474</v>
      </c>
      <c r="F4864" s="20">
        <v>2042</v>
      </c>
      <c r="G4864" s="20">
        <v>52</v>
      </c>
      <c r="H4864" s="11">
        <v>8326.2878137095104</v>
      </c>
      <c r="I4864" s="10">
        <v>3962814.7006350299</v>
      </c>
      <c r="J4864" s="33">
        <f t="shared" si="300"/>
        <v>2.1011045034165354E-3</v>
      </c>
      <c r="K4864" s="33">
        <f t="shared" si="301"/>
        <v>2.0988987284743521E-3</v>
      </c>
      <c r="L4864" s="33">
        <f t="shared" si="302"/>
        <v>0.98331716165795502</v>
      </c>
      <c r="M4864" s="33">
        <f t="shared" si="303"/>
        <v>0.98125327851766408</v>
      </c>
    </row>
    <row r="4865" spans="1:13" ht="27.6">
      <c r="A4865" t="s">
        <v>164</v>
      </c>
      <c r="B4865" t="s">
        <v>250</v>
      </c>
      <c r="C4865" s="14" t="s">
        <v>252</v>
      </c>
      <c r="D4865" t="s">
        <v>456</v>
      </c>
      <c r="E4865" t="s">
        <v>474</v>
      </c>
      <c r="F4865" s="20">
        <v>2042</v>
      </c>
      <c r="G4865" s="20">
        <v>53</v>
      </c>
      <c r="H4865" s="11">
        <v>9047.1708261473505</v>
      </c>
      <c r="I4865" s="10">
        <v>3952422.2636353602</v>
      </c>
      <c r="J4865" s="33">
        <f t="shared" si="300"/>
        <v>2.2890192956827294E-3</v>
      </c>
      <c r="K4865" s="33">
        <f t="shared" si="301"/>
        <v>2.2864014887992168E-3</v>
      </c>
      <c r="L4865" s="33">
        <f t="shared" si="302"/>
        <v>0.98125327851766408</v>
      </c>
      <c r="M4865" s="33">
        <f t="shared" si="303"/>
        <v>0.9790097395607722</v>
      </c>
    </row>
    <row r="4866" spans="1:13" ht="27.6">
      <c r="A4866" t="s">
        <v>164</v>
      </c>
      <c r="B4866" t="s">
        <v>250</v>
      </c>
      <c r="C4866" s="14" t="s">
        <v>252</v>
      </c>
      <c r="D4866" t="s">
        <v>456</v>
      </c>
      <c r="E4866" t="s">
        <v>474</v>
      </c>
      <c r="F4866" s="20">
        <v>2042</v>
      </c>
      <c r="G4866" s="20">
        <v>54</v>
      </c>
      <c r="H4866" s="11">
        <v>9853.0140855777208</v>
      </c>
      <c r="I4866" s="10">
        <v>3896054.6334448</v>
      </c>
      <c r="J4866" s="33">
        <f t="shared" ref="J4866:J4929" si="304">IF(I4866&gt;0,H4866/I4866,0)</f>
        <v>2.5289722584988282E-3</v>
      </c>
      <c r="K4866" s="33">
        <f t="shared" ref="K4866:K4929" si="305">1-EXP(-J4866)</f>
        <v>2.5257771022114683E-3</v>
      </c>
      <c r="L4866" s="33">
        <f t="shared" ref="L4866:L4929" si="306">IF(G4866=30,1,M4865)</f>
        <v>0.9790097395607722</v>
      </c>
      <c r="M4866" s="33">
        <f t="shared" ref="M4866:M4929" si="307">L4866*(1-K4866)</f>
        <v>0.97653697917774762</v>
      </c>
    </row>
    <row r="4867" spans="1:13" ht="27.6">
      <c r="A4867" t="s">
        <v>164</v>
      </c>
      <c r="B4867" t="s">
        <v>250</v>
      </c>
      <c r="C4867" s="14" t="s">
        <v>252</v>
      </c>
      <c r="D4867" t="s">
        <v>456</v>
      </c>
      <c r="E4867" t="s">
        <v>474</v>
      </c>
      <c r="F4867" s="20">
        <v>2042</v>
      </c>
      <c r="G4867" s="20">
        <v>55</v>
      </c>
      <c r="H4867" s="11">
        <v>10701.254797776301</v>
      </c>
      <c r="I4867" s="10">
        <v>3830330.7142462102</v>
      </c>
      <c r="J4867" s="33">
        <f t="shared" si="304"/>
        <v>2.7938200631018499E-3</v>
      </c>
      <c r="K4867" s="33">
        <f t="shared" si="305"/>
        <v>2.7899209797870306E-3</v>
      </c>
      <c r="L4867" s="33">
        <f t="shared" si="306"/>
        <v>0.97653697917774762</v>
      </c>
      <c r="M4867" s="33">
        <f t="shared" si="307"/>
        <v>0.97381251817200176</v>
      </c>
    </row>
    <row r="4868" spans="1:13" ht="27.6">
      <c r="A4868" t="s">
        <v>164</v>
      </c>
      <c r="B4868" t="s">
        <v>250</v>
      </c>
      <c r="C4868" s="14" t="s">
        <v>252</v>
      </c>
      <c r="D4868" t="s">
        <v>456</v>
      </c>
      <c r="E4868" t="s">
        <v>474</v>
      </c>
      <c r="F4868" s="20">
        <v>2042</v>
      </c>
      <c r="G4868" s="20">
        <v>56</v>
      </c>
      <c r="H4868" s="11">
        <v>11691.0251944785</v>
      </c>
      <c r="I4868" s="10">
        <v>3821602.6140640001</v>
      </c>
      <c r="J4868" s="33">
        <f t="shared" si="304"/>
        <v>3.0591943682092924E-3</v>
      </c>
      <c r="K4868" s="33">
        <f t="shared" si="305"/>
        <v>3.0545198011361352E-3</v>
      </c>
      <c r="L4868" s="33">
        <f t="shared" si="306"/>
        <v>0.97381251817200176</v>
      </c>
      <c r="M4868" s="33">
        <f t="shared" si="307"/>
        <v>0.97083798855265113</v>
      </c>
    </row>
    <row r="4869" spans="1:13" ht="27.6">
      <c r="A4869" t="s">
        <v>164</v>
      </c>
      <c r="B4869" t="s">
        <v>250</v>
      </c>
      <c r="C4869" s="14" t="s">
        <v>252</v>
      </c>
      <c r="D4869" t="s">
        <v>456</v>
      </c>
      <c r="E4869" t="s">
        <v>474</v>
      </c>
      <c r="F4869" s="20">
        <v>2042</v>
      </c>
      <c r="G4869" s="20">
        <v>57</v>
      </c>
      <c r="H4869" s="11">
        <v>13072.545865484701</v>
      </c>
      <c r="I4869" s="10">
        <v>3864159.8419503998</v>
      </c>
      <c r="J4869" s="33">
        <f t="shared" si="304"/>
        <v>3.3830240984250928E-3</v>
      </c>
      <c r="K4869" s="33">
        <f t="shared" si="305"/>
        <v>3.3773081199808264E-3</v>
      </c>
      <c r="L4869" s="33">
        <f t="shared" si="306"/>
        <v>0.97083798855265113</v>
      </c>
      <c r="M4869" s="33">
        <f t="shared" si="307"/>
        <v>0.9675591695307264</v>
      </c>
    </row>
    <row r="4870" spans="1:13" ht="27.6">
      <c r="A4870" t="s">
        <v>164</v>
      </c>
      <c r="B4870" t="s">
        <v>250</v>
      </c>
      <c r="C4870" s="14" t="s">
        <v>252</v>
      </c>
      <c r="D4870" t="s">
        <v>456</v>
      </c>
      <c r="E4870" t="s">
        <v>474</v>
      </c>
      <c r="F4870" s="20">
        <v>2042</v>
      </c>
      <c r="G4870" s="20">
        <v>58</v>
      </c>
      <c r="H4870" s="11">
        <v>14454.4642656657</v>
      </c>
      <c r="I4870" s="10">
        <v>3864827.8030906599</v>
      </c>
      <c r="J4870" s="33">
        <f t="shared" si="304"/>
        <v>3.7400021429432446E-3</v>
      </c>
      <c r="K4870" s="33">
        <f t="shared" si="305"/>
        <v>3.73301704573481E-3</v>
      </c>
      <c r="L4870" s="33">
        <f t="shared" si="306"/>
        <v>0.9675591695307264</v>
      </c>
      <c r="M4870" s="33">
        <f t="shared" si="307"/>
        <v>0.96394725465811115</v>
      </c>
    </row>
    <row r="4871" spans="1:13" ht="27.6">
      <c r="A4871" t="s">
        <v>164</v>
      </c>
      <c r="B4871" t="s">
        <v>250</v>
      </c>
      <c r="C4871" s="14" t="s">
        <v>252</v>
      </c>
      <c r="D4871" t="s">
        <v>456</v>
      </c>
      <c r="E4871" t="s">
        <v>474</v>
      </c>
      <c r="F4871" s="20">
        <v>2042</v>
      </c>
      <c r="G4871" s="20">
        <v>59</v>
      </c>
      <c r="H4871" s="11">
        <v>14962.447255937301</v>
      </c>
      <c r="I4871" s="10">
        <v>3809782.0050316602</v>
      </c>
      <c r="J4871" s="33">
        <f t="shared" si="304"/>
        <v>3.9273762215728033E-3</v>
      </c>
      <c r="K4871" s="33">
        <f t="shared" si="305"/>
        <v>3.9196741658358292E-3</v>
      </c>
      <c r="L4871" s="33">
        <f t="shared" si="306"/>
        <v>0.96394725465811115</v>
      </c>
      <c r="M4871" s="33">
        <f t="shared" si="307"/>
        <v>0.9601688955067994</v>
      </c>
    </row>
    <row r="4872" spans="1:13" ht="27.6">
      <c r="A4872" t="s">
        <v>164</v>
      </c>
      <c r="B4872" t="s">
        <v>250</v>
      </c>
      <c r="C4872" s="14" t="s">
        <v>252</v>
      </c>
      <c r="D4872" t="s">
        <v>456</v>
      </c>
      <c r="E4872" t="s">
        <v>474</v>
      </c>
      <c r="F4872" s="20">
        <v>2042</v>
      </c>
      <c r="G4872" s="20">
        <v>60</v>
      </c>
      <c r="H4872" s="11">
        <v>15608.265950109</v>
      </c>
      <c r="I4872" s="10">
        <v>3731014.3305571098</v>
      </c>
      <c r="J4872" s="33">
        <f t="shared" si="304"/>
        <v>4.1833840793043522E-3</v>
      </c>
      <c r="K4872" s="33">
        <f t="shared" si="305"/>
        <v>4.1746459174026862E-3</v>
      </c>
      <c r="L4872" s="33">
        <f t="shared" si="306"/>
        <v>0.9601688955067994</v>
      </c>
      <c r="M4872" s="33">
        <f t="shared" si="307"/>
        <v>0.95616053034715487</v>
      </c>
    </row>
    <row r="4873" spans="1:13" ht="27.6">
      <c r="A4873" t="s">
        <v>164</v>
      </c>
      <c r="B4873" t="s">
        <v>250</v>
      </c>
      <c r="C4873" s="14" t="s">
        <v>252</v>
      </c>
      <c r="D4873" t="s">
        <v>456</v>
      </c>
      <c r="E4873" t="s">
        <v>474</v>
      </c>
      <c r="F4873" s="20">
        <v>2042</v>
      </c>
      <c r="G4873" s="20">
        <v>61</v>
      </c>
      <c r="H4873" s="11">
        <v>16274.312055529101</v>
      </c>
      <c r="I4873" s="10">
        <v>3645236.5442031301</v>
      </c>
      <c r="J4873" s="33">
        <f t="shared" si="304"/>
        <v>4.4645421108293979E-3</v>
      </c>
      <c r="K4873" s="33">
        <f t="shared" si="305"/>
        <v>4.4545908574710191E-3</v>
      </c>
      <c r="L4873" s="33">
        <f t="shared" si="306"/>
        <v>0.95616053034715487</v>
      </c>
      <c r="M4873" s="33">
        <f t="shared" si="307"/>
        <v>0.95190122639039576</v>
      </c>
    </row>
    <row r="4874" spans="1:13" ht="27.6">
      <c r="A4874" t="s">
        <v>164</v>
      </c>
      <c r="B4874" t="s">
        <v>250</v>
      </c>
      <c r="C4874" s="14" t="s">
        <v>252</v>
      </c>
      <c r="D4874" t="s">
        <v>456</v>
      </c>
      <c r="E4874" t="s">
        <v>474</v>
      </c>
      <c r="F4874" s="20">
        <v>2042</v>
      </c>
      <c r="G4874" s="20">
        <v>62</v>
      </c>
      <c r="H4874" s="11">
        <v>17165.734104557399</v>
      </c>
      <c r="I4874" s="10">
        <v>3563133.3502093302</v>
      </c>
      <c r="J4874" s="33">
        <f t="shared" si="304"/>
        <v>4.8175951942828442E-3</v>
      </c>
      <c r="K4874" s="33">
        <f t="shared" si="305"/>
        <v>4.8060091955725026E-3</v>
      </c>
      <c r="L4874" s="33">
        <f t="shared" si="306"/>
        <v>0.95190122639039576</v>
      </c>
      <c r="M4874" s="33">
        <f t="shared" si="307"/>
        <v>0.9473263803430868</v>
      </c>
    </row>
    <row r="4875" spans="1:13" ht="27.6">
      <c r="A4875" t="s">
        <v>164</v>
      </c>
      <c r="B4875" t="s">
        <v>250</v>
      </c>
      <c r="C4875" s="14" t="s">
        <v>252</v>
      </c>
      <c r="D4875" t="s">
        <v>456</v>
      </c>
      <c r="E4875" t="s">
        <v>474</v>
      </c>
      <c r="F4875" s="20">
        <v>2042</v>
      </c>
      <c r="G4875" s="20">
        <v>63</v>
      </c>
      <c r="H4875" s="11">
        <v>18058.583745457599</v>
      </c>
      <c r="I4875" s="10">
        <v>3467015.87787061</v>
      </c>
      <c r="J4875" s="33">
        <f t="shared" si="304"/>
        <v>5.2086821582567758E-3</v>
      </c>
      <c r="K4875" s="33">
        <f t="shared" si="305"/>
        <v>5.1951404949522884E-3</v>
      </c>
      <c r="L4875" s="33">
        <f t="shared" si="306"/>
        <v>0.9473263803430868</v>
      </c>
      <c r="M4875" s="33">
        <f t="shared" si="307"/>
        <v>0.9424048867026299</v>
      </c>
    </row>
    <row r="4876" spans="1:13" ht="27.6">
      <c r="A4876" t="s">
        <v>164</v>
      </c>
      <c r="B4876" t="s">
        <v>250</v>
      </c>
      <c r="C4876" s="14" t="s">
        <v>252</v>
      </c>
      <c r="D4876" t="s">
        <v>456</v>
      </c>
      <c r="E4876" t="s">
        <v>474</v>
      </c>
      <c r="F4876" s="20">
        <v>2042</v>
      </c>
      <c r="G4876" s="20">
        <v>64</v>
      </c>
      <c r="H4876" s="11">
        <v>19167.127536804499</v>
      </c>
      <c r="I4876" s="10">
        <v>3347983.0182464798</v>
      </c>
      <c r="J4876" s="33">
        <f t="shared" si="304"/>
        <v>5.7249775259742399E-3</v>
      </c>
      <c r="K4876" s="33">
        <f t="shared" si="305"/>
        <v>5.7086210704702101E-3</v>
      </c>
      <c r="L4876" s="33">
        <f t="shared" si="306"/>
        <v>0.9424048867026299</v>
      </c>
      <c r="M4876" s="33">
        <f t="shared" si="307"/>
        <v>0.93702505430948513</v>
      </c>
    </row>
    <row r="4877" spans="1:13" ht="27.6">
      <c r="A4877" t="s">
        <v>164</v>
      </c>
      <c r="B4877" t="s">
        <v>250</v>
      </c>
      <c r="C4877" s="14" t="s">
        <v>252</v>
      </c>
      <c r="D4877" t="s">
        <v>456</v>
      </c>
      <c r="E4877" t="s">
        <v>474</v>
      </c>
      <c r="F4877" s="20">
        <v>2042</v>
      </c>
      <c r="G4877" s="20">
        <v>65</v>
      </c>
      <c r="H4877" s="11">
        <v>20197.445348187</v>
      </c>
      <c r="I4877" s="10">
        <v>3231532.8527200599</v>
      </c>
      <c r="J4877" s="33">
        <f t="shared" si="304"/>
        <v>6.2501129552764156E-3</v>
      </c>
      <c r="K4877" s="33">
        <f t="shared" si="305"/>
        <v>6.230621628106392E-3</v>
      </c>
      <c r="L4877" s="33">
        <f t="shared" si="306"/>
        <v>0.93702505430948513</v>
      </c>
      <c r="M4877" s="33">
        <f t="shared" si="307"/>
        <v>0.93118680574002688</v>
      </c>
    </row>
    <row r="4878" spans="1:13" ht="27.6">
      <c r="A4878" t="s">
        <v>164</v>
      </c>
      <c r="B4878" t="s">
        <v>250</v>
      </c>
      <c r="C4878" s="14" t="s">
        <v>252</v>
      </c>
      <c r="D4878" t="s">
        <v>456</v>
      </c>
      <c r="E4878" t="s">
        <v>474</v>
      </c>
      <c r="F4878" s="20">
        <v>2042</v>
      </c>
      <c r="G4878" s="20">
        <v>66</v>
      </c>
      <c r="H4878" s="11">
        <v>20644.207277044901</v>
      </c>
      <c r="I4878" s="10">
        <v>3126323.8580557299</v>
      </c>
      <c r="J4878" s="33">
        <f t="shared" si="304"/>
        <v>6.6033489217216272E-3</v>
      </c>
      <c r="K4878" s="33">
        <f t="shared" si="305"/>
        <v>6.5815947230897232E-3</v>
      </c>
      <c r="L4878" s="33">
        <f t="shared" si="306"/>
        <v>0.93118680574002688</v>
      </c>
      <c r="M4878" s="33">
        <f t="shared" si="307"/>
        <v>0.92505811157315754</v>
      </c>
    </row>
    <row r="4879" spans="1:13" ht="27.6">
      <c r="A4879" t="s">
        <v>164</v>
      </c>
      <c r="B4879" t="s">
        <v>250</v>
      </c>
      <c r="C4879" s="14" t="s">
        <v>252</v>
      </c>
      <c r="D4879" t="s">
        <v>456</v>
      </c>
      <c r="E4879" t="s">
        <v>474</v>
      </c>
      <c r="F4879" s="20">
        <v>2042</v>
      </c>
      <c r="G4879" s="20">
        <v>67</v>
      </c>
      <c r="H4879" s="11">
        <v>21657.760757969099</v>
      </c>
      <c r="I4879" s="10">
        <v>3008440.5065861698</v>
      </c>
      <c r="J4879" s="33">
        <f t="shared" si="304"/>
        <v>7.1989991859753482E-3</v>
      </c>
      <c r="K4879" s="33">
        <f t="shared" si="305"/>
        <v>7.1731484616468499E-3</v>
      </c>
      <c r="L4879" s="33">
        <f t="shared" si="306"/>
        <v>0.92505811157315754</v>
      </c>
      <c r="M4879" s="33">
        <f t="shared" si="307"/>
        <v>0.9184225324031926</v>
      </c>
    </row>
    <row r="4880" spans="1:13" ht="27.6">
      <c r="A4880" t="s">
        <v>164</v>
      </c>
      <c r="B4880" t="s">
        <v>250</v>
      </c>
      <c r="C4880" s="14" t="s">
        <v>252</v>
      </c>
      <c r="D4880" t="s">
        <v>456</v>
      </c>
      <c r="E4880" t="s">
        <v>474</v>
      </c>
      <c r="F4880" s="20">
        <v>2042</v>
      </c>
      <c r="G4880" s="20">
        <v>68</v>
      </c>
      <c r="H4880" s="11">
        <v>22689.3085816042</v>
      </c>
      <c r="I4880" s="10">
        <v>2901580.5317814001</v>
      </c>
      <c r="J4880" s="33">
        <f t="shared" si="304"/>
        <v>7.8196377226429411E-3</v>
      </c>
      <c r="K4880" s="33">
        <f t="shared" si="305"/>
        <v>7.789143890925887E-3</v>
      </c>
      <c r="L4880" s="33">
        <f t="shared" si="306"/>
        <v>0.9184225324031926</v>
      </c>
      <c r="M4880" s="33">
        <f t="shared" si="307"/>
        <v>0.91126880714563563</v>
      </c>
    </row>
    <row r="4881" spans="1:13" ht="27.6">
      <c r="A4881" t="s">
        <v>164</v>
      </c>
      <c r="B4881" t="s">
        <v>250</v>
      </c>
      <c r="C4881" s="14" t="s">
        <v>252</v>
      </c>
      <c r="D4881" t="s">
        <v>456</v>
      </c>
      <c r="E4881" t="s">
        <v>474</v>
      </c>
      <c r="F4881" s="20">
        <v>2042</v>
      </c>
      <c r="G4881" s="20">
        <v>69</v>
      </c>
      <c r="H4881" s="11">
        <v>23045.059624951002</v>
      </c>
      <c r="I4881" s="10">
        <v>2793428.4085399401</v>
      </c>
      <c r="J4881" s="33">
        <f t="shared" si="304"/>
        <v>8.2497405533997984E-3</v>
      </c>
      <c r="K4881" s="33">
        <f t="shared" si="305"/>
        <v>8.2158048282303664E-3</v>
      </c>
      <c r="L4881" s="33">
        <f t="shared" si="306"/>
        <v>0.91126880714563563</v>
      </c>
      <c r="M4881" s="33">
        <f t="shared" si="307"/>
        <v>0.90378200048007273</v>
      </c>
    </row>
    <row r="4882" spans="1:13" ht="27.6">
      <c r="A4882" t="s">
        <v>164</v>
      </c>
      <c r="B4882" t="s">
        <v>250</v>
      </c>
      <c r="C4882" s="14" t="s">
        <v>252</v>
      </c>
      <c r="D4882" t="s">
        <v>456</v>
      </c>
      <c r="E4882" t="s">
        <v>474</v>
      </c>
      <c r="F4882" s="20">
        <v>2043</v>
      </c>
      <c r="G4882" s="20">
        <v>30</v>
      </c>
      <c r="H4882" s="11">
        <v>743.622657418882</v>
      </c>
      <c r="I4882" s="10">
        <v>4831889.1347081596</v>
      </c>
      <c r="J4882" s="33">
        <f t="shared" si="304"/>
        <v>1.5389894856596207E-4</v>
      </c>
      <c r="K4882" s="33">
        <f t="shared" si="305"/>
        <v>1.5388710673025496E-4</v>
      </c>
      <c r="L4882" s="33">
        <f t="shared" si="306"/>
        <v>1</v>
      </c>
      <c r="M4882" s="33">
        <f t="shared" si="307"/>
        <v>0.99984611289326975</v>
      </c>
    </row>
    <row r="4883" spans="1:13" ht="27.6">
      <c r="A4883" t="s">
        <v>164</v>
      </c>
      <c r="B4883" t="s">
        <v>250</v>
      </c>
      <c r="C4883" s="14" t="s">
        <v>252</v>
      </c>
      <c r="D4883" t="s">
        <v>456</v>
      </c>
      <c r="E4883" t="s">
        <v>474</v>
      </c>
      <c r="F4883" s="20">
        <v>2043</v>
      </c>
      <c r="G4883" s="20">
        <v>31</v>
      </c>
      <c r="H4883" s="11">
        <v>1076.05058529555</v>
      </c>
      <c r="I4883" s="10">
        <v>4875567.0383093702</v>
      </c>
      <c r="J4883" s="33">
        <f t="shared" si="304"/>
        <v>2.2070265403809861E-4</v>
      </c>
      <c r="K4883" s="33">
        <f t="shared" si="305"/>
        <v>2.2067830099892216E-4</v>
      </c>
      <c r="L4883" s="33">
        <f t="shared" si="306"/>
        <v>0.99984611289326975</v>
      </c>
      <c r="M4883" s="33">
        <f t="shared" si="307"/>
        <v>0.99962546855181611</v>
      </c>
    </row>
    <row r="4884" spans="1:13" ht="27.6">
      <c r="A4884" t="s">
        <v>164</v>
      </c>
      <c r="B4884" t="s">
        <v>250</v>
      </c>
      <c r="C4884" s="14" t="s">
        <v>252</v>
      </c>
      <c r="D4884" t="s">
        <v>456</v>
      </c>
      <c r="E4884" t="s">
        <v>474</v>
      </c>
      <c r="F4884" s="20">
        <v>2043</v>
      </c>
      <c r="G4884" s="20">
        <v>32</v>
      </c>
      <c r="H4884" s="11">
        <v>1103.55031184107</v>
      </c>
      <c r="I4884" s="10">
        <v>4796073.65238351</v>
      </c>
      <c r="J4884" s="33">
        <f t="shared" si="304"/>
        <v>2.3009452978117577E-4</v>
      </c>
      <c r="K4884" s="33">
        <f t="shared" si="305"/>
        <v>2.3006806006509173E-4</v>
      </c>
      <c r="L4884" s="33">
        <f t="shared" si="306"/>
        <v>0.99962546855181611</v>
      </c>
      <c r="M4884" s="33">
        <f t="shared" si="307"/>
        <v>0.99939548665947475</v>
      </c>
    </row>
    <row r="4885" spans="1:13" ht="27.6">
      <c r="A4885" t="s">
        <v>164</v>
      </c>
      <c r="B4885" t="s">
        <v>250</v>
      </c>
      <c r="C4885" s="14" t="s">
        <v>252</v>
      </c>
      <c r="D4885" t="s">
        <v>456</v>
      </c>
      <c r="E4885" t="s">
        <v>474</v>
      </c>
      <c r="F4885" s="20">
        <v>2043</v>
      </c>
      <c r="G4885" s="20">
        <v>33</v>
      </c>
      <c r="H4885" s="11">
        <v>1141.25617497966</v>
      </c>
      <c r="I4885" s="10">
        <v>4695061.3990398003</v>
      </c>
      <c r="J4885" s="33">
        <f t="shared" si="304"/>
        <v>2.4307587866967222E-4</v>
      </c>
      <c r="K4885" s="33">
        <f t="shared" si="305"/>
        <v>2.4304633812188836E-4</v>
      </c>
      <c r="L4885" s="33">
        <f t="shared" si="306"/>
        <v>0.99939548665947475</v>
      </c>
      <c r="M4885" s="33">
        <f t="shared" si="307"/>
        <v>0.99915258724610667</v>
      </c>
    </row>
    <row r="4886" spans="1:13" ht="27.6">
      <c r="A4886" t="s">
        <v>164</v>
      </c>
      <c r="B4886" t="s">
        <v>250</v>
      </c>
      <c r="C4886" s="14" t="s">
        <v>252</v>
      </c>
      <c r="D4886" t="s">
        <v>456</v>
      </c>
      <c r="E4886" t="s">
        <v>474</v>
      </c>
      <c r="F4886" s="20">
        <v>2043</v>
      </c>
      <c r="G4886" s="20">
        <v>34</v>
      </c>
      <c r="H4886" s="11">
        <v>1193.40563811008</v>
      </c>
      <c r="I4886" s="10">
        <v>4638358.0091998503</v>
      </c>
      <c r="J4886" s="33">
        <f t="shared" si="304"/>
        <v>2.5729054026080899E-4</v>
      </c>
      <c r="K4886" s="33">
        <f t="shared" si="305"/>
        <v>2.5725744388827021E-4</v>
      </c>
      <c r="L4886" s="33">
        <f t="shared" si="306"/>
        <v>0.99915258724610667</v>
      </c>
      <c r="M4886" s="33">
        <f t="shared" si="307"/>
        <v>0.99889554780545742</v>
      </c>
    </row>
    <row r="4887" spans="1:13" ht="27.6">
      <c r="A4887" t="s">
        <v>164</v>
      </c>
      <c r="B4887" t="s">
        <v>250</v>
      </c>
      <c r="C4887" s="14" t="s">
        <v>252</v>
      </c>
      <c r="D4887" t="s">
        <v>456</v>
      </c>
      <c r="E4887" t="s">
        <v>474</v>
      </c>
      <c r="F4887" s="20">
        <v>2043</v>
      </c>
      <c r="G4887" s="20">
        <v>35</v>
      </c>
      <c r="H4887" s="11">
        <v>1280.63652710515</v>
      </c>
      <c r="I4887" s="10">
        <v>4630213.8255785098</v>
      </c>
      <c r="J4887" s="33">
        <f t="shared" si="304"/>
        <v>2.7658258891426988E-4</v>
      </c>
      <c r="K4887" s="33">
        <f t="shared" si="305"/>
        <v>2.7654434347612611E-4</v>
      </c>
      <c r="L4887" s="33">
        <f t="shared" si="306"/>
        <v>0.99889554780545742</v>
      </c>
      <c r="M4887" s="33">
        <f t="shared" si="307"/>
        <v>0.99861930889198836</v>
      </c>
    </row>
    <row r="4888" spans="1:13" ht="27.6">
      <c r="A4888" t="s">
        <v>164</v>
      </c>
      <c r="B4888" t="s">
        <v>250</v>
      </c>
      <c r="C4888" s="14" t="s">
        <v>252</v>
      </c>
      <c r="D4888" t="s">
        <v>456</v>
      </c>
      <c r="E4888" t="s">
        <v>474</v>
      </c>
      <c r="F4888" s="20">
        <v>2043</v>
      </c>
      <c r="G4888" s="20">
        <v>36</v>
      </c>
      <c r="H4888" s="11">
        <v>1629.30338473244</v>
      </c>
      <c r="I4888" s="10">
        <v>4601965.7868220396</v>
      </c>
      <c r="J4888" s="33">
        <f t="shared" si="304"/>
        <v>3.5404508860062195E-4</v>
      </c>
      <c r="K4888" s="33">
        <f t="shared" si="305"/>
        <v>3.5398242203410479E-4</v>
      </c>
      <c r="L4888" s="33">
        <f t="shared" si="306"/>
        <v>0.99861930889198836</v>
      </c>
      <c r="M4888" s="33">
        <f t="shared" si="307"/>
        <v>0.99826581521033675</v>
      </c>
    </row>
    <row r="4889" spans="1:13" ht="27.6">
      <c r="A4889" t="s">
        <v>164</v>
      </c>
      <c r="B4889" t="s">
        <v>250</v>
      </c>
      <c r="C4889" s="14" t="s">
        <v>252</v>
      </c>
      <c r="D4889" t="s">
        <v>456</v>
      </c>
      <c r="E4889" t="s">
        <v>474</v>
      </c>
      <c r="F4889" s="20">
        <v>2043</v>
      </c>
      <c r="G4889" s="20">
        <v>37</v>
      </c>
      <c r="H4889" s="11">
        <v>1746.0836119154101</v>
      </c>
      <c r="I4889" s="10">
        <v>4530201.5734192403</v>
      </c>
      <c r="J4889" s="33">
        <f t="shared" si="304"/>
        <v>3.8543177022419474E-4</v>
      </c>
      <c r="K4889" s="33">
        <f t="shared" si="305"/>
        <v>3.8535750094170762E-4</v>
      </c>
      <c r="L4889" s="33">
        <f t="shared" si="306"/>
        <v>0.99826581521033675</v>
      </c>
      <c r="M4889" s="33">
        <f t="shared" si="307"/>
        <v>0.99788112599051171</v>
      </c>
    </row>
    <row r="4890" spans="1:13" ht="27.6">
      <c r="A4890" t="s">
        <v>164</v>
      </c>
      <c r="B4890" t="s">
        <v>250</v>
      </c>
      <c r="C4890" s="14" t="s">
        <v>252</v>
      </c>
      <c r="D4890" t="s">
        <v>456</v>
      </c>
      <c r="E4890" t="s">
        <v>474</v>
      </c>
      <c r="F4890" s="20">
        <v>2043</v>
      </c>
      <c r="G4890" s="20">
        <v>38</v>
      </c>
      <c r="H4890" s="11">
        <v>1873.5452102641</v>
      </c>
      <c r="I4890" s="10">
        <v>4435616.2159885401</v>
      </c>
      <c r="J4890" s="33">
        <f t="shared" si="304"/>
        <v>4.2238668068503169E-4</v>
      </c>
      <c r="K4890" s="33">
        <f t="shared" si="305"/>
        <v>4.2229748798938704E-4</v>
      </c>
      <c r="L4890" s="33">
        <f t="shared" si="306"/>
        <v>0.99788112599051171</v>
      </c>
      <c r="M4890" s="33">
        <f t="shared" si="307"/>
        <v>0.99745972329769395</v>
      </c>
    </row>
    <row r="4891" spans="1:13" ht="27.6">
      <c r="A4891" t="s">
        <v>164</v>
      </c>
      <c r="B4891" t="s">
        <v>250</v>
      </c>
      <c r="C4891" s="14" t="s">
        <v>252</v>
      </c>
      <c r="D4891" t="s">
        <v>456</v>
      </c>
      <c r="E4891" t="s">
        <v>474</v>
      </c>
      <c r="F4891" s="20">
        <v>2043</v>
      </c>
      <c r="G4891" s="20">
        <v>39</v>
      </c>
      <c r="H4891" s="11">
        <v>1959.4173159253801</v>
      </c>
      <c r="I4891" s="10">
        <v>4337274.9973320803</v>
      </c>
      <c r="J4891" s="33">
        <f t="shared" si="304"/>
        <v>4.5176229709452262E-4</v>
      </c>
      <c r="K4891" s="33">
        <f t="shared" si="305"/>
        <v>4.5166026787291091E-4</v>
      </c>
      <c r="L4891" s="33">
        <f t="shared" si="306"/>
        <v>0.99745972329769395</v>
      </c>
      <c r="M4891" s="33">
        <f t="shared" si="307"/>
        <v>0.99700921037187684</v>
      </c>
    </row>
    <row r="4892" spans="1:13" ht="27.6">
      <c r="A4892" t="s">
        <v>164</v>
      </c>
      <c r="B4892" t="s">
        <v>250</v>
      </c>
      <c r="C4892" s="14" t="s">
        <v>252</v>
      </c>
      <c r="D4892" t="s">
        <v>456</v>
      </c>
      <c r="E4892" t="s">
        <v>474</v>
      </c>
      <c r="F4892" s="20">
        <v>2043</v>
      </c>
      <c r="G4892" s="20">
        <v>40</v>
      </c>
      <c r="H4892" s="11">
        <v>2146.5711082959201</v>
      </c>
      <c r="I4892" s="10">
        <v>4292419.9003551304</v>
      </c>
      <c r="J4892" s="33">
        <f t="shared" si="304"/>
        <v>5.0008413858073969E-4</v>
      </c>
      <c r="K4892" s="33">
        <f t="shared" si="305"/>
        <v>4.9995911734912468E-4</v>
      </c>
      <c r="L4892" s="33">
        <f t="shared" si="306"/>
        <v>0.99700921037187684</v>
      </c>
      <c r="M4892" s="33">
        <f t="shared" si="307"/>
        <v>0.99651074652707039</v>
      </c>
    </row>
    <row r="4893" spans="1:13" ht="27.6">
      <c r="A4893" t="s">
        <v>164</v>
      </c>
      <c r="B4893" t="s">
        <v>250</v>
      </c>
      <c r="C4893" s="14" t="s">
        <v>252</v>
      </c>
      <c r="D4893" t="s">
        <v>456</v>
      </c>
      <c r="E4893" t="s">
        <v>474</v>
      </c>
      <c r="F4893" s="20">
        <v>2043</v>
      </c>
      <c r="G4893" s="20">
        <v>41</v>
      </c>
      <c r="H4893" s="11">
        <v>2827.3745560474099</v>
      </c>
      <c r="I4893" s="10">
        <v>4269796.3586010803</v>
      </c>
      <c r="J4893" s="33">
        <f t="shared" si="304"/>
        <v>6.6218018813753144E-4</v>
      </c>
      <c r="K4893" s="33">
        <f t="shared" si="305"/>
        <v>6.6196099522120022E-4</v>
      </c>
      <c r="L4893" s="33">
        <f t="shared" si="306"/>
        <v>0.99651074652707039</v>
      </c>
      <c r="M4893" s="33">
        <f t="shared" si="307"/>
        <v>0.99585109528155069</v>
      </c>
    </row>
    <row r="4894" spans="1:13" ht="27.6">
      <c r="A4894" t="s">
        <v>164</v>
      </c>
      <c r="B4894" t="s">
        <v>250</v>
      </c>
      <c r="C4894" s="14" t="s">
        <v>252</v>
      </c>
      <c r="D4894" t="s">
        <v>456</v>
      </c>
      <c r="E4894" t="s">
        <v>474</v>
      </c>
      <c r="F4894" s="20">
        <v>2043</v>
      </c>
      <c r="G4894" s="20">
        <v>42</v>
      </c>
      <c r="H4894" s="11">
        <v>3144.35157834663</v>
      </c>
      <c r="I4894" s="10">
        <v>4247051.2311890796</v>
      </c>
      <c r="J4894" s="33">
        <f t="shared" si="304"/>
        <v>7.4036111343688264E-4</v>
      </c>
      <c r="K4894" s="33">
        <f t="shared" si="305"/>
        <v>7.4008711377149261E-4</v>
      </c>
      <c r="L4894" s="33">
        <f t="shared" si="306"/>
        <v>0.99585109528155069</v>
      </c>
      <c r="M4894" s="33">
        <f t="shared" si="307"/>
        <v>0.99511407871869761</v>
      </c>
    </row>
    <row r="4895" spans="1:13" ht="27.6">
      <c r="A4895" t="s">
        <v>164</v>
      </c>
      <c r="B4895" t="s">
        <v>250</v>
      </c>
      <c r="C4895" s="14" t="s">
        <v>252</v>
      </c>
      <c r="D4895" t="s">
        <v>456</v>
      </c>
      <c r="E4895" t="s">
        <v>474</v>
      </c>
      <c r="F4895" s="20">
        <v>2043</v>
      </c>
      <c r="G4895" s="20">
        <v>43</v>
      </c>
      <c r="H4895" s="11">
        <v>3528.5591269156598</v>
      </c>
      <c r="I4895" s="10">
        <v>4243185.7790224897</v>
      </c>
      <c r="J4895" s="33">
        <f t="shared" si="304"/>
        <v>8.3158252093514049E-4</v>
      </c>
      <c r="K4895" s="33">
        <f t="shared" si="305"/>
        <v>8.3123685201458297E-4</v>
      </c>
      <c r="L4895" s="33">
        <f t="shared" si="306"/>
        <v>0.99511407871869761</v>
      </c>
      <c r="M4895" s="33">
        <f t="shared" si="307"/>
        <v>0.99428690322450808</v>
      </c>
    </row>
    <row r="4896" spans="1:13" ht="27.6">
      <c r="A4896" t="s">
        <v>164</v>
      </c>
      <c r="B4896" t="s">
        <v>250</v>
      </c>
      <c r="C4896" s="14" t="s">
        <v>252</v>
      </c>
      <c r="D4896" t="s">
        <v>456</v>
      </c>
      <c r="E4896" t="s">
        <v>474</v>
      </c>
      <c r="F4896" s="20">
        <v>2043</v>
      </c>
      <c r="G4896" s="20">
        <v>44</v>
      </c>
      <c r="H4896" s="11">
        <v>3770.6868747738699</v>
      </c>
      <c r="I4896" s="10">
        <v>4276671.9260514602</v>
      </c>
      <c r="J4896" s="33">
        <f t="shared" si="304"/>
        <v>8.816871950837826E-4</v>
      </c>
      <c r="K4896" s="33">
        <f t="shared" si="305"/>
        <v>8.8129862313679475E-4</v>
      </c>
      <c r="L4896" s="33">
        <f t="shared" si="306"/>
        <v>0.99428690322450808</v>
      </c>
      <c r="M4896" s="33">
        <f t="shared" si="307"/>
        <v>0.99341063954569342</v>
      </c>
    </row>
    <row r="4897" spans="1:13" ht="27.6">
      <c r="A4897" t="s">
        <v>164</v>
      </c>
      <c r="B4897" t="s">
        <v>250</v>
      </c>
      <c r="C4897" s="14" t="s">
        <v>252</v>
      </c>
      <c r="D4897" t="s">
        <v>456</v>
      </c>
      <c r="E4897" t="s">
        <v>474</v>
      </c>
      <c r="F4897" s="20">
        <v>2043</v>
      </c>
      <c r="G4897" s="20">
        <v>45</v>
      </c>
      <c r="H4897" s="11">
        <v>4116.6681479359604</v>
      </c>
      <c r="I4897" s="10">
        <v>4312196.6332392199</v>
      </c>
      <c r="J4897" s="33">
        <f t="shared" si="304"/>
        <v>9.546568716750787E-4</v>
      </c>
      <c r="K4897" s="33">
        <f t="shared" si="305"/>
        <v>9.5420133177670508E-4</v>
      </c>
      <c r="L4897" s="33">
        <f t="shared" si="306"/>
        <v>0.99341063954569342</v>
      </c>
      <c r="M4897" s="33">
        <f t="shared" si="307"/>
        <v>0.99246272579043782</v>
      </c>
    </row>
    <row r="4898" spans="1:13" ht="27.6">
      <c r="A4898" t="s">
        <v>164</v>
      </c>
      <c r="B4898" t="s">
        <v>250</v>
      </c>
      <c r="C4898" s="14" t="s">
        <v>252</v>
      </c>
      <c r="D4898" t="s">
        <v>456</v>
      </c>
      <c r="E4898" t="s">
        <v>474</v>
      </c>
      <c r="F4898" s="20">
        <v>2043</v>
      </c>
      <c r="G4898" s="20">
        <v>46</v>
      </c>
      <c r="H4898" s="11">
        <v>5113.9216633514397</v>
      </c>
      <c r="I4898" s="10">
        <v>4301685.0217361702</v>
      </c>
      <c r="J4898" s="33">
        <f t="shared" si="304"/>
        <v>1.1888182508740376E-3</v>
      </c>
      <c r="K4898" s="33">
        <f t="shared" si="305"/>
        <v>1.1881118863980022E-3</v>
      </c>
      <c r="L4898" s="33">
        <f t="shared" si="306"/>
        <v>0.99246272579043782</v>
      </c>
      <c r="M4898" s="33">
        <f t="shared" si="307"/>
        <v>0.99128356902911918</v>
      </c>
    </row>
    <row r="4899" spans="1:13" ht="27.6">
      <c r="A4899" t="s">
        <v>164</v>
      </c>
      <c r="B4899" t="s">
        <v>250</v>
      </c>
      <c r="C4899" s="14" t="s">
        <v>252</v>
      </c>
      <c r="D4899" t="s">
        <v>456</v>
      </c>
      <c r="E4899" t="s">
        <v>474</v>
      </c>
      <c r="F4899" s="20">
        <v>2043</v>
      </c>
      <c r="G4899" s="20">
        <v>47</v>
      </c>
      <c r="H4899" s="11">
        <v>5521.24591838369</v>
      </c>
      <c r="I4899" s="10">
        <v>4233164.8951514196</v>
      </c>
      <c r="J4899" s="33">
        <f t="shared" si="304"/>
        <v>1.3042832148371097E-3</v>
      </c>
      <c r="K4899" s="33">
        <f t="shared" si="305"/>
        <v>1.3034330071621802E-3</v>
      </c>
      <c r="L4899" s="33">
        <f t="shared" si="306"/>
        <v>0.99128356902911918</v>
      </c>
      <c r="M4899" s="33">
        <f t="shared" si="307"/>
        <v>0.98999149730578906</v>
      </c>
    </row>
    <row r="4900" spans="1:13" ht="27.6">
      <c r="A4900" t="s">
        <v>164</v>
      </c>
      <c r="B4900" t="s">
        <v>250</v>
      </c>
      <c r="C4900" s="14" t="s">
        <v>252</v>
      </c>
      <c r="D4900" t="s">
        <v>456</v>
      </c>
      <c r="E4900" t="s">
        <v>474</v>
      </c>
      <c r="F4900" s="20">
        <v>2043</v>
      </c>
      <c r="G4900" s="20">
        <v>48</v>
      </c>
      <c r="H4900" s="11">
        <v>5997.5464987352298</v>
      </c>
      <c r="I4900" s="10">
        <v>4162003.94918261</v>
      </c>
      <c r="J4900" s="33">
        <f t="shared" si="304"/>
        <v>1.4410237404779752E-3</v>
      </c>
      <c r="K4900" s="33">
        <f t="shared" si="305"/>
        <v>1.439985964314161E-3</v>
      </c>
      <c r="L4900" s="33">
        <f t="shared" si="306"/>
        <v>0.98999149730578906</v>
      </c>
      <c r="M4900" s="33">
        <f t="shared" si="307"/>
        <v>0.98856592344487837</v>
      </c>
    </row>
    <row r="4901" spans="1:13" ht="27.6">
      <c r="A4901" t="s">
        <v>164</v>
      </c>
      <c r="B4901" t="s">
        <v>250</v>
      </c>
      <c r="C4901" s="14" t="s">
        <v>252</v>
      </c>
      <c r="D4901" t="s">
        <v>456</v>
      </c>
      <c r="E4901" t="s">
        <v>474</v>
      </c>
      <c r="F4901" s="20">
        <v>2043</v>
      </c>
      <c r="G4901" s="20">
        <v>49</v>
      </c>
      <c r="H4901" s="11">
        <v>6373.7733011123801</v>
      </c>
      <c r="I4901" s="10">
        <v>4099135.0768868402</v>
      </c>
      <c r="J4901" s="33">
        <f t="shared" si="304"/>
        <v>1.5549068721963301E-3</v>
      </c>
      <c r="K4901" s="33">
        <f t="shared" si="305"/>
        <v>1.5536986308211098E-3</v>
      </c>
      <c r="L4901" s="33">
        <f t="shared" si="306"/>
        <v>0.98856592344487837</v>
      </c>
      <c r="M4901" s="33">
        <f t="shared" si="307"/>
        <v>0.98702998992314561</v>
      </c>
    </row>
    <row r="4902" spans="1:13" ht="27.6">
      <c r="A4902" t="s">
        <v>164</v>
      </c>
      <c r="B4902" t="s">
        <v>250</v>
      </c>
      <c r="C4902" s="14" t="s">
        <v>252</v>
      </c>
      <c r="D4902" t="s">
        <v>456</v>
      </c>
      <c r="E4902" t="s">
        <v>474</v>
      </c>
      <c r="F4902" s="20">
        <v>2043</v>
      </c>
      <c r="G4902" s="20">
        <v>50</v>
      </c>
      <c r="H4902" s="11">
        <v>6827.9660433091403</v>
      </c>
      <c r="I4902" s="10">
        <v>4037909.2126488499</v>
      </c>
      <c r="J4902" s="33">
        <f t="shared" si="304"/>
        <v>1.690965716098908E-3</v>
      </c>
      <c r="K4902" s="33">
        <f t="shared" si="305"/>
        <v>1.6895368390799081E-3</v>
      </c>
      <c r="L4902" s="33">
        <f t="shared" si="306"/>
        <v>0.98702998992314561</v>
      </c>
      <c r="M4902" s="33">
        <f t="shared" si="307"/>
        <v>0.98536236639389374</v>
      </c>
    </row>
    <row r="4903" spans="1:13" ht="27.6">
      <c r="A4903" t="s">
        <v>164</v>
      </c>
      <c r="B4903" t="s">
        <v>250</v>
      </c>
      <c r="C4903" s="14" t="s">
        <v>252</v>
      </c>
      <c r="D4903" t="s">
        <v>456</v>
      </c>
      <c r="E4903" t="s">
        <v>474</v>
      </c>
      <c r="F4903" s="20">
        <v>2043</v>
      </c>
      <c r="G4903" s="20">
        <v>51</v>
      </c>
      <c r="H4903" s="11">
        <v>7668.8500408028303</v>
      </c>
      <c r="I4903" s="10">
        <v>4009560.3012069198</v>
      </c>
      <c r="J4903" s="33">
        <f t="shared" si="304"/>
        <v>1.9126411538178951E-3</v>
      </c>
      <c r="K4903" s="33">
        <f t="shared" si="305"/>
        <v>1.91081322130493E-3</v>
      </c>
      <c r="L4903" s="33">
        <f t="shared" si="306"/>
        <v>0.98536236639389374</v>
      </c>
      <c r="M4903" s="33">
        <f t="shared" si="307"/>
        <v>0.98347952295641194</v>
      </c>
    </row>
    <row r="4904" spans="1:13" ht="27.6">
      <c r="A4904" t="s">
        <v>164</v>
      </c>
      <c r="B4904" t="s">
        <v>250</v>
      </c>
      <c r="C4904" s="14" t="s">
        <v>252</v>
      </c>
      <c r="D4904" t="s">
        <v>456</v>
      </c>
      <c r="E4904" t="s">
        <v>474</v>
      </c>
      <c r="F4904" s="20">
        <v>2043</v>
      </c>
      <c r="G4904" s="20">
        <v>52</v>
      </c>
      <c r="H4904" s="11">
        <v>8279.5582026129305</v>
      </c>
      <c r="I4904" s="10">
        <v>3974632.0793410302</v>
      </c>
      <c r="J4904" s="33">
        <f t="shared" si="304"/>
        <v>2.0831005329141387E-3</v>
      </c>
      <c r="K4904" s="33">
        <f t="shared" si="305"/>
        <v>2.080932384750489E-3</v>
      </c>
      <c r="L4904" s="33">
        <f t="shared" si="306"/>
        <v>0.98347952295641194</v>
      </c>
      <c r="M4904" s="33">
        <f t="shared" si="307"/>
        <v>0.98143296856735296</v>
      </c>
    </row>
    <row r="4905" spans="1:13" ht="27.6">
      <c r="A4905" t="s">
        <v>164</v>
      </c>
      <c r="B4905" t="s">
        <v>250</v>
      </c>
      <c r="C4905" s="14" t="s">
        <v>252</v>
      </c>
      <c r="D4905" t="s">
        <v>456</v>
      </c>
      <c r="E4905" t="s">
        <v>474</v>
      </c>
      <c r="F4905" s="20">
        <v>2043</v>
      </c>
      <c r="G4905" s="20">
        <v>53</v>
      </c>
      <c r="H4905" s="11">
        <v>8937.9629643374701</v>
      </c>
      <c r="I4905" s="10">
        <v>3941930.1752185998</v>
      </c>
      <c r="J4905" s="33">
        <f t="shared" si="304"/>
        <v>2.2674077335329296E-3</v>
      </c>
      <c r="K4905" s="33">
        <f t="shared" si="305"/>
        <v>2.2648391063596618E-3</v>
      </c>
      <c r="L4905" s="33">
        <f t="shared" si="306"/>
        <v>0.98143296856735296</v>
      </c>
      <c r="M4905" s="33">
        <f t="shared" si="307"/>
        <v>0.97921018079987099</v>
      </c>
    </row>
    <row r="4906" spans="1:13" ht="27.6">
      <c r="A4906" t="s">
        <v>164</v>
      </c>
      <c r="B4906" t="s">
        <v>250</v>
      </c>
      <c r="C4906" s="14" t="s">
        <v>252</v>
      </c>
      <c r="D4906" t="s">
        <v>456</v>
      </c>
      <c r="E4906" t="s">
        <v>474</v>
      </c>
      <c r="F4906" s="20">
        <v>2043</v>
      </c>
      <c r="G4906" s="20">
        <v>54</v>
      </c>
      <c r="H4906" s="11">
        <v>9777.04421037477</v>
      </c>
      <c r="I4906" s="10">
        <v>3929681.6562850201</v>
      </c>
      <c r="J4906" s="33">
        <f t="shared" si="304"/>
        <v>2.4879990456065687E-3</v>
      </c>
      <c r="K4906" s="33">
        <f t="shared" si="305"/>
        <v>2.484906541228793E-3</v>
      </c>
      <c r="L4906" s="33">
        <f t="shared" si="306"/>
        <v>0.97921018079987099</v>
      </c>
      <c r="M4906" s="33">
        <f t="shared" si="307"/>
        <v>0.97677693501636353</v>
      </c>
    </row>
    <row r="4907" spans="1:13" ht="27.6">
      <c r="A4907" t="s">
        <v>164</v>
      </c>
      <c r="B4907" t="s">
        <v>250</v>
      </c>
      <c r="C4907" s="14" t="s">
        <v>252</v>
      </c>
      <c r="D4907" t="s">
        <v>456</v>
      </c>
      <c r="E4907" t="s">
        <v>474</v>
      </c>
      <c r="F4907" s="20">
        <v>2043</v>
      </c>
      <c r="G4907" s="20">
        <v>55</v>
      </c>
      <c r="H4907" s="11">
        <v>10652.068393756401</v>
      </c>
      <c r="I4907" s="10">
        <v>3871471.30229295</v>
      </c>
      <c r="J4907" s="33">
        <f t="shared" si="304"/>
        <v>2.7514264118263044E-3</v>
      </c>
      <c r="K4907" s="33">
        <f t="shared" si="305"/>
        <v>2.7476447073321308E-3</v>
      </c>
      <c r="L4907" s="33">
        <f t="shared" si="306"/>
        <v>0.97677693501636353</v>
      </c>
      <c r="M4907" s="33">
        <f t="shared" si="307"/>
        <v>0.97409309904062169</v>
      </c>
    </row>
    <row r="4908" spans="1:13" ht="27.6">
      <c r="A4908" t="s">
        <v>164</v>
      </c>
      <c r="B4908" t="s">
        <v>250</v>
      </c>
      <c r="C4908" s="14" t="s">
        <v>252</v>
      </c>
      <c r="D4908" t="s">
        <v>456</v>
      </c>
      <c r="E4908" t="s">
        <v>474</v>
      </c>
      <c r="F4908" s="20">
        <v>2043</v>
      </c>
      <c r="G4908" s="20">
        <v>56</v>
      </c>
      <c r="H4908" s="11">
        <v>11450.7075116387</v>
      </c>
      <c r="I4908" s="10">
        <v>3803840.0316934502</v>
      </c>
      <c r="J4908" s="33">
        <f t="shared" si="304"/>
        <v>3.010302067445487E-3</v>
      </c>
      <c r="K4908" s="33">
        <f t="shared" si="305"/>
        <v>3.0057756512760214E-3</v>
      </c>
      <c r="L4908" s="33">
        <f t="shared" si="306"/>
        <v>0.97409309904062169</v>
      </c>
      <c r="M4908" s="33">
        <f t="shared" si="307"/>
        <v>0.97116519372144938</v>
      </c>
    </row>
    <row r="4909" spans="1:13" ht="27.6">
      <c r="A4909" t="s">
        <v>164</v>
      </c>
      <c r="B4909" t="s">
        <v>250</v>
      </c>
      <c r="C4909" s="14" t="s">
        <v>252</v>
      </c>
      <c r="D4909" t="s">
        <v>456</v>
      </c>
      <c r="E4909" t="s">
        <v>474</v>
      </c>
      <c r="F4909" s="20">
        <v>2043</v>
      </c>
      <c r="G4909" s="20">
        <v>57</v>
      </c>
      <c r="H4909" s="11">
        <v>12633.3308650322</v>
      </c>
      <c r="I4909" s="10">
        <v>3792641.8967557098</v>
      </c>
      <c r="J4909" s="33">
        <f t="shared" si="304"/>
        <v>3.3310107331353811E-3</v>
      </c>
      <c r="K4909" s="33">
        <f t="shared" si="305"/>
        <v>3.3254690717021695E-3</v>
      </c>
      <c r="L4909" s="33">
        <f t="shared" si="306"/>
        <v>0.97116519372144938</v>
      </c>
      <c r="M4909" s="33">
        <f t="shared" si="307"/>
        <v>0.96793561390621508</v>
      </c>
    </row>
    <row r="4910" spans="1:13" ht="27.6">
      <c r="A4910" t="s">
        <v>164</v>
      </c>
      <c r="B4910" t="s">
        <v>250</v>
      </c>
      <c r="C4910" s="14" t="s">
        <v>252</v>
      </c>
      <c r="D4910" t="s">
        <v>456</v>
      </c>
      <c r="E4910" t="s">
        <v>474</v>
      </c>
      <c r="F4910" s="20">
        <v>2043</v>
      </c>
      <c r="G4910" s="20">
        <v>58</v>
      </c>
      <c r="H4910" s="11">
        <v>14103.640881917299</v>
      </c>
      <c r="I4910" s="10">
        <v>3832030.6806045002</v>
      </c>
      <c r="J4910" s="33">
        <f t="shared" si="304"/>
        <v>3.6804613682509609E-3</v>
      </c>
      <c r="K4910" s="33">
        <f t="shared" si="305"/>
        <v>3.6736967717994062E-3</v>
      </c>
      <c r="L4910" s="33">
        <f t="shared" si="306"/>
        <v>0.96793561390621508</v>
      </c>
      <c r="M4910" s="33">
        <f t="shared" si="307"/>
        <v>0.96437971196609817</v>
      </c>
    </row>
    <row r="4911" spans="1:13" ht="27.6">
      <c r="A4911" t="s">
        <v>164</v>
      </c>
      <c r="B4911" t="s">
        <v>250</v>
      </c>
      <c r="C4911" s="14" t="s">
        <v>252</v>
      </c>
      <c r="D4911" t="s">
        <v>456</v>
      </c>
      <c r="E4911" t="s">
        <v>474</v>
      </c>
      <c r="F4911" s="20">
        <v>2043</v>
      </c>
      <c r="G4911" s="20">
        <v>59</v>
      </c>
      <c r="H4911" s="11">
        <v>14906.245380833599</v>
      </c>
      <c r="I4911" s="10">
        <v>3829543.6007778002</v>
      </c>
      <c r="J4911" s="33">
        <f t="shared" si="304"/>
        <v>3.8924339124396085E-3</v>
      </c>
      <c r="K4911" s="33">
        <f t="shared" si="305"/>
        <v>3.8848682110723676E-3</v>
      </c>
      <c r="L4911" s="33">
        <f t="shared" si="306"/>
        <v>0.96437971196609817</v>
      </c>
      <c r="M4911" s="33">
        <f t="shared" si="307"/>
        <v>0.96063322387967798</v>
      </c>
    </row>
    <row r="4912" spans="1:13" ht="27.6">
      <c r="A4912" t="s">
        <v>164</v>
      </c>
      <c r="B4912" t="s">
        <v>250</v>
      </c>
      <c r="C4912" s="14" t="s">
        <v>252</v>
      </c>
      <c r="D4912" t="s">
        <v>456</v>
      </c>
      <c r="E4912" t="s">
        <v>474</v>
      </c>
      <c r="F4912" s="20">
        <v>2043</v>
      </c>
      <c r="G4912" s="20">
        <v>60</v>
      </c>
      <c r="H4912" s="11">
        <v>15649.914724918301</v>
      </c>
      <c r="I4912" s="10">
        <v>3772358.2389305099</v>
      </c>
      <c r="J4912" s="33">
        <f t="shared" si="304"/>
        <v>4.1485759659334901E-3</v>
      </c>
      <c r="K4912" s="33">
        <f t="shared" si="305"/>
        <v>4.1399825122998557E-3</v>
      </c>
      <c r="L4912" s="33">
        <f t="shared" si="306"/>
        <v>0.96063322387967798</v>
      </c>
      <c r="M4912" s="33">
        <f t="shared" si="307"/>
        <v>0.95665621913208188</v>
      </c>
    </row>
    <row r="4913" spans="1:13" ht="27.6">
      <c r="A4913" t="s">
        <v>164</v>
      </c>
      <c r="B4913" t="s">
        <v>250</v>
      </c>
      <c r="C4913" s="14" t="s">
        <v>252</v>
      </c>
      <c r="D4913" t="s">
        <v>456</v>
      </c>
      <c r="E4913" t="s">
        <v>474</v>
      </c>
      <c r="F4913" s="20">
        <v>2043</v>
      </c>
      <c r="G4913" s="20">
        <v>61</v>
      </c>
      <c r="H4913" s="11">
        <v>16378.022328597401</v>
      </c>
      <c r="I4913" s="10">
        <v>3691307.3782376298</v>
      </c>
      <c r="J4913" s="33">
        <f t="shared" si="304"/>
        <v>4.4369164229332994E-3</v>
      </c>
      <c r="K4913" s="33">
        <f t="shared" si="305"/>
        <v>4.4270878508186895E-3</v>
      </c>
      <c r="L4913" s="33">
        <f t="shared" si="306"/>
        <v>0.95665621913208188</v>
      </c>
      <c r="M4913" s="33">
        <f t="shared" si="307"/>
        <v>0.95242101800695211</v>
      </c>
    </row>
    <row r="4914" spans="1:13" ht="27.6">
      <c r="A4914" t="s">
        <v>164</v>
      </c>
      <c r="B4914" t="s">
        <v>250</v>
      </c>
      <c r="C4914" s="14" t="s">
        <v>252</v>
      </c>
      <c r="D4914" t="s">
        <v>456</v>
      </c>
      <c r="E4914" t="s">
        <v>474</v>
      </c>
      <c r="F4914" s="20">
        <v>2043</v>
      </c>
      <c r="G4914" s="20">
        <v>62</v>
      </c>
      <c r="H4914" s="11">
        <v>17264.010576503199</v>
      </c>
      <c r="I4914" s="10">
        <v>3603052.79037514</v>
      </c>
      <c r="J4914" s="33">
        <f t="shared" si="304"/>
        <v>4.7914953182536402E-3</v>
      </c>
      <c r="K4914" s="33">
        <f t="shared" si="305"/>
        <v>4.780034416819734E-3</v>
      </c>
      <c r="L4914" s="33">
        <f t="shared" si="306"/>
        <v>0.95242101800695211</v>
      </c>
      <c r="M4914" s="33">
        <f t="shared" si="307"/>
        <v>0.94786841276157641</v>
      </c>
    </row>
    <row r="4915" spans="1:13" ht="27.6">
      <c r="A4915" t="s">
        <v>164</v>
      </c>
      <c r="B4915" t="s">
        <v>250</v>
      </c>
      <c r="C4915" s="14" t="s">
        <v>252</v>
      </c>
      <c r="D4915" t="s">
        <v>456</v>
      </c>
      <c r="E4915" t="s">
        <v>474</v>
      </c>
      <c r="F4915" s="20">
        <v>2043</v>
      </c>
      <c r="G4915" s="20">
        <v>63</v>
      </c>
      <c r="H4915" s="11">
        <v>18211.236526839501</v>
      </c>
      <c r="I4915" s="10">
        <v>3518161.0624148999</v>
      </c>
      <c r="J4915" s="33">
        <f t="shared" si="304"/>
        <v>5.1763509980805511E-3</v>
      </c>
      <c r="K4915" s="33">
        <f t="shared" si="305"/>
        <v>5.1629767797533033E-3</v>
      </c>
      <c r="L4915" s="33">
        <f t="shared" si="306"/>
        <v>0.94786841276157641</v>
      </c>
      <c r="M4915" s="33">
        <f t="shared" si="307"/>
        <v>0.94297459015622676</v>
      </c>
    </row>
    <row r="4916" spans="1:13" ht="27.6">
      <c r="A4916" t="s">
        <v>164</v>
      </c>
      <c r="B4916" t="s">
        <v>250</v>
      </c>
      <c r="C4916" s="14" t="s">
        <v>252</v>
      </c>
      <c r="D4916" t="s">
        <v>456</v>
      </c>
      <c r="E4916" t="s">
        <v>474</v>
      </c>
      <c r="F4916" s="20">
        <v>2043</v>
      </c>
      <c r="G4916" s="20">
        <v>64</v>
      </c>
      <c r="H4916" s="11">
        <v>19457.220590716701</v>
      </c>
      <c r="I4916" s="10">
        <v>3419229.72465199</v>
      </c>
      <c r="J4916" s="33">
        <f t="shared" si="304"/>
        <v>5.690527445533675E-3</v>
      </c>
      <c r="K4916" s="33">
        <f t="shared" si="305"/>
        <v>5.6743670624613829E-3</v>
      </c>
      <c r="L4916" s="33">
        <f t="shared" si="306"/>
        <v>0.94297459015622676</v>
      </c>
      <c r="M4916" s="33">
        <f t="shared" si="307"/>
        <v>0.93762380620110619</v>
      </c>
    </row>
    <row r="4917" spans="1:13" ht="27.6">
      <c r="A4917" t="s">
        <v>164</v>
      </c>
      <c r="B4917" t="s">
        <v>250</v>
      </c>
      <c r="C4917" s="14" t="s">
        <v>252</v>
      </c>
      <c r="D4917" t="s">
        <v>456</v>
      </c>
      <c r="E4917" t="s">
        <v>474</v>
      </c>
      <c r="F4917" s="20">
        <v>2043</v>
      </c>
      <c r="G4917" s="20">
        <v>65</v>
      </c>
      <c r="H4917" s="11">
        <v>20503.597714805899</v>
      </c>
      <c r="I4917" s="10">
        <v>3297293.6465585302</v>
      </c>
      <c r="J4917" s="33">
        <f t="shared" si="304"/>
        <v>6.2183111098418637E-3</v>
      </c>
      <c r="K4917" s="33">
        <f t="shared" si="305"/>
        <v>6.1990174254045183E-3</v>
      </c>
      <c r="L4917" s="33">
        <f t="shared" si="306"/>
        <v>0.93762380620110619</v>
      </c>
      <c r="M4917" s="33">
        <f t="shared" si="307"/>
        <v>0.93181145988799141</v>
      </c>
    </row>
    <row r="4918" spans="1:13" ht="27.6">
      <c r="A4918" t="s">
        <v>164</v>
      </c>
      <c r="B4918" t="s">
        <v>250</v>
      </c>
      <c r="C4918" s="14" t="s">
        <v>252</v>
      </c>
      <c r="D4918" t="s">
        <v>456</v>
      </c>
      <c r="E4918" t="s">
        <v>474</v>
      </c>
      <c r="F4918" s="20">
        <v>2043</v>
      </c>
      <c r="G4918" s="20">
        <v>66</v>
      </c>
      <c r="H4918" s="11">
        <v>20811.664145169001</v>
      </c>
      <c r="I4918" s="10">
        <v>3177942.0569984401</v>
      </c>
      <c r="J4918" s="33">
        <f t="shared" si="304"/>
        <v>6.5487865328877574E-3</v>
      </c>
      <c r="K4918" s="33">
        <f t="shared" si="305"/>
        <v>6.52738996302904E-3</v>
      </c>
      <c r="L4918" s="33">
        <f t="shared" si="306"/>
        <v>0.93181145988799141</v>
      </c>
      <c r="M4918" s="33">
        <f t="shared" si="307"/>
        <v>0.92572916311728315</v>
      </c>
    </row>
    <row r="4919" spans="1:13" ht="27.6">
      <c r="A4919" t="s">
        <v>164</v>
      </c>
      <c r="B4919" t="s">
        <v>250</v>
      </c>
      <c r="C4919" s="14" t="s">
        <v>252</v>
      </c>
      <c r="D4919" t="s">
        <v>456</v>
      </c>
      <c r="E4919" t="s">
        <v>474</v>
      </c>
      <c r="F4919" s="20">
        <v>2043</v>
      </c>
      <c r="G4919" s="20">
        <v>67</v>
      </c>
      <c r="H4919" s="11">
        <v>21918.888071584301</v>
      </c>
      <c r="I4919" s="10">
        <v>3069146.5763852899</v>
      </c>
      <c r="J4919" s="33">
        <f t="shared" si="304"/>
        <v>7.1416882596071493E-3</v>
      </c>
      <c r="K4919" s="33">
        <f t="shared" si="305"/>
        <v>7.1162470045398329E-3</v>
      </c>
      <c r="L4919" s="33">
        <f t="shared" si="306"/>
        <v>0.92572916311728315</v>
      </c>
      <c r="M4919" s="33">
        <f t="shared" si="307"/>
        <v>0.91914144573323464</v>
      </c>
    </row>
    <row r="4920" spans="1:13" ht="27.6">
      <c r="A4920" t="s">
        <v>164</v>
      </c>
      <c r="B4920" t="s">
        <v>250</v>
      </c>
      <c r="C4920" s="14" t="s">
        <v>252</v>
      </c>
      <c r="D4920" t="s">
        <v>456</v>
      </c>
      <c r="E4920" t="s">
        <v>474</v>
      </c>
      <c r="F4920" s="20">
        <v>2043</v>
      </c>
      <c r="G4920" s="20">
        <v>68</v>
      </c>
      <c r="H4920" s="11">
        <v>22831.644744657398</v>
      </c>
      <c r="I4920" s="10">
        <v>2948255.7141934498</v>
      </c>
      <c r="J4920" s="33">
        <f t="shared" si="304"/>
        <v>7.7441195601662457E-3</v>
      </c>
      <c r="K4920" s="33">
        <f t="shared" si="305"/>
        <v>7.7142111209261843E-3</v>
      </c>
      <c r="L4920" s="33">
        <f t="shared" si="306"/>
        <v>0.91914144573323464</v>
      </c>
      <c r="M4920" s="33">
        <f t="shared" si="307"/>
        <v>0.91205099457085514</v>
      </c>
    </row>
    <row r="4921" spans="1:13" ht="27.6">
      <c r="A4921" t="s">
        <v>164</v>
      </c>
      <c r="B4921" t="s">
        <v>250</v>
      </c>
      <c r="C4921" s="14" t="s">
        <v>252</v>
      </c>
      <c r="D4921" t="s">
        <v>456</v>
      </c>
      <c r="E4921" t="s">
        <v>474</v>
      </c>
      <c r="F4921" s="20">
        <v>2043</v>
      </c>
      <c r="G4921" s="20">
        <v>69</v>
      </c>
      <c r="H4921" s="11">
        <v>23216.750554355702</v>
      </c>
      <c r="I4921" s="10">
        <v>2838159.6061969702</v>
      </c>
      <c r="J4921" s="33">
        <f t="shared" si="304"/>
        <v>8.18021315773192E-3</v>
      </c>
      <c r="K4921" s="33">
        <f t="shared" si="305"/>
        <v>8.1468462588484281E-3</v>
      </c>
      <c r="L4921" s="33">
        <f t="shared" si="306"/>
        <v>0.91205099457085514</v>
      </c>
      <c r="M4921" s="33">
        <f t="shared" si="307"/>
        <v>0.90462065533785663</v>
      </c>
    </row>
    <row r="4922" spans="1:13" ht="27.6">
      <c r="A4922" t="s">
        <v>164</v>
      </c>
      <c r="B4922" t="s">
        <v>250</v>
      </c>
      <c r="C4922" s="14" t="s">
        <v>252</v>
      </c>
      <c r="D4922" t="s">
        <v>456</v>
      </c>
      <c r="E4922" t="s">
        <v>474</v>
      </c>
      <c r="F4922" s="20">
        <v>2044</v>
      </c>
      <c r="G4922" s="20">
        <v>30</v>
      </c>
      <c r="H4922" s="11">
        <v>726.81550331728897</v>
      </c>
      <c r="I4922" s="10">
        <v>4734906.1030608099</v>
      </c>
      <c r="J4922" s="33">
        <f t="shared" si="304"/>
        <v>1.5350156634520162E-4</v>
      </c>
      <c r="K4922" s="33">
        <f t="shared" si="305"/>
        <v>1.5348978558260562E-4</v>
      </c>
      <c r="L4922" s="33">
        <f t="shared" si="306"/>
        <v>1</v>
      </c>
      <c r="M4922" s="33">
        <f t="shared" si="307"/>
        <v>0.99984651021441739</v>
      </c>
    </row>
    <row r="4923" spans="1:13" ht="27.6">
      <c r="A4923" t="s">
        <v>164</v>
      </c>
      <c r="B4923" t="s">
        <v>250</v>
      </c>
      <c r="C4923" s="14" t="s">
        <v>252</v>
      </c>
      <c r="D4923" t="s">
        <v>456</v>
      </c>
      <c r="E4923" t="s">
        <v>474</v>
      </c>
      <c r="F4923" s="20">
        <v>2044</v>
      </c>
      <c r="G4923" s="20">
        <v>31</v>
      </c>
      <c r="H4923" s="11">
        <v>1061.8052577091901</v>
      </c>
      <c r="I4923" s="10">
        <v>4826375.79481667</v>
      </c>
      <c r="J4923" s="33">
        <f t="shared" si="304"/>
        <v>2.2000053515300766E-4</v>
      </c>
      <c r="K4923" s="33">
        <f t="shared" si="305"/>
        <v>2.1997633680981288E-4</v>
      </c>
      <c r="L4923" s="33">
        <f t="shared" si="306"/>
        <v>0.99984651021441739</v>
      </c>
      <c r="M4923" s="33">
        <f t="shared" si="307"/>
        <v>0.9996265676417283</v>
      </c>
    </row>
    <row r="4924" spans="1:13" ht="27.6">
      <c r="A4924" t="s">
        <v>164</v>
      </c>
      <c r="B4924" t="s">
        <v>250</v>
      </c>
      <c r="C4924" s="14" t="s">
        <v>252</v>
      </c>
      <c r="D4924" t="s">
        <v>456</v>
      </c>
      <c r="E4924" t="s">
        <v>474</v>
      </c>
      <c r="F4924" s="20">
        <v>2044</v>
      </c>
      <c r="G4924" s="20">
        <v>32</v>
      </c>
      <c r="H4924" s="11">
        <v>1117.3675378456901</v>
      </c>
      <c r="I4924" s="10">
        <v>4870013.0943113202</v>
      </c>
      <c r="J4924" s="33">
        <f t="shared" si="304"/>
        <v>2.2943830256860935E-4</v>
      </c>
      <c r="K4924" s="33">
        <f t="shared" si="305"/>
        <v>2.2941198361414727E-4</v>
      </c>
      <c r="L4924" s="33">
        <f t="shared" si="306"/>
        <v>0.9996265676417283</v>
      </c>
      <c r="M4924" s="33">
        <f t="shared" si="307"/>
        <v>0.99939724132797225</v>
      </c>
    </row>
    <row r="4925" spans="1:13" ht="27.6">
      <c r="A4925" t="s">
        <v>164</v>
      </c>
      <c r="B4925" t="s">
        <v>250</v>
      </c>
      <c r="C4925" s="14" t="s">
        <v>252</v>
      </c>
      <c r="D4925" t="s">
        <v>456</v>
      </c>
      <c r="E4925" t="s">
        <v>474</v>
      </c>
      <c r="F4925" s="20">
        <v>2044</v>
      </c>
      <c r="G4925" s="20">
        <v>33</v>
      </c>
      <c r="H4925" s="11">
        <v>1161.18654385629</v>
      </c>
      <c r="I4925" s="10">
        <v>4790394.51112065</v>
      </c>
      <c r="J4925" s="33">
        <f t="shared" si="304"/>
        <v>2.4239893836732157E-4</v>
      </c>
      <c r="K4925" s="33">
        <f t="shared" si="305"/>
        <v>2.423695621183164E-4</v>
      </c>
      <c r="L4925" s="33">
        <f t="shared" si="306"/>
        <v>0.99939724132797225</v>
      </c>
      <c r="M4925" s="33">
        <f t="shared" si="307"/>
        <v>0.9991550178562093</v>
      </c>
    </row>
    <row r="4926" spans="1:13" ht="27.6">
      <c r="A4926" t="s">
        <v>164</v>
      </c>
      <c r="B4926" t="s">
        <v>250</v>
      </c>
      <c r="C4926" s="14" t="s">
        <v>252</v>
      </c>
      <c r="D4926" t="s">
        <v>456</v>
      </c>
      <c r="E4926" t="s">
        <v>474</v>
      </c>
      <c r="F4926" s="20">
        <v>2044</v>
      </c>
      <c r="G4926" s="20">
        <v>34</v>
      </c>
      <c r="H4926" s="11">
        <v>1203.6540090203</v>
      </c>
      <c r="I4926" s="10">
        <v>4689244.8020135099</v>
      </c>
      <c r="J4926" s="33">
        <f t="shared" si="304"/>
        <v>2.5668397787709105E-4</v>
      </c>
      <c r="K4926" s="33">
        <f t="shared" si="305"/>
        <v>2.5665103736338679E-4</v>
      </c>
      <c r="L4926" s="33">
        <f t="shared" si="306"/>
        <v>0.9991550178562093</v>
      </c>
      <c r="M4926" s="33">
        <f t="shared" si="307"/>
        <v>0.99889858368438966</v>
      </c>
    </row>
    <row r="4927" spans="1:13" ht="27.6">
      <c r="A4927" t="s">
        <v>164</v>
      </c>
      <c r="B4927" t="s">
        <v>250</v>
      </c>
      <c r="C4927" s="14" t="s">
        <v>252</v>
      </c>
      <c r="D4927" t="s">
        <v>456</v>
      </c>
      <c r="E4927" t="s">
        <v>474</v>
      </c>
      <c r="F4927" s="20">
        <v>2044</v>
      </c>
      <c r="G4927" s="20">
        <v>35</v>
      </c>
      <c r="H4927" s="11">
        <v>1278.51093911772</v>
      </c>
      <c r="I4927" s="10">
        <v>4632316.3643242298</v>
      </c>
      <c r="J4927" s="33">
        <f t="shared" si="304"/>
        <v>2.7599819152339595E-4</v>
      </c>
      <c r="K4927" s="33">
        <f t="shared" si="305"/>
        <v>2.7596010752628519E-4</v>
      </c>
      <c r="L4927" s="33">
        <f t="shared" si="306"/>
        <v>0.99889858368438966</v>
      </c>
      <c r="M4927" s="33">
        <f t="shared" si="307"/>
        <v>0.99862292752382831</v>
      </c>
    </row>
    <row r="4928" spans="1:13" ht="27.6">
      <c r="A4928" t="s">
        <v>164</v>
      </c>
      <c r="B4928" t="s">
        <v>250</v>
      </c>
      <c r="C4928" s="14" t="s">
        <v>252</v>
      </c>
      <c r="D4928" t="s">
        <v>456</v>
      </c>
      <c r="E4928" t="s">
        <v>474</v>
      </c>
      <c r="F4928" s="20">
        <v>2044</v>
      </c>
      <c r="G4928" s="20">
        <v>36</v>
      </c>
      <c r="H4928" s="11">
        <v>1630.1709901904501</v>
      </c>
      <c r="I4928" s="10">
        <v>4623823.2731372798</v>
      </c>
      <c r="J4928" s="33">
        <f t="shared" si="304"/>
        <v>3.5255910399109472E-4</v>
      </c>
      <c r="K4928" s="33">
        <f t="shared" si="305"/>
        <v>3.5249696233330408E-4</v>
      </c>
      <c r="L4928" s="33">
        <f t="shared" si="306"/>
        <v>0.99862292752382831</v>
      </c>
      <c r="M4928" s="33">
        <f t="shared" si="307"/>
        <v>0.99827091597535977</v>
      </c>
    </row>
    <row r="4929" spans="1:13" ht="27.6">
      <c r="A4929" t="s">
        <v>164</v>
      </c>
      <c r="B4929" t="s">
        <v>250</v>
      </c>
      <c r="C4929" s="14" t="s">
        <v>252</v>
      </c>
      <c r="D4929" t="s">
        <v>456</v>
      </c>
      <c r="E4929" t="s">
        <v>474</v>
      </c>
      <c r="F4929" s="20">
        <v>2044</v>
      </c>
      <c r="G4929" s="20">
        <v>37</v>
      </c>
      <c r="H4929" s="11">
        <v>1762.63617597661</v>
      </c>
      <c r="I4929" s="10">
        <v>4595350.6275019702</v>
      </c>
      <c r="J4929" s="33">
        <f t="shared" si="304"/>
        <v>3.8356946375923831E-4</v>
      </c>
      <c r="K4929" s="33">
        <f t="shared" si="305"/>
        <v>3.8349591039710251E-4</v>
      </c>
      <c r="L4929" s="33">
        <f t="shared" si="306"/>
        <v>0.99827091597535977</v>
      </c>
      <c r="M4929" s="33">
        <f t="shared" si="307"/>
        <v>0.99788808316161481</v>
      </c>
    </row>
    <row r="4930" spans="1:13" ht="27.6">
      <c r="A4930" t="s">
        <v>164</v>
      </c>
      <c r="B4930" t="s">
        <v>250</v>
      </c>
      <c r="C4930" s="14" t="s">
        <v>252</v>
      </c>
      <c r="D4930" t="s">
        <v>456</v>
      </c>
      <c r="E4930" t="s">
        <v>474</v>
      </c>
      <c r="F4930" s="20">
        <v>2044</v>
      </c>
      <c r="G4930" s="20">
        <v>38</v>
      </c>
      <c r="H4930" s="11">
        <v>1901.77093321393</v>
      </c>
      <c r="I4930" s="10">
        <v>4523220.9253016701</v>
      </c>
      <c r="J4930" s="33">
        <f t="shared" ref="J4930:J4993" si="308">IF(I4930&gt;0,H4930/I4930,0)</f>
        <v>4.204461742241993E-4</v>
      </c>
      <c r="K4930" s="33">
        <f t="shared" ref="K4930:K4993" si="309">1-EXP(-J4930)</f>
        <v>4.2035779911753224E-4</v>
      </c>
      <c r="L4930" s="33">
        <f t="shared" ref="L4930:L4993" si="310">IF(G4930=30,1,M4929)</f>
        <v>0.99788808316161481</v>
      </c>
      <c r="M4930" s="33">
        <f t="shared" ref="M4930:M4993" si="311">L4930*(1-K4930)</f>
        <v>0.99746861312321133</v>
      </c>
    </row>
    <row r="4931" spans="1:13" ht="27.6">
      <c r="A4931" t="s">
        <v>164</v>
      </c>
      <c r="B4931" t="s">
        <v>250</v>
      </c>
      <c r="C4931" s="14" t="s">
        <v>252</v>
      </c>
      <c r="D4931" t="s">
        <v>456</v>
      </c>
      <c r="E4931" t="s">
        <v>474</v>
      </c>
      <c r="F4931" s="20">
        <v>2044</v>
      </c>
      <c r="G4931" s="20">
        <v>39</v>
      </c>
      <c r="H4931" s="11">
        <v>1978.3632531077001</v>
      </c>
      <c r="I4931" s="10">
        <v>4428255.4121919004</v>
      </c>
      <c r="J4931" s="33">
        <f t="shared" si="308"/>
        <v>4.4675906625910917E-4</v>
      </c>
      <c r="K4931" s="33">
        <f t="shared" si="309"/>
        <v>4.4665928428755386E-4</v>
      </c>
      <c r="L4931" s="33">
        <f t="shared" si="310"/>
        <v>0.99746861312321133</v>
      </c>
      <c r="M4931" s="33">
        <f t="shared" si="311"/>
        <v>0.99702308450637445</v>
      </c>
    </row>
    <row r="4932" spans="1:13" ht="27.6">
      <c r="A4932" t="s">
        <v>164</v>
      </c>
      <c r="B4932" t="s">
        <v>250</v>
      </c>
      <c r="C4932" s="14" t="s">
        <v>252</v>
      </c>
      <c r="D4932" t="s">
        <v>456</v>
      </c>
      <c r="E4932" t="s">
        <v>474</v>
      </c>
      <c r="F4932" s="20">
        <v>2044</v>
      </c>
      <c r="G4932" s="20">
        <v>40</v>
      </c>
      <c r="H4932" s="11">
        <v>2120.2833685689202</v>
      </c>
      <c r="I4932" s="10">
        <v>4329555.6897170302</v>
      </c>
      <c r="J4932" s="33">
        <f t="shared" si="308"/>
        <v>4.8972308488945599E-4</v>
      </c>
      <c r="K4932" s="33">
        <f t="shared" si="309"/>
        <v>4.8960319011204234E-4</v>
      </c>
      <c r="L4932" s="33">
        <f t="shared" si="310"/>
        <v>0.99702308450637445</v>
      </c>
      <c r="M4932" s="33">
        <f t="shared" si="311"/>
        <v>0.99653493882358479</v>
      </c>
    </row>
    <row r="4933" spans="1:13" ht="27.6">
      <c r="A4933" t="s">
        <v>164</v>
      </c>
      <c r="B4933" t="s">
        <v>250</v>
      </c>
      <c r="C4933" s="14" t="s">
        <v>252</v>
      </c>
      <c r="D4933" t="s">
        <v>456</v>
      </c>
      <c r="E4933" t="s">
        <v>474</v>
      </c>
      <c r="F4933" s="20">
        <v>2044</v>
      </c>
      <c r="G4933" s="20">
        <v>41</v>
      </c>
      <c r="H4933" s="11">
        <v>2781.5372208880299</v>
      </c>
      <c r="I4933" s="10">
        <v>4284134.6825097501</v>
      </c>
      <c r="J4933" s="33">
        <f t="shared" si="308"/>
        <v>6.4926465366362798E-4</v>
      </c>
      <c r="K4933" s="33">
        <f t="shared" si="309"/>
        <v>6.4905392697667263E-4</v>
      </c>
      <c r="L4933" s="33">
        <f t="shared" si="310"/>
        <v>0.99653493882358479</v>
      </c>
      <c r="M4933" s="33">
        <f t="shared" si="311"/>
        <v>0.99588813390817188</v>
      </c>
    </row>
    <row r="4934" spans="1:13" ht="27.6">
      <c r="A4934" t="s">
        <v>164</v>
      </c>
      <c r="B4934" t="s">
        <v>250</v>
      </c>
      <c r="C4934" s="14" t="s">
        <v>252</v>
      </c>
      <c r="D4934" t="s">
        <v>456</v>
      </c>
      <c r="E4934" t="s">
        <v>474</v>
      </c>
      <c r="F4934" s="20">
        <v>2044</v>
      </c>
      <c r="G4934" s="20">
        <v>42</v>
      </c>
      <c r="H4934" s="11">
        <v>3099.0700719983502</v>
      </c>
      <c r="I4934" s="10">
        <v>4261064.4031606298</v>
      </c>
      <c r="J4934" s="33">
        <f t="shared" si="308"/>
        <v>7.2729951457659872E-4</v>
      </c>
      <c r="K4934" s="33">
        <f t="shared" si="309"/>
        <v>7.2703509639227004E-4</v>
      </c>
      <c r="L4934" s="33">
        <f t="shared" si="310"/>
        <v>0.99588813390817188</v>
      </c>
      <c r="M4934" s="33">
        <f t="shared" si="311"/>
        <v>0.99516408828274006</v>
      </c>
    </row>
    <row r="4935" spans="1:13" ht="27.6">
      <c r="A4935" t="s">
        <v>164</v>
      </c>
      <c r="B4935" t="s">
        <v>250</v>
      </c>
      <c r="C4935" s="14" t="s">
        <v>252</v>
      </c>
      <c r="D4935" t="s">
        <v>456</v>
      </c>
      <c r="E4935" t="s">
        <v>474</v>
      </c>
      <c r="F4935" s="20">
        <v>2044</v>
      </c>
      <c r="G4935" s="20">
        <v>43</v>
      </c>
      <c r="H4935" s="11">
        <v>3469.3148169425099</v>
      </c>
      <c r="I4935" s="10">
        <v>4237557.2184415497</v>
      </c>
      <c r="J4935" s="33">
        <f t="shared" si="308"/>
        <v>8.1870630603978563E-4</v>
      </c>
      <c r="K4935" s="33">
        <f t="shared" si="309"/>
        <v>8.1837125747374895E-4</v>
      </c>
      <c r="L4935" s="33">
        <f t="shared" si="310"/>
        <v>0.99516408828274006</v>
      </c>
      <c r="M4935" s="33">
        <f t="shared" si="311"/>
        <v>0.99434967459641943</v>
      </c>
    </row>
    <row r="4936" spans="1:13" ht="27.6">
      <c r="A4936" t="s">
        <v>164</v>
      </c>
      <c r="B4936" t="s">
        <v>250</v>
      </c>
      <c r="C4936" s="14" t="s">
        <v>252</v>
      </c>
      <c r="D4936" t="s">
        <v>456</v>
      </c>
      <c r="E4936" t="s">
        <v>474</v>
      </c>
      <c r="F4936" s="20">
        <v>2044</v>
      </c>
      <c r="G4936" s="20">
        <v>44</v>
      </c>
      <c r="H4936" s="11">
        <v>3671.2780838941499</v>
      </c>
      <c r="I4936" s="10">
        <v>4232785.3360762401</v>
      </c>
      <c r="J4936" s="33">
        <f t="shared" si="308"/>
        <v>8.6734331944586561E-4</v>
      </c>
      <c r="K4936" s="33">
        <f t="shared" si="309"/>
        <v>8.6696728595359041E-4</v>
      </c>
      <c r="L4936" s="33">
        <f t="shared" si="310"/>
        <v>0.99434967459641943</v>
      </c>
      <c r="M4936" s="33">
        <f t="shared" si="311"/>
        <v>0.99348760595774577</v>
      </c>
    </row>
    <row r="4937" spans="1:13" ht="27.6">
      <c r="A4937" t="s">
        <v>164</v>
      </c>
      <c r="B4937" t="s">
        <v>250</v>
      </c>
      <c r="C4937" s="14" t="s">
        <v>252</v>
      </c>
      <c r="D4937" t="s">
        <v>456</v>
      </c>
      <c r="E4937" t="s">
        <v>474</v>
      </c>
      <c r="F4937" s="20">
        <v>2044</v>
      </c>
      <c r="G4937" s="20">
        <v>45</v>
      </c>
      <c r="H4937" s="11">
        <v>4030.74807897133</v>
      </c>
      <c r="I4937" s="10">
        <v>4265386.1005476899</v>
      </c>
      <c r="J4937" s="33">
        <f t="shared" si="308"/>
        <v>9.4499020345514991E-4</v>
      </c>
      <c r="K4937" s="33">
        <f t="shared" si="309"/>
        <v>9.4454384082665044E-4</v>
      </c>
      <c r="L4937" s="33">
        <f t="shared" si="310"/>
        <v>0.99348760595774577</v>
      </c>
      <c r="M4937" s="33">
        <f t="shared" si="311"/>
        <v>0.9925492133586008</v>
      </c>
    </row>
    <row r="4938" spans="1:13" ht="27.6">
      <c r="A4938" t="s">
        <v>164</v>
      </c>
      <c r="B4938" t="s">
        <v>250</v>
      </c>
      <c r="C4938" s="14" t="s">
        <v>252</v>
      </c>
      <c r="D4938" t="s">
        <v>456</v>
      </c>
      <c r="E4938" t="s">
        <v>474</v>
      </c>
      <c r="F4938" s="20">
        <v>2044</v>
      </c>
      <c r="G4938" s="20">
        <v>46</v>
      </c>
      <c r="H4938" s="11">
        <v>5062.7202416731698</v>
      </c>
      <c r="I4938" s="10">
        <v>4299830.0018583899</v>
      </c>
      <c r="J4938" s="33">
        <f t="shared" si="308"/>
        <v>1.1774233491754461E-3</v>
      </c>
      <c r="K4938" s="33">
        <f t="shared" si="309"/>
        <v>1.1767304582724902E-3</v>
      </c>
      <c r="L4938" s="33">
        <f t="shared" si="310"/>
        <v>0.9925492133586008</v>
      </c>
      <c r="M4938" s="33">
        <f t="shared" si="311"/>
        <v>0.99138125046790737</v>
      </c>
    </row>
    <row r="4939" spans="1:13" ht="27.6">
      <c r="A4939" t="s">
        <v>164</v>
      </c>
      <c r="B4939" t="s">
        <v>250</v>
      </c>
      <c r="C4939" s="14" t="s">
        <v>252</v>
      </c>
      <c r="D4939" t="s">
        <v>456</v>
      </c>
      <c r="E4939" t="s">
        <v>474</v>
      </c>
      <c r="F4939" s="20">
        <v>2044</v>
      </c>
      <c r="G4939" s="20">
        <v>47</v>
      </c>
      <c r="H4939" s="11">
        <v>5554.66850407334</v>
      </c>
      <c r="I4939" s="10">
        <v>4288501.5176154096</v>
      </c>
      <c r="J4939" s="33">
        <f t="shared" si="308"/>
        <v>1.2952469484403899E-3</v>
      </c>
      <c r="K4939" s="33">
        <f t="shared" si="309"/>
        <v>1.2944084781594256E-3</v>
      </c>
      <c r="L4939" s="33">
        <f t="shared" si="310"/>
        <v>0.99138125046790737</v>
      </c>
      <c r="M4939" s="33">
        <f t="shared" si="311"/>
        <v>0.99009799817221344</v>
      </c>
    </row>
    <row r="4940" spans="1:13" ht="27.6">
      <c r="A4940" t="s">
        <v>164</v>
      </c>
      <c r="B4940" t="s">
        <v>250</v>
      </c>
      <c r="C4940" s="14" t="s">
        <v>252</v>
      </c>
      <c r="D4940" t="s">
        <v>456</v>
      </c>
      <c r="E4940" t="s">
        <v>474</v>
      </c>
      <c r="F4940" s="20">
        <v>2044</v>
      </c>
      <c r="G4940" s="20">
        <v>48</v>
      </c>
      <c r="H4940" s="11">
        <v>6042.5011148663298</v>
      </c>
      <c r="I4940" s="10">
        <v>4218952.7405388802</v>
      </c>
      <c r="J4940" s="33">
        <f t="shared" si="308"/>
        <v>1.432227731968984E-3</v>
      </c>
      <c r="K4940" s="33">
        <f t="shared" si="309"/>
        <v>1.4312025833047581E-3</v>
      </c>
      <c r="L4940" s="33">
        <f t="shared" si="310"/>
        <v>0.99009799817221344</v>
      </c>
      <c r="M4940" s="33">
        <f t="shared" si="311"/>
        <v>0.9886809673595045</v>
      </c>
    </row>
    <row r="4941" spans="1:13" ht="27.6">
      <c r="A4941" t="s">
        <v>164</v>
      </c>
      <c r="B4941" t="s">
        <v>250</v>
      </c>
      <c r="C4941" s="14" t="s">
        <v>252</v>
      </c>
      <c r="D4941" t="s">
        <v>456</v>
      </c>
      <c r="E4941" t="s">
        <v>474</v>
      </c>
      <c r="F4941" s="20">
        <v>2044</v>
      </c>
      <c r="G4941" s="20">
        <v>49</v>
      </c>
      <c r="H4941" s="11">
        <v>6401.9776063276304</v>
      </c>
      <c r="I4941" s="10">
        <v>4146638.0185767901</v>
      </c>
      <c r="J4941" s="33">
        <f t="shared" si="308"/>
        <v>1.5438959411569083E-3</v>
      </c>
      <c r="K4941" s="33">
        <f t="shared" si="309"/>
        <v>1.5427047469238619E-3</v>
      </c>
      <c r="L4941" s="33">
        <f t="shared" si="310"/>
        <v>0.9886809673595045</v>
      </c>
      <c r="M4941" s="33">
        <f t="shared" si="311"/>
        <v>0.98715572453796574</v>
      </c>
    </row>
    <row r="4942" spans="1:13" ht="27.6">
      <c r="A4942" t="s">
        <v>164</v>
      </c>
      <c r="B4942" t="s">
        <v>250</v>
      </c>
      <c r="C4942" s="14" t="s">
        <v>252</v>
      </c>
      <c r="D4942" t="s">
        <v>456</v>
      </c>
      <c r="E4942" t="s">
        <v>474</v>
      </c>
      <c r="F4942" s="20">
        <v>2044</v>
      </c>
      <c r="G4942" s="20">
        <v>50</v>
      </c>
      <c r="H4942" s="11">
        <v>6851.5352000516305</v>
      </c>
      <c r="I4942" s="10">
        <v>4082656.79852976</v>
      </c>
      <c r="J4942" s="33">
        <f t="shared" si="308"/>
        <v>1.6782050361223101E-3</v>
      </c>
      <c r="K4942" s="33">
        <f t="shared" si="309"/>
        <v>1.6767976374619797E-3</v>
      </c>
      <c r="L4942" s="33">
        <f t="shared" si="310"/>
        <v>0.98715572453796574</v>
      </c>
      <c r="M4942" s="33">
        <f t="shared" si="311"/>
        <v>0.98550046415125336</v>
      </c>
    </row>
    <row r="4943" spans="1:13" ht="27.6">
      <c r="A4943" t="s">
        <v>164</v>
      </c>
      <c r="B4943" t="s">
        <v>250</v>
      </c>
      <c r="C4943" s="14" t="s">
        <v>252</v>
      </c>
      <c r="D4943" t="s">
        <v>456</v>
      </c>
      <c r="E4943" t="s">
        <v>474</v>
      </c>
      <c r="F4943" s="20">
        <v>2044</v>
      </c>
      <c r="G4943" s="20">
        <v>51</v>
      </c>
      <c r="H4943" s="11">
        <v>7631.5780595923197</v>
      </c>
      <c r="I4943" s="10">
        <v>4020174.9340142198</v>
      </c>
      <c r="J4943" s="33">
        <f t="shared" si="308"/>
        <v>1.8983198952419831E-3</v>
      </c>
      <c r="K4943" s="33">
        <f t="shared" si="309"/>
        <v>1.8965192256255037E-3</v>
      </c>
      <c r="L4943" s="33">
        <f t="shared" si="310"/>
        <v>0.98550046415125336</v>
      </c>
      <c r="M4943" s="33">
        <f t="shared" si="311"/>
        <v>0.98363144357412768</v>
      </c>
    </row>
    <row r="4944" spans="1:13" ht="27.6">
      <c r="A4944" t="s">
        <v>164</v>
      </c>
      <c r="B4944" t="s">
        <v>250</v>
      </c>
      <c r="C4944" s="14" t="s">
        <v>252</v>
      </c>
      <c r="D4944" t="s">
        <v>456</v>
      </c>
      <c r="E4944" t="s">
        <v>474</v>
      </c>
      <c r="F4944" s="20">
        <v>2044</v>
      </c>
      <c r="G4944" s="20">
        <v>52</v>
      </c>
      <c r="H4944" s="11">
        <v>8241.9180388964396</v>
      </c>
      <c r="I4944" s="10">
        <v>3990482.0739262002</v>
      </c>
      <c r="J4944" s="33">
        <f t="shared" si="308"/>
        <v>2.0653940767580716E-3</v>
      </c>
      <c r="K4944" s="33">
        <f t="shared" si="309"/>
        <v>2.063262618098527E-3</v>
      </c>
      <c r="L4944" s="33">
        <f t="shared" si="310"/>
        <v>0.98363144357412768</v>
      </c>
      <c r="M4944" s="33">
        <f t="shared" si="311"/>
        <v>0.98160195358661495</v>
      </c>
    </row>
    <row r="4945" spans="1:13" ht="27.6">
      <c r="A4945" t="s">
        <v>164</v>
      </c>
      <c r="B4945" t="s">
        <v>250</v>
      </c>
      <c r="C4945" s="14" t="s">
        <v>252</v>
      </c>
      <c r="D4945" t="s">
        <v>456</v>
      </c>
      <c r="E4945" t="s">
        <v>474</v>
      </c>
      <c r="F4945" s="20">
        <v>2044</v>
      </c>
      <c r="G4945" s="20">
        <v>53</v>
      </c>
      <c r="H4945" s="11">
        <v>8895.4103564182697</v>
      </c>
      <c r="I4945" s="10">
        <v>3953976.0277631702</v>
      </c>
      <c r="J4945" s="33">
        <f t="shared" si="308"/>
        <v>2.2497380596033989E-3</v>
      </c>
      <c r="K4945" s="33">
        <f t="shared" si="309"/>
        <v>2.2472092956425938E-3</v>
      </c>
      <c r="L4945" s="33">
        <f t="shared" si="310"/>
        <v>0.98160195358661495</v>
      </c>
      <c r="M4945" s="33">
        <f t="shared" si="311"/>
        <v>0.9793960885518942</v>
      </c>
    </row>
    <row r="4946" spans="1:13" ht="27.6">
      <c r="A4946" t="s">
        <v>164</v>
      </c>
      <c r="B4946" t="s">
        <v>250</v>
      </c>
      <c r="C4946" s="14" t="s">
        <v>252</v>
      </c>
      <c r="D4946" t="s">
        <v>456</v>
      </c>
      <c r="E4946" t="s">
        <v>474</v>
      </c>
      <c r="F4946" s="20">
        <v>2044</v>
      </c>
      <c r="G4946" s="20">
        <v>54</v>
      </c>
      <c r="H4946" s="11">
        <v>9667.4003600552605</v>
      </c>
      <c r="I4946" s="10">
        <v>3919575.5122867399</v>
      </c>
      <c r="J4946" s="33">
        <f t="shared" si="308"/>
        <v>2.4664406463788605E-3</v>
      </c>
      <c r="K4946" s="33">
        <f t="shared" si="309"/>
        <v>2.463401480801819E-3</v>
      </c>
      <c r="L4946" s="33">
        <f t="shared" si="310"/>
        <v>0.9793960885518942</v>
      </c>
      <c r="M4946" s="33">
        <f t="shared" si="311"/>
        <v>0.97698344277706395</v>
      </c>
    </row>
    <row r="4947" spans="1:13" ht="27.6">
      <c r="A4947" t="s">
        <v>164</v>
      </c>
      <c r="B4947" t="s">
        <v>250</v>
      </c>
      <c r="C4947" s="14" t="s">
        <v>252</v>
      </c>
      <c r="D4947" t="s">
        <v>456</v>
      </c>
      <c r="E4947" t="s">
        <v>474</v>
      </c>
      <c r="F4947" s="20">
        <v>2044</v>
      </c>
      <c r="G4947" s="20">
        <v>55</v>
      </c>
      <c r="H4947" s="11">
        <v>10586.141789494801</v>
      </c>
      <c r="I4947" s="10">
        <v>3905309.61057196</v>
      </c>
      <c r="J4947" s="33">
        <f t="shared" si="308"/>
        <v>2.7107048723710248E-3</v>
      </c>
      <c r="K4947" s="33">
        <f t="shared" si="309"/>
        <v>2.7070342293441518E-3</v>
      </c>
      <c r="L4947" s="33">
        <f t="shared" si="310"/>
        <v>0.97698344277706395</v>
      </c>
      <c r="M4947" s="33">
        <f t="shared" si="311"/>
        <v>0.97433871515596393</v>
      </c>
    </row>
    <row r="4948" spans="1:13" ht="27.6">
      <c r="A4948" t="s">
        <v>164</v>
      </c>
      <c r="B4948" t="s">
        <v>250</v>
      </c>
      <c r="C4948" s="14" t="s">
        <v>252</v>
      </c>
      <c r="D4948" t="s">
        <v>456</v>
      </c>
      <c r="E4948" t="s">
        <v>474</v>
      </c>
      <c r="F4948" s="20">
        <v>2044</v>
      </c>
      <c r="G4948" s="20">
        <v>56</v>
      </c>
      <c r="H4948" s="11">
        <v>11401.0028394864</v>
      </c>
      <c r="I4948" s="10">
        <v>3845143.77456315</v>
      </c>
      <c r="J4948" s="33">
        <f t="shared" si="308"/>
        <v>2.9650394128062684E-3</v>
      </c>
      <c r="K4948" s="33">
        <f t="shared" si="309"/>
        <v>2.9606480247316158E-3</v>
      </c>
      <c r="L4948" s="33">
        <f t="shared" si="310"/>
        <v>0.97433871515596393</v>
      </c>
      <c r="M4948" s="33">
        <f t="shared" si="311"/>
        <v>0.97145404116351786</v>
      </c>
    </row>
    <row r="4949" spans="1:13" ht="27.6">
      <c r="A4949" t="s">
        <v>164</v>
      </c>
      <c r="B4949" t="s">
        <v>250</v>
      </c>
      <c r="C4949" s="14" t="s">
        <v>252</v>
      </c>
      <c r="D4949" t="s">
        <v>456</v>
      </c>
      <c r="E4949" t="s">
        <v>474</v>
      </c>
      <c r="F4949" s="20">
        <v>2044</v>
      </c>
      <c r="G4949" s="20">
        <v>57</v>
      </c>
      <c r="H4949" s="11">
        <v>12392.3324636746</v>
      </c>
      <c r="I4949" s="10">
        <v>3775499.0150922802</v>
      </c>
      <c r="J4949" s="33">
        <f t="shared" si="308"/>
        <v>3.2823031906874193E-3</v>
      </c>
      <c r="K4949" s="33">
        <f t="shared" si="309"/>
        <v>3.2769223223932942E-3</v>
      </c>
      <c r="L4949" s="33">
        <f t="shared" si="310"/>
        <v>0.97145404116351786</v>
      </c>
      <c r="M4949" s="33">
        <f t="shared" si="311"/>
        <v>0.96827066173084997</v>
      </c>
    </row>
    <row r="4950" spans="1:13" ht="27.6">
      <c r="A4950" t="s">
        <v>164</v>
      </c>
      <c r="B4950" t="s">
        <v>250</v>
      </c>
      <c r="C4950" s="14" t="s">
        <v>252</v>
      </c>
      <c r="D4950" t="s">
        <v>456</v>
      </c>
      <c r="E4950" t="s">
        <v>474</v>
      </c>
      <c r="F4950" s="20">
        <v>2044</v>
      </c>
      <c r="G4950" s="20">
        <v>58</v>
      </c>
      <c r="H4950" s="11">
        <v>13649.805261266099</v>
      </c>
      <c r="I4950" s="10">
        <v>3761633.1252589598</v>
      </c>
      <c r="J4950" s="33">
        <f t="shared" si="308"/>
        <v>3.6286912643365278E-3</v>
      </c>
      <c r="K4950" s="33">
        <f t="shared" si="309"/>
        <v>3.622115520376723E-3</v>
      </c>
      <c r="L4950" s="33">
        <f t="shared" si="310"/>
        <v>0.96827066173084997</v>
      </c>
      <c r="M4950" s="33">
        <f t="shared" si="311"/>
        <v>0.96476347353906922</v>
      </c>
    </row>
    <row r="4951" spans="1:13" ht="27.6">
      <c r="A4951" t="s">
        <v>164</v>
      </c>
      <c r="B4951" t="s">
        <v>250</v>
      </c>
      <c r="C4951" s="14" t="s">
        <v>252</v>
      </c>
      <c r="D4951" t="s">
        <v>456</v>
      </c>
      <c r="E4951" t="s">
        <v>474</v>
      </c>
      <c r="F4951" s="20">
        <v>2044</v>
      </c>
      <c r="G4951" s="20">
        <v>59</v>
      </c>
      <c r="H4951" s="11">
        <v>14570.5912040404</v>
      </c>
      <c r="I4951" s="10">
        <v>3797644.7051687199</v>
      </c>
      <c r="J4951" s="33">
        <f t="shared" si="308"/>
        <v>3.8367441757280094E-3</v>
      </c>
      <c r="K4951" s="33">
        <f t="shared" si="309"/>
        <v>3.8293932769707384E-3</v>
      </c>
      <c r="L4951" s="33">
        <f t="shared" si="310"/>
        <v>0.96476347353906922</v>
      </c>
      <c r="M4951" s="33">
        <f t="shared" si="311"/>
        <v>0.9610690147796318</v>
      </c>
    </row>
    <row r="4952" spans="1:13" ht="27.6">
      <c r="A4952" t="s">
        <v>164</v>
      </c>
      <c r="B4952" t="s">
        <v>250</v>
      </c>
      <c r="C4952" s="14" t="s">
        <v>252</v>
      </c>
      <c r="D4952" t="s">
        <v>456</v>
      </c>
      <c r="E4952" t="s">
        <v>474</v>
      </c>
      <c r="F4952" s="20">
        <v>2044</v>
      </c>
      <c r="G4952" s="20">
        <v>60</v>
      </c>
      <c r="H4952" s="11">
        <v>15605.1998006373</v>
      </c>
      <c r="I4952" s="10">
        <v>3792492.51953327</v>
      </c>
      <c r="J4952" s="33">
        <f t="shared" si="308"/>
        <v>4.1147608651203827E-3</v>
      </c>
      <c r="K4952" s="33">
        <f t="shared" si="309"/>
        <v>4.1063068360427391E-3</v>
      </c>
      <c r="L4952" s="33">
        <f t="shared" si="310"/>
        <v>0.9610690147796318</v>
      </c>
      <c r="M4952" s="33">
        <f t="shared" si="311"/>
        <v>0.95712257051433336</v>
      </c>
    </row>
    <row r="4953" spans="1:13" ht="27.6">
      <c r="A4953" t="s">
        <v>164</v>
      </c>
      <c r="B4953" t="s">
        <v>250</v>
      </c>
      <c r="C4953" s="14" t="s">
        <v>252</v>
      </c>
      <c r="D4953" t="s">
        <v>456</v>
      </c>
      <c r="E4953" t="s">
        <v>474</v>
      </c>
      <c r="F4953" s="20">
        <v>2044</v>
      </c>
      <c r="G4953" s="20">
        <v>61</v>
      </c>
      <c r="H4953" s="11">
        <v>16415.469728095799</v>
      </c>
      <c r="I4953" s="10">
        <v>3732804.9566205102</v>
      </c>
      <c r="J4953" s="33">
        <f t="shared" si="308"/>
        <v>4.3976232133375436E-3</v>
      </c>
      <c r="K4953" s="33">
        <f t="shared" si="309"/>
        <v>4.3879678271431244E-3</v>
      </c>
      <c r="L4953" s="33">
        <f t="shared" si="310"/>
        <v>0.95712257051433336</v>
      </c>
      <c r="M4953" s="33">
        <f t="shared" si="311"/>
        <v>0.95292274746828398</v>
      </c>
    </row>
    <row r="4954" spans="1:13" ht="27.6">
      <c r="A4954" t="s">
        <v>164</v>
      </c>
      <c r="B4954" t="s">
        <v>250</v>
      </c>
      <c r="C4954" s="14" t="s">
        <v>252</v>
      </c>
      <c r="D4954" t="s">
        <v>456</v>
      </c>
      <c r="E4954" t="s">
        <v>474</v>
      </c>
      <c r="F4954" s="20">
        <v>2044</v>
      </c>
      <c r="G4954" s="20">
        <v>62</v>
      </c>
      <c r="H4954" s="11">
        <v>17385.1964957237</v>
      </c>
      <c r="I4954" s="10">
        <v>3649152.7242061002</v>
      </c>
      <c r="J4954" s="33">
        <f t="shared" si="308"/>
        <v>4.7641734423450243E-3</v>
      </c>
      <c r="K4954" s="33">
        <f t="shared" si="309"/>
        <v>4.7528427689566E-3</v>
      </c>
      <c r="L4954" s="33">
        <f t="shared" si="310"/>
        <v>0.95292274746828398</v>
      </c>
      <c r="M4954" s="33">
        <f t="shared" si="311"/>
        <v>0.9483936554786051</v>
      </c>
    </row>
    <row r="4955" spans="1:13" ht="27.6">
      <c r="A4955" t="s">
        <v>164</v>
      </c>
      <c r="B4955" t="s">
        <v>250</v>
      </c>
      <c r="C4955" s="14" t="s">
        <v>252</v>
      </c>
      <c r="D4955" t="s">
        <v>456</v>
      </c>
      <c r="E4955" t="s">
        <v>474</v>
      </c>
      <c r="F4955" s="20">
        <v>2044</v>
      </c>
      <c r="G4955" s="20">
        <v>63</v>
      </c>
      <c r="H4955" s="11">
        <v>18325.479857181599</v>
      </c>
      <c r="I4955" s="10">
        <v>3558154.3657088298</v>
      </c>
      <c r="J4955" s="33">
        <f t="shared" si="308"/>
        <v>5.1502767934383667E-3</v>
      </c>
      <c r="K4955" s="33">
        <f t="shared" si="309"/>
        <v>5.137036857444266E-3</v>
      </c>
      <c r="L4955" s="33">
        <f t="shared" si="310"/>
        <v>0.9483936554786051</v>
      </c>
      <c r="M4955" s="33">
        <f t="shared" si="311"/>
        <v>0.94352172231504516</v>
      </c>
    </row>
    <row r="4956" spans="1:13" ht="27.6">
      <c r="A4956" t="s">
        <v>164</v>
      </c>
      <c r="B4956" t="s">
        <v>250</v>
      </c>
      <c r="C4956" s="14" t="s">
        <v>252</v>
      </c>
      <c r="D4956" t="s">
        <v>456</v>
      </c>
      <c r="E4956" t="s">
        <v>474</v>
      </c>
      <c r="F4956" s="20">
        <v>2044</v>
      </c>
      <c r="G4956" s="20">
        <v>64</v>
      </c>
      <c r="H4956" s="11">
        <v>19631.6322969906</v>
      </c>
      <c r="I4956" s="10">
        <v>3470304.9888226199</v>
      </c>
      <c r="J4956" s="33">
        <f t="shared" si="308"/>
        <v>5.6570337074756871E-3</v>
      </c>
      <c r="K4956" s="33">
        <f t="shared" si="309"/>
        <v>5.6410628224288217E-3</v>
      </c>
      <c r="L4956" s="33">
        <f t="shared" si="310"/>
        <v>0.94352172231504516</v>
      </c>
      <c r="M4956" s="33">
        <f t="shared" si="311"/>
        <v>0.93819925700513973</v>
      </c>
    </row>
    <row r="4957" spans="1:13" ht="27.6">
      <c r="A4957" t="s">
        <v>164</v>
      </c>
      <c r="B4957" t="s">
        <v>250</v>
      </c>
      <c r="C4957" s="14" t="s">
        <v>252</v>
      </c>
      <c r="D4957" t="s">
        <v>456</v>
      </c>
      <c r="E4957" t="s">
        <v>474</v>
      </c>
      <c r="F4957" s="20">
        <v>2044</v>
      </c>
      <c r="G4957" s="20">
        <v>65</v>
      </c>
      <c r="H4957" s="11">
        <v>20826.552381726298</v>
      </c>
      <c r="I4957" s="10">
        <v>3368106.3721209601</v>
      </c>
      <c r="J4957" s="33">
        <f t="shared" si="308"/>
        <v>6.1834604019977623E-3</v>
      </c>
      <c r="K4957" s="33">
        <f t="shared" si="309"/>
        <v>6.1643821541772503E-3</v>
      </c>
      <c r="L4957" s="33">
        <f t="shared" si="310"/>
        <v>0.93819925700513973</v>
      </c>
      <c r="M4957" s="33">
        <f t="shared" si="311"/>
        <v>0.93241583824819485</v>
      </c>
    </row>
    <row r="4958" spans="1:13" ht="27.6">
      <c r="A4958" t="s">
        <v>164</v>
      </c>
      <c r="B4958" t="s">
        <v>250</v>
      </c>
      <c r="C4958" s="14" t="s">
        <v>252</v>
      </c>
      <c r="D4958" t="s">
        <v>456</v>
      </c>
      <c r="E4958" t="s">
        <v>474</v>
      </c>
      <c r="F4958" s="20">
        <v>2044</v>
      </c>
      <c r="G4958" s="20">
        <v>66</v>
      </c>
      <c r="H4958" s="11">
        <v>21120.272281259699</v>
      </c>
      <c r="I4958" s="10">
        <v>3243260.7706604698</v>
      </c>
      <c r="J4958" s="33">
        <f t="shared" si="308"/>
        <v>6.5120487604080901E-3</v>
      </c>
      <c r="K4958" s="33">
        <f t="shared" si="309"/>
        <v>6.4908913218815201E-3</v>
      </c>
      <c r="L4958" s="33">
        <f t="shared" si="310"/>
        <v>0.93241583824819485</v>
      </c>
      <c r="M4958" s="33">
        <f t="shared" si="311"/>
        <v>0.92636362837532471</v>
      </c>
    </row>
    <row r="4959" spans="1:13" ht="27.6">
      <c r="A4959" t="s">
        <v>164</v>
      </c>
      <c r="B4959" t="s">
        <v>250</v>
      </c>
      <c r="C4959" s="14" t="s">
        <v>252</v>
      </c>
      <c r="D4959" t="s">
        <v>456</v>
      </c>
      <c r="E4959" t="s">
        <v>474</v>
      </c>
      <c r="F4959" s="20">
        <v>2044</v>
      </c>
      <c r="G4959" s="20">
        <v>67</v>
      </c>
      <c r="H4959" s="11">
        <v>22116.651699066999</v>
      </c>
      <c r="I4959" s="10">
        <v>3120511.8388215299</v>
      </c>
      <c r="J4959" s="33">
        <f t="shared" si="308"/>
        <v>7.0875077043192425E-3</v>
      </c>
      <c r="K4959" s="33">
        <f t="shared" si="309"/>
        <v>7.0624505541185822E-3</v>
      </c>
      <c r="L4959" s="33">
        <f t="shared" si="310"/>
        <v>0.92636362837532471</v>
      </c>
      <c r="M4959" s="33">
        <f t="shared" si="311"/>
        <v>0.91982123105479008</v>
      </c>
    </row>
    <row r="4960" spans="1:13" ht="27.6">
      <c r="A4960" t="s">
        <v>164</v>
      </c>
      <c r="B4960" t="s">
        <v>250</v>
      </c>
      <c r="C4960" s="14" t="s">
        <v>252</v>
      </c>
      <c r="D4960" t="s">
        <v>456</v>
      </c>
      <c r="E4960" t="s">
        <v>474</v>
      </c>
      <c r="F4960" s="20">
        <v>2044</v>
      </c>
      <c r="G4960" s="20">
        <v>68</v>
      </c>
      <c r="H4960" s="11">
        <v>23126.8826290748</v>
      </c>
      <c r="I4960" s="10">
        <v>3008464.96605939</v>
      </c>
      <c r="J4960" s="33">
        <f t="shared" si="308"/>
        <v>7.6872700496716552E-3</v>
      </c>
      <c r="K4960" s="33">
        <f t="shared" si="309"/>
        <v>7.6577985560595252E-3</v>
      </c>
      <c r="L4960" s="33">
        <f t="shared" si="310"/>
        <v>0.91982123105479008</v>
      </c>
      <c r="M4960" s="33">
        <f t="shared" si="311"/>
        <v>0.91277742535978579</v>
      </c>
    </row>
    <row r="4961" spans="1:13" ht="27.6">
      <c r="A4961" t="s">
        <v>164</v>
      </c>
      <c r="B4961" t="s">
        <v>250</v>
      </c>
      <c r="C4961" s="14" t="s">
        <v>252</v>
      </c>
      <c r="D4961" t="s">
        <v>456</v>
      </c>
      <c r="E4961" t="s">
        <v>474</v>
      </c>
      <c r="F4961" s="20">
        <v>2044</v>
      </c>
      <c r="G4961" s="20">
        <v>69</v>
      </c>
      <c r="H4961" s="11">
        <v>23396.063227016399</v>
      </c>
      <c r="I4961" s="10">
        <v>2884608.68041057</v>
      </c>
      <c r="J4961" s="33">
        <f t="shared" si="308"/>
        <v>8.1106541022009284E-3</v>
      </c>
      <c r="K4961" s="33">
        <f t="shared" si="309"/>
        <v>8.0778514906710841E-3</v>
      </c>
      <c r="L4961" s="33">
        <f t="shared" si="310"/>
        <v>0.91277742535978579</v>
      </c>
      <c r="M4961" s="33">
        <f t="shared" si="311"/>
        <v>0.90540414487369236</v>
      </c>
    </row>
    <row r="4962" spans="1:13" ht="27.6">
      <c r="A4962" t="s">
        <v>164</v>
      </c>
      <c r="B4962" t="s">
        <v>250</v>
      </c>
      <c r="C4962" s="14" t="s">
        <v>252</v>
      </c>
      <c r="D4962" t="s">
        <v>456</v>
      </c>
      <c r="E4962" t="s">
        <v>474</v>
      </c>
      <c r="F4962" s="20">
        <v>2045</v>
      </c>
      <c r="G4962" s="20">
        <v>30</v>
      </c>
      <c r="H4962" s="11">
        <v>708.06387727246897</v>
      </c>
      <c r="I4962" s="10">
        <v>4657727.4854026902</v>
      </c>
      <c r="J4962" s="33">
        <f t="shared" si="308"/>
        <v>1.5201917233061401E-4</v>
      </c>
      <c r="K4962" s="33">
        <f t="shared" si="309"/>
        <v>1.5200761800171492E-4</v>
      </c>
      <c r="L4962" s="33">
        <f t="shared" si="310"/>
        <v>1</v>
      </c>
      <c r="M4962" s="33">
        <f t="shared" si="311"/>
        <v>0.99984799238199829</v>
      </c>
    </row>
    <row r="4963" spans="1:13" ht="27.6">
      <c r="A4963" t="s">
        <v>164</v>
      </c>
      <c r="B4963" t="s">
        <v>250</v>
      </c>
      <c r="C4963" s="14" t="s">
        <v>252</v>
      </c>
      <c r="D4963" t="s">
        <v>456</v>
      </c>
      <c r="E4963" t="s">
        <v>474</v>
      </c>
      <c r="F4963" s="20">
        <v>2045</v>
      </c>
      <c r="G4963" s="20">
        <v>31</v>
      </c>
      <c r="H4963" s="11">
        <v>1036.8816850022099</v>
      </c>
      <c r="I4963" s="10">
        <v>4729555.2097919798</v>
      </c>
      <c r="J4963" s="33">
        <f t="shared" si="308"/>
        <v>2.192345028250162E-4</v>
      </c>
      <c r="K4963" s="33">
        <f t="shared" si="309"/>
        <v>2.1921047269746197E-4</v>
      </c>
      <c r="L4963" s="33">
        <f t="shared" si="310"/>
        <v>0.99984799238199829</v>
      </c>
      <c r="M4963" s="33">
        <f t="shared" si="311"/>
        <v>0.99962881523096259</v>
      </c>
    </row>
    <row r="4964" spans="1:13" ht="27.6">
      <c r="A4964" t="s">
        <v>164</v>
      </c>
      <c r="B4964" t="s">
        <v>250</v>
      </c>
      <c r="C4964" s="14" t="s">
        <v>252</v>
      </c>
      <c r="D4964" t="s">
        <v>456</v>
      </c>
      <c r="E4964" t="s">
        <v>474</v>
      </c>
      <c r="F4964" s="20">
        <v>2045</v>
      </c>
      <c r="G4964" s="20">
        <v>32</v>
      </c>
      <c r="H4964" s="11">
        <v>1102.36582494923</v>
      </c>
      <c r="I4964" s="10">
        <v>4820933.6911739605</v>
      </c>
      <c r="J4964" s="33">
        <f t="shared" si="308"/>
        <v>2.2866230808513558E-4</v>
      </c>
      <c r="K4964" s="33">
        <f t="shared" si="309"/>
        <v>2.2863616685209198E-4</v>
      </c>
      <c r="L4964" s="33">
        <f t="shared" si="310"/>
        <v>0.99962881523096259</v>
      </c>
      <c r="M4964" s="33">
        <f t="shared" si="311"/>
        <v>0.99940026393037329</v>
      </c>
    </row>
    <row r="4965" spans="1:13" ht="27.6">
      <c r="A4965" t="s">
        <v>164</v>
      </c>
      <c r="B4965" t="s">
        <v>250</v>
      </c>
      <c r="C4965" s="14" t="s">
        <v>252</v>
      </c>
      <c r="D4965" t="s">
        <v>456</v>
      </c>
      <c r="E4965" t="s">
        <v>474</v>
      </c>
      <c r="F4965" s="20">
        <v>2045</v>
      </c>
      <c r="G4965" s="20">
        <v>33</v>
      </c>
      <c r="H4965" s="11">
        <v>1175.43143025782</v>
      </c>
      <c r="I4965" s="10">
        <v>4864304.96704478</v>
      </c>
      <c r="J4965" s="33">
        <f t="shared" si="308"/>
        <v>2.4164427152928531E-4</v>
      </c>
      <c r="K4965" s="33">
        <f t="shared" si="309"/>
        <v>2.4161507790387837E-4</v>
      </c>
      <c r="L4965" s="33">
        <f t="shared" si="310"/>
        <v>0.99940026393037329</v>
      </c>
      <c r="M4965" s="33">
        <f t="shared" si="311"/>
        <v>0.99915879375774663</v>
      </c>
    </row>
    <row r="4966" spans="1:13" ht="27.6">
      <c r="A4966" t="s">
        <v>164</v>
      </c>
      <c r="B4966" t="s">
        <v>250</v>
      </c>
      <c r="C4966" s="14" t="s">
        <v>252</v>
      </c>
      <c r="D4966" t="s">
        <v>456</v>
      </c>
      <c r="E4966" t="s">
        <v>474</v>
      </c>
      <c r="F4966" s="20">
        <v>2045</v>
      </c>
      <c r="G4966" s="20">
        <v>34</v>
      </c>
      <c r="H4966" s="11">
        <v>1224.39582219261</v>
      </c>
      <c r="I4966" s="10">
        <v>4784520.8565632999</v>
      </c>
      <c r="J4966" s="33">
        <f t="shared" si="308"/>
        <v>2.5590771968587219E-4</v>
      </c>
      <c r="K4966" s="33">
        <f t="shared" si="309"/>
        <v>2.5587497809842485E-4</v>
      </c>
      <c r="L4966" s="33">
        <f t="shared" si="310"/>
        <v>0.99915879375774663</v>
      </c>
      <c r="M4966" s="33">
        <f t="shared" si="311"/>
        <v>0.99890313402327702</v>
      </c>
    </row>
    <row r="4967" spans="1:13" ht="27.6">
      <c r="A4967" t="s">
        <v>164</v>
      </c>
      <c r="B4967" t="s">
        <v>250</v>
      </c>
      <c r="C4967" s="14" t="s">
        <v>252</v>
      </c>
      <c r="D4967" t="s">
        <v>456</v>
      </c>
      <c r="E4967" t="s">
        <v>474</v>
      </c>
      <c r="F4967" s="20">
        <v>2045</v>
      </c>
      <c r="G4967" s="20">
        <v>35</v>
      </c>
      <c r="H4967" s="11">
        <v>1289.1576937074401</v>
      </c>
      <c r="I4967" s="10">
        <v>4683200.5766110299</v>
      </c>
      <c r="J4967" s="33">
        <f t="shared" si="308"/>
        <v>2.7527279103649484E-4</v>
      </c>
      <c r="K4967" s="33">
        <f t="shared" si="309"/>
        <v>2.7523490695802177E-4</v>
      </c>
      <c r="L4967" s="33">
        <f t="shared" si="310"/>
        <v>0.99890313402327702</v>
      </c>
      <c r="M4967" s="33">
        <f t="shared" si="311"/>
        <v>0.99862820101212402</v>
      </c>
    </row>
    <row r="4968" spans="1:13" ht="27.6">
      <c r="A4968" t="s">
        <v>164</v>
      </c>
      <c r="B4968" t="s">
        <v>250</v>
      </c>
      <c r="C4968" s="14" t="s">
        <v>252</v>
      </c>
      <c r="D4968" t="s">
        <v>456</v>
      </c>
      <c r="E4968" t="s">
        <v>474</v>
      </c>
      <c r="F4968" s="20">
        <v>2045</v>
      </c>
      <c r="G4968" s="20">
        <v>36</v>
      </c>
      <c r="H4968" s="11">
        <v>1623.5824516610401</v>
      </c>
      <c r="I4968" s="10">
        <v>4625990.8254755801</v>
      </c>
      <c r="J4968" s="33">
        <f t="shared" si="308"/>
        <v>3.5096966529200282E-4</v>
      </c>
      <c r="K4968" s="33">
        <f t="shared" si="309"/>
        <v>3.5090808264381934E-4</v>
      </c>
      <c r="L4968" s="33">
        <f t="shared" si="310"/>
        <v>0.99862820101212402</v>
      </c>
      <c r="M4968" s="33">
        <f t="shared" si="311"/>
        <v>0.99827777430483278</v>
      </c>
    </row>
    <row r="4969" spans="1:13" ht="27.6">
      <c r="A4969" t="s">
        <v>164</v>
      </c>
      <c r="B4969" t="s">
        <v>250</v>
      </c>
      <c r="C4969" s="14" t="s">
        <v>252</v>
      </c>
      <c r="D4969" t="s">
        <v>456</v>
      </c>
      <c r="E4969" t="s">
        <v>474</v>
      </c>
      <c r="F4969" s="20">
        <v>2045</v>
      </c>
      <c r="G4969" s="20">
        <v>37</v>
      </c>
      <c r="H4969" s="11">
        <v>1763.3728072799299</v>
      </c>
      <c r="I4969" s="10">
        <v>4617248.5150631396</v>
      </c>
      <c r="J4969" s="33">
        <f t="shared" si="308"/>
        <v>3.8190987587676255E-4</v>
      </c>
      <c r="K4969" s="33">
        <f t="shared" si="309"/>
        <v>3.8183695758320368E-4</v>
      </c>
      <c r="L4969" s="33">
        <f t="shared" si="310"/>
        <v>0.99827777430483278</v>
      </c>
      <c r="M4969" s="33">
        <f t="shared" si="311"/>
        <v>0.99789659495666927</v>
      </c>
    </row>
    <row r="4970" spans="1:13" ht="27.6">
      <c r="A4970" t="s">
        <v>164</v>
      </c>
      <c r="B4970" t="s">
        <v>250</v>
      </c>
      <c r="C4970" s="14" t="s">
        <v>252</v>
      </c>
      <c r="D4970" t="s">
        <v>456</v>
      </c>
      <c r="E4970" t="s">
        <v>474</v>
      </c>
      <c r="F4970" s="20">
        <v>2045</v>
      </c>
      <c r="G4970" s="20">
        <v>38</v>
      </c>
      <c r="H4970" s="11">
        <v>1919.89696775112</v>
      </c>
      <c r="I4970" s="10">
        <v>4588348.7200504299</v>
      </c>
      <c r="J4970" s="33">
        <f t="shared" si="308"/>
        <v>4.184287387228098E-4</v>
      </c>
      <c r="K4970" s="33">
        <f t="shared" si="309"/>
        <v>4.1834120962680466E-4</v>
      </c>
      <c r="L4970" s="33">
        <f t="shared" si="310"/>
        <v>0.99789659495666927</v>
      </c>
      <c r="M4970" s="33">
        <f t="shared" si="311"/>
        <v>0.99747913368805263</v>
      </c>
    </row>
    <row r="4971" spans="1:13" ht="27.6">
      <c r="A4971" t="s">
        <v>164</v>
      </c>
      <c r="B4971" t="s">
        <v>250</v>
      </c>
      <c r="C4971" s="14" t="s">
        <v>252</v>
      </c>
      <c r="D4971" t="s">
        <v>456</v>
      </c>
      <c r="E4971" t="s">
        <v>474</v>
      </c>
      <c r="F4971" s="20">
        <v>2045</v>
      </c>
      <c r="G4971" s="20">
        <v>39</v>
      </c>
      <c r="H4971" s="11">
        <v>2008.5305787013899</v>
      </c>
      <c r="I4971" s="10">
        <v>4515799.2831837703</v>
      </c>
      <c r="J4971" s="33">
        <f t="shared" si="308"/>
        <v>4.4477853260238733E-4</v>
      </c>
      <c r="K4971" s="33">
        <f t="shared" si="309"/>
        <v>4.4467963329419824E-4</v>
      </c>
      <c r="L4971" s="33">
        <f t="shared" si="310"/>
        <v>0.99747913368805263</v>
      </c>
      <c r="M4971" s="33">
        <f t="shared" si="311"/>
        <v>0.9970355750326656</v>
      </c>
    </row>
    <row r="4972" spans="1:13" ht="27.6">
      <c r="A4972" t="s">
        <v>164</v>
      </c>
      <c r="B4972" t="s">
        <v>250</v>
      </c>
      <c r="C4972" s="14" t="s">
        <v>252</v>
      </c>
      <c r="D4972" t="s">
        <v>456</v>
      </c>
      <c r="E4972" t="s">
        <v>474</v>
      </c>
      <c r="F4972" s="20">
        <v>2045</v>
      </c>
      <c r="G4972" s="20">
        <v>40</v>
      </c>
      <c r="H4972" s="11">
        <v>2142.7216815613801</v>
      </c>
      <c r="I4972" s="10">
        <v>4420483.2132936204</v>
      </c>
      <c r="J4972" s="33">
        <f t="shared" si="308"/>
        <v>4.8472566870463868E-4</v>
      </c>
      <c r="K4972" s="33">
        <f t="shared" si="309"/>
        <v>4.846082081971792E-4</v>
      </c>
      <c r="L4972" s="33">
        <f t="shared" si="310"/>
        <v>0.9970355750326656</v>
      </c>
      <c r="M4972" s="33">
        <f t="shared" si="311"/>
        <v>0.9965524034091402</v>
      </c>
    </row>
    <row r="4973" spans="1:13" ht="27.6">
      <c r="A4973" t="s">
        <v>164</v>
      </c>
      <c r="B4973" t="s">
        <v>250</v>
      </c>
      <c r="C4973" s="14" t="s">
        <v>252</v>
      </c>
      <c r="D4973" t="s">
        <v>456</v>
      </c>
      <c r="E4973" t="s">
        <v>474</v>
      </c>
      <c r="F4973" s="20">
        <v>2045</v>
      </c>
      <c r="G4973" s="20">
        <v>41</v>
      </c>
      <c r="H4973" s="11">
        <v>2752.2711324605002</v>
      </c>
      <c r="I4973" s="10">
        <v>4321337.1448456496</v>
      </c>
      <c r="J4973" s="33">
        <f t="shared" si="308"/>
        <v>6.3690266234915725E-4</v>
      </c>
      <c r="K4973" s="33">
        <f t="shared" si="309"/>
        <v>6.366998829010484E-4</v>
      </c>
      <c r="L4973" s="33">
        <f t="shared" si="310"/>
        <v>0.9965524034091402</v>
      </c>
      <c r="M4973" s="33">
        <f t="shared" si="311"/>
        <v>0.99591789861058488</v>
      </c>
    </row>
    <row r="4974" spans="1:13" ht="27.6">
      <c r="A4974" t="s">
        <v>164</v>
      </c>
      <c r="B4974" t="s">
        <v>250</v>
      </c>
      <c r="C4974" s="14" t="s">
        <v>252</v>
      </c>
      <c r="D4974" t="s">
        <v>456</v>
      </c>
      <c r="E4974" t="s">
        <v>474</v>
      </c>
      <c r="F4974" s="20">
        <v>2045</v>
      </c>
      <c r="G4974" s="20">
        <v>42</v>
      </c>
      <c r="H4974" s="11">
        <v>3054.22091441262</v>
      </c>
      <c r="I4974" s="10">
        <v>4275524.50915528</v>
      </c>
      <c r="J4974" s="33">
        <f t="shared" si="308"/>
        <v>7.1434999562569363E-4</v>
      </c>
      <c r="K4974" s="33">
        <f t="shared" si="309"/>
        <v>7.1409490841167766E-4</v>
      </c>
      <c r="L4974" s="33">
        <f t="shared" si="310"/>
        <v>0.99591789861058488</v>
      </c>
      <c r="M4974" s="33">
        <f t="shared" si="311"/>
        <v>0.995206718709991</v>
      </c>
    </row>
    <row r="4975" spans="1:13" ht="27.6">
      <c r="A4975" t="s">
        <v>164</v>
      </c>
      <c r="B4975" t="s">
        <v>250</v>
      </c>
      <c r="C4975" s="14" t="s">
        <v>252</v>
      </c>
      <c r="D4975" t="s">
        <v>456</v>
      </c>
      <c r="E4975" t="s">
        <v>474</v>
      </c>
      <c r="F4975" s="20">
        <v>2045</v>
      </c>
      <c r="G4975" s="20">
        <v>43</v>
      </c>
      <c r="H4975" s="11">
        <v>3424.6120257107</v>
      </c>
      <c r="I4975" s="10">
        <v>4251695.3633671496</v>
      </c>
      <c r="J4975" s="33">
        <f t="shared" si="308"/>
        <v>8.054697557161205E-4</v>
      </c>
      <c r="K4975" s="33">
        <f t="shared" si="309"/>
        <v>8.0514545203058674E-4</v>
      </c>
      <c r="L4975" s="33">
        <f t="shared" si="310"/>
        <v>0.995206718709991</v>
      </c>
      <c r="M4975" s="33">
        <f t="shared" si="311"/>
        <v>0.99440543254659142</v>
      </c>
    </row>
    <row r="4976" spans="1:13" ht="27.6">
      <c r="A4976" t="s">
        <v>164</v>
      </c>
      <c r="B4976" t="s">
        <v>250</v>
      </c>
      <c r="C4976" s="14" t="s">
        <v>252</v>
      </c>
      <c r="D4976" t="s">
        <v>456</v>
      </c>
      <c r="E4976" t="s">
        <v>474</v>
      </c>
      <c r="F4976" s="20">
        <v>2045</v>
      </c>
      <c r="G4976" s="20">
        <v>44</v>
      </c>
      <c r="H4976" s="11">
        <v>3614.3511149799701</v>
      </c>
      <c r="I4976" s="10">
        <v>4227332.5491173696</v>
      </c>
      <c r="J4976" s="33">
        <f t="shared" si="308"/>
        <v>8.5499569125088476E-4</v>
      </c>
      <c r="K4976" s="33">
        <f t="shared" si="309"/>
        <v>8.5463028658205875E-4</v>
      </c>
      <c r="L4976" s="33">
        <f t="shared" si="310"/>
        <v>0.99440543254659142</v>
      </c>
      <c r="M4976" s="33">
        <f t="shared" si="311"/>
        <v>0.99355558354679541</v>
      </c>
    </row>
    <row r="4977" spans="1:13" ht="27.6">
      <c r="A4977" t="s">
        <v>164</v>
      </c>
      <c r="B4977" t="s">
        <v>250</v>
      </c>
      <c r="C4977" s="14" t="s">
        <v>252</v>
      </c>
      <c r="D4977" t="s">
        <v>456</v>
      </c>
      <c r="E4977" t="s">
        <v>474</v>
      </c>
      <c r="F4977" s="20">
        <v>2045</v>
      </c>
      <c r="G4977" s="20">
        <v>45</v>
      </c>
      <c r="H4977" s="11">
        <v>3930.0838869069698</v>
      </c>
      <c r="I4977" s="10">
        <v>4221794.9129335796</v>
      </c>
      <c r="J4977" s="33">
        <f t="shared" si="308"/>
        <v>9.3090355357316264E-4</v>
      </c>
      <c r="K4977" s="33">
        <f t="shared" si="309"/>
        <v>9.3047039727944814E-4</v>
      </c>
      <c r="L4977" s="33">
        <f t="shared" si="310"/>
        <v>0.99355558354679541</v>
      </c>
      <c r="M4977" s="33">
        <f t="shared" si="311"/>
        <v>0.99263110948825339</v>
      </c>
    </row>
    <row r="4978" spans="1:13" ht="27.6">
      <c r="A4978" t="s">
        <v>164</v>
      </c>
      <c r="B4978" t="s">
        <v>250</v>
      </c>
      <c r="C4978" s="14" t="s">
        <v>252</v>
      </c>
      <c r="D4978" t="s">
        <v>456</v>
      </c>
      <c r="E4978" t="s">
        <v>474</v>
      </c>
      <c r="F4978" s="20">
        <v>2045</v>
      </c>
      <c r="G4978" s="20">
        <v>46</v>
      </c>
      <c r="H4978" s="11">
        <v>4958.8767485045901</v>
      </c>
      <c r="I4978" s="10">
        <v>4253333.1323888795</v>
      </c>
      <c r="J4978" s="33">
        <f t="shared" si="308"/>
        <v>1.1658801683656138E-3</v>
      </c>
      <c r="K4978" s="33">
        <f t="shared" si="309"/>
        <v>1.1652007941307385E-3</v>
      </c>
      <c r="L4978" s="33">
        <f t="shared" si="310"/>
        <v>0.99263110948825339</v>
      </c>
      <c r="M4978" s="33">
        <f t="shared" si="311"/>
        <v>0.99147449493119877</v>
      </c>
    </row>
    <row r="4979" spans="1:13" ht="27.6">
      <c r="A4979" t="s">
        <v>164</v>
      </c>
      <c r="B4979" t="s">
        <v>250</v>
      </c>
      <c r="C4979" s="14" t="s">
        <v>252</v>
      </c>
      <c r="D4979" t="s">
        <v>456</v>
      </c>
      <c r="E4979" t="s">
        <v>474</v>
      </c>
      <c r="F4979" s="20">
        <v>2045</v>
      </c>
      <c r="G4979" s="20">
        <v>47</v>
      </c>
      <c r="H4979" s="11">
        <v>5503.82953382498</v>
      </c>
      <c r="I4979" s="10">
        <v>4286847.9723765301</v>
      </c>
      <c r="J4979" s="33">
        <f t="shared" si="308"/>
        <v>1.2838872685223273E-3</v>
      </c>
      <c r="K4979" s="33">
        <f t="shared" si="309"/>
        <v>1.2830634378694361E-3</v>
      </c>
      <c r="L4979" s="33">
        <f t="shared" si="310"/>
        <v>0.99147449493119877</v>
      </c>
      <c r="M4979" s="33">
        <f t="shared" si="311"/>
        <v>0.9902023702571725</v>
      </c>
    </row>
    <row r="4980" spans="1:13" ht="27.6">
      <c r="A4980" t="s">
        <v>164</v>
      </c>
      <c r="B4980" t="s">
        <v>250</v>
      </c>
      <c r="C4980" s="14" t="s">
        <v>252</v>
      </c>
      <c r="D4980" t="s">
        <v>456</v>
      </c>
      <c r="E4980" t="s">
        <v>474</v>
      </c>
      <c r="F4980" s="20">
        <v>2045</v>
      </c>
      <c r="G4980" s="20">
        <v>48</v>
      </c>
      <c r="H4980" s="11">
        <v>6083.1911441381299</v>
      </c>
      <c r="I4980" s="10">
        <v>4274309.2557290401</v>
      </c>
      <c r="J4980" s="33">
        <f t="shared" si="308"/>
        <v>1.4231986457190872E-3</v>
      </c>
      <c r="K4980" s="33">
        <f t="shared" si="309"/>
        <v>1.4221863788024258E-3</v>
      </c>
      <c r="L4980" s="33">
        <f t="shared" si="310"/>
        <v>0.9902023702571725</v>
      </c>
      <c r="M4980" s="33">
        <f t="shared" si="311"/>
        <v>0.9887941179339349</v>
      </c>
    </row>
    <row r="4981" spans="1:13" ht="27.6">
      <c r="A4981" t="s">
        <v>164</v>
      </c>
      <c r="B4981" t="s">
        <v>250</v>
      </c>
      <c r="C4981" s="14" t="s">
        <v>252</v>
      </c>
      <c r="D4981" t="s">
        <v>456</v>
      </c>
      <c r="E4981" t="s">
        <v>474</v>
      </c>
      <c r="F4981" s="20">
        <v>2045</v>
      </c>
      <c r="G4981" s="20">
        <v>49</v>
      </c>
      <c r="H4981" s="11">
        <v>6454.2623006849699</v>
      </c>
      <c r="I4981" s="10">
        <v>4203595.3506770805</v>
      </c>
      <c r="J4981" s="33">
        <f t="shared" si="308"/>
        <v>1.5354147491017114E-3</v>
      </c>
      <c r="K4981" s="33">
        <f t="shared" si="309"/>
        <v>1.5342366029339471E-3</v>
      </c>
      <c r="L4981" s="33">
        <f t="shared" si="310"/>
        <v>0.9887941179339349</v>
      </c>
      <c r="M4981" s="33">
        <f t="shared" si="311"/>
        <v>0.98727707380543483</v>
      </c>
    </row>
    <row r="4982" spans="1:13" ht="27.6">
      <c r="A4982" t="s">
        <v>164</v>
      </c>
      <c r="B4982" t="s">
        <v>250</v>
      </c>
      <c r="C4982" s="14" t="s">
        <v>252</v>
      </c>
      <c r="D4982" t="s">
        <v>456</v>
      </c>
      <c r="E4982" t="s">
        <v>474</v>
      </c>
      <c r="F4982" s="20">
        <v>2045</v>
      </c>
      <c r="G4982" s="20">
        <v>50</v>
      </c>
      <c r="H4982" s="11">
        <v>6887.8090517523797</v>
      </c>
      <c r="I4982" s="10">
        <v>4130213.4507533698</v>
      </c>
      <c r="J4982" s="33">
        <f t="shared" si="308"/>
        <v>1.6676641858536421E-3</v>
      </c>
      <c r="K4982" s="33">
        <f t="shared" si="309"/>
        <v>1.6662744066042734E-3</v>
      </c>
      <c r="L4982" s="33">
        <f t="shared" si="310"/>
        <v>0.98727707380543483</v>
      </c>
      <c r="M4982" s="33">
        <f t="shared" si="311"/>
        <v>0.98563199928512568</v>
      </c>
    </row>
    <row r="4983" spans="1:13" ht="27.6">
      <c r="A4983" t="s">
        <v>164</v>
      </c>
      <c r="B4983" t="s">
        <v>250</v>
      </c>
      <c r="C4983" s="14" t="s">
        <v>252</v>
      </c>
      <c r="D4983" t="s">
        <v>456</v>
      </c>
      <c r="E4983" t="s">
        <v>474</v>
      </c>
      <c r="F4983" s="20">
        <v>2045</v>
      </c>
      <c r="G4983" s="20">
        <v>51</v>
      </c>
      <c r="H4983" s="11">
        <v>7658.2308295877101</v>
      </c>
      <c r="I4983" s="10">
        <v>4064985.6758312299</v>
      </c>
      <c r="J4983" s="33">
        <f t="shared" si="308"/>
        <v>1.8839502621424895E-3</v>
      </c>
      <c r="K4983" s="33">
        <f t="shared" si="309"/>
        <v>1.8821767417636082E-3</v>
      </c>
      <c r="L4983" s="33">
        <f t="shared" si="310"/>
        <v>0.98563199928512568</v>
      </c>
      <c r="M4983" s="33">
        <f t="shared" si="311"/>
        <v>0.98377686566013323</v>
      </c>
    </row>
    <row r="4984" spans="1:13" ht="27.6">
      <c r="A4984" t="s">
        <v>164</v>
      </c>
      <c r="B4984" t="s">
        <v>250</v>
      </c>
      <c r="C4984" s="14" t="s">
        <v>252</v>
      </c>
      <c r="D4984" t="s">
        <v>456</v>
      </c>
      <c r="E4984" t="s">
        <v>474</v>
      </c>
      <c r="F4984" s="20">
        <v>2045</v>
      </c>
      <c r="G4984" s="20">
        <v>52</v>
      </c>
      <c r="H4984" s="11">
        <v>8210.7408856811198</v>
      </c>
      <c r="I4984" s="10">
        <v>4001313.7736933501</v>
      </c>
      <c r="J4984" s="33">
        <f t="shared" si="308"/>
        <v>2.0520112518200052E-3</v>
      </c>
      <c r="K4984" s="33">
        <f t="shared" si="309"/>
        <v>2.0499073160772374E-3</v>
      </c>
      <c r="L4984" s="33">
        <f t="shared" si="310"/>
        <v>0.98377686566013323</v>
      </c>
      <c r="M4984" s="33">
        <f t="shared" si="311"/>
        <v>0.98176021426582893</v>
      </c>
    </row>
    <row r="4985" spans="1:13" ht="27.6">
      <c r="A4985" t="s">
        <v>164</v>
      </c>
      <c r="B4985" t="s">
        <v>250</v>
      </c>
      <c r="C4985" s="14" t="s">
        <v>252</v>
      </c>
      <c r="D4985" t="s">
        <v>456</v>
      </c>
      <c r="E4985" t="s">
        <v>474</v>
      </c>
      <c r="F4985" s="20">
        <v>2045</v>
      </c>
      <c r="G4985" s="20">
        <v>53</v>
      </c>
      <c r="H4985" s="11">
        <v>8864.6796886018492</v>
      </c>
      <c r="I4985" s="10">
        <v>3970030.7988308398</v>
      </c>
      <c r="J4985" s="33">
        <f t="shared" si="308"/>
        <v>2.2328994755437329E-3</v>
      </c>
      <c r="K4985" s="33">
        <f t="shared" si="309"/>
        <v>2.2304084099544763E-3</v>
      </c>
      <c r="L4985" s="33">
        <f t="shared" si="310"/>
        <v>0.98176021426582893</v>
      </c>
      <c r="M4985" s="33">
        <f t="shared" si="311"/>
        <v>0.97957048802737168</v>
      </c>
    </row>
    <row r="4986" spans="1:13" ht="27.6">
      <c r="A4986" t="s">
        <v>164</v>
      </c>
      <c r="B4986" t="s">
        <v>250</v>
      </c>
      <c r="C4986" s="14" t="s">
        <v>252</v>
      </c>
      <c r="D4986" t="s">
        <v>456</v>
      </c>
      <c r="E4986" t="s">
        <v>474</v>
      </c>
      <c r="F4986" s="20">
        <v>2045</v>
      </c>
      <c r="G4986" s="20">
        <v>54</v>
      </c>
      <c r="H4986" s="11">
        <v>9630.4836254004895</v>
      </c>
      <c r="I4986" s="10">
        <v>3931856.6203031898</v>
      </c>
      <c r="J4986" s="33">
        <f t="shared" si="308"/>
        <v>2.4493476124411353E-3</v>
      </c>
      <c r="K4986" s="33">
        <f t="shared" si="309"/>
        <v>2.4463504081423393E-3</v>
      </c>
      <c r="L4986" s="33">
        <f t="shared" si="310"/>
        <v>0.97957048802737168</v>
      </c>
      <c r="M4986" s="33">
        <f t="shared" si="311"/>
        <v>0.97717411536418175</v>
      </c>
    </row>
    <row r="4987" spans="1:13" ht="27.6">
      <c r="A4987" t="s">
        <v>164</v>
      </c>
      <c r="B4987" t="s">
        <v>250</v>
      </c>
      <c r="C4987" s="14" t="s">
        <v>252</v>
      </c>
      <c r="D4987" t="s">
        <v>456</v>
      </c>
      <c r="E4987" t="s">
        <v>474</v>
      </c>
      <c r="F4987" s="20">
        <v>2045</v>
      </c>
      <c r="G4987" s="20">
        <v>55</v>
      </c>
      <c r="H4987" s="11">
        <v>10477.7048357727</v>
      </c>
      <c r="I4987" s="10">
        <v>3895608.0882541402</v>
      </c>
      <c r="J4987" s="33">
        <f t="shared" si="308"/>
        <v>2.6896198484043089E-3</v>
      </c>
      <c r="K4987" s="33">
        <f t="shared" si="309"/>
        <v>2.6860060615701009E-3</v>
      </c>
      <c r="L4987" s="33">
        <f t="shared" si="310"/>
        <v>0.97717411536418175</v>
      </c>
      <c r="M4987" s="33">
        <f t="shared" si="311"/>
        <v>0.97454941976710419</v>
      </c>
    </row>
    <row r="4988" spans="1:13" ht="27.6">
      <c r="A4988" t="s">
        <v>164</v>
      </c>
      <c r="B4988" t="s">
        <v>250</v>
      </c>
      <c r="C4988" s="14" t="s">
        <v>252</v>
      </c>
      <c r="D4988" t="s">
        <v>456</v>
      </c>
      <c r="E4988" t="s">
        <v>474</v>
      </c>
      <c r="F4988" s="20">
        <v>2045</v>
      </c>
      <c r="G4988" s="20">
        <v>56</v>
      </c>
      <c r="H4988" s="11">
        <v>11336.786111175899</v>
      </c>
      <c r="I4988" s="10">
        <v>3879193.5850777901</v>
      </c>
      <c r="J4988" s="33">
        <f t="shared" si="308"/>
        <v>2.9224594912678381E-3</v>
      </c>
      <c r="K4988" s="33">
        <f t="shared" si="309"/>
        <v>2.9181932634999574E-3</v>
      </c>
      <c r="L4988" s="33">
        <f t="shared" si="310"/>
        <v>0.97454941976710419</v>
      </c>
      <c r="M4988" s="33">
        <f t="shared" si="311"/>
        <v>0.97170549621539204</v>
      </c>
    </row>
    <row r="4989" spans="1:13" ht="27.6">
      <c r="A4989" t="s">
        <v>164</v>
      </c>
      <c r="B4989" t="s">
        <v>250</v>
      </c>
      <c r="C4989" s="14" t="s">
        <v>252</v>
      </c>
      <c r="D4989" t="s">
        <v>456</v>
      </c>
      <c r="E4989" t="s">
        <v>474</v>
      </c>
      <c r="F4989" s="20">
        <v>2045</v>
      </c>
      <c r="G4989" s="20">
        <v>57</v>
      </c>
      <c r="H4989" s="11">
        <v>12360.4501496793</v>
      </c>
      <c r="I4989" s="10">
        <v>3816957.3446180602</v>
      </c>
      <c r="J4989" s="33">
        <f t="shared" si="308"/>
        <v>3.2382992613495228E-3</v>
      </c>
      <c r="K4989" s="33">
        <f t="shared" si="309"/>
        <v>3.2330616254993005E-3</v>
      </c>
      <c r="L4989" s="33">
        <f t="shared" si="310"/>
        <v>0.97170549621539204</v>
      </c>
      <c r="M4989" s="33">
        <f t="shared" si="311"/>
        <v>0.9685639124642913</v>
      </c>
    </row>
    <row r="4990" spans="1:13" ht="27.6">
      <c r="A4990" t="s">
        <v>164</v>
      </c>
      <c r="B4990" t="s">
        <v>250</v>
      </c>
      <c r="C4990" s="14" t="s">
        <v>252</v>
      </c>
      <c r="D4990" t="s">
        <v>456</v>
      </c>
      <c r="E4990" t="s">
        <v>474</v>
      </c>
      <c r="F4990" s="20">
        <v>2045</v>
      </c>
      <c r="G4990" s="20">
        <v>58</v>
      </c>
      <c r="H4990" s="11">
        <v>13412.8256640983</v>
      </c>
      <c r="I4990" s="10">
        <v>3745136.8848299799</v>
      </c>
      <c r="J4990" s="33">
        <f t="shared" si="308"/>
        <v>3.5813979773151095E-3</v>
      </c>
      <c r="K4990" s="33">
        <f t="shared" si="309"/>
        <v>3.5749924208098305E-3</v>
      </c>
      <c r="L4990" s="33">
        <f t="shared" si="310"/>
        <v>0.9685639124642913</v>
      </c>
      <c r="M4990" s="33">
        <f t="shared" si="311"/>
        <v>0.9651013038181615</v>
      </c>
    </row>
    <row r="4991" spans="1:13" ht="27.6">
      <c r="A4991" t="s">
        <v>164</v>
      </c>
      <c r="B4991" t="s">
        <v>250</v>
      </c>
      <c r="C4991" s="14" t="s">
        <v>252</v>
      </c>
      <c r="D4991" t="s">
        <v>456</v>
      </c>
      <c r="E4991" t="s">
        <v>474</v>
      </c>
      <c r="F4991" s="20">
        <v>2045</v>
      </c>
      <c r="G4991" s="20">
        <v>59</v>
      </c>
      <c r="H4991" s="11">
        <v>14128.865161293599</v>
      </c>
      <c r="I4991" s="10">
        <v>3728426.9062604201</v>
      </c>
      <c r="J4991" s="33">
        <f t="shared" si="308"/>
        <v>3.789497693402478E-3</v>
      </c>
      <c r="K4991" s="33">
        <f t="shared" si="309"/>
        <v>3.7823266081484785E-3</v>
      </c>
      <c r="L4991" s="33">
        <f t="shared" si="310"/>
        <v>0.9651013038181615</v>
      </c>
      <c r="M4991" s="33">
        <f t="shared" si="311"/>
        <v>0.96145097547717129</v>
      </c>
    </row>
    <row r="4992" spans="1:13" ht="27.6">
      <c r="A4992" t="s">
        <v>164</v>
      </c>
      <c r="B4992" t="s">
        <v>250</v>
      </c>
      <c r="C4992" s="14" t="s">
        <v>252</v>
      </c>
      <c r="D4992" t="s">
        <v>456</v>
      </c>
      <c r="E4992" t="s">
        <v>474</v>
      </c>
      <c r="F4992" s="20">
        <v>2045</v>
      </c>
      <c r="G4992" s="20">
        <v>60</v>
      </c>
      <c r="H4992" s="11">
        <v>15284.155448912799</v>
      </c>
      <c r="I4992" s="10">
        <v>3761509.5018772902</v>
      </c>
      <c r="J4992" s="33">
        <f t="shared" si="308"/>
        <v>4.0633036926491341E-3</v>
      </c>
      <c r="K4992" s="33">
        <f t="shared" si="309"/>
        <v>4.0550596440040998E-3</v>
      </c>
      <c r="L4992" s="33">
        <f t="shared" si="310"/>
        <v>0.96145097547717129</v>
      </c>
      <c r="M4992" s="33">
        <f t="shared" si="311"/>
        <v>0.95755223442682547</v>
      </c>
    </row>
    <row r="4993" spans="1:13" ht="27.6">
      <c r="A4993" t="s">
        <v>164</v>
      </c>
      <c r="B4993" t="s">
        <v>250</v>
      </c>
      <c r="C4993" s="14" t="s">
        <v>252</v>
      </c>
      <c r="D4993" t="s">
        <v>456</v>
      </c>
      <c r="E4993" t="s">
        <v>474</v>
      </c>
      <c r="F4993" s="20">
        <v>2045</v>
      </c>
      <c r="G4993" s="20">
        <v>61</v>
      </c>
      <c r="H4993" s="11">
        <v>16368.356610429</v>
      </c>
      <c r="I4993" s="10">
        <v>3753315.8175797402</v>
      </c>
      <c r="J4993" s="33">
        <f t="shared" si="308"/>
        <v>4.3610389868507914E-3</v>
      </c>
      <c r="K4993" s="33">
        <f t="shared" si="309"/>
        <v>4.3515434647907192E-3</v>
      </c>
      <c r="L4993" s="33">
        <f t="shared" si="310"/>
        <v>0.95755223442682547</v>
      </c>
      <c r="M4993" s="33">
        <f t="shared" si="311"/>
        <v>0.95338540425890961</v>
      </c>
    </row>
    <row r="4994" spans="1:13" ht="27.6">
      <c r="A4994" t="s">
        <v>164</v>
      </c>
      <c r="B4994" t="s">
        <v>250</v>
      </c>
      <c r="C4994" s="14" t="s">
        <v>252</v>
      </c>
      <c r="D4994" t="s">
        <v>456</v>
      </c>
      <c r="E4994" t="s">
        <v>474</v>
      </c>
      <c r="F4994" s="20">
        <v>2045</v>
      </c>
      <c r="G4994" s="20">
        <v>62</v>
      </c>
      <c r="H4994" s="11">
        <v>17448.562963208999</v>
      </c>
      <c r="I4994" s="10">
        <v>3690782.6816986199</v>
      </c>
      <c r="J4994" s="33">
        <f t="shared" ref="J4994:J5057" si="312">IF(I4994&gt;0,H4994/I4994,0)</f>
        <v>4.7276050821769312E-3</v>
      </c>
      <c r="K4994" s="33">
        <f t="shared" ref="K4994:K5057" si="313">1-EXP(-J4994)</f>
        <v>4.7164475470019562E-3</v>
      </c>
      <c r="L4994" s="33">
        <f t="shared" ref="L4994:L5057" si="314">IF(G4994=30,1,M4993)</f>
        <v>0.95338540425890961</v>
      </c>
      <c r="M4994" s="33">
        <f t="shared" ref="M4994:M5057" si="315">L4994*(1-K4994)</f>
        <v>0.94888881200764519</v>
      </c>
    </row>
    <row r="4995" spans="1:13" ht="27.6">
      <c r="A4995" t="s">
        <v>164</v>
      </c>
      <c r="B4995" t="s">
        <v>250</v>
      </c>
      <c r="C4995" s="14" t="s">
        <v>252</v>
      </c>
      <c r="D4995" t="s">
        <v>456</v>
      </c>
      <c r="E4995" t="s">
        <v>474</v>
      </c>
      <c r="F4995" s="20">
        <v>2045</v>
      </c>
      <c r="G4995" s="20">
        <v>63</v>
      </c>
      <c r="H4995" s="11">
        <v>18472.156048487301</v>
      </c>
      <c r="I4995" s="10">
        <v>3604265.0201900601</v>
      </c>
      <c r="J4995" s="33">
        <f t="shared" si="312"/>
        <v>5.1250826298875288E-3</v>
      </c>
      <c r="K4995" s="33">
        <f t="shared" si="313"/>
        <v>5.1119718014949189E-3</v>
      </c>
      <c r="L4995" s="33">
        <f t="shared" si="314"/>
        <v>0.94888881200764519</v>
      </c>
      <c r="M4995" s="33">
        <f t="shared" si="315"/>
        <v>0.94403811915790814</v>
      </c>
    </row>
    <row r="4996" spans="1:13" ht="27.6">
      <c r="A4996" t="s">
        <v>164</v>
      </c>
      <c r="B4996" t="s">
        <v>250</v>
      </c>
      <c r="C4996" s="14" t="s">
        <v>252</v>
      </c>
      <c r="D4996" t="s">
        <v>456</v>
      </c>
      <c r="E4996" t="s">
        <v>474</v>
      </c>
      <c r="F4996" s="20">
        <v>2045</v>
      </c>
      <c r="G4996" s="20">
        <v>64</v>
      </c>
      <c r="H4996" s="11">
        <v>19770.655571832802</v>
      </c>
      <c r="I4996" s="10">
        <v>3510357.0004946301</v>
      </c>
      <c r="J4996" s="33">
        <f t="shared" si="312"/>
        <v>5.6320925675214795E-3</v>
      </c>
      <c r="K4996" s="33">
        <f t="shared" si="313"/>
        <v>5.6162620677336905E-3</v>
      </c>
      <c r="L4996" s="33">
        <f t="shared" si="314"/>
        <v>0.94403811915790814</v>
      </c>
      <c r="M4996" s="33">
        <f t="shared" si="315"/>
        <v>0.93873615367878693</v>
      </c>
    </row>
    <row r="4997" spans="1:13" ht="27.6">
      <c r="A4997" t="s">
        <v>164</v>
      </c>
      <c r="B4997" t="s">
        <v>250</v>
      </c>
      <c r="C4997" s="14" t="s">
        <v>252</v>
      </c>
      <c r="D4997" t="s">
        <v>456</v>
      </c>
      <c r="E4997" t="s">
        <v>474</v>
      </c>
      <c r="F4997" s="20">
        <v>2045</v>
      </c>
      <c r="G4997" s="20">
        <v>65</v>
      </c>
      <c r="H4997" s="11">
        <v>21032.1315070948</v>
      </c>
      <c r="I4997" s="10">
        <v>3419084.3694384098</v>
      </c>
      <c r="J4997" s="33">
        <f t="shared" si="312"/>
        <v>6.1513929562812637E-3</v>
      </c>
      <c r="K4997" s="33">
        <f t="shared" si="313"/>
        <v>6.1325118734544271E-3</v>
      </c>
      <c r="L4997" s="33">
        <f t="shared" si="314"/>
        <v>0.93873615367878693</v>
      </c>
      <c r="M4997" s="33">
        <f t="shared" si="315"/>
        <v>0.93297934307031083</v>
      </c>
    </row>
    <row r="4998" spans="1:13" ht="27.6">
      <c r="A4998" t="s">
        <v>164</v>
      </c>
      <c r="B4998" t="s">
        <v>250</v>
      </c>
      <c r="C4998" s="14" t="s">
        <v>252</v>
      </c>
      <c r="D4998" t="s">
        <v>456</v>
      </c>
      <c r="E4998" t="s">
        <v>474</v>
      </c>
      <c r="F4998" s="20">
        <v>2045</v>
      </c>
      <c r="G4998" s="20">
        <v>66</v>
      </c>
      <c r="H4998" s="11">
        <v>21456.300459345399</v>
      </c>
      <c r="I4998" s="10">
        <v>3313587.8350156602</v>
      </c>
      <c r="J4998" s="33">
        <f t="shared" si="312"/>
        <v>6.4752472328061875E-3</v>
      </c>
      <c r="K4998" s="33">
        <f t="shared" si="313"/>
        <v>6.4543279962067102E-3</v>
      </c>
      <c r="L4998" s="33">
        <f t="shared" si="314"/>
        <v>0.93297934307031083</v>
      </c>
      <c r="M4998" s="33">
        <f t="shared" si="315"/>
        <v>0.92695758837644959</v>
      </c>
    </row>
    <row r="4999" spans="1:13" ht="27.6">
      <c r="A4999" t="s">
        <v>164</v>
      </c>
      <c r="B4999" t="s">
        <v>250</v>
      </c>
      <c r="C4999" s="14" t="s">
        <v>252</v>
      </c>
      <c r="D4999" t="s">
        <v>456</v>
      </c>
      <c r="E4999" t="s">
        <v>474</v>
      </c>
      <c r="F4999" s="20">
        <v>2045</v>
      </c>
      <c r="G4999" s="20">
        <v>67</v>
      </c>
      <c r="H4999" s="11">
        <v>22467.8876793565</v>
      </c>
      <c r="I4999" s="10">
        <v>3185335.8195130299</v>
      </c>
      <c r="J4999" s="33">
        <f t="shared" si="312"/>
        <v>7.053538136142695E-3</v>
      </c>
      <c r="K4999" s="33">
        <f t="shared" si="313"/>
        <v>7.0287203214401961E-3</v>
      </c>
      <c r="L4999" s="33">
        <f t="shared" si="314"/>
        <v>0.92695758837644959</v>
      </c>
      <c r="M4999" s="33">
        <f t="shared" si="315"/>
        <v>0.92044226273791485</v>
      </c>
    </row>
    <row r="5000" spans="1:13" ht="27.6">
      <c r="A5000" t="s">
        <v>164</v>
      </c>
      <c r="B5000" t="s">
        <v>250</v>
      </c>
      <c r="C5000" s="14" t="s">
        <v>252</v>
      </c>
      <c r="D5000" t="s">
        <v>456</v>
      </c>
      <c r="E5000" t="s">
        <v>474</v>
      </c>
      <c r="F5000" s="20">
        <v>2045</v>
      </c>
      <c r="G5000" s="20">
        <v>68</v>
      </c>
      <c r="H5000" s="11">
        <v>23364.194259209002</v>
      </c>
      <c r="I5000" s="10">
        <v>3059531.7578003402</v>
      </c>
      <c r="J5000" s="33">
        <f t="shared" si="312"/>
        <v>7.6365261447741148E-3</v>
      </c>
      <c r="K5000" s="33">
        <f t="shared" si="313"/>
        <v>7.607441960129302E-3</v>
      </c>
      <c r="L5000" s="33">
        <f t="shared" si="314"/>
        <v>0.92044226273791485</v>
      </c>
      <c r="M5000" s="33">
        <f t="shared" si="315"/>
        <v>0.91344005164648612</v>
      </c>
    </row>
    <row r="5001" spans="1:13" ht="27.6">
      <c r="A5001" t="s">
        <v>164</v>
      </c>
      <c r="B5001" t="s">
        <v>250</v>
      </c>
      <c r="C5001" s="14" t="s">
        <v>252</v>
      </c>
      <c r="D5001" t="s">
        <v>456</v>
      </c>
      <c r="E5001" t="s">
        <v>474</v>
      </c>
      <c r="F5001" s="20">
        <v>2045</v>
      </c>
      <c r="G5001" s="20">
        <v>69</v>
      </c>
      <c r="H5001" s="11">
        <v>23735.832986353798</v>
      </c>
      <c r="I5001" s="10">
        <v>2944262.3404693999</v>
      </c>
      <c r="J5001" s="33">
        <f t="shared" si="312"/>
        <v>8.0617248877929894E-3</v>
      </c>
      <c r="K5001" s="33">
        <f t="shared" si="313"/>
        <v>8.0293163318068128E-3</v>
      </c>
      <c r="L5001" s="33">
        <f t="shared" si="314"/>
        <v>0.91344005164648612</v>
      </c>
      <c r="M5001" s="33">
        <f t="shared" si="315"/>
        <v>0.90610575252167458</v>
      </c>
    </row>
    <row r="5002" spans="1:13" ht="27.6">
      <c r="A5002" t="s">
        <v>164</v>
      </c>
      <c r="B5002" t="s">
        <v>250</v>
      </c>
      <c r="C5002" s="14" t="s">
        <v>252</v>
      </c>
      <c r="D5002" t="s">
        <v>456</v>
      </c>
      <c r="E5002" t="s">
        <v>474</v>
      </c>
      <c r="F5002" s="20">
        <v>2046</v>
      </c>
      <c r="G5002" s="20">
        <v>30</v>
      </c>
      <c r="H5002" s="11">
        <v>691.028806808441</v>
      </c>
      <c r="I5002" s="10">
        <v>4588985.6827151198</v>
      </c>
      <c r="J5002" s="33">
        <f t="shared" si="312"/>
        <v>1.505842150284476E-4</v>
      </c>
      <c r="K5002" s="33">
        <f t="shared" si="313"/>
        <v>1.5057287779463024E-4</v>
      </c>
      <c r="L5002" s="33">
        <f t="shared" si="314"/>
        <v>1</v>
      </c>
      <c r="M5002" s="33">
        <f t="shared" si="315"/>
        <v>0.99984942712220537</v>
      </c>
    </row>
    <row r="5003" spans="1:13" ht="27.6">
      <c r="A5003" t="s">
        <v>164</v>
      </c>
      <c r="B5003" t="s">
        <v>250</v>
      </c>
      <c r="C5003" s="14" t="s">
        <v>252</v>
      </c>
      <c r="D5003" t="s">
        <v>456</v>
      </c>
      <c r="E5003" t="s">
        <v>474</v>
      </c>
      <c r="F5003" s="20">
        <v>2046</v>
      </c>
      <c r="G5003" s="20">
        <v>31</v>
      </c>
      <c r="H5003" s="11">
        <v>1010.61923389191</v>
      </c>
      <c r="I5003" s="10">
        <v>4652520.0738770301</v>
      </c>
      <c r="J5003" s="33">
        <f t="shared" si="312"/>
        <v>2.1721974711432949E-4</v>
      </c>
      <c r="K5003" s="33">
        <f t="shared" si="313"/>
        <v>2.1719615661319747E-4</v>
      </c>
      <c r="L5003" s="33">
        <f t="shared" si="314"/>
        <v>0.99984942712220537</v>
      </c>
      <c r="M5003" s="33">
        <f t="shared" si="315"/>
        <v>0.99963226366944247</v>
      </c>
    </row>
    <row r="5004" spans="1:13" ht="27.6">
      <c r="A5004" t="s">
        <v>164</v>
      </c>
      <c r="B5004" t="s">
        <v>250</v>
      </c>
      <c r="C5004" s="14" t="s">
        <v>252</v>
      </c>
      <c r="D5004" t="s">
        <v>456</v>
      </c>
      <c r="E5004" t="s">
        <v>474</v>
      </c>
      <c r="F5004" s="20">
        <v>2046</v>
      </c>
      <c r="G5004" s="20">
        <v>32</v>
      </c>
      <c r="H5004" s="11">
        <v>1076.7694765035999</v>
      </c>
      <c r="I5004" s="10">
        <v>4724277.4377383003</v>
      </c>
      <c r="J5004" s="33">
        <f t="shared" si="312"/>
        <v>2.2792257455122965E-4</v>
      </c>
      <c r="K5004" s="33">
        <f t="shared" si="313"/>
        <v>2.2789660217448215E-4</v>
      </c>
      <c r="L5004" s="33">
        <f t="shared" si="314"/>
        <v>0.99963226366944247</v>
      </c>
      <c r="M5004" s="33">
        <f t="shared" si="315"/>
        <v>0.99940445087312824</v>
      </c>
    </row>
    <row r="5005" spans="1:13" ht="27.6">
      <c r="A5005" t="s">
        <v>164</v>
      </c>
      <c r="B5005" t="s">
        <v>250</v>
      </c>
      <c r="C5005" s="14" t="s">
        <v>252</v>
      </c>
      <c r="D5005" t="s">
        <v>456</v>
      </c>
      <c r="E5005" t="s">
        <v>474</v>
      </c>
      <c r="F5005" s="20">
        <v>2046</v>
      </c>
      <c r="G5005" s="20">
        <v>33</v>
      </c>
      <c r="H5005" s="11">
        <v>1159.8996119799499</v>
      </c>
      <c r="I5005" s="10">
        <v>4815341.91638608</v>
      </c>
      <c r="J5005" s="33">
        <f t="shared" si="312"/>
        <v>2.4087585723309466E-4</v>
      </c>
      <c r="K5005" s="33">
        <f t="shared" si="313"/>
        <v>2.4084684897296427E-4</v>
      </c>
      <c r="L5005" s="33">
        <f t="shared" si="314"/>
        <v>0.99940445087312824</v>
      </c>
      <c r="M5005" s="33">
        <f t="shared" si="315"/>
        <v>0.99916374746028591</v>
      </c>
    </row>
    <row r="5006" spans="1:13" ht="27.6">
      <c r="A5006" t="s">
        <v>164</v>
      </c>
      <c r="B5006" t="s">
        <v>250</v>
      </c>
      <c r="C5006" s="14" t="s">
        <v>252</v>
      </c>
      <c r="D5006" t="s">
        <v>456</v>
      </c>
      <c r="E5006" t="s">
        <v>474</v>
      </c>
      <c r="F5006" s="20">
        <v>2046</v>
      </c>
      <c r="G5006" s="20">
        <v>34</v>
      </c>
      <c r="H5006" s="11">
        <v>1239.6060108280701</v>
      </c>
      <c r="I5006" s="10">
        <v>4858402.9859021502</v>
      </c>
      <c r="J5006" s="33">
        <f t="shared" si="312"/>
        <v>2.5514680738199187E-4</v>
      </c>
      <c r="K5006" s="33">
        <f t="shared" si="313"/>
        <v>2.5511426020352612E-4</v>
      </c>
      <c r="L5006" s="33">
        <f t="shared" si="314"/>
        <v>0.99916374746028591</v>
      </c>
      <c r="M5006" s="33">
        <f t="shared" si="315"/>
        <v>0.99890884654003043</v>
      </c>
    </row>
    <row r="5007" spans="1:13" ht="27.6">
      <c r="A5007" t="s">
        <v>164</v>
      </c>
      <c r="B5007" t="s">
        <v>250</v>
      </c>
      <c r="C5007" s="14" t="s">
        <v>252</v>
      </c>
      <c r="D5007" t="s">
        <v>456</v>
      </c>
      <c r="E5007" t="s">
        <v>474</v>
      </c>
      <c r="F5007" s="20">
        <v>2046</v>
      </c>
      <c r="G5007" s="20">
        <v>35</v>
      </c>
      <c r="H5007" s="11">
        <v>1311.51270098437</v>
      </c>
      <c r="I5007" s="10">
        <v>4778419.2005030401</v>
      </c>
      <c r="J5007" s="33">
        <f t="shared" si="312"/>
        <v>2.7446581096239998E-4</v>
      </c>
      <c r="K5007" s="33">
        <f t="shared" si="313"/>
        <v>2.7442814866740495E-4</v>
      </c>
      <c r="L5007" s="33">
        <f t="shared" si="314"/>
        <v>0.99890884654003043</v>
      </c>
      <c r="M5007" s="33">
        <f t="shared" si="315"/>
        <v>0.9986347178345869</v>
      </c>
    </row>
    <row r="5008" spans="1:13" ht="27.6">
      <c r="A5008" t="s">
        <v>164</v>
      </c>
      <c r="B5008" t="s">
        <v>250</v>
      </c>
      <c r="C5008" s="14" t="s">
        <v>252</v>
      </c>
      <c r="D5008" t="s">
        <v>456</v>
      </c>
      <c r="E5008" t="s">
        <v>474</v>
      </c>
      <c r="F5008" s="20">
        <v>2046</v>
      </c>
      <c r="G5008" s="20">
        <v>36</v>
      </c>
      <c r="H5008" s="11">
        <v>1633.95823256419</v>
      </c>
      <c r="I5008" s="10">
        <v>4676874.2255851096</v>
      </c>
      <c r="J5008" s="33">
        <f t="shared" si="312"/>
        <v>3.4936971869491964E-4</v>
      </c>
      <c r="K5008" s="33">
        <f t="shared" si="313"/>
        <v>3.4930869620142246E-4</v>
      </c>
      <c r="L5008" s="33">
        <f t="shared" si="314"/>
        <v>0.9986347178345869</v>
      </c>
      <c r="M5008" s="33">
        <f t="shared" si="315"/>
        <v>0.99828588604331858</v>
      </c>
    </row>
    <row r="5009" spans="1:13" ht="27.6">
      <c r="A5009" t="s">
        <v>164</v>
      </c>
      <c r="B5009" t="s">
        <v>250</v>
      </c>
      <c r="C5009" s="14" t="s">
        <v>252</v>
      </c>
      <c r="D5009" t="s">
        <v>456</v>
      </c>
      <c r="E5009" t="s">
        <v>474</v>
      </c>
      <c r="F5009" s="20">
        <v>2046</v>
      </c>
      <c r="G5009" s="20">
        <v>37</v>
      </c>
      <c r="H5009" s="11">
        <v>1756.5826128639601</v>
      </c>
      <c r="I5009" s="10">
        <v>4619484.55546939</v>
      </c>
      <c r="J5009" s="33">
        <f t="shared" si="312"/>
        <v>3.8025511109982966E-4</v>
      </c>
      <c r="K5009" s="33">
        <f t="shared" si="313"/>
        <v>3.8018282328800002E-4</v>
      </c>
      <c r="L5009" s="33">
        <f t="shared" si="314"/>
        <v>0.99828588604331858</v>
      </c>
      <c r="M5009" s="33">
        <f t="shared" si="315"/>
        <v>0.99790635489671409</v>
      </c>
    </row>
    <row r="5010" spans="1:13" ht="27.6">
      <c r="A5010" t="s">
        <v>164</v>
      </c>
      <c r="B5010" t="s">
        <v>250</v>
      </c>
      <c r="C5010" s="14" t="s">
        <v>252</v>
      </c>
      <c r="D5010" t="s">
        <v>456</v>
      </c>
      <c r="E5010" t="s">
        <v>474</v>
      </c>
      <c r="F5010" s="20">
        <v>2046</v>
      </c>
      <c r="G5010" s="20">
        <v>38</v>
      </c>
      <c r="H5010" s="11">
        <v>1921.1083312491701</v>
      </c>
      <c r="I5010" s="10">
        <v>4610290.8134871498</v>
      </c>
      <c r="J5010" s="33">
        <f t="shared" si="312"/>
        <v>4.1670003237736635E-4</v>
      </c>
      <c r="K5010" s="33">
        <f t="shared" si="313"/>
        <v>4.1661322497688058E-4</v>
      </c>
      <c r="L5010" s="33">
        <f t="shared" si="314"/>
        <v>0.99790635489671409</v>
      </c>
      <c r="M5010" s="33">
        <f t="shared" si="315"/>
        <v>0.99749061391197569</v>
      </c>
    </row>
    <row r="5011" spans="1:13" ht="27.6">
      <c r="A5011" t="s">
        <v>164</v>
      </c>
      <c r="B5011" t="s">
        <v>250</v>
      </c>
      <c r="C5011" s="14" t="s">
        <v>252</v>
      </c>
      <c r="D5011" t="s">
        <v>456</v>
      </c>
      <c r="E5011" t="s">
        <v>474</v>
      </c>
      <c r="F5011" s="20">
        <v>2046</v>
      </c>
      <c r="G5011" s="20">
        <v>39</v>
      </c>
      <c r="H5011" s="11">
        <v>2028.50452331253</v>
      </c>
      <c r="I5011" s="10">
        <v>4580905.0750919003</v>
      </c>
      <c r="J5011" s="33">
        <f t="shared" si="312"/>
        <v>4.4281741054672148E-4</v>
      </c>
      <c r="K5011" s="33">
        <f t="shared" si="313"/>
        <v>4.4271938138740197E-4</v>
      </c>
      <c r="L5011" s="33">
        <f t="shared" si="314"/>
        <v>0.99749061391197569</v>
      </c>
      <c r="M5011" s="33">
        <f t="shared" si="315"/>
        <v>0.99704900548444486</v>
      </c>
    </row>
    <row r="5012" spans="1:13" ht="27.6">
      <c r="A5012" t="s">
        <v>164</v>
      </c>
      <c r="B5012" t="s">
        <v>250</v>
      </c>
      <c r="C5012" s="14" t="s">
        <v>252</v>
      </c>
      <c r="D5012" t="s">
        <v>456</v>
      </c>
      <c r="E5012" t="s">
        <v>474</v>
      </c>
      <c r="F5012" s="20">
        <v>2046</v>
      </c>
      <c r="G5012" s="20">
        <v>40</v>
      </c>
      <c r="H5012" s="11">
        <v>2176.26839740177</v>
      </c>
      <c r="I5012" s="10">
        <v>4507963.1219213596</v>
      </c>
      <c r="J5012" s="33">
        <f t="shared" si="312"/>
        <v>4.8276091408534257E-4</v>
      </c>
      <c r="K5012" s="33">
        <f t="shared" si="313"/>
        <v>4.8264440378487095E-4</v>
      </c>
      <c r="L5012" s="33">
        <f t="shared" si="314"/>
        <v>0.99704900548444486</v>
      </c>
      <c r="M5012" s="33">
        <f t="shared" si="315"/>
        <v>0.99656778536164847</v>
      </c>
    </row>
    <row r="5013" spans="1:13" ht="27.6">
      <c r="A5013" t="s">
        <v>164</v>
      </c>
      <c r="B5013" t="s">
        <v>250</v>
      </c>
      <c r="C5013" s="14" t="s">
        <v>252</v>
      </c>
      <c r="D5013" t="s">
        <v>456</v>
      </c>
      <c r="E5013" t="s">
        <v>474</v>
      </c>
      <c r="F5013" s="20">
        <v>2046</v>
      </c>
      <c r="G5013" s="20">
        <v>41</v>
      </c>
      <c r="H5013" s="11">
        <v>2783.0475569837699</v>
      </c>
      <c r="I5013" s="10">
        <v>4412206.1202627104</v>
      </c>
      <c r="J5013" s="33">
        <f t="shared" si="312"/>
        <v>6.3076100280148796E-4</v>
      </c>
      <c r="K5013" s="33">
        <f t="shared" si="313"/>
        <v>6.3056211489931346E-4</v>
      </c>
      <c r="L5013" s="33">
        <f t="shared" si="314"/>
        <v>0.99656778536164847</v>
      </c>
      <c r="M5013" s="33">
        <f t="shared" si="315"/>
        <v>0.99593938747127031</v>
      </c>
    </row>
    <row r="5014" spans="1:13" ht="27.6">
      <c r="A5014" t="s">
        <v>164</v>
      </c>
      <c r="B5014" t="s">
        <v>250</v>
      </c>
      <c r="C5014" s="14" t="s">
        <v>252</v>
      </c>
      <c r="D5014" t="s">
        <v>456</v>
      </c>
      <c r="E5014" t="s">
        <v>474</v>
      </c>
      <c r="F5014" s="20">
        <v>2046</v>
      </c>
      <c r="G5014" s="20">
        <v>42</v>
      </c>
      <c r="H5014" s="11">
        <v>3027.9744821162699</v>
      </c>
      <c r="I5014" s="10">
        <v>4312801.40649834</v>
      </c>
      <c r="J5014" s="33">
        <f t="shared" si="312"/>
        <v>7.0208994032367237E-4</v>
      </c>
      <c r="K5014" s="33">
        <f t="shared" si="313"/>
        <v>7.0184353285163148E-4</v>
      </c>
      <c r="L5014" s="33">
        <f t="shared" si="314"/>
        <v>0.99593938747127031</v>
      </c>
      <c r="M5014" s="33">
        <f t="shared" si="315"/>
        <v>0.9952403938530614</v>
      </c>
    </row>
    <row r="5015" spans="1:13" ht="27.6">
      <c r="A5015" t="s">
        <v>164</v>
      </c>
      <c r="B5015" t="s">
        <v>250</v>
      </c>
      <c r="C5015" s="14" t="s">
        <v>252</v>
      </c>
      <c r="D5015" t="s">
        <v>456</v>
      </c>
      <c r="E5015" t="s">
        <v>474</v>
      </c>
      <c r="F5015" s="20">
        <v>2046</v>
      </c>
      <c r="G5015" s="20">
        <v>43</v>
      </c>
      <c r="H5015" s="11">
        <v>3380.9417986846101</v>
      </c>
      <c r="I5015" s="10">
        <v>4266280.6427197997</v>
      </c>
      <c r="J5015" s="33">
        <f t="shared" si="312"/>
        <v>7.9247993318349154E-4</v>
      </c>
      <c r="K5015" s="33">
        <f t="shared" si="313"/>
        <v>7.9216600389431235E-4</v>
      </c>
      <c r="L5015" s="33">
        <f t="shared" si="314"/>
        <v>0.9952403938530614</v>
      </c>
      <c r="M5015" s="33">
        <f t="shared" si="315"/>
        <v>0.99445199824734865</v>
      </c>
    </row>
    <row r="5016" spans="1:13" ht="27.6">
      <c r="A5016" t="s">
        <v>164</v>
      </c>
      <c r="B5016" t="s">
        <v>250</v>
      </c>
      <c r="C5016" s="14" t="s">
        <v>252</v>
      </c>
      <c r="D5016" t="s">
        <v>456</v>
      </c>
      <c r="E5016" t="s">
        <v>474</v>
      </c>
      <c r="F5016" s="20">
        <v>2046</v>
      </c>
      <c r="G5016" s="20">
        <v>44</v>
      </c>
      <c r="H5016" s="11">
        <v>3573.25451404757</v>
      </c>
      <c r="I5016" s="10">
        <v>4241600.2434581099</v>
      </c>
      <c r="J5016" s="33">
        <f t="shared" si="312"/>
        <v>8.4243075937169218E-4</v>
      </c>
      <c r="K5016" s="33">
        <f t="shared" si="313"/>
        <v>8.4207601420260847E-4</v>
      </c>
      <c r="L5016" s="33">
        <f t="shared" si="314"/>
        <v>0.99445199824734865</v>
      </c>
      <c r="M5016" s="33">
        <f t="shared" si="315"/>
        <v>0.99361459407234864</v>
      </c>
    </row>
    <row r="5017" spans="1:13" ht="27.6">
      <c r="A5017" t="s">
        <v>164</v>
      </c>
      <c r="B5017" t="s">
        <v>250</v>
      </c>
      <c r="C5017" s="14" t="s">
        <v>252</v>
      </c>
      <c r="D5017" t="s">
        <v>456</v>
      </c>
      <c r="E5017" t="s">
        <v>474</v>
      </c>
      <c r="F5017" s="20">
        <v>2046</v>
      </c>
      <c r="G5017" s="20">
        <v>45</v>
      </c>
      <c r="H5017" s="11">
        <v>3874.2396135874501</v>
      </c>
      <c r="I5017" s="10">
        <v>4216523.6464810101</v>
      </c>
      <c r="J5017" s="33">
        <f t="shared" si="312"/>
        <v>9.188231677108652E-4</v>
      </c>
      <c r="K5017" s="33">
        <f t="shared" si="313"/>
        <v>9.1840117895836126E-4</v>
      </c>
      <c r="L5017" s="33">
        <f t="shared" si="314"/>
        <v>0.99361459407234864</v>
      </c>
      <c r="M5017" s="33">
        <f t="shared" si="315"/>
        <v>0.99270205725772231</v>
      </c>
    </row>
    <row r="5018" spans="1:13" ht="27.6">
      <c r="A5018" t="s">
        <v>164</v>
      </c>
      <c r="B5018" t="s">
        <v>250</v>
      </c>
      <c r="C5018" s="14" t="s">
        <v>252</v>
      </c>
      <c r="D5018" t="s">
        <v>456</v>
      </c>
      <c r="E5018" t="s">
        <v>474</v>
      </c>
      <c r="F5018" s="20">
        <v>2046</v>
      </c>
      <c r="G5018" s="20">
        <v>46</v>
      </c>
      <c r="H5018" s="11">
        <v>4841.1382895678698</v>
      </c>
      <c r="I5018" s="10">
        <v>4210052.4777111299</v>
      </c>
      <c r="J5018" s="33">
        <f t="shared" si="312"/>
        <v>1.1498997495156737E-3</v>
      </c>
      <c r="K5018" s="33">
        <f t="shared" si="313"/>
        <v>1.14923886813878E-3</v>
      </c>
      <c r="L5018" s="33">
        <f t="shared" si="314"/>
        <v>0.99270205725772231</v>
      </c>
      <c r="M5018" s="33">
        <f t="shared" si="315"/>
        <v>0.99156120546904036</v>
      </c>
    </row>
    <row r="5019" spans="1:13" ht="27.6">
      <c r="A5019" t="s">
        <v>164</v>
      </c>
      <c r="B5019" t="s">
        <v>250</v>
      </c>
      <c r="C5019" s="14" t="s">
        <v>252</v>
      </c>
      <c r="D5019" t="s">
        <v>456</v>
      </c>
      <c r="E5019" t="s">
        <v>474</v>
      </c>
      <c r="F5019" s="20">
        <v>2046</v>
      </c>
      <c r="G5019" s="20">
        <v>47</v>
      </c>
      <c r="H5019" s="11">
        <v>5395.9726053935201</v>
      </c>
      <c r="I5019" s="10">
        <v>4240681.5295743402</v>
      </c>
      <c r="J5019" s="33">
        <f t="shared" si="312"/>
        <v>1.2724305203685368E-3</v>
      </c>
      <c r="K5019" s="33">
        <f t="shared" si="313"/>
        <v>1.2716213239057916E-3</v>
      </c>
      <c r="L5019" s="33">
        <f t="shared" si="314"/>
        <v>0.99156120546904036</v>
      </c>
      <c r="M5019" s="33">
        <f t="shared" si="315"/>
        <v>0.99030031509620819</v>
      </c>
    </row>
    <row r="5020" spans="1:13" ht="27.6">
      <c r="A5020" t="s">
        <v>164</v>
      </c>
      <c r="B5020" t="s">
        <v>250</v>
      </c>
      <c r="C5020" s="14" t="s">
        <v>252</v>
      </c>
      <c r="D5020" t="s">
        <v>456</v>
      </c>
      <c r="E5020" t="s">
        <v>474</v>
      </c>
      <c r="F5020" s="20">
        <v>2046</v>
      </c>
      <c r="G5020" s="20">
        <v>48</v>
      </c>
      <c r="H5020" s="11">
        <v>6032.7302180175402</v>
      </c>
      <c r="I5020" s="10">
        <v>4272866.9152306197</v>
      </c>
      <c r="J5020" s="33">
        <f t="shared" si="312"/>
        <v>1.4118694398166003E-3</v>
      </c>
      <c r="K5020" s="33">
        <f t="shared" si="313"/>
        <v>1.4108732210578179E-3</v>
      </c>
      <c r="L5020" s="33">
        <f t="shared" si="314"/>
        <v>0.99030031509620819</v>
      </c>
      <c r="M5020" s="33">
        <f t="shared" si="315"/>
        <v>0.98890312690083382</v>
      </c>
    </row>
    <row r="5021" spans="1:13" ht="27.6">
      <c r="A5021" t="s">
        <v>164</v>
      </c>
      <c r="B5021" t="s">
        <v>250</v>
      </c>
      <c r="C5021" s="14" t="s">
        <v>252</v>
      </c>
      <c r="D5021" t="s">
        <v>456</v>
      </c>
      <c r="E5021" t="s">
        <v>474</v>
      </c>
      <c r="F5021" s="20">
        <v>2046</v>
      </c>
      <c r="G5021" s="20">
        <v>49</v>
      </c>
      <c r="H5021" s="11">
        <v>6502.07772992849</v>
      </c>
      <c r="I5021" s="10">
        <v>4258966.6006844696</v>
      </c>
      <c r="J5021" s="33">
        <f t="shared" si="312"/>
        <v>1.5266796712807102E-3</v>
      </c>
      <c r="K5021" s="33">
        <f t="shared" si="313"/>
        <v>1.5255148886966774E-3</v>
      </c>
      <c r="L5021" s="33">
        <f t="shared" si="314"/>
        <v>0.98890312690083382</v>
      </c>
      <c r="M5021" s="33">
        <f t="shared" si="315"/>
        <v>0.98739454045726793</v>
      </c>
    </row>
    <row r="5022" spans="1:13" ht="27.6">
      <c r="A5022" t="s">
        <v>164</v>
      </c>
      <c r="B5022" t="s">
        <v>250</v>
      </c>
      <c r="C5022" s="14" t="s">
        <v>252</v>
      </c>
      <c r="D5022" t="s">
        <v>456</v>
      </c>
      <c r="E5022" t="s">
        <v>474</v>
      </c>
      <c r="F5022" s="20">
        <v>2046</v>
      </c>
      <c r="G5022" s="20">
        <v>50</v>
      </c>
      <c r="H5022" s="11">
        <v>6948.3204030631496</v>
      </c>
      <c r="I5022" s="10">
        <v>4187172.1299992199</v>
      </c>
      <c r="J5022" s="33">
        <f t="shared" si="312"/>
        <v>1.6594303236978328E-3</v>
      </c>
      <c r="K5022" s="33">
        <f t="shared" si="313"/>
        <v>1.6580542304803769E-3</v>
      </c>
      <c r="L5022" s="33">
        <f t="shared" si="314"/>
        <v>0.98739454045726793</v>
      </c>
      <c r="M5022" s="33">
        <f t="shared" si="315"/>
        <v>0.98575738676230951</v>
      </c>
    </row>
    <row r="5023" spans="1:13" ht="27.6">
      <c r="A5023" t="s">
        <v>164</v>
      </c>
      <c r="B5023" t="s">
        <v>250</v>
      </c>
      <c r="C5023" s="14" t="s">
        <v>252</v>
      </c>
      <c r="D5023" t="s">
        <v>456</v>
      </c>
      <c r="E5023" t="s">
        <v>474</v>
      </c>
      <c r="F5023" s="20">
        <v>2046</v>
      </c>
      <c r="G5023" s="20">
        <v>51</v>
      </c>
      <c r="H5023" s="11">
        <v>7695.7234838998002</v>
      </c>
      <c r="I5023" s="10">
        <v>4112588.7013691301</v>
      </c>
      <c r="J5023" s="33">
        <f t="shared" si="312"/>
        <v>1.8712601825068968E-3</v>
      </c>
      <c r="K5023" s="33">
        <f t="shared" si="313"/>
        <v>1.8695104667328932E-3</v>
      </c>
      <c r="L5023" s="33">
        <f t="shared" si="314"/>
        <v>0.98575738676230951</v>
      </c>
      <c r="M5023" s="33">
        <f t="shared" si="315"/>
        <v>0.98391450301009808</v>
      </c>
    </row>
    <row r="5024" spans="1:13" ht="27.6">
      <c r="A5024" t="s">
        <v>164</v>
      </c>
      <c r="B5024" t="s">
        <v>250</v>
      </c>
      <c r="C5024" s="14" t="s">
        <v>252</v>
      </c>
      <c r="D5024" t="s">
        <v>456</v>
      </c>
      <c r="E5024" t="s">
        <v>474</v>
      </c>
      <c r="F5024" s="20">
        <v>2046</v>
      </c>
      <c r="G5024" s="20">
        <v>52</v>
      </c>
      <c r="H5024" s="11">
        <v>8247.51779798192</v>
      </c>
      <c r="I5024" s="10">
        <v>4046178.6928818799</v>
      </c>
      <c r="J5024" s="33">
        <f t="shared" si="312"/>
        <v>2.0383473949114315E-3</v>
      </c>
      <c r="K5024" s="33">
        <f t="shared" si="313"/>
        <v>2.0362713756493234E-3</v>
      </c>
      <c r="L5024" s="33">
        <f t="shared" si="314"/>
        <v>0.98391450301009808</v>
      </c>
      <c r="M5024" s="33">
        <f t="shared" si="315"/>
        <v>0.98191098607153238</v>
      </c>
    </row>
    <row r="5025" spans="1:13" ht="27.6">
      <c r="A5025" t="s">
        <v>164</v>
      </c>
      <c r="B5025" t="s">
        <v>250</v>
      </c>
      <c r="C5025" s="14" t="s">
        <v>252</v>
      </c>
      <c r="D5025" t="s">
        <v>456</v>
      </c>
      <c r="E5025" t="s">
        <v>474</v>
      </c>
      <c r="F5025" s="20">
        <v>2046</v>
      </c>
      <c r="G5025" s="20">
        <v>53</v>
      </c>
      <c r="H5025" s="11">
        <v>8838.2284393330792</v>
      </c>
      <c r="I5025" s="10">
        <v>3981079.5777092399</v>
      </c>
      <c r="J5025" s="33">
        <f t="shared" si="312"/>
        <v>2.220058219589446E-3</v>
      </c>
      <c r="K5025" s="33">
        <f t="shared" si="313"/>
        <v>2.2175957129800805E-3</v>
      </c>
      <c r="L5025" s="33">
        <f t="shared" si="314"/>
        <v>0.98191098607153238</v>
      </c>
      <c r="M5025" s="33">
        <f t="shared" si="315"/>
        <v>0.97973350447829211</v>
      </c>
    </row>
    <row r="5026" spans="1:13" ht="27.6">
      <c r="A5026" t="s">
        <v>164</v>
      </c>
      <c r="B5026" t="s">
        <v>250</v>
      </c>
      <c r="C5026" s="14" t="s">
        <v>252</v>
      </c>
      <c r="D5026" t="s">
        <v>456</v>
      </c>
      <c r="E5026" t="s">
        <v>474</v>
      </c>
      <c r="F5026" s="20">
        <v>2046</v>
      </c>
      <c r="G5026" s="20">
        <v>54</v>
      </c>
      <c r="H5026" s="11">
        <v>9604.76749335362</v>
      </c>
      <c r="I5026" s="10">
        <v>3948114.7610019799</v>
      </c>
      <c r="J5026" s="33">
        <f t="shared" si="312"/>
        <v>2.432747798576163E-3</v>
      </c>
      <c r="K5026" s="33">
        <f t="shared" si="313"/>
        <v>2.4297910657981037E-3</v>
      </c>
      <c r="L5026" s="33">
        <f t="shared" si="314"/>
        <v>0.97973350447829211</v>
      </c>
      <c r="M5026" s="33">
        <f t="shared" si="315"/>
        <v>0.97735295676224765</v>
      </c>
    </row>
    <row r="5027" spans="1:13" ht="27.6">
      <c r="A5027" t="s">
        <v>164</v>
      </c>
      <c r="B5027" t="s">
        <v>250</v>
      </c>
      <c r="C5027" s="14" t="s">
        <v>252</v>
      </c>
      <c r="D5027" t="s">
        <v>456</v>
      </c>
      <c r="E5027" t="s">
        <v>474</v>
      </c>
      <c r="F5027" s="20">
        <v>2046</v>
      </c>
      <c r="G5027" s="20">
        <v>55</v>
      </c>
      <c r="H5027" s="11">
        <v>10444.2547944136</v>
      </c>
      <c r="I5027" s="10">
        <v>3908126.46864491</v>
      </c>
      <c r="J5027" s="33">
        <f t="shared" si="312"/>
        <v>2.6724454487868721E-3</v>
      </c>
      <c r="K5027" s="33">
        <f t="shared" si="313"/>
        <v>2.668877645409462E-3</v>
      </c>
      <c r="L5027" s="33">
        <f t="shared" si="314"/>
        <v>0.97735295676224765</v>
      </c>
      <c r="M5027" s="33">
        <f t="shared" si="315"/>
        <v>0.97474452130427003</v>
      </c>
    </row>
    <row r="5028" spans="1:13" ht="27.6">
      <c r="A5028" t="s">
        <v>164</v>
      </c>
      <c r="B5028" t="s">
        <v>250</v>
      </c>
      <c r="C5028" s="14" t="s">
        <v>252</v>
      </c>
      <c r="D5028" t="s">
        <v>456</v>
      </c>
      <c r="E5028" t="s">
        <v>474</v>
      </c>
      <c r="F5028" s="20">
        <v>2046</v>
      </c>
      <c r="G5028" s="20">
        <v>56</v>
      </c>
      <c r="H5028" s="11">
        <v>11215.9610312444</v>
      </c>
      <c r="I5028" s="10">
        <v>3869910.2656369698</v>
      </c>
      <c r="J5028" s="33">
        <f t="shared" si="312"/>
        <v>2.8982483472128531E-3</v>
      </c>
      <c r="K5028" s="33">
        <f t="shared" si="313"/>
        <v>2.8940524800057377E-3</v>
      </c>
      <c r="L5028" s="33">
        <f t="shared" si="314"/>
        <v>0.97474452130427003</v>
      </c>
      <c r="M5028" s="33">
        <f t="shared" si="315"/>
        <v>0.97192355950501741</v>
      </c>
    </row>
    <row r="5029" spans="1:13" ht="27.6">
      <c r="A5029" t="s">
        <v>164</v>
      </c>
      <c r="B5029" t="s">
        <v>250</v>
      </c>
      <c r="C5029" s="14" t="s">
        <v>252</v>
      </c>
      <c r="D5029" t="s">
        <v>456</v>
      </c>
      <c r="E5029" t="s">
        <v>474</v>
      </c>
      <c r="F5029" s="20">
        <v>2046</v>
      </c>
      <c r="G5029" s="20">
        <v>57</v>
      </c>
      <c r="H5029" s="11">
        <v>12308.953867779701</v>
      </c>
      <c r="I5029" s="10">
        <v>3851203.9620474698</v>
      </c>
      <c r="J5029" s="33">
        <f t="shared" si="312"/>
        <v>3.1961313888023003E-3</v>
      </c>
      <c r="K5029" s="33">
        <f t="shared" si="313"/>
        <v>3.1910291980797867E-3</v>
      </c>
      <c r="L5029" s="33">
        <f t="shared" si="314"/>
        <v>0.97192355950501741</v>
      </c>
      <c r="M5029" s="33">
        <f t="shared" si="315"/>
        <v>0.96882212304833526</v>
      </c>
    </row>
    <row r="5030" spans="1:13" ht="27.6">
      <c r="A5030" t="s">
        <v>164</v>
      </c>
      <c r="B5030" t="s">
        <v>250</v>
      </c>
      <c r="C5030" s="14" t="s">
        <v>252</v>
      </c>
      <c r="D5030" t="s">
        <v>456</v>
      </c>
      <c r="E5030" t="s">
        <v>474</v>
      </c>
      <c r="F5030" s="20">
        <v>2046</v>
      </c>
      <c r="G5030" s="20">
        <v>58</v>
      </c>
      <c r="H5030" s="11">
        <v>13397.148945577101</v>
      </c>
      <c r="I5030" s="10">
        <v>3786733.0484758299</v>
      </c>
      <c r="J5030" s="33">
        <f t="shared" si="312"/>
        <v>3.5379174539302391E-3</v>
      </c>
      <c r="K5030" s="33">
        <f t="shared" si="313"/>
        <v>3.5316663980543561E-3</v>
      </c>
      <c r="L5030" s="33">
        <f t="shared" si="314"/>
        <v>0.96882212304833526</v>
      </c>
      <c r="M5030" s="33">
        <f t="shared" si="315"/>
        <v>0.96540056651067374</v>
      </c>
    </row>
    <row r="5031" spans="1:13" ht="27.6">
      <c r="A5031" t="s">
        <v>164</v>
      </c>
      <c r="B5031" t="s">
        <v>250</v>
      </c>
      <c r="C5031" s="14" t="s">
        <v>252</v>
      </c>
      <c r="D5031" t="s">
        <v>456</v>
      </c>
      <c r="E5031" t="s">
        <v>474</v>
      </c>
      <c r="F5031" s="20">
        <v>2046</v>
      </c>
      <c r="G5031" s="20">
        <v>59</v>
      </c>
      <c r="H5031" s="11">
        <v>13905.2047067325</v>
      </c>
      <c r="I5031" s="10">
        <v>3712591.5514681502</v>
      </c>
      <c r="J5031" s="33">
        <f t="shared" si="312"/>
        <v>3.7454173220950377E-3</v>
      </c>
      <c r="K5031" s="33">
        <f t="shared" si="313"/>
        <v>3.7384119953232098E-3</v>
      </c>
      <c r="L5031" s="33">
        <f t="shared" si="314"/>
        <v>0.96540056651067374</v>
      </c>
      <c r="M5031" s="33">
        <f t="shared" si="315"/>
        <v>0.96179150145253844</v>
      </c>
    </row>
    <row r="5032" spans="1:13" ht="27.6">
      <c r="A5032" t="s">
        <v>164</v>
      </c>
      <c r="B5032" t="s">
        <v>250</v>
      </c>
      <c r="C5032" s="14" t="s">
        <v>252</v>
      </c>
      <c r="D5032" t="s">
        <v>456</v>
      </c>
      <c r="E5032" t="s">
        <v>474</v>
      </c>
      <c r="F5032" s="20">
        <v>2046</v>
      </c>
      <c r="G5032" s="20">
        <v>60</v>
      </c>
      <c r="H5032" s="11">
        <v>14842.628849573201</v>
      </c>
      <c r="I5032" s="10">
        <v>3693494.2568153902</v>
      </c>
      <c r="J5032" s="33">
        <f t="shared" si="312"/>
        <v>4.0185872286615746E-3</v>
      </c>
      <c r="K5032" s="33">
        <f t="shared" si="313"/>
        <v>4.0105235122033234E-3</v>
      </c>
      <c r="L5032" s="33">
        <f t="shared" si="314"/>
        <v>0.96179150145253844</v>
      </c>
      <c r="M5032" s="33">
        <f t="shared" si="315"/>
        <v>0.95793421402212575</v>
      </c>
    </row>
    <row r="5033" spans="1:13" ht="27.6">
      <c r="A5033" t="s">
        <v>164</v>
      </c>
      <c r="B5033" t="s">
        <v>250</v>
      </c>
      <c r="C5033" s="14" t="s">
        <v>252</v>
      </c>
      <c r="D5033" t="s">
        <v>456</v>
      </c>
      <c r="E5033" t="s">
        <v>474</v>
      </c>
      <c r="F5033" s="20">
        <v>2046</v>
      </c>
      <c r="G5033" s="20">
        <v>61</v>
      </c>
      <c r="H5033" s="11">
        <v>16030.1967339365</v>
      </c>
      <c r="I5033" s="10">
        <v>3723256.3210758599</v>
      </c>
      <c r="J5033" s="33">
        <f t="shared" si="312"/>
        <v>4.3054238955282202E-3</v>
      </c>
      <c r="K5033" s="33">
        <f t="shared" si="313"/>
        <v>4.2961688451372826E-3</v>
      </c>
      <c r="L5033" s="33">
        <f t="shared" si="314"/>
        <v>0.95793421402212575</v>
      </c>
      <c r="M5033" s="33">
        <f t="shared" si="315"/>
        <v>0.95381876689615286</v>
      </c>
    </row>
    <row r="5034" spans="1:13" ht="27.6">
      <c r="A5034" t="s">
        <v>164</v>
      </c>
      <c r="B5034" t="s">
        <v>250</v>
      </c>
      <c r="C5034" s="14" t="s">
        <v>252</v>
      </c>
      <c r="D5034" t="s">
        <v>456</v>
      </c>
      <c r="E5034" t="s">
        <v>474</v>
      </c>
      <c r="F5034" s="20">
        <v>2046</v>
      </c>
      <c r="G5034" s="20">
        <v>62</v>
      </c>
      <c r="H5034" s="11">
        <v>17416.227906661199</v>
      </c>
      <c r="I5034" s="10">
        <v>3711645.5641217199</v>
      </c>
      <c r="J5034" s="33">
        <f t="shared" si="312"/>
        <v>4.6923197826359182E-3</v>
      </c>
      <c r="K5034" s="33">
        <f t="shared" si="313"/>
        <v>4.6813280491280196E-3</v>
      </c>
      <c r="L5034" s="33">
        <f t="shared" si="314"/>
        <v>0.95381876689615286</v>
      </c>
      <c r="M5034" s="33">
        <f t="shared" si="315"/>
        <v>0.94935362834889725</v>
      </c>
    </row>
    <row r="5035" spans="1:13" ht="27.6">
      <c r="A5035" t="s">
        <v>164</v>
      </c>
      <c r="B5035" t="s">
        <v>250</v>
      </c>
      <c r="C5035" s="14" t="s">
        <v>252</v>
      </c>
      <c r="D5035" t="s">
        <v>456</v>
      </c>
      <c r="E5035" t="s">
        <v>474</v>
      </c>
      <c r="F5035" s="20">
        <v>2046</v>
      </c>
      <c r="G5035" s="20">
        <v>63</v>
      </c>
      <c r="H5035" s="11">
        <v>18557.081643826801</v>
      </c>
      <c r="I5035" s="10">
        <v>3645988.72405395</v>
      </c>
      <c r="J5035" s="33">
        <f t="shared" si="312"/>
        <v>5.0897254622316295E-3</v>
      </c>
      <c r="K5035" s="33">
        <f t="shared" si="313"/>
        <v>5.0767947568064464E-3</v>
      </c>
      <c r="L5035" s="33">
        <f t="shared" si="314"/>
        <v>0.94935362834889725</v>
      </c>
      <c r="M5035" s="33">
        <f t="shared" si="315"/>
        <v>0.94453395482614044</v>
      </c>
    </row>
    <row r="5036" spans="1:13" ht="27.6">
      <c r="A5036" t="s">
        <v>164</v>
      </c>
      <c r="B5036" t="s">
        <v>250</v>
      </c>
      <c r="C5036" s="14" t="s">
        <v>252</v>
      </c>
      <c r="D5036" t="s">
        <v>456</v>
      </c>
      <c r="E5036" t="s">
        <v>474</v>
      </c>
      <c r="F5036" s="20">
        <v>2046</v>
      </c>
      <c r="G5036" s="20">
        <v>64</v>
      </c>
      <c r="H5036" s="11">
        <v>19939.3295815891</v>
      </c>
      <c r="I5036" s="10">
        <v>3556435.9732311401</v>
      </c>
      <c r="J5036" s="33">
        <f t="shared" si="312"/>
        <v>5.6065481655426953E-3</v>
      </c>
      <c r="K5036" s="33">
        <f t="shared" si="313"/>
        <v>5.5908608053821807E-3</v>
      </c>
      <c r="L5036" s="33">
        <f t="shared" si="314"/>
        <v>0.94453395482614044</v>
      </c>
      <c r="M5036" s="33">
        <f t="shared" si="315"/>
        <v>0.93925319695875031</v>
      </c>
    </row>
    <row r="5037" spans="1:13" ht="27.6">
      <c r="A5037" t="s">
        <v>164</v>
      </c>
      <c r="B5037" t="s">
        <v>250</v>
      </c>
      <c r="C5037" s="14" t="s">
        <v>252</v>
      </c>
      <c r="D5037" t="s">
        <v>456</v>
      </c>
      <c r="E5037" t="s">
        <v>474</v>
      </c>
      <c r="F5037" s="20">
        <v>2046</v>
      </c>
      <c r="G5037" s="20">
        <v>65</v>
      </c>
      <c r="H5037" s="11">
        <v>21191.479927606699</v>
      </c>
      <c r="I5037" s="10">
        <v>3459154.9188806401</v>
      </c>
      <c r="J5037" s="33">
        <f t="shared" si="312"/>
        <v>6.1262014638142088E-3</v>
      </c>
      <c r="K5037" s="33">
        <f t="shared" si="313"/>
        <v>6.1074745527516239E-3</v>
      </c>
      <c r="L5037" s="33">
        <f t="shared" si="314"/>
        <v>0.93925319695875031</v>
      </c>
      <c r="M5037" s="33">
        <f t="shared" si="315"/>
        <v>0.93351673195973417</v>
      </c>
    </row>
    <row r="5038" spans="1:13" ht="27.6">
      <c r="A5038" t="s">
        <v>164</v>
      </c>
      <c r="B5038" t="s">
        <v>250</v>
      </c>
      <c r="C5038" s="14" t="s">
        <v>252</v>
      </c>
      <c r="D5038" t="s">
        <v>456</v>
      </c>
      <c r="E5038" t="s">
        <v>474</v>
      </c>
      <c r="F5038" s="20">
        <v>2046</v>
      </c>
      <c r="G5038" s="20">
        <v>66</v>
      </c>
      <c r="H5038" s="11">
        <v>21667.719596353701</v>
      </c>
      <c r="I5038" s="10">
        <v>3364414.1489503901</v>
      </c>
      <c r="J5038" s="33">
        <f t="shared" si="312"/>
        <v>6.4402652696944184E-3</v>
      </c>
      <c r="K5038" s="33">
        <f t="shared" si="313"/>
        <v>6.4195712102320668E-3</v>
      </c>
      <c r="L5038" s="33">
        <f t="shared" si="314"/>
        <v>0.93351673195973417</v>
      </c>
      <c r="M5038" s="33">
        <f t="shared" si="315"/>
        <v>0.92752395482297556</v>
      </c>
    </row>
    <row r="5039" spans="1:13" ht="27.6">
      <c r="A5039" t="s">
        <v>164</v>
      </c>
      <c r="B5039" t="s">
        <v>250</v>
      </c>
      <c r="C5039" s="14" t="s">
        <v>252</v>
      </c>
      <c r="D5039" t="s">
        <v>456</v>
      </c>
      <c r="E5039" t="s">
        <v>474</v>
      </c>
      <c r="F5039" s="20">
        <v>2046</v>
      </c>
      <c r="G5039" s="20">
        <v>67</v>
      </c>
      <c r="H5039" s="11">
        <v>22841.888680105101</v>
      </c>
      <c r="I5039" s="10">
        <v>3255092.0923563102</v>
      </c>
      <c r="J5039" s="33">
        <f t="shared" si="312"/>
        <v>7.017278784137322E-3</v>
      </c>
      <c r="K5039" s="33">
        <f t="shared" si="313"/>
        <v>6.9927151735214021E-3</v>
      </c>
      <c r="L5039" s="33">
        <f t="shared" si="314"/>
        <v>0.92752395482297556</v>
      </c>
      <c r="M5039" s="33">
        <f t="shared" si="315"/>
        <v>0.92103804399028033</v>
      </c>
    </row>
    <row r="5040" spans="1:13" ht="27.6">
      <c r="A5040" t="s">
        <v>164</v>
      </c>
      <c r="B5040" t="s">
        <v>250</v>
      </c>
      <c r="C5040" s="14" t="s">
        <v>252</v>
      </c>
      <c r="D5040" t="s">
        <v>456</v>
      </c>
      <c r="E5040" t="s">
        <v>474</v>
      </c>
      <c r="F5040" s="20">
        <v>2046</v>
      </c>
      <c r="G5040" s="20">
        <v>68</v>
      </c>
      <c r="H5040" s="11">
        <v>23751.055551418802</v>
      </c>
      <c r="I5040" s="10">
        <v>3123775.0461539798</v>
      </c>
      <c r="J5040" s="33">
        <f t="shared" si="312"/>
        <v>7.6033181648791637E-3</v>
      </c>
      <c r="K5040" s="33">
        <f t="shared" si="313"/>
        <v>7.5744860608175646E-3</v>
      </c>
      <c r="L5040" s="33">
        <f t="shared" si="314"/>
        <v>0.92103804399028033</v>
      </c>
      <c r="M5040" s="33">
        <f t="shared" si="315"/>
        <v>0.91406165416459328</v>
      </c>
    </row>
    <row r="5041" spans="1:13" ht="27.6">
      <c r="A5041" t="s">
        <v>164</v>
      </c>
      <c r="B5041" t="s">
        <v>250</v>
      </c>
      <c r="C5041" s="14" t="s">
        <v>252</v>
      </c>
      <c r="D5041" t="s">
        <v>456</v>
      </c>
      <c r="E5041" t="s">
        <v>474</v>
      </c>
      <c r="F5041" s="20">
        <v>2046</v>
      </c>
      <c r="G5041" s="20">
        <v>69</v>
      </c>
      <c r="H5041" s="11">
        <v>24007.854762708099</v>
      </c>
      <c r="I5041" s="10">
        <v>2994952.2053023102</v>
      </c>
      <c r="J5041" s="33">
        <f t="shared" si="312"/>
        <v>8.0161061402596739E-3</v>
      </c>
      <c r="K5041" s="33">
        <f t="shared" si="313"/>
        <v>7.9840628394320934E-3</v>
      </c>
      <c r="L5041" s="33">
        <f t="shared" si="314"/>
        <v>0.91406165416459328</v>
      </c>
      <c r="M5041" s="33">
        <f t="shared" si="315"/>
        <v>0.90676372847862796</v>
      </c>
    </row>
    <row r="5042" spans="1:13" ht="27.6">
      <c r="A5042" t="s">
        <v>164</v>
      </c>
      <c r="B5042" t="s">
        <v>250</v>
      </c>
      <c r="C5042" s="14" t="s">
        <v>252</v>
      </c>
      <c r="D5042" t="s">
        <v>456</v>
      </c>
      <c r="E5042" t="s">
        <v>474</v>
      </c>
      <c r="F5042" s="20">
        <v>2047</v>
      </c>
      <c r="G5042" s="20">
        <v>30</v>
      </c>
      <c r="H5042" s="11">
        <v>642.05595074570999</v>
      </c>
      <c r="I5042" s="10">
        <v>4347045.6384439096</v>
      </c>
      <c r="J5042" s="33">
        <f t="shared" si="312"/>
        <v>1.4769938117685454E-4</v>
      </c>
      <c r="K5042" s="33">
        <f t="shared" si="313"/>
        <v>1.4768847416024578E-4</v>
      </c>
      <c r="L5042" s="33">
        <f t="shared" si="314"/>
        <v>1</v>
      </c>
      <c r="M5042" s="33">
        <f t="shared" si="315"/>
        <v>0.99985231152583975</v>
      </c>
    </row>
    <row r="5043" spans="1:13" ht="27.6">
      <c r="A5043" t="s">
        <v>164</v>
      </c>
      <c r="B5043" t="s">
        <v>250</v>
      </c>
      <c r="C5043" s="14" t="s">
        <v>252</v>
      </c>
      <c r="D5043" t="s">
        <v>456</v>
      </c>
      <c r="E5043" t="s">
        <v>474</v>
      </c>
      <c r="F5043" s="20">
        <v>2047</v>
      </c>
      <c r="G5043" s="20">
        <v>31</v>
      </c>
      <c r="H5043" s="11">
        <v>986.31363949572403</v>
      </c>
      <c r="I5043" s="10">
        <v>4583907.6952739898</v>
      </c>
      <c r="J5043" s="33">
        <f t="shared" si="312"/>
        <v>2.151687392206029E-4</v>
      </c>
      <c r="K5043" s="33">
        <f t="shared" si="313"/>
        <v>2.1514559208768436E-4</v>
      </c>
      <c r="L5043" s="33">
        <f t="shared" si="314"/>
        <v>0.99985231152583975</v>
      </c>
      <c r="M5043" s="33">
        <f t="shared" si="315"/>
        <v>0.9996371977082763</v>
      </c>
    </row>
    <row r="5044" spans="1:13" ht="27.6">
      <c r="A5044" t="s">
        <v>164</v>
      </c>
      <c r="B5044" t="s">
        <v>250</v>
      </c>
      <c r="C5044" s="14" t="s">
        <v>252</v>
      </c>
      <c r="D5044" t="s">
        <v>456</v>
      </c>
      <c r="E5044" t="s">
        <v>474</v>
      </c>
      <c r="F5044" s="20">
        <v>2047</v>
      </c>
      <c r="G5044" s="20">
        <v>32</v>
      </c>
      <c r="H5044" s="11">
        <v>1049.4191342543099</v>
      </c>
      <c r="I5044" s="10">
        <v>4647385.8383612297</v>
      </c>
      <c r="J5044" s="33">
        <f t="shared" si="312"/>
        <v>2.2580848045626402E-4</v>
      </c>
      <c r="K5044" s="33">
        <f t="shared" si="313"/>
        <v>2.2578298764019955E-4</v>
      </c>
      <c r="L5044" s="33">
        <f t="shared" si="314"/>
        <v>0.9996371977082763</v>
      </c>
      <c r="M5044" s="33">
        <f t="shared" si="315"/>
        <v>0.99941149663522144</v>
      </c>
    </row>
    <row r="5045" spans="1:13" ht="27.6">
      <c r="A5045" t="s">
        <v>164</v>
      </c>
      <c r="B5045" t="s">
        <v>250</v>
      </c>
      <c r="C5045" s="14" t="s">
        <v>252</v>
      </c>
      <c r="D5045" t="s">
        <v>456</v>
      </c>
      <c r="E5045" t="s">
        <v>474</v>
      </c>
      <c r="F5045" s="20">
        <v>2047</v>
      </c>
      <c r="G5045" s="20">
        <v>33</v>
      </c>
      <c r="H5045" s="11">
        <v>1132.45978173613</v>
      </c>
      <c r="I5045" s="10">
        <v>4718852.7806941997</v>
      </c>
      <c r="J5045" s="33">
        <f t="shared" si="312"/>
        <v>2.3998624970231251E-4</v>
      </c>
      <c r="K5045" s="33">
        <f t="shared" si="313"/>
        <v>2.3995745530580592E-4</v>
      </c>
      <c r="L5045" s="33">
        <f t="shared" si="314"/>
        <v>0.99941149663522144</v>
      </c>
      <c r="M5045" s="33">
        <f t="shared" si="315"/>
        <v>0.99917168039568549</v>
      </c>
    </row>
    <row r="5046" spans="1:13" ht="27.6">
      <c r="A5046" t="s">
        <v>164</v>
      </c>
      <c r="B5046" t="s">
        <v>250</v>
      </c>
      <c r="C5046" s="14" t="s">
        <v>252</v>
      </c>
      <c r="D5046" t="s">
        <v>456</v>
      </c>
      <c r="E5046" t="s">
        <v>474</v>
      </c>
      <c r="F5046" s="20">
        <v>2047</v>
      </c>
      <c r="G5046" s="20">
        <v>34</v>
      </c>
      <c r="H5046" s="11">
        <v>1222.7434372575599</v>
      </c>
      <c r="I5046" s="10">
        <v>4809558.6899890099</v>
      </c>
      <c r="J5046" s="33">
        <f t="shared" si="312"/>
        <v>2.5423194019914412E-4</v>
      </c>
      <c r="K5046" s="33">
        <f t="shared" si="313"/>
        <v>2.5419962599793067E-4</v>
      </c>
      <c r="L5046" s="33">
        <f t="shared" si="314"/>
        <v>0.99917168039568549</v>
      </c>
      <c r="M5046" s="33">
        <f t="shared" si="315"/>
        <v>0.99891769132822117</v>
      </c>
    </row>
    <row r="5047" spans="1:13" ht="27.6">
      <c r="A5047" t="s">
        <v>164</v>
      </c>
      <c r="B5047" t="s">
        <v>250</v>
      </c>
      <c r="C5047" s="14" t="s">
        <v>252</v>
      </c>
      <c r="D5047" t="s">
        <v>456</v>
      </c>
      <c r="E5047" t="s">
        <v>474</v>
      </c>
      <c r="F5047" s="20">
        <v>2047</v>
      </c>
      <c r="G5047" s="20">
        <v>35</v>
      </c>
      <c r="H5047" s="11">
        <v>1327.19092383625</v>
      </c>
      <c r="I5047" s="10">
        <v>4852270.7432895899</v>
      </c>
      <c r="J5047" s="33">
        <f t="shared" si="312"/>
        <v>2.735195528138405E-4</v>
      </c>
      <c r="K5047" s="33">
        <f t="shared" si="313"/>
        <v>2.73482149751203E-4</v>
      </c>
      <c r="L5047" s="33">
        <f t="shared" si="314"/>
        <v>0.99891769132822117</v>
      </c>
      <c r="M5047" s="33">
        <f t="shared" si="315"/>
        <v>0.99864450517057224</v>
      </c>
    </row>
    <row r="5048" spans="1:13" ht="27.6">
      <c r="A5048" t="s">
        <v>164</v>
      </c>
      <c r="B5048" t="s">
        <v>250</v>
      </c>
      <c r="C5048" s="14" t="s">
        <v>252</v>
      </c>
      <c r="D5048" t="s">
        <v>456</v>
      </c>
      <c r="E5048" t="s">
        <v>474</v>
      </c>
      <c r="F5048" s="20">
        <v>2047</v>
      </c>
      <c r="G5048" s="20">
        <v>36</v>
      </c>
      <c r="H5048" s="11">
        <v>1657.88823424114</v>
      </c>
      <c r="I5048" s="10">
        <v>4772031.7080141203</v>
      </c>
      <c r="J5048" s="33">
        <f t="shared" si="312"/>
        <v>3.4741769034285605E-4</v>
      </c>
      <c r="K5048" s="33">
        <f t="shared" si="313"/>
        <v>3.4735734780533267E-4</v>
      </c>
      <c r="L5048" s="33">
        <f t="shared" si="314"/>
        <v>0.99864450517057224</v>
      </c>
      <c r="M5048" s="33">
        <f t="shared" si="315"/>
        <v>0.9982976186638558</v>
      </c>
    </row>
    <row r="5049" spans="1:13" ht="27.6">
      <c r="A5049" t="s">
        <v>164</v>
      </c>
      <c r="B5049" t="s">
        <v>250</v>
      </c>
      <c r="C5049" s="14" t="s">
        <v>252</v>
      </c>
      <c r="D5049" t="s">
        <v>456</v>
      </c>
      <c r="E5049" t="s">
        <v>474</v>
      </c>
      <c r="F5049" s="20">
        <v>2047</v>
      </c>
      <c r="G5049" s="20">
        <v>37</v>
      </c>
      <c r="H5049" s="11">
        <v>1767.2471329401201</v>
      </c>
      <c r="I5049" s="10">
        <v>4670366.00054341</v>
      </c>
      <c r="J5049" s="33">
        <f t="shared" si="312"/>
        <v>3.7839585435798736E-4</v>
      </c>
      <c r="K5049" s="33">
        <f t="shared" si="313"/>
        <v>3.7832427167583393E-4</v>
      </c>
      <c r="L5049" s="33">
        <f t="shared" si="314"/>
        <v>0.9982976186638558</v>
      </c>
      <c r="M5049" s="33">
        <f t="shared" si="315"/>
        <v>0.99791993844435911</v>
      </c>
    </row>
    <row r="5050" spans="1:13" ht="27.6">
      <c r="A5050" t="s">
        <v>164</v>
      </c>
      <c r="B5050" t="s">
        <v>250</v>
      </c>
      <c r="C5050" s="14" t="s">
        <v>252</v>
      </c>
      <c r="D5050" t="s">
        <v>456</v>
      </c>
      <c r="E5050" t="s">
        <v>474</v>
      </c>
      <c r="F5050" s="20">
        <v>2047</v>
      </c>
      <c r="G5050" s="20">
        <v>38</v>
      </c>
      <c r="H5050" s="11">
        <v>1913.1964676704299</v>
      </c>
      <c r="I5050" s="10">
        <v>4612598.3076057797</v>
      </c>
      <c r="J5050" s="33">
        <f t="shared" si="312"/>
        <v>4.1477630178975974E-4</v>
      </c>
      <c r="K5050" s="33">
        <f t="shared" si="313"/>
        <v>4.146902939912156E-4</v>
      </c>
      <c r="L5050" s="33">
        <f t="shared" si="314"/>
        <v>0.99791993844435911</v>
      </c>
      <c r="M5050" s="33">
        <f t="shared" si="315"/>
        <v>0.99750611073170592</v>
      </c>
    </row>
    <row r="5051" spans="1:13" ht="27.6">
      <c r="A5051" t="s">
        <v>164</v>
      </c>
      <c r="B5051" t="s">
        <v>250</v>
      </c>
      <c r="C5051" s="14" t="s">
        <v>252</v>
      </c>
      <c r="D5051" t="s">
        <v>456</v>
      </c>
      <c r="E5051" t="s">
        <v>474</v>
      </c>
      <c r="F5051" s="20">
        <v>2047</v>
      </c>
      <c r="G5051" s="20">
        <v>39</v>
      </c>
      <c r="H5051" s="11">
        <v>2029.5808702491399</v>
      </c>
      <c r="I5051" s="10">
        <v>4602892.6190126296</v>
      </c>
      <c r="J5051" s="33">
        <f t="shared" si="312"/>
        <v>4.4093595880681378E-4</v>
      </c>
      <c r="K5051" s="33">
        <f t="shared" si="313"/>
        <v>4.4083876083345075E-4</v>
      </c>
      <c r="L5051" s="33">
        <f t="shared" si="314"/>
        <v>0.99750611073170592</v>
      </c>
      <c r="M5051" s="33">
        <f t="shared" si="315"/>
        <v>0.99706637137392717</v>
      </c>
    </row>
    <row r="5052" spans="1:13" ht="27.6">
      <c r="A5052" t="s">
        <v>164</v>
      </c>
      <c r="B5052" t="s">
        <v>250</v>
      </c>
      <c r="C5052" s="14" t="s">
        <v>252</v>
      </c>
      <c r="D5052" t="s">
        <v>456</v>
      </c>
      <c r="E5052" t="s">
        <v>474</v>
      </c>
      <c r="F5052" s="20">
        <v>2047</v>
      </c>
      <c r="G5052" s="20">
        <v>40</v>
      </c>
      <c r="H5052" s="11">
        <v>2197.8088628437699</v>
      </c>
      <c r="I5052" s="10">
        <v>4573043.7162605701</v>
      </c>
      <c r="J5052" s="33">
        <f t="shared" si="312"/>
        <v>4.8060088623883598E-4</v>
      </c>
      <c r="K5052" s="33">
        <f t="shared" si="313"/>
        <v>4.8048541613199269E-4</v>
      </c>
      <c r="L5052" s="33">
        <f t="shared" si="314"/>
        <v>0.99706637137392717</v>
      </c>
      <c r="M5052" s="33">
        <f t="shared" si="315"/>
        <v>0.9965872955235664</v>
      </c>
    </row>
    <row r="5053" spans="1:13" ht="27.6">
      <c r="A5053" t="s">
        <v>164</v>
      </c>
      <c r="B5053" t="s">
        <v>250</v>
      </c>
      <c r="C5053" s="14" t="s">
        <v>252</v>
      </c>
      <c r="D5053" t="s">
        <v>456</v>
      </c>
      <c r="E5053" t="s">
        <v>474</v>
      </c>
      <c r="F5053" s="20">
        <v>2047</v>
      </c>
      <c r="G5053" s="20">
        <v>41</v>
      </c>
      <c r="H5053" s="11">
        <v>2824.7247814946099</v>
      </c>
      <c r="I5053" s="10">
        <v>4499615.1278307</v>
      </c>
      <c r="J5053" s="33">
        <f t="shared" si="312"/>
        <v>6.2777030951454555E-4</v>
      </c>
      <c r="K5053" s="33">
        <f t="shared" si="313"/>
        <v>6.275733029609265E-4</v>
      </c>
      <c r="L5053" s="33">
        <f t="shared" si="314"/>
        <v>0.9965872955235664</v>
      </c>
      <c r="M5053" s="33">
        <f t="shared" si="315"/>
        <v>0.99596186394282582</v>
      </c>
    </row>
    <row r="5054" spans="1:13" ht="27.6">
      <c r="A5054" t="s">
        <v>164</v>
      </c>
      <c r="B5054" t="s">
        <v>250</v>
      </c>
      <c r="C5054" s="14" t="s">
        <v>252</v>
      </c>
      <c r="D5054" t="s">
        <v>456</v>
      </c>
      <c r="E5054" t="s">
        <v>474</v>
      </c>
      <c r="F5054" s="20">
        <v>2047</v>
      </c>
      <c r="G5054" s="20">
        <v>42</v>
      </c>
      <c r="H5054" s="11">
        <v>3063.46397009978</v>
      </c>
      <c r="I5054" s="10">
        <v>4403610.4428530298</v>
      </c>
      <c r="J5054" s="33">
        <f t="shared" si="312"/>
        <v>6.9567097495458973E-4</v>
      </c>
      <c r="K5054" s="33">
        <f t="shared" si="313"/>
        <v>6.9542905200470351E-4</v>
      </c>
      <c r="L5054" s="33">
        <f t="shared" si="314"/>
        <v>0.99596186394282582</v>
      </c>
      <c r="M5054" s="33">
        <f t="shared" si="315"/>
        <v>0.99526924312795118</v>
      </c>
    </row>
    <row r="5055" spans="1:13" ht="27.6">
      <c r="A5055" t="s">
        <v>164</v>
      </c>
      <c r="B5055" t="s">
        <v>250</v>
      </c>
      <c r="C5055" s="14" t="s">
        <v>252</v>
      </c>
      <c r="D5055" t="s">
        <v>456</v>
      </c>
      <c r="E5055" t="s">
        <v>474</v>
      </c>
      <c r="F5055" s="20">
        <v>2047</v>
      </c>
      <c r="G5055" s="20">
        <v>43</v>
      </c>
      <c r="H5055" s="11">
        <v>3356.1579726657801</v>
      </c>
      <c r="I5055" s="10">
        <v>4303630.0382931801</v>
      </c>
      <c r="J5055" s="33">
        <f t="shared" si="312"/>
        <v>7.7984351415040141E-4</v>
      </c>
      <c r="K5055" s="33">
        <f t="shared" si="313"/>
        <v>7.7953951522613529E-4</v>
      </c>
      <c r="L5055" s="33">
        <f t="shared" si="314"/>
        <v>0.99526924312795118</v>
      </c>
      <c r="M5055" s="33">
        <f t="shared" si="315"/>
        <v>0.99449339142464377</v>
      </c>
    </row>
    <row r="5056" spans="1:13" ht="27.6">
      <c r="A5056" t="s">
        <v>164</v>
      </c>
      <c r="B5056" t="s">
        <v>250</v>
      </c>
      <c r="C5056" s="14" t="s">
        <v>252</v>
      </c>
      <c r="D5056" t="s">
        <v>456</v>
      </c>
      <c r="E5056" t="s">
        <v>474</v>
      </c>
      <c r="F5056" s="20">
        <v>2047</v>
      </c>
      <c r="G5056" s="20">
        <v>44</v>
      </c>
      <c r="H5056" s="11">
        <v>3531.6240084173901</v>
      </c>
      <c r="I5056" s="10">
        <v>4256313.3912479896</v>
      </c>
      <c r="J5056" s="33">
        <f t="shared" si="312"/>
        <v>8.2973777628293625E-4</v>
      </c>
      <c r="K5056" s="33">
        <f t="shared" si="313"/>
        <v>8.2939363908207664E-4</v>
      </c>
      <c r="L5056" s="33">
        <f t="shared" si="314"/>
        <v>0.99449339142464377</v>
      </c>
      <c r="M5056" s="33">
        <f t="shared" si="315"/>
        <v>0.99366856493168698</v>
      </c>
    </row>
    <row r="5057" spans="1:13" ht="27.6">
      <c r="A5057" t="s">
        <v>164</v>
      </c>
      <c r="B5057" t="s">
        <v>250</v>
      </c>
      <c r="C5057" s="14" t="s">
        <v>252</v>
      </c>
      <c r="D5057" t="s">
        <v>456</v>
      </c>
      <c r="E5057" t="s">
        <v>474</v>
      </c>
      <c r="F5057" s="20">
        <v>2047</v>
      </c>
      <c r="G5057" s="20">
        <v>45</v>
      </c>
      <c r="H5057" s="11">
        <v>3834.2034494855702</v>
      </c>
      <c r="I5057" s="10">
        <v>4230922.1565038301</v>
      </c>
      <c r="J5057" s="33">
        <f t="shared" si="312"/>
        <v>9.0623351308687669E-4</v>
      </c>
      <c r="K5057" s="33">
        <f t="shared" si="313"/>
        <v>9.0582300751074207E-4</v>
      </c>
      <c r="L5057" s="33">
        <f t="shared" si="314"/>
        <v>0.99366856493168698</v>
      </c>
      <c r="M5057" s="33">
        <f t="shared" si="315"/>
        <v>0.99276847708373173</v>
      </c>
    </row>
    <row r="5058" spans="1:13" ht="27.6">
      <c r="A5058" t="s">
        <v>164</v>
      </c>
      <c r="B5058" t="s">
        <v>250</v>
      </c>
      <c r="C5058" s="14" t="s">
        <v>252</v>
      </c>
      <c r="D5058" t="s">
        <v>456</v>
      </c>
      <c r="E5058" t="s">
        <v>474</v>
      </c>
      <c r="F5058" s="20">
        <v>2047</v>
      </c>
      <c r="G5058" s="20">
        <v>46</v>
      </c>
      <c r="H5058" s="11">
        <v>4775.8133934617899</v>
      </c>
      <c r="I5058" s="10">
        <v>4204970.0547994096</v>
      </c>
      <c r="J5058" s="33">
        <f t="shared" ref="J5058:J5121" si="316">IF(I5058&gt;0,H5058/I5058,0)</f>
        <v>1.1357544361132463E-3</v>
      </c>
      <c r="K5058" s="33">
        <f t="shared" ref="K5058:K5121" si="317">1-EXP(-J5058)</f>
        <v>1.1351097111498287E-3</v>
      </c>
      <c r="L5058" s="33">
        <f t="shared" ref="L5058:L5121" si="318">IF(G5058=30,1,M5057)</f>
        <v>0.99276847708373173</v>
      </c>
      <c r="M5058" s="33">
        <f t="shared" ref="M5058:M5121" si="319">L5058*(1-K5058)</f>
        <v>0.99164157594447055</v>
      </c>
    </row>
    <row r="5059" spans="1:13" ht="27.6">
      <c r="A5059" t="s">
        <v>164</v>
      </c>
      <c r="B5059" t="s">
        <v>250</v>
      </c>
      <c r="C5059" s="14" t="s">
        <v>252</v>
      </c>
      <c r="D5059" t="s">
        <v>456</v>
      </c>
      <c r="E5059" t="s">
        <v>474</v>
      </c>
      <c r="F5059" s="20">
        <v>2047</v>
      </c>
      <c r="G5059" s="20">
        <v>47</v>
      </c>
      <c r="H5059" s="11">
        <v>5273.20768290055</v>
      </c>
      <c r="I5059" s="10">
        <v>4197727.2276144801</v>
      </c>
      <c r="J5059" s="33">
        <f t="shared" si="316"/>
        <v>1.2562054171150262E-3</v>
      </c>
      <c r="K5059" s="33">
        <f t="shared" si="317"/>
        <v>1.2554167213791878E-3</v>
      </c>
      <c r="L5059" s="33">
        <f t="shared" si="318"/>
        <v>0.99164157594447055</v>
      </c>
      <c r="M5059" s="33">
        <f t="shared" si="319"/>
        <v>0.99039665252841502</v>
      </c>
    </row>
    <row r="5060" spans="1:13" ht="27.6">
      <c r="A5060" t="s">
        <v>164</v>
      </c>
      <c r="B5060" t="s">
        <v>250</v>
      </c>
      <c r="C5060" s="14" t="s">
        <v>252</v>
      </c>
      <c r="D5060" t="s">
        <v>456</v>
      </c>
      <c r="E5060" t="s">
        <v>474</v>
      </c>
      <c r="F5060" s="20">
        <v>2047</v>
      </c>
      <c r="G5060" s="20">
        <v>48</v>
      </c>
      <c r="H5060" s="11">
        <v>5918.5084602143397</v>
      </c>
      <c r="I5060" s="10">
        <v>4227050.6344766105</v>
      </c>
      <c r="J5060" s="33">
        <f t="shared" si="316"/>
        <v>1.4001508313957456E-3</v>
      </c>
      <c r="K5060" s="33">
        <f t="shared" si="317"/>
        <v>1.3991710775415056E-3</v>
      </c>
      <c r="L5060" s="33">
        <f t="shared" si="318"/>
        <v>0.99039665252841502</v>
      </c>
      <c r="M5060" s="33">
        <f t="shared" si="319"/>
        <v>0.98901091817690334</v>
      </c>
    </row>
    <row r="5061" spans="1:13" ht="27.6">
      <c r="A5061" t="s">
        <v>164</v>
      </c>
      <c r="B5061" t="s">
        <v>250</v>
      </c>
      <c r="C5061" s="14" t="s">
        <v>252</v>
      </c>
      <c r="D5061" t="s">
        <v>456</v>
      </c>
      <c r="E5061" t="s">
        <v>474</v>
      </c>
      <c r="F5061" s="20">
        <v>2047</v>
      </c>
      <c r="G5061" s="20">
        <v>49</v>
      </c>
      <c r="H5061" s="11">
        <v>6452.3169933633699</v>
      </c>
      <c r="I5061" s="10">
        <v>4257745.6599989599</v>
      </c>
      <c r="J5061" s="33">
        <f t="shared" si="316"/>
        <v>1.5154303494410576E-3</v>
      </c>
      <c r="K5061" s="33">
        <f t="shared" si="317"/>
        <v>1.5142826646876717E-3</v>
      </c>
      <c r="L5061" s="33">
        <f t="shared" si="318"/>
        <v>0.98901091817690334</v>
      </c>
      <c r="M5061" s="33">
        <f t="shared" si="319"/>
        <v>0.98751327608832118</v>
      </c>
    </row>
    <row r="5062" spans="1:13" ht="27.6">
      <c r="A5062" t="s">
        <v>164</v>
      </c>
      <c r="B5062" t="s">
        <v>250</v>
      </c>
      <c r="C5062" s="14" t="s">
        <v>252</v>
      </c>
      <c r="D5062" t="s">
        <v>456</v>
      </c>
      <c r="E5062" t="s">
        <v>474</v>
      </c>
      <c r="F5062" s="20">
        <v>2047</v>
      </c>
      <c r="G5062" s="20">
        <v>50</v>
      </c>
      <c r="H5062" s="11">
        <v>7003.1151146533603</v>
      </c>
      <c r="I5062" s="10">
        <v>4242552.3029902503</v>
      </c>
      <c r="J5062" s="33">
        <f t="shared" si="316"/>
        <v>1.650684449951837E-3</v>
      </c>
      <c r="K5062" s="33">
        <f t="shared" si="317"/>
        <v>1.6493228196855503E-3</v>
      </c>
      <c r="L5062" s="33">
        <f t="shared" si="318"/>
        <v>0.98751327608832118</v>
      </c>
      <c r="M5062" s="33">
        <f t="shared" si="319"/>
        <v>0.98588454790732627</v>
      </c>
    </row>
    <row r="5063" spans="1:13" ht="27.6">
      <c r="A5063" t="s">
        <v>164</v>
      </c>
      <c r="B5063" t="s">
        <v>250</v>
      </c>
      <c r="C5063" s="14" t="s">
        <v>252</v>
      </c>
      <c r="D5063" t="s">
        <v>456</v>
      </c>
      <c r="E5063" t="s">
        <v>474</v>
      </c>
      <c r="F5063" s="20">
        <v>2047</v>
      </c>
      <c r="G5063" s="20">
        <v>51</v>
      </c>
      <c r="H5063" s="11">
        <v>7758.0885472304899</v>
      </c>
      <c r="I5063" s="10">
        <v>4169540.8150450001</v>
      </c>
      <c r="J5063" s="33">
        <f t="shared" si="316"/>
        <v>1.8606577777670131E-3</v>
      </c>
      <c r="K5063" s="33">
        <f t="shared" si="317"/>
        <v>1.8589278271989862E-3</v>
      </c>
      <c r="L5063" s="33">
        <f t="shared" si="318"/>
        <v>0.98588454790732627</v>
      </c>
      <c r="M5063" s="33">
        <f t="shared" si="319"/>
        <v>0.98405185968681586</v>
      </c>
    </row>
    <row r="5064" spans="1:13" ht="27.6">
      <c r="A5064" t="s">
        <v>164</v>
      </c>
      <c r="B5064" t="s">
        <v>250</v>
      </c>
      <c r="C5064" s="14" t="s">
        <v>252</v>
      </c>
      <c r="D5064" t="s">
        <v>456</v>
      </c>
      <c r="E5064" t="s">
        <v>474</v>
      </c>
      <c r="F5064" s="20">
        <v>2047</v>
      </c>
      <c r="G5064" s="20">
        <v>52</v>
      </c>
      <c r="H5064" s="11">
        <v>8293.4022692942599</v>
      </c>
      <c r="I5064" s="10">
        <v>4093823.7484274702</v>
      </c>
      <c r="J5064" s="33">
        <f t="shared" si="316"/>
        <v>2.0258327614812296E-3</v>
      </c>
      <c r="K5064" s="33">
        <f t="shared" si="317"/>
        <v>2.023782147260067E-3</v>
      </c>
      <c r="L5064" s="33">
        <f t="shared" si="318"/>
        <v>0.98405185968681586</v>
      </c>
      <c r="M5064" s="33">
        <f t="shared" si="319"/>
        <v>0.98206035310120365</v>
      </c>
    </row>
    <row r="5065" spans="1:13" ht="27.6">
      <c r="A5065" t="s">
        <v>164</v>
      </c>
      <c r="B5065" t="s">
        <v>250</v>
      </c>
      <c r="C5065" s="14" t="s">
        <v>252</v>
      </c>
      <c r="D5065" t="s">
        <v>456</v>
      </c>
      <c r="E5065" t="s">
        <v>474</v>
      </c>
      <c r="F5065" s="20">
        <v>2047</v>
      </c>
      <c r="G5065" s="20">
        <v>53</v>
      </c>
      <c r="H5065" s="11">
        <v>8883.4541497203008</v>
      </c>
      <c r="I5065" s="10">
        <v>4025989.5481317402</v>
      </c>
      <c r="J5065" s="33">
        <f t="shared" si="316"/>
        <v>2.2065268783031658E-3</v>
      </c>
      <c r="K5065" s="33">
        <f t="shared" si="317"/>
        <v>2.2040942873922109E-3</v>
      </c>
      <c r="L5065" s="33">
        <f t="shared" si="318"/>
        <v>0.98206035310120365</v>
      </c>
      <c r="M5065" s="33">
        <f t="shared" si="319"/>
        <v>0.97989579948705896</v>
      </c>
    </row>
    <row r="5066" spans="1:13" ht="27.6">
      <c r="A5066" t="s">
        <v>164</v>
      </c>
      <c r="B5066" t="s">
        <v>250</v>
      </c>
      <c r="C5066" s="14" t="s">
        <v>252</v>
      </c>
      <c r="D5066" t="s">
        <v>456</v>
      </c>
      <c r="E5066" t="s">
        <v>474</v>
      </c>
      <c r="F5066" s="20">
        <v>2047</v>
      </c>
      <c r="G5066" s="20">
        <v>54</v>
      </c>
      <c r="H5066" s="11">
        <v>9580.2171666427093</v>
      </c>
      <c r="I5066" s="10">
        <v>3959384.8222900499</v>
      </c>
      <c r="J5066" s="33">
        <f t="shared" si="316"/>
        <v>2.4196226425653804E-3</v>
      </c>
      <c r="K5066" s="33">
        <f t="shared" si="317"/>
        <v>2.4166977152482172E-3</v>
      </c>
      <c r="L5066" s="33">
        <f t="shared" si="318"/>
        <v>0.97989579948705896</v>
      </c>
      <c r="M5066" s="33">
        <f t="shared" si="319"/>
        <v>0.97752768754725727</v>
      </c>
    </row>
    <row r="5067" spans="1:13" ht="27.6">
      <c r="A5067" t="s">
        <v>164</v>
      </c>
      <c r="B5067" t="s">
        <v>250</v>
      </c>
      <c r="C5067" s="14" t="s">
        <v>252</v>
      </c>
      <c r="D5067" t="s">
        <v>456</v>
      </c>
      <c r="E5067" t="s">
        <v>474</v>
      </c>
      <c r="F5067" s="20">
        <v>2047</v>
      </c>
      <c r="G5067" s="20">
        <v>55</v>
      </c>
      <c r="H5067" s="11">
        <v>10421.280390495</v>
      </c>
      <c r="I5067" s="10">
        <v>3924592.0499633499</v>
      </c>
      <c r="J5067" s="33">
        <f t="shared" si="316"/>
        <v>2.655379274539457E-3</v>
      </c>
      <c r="K5067" s="33">
        <f t="shared" si="317"/>
        <v>2.6518568734537062E-3</v>
      </c>
      <c r="L5067" s="33">
        <f t="shared" si="318"/>
        <v>0.97752768754725727</v>
      </c>
      <c r="M5067" s="33">
        <f t="shared" si="319"/>
        <v>0.97493542403004374</v>
      </c>
    </row>
    <row r="5068" spans="1:13" ht="27.6">
      <c r="A5068" t="s">
        <v>164</v>
      </c>
      <c r="B5068" t="s">
        <v>250</v>
      </c>
      <c r="C5068" s="14" t="s">
        <v>252</v>
      </c>
      <c r="D5068" t="s">
        <v>456</v>
      </c>
      <c r="E5068" t="s">
        <v>474</v>
      </c>
      <c r="F5068" s="20">
        <v>2047</v>
      </c>
      <c r="G5068" s="20">
        <v>56</v>
      </c>
      <c r="H5068" s="11">
        <v>11172.897883146599</v>
      </c>
      <c r="I5068" s="10">
        <v>3882674.7427908499</v>
      </c>
      <c r="J5068" s="33">
        <f t="shared" si="316"/>
        <v>2.8776291147982096E-3</v>
      </c>
      <c r="K5068" s="33">
        <f t="shared" si="317"/>
        <v>2.873492708769132E-3</v>
      </c>
      <c r="L5068" s="33">
        <f t="shared" si="318"/>
        <v>0.97493542403004374</v>
      </c>
      <c r="M5068" s="33">
        <f t="shared" si="319"/>
        <v>0.97213395419757265</v>
      </c>
    </row>
    <row r="5069" spans="1:13" ht="27.6">
      <c r="A5069" t="s">
        <v>164</v>
      </c>
      <c r="B5069" t="s">
        <v>250</v>
      </c>
      <c r="C5069" s="14" t="s">
        <v>252</v>
      </c>
      <c r="D5069" t="s">
        <v>456</v>
      </c>
      <c r="E5069" t="s">
        <v>474</v>
      </c>
      <c r="F5069" s="20">
        <v>2047</v>
      </c>
      <c r="G5069" s="20">
        <v>57</v>
      </c>
      <c r="H5069" s="11">
        <v>12186.0562328655</v>
      </c>
      <c r="I5069" s="10">
        <v>3842355.7574654701</v>
      </c>
      <c r="J5069" s="33">
        <f t="shared" si="316"/>
        <v>3.1715064929083449E-3</v>
      </c>
      <c r="K5069" s="33">
        <f t="shared" si="317"/>
        <v>3.1664825787199868E-3</v>
      </c>
      <c r="L5069" s="33">
        <f t="shared" si="318"/>
        <v>0.97213395419757265</v>
      </c>
      <c r="M5069" s="33">
        <f t="shared" si="319"/>
        <v>0.96905570896742388</v>
      </c>
    </row>
    <row r="5070" spans="1:13" ht="27.6">
      <c r="A5070" t="s">
        <v>164</v>
      </c>
      <c r="B5070" t="s">
        <v>250</v>
      </c>
      <c r="C5070" s="14" t="s">
        <v>252</v>
      </c>
      <c r="D5070" t="s">
        <v>456</v>
      </c>
      <c r="E5070" t="s">
        <v>474</v>
      </c>
      <c r="F5070" s="20">
        <v>2047</v>
      </c>
      <c r="G5070" s="20">
        <v>58</v>
      </c>
      <c r="H5070" s="11">
        <v>13358.578492515</v>
      </c>
      <c r="I5070" s="10">
        <v>3821171.6685621399</v>
      </c>
      <c r="J5070" s="33">
        <f t="shared" si="316"/>
        <v>3.4959378042132478E-3</v>
      </c>
      <c r="K5070" s="33">
        <f t="shared" si="317"/>
        <v>3.4898341284097523E-3</v>
      </c>
      <c r="L5070" s="33">
        <f t="shared" si="318"/>
        <v>0.96905570896742388</v>
      </c>
      <c r="M5070" s="33">
        <f t="shared" si="319"/>
        <v>0.9656738652819391</v>
      </c>
    </row>
    <row r="5071" spans="1:13" ht="27.6">
      <c r="A5071" t="s">
        <v>164</v>
      </c>
      <c r="B5071" t="s">
        <v>250</v>
      </c>
      <c r="C5071" s="14" t="s">
        <v>252</v>
      </c>
      <c r="D5071" t="s">
        <v>456</v>
      </c>
      <c r="E5071" t="s">
        <v>474</v>
      </c>
      <c r="F5071" s="20">
        <v>2047</v>
      </c>
      <c r="G5071" s="20">
        <v>59</v>
      </c>
      <c r="H5071" s="11">
        <v>13908.737940548701</v>
      </c>
      <c r="I5071" s="10">
        <v>3754314.4193047299</v>
      </c>
      <c r="J5071" s="33">
        <f t="shared" si="316"/>
        <v>3.7047344433992538E-3</v>
      </c>
      <c r="K5071" s="33">
        <f t="shared" si="317"/>
        <v>3.6978803815234107E-3</v>
      </c>
      <c r="L5071" s="33">
        <f t="shared" si="318"/>
        <v>0.9656738652819391</v>
      </c>
      <c r="M5071" s="33">
        <f t="shared" si="319"/>
        <v>0.96210291884056309</v>
      </c>
    </row>
    <row r="5072" spans="1:13" ht="27.6">
      <c r="A5072" t="s">
        <v>164</v>
      </c>
      <c r="B5072" t="s">
        <v>250</v>
      </c>
      <c r="C5072" s="14" t="s">
        <v>252</v>
      </c>
      <c r="D5072" t="s">
        <v>456</v>
      </c>
      <c r="E5072" t="s">
        <v>474</v>
      </c>
      <c r="F5072" s="20">
        <v>2047</v>
      </c>
      <c r="G5072" s="20">
        <v>60</v>
      </c>
      <c r="H5072" s="11">
        <v>14627.6541493977</v>
      </c>
      <c r="I5072" s="10">
        <v>3678329.2702290299</v>
      </c>
      <c r="J5072" s="33">
        <f t="shared" si="316"/>
        <v>3.9767114564180691E-3</v>
      </c>
      <c r="K5072" s="33">
        <f t="shared" si="317"/>
        <v>3.9688148104430887E-3</v>
      </c>
      <c r="L5072" s="33">
        <f t="shared" si="318"/>
        <v>0.96210291884056309</v>
      </c>
      <c r="M5072" s="33">
        <f t="shared" si="319"/>
        <v>0.95828451052709818</v>
      </c>
    </row>
    <row r="5073" spans="1:13" ht="27.6">
      <c r="A5073" t="s">
        <v>164</v>
      </c>
      <c r="B5073" t="s">
        <v>250</v>
      </c>
      <c r="C5073" s="14" t="s">
        <v>252</v>
      </c>
      <c r="D5073" t="s">
        <v>456</v>
      </c>
      <c r="E5073" t="s">
        <v>474</v>
      </c>
      <c r="F5073" s="20">
        <v>2047</v>
      </c>
      <c r="G5073" s="20">
        <v>61</v>
      </c>
      <c r="H5073" s="11">
        <v>15564.920758918501</v>
      </c>
      <c r="I5073" s="10">
        <v>3656486.1647327002</v>
      </c>
      <c r="J5073" s="33">
        <f t="shared" si="316"/>
        <v>4.2567973889917187E-3</v>
      </c>
      <c r="K5073" s="33">
        <f t="shared" si="317"/>
        <v>4.2477500690747405E-3</v>
      </c>
      <c r="L5073" s="33">
        <f t="shared" si="318"/>
        <v>0.95828451052709818</v>
      </c>
      <c r="M5073" s="33">
        <f t="shared" si="319"/>
        <v>0.95421395743131343</v>
      </c>
    </row>
    <row r="5074" spans="1:13" ht="27.6">
      <c r="A5074" t="s">
        <v>164</v>
      </c>
      <c r="B5074" t="s">
        <v>250</v>
      </c>
      <c r="C5074" s="14" t="s">
        <v>252</v>
      </c>
      <c r="D5074" t="s">
        <v>456</v>
      </c>
      <c r="E5074" t="s">
        <v>474</v>
      </c>
      <c r="F5074" s="20">
        <v>2047</v>
      </c>
      <c r="G5074" s="20">
        <v>62</v>
      </c>
      <c r="H5074" s="11">
        <v>17083.205974145701</v>
      </c>
      <c r="I5074" s="10">
        <v>3682528.32561306</v>
      </c>
      <c r="J5074" s="33">
        <f t="shared" si="316"/>
        <v>4.6389883426902695E-3</v>
      </c>
      <c r="K5074" s="33">
        <f t="shared" si="317"/>
        <v>4.6282448556591582E-3</v>
      </c>
      <c r="L5074" s="33">
        <f t="shared" si="318"/>
        <v>0.95421395743131343</v>
      </c>
      <c r="M5074" s="33">
        <f t="shared" si="319"/>
        <v>0.94979762159163383</v>
      </c>
    </row>
    <row r="5075" spans="1:13" ht="27.6">
      <c r="A5075" t="s">
        <v>164</v>
      </c>
      <c r="B5075" t="s">
        <v>250</v>
      </c>
      <c r="C5075" s="14" t="s">
        <v>252</v>
      </c>
      <c r="D5075" t="s">
        <v>456</v>
      </c>
      <c r="E5075" t="s">
        <v>474</v>
      </c>
      <c r="F5075" s="20">
        <v>2047</v>
      </c>
      <c r="G5075" s="20">
        <v>63</v>
      </c>
      <c r="H5075" s="11">
        <v>18539.002758686798</v>
      </c>
      <c r="I5075" s="10">
        <v>3667194.3560694498</v>
      </c>
      <c r="J5075" s="33">
        <f t="shared" si="316"/>
        <v>5.0553641172586122E-3</v>
      </c>
      <c r="K5075" s="33">
        <f t="shared" si="317"/>
        <v>5.0426072699687463E-3</v>
      </c>
      <c r="L5075" s="33">
        <f t="shared" si="318"/>
        <v>0.94979762159163383</v>
      </c>
      <c r="M5075" s="33">
        <f t="shared" si="319"/>
        <v>0.94500816519999686</v>
      </c>
    </row>
    <row r="5076" spans="1:13" ht="27.6">
      <c r="A5076" t="s">
        <v>164</v>
      </c>
      <c r="B5076" t="s">
        <v>250</v>
      </c>
      <c r="C5076" s="14" t="s">
        <v>252</v>
      </c>
      <c r="D5076" t="s">
        <v>456</v>
      </c>
      <c r="E5076" t="s">
        <v>474</v>
      </c>
      <c r="F5076" s="20">
        <v>2047</v>
      </c>
      <c r="G5076" s="20">
        <v>64</v>
      </c>
      <c r="H5076" s="11">
        <v>20044.856525267001</v>
      </c>
      <c r="I5076" s="10">
        <v>3598225.43956412</v>
      </c>
      <c r="J5076" s="33">
        <f t="shared" si="316"/>
        <v>5.570761716279563E-3</v>
      </c>
      <c r="K5076" s="33">
        <f t="shared" si="317"/>
        <v>5.5552737964130738E-3</v>
      </c>
      <c r="L5076" s="33">
        <f t="shared" si="318"/>
        <v>0.94500816519999686</v>
      </c>
      <c r="M5076" s="33">
        <f t="shared" si="319"/>
        <v>0.93975838610246487</v>
      </c>
    </row>
    <row r="5077" spans="1:13" ht="27.6">
      <c r="A5077" t="s">
        <v>164</v>
      </c>
      <c r="B5077" t="s">
        <v>250</v>
      </c>
      <c r="C5077" s="14" t="s">
        <v>252</v>
      </c>
      <c r="D5077" t="s">
        <v>456</v>
      </c>
      <c r="E5077" t="s">
        <v>474</v>
      </c>
      <c r="F5077" s="20">
        <v>2047</v>
      </c>
      <c r="G5077" s="20">
        <v>65</v>
      </c>
      <c r="H5077" s="11">
        <v>21381.6754284663</v>
      </c>
      <c r="I5077" s="10">
        <v>3505170.7431287998</v>
      </c>
      <c r="J5077" s="33">
        <f t="shared" si="316"/>
        <v>6.1000381993889692E-3</v>
      </c>
      <c r="K5077" s="33">
        <f t="shared" si="317"/>
        <v>6.0814707396271706E-3</v>
      </c>
      <c r="L5077" s="33">
        <f t="shared" si="318"/>
        <v>0.93975838610246487</v>
      </c>
      <c r="M5077" s="33">
        <f t="shared" si="319"/>
        <v>0.93404327297506351</v>
      </c>
    </row>
    <row r="5078" spans="1:13" ht="27.6">
      <c r="A5078" t="s">
        <v>164</v>
      </c>
      <c r="B5078" t="s">
        <v>250</v>
      </c>
      <c r="C5078" s="14" t="s">
        <v>252</v>
      </c>
      <c r="D5078" t="s">
        <v>456</v>
      </c>
      <c r="E5078" t="s">
        <v>474</v>
      </c>
      <c r="F5078" s="20">
        <v>2047</v>
      </c>
      <c r="G5078" s="20">
        <v>66</v>
      </c>
      <c r="H5078" s="11">
        <v>21828.574427657401</v>
      </c>
      <c r="I5078" s="10">
        <v>3404475.9384163902</v>
      </c>
      <c r="J5078" s="33">
        <f t="shared" si="316"/>
        <v>6.4117282138322516E-3</v>
      </c>
      <c r="K5078" s="33">
        <f t="shared" si="317"/>
        <v>6.3912169454604095E-3</v>
      </c>
      <c r="L5078" s="33">
        <f t="shared" si="318"/>
        <v>0.93404327297506351</v>
      </c>
      <c r="M5078" s="33">
        <f t="shared" si="319"/>
        <v>0.92807359978103199</v>
      </c>
    </row>
    <row r="5079" spans="1:13" ht="27.6">
      <c r="A5079" t="s">
        <v>164</v>
      </c>
      <c r="B5079" t="s">
        <v>250</v>
      </c>
      <c r="C5079" s="14" t="s">
        <v>252</v>
      </c>
      <c r="D5079" t="s">
        <v>456</v>
      </c>
      <c r="E5079" t="s">
        <v>474</v>
      </c>
      <c r="F5079" s="20">
        <v>2047</v>
      </c>
      <c r="G5079" s="20">
        <v>67</v>
      </c>
      <c r="H5079" s="11">
        <v>23080.046623591399</v>
      </c>
      <c r="I5079" s="10">
        <v>3305722.4116827101</v>
      </c>
      <c r="J5079" s="33">
        <f t="shared" si="316"/>
        <v>6.981846552518902E-3</v>
      </c>
      <c r="K5079" s="33">
        <f t="shared" si="317"/>
        <v>6.957530086067254E-3</v>
      </c>
      <c r="L5079" s="33">
        <f t="shared" si="318"/>
        <v>0.92807359978103199</v>
      </c>
      <c r="M5079" s="33">
        <f t="shared" si="319"/>
        <v>0.92161649978847071</v>
      </c>
    </row>
    <row r="5080" spans="1:13" ht="27.6">
      <c r="A5080" t="s">
        <v>164</v>
      </c>
      <c r="B5080" t="s">
        <v>250</v>
      </c>
      <c r="C5080" s="14" t="s">
        <v>252</v>
      </c>
      <c r="D5080" t="s">
        <v>456</v>
      </c>
      <c r="E5080" t="s">
        <v>474</v>
      </c>
      <c r="F5080" s="20">
        <v>2047</v>
      </c>
      <c r="G5080" s="20">
        <v>68</v>
      </c>
      <c r="H5080" s="11">
        <v>24160.732874038302</v>
      </c>
      <c r="I5080" s="10">
        <v>3192887.2257126002</v>
      </c>
      <c r="J5080" s="33">
        <f t="shared" si="316"/>
        <v>7.5670486196536494E-3</v>
      </c>
      <c r="K5080" s="33">
        <f t="shared" si="317"/>
        <v>7.5384905859909868E-3</v>
      </c>
      <c r="L5080" s="33">
        <f t="shared" si="318"/>
        <v>0.92161649978847071</v>
      </c>
      <c r="M5080" s="33">
        <f t="shared" si="319"/>
        <v>0.91466890248092136</v>
      </c>
    </row>
    <row r="5081" spans="1:13" ht="27.6">
      <c r="A5081" t="s">
        <v>164</v>
      </c>
      <c r="B5081" t="s">
        <v>250</v>
      </c>
      <c r="C5081" s="14" t="s">
        <v>252</v>
      </c>
      <c r="D5081" t="s">
        <v>456</v>
      </c>
      <c r="E5081" t="s">
        <v>474</v>
      </c>
      <c r="F5081" s="20">
        <v>2047</v>
      </c>
      <c r="G5081" s="20">
        <v>69</v>
      </c>
      <c r="H5081" s="11">
        <v>24424.774501827102</v>
      </c>
      <c r="I5081" s="10">
        <v>3058543.6111898702</v>
      </c>
      <c r="J5081" s="33">
        <f t="shared" si="316"/>
        <v>7.9857532233536116E-3</v>
      </c>
      <c r="K5081" s="33">
        <f t="shared" si="317"/>
        <v>7.953951805145465E-3</v>
      </c>
      <c r="L5081" s="33">
        <f t="shared" si="318"/>
        <v>0.91466890248092136</v>
      </c>
      <c r="M5081" s="33">
        <f t="shared" si="319"/>
        <v>0.90739367011292282</v>
      </c>
    </row>
    <row r="5082" spans="1:13" ht="27.6">
      <c r="A5082" t="s">
        <v>164</v>
      </c>
      <c r="B5082" t="s">
        <v>250</v>
      </c>
      <c r="C5082" s="14" t="s">
        <v>252</v>
      </c>
      <c r="D5082" t="s">
        <v>456</v>
      </c>
      <c r="E5082" t="s">
        <v>474</v>
      </c>
      <c r="F5082" s="20">
        <v>2048</v>
      </c>
      <c r="G5082" s="20">
        <v>30</v>
      </c>
      <c r="H5082" s="11">
        <v>631.44316450792996</v>
      </c>
      <c r="I5082" s="10">
        <v>4276513.9907941204</v>
      </c>
      <c r="J5082" s="33">
        <f t="shared" si="316"/>
        <v>1.4765371184736266E-4</v>
      </c>
      <c r="K5082" s="33">
        <f t="shared" si="317"/>
        <v>1.4764281157453318E-4</v>
      </c>
      <c r="L5082" s="33">
        <f t="shared" si="318"/>
        <v>1</v>
      </c>
      <c r="M5082" s="33">
        <f t="shared" si="319"/>
        <v>0.99985235718842547</v>
      </c>
    </row>
    <row r="5083" spans="1:13" ht="27.6">
      <c r="A5083" t="s">
        <v>164</v>
      </c>
      <c r="B5083" t="s">
        <v>250</v>
      </c>
      <c r="C5083" s="14" t="s">
        <v>252</v>
      </c>
      <c r="D5083" t="s">
        <v>456</v>
      </c>
      <c r="E5083" t="s">
        <v>474</v>
      </c>
      <c r="F5083" s="20">
        <v>2048</v>
      </c>
      <c r="G5083" s="20">
        <v>31</v>
      </c>
      <c r="H5083" s="11">
        <v>918.92016885899898</v>
      </c>
      <c r="I5083" s="10">
        <v>4342297.2089204099</v>
      </c>
      <c r="J5083" s="33">
        <f t="shared" si="316"/>
        <v>2.1162074465360298E-4</v>
      </c>
      <c r="K5083" s="33">
        <f t="shared" si="317"/>
        <v>2.1159835456330267E-4</v>
      </c>
      <c r="L5083" s="33">
        <f t="shared" si="318"/>
        <v>0.99985235718842547</v>
      </c>
      <c r="M5083" s="33">
        <f t="shared" si="319"/>
        <v>0.99964079007483819</v>
      </c>
    </row>
    <row r="5084" spans="1:13" ht="27.6">
      <c r="A5084" t="s">
        <v>164</v>
      </c>
      <c r="B5084" t="s">
        <v>250</v>
      </c>
      <c r="C5084" s="14" t="s">
        <v>252</v>
      </c>
      <c r="D5084" t="s">
        <v>456</v>
      </c>
      <c r="E5084" t="s">
        <v>474</v>
      </c>
      <c r="F5084" s="20">
        <v>2048</v>
      </c>
      <c r="G5084" s="20">
        <v>32</v>
      </c>
      <c r="H5084" s="11">
        <v>1024.6200663647201</v>
      </c>
      <c r="I5084" s="10">
        <v>4578907.1260577897</v>
      </c>
      <c r="J5084" s="33">
        <f t="shared" si="316"/>
        <v>2.2376956731307777E-4</v>
      </c>
      <c r="K5084" s="33">
        <f t="shared" si="317"/>
        <v>2.2374453277085316E-4</v>
      </c>
      <c r="L5084" s="33">
        <f t="shared" si="318"/>
        <v>0.99964079007483819</v>
      </c>
      <c r="M5084" s="33">
        <f t="shared" si="319"/>
        <v>0.99941712591332421</v>
      </c>
    </row>
    <row r="5085" spans="1:13" ht="27.6">
      <c r="A5085" t="s">
        <v>164</v>
      </c>
      <c r="B5085" t="s">
        <v>250</v>
      </c>
      <c r="C5085" s="14" t="s">
        <v>252</v>
      </c>
      <c r="D5085" t="s">
        <v>456</v>
      </c>
      <c r="E5085" t="s">
        <v>474</v>
      </c>
      <c r="F5085" s="20">
        <v>2048</v>
      </c>
      <c r="G5085" s="20">
        <v>33</v>
      </c>
      <c r="H5085" s="11">
        <v>1104.1688376023301</v>
      </c>
      <c r="I5085" s="10">
        <v>4642111.1189777805</v>
      </c>
      <c r="J5085" s="33">
        <f t="shared" si="316"/>
        <v>2.3785920011442431E-4</v>
      </c>
      <c r="K5085" s="33">
        <f t="shared" si="317"/>
        <v>2.3783091385765065E-4</v>
      </c>
      <c r="L5085" s="33">
        <f t="shared" si="318"/>
        <v>0.99941712591332421</v>
      </c>
      <c r="M5085" s="33">
        <f t="shared" si="319"/>
        <v>0.99917943362494321</v>
      </c>
    </row>
    <row r="5086" spans="1:13" ht="27.6">
      <c r="A5086" t="s">
        <v>164</v>
      </c>
      <c r="B5086" t="s">
        <v>250</v>
      </c>
      <c r="C5086" s="14" t="s">
        <v>252</v>
      </c>
      <c r="D5086" t="s">
        <v>456</v>
      </c>
      <c r="E5086" t="s">
        <v>474</v>
      </c>
      <c r="F5086" s="20">
        <v>2048</v>
      </c>
      <c r="G5086" s="20">
        <v>34</v>
      </c>
      <c r="H5086" s="11">
        <v>1193.8833759178799</v>
      </c>
      <c r="I5086" s="10">
        <v>4713245.4204842402</v>
      </c>
      <c r="J5086" s="33">
        <f t="shared" si="316"/>
        <v>2.5330388498955356E-4</v>
      </c>
      <c r="K5086" s="33">
        <f t="shared" si="317"/>
        <v>2.5327180626910639E-4</v>
      </c>
      <c r="L5086" s="33">
        <f t="shared" si="318"/>
        <v>0.99917943362494321</v>
      </c>
      <c r="M5086" s="33">
        <f t="shared" si="319"/>
        <v>0.99892636964500203</v>
      </c>
    </row>
    <row r="5087" spans="1:13" ht="27.6">
      <c r="A5087" t="s">
        <v>164</v>
      </c>
      <c r="B5087" t="s">
        <v>250</v>
      </c>
      <c r="C5087" s="14" t="s">
        <v>252</v>
      </c>
      <c r="D5087" t="s">
        <v>456</v>
      </c>
      <c r="E5087" t="s">
        <v>474</v>
      </c>
      <c r="F5087" s="20">
        <v>2048</v>
      </c>
      <c r="G5087" s="20">
        <v>35</v>
      </c>
      <c r="H5087" s="11">
        <v>1309.1171757279401</v>
      </c>
      <c r="I5087" s="10">
        <v>4803553.2055813</v>
      </c>
      <c r="J5087" s="33">
        <f t="shared" si="316"/>
        <v>2.7253100355105106E-4</v>
      </c>
      <c r="K5087" s="33">
        <f t="shared" si="317"/>
        <v>2.7249387035044315E-4</v>
      </c>
      <c r="L5087" s="33">
        <f t="shared" si="318"/>
        <v>0.99892636964500203</v>
      </c>
      <c r="M5087" s="33">
        <f t="shared" si="319"/>
        <v>0.99865416833234233</v>
      </c>
    </row>
    <row r="5088" spans="1:13" ht="27.6">
      <c r="A5088" t="s">
        <v>164</v>
      </c>
      <c r="B5088" t="s">
        <v>250</v>
      </c>
      <c r="C5088" s="14" t="s">
        <v>252</v>
      </c>
      <c r="D5088" t="s">
        <v>456</v>
      </c>
      <c r="E5088" t="s">
        <v>474</v>
      </c>
      <c r="F5088" s="20">
        <v>2048</v>
      </c>
      <c r="G5088" s="20">
        <v>36</v>
      </c>
      <c r="H5088" s="11">
        <v>1673.9926725533201</v>
      </c>
      <c r="I5088" s="10">
        <v>4845854.8354183696</v>
      </c>
      <c r="J5088" s="33">
        <f t="shared" si="316"/>
        <v>3.4544837379735395E-4</v>
      </c>
      <c r="K5088" s="33">
        <f t="shared" si="317"/>
        <v>3.4538871337796984E-4</v>
      </c>
      <c r="L5088" s="33">
        <f t="shared" si="318"/>
        <v>0.99865416833234233</v>
      </c>
      <c r="M5088" s="33">
        <f t="shared" si="319"/>
        <v>0.99830924445403246</v>
      </c>
    </row>
    <row r="5089" spans="1:13" ht="27.6">
      <c r="A5089" t="s">
        <v>164</v>
      </c>
      <c r="B5089" t="s">
        <v>250</v>
      </c>
      <c r="C5089" s="14" t="s">
        <v>252</v>
      </c>
      <c r="D5089" t="s">
        <v>456</v>
      </c>
      <c r="E5089" t="s">
        <v>474</v>
      </c>
      <c r="F5089" s="20">
        <v>2048</v>
      </c>
      <c r="G5089" s="20">
        <v>37</v>
      </c>
      <c r="H5089" s="11">
        <v>1793.2522555845501</v>
      </c>
      <c r="I5089" s="10">
        <v>4765464.5006389804</v>
      </c>
      <c r="J5089" s="33">
        <f t="shared" si="316"/>
        <v>3.7630167118947179E-4</v>
      </c>
      <c r="K5089" s="33">
        <f t="shared" si="317"/>
        <v>3.762308785956181E-4</v>
      </c>
      <c r="L5089" s="33">
        <f t="shared" si="318"/>
        <v>0.99830924445403246</v>
      </c>
      <c r="M5089" s="33">
        <f t="shared" si="319"/>
        <v>0.99793364968988141</v>
      </c>
    </row>
    <row r="5090" spans="1:13" ht="27.6">
      <c r="A5090" t="s">
        <v>164</v>
      </c>
      <c r="B5090" t="s">
        <v>250</v>
      </c>
      <c r="C5090" s="14" t="s">
        <v>252</v>
      </c>
      <c r="D5090" t="s">
        <v>456</v>
      </c>
      <c r="E5090" t="s">
        <v>474</v>
      </c>
      <c r="F5090" s="20">
        <v>2048</v>
      </c>
      <c r="G5090" s="20">
        <v>38</v>
      </c>
      <c r="H5090" s="11">
        <v>1924.87499358128</v>
      </c>
      <c r="I5090" s="10">
        <v>4663481.0519405399</v>
      </c>
      <c r="J5090" s="33">
        <f t="shared" si="316"/>
        <v>4.1275497255002515E-4</v>
      </c>
      <c r="K5090" s="33">
        <f t="shared" si="317"/>
        <v>4.1266980093512817E-4</v>
      </c>
      <c r="L5090" s="33">
        <f t="shared" si="318"/>
        <v>0.99793364968988141</v>
      </c>
      <c r="M5090" s="33">
        <f t="shared" si="319"/>
        <v>0.99752183260931737</v>
      </c>
    </row>
    <row r="5091" spans="1:13" ht="27.6">
      <c r="A5091" t="s">
        <v>164</v>
      </c>
      <c r="B5091" t="s">
        <v>250</v>
      </c>
      <c r="C5091" s="14" t="s">
        <v>252</v>
      </c>
      <c r="D5091" t="s">
        <v>456</v>
      </c>
      <c r="E5091" t="s">
        <v>474</v>
      </c>
      <c r="F5091" s="20">
        <v>2048</v>
      </c>
      <c r="G5091" s="20">
        <v>39</v>
      </c>
      <c r="H5091" s="11">
        <v>2021.5584998147301</v>
      </c>
      <c r="I5091" s="10">
        <v>4605278.9541158602</v>
      </c>
      <c r="J5091" s="33">
        <f t="shared" si="316"/>
        <v>4.3896548286353196E-4</v>
      </c>
      <c r="K5091" s="33">
        <f t="shared" si="317"/>
        <v>4.3886915161184259E-4</v>
      </c>
      <c r="L5091" s="33">
        <f t="shared" si="318"/>
        <v>0.99752183260931737</v>
      </c>
      <c r="M5091" s="33">
        <f t="shared" si="319"/>
        <v>0.99708405104892583</v>
      </c>
    </row>
    <row r="5092" spans="1:13" ht="27.6">
      <c r="A5092" t="s">
        <v>164</v>
      </c>
      <c r="B5092" t="s">
        <v>250</v>
      </c>
      <c r="C5092" s="14" t="s">
        <v>252</v>
      </c>
      <c r="D5092" t="s">
        <v>456</v>
      </c>
      <c r="E5092" t="s">
        <v>474</v>
      </c>
      <c r="F5092" s="20">
        <v>2048</v>
      </c>
      <c r="G5092" s="20">
        <v>40</v>
      </c>
      <c r="H5092" s="11">
        <v>2199.2787563332699</v>
      </c>
      <c r="I5092" s="10">
        <v>4595081.9159138296</v>
      </c>
      <c r="J5092" s="33">
        <f t="shared" si="316"/>
        <v>4.7861578891916155E-4</v>
      </c>
      <c r="K5092" s="33">
        <f t="shared" si="317"/>
        <v>4.7850127065329762E-4</v>
      </c>
      <c r="L5092" s="33">
        <f t="shared" si="318"/>
        <v>0.99708405104892583</v>
      </c>
      <c r="M5092" s="33">
        <f t="shared" si="319"/>
        <v>0.99660694506355074</v>
      </c>
    </row>
    <row r="5093" spans="1:13" ht="27.6">
      <c r="A5093" t="s">
        <v>164</v>
      </c>
      <c r="B5093" t="s">
        <v>250</v>
      </c>
      <c r="C5093" s="14" t="s">
        <v>252</v>
      </c>
      <c r="D5093" t="s">
        <v>456</v>
      </c>
      <c r="E5093" t="s">
        <v>474</v>
      </c>
      <c r="F5093" s="20">
        <v>2048</v>
      </c>
      <c r="G5093" s="20">
        <v>41</v>
      </c>
      <c r="H5093" s="11">
        <v>2851.5209469017</v>
      </c>
      <c r="I5093" s="10">
        <v>4564670.8242386002</v>
      </c>
      <c r="J5093" s="33">
        <f t="shared" si="316"/>
        <v>6.2469366504151844E-4</v>
      </c>
      <c r="K5093" s="33">
        <f t="shared" si="317"/>
        <v>6.2449858457791496E-4</v>
      </c>
      <c r="L5093" s="33">
        <f t="shared" si="318"/>
        <v>0.99660694506355074</v>
      </c>
      <c r="M5093" s="33">
        <f t="shared" si="319"/>
        <v>0.995984565436978</v>
      </c>
    </row>
    <row r="5094" spans="1:13" ht="27.6">
      <c r="A5094" t="s">
        <v>164</v>
      </c>
      <c r="B5094" t="s">
        <v>250</v>
      </c>
      <c r="C5094" s="14" t="s">
        <v>252</v>
      </c>
      <c r="D5094" t="s">
        <v>456</v>
      </c>
      <c r="E5094" t="s">
        <v>474</v>
      </c>
      <c r="F5094" s="20">
        <v>2048</v>
      </c>
      <c r="G5094" s="20">
        <v>42</v>
      </c>
      <c r="H5094" s="11">
        <v>3109.8478652162298</v>
      </c>
      <c r="I5094" s="10">
        <v>4490949.0599305797</v>
      </c>
      <c r="J5094" s="33">
        <f t="shared" si="316"/>
        <v>6.9247008231803481E-4</v>
      </c>
      <c r="K5094" s="33">
        <f t="shared" si="317"/>
        <v>6.9223038024257555E-4</v>
      </c>
      <c r="L5094" s="33">
        <f t="shared" si="318"/>
        <v>0.995984565436978</v>
      </c>
      <c r="M5094" s="33">
        <f t="shared" si="319"/>
        <v>0.99529511466252985</v>
      </c>
    </row>
    <row r="5095" spans="1:13" ht="27.6">
      <c r="A5095" t="s">
        <v>164</v>
      </c>
      <c r="B5095" t="s">
        <v>250</v>
      </c>
      <c r="C5095" s="14" t="s">
        <v>252</v>
      </c>
      <c r="D5095" t="s">
        <v>456</v>
      </c>
      <c r="E5095" t="s">
        <v>474</v>
      </c>
      <c r="F5095" s="20">
        <v>2048</v>
      </c>
      <c r="G5095" s="20">
        <v>43</v>
      </c>
      <c r="H5095" s="11">
        <v>3397.4460333665702</v>
      </c>
      <c r="I5095" s="10">
        <v>4394374.5820596898</v>
      </c>
      <c r="J5095" s="33">
        <f t="shared" si="316"/>
        <v>7.7313528237598521E-4</v>
      </c>
      <c r="K5095" s="33">
        <f t="shared" si="317"/>
        <v>7.7283649030079893E-4</v>
      </c>
      <c r="L5095" s="33">
        <f t="shared" si="318"/>
        <v>0.99529511466252985</v>
      </c>
      <c r="M5095" s="33">
        <f t="shared" si="319"/>
        <v>0.99452591427930048</v>
      </c>
    </row>
    <row r="5096" spans="1:13" ht="27.6">
      <c r="A5096" t="s">
        <v>164</v>
      </c>
      <c r="B5096" t="s">
        <v>250</v>
      </c>
      <c r="C5096" s="14" t="s">
        <v>252</v>
      </c>
      <c r="D5096" t="s">
        <v>456</v>
      </c>
      <c r="E5096" t="s">
        <v>474</v>
      </c>
      <c r="F5096" s="20">
        <v>2048</v>
      </c>
      <c r="G5096" s="20">
        <v>44</v>
      </c>
      <c r="H5096" s="11">
        <v>3509.94611373099</v>
      </c>
      <c r="I5096" s="10">
        <v>4293739.1435578996</v>
      </c>
      <c r="J5096" s="33">
        <f t="shared" si="316"/>
        <v>8.1745676585805833E-4</v>
      </c>
      <c r="K5096" s="33">
        <f t="shared" si="317"/>
        <v>8.1712273909972932E-4</v>
      </c>
      <c r="L5096" s="33">
        <f t="shared" si="318"/>
        <v>0.99452591427930048</v>
      </c>
      <c r="M5096" s="33">
        <f t="shared" si="319"/>
        <v>0.99371326454011888</v>
      </c>
    </row>
    <row r="5097" spans="1:13" ht="27.6">
      <c r="A5097" t="s">
        <v>164</v>
      </c>
      <c r="B5097" t="s">
        <v>250</v>
      </c>
      <c r="C5097" s="14" t="s">
        <v>252</v>
      </c>
      <c r="D5097" t="s">
        <v>456</v>
      </c>
      <c r="E5097" t="s">
        <v>474</v>
      </c>
      <c r="F5097" s="20">
        <v>2048</v>
      </c>
      <c r="G5097" s="20">
        <v>45</v>
      </c>
      <c r="H5097" s="11">
        <v>3793.7376173644202</v>
      </c>
      <c r="I5097" s="10">
        <v>4245769.4930765396</v>
      </c>
      <c r="J5097" s="33">
        <f t="shared" si="316"/>
        <v>8.9353358055607225E-4</v>
      </c>
      <c r="K5097" s="33">
        <f t="shared" si="317"/>
        <v>8.9313449829964142E-4</v>
      </c>
      <c r="L5097" s="33">
        <f t="shared" si="318"/>
        <v>0.99371326454011888</v>
      </c>
      <c r="M5097" s="33">
        <f t="shared" si="319"/>
        <v>0.99282574494214015</v>
      </c>
    </row>
    <row r="5098" spans="1:13" ht="27.6">
      <c r="A5098" t="s">
        <v>164</v>
      </c>
      <c r="B5098" t="s">
        <v>250</v>
      </c>
      <c r="C5098" s="14" t="s">
        <v>252</v>
      </c>
      <c r="D5098" t="s">
        <v>456</v>
      </c>
      <c r="E5098" t="s">
        <v>474</v>
      </c>
      <c r="F5098" s="20">
        <v>2048</v>
      </c>
      <c r="G5098" s="20">
        <v>46</v>
      </c>
      <c r="H5098" s="11">
        <v>4730.5674423549199</v>
      </c>
      <c r="I5098" s="10">
        <v>4219507.7288138401</v>
      </c>
      <c r="J5098" s="33">
        <f t="shared" si="316"/>
        <v>1.1211183262092863E-3</v>
      </c>
      <c r="K5098" s="33">
        <f t="shared" si="317"/>
        <v>1.1204901078495366E-3</v>
      </c>
      <c r="L5098" s="33">
        <f t="shared" si="318"/>
        <v>0.99282574494214015</v>
      </c>
      <c r="M5098" s="33">
        <f t="shared" si="319"/>
        <v>0.99171329351611415</v>
      </c>
    </row>
    <row r="5099" spans="1:13" ht="27.6">
      <c r="A5099" t="s">
        <v>164</v>
      </c>
      <c r="B5099" t="s">
        <v>250</v>
      </c>
      <c r="C5099" s="14" t="s">
        <v>252</v>
      </c>
      <c r="D5099" t="s">
        <v>456</v>
      </c>
      <c r="E5099" t="s">
        <v>474</v>
      </c>
      <c r="F5099" s="20">
        <v>2048</v>
      </c>
      <c r="G5099" s="20">
        <v>47</v>
      </c>
      <c r="H5099" s="11">
        <v>5206.2931185321804</v>
      </c>
      <c r="I5099" s="10">
        <v>4192847.5318845399</v>
      </c>
      <c r="J5099" s="33">
        <f t="shared" si="316"/>
        <v>1.2417081897066102E-3</v>
      </c>
      <c r="K5099" s="33">
        <f t="shared" si="317"/>
        <v>1.2409375890791718E-3</v>
      </c>
      <c r="L5099" s="33">
        <f t="shared" si="318"/>
        <v>0.99171329351611415</v>
      </c>
      <c r="M5099" s="33">
        <f t="shared" si="319"/>
        <v>0.99048263921260049</v>
      </c>
    </row>
    <row r="5100" spans="1:13" ht="27.6">
      <c r="A5100" t="s">
        <v>164</v>
      </c>
      <c r="B5100" t="s">
        <v>250</v>
      </c>
      <c r="C5100" s="14" t="s">
        <v>252</v>
      </c>
      <c r="D5100" t="s">
        <v>456</v>
      </c>
      <c r="E5100" t="s">
        <v>474</v>
      </c>
      <c r="F5100" s="20">
        <v>2048</v>
      </c>
      <c r="G5100" s="20">
        <v>48</v>
      </c>
      <c r="H5100" s="11">
        <v>5789.1239371839101</v>
      </c>
      <c r="I5100" s="10">
        <v>4184444.8054414699</v>
      </c>
      <c r="J5100" s="33">
        <f t="shared" si="316"/>
        <v>1.3834867482672274E-3</v>
      </c>
      <c r="K5100" s="33">
        <f t="shared" si="317"/>
        <v>1.3825301716637872E-3</v>
      </c>
      <c r="L5100" s="33">
        <f t="shared" si="318"/>
        <v>0.99048263921260049</v>
      </c>
      <c r="M5100" s="33">
        <f t="shared" si="319"/>
        <v>0.98911326707937985</v>
      </c>
    </row>
    <row r="5101" spans="1:13" ht="27.6">
      <c r="A5101" t="s">
        <v>164</v>
      </c>
      <c r="B5101" t="s">
        <v>250</v>
      </c>
      <c r="C5101" s="14" t="s">
        <v>252</v>
      </c>
      <c r="D5101" t="s">
        <v>456</v>
      </c>
      <c r="E5101" t="s">
        <v>474</v>
      </c>
      <c r="F5101" s="20">
        <v>2048</v>
      </c>
      <c r="G5101" s="20">
        <v>49</v>
      </c>
      <c r="H5101" s="11">
        <v>6333.8198008414802</v>
      </c>
      <c r="I5101" s="10">
        <v>4212304.7896109298</v>
      </c>
      <c r="J5101" s="33">
        <f t="shared" si="316"/>
        <v>1.503647080919447E-3</v>
      </c>
      <c r="K5101" s="33">
        <f t="shared" si="317"/>
        <v>1.5025171700474571E-3</v>
      </c>
      <c r="L5101" s="33">
        <f t="shared" si="318"/>
        <v>0.98911326707937985</v>
      </c>
      <c r="M5101" s="33">
        <f t="shared" si="319"/>
        <v>0.98762710741247139</v>
      </c>
    </row>
    <row r="5102" spans="1:13" ht="27.6">
      <c r="A5102" t="s">
        <v>164</v>
      </c>
      <c r="B5102" t="s">
        <v>250</v>
      </c>
      <c r="C5102" s="14" t="s">
        <v>252</v>
      </c>
      <c r="D5102" t="s">
        <v>456</v>
      </c>
      <c r="E5102" t="s">
        <v>474</v>
      </c>
      <c r="F5102" s="20">
        <v>2048</v>
      </c>
      <c r="G5102" s="20">
        <v>50</v>
      </c>
      <c r="H5102" s="11">
        <v>6953.0024550811604</v>
      </c>
      <c r="I5102" s="10">
        <v>4241564.1057263101</v>
      </c>
      <c r="J5102" s="33">
        <f t="shared" si="316"/>
        <v>1.6392543603653855E-3</v>
      </c>
      <c r="K5102" s="33">
        <f t="shared" si="317"/>
        <v>1.6379115167907132E-3</v>
      </c>
      <c r="L5102" s="33">
        <f t="shared" si="318"/>
        <v>0.98762710741247139</v>
      </c>
      <c r="M5102" s="33">
        <f t="shared" si="319"/>
        <v>0.98600946159894576</v>
      </c>
    </row>
    <row r="5103" spans="1:13" ht="27.6">
      <c r="A5103" t="s">
        <v>164</v>
      </c>
      <c r="B5103" t="s">
        <v>250</v>
      </c>
      <c r="C5103" s="14" t="s">
        <v>252</v>
      </c>
      <c r="D5103" t="s">
        <v>456</v>
      </c>
      <c r="E5103" t="s">
        <v>474</v>
      </c>
      <c r="F5103" s="20">
        <v>2048</v>
      </c>
      <c r="G5103" s="20">
        <v>51</v>
      </c>
      <c r="H5103" s="11">
        <v>7813.2477385829998</v>
      </c>
      <c r="I5103" s="10">
        <v>4224925.6382134398</v>
      </c>
      <c r="J5103" s="33">
        <f t="shared" si="316"/>
        <v>1.8493219544301672E-3</v>
      </c>
      <c r="K5103" s="33">
        <f t="shared" si="317"/>
        <v>1.8476130122083712E-3</v>
      </c>
      <c r="L5103" s="33">
        <f t="shared" si="318"/>
        <v>0.98600946159894576</v>
      </c>
      <c r="M5103" s="33">
        <f t="shared" si="319"/>
        <v>0.984187697687535</v>
      </c>
    </row>
    <row r="5104" spans="1:13" ht="27.6">
      <c r="A5104" t="s">
        <v>164</v>
      </c>
      <c r="B5104" t="s">
        <v>250</v>
      </c>
      <c r="C5104" s="14" t="s">
        <v>252</v>
      </c>
      <c r="D5104" t="s">
        <v>456</v>
      </c>
      <c r="E5104" t="s">
        <v>474</v>
      </c>
      <c r="F5104" s="20">
        <v>2048</v>
      </c>
      <c r="G5104" s="20">
        <v>52</v>
      </c>
      <c r="H5104" s="11">
        <v>8363.4806993838902</v>
      </c>
      <c r="I5104" s="10">
        <v>4150765.0485343798</v>
      </c>
      <c r="J5104" s="33">
        <f t="shared" si="316"/>
        <v>2.0149251045507876E-3</v>
      </c>
      <c r="K5104" s="33">
        <f t="shared" si="317"/>
        <v>2.0128965056827042E-3</v>
      </c>
      <c r="L5104" s="33">
        <f t="shared" si="318"/>
        <v>0.984187697687535</v>
      </c>
      <c r="M5104" s="33">
        <f t="shared" si="319"/>
        <v>0.9822066297099239</v>
      </c>
    </row>
    <row r="5105" spans="1:13" ht="27.6">
      <c r="A5105" t="s">
        <v>164</v>
      </c>
      <c r="B5105" t="s">
        <v>250</v>
      </c>
      <c r="C5105" s="14" t="s">
        <v>252</v>
      </c>
      <c r="D5105" t="s">
        <v>456</v>
      </c>
      <c r="E5105" t="s">
        <v>474</v>
      </c>
      <c r="F5105" s="20">
        <v>2048</v>
      </c>
      <c r="G5105" s="20">
        <v>53</v>
      </c>
      <c r="H5105" s="11">
        <v>8935.6633830763603</v>
      </c>
      <c r="I5105" s="10">
        <v>4073671.3682164801</v>
      </c>
      <c r="J5105" s="33">
        <f t="shared" si="316"/>
        <v>2.1935160142749904E-3</v>
      </c>
      <c r="K5105" s="33">
        <f t="shared" si="317"/>
        <v>2.1911120160800213E-3</v>
      </c>
      <c r="L5105" s="33">
        <f t="shared" si="318"/>
        <v>0.9822066297099239</v>
      </c>
      <c r="M5105" s="33">
        <f t="shared" si="319"/>
        <v>0.98005450496129298</v>
      </c>
    </row>
    <row r="5106" spans="1:13" ht="27.6">
      <c r="A5106" t="s">
        <v>164</v>
      </c>
      <c r="B5106" t="s">
        <v>250</v>
      </c>
      <c r="C5106" s="14" t="s">
        <v>252</v>
      </c>
      <c r="D5106" t="s">
        <v>456</v>
      </c>
      <c r="E5106" t="s">
        <v>474</v>
      </c>
      <c r="F5106" s="20">
        <v>2048</v>
      </c>
      <c r="G5106" s="20">
        <v>54</v>
      </c>
      <c r="H5106" s="11">
        <v>9631.2752447145504</v>
      </c>
      <c r="I5106" s="10">
        <v>4004335.5658826502</v>
      </c>
      <c r="J5106" s="33">
        <f t="shared" si="316"/>
        <v>2.4052118225989859E-3</v>
      </c>
      <c r="K5106" s="33">
        <f t="shared" si="317"/>
        <v>2.4023216182921248E-3</v>
      </c>
      <c r="L5106" s="33">
        <f t="shared" si="318"/>
        <v>0.98005450496129298</v>
      </c>
      <c r="M5106" s="33">
        <f t="shared" si="319"/>
        <v>0.97770009883691988</v>
      </c>
    </row>
    <row r="5107" spans="1:13" ht="27.6">
      <c r="A5107" t="s">
        <v>164</v>
      </c>
      <c r="B5107" t="s">
        <v>250</v>
      </c>
      <c r="C5107" s="14" t="s">
        <v>252</v>
      </c>
      <c r="D5107" t="s">
        <v>456</v>
      </c>
      <c r="E5107" t="s">
        <v>474</v>
      </c>
      <c r="F5107" s="20">
        <v>2048</v>
      </c>
      <c r="G5107" s="20">
        <v>55</v>
      </c>
      <c r="H5107" s="11">
        <v>10395.0129646602</v>
      </c>
      <c r="I5107" s="10">
        <v>3936094.2996738399</v>
      </c>
      <c r="J5107" s="33">
        <f t="shared" si="316"/>
        <v>2.6409461189793068E-3</v>
      </c>
      <c r="K5107" s="33">
        <f t="shared" si="317"/>
        <v>2.6374618886740864E-3</v>
      </c>
      <c r="L5107" s="33">
        <f t="shared" si="318"/>
        <v>0.97770009883691988</v>
      </c>
      <c r="M5107" s="33">
        <f t="shared" si="319"/>
        <v>0.97512145208768464</v>
      </c>
    </row>
    <row r="5108" spans="1:13" ht="27.6">
      <c r="A5108" t="s">
        <v>164</v>
      </c>
      <c r="B5108" t="s">
        <v>250</v>
      </c>
      <c r="C5108" s="14" t="s">
        <v>252</v>
      </c>
      <c r="D5108" t="s">
        <v>456</v>
      </c>
      <c r="E5108" t="s">
        <v>474</v>
      </c>
      <c r="F5108" s="20">
        <v>2048</v>
      </c>
      <c r="G5108" s="20">
        <v>56</v>
      </c>
      <c r="H5108" s="11">
        <v>11137.910348154501</v>
      </c>
      <c r="I5108" s="10">
        <v>3899358.2035196698</v>
      </c>
      <c r="J5108" s="33">
        <f t="shared" si="316"/>
        <v>2.8563444974357859E-3</v>
      </c>
      <c r="K5108" s="33">
        <f t="shared" si="317"/>
        <v>2.8522690267313022E-3</v>
      </c>
      <c r="L5108" s="33">
        <f t="shared" si="318"/>
        <v>0.97512145208768464</v>
      </c>
      <c r="M5108" s="33">
        <f t="shared" si="319"/>
        <v>0.97234014337259367</v>
      </c>
    </row>
    <row r="5109" spans="1:13" ht="27.6">
      <c r="A5109" t="s">
        <v>164</v>
      </c>
      <c r="B5109" t="s">
        <v>250</v>
      </c>
      <c r="C5109" s="14" t="s">
        <v>252</v>
      </c>
      <c r="D5109" t="s">
        <v>456</v>
      </c>
      <c r="E5109" t="s">
        <v>474</v>
      </c>
      <c r="F5109" s="20">
        <v>2048</v>
      </c>
      <c r="G5109" s="20">
        <v>57</v>
      </c>
      <c r="H5109" s="11">
        <v>12141.6711080934</v>
      </c>
      <c r="I5109" s="10">
        <v>3855375.4019526802</v>
      </c>
      <c r="J5109" s="33">
        <f t="shared" si="316"/>
        <v>3.1492837511864231E-3</v>
      </c>
      <c r="K5109" s="33">
        <f t="shared" si="317"/>
        <v>3.1443299587774476E-3</v>
      </c>
      <c r="L5109" s="33">
        <f t="shared" si="318"/>
        <v>0.97234014337259367</v>
      </c>
      <c r="M5109" s="33">
        <f t="shared" si="319"/>
        <v>0.96928278512966526</v>
      </c>
    </row>
    <row r="5110" spans="1:13" ht="27.6">
      <c r="A5110" t="s">
        <v>164</v>
      </c>
      <c r="B5110" t="s">
        <v>250</v>
      </c>
      <c r="C5110" s="14" t="s">
        <v>252</v>
      </c>
      <c r="D5110" t="s">
        <v>456</v>
      </c>
      <c r="E5110" t="s">
        <v>474</v>
      </c>
      <c r="F5110" s="20">
        <v>2048</v>
      </c>
      <c r="G5110" s="20">
        <v>58</v>
      </c>
      <c r="H5110" s="11">
        <v>13229.095133807299</v>
      </c>
      <c r="I5110" s="10">
        <v>3812781.8686206001</v>
      </c>
      <c r="J5110" s="33">
        <f t="shared" si="316"/>
        <v>3.4696700702139464E-3</v>
      </c>
      <c r="K5110" s="33">
        <f t="shared" si="317"/>
        <v>3.4636577206490493E-3</v>
      </c>
      <c r="L5110" s="33">
        <f t="shared" si="318"/>
        <v>0.96928278512966526</v>
      </c>
      <c r="M5110" s="33">
        <f t="shared" si="319"/>
        <v>0.96592552132745868</v>
      </c>
    </row>
    <row r="5111" spans="1:13" ht="27.6">
      <c r="A5111" t="s">
        <v>164</v>
      </c>
      <c r="B5111" t="s">
        <v>250</v>
      </c>
      <c r="C5111" s="14" t="s">
        <v>252</v>
      </c>
      <c r="D5111" t="s">
        <v>456</v>
      </c>
      <c r="E5111" t="s">
        <v>474</v>
      </c>
      <c r="F5111" s="20">
        <v>2048</v>
      </c>
      <c r="G5111" s="20">
        <v>59</v>
      </c>
      <c r="H5111" s="11">
        <v>13882.556369690899</v>
      </c>
      <c r="I5111" s="10">
        <v>3788940.40185554</v>
      </c>
      <c r="J5111" s="33">
        <f t="shared" si="316"/>
        <v>3.663967995614885E-3</v>
      </c>
      <c r="K5111" s="33">
        <f t="shared" si="317"/>
        <v>3.657263855296411E-3</v>
      </c>
      <c r="L5111" s="33">
        <f t="shared" si="318"/>
        <v>0.96592552132745868</v>
      </c>
      <c r="M5111" s="33">
        <f t="shared" si="319"/>
        <v>0.9623928768313994</v>
      </c>
    </row>
    <row r="5112" spans="1:13" ht="27.6">
      <c r="A5112" t="s">
        <v>164</v>
      </c>
      <c r="B5112" t="s">
        <v>250</v>
      </c>
      <c r="C5112" s="14" t="s">
        <v>252</v>
      </c>
      <c r="D5112" t="s">
        <v>456</v>
      </c>
      <c r="E5112" t="s">
        <v>474</v>
      </c>
      <c r="F5112" s="20">
        <v>2048</v>
      </c>
      <c r="G5112" s="20">
        <v>60</v>
      </c>
      <c r="H5112" s="11">
        <v>14644.4650502772</v>
      </c>
      <c r="I5112" s="10">
        <v>3720163.3190251901</v>
      </c>
      <c r="J5112" s="33">
        <f t="shared" si="316"/>
        <v>3.9365113287861114E-3</v>
      </c>
      <c r="K5112" s="33">
        <f t="shared" si="317"/>
        <v>3.9287734248439898E-3</v>
      </c>
      <c r="L5112" s="33">
        <f t="shared" si="318"/>
        <v>0.9623928768313994</v>
      </c>
      <c r="M5112" s="33">
        <f t="shared" si="319"/>
        <v>0.95861185327264509</v>
      </c>
    </row>
    <row r="5113" spans="1:13" ht="27.6">
      <c r="A5113" t="s">
        <v>164</v>
      </c>
      <c r="B5113" t="s">
        <v>250</v>
      </c>
      <c r="C5113" s="14" t="s">
        <v>252</v>
      </c>
      <c r="D5113" t="s">
        <v>456</v>
      </c>
      <c r="E5113" t="s">
        <v>474</v>
      </c>
      <c r="F5113" s="20">
        <v>2048</v>
      </c>
      <c r="G5113" s="20">
        <v>61</v>
      </c>
      <c r="H5113" s="11">
        <v>15330.975459895501</v>
      </c>
      <c r="I5113" s="10">
        <v>3642005.7864082698</v>
      </c>
      <c r="J5113" s="33">
        <f t="shared" si="316"/>
        <v>4.2094868484585362E-3</v>
      </c>
      <c r="K5113" s="33">
        <f t="shared" si="317"/>
        <v>4.2006393774860484E-3</v>
      </c>
      <c r="L5113" s="33">
        <f t="shared" si="318"/>
        <v>0.95861185327264509</v>
      </c>
      <c r="M5113" s="33">
        <f t="shared" si="319"/>
        <v>0.95458507057406317</v>
      </c>
    </row>
    <row r="5114" spans="1:13" ht="27.6">
      <c r="A5114" t="s">
        <v>164</v>
      </c>
      <c r="B5114" t="s">
        <v>250</v>
      </c>
      <c r="C5114" s="14" t="s">
        <v>252</v>
      </c>
      <c r="D5114" t="s">
        <v>456</v>
      </c>
      <c r="E5114" t="s">
        <v>474</v>
      </c>
      <c r="F5114" s="20">
        <v>2048</v>
      </c>
      <c r="G5114" s="20">
        <v>62</v>
      </c>
      <c r="H5114" s="11">
        <v>16603.629869959801</v>
      </c>
      <c r="I5114" s="10">
        <v>3617047.3168224101</v>
      </c>
      <c r="J5114" s="33">
        <f t="shared" si="316"/>
        <v>4.5903822691891558E-3</v>
      </c>
      <c r="K5114" s="33">
        <f t="shared" si="317"/>
        <v>4.5798625671406024E-3</v>
      </c>
      <c r="L5114" s="33">
        <f t="shared" si="318"/>
        <v>0.95458507057406317</v>
      </c>
      <c r="M5114" s="33">
        <f t="shared" si="319"/>
        <v>0.95021320214218974</v>
      </c>
    </row>
    <row r="5115" spans="1:13" ht="27.6">
      <c r="A5115" t="s">
        <v>164</v>
      </c>
      <c r="B5115" t="s">
        <v>250</v>
      </c>
      <c r="C5115" s="14" t="s">
        <v>252</v>
      </c>
      <c r="D5115" t="s">
        <v>456</v>
      </c>
      <c r="E5115" t="s">
        <v>474</v>
      </c>
      <c r="F5115" s="20">
        <v>2048</v>
      </c>
      <c r="G5115" s="20">
        <v>63</v>
      </c>
      <c r="H5115" s="11">
        <v>18202.244317040499</v>
      </c>
      <c r="I5115" s="10">
        <v>3639042.58708657</v>
      </c>
      <c r="J5115" s="33">
        <f t="shared" si="316"/>
        <v>5.0019322064634806E-3</v>
      </c>
      <c r="K5115" s="33">
        <f t="shared" si="317"/>
        <v>4.9894433750038436E-3</v>
      </c>
      <c r="L5115" s="33">
        <f t="shared" si="318"/>
        <v>0.95021320214218974</v>
      </c>
      <c r="M5115" s="33">
        <f t="shared" si="319"/>
        <v>0.9454721671759202</v>
      </c>
    </row>
    <row r="5116" spans="1:13" ht="27.6">
      <c r="A5116" t="s">
        <v>164</v>
      </c>
      <c r="B5116" t="s">
        <v>250</v>
      </c>
      <c r="C5116" s="14" t="s">
        <v>252</v>
      </c>
      <c r="D5116" t="s">
        <v>456</v>
      </c>
      <c r="E5116" t="s">
        <v>474</v>
      </c>
      <c r="F5116" s="20">
        <v>2048</v>
      </c>
      <c r="G5116" s="20">
        <v>64</v>
      </c>
      <c r="H5116" s="11">
        <v>20031.0194087116</v>
      </c>
      <c r="I5116" s="10">
        <v>3619765.43749562</v>
      </c>
      <c r="J5116" s="33">
        <f t="shared" si="316"/>
        <v>5.5337893448063613E-3</v>
      </c>
      <c r="K5116" s="33">
        <f t="shared" si="317"/>
        <v>5.5185061368966393E-3</v>
      </c>
      <c r="L5116" s="33">
        <f t="shared" si="318"/>
        <v>0.9454721671759202</v>
      </c>
      <c r="M5116" s="33">
        <f t="shared" si="319"/>
        <v>0.94025457321909489</v>
      </c>
    </row>
    <row r="5117" spans="1:13" ht="27.6">
      <c r="A5117" t="s">
        <v>164</v>
      </c>
      <c r="B5117" t="s">
        <v>250</v>
      </c>
      <c r="C5117" s="14" t="s">
        <v>252</v>
      </c>
      <c r="D5117" t="s">
        <v>456</v>
      </c>
      <c r="E5117" t="s">
        <v>474</v>
      </c>
      <c r="F5117" s="20">
        <v>2048</v>
      </c>
      <c r="G5117" s="20">
        <v>65</v>
      </c>
      <c r="H5117" s="11">
        <v>21500.133656484399</v>
      </c>
      <c r="I5117" s="10">
        <v>3546999.9066253798</v>
      </c>
      <c r="J5117" s="33">
        <f t="shared" si="316"/>
        <v>6.0614982301873399E-3</v>
      </c>
      <c r="K5117" s="33">
        <f t="shared" si="317"/>
        <v>6.0431644119629535E-3</v>
      </c>
      <c r="L5117" s="33">
        <f t="shared" si="318"/>
        <v>0.94025457321909489</v>
      </c>
      <c r="M5117" s="33">
        <f t="shared" si="319"/>
        <v>0.93457246024403184</v>
      </c>
    </row>
    <row r="5118" spans="1:13" ht="27.6">
      <c r="A5118" t="s">
        <v>164</v>
      </c>
      <c r="B5118" t="s">
        <v>250</v>
      </c>
      <c r="C5118" s="14" t="s">
        <v>252</v>
      </c>
      <c r="D5118" t="s">
        <v>456</v>
      </c>
      <c r="E5118" t="s">
        <v>474</v>
      </c>
      <c r="F5118" s="20">
        <v>2048</v>
      </c>
      <c r="G5118" s="20">
        <v>66</v>
      </c>
      <c r="H5118" s="11">
        <v>22013.346554673299</v>
      </c>
      <c r="I5118" s="10">
        <v>3450399.5678418502</v>
      </c>
      <c r="J5118" s="33">
        <f t="shared" si="316"/>
        <v>6.37994125661283E-3</v>
      </c>
      <c r="K5118" s="33">
        <f t="shared" si="317"/>
        <v>6.3596326435988448E-3</v>
      </c>
      <c r="L5118" s="33">
        <f t="shared" si="318"/>
        <v>0.93457246024403184</v>
      </c>
      <c r="M5118" s="33">
        <f t="shared" si="319"/>
        <v>0.92862892271805542</v>
      </c>
    </row>
    <row r="5119" spans="1:13" ht="27.6">
      <c r="A5119" t="s">
        <v>164</v>
      </c>
      <c r="B5119" t="s">
        <v>250</v>
      </c>
      <c r="C5119" s="14" t="s">
        <v>252</v>
      </c>
      <c r="D5119" t="s">
        <v>456</v>
      </c>
      <c r="E5119" t="s">
        <v>474</v>
      </c>
      <c r="F5119" s="20">
        <v>2048</v>
      </c>
      <c r="G5119" s="20">
        <v>67</v>
      </c>
      <c r="H5119" s="11">
        <v>23253.679626005101</v>
      </c>
      <c r="I5119" s="10">
        <v>3345749.0671850201</v>
      </c>
      <c r="J5119" s="33">
        <f t="shared" si="316"/>
        <v>6.9502162771489075E-3</v>
      </c>
      <c r="K5119" s="33">
        <f t="shared" si="317"/>
        <v>6.9261193825277401E-3</v>
      </c>
      <c r="L5119" s="33">
        <f t="shared" si="318"/>
        <v>0.92862892271805542</v>
      </c>
      <c r="M5119" s="33">
        <f t="shared" si="319"/>
        <v>0.92219712793724207</v>
      </c>
    </row>
    <row r="5120" spans="1:13" ht="27.6">
      <c r="A5120" t="s">
        <v>164</v>
      </c>
      <c r="B5120" t="s">
        <v>250</v>
      </c>
      <c r="C5120" s="14" t="s">
        <v>252</v>
      </c>
      <c r="D5120" t="s">
        <v>456</v>
      </c>
      <c r="E5120" t="s">
        <v>474</v>
      </c>
      <c r="F5120" s="20">
        <v>2048</v>
      </c>
      <c r="G5120" s="20">
        <v>68</v>
      </c>
      <c r="H5120" s="11">
        <v>24416.878462517601</v>
      </c>
      <c r="I5120" s="10">
        <v>3243278.3615504499</v>
      </c>
      <c r="J5120" s="33">
        <f t="shared" si="316"/>
        <v>7.5284560067317525E-3</v>
      </c>
      <c r="K5120" s="33">
        <f t="shared" si="317"/>
        <v>7.5001881640277546E-3</v>
      </c>
      <c r="L5120" s="33">
        <f t="shared" si="318"/>
        <v>0.92219712793724207</v>
      </c>
      <c r="M5120" s="33">
        <f t="shared" si="319"/>
        <v>0.9152804759533868</v>
      </c>
    </row>
    <row r="5121" spans="1:13" ht="27.6">
      <c r="A5121" t="s">
        <v>164</v>
      </c>
      <c r="B5121" t="s">
        <v>250</v>
      </c>
      <c r="C5121" s="14" t="s">
        <v>252</v>
      </c>
      <c r="D5121" t="s">
        <v>456</v>
      </c>
      <c r="E5121" t="s">
        <v>474</v>
      </c>
      <c r="F5121" s="20">
        <v>2048</v>
      </c>
      <c r="G5121" s="20">
        <v>69</v>
      </c>
      <c r="H5121" s="11">
        <v>24857.611568035099</v>
      </c>
      <c r="I5121" s="10">
        <v>3126942.44413062</v>
      </c>
      <c r="J5121" s="33">
        <f t="shared" si="316"/>
        <v>7.9494944381511418E-3</v>
      </c>
      <c r="K5121" s="33">
        <f t="shared" si="317"/>
        <v>7.9179807684438552E-3</v>
      </c>
      <c r="L5121" s="33">
        <f t="shared" si="318"/>
        <v>0.9152804759533868</v>
      </c>
      <c r="M5121" s="33">
        <f t="shared" si="319"/>
        <v>0.90803330274705574</v>
      </c>
    </row>
    <row r="5122" spans="1:13" ht="27.6">
      <c r="A5122" t="s">
        <v>164</v>
      </c>
      <c r="B5122" t="s">
        <v>250</v>
      </c>
      <c r="C5122" s="14" t="s">
        <v>252</v>
      </c>
      <c r="D5122" t="s">
        <v>456</v>
      </c>
      <c r="E5122" t="s">
        <v>474</v>
      </c>
      <c r="F5122" s="20">
        <v>2049</v>
      </c>
      <c r="G5122" s="20">
        <v>30</v>
      </c>
      <c r="H5122" s="11">
        <v>625.25558580464406</v>
      </c>
      <c r="I5122" s="10">
        <v>4236332.3986105304</v>
      </c>
      <c r="J5122" s="33">
        <f t="shared" ref="J5122:J5185" si="320">IF(I5122&gt;0,H5122/I5122,0)</f>
        <v>1.4759360856804365E-4</v>
      </c>
      <c r="K5122" s="33">
        <f t="shared" ref="K5122:K5185" si="321">1-EXP(-J5122)</f>
        <v>1.4758271716719396E-4</v>
      </c>
      <c r="L5122" s="33">
        <f t="shared" ref="L5122:L5185" si="322">IF(G5122=30,1,M5121)</f>
        <v>1</v>
      </c>
      <c r="M5122" s="33">
        <f t="shared" ref="M5122:M5185" si="323">L5122*(1-K5122)</f>
        <v>0.99985241728283281</v>
      </c>
    </row>
    <row r="5123" spans="1:13" ht="27.6">
      <c r="A5123" t="s">
        <v>164</v>
      </c>
      <c r="B5123" t="s">
        <v>250</v>
      </c>
      <c r="C5123" s="14" t="s">
        <v>252</v>
      </c>
      <c r="D5123" t="s">
        <v>456</v>
      </c>
      <c r="E5123" t="s">
        <v>474</v>
      </c>
      <c r="F5123" s="20">
        <v>2049</v>
      </c>
      <c r="G5123" s="20">
        <v>31</v>
      </c>
      <c r="H5123" s="11">
        <v>903.11601225503398</v>
      </c>
      <c r="I5123" s="10">
        <v>4271885.3887221301</v>
      </c>
      <c r="J5123" s="33">
        <f t="shared" si="320"/>
        <v>2.1140923271005345E-4</v>
      </c>
      <c r="K5123" s="33">
        <f t="shared" si="321"/>
        <v>2.1138688735289346E-4</v>
      </c>
      <c r="L5123" s="33">
        <f t="shared" si="322"/>
        <v>0.99985241728283281</v>
      </c>
      <c r="M5123" s="33">
        <f t="shared" si="323"/>
        <v>0.99964106159253108</v>
      </c>
    </row>
    <row r="5124" spans="1:13" ht="27.6">
      <c r="A5124" t="s">
        <v>164</v>
      </c>
      <c r="B5124" t="s">
        <v>250</v>
      </c>
      <c r="C5124" s="14" t="s">
        <v>252</v>
      </c>
      <c r="D5124" t="s">
        <v>456</v>
      </c>
      <c r="E5124" t="s">
        <v>474</v>
      </c>
      <c r="F5124" s="20">
        <v>2049</v>
      </c>
      <c r="G5124" s="20">
        <v>32</v>
      </c>
      <c r="H5124" s="11">
        <v>955.13941350017603</v>
      </c>
      <c r="I5124" s="10">
        <v>4337623.6641016603</v>
      </c>
      <c r="J5124" s="33">
        <f t="shared" si="320"/>
        <v>2.2019877413638865E-4</v>
      </c>
      <c r="K5124" s="33">
        <f t="shared" si="321"/>
        <v>2.2017453216571781E-4</v>
      </c>
      <c r="L5124" s="33">
        <f t="shared" si="322"/>
        <v>0.99964106159253108</v>
      </c>
      <c r="M5124" s="33">
        <f t="shared" si="323"/>
        <v>0.99942096608946129</v>
      </c>
    </row>
    <row r="5125" spans="1:13" ht="27.6">
      <c r="A5125" t="s">
        <v>164</v>
      </c>
      <c r="B5125" t="s">
        <v>250</v>
      </c>
      <c r="C5125" s="14" t="s">
        <v>252</v>
      </c>
      <c r="D5125" t="s">
        <v>456</v>
      </c>
      <c r="E5125" t="s">
        <v>474</v>
      </c>
      <c r="F5125" s="20">
        <v>2049</v>
      </c>
      <c r="G5125" s="20">
        <v>33</v>
      </c>
      <c r="H5125" s="11">
        <v>1078.1917214155301</v>
      </c>
      <c r="I5125" s="10">
        <v>4573768.7597231399</v>
      </c>
      <c r="J5125" s="33">
        <f t="shared" si="320"/>
        <v>2.3573376312990415E-4</v>
      </c>
      <c r="K5125" s="33">
        <f t="shared" si="321"/>
        <v>2.3570598010957955E-4</v>
      </c>
      <c r="L5125" s="33">
        <f t="shared" si="322"/>
        <v>0.99942096608946129</v>
      </c>
      <c r="M5125" s="33">
        <f t="shared" si="323"/>
        <v>0.99918539659110717</v>
      </c>
    </row>
    <row r="5126" spans="1:13" ht="27.6">
      <c r="A5126" t="s">
        <v>164</v>
      </c>
      <c r="B5126" t="s">
        <v>250</v>
      </c>
      <c r="C5126" s="14" t="s">
        <v>252</v>
      </c>
      <c r="D5126" t="s">
        <v>456</v>
      </c>
      <c r="E5126" t="s">
        <v>474</v>
      </c>
      <c r="F5126" s="20">
        <v>2049</v>
      </c>
      <c r="G5126" s="20">
        <v>34</v>
      </c>
      <c r="H5126" s="11">
        <v>1164.3292407746201</v>
      </c>
      <c r="I5126" s="10">
        <v>4636657.9972462403</v>
      </c>
      <c r="J5126" s="33">
        <f t="shared" si="320"/>
        <v>2.5111389312434246E-4</v>
      </c>
      <c r="K5126" s="33">
        <f t="shared" si="321"/>
        <v>2.5108236666959716E-4</v>
      </c>
      <c r="L5126" s="33">
        <f t="shared" si="322"/>
        <v>0.99918539659110717</v>
      </c>
      <c r="M5126" s="33">
        <f t="shared" si="323"/>
        <v>0.99893451875698935</v>
      </c>
    </row>
    <row r="5127" spans="1:13" ht="27.6">
      <c r="A5127" t="s">
        <v>164</v>
      </c>
      <c r="B5127" t="s">
        <v>250</v>
      </c>
      <c r="C5127" s="14" t="s">
        <v>252</v>
      </c>
      <c r="D5127" t="s">
        <v>456</v>
      </c>
      <c r="E5127" t="s">
        <v>474</v>
      </c>
      <c r="F5127" s="20">
        <v>2049</v>
      </c>
      <c r="G5127" s="20">
        <v>35</v>
      </c>
      <c r="H5127" s="11">
        <v>1277.9531099129699</v>
      </c>
      <c r="I5127" s="10">
        <v>4707422.5027622599</v>
      </c>
      <c r="J5127" s="33">
        <f t="shared" si="320"/>
        <v>2.71476186631449E-4</v>
      </c>
      <c r="K5127" s="33">
        <f t="shared" si="321"/>
        <v>2.7143934030582351E-4</v>
      </c>
      <c r="L5127" s="33">
        <f t="shared" si="322"/>
        <v>0.99893451875698935</v>
      </c>
      <c r="M5127" s="33">
        <f t="shared" si="323"/>
        <v>0.99866336863020921</v>
      </c>
    </row>
    <row r="5128" spans="1:13" ht="27.6">
      <c r="A5128" t="s">
        <v>164</v>
      </c>
      <c r="B5128" t="s">
        <v>250</v>
      </c>
      <c r="C5128" s="14" t="s">
        <v>252</v>
      </c>
      <c r="D5128" t="s">
        <v>456</v>
      </c>
      <c r="E5128" t="s">
        <v>474</v>
      </c>
      <c r="F5128" s="20">
        <v>2049</v>
      </c>
      <c r="G5128" s="20">
        <v>36</v>
      </c>
      <c r="H5128" s="11">
        <v>1647.38223575187</v>
      </c>
      <c r="I5128" s="10">
        <v>4797270.1761306096</v>
      </c>
      <c r="J5128" s="33">
        <f t="shared" si="320"/>
        <v>3.4339992855699831E-4</v>
      </c>
      <c r="K5128" s="33">
        <f t="shared" si="321"/>
        <v>3.4334097355015469E-4</v>
      </c>
      <c r="L5128" s="33">
        <f t="shared" si="322"/>
        <v>0.99866336863020921</v>
      </c>
      <c r="M5128" s="33">
        <f t="shared" si="323"/>
        <v>0.99832048657697481</v>
      </c>
    </row>
    <row r="5129" spans="1:13" ht="27.6">
      <c r="A5129" t="s">
        <v>164</v>
      </c>
      <c r="B5129" t="s">
        <v>250</v>
      </c>
      <c r="C5129" s="14" t="s">
        <v>252</v>
      </c>
      <c r="D5129" t="s">
        <v>456</v>
      </c>
      <c r="E5129" t="s">
        <v>474</v>
      </c>
      <c r="F5129" s="20">
        <v>2049</v>
      </c>
      <c r="G5129" s="20">
        <v>37</v>
      </c>
      <c r="H5129" s="11">
        <v>1810.56968777512</v>
      </c>
      <c r="I5129" s="10">
        <v>4839259.3844113499</v>
      </c>
      <c r="J5129" s="33">
        <f t="shared" si="320"/>
        <v>3.7414189733401914E-4</v>
      </c>
      <c r="K5129" s="33">
        <f t="shared" si="321"/>
        <v>3.74071914982399E-4</v>
      </c>
      <c r="L5129" s="33">
        <f t="shared" si="322"/>
        <v>0.99832048657697481</v>
      </c>
      <c r="M5129" s="33">
        <f t="shared" si="323"/>
        <v>0.99794704292079484</v>
      </c>
    </row>
    <row r="5130" spans="1:13" ht="27.6">
      <c r="A5130" t="s">
        <v>164</v>
      </c>
      <c r="B5130" t="s">
        <v>250</v>
      </c>
      <c r="C5130" s="14" t="s">
        <v>252</v>
      </c>
      <c r="D5130" t="s">
        <v>456</v>
      </c>
      <c r="E5130" t="s">
        <v>474</v>
      </c>
      <c r="F5130" s="20">
        <v>2049</v>
      </c>
      <c r="G5130" s="20">
        <v>38</v>
      </c>
      <c r="H5130" s="11">
        <v>1953.2337322670501</v>
      </c>
      <c r="I5130" s="10">
        <v>4758517.7610194804</v>
      </c>
      <c r="J5130" s="33">
        <f t="shared" si="320"/>
        <v>4.1047103958871911E-4</v>
      </c>
      <c r="K5130" s="33">
        <f t="shared" si="321"/>
        <v>4.1038680787686133E-4</v>
      </c>
      <c r="L5130" s="33">
        <f t="shared" si="322"/>
        <v>0.99794704292079484</v>
      </c>
      <c r="M5130" s="33">
        <f t="shared" si="323"/>
        <v>0.99753749861942043</v>
      </c>
    </row>
    <row r="5131" spans="1:13" ht="27.6">
      <c r="A5131" t="s">
        <v>164</v>
      </c>
      <c r="B5131" t="s">
        <v>250</v>
      </c>
      <c r="C5131" s="14" t="s">
        <v>252</v>
      </c>
      <c r="D5131" t="s">
        <v>456</v>
      </c>
      <c r="E5131" t="s">
        <v>474</v>
      </c>
      <c r="F5131" s="20">
        <v>2049</v>
      </c>
      <c r="G5131" s="20">
        <v>39</v>
      </c>
      <c r="H5131" s="11">
        <v>2034.20570247964</v>
      </c>
      <c r="I5131" s="10">
        <v>4656163.4611503603</v>
      </c>
      <c r="J5131" s="33">
        <f t="shared" si="320"/>
        <v>4.3688451220676546E-4</v>
      </c>
      <c r="K5131" s="33">
        <f t="shared" si="321"/>
        <v>4.3678909206468219E-4</v>
      </c>
      <c r="L5131" s="33">
        <f t="shared" si="322"/>
        <v>0.99753749861942043</v>
      </c>
      <c r="M5131" s="33">
        <f t="shared" si="323"/>
        <v>0.99710178512109793</v>
      </c>
    </row>
    <row r="5132" spans="1:13" ht="27.6">
      <c r="A5132" t="s">
        <v>164</v>
      </c>
      <c r="B5132" t="s">
        <v>250</v>
      </c>
      <c r="C5132" s="14" t="s">
        <v>252</v>
      </c>
      <c r="D5132" t="s">
        <v>456</v>
      </c>
      <c r="E5132" t="s">
        <v>474</v>
      </c>
      <c r="F5132" s="20">
        <v>2049</v>
      </c>
      <c r="G5132" s="20">
        <v>40</v>
      </c>
      <c r="H5132" s="11">
        <v>2190.8912036060301</v>
      </c>
      <c r="I5132" s="10">
        <v>4597551.80119571</v>
      </c>
      <c r="J5132" s="33">
        <f t="shared" si="320"/>
        <v>4.7653431616283981E-4</v>
      </c>
      <c r="K5132" s="33">
        <f t="shared" si="321"/>
        <v>4.764207917190566E-4</v>
      </c>
      <c r="L5132" s="33">
        <f t="shared" si="322"/>
        <v>0.99710178512109793</v>
      </c>
      <c r="M5132" s="33">
        <f t="shared" si="323"/>
        <v>0.99662674509920601</v>
      </c>
    </row>
    <row r="5133" spans="1:13" ht="27.6">
      <c r="A5133" t="s">
        <v>164</v>
      </c>
      <c r="B5133" t="s">
        <v>250</v>
      </c>
      <c r="C5133" s="14" t="s">
        <v>252</v>
      </c>
      <c r="D5133" t="s">
        <v>456</v>
      </c>
      <c r="E5133" t="s">
        <v>474</v>
      </c>
      <c r="F5133" s="20">
        <v>2049</v>
      </c>
      <c r="G5133" s="20">
        <v>41</v>
      </c>
      <c r="H5133" s="11">
        <v>2852.3947809634201</v>
      </c>
      <c r="I5133" s="10">
        <v>4586762.7899547201</v>
      </c>
      <c r="J5133" s="33">
        <f t="shared" si="320"/>
        <v>6.218753643005765E-4</v>
      </c>
      <c r="K5133" s="33">
        <f t="shared" si="321"/>
        <v>6.2168203989287907E-4</v>
      </c>
      <c r="L5133" s="33">
        <f t="shared" si="322"/>
        <v>0.99662674509920601</v>
      </c>
      <c r="M5133" s="33">
        <f t="shared" si="323"/>
        <v>0.99600716015130097</v>
      </c>
    </row>
    <row r="5134" spans="1:13" ht="27.6">
      <c r="A5134" t="s">
        <v>164</v>
      </c>
      <c r="B5134" t="s">
        <v>250</v>
      </c>
      <c r="C5134" s="14" t="s">
        <v>252</v>
      </c>
      <c r="D5134" t="s">
        <v>456</v>
      </c>
      <c r="E5134" t="s">
        <v>474</v>
      </c>
      <c r="F5134" s="20">
        <v>2049</v>
      </c>
      <c r="G5134" s="20">
        <v>42</v>
      </c>
      <c r="H5134" s="11">
        <v>3139.9442272524202</v>
      </c>
      <c r="I5134" s="10">
        <v>4555980.0321647404</v>
      </c>
      <c r="J5134" s="33">
        <f t="shared" si="320"/>
        <v>6.8919183251128053E-4</v>
      </c>
      <c r="K5134" s="33">
        <f t="shared" si="321"/>
        <v>6.8895439437022254E-4</v>
      </c>
      <c r="L5134" s="33">
        <f t="shared" si="322"/>
        <v>0.99600716015130097</v>
      </c>
      <c r="M5134" s="33">
        <f t="shared" si="323"/>
        <v>0.99532095664149056</v>
      </c>
    </row>
    <row r="5135" spans="1:13" ht="27.6">
      <c r="A5135" t="s">
        <v>164</v>
      </c>
      <c r="B5135" t="s">
        <v>250</v>
      </c>
      <c r="C5135" s="14" t="s">
        <v>252</v>
      </c>
      <c r="D5135" t="s">
        <v>456</v>
      </c>
      <c r="E5135" t="s">
        <v>474</v>
      </c>
      <c r="F5135" s="20">
        <v>2049</v>
      </c>
      <c r="G5135" s="20">
        <v>43</v>
      </c>
      <c r="H5135" s="11">
        <v>3449.32324761058</v>
      </c>
      <c r="I5135" s="10">
        <v>4481637.2892298196</v>
      </c>
      <c r="J5135" s="33">
        <f t="shared" si="320"/>
        <v>7.6965694120314555E-4</v>
      </c>
      <c r="K5135" s="33">
        <f t="shared" si="321"/>
        <v>7.6936083127210342E-4</v>
      </c>
      <c r="L5135" s="33">
        <f t="shared" si="322"/>
        <v>0.99532095664149056</v>
      </c>
      <c r="M5135" s="33">
        <f t="shared" si="323"/>
        <v>0.99455519568290629</v>
      </c>
    </row>
    <row r="5136" spans="1:13" ht="27.6">
      <c r="A5136" t="s">
        <v>164</v>
      </c>
      <c r="B5136" t="s">
        <v>250</v>
      </c>
      <c r="C5136" s="14" t="s">
        <v>252</v>
      </c>
      <c r="D5136" t="s">
        <v>456</v>
      </c>
      <c r="E5136" t="s">
        <v>474</v>
      </c>
      <c r="F5136" s="20">
        <v>2049</v>
      </c>
      <c r="G5136" s="20">
        <v>44</v>
      </c>
      <c r="H5136" s="11">
        <v>3555.1840863996799</v>
      </c>
      <c r="I5136" s="10">
        <v>4384412.9120639702</v>
      </c>
      <c r="J5136" s="33">
        <f t="shared" si="320"/>
        <v>8.1086890256558213E-4</v>
      </c>
      <c r="K5136" s="33">
        <f t="shared" si="321"/>
        <v>8.105402372178272E-4</v>
      </c>
      <c r="L5136" s="33">
        <f t="shared" si="322"/>
        <v>0.99455519568290629</v>
      </c>
      <c r="M5136" s="33">
        <f t="shared" si="323"/>
        <v>0.9937490686786713</v>
      </c>
    </row>
    <row r="5137" spans="1:13" ht="27.6">
      <c r="A5137" t="s">
        <v>164</v>
      </c>
      <c r="B5137" t="s">
        <v>250</v>
      </c>
      <c r="C5137" s="14" t="s">
        <v>252</v>
      </c>
      <c r="D5137" t="s">
        <v>456</v>
      </c>
      <c r="E5137" t="s">
        <v>474</v>
      </c>
      <c r="F5137" s="20">
        <v>2049</v>
      </c>
      <c r="G5137" s="20">
        <v>45</v>
      </c>
      <c r="H5137" s="11">
        <v>3775.2255073527099</v>
      </c>
      <c r="I5137" s="10">
        <v>4283273.8147217203</v>
      </c>
      <c r="J5137" s="33">
        <f t="shared" si="320"/>
        <v>8.8138785206240248E-4</v>
      </c>
      <c r="K5137" s="33">
        <f t="shared" si="321"/>
        <v>8.8099954388132229E-4</v>
      </c>
      <c r="L5137" s="33">
        <f t="shared" si="322"/>
        <v>0.9937490686786713</v>
      </c>
      <c r="M5137" s="33">
        <f t="shared" si="323"/>
        <v>0.99287357620243288</v>
      </c>
    </row>
    <row r="5138" spans="1:13" ht="27.6">
      <c r="A5138" t="s">
        <v>164</v>
      </c>
      <c r="B5138" t="s">
        <v>250</v>
      </c>
      <c r="C5138" s="14" t="s">
        <v>252</v>
      </c>
      <c r="D5138" t="s">
        <v>456</v>
      </c>
      <c r="E5138" t="s">
        <v>474</v>
      </c>
      <c r="F5138" s="20">
        <v>2049</v>
      </c>
      <c r="G5138" s="20">
        <v>46</v>
      </c>
      <c r="H5138" s="11">
        <v>4685.8420198803296</v>
      </c>
      <c r="I5138" s="10">
        <v>4234497.1009519603</v>
      </c>
      <c r="J5138" s="33">
        <f t="shared" si="320"/>
        <v>1.1065876084380604E-3</v>
      </c>
      <c r="K5138" s="33">
        <f t="shared" si="321"/>
        <v>1.1059755661507742E-3</v>
      </c>
      <c r="L5138" s="33">
        <f t="shared" si="322"/>
        <v>0.99287357620243288</v>
      </c>
      <c r="M5138" s="33">
        <f t="shared" si="323"/>
        <v>0.99177548228687629</v>
      </c>
    </row>
    <row r="5139" spans="1:13" ht="27.6">
      <c r="A5139" t="s">
        <v>164</v>
      </c>
      <c r="B5139" t="s">
        <v>250</v>
      </c>
      <c r="C5139" s="14" t="s">
        <v>252</v>
      </c>
      <c r="D5139" t="s">
        <v>456</v>
      </c>
      <c r="E5139" t="s">
        <v>474</v>
      </c>
      <c r="F5139" s="20">
        <v>2049</v>
      </c>
      <c r="G5139" s="20">
        <v>47</v>
      </c>
      <c r="H5139" s="11">
        <v>5163.1110433833901</v>
      </c>
      <c r="I5139" s="10">
        <v>4207535.5005444502</v>
      </c>
      <c r="J5139" s="33">
        <f t="shared" si="320"/>
        <v>1.2271105122500547E-3</v>
      </c>
      <c r="K5139" s="33">
        <f t="shared" si="321"/>
        <v>1.2263579200147978E-3</v>
      </c>
      <c r="L5139" s="33">
        <f t="shared" si="322"/>
        <v>0.99177548228687629</v>
      </c>
      <c r="M5139" s="33">
        <f t="shared" si="323"/>
        <v>0.9905592105692973</v>
      </c>
    </row>
    <row r="5140" spans="1:13" ht="27.6">
      <c r="A5140" t="s">
        <v>164</v>
      </c>
      <c r="B5140" t="s">
        <v>250</v>
      </c>
      <c r="C5140" s="14" t="s">
        <v>252</v>
      </c>
      <c r="D5140" t="s">
        <v>456</v>
      </c>
      <c r="E5140" t="s">
        <v>474</v>
      </c>
      <c r="F5140" s="20">
        <v>2049</v>
      </c>
      <c r="G5140" s="20">
        <v>48</v>
      </c>
      <c r="H5140" s="11">
        <v>5722.1051286236097</v>
      </c>
      <c r="I5140" s="10">
        <v>4179782.0928457798</v>
      </c>
      <c r="J5140" s="33">
        <f t="shared" si="320"/>
        <v>1.3689960389125808E-3</v>
      </c>
      <c r="K5140" s="33">
        <f t="shared" si="321"/>
        <v>1.3680593913063532E-3</v>
      </c>
      <c r="L5140" s="33">
        <f t="shared" si="322"/>
        <v>0.9905592105692973</v>
      </c>
      <c r="M5140" s="33">
        <f t="shared" si="323"/>
        <v>0.98920406673863293</v>
      </c>
    </row>
    <row r="5141" spans="1:13" ht="27.6">
      <c r="A5141" t="s">
        <v>164</v>
      </c>
      <c r="B5141" t="s">
        <v>250</v>
      </c>
      <c r="C5141" s="14" t="s">
        <v>252</v>
      </c>
      <c r="D5141" t="s">
        <v>456</v>
      </c>
      <c r="E5141" t="s">
        <v>474</v>
      </c>
      <c r="F5141" s="20">
        <v>2049</v>
      </c>
      <c r="G5141" s="20">
        <v>49</v>
      </c>
      <c r="H5141" s="11">
        <v>6203.4403398233198</v>
      </c>
      <c r="I5141" s="10">
        <v>4170072.8892772598</v>
      </c>
      <c r="J5141" s="33">
        <f t="shared" si="320"/>
        <v>1.4876095705124413E-3</v>
      </c>
      <c r="K5141" s="33">
        <f t="shared" si="321"/>
        <v>1.486503627866953E-3</v>
      </c>
      <c r="L5141" s="33">
        <f t="shared" si="322"/>
        <v>0.98920406673863293</v>
      </c>
      <c r="M5141" s="33">
        <f t="shared" si="323"/>
        <v>0.98773361130472526</v>
      </c>
    </row>
    <row r="5142" spans="1:13" ht="27.6">
      <c r="A5142" t="s">
        <v>164</v>
      </c>
      <c r="B5142" t="s">
        <v>250</v>
      </c>
      <c r="C5142" s="14" t="s">
        <v>252</v>
      </c>
      <c r="D5142" t="s">
        <v>456</v>
      </c>
      <c r="E5142" t="s">
        <v>474</v>
      </c>
      <c r="F5142" s="20">
        <v>2049</v>
      </c>
      <c r="G5142" s="20">
        <v>50</v>
      </c>
      <c r="H5142" s="11">
        <v>6832.0422312451901</v>
      </c>
      <c r="I5142" s="10">
        <v>4196522.9714105995</v>
      </c>
      <c r="J5142" s="33">
        <f t="shared" si="320"/>
        <v>1.628024504521823E-3</v>
      </c>
      <c r="K5142" s="33">
        <f t="shared" si="321"/>
        <v>1.6266999915055536E-3</v>
      </c>
      <c r="L5142" s="33">
        <f t="shared" si="322"/>
        <v>0.98773361130472526</v>
      </c>
      <c r="M5142" s="33">
        <f t="shared" si="323"/>
        <v>0.98612686504760616</v>
      </c>
    </row>
    <row r="5143" spans="1:13" ht="27.6">
      <c r="A5143" t="s">
        <v>164</v>
      </c>
      <c r="B5143" t="s">
        <v>250</v>
      </c>
      <c r="C5143" s="14" t="s">
        <v>252</v>
      </c>
      <c r="D5143" t="s">
        <v>456</v>
      </c>
      <c r="E5143" t="s">
        <v>474</v>
      </c>
      <c r="F5143" s="20">
        <v>2049</v>
      </c>
      <c r="G5143" s="20">
        <v>51</v>
      </c>
      <c r="H5143" s="11">
        <v>7757.2387854398903</v>
      </c>
      <c r="I5143" s="10">
        <v>4224184.7949066898</v>
      </c>
      <c r="J5143" s="33">
        <f t="shared" si="320"/>
        <v>1.8363871757677789E-3</v>
      </c>
      <c r="K5143" s="33">
        <f t="shared" si="321"/>
        <v>1.8347020485113275E-3</v>
      </c>
      <c r="L5143" s="33">
        <f t="shared" si="322"/>
        <v>0.98612686504760616</v>
      </c>
      <c r="M5143" s="33">
        <f t="shared" si="323"/>
        <v>0.98431761606821122</v>
      </c>
    </row>
    <row r="5144" spans="1:13" ht="27.6">
      <c r="A5144" t="s">
        <v>164</v>
      </c>
      <c r="B5144" t="s">
        <v>250</v>
      </c>
      <c r="C5144" s="14" t="s">
        <v>252</v>
      </c>
      <c r="D5144" t="s">
        <v>456</v>
      </c>
      <c r="E5144" t="s">
        <v>474</v>
      </c>
      <c r="F5144" s="20">
        <v>2049</v>
      </c>
      <c r="G5144" s="20">
        <v>52</v>
      </c>
      <c r="H5144" s="11">
        <v>8430.4625764679604</v>
      </c>
      <c r="I5144" s="10">
        <v>4206154.6141318502</v>
      </c>
      <c r="J5144" s="33">
        <f t="shared" si="320"/>
        <v>2.0043159013088271E-3</v>
      </c>
      <c r="K5144" s="33">
        <f t="shared" si="321"/>
        <v>2.002308601504299E-3</v>
      </c>
      <c r="L5144" s="33">
        <f t="shared" si="322"/>
        <v>0.98431761606821122</v>
      </c>
      <c r="M5144" s="33">
        <f t="shared" si="323"/>
        <v>0.98234670843894567</v>
      </c>
    </row>
    <row r="5145" spans="1:13" ht="27.6">
      <c r="A5145" t="s">
        <v>164</v>
      </c>
      <c r="B5145" t="s">
        <v>250</v>
      </c>
      <c r="C5145" s="14" t="s">
        <v>252</v>
      </c>
      <c r="D5145" t="s">
        <v>456</v>
      </c>
      <c r="E5145" t="s">
        <v>474</v>
      </c>
      <c r="F5145" s="20">
        <v>2049</v>
      </c>
      <c r="G5145" s="20">
        <v>53</v>
      </c>
      <c r="H5145" s="11">
        <v>9017.8065336198706</v>
      </c>
      <c r="I5145" s="10">
        <v>4130598.5365309999</v>
      </c>
      <c r="J5145" s="33">
        <f t="shared" si="320"/>
        <v>2.183171870581568E-3</v>
      </c>
      <c r="K5145" s="33">
        <f t="shared" si="321"/>
        <v>2.180790484180517E-3</v>
      </c>
      <c r="L5145" s="33">
        <f t="shared" si="322"/>
        <v>0.98234670843894567</v>
      </c>
      <c r="M5145" s="33">
        <f t="shared" si="323"/>
        <v>0.98020441608501596</v>
      </c>
    </row>
    <row r="5146" spans="1:13" ht="27.6">
      <c r="A5146" t="s">
        <v>164</v>
      </c>
      <c r="B5146" t="s">
        <v>250</v>
      </c>
      <c r="C5146" s="14" t="s">
        <v>252</v>
      </c>
      <c r="D5146" t="s">
        <v>456</v>
      </c>
      <c r="E5146" t="s">
        <v>474</v>
      </c>
      <c r="F5146" s="20">
        <v>2049</v>
      </c>
      <c r="G5146" s="20">
        <v>54</v>
      </c>
      <c r="H5146" s="11">
        <v>9694.3491087369202</v>
      </c>
      <c r="I5146" s="10">
        <v>4052055.5106606702</v>
      </c>
      <c r="J5146" s="33">
        <f t="shared" si="320"/>
        <v>2.3924521969730613E-3</v>
      </c>
      <c r="K5146" s="33">
        <f t="shared" si="321"/>
        <v>2.3895925641818083E-3</v>
      </c>
      <c r="L5146" s="33">
        <f t="shared" si="322"/>
        <v>0.98020441608501596</v>
      </c>
      <c r="M5146" s="33">
        <f t="shared" si="323"/>
        <v>0.97786212690096108</v>
      </c>
    </row>
    <row r="5147" spans="1:13" ht="27.6">
      <c r="A5147" t="s">
        <v>164</v>
      </c>
      <c r="B5147" t="s">
        <v>250</v>
      </c>
      <c r="C5147" s="14" t="s">
        <v>252</v>
      </c>
      <c r="D5147" t="s">
        <v>456</v>
      </c>
      <c r="E5147" t="s">
        <v>474</v>
      </c>
      <c r="F5147" s="20">
        <v>2049</v>
      </c>
      <c r="G5147" s="20">
        <v>55</v>
      </c>
      <c r="H5147" s="11">
        <v>10457.4437179084</v>
      </c>
      <c r="I5147" s="10">
        <v>3981089.82642138</v>
      </c>
      <c r="J5147" s="33">
        <f t="shared" si="320"/>
        <v>2.6267791418584101E-3</v>
      </c>
      <c r="K5147" s="33">
        <f t="shared" si="321"/>
        <v>2.6233321763279305E-3</v>
      </c>
      <c r="L5147" s="33">
        <f t="shared" si="322"/>
        <v>0.97786212690096108</v>
      </c>
      <c r="M5147" s="33">
        <f t="shared" si="323"/>
        <v>0.97529686971944929</v>
      </c>
    </row>
    <row r="5148" spans="1:13" ht="27.6">
      <c r="A5148" t="s">
        <v>164</v>
      </c>
      <c r="B5148" t="s">
        <v>250</v>
      </c>
      <c r="C5148" s="14" t="s">
        <v>252</v>
      </c>
      <c r="D5148" t="s">
        <v>456</v>
      </c>
      <c r="E5148" t="s">
        <v>474</v>
      </c>
      <c r="F5148" s="20">
        <v>2049</v>
      </c>
      <c r="G5148" s="20">
        <v>56</v>
      </c>
      <c r="H5148" s="11">
        <v>11104.979812167499</v>
      </c>
      <c r="I5148" s="10">
        <v>3911114.1516217398</v>
      </c>
      <c r="J5148" s="33">
        <f t="shared" si="320"/>
        <v>2.8393392219357317E-3</v>
      </c>
      <c r="K5148" s="33">
        <f t="shared" si="321"/>
        <v>2.8353121106737822E-3</v>
      </c>
      <c r="L5148" s="33">
        <f t="shared" si="322"/>
        <v>0.97529686971944929</v>
      </c>
      <c r="M5148" s="33">
        <f t="shared" si="323"/>
        <v>0.97253159869323147</v>
      </c>
    </row>
    <row r="5149" spans="1:13" ht="27.6">
      <c r="A5149" t="s">
        <v>164</v>
      </c>
      <c r="B5149" t="s">
        <v>250</v>
      </c>
      <c r="C5149" s="14" t="s">
        <v>252</v>
      </c>
      <c r="D5149" t="s">
        <v>456</v>
      </c>
      <c r="E5149" t="s">
        <v>474</v>
      </c>
      <c r="F5149" s="20">
        <v>2049</v>
      </c>
      <c r="G5149" s="20">
        <v>57</v>
      </c>
      <c r="H5149" s="11">
        <v>12114.522541012</v>
      </c>
      <c r="I5149" s="10">
        <v>3872293.8461098601</v>
      </c>
      <c r="J5149" s="33">
        <f t="shared" si="320"/>
        <v>3.128513233359693E-3</v>
      </c>
      <c r="K5149" s="33">
        <f t="shared" si="321"/>
        <v>3.1236245352818104E-3</v>
      </c>
      <c r="L5149" s="33">
        <f t="shared" si="322"/>
        <v>0.97253159869323147</v>
      </c>
      <c r="M5149" s="33">
        <f t="shared" si="323"/>
        <v>0.9694937751302164</v>
      </c>
    </row>
    <row r="5150" spans="1:13" ht="27.6">
      <c r="A5150" t="s">
        <v>164</v>
      </c>
      <c r="B5150" t="s">
        <v>250</v>
      </c>
      <c r="C5150" s="14" t="s">
        <v>252</v>
      </c>
      <c r="D5150" t="s">
        <v>456</v>
      </c>
      <c r="E5150" t="s">
        <v>474</v>
      </c>
      <c r="F5150" s="20">
        <v>2049</v>
      </c>
      <c r="G5150" s="20">
        <v>58</v>
      </c>
      <c r="H5150" s="11">
        <v>13193.0852019535</v>
      </c>
      <c r="I5150" s="10">
        <v>3826080.3567429101</v>
      </c>
      <c r="J5150" s="33">
        <f t="shared" si="320"/>
        <v>3.4481986711812273E-3</v>
      </c>
      <c r="K5150" s="33">
        <f t="shared" si="321"/>
        <v>3.4422604614796626E-3</v>
      </c>
      <c r="L5150" s="33">
        <f t="shared" si="322"/>
        <v>0.9694937751302164</v>
      </c>
      <c r="M5150" s="33">
        <f t="shared" si="323"/>
        <v>0.96615652504043503</v>
      </c>
    </row>
    <row r="5151" spans="1:13" ht="27.6">
      <c r="A5151" t="s">
        <v>164</v>
      </c>
      <c r="B5151" t="s">
        <v>250</v>
      </c>
      <c r="C5151" s="14" t="s">
        <v>252</v>
      </c>
      <c r="D5151" t="s">
        <v>456</v>
      </c>
      <c r="E5151" t="s">
        <v>474</v>
      </c>
      <c r="F5151" s="20">
        <v>2049</v>
      </c>
      <c r="G5151" s="20">
        <v>59</v>
      </c>
      <c r="H5151" s="11">
        <v>13764.875624799901</v>
      </c>
      <c r="I5151" s="10">
        <v>3781045.6525210398</v>
      </c>
      <c r="J5151" s="33">
        <f t="shared" si="320"/>
        <v>3.6404944266203369E-3</v>
      </c>
      <c r="K5151" s="33">
        <f t="shared" si="321"/>
        <v>3.6338758608385202E-3</v>
      </c>
      <c r="L5151" s="33">
        <f t="shared" si="322"/>
        <v>0.96615652504043503</v>
      </c>
      <c r="M5151" s="33">
        <f t="shared" si="323"/>
        <v>0.96264563216629895</v>
      </c>
    </row>
    <row r="5152" spans="1:13" ht="27.6">
      <c r="A5152" t="s">
        <v>164</v>
      </c>
      <c r="B5152" t="s">
        <v>250</v>
      </c>
      <c r="C5152" s="14" t="s">
        <v>252</v>
      </c>
      <c r="D5152" t="s">
        <v>456</v>
      </c>
      <c r="E5152" t="s">
        <v>474</v>
      </c>
      <c r="F5152" s="20">
        <v>2049</v>
      </c>
      <c r="G5152" s="20">
        <v>60</v>
      </c>
      <c r="H5152" s="11">
        <v>14641.195298299201</v>
      </c>
      <c r="I5152" s="10">
        <v>3754980.4799784501</v>
      </c>
      <c r="J5152" s="33">
        <f t="shared" si="320"/>
        <v>3.8991401889746247E-3</v>
      </c>
      <c r="K5152" s="33">
        <f t="shared" si="321"/>
        <v>3.8915484122071797E-3</v>
      </c>
      <c r="L5152" s="33">
        <f t="shared" si="322"/>
        <v>0.96264563216629895</v>
      </c>
      <c r="M5152" s="33">
        <f t="shared" si="323"/>
        <v>0.95889945008492405</v>
      </c>
    </row>
    <row r="5153" spans="1:13" ht="27.6">
      <c r="A5153" t="s">
        <v>164</v>
      </c>
      <c r="B5153" t="s">
        <v>250</v>
      </c>
      <c r="C5153" s="14" t="s">
        <v>252</v>
      </c>
      <c r="D5153" t="s">
        <v>456</v>
      </c>
      <c r="E5153" t="s">
        <v>474</v>
      </c>
      <c r="F5153" s="20">
        <v>2049</v>
      </c>
      <c r="G5153" s="20">
        <v>61</v>
      </c>
      <c r="H5153" s="11">
        <v>15353.9048639801</v>
      </c>
      <c r="I5153" s="10">
        <v>3683950.4148478</v>
      </c>
      <c r="J5153" s="33">
        <f t="shared" si="320"/>
        <v>4.1677827155592803E-3</v>
      </c>
      <c r="K5153" s="33">
        <f t="shared" si="321"/>
        <v>4.159109562633212E-3</v>
      </c>
      <c r="L5153" s="33">
        <f t="shared" si="322"/>
        <v>0.95889945008492405</v>
      </c>
      <c r="M5153" s="33">
        <f t="shared" si="323"/>
        <v>0.95491128221247212</v>
      </c>
    </row>
    <row r="5154" spans="1:13" ht="27.6">
      <c r="A5154" t="s">
        <v>164</v>
      </c>
      <c r="B5154" t="s">
        <v>250</v>
      </c>
      <c r="C5154" s="14" t="s">
        <v>252</v>
      </c>
      <c r="D5154" t="s">
        <v>456</v>
      </c>
      <c r="E5154" t="s">
        <v>474</v>
      </c>
      <c r="F5154" s="20">
        <v>2049</v>
      </c>
      <c r="G5154" s="20">
        <v>62</v>
      </c>
      <c r="H5154" s="11">
        <v>16382.4927308682</v>
      </c>
      <c r="I5154" s="10">
        <v>3603280.0695465198</v>
      </c>
      <c r="J5154" s="33">
        <f t="shared" si="320"/>
        <v>4.5465499252546225E-3</v>
      </c>
      <c r="K5154" s="33">
        <f t="shared" si="321"/>
        <v>4.5362300130656896E-3</v>
      </c>
      <c r="L5154" s="33">
        <f t="shared" si="322"/>
        <v>0.95491128221247212</v>
      </c>
      <c r="M5154" s="33">
        <f t="shared" si="323"/>
        <v>0.95057958499428485</v>
      </c>
    </row>
    <row r="5155" spans="1:13" ht="27.6">
      <c r="A5155" t="s">
        <v>164</v>
      </c>
      <c r="B5155" t="s">
        <v>250</v>
      </c>
      <c r="C5155" s="14" t="s">
        <v>252</v>
      </c>
      <c r="D5155" t="s">
        <v>456</v>
      </c>
      <c r="E5155" t="s">
        <v>474</v>
      </c>
      <c r="F5155" s="20">
        <v>2049</v>
      </c>
      <c r="G5155" s="20">
        <v>63</v>
      </c>
      <c r="H5155" s="11">
        <v>17720.385758835801</v>
      </c>
      <c r="I5155" s="10">
        <v>3574923.2245468199</v>
      </c>
      <c r="J5155" s="33">
        <f t="shared" si="320"/>
        <v>4.956857712960297E-3</v>
      </c>
      <c r="K5155" s="33">
        <f t="shared" si="321"/>
        <v>4.9445927673320567E-3</v>
      </c>
      <c r="L5155" s="33">
        <f t="shared" si="322"/>
        <v>0.95057958499428485</v>
      </c>
      <c r="M5155" s="33">
        <f t="shared" si="323"/>
        <v>0.94587935605354856</v>
      </c>
    </row>
    <row r="5156" spans="1:13" ht="27.6">
      <c r="A5156" t="s">
        <v>164</v>
      </c>
      <c r="B5156" t="s">
        <v>250</v>
      </c>
      <c r="C5156" s="14" t="s">
        <v>252</v>
      </c>
      <c r="D5156" t="s">
        <v>456</v>
      </c>
      <c r="E5156" t="s">
        <v>474</v>
      </c>
      <c r="F5156" s="20">
        <v>2049</v>
      </c>
      <c r="G5156" s="20">
        <v>64</v>
      </c>
      <c r="H5156" s="11">
        <v>19697.324393406499</v>
      </c>
      <c r="I5156" s="10">
        <v>3592626.71522287</v>
      </c>
      <c r="J5156" s="33">
        <f t="shared" si="320"/>
        <v>5.4827083231174401E-3</v>
      </c>
      <c r="K5156" s="33">
        <f t="shared" si="321"/>
        <v>5.4677057086816028E-3</v>
      </c>
      <c r="L5156" s="33">
        <f t="shared" si="322"/>
        <v>0.94587935605354856</v>
      </c>
      <c r="M5156" s="33">
        <f t="shared" si="323"/>
        <v>0.94070756609873052</v>
      </c>
    </row>
    <row r="5157" spans="1:13" ht="27.6">
      <c r="A5157" t="s">
        <v>164</v>
      </c>
      <c r="B5157" t="s">
        <v>250</v>
      </c>
      <c r="C5157" s="14" t="s">
        <v>252</v>
      </c>
      <c r="D5157" t="s">
        <v>456</v>
      </c>
      <c r="E5157" t="s">
        <v>474</v>
      </c>
      <c r="F5157" s="20">
        <v>2049</v>
      </c>
      <c r="G5157" s="20">
        <v>65</v>
      </c>
      <c r="H5157" s="11">
        <v>21508.586924226998</v>
      </c>
      <c r="I5157" s="10">
        <v>3568891.54156492</v>
      </c>
      <c r="J5157" s="33">
        <f t="shared" si="320"/>
        <v>6.026685505493316E-3</v>
      </c>
      <c r="K5157" s="33">
        <f t="shared" si="321"/>
        <v>6.0085614639799889E-3</v>
      </c>
      <c r="L5157" s="33">
        <f t="shared" si="322"/>
        <v>0.94070756609873052</v>
      </c>
      <c r="M5157" s="33">
        <f t="shared" si="323"/>
        <v>0.93505526686819529</v>
      </c>
    </row>
    <row r="5158" spans="1:13" ht="27.6">
      <c r="A5158" t="s">
        <v>164</v>
      </c>
      <c r="B5158" t="s">
        <v>250</v>
      </c>
      <c r="C5158" s="14" t="s">
        <v>252</v>
      </c>
      <c r="D5158" t="s">
        <v>456</v>
      </c>
      <c r="E5158" t="s">
        <v>474</v>
      </c>
      <c r="F5158" s="20">
        <v>2049</v>
      </c>
      <c r="G5158" s="20">
        <v>66</v>
      </c>
      <c r="H5158" s="11">
        <v>22147.139514812101</v>
      </c>
      <c r="I5158" s="10">
        <v>3492266.5042830501</v>
      </c>
      <c r="J5158" s="33">
        <f t="shared" si="320"/>
        <v>6.3417667258927682E-3</v>
      </c>
      <c r="K5158" s="33">
        <f t="shared" si="321"/>
        <v>6.3217001648478988E-3</v>
      </c>
      <c r="L5158" s="33">
        <f t="shared" si="322"/>
        <v>0.93505526686819529</v>
      </c>
      <c r="M5158" s="33">
        <f t="shared" si="323"/>
        <v>0.92914412783349276</v>
      </c>
    </row>
    <row r="5159" spans="1:13" ht="27.6">
      <c r="A5159" t="s">
        <v>164</v>
      </c>
      <c r="B5159" t="s">
        <v>250</v>
      </c>
      <c r="C5159" s="14" t="s">
        <v>252</v>
      </c>
      <c r="D5159" t="s">
        <v>456</v>
      </c>
      <c r="E5159" t="s">
        <v>474</v>
      </c>
      <c r="F5159" s="20">
        <v>2049</v>
      </c>
      <c r="G5159" s="20">
        <v>67</v>
      </c>
      <c r="H5159" s="11">
        <v>23473.3484708086</v>
      </c>
      <c r="I5159" s="10">
        <v>3391574.9818608901</v>
      </c>
      <c r="J5159" s="33">
        <f t="shared" si="320"/>
        <v>6.921076077147272E-3</v>
      </c>
      <c r="K5159" s="33">
        <f t="shared" si="321"/>
        <v>6.8971805893911498E-3</v>
      </c>
      <c r="L5159" s="33">
        <f t="shared" si="322"/>
        <v>0.92914412783349276</v>
      </c>
      <c r="M5159" s="33">
        <f t="shared" si="323"/>
        <v>0.92273565299025284</v>
      </c>
    </row>
    <row r="5160" spans="1:13" ht="27.6">
      <c r="A5160" t="s">
        <v>164</v>
      </c>
      <c r="B5160" t="s">
        <v>250</v>
      </c>
      <c r="C5160" s="14" t="s">
        <v>252</v>
      </c>
      <c r="D5160" t="s">
        <v>456</v>
      </c>
      <c r="E5160" t="s">
        <v>474</v>
      </c>
      <c r="F5160" s="20">
        <v>2049</v>
      </c>
      <c r="G5160" s="20">
        <v>68</v>
      </c>
      <c r="H5160" s="11">
        <v>24624.4414484265</v>
      </c>
      <c r="I5160" s="10">
        <v>3283267.80381282</v>
      </c>
      <c r="J5160" s="33">
        <f t="shared" si="320"/>
        <v>7.4999795690837119E-3</v>
      </c>
      <c r="K5160" s="33">
        <f t="shared" si="321"/>
        <v>7.4719249026037327E-3</v>
      </c>
      <c r="L5160" s="33">
        <f t="shared" si="322"/>
        <v>0.92273565299025284</v>
      </c>
      <c r="M5160" s="33">
        <f t="shared" si="323"/>
        <v>0.91584104148615464</v>
      </c>
    </row>
    <row r="5161" spans="1:13" ht="27.6">
      <c r="A5161" t="s">
        <v>164</v>
      </c>
      <c r="B5161" t="s">
        <v>250</v>
      </c>
      <c r="C5161" s="14" t="s">
        <v>252</v>
      </c>
      <c r="D5161" t="s">
        <v>456</v>
      </c>
      <c r="E5161" t="s">
        <v>474</v>
      </c>
      <c r="F5161" s="20">
        <v>2049</v>
      </c>
      <c r="G5161" s="20">
        <v>69</v>
      </c>
      <c r="H5161" s="11">
        <v>25152.4250126447</v>
      </c>
      <c r="I5161" s="10">
        <v>3177078.2955098702</v>
      </c>
      <c r="J5161" s="33">
        <f t="shared" si="320"/>
        <v>7.9168414099810968E-3</v>
      </c>
      <c r="K5161" s="33">
        <f t="shared" si="321"/>
        <v>7.8855857574281485E-3</v>
      </c>
      <c r="L5161" s="33">
        <f t="shared" si="322"/>
        <v>0.91584104148615464</v>
      </c>
      <c r="M5161" s="33">
        <f t="shared" si="323"/>
        <v>0.90861909841334321</v>
      </c>
    </row>
    <row r="5162" spans="1:13" ht="27.6">
      <c r="A5162" t="s">
        <v>164</v>
      </c>
      <c r="B5162" t="s">
        <v>250</v>
      </c>
      <c r="C5162" s="14" t="s">
        <v>252</v>
      </c>
      <c r="D5162" t="s">
        <v>456</v>
      </c>
      <c r="E5162" t="s">
        <v>474</v>
      </c>
      <c r="F5162" s="20">
        <v>2050</v>
      </c>
      <c r="G5162" s="20">
        <v>30</v>
      </c>
      <c r="H5162" s="11">
        <v>625.49233175064796</v>
      </c>
      <c r="I5162" s="10">
        <v>4240359.76795532</v>
      </c>
      <c r="J5162" s="33">
        <f t="shared" si="320"/>
        <v>1.475092600579637E-4</v>
      </c>
      <c r="K5162" s="33">
        <f t="shared" si="321"/>
        <v>1.4749838110195146E-4</v>
      </c>
      <c r="L5162" s="33">
        <f t="shared" si="322"/>
        <v>1</v>
      </c>
      <c r="M5162" s="33">
        <f t="shared" si="323"/>
        <v>0.99985250161889805</v>
      </c>
    </row>
    <row r="5163" spans="1:13" ht="27.6">
      <c r="A5163" t="s">
        <v>164</v>
      </c>
      <c r="B5163" t="s">
        <v>250</v>
      </c>
      <c r="C5163" s="14" t="s">
        <v>252</v>
      </c>
      <c r="D5163" t="s">
        <v>456</v>
      </c>
      <c r="E5163" t="s">
        <v>474</v>
      </c>
      <c r="F5163" s="20">
        <v>2050</v>
      </c>
      <c r="G5163" s="20">
        <v>31</v>
      </c>
      <c r="H5163" s="11">
        <v>893.99524201645102</v>
      </c>
      <c r="I5163" s="10">
        <v>4231789.1194375604</v>
      </c>
      <c r="J5163" s="33">
        <f t="shared" si="320"/>
        <v>2.1125703970222183E-4</v>
      </c>
      <c r="K5163" s="33">
        <f t="shared" si="321"/>
        <v>2.112347265050829E-4</v>
      </c>
      <c r="L5163" s="33">
        <f t="shared" si="322"/>
        <v>0.99985250161889805</v>
      </c>
      <c r="M5163" s="33">
        <f t="shared" si="323"/>
        <v>0.99964129804917312</v>
      </c>
    </row>
    <row r="5164" spans="1:13" ht="27.6">
      <c r="A5164" t="s">
        <v>164</v>
      </c>
      <c r="B5164" t="s">
        <v>250</v>
      </c>
      <c r="C5164" s="14" t="s">
        <v>252</v>
      </c>
      <c r="D5164" t="s">
        <v>456</v>
      </c>
      <c r="E5164" t="s">
        <v>474</v>
      </c>
      <c r="F5164" s="20">
        <v>2050</v>
      </c>
      <c r="G5164" s="20">
        <v>32</v>
      </c>
      <c r="H5164" s="11">
        <v>938.61508700528498</v>
      </c>
      <c r="I5164" s="10">
        <v>4267332.7332487796</v>
      </c>
      <c r="J5164" s="33">
        <f t="shared" si="320"/>
        <v>2.1995357420622421E-4</v>
      </c>
      <c r="K5164" s="33">
        <f t="shared" si="321"/>
        <v>2.1992938619230795E-4</v>
      </c>
      <c r="L5164" s="33">
        <f t="shared" si="322"/>
        <v>0.99964129804917312</v>
      </c>
      <c r="M5164" s="33">
        <f t="shared" si="323"/>
        <v>0.99942144755208073</v>
      </c>
    </row>
    <row r="5165" spans="1:13" ht="27.6">
      <c r="A5165" t="s">
        <v>164</v>
      </c>
      <c r="B5165" t="s">
        <v>250</v>
      </c>
      <c r="C5165" s="14" t="s">
        <v>252</v>
      </c>
      <c r="D5165" t="s">
        <v>456</v>
      </c>
      <c r="E5165" t="s">
        <v>474</v>
      </c>
      <c r="F5165" s="20">
        <v>2050</v>
      </c>
      <c r="G5165" s="20">
        <v>33</v>
      </c>
      <c r="H5165" s="11">
        <v>1005.98719573237</v>
      </c>
      <c r="I5165" s="10">
        <v>4332822.2781354003</v>
      </c>
      <c r="J5165" s="33">
        <f t="shared" si="320"/>
        <v>2.3217827345673858E-4</v>
      </c>
      <c r="K5165" s="33">
        <f t="shared" si="321"/>
        <v>2.321513221672511E-4</v>
      </c>
      <c r="L5165" s="33">
        <f t="shared" si="322"/>
        <v>0.99942144755208073</v>
      </c>
      <c r="M5165" s="33">
        <f t="shared" si="323"/>
        <v>0.99918943054162923</v>
      </c>
    </row>
    <row r="5166" spans="1:13" ht="27.6">
      <c r="A5166" t="s">
        <v>164</v>
      </c>
      <c r="B5166" t="s">
        <v>250</v>
      </c>
      <c r="C5166" s="14" t="s">
        <v>252</v>
      </c>
      <c r="D5166" t="s">
        <v>456</v>
      </c>
      <c r="E5166" t="s">
        <v>474</v>
      </c>
      <c r="F5166" s="20">
        <v>2050</v>
      </c>
      <c r="G5166" s="20">
        <v>34</v>
      </c>
      <c r="H5166" s="11">
        <v>1137.4572385609099</v>
      </c>
      <c r="I5166" s="10">
        <v>4568458.2250744002</v>
      </c>
      <c r="J5166" s="33">
        <f t="shared" si="320"/>
        <v>2.4898054934985986E-4</v>
      </c>
      <c r="K5166" s="33">
        <f t="shared" si="321"/>
        <v>2.4894955626519888E-4</v>
      </c>
      <c r="L5166" s="33">
        <f t="shared" si="322"/>
        <v>0.99918943054162923</v>
      </c>
      <c r="M5166" s="33">
        <f t="shared" si="323"/>
        <v>0.99894068277627102</v>
      </c>
    </row>
    <row r="5167" spans="1:13" ht="27.6">
      <c r="A5167" t="s">
        <v>164</v>
      </c>
      <c r="B5167" t="s">
        <v>250</v>
      </c>
      <c r="C5167" s="14" t="s">
        <v>252</v>
      </c>
      <c r="D5167" t="s">
        <v>456</v>
      </c>
      <c r="E5167" t="s">
        <v>474</v>
      </c>
      <c r="F5167" s="20">
        <v>2050</v>
      </c>
      <c r="G5167" s="20">
        <v>35</v>
      </c>
      <c r="H5167" s="11">
        <v>1246.8620184353099</v>
      </c>
      <c r="I5167" s="10">
        <v>4630996.9614302199</v>
      </c>
      <c r="J5167" s="33">
        <f t="shared" si="320"/>
        <v>2.6924267686201066E-4</v>
      </c>
      <c r="K5167" s="33">
        <f t="shared" si="321"/>
        <v>2.6920643430528024E-4</v>
      </c>
      <c r="L5167" s="33">
        <f t="shared" si="322"/>
        <v>0.99894068277627102</v>
      </c>
      <c r="M5167" s="33">
        <f t="shared" si="323"/>
        <v>0.99867176151697834</v>
      </c>
    </row>
    <row r="5168" spans="1:13" ht="27.6">
      <c r="A5168" t="s">
        <v>164</v>
      </c>
      <c r="B5168" t="s">
        <v>250</v>
      </c>
      <c r="C5168" s="14" t="s">
        <v>252</v>
      </c>
      <c r="D5168" t="s">
        <v>456</v>
      </c>
      <c r="E5168" t="s">
        <v>474</v>
      </c>
      <c r="F5168" s="20">
        <v>2050</v>
      </c>
      <c r="G5168" s="20">
        <v>36</v>
      </c>
      <c r="H5168" s="11">
        <v>1604.85822351961</v>
      </c>
      <c r="I5168" s="10">
        <v>4701332.6623286596</v>
      </c>
      <c r="J5168" s="33">
        <f t="shared" si="320"/>
        <v>3.4136240483027065E-4</v>
      </c>
      <c r="K5168" s="33">
        <f t="shared" si="321"/>
        <v>3.4130414731370351E-4</v>
      </c>
      <c r="L5168" s="33">
        <f t="shared" si="322"/>
        <v>0.99867176151697834</v>
      </c>
      <c r="M5168" s="33">
        <f t="shared" si="323"/>
        <v>0.99833091070296753</v>
      </c>
    </row>
    <row r="5169" spans="1:13" ht="27.6">
      <c r="A5169" t="s">
        <v>164</v>
      </c>
      <c r="B5169" t="s">
        <v>250</v>
      </c>
      <c r="C5169" s="14" t="s">
        <v>252</v>
      </c>
      <c r="D5169" t="s">
        <v>456</v>
      </c>
      <c r="E5169" t="s">
        <v>474</v>
      </c>
      <c r="F5169" s="20">
        <v>2050</v>
      </c>
      <c r="G5169" s="20">
        <v>37</v>
      </c>
      <c r="H5169" s="11">
        <v>1782.0974496373001</v>
      </c>
      <c r="I5169" s="10">
        <v>4790813.7286979696</v>
      </c>
      <c r="J5169" s="33">
        <f t="shared" si="320"/>
        <v>3.7198220397553051E-4</v>
      </c>
      <c r="K5169" s="33">
        <f t="shared" si="321"/>
        <v>3.7191302717332064E-4</v>
      </c>
      <c r="L5169" s="33">
        <f t="shared" si="322"/>
        <v>0.99833091070296753</v>
      </c>
      <c r="M5169" s="33">
        <f t="shared" si="323"/>
        <v>0.99795961843184733</v>
      </c>
    </row>
    <row r="5170" spans="1:13" ht="27.6">
      <c r="A5170" t="s">
        <v>164</v>
      </c>
      <c r="B5170" t="s">
        <v>250</v>
      </c>
      <c r="C5170" s="14" t="s">
        <v>252</v>
      </c>
      <c r="D5170" t="s">
        <v>456</v>
      </c>
      <c r="E5170" t="s">
        <v>474</v>
      </c>
      <c r="F5170" s="20">
        <v>2050</v>
      </c>
      <c r="G5170" s="20">
        <v>38</v>
      </c>
      <c r="H5170" s="11">
        <v>1972.42053697658</v>
      </c>
      <c r="I5170" s="10">
        <v>4832284.4932916304</v>
      </c>
      <c r="J5170" s="33">
        <f t="shared" si="320"/>
        <v>4.0817558231821257E-4</v>
      </c>
      <c r="K5170" s="33">
        <f t="shared" si="321"/>
        <v>4.0809228999827418E-4</v>
      </c>
      <c r="L5170" s="33">
        <f t="shared" si="322"/>
        <v>0.99795961843184733</v>
      </c>
      <c r="M5170" s="33">
        <f t="shared" si="323"/>
        <v>0.9975523588058357</v>
      </c>
    </row>
    <row r="5171" spans="1:13" ht="27.6">
      <c r="A5171" t="s">
        <v>164</v>
      </c>
      <c r="B5171" t="s">
        <v>250</v>
      </c>
      <c r="C5171" s="14" t="s">
        <v>252</v>
      </c>
      <c r="D5171" t="s">
        <v>456</v>
      </c>
      <c r="E5171" t="s">
        <v>474</v>
      </c>
      <c r="F5171" s="20">
        <v>2050</v>
      </c>
      <c r="G5171" s="20">
        <v>39</v>
      </c>
      <c r="H5171" s="11">
        <v>2064.86296266927</v>
      </c>
      <c r="I5171" s="10">
        <v>4751135.4884947902</v>
      </c>
      <c r="J5171" s="33">
        <f t="shared" si="320"/>
        <v>4.3460409993978941E-4</v>
      </c>
      <c r="K5171" s="33">
        <f t="shared" si="321"/>
        <v>4.3450967325786571E-4</v>
      </c>
      <c r="L5171" s="33">
        <f t="shared" si="322"/>
        <v>0.9975523588058357</v>
      </c>
      <c r="M5171" s="33">
        <f t="shared" si="323"/>
        <v>0.99711891265635333</v>
      </c>
    </row>
    <row r="5172" spans="1:13" ht="27.6">
      <c r="A5172" t="s">
        <v>164</v>
      </c>
      <c r="B5172" t="s">
        <v>250</v>
      </c>
      <c r="C5172" s="14" t="s">
        <v>252</v>
      </c>
      <c r="D5172" t="s">
        <v>456</v>
      </c>
      <c r="E5172" t="s">
        <v>474</v>
      </c>
      <c r="F5172" s="20">
        <v>2050</v>
      </c>
      <c r="G5172" s="20">
        <v>40</v>
      </c>
      <c r="H5172" s="11">
        <v>2205.1892537275398</v>
      </c>
      <c r="I5172" s="10">
        <v>4648438.7638776898</v>
      </c>
      <c r="J5172" s="33">
        <f t="shared" si="320"/>
        <v>4.7439352559911727E-4</v>
      </c>
      <c r="K5172" s="33">
        <f t="shared" si="321"/>
        <v>4.7428101878210782E-4</v>
      </c>
      <c r="L5172" s="33">
        <f t="shared" si="322"/>
        <v>0.99711891265635333</v>
      </c>
      <c r="M5172" s="33">
        <f t="shared" si="323"/>
        <v>0.99664599808261178</v>
      </c>
    </row>
    <row r="5173" spans="1:13" ht="27.6">
      <c r="A5173" t="s">
        <v>164</v>
      </c>
      <c r="B5173" t="s">
        <v>250</v>
      </c>
      <c r="C5173" s="14" t="s">
        <v>252</v>
      </c>
      <c r="D5173" t="s">
        <v>456</v>
      </c>
      <c r="E5173" t="s">
        <v>474</v>
      </c>
      <c r="F5173" s="20">
        <v>2050</v>
      </c>
      <c r="G5173" s="20">
        <v>41</v>
      </c>
      <c r="H5173" s="11">
        <v>2840.9050769118098</v>
      </c>
      <c r="I5173" s="10">
        <v>4589321.4112291001</v>
      </c>
      <c r="J5173" s="33">
        <f t="shared" si="320"/>
        <v>6.1902508505085638E-4</v>
      </c>
      <c r="K5173" s="33">
        <f t="shared" si="321"/>
        <v>6.1883352855107709E-4</v>
      </c>
      <c r="L5173" s="33">
        <f t="shared" si="322"/>
        <v>0.99664599808261178</v>
      </c>
      <c r="M5173" s="33">
        <f t="shared" si="323"/>
        <v>0.99602924012290206</v>
      </c>
    </row>
    <row r="5174" spans="1:13" ht="27.6">
      <c r="A5174" t="s">
        <v>164</v>
      </c>
      <c r="B5174" t="s">
        <v>250</v>
      </c>
      <c r="C5174" s="14" t="s">
        <v>252</v>
      </c>
      <c r="D5174" t="s">
        <v>456</v>
      </c>
      <c r="E5174" t="s">
        <v>474</v>
      </c>
      <c r="F5174" s="20">
        <v>2050</v>
      </c>
      <c r="G5174" s="20">
        <v>42</v>
      </c>
      <c r="H5174" s="11">
        <v>3141.6093313418401</v>
      </c>
      <c r="I5174" s="10">
        <v>4578128.1152709601</v>
      </c>
      <c r="J5174" s="33">
        <f t="shared" si="320"/>
        <v>6.8622136651496951E-4</v>
      </c>
      <c r="K5174" s="33">
        <f t="shared" si="321"/>
        <v>6.8598597048075138E-4</v>
      </c>
      <c r="L5174" s="33">
        <f t="shared" si="322"/>
        <v>0.99602924012290206</v>
      </c>
      <c r="M5174" s="33">
        <f t="shared" si="323"/>
        <v>0.99534597803798919</v>
      </c>
    </row>
    <row r="5175" spans="1:13" ht="27.6">
      <c r="A5175" t="s">
        <v>164</v>
      </c>
      <c r="B5175" t="s">
        <v>250</v>
      </c>
      <c r="C5175" s="14" t="s">
        <v>252</v>
      </c>
      <c r="D5175" t="s">
        <v>456</v>
      </c>
      <c r="E5175" t="s">
        <v>474</v>
      </c>
      <c r="F5175" s="20">
        <v>2050</v>
      </c>
      <c r="G5175" s="20">
        <v>43</v>
      </c>
      <c r="H5175" s="11">
        <v>3483.4194796828501</v>
      </c>
      <c r="I5175" s="10">
        <v>4546640.5275892196</v>
      </c>
      <c r="J5175" s="33">
        <f t="shared" si="320"/>
        <v>7.6615238406144137E-4</v>
      </c>
      <c r="K5175" s="33">
        <f t="shared" si="321"/>
        <v>7.6585896426317746E-4</v>
      </c>
      <c r="L5175" s="33">
        <f t="shared" si="322"/>
        <v>0.99534597803798919</v>
      </c>
      <c r="M5175" s="33">
        <f t="shared" si="323"/>
        <v>0.9945836833981655</v>
      </c>
    </row>
    <row r="5176" spans="1:13" ht="27.6">
      <c r="A5176" t="s">
        <v>164</v>
      </c>
      <c r="B5176" t="s">
        <v>250</v>
      </c>
      <c r="C5176" s="14" t="s">
        <v>252</v>
      </c>
      <c r="D5176" t="s">
        <v>456</v>
      </c>
      <c r="E5176" t="s">
        <v>474</v>
      </c>
      <c r="F5176" s="20">
        <v>2050</v>
      </c>
      <c r="G5176" s="20">
        <v>44</v>
      </c>
      <c r="H5176" s="11">
        <v>3610.1036552252099</v>
      </c>
      <c r="I5176" s="10">
        <v>4471592.7146342797</v>
      </c>
      <c r="J5176" s="33">
        <f t="shared" si="320"/>
        <v>8.0734178750456063E-4</v>
      </c>
      <c r="K5176" s="33">
        <f t="shared" si="321"/>
        <v>8.0701597481025455E-4</v>
      </c>
      <c r="L5176" s="33">
        <f t="shared" si="322"/>
        <v>0.9945836833981655</v>
      </c>
      <c r="M5176" s="33">
        <f t="shared" si="323"/>
        <v>0.99378103847737753</v>
      </c>
    </row>
    <row r="5177" spans="1:13" ht="27.6">
      <c r="A5177" t="s">
        <v>164</v>
      </c>
      <c r="B5177" t="s">
        <v>250</v>
      </c>
      <c r="C5177" s="14" t="s">
        <v>252</v>
      </c>
      <c r="D5177" t="s">
        <v>456</v>
      </c>
      <c r="E5177" t="s">
        <v>474</v>
      </c>
      <c r="F5177" s="20">
        <v>2050</v>
      </c>
      <c r="G5177" s="20">
        <v>45</v>
      </c>
      <c r="H5177" s="11">
        <v>3825.88305279616</v>
      </c>
      <c r="I5177" s="10">
        <v>4373871.3054151498</v>
      </c>
      <c r="J5177" s="33">
        <f t="shared" si="320"/>
        <v>8.7471321985616197E-4</v>
      </c>
      <c r="K5177" s="33">
        <f t="shared" si="321"/>
        <v>8.7433076976717317E-4</v>
      </c>
      <c r="L5177" s="33">
        <f t="shared" si="322"/>
        <v>0.99378103847737753</v>
      </c>
      <c r="M5177" s="33">
        <f t="shared" si="323"/>
        <v>0.99291214513702564</v>
      </c>
    </row>
    <row r="5178" spans="1:13" ht="27.6">
      <c r="A5178" t="s">
        <v>164</v>
      </c>
      <c r="B5178" t="s">
        <v>250</v>
      </c>
      <c r="C5178" s="14" t="s">
        <v>252</v>
      </c>
      <c r="D5178" t="s">
        <v>456</v>
      </c>
      <c r="E5178" t="s">
        <v>474</v>
      </c>
      <c r="F5178" s="20">
        <v>2050</v>
      </c>
      <c r="G5178" s="20">
        <v>46</v>
      </c>
      <c r="H5178" s="11">
        <v>4667.8243805060501</v>
      </c>
      <c r="I5178" s="10">
        <v>4272080.9632476103</v>
      </c>
      <c r="J5178" s="33">
        <f t="shared" si="320"/>
        <v>1.0926348120887668E-3</v>
      </c>
      <c r="K5178" s="33">
        <f t="shared" si="321"/>
        <v>1.0920381040202543E-3</v>
      </c>
      <c r="L5178" s="33">
        <f t="shared" si="322"/>
        <v>0.99291214513702564</v>
      </c>
      <c r="M5178" s="33">
        <f t="shared" si="323"/>
        <v>0.99182784724059148</v>
      </c>
    </row>
    <row r="5179" spans="1:13" ht="27.6">
      <c r="A5179" t="s">
        <v>164</v>
      </c>
      <c r="B5179" t="s">
        <v>250</v>
      </c>
      <c r="C5179" s="14" t="s">
        <v>252</v>
      </c>
      <c r="D5179" t="s">
        <v>456</v>
      </c>
      <c r="E5179" t="s">
        <v>474</v>
      </c>
      <c r="F5179" s="20">
        <v>2050</v>
      </c>
      <c r="G5179" s="20">
        <v>47</v>
      </c>
      <c r="H5179" s="11">
        <v>5119.93835362968</v>
      </c>
      <c r="I5179" s="10">
        <v>4222673.9636851903</v>
      </c>
      <c r="J5179" s="33">
        <f t="shared" si="320"/>
        <v>1.2124872527836447E-3</v>
      </c>
      <c r="K5179" s="33">
        <f t="shared" si="321"/>
        <v>1.2117524871092522E-3</v>
      </c>
      <c r="L5179" s="33">
        <f t="shared" si="322"/>
        <v>0.99182784724059148</v>
      </c>
      <c r="M5179" s="33">
        <f t="shared" si="323"/>
        <v>0.99062599737991353</v>
      </c>
    </row>
    <row r="5180" spans="1:13" ht="27.6">
      <c r="A5180" t="s">
        <v>164</v>
      </c>
      <c r="B5180" t="s">
        <v>250</v>
      </c>
      <c r="C5180" s="14" t="s">
        <v>252</v>
      </c>
      <c r="D5180" t="s">
        <v>456</v>
      </c>
      <c r="E5180" t="s">
        <v>474</v>
      </c>
      <c r="F5180" s="20">
        <v>2050</v>
      </c>
      <c r="G5180" s="20">
        <v>48</v>
      </c>
      <c r="H5180" s="11">
        <v>5680.6294695936103</v>
      </c>
      <c r="I5180" s="10">
        <v>4194624.7935762797</v>
      </c>
      <c r="J5180" s="33">
        <f t="shared" si="320"/>
        <v>1.3542640281660051E-3</v>
      </c>
      <c r="K5180" s="33">
        <f t="shared" si="321"/>
        <v>1.3533474264573186E-3</v>
      </c>
      <c r="L5180" s="33">
        <f t="shared" si="322"/>
        <v>0.99062599737991353</v>
      </c>
      <c r="M5180" s="33">
        <f t="shared" si="323"/>
        <v>0.98928533623577775</v>
      </c>
    </row>
    <row r="5181" spans="1:13" ht="27.6">
      <c r="A5181" t="s">
        <v>164</v>
      </c>
      <c r="B5181" t="s">
        <v>250</v>
      </c>
      <c r="C5181" s="14" t="s">
        <v>252</v>
      </c>
      <c r="D5181" t="s">
        <v>456</v>
      </c>
      <c r="E5181" t="s">
        <v>474</v>
      </c>
      <c r="F5181" s="20">
        <v>2050</v>
      </c>
      <c r="G5181" s="20">
        <v>49</v>
      </c>
      <c r="H5181" s="11">
        <v>6137.7552992574701</v>
      </c>
      <c r="I5181" s="10">
        <v>4165636.0247456799</v>
      </c>
      <c r="J5181" s="33">
        <f t="shared" si="320"/>
        <v>1.4734257296596604E-3</v>
      </c>
      <c r="K5181" s="33">
        <f t="shared" si="321"/>
        <v>1.4723407709034131E-3</v>
      </c>
      <c r="L5181" s="33">
        <f t="shared" si="322"/>
        <v>0.98928533623577775</v>
      </c>
      <c r="M5181" s="33">
        <f t="shared" si="323"/>
        <v>0.98782877110118095</v>
      </c>
    </row>
    <row r="5182" spans="1:13" ht="27.6">
      <c r="A5182" t="s">
        <v>164</v>
      </c>
      <c r="B5182" t="s">
        <v>250</v>
      </c>
      <c r="C5182" s="14" t="s">
        <v>252</v>
      </c>
      <c r="D5182" t="s">
        <v>456</v>
      </c>
      <c r="E5182" t="s">
        <v>474</v>
      </c>
      <c r="F5182" s="20">
        <v>2050</v>
      </c>
      <c r="G5182" s="20">
        <v>50</v>
      </c>
      <c r="H5182" s="11">
        <v>6698.6776032198904</v>
      </c>
      <c r="I5182" s="10">
        <v>4154679.5531579298</v>
      </c>
      <c r="J5182" s="33">
        <f t="shared" si="320"/>
        <v>1.6123211230883723E-3</v>
      </c>
      <c r="K5182" s="33">
        <f t="shared" si="321"/>
        <v>1.6110220316644108E-3</v>
      </c>
      <c r="L5182" s="33">
        <f t="shared" si="322"/>
        <v>0.98782877110118095</v>
      </c>
      <c r="M5182" s="33">
        <f t="shared" si="323"/>
        <v>0.986237357187425</v>
      </c>
    </row>
    <row r="5183" spans="1:13" ht="27.6">
      <c r="A5183" t="s">
        <v>164</v>
      </c>
      <c r="B5183" t="s">
        <v>250</v>
      </c>
      <c r="C5183" s="14" t="s">
        <v>252</v>
      </c>
      <c r="D5183" t="s">
        <v>456</v>
      </c>
      <c r="E5183" t="s">
        <v>474</v>
      </c>
      <c r="F5183" s="20">
        <v>2050</v>
      </c>
      <c r="G5183" s="20">
        <v>51</v>
      </c>
      <c r="H5183" s="11">
        <v>7620.9768804107898</v>
      </c>
      <c r="I5183" s="10">
        <v>4179560.65780283</v>
      </c>
      <c r="J5183" s="33">
        <f t="shared" si="320"/>
        <v>1.8233918596642863E-3</v>
      </c>
      <c r="K5183" s="33">
        <f t="shared" si="321"/>
        <v>1.8217304906563703E-3</v>
      </c>
      <c r="L5183" s="33">
        <f t="shared" si="322"/>
        <v>0.986237357187425</v>
      </c>
      <c r="M5183" s="33">
        <f t="shared" si="323"/>
        <v>0.98444069852281235</v>
      </c>
    </row>
    <row r="5184" spans="1:13" ht="27.6">
      <c r="A5184" t="s">
        <v>164</v>
      </c>
      <c r="B5184" t="s">
        <v>250</v>
      </c>
      <c r="C5184" s="14" t="s">
        <v>252</v>
      </c>
      <c r="D5184" t="s">
        <v>456</v>
      </c>
      <c r="E5184" t="s">
        <v>474</v>
      </c>
      <c r="F5184" s="20">
        <v>2050</v>
      </c>
      <c r="G5184" s="20">
        <v>52</v>
      </c>
      <c r="H5184" s="11">
        <v>8376.3973082947905</v>
      </c>
      <c r="I5184" s="10">
        <v>4205663.7571018804</v>
      </c>
      <c r="J5184" s="33">
        <f t="shared" si="320"/>
        <v>1.9916944844080831E-3</v>
      </c>
      <c r="K5184" s="33">
        <f t="shared" si="321"/>
        <v>1.9897123770842295E-3</v>
      </c>
      <c r="L5184" s="33">
        <f t="shared" si="322"/>
        <v>0.98444069852281235</v>
      </c>
      <c r="M5184" s="33">
        <f t="shared" si="323"/>
        <v>0.98248194468045602</v>
      </c>
    </row>
    <row r="5185" spans="1:13" ht="27.6">
      <c r="A5185" t="s">
        <v>164</v>
      </c>
      <c r="B5185" t="s">
        <v>250</v>
      </c>
      <c r="C5185" s="14" t="s">
        <v>252</v>
      </c>
      <c r="D5185" t="s">
        <v>456</v>
      </c>
      <c r="E5185" t="s">
        <v>474</v>
      </c>
      <c r="F5185" s="20">
        <v>2050</v>
      </c>
      <c r="G5185" s="20">
        <v>53</v>
      </c>
      <c r="H5185" s="11">
        <v>9094.6335331226292</v>
      </c>
      <c r="I5185" s="10">
        <v>4185977.82915982</v>
      </c>
      <c r="J5185" s="33">
        <f t="shared" si="320"/>
        <v>2.1726425471651481E-3</v>
      </c>
      <c r="K5185" s="33">
        <f t="shared" si="321"/>
        <v>2.1702840676997015E-3</v>
      </c>
      <c r="L5185" s="33">
        <f t="shared" si="322"/>
        <v>0.98248194468045602</v>
      </c>
      <c r="M5185" s="33">
        <f t="shared" si="323"/>
        <v>0.98034967976911336</v>
      </c>
    </row>
    <row r="5186" spans="1:13" ht="27.6">
      <c r="A5186" t="s">
        <v>164</v>
      </c>
      <c r="B5186" t="s">
        <v>250</v>
      </c>
      <c r="C5186" s="14" t="s">
        <v>252</v>
      </c>
      <c r="D5186" t="s">
        <v>456</v>
      </c>
      <c r="E5186" t="s">
        <v>474</v>
      </c>
      <c r="F5186" s="20">
        <v>2050</v>
      </c>
      <c r="G5186" s="20">
        <v>54</v>
      </c>
      <c r="H5186" s="11">
        <v>9786.2080895604595</v>
      </c>
      <c r="I5186" s="10">
        <v>4108953.3645461099</v>
      </c>
      <c r="J5186" s="33">
        <f t="shared" ref="J5186:J5249" si="324">IF(I5186&gt;0,H5186/I5186,0)</f>
        <v>2.3816790363210853E-3</v>
      </c>
      <c r="K5186" s="33">
        <f t="shared" ref="K5186:K5249" si="325">1-EXP(-J5186)</f>
        <v>2.3788450891024659E-3</v>
      </c>
      <c r="L5186" s="33">
        <f t="shared" ref="L5186:L5249" si="326">IF(G5186=30,1,M5185)</f>
        <v>0.98034967976911336</v>
      </c>
      <c r="M5186" s="33">
        <f t="shared" ref="M5186:M5249" si="327">L5186*(1-K5186)</f>
        <v>0.97801757974779147</v>
      </c>
    </row>
    <row r="5187" spans="1:13" ht="27.6">
      <c r="A5187" t="s">
        <v>164</v>
      </c>
      <c r="B5187" t="s">
        <v>250</v>
      </c>
      <c r="C5187" s="14" t="s">
        <v>252</v>
      </c>
      <c r="D5187" t="s">
        <v>456</v>
      </c>
      <c r="E5187" t="s">
        <v>474</v>
      </c>
      <c r="F5187" s="20">
        <v>2050</v>
      </c>
      <c r="G5187" s="20">
        <v>55</v>
      </c>
      <c r="H5187" s="11">
        <v>10528.635012727</v>
      </c>
      <c r="I5187" s="10">
        <v>4028836.6690158201</v>
      </c>
      <c r="J5187" s="33">
        <f t="shared" si="324"/>
        <v>2.6133189001426994E-3</v>
      </c>
      <c r="K5187" s="33">
        <f t="shared" si="325"/>
        <v>2.6099071549455788E-3</v>
      </c>
      <c r="L5187" s="33">
        <f t="shared" si="326"/>
        <v>0.97801757974779147</v>
      </c>
      <c r="M5187" s="33">
        <f t="shared" si="327"/>
        <v>0.97546504466874517</v>
      </c>
    </row>
    <row r="5188" spans="1:13" ht="27.6">
      <c r="A5188" t="s">
        <v>164</v>
      </c>
      <c r="B5188" t="s">
        <v>250</v>
      </c>
      <c r="C5188" s="14" t="s">
        <v>252</v>
      </c>
      <c r="D5188" t="s">
        <v>456</v>
      </c>
      <c r="E5188" t="s">
        <v>474</v>
      </c>
      <c r="F5188" s="20">
        <v>2050</v>
      </c>
      <c r="G5188" s="20">
        <v>56</v>
      </c>
      <c r="H5188" s="11">
        <v>11163.4695022958</v>
      </c>
      <c r="I5188" s="10">
        <v>3956143.9693863899</v>
      </c>
      <c r="J5188" s="33">
        <f t="shared" si="324"/>
        <v>2.8218056745865313E-3</v>
      </c>
      <c r="K5188" s="33">
        <f t="shared" si="325"/>
        <v>2.8178281231260316E-3</v>
      </c>
      <c r="L5188" s="33">
        <f t="shared" si="326"/>
        <v>0.97546504466874517</v>
      </c>
      <c r="M5188" s="33">
        <f t="shared" si="327"/>
        <v>0.97271635183275118</v>
      </c>
    </row>
    <row r="5189" spans="1:13" ht="27.6">
      <c r="A5189" t="s">
        <v>164</v>
      </c>
      <c r="B5189" t="s">
        <v>250</v>
      </c>
      <c r="C5189" s="14" t="s">
        <v>252</v>
      </c>
      <c r="D5189" t="s">
        <v>456</v>
      </c>
      <c r="E5189" t="s">
        <v>474</v>
      </c>
      <c r="F5189" s="20">
        <v>2050</v>
      </c>
      <c r="G5189" s="20">
        <v>57</v>
      </c>
      <c r="H5189" s="11">
        <v>12083.3966721948</v>
      </c>
      <c r="I5189" s="10">
        <v>3884305.8536619102</v>
      </c>
      <c r="J5189" s="33">
        <f t="shared" si="324"/>
        <v>3.1108252355574002E-3</v>
      </c>
      <c r="K5189" s="33">
        <f t="shared" si="325"/>
        <v>3.1059916321984904E-3</v>
      </c>
      <c r="L5189" s="33">
        <f t="shared" si="326"/>
        <v>0.97271635183275118</v>
      </c>
      <c r="M5189" s="33">
        <f t="shared" si="327"/>
        <v>0.96969510298345596</v>
      </c>
    </row>
    <row r="5190" spans="1:13" ht="27.6">
      <c r="A5190" t="s">
        <v>164</v>
      </c>
      <c r="B5190" t="s">
        <v>250</v>
      </c>
      <c r="C5190" s="14" t="s">
        <v>252</v>
      </c>
      <c r="D5190" t="s">
        <v>456</v>
      </c>
      <c r="E5190" t="s">
        <v>474</v>
      </c>
      <c r="F5190" s="20">
        <v>2050</v>
      </c>
      <c r="G5190" s="20">
        <v>58</v>
      </c>
      <c r="H5190" s="11">
        <v>13170.3913503935</v>
      </c>
      <c r="I5190" s="10">
        <v>3843232.1156580402</v>
      </c>
      <c r="J5190" s="33">
        <f t="shared" si="324"/>
        <v>3.4269049992413634E-3</v>
      </c>
      <c r="K5190" s="33">
        <f t="shared" si="325"/>
        <v>3.4210398619733962E-3</v>
      </c>
      <c r="L5190" s="33">
        <f t="shared" si="326"/>
        <v>0.96969510298345596</v>
      </c>
      <c r="M5190" s="33">
        <f t="shared" si="327"/>
        <v>0.96637773738218913</v>
      </c>
    </row>
    <row r="5191" spans="1:13" ht="27.6">
      <c r="A5191" t="s">
        <v>164</v>
      </c>
      <c r="B5191" t="s">
        <v>250</v>
      </c>
      <c r="C5191" s="14" t="s">
        <v>252</v>
      </c>
      <c r="D5191" t="s">
        <v>456</v>
      </c>
      <c r="E5191" t="s">
        <v>474</v>
      </c>
      <c r="F5191" s="20">
        <v>2050</v>
      </c>
      <c r="G5191" s="20">
        <v>59</v>
      </c>
      <c r="H5191" s="11">
        <v>13736.874384225999</v>
      </c>
      <c r="I5191" s="10">
        <v>3794620.9834464402</v>
      </c>
      <c r="J5191" s="33">
        <f t="shared" si="324"/>
        <v>3.620091293478689E-3</v>
      </c>
      <c r="K5191" s="33">
        <f t="shared" si="325"/>
        <v>3.6135466627609247E-3</v>
      </c>
      <c r="L5191" s="33">
        <f t="shared" si="326"/>
        <v>0.96637773738218913</v>
      </c>
      <c r="M5191" s="33">
        <f t="shared" si="327"/>
        <v>0.96288568633430527</v>
      </c>
    </row>
    <row r="5192" spans="1:13" ht="27.6">
      <c r="A5192" t="s">
        <v>164</v>
      </c>
      <c r="B5192" t="s">
        <v>250</v>
      </c>
      <c r="C5192" s="14" t="s">
        <v>252</v>
      </c>
      <c r="D5192" t="s">
        <v>456</v>
      </c>
      <c r="E5192" t="s">
        <v>474</v>
      </c>
      <c r="F5192" s="20">
        <v>2050</v>
      </c>
      <c r="G5192" s="20">
        <v>60</v>
      </c>
      <c r="H5192" s="11">
        <v>14527.4926808406</v>
      </c>
      <c r="I5192" s="10">
        <v>3747580.1020450201</v>
      </c>
      <c r="J5192" s="33">
        <f t="shared" si="324"/>
        <v>3.8764995771306075E-3</v>
      </c>
      <c r="K5192" s="33">
        <f t="shared" si="325"/>
        <v>3.8689956520970847E-3</v>
      </c>
      <c r="L5192" s="33">
        <f t="shared" si="326"/>
        <v>0.96288568633430527</v>
      </c>
      <c r="M5192" s="33">
        <f t="shared" si="327"/>
        <v>0.95916028580041135</v>
      </c>
    </row>
    <row r="5193" spans="1:13" ht="27.6">
      <c r="A5193" t="s">
        <v>164</v>
      </c>
      <c r="B5193" t="s">
        <v>250</v>
      </c>
      <c r="C5193" s="14" t="s">
        <v>252</v>
      </c>
      <c r="D5193" t="s">
        <v>456</v>
      </c>
      <c r="E5193" t="s">
        <v>474</v>
      </c>
      <c r="F5193" s="20">
        <v>2050</v>
      </c>
      <c r="G5193" s="20">
        <v>61</v>
      </c>
      <c r="H5193" s="11">
        <v>15348.802624027599</v>
      </c>
      <c r="I5193" s="10">
        <v>3718930.5780772599</v>
      </c>
      <c r="J5193" s="33">
        <f t="shared" si="324"/>
        <v>4.1272086966364259E-3</v>
      </c>
      <c r="K5193" s="33">
        <f t="shared" si="325"/>
        <v>4.1187034757873553E-3</v>
      </c>
      <c r="L5193" s="33">
        <f t="shared" si="326"/>
        <v>0.95916028580041135</v>
      </c>
      <c r="M5193" s="33">
        <f t="shared" si="327"/>
        <v>0.95520978899744802</v>
      </c>
    </row>
    <row r="5194" spans="1:13" ht="27.6">
      <c r="A5194" t="s">
        <v>164</v>
      </c>
      <c r="B5194" t="s">
        <v>250</v>
      </c>
      <c r="C5194" s="14" t="s">
        <v>252</v>
      </c>
      <c r="D5194" t="s">
        <v>456</v>
      </c>
      <c r="E5194" t="s">
        <v>474</v>
      </c>
      <c r="F5194" s="20">
        <v>2050</v>
      </c>
      <c r="G5194" s="20">
        <v>62</v>
      </c>
      <c r="H5194" s="11">
        <v>16426.580858855101</v>
      </c>
      <c r="I5194" s="10">
        <v>3645289.0513333902</v>
      </c>
      <c r="J5194" s="33">
        <f t="shared" si="324"/>
        <v>4.5062491965751012E-3</v>
      </c>
      <c r="K5194" s="33">
        <f t="shared" si="325"/>
        <v>4.4961112893597832E-3</v>
      </c>
      <c r="L5194" s="33">
        <f t="shared" si="326"/>
        <v>0.95520978899744802</v>
      </c>
      <c r="M5194" s="33">
        <f t="shared" si="327"/>
        <v>0.95091505948142963</v>
      </c>
    </row>
    <row r="5195" spans="1:13" ht="27.6">
      <c r="A5195" t="s">
        <v>164</v>
      </c>
      <c r="B5195" t="s">
        <v>250</v>
      </c>
      <c r="C5195" s="14" t="s">
        <v>252</v>
      </c>
      <c r="D5195" t="s">
        <v>456</v>
      </c>
      <c r="E5195" t="s">
        <v>474</v>
      </c>
      <c r="F5195" s="20">
        <v>2050</v>
      </c>
      <c r="G5195" s="20">
        <v>63</v>
      </c>
      <c r="H5195" s="11">
        <v>17503.997292095301</v>
      </c>
      <c r="I5195" s="10">
        <v>3561865.1155329798</v>
      </c>
      <c r="J5195" s="33">
        <f t="shared" si="324"/>
        <v>4.9142785378822771E-3</v>
      </c>
      <c r="K5195" s="33">
        <f t="shared" si="325"/>
        <v>4.9022232269114729E-3</v>
      </c>
      <c r="L5195" s="33">
        <f t="shared" si="326"/>
        <v>0.95091505948142963</v>
      </c>
      <c r="M5195" s="33">
        <f t="shared" si="327"/>
        <v>0.94625346159001988</v>
      </c>
    </row>
    <row r="5196" spans="1:13" ht="27.6">
      <c r="A5196" t="s">
        <v>164</v>
      </c>
      <c r="B5196" t="s">
        <v>250</v>
      </c>
      <c r="C5196" s="14" t="s">
        <v>252</v>
      </c>
      <c r="D5196" t="s">
        <v>456</v>
      </c>
      <c r="E5196" t="s">
        <v>474</v>
      </c>
      <c r="F5196" s="20">
        <v>2050</v>
      </c>
      <c r="G5196" s="20">
        <v>64</v>
      </c>
      <c r="H5196" s="11">
        <v>19193.735264133698</v>
      </c>
      <c r="I5196" s="10">
        <v>3529904.9056634</v>
      </c>
      <c r="J5196" s="33">
        <f t="shared" si="324"/>
        <v>5.4374652510721065E-3</v>
      </c>
      <c r="K5196" s="33">
        <f t="shared" si="325"/>
        <v>5.4227089945524387E-3</v>
      </c>
      <c r="L5196" s="33">
        <f t="shared" si="326"/>
        <v>0.94625346159001988</v>
      </c>
      <c r="M5196" s="33">
        <f t="shared" si="327"/>
        <v>0.94112220443272931</v>
      </c>
    </row>
    <row r="5197" spans="1:13" ht="27.6">
      <c r="A5197" t="s">
        <v>164</v>
      </c>
      <c r="B5197" t="s">
        <v>250</v>
      </c>
      <c r="C5197" s="14" t="s">
        <v>252</v>
      </c>
      <c r="D5197" t="s">
        <v>456</v>
      </c>
      <c r="E5197" t="s">
        <v>474</v>
      </c>
      <c r="F5197" s="20">
        <v>2050</v>
      </c>
      <c r="G5197" s="20">
        <v>65</v>
      </c>
      <c r="H5197" s="11">
        <v>21169.905713053398</v>
      </c>
      <c r="I5197" s="10">
        <v>3542778.5559291602</v>
      </c>
      <c r="J5197" s="33">
        <f t="shared" si="324"/>
        <v>5.9755091600697556E-3</v>
      </c>
      <c r="K5197" s="33">
        <f t="shared" si="325"/>
        <v>5.9576913131103026E-3</v>
      </c>
      <c r="L5197" s="33">
        <f t="shared" si="326"/>
        <v>0.94112220443272931</v>
      </c>
      <c r="M5197" s="33">
        <f t="shared" si="327"/>
        <v>0.93551528885080526</v>
      </c>
    </row>
    <row r="5198" spans="1:13" ht="27.6">
      <c r="A5198" t="s">
        <v>164</v>
      </c>
      <c r="B5198" t="s">
        <v>250</v>
      </c>
      <c r="C5198" s="14" t="s">
        <v>252</v>
      </c>
      <c r="D5198" t="s">
        <v>456</v>
      </c>
      <c r="E5198" t="s">
        <v>474</v>
      </c>
      <c r="F5198" s="20">
        <v>2050</v>
      </c>
      <c r="G5198" s="20">
        <v>66</v>
      </c>
      <c r="H5198" s="11">
        <v>22156.1520437703</v>
      </c>
      <c r="I5198" s="10">
        <v>3514477.3788859802</v>
      </c>
      <c r="J5198" s="33">
        <f t="shared" si="324"/>
        <v>6.304252284245279E-3</v>
      </c>
      <c r="K5198" s="33">
        <f t="shared" si="325"/>
        <v>6.2844221790252508E-3</v>
      </c>
      <c r="L5198" s="33">
        <f t="shared" si="326"/>
        <v>0.93551528885080526</v>
      </c>
      <c r="M5198" s="33">
        <f t="shared" si="327"/>
        <v>0.92963611582073402</v>
      </c>
    </row>
    <row r="5199" spans="1:13" ht="27.6">
      <c r="A5199" t="s">
        <v>164</v>
      </c>
      <c r="B5199" t="s">
        <v>250</v>
      </c>
      <c r="C5199" s="14" t="s">
        <v>252</v>
      </c>
      <c r="D5199" t="s">
        <v>456</v>
      </c>
      <c r="E5199" t="s">
        <v>474</v>
      </c>
      <c r="F5199" s="20">
        <v>2050</v>
      </c>
      <c r="G5199" s="20">
        <v>67</v>
      </c>
      <c r="H5199" s="11">
        <v>23630.397111479298</v>
      </c>
      <c r="I5199" s="10">
        <v>3433421.6893423498</v>
      </c>
      <c r="J5199" s="33">
        <f t="shared" si="324"/>
        <v>6.8824628168541544E-3</v>
      </c>
      <c r="K5199" s="33">
        <f t="shared" si="325"/>
        <v>6.8588329113676849E-3</v>
      </c>
      <c r="L5199" s="33">
        <f t="shared" si="326"/>
        <v>0.92963611582073402</v>
      </c>
      <c r="M5199" s="33">
        <f t="shared" si="327"/>
        <v>0.92325989703394673</v>
      </c>
    </row>
    <row r="5200" spans="1:13" ht="27.6">
      <c r="A5200" t="s">
        <v>164</v>
      </c>
      <c r="B5200" t="s">
        <v>250</v>
      </c>
      <c r="C5200" s="14" t="s">
        <v>252</v>
      </c>
      <c r="D5200" t="s">
        <v>456</v>
      </c>
      <c r="E5200" t="s">
        <v>474</v>
      </c>
      <c r="F5200" s="20">
        <v>2050</v>
      </c>
      <c r="G5200" s="20">
        <v>68</v>
      </c>
      <c r="H5200" s="11">
        <v>24868.333105812198</v>
      </c>
      <c r="I5200" s="10">
        <v>3328928.9502005898</v>
      </c>
      <c r="J5200" s="33">
        <f t="shared" si="324"/>
        <v>7.4703706440816999E-3</v>
      </c>
      <c r="K5200" s="33">
        <f t="shared" si="325"/>
        <v>7.442536778192621E-3</v>
      </c>
      <c r="L5200" s="33">
        <f t="shared" si="326"/>
        <v>0.92325989703394673</v>
      </c>
      <c r="M5200" s="33">
        <f t="shared" si="327"/>
        <v>0.91638850129444127</v>
      </c>
    </row>
    <row r="5201" spans="1:13" ht="27.6">
      <c r="A5201" t="s">
        <v>164</v>
      </c>
      <c r="B5201" t="s">
        <v>250</v>
      </c>
      <c r="C5201" s="14" t="s">
        <v>252</v>
      </c>
      <c r="D5201" t="s">
        <v>456</v>
      </c>
      <c r="E5201" t="s">
        <v>474</v>
      </c>
      <c r="F5201" s="20">
        <v>2050</v>
      </c>
      <c r="G5201" s="20">
        <v>69</v>
      </c>
      <c r="H5201" s="11">
        <v>25381.645037529401</v>
      </c>
      <c r="I5201" s="10">
        <v>3216965.2948279702</v>
      </c>
      <c r="J5201" s="33">
        <f t="shared" si="324"/>
        <v>7.8899343671305303E-3</v>
      </c>
      <c r="K5201" s="33">
        <f t="shared" si="325"/>
        <v>7.8588905332283021E-3</v>
      </c>
      <c r="L5201" s="33">
        <f t="shared" si="326"/>
        <v>0.91638850129444127</v>
      </c>
      <c r="M5201" s="33">
        <f t="shared" si="327"/>
        <v>0.90918670437685911</v>
      </c>
    </row>
    <row r="5202" spans="1:13" ht="27.6">
      <c r="A5202" t="s">
        <v>164</v>
      </c>
      <c r="B5202" t="s">
        <v>257</v>
      </c>
      <c r="C5202" s="14" t="s">
        <v>259</v>
      </c>
      <c r="D5202" t="s">
        <v>456</v>
      </c>
      <c r="E5202" t="s">
        <v>474</v>
      </c>
      <c r="F5202" s="20">
        <v>2025</v>
      </c>
      <c r="G5202" s="20">
        <v>30</v>
      </c>
      <c r="H5202" s="11">
        <v>917.47865580242103</v>
      </c>
      <c r="I5202" s="10">
        <v>4325986.8886659499</v>
      </c>
      <c r="J5202" s="33">
        <f t="shared" si="324"/>
        <v>2.1208539910423852E-4</v>
      </c>
      <c r="K5202" s="33">
        <f t="shared" si="325"/>
        <v>2.1206291058584181E-4</v>
      </c>
      <c r="L5202" s="33">
        <f t="shared" si="326"/>
        <v>1</v>
      </c>
      <c r="M5202" s="33">
        <f t="shared" si="327"/>
        <v>0.99978793708941416</v>
      </c>
    </row>
    <row r="5203" spans="1:13" ht="27.6">
      <c r="A5203" t="s">
        <v>164</v>
      </c>
      <c r="B5203" t="s">
        <v>257</v>
      </c>
      <c r="C5203" s="14" t="s">
        <v>259</v>
      </c>
      <c r="D5203" t="s">
        <v>456</v>
      </c>
      <c r="E5203" t="s">
        <v>474</v>
      </c>
      <c r="F5203" s="20">
        <v>2025</v>
      </c>
      <c r="G5203" s="20">
        <v>31</v>
      </c>
      <c r="H5203" s="11">
        <v>1309.7617575210299</v>
      </c>
      <c r="I5203" s="10">
        <v>4272907.5190614397</v>
      </c>
      <c r="J5203" s="33">
        <f t="shared" si="324"/>
        <v>3.0652705486327122E-4</v>
      </c>
      <c r="K5203" s="33">
        <f t="shared" si="325"/>
        <v>3.0648008024536377E-4</v>
      </c>
      <c r="L5203" s="33">
        <f t="shared" si="326"/>
        <v>0.99978793708941416</v>
      </c>
      <c r="M5203" s="33">
        <f t="shared" si="327"/>
        <v>0.99948152200222662</v>
      </c>
    </row>
    <row r="5204" spans="1:13" ht="27.6">
      <c r="A5204" t="s">
        <v>164</v>
      </c>
      <c r="B5204" t="s">
        <v>257</v>
      </c>
      <c r="C5204" s="14" t="s">
        <v>259</v>
      </c>
      <c r="D5204" t="s">
        <v>456</v>
      </c>
      <c r="E5204" t="s">
        <v>474</v>
      </c>
      <c r="F5204" s="20">
        <v>2025</v>
      </c>
      <c r="G5204" s="20">
        <v>32</v>
      </c>
      <c r="H5204" s="11">
        <v>1349.6505571041901</v>
      </c>
      <c r="I5204" s="10">
        <v>4222809.0648328802</v>
      </c>
      <c r="J5204" s="33">
        <f t="shared" si="324"/>
        <v>3.1960965707494122E-4</v>
      </c>
      <c r="K5204" s="33">
        <f t="shared" si="325"/>
        <v>3.1955858734944442E-4</v>
      </c>
      <c r="L5204" s="33">
        <f t="shared" si="326"/>
        <v>0.99948152200222662</v>
      </c>
      <c r="M5204" s="33">
        <f t="shared" si="327"/>
        <v>0.99916212909897373</v>
      </c>
    </row>
    <row r="5205" spans="1:13" ht="27.6">
      <c r="A5205" t="s">
        <v>164</v>
      </c>
      <c r="B5205" t="s">
        <v>257</v>
      </c>
      <c r="C5205" s="14" t="s">
        <v>259</v>
      </c>
      <c r="D5205" t="s">
        <v>456</v>
      </c>
      <c r="E5205" t="s">
        <v>474</v>
      </c>
      <c r="F5205" s="20">
        <v>2025</v>
      </c>
      <c r="G5205" s="20">
        <v>33</v>
      </c>
      <c r="H5205" s="11">
        <v>1419.0837136268201</v>
      </c>
      <c r="I5205" s="10">
        <v>4208311.4907758702</v>
      </c>
      <c r="J5205" s="33">
        <f t="shared" si="324"/>
        <v>3.3720976138227568E-4</v>
      </c>
      <c r="K5205" s="33">
        <f t="shared" si="325"/>
        <v>3.3715291256086743E-4</v>
      </c>
      <c r="L5205" s="33">
        <f t="shared" si="326"/>
        <v>0.99916212909897373</v>
      </c>
      <c r="M5205" s="33">
        <f t="shared" si="327"/>
        <v>0.99882525867702754</v>
      </c>
    </row>
    <row r="5206" spans="1:13" ht="27.6">
      <c r="A5206" t="s">
        <v>164</v>
      </c>
      <c r="B5206" t="s">
        <v>257</v>
      </c>
      <c r="C5206" s="14" t="s">
        <v>259</v>
      </c>
      <c r="D5206" t="s">
        <v>456</v>
      </c>
      <c r="E5206" t="s">
        <v>474</v>
      </c>
      <c r="F5206" s="20">
        <v>2025</v>
      </c>
      <c r="G5206" s="20">
        <v>34</v>
      </c>
      <c r="H5206" s="11">
        <v>1510.8627715032201</v>
      </c>
      <c r="I5206" s="10">
        <v>4188390.2319187401</v>
      </c>
      <c r="J5206" s="33">
        <f t="shared" si="324"/>
        <v>3.607263621210099E-4</v>
      </c>
      <c r="K5206" s="33">
        <f t="shared" si="325"/>
        <v>3.6066130818934727E-4</v>
      </c>
      <c r="L5206" s="33">
        <f t="shared" si="326"/>
        <v>0.99882525867702754</v>
      </c>
      <c r="M5206" s="33">
        <f t="shared" si="327"/>
        <v>0.9984650210525805</v>
      </c>
    </row>
    <row r="5207" spans="1:13" ht="27.6">
      <c r="A5207" t="s">
        <v>164</v>
      </c>
      <c r="B5207" t="s">
        <v>257</v>
      </c>
      <c r="C5207" s="14" t="s">
        <v>259</v>
      </c>
      <c r="D5207" t="s">
        <v>456</v>
      </c>
      <c r="E5207" t="s">
        <v>474</v>
      </c>
      <c r="F5207" s="20">
        <v>2025</v>
      </c>
      <c r="G5207" s="20">
        <v>35</v>
      </c>
      <c r="H5207" s="11">
        <v>1630.98250685174</v>
      </c>
      <c r="I5207" s="10">
        <v>4172291.59254628</v>
      </c>
      <c r="J5207" s="33">
        <f t="shared" si="324"/>
        <v>3.9090808268661263E-4</v>
      </c>
      <c r="K5207" s="33">
        <f t="shared" si="325"/>
        <v>3.9083168807685364E-4</v>
      </c>
      <c r="L5207" s="33">
        <f t="shared" si="326"/>
        <v>0.9984650210525805</v>
      </c>
      <c r="M5207" s="33">
        <f t="shared" si="327"/>
        <v>0.99807478928291682</v>
      </c>
    </row>
    <row r="5208" spans="1:13" ht="27.6">
      <c r="A5208" t="s">
        <v>164</v>
      </c>
      <c r="B5208" t="s">
        <v>257</v>
      </c>
      <c r="C5208" s="14" t="s">
        <v>259</v>
      </c>
      <c r="D5208" t="s">
        <v>456</v>
      </c>
      <c r="E5208" t="s">
        <v>474</v>
      </c>
      <c r="F5208" s="20">
        <v>2025</v>
      </c>
      <c r="G5208" s="20">
        <v>36</v>
      </c>
      <c r="H5208" s="11">
        <v>2229.62511794697</v>
      </c>
      <c r="I5208" s="10">
        <v>4179862.94602308</v>
      </c>
      <c r="J5208" s="33">
        <f t="shared" si="324"/>
        <v>5.334206280778515E-4</v>
      </c>
      <c r="K5208" s="33">
        <f t="shared" si="325"/>
        <v>5.332783845876099E-4</v>
      </c>
      <c r="L5208" s="33">
        <f t="shared" si="326"/>
        <v>0.99807478928291682</v>
      </c>
      <c r="M5208" s="33">
        <f t="shared" si="327"/>
        <v>0.99754253757159039</v>
      </c>
    </row>
    <row r="5209" spans="1:13" ht="27.6">
      <c r="A5209" t="s">
        <v>164</v>
      </c>
      <c r="B5209" t="s">
        <v>257</v>
      </c>
      <c r="C5209" s="14" t="s">
        <v>259</v>
      </c>
      <c r="D5209" t="s">
        <v>456</v>
      </c>
      <c r="E5209" t="s">
        <v>474</v>
      </c>
      <c r="F5209" s="20">
        <v>2025</v>
      </c>
      <c r="G5209" s="20">
        <v>37</v>
      </c>
      <c r="H5209" s="11">
        <v>2512.72093400843</v>
      </c>
      <c r="I5209" s="10">
        <v>4141888.9709310699</v>
      </c>
      <c r="J5209" s="33">
        <f t="shared" si="324"/>
        <v>6.0666062070794389E-4</v>
      </c>
      <c r="K5209" s="33">
        <f t="shared" si="325"/>
        <v>6.0647663936019836E-4</v>
      </c>
      <c r="L5209" s="33">
        <f t="shared" si="326"/>
        <v>0.99754253757159039</v>
      </c>
      <c r="M5209" s="33">
        <f t="shared" si="327"/>
        <v>0.9969375513257851</v>
      </c>
    </row>
    <row r="5210" spans="1:13" ht="27.6">
      <c r="A5210" t="s">
        <v>164</v>
      </c>
      <c r="B5210" t="s">
        <v>257</v>
      </c>
      <c r="C5210" s="14" t="s">
        <v>259</v>
      </c>
      <c r="D5210" t="s">
        <v>456</v>
      </c>
      <c r="E5210" t="s">
        <v>474</v>
      </c>
      <c r="F5210" s="20">
        <v>2025</v>
      </c>
      <c r="G5210" s="20">
        <v>38</v>
      </c>
      <c r="H5210" s="11">
        <v>2815.4054659502299</v>
      </c>
      <c r="I5210" s="10">
        <v>4095336.7609212901</v>
      </c>
      <c r="J5210" s="33">
        <f t="shared" si="324"/>
        <v>6.8746616708435814E-4</v>
      </c>
      <c r="K5210" s="33">
        <f t="shared" si="325"/>
        <v>6.8722991636016584E-4</v>
      </c>
      <c r="L5210" s="33">
        <f t="shared" si="326"/>
        <v>0.9969375513257851</v>
      </c>
      <c r="M5210" s="33">
        <f t="shared" si="327"/>
        <v>0.99625242601577113</v>
      </c>
    </row>
    <row r="5211" spans="1:13" ht="27.6">
      <c r="A5211" t="s">
        <v>164</v>
      </c>
      <c r="B5211" t="s">
        <v>257</v>
      </c>
      <c r="C5211" s="14" t="s">
        <v>259</v>
      </c>
      <c r="D5211" t="s">
        <v>456</v>
      </c>
      <c r="E5211" t="s">
        <v>474</v>
      </c>
      <c r="F5211" s="20">
        <v>2025</v>
      </c>
      <c r="G5211" s="20">
        <v>39</v>
      </c>
      <c r="H5211" s="11">
        <v>3074.0735798227302</v>
      </c>
      <c r="I5211" s="10">
        <v>4111651.3578595598</v>
      </c>
      <c r="J5211" s="33">
        <f t="shared" si="324"/>
        <v>7.4764937789448878E-4</v>
      </c>
      <c r="K5211" s="33">
        <f t="shared" si="325"/>
        <v>7.4736995773883041E-4</v>
      </c>
      <c r="L5211" s="33">
        <f t="shared" si="326"/>
        <v>0.99625242601577113</v>
      </c>
      <c r="M5211" s="33">
        <f t="shared" si="327"/>
        <v>0.99550785688224253</v>
      </c>
    </row>
    <row r="5212" spans="1:13" ht="27.6">
      <c r="A5212" t="s">
        <v>164</v>
      </c>
      <c r="B5212" t="s">
        <v>257</v>
      </c>
      <c r="C5212" s="14" t="s">
        <v>259</v>
      </c>
      <c r="D5212" t="s">
        <v>456</v>
      </c>
      <c r="E5212" t="s">
        <v>474</v>
      </c>
      <c r="F5212" s="20">
        <v>2025</v>
      </c>
      <c r="G5212" s="20">
        <v>40</v>
      </c>
      <c r="H5212" s="11">
        <v>3465.8206945955098</v>
      </c>
      <c r="I5212" s="10">
        <v>4186115.0552511001</v>
      </c>
      <c r="J5212" s="33">
        <f t="shared" si="324"/>
        <v>8.2793249799666959E-4</v>
      </c>
      <c r="K5212" s="33">
        <f t="shared" si="325"/>
        <v>8.2758985645392524E-4</v>
      </c>
      <c r="L5212" s="33">
        <f t="shared" si="326"/>
        <v>0.99550785688224253</v>
      </c>
      <c r="M5212" s="33">
        <f t="shared" si="327"/>
        <v>0.99468398467786656</v>
      </c>
    </row>
    <row r="5213" spans="1:13" ht="27.6">
      <c r="A5213" t="s">
        <v>164</v>
      </c>
      <c r="B5213" t="s">
        <v>257</v>
      </c>
      <c r="C5213" s="14" t="s">
        <v>259</v>
      </c>
      <c r="D5213" t="s">
        <v>456</v>
      </c>
      <c r="E5213" t="s">
        <v>474</v>
      </c>
      <c r="F5213" s="20">
        <v>2025</v>
      </c>
      <c r="G5213" s="20">
        <v>41</v>
      </c>
      <c r="H5213" s="11">
        <v>4701.7238351245696</v>
      </c>
      <c r="I5213" s="10">
        <v>4219085.5376769099</v>
      </c>
      <c r="J5213" s="33">
        <f t="shared" si="324"/>
        <v>1.1143940536729217E-3</v>
      </c>
      <c r="K5213" s="33">
        <f t="shared" si="325"/>
        <v>1.1137733472114109E-3</v>
      </c>
      <c r="L5213" s="33">
        <f t="shared" si="326"/>
        <v>0.99468398467786656</v>
      </c>
      <c r="M5213" s="33">
        <f t="shared" si="327"/>
        <v>0.99357613216683427</v>
      </c>
    </row>
    <row r="5214" spans="1:13" ht="27.6">
      <c r="A5214" t="s">
        <v>164</v>
      </c>
      <c r="B5214" t="s">
        <v>257</v>
      </c>
      <c r="C5214" s="14" t="s">
        <v>259</v>
      </c>
      <c r="D5214" t="s">
        <v>456</v>
      </c>
      <c r="E5214" t="s">
        <v>474</v>
      </c>
      <c r="F5214" s="20">
        <v>2025</v>
      </c>
      <c r="G5214" s="20">
        <v>42</v>
      </c>
      <c r="H5214" s="11">
        <v>5031.61378237189</v>
      </c>
      <c r="I5214" s="10">
        <v>4191595.4753991398</v>
      </c>
      <c r="J5214" s="33">
        <f t="shared" si="324"/>
        <v>1.2004053854678715E-3</v>
      </c>
      <c r="K5214" s="33">
        <f t="shared" si="325"/>
        <v>1.1996851871286518E-3</v>
      </c>
      <c r="L5214" s="33">
        <f t="shared" si="326"/>
        <v>0.99357613216683427</v>
      </c>
      <c r="M5214" s="33">
        <f t="shared" si="327"/>
        <v>0.99238415359878918</v>
      </c>
    </row>
    <row r="5215" spans="1:13" ht="27.6">
      <c r="A5215" t="s">
        <v>164</v>
      </c>
      <c r="B5215" t="s">
        <v>257</v>
      </c>
      <c r="C5215" s="14" t="s">
        <v>259</v>
      </c>
      <c r="D5215" t="s">
        <v>456</v>
      </c>
      <c r="E5215" t="s">
        <v>474</v>
      </c>
      <c r="F5215" s="20">
        <v>2025</v>
      </c>
      <c r="G5215" s="20">
        <v>43</v>
      </c>
      <c r="H5215" s="11">
        <v>5401.9240104237297</v>
      </c>
      <c r="I5215" s="10">
        <v>4139440.4420393198</v>
      </c>
      <c r="J5215" s="33">
        <f t="shared" si="324"/>
        <v>1.3049889438105891E-3</v>
      </c>
      <c r="K5215" s="33">
        <f t="shared" si="325"/>
        <v>1.3041378160165706E-3</v>
      </c>
      <c r="L5215" s="33">
        <f t="shared" si="326"/>
        <v>0.99238415359878918</v>
      </c>
      <c r="M5215" s="33">
        <f t="shared" si="327"/>
        <v>0.99108994789606542</v>
      </c>
    </row>
    <row r="5216" spans="1:13" ht="27.6">
      <c r="A5216" t="s">
        <v>164</v>
      </c>
      <c r="B5216" t="s">
        <v>257</v>
      </c>
      <c r="C5216" s="14" t="s">
        <v>259</v>
      </c>
      <c r="D5216" t="s">
        <v>456</v>
      </c>
      <c r="E5216" t="s">
        <v>474</v>
      </c>
      <c r="F5216" s="20">
        <v>2025</v>
      </c>
      <c r="G5216" s="20">
        <v>44</v>
      </c>
      <c r="H5216" s="11">
        <v>5382.08056177863</v>
      </c>
      <c r="I5216" s="10">
        <v>4079738.5720242099</v>
      </c>
      <c r="J5216" s="33">
        <f t="shared" si="324"/>
        <v>1.3192219223763272E-3</v>
      </c>
      <c r="K5216" s="33">
        <f t="shared" si="325"/>
        <v>1.3183521316604274E-3</v>
      </c>
      <c r="L5216" s="33">
        <f t="shared" si="326"/>
        <v>0.99108994789606542</v>
      </c>
      <c r="M5216" s="33">
        <f t="shared" si="327"/>
        <v>0.9897833423505894</v>
      </c>
    </row>
    <row r="5217" spans="1:13" ht="27.6">
      <c r="A5217" t="s">
        <v>164</v>
      </c>
      <c r="B5217" t="s">
        <v>257</v>
      </c>
      <c r="C5217" s="14" t="s">
        <v>259</v>
      </c>
      <c r="D5217" t="s">
        <v>456</v>
      </c>
      <c r="E5217" t="s">
        <v>474</v>
      </c>
      <c r="F5217" s="20">
        <v>2025</v>
      </c>
      <c r="G5217" s="20">
        <v>45</v>
      </c>
      <c r="H5217" s="11">
        <v>5502.70969436221</v>
      </c>
      <c r="I5217" s="10">
        <v>4025863.72277551</v>
      </c>
      <c r="J5217" s="33">
        <f t="shared" si="324"/>
        <v>1.3668395338947373E-3</v>
      </c>
      <c r="K5217" s="33">
        <f t="shared" si="325"/>
        <v>1.3659058341933816E-3</v>
      </c>
      <c r="L5217" s="33">
        <f t="shared" si="326"/>
        <v>0.9897833423505894</v>
      </c>
      <c r="M5217" s="33">
        <f t="shared" si="327"/>
        <v>0.98843139150868531</v>
      </c>
    </row>
    <row r="5218" spans="1:13" ht="27.6">
      <c r="A5218" t="s">
        <v>164</v>
      </c>
      <c r="B5218" t="s">
        <v>257</v>
      </c>
      <c r="C5218" s="14" t="s">
        <v>259</v>
      </c>
      <c r="D5218" t="s">
        <v>456</v>
      </c>
      <c r="E5218" t="s">
        <v>474</v>
      </c>
      <c r="F5218" s="20">
        <v>2025</v>
      </c>
      <c r="G5218" s="20">
        <v>46</v>
      </c>
      <c r="H5218" s="11">
        <v>6546.4338251416302</v>
      </c>
      <c r="I5218" s="10">
        <v>3958714.5785337202</v>
      </c>
      <c r="J5218" s="33">
        <f t="shared" si="324"/>
        <v>1.6536766405539605E-3</v>
      </c>
      <c r="K5218" s="33">
        <f t="shared" si="325"/>
        <v>1.6523100707301897E-3</v>
      </c>
      <c r="L5218" s="33">
        <f t="shared" si="326"/>
        <v>0.98843139150868531</v>
      </c>
      <c r="M5218" s="33">
        <f t="shared" si="327"/>
        <v>0.98679819636626964</v>
      </c>
    </row>
    <row r="5219" spans="1:13" ht="27.6">
      <c r="A5219" t="s">
        <v>164</v>
      </c>
      <c r="B5219" t="s">
        <v>257</v>
      </c>
      <c r="C5219" s="14" t="s">
        <v>259</v>
      </c>
      <c r="D5219" t="s">
        <v>456</v>
      </c>
      <c r="E5219" t="s">
        <v>474</v>
      </c>
      <c r="F5219" s="20">
        <v>2025</v>
      </c>
      <c r="G5219" s="20">
        <v>47</v>
      </c>
      <c r="H5219" s="11">
        <v>6840.4572084255597</v>
      </c>
      <c r="I5219" s="10">
        <v>3867221.8343678401</v>
      </c>
      <c r="J5219" s="33">
        <f t="shared" si="324"/>
        <v>1.7688297960139498E-3</v>
      </c>
      <c r="K5219" s="33">
        <f t="shared" si="325"/>
        <v>1.7672663385561727E-3</v>
      </c>
      <c r="L5219" s="33">
        <f t="shared" si="326"/>
        <v>0.98679819636626964</v>
      </c>
      <c r="M5219" s="33">
        <f t="shared" si="327"/>
        <v>0.98505426113088357</v>
      </c>
    </row>
    <row r="5220" spans="1:13" ht="27.6">
      <c r="A5220" t="s">
        <v>164</v>
      </c>
      <c r="B5220" t="s">
        <v>257</v>
      </c>
      <c r="C5220" s="14" t="s">
        <v>259</v>
      </c>
      <c r="D5220" t="s">
        <v>456</v>
      </c>
      <c r="E5220" t="s">
        <v>474</v>
      </c>
      <c r="F5220" s="20">
        <v>2025</v>
      </c>
      <c r="G5220" s="20">
        <v>48</v>
      </c>
      <c r="H5220" s="11">
        <v>7181.08740770039</v>
      </c>
      <c r="I5220" s="10">
        <v>3779945.0449384302</v>
      </c>
      <c r="J5220" s="33">
        <f t="shared" si="324"/>
        <v>1.8997861932718548E-3</v>
      </c>
      <c r="K5220" s="33">
        <f t="shared" si="325"/>
        <v>1.897982741720039E-3</v>
      </c>
      <c r="L5220" s="33">
        <f t="shared" si="326"/>
        <v>0.98505426113088357</v>
      </c>
      <c r="M5220" s="33">
        <f t="shared" si="327"/>
        <v>0.98318464514359938</v>
      </c>
    </row>
    <row r="5221" spans="1:13" ht="27.6">
      <c r="A5221" t="s">
        <v>164</v>
      </c>
      <c r="B5221" t="s">
        <v>257</v>
      </c>
      <c r="C5221" s="14" t="s">
        <v>259</v>
      </c>
      <c r="D5221" t="s">
        <v>456</v>
      </c>
      <c r="E5221" t="s">
        <v>474</v>
      </c>
      <c r="F5221" s="20">
        <v>2025</v>
      </c>
      <c r="G5221" s="20">
        <v>49</v>
      </c>
      <c r="H5221" s="11">
        <v>7517.2164470293401</v>
      </c>
      <c r="I5221" s="10">
        <v>3708728.3520107502</v>
      </c>
      <c r="J5221" s="33">
        <f t="shared" si="324"/>
        <v>2.0268986384386319E-3</v>
      </c>
      <c r="K5221" s="33">
        <f t="shared" si="325"/>
        <v>2.0248458665478308E-3</v>
      </c>
      <c r="L5221" s="33">
        <f t="shared" si="326"/>
        <v>0.98318464514359938</v>
      </c>
      <c r="M5221" s="33">
        <f t="shared" si="327"/>
        <v>0.98119384777882701</v>
      </c>
    </row>
    <row r="5222" spans="1:13" ht="27.6">
      <c r="A5222" t="s">
        <v>164</v>
      </c>
      <c r="B5222" t="s">
        <v>257</v>
      </c>
      <c r="C5222" s="14" t="s">
        <v>259</v>
      </c>
      <c r="D5222" t="s">
        <v>456</v>
      </c>
      <c r="E5222" t="s">
        <v>474</v>
      </c>
      <c r="F5222" s="20">
        <v>2025</v>
      </c>
      <c r="G5222" s="20">
        <v>50</v>
      </c>
      <c r="H5222" s="11">
        <v>7886.9055691549302</v>
      </c>
      <c r="I5222" s="10">
        <v>3624871.1799817998</v>
      </c>
      <c r="J5222" s="33">
        <f t="shared" si="324"/>
        <v>2.1757754076089761E-3</v>
      </c>
      <c r="K5222" s="33">
        <f t="shared" si="325"/>
        <v>2.1734101240497017E-3</v>
      </c>
      <c r="L5222" s="33">
        <f t="shared" si="326"/>
        <v>0.98119384777882701</v>
      </c>
      <c r="M5222" s="33">
        <f t="shared" si="327"/>
        <v>0.97906131113640926</v>
      </c>
    </row>
    <row r="5223" spans="1:13" ht="27.6">
      <c r="A5223" t="s">
        <v>164</v>
      </c>
      <c r="B5223" t="s">
        <v>257</v>
      </c>
      <c r="C5223" s="14" t="s">
        <v>259</v>
      </c>
      <c r="D5223" t="s">
        <v>456</v>
      </c>
      <c r="E5223" t="s">
        <v>474</v>
      </c>
      <c r="F5223" s="20">
        <v>2025</v>
      </c>
      <c r="G5223" s="20">
        <v>51</v>
      </c>
      <c r="H5223" s="11">
        <v>8898.9533991590306</v>
      </c>
      <c r="I5223" s="10">
        <v>3557342.5560414898</v>
      </c>
      <c r="J5223" s="33">
        <f t="shared" si="324"/>
        <v>2.5015733680316507E-3</v>
      </c>
      <c r="K5223" s="33">
        <f t="shared" si="325"/>
        <v>2.4984470408294657E-3</v>
      </c>
      <c r="L5223" s="33">
        <f t="shared" si="326"/>
        <v>0.97906131113640926</v>
      </c>
      <c r="M5223" s="33">
        <f t="shared" si="327"/>
        <v>0.97661517830080991</v>
      </c>
    </row>
    <row r="5224" spans="1:13" ht="27.6">
      <c r="A5224" t="s">
        <v>164</v>
      </c>
      <c r="B5224" t="s">
        <v>257</v>
      </c>
      <c r="C5224" s="14" t="s">
        <v>259</v>
      </c>
      <c r="D5224" t="s">
        <v>456</v>
      </c>
      <c r="E5224" t="s">
        <v>474</v>
      </c>
      <c r="F5224" s="20">
        <v>2025</v>
      </c>
      <c r="G5224" s="20">
        <v>52</v>
      </c>
      <c r="H5224" s="11">
        <v>9774.8668806352198</v>
      </c>
      <c r="I5224" s="10">
        <v>3491434.4181458498</v>
      </c>
      <c r="J5224" s="33">
        <f t="shared" si="324"/>
        <v>2.7996707685050059E-3</v>
      </c>
      <c r="K5224" s="33">
        <f t="shared" si="325"/>
        <v>2.7957553451167794E-3</v>
      </c>
      <c r="L5224" s="33">
        <f t="shared" si="326"/>
        <v>0.97661517830080991</v>
      </c>
      <c r="M5224" s="33">
        <f t="shared" si="327"/>
        <v>0.97388480119595322</v>
      </c>
    </row>
    <row r="5225" spans="1:13" ht="27.6">
      <c r="A5225" t="s">
        <v>164</v>
      </c>
      <c r="B5225" t="s">
        <v>257</v>
      </c>
      <c r="C5225" s="14" t="s">
        <v>259</v>
      </c>
      <c r="D5225" t="s">
        <v>456</v>
      </c>
      <c r="E5225" t="s">
        <v>474</v>
      </c>
      <c r="F5225" s="20">
        <v>2025</v>
      </c>
      <c r="G5225" s="20">
        <v>53</v>
      </c>
      <c r="H5225" s="11">
        <v>10509.9629781244</v>
      </c>
      <c r="I5225" s="10">
        <v>3403336.7950920402</v>
      </c>
      <c r="J5225" s="33">
        <f t="shared" si="324"/>
        <v>3.0881348543819825E-3</v>
      </c>
      <c r="K5225" s="33">
        <f t="shared" si="325"/>
        <v>3.0833714705280624E-3</v>
      </c>
      <c r="L5225" s="33">
        <f t="shared" si="326"/>
        <v>0.97388480119595322</v>
      </c>
      <c r="M5225" s="33">
        <f t="shared" si="327"/>
        <v>0.97088195258436472</v>
      </c>
    </row>
    <row r="5226" spans="1:13" ht="27.6">
      <c r="A5226" t="s">
        <v>164</v>
      </c>
      <c r="B5226" t="s">
        <v>257</v>
      </c>
      <c r="C5226" s="14" t="s">
        <v>259</v>
      </c>
      <c r="D5226" t="s">
        <v>456</v>
      </c>
      <c r="E5226" t="s">
        <v>474</v>
      </c>
      <c r="F5226" s="20">
        <v>2025</v>
      </c>
      <c r="G5226" s="20">
        <v>54</v>
      </c>
      <c r="H5226" s="11">
        <v>11305.101406579</v>
      </c>
      <c r="I5226" s="10">
        <v>3326094.6925646001</v>
      </c>
      <c r="J5226" s="33">
        <f t="shared" si="324"/>
        <v>3.3989114717182483E-3</v>
      </c>
      <c r="K5226" s="33">
        <f t="shared" si="325"/>
        <v>3.3931417109417383E-3</v>
      </c>
      <c r="L5226" s="33">
        <f t="shared" si="326"/>
        <v>0.97088195258436472</v>
      </c>
      <c r="M5226" s="33">
        <f t="shared" si="327"/>
        <v>0.9675876125346502</v>
      </c>
    </row>
    <row r="5227" spans="1:13" ht="27.6">
      <c r="A5227" t="s">
        <v>164</v>
      </c>
      <c r="B5227" t="s">
        <v>257</v>
      </c>
      <c r="C5227" s="14" t="s">
        <v>259</v>
      </c>
      <c r="D5227" t="s">
        <v>456</v>
      </c>
      <c r="E5227" t="s">
        <v>474</v>
      </c>
      <c r="F5227" s="20">
        <v>2025</v>
      </c>
      <c r="G5227" s="20">
        <v>55</v>
      </c>
      <c r="H5227" s="11">
        <v>12154.717251423301</v>
      </c>
      <c r="I5227" s="10">
        <v>3246660.0017613098</v>
      </c>
      <c r="J5227" s="33">
        <f t="shared" si="324"/>
        <v>3.7437604322070614E-3</v>
      </c>
      <c r="K5227" s="33">
        <f t="shared" si="325"/>
        <v>3.7367612982047715E-3</v>
      </c>
      <c r="L5227" s="33">
        <f t="shared" si="326"/>
        <v>0.9675876125346502</v>
      </c>
      <c r="M5227" s="33">
        <f t="shared" si="327"/>
        <v>0.96397196859150835</v>
      </c>
    </row>
    <row r="5228" spans="1:13" ht="27.6">
      <c r="A5228" t="s">
        <v>164</v>
      </c>
      <c r="B5228" t="s">
        <v>257</v>
      </c>
      <c r="C5228" s="14" t="s">
        <v>259</v>
      </c>
      <c r="D5228" t="s">
        <v>456</v>
      </c>
      <c r="E5228" t="s">
        <v>474</v>
      </c>
      <c r="F5228" s="20">
        <v>2025</v>
      </c>
      <c r="G5228" s="20">
        <v>56</v>
      </c>
      <c r="H5228" s="11">
        <v>13299.2312306</v>
      </c>
      <c r="I5228" s="10">
        <v>3151194.3645884902</v>
      </c>
      <c r="J5228" s="33">
        <f t="shared" si="324"/>
        <v>4.220377955752256E-3</v>
      </c>
      <c r="K5228" s="33">
        <f t="shared" si="325"/>
        <v>4.2114846761068803E-3</v>
      </c>
      <c r="L5228" s="33">
        <f t="shared" si="326"/>
        <v>0.96397196859150835</v>
      </c>
      <c r="M5228" s="33">
        <f t="shared" si="327"/>
        <v>0.95991221541758864</v>
      </c>
    </row>
    <row r="5229" spans="1:13" ht="27.6">
      <c r="A5229" t="s">
        <v>164</v>
      </c>
      <c r="B5229" t="s">
        <v>257</v>
      </c>
      <c r="C5229" s="14" t="s">
        <v>259</v>
      </c>
      <c r="D5229" t="s">
        <v>456</v>
      </c>
      <c r="E5229" t="s">
        <v>474</v>
      </c>
      <c r="F5229" s="20">
        <v>2025</v>
      </c>
      <c r="G5229" s="20">
        <v>57</v>
      </c>
      <c r="H5229" s="11">
        <v>14351.675078404</v>
      </c>
      <c r="I5229" s="10">
        <v>3049212.3527183598</v>
      </c>
      <c r="J5229" s="33">
        <f t="shared" si="324"/>
        <v>4.7066827161478418E-3</v>
      </c>
      <c r="K5229" s="33">
        <f t="shared" si="325"/>
        <v>4.6956236423728592E-3</v>
      </c>
      <c r="L5229" s="33">
        <f t="shared" si="326"/>
        <v>0.95991221541758864</v>
      </c>
      <c r="M5229" s="33">
        <f t="shared" si="327"/>
        <v>0.95540482892427125</v>
      </c>
    </row>
    <row r="5230" spans="1:13" ht="27.6">
      <c r="A5230" t="s">
        <v>164</v>
      </c>
      <c r="B5230" t="s">
        <v>257</v>
      </c>
      <c r="C5230" s="14" t="s">
        <v>259</v>
      </c>
      <c r="D5230" t="s">
        <v>456</v>
      </c>
      <c r="E5230" t="s">
        <v>474</v>
      </c>
      <c r="F5230" s="20">
        <v>2025</v>
      </c>
      <c r="G5230" s="20">
        <v>58</v>
      </c>
      <c r="H5230" s="11">
        <v>15595.0944384551</v>
      </c>
      <c r="I5230" s="10">
        <v>2949517.4934811001</v>
      </c>
      <c r="J5230" s="33">
        <f t="shared" si="324"/>
        <v>5.2873374960218829E-3</v>
      </c>
      <c r="K5230" s="33">
        <f t="shared" si="325"/>
        <v>5.2733841300069972E-3</v>
      </c>
      <c r="L5230" s="33">
        <f t="shared" si="326"/>
        <v>0.95540482892427125</v>
      </c>
      <c r="M5230" s="33">
        <f t="shared" si="327"/>
        <v>0.95036661226168995</v>
      </c>
    </row>
    <row r="5231" spans="1:13" ht="27.6">
      <c r="A5231" t="s">
        <v>164</v>
      </c>
      <c r="B5231" t="s">
        <v>257</v>
      </c>
      <c r="C5231" s="14" t="s">
        <v>259</v>
      </c>
      <c r="D5231" t="s">
        <v>456</v>
      </c>
      <c r="E5231" t="s">
        <v>474</v>
      </c>
      <c r="F5231" s="20">
        <v>2025</v>
      </c>
      <c r="G5231" s="20">
        <v>59</v>
      </c>
      <c r="H5231" s="11">
        <v>16202.064651662</v>
      </c>
      <c r="I5231" s="10">
        <v>2836556.0141030601</v>
      </c>
      <c r="J5231" s="33">
        <f t="shared" si="324"/>
        <v>5.7118789726368973E-3</v>
      </c>
      <c r="K5231" s="33">
        <f t="shared" si="325"/>
        <v>5.6955972065136917E-3</v>
      </c>
      <c r="L5231" s="33">
        <f t="shared" si="326"/>
        <v>0.95036661226168995</v>
      </c>
      <c r="M5231" s="33">
        <f t="shared" si="327"/>
        <v>0.94495370683972835</v>
      </c>
    </row>
    <row r="5232" spans="1:13" ht="27.6">
      <c r="A5232" t="s">
        <v>164</v>
      </c>
      <c r="B5232" t="s">
        <v>257</v>
      </c>
      <c r="C5232" s="14" t="s">
        <v>259</v>
      </c>
      <c r="D5232" t="s">
        <v>456</v>
      </c>
      <c r="E5232" t="s">
        <v>474</v>
      </c>
      <c r="F5232" s="20">
        <v>2025</v>
      </c>
      <c r="G5232" s="20">
        <v>60</v>
      </c>
      <c r="H5232" s="11">
        <v>16946.805939228201</v>
      </c>
      <c r="I5232" s="10">
        <v>2711118.0986436098</v>
      </c>
      <c r="J5232" s="33">
        <f t="shared" si="324"/>
        <v>6.2508549324010636E-3</v>
      </c>
      <c r="K5232" s="33">
        <f t="shared" si="325"/>
        <v>6.2313589819787962E-3</v>
      </c>
      <c r="L5232" s="33">
        <f t="shared" si="326"/>
        <v>0.94495370683972835</v>
      </c>
      <c r="M5232" s="33">
        <f t="shared" si="327"/>
        <v>0.93906536107105842</v>
      </c>
    </row>
    <row r="5233" spans="1:13" ht="27.6">
      <c r="A5233" t="s">
        <v>164</v>
      </c>
      <c r="B5233" t="s">
        <v>257</v>
      </c>
      <c r="C5233" s="14" t="s">
        <v>259</v>
      </c>
      <c r="D5233" t="s">
        <v>456</v>
      </c>
      <c r="E5233" t="s">
        <v>474</v>
      </c>
      <c r="F5233" s="20">
        <v>2025</v>
      </c>
      <c r="G5233" s="20">
        <v>61</v>
      </c>
      <c r="H5233" s="11">
        <v>18450.210281466902</v>
      </c>
      <c r="I5233" s="10">
        <v>2587587.36436335</v>
      </c>
      <c r="J5233" s="33">
        <f t="shared" si="324"/>
        <v>7.1302753041563071E-3</v>
      </c>
      <c r="K5233" s="33">
        <f t="shared" si="325"/>
        <v>7.1049152018345385E-3</v>
      </c>
      <c r="L5233" s="33">
        <f t="shared" si="326"/>
        <v>0.93906536107105842</v>
      </c>
      <c r="M5233" s="33">
        <f t="shared" si="327"/>
        <v>0.93239338131166838</v>
      </c>
    </row>
    <row r="5234" spans="1:13" ht="27.6">
      <c r="A5234" t="s">
        <v>164</v>
      </c>
      <c r="B5234" t="s">
        <v>257</v>
      </c>
      <c r="C5234" s="14" t="s">
        <v>259</v>
      </c>
      <c r="D5234" t="s">
        <v>456</v>
      </c>
      <c r="E5234" t="s">
        <v>474</v>
      </c>
      <c r="F5234" s="20">
        <v>2025</v>
      </c>
      <c r="G5234" s="20">
        <v>62</v>
      </c>
      <c r="H5234" s="11">
        <v>19677.323731390399</v>
      </c>
      <c r="I5234" s="10">
        <v>2464801.4290322</v>
      </c>
      <c r="J5234" s="33">
        <f t="shared" si="324"/>
        <v>7.9833302186605223E-3</v>
      </c>
      <c r="K5234" s="33">
        <f t="shared" si="325"/>
        <v>7.9515480700027563E-3</v>
      </c>
      <c r="L5234" s="33">
        <f t="shared" si="326"/>
        <v>0.93239338131166838</v>
      </c>
      <c r="M5234" s="33">
        <f t="shared" si="327"/>
        <v>0.9249794105200162</v>
      </c>
    </row>
    <row r="5235" spans="1:13" ht="27.6">
      <c r="A5235" t="s">
        <v>164</v>
      </c>
      <c r="B5235" t="s">
        <v>257</v>
      </c>
      <c r="C5235" s="14" t="s">
        <v>259</v>
      </c>
      <c r="D5235" t="s">
        <v>456</v>
      </c>
      <c r="E5235" t="s">
        <v>474</v>
      </c>
      <c r="F5235" s="20">
        <v>2025</v>
      </c>
      <c r="G5235" s="20">
        <v>63</v>
      </c>
      <c r="H5235" s="11">
        <v>20920.762293209202</v>
      </c>
      <c r="I5235" s="10">
        <v>2342092.6212101402</v>
      </c>
      <c r="J5235" s="33">
        <f t="shared" si="324"/>
        <v>8.9325085198379613E-3</v>
      </c>
      <c r="K5235" s="33">
        <f t="shared" si="325"/>
        <v>8.8927321878579102E-3</v>
      </c>
      <c r="L5235" s="33">
        <f t="shared" si="326"/>
        <v>0.9249794105200162</v>
      </c>
      <c r="M5235" s="33">
        <f t="shared" si="327"/>
        <v>0.91675381634297903</v>
      </c>
    </row>
    <row r="5236" spans="1:13" ht="27.6">
      <c r="A5236" t="s">
        <v>164</v>
      </c>
      <c r="B5236" t="s">
        <v>257</v>
      </c>
      <c r="C5236" s="14" t="s">
        <v>259</v>
      </c>
      <c r="D5236" t="s">
        <v>456</v>
      </c>
      <c r="E5236" t="s">
        <v>474</v>
      </c>
      <c r="F5236" s="20">
        <v>2025</v>
      </c>
      <c r="G5236" s="20">
        <v>64</v>
      </c>
      <c r="H5236" s="11">
        <v>22271.339267920699</v>
      </c>
      <c r="I5236" s="10">
        <v>2218148.70530253</v>
      </c>
      <c r="J5236" s="33">
        <f t="shared" si="324"/>
        <v>1.0040507750756569E-2</v>
      </c>
      <c r="K5236" s="33">
        <f t="shared" si="325"/>
        <v>9.9902701304696029E-3</v>
      </c>
      <c r="L5236" s="33">
        <f t="shared" si="326"/>
        <v>0.91675381634297903</v>
      </c>
      <c r="M5236" s="33">
        <f t="shared" si="327"/>
        <v>0.90759519807457378</v>
      </c>
    </row>
    <row r="5237" spans="1:13" ht="27.6">
      <c r="A5237" t="s">
        <v>164</v>
      </c>
      <c r="B5237" t="s">
        <v>257</v>
      </c>
      <c r="C5237" s="14" t="s">
        <v>259</v>
      </c>
      <c r="D5237" t="s">
        <v>456</v>
      </c>
      <c r="E5237" t="s">
        <v>474</v>
      </c>
      <c r="F5237" s="20">
        <v>2025</v>
      </c>
      <c r="G5237" s="20">
        <v>65</v>
      </c>
      <c r="H5237" s="11">
        <v>23438.241492724101</v>
      </c>
      <c r="I5237" s="10">
        <v>2089504.47083457</v>
      </c>
      <c r="J5237" s="33">
        <f t="shared" si="324"/>
        <v>1.1217129142280621E-2</v>
      </c>
      <c r="K5237" s="33">
        <f t="shared" si="325"/>
        <v>1.1154451721657632E-2</v>
      </c>
      <c r="L5237" s="33">
        <f t="shared" si="326"/>
        <v>0.90759519807457378</v>
      </c>
      <c r="M5237" s="33">
        <f t="shared" si="327"/>
        <v>0.89747147125484261</v>
      </c>
    </row>
    <row r="5238" spans="1:13" ht="27.6">
      <c r="A5238" t="s">
        <v>164</v>
      </c>
      <c r="B5238" t="s">
        <v>257</v>
      </c>
      <c r="C5238" s="14" t="s">
        <v>259</v>
      </c>
      <c r="D5238" t="s">
        <v>456</v>
      </c>
      <c r="E5238" t="s">
        <v>474</v>
      </c>
      <c r="F5238" s="20">
        <v>2025</v>
      </c>
      <c r="G5238" s="20">
        <v>66</v>
      </c>
      <c r="H5238" s="11">
        <v>24126.781892882598</v>
      </c>
      <c r="I5238" s="10">
        <v>1956080.13586195</v>
      </c>
      <c r="J5238" s="33">
        <f t="shared" si="324"/>
        <v>1.2334250243920141E-2</v>
      </c>
      <c r="K5238" s="33">
        <f t="shared" si="325"/>
        <v>1.2258495159973903E-2</v>
      </c>
      <c r="L5238" s="33">
        <f t="shared" si="326"/>
        <v>0.89747147125484261</v>
      </c>
      <c r="M5238" s="33">
        <f t="shared" si="327"/>
        <v>0.88646982156825049</v>
      </c>
    </row>
    <row r="5239" spans="1:13" ht="27.6">
      <c r="A5239" t="s">
        <v>164</v>
      </c>
      <c r="B5239" t="s">
        <v>257</v>
      </c>
      <c r="C5239" s="14" t="s">
        <v>259</v>
      </c>
      <c r="D5239" t="s">
        <v>456</v>
      </c>
      <c r="E5239" t="s">
        <v>474</v>
      </c>
      <c r="F5239" s="20">
        <v>2025</v>
      </c>
      <c r="G5239" s="20">
        <v>67</v>
      </c>
      <c r="H5239" s="11">
        <v>20820.780548218499</v>
      </c>
      <c r="I5239" s="10">
        <v>1821534.82128253</v>
      </c>
      <c r="J5239" s="33">
        <f t="shared" si="324"/>
        <v>1.1430350002070634E-2</v>
      </c>
      <c r="K5239" s="33">
        <f t="shared" si="325"/>
        <v>1.1365271743249306E-2</v>
      </c>
      <c r="L5239" s="33">
        <f t="shared" si="326"/>
        <v>0.88646982156825049</v>
      </c>
      <c r="M5239" s="33">
        <f t="shared" si="327"/>
        <v>0.87639485115393756</v>
      </c>
    </row>
    <row r="5240" spans="1:13" ht="27.6">
      <c r="A5240" t="s">
        <v>164</v>
      </c>
      <c r="B5240" t="s">
        <v>257</v>
      </c>
      <c r="C5240" s="14" t="s">
        <v>259</v>
      </c>
      <c r="D5240" t="s">
        <v>456</v>
      </c>
      <c r="E5240" t="s">
        <v>474</v>
      </c>
      <c r="F5240" s="20">
        <v>2025</v>
      </c>
      <c r="G5240" s="20">
        <v>68</v>
      </c>
      <c r="H5240" s="11">
        <v>20444.7848920998</v>
      </c>
      <c r="I5240" s="10">
        <v>1697547.8816679099</v>
      </c>
      <c r="J5240" s="33">
        <f t="shared" si="324"/>
        <v>1.2043716181962399E-2</v>
      </c>
      <c r="K5240" s="33">
        <f t="shared" si="325"/>
        <v>1.1971480916720401E-2</v>
      </c>
      <c r="L5240" s="33">
        <f t="shared" si="326"/>
        <v>0.87639485115393756</v>
      </c>
      <c r="M5240" s="33">
        <f t="shared" si="327"/>
        <v>0.86590310691783623</v>
      </c>
    </row>
    <row r="5241" spans="1:13" ht="27.6">
      <c r="A5241" t="s">
        <v>164</v>
      </c>
      <c r="B5241" t="s">
        <v>257</v>
      </c>
      <c r="C5241" s="14" t="s">
        <v>259</v>
      </c>
      <c r="D5241" t="s">
        <v>456</v>
      </c>
      <c r="E5241" t="s">
        <v>474</v>
      </c>
      <c r="F5241" s="20">
        <v>2025</v>
      </c>
      <c r="G5241" s="20">
        <v>69</v>
      </c>
      <c r="H5241" s="11">
        <v>20115.647148754299</v>
      </c>
      <c r="I5241" s="10">
        <v>1580975.5137741701</v>
      </c>
      <c r="J5241" s="33">
        <f t="shared" si="324"/>
        <v>1.2723566540719784E-2</v>
      </c>
      <c r="K5241" s="33">
        <f t="shared" si="325"/>
        <v>1.2642964179949923E-2</v>
      </c>
      <c r="L5241" s="33">
        <f t="shared" si="326"/>
        <v>0.86590310691783623</v>
      </c>
      <c r="M5241" s="33">
        <f t="shared" si="327"/>
        <v>0.8549555249537667</v>
      </c>
    </row>
    <row r="5242" spans="1:13" ht="27.6">
      <c r="A5242" t="s">
        <v>164</v>
      </c>
      <c r="B5242" t="s">
        <v>257</v>
      </c>
      <c r="C5242" s="14" t="s">
        <v>259</v>
      </c>
      <c r="D5242" t="s">
        <v>456</v>
      </c>
      <c r="E5242" t="s">
        <v>474</v>
      </c>
      <c r="F5242" s="20">
        <v>2026</v>
      </c>
      <c r="G5242" s="20">
        <v>30</v>
      </c>
      <c r="H5242" s="11">
        <v>921.26146919366602</v>
      </c>
      <c r="I5242" s="10">
        <v>4382720.7947204104</v>
      </c>
      <c r="J5242" s="33">
        <f t="shared" si="324"/>
        <v>2.1020309354487105E-4</v>
      </c>
      <c r="K5242" s="33">
        <f t="shared" si="325"/>
        <v>2.1018100242253812E-4</v>
      </c>
      <c r="L5242" s="33">
        <f t="shared" si="326"/>
        <v>1</v>
      </c>
      <c r="M5242" s="33">
        <f t="shared" si="327"/>
        <v>0.99978981899757746</v>
      </c>
    </row>
    <row r="5243" spans="1:13" ht="27.6">
      <c r="A5243" t="s">
        <v>164</v>
      </c>
      <c r="B5243" t="s">
        <v>257</v>
      </c>
      <c r="C5243" s="14" t="s">
        <v>259</v>
      </c>
      <c r="D5243" t="s">
        <v>456</v>
      </c>
      <c r="E5243" t="s">
        <v>474</v>
      </c>
      <c r="F5243" s="20">
        <v>2026</v>
      </c>
      <c r="G5243" s="20">
        <v>31</v>
      </c>
      <c r="H5243" s="11">
        <v>1300.75271455287</v>
      </c>
      <c r="I5243" s="10">
        <v>4319604.8141085897</v>
      </c>
      <c r="J5243" s="33">
        <f t="shared" si="324"/>
        <v>3.0112771203152255E-4</v>
      </c>
      <c r="K5243" s="33">
        <f t="shared" si="325"/>
        <v>3.0108237763259993E-4</v>
      </c>
      <c r="L5243" s="33">
        <f t="shared" si="326"/>
        <v>0.99978981899757746</v>
      </c>
      <c r="M5243" s="33">
        <f t="shared" si="327"/>
        <v>0.99948879990174078</v>
      </c>
    </row>
    <row r="5244" spans="1:13" ht="27.6">
      <c r="A5244" t="s">
        <v>164</v>
      </c>
      <c r="B5244" t="s">
        <v>257</v>
      </c>
      <c r="C5244" s="14" t="s">
        <v>259</v>
      </c>
      <c r="D5244" t="s">
        <v>456</v>
      </c>
      <c r="E5244" t="s">
        <v>474</v>
      </c>
      <c r="F5244" s="20">
        <v>2026</v>
      </c>
      <c r="G5244" s="20">
        <v>32</v>
      </c>
      <c r="H5244" s="11">
        <v>1324.77402827641</v>
      </c>
      <c r="I5244" s="10">
        <v>4266455.8889877601</v>
      </c>
      <c r="J5244" s="33">
        <f t="shared" si="324"/>
        <v>3.1050925235060145E-4</v>
      </c>
      <c r="K5244" s="33">
        <f t="shared" si="325"/>
        <v>3.1046104934195906E-4</v>
      </c>
      <c r="L5244" s="33">
        <f t="shared" si="326"/>
        <v>0.99948879990174078</v>
      </c>
      <c r="M5244" s="33">
        <f t="shared" si="327"/>
        <v>0.99917849756011778</v>
      </c>
    </row>
    <row r="5245" spans="1:13" ht="27.6">
      <c r="A5245" t="s">
        <v>164</v>
      </c>
      <c r="B5245" t="s">
        <v>257</v>
      </c>
      <c r="C5245" s="14" t="s">
        <v>259</v>
      </c>
      <c r="D5245" t="s">
        <v>456</v>
      </c>
      <c r="E5245" t="s">
        <v>474</v>
      </c>
      <c r="F5245" s="20">
        <v>2026</v>
      </c>
      <c r="G5245" s="20">
        <v>33</v>
      </c>
      <c r="H5245" s="11">
        <v>1384.8146066361901</v>
      </c>
      <c r="I5245" s="10">
        <v>4216175.9862474501</v>
      </c>
      <c r="J5245" s="33">
        <f t="shared" si="324"/>
        <v>3.2845275224593397E-4</v>
      </c>
      <c r="K5245" s="33">
        <f t="shared" si="325"/>
        <v>3.2839881754587186E-4</v>
      </c>
      <c r="L5245" s="33">
        <f t="shared" si="326"/>
        <v>0.99917849756011778</v>
      </c>
      <c r="M5245" s="33">
        <f t="shared" si="327"/>
        <v>0.9988503685230018</v>
      </c>
    </row>
    <row r="5246" spans="1:13" ht="27.6">
      <c r="A5246" t="s">
        <v>164</v>
      </c>
      <c r="B5246" t="s">
        <v>257</v>
      </c>
      <c r="C5246" s="14" t="s">
        <v>259</v>
      </c>
      <c r="D5246" t="s">
        <v>456</v>
      </c>
      <c r="E5246" t="s">
        <v>474</v>
      </c>
      <c r="F5246" s="20">
        <v>2026</v>
      </c>
      <c r="G5246" s="20">
        <v>34</v>
      </c>
      <c r="H5246" s="11">
        <v>1461.3709416996301</v>
      </c>
      <c r="I5246" s="10">
        <v>4201385.5860865396</v>
      </c>
      <c r="J5246" s="33">
        <f t="shared" si="324"/>
        <v>3.4783071245332944E-4</v>
      </c>
      <c r="K5246" s="33">
        <f t="shared" si="325"/>
        <v>3.4777022636423016E-4</v>
      </c>
      <c r="L5246" s="33">
        <f t="shared" si="326"/>
        <v>0.9988503685230018</v>
      </c>
      <c r="M5246" s="33">
        <f t="shared" si="327"/>
        <v>0.99850299810423659</v>
      </c>
    </row>
    <row r="5247" spans="1:13" ht="27.6">
      <c r="A5247" t="s">
        <v>164</v>
      </c>
      <c r="B5247" t="s">
        <v>257</v>
      </c>
      <c r="C5247" s="14" t="s">
        <v>259</v>
      </c>
      <c r="D5247" t="s">
        <v>456</v>
      </c>
      <c r="E5247" t="s">
        <v>474</v>
      </c>
      <c r="F5247" s="20">
        <v>2026</v>
      </c>
      <c r="G5247" s="20">
        <v>35</v>
      </c>
      <c r="H5247" s="11">
        <v>1579.27716262536</v>
      </c>
      <c r="I5247" s="10">
        <v>4181111.2368656001</v>
      </c>
      <c r="J5247" s="33">
        <f t="shared" si="324"/>
        <v>3.7771708839042428E-4</v>
      </c>
      <c r="K5247" s="33">
        <f t="shared" si="325"/>
        <v>3.7764576227161673E-4</v>
      </c>
      <c r="L5247" s="33">
        <f t="shared" si="326"/>
        <v>0.99850299810423659</v>
      </c>
      <c r="M5247" s="33">
        <f t="shared" si="327"/>
        <v>0.99812591767838699</v>
      </c>
    </row>
    <row r="5248" spans="1:13" ht="27.6">
      <c r="A5248" t="s">
        <v>164</v>
      </c>
      <c r="B5248" t="s">
        <v>257</v>
      </c>
      <c r="C5248" s="14" t="s">
        <v>259</v>
      </c>
      <c r="D5248" t="s">
        <v>456</v>
      </c>
      <c r="E5248" t="s">
        <v>474</v>
      </c>
      <c r="F5248" s="20">
        <v>2026</v>
      </c>
      <c r="G5248" s="20">
        <v>36</v>
      </c>
      <c r="H5248" s="11">
        <v>2124.0031924157001</v>
      </c>
      <c r="I5248" s="10">
        <v>4164574.2772638202</v>
      </c>
      <c r="J5248" s="33">
        <f t="shared" si="324"/>
        <v>5.100168831209316E-4</v>
      </c>
      <c r="K5248" s="33">
        <f t="shared" si="325"/>
        <v>5.0988684661823491E-4</v>
      </c>
      <c r="L5248" s="33">
        <f t="shared" si="326"/>
        <v>0.99812591767838699</v>
      </c>
      <c r="M5248" s="33">
        <f t="shared" si="327"/>
        <v>0.99761698640169405</v>
      </c>
    </row>
    <row r="5249" spans="1:13" ht="27.6">
      <c r="A5249" t="s">
        <v>164</v>
      </c>
      <c r="B5249" t="s">
        <v>257</v>
      </c>
      <c r="C5249" s="14" t="s">
        <v>259</v>
      </c>
      <c r="D5249" t="s">
        <v>456</v>
      </c>
      <c r="E5249" t="s">
        <v>474</v>
      </c>
      <c r="F5249" s="20">
        <v>2026</v>
      </c>
      <c r="G5249" s="20">
        <v>37</v>
      </c>
      <c r="H5249" s="11">
        <v>2336.4029148568902</v>
      </c>
      <c r="I5249" s="10">
        <v>4171610.6353887198</v>
      </c>
      <c r="J5249" s="33">
        <f t="shared" si="324"/>
        <v>5.6007214456609488E-4</v>
      </c>
      <c r="K5249" s="33">
        <f t="shared" si="325"/>
        <v>5.5991533343913158E-4</v>
      </c>
      <c r="L5249" s="33">
        <f t="shared" si="326"/>
        <v>0.99761698640169405</v>
      </c>
      <c r="M5249" s="33">
        <f t="shared" si="327"/>
        <v>0.99705840535410839</v>
      </c>
    </row>
    <row r="5250" spans="1:13" ht="27.6">
      <c r="A5250" t="s">
        <v>164</v>
      </c>
      <c r="B5250" t="s">
        <v>257</v>
      </c>
      <c r="C5250" s="14" t="s">
        <v>259</v>
      </c>
      <c r="D5250" t="s">
        <v>456</v>
      </c>
      <c r="E5250" t="s">
        <v>474</v>
      </c>
      <c r="F5250" s="20">
        <v>2026</v>
      </c>
      <c r="G5250" s="20">
        <v>38</v>
      </c>
      <c r="H5250" s="11">
        <v>2639.8941038397402</v>
      </c>
      <c r="I5250" s="10">
        <v>4132993.3279368202</v>
      </c>
      <c r="J5250" s="33">
        <f t="shared" ref="J5250:J5313" si="328">IF(I5250&gt;0,H5250/I5250,0)</f>
        <v>6.3873659945092834E-4</v>
      </c>
      <c r="K5250" s="33">
        <f t="shared" ref="K5250:K5313" si="329">1-EXP(-J5250)</f>
        <v>6.3853265065472176E-4</v>
      </c>
      <c r="L5250" s="33">
        <f t="shared" ref="L5250:L5313" si="330">IF(G5250=30,1,M5249)</f>
        <v>0.99705840535410839</v>
      </c>
      <c r="M5250" s="33">
        <f t="shared" ref="M5250:M5313" si="331">L5250*(1-K5250)</f>
        <v>0.99642175100768005</v>
      </c>
    </row>
    <row r="5251" spans="1:13" ht="27.6">
      <c r="A5251" t="s">
        <v>164</v>
      </c>
      <c r="B5251" t="s">
        <v>257</v>
      </c>
      <c r="C5251" s="14" t="s">
        <v>259</v>
      </c>
      <c r="D5251" t="s">
        <v>456</v>
      </c>
      <c r="E5251" t="s">
        <v>474</v>
      </c>
      <c r="F5251" s="20">
        <v>2026</v>
      </c>
      <c r="G5251" s="20">
        <v>39</v>
      </c>
      <c r="H5251" s="11">
        <v>2853.1344462912002</v>
      </c>
      <c r="I5251" s="10">
        <v>4085756.1586747002</v>
      </c>
      <c r="J5251" s="33">
        <f t="shared" si="328"/>
        <v>6.9831246297788691E-4</v>
      </c>
      <c r="K5251" s="33">
        <f t="shared" si="329"/>
        <v>6.9806869957422801E-4</v>
      </c>
      <c r="L5251" s="33">
        <f t="shared" si="330"/>
        <v>0.99642175100768005</v>
      </c>
      <c r="M5251" s="33">
        <f t="shared" si="331"/>
        <v>0.99572618017172665</v>
      </c>
    </row>
    <row r="5252" spans="1:13" ht="27.6">
      <c r="A5252" t="s">
        <v>164</v>
      </c>
      <c r="B5252" t="s">
        <v>257</v>
      </c>
      <c r="C5252" s="14" t="s">
        <v>259</v>
      </c>
      <c r="D5252" t="s">
        <v>456</v>
      </c>
      <c r="E5252" t="s">
        <v>474</v>
      </c>
      <c r="F5252" s="20">
        <v>2026</v>
      </c>
      <c r="G5252" s="20">
        <v>40</v>
      </c>
      <c r="H5252" s="11">
        <v>3183.0123280744201</v>
      </c>
      <c r="I5252" s="10">
        <v>4101298.0787939001</v>
      </c>
      <c r="J5252" s="33">
        <f t="shared" si="328"/>
        <v>7.7609875383904622E-4</v>
      </c>
      <c r="K5252" s="33">
        <f t="shared" si="329"/>
        <v>7.757976670972333E-4</v>
      </c>
      <c r="L5252" s="33">
        <f t="shared" si="330"/>
        <v>0.99572618017172665</v>
      </c>
      <c r="M5252" s="33">
        <f t="shared" si="331"/>
        <v>0.99495369812408174</v>
      </c>
    </row>
    <row r="5253" spans="1:13" ht="27.6">
      <c r="A5253" t="s">
        <v>164</v>
      </c>
      <c r="B5253" t="s">
        <v>257</v>
      </c>
      <c r="C5253" s="14" t="s">
        <v>259</v>
      </c>
      <c r="D5253" t="s">
        <v>456</v>
      </c>
      <c r="E5253" t="s">
        <v>474</v>
      </c>
      <c r="F5253" s="20">
        <v>2026</v>
      </c>
      <c r="G5253" s="20">
        <v>41</v>
      </c>
      <c r="H5253" s="11">
        <v>4336.0175655857502</v>
      </c>
      <c r="I5253" s="10">
        <v>4174691.0532917199</v>
      </c>
      <c r="J5253" s="33">
        <f t="shared" si="328"/>
        <v>1.0386439404101114E-3</v>
      </c>
      <c r="K5253" s="33">
        <f t="shared" si="329"/>
        <v>1.0381047364891316E-3</v>
      </c>
      <c r="L5253" s="33">
        <f t="shared" si="330"/>
        <v>0.99495369812408174</v>
      </c>
      <c r="M5253" s="33">
        <f t="shared" si="331"/>
        <v>0.99392083197747172</v>
      </c>
    </row>
    <row r="5254" spans="1:13" ht="27.6">
      <c r="A5254" t="s">
        <v>164</v>
      </c>
      <c r="B5254" t="s">
        <v>257</v>
      </c>
      <c r="C5254" s="14" t="s">
        <v>259</v>
      </c>
      <c r="D5254" t="s">
        <v>456</v>
      </c>
      <c r="E5254" t="s">
        <v>474</v>
      </c>
      <c r="F5254" s="20">
        <v>2026</v>
      </c>
      <c r="G5254" s="20">
        <v>42</v>
      </c>
      <c r="H5254" s="11">
        <v>4916.9136412033704</v>
      </c>
      <c r="I5254" s="10">
        <v>4206486.0253565703</v>
      </c>
      <c r="J5254" s="33">
        <f t="shared" si="328"/>
        <v>1.1688886190431547E-3</v>
      </c>
      <c r="K5254" s="33">
        <f t="shared" si="329"/>
        <v>1.1682057348391117E-3</v>
      </c>
      <c r="L5254" s="33">
        <f t="shared" si="330"/>
        <v>0.99392083197747172</v>
      </c>
      <c r="M5254" s="33">
        <f t="shared" si="331"/>
        <v>0.99275972796157963</v>
      </c>
    </row>
    <row r="5255" spans="1:13" ht="27.6">
      <c r="A5255" t="s">
        <v>164</v>
      </c>
      <c r="B5255" t="s">
        <v>257</v>
      </c>
      <c r="C5255" s="14" t="s">
        <v>259</v>
      </c>
      <c r="D5255" t="s">
        <v>456</v>
      </c>
      <c r="E5255" t="s">
        <v>474</v>
      </c>
      <c r="F5255" s="20">
        <v>2026</v>
      </c>
      <c r="G5255" s="20">
        <v>43</v>
      </c>
      <c r="H5255" s="11">
        <v>5319.1745478243502</v>
      </c>
      <c r="I5255" s="10">
        <v>4178078.7273808699</v>
      </c>
      <c r="J5255" s="33">
        <f t="shared" si="328"/>
        <v>1.2731149638146727E-3</v>
      </c>
      <c r="K5255" s="33">
        <f t="shared" si="329"/>
        <v>1.2723048967651085E-3</v>
      </c>
      <c r="L5255" s="33">
        <f t="shared" si="330"/>
        <v>0.99275972796157963</v>
      </c>
      <c r="M5255" s="33">
        <f t="shared" si="331"/>
        <v>0.99149663489838291</v>
      </c>
    </row>
    <row r="5256" spans="1:13" ht="27.6">
      <c r="A5256" t="s">
        <v>164</v>
      </c>
      <c r="B5256" t="s">
        <v>257</v>
      </c>
      <c r="C5256" s="14" t="s">
        <v>259</v>
      </c>
      <c r="D5256" t="s">
        <v>456</v>
      </c>
      <c r="E5256" t="s">
        <v>474</v>
      </c>
      <c r="F5256" s="20">
        <v>2026</v>
      </c>
      <c r="G5256" s="20">
        <v>44</v>
      </c>
      <c r="H5256" s="11">
        <v>5401.1523585121104</v>
      </c>
      <c r="I5256" s="10">
        <v>4124945.1165071502</v>
      </c>
      <c r="J5256" s="33">
        <f t="shared" si="328"/>
        <v>1.3093876902501929E-3</v>
      </c>
      <c r="K5256" s="33">
        <f t="shared" si="329"/>
        <v>1.3085308162227305E-3</v>
      </c>
      <c r="L5256" s="33">
        <f t="shared" si="330"/>
        <v>0.99149663489838291</v>
      </c>
      <c r="M5256" s="33">
        <f t="shared" si="331"/>
        <v>0.99019923099743723</v>
      </c>
    </row>
    <row r="5257" spans="1:13" ht="27.6">
      <c r="A5257" t="s">
        <v>164</v>
      </c>
      <c r="B5257" t="s">
        <v>257</v>
      </c>
      <c r="C5257" s="14" t="s">
        <v>259</v>
      </c>
      <c r="D5257" t="s">
        <v>456</v>
      </c>
      <c r="E5257" t="s">
        <v>474</v>
      </c>
      <c r="F5257" s="20">
        <v>2026</v>
      </c>
      <c r="G5257" s="20">
        <v>45</v>
      </c>
      <c r="H5257" s="11">
        <v>5552.7816034995603</v>
      </c>
      <c r="I5257" s="10">
        <v>4064604.3896963601</v>
      </c>
      <c r="J5257" s="33">
        <f t="shared" si="328"/>
        <v>1.3661308878117834E-3</v>
      </c>
      <c r="K5257" s="33">
        <f t="shared" si="329"/>
        <v>1.3651981558034931E-3</v>
      </c>
      <c r="L5257" s="33">
        <f t="shared" si="330"/>
        <v>0.99019923099743723</v>
      </c>
      <c r="M5257" s="33">
        <f t="shared" si="331"/>
        <v>0.9888474128334015</v>
      </c>
    </row>
    <row r="5258" spans="1:13" ht="27.6">
      <c r="A5258" t="s">
        <v>164</v>
      </c>
      <c r="B5258" t="s">
        <v>257</v>
      </c>
      <c r="C5258" s="14" t="s">
        <v>259</v>
      </c>
      <c r="D5258" t="s">
        <v>456</v>
      </c>
      <c r="E5258" t="s">
        <v>474</v>
      </c>
      <c r="F5258" s="20">
        <v>2026</v>
      </c>
      <c r="G5258" s="20">
        <v>46</v>
      </c>
      <c r="H5258" s="11">
        <v>6613.02806613129</v>
      </c>
      <c r="I5258" s="10">
        <v>4009850.69818926</v>
      </c>
      <c r="J5258" s="33">
        <f t="shared" si="328"/>
        <v>1.6491955845432237E-3</v>
      </c>
      <c r="K5258" s="33">
        <f t="shared" si="329"/>
        <v>1.647836408790071E-3</v>
      </c>
      <c r="L5258" s="33">
        <f t="shared" si="330"/>
        <v>0.9888474128334015</v>
      </c>
      <c r="M5258" s="33">
        <f t="shared" si="331"/>
        <v>0.98721795406379675</v>
      </c>
    </row>
    <row r="5259" spans="1:13" ht="27.6">
      <c r="A5259" t="s">
        <v>164</v>
      </c>
      <c r="B5259" t="s">
        <v>257</v>
      </c>
      <c r="C5259" s="14" t="s">
        <v>259</v>
      </c>
      <c r="D5259" t="s">
        <v>456</v>
      </c>
      <c r="E5259" t="s">
        <v>474</v>
      </c>
      <c r="F5259" s="20">
        <v>2026</v>
      </c>
      <c r="G5259" s="20">
        <v>47</v>
      </c>
      <c r="H5259" s="11">
        <v>6910.5087366875896</v>
      </c>
      <c r="I5259" s="10">
        <v>3941798.6500215302</v>
      </c>
      <c r="J5259" s="33">
        <f t="shared" si="328"/>
        <v>1.7531359032379405E-3</v>
      </c>
      <c r="K5259" s="33">
        <f t="shared" si="329"/>
        <v>1.7516000581364599E-3</v>
      </c>
      <c r="L5259" s="33">
        <f t="shared" si="330"/>
        <v>0.98721795406379675</v>
      </c>
      <c r="M5259" s="33">
        <f t="shared" si="331"/>
        <v>0.98548874303806522</v>
      </c>
    </row>
    <row r="5260" spans="1:13" ht="27.6">
      <c r="A5260" t="s">
        <v>164</v>
      </c>
      <c r="B5260" t="s">
        <v>257</v>
      </c>
      <c r="C5260" s="14" t="s">
        <v>259</v>
      </c>
      <c r="D5260" t="s">
        <v>456</v>
      </c>
      <c r="E5260" t="s">
        <v>474</v>
      </c>
      <c r="F5260" s="20">
        <v>2026</v>
      </c>
      <c r="G5260" s="20">
        <v>48</v>
      </c>
      <c r="H5260" s="11">
        <v>7288.8703097860798</v>
      </c>
      <c r="I5260" s="10">
        <v>3849275.4894583998</v>
      </c>
      <c r="J5260" s="33">
        <f t="shared" si="328"/>
        <v>1.8935694079956946E-3</v>
      </c>
      <c r="K5260" s="33">
        <f t="shared" si="329"/>
        <v>1.891777736507394E-3</v>
      </c>
      <c r="L5260" s="33">
        <f t="shared" si="330"/>
        <v>0.98548874303806522</v>
      </c>
      <c r="M5260" s="33">
        <f t="shared" si="331"/>
        <v>0.9836244173744072</v>
      </c>
    </row>
    <row r="5261" spans="1:13" ht="27.6">
      <c r="A5261" t="s">
        <v>164</v>
      </c>
      <c r="B5261" t="s">
        <v>257</v>
      </c>
      <c r="C5261" s="14" t="s">
        <v>259</v>
      </c>
      <c r="D5261" t="s">
        <v>456</v>
      </c>
      <c r="E5261" t="s">
        <v>474</v>
      </c>
      <c r="F5261" s="20">
        <v>2026</v>
      </c>
      <c r="G5261" s="20">
        <v>49</v>
      </c>
      <c r="H5261" s="11">
        <v>7471.3431581991999</v>
      </c>
      <c r="I5261" s="10">
        <v>3760865.1690847599</v>
      </c>
      <c r="J5261" s="33">
        <f t="shared" si="328"/>
        <v>1.9866022370638239E-3</v>
      </c>
      <c r="K5261" s="33">
        <f t="shared" si="329"/>
        <v>1.984630248907826E-3</v>
      </c>
      <c r="L5261" s="33">
        <f t="shared" si="330"/>
        <v>0.9836244173744072</v>
      </c>
      <c r="M5261" s="33">
        <f t="shared" si="331"/>
        <v>0.98167228660212158</v>
      </c>
    </row>
    <row r="5262" spans="1:13" ht="27.6">
      <c r="A5262" t="s">
        <v>164</v>
      </c>
      <c r="B5262" t="s">
        <v>257</v>
      </c>
      <c r="C5262" s="14" t="s">
        <v>259</v>
      </c>
      <c r="D5262" t="s">
        <v>456</v>
      </c>
      <c r="E5262" t="s">
        <v>474</v>
      </c>
      <c r="F5262" s="20">
        <v>2026</v>
      </c>
      <c r="G5262" s="20">
        <v>50</v>
      </c>
      <c r="H5262" s="11">
        <v>7878.2044796575001</v>
      </c>
      <c r="I5262" s="10">
        <v>3688482.0781312799</v>
      </c>
      <c r="J5262" s="33">
        <f t="shared" si="328"/>
        <v>2.135893387246411E-3</v>
      </c>
      <c r="K5262" s="33">
        <f t="shared" si="329"/>
        <v>2.133613990104144E-3</v>
      </c>
      <c r="L5262" s="33">
        <f t="shared" si="330"/>
        <v>0.98167228660212158</v>
      </c>
      <c r="M5262" s="33">
        <f t="shared" si="331"/>
        <v>0.97957777687772973</v>
      </c>
    </row>
    <row r="5263" spans="1:13" ht="27.6">
      <c r="A5263" t="s">
        <v>164</v>
      </c>
      <c r="B5263" t="s">
        <v>257</v>
      </c>
      <c r="C5263" s="14" t="s">
        <v>259</v>
      </c>
      <c r="D5263" t="s">
        <v>456</v>
      </c>
      <c r="E5263" t="s">
        <v>474</v>
      </c>
      <c r="F5263" s="20">
        <v>2026</v>
      </c>
      <c r="G5263" s="20">
        <v>51</v>
      </c>
      <c r="H5263" s="11">
        <v>8769.0232523594295</v>
      </c>
      <c r="I5263" s="10">
        <v>3603422.4386088802</v>
      </c>
      <c r="J5263" s="33">
        <f t="shared" si="328"/>
        <v>2.4335262938931903E-3</v>
      </c>
      <c r="K5263" s="33">
        <f t="shared" si="329"/>
        <v>2.4305676692318867E-3</v>
      </c>
      <c r="L5263" s="33">
        <f t="shared" si="330"/>
        <v>0.97957777687772973</v>
      </c>
      <c r="M5263" s="33">
        <f t="shared" si="331"/>
        <v>0.97719684680375263</v>
      </c>
    </row>
    <row r="5264" spans="1:13" ht="27.6">
      <c r="A5264" t="s">
        <v>164</v>
      </c>
      <c r="B5264" t="s">
        <v>257</v>
      </c>
      <c r="C5264" s="14" t="s">
        <v>259</v>
      </c>
      <c r="D5264" t="s">
        <v>456</v>
      </c>
      <c r="E5264" t="s">
        <v>474</v>
      </c>
      <c r="F5264" s="20">
        <v>2026</v>
      </c>
      <c r="G5264" s="20">
        <v>52</v>
      </c>
      <c r="H5264" s="11">
        <v>9325.6258642953908</v>
      </c>
      <c r="I5264" s="10">
        <v>3534552.4196641501</v>
      </c>
      <c r="J5264" s="33">
        <f t="shared" si="328"/>
        <v>2.6384177562095695E-3</v>
      </c>
      <c r="K5264" s="33">
        <f t="shared" si="329"/>
        <v>2.6349401911768267E-3</v>
      </c>
      <c r="L5264" s="33">
        <f t="shared" si="330"/>
        <v>0.97719684680375263</v>
      </c>
      <c r="M5264" s="33">
        <f t="shared" si="331"/>
        <v>0.97462199155741813</v>
      </c>
    </row>
    <row r="5265" spans="1:13" ht="27.6">
      <c r="A5265" t="s">
        <v>164</v>
      </c>
      <c r="B5265" t="s">
        <v>257</v>
      </c>
      <c r="C5265" s="14" t="s">
        <v>259</v>
      </c>
      <c r="D5265" t="s">
        <v>456</v>
      </c>
      <c r="E5265" t="s">
        <v>474</v>
      </c>
      <c r="F5265" s="20">
        <v>2026</v>
      </c>
      <c r="G5265" s="20">
        <v>53</v>
      </c>
      <c r="H5265" s="11">
        <v>10195.6565455857</v>
      </c>
      <c r="I5265" s="10">
        <v>3466820.1760089099</v>
      </c>
      <c r="J5265" s="33">
        <f t="shared" si="328"/>
        <v>2.9409245440942351E-3</v>
      </c>
      <c r="K5265" s="33">
        <f t="shared" si="329"/>
        <v>2.9366042617531285E-3</v>
      </c>
      <c r="L5265" s="33">
        <f t="shared" si="330"/>
        <v>0.97462199155741813</v>
      </c>
      <c r="M5265" s="33">
        <f t="shared" si="331"/>
        <v>0.97175991246341231</v>
      </c>
    </row>
    <row r="5266" spans="1:13" ht="27.6">
      <c r="A5266" t="s">
        <v>164</v>
      </c>
      <c r="B5266" t="s">
        <v>257</v>
      </c>
      <c r="C5266" s="14" t="s">
        <v>259</v>
      </c>
      <c r="D5266" t="s">
        <v>456</v>
      </c>
      <c r="E5266" t="s">
        <v>474</v>
      </c>
      <c r="F5266" s="20">
        <v>2026</v>
      </c>
      <c r="G5266" s="20">
        <v>54</v>
      </c>
      <c r="H5266" s="11">
        <v>11026.8717923408</v>
      </c>
      <c r="I5266" s="10">
        <v>3377075.6806735001</v>
      </c>
      <c r="J5266" s="33">
        <f t="shared" si="328"/>
        <v>3.2652131118784044E-3</v>
      </c>
      <c r="K5266" s="33">
        <f t="shared" si="329"/>
        <v>3.2598881008872871E-3</v>
      </c>
      <c r="L5266" s="33">
        <f t="shared" si="330"/>
        <v>0.97175991246341231</v>
      </c>
      <c r="M5266" s="33">
        <f t="shared" si="331"/>
        <v>0.96859208388785356</v>
      </c>
    </row>
    <row r="5267" spans="1:13" ht="27.6">
      <c r="A5267" t="s">
        <v>164</v>
      </c>
      <c r="B5267" t="s">
        <v>257</v>
      </c>
      <c r="C5267" s="14" t="s">
        <v>259</v>
      </c>
      <c r="D5267" t="s">
        <v>456</v>
      </c>
      <c r="E5267" t="s">
        <v>474</v>
      </c>
      <c r="F5267" s="20">
        <v>2026</v>
      </c>
      <c r="G5267" s="20">
        <v>55</v>
      </c>
      <c r="H5267" s="11">
        <v>11865.1193574688</v>
      </c>
      <c r="I5267" s="10">
        <v>3298016.2836388401</v>
      </c>
      <c r="J5267" s="33">
        <f t="shared" si="328"/>
        <v>3.5976533579687225E-3</v>
      </c>
      <c r="K5267" s="33">
        <f t="shared" si="329"/>
        <v>3.5911895569551433E-3</v>
      </c>
      <c r="L5267" s="33">
        <f t="shared" si="330"/>
        <v>0.96859208388785356</v>
      </c>
      <c r="M5267" s="33">
        <f t="shared" si="331"/>
        <v>0.96511368611124604</v>
      </c>
    </row>
    <row r="5268" spans="1:13" ht="27.6">
      <c r="A5268" t="s">
        <v>164</v>
      </c>
      <c r="B5268" t="s">
        <v>257</v>
      </c>
      <c r="C5268" s="14" t="s">
        <v>259</v>
      </c>
      <c r="D5268" t="s">
        <v>456</v>
      </c>
      <c r="E5268" t="s">
        <v>474</v>
      </c>
      <c r="F5268" s="20">
        <v>2026</v>
      </c>
      <c r="G5268" s="20">
        <v>56</v>
      </c>
      <c r="H5268" s="11">
        <v>12942.840178815501</v>
      </c>
      <c r="I5268" s="10">
        <v>3216647.9930529101</v>
      </c>
      <c r="J5268" s="33">
        <f t="shared" si="328"/>
        <v>4.023704243289454E-3</v>
      </c>
      <c r="K5268" s="33">
        <f t="shared" si="329"/>
        <v>4.0156199918843782E-3</v>
      </c>
      <c r="L5268" s="33">
        <f t="shared" si="330"/>
        <v>0.96511368611124604</v>
      </c>
      <c r="M5268" s="33">
        <f t="shared" si="331"/>
        <v>0.96123815629885645</v>
      </c>
    </row>
    <row r="5269" spans="1:13" ht="27.6">
      <c r="A5269" t="s">
        <v>164</v>
      </c>
      <c r="B5269" t="s">
        <v>257</v>
      </c>
      <c r="C5269" s="14" t="s">
        <v>259</v>
      </c>
      <c r="D5269" t="s">
        <v>456</v>
      </c>
      <c r="E5269" t="s">
        <v>474</v>
      </c>
      <c r="F5269" s="20">
        <v>2026</v>
      </c>
      <c r="G5269" s="20">
        <v>57</v>
      </c>
      <c r="H5269" s="11">
        <v>13863.248452355199</v>
      </c>
      <c r="I5269" s="10">
        <v>3119233.31002719</v>
      </c>
      <c r="J5269" s="33">
        <f t="shared" si="328"/>
        <v>4.444441013049567E-3</v>
      </c>
      <c r="K5269" s="33">
        <f t="shared" si="329"/>
        <v>4.4345791007290858E-3</v>
      </c>
      <c r="L5269" s="33">
        <f t="shared" si="330"/>
        <v>0.96123815629885645</v>
      </c>
      <c r="M5269" s="33">
        <f t="shared" si="331"/>
        <v>0.95697546966011016</v>
      </c>
    </row>
    <row r="5270" spans="1:13" ht="27.6">
      <c r="A5270" t="s">
        <v>164</v>
      </c>
      <c r="B5270" t="s">
        <v>257</v>
      </c>
      <c r="C5270" s="14" t="s">
        <v>259</v>
      </c>
      <c r="D5270" t="s">
        <v>456</v>
      </c>
      <c r="E5270" t="s">
        <v>474</v>
      </c>
      <c r="F5270" s="20">
        <v>2026</v>
      </c>
      <c r="G5270" s="20">
        <v>58</v>
      </c>
      <c r="H5270" s="11">
        <v>14966.847894647301</v>
      </c>
      <c r="I5270" s="10">
        <v>3015150.5668734801</v>
      </c>
      <c r="J5270" s="33">
        <f t="shared" si="328"/>
        <v>4.9638807624015182E-3</v>
      </c>
      <c r="K5270" s="33">
        <f t="shared" si="329"/>
        <v>4.9515810661141524E-3</v>
      </c>
      <c r="L5270" s="33">
        <f t="shared" si="330"/>
        <v>0.95697546966011016</v>
      </c>
      <c r="M5270" s="33">
        <f t="shared" si="331"/>
        <v>0.95223692804380544</v>
      </c>
    </row>
    <row r="5271" spans="1:13" ht="27.6">
      <c r="A5271" t="s">
        <v>164</v>
      </c>
      <c r="B5271" t="s">
        <v>257</v>
      </c>
      <c r="C5271" s="14" t="s">
        <v>259</v>
      </c>
      <c r="D5271" t="s">
        <v>456</v>
      </c>
      <c r="E5271" t="s">
        <v>474</v>
      </c>
      <c r="F5271" s="20">
        <v>2026</v>
      </c>
      <c r="G5271" s="20">
        <v>59</v>
      </c>
      <c r="H5271" s="11">
        <v>15515.2303826971</v>
      </c>
      <c r="I5271" s="10">
        <v>2913103.1873548301</v>
      </c>
      <c r="J5271" s="33">
        <f t="shared" si="328"/>
        <v>5.3260146945859864E-3</v>
      </c>
      <c r="K5271" s="33">
        <f t="shared" si="329"/>
        <v>5.3118566248370191E-3</v>
      </c>
      <c r="L5271" s="33">
        <f t="shared" si="330"/>
        <v>0.95223692804380544</v>
      </c>
      <c r="M5271" s="33">
        <f t="shared" si="331"/>
        <v>0.9471787820091615</v>
      </c>
    </row>
    <row r="5272" spans="1:13" ht="27.6">
      <c r="A5272" t="s">
        <v>164</v>
      </c>
      <c r="B5272" t="s">
        <v>257</v>
      </c>
      <c r="C5272" s="14" t="s">
        <v>259</v>
      </c>
      <c r="D5272" t="s">
        <v>456</v>
      </c>
      <c r="E5272" t="s">
        <v>474</v>
      </c>
      <c r="F5272" s="20">
        <v>2026</v>
      </c>
      <c r="G5272" s="20">
        <v>60</v>
      </c>
      <c r="H5272" s="11">
        <v>16287.897511463099</v>
      </c>
      <c r="I5272" s="10">
        <v>2798514.85427916</v>
      </c>
      <c r="J5272" s="33">
        <f t="shared" si="328"/>
        <v>5.8201933381048744E-3</v>
      </c>
      <c r="K5272" s="33">
        <f t="shared" si="329"/>
        <v>5.8032888246043468E-3</v>
      </c>
      <c r="L5272" s="33">
        <f t="shared" si="330"/>
        <v>0.9471787820091615</v>
      </c>
      <c r="M5272" s="33">
        <f t="shared" si="331"/>
        <v>0.94168202996862538</v>
      </c>
    </row>
    <row r="5273" spans="1:13" ht="27.6">
      <c r="A5273" t="s">
        <v>164</v>
      </c>
      <c r="B5273" t="s">
        <v>257</v>
      </c>
      <c r="C5273" s="14" t="s">
        <v>259</v>
      </c>
      <c r="D5273" t="s">
        <v>456</v>
      </c>
      <c r="E5273" t="s">
        <v>474</v>
      </c>
      <c r="F5273" s="20">
        <v>2026</v>
      </c>
      <c r="G5273" s="20">
        <v>61</v>
      </c>
      <c r="H5273" s="11">
        <v>17607.077125897202</v>
      </c>
      <c r="I5273" s="10">
        <v>2671395.75590517</v>
      </c>
      <c r="J5273" s="33">
        <f t="shared" si="328"/>
        <v>6.5909654482966184E-3</v>
      </c>
      <c r="K5273" s="33">
        <f t="shared" si="329"/>
        <v>6.5692926764971959E-3</v>
      </c>
      <c r="L5273" s="33">
        <f t="shared" si="330"/>
        <v>0.94168202996862538</v>
      </c>
      <c r="M5273" s="33">
        <f t="shared" si="331"/>
        <v>0.93549584510556349</v>
      </c>
    </row>
    <row r="5274" spans="1:13" ht="27.6">
      <c r="A5274" t="s">
        <v>164</v>
      </c>
      <c r="B5274" t="s">
        <v>257</v>
      </c>
      <c r="C5274" s="14" t="s">
        <v>259</v>
      </c>
      <c r="D5274" t="s">
        <v>456</v>
      </c>
      <c r="E5274" t="s">
        <v>474</v>
      </c>
      <c r="F5274" s="20">
        <v>2026</v>
      </c>
      <c r="G5274" s="20">
        <v>62</v>
      </c>
      <c r="H5274" s="11">
        <v>18531.333182221799</v>
      </c>
      <c r="I5274" s="10">
        <v>2545899.3032479002</v>
      </c>
      <c r="J5274" s="33">
        <f t="shared" si="328"/>
        <v>7.2788947931211089E-3</v>
      </c>
      <c r="K5274" s="33">
        <f t="shared" si="329"/>
        <v>7.2524677970656759E-3</v>
      </c>
      <c r="L5274" s="33">
        <f t="shared" si="330"/>
        <v>0.93549584510556349</v>
      </c>
      <c r="M5274" s="33">
        <f t="shared" si="331"/>
        <v>0.92871119161464666</v>
      </c>
    </row>
    <row r="5275" spans="1:13" ht="27.6">
      <c r="A5275" t="s">
        <v>164</v>
      </c>
      <c r="B5275" t="s">
        <v>257</v>
      </c>
      <c r="C5275" s="14" t="s">
        <v>259</v>
      </c>
      <c r="D5275" t="s">
        <v>456</v>
      </c>
      <c r="E5275" t="s">
        <v>474</v>
      </c>
      <c r="F5275" s="20">
        <v>2026</v>
      </c>
      <c r="G5275" s="20">
        <v>63</v>
      </c>
      <c r="H5275" s="11">
        <v>19450.8232949009</v>
      </c>
      <c r="I5275" s="10">
        <v>2420908.6322728298</v>
      </c>
      <c r="J5275" s="33">
        <f t="shared" si="328"/>
        <v>8.0345135853556841E-3</v>
      </c>
      <c r="K5275" s="33">
        <f t="shared" si="329"/>
        <v>8.0023231502663883E-3</v>
      </c>
      <c r="L5275" s="33">
        <f t="shared" si="330"/>
        <v>0.92871119161464666</v>
      </c>
      <c r="M5275" s="33">
        <f t="shared" si="331"/>
        <v>0.92127934454607729</v>
      </c>
    </row>
    <row r="5276" spans="1:13" ht="27.6">
      <c r="A5276" t="s">
        <v>164</v>
      </c>
      <c r="B5276" t="s">
        <v>257</v>
      </c>
      <c r="C5276" s="14" t="s">
        <v>259</v>
      </c>
      <c r="D5276" t="s">
        <v>456</v>
      </c>
      <c r="E5276" t="s">
        <v>474</v>
      </c>
      <c r="F5276" s="20">
        <v>2026</v>
      </c>
      <c r="G5276" s="20">
        <v>64</v>
      </c>
      <c r="H5276" s="11">
        <v>20731.0931004794</v>
      </c>
      <c r="I5276" s="10">
        <v>2295992.0445635198</v>
      </c>
      <c r="J5276" s="33">
        <f t="shared" si="328"/>
        <v>9.0292530192196251E-3</v>
      </c>
      <c r="K5276" s="33">
        <f t="shared" si="329"/>
        <v>8.9886117263321408E-3</v>
      </c>
      <c r="L5276" s="33">
        <f t="shared" si="330"/>
        <v>0.92127934454607729</v>
      </c>
      <c r="M5276" s="33">
        <f t="shared" si="331"/>
        <v>0.91299832222646282</v>
      </c>
    </row>
    <row r="5277" spans="1:13" ht="27.6">
      <c r="A5277" t="s">
        <v>164</v>
      </c>
      <c r="B5277" t="s">
        <v>257</v>
      </c>
      <c r="C5277" s="14" t="s">
        <v>259</v>
      </c>
      <c r="D5277" t="s">
        <v>456</v>
      </c>
      <c r="E5277" t="s">
        <v>474</v>
      </c>
      <c r="F5277" s="20">
        <v>2026</v>
      </c>
      <c r="G5277" s="20">
        <v>65</v>
      </c>
      <c r="H5277" s="11">
        <v>21641.603910086498</v>
      </c>
      <c r="I5277" s="10">
        <v>2169761.6213844498</v>
      </c>
      <c r="J5277" s="33">
        <f t="shared" si="328"/>
        <v>9.9741850426305085E-3</v>
      </c>
      <c r="K5277" s="33">
        <f t="shared" si="329"/>
        <v>9.9246078266866933E-3</v>
      </c>
      <c r="L5277" s="33">
        <f t="shared" si="330"/>
        <v>0.91299832222646282</v>
      </c>
      <c r="M5277" s="33">
        <f t="shared" si="331"/>
        <v>0.90393717193194223</v>
      </c>
    </row>
    <row r="5278" spans="1:13" ht="27.6">
      <c r="A5278" t="s">
        <v>164</v>
      </c>
      <c r="B5278" t="s">
        <v>257</v>
      </c>
      <c r="C5278" s="14" t="s">
        <v>259</v>
      </c>
      <c r="D5278" t="s">
        <v>456</v>
      </c>
      <c r="E5278" t="s">
        <v>474</v>
      </c>
      <c r="F5278" s="20">
        <v>2026</v>
      </c>
      <c r="G5278" s="20">
        <v>66</v>
      </c>
      <c r="H5278" s="11">
        <v>22030.844529853301</v>
      </c>
      <c r="I5278" s="10">
        <v>2039116.6076837999</v>
      </c>
      <c r="J5278" s="33">
        <f t="shared" si="328"/>
        <v>1.0804112156625405E-2</v>
      </c>
      <c r="K5278" s="33">
        <f t="shared" si="329"/>
        <v>1.0745957362281566E-2</v>
      </c>
      <c r="L5278" s="33">
        <f t="shared" si="330"/>
        <v>0.90393717193194223</v>
      </c>
      <c r="M5278" s="33">
        <f t="shared" si="331"/>
        <v>0.89422350162418018</v>
      </c>
    </row>
    <row r="5279" spans="1:13" ht="27.6">
      <c r="A5279" t="s">
        <v>164</v>
      </c>
      <c r="B5279" t="s">
        <v>257</v>
      </c>
      <c r="C5279" s="14" t="s">
        <v>259</v>
      </c>
      <c r="D5279" t="s">
        <v>456</v>
      </c>
      <c r="E5279" t="s">
        <v>474</v>
      </c>
      <c r="F5279" s="20">
        <v>2026</v>
      </c>
      <c r="G5279" s="20">
        <v>67</v>
      </c>
      <c r="H5279" s="11">
        <v>22688.9713636956</v>
      </c>
      <c r="I5279" s="10">
        <v>1903872.08389444</v>
      </c>
      <c r="J5279" s="33">
        <f t="shared" si="328"/>
        <v>1.1917277192953258E-2</v>
      </c>
      <c r="K5279" s="33">
        <f t="shared" si="329"/>
        <v>1.1846547691606424E-2</v>
      </c>
      <c r="L5279" s="33">
        <f t="shared" si="330"/>
        <v>0.89422350162418018</v>
      </c>
      <c r="M5279" s="33">
        <f t="shared" si="331"/>
        <v>0.88363004026523406</v>
      </c>
    </row>
    <row r="5280" spans="1:13" ht="27.6">
      <c r="A5280" t="s">
        <v>164</v>
      </c>
      <c r="B5280" t="s">
        <v>257</v>
      </c>
      <c r="C5280" s="14" t="s">
        <v>259</v>
      </c>
      <c r="D5280" t="s">
        <v>456</v>
      </c>
      <c r="E5280" t="s">
        <v>474</v>
      </c>
      <c r="F5280" s="20">
        <v>2026</v>
      </c>
      <c r="G5280" s="20">
        <v>68</v>
      </c>
      <c r="H5280" s="11">
        <v>20983.826135978499</v>
      </c>
      <c r="I5280" s="10">
        <v>1772127.3459622201</v>
      </c>
      <c r="J5280" s="33">
        <f t="shared" si="328"/>
        <v>1.1841037374537447E-2</v>
      </c>
      <c r="K5280" s="33">
        <f t="shared" si="329"/>
        <v>1.1771208179936599E-2</v>
      </c>
      <c r="L5280" s="33">
        <f t="shared" si="330"/>
        <v>0.88363004026523406</v>
      </c>
      <c r="M5280" s="33">
        <f t="shared" si="331"/>
        <v>0.87322864710722625</v>
      </c>
    </row>
    <row r="5281" spans="1:13" ht="27.6">
      <c r="A5281" t="s">
        <v>164</v>
      </c>
      <c r="B5281" t="s">
        <v>257</v>
      </c>
      <c r="C5281" s="14" t="s">
        <v>259</v>
      </c>
      <c r="D5281" t="s">
        <v>456</v>
      </c>
      <c r="E5281" t="s">
        <v>474</v>
      </c>
      <c r="F5281" s="20">
        <v>2026</v>
      </c>
      <c r="G5281" s="20">
        <v>69</v>
      </c>
      <c r="H5281" s="11">
        <v>20190.474190700701</v>
      </c>
      <c r="I5281" s="10">
        <v>1647966.3614979901</v>
      </c>
      <c r="J5281" s="33">
        <f t="shared" si="328"/>
        <v>1.2251751408534637E-2</v>
      </c>
      <c r="K5281" s="33">
        <f t="shared" si="329"/>
        <v>1.2177004274757319E-2</v>
      </c>
      <c r="L5281" s="33">
        <f t="shared" si="330"/>
        <v>0.87322864710722625</v>
      </c>
      <c r="M5281" s="33">
        <f t="shared" si="331"/>
        <v>0.86259533813856104</v>
      </c>
    </row>
    <row r="5282" spans="1:13" ht="27.6">
      <c r="A5282" t="s">
        <v>164</v>
      </c>
      <c r="B5282" t="s">
        <v>257</v>
      </c>
      <c r="C5282" s="14" t="s">
        <v>259</v>
      </c>
      <c r="D5282" t="s">
        <v>456</v>
      </c>
      <c r="E5282" t="s">
        <v>474</v>
      </c>
      <c r="F5282" s="20">
        <v>2027</v>
      </c>
      <c r="G5282" s="20">
        <v>30</v>
      </c>
      <c r="H5282" s="11">
        <v>921.626578623716</v>
      </c>
      <c r="I5282" s="10">
        <v>4437767.4312145701</v>
      </c>
      <c r="J5282" s="33">
        <f t="shared" si="328"/>
        <v>2.076779806307868E-4</v>
      </c>
      <c r="K5282" s="33">
        <f t="shared" si="329"/>
        <v>2.076564170517825E-4</v>
      </c>
      <c r="L5282" s="33">
        <f t="shared" si="330"/>
        <v>1</v>
      </c>
      <c r="M5282" s="33">
        <f t="shared" si="331"/>
        <v>0.99979234358294822</v>
      </c>
    </row>
    <row r="5283" spans="1:13" ht="27.6">
      <c r="A5283" t="s">
        <v>164</v>
      </c>
      <c r="B5283" t="s">
        <v>257</v>
      </c>
      <c r="C5283" s="14" t="s">
        <v>259</v>
      </c>
      <c r="D5283" t="s">
        <v>456</v>
      </c>
      <c r="E5283" t="s">
        <v>474</v>
      </c>
      <c r="F5283" s="20">
        <v>2027</v>
      </c>
      <c r="G5283" s="20">
        <v>31</v>
      </c>
      <c r="H5283" s="11">
        <v>1303.30943103353</v>
      </c>
      <c r="I5283" s="10">
        <v>4376375.4793428304</v>
      </c>
      <c r="J5283" s="33">
        <f t="shared" si="328"/>
        <v>2.9780566982548739E-4</v>
      </c>
      <c r="K5283" s="33">
        <f t="shared" si="329"/>
        <v>2.9776133011860662E-4</v>
      </c>
      <c r="L5283" s="33">
        <f t="shared" si="330"/>
        <v>0.99979234358294822</v>
      </c>
      <c r="M5283" s="33">
        <f t="shared" si="331"/>
        <v>0.99949464408488053</v>
      </c>
    </row>
    <row r="5284" spans="1:13" ht="27.6">
      <c r="A5284" t="s">
        <v>164</v>
      </c>
      <c r="B5284" t="s">
        <v>257</v>
      </c>
      <c r="C5284" s="14" t="s">
        <v>259</v>
      </c>
      <c r="D5284" t="s">
        <v>456</v>
      </c>
      <c r="E5284" t="s">
        <v>474</v>
      </c>
      <c r="F5284" s="20">
        <v>2027</v>
      </c>
      <c r="G5284" s="20">
        <v>32</v>
      </c>
      <c r="H5284" s="11">
        <v>1315.72517293497</v>
      </c>
      <c r="I5284" s="10">
        <v>4313218.88605366</v>
      </c>
      <c r="J5284" s="33">
        <f t="shared" si="328"/>
        <v>3.0504484184404112E-4</v>
      </c>
      <c r="K5284" s="33">
        <f t="shared" si="329"/>
        <v>3.0499832039676544E-4</v>
      </c>
      <c r="L5284" s="33">
        <f t="shared" si="330"/>
        <v>0.99949464408488053</v>
      </c>
      <c r="M5284" s="33">
        <f t="shared" si="331"/>
        <v>0.99918979989718903</v>
      </c>
    </row>
    <row r="5285" spans="1:13" ht="27.6">
      <c r="A5285" t="s">
        <v>164</v>
      </c>
      <c r="B5285" t="s">
        <v>257</v>
      </c>
      <c r="C5285" s="14" t="s">
        <v>259</v>
      </c>
      <c r="D5285" t="s">
        <v>456</v>
      </c>
      <c r="E5285" t="s">
        <v>474</v>
      </c>
      <c r="F5285" s="20">
        <v>2027</v>
      </c>
      <c r="G5285" s="20">
        <v>33</v>
      </c>
      <c r="H5285" s="11">
        <v>1360.71377011755</v>
      </c>
      <c r="I5285" s="10">
        <v>4259905.2185713304</v>
      </c>
      <c r="J5285" s="33">
        <f t="shared" si="328"/>
        <v>3.1942348486661885E-4</v>
      </c>
      <c r="K5285" s="33">
        <f t="shared" si="329"/>
        <v>3.1937247461666374E-4</v>
      </c>
      <c r="L5285" s="33">
        <f t="shared" si="330"/>
        <v>0.99918979989718903</v>
      </c>
      <c r="M5285" s="33">
        <f t="shared" si="331"/>
        <v>0.99887068617818409</v>
      </c>
    </row>
    <row r="5286" spans="1:13" ht="27.6">
      <c r="A5286" t="s">
        <v>164</v>
      </c>
      <c r="B5286" t="s">
        <v>257</v>
      </c>
      <c r="C5286" s="14" t="s">
        <v>259</v>
      </c>
      <c r="D5286" t="s">
        <v>456</v>
      </c>
      <c r="E5286" t="s">
        <v>474</v>
      </c>
      <c r="F5286" s="20">
        <v>2027</v>
      </c>
      <c r="G5286" s="20">
        <v>34</v>
      </c>
      <c r="H5286" s="11">
        <v>1427.96678797343</v>
      </c>
      <c r="I5286" s="10">
        <v>4209388.1788886804</v>
      </c>
      <c r="J5286" s="33">
        <f t="shared" si="328"/>
        <v>3.392338095914041E-4</v>
      </c>
      <c r="K5286" s="33">
        <f t="shared" si="329"/>
        <v>3.391762763085282E-4</v>
      </c>
      <c r="L5286" s="33">
        <f t="shared" si="330"/>
        <v>0.99887068617818409</v>
      </c>
      <c r="M5286" s="33">
        <f t="shared" si="331"/>
        <v>0.99853189293833244</v>
      </c>
    </row>
    <row r="5287" spans="1:13" ht="27.6">
      <c r="A5287" t="s">
        <v>164</v>
      </c>
      <c r="B5287" t="s">
        <v>257</v>
      </c>
      <c r="C5287" s="14" t="s">
        <v>259</v>
      </c>
      <c r="D5287" t="s">
        <v>456</v>
      </c>
      <c r="E5287" t="s">
        <v>474</v>
      </c>
      <c r="F5287" s="20">
        <v>2027</v>
      </c>
      <c r="G5287" s="20">
        <v>35</v>
      </c>
      <c r="H5287" s="11">
        <v>1530.7551990064401</v>
      </c>
      <c r="I5287" s="10">
        <v>4194254.1822189102</v>
      </c>
      <c r="J5287" s="33">
        <f t="shared" si="328"/>
        <v>3.6496481436340035E-4</v>
      </c>
      <c r="K5287" s="33">
        <f t="shared" si="329"/>
        <v>3.6489822280694195E-4</v>
      </c>
      <c r="L5287" s="33">
        <f t="shared" si="330"/>
        <v>0.99853189293833244</v>
      </c>
      <c r="M5287" s="33">
        <f t="shared" si="331"/>
        <v>0.99816753042518325</v>
      </c>
    </row>
    <row r="5288" spans="1:13" ht="27.6">
      <c r="A5288" t="s">
        <v>164</v>
      </c>
      <c r="B5288" t="s">
        <v>257</v>
      </c>
      <c r="C5288" s="14" t="s">
        <v>259</v>
      </c>
      <c r="D5288" t="s">
        <v>456</v>
      </c>
      <c r="E5288" t="s">
        <v>474</v>
      </c>
      <c r="F5288" s="20">
        <v>2027</v>
      </c>
      <c r="G5288" s="20">
        <v>36</v>
      </c>
      <c r="H5288" s="11">
        <v>2053.1133349462398</v>
      </c>
      <c r="I5288" s="10">
        <v>4173554.1206026399</v>
      </c>
      <c r="J5288" s="33">
        <f t="shared" si="328"/>
        <v>4.9193403885937402E-4</v>
      </c>
      <c r="K5288" s="33">
        <f t="shared" si="329"/>
        <v>4.918130591489156E-4</v>
      </c>
      <c r="L5288" s="33">
        <f t="shared" si="330"/>
        <v>0.99816753042518325</v>
      </c>
      <c r="M5288" s="33">
        <f t="shared" si="331"/>
        <v>0.99767661859850176</v>
      </c>
    </row>
    <row r="5289" spans="1:13" ht="27.6">
      <c r="A5289" t="s">
        <v>164</v>
      </c>
      <c r="B5289" t="s">
        <v>257</v>
      </c>
      <c r="C5289" s="14" t="s">
        <v>259</v>
      </c>
      <c r="D5289" t="s">
        <v>456</v>
      </c>
      <c r="E5289" t="s">
        <v>474</v>
      </c>
      <c r="F5289" s="20">
        <v>2027</v>
      </c>
      <c r="G5289" s="20">
        <v>37</v>
      </c>
      <c r="H5289" s="11">
        <v>2232.1092379302199</v>
      </c>
      <c r="I5289" s="10">
        <v>4156569.59215166</v>
      </c>
      <c r="J5289" s="33">
        <f t="shared" si="328"/>
        <v>5.3700754635381011E-4</v>
      </c>
      <c r="K5289" s="33">
        <f t="shared" si="329"/>
        <v>5.3686338360803276E-4</v>
      </c>
      <c r="L5289" s="33">
        <f t="shared" si="330"/>
        <v>0.99767661859850176</v>
      </c>
      <c r="M5289" s="33">
        <f t="shared" si="331"/>
        <v>0.9971410025532943</v>
      </c>
    </row>
    <row r="5290" spans="1:13" ht="27.6">
      <c r="A5290" t="s">
        <v>164</v>
      </c>
      <c r="B5290" t="s">
        <v>257</v>
      </c>
      <c r="C5290" s="14" t="s">
        <v>259</v>
      </c>
      <c r="D5290" t="s">
        <v>456</v>
      </c>
      <c r="E5290" t="s">
        <v>474</v>
      </c>
      <c r="F5290" s="20">
        <v>2027</v>
      </c>
      <c r="G5290" s="20">
        <v>38</v>
      </c>
      <c r="H5290" s="11">
        <v>2467.8050774247099</v>
      </c>
      <c r="I5290" s="10">
        <v>4162971.8852341301</v>
      </c>
      <c r="J5290" s="33">
        <f t="shared" si="328"/>
        <v>5.9279888153410338E-4</v>
      </c>
      <c r="K5290" s="33">
        <f t="shared" si="329"/>
        <v>5.9262321099129434E-4</v>
      </c>
      <c r="L5290" s="33">
        <f t="shared" si="330"/>
        <v>0.9971410025532943</v>
      </c>
      <c r="M5290" s="33">
        <f t="shared" si="331"/>
        <v>0.99655007365055004</v>
      </c>
    </row>
    <row r="5291" spans="1:13" ht="27.6">
      <c r="A5291" t="s">
        <v>164</v>
      </c>
      <c r="B5291" t="s">
        <v>257</v>
      </c>
      <c r="C5291" s="14" t="s">
        <v>259</v>
      </c>
      <c r="D5291" t="s">
        <v>456</v>
      </c>
      <c r="E5291" t="s">
        <v>474</v>
      </c>
      <c r="F5291" s="20">
        <v>2027</v>
      </c>
      <c r="G5291" s="20">
        <v>39</v>
      </c>
      <c r="H5291" s="11">
        <v>2687.6753066513202</v>
      </c>
      <c r="I5291" s="10">
        <v>4123657.5095967599</v>
      </c>
      <c r="J5291" s="33">
        <f t="shared" si="328"/>
        <v>6.5176977001519696E-4</v>
      </c>
      <c r="K5291" s="33">
        <f t="shared" si="329"/>
        <v>6.5155741423683633E-4</v>
      </c>
      <c r="L5291" s="33">
        <f t="shared" si="330"/>
        <v>0.99655007365055004</v>
      </c>
      <c r="M5291" s="33">
        <f t="shared" si="331"/>
        <v>0.99590076406140471</v>
      </c>
    </row>
    <row r="5292" spans="1:13" ht="27.6">
      <c r="A5292" t="s">
        <v>164</v>
      </c>
      <c r="B5292" t="s">
        <v>257</v>
      </c>
      <c r="C5292" s="14" t="s">
        <v>259</v>
      </c>
      <c r="D5292" t="s">
        <v>456</v>
      </c>
      <c r="E5292" t="s">
        <v>474</v>
      </c>
      <c r="F5292" s="20">
        <v>2027</v>
      </c>
      <c r="G5292" s="20">
        <v>40</v>
      </c>
      <c r="H5292" s="11">
        <v>2967.8244997440202</v>
      </c>
      <c r="I5292" s="10">
        <v>4075808.08715872</v>
      </c>
      <c r="J5292" s="33">
        <f t="shared" si="328"/>
        <v>7.2815609476179128E-4</v>
      </c>
      <c r="K5292" s="33">
        <f t="shared" si="329"/>
        <v>7.2789105344706062E-4</v>
      </c>
      <c r="L5292" s="33">
        <f t="shared" si="330"/>
        <v>0.99590076406140471</v>
      </c>
      <c r="M5292" s="33">
        <f t="shared" si="331"/>
        <v>0.99517585680512333</v>
      </c>
    </row>
    <row r="5293" spans="1:13" ht="27.6">
      <c r="A5293" t="s">
        <v>164</v>
      </c>
      <c r="B5293" t="s">
        <v>257</v>
      </c>
      <c r="C5293" s="14" t="s">
        <v>259</v>
      </c>
      <c r="D5293" t="s">
        <v>456</v>
      </c>
      <c r="E5293" t="s">
        <v>474</v>
      </c>
      <c r="F5293" s="20">
        <v>2027</v>
      </c>
      <c r="G5293" s="20">
        <v>41</v>
      </c>
      <c r="H5293" s="11">
        <v>3993.4758991682802</v>
      </c>
      <c r="I5293" s="10">
        <v>4090463.0998714701</v>
      </c>
      <c r="J5293" s="33">
        <f t="shared" si="328"/>
        <v>9.7628943267909262E-4</v>
      </c>
      <c r="K5293" s="33">
        <f t="shared" si="329"/>
        <v>9.7581301720328639E-4</v>
      </c>
      <c r="L5293" s="33">
        <f t="shared" si="330"/>
        <v>0.99517585680512333</v>
      </c>
      <c r="M5293" s="33">
        <f t="shared" si="331"/>
        <v>0.99420475124964647</v>
      </c>
    </row>
    <row r="5294" spans="1:13" ht="27.6">
      <c r="A5294" t="s">
        <v>164</v>
      </c>
      <c r="B5294" t="s">
        <v>257</v>
      </c>
      <c r="C5294" s="14" t="s">
        <v>259</v>
      </c>
      <c r="D5294" t="s">
        <v>456</v>
      </c>
      <c r="E5294" t="s">
        <v>474</v>
      </c>
      <c r="F5294" s="20">
        <v>2027</v>
      </c>
      <c r="G5294" s="20">
        <v>42</v>
      </c>
      <c r="H5294" s="11">
        <v>4557.2111807238298</v>
      </c>
      <c r="I5294" s="10">
        <v>4162692.6500674002</v>
      </c>
      <c r="J5294" s="33">
        <f t="shared" si="328"/>
        <v>1.0947748401866858E-3</v>
      </c>
      <c r="K5294" s="33">
        <f t="shared" si="329"/>
        <v>1.0941757928385476E-3</v>
      </c>
      <c r="L5294" s="33">
        <f t="shared" si="330"/>
        <v>0.99420475124964647</v>
      </c>
      <c r="M5294" s="33">
        <f t="shared" si="331"/>
        <v>0.99311691647770406</v>
      </c>
    </row>
    <row r="5295" spans="1:13" ht="27.6">
      <c r="A5295" t="s">
        <v>164</v>
      </c>
      <c r="B5295" t="s">
        <v>257</v>
      </c>
      <c r="C5295" s="14" t="s">
        <v>259</v>
      </c>
      <c r="D5295" t="s">
        <v>456</v>
      </c>
      <c r="E5295" t="s">
        <v>474</v>
      </c>
      <c r="F5295" s="20">
        <v>2027</v>
      </c>
      <c r="G5295" s="20">
        <v>43</v>
      </c>
      <c r="H5295" s="11">
        <v>5205.33569664878</v>
      </c>
      <c r="I5295" s="10">
        <v>4193226.3694631099</v>
      </c>
      <c r="J5295" s="33">
        <f t="shared" si="328"/>
        <v>1.2413676815915039E-3</v>
      </c>
      <c r="K5295" s="33">
        <f t="shared" si="329"/>
        <v>1.2405975034553984E-3</v>
      </c>
      <c r="L5295" s="33">
        <f t="shared" si="330"/>
        <v>0.99311691647770406</v>
      </c>
      <c r="M5295" s="33">
        <f t="shared" si="331"/>
        <v>0.99188485811048255</v>
      </c>
    </row>
    <row r="5296" spans="1:13" ht="27.6">
      <c r="A5296" t="s">
        <v>164</v>
      </c>
      <c r="B5296" t="s">
        <v>257</v>
      </c>
      <c r="C5296" s="14" t="s">
        <v>259</v>
      </c>
      <c r="D5296" t="s">
        <v>456</v>
      </c>
      <c r="E5296" t="s">
        <v>474</v>
      </c>
      <c r="F5296" s="20">
        <v>2027</v>
      </c>
      <c r="G5296" s="20">
        <v>44</v>
      </c>
      <c r="H5296" s="11">
        <v>5329.8273175709401</v>
      </c>
      <c r="I5296" s="10">
        <v>4163762.5156682399</v>
      </c>
      <c r="J5296" s="33">
        <f t="shared" si="328"/>
        <v>1.280050746774053E-3</v>
      </c>
      <c r="K5296" s="33">
        <f t="shared" si="329"/>
        <v>1.2792318312719875E-3</v>
      </c>
      <c r="L5296" s="33">
        <f t="shared" si="330"/>
        <v>0.99188485811048255</v>
      </c>
      <c r="M5296" s="33">
        <f t="shared" si="331"/>
        <v>0.99061600742703093</v>
      </c>
    </row>
    <row r="5297" spans="1:13" ht="27.6">
      <c r="A5297" t="s">
        <v>164</v>
      </c>
      <c r="B5297" t="s">
        <v>257</v>
      </c>
      <c r="C5297" s="14" t="s">
        <v>259</v>
      </c>
      <c r="D5297" t="s">
        <v>456</v>
      </c>
      <c r="E5297" t="s">
        <v>474</v>
      </c>
      <c r="F5297" s="20">
        <v>2027</v>
      </c>
      <c r="G5297" s="20">
        <v>45</v>
      </c>
      <c r="H5297" s="11">
        <v>5574.8766594962299</v>
      </c>
      <c r="I5297" s="10">
        <v>4109873.7579883202</v>
      </c>
      <c r="J5297" s="33">
        <f t="shared" si="328"/>
        <v>1.3564593434677642E-3</v>
      </c>
      <c r="K5297" s="33">
        <f t="shared" si="329"/>
        <v>1.3555397683282511E-3</v>
      </c>
      <c r="L5297" s="33">
        <f t="shared" si="330"/>
        <v>0.99061600742703093</v>
      </c>
      <c r="M5297" s="33">
        <f t="shared" si="331"/>
        <v>0.98927318803382103</v>
      </c>
    </row>
    <row r="5298" spans="1:13" ht="27.6">
      <c r="A5298" t="s">
        <v>164</v>
      </c>
      <c r="B5298" t="s">
        <v>257</v>
      </c>
      <c r="C5298" s="14" t="s">
        <v>259</v>
      </c>
      <c r="D5298" t="s">
        <v>456</v>
      </c>
      <c r="E5298" t="s">
        <v>474</v>
      </c>
      <c r="F5298" s="20">
        <v>2027</v>
      </c>
      <c r="G5298" s="20">
        <v>46</v>
      </c>
      <c r="H5298" s="11">
        <v>6668.5005493413901</v>
      </c>
      <c r="I5298" s="10">
        <v>4048640.91510846</v>
      </c>
      <c r="J5298" s="33">
        <f t="shared" si="328"/>
        <v>1.6470960722785527E-3</v>
      </c>
      <c r="K5298" s="33">
        <f t="shared" si="329"/>
        <v>1.6457403539777982E-3</v>
      </c>
      <c r="L5298" s="33">
        <f t="shared" si="330"/>
        <v>0.98927318803382103</v>
      </c>
      <c r="M5298" s="33">
        <f t="shared" si="331"/>
        <v>0.98764510122716553</v>
      </c>
    </row>
    <row r="5299" spans="1:13" ht="27.6">
      <c r="A5299" t="s">
        <v>164</v>
      </c>
      <c r="B5299" t="s">
        <v>257</v>
      </c>
      <c r="C5299" s="14" t="s">
        <v>259</v>
      </c>
      <c r="D5299" t="s">
        <v>456</v>
      </c>
      <c r="E5299" t="s">
        <v>474</v>
      </c>
      <c r="F5299" s="20">
        <v>2027</v>
      </c>
      <c r="G5299" s="20">
        <v>47</v>
      </c>
      <c r="H5299" s="11">
        <v>6975.06078593041</v>
      </c>
      <c r="I5299" s="10">
        <v>3992947.3047394902</v>
      </c>
      <c r="J5299" s="33">
        <f t="shared" si="328"/>
        <v>1.7468451881774785E-3</v>
      </c>
      <c r="K5299" s="33">
        <f t="shared" si="329"/>
        <v>1.7453203421409214E-3</v>
      </c>
      <c r="L5299" s="33">
        <f t="shared" si="330"/>
        <v>0.98764510122716553</v>
      </c>
      <c r="M5299" s="33">
        <f t="shared" si="331"/>
        <v>0.98592134414117794</v>
      </c>
    </row>
    <row r="5300" spans="1:13" ht="27.6">
      <c r="A5300" t="s">
        <v>164</v>
      </c>
      <c r="B5300" t="s">
        <v>257</v>
      </c>
      <c r="C5300" s="14" t="s">
        <v>259</v>
      </c>
      <c r="D5300" t="s">
        <v>456</v>
      </c>
      <c r="E5300" t="s">
        <v>474</v>
      </c>
      <c r="F5300" s="20">
        <v>2027</v>
      </c>
      <c r="G5300" s="20">
        <v>48</v>
      </c>
      <c r="H5300" s="11">
        <v>7366.2501364760001</v>
      </c>
      <c r="I5300" s="10">
        <v>3923785.1927095898</v>
      </c>
      <c r="J5300" s="33">
        <f t="shared" si="328"/>
        <v>1.877332671055114E-3</v>
      </c>
      <c r="K5300" s="33">
        <f t="shared" si="329"/>
        <v>1.8755715842971865E-3</v>
      </c>
      <c r="L5300" s="33">
        <f t="shared" si="330"/>
        <v>0.98592134414117794</v>
      </c>
      <c r="M5300" s="33">
        <f t="shared" si="331"/>
        <v>0.98407217808375469</v>
      </c>
    </row>
    <row r="5301" spans="1:13" ht="27.6">
      <c r="A5301" t="s">
        <v>164</v>
      </c>
      <c r="B5301" t="s">
        <v>257</v>
      </c>
      <c r="C5301" s="14" t="s">
        <v>259</v>
      </c>
      <c r="D5301" t="s">
        <v>456</v>
      </c>
      <c r="E5301" t="s">
        <v>474</v>
      </c>
      <c r="F5301" s="20">
        <v>2027</v>
      </c>
      <c r="G5301" s="20">
        <v>49</v>
      </c>
      <c r="H5301" s="11">
        <v>7580.9008954206902</v>
      </c>
      <c r="I5301" s="10">
        <v>3830094.80461674</v>
      </c>
      <c r="J5301" s="33">
        <f t="shared" si="328"/>
        <v>1.9792984983773203E-3</v>
      </c>
      <c r="K5301" s="33">
        <f t="shared" si="329"/>
        <v>1.9773409788226282E-3</v>
      </c>
      <c r="L5301" s="33">
        <f t="shared" si="330"/>
        <v>0.98407217808375469</v>
      </c>
      <c r="M5301" s="33">
        <f t="shared" si="331"/>
        <v>0.98212633183991049</v>
      </c>
    </row>
    <row r="5302" spans="1:13" ht="27.6">
      <c r="A5302" t="s">
        <v>164</v>
      </c>
      <c r="B5302" t="s">
        <v>257</v>
      </c>
      <c r="C5302" s="14" t="s">
        <v>259</v>
      </c>
      <c r="D5302" t="s">
        <v>456</v>
      </c>
      <c r="E5302" t="s">
        <v>474</v>
      </c>
      <c r="F5302" s="20">
        <v>2027</v>
      </c>
      <c r="G5302" s="20">
        <v>50</v>
      </c>
      <c r="H5302" s="11">
        <v>7843.0837463772205</v>
      </c>
      <c r="I5302" s="10">
        <v>3740704.4293243899</v>
      </c>
      <c r="J5302" s="33">
        <f t="shared" si="328"/>
        <v>2.0966863045615617E-3</v>
      </c>
      <c r="K5302" s="33">
        <f t="shared" si="329"/>
        <v>2.0944897932315687E-3</v>
      </c>
      <c r="L5302" s="33">
        <f t="shared" si="330"/>
        <v>0.98212633183991049</v>
      </c>
      <c r="M5302" s="33">
        <f t="shared" si="331"/>
        <v>0.9800692782622078</v>
      </c>
    </row>
    <row r="5303" spans="1:13" ht="27.6">
      <c r="A5303" t="s">
        <v>164</v>
      </c>
      <c r="B5303" t="s">
        <v>257</v>
      </c>
      <c r="C5303" s="14" t="s">
        <v>259</v>
      </c>
      <c r="D5303" t="s">
        <v>456</v>
      </c>
      <c r="E5303" t="s">
        <v>474</v>
      </c>
      <c r="F5303" s="20">
        <v>2027</v>
      </c>
      <c r="G5303" s="20">
        <v>51</v>
      </c>
      <c r="H5303" s="11">
        <v>8755.2540970233404</v>
      </c>
      <c r="I5303" s="10">
        <v>3667029.3308404498</v>
      </c>
      <c r="J5303" s="33">
        <f t="shared" si="328"/>
        <v>2.3875604221078634E-3</v>
      </c>
      <c r="K5303" s="33">
        <f t="shared" si="329"/>
        <v>2.3847124667293329E-3</v>
      </c>
      <c r="L5303" s="33">
        <f t="shared" si="330"/>
        <v>0.9800692782622078</v>
      </c>
      <c r="M5303" s="33">
        <f t="shared" si="331"/>
        <v>0.97773209483607748</v>
      </c>
    </row>
    <row r="5304" spans="1:13" ht="27.6">
      <c r="A5304" t="s">
        <v>164</v>
      </c>
      <c r="B5304" t="s">
        <v>257</v>
      </c>
      <c r="C5304" s="14" t="s">
        <v>259</v>
      </c>
      <c r="D5304" t="s">
        <v>456</v>
      </c>
      <c r="E5304" t="s">
        <v>474</v>
      </c>
      <c r="F5304" s="20">
        <v>2027</v>
      </c>
      <c r="G5304" s="20">
        <v>52</v>
      </c>
      <c r="H5304" s="11">
        <v>9208.8596725569096</v>
      </c>
      <c r="I5304" s="10">
        <v>3580801.4766638498</v>
      </c>
      <c r="J5304" s="33">
        <f t="shared" si="328"/>
        <v>2.5717314217420933E-3</v>
      </c>
      <c r="K5304" s="33">
        <f t="shared" si="329"/>
        <v>2.5684273534882784E-3</v>
      </c>
      <c r="L5304" s="33">
        <f t="shared" si="330"/>
        <v>0.97773209483607748</v>
      </c>
      <c r="M5304" s="33">
        <f t="shared" si="331"/>
        <v>0.97522086097931715</v>
      </c>
    </row>
    <row r="5305" spans="1:13" ht="27.6">
      <c r="A5305" t="s">
        <v>164</v>
      </c>
      <c r="B5305" t="s">
        <v>257</v>
      </c>
      <c r="C5305" s="14" t="s">
        <v>259</v>
      </c>
      <c r="D5305" t="s">
        <v>456</v>
      </c>
      <c r="E5305" t="s">
        <v>474</v>
      </c>
      <c r="F5305" s="20">
        <v>2027</v>
      </c>
      <c r="G5305" s="20">
        <v>53</v>
      </c>
      <c r="H5305" s="11">
        <v>9811.3748370199392</v>
      </c>
      <c r="I5305" s="10">
        <v>3510417.50274366</v>
      </c>
      <c r="J5305" s="33">
        <f t="shared" si="328"/>
        <v>2.7949310386447194E-3</v>
      </c>
      <c r="K5305" s="33">
        <f t="shared" si="329"/>
        <v>2.7910288551804552E-3</v>
      </c>
      <c r="L5305" s="33">
        <f t="shared" si="330"/>
        <v>0.97522086097931715</v>
      </c>
      <c r="M5305" s="33">
        <f t="shared" si="331"/>
        <v>0.97249899141614993</v>
      </c>
    </row>
    <row r="5306" spans="1:13" ht="27.6">
      <c r="A5306" t="s">
        <v>164</v>
      </c>
      <c r="B5306" t="s">
        <v>257</v>
      </c>
      <c r="C5306" s="14" t="s">
        <v>259</v>
      </c>
      <c r="D5306" t="s">
        <v>456</v>
      </c>
      <c r="E5306" t="s">
        <v>474</v>
      </c>
      <c r="F5306" s="20">
        <v>2027</v>
      </c>
      <c r="G5306" s="20">
        <v>54</v>
      </c>
      <c r="H5306" s="11">
        <v>10766.5896363884</v>
      </c>
      <c r="I5306" s="10">
        <v>3440801.1395584298</v>
      </c>
      <c r="J5306" s="33">
        <f t="shared" si="328"/>
        <v>3.1290938359111666E-3</v>
      </c>
      <c r="K5306" s="33">
        <f t="shared" si="329"/>
        <v>3.1242033240808098E-3</v>
      </c>
      <c r="L5306" s="33">
        <f t="shared" si="330"/>
        <v>0.97249899141614993</v>
      </c>
      <c r="M5306" s="33">
        <f t="shared" si="331"/>
        <v>0.96946070683450236</v>
      </c>
    </row>
    <row r="5307" spans="1:13" ht="27.6">
      <c r="A5307" t="s">
        <v>164</v>
      </c>
      <c r="B5307" t="s">
        <v>257</v>
      </c>
      <c r="C5307" s="14" t="s">
        <v>259</v>
      </c>
      <c r="D5307" t="s">
        <v>456</v>
      </c>
      <c r="E5307" t="s">
        <v>474</v>
      </c>
      <c r="F5307" s="20">
        <v>2027</v>
      </c>
      <c r="G5307" s="20">
        <v>55</v>
      </c>
      <c r="H5307" s="11">
        <v>11633.850760912799</v>
      </c>
      <c r="I5307" s="10">
        <v>3349258.3803519001</v>
      </c>
      <c r="J5307" s="33">
        <f t="shared" si="328"/>
        <v>3.4735602452058215E-3</v>
      </c>
      <c r="K5307" s="33">
        <f t="shared" si="329"/>
        <v>3.4675344138658248E-3</v>
      </c>
      <c r="L5307" s="33">
        <f t="shared" si="330"/>
        <v>0.96946070683450236</v>
      </c>
      <c r="M5307" s="33">
        <f t="shared" si="331"/>
        <v>0.96609906847066307</v>
      </c>
    </row>
    <row r="5308" spans="1:13" ht="27.6">
      <c r="A5308" t="s">
        <v>164</v>
      </c>
      <c r="B5308" t="s">
        <v>257</v>
      </c>
      <c r="C5308" s="14" t="s">
        <v>259</v>
      </c>
      <c r="D5308" t="s">
        <v>456</v>
      </c>
      <c r="E5308" t="s">
        <v>474</v>
      </c>
      <c r="F5308" s="20">
        <v>2027</v>
      </c>
      <c r="G5308" s="20">
        <v>56</v>
      </c>
      <c r="H5308" s="11">
        <v>12683.106819573801</v>
      </c>
      <c r="I5308" s="10">
        <v>3268262.7708326099</v>
      </c>
      <c r="J5308" s="33">
        <f t="shared" si="328"/>
        <v>3.8806876034458825E-3</v>
      </c>
      <c r="K5308" s="33">
        <f t="shared" si="329"/>
        <v>3.8731674662209059E-3</v>
      </c>
      <c r="L5308" s="33">
        <f t="shared" si="330"/>
        <v>0.96609906847066307</v>
      </c>
      <c r="M5308" s="33">
        <f t="shared" si="331"/>
        <v>0.96235720498951616</v>
      </c>
    </row>
    <row r="5309" spans="1:13" ht="27.6">
      <c r="A5309" t="s">
        <v>164</v>
      </c>
      <c r="B5309" t="s">
        <v>257</v>
      </c>
      <c r="C5309" s="14" t="s">
        <v>259</v>
      </c>
      <c r="D5309" t="s">
        <v>456</v>
      </c>
      <c r="E5309" t="s">
        <v>474</v>
      </c>
      <c r="F5309" s="20">
        <v>2027</v>
      </c>
      <c r="G5309" s="20">
        <v>57</v>
      </c>
      <c r="H5309" s="11">
        <v>13577.9120851556</v>
      </c>
      <c r="I5309" s="10">
        <v>3184896.5852339999</v>
      </c>
      <c r="J5309" s="33">
        <f t="shared" si="328"/>
        <v>4.2632191412764527E-3</v>
      </c>
      <c r="K5309" s="33">
        <f t="shared" si="329"/>
        <v>4.2541445228290176E-3</v>
      </c>
      <c r="L5309" s="33">
        <f t="shared" si="330"/>
        <v>0.96235720498951616</v>
      </c>
      <c r="M5309" s="33">
        <f t="shared" si="331"/>
        <v>0.95826319835690499</v>
      </c>
    </row>
    <row r="5310" spans="1:13" ht="27.6">
      <c r="A5310" t="s">
        <v>164</v>
      </c>
      <c r="B5310" t="s">
        <v>257</v>
      </c>
      <c r="C5310" s="14" t="s">
        <v>259</v>
      </c>
      <c r="D5310" t="s">
        <v>456</v>
      </c>
      <c r="E5310" t="s">
        <v>474</v>
      </c>
      <c r="F5310" s="20">
        <v>2027</v>
      </c>
      <c r="G5310" s="20">
        <v>58</v>
      </c>
      <c r="H5310" s="11">
        <v>14497.9118495153</v>
      </c>
      <c r="I5310" s="10">
        <v>3085450.24723231</v>
      </c>
      <c r="J5310" s="33">
        <f t="shared" si="328"/>
        <v>4.6987994256332995E-3</v>
      </c>
      <c r="K5310" s="33">
        <f t="shared" si="329"/>
        <v>4.6877773378963816E-3</v>
      </c>
      <c r="L5310" s="33">
        <f t="shared" si="330"/>
        <v>0.95826319835690499</v>
      </c>
      <c r="M5310" s="33">
        <f t="shared" si="331"/>
        <v>0.9537710738519074</v>
      </c>
    </row>
    <row r="5311" spans="1:13" ht="27.6">
      <c r="A5311" t="s">
        <v>164</v>
      </c>
      <c r="B5311" t="s">
        <v>257</v>
      </c>
      <c r="C5311" s="14" t="s">
        <v>259</v>
      </c>
      <c r="D5311" t="s">
        <v>456</v>
      </c>
      <c r="E5311" t="s">
        <v>474</v>
      </c>
      <c r="F5311" s="20">
        <v>2027</v>
      </c>
      <c r="G5311" s="20">
        <v>59</v>
      </c>
      <c r="H5311" s="11">
        <v>14951.311119132901</v>
      </c>
      <c r="I5311" s="10">
        <v>2979157.74243666</v>
      </c>
      <c r="J5311" s="33">
        <f t="shared" si="328"/>
        <v>5.0186369476710518E-3</v>
      </c>
      <c r="K5311" s="33">
        <f t="shared" si="329"/>
        <v>5.0060646300237321E-3</v>
      </c>
      <c r="L5311" s="33">
        <f t="shared" si="330"/>
        <v>0.9537710738519074</v>
      </c>
      <c r="M5311" s="33">
        <f t="shared" si="331"/>
        <v>0.94899643421395763</v>
      </c>
    </row>
    <row r="5312" spans="1:13" ht="27.6">
      <c r="A5312" t="s">
        <v>164</v>
      </c>
      <c r="B5312" t="s">
        <v>257</v>
      </c>
      <c r="C5312" s="14" t="s">
        <v>259</v>
      </c>
      <c r="D5312" t="s">
        <v>456</v>
      </c>
      <c r="E5312" t="s">
        <v>474</v>
      </c>
      <c r="F5312" s="20">
        <v>2027</v>
      </c>
      <c r="G5312" s="20">
        <v>60</v>
      </c>
      <c r="H5312" s="11">
        <v>15696.909560153201</v>
      </c>
      <c r="I5312" s="10">
        <v>2875439.8895711699</v>
      </c>
      <c r="J5312" s="33">
        <f t="shared" si="328"/>
        <v>5.4589593811659081E-3</v>
      </c>
      <c r="K5312" s="33">
        <f t="shared" si="329"/>
        <v>5.4440863384891403E-3</v>
      </c>
      <c r="L5312" s="33">
        <f t="shared" si="330"/>
        <v>0.94899643421395763</v>
      </c>
      <c r="M5312" s="33">
        <f t="shared" si="331"/>
        <v>0.94383001569117853</v>
      </c>
    </row>
    <row r="5313" spans="1:13" ht="27.6">
      <c r="A5313" t="s">
        <v>164</v>
      </c>
      <c r="B5313" t="s">
        <v>257</v>
      </c>
      <c r="C5313" s="14" t="s">
        <v>259</v>
      </c>
      <c r="D5313" t="s">
        <v>456</v>
      </c>
      <c r="E5313" t="s">
        <v>474</v>
      </c>
      <c r="F5313" s="20">
        <v>2027</v>
      </c>
      <c r="G5313" s="20">
        <v>61</v>
      </c>
      <c r="H5313" s="11">
        <v>17012.984327232702</v>
      </c>
      <c r="I5313" s="10">
        <v>2759001.7140054801</v>
      </c>
      <c r="J5313" s="33">
        <f t="shared" si="328"/>
        <v>6.1663551134709116E-3</v>
      </c>
      <c r="K5313" s="33">
        <f t="shared" si="329"/>
        <v>6.1473821637912929E-3</v>
      </c>
      <c r="L5313" s="33">
        <f t="shared" si="330"/>
        <v>0.94383001569117853</v>
      </c>
      <c r="M5313" s="33">
        <f t="shared" si="331"/>
        <v>0.93802793188706768</v>
      </c>
    </row>
    <row r="5314" spans="1:13" ht="27.6">
      <c r="A5314" t="s">
        <v>164</v>
      </c>
      <c r="B5314" t="s">
        <v>257</v>
      </c>
      <c r="C5314" s="14" t="s">
        <v>259</v>
      </c>
      <c r="D5314" t="s">
        <v>456</v>
      </c>
      <c r="E5314" t="s">
        <v>474</v>
      </c>
      <c r="F5314" s="20">
        <v>2027</v>
      </c>
      <c r="G5314" s="20">
        <v>62</v>
      </c>
      <c r="H5314" s="11">
        <v>17843.926685716899</v>
      </c>
      <c r="I5314" s="10">
        <v>2630047.2578052799</v>
      </c>
      <c r="J5314" s="33">
        <f t="shared" ref="J5314:J5377" si="332">IF(I5314&gt;0,H5314/I5314,0)</f>
        <v>6.7846410868705404E-3</v>
      </c>
      <c r="K5314" s="33">
        <f t="shared" ref="K5314:K5377" si="333">1-EXP(-J5314)</f>
        <v>6.7616773724011869E-3</v>
      </c>
      <c r="L5314" s="33">
        <f t="shared" ref="L5314:L5377" si="334">IF(G5314=30,1,M5313)</f>
        <v>0.93802793188706768</v>
      </c>
      <c r="M5314" s="33">
        <f t="shared" ref="M5314:M5377" si="335">L5314*(1-K5314)</f>
        <v>0.93168528964534658</v>
      </c>
    </row>
    <row r="5315" spans="1:13" ht="27.6">
      <c r="A5315" t="s">
        <v>164</v>
      </c>
      <c r="B5315" t="s">
        <v>257</v>
      </c>
      <c r="C5315" s="14" t="s">
        <v>259</v>
      </c>
      <c r="D5315" t="s">
        <v>456</v>
      </c>
      <c r="E5315" t="s">
        <v>474</v>
      </c>
      <c r="F5315" s="20">
        <v>2027</v>
      </c>
      <c r="G5315" s="20">
        <v>63</v>
      </c>
      <c r="H5315" s="11">
        <v>18726.712029724698</v>
      </c>
      <c r="I5315" s="10">
        <v>2502652.35124121</v>
      </c>
      <c r="J5315" s="33">
        <f t="shared" si="332"/>
        <v>7.4827460635661361E-3</v>
      </c>
      <c r="K5315" s="33">
        <f t="shared" si="333"/>
        <v>7.4548200171570267E-3</v>
      </c>
      <c r="L5315" s="33">
        <f t="shared" si="334"/>
        <v>0.93168528964534658</v>
      </c>
      <c r="M5315" s="33">
        <f t="shared" si="335"/>
        <v>0.92473974349840771</v>
      </c>
    </row>
    <row r="5316" spans="1:13" ht="27.6">
      <c r="A5316" t="s">
        <v>164</v>
      </c>
      <c r="B5316" t="s">
        <v>257</v>
      </c>
      <c r="C5316" s="14" t="s">
        <v>259</v>
      </c>
      <c r="D5316" t="s">
        <v>456</v>
      </c>
      <c r="E5316" t="s">
        <v>474</v>
      </c>
      <c r="F5316" s="20">
        <v>2027</v>
      </c>
      <c r="G5316" s="20">
        <v>64</v>
      </c>
      <c r="H5316" s="11">
        <v>19793.210291465301</v>
      </c>
      <c r="I5316" s="10">
        <v>2375729.0511989701</v>
      </c>
      <c r="J5316" s="33">
        <f t="shared" si="332"/>
        <v>8.3314257917905966E-3</v>
      </c>
      <c r="K5316" s="33">
        <f t="shared" si="333"/>
        <v>8.2968156479060751E-3</v>
      </c>
      <c r="L5316" s="33">
        <f t="shared" si="334"/>
        <v>0.92473974349840771</v>
      </c>
      <c r="M5316" s="33">
        <f t="shared" si="335"/>
        <v>0.91706734832430947</v>
      </c>
    </row>
    <row r="5317" spans="1:13" ht="27.6">
      <c r="A5317" t="s">
        <v>164</v>
      </c>
      <c r="B5317" t="s">
        <v>257</v>
      </c>
      <c r="C5317" s="14" t="s">
        <v>259</v>
      </c>
      <c r="D5317" t="s">
        <v>456</v>
      </c>
      <c r="E5317" t="s">
        <v>474</v>
      </c>
      <c r="F5317" s="20">
        <v>2027</v>
      </c>
      <c r="G5317" s="20">
        <v>65</v>
      </c>
      <c r="H5317" s="11">
        <v>20786.365146405999</v>
      </c>
      <c r="I5317" s="10">
        <v>2248531.0492145899</v>
      </c>
      <c r="J5317" s="33">
        <f t="shared" si="332"/>
        <v>9.2444198863371983E-3</v>
      </c>
      <c r="K5317" s="33">
        <f t="shared" si="333"/>
        <v>9.2018216033515898E-3</v>
      </c>
      <c r="L5317" s="33">
        <f t="shared" si="334"/>
        <v>0.91706734832430947</v>
      </c>
      <c r="M5317" s="33">
        <f t="shared" si="335"/>
        <v>0.90862865818677052</v>
      </c>
    </row>
    <row r="5318" spans="1:13" ht="27.6">
      <c r="A5318" t="s">
        <v>164</v>
      </c>
      <c r="B5318" t="s">
        <v>257</v>
      </c>
      <c r="C5318" s="14" t="s">
        <v>259</v>
      </c>
      <c r="D5318" t="s">
        <v>456</v>
      </c>
      <c r="E5318" t="s">
        <v>474</v>
      </c>
      <c r="F5318" s="20">
        <v>2027</v>
      </c>
      <c r="G5318" s="20">
        <v>66</v>
      </c>
      <c r="H5318" s="11">
        <v>21096.239936088801</v>
      </c>
      <c r="I5318" s="10">
        <v>2120436.6516516702</v>
      </c>
      <c r="J5318" s="33">
        <f t="shared" si="332"/>
        <v>9.9490073988564211E-3</v>
      </c>
      <c r="K5318" s="33">
        <f t="shared" si="333"/>
        <v>9.8996797473391851E-3</v>
      </c>
      <c r="L5318" s="33">
        <f t="shared" si="334"/>
        <v>0.90862865818677052</v>
      </c>
      <c r="M5318" s="33">
        <f t="shared" si="335"/>
        <v>0.89963352546146702</v>
      </c>
    </row>
    <row r="5319" spans="1:13" ht="27.6">
      <c r="A5319" t="s">
        <v>164</v>
      </c>
      <c r="B5319" t="s">
        <v>257</v>
      </c>
      <c r="C5319" s="14" t="s">
        <v>259</v>
      </c>
      <c r="D5319" t="s">
        <v>456</v>
      </c>
      <c r="E5319" t="s">
        <v>474</v>
      </c>
      <c r="F5319" s="20">
        <v>2027</v>
      </c>
      <c r="G5319" s="20">
        <v>67</v>
      </c>
      <c r="H5319" s="11">
        <v>21610.869077130701</v>
      </c>
      <c r="I5319" s="10">
        <v>1988089.43110004</v>
      </c>
      <c r="J5319" s="33">
        <f t="shared" si="332"/>
        <v>1.0870169489897183E-2</v>
      </c>
      <c r="K5319" s="33">
        <f t="shared" si="333"/>
        <v>1.0811302687973812E-2</v>
      </c>
      <c r="L5319" s="33">
        <f t="shared" si="334"/>
        <v>0.89963352546146702</v>
      </c>
      <c r="M5319" s="33">
        <f t="shared" si="335"/>
        <v>0.88990731510945409</v>
      </c>
    </row>
    <row r="5320" spans="1:13" ht="27.6">
      <c r="A5320" t="s">
        <v>164</v>
      </c>
      <c r="B5320" t="s">
        <v>257</v>
      </c>
      <c r="C5320" s="14" t="s">
        <v>259</v>
      </c>
      <c r="D5320" t="s">
        <v>456</v>
      </c>
      <c r="E5320" t="s">
        <v>474</v>
      </c>
      <c r="F5320" s="20">
        <v>2027</v>
      </c>
      <c r="G5320" s="20">
        <v>68</v>
      </c>
      <c r="H5320" s="11">
        <v>21973.890528031701</v>
      </c>
      <c r="I5320" s="10">
        <v>1851513.95264498</v>
      </c>
      <c r="J5320" s="33">
        <f t="shared" si="332"/>
        <v>1.186806639865765E-2</v>
      </c>
      <c r="K5320" s="33">
        <f t="shared" si="333"/>
        <v>1.1797918678805974E-2</v>
      </c>
      <c r="L5320" s="33">
        <f t="shared" si="334"/>
        <v>0.88990731510945409</v>
      </c>
      <c r="M5320" s="33">
        <f t="shared" si="335"/>
        <v>0.87940826097411817</v>
      </c>
    </row>
    <row r="5321" spans="1:13" ht="27.6">
      <c r="A5321" t="s">
        <v>164</v>
      </c>
      <c r="B5321" t="s">
        <v>257</v>
      </c>
      <c r="C5321" s="14" t="s">
        <v>259</v>
      </c>
      <c r="D5321" t="s">
        <v>456</v>
      </c>
      <c r="E5321" t="s">
        <v>474</v>
      </c>
      <c r="F5321" s="20">
        <v>2027</v>
      </c>
      <c r="G5321" s="20">
        <v>69</v>
      </c>
      <c r="H5321" s="11">
        <v>20450.649228889099</v>
      </c>
      <c r="I5321" s="10">
        <v>1720934.9946472601</v>
      </c>
      <c r="J5321" s="33">
        <f t="shared" si="332"/>
        <v>1.1883452479319748E-2</v>
      </c>
      <c r="K5321" s="33">
        <f t="shared" si="333"/>
        <v>1.1813123118771029E-2</v>
      </c>
      <c r="L5321" s="33">
        <f t="shared" si="334"/>
        <v>0.87940826097411817</v>
      </c>
      <c r="M5321" s="33">
        <f t="shared" si="335"/>
        <v>0.86901970291556663</v>
      </c>
    </row>
    <row r="5322" spans="1:13" ht="27.6">
      <c r="A5322" t="s">
        <v>164</v>
      </c>
      <c r="B5322" t="s">
        <v>257</v>
      </c>
      <c r="C5322" s="14" t="s">
        <v>259</v>
      </c>
      <c r="D5322" t="s">
        <v>456</v>
      </c>
      <c r="E5322" t="s">
        <v>474</v>
      </c>
      <c r="F5322" s="20">
        <v>2028</v>
      </c>
      <c r="G5322" s="20">
        <v>30</v>
      </c>
      <c r="H5322" s="11">
        <v>898.45698428135699</v>
      </c>
      <c r="I5322" s="10">
        <v>4433727.9794240696</v>
      </c>
      <c r="J5322" s="33">
        <f t="shared" si="332"/>
        <v>2.0264143142089297E-4</v>
      </c>
      <c r="K5322" s="33">
        <f t="shared" si="333"/>
        <v>2.0262090103284613E-4</v>
      </c>
      <c r="L5322" s="33">
        <f t="shared" si="334"/>
        <v>1</v>
      </c>
      <c r="M5322" s="33">
        <f t="shared" si="335"/>
        <v>0.99979737909896715</v>
      </c>
    </row>
    <row r="5323" spans="1:13" ht="27.6">
      <c r="A5323" t="s">
        <v>164</v>
      </c>
      <c r="B5323" t="s">
        <v>257</v>
      </c>
      <c r="C5323" s="14" t="s">
        <v>259</v>
      </c>
      <c r="D5323" t="s">
        <v>456</v>
      </c>
      <c r="E5323" t="s">
        <v>474</v>
      </c>
      <c r="F5323" s="20">
        <v>2028</v>
      </c>
      <c r="G5323" s="20">
        <v>31</v>
      </c>
      <c r="H5323" s="11">
        <v>1300.9458855355499</v>
      </c>
      <c r="I5323" s="10">
        <v>4431467.3546247203</v>
      </c>
      <c r="J5323" s="33">
        <f t="shared" si="332"/>
        <v>2.9357000321301492E-4</v>
      </c>
      <c r="K5323" s="33">
        <f t="shared" si="333"/>
        <v>2.9352691575612599E-4</v>
      </c>
      <c r="L5323" s="33">
        <f t="shared" si="334"/>
        <v>0.99979737909896715</v>
      </c>
      <c r="M5323" s="33">
        <f t="shared" si="335"/>
        <v>0.9995039116578992</v>
      </c>
    </row>
    <row r="5324" spans="1:13" ht="27.6">
      <c r="A5324" t="s">
        <v>164</v>
      </c>
      <c r="B5324" t="s">
        <v>257</v>
      </c>
      <c r="C5324" s="14" t="s">
        <v>259</v>
      </c>
      <c r="D5324" t="s">
        <v>456</v>
      </c>
      <c r="E5324" t="s">
        <v>474</v>
      </c>
      <c r="F5324" s="20">
        <v>2028</v>
      </c>
      <c r="G5324" s="20">
        <v>32</v>
      </c>
      <c r="H5324" s="11">
        <v>1317.1334781615999</v>
      </c>
      <c r="I5324" s="10">
        <v>4370033.35716224</v>
      </c>
      <c r="J5324" s="33">
        <f t="shared" si="332"/>
        <v>3.0140124125205861E-4</v>
      </c>
      <c r="K5324" s="33">
        <f t="shared" si="333"/>
        <v>3.0135582446100262E-4</v>
      </c>
      <c r="L5324" s="33">
        <f t="shared" si="334"/>
        <v>0.9995039116578992</v>
      </c>
      <c r="M5324" s="33">
        <f t="shared" si="335"/>
        <v>0.99920270533254951</v>
      </c>
    </row>
    <row r="5325" spans="1:13" ht="27.6">
      <c r="A5325" t="s">
        <v>164</v>
      </c>
      <c r="B5325" t="s">
        <v>257</v>
      </c>
      <c r="C5325" s="14" t="s">
        <v>259</v>
      </c>
      <c r="D5325" t="s">
        <v>456</v>
      </c>
      <c r="E5325" t="s">
        <v>474</v>
      </c>
      <c r="F5325" s="20">
        <v>2028</v>
      </c>
      <c r="G5325" s="20">
        <v>33</v>
      </c>
      <c r="H5325" s="11">
        <v>1351.1764040396199</v>
      </c>
      <c r="I5325" s="10">
        <v>4306735.7124818703</v>
      </c>
      <c r="J5325" s="33">
        <f t="shared" si="332"/>
        <v>3.1373562118604411E-4</v>
      </c>
      <c r="K5325" s="33">
        <f t="shared" si="333"/>
        <v>3.1368641131246378E-4</v>
      </c>
      <c r="L5325" s="33">
        <f t="shared" si="334"/>
        <v>0.99920270533254951</v>
      </c>
      <c r="M5325" s="33">
        <f t="shared" si="335"/>
        <v>0.99888926902174002</v>
      </c>
    </row>
    <row r="5326" spans="1:13" ht="27.6">
      <c r="A5326" t="s">
        <v>164</v>
      </c>
      <c r="B5326" t="s">
        <v>257</v>
      </c>
      <c r="C5326" s="14" t="s">
        <v>259</v>
      </c>
      <c r="D5326" t="s">
        <v>456</v>
      </c>
      <c r="E5326" t="s">
        <v>474</v>
      </c>
      <c r="F5326" s="20">
        <v>2028</v>
      </c>
      <c r="G5326" s="20">
        <v>34</v>
      </c>
      <c r="H5326" s="11">
        <v>1404.7586817128599</v>
      </c>
      <c r="I5326" s="10">
        <v>4253201.7208675696</v>
      </c>
      <c r="J5326" s="33">
        <f t="shared" si="332"/>
        <v>3.3028263738836181E-4</v>
      </c>
      <c r="K5326" s="33">
        <f t="shared" si="333"/>
        <v>3.3022810008254133E-4</v>
      </c>
      <c r="L5326" s="33">
        <f t="shared" si="334"/>
        <v>0.99888926902174002</v>
      </c>
      <c r="M5326" s="33">
        <f t="shared" si="335"/>
        <v>0.99855940771623819</v>
      </c>
    </row>
    <row r="5327" spans="1:13" ht="27.6">
      <c r="A5327" t="s">
        <v>164</v>
      </c>
      <c r="B5327" t="s">
        <v>257</v>
      </c>
      <c r="C5327" s="14" t="s">
        <v>259</v>
      </c>
      <c r="D5327" t="s">
        <v>456</v>
      </c>
      <c r="E5327" t="s">
        <v>474</v>
      </c>
      <c r="F5327" s="20">
        <v>2028</v>
      </c>
      <c r="G5327" s="20">
        <v>35</v>
      </c>
      <c r="H5327" s="11">
        <v>1497.2129141253499</v>
      </c>
      <c r="I5327" s="10">
        <v>4202398.9539040802</v>
      </c>
      <c r="J5327" s="33">
        <f t="shared" si="332"/>
        <v>3.5627576785265014E-4</v>
      </c>
      <c r="K5327" s="33">
        <f t="shared" si="333"/>
        <v>3.5621230917770585E-4</v>
      </c>
      <c r="L5327" s="33">
        <f t="shared" si="334"/>
        <v>0.99855940771623819</v>
      </c>
      <c r="M5327" s="33">
        <f t="shared" si="335"/>
        <v>0.9982037085637645</v>
      </c>
    </row>
    <row r="5328" spans="1:13" ht="27.6">
      <c r="A5328" t="s">
        <v>164</v>
      </c>
      <c r="B5328" t="s">
        <v>257</v>
      </c>
      <c r="C5328" s="14" t="s">
        <v>259</v>
      </c>
      <c r="D5328" t="s">
        <v>456</v>
      </c>
      <c r="E5328" t="s">
        <v>474</v>
      </c>
      <c r="F5328" s="20">
        <v>2028</v>
      </c>
      <c r="G5328" s="20">
        <v>36</v>
      </c>
      <c r="H5328" s="11">
        <v>1986.3714295228499</v>
      </c>
      <c r="I5328" s="10">
        <v>4186849.53962817</v>
      </c>
      <c r="J5328" s="33">
        <f t="shared" si="332"/>
        <v>4.7443105149158469E-4</v>
      </c>
      <c r="K5328" s="33">
        <f t="shared" si="333"/>
        <v>4.743185268760719E-4</v>
      </c>
      <c r="L5328" s="33">
        <f t="shared" si="334"/>
        <v>0.9982037085637645</v>
      </c>
      <c r="M5328" s="33">
        <f t="shared" si="335"/>
        <v>0.99773024205119631</v>
      </c>
    </row>
    <row r="5329" spans="1:13" ht="27.6">
      <c r="A5329" t="s">
        <v>164</v>
      </c>
      <c r="B5329" t="s">
        <v>257</v>
      </c>
      <c r="C5329" s="14" t="s">
        <v>259</v>
      </c>
      <c r="D5329" t="s">
        <v>456</v>
      </c>
      <c r="E5329" t="s">
        <v>474</v>
      </c>
      <c r="F5329" s="20">
        <v>2028</v>
      </c>
      <c r="G5329" s="20">
        <v>37</v>
      </c>
      <c r="H5329" s="11">
        <v>2162.2018499810001</v>
      </c>
      <c r="I5329" s="10">
        <v>4165727.7454752498</v>
      </c>
      <c r="J5329" s="33">
        <f t="shared" si="332"/>
        <v>5.1904540625093685E-4</v>
      </c>
      <c r="K5329" s="33">
        <f t="shared" si="333"/>
        <v>5.1891072548693185E-4</v>
      </c>
      <c r="L5329" s="33">
        <f t="shared" si="334"/>
        <v>0.99773024205119631</v>
      </c>
      <c r="M5329" s="33">
        <f t="shared" si="335"/>
        <v>0.99721250912745329</v>
      </c>
    </row>
    <row r="5330" spans="1:13" ht="27.6">
      <c r="A5330" t="s">
        <v>164</v>
      </c>
      <c r="B5330" t="s">
        <v>257</v>
      </c>
      <c r="C5330" s="14" t="s">
        <v>259</v>
      </c>
      <c r="D5330" t="s">
        <v>456</v>
      </c>
      <c r="E5330" t="s">
        <v>474</v>
      </c>
      <c r="F5330" s="20">
        <v>2028</v>
      </c>
      <c r="G5330" s="20">
        <v>38</v>
      </c>
      <c r="H5330" s="11">
        <v>2363.9702208826202</v>
      </c>
      <c r="I5330" s="10">
        <v>4148185.4752927502</v>
      </c>
      <c r="J5330" s="33">
        <f t="shared" si="332"/>
        <v>5.6988055017375696E-4</v>
      </c>
      <c r="K5330" s="33">
        <f t="shared" si="333"/>
        <v>5.6971819909468202E-4</v>
      </c>
      <c r="L5330" s="33">
        <f t="shared" si="334"/>
        <v>0.99721250912745329</v>
      </c>
      <c r="M5330" s="33">
        <f t="shared" si="335"/>
        <v>0.99664437901263847</v>
      </c>
    </row>
    <row r="5331" spans="1:13" ht="27.6">
      <c r="A5331" t="s">
        <v>164</v>
      </c>
      <c r="B5331" t="s">
        <v>257</v>
      </c>
      <c r="C5331" s="14" t="s">
        <v>259</v>
      </c>
      <c r="D5331" t="s">
        <v>456</v>
      </c>
      <c r="E5331" t="s">
        <v>474</v>
      </c>
      <c r="F5331" s="20">
        <v>2028</v>
      </c>
      <c r="G5331" s="20">
        <v>39</v>
      </c>
      <c r="H5331" s="11">
        <v>2524.7850108012299</v>
      </c>
      <c r="I5331" s="10">
        <v>4153893.84633525</v>
      </c>
      <c r="J5331" s="33">
        <f t="shared" si="332"/>
        <v>6.0781163510683061E-4</v>
      </c>
      <c r="K5331" s="33">
        <f t="shared" si="333"/>
        <v>6.0762695503369102E-4</v>
      </c>
      <c r="L5331" s="33">
        <f t="shared" si="334"/>
        <v>0.99664437901263847</v>
      </c>
      <c r="M5331" s="33">
        <f t="shared" si="335"/>
        <v>0.99603879102336756</v>
      </c>
    </row>
    <row r="5332" spans="1:13" ht="27.6">
      <c r="A5332" t="s">
        <v>164</v>
      </c>
      <c r="B5332" t="s">
        <v>257</v>
      </c>
      <c r="C5332" s="14" t="s">
        <v>259</v>
      </c>
      <c r="D5332" t="s">
        <v>456</v>
      </c>
      <c r="E5332" t="s">
        <v>474</v>
      </c>
      <c r="F5332" s="20">
        <v>2028</v>
      </c>
      <c r="G5332" s="20">
        <v>40</v>
      </c>
      <c r="H5332" s="11">
        <v>2808.9564914295802</v>
      </c>
      <c r="I5332" s="10">
        <v>4113948.0835669301</v>
      </c>
      <c r="J5332" s="33">
        <f t="shared" si="332"/>
        <v>6.827885122444524E-4</v>
      </c>
      <c r="K5332" s="33">
        <f t="shared" si="333"/>
        <v>6.8255546521189814E-4</v>
      </c>
      <c r="L5332" s="33">
        <f t="shared" si="334"/>
        <v>0.99603879102336756</v>
      </c>
      <c r="M5332" s="33">
        <f t="shared" si="335"/>
        <v>0.99535893930299146</v>
      </c>
    </row>
    <row r="5333" spans="1:13" ht="27.6">
      <c r="A5333" t="s">
        <v>164</v>
      </c>
      <c r="B5333" t="s">
        <v>257</v>
      </c>
      <c r="C5333" s="14" t="s">
        <v>259</v>
      </c>
      <c r="D5333" t="s">
        <v>456</v>
      </c>
      <c r="E5333" t="s">
        <v>474</v>
      </c>
      <c r="F5333" s="20">
        <v>2028</v>
      </c>
      <c r="G5333" s="20">
        <v>41</v>
      </c>
      <c r="H5333" s="11">
        <v>3734.9726344181499</v>
      </c>
      <c r="I5333" s="10">
        <v>4065382.12288462</v>
      </c>
      <c r="J5333" s="33">
        <f t="shared" si="332"/>
        <v>9.1872609302664381E-4</v>
      </c>
      <c r="K5333" s="33">
        <f t="shared" si="333"/>
        <v>9.1830419342286973E-4</v>
      </c>
      <c r="L5333" s="33">
        <f t="shared" si="334"/>
        <v>0.99535893930299146</v>
      </c>
      <c r="M5333" s="33">
        <f t="shared" si="335"/>
        <v>0.99444489701506855</v>
      </c>
    </row>
    <row r="5334" spans="1:13" ht="27.6">
      <c r="A5334" t="s">
        <v>164</v>
      </c>
      <c r="B5334" t="s">
        <v>257</v>
      </c>
      <c r="C5334" s="14" t="s">
        <v>259</v>
      </c>
      <c r="D5334" t="s">
        <v>456</v>
      </c>
      <c r="E5334" t="s">
        <v>474</v>
      </c>
      <c r="F5334" s="20">
        <v>2028</v>
      </c>
      <c r="G5334" s="20">
        <v>42</v>
      </c>
      <c r="H5334" s="11">
        <v>4216.6267322953699</v>
      </c>
      <c r="I5334" s="10">
        <v>4079110.6804820001</v>
      </c>
      <c r="J5334" s="33">
        <f t="shared" si="332"/>
        <v>1.0337122629379403E-3</v>
      </c>
      <c r="K5334" s="33">
        <f t="shared" si="333"/>
        <v>1.0331781664665307E-3</v>
      </c>
      <c r="L5334" s="33">
        <f t="shared" si="334"/>
        <v>0.99444489701506855</v>
      </c>
      <c r="M5334" s="33">
        <f t="shared" si="335"/>
        <v>0.9934174582597185</v>
      </c>
    </row>
    <row r="5335" spans="1:13" ht="27.6">
      <c r="A5335" t="s">
        <v>164</v>
      </c>
      <c r="B5335" t="s">
        <v>257</v>
      </c>
      <c r="C5335" s="14" t="s">
        <v>259</v>
      </c>
      <c r="D5335" t="s">
        <v>456</v>
      </c>
      <c r="E5335" t="s">
        <v>474</v>
      </c>
      <c r="F5335" s="20">
        <v>2028</v>
      </c>
      <c r="G5335" s="20">
        <v>43</v>
      </c>
      <c r="H5335" s="11">
        <v>4848.0376402401398</v>
      </c>
      <c r="I5335" s="10">
        <v>4150041.6727956301</v>
      </c>
      <c r="J5335" s="33">
        <f t="shared" si="332"/>
        <v>1.1681901104800985E-3</v>
      </c>
      <c r="K5335" s="33">
        <f t="shared" si="333"/>
        <v>1.1675080420340267E-3</v>
      </c>
      <c r="L5335" s="33">
        <f t="shared" si="334"/>
        <v>0.9934174582597185</v>
      </c>
      <c r="M5335" s="33">
        <f t="shared" si="335"/>
        <v>0.9922576353881033</v>
      </c>
    </row>
    <row r="5336" spans="1:13" ht="27.6">
      <c r="A5336" t="s">
        <v>164</v>
      </c>
      <c r="B5336" t="s">
        <v>257</v>
      </c>
      <c r="C5336" s="14" t="s">
        <v>259</v>
      </c>
      <c r="D5336" t="s">
        <v>456</v>
      </c>
      <c r="E5336" t="s">
        <v>474</v>
      </c>
      <c r="F5336" s="20">
        <v>2028</v>
      </c>
      <c r="G5336" s="20">
        <v>44</v>
      </c>
      <c r="H5336" s="11">
        <v>5227.6739877011896</v>
      </c>
      <c r="I5336" s="10">
        <v>4179176.0906657898</v>
      </c>
      <c r="J5336" s="33">
        <f t="shared" si="332"/>
        <v>1.2508862690369103E-3</v>
      </c>
      <c r="K5336" s="33">
        <f t="shared" si="333"/>
        <v>1.2501042369196247E-3</v>
      </c>
      <c r="L5336" s="33">
        <f t="shared" si="334"/>
        <v>0.9922576353881033</v>
      </c>
      <c r="M5336" s="33">
        <f t="shared" si="335"/>
        <v>0.99101720991398878</v>
      </c>
    </row>
    <row r="5337" spans="1:13" ht="27.6">
      <c r="A5337" t="s">
        <v>164</v>
      </c>
      <c r="B5337" t="s">
        <v>257</v>
      </c>
      <c r="C5337" s="14" t="s">
        <v>259</v>
      </c>
      <c r="D5337" t="s">
        <v>456</v>
      </c>
      <c r="E5337" t="s">
        <v>474</v>
      </c>
      <c r="F5337" s="20">
        <v>2028</v>
      </c>
      <c r="G5337" s="20">
        <v>45</v>
      </c>
      <c r="H5337" s="11">
        <v>5510.9907441835703</v>
      </c>
      <c r="I5337" s="10">
        <v>4148866.7881413498</v>
      </c>
      <c r="J5337" s="33">
        <f t="shared" si="332"/>
        <v>1.3283122899813418E-3</v>
      </c>
      <c r="K5337" s="33">
        <f t="shared" si="333"/>
        <v>1.3274304736972109E-3</v>
      </c>
      <c r="L5337" s="33">
        <f t="shared" si="334"/>
        <v>0.99101720991398878</v>
      </c>
      <c r="M5337" s="33">
        <f t="shared" si="335"/>
        <v>0.98970170346959052</v>
      </c>
    </row>
    <row r="5338" spans="1:13" ht="27.6">
      <c r="A5338" t="s">
        <v>164</v>
      </c>
      <c r="B5338" t="s">
        <v>257</v>
      </c>
      <c r="C5338" s="14" t="s">
        <v>259</v>
      </c>
      <c r="D5338" t="s">
        <v>456</v>
      </c>
      <c r="E5338" t="s">
        <v>474</v>
      </c>
      <c r="F5338" s="20">
        <v>2028</v>
      </c>
      <c r="G5338" s="20">
        <v>46</v>
      </c>
      <c r="H5338" s="11">
        <v>6695.2808132029604</v>
      </c>
      <c r="I5338" s="10">
        <v>4093978.5773737901</v>
      </c>
      <c r="J5338" s="33">
        <f t="shared" si="332"/>
        <v>1.635397129385532E-3</v>
      </c>
      <c r="K5338" s="33">
        <f t="shared" si="333"/>
        <v>1.6340605961869814E-3</v>
      </c>
      <c r="L5338" s="33">
        <f t="shared" si="334"/>
        <v>0.98970170346959052</v>
      </c>
      <c r="M5338" s="33">
        <f t="shared" si="335"/>
        <v>0.98808447091397178</v>
      </c>
    </row>
    <row r="5339" spans="1:13" ht="27.6">
      <c r="A5339" t="s">
        <v>164</v>
      </c>
      <c r="B5339" t="s">
        <v>257</v>
      </c>
      <c r="C5339" s="14" t="s">
        <v>259</v>
      </c>
      <c r="D5339" t="s">
        <v>456</v>
      </c>
      <c r="E5339" t="s">
        <v>474</v>
      </c>
      <c r="F5339" s="20">
        <v>2028</v>
      </c>
      <c r="G5339" s="20">
        <v>47</v>
      </c>
      <c r="H5339" s="11">
        <v>7030.4408744079901</v>
      </c>
      <c r="I5339" s="10">
        <v>4031796.12343426</v>
      </c>
      <c r="J5339" s="33">
        <f t="shared" si="332"/>
        <v>1.7437491031712939E-3</v>
      </c>
      <c r="K5339" s="33">
        <f t="shared" si="333"/>
        <v>1.7422296560104522E-3</v>
      </c>
      <c r="L5339" s="33">
        <f t="shared" si="334"/>
        <v>0.98808447091397178</v>
      </c>
      <c r="M5339" s="33">
        <f t="shared" si="335"/>
        <v>0.98636300084610207</v>
      </c>
    </row>
    <row r="5340" spans="1:13" ht="27.6">
      <c r="A5340" t="s">
        <v>164</v>
      </c>
      <c r="B5340" t="s">
        <v>257</v>
      </c>
      <c r="C5340" s="14" t="s">
        <v>259</v>
      </c>
      <c r="D5340" t="s">
        <v>456</v>
      </c>
      <c r="E5340" t="s">
        <v>474</v>
      </c>
      <c r="F5340" s="20">
        <v>2028</v>
      </c>
      <c r="G5340" s="20">
        <v>48</v>
      </c>
      <c r="H5340" s="11">
        <v>7431.5330995833501</v>
      </c>
      <c r="I5340" s="10">
        <v>3974957.3049702998</v>
      </c>
      <c r="J5340" s="33">
        <f t="shared" si="332"/>
        <v>1.8695881564038275E-3</v>
      </c>
      <c r="K5340" s="33">
        <f t="shared" si="333"/>
        <v>1.8678415651048885E-3</v>
      </c>
      <c r="L5340" s="33">
        <f t="shared" si="334"/>
        <v>0.98636300084610207</v>
      </c>
      <c r="M5340" s="33">
        <f t="shared" si="335"/>
        <v>0.98452063103484011</v>
      </c>
    </row>
    <row r="5341" spans="1:13" ht="27.6">
      <c r="A5341" t="s">
        <v>164</v>
      </c>
      <c r="B5341" t="s">
        <v>257</v>
      </c>
      <c r="C5341" s="14" t="s">
        <v>259</v>
      </c>
      <c r="D5341" t="s">
        <v>456</v>
      </c>
      <c r="E5341" t="s">
        <v>474</v>
      </c>
      <c r="F5341" s="20">
        <v>2028</v>
      </c>
      <c r="G5341" s="20">
        <v>49</v>
      </c>
      <c r="H5341" s="11">
        <v>7666.5533669014603</v>
      </c>
      <c r="I5341" s="10">
        <v>3904532.8699262398</v>
      </c>
      <c r="J5341" s="33">
        <f t="shared" si="332"/>
        <v>1.9635007880075264E-3</v>
      </c>
      <c r="K5341" s="33">
        <f t="shared" si="333"/>
        <v>1.9615743813752307E-3</v>
      </c>
      <c r="L5341" s="33">
        <f t="shared" si="334"/>
        <v>0.98452063103484011</v>
      </c>
      <c r="M5341" s="33">
        <f t="shared" si="335"/>
        <v>0.98258942058706678</v>
      </c>
    </row>
    <row r="5342" spans="1:13" ht="27.6">
      <c r="A5342" t="s">
        <v>164</v>
      </c>
      <c r="B5342" t="s">
        <v>257</v>
      </c>
      <c r="C5342" s="14" t="s">
        <v>259</v>
      </c>
      <c r="D5342" t="s">
        <v>456</v>
      </c>
      <c r="E5342" t="s">
        <v>474</v>
      </c>
      <c r="F5342" s="20">
        <v>2028</v>
      </c>
      <c r="G5342" s="20">
        <v>50</v>
      </c>
      <c r="H5342" s="11">
        <v>7959.8027129378397</v>
      </c>
      <c r="I5342" s="10">
        <v>3809832.9534065598</v>
      </c>
      <c r="J5342" s="33">
        <f t="shared" si="332"/>
        <v>2.0892786666199072E-3</v>
      </c>
      <c r="K5342" s="33">
        <f t="shared" si="333"/>
        <v>2.0870976431328625E-3</v>
      </c>
      <c r="L5342" s="33">
        <f t="shared" si="334"/>
        <v>0.98258942058706678</v>
      </c>
      <c r="M5342" s="33">
        <f t="shared" si="335"/>
        <v>0.98053866052319227</v>
      </c>
    </row>
    <row r="5343" spans="1:13" ht="27.6">
      <c r="A5343" t="s">
        <v>164</v>
      </c>
      <c r="B5343" t="s">
        <v>257</v>
      </c>
      <c r="C5343" s="14" t="s">
        <v>259</v>
      </c>
      <c r="D5343" t="s">
        <v>456</v>
      </c>
      <c r="E5343" t="s">
        <v>474</v>
      </c>
      <c r="F5343" s="20">
        <v>2028</v>
      </c>
      <c r="G5343" s="20">
        <v>51</v>
      </c>
      <c r="H5343" s="11">
        <v>8716.5359208728205</v>
      </c>
      <c r="I5343" s="10">
        <v>3719329.4751166701</v>
      </c>
      <c r="J5343" s="33">
        <f t="shared" si="332"/>
        <v>2.3435772440136928E-3</v>
      </c>
      <c r="K5343" s="33">
        <f t="shared" si="333"/>
        <v>2.340833210900839E-3</v>
      </c>
      <c r="L5343" s="33">
        <f t="shared" si="334"/>
        <v>0.98053866052319227</v>
      </c>
      <c r="M5343" s="33">
        <f t="shared" si="335"/>
        <v>0.97824338306206737</v>
      </c>
    </row>
    <row r="5344" spans="1:13" ht="27.6">
      <c r="A5344" t="s">
        <v>164</v>
      </c>
      <c r="B5344" t="s">
        <v>257</v>
      </c>
      <c r="C5344" s="14" t="s">
        <v>259</v>
      </c>
      <c r="D5344" t="s">
        <v>456</v>
      </c>
      <c r="E5344" t="s">
        <v>474</v>
      </c>
      <c r="F5344" s="20">
        <v>2028</v>
      </c>
      <c r="G5344" s="20">
        <v>52</v>
      </c>
      <c r="H5344" s="11">
        <v>9212.2127214171705</v>
      </c>
      <c r="I5344" s="10">
        <v>3644404.0102977301</v>
      </c>
      <c r="J5344" s="33">
        <f t="shared" si="332"/>
        <v>2.52776934044274E-3</v>
      </c>
      <c r="K5344" s="33">
        <f t="shared" si="333"/>
        <v>2.5245772217366014E-3</v>
      </c>
      <c r="L5344" s="33">
        <f t="shared" si="334"/>
        <v>0.97824338306206737</v>
      </c>
      <c r="M5344" s="33">
        <f t="shared" si="335"/>
        <v>0.97577373209987428</v>
      </c>
    </row>
    <row r="5345" spans="1:13" ht="27.6">
      <c r="A5345" t="s">
        <v>164</v>
      </c>
      <c r="B5345" t="s">
        <v>257</v>
      </c>
      <c r="C5345" s="14" t="s">
        <v>259</v>
      </c>
      <c r="D5345" t="s">
        <v>456</v>
      </c>
      <c r="E5345" t="s">
        <v>474</v>
      </c>
      <c r="F5345" s="20">
        <v>2028</v>
      </c>
      <c r="G5345" s="20">
        <v>53</v>
      </c>
      <c r="H5345" s="11">
        <v>9711.8318267424493</v>
      </c>
      <c r="I5345" s="10">
        <v>3556825.9076454998</v>
      </c>
      <c r="J5345" s="33">
        <f t="shared" si="332"/>
        <v>2.7304771385820675E-3</v>
      </c>
      <c r="K5345" s="33">
        <f t="shared" si="333"/>
        <v>2.7267527764129884E-3</v>
      </c>
      <c r="L5345" s="33">
        <f t="shared" si="334"/>
        <v>0.97577373209987428</v>
      </c>
      <c r="M5345" s="33">
        <f t="shared" si="335"/>
        <v>0.97311303836672014</v>
      </c>
    </row>
    <row r="5346" spans="1:13" ht="27.6">
      <c r="A5346" t="s">
        <v>164</v>
      </c>
      <c r="B5346" t="s">
        <v>257</v>
      </c>
      <c r="C5346" s="14" t="s">
        <v>259</v>
      </c>
      <c r="D5346" t="s">
        <v>456</v>
      </c>
      <c r="E5346" t="s">
        <v>474</v>
      </c>
      <c r="F5346" s="20">
        <v>2028</v>
      </c>
      <c r="G5346" s="20">
        <v>54</v>
      </c>
      <c r="H5346" s="11">
        <v>10440.5161560837</v>
      </c>
      <c r="I5346" s="10">
        <v>3484815.9819780602</v>
      </c>
      <c r="J5346" s="33">
        <f t="shared" si="332"/>
        <v>2.996002144755267E-3</v>
      </c>
      <c r="K5346" s="33">
        <f t="shared" si="333"/>
        <v>2.991518609008148E-3</v>
      </c>
      <c r="L5346" s="33">
        <f t="shared" si="334"/>
        <v>0.97311303836672014</v>
      </c>
      <c r="M5346" s="33">
        <f t="shared" si="335"/>
        <v>0.97020195260377762</v>
      </c>
    </row>
    <row r="5347" spans="1:13" ht="27.6">
      <c r="A5347" t="s">
        <v>164</v>
      </c>
      <c r="B5347" t="s">
        <v>257</v>
      </c>
      <c r="C5347" s="14" t="s">
        <v>259</v>
      </c>
      <c r="D5347" t="s">
        <v>456</v>
      </c>
      <c r="E5347" t="s">
        <v>474</v>
      </c>
      <c r="F5347" s="20">
        <v>2028</v>
      </c>
      <c r="G5347" s="20">
        <v>55</v>
      </c>
      <c r="H5347" s="11">
        <v>11431.735773405801</v>
      </c>
      <c r="I5347" s="10">
        <v>3413170.3786377502</v>
      </c>
      <c r="J5347" s="33">
        <f t="shared" si="332"/>
        <v>3.3493012376277524E-3</v>
      </c>
      <c r="K5347" s="33">
        <f t="shared" si="333"/>
        <v>3.3436985849735201E-3</v>
      </c>
      <c r="L5347" s="33">
        <f t="shared" si="334"/>
        <v>0.97020195260377762</v>
      </c>
      <c r="M5347" s="33">
        <f t="shared" si="335"/>
        <v>0.96695788970771779</v>
      </c>
    </row>
    <row r="5348" spans="1:13" ht="27.6">
      <c r="A5348" t="s">
        <v>164</v>
      </c>
      <c r="B5348" t="s">
        <v>257</v>
      </c>
      <c r="C5348" s="14" t="s">
        <v>259</v>
      </c>
      <c r="D5348" t="s">
        <v>456</v>
      </c>
      <c r="E5348" t="s">
        <v>474</v>
      </c>
      <c r="F5348" s="20">
        <v>2028</v>
      </c>
      <c r="G5348" s="20">
        <v>56</v>
      </c>
      <c r="H5348" s="11">
        <v>12481.8407674589</v>
      </c>
      <c r="I5348" s="10">
        <v>3319722.76764757</v>
      </c>
      <c r="J5348" s="33">
        <f t="shared" si="332"/>
        <v>3.7599045586278919E-3</v>
      </c>
      <c r="K5348" s="33">
        <f t="shared" si="333"/>
        <v>3.752844968050062E-3</v>
      </c>
      <c r="L5348" s="33">
        <f t="shared" si="334"/>
        <v>0.96695788970771779</v>
      </c>
      <c r="M5348" s="33">
        <f t="shared" si="335"/>
        <v>0.96332904665701191</v>
      </c>
    </row>
    <row r="5349" spans="1:13" ht="27.6">
      <c r="A5349" t="s">
        <v>164</v>
      </c>
      <c r="B5349" t="s">
        <v>257</v>
      </c>
      <c r="C5349" s="14" t="s">
        <v>259</v>
      </c>
      <c r="D5349" t="s">
        <v>456</v>
      </c>
      <c r="E5349" t="s">
        <v>474</v>
      </c>
      <c r="F5349" s="20">
        <v>2028</v>
      </c>
      <c r="G5349" s="20">
        <v>57</v>
      </c>
      <c r="H5349" s="11">
        <v>13379.918576260099</v>
      </c>
      <c r="I5349" s="10">
        <v>3236720.75023073</v>
      </c>
      <c r="J5349" s="33">
        <f t="shared" si="332"/>
        <v>4.1337883644445728E-3</v>
      </c>
      <c r="K5349" s="33">
        <f t="shared" si="333"/>
        <v>4.1252560223380419E-3</v>
      </c>
      <c r="L5349" s="33">
        <f t="shared" si="334"/>
        <v>0.96332904665701191</v>
      </c>
      <c r="M5349" s="33">
        <f t="shared" si="335"/>
        <v>0.95935506770579693</v>
      </c>
    </row>
    <row r="5350" spans="1:13" ht="27.6">
      <c r="A5350" t="s">
        <v>164</v>
      </c>
      <c r="B5350" t="s">
        <v>257</v>
      </c>
      <c r="C5350" s="14" t="s">
        <v>259</v>
      </c>
      <c r="D5350" t="s">
        <v>456</v>
      </c>
      <c r="E5350" t="s">
        <v>474</v>
      </c>
      <c r="F5350" s="20">
        <v>2028</v>
      </c>
      <c r="G5350" s="20">
        <v>58</v>
      </c>
      <c r="H5350" s="11">
        <v>14288.6530250454</v>
      </c>
      <c r="I5350" s="10">
        <v>3151249.04242892</v>
      </c>
      <c r="J5350" s="33">
        <f t="shared" si="332"/>
        <v>4.5342823853845556E-3</v>
      </c>
      <c r="K5350" s="33">
        <f t="shared" si="333"/>
        <v>4.5240180466730173E-3</v>
      </c>
      <c r="L5350" s="33">
        <f t="shared" si="334"/>
        <v>0.95935506770579693</v>
      </c>
      <c r="M5350" s="33">
        <f t="shared" si="335"/>
        <v>0.95501492806632871</v>
      </c>
    </row>
    <row r="5351" spans="1:13" ht="27.6">
      <c r="A5351" t="s">
        <v>164</v>
      </c>
      <c r="B5351" t="s">
        <v>257</v>
      </c>
      <c r="C5351" s="14" t="s">
        <v>259</v>
      </c>
      <c r="D5351" t="s">
        <v>456</v>
      </c>
      <c r="E5351" t="s">
        <v>474</v>
      </c>
      <c r="F5351" s="20">
        <v>2028</v>
      </c>
      <c r="G5351" s="20">
        <v>59</v>
      </c>
      <c r="H5351" s="11">
        <v>14534.293591744001</v>
      </c>
      <c r="I5351" s="10">
        <v>3049708.15512816</v>
      </c>
      <c r="J5351" s="33">
        <f t="shared" si="332"/>
        <v>4.7657981854113563E-3</v>
      </c>
      <c r="K5351" s="33">
        <f t="shared" si="333"/>
        <v>4.7544597885609274E-3</v>
      </c>
      <c r="L5351" s="33">
        <f t="shared" si="334"/>
        <v>0.95501492806632871</v>
      </c>
      <c r="M5351" s="33">
        <f t="shared" si="335"/>
        <v>0.95047434799336195</v>
      </c>
    </row>
    <row r="5352" spans="1:13" ht="27.6">
      <c r="A5352" t="s">
        <v>164</v>
      </c>
      <c r="B5352" t="s">
        <v>257</v>
      </c>
      <c r="C5352" s="14" t="s">
        <v>259</v>
      </c>
      <c r="D5352" t="s">
        <v>456</v>
      </c>
      <c r="E5352" t="s">
        <v>474</v>
      </c>
      <c r="F5352" s="20">
        <v>2028</v>
      </c>
      <c r="G5352" s="20">
        <v>60</v>
      </c>
      <c r="H5352" s="11">
        <v>15210.1111604834</v>
      </c>
      <c r="I5352" s="10">
        <v>2941841.1275815102</v>
      </c>
      <c r="J5352" s="33">
        <f t="shared" si="332"/>
        <v>5.170269399621741E-3</v>
      </c>
      <c r="K5352" s="33">
        <f t="shared" si="333"/>
        <v>5.1569265620485805E-3</v>
      </c>
      <c r="L5352" s="33">
        <f t="shared" si="334"/>
        <v>0.95047434799336195</v>
      </c>
      <c r="M5352" s="33">
        <f t="shared" si="335"/>
        <v>0.94557282158164913</v>
      </c>
    </row>
    <row r="5353" spans="1:13" ht="27.6">
      <c r="A5353" t="s">
        <v>164</v>
      </c>
      <c r="B5353" t="s">
        <v>257</v>
      </c>
      <c r="C5353" s="14" t="s">
        <v>259</v>
      </c>
      <c r="D5353" t="s">
        <v>456</v>
      </c>
      <c r="E5353" t="s">
        <v>474</v>
      </c>
      <c r="F5353" s="20">
        <v>2028</v>
      </c>
      <c r="G5353" s="20">
        <v>61</v>
      </c>
      <c r="H5353" s="11">
        <v>16474.509751581299</v>
      </c>
      <c r="I5353" s="10">
        <v>2836188.2760079098</v>
      </c>
      <c r="J5353" s="33">
        <f t="shared" si="332"/>
        <v>5.8086798718349096E-3</v>
      </c>
      <c r="K5353" s="33">
        <f t="shared" si="333"/>
        <v>5.7918421084089955E-3</v>
      </c>
      <c r="L5353" s="33">
        <f t="shared" si="334"/>
        <v>0.94557282158164913</v>
      </c>
      <c r="M5353" s="33">
        <f t="shared" si="335"/>
        <v>0.94009621309704539</v>
      </c>
    </row>
    <row r="5354" spans="1:13" ht="27.6">
      <c r="A5354" t="s">
        <v>164</v>
      </c>
      <c r="B5354" t="s">
        <v>257</v>
      </c>
      <c r="C5354" s="14" t="s">
        <v>259</v>
      </c>
      <c r="D5354" t="s">
        <v>456</v>
      </c>
      <c r="E5354" t="s">
        <v>474</v>
      </c>
      <c r="F5354" s="20">
        <v>2028</v>
      </c>
      <c r="G5354" s="20">
        <v>62</v>
      </c>
      <c r="H5354" s="11">
        <v>17387.655017911198</v>
      </c>
      <c r="I5354" s="10">
        <v>2717741.5598328901</v>
      </c>
      <c r="J5354" s="33">
        <f t="shared" si="332"/>
        <v>6.3978324042630232E-3</v>
      </c>
      <c r="K5354" s="33">
        <f t="shared" si="333"/>
        <v>6.3774098510946953E-3</v>
      </c>
      <c r="L5354" s="33">
        <f t="shared" si="334"/>
        <v>0.94009621309704539</v>
      </c>
      <c r="M5354" s="33">
        <f t="shared" si="335"/>
        <v>0.93410083424666346</v>
      </c>
    </row>
    <row r="5355" spans="1:13" ht="27.6">
      <c r="A5355" t="s">
        <v>164</v>
      </c>
      <c r="B5355" t="s">
        <v>257</v>
      </c>
      <c r="C5355" s="14" t="s">
        <v>259</v>
      </c>
      <c r="D5355" t="s">
        <v>456</v>
      </c>
      <c r="E5355" t="s">
        <v>474</v>
      </c>
      <c r="F5355" s="20">
        <v>2028</v>
      </c>
      <c r="G5355" s="20">
        <v>63</v>
      </c>
      <c r="H5355" s="11">
        <v>18197.3324149486</v>
      </c>
      <c r="I5355" s="10">
        <v>2586948.4352357402</v>
      </c>
      <c r="J5355" s="33">
        <f t="shared" si="332"/>
        <v>7.0342849386135272E-3</v>
      </c>
      <c r="K5355" s="33">
        <f t="shared" si="333"/>
        <v>7.0096022652105239E-3</v>
      </c>
      <c r="L5355" s="33">
        <f t="shared" si="334"/>
        <v>0.93410083424666346</v>
      </c>
      <c r="M5355" s="33">
        <f t="shared" si="335"/>
        <v>0.92755315892299306</v>
      </c>
    </row>
    <row r="5356" spans="1:13" ht="27.6">
      <c r="A5356" t="s">
        <v>164</v>
      </c>
      <c r="B5356" t="s">
        <v>257</v>
      </c>
      <c r="C5356" s="14" t="s">
        <v>259</v>
      </c>
      <c r="D5356" t="s">
        <v>456</v>
      </c>
      <c r="E5356" t="s">
        <v>474</v>
      </c>
      <c r="F5356" s="20">
        <v>2028</v>
      </c>
      <c r="G5356" s="20">
        <v>64</v>
      </c>
      <c r="H5356" s="11">
        <v>19369.668385261099</v>
      </c>
      <c r="I5356" s="10">
        <v>2457651.2737355898</v>
      </c>
      <c r="J5356" s="33">
        <f t="shared" si="332"/>
        <v>7.8813738109473602E-3</v>
      </c>
      <c r="K5356" s="33">
        <f t="shared" si="333"/>
        <v>7.8503972171654057E-3</v>
      </c>
      <c r="L5356" s="33">
        <f t="shared" si="334"/>
        <v>0.92755315892299306</v>
      </c>
      <c r="M5356" s="33">
        <f t="shared" si="335"/>
        <v>0.92027149818541099</v>
      </c>
    </row>
    <row r="5357" spans="1:13" ht="27.6">
      <c r="A5357" t="s">
        <v>164</v>
      </c>
      <c r="B5357" t="s">
        <v>257</v>
      </c>
      <c r="C5357" s="14" t="s">
        <v>259</v>
      </c>
      <c r="D5357" t="s">
        <v>456</v>
      </c>
      <c r="E5357" t="s">
        <v>474</v>
      </c>
      <c r="F5357" s="20">
        <v>2028</v>
      </c>
      <c r="G5357" s="20">
        <v>65</v>
      </c>
      <c r="H5357" s="11">
        <v>20245.217125691601</v>
      </c>
      <c r="I5357" s="10">
        <v>2328604.6639531199</v>
      </c>
      <c r="J5357" s="33">
        <f t="shared" si="332"/>
        <v>8.6941409330180668E-3</v>
      </c>
      <c r="K5357" s="33">
        <f t="shared" si="333"/>
        <v>8.6564561809977514E-3</v>
      </c>
      <c r="L5357" s="33">
        <f t="shared" si="334"/>
        <v>0.92027149818541099</v>
      </c>
      <c r="M5357" s="33">
        <f t="shared" si="335"/>
        <v>0.91230520828674777</v>
      </c>
    </row>
    <row r="5358" spans="1:13" ht="27.6">
      <c r="A5358" t="s">
        <v>164</v>
      </c>
      <c r="B5358" t="s">
        <v>257</v>
      </c>
      <c r="C5358" s="14" t="s">
        <v>259</v>
      </c>
      <c r="D5358" t="s">
        <v>456</v>
      </c>
      <c r="E5358" t="s">
        <v>474</v>
      </c>
      <c r="F5358" s="20">
        <v>2028</v>
      </c>
      <c r="G5358" s="20">
        <v>66</v>
      </c>
      <c r="H5358" s="11">
        <v>20706.6216061468</v>
      </c>
      <c r="I5358" s="10">
        <v>2199387.97688659</v>
      </c>
      <c r="J5358" s="33">
        <f t="shared" si="332"/>
        <v>9.41471983285945E-3</v>
      </c>
      <c r="K5358" s="33">
        <f t="shared" si="333"/>
        <v>9.3705401133624688E-3</v>
      </c>
      <c r="L5358" s="33">
        <f t="shared" si="334"/>
        <v>0.91230520828674777</v>
      </c>
      <c r="M5358" s="33">
        <f t="shared" si="335"/>
        <v>0.90375641573686727</v>
      </c>
    </row>
    <row r="5359" spans="1:13" ht="27.6">
      <c r="A5359" t="s">
        <v>164</v>
      </c>
      <c r="B5359" t="s">
        <v>257</v>
      </c>
      <c r="C5359" s="14" t="s">
        <v>259</v>
      </c>
      <c r="D5359" t="s">
        <v>456</v>
      </c>
      <c r="E5359" t="s">
        <v>474</v>
      </c>
      <c r="F5359" s="20">
        <v>2028</v>
      </c>
      <c r="G5359" s="20">
        <v>67</v>
      </c>
      <c r="H5359" s="11">
        <v>21221.762909911398</v>
      </c>
      <c r="I5359" s="10">
        <v>2069499.1329892999</v>
      </c>
      <c r="J5359" s="33">
        <f t="shared" si="332"/>
        <v>1.0254540614016832E-2</v>
      </c>
      <c r="K5359" s="33">
        <f t="shared" si="333"/>
        <v>1.0202142073020948E-2</v>
      </c>
      <c r="L5359" s="33">
        <f t="shared" si="334"/>
        <v>0.90375641573686727</v>
      </c>
      <c r="M5359" s="33">
        <f t="shared" si="335"/>
        <v>0.89453616438411554</v>
      </c>
    </row>
    <row r="5360" spans="1:13" ht="27.6">
      <c r="A5360" t="s">
        <v>164</v>
      </c>
      <c r="B5360" t="s">
        <v>257</v>
      </c>
      <c r="C5360" s="14" t="s">
        <v>259</v>
      </c>
      <c r="D5360" t="s">
        <v>456</v>
      </c>
      <c r="E5360" t="s">
        <v>474</v>
      </c>
      <c r="F5360" s="20">
        <v>2028</v>
      </c>
      <c r="G5360" s="20">
        <v>68</v>
      </c>
      <c r="H5360" s="11">
        <v>21544.450380230901</v>
      </c>
      <c r="I5360" s="10">
        <v>1935805.9988158001</v>
      </c>
      <c r="J5360" s="33">
        <f t="shared" si="332"/>
        <v>1.1129447058956523E-2</v>
      </c>
      <c r="K5360" s="33">
        <f t="shared" si="333"/>
        <v>1.1067743882592462E-2</v>
      </c>
      <c r="L5360" s="33">
        <f t="shared" si="334"/>
        <v>0.89453616438411554</v>
      </c>
      <c r="M5360" s="33">
        <f t="shared" si="335"/>
        <v>0.88463566722299547</v>
      </c>
    </row>
    <row r="5361" spans="1:13" ht="27.6">
      <c r="A5361" t="s">
        <v>164</v>
      </c>
      <c r="B5361" t="s">
        <v>257</v>
      </c>
      <c r="C5361" s="14" t="s">
        <v>259</v>
      </c>
      <c r="D5361" t="s">
        <v>456</v>
      </c>
      <c r="E5361" t="s">
        <v>474</v>
      </c>
      <c r="F5361" s="20">
        <v>2028</v>
      </c>
      <c r="G5361" s="20">
        <v>69</v>
      </c>
      <c r="H5361" s="11">
        <v>20998.3480635827</v>
      </c>
      <c r="I5361" s="10">
        <v>1798222.82267403</v>
      </c>
      <c r="J5361" s="33">
        <f t="shared" si="332"/>
        <v>1.1677278143070895E-2</v>
      </c>
      <c r="K5361" s="33">
        <f t="shared" si="333"/>
        <v>1.1609363341043566E-2</v>
      </c>
      <c r="L5361" s="33">
        <f t="shared" si="334"/>
        <v>0.88463566722299547</v>
      </c>
      <c r="M5361" s="33">
        <f t="shared" si="335"/>
        <v>0.87436561033775717</v>
      </c>
    </row>
    <row r="5362" spans="1:13" ht="27.6">
      <c r="A5362" t="s">
        <v>164</v>
      </c>
      <c r="B5362" t="s">
        <v>257</v>
      </c>
      <c r="C5362" s="14" t="s">
        <v>259</v>
      </c>
      <c r="D5362" t="s">
        <v>456</v>
      </c>
      <c r="E5362" t="s">
        <v>474</v>
      </c>
      <c r="F5362" s="20">
        <v>2029</v>
      </c>
      <c r="G5362" s="20">
        <v>30</v>
      </c>
      <c r="H5362" s="11">
        <v>866.72826481086202</v>
      </c>
      <c r="I5362" s="10">
        <v>4383727.8254350703</v>
      </c>
      <c r="J5362" s="33">
        <f t="shared" si="332"/>
        <v>1.9771489000342812E-4</v>
      </c>
      <c r="K5362" s="33">
        <f t="shared" si="333"/>
        <v>1.9769534570268643E-4</v>
      </c>
      <c r="L5362" s="33">
        <f t="shared" si="334"/>
        <v>1</v>
      </c>
      <c r="M5362" s="33">
        <f t="shared" si="335"/>
        <v>0.99980230465429731</v>
      </c>
    </row>
    <row r="5363" spans="1:13" ht="27.6">
      <c r="A5363" t="s">
        <v>164</v>
      </c>
      <c r="B5363" t="s">
        <v>257</v>
      </c>
      <c r="C5363" s="14" t="s">
        <v>259</v>
      </c>
      <c r="D5363" t="s">
        <v>456</v>
      </c>
      <c r="E5363" t="s">
        <v>474</v>
      </c>
      <c r="F5363" s="20">
        <v>2029</v>
      </c>
      <c r="G5363" s="20">
        <v>31</v>
      </c>
      <c r="H5363" s="11">
        <v>1270.1898804233599</v>
      </c>
      <c r="I5363" s="10">
        <v>4427571.7216728199</v>
      </c>
      <c r="J5363" s="33">
        <f t="shared" si="332"/>
        <v>2.8688183055416619E-4</v>
      </c>
      <c r="K5363" s="33">
        <f t="shared" si="333"/>
        <v>2.8684068389661643E-4</v>
      </c>
      <c r="L5363" s="33">
        <f t="shared" si="334"/>
        <v>0.99980230465429731</v>
      </c>
      <c r="M5363" s="33">
        <f t="shared" si="335"/>
        <v>0.99951552067746885</v>
      </c>
    </row>
    <row r="5364" spans="1:13" ht="27.6">
      <c r="A5364" t="s">
        <v>164</v>
      </c>
      <c r="B5364" t="s">
        <v>257</v>
      </c>
      <c r="C5364" s="14" t="s">
        <v>259</v>
      </c>
      <c r="D5364" t="s">
        <v>456</v>
      </c>
      <c r="E5364" t="s">
        <v>474</v>
      </c>
      <c r="F5364" s="20">
        <v>2029</v>
      </c>
      <c r="G5364" s="20">
        <v>32</v>
      </c>
      <c r="H5364" s="11">
        <v>1318.1209609545799</v>
      </c>
      <c r="I5364" s="10">
        <v>4425181.2628474096</v>
      </c>
      <c r="J5364" s="33">
        <f t="shared" si="332"/>
        <v>2.978682414709555E-4</v>
      </c>
      <c r="K5364" s="33">
        <f t="shared" si="333"/>
        <v>2.9782388313071007E-4</v>
      </c>
      <c r="L5364" s="33">
        <f t="shared" si="334"/>
        <v>0.99951552067746885</v>
      </c>
      <c r="M5364" s="33">
        <f t="shared" si="335"/>
        <v>0.99921784108385125</v>
      </c>
    </row>
    <row r="5365" spans="1:13" ht="27.6">
      <c r="A5365" t="s">
        <v>164</v>
      </c>
      <c r="B5365" t="s">
        <v>257</v>
      </c>
      <c r="C5365" s="14" t="s">
        <v>259</v>
      </c>
      <c r="D5365" t="s">
        <v>456</v>
      </c>
      <c r="E5365" t="s">
        <v>474</v>
      </c>
      <c r="F5365" s="20">
        <v>2029</v>
      </c>
      <c r="G5365" s="20">
        <v>33</v>
      </c>
      <c r="H5365" s="11">
        <v>1355.83320785107</v>
      </c>
      <c r="I5365" s="10">
        <v>4363599.1725604497</v>
      </c>
      <c r="J5365" s="33">
        <f t="shared" si="332"/>
        <v>3.107144250042337E-4</v>
      </c>
      <c r="K5365" s="33">
        <f t="shared" si="333"/>
        <v>3.1066615827646249E-4</v>
      </c>
      <c r="L5365" s="33">
        <f t="shared" si="334"/>
        <v>0.99921784108385125</v>
      </c>
      <c r="M5365" s="33">
        <f t="shared" si="335"/>
        <v>0.99890741791588045</v>
      </c>
    </row>
    <row r="5366" spans="1:13" ht="27.6">
      <c r="A5366" t="s">
        <v>164</v>
      </c>
      <c r="B5366" t="s">
        <v>257</v>
      </c>
      <c r="C5366" s="14" t="s">
        <v>259</v>
      </c>
      <c r="D5366" t="s">
        <v>456</v>
      </c>
      <c r="E5366" t="s">
        <v>474</v>
      </c>
      <c r="F5366" s="20">
        <v>2029</v>
      </c>
      <c r="G5366" s="20">
        <v>34</v>
      </c>
      <c r="H5366" s="11">
        <v>1399.0942040222801</v>
      </c>
      <c r="I5366" s="10">
        <v>4300105.0129736904</v>
      </c>
      <c r="J5366" s="33">
        <f t="shared" si="332"/>
        <v>3.2536279923423353E-4</v>
      </c>
      <c r="K5366" s="33">
        <f t="shared" si="333"/>
        <v>3.2530987449874704E-4</v>
      </c>
      <c r="L5366" s="33">
        <f t="shared" si="334"/>
        <v>0.99890741791588045</v>
      </c>
      <c r="M5366" s="33">
        <f t="shared" si="335"/>
        <v>0.99858246346912238</v>
      </c>
    </row>
    <row r="5367" spans="1:13" ht="27.6">
      <c r="A5367" t="s">
        <v>164</v>
      </c>
      <c r="B5367" t="s">
        <v>257</v>
      </c>
      <c r="C5367" s="14" t="s">
        <v>259</v>
      </c>
      <c r="D5367" t="s">
        <v>456</v>
      </c>
      <c r="E5367" t="s">
        <v>474</v>
      </c>
      <c r="F5367" s="20">
        <v>2029</v>
      </c>
      <c r="G5367" s="20">
        <v>35</v>
      </c>
      <c r="H5367" s="11">
        <v>1478.5317974837999</v>
      </c>
      <c r="I5367" s="10">
        <v>4246301.5263385698</v>
      </c>
      <c r="J5367" s="33">
        <f t="shared" si="332"/>
        <v>3.4819284224469184E-4</v>
      </c>
      <c r="K5367" s="33">
        <f t="shared" si="333"/>
        <v>3.4813223015206507E-4</v>
      </c>
      <c r="L5367" s="33">
        <f t="shared" si="334"/>
        <v>0.99858246346912238</v>
      </c>
      <c r="M5367" s="33">
        <f t="shared" si="335"/>
        <v>0.99823482472912417</v>
      </c>
    </row>
    <row r="5368" spans="1:13" ht="27.6">
      <c r="A5368" t="s">
        <v>164</v>
      </c>
      <c r="B5368" t="s">
        <v>257</v>
      </c>
      <c r="C5368" s="14" t="s">
        <v>259</v>
      </c>
      <c r="D5368" t="s">
        <v>456</v>
      </c>
      <c r="E5368" t="s">
        <v>474</v>
      </c>
      <c r="F5368" s="20">
        <v>2029</v>
      </c>
      <c r="G5368" s="20">
        <v>36</v>
      </c>
      <c r="H5368" s="11">
        <v>1940.9008029393799</v>
      </c>
      <c r="I5368" s="10">
        <v>4195144.5508409599</v>
      </c>
      <c r="J5368" s="33">
        <f t="shared" si="332"/>
        <v>4.6265409437448501E-4</v>
      </c>
      <c r="K5368" s="33">
        <f t="shared" si="333"/>
        <v>4.6254708647219811E-4</v>
      </c>
      <c r="L5368" s="33">
        <f t="shared" si="334"/>
        <v>0.99823482472912417</v>
      </c>
      <c r="M5368" s="33">
        <f t="shared" si="335"/>
        <v>0.99777309411933068</v>
      </c>
    </row>
    <row r="5369" spans="1:13" ht="27.6">
      <c r="A5369" t="s">
        <v>164</v>
      </c>
      <c r="B5369" t="s">
        <v>257</v>
      </c>
      <c r="C5369" s="14" t="s">
        <v>259</v>
      </c>
      <c r="D5369" t="s">
        <v>456</v>
      </c>
      <c r="E5369" t="s">
        <v>474</v>
      </c>
      <c r="F5369" s="20">
        <v>2029</v>
      </c>
      <c r="G5369" s="20">
        <v>37</v>
      </c>
      <c r="H5369" s="11">
        <v>2101.9521933311198</v>
      </c>
      <c r="I5369" s="10">
        <v>4179194.3384954901</v>
      </c>
      <c r="J5369" s="33">
        <f t="shared" si="332"/>
        <v>5.0295631719481668E-4</v>
      </c>
      <c r="K5369" s="33">
        <f t="shared" si="333"/>
        <v>5.0282985586869167E-4</v>
      </c>
      <c r="L5369" s="33">
        <f t="shared" si="334"/>
        <v>0.99777309411933068</v>
      </c>
      <c r="M5369" s="33">
        <f t="shared" si="335"/>
        <v>0.99727138401822502</v>
      </c>
    </row>
    <row r="5370" spans="1:13" ht="27.6">
      <c r="A5370" t="s">
        <v>164</v>
      </c>
      <c r="B5370" t="s">
        <v>257</v>
      </c>
      <c r="C5370" s="14" t="s">
        <v>259</v>
      </c>
      <c r="D5370" t="s">
        <v>456</v>
      </c>
      <c r="E5370" t="s">
        <v>474</v>
      </c>
      <c r="F5370" s="20">
        <v>2029</v>
      </c>
      <c r="G5370" s="20">
        <v>38</v>
      </c>
      <c r="H5370" s="11">
        <v>2300.4766113451001</v>
      </c>
      <c r="I5370" s="10">
        <v>4157528.8383229901</v>
      </c>
      <c r="J5370" s="33">
        <f t="shared" si="332"/>
        <v>5.5332787836368598E-4</v>
      </c>
      <c r="K5370" s="33">
        <f t="shared" si="333"/>
        <v>5.5317482072481106E-4</v>
      </c>
      <c r="L5370" s="33">
        <f t="shared" si="334"/>
        <v>0.99727138401822502</v>
      </c>
      <c r="M5370" s="33">
        <f t="shared" si="335"/>
        <v>0.99671971859915676</v>
      </c>
    </row>
    <row r="5371" spans="1:13" ht="27.6">
      <c r="A5371" t="s">
        <v>164</v>
      </c>
      <c r="B5371" t="s">
        <v>257</v>
      </c>
      <c r="C5371" s="14" t="s">
        <v>259</v>
      </c>
      <c r="D5371" t="s">
        <v>456</v>
      </c>
      <c r="E5371" t="s">
        <v>474</v>
      </c>
      <c r="F5371" s="20">
        <v>2029</v>
      </c>
      <c r="G5371" s="20">
        <v>39</v>
      </c>
      <c r="H5371" s="11">
        <v>2430.04301335629</v>
      </c>
      <c r="I5371" s="10">
        <v>4139371.1265974799</v>
      </c>
      <c r="J5371" s="33">
        <f t="shared" si="332"/>
        <v>5.8705608630791218E-4</v>
      </c>
      <c r="K5371" s="33">
        <f t="shared" si="333"/>
        <v>5.8688380259874773E-4</v>
      </c>
      <c r="L5371" s="33">
        <f t="shared" si="334"/>
        <v>0.99671971859915676</v>
      </c>
      <c r="M5371" s="33">
        <f t="shared" si="335"/>
        <v>0.99613475994058009</v>
      </c>
    </row>
    <row r="5372" spans="1:13" ht="27.6">
      <c r="A5372" t="s">
        <v>164</v>
      </c>
      <c r="B5372" t="s">
        <v>257</v>
      </c>
      <c r="C5372" s="14" t="s">
        <v>259</v>
      </c>
      <c r="D5372" t="s">
        <v>456</v>
      </c>
      <c r="E5372" t="s">
        <v>474</v>
      </c>
      <c r="F5372" s="20">
        <v>2029</v>
      </c>
      <c r="G5372" s="20">
        <v>40</v>
      </c>
      <c r="H5372" s="11">
        <v>2657.6443412277399</v>
      </c>
      <c r="I5372" s="10">
        <v>4144438.2514193598</v>
      </c>
      <c r="J5372" s="33">
        <f t="shared" si="332"/>
        <v>6.4125562500963007E-4</v>
      </c>
      <c r="K5372" s="33">
        <f t="shared" si="333"/>
        <v>6.4105006456260938E-4</v>
      </c>
      <c r="L5372" s="33">
        <f t="shared" si="334"/>
        <v>0.99613475994058009</v>
      </c>
      <c r="M5372" s="33">
        <f t="shared" si="335"/>
        <v>0.99549618768840709</v>
      </c>
    </row>
    <row r="5373" spans="1:13" ht="27.6">
      <c r="A5373" t="s">
        <v>164</v>
      </c>
      <c r="B5373" t="s">
        <v>257</v>
      </c>
      <c r="C5373" s="14" t="s">
        <v>259</v>
      </c>
      <c r="D5373" t="s">
        <v>456</v>
      </c>
      <c r="E5373" t="s">
        <v>474</v>
      </c>
      <c r="F5373" s="20">
        <v>2029</v>
      </c>
      <c r="G5373" s="20">
        <v>41</v>
      </c>
      <c r="H5373" s="11">
        <v>3555.2157462831401</v>
      </c>
      <c r="I5373" s="10">
        <v>4103758.2185760401</v>
      </c>
      <c r="J5373" s="33">
        <f t="shared" si="332"/>
        <v>8.6633167865254055E-4</v>
      </c>
      <c r="K5373" s="33">
        <f t="shared" si="333"/>
        <v>8.6595652170839976E-4</v>
      </c>
      <c r="L5373" s="33">
        <f t="shared" si="334"/>
        <v>0.99549618768840709</v>
      </c>
      <c r="M5373" s="33">
        <f t="shared" si="335"/>
        <v>0.99463413127234246</v>
      </c>
    </row>
    <row r="5374" spans="1:13" ht="27.6">
      <c r="A5374" t="s">
        <v>164</v>
      </c>
      <c r="B5374" t="s">
        <v>257</v>
      </c>
      <c r="C5374" s="14" t="s">
        <v>259</v>
      </c>
      <c r="D5374" t="s">
        <v>456</v>
      </c>
      <c r="E5374" t="s">
        <v>474</v>
      </c>
      <c r="F5374" s="20">
        <v>2029</v>
      </c>
      <c r="G5374" s="20">
        <v>42</v>
      </c>
      <c r="H5374" s="11">
        <v>3970.0528693933502</v>
      </c>
      <c r="I5374" s="10">
        <v>4054482.93139335</v>
      </c>
      <c r="J5374" s="33">
        <f t="shared" si="332"/>
        <v>9.7917612099282297E-4</v>
      </c>
      <c r="K5374" s="33">
        <f t="shared" si="333"/>
        <v>9.786968844865962E-4</v>
      </c>
      <c r="L5374" s="33">
        <f t="shared" si="334"/>
        <v>0.99463413127234246</v>
      </c>
      <c r="M5374" s="33">
        <f t="shared" si="335"/>
        <v>0.99366068594686219</v>
      </c>
    </row>
    <row r="5375" spans="1:13" ht="27.6">
      <c r="A5375" t="s">
        <v>164</v>
      </c>
      <c r="B5375" t="s">
        <v>257</v>
      </c>
      <c r="C5375" s="14" t="s">
        <v>259</v>
      </c>
      <c r="D5375" t="s">
        <v>456</v>
      </c>
      <c r="E5375" t="s">
        <v>474</v>
      </c>
      <c r="F5375" s="20">
        <v>2029</v>
      </c>
      <c r="G5375" s="20">
        <v>43</v>
      </c>
      <c r="H5375" s="11">
        <v>4513.6115176560097</v>
      </c>
      <c r="I5375" s="10">
        <v>4067120.5523779201</v>
      </c>
      <c r="J5375" s="33">
        <f t="shared" si="332"/>
        <v>1.1097806075644943E-3</v>
      </c>
      <c r="K5375" s="33">
        <f t="shared" si="333"/>
        <v>1.1091650288062027E-3</v>
      </c>
      <c r="L5375" s="33">
        <f t="shared" si="334"/>
        <v>0.99366068594686219</v>
      </c>
      <c r="M5375" s="33">
        <f t="shared" si="335"/>
        <v>0.99255855226351031</v>
      </c>
    </row>
    <row r="5376" spans="1:13" ht="27.6">
      <c r="A5376" t="s">
        <v>164</v>
      </c>
      <c r="B5376" t="s">
        <v>257</v>
      </c>
      <c r="C5376" s="14" t="s">
        <v>259</v>
      </c>
      <c r="D5376" t="s">
        <v>456</v>
      </c>
      <c r="E5376" t="s">
        <v>474</v>
      </c>
      <c r="F5376" s="20">
        <v>2029</v>
      </c>
      <c r="G5376" s="20">
        <v>44</v>
      </c>
      <c r="H5376" s="11">
        <v>4900.5244507983298</v>
      </c>
      <c r="I5376" s="10">
        <v>4136612.4075945499</v>
      </c>
      <c r="J5376" s="33">
        <f t="shared" si="332"/>
        <v>1.1846709258525859E-3</v>
      </c>
      <c r="K5376" s="33">
        <f t="shared" si="333"/>
        <v>1.1839694802726619E-3</v>
      </c>
      <c r="L5376" s="33">
        <f t="shared" si="334"/>
        <v>0.99255855226351031</v>
      </c>
      <c r="M5376" s="33">
        <f t="shared" si="335"/>
        <v>0.99138339323024671</v>
      </c>
    </row>
    <row r="5377" spans="1:13" ht="27.6">
      <c r="A5377" t="s">
        <v>164</v>
      </c>
      <c r="B5377" t="s">
        <v>257</v>
      </c>
      <c r="C5377" s="14" t="s">
        <v>259</v>
      </c>
      <c r="D5377" t="s">
        <v>456</v>
      </c>
      <c r="E5377" t="s">
        <v>474</v>
      </c>
      <c r="F5377" s="20">
        <v>2029</v>
      </c>
      <c r="G5377" s="20">
        <v>45</v>
      </c>
      <c r="H5377" s="11">
        <v>5423.3913098830599</v>
      </c>
      <c r="I5377" s="10">
        <v>4164544.0983290002</v>
      </c>
      <c r="J5377" s="33">
        <f t="shared" si="332"/>
        <v>1.3022773157953028E-3</v>
      </c>
      <c r="K5377" s="33">
        <f t="shared" si="333"/>
        <v>1.3014297206662695E-3</v>
      </c>
      <c r="L5377" s="33">
        <f t="shared" si="334"/>
        <v>0.99138339323024671</v>
      </c>
      <c r="M5377" s="33">
        <f t="shared" si="335"/>
        <v>0.99009317741772185</v>
      </c>
    </row>
    <row r="5378" spans="1:13" ht="27.6">
      <c r="A5378" t="s">
        <v>164</v>
      </c>
      <c r="B5378" t="s">
        <v>257</v>
      </c>
      <c r="C5378" s="14" t="s">
        <v>259</v>
      </c>
      <c r="D5378" t="s">
        <v>456</v>
      </c>
      <c r="E5378" t="s">
        <v>474</v>
      </c>
      <c r="F5378" s="20">
        <v>2029</v>
      </c>
      <c r="G5378" s="20">
        <v>46</v>
      </c>
      <c r="H5378" s="11">
        <v>6634.4089494867203</v>
      </c>
      <c r="I5378" s="10">
        <v>4133146.9143397901</v>
      </c>
      <c r="J5378" s="33">
        <f t="shared" ref="J5378:J5441" si="336">IF(I5378&gt;0,H5378/I5378,0)</f>
        <v>1.6051713348172794E-3</v>
      </c>
      <c r="K5378" s="33">
        <f t="shared" ref="K5378:K5441" si="337">1-EXP(-J5378)</f>
        <v>1.6038837363411274E-3</v>
      </c>
      <c r="L5378" s="33">
        <f t="shared" ref="L5378:L5441" si="338">IF(G5378=30,1,M5377)</f>
        <v>0.99009317741772185</v>
      </c>
      <c r="M5378" s="33">
        <f t="shared" ref="M5378:M5441" si="339">L5378*(1-K5378)</f>
        <v>0.98850518307299928</v>
      </c>
    </row>
    <row r="5379" spans="1:13" ht="27.6">
      <c r="A5379" t="s">
        <v>164</v>
      </c>
      <c r="B5379" t="s">
        <v>257</v>
      </c>
      <c r="C5379" s="14" t="s">
        <v>259</v>
      </c>
      <c r="D5379" t="s">
        <v>456</v>
      </c>
      <c r="E5379" t="s">
        <v>474</v>
      </c>
      <c r="F5379" s="20">
        <v>2029</v>
      </c>
      <c r="G5379" s="20">
        <v>47</v>
      </c>
      <c r="H5379" s="11">
        <v>7070.6162705018196</v>
      </c>
      <c r="I5379" s="10">
        <v>4077208.49515823</v>
      </c>
      <c r="J5379" s="33">
        <f t="shared" si="336"/>
        <v>1.7341806971358771E-3</v>
      </c>
      <c r="K5379" s="33">
        <f t="shared" si="337"/>
        <v>1.7326778746381555E-3</v>
      </c>
      <c r="L5379" s="33">
        <f t="shared" si="338"/>
        <v>0.98850518307299928</v>
      </c>
      <c r="M5379" s="33">
        <f t="shared" si="339"/>
        <v>0.98679242201332351</v>
      </c>
    </row>
    <row r="5380" spans="1:13" ht="27.6">
      <c r="A5380" t="s">
        <v>164</v>
      </c>
      <c r="B5380" t="s">
        <v>257</v>
      </c>
      <c r="C5380" s="14" t="s">
        <v>259</v>
      </c>
      <c r="D5380" t="s">
        <v>456</v>
      </c>
      <c r="E5380" t="s">
        <v>474</v>
      </c>
      <c r="F5380" s="20">
        <v>2029</v>
      </c>
      <c r="G5380" s="20">
        <v>48</v>
      </c>
      <c r="H5380" s="11">
        <v>7496.8957469553798</v>
      </c>
      <c r="I5380" s="10">
        <v>4013872.2283223001</v>
      </c>
      <c r="J5380" s="33">
        <f t="shared" si="336"/>
        <v>1.8677464853157266E-3</v>
      </c>
      <c r="K5380" s="33">
        <f t="shared" si="337"/>
        <v>1.8660033322739356E-3</v>
      </c>
      <c r="L5380" s="33">
        <f t="shared" si="338"/>
        <v>0.98679242201332351</v>
      </c>
      <c r="M5380" s="33">
        <f t="shared" si="339"/>
        <v>0.98495106406558397</v>
      </c>
    </row>
    <row r="5381" spans="1:13" ht="27.6">
      <c r="A5381" t="s">
        <v>164</v>
      </c>
      <c r="B5381" t="s">
        <v>257</v>
      </c>
      <c r="C5381" s="14" t="s">
        <v>259</v>
      </c>
      <c r="D5381" t="s">
        <v>456</v>
      </c>
      <c r="E5381" t="s">
        <v>474</v>
      </c>
      <c r="F5381" s="20">
        <v>2029</v>
      </c>
      <c r="G5381" s="20">
        <v>49</v>
      </c>
      <c r="H5381" s="11">
        <v>7741.5641403571599</v>
      </c>
      <c r="I5381" s="10">
        <v>3955731.46209556</v>
      </c>
      <c r="J5381" s="33">
        <f t="shared" si="336"/>
        <v>1.9570499702869222E-3</v>
      </c>
      <c r="K5381" s="33">
        <f t="shared" si="337"/>
        <v>1.9551361966476666E-3</v>
      </c>
      <c r="L5381" s="33">
        <f t="shared" si="338"/>
        <v>0.98495106406558397</v>
      </c>
      <c r="M5381" s="33">
        <f t="shared" si="339"/>
        <v>0.98302535058830276</v>
      </c>
    </row>
    <row r="5382" spans="1:13" ht="27.6">
      <c r="A5382" t="s">
        <v>164</v>
      </c>
      <c r="B5382" t="s">
        <v>257</v>
      </c>
      <c r="C5382" s="14" t="s">
        <v>259</v>
      </c>
      <c r="D5382" t="s">
        <v>456</v>
      </c>
      <c r="E5382" t="s">
        <v>474</v>
      </c>
      <c r="F5382" s="20">
        <v>2029</v>
      </c>
      <c r="G5382" s="20">
        <v>50</v>
      </c>
      <c r="H5382" s="11">
        <v>8064.3790541680901</v>
      </c>
      <c r="I5382" s="10">
        <v>3884186.3911971501</v>
      </c>
      <c r="J5382" s="33">
        <f t="shared" si="336"/>
        <v>2.0762080502739616E-3</v>
      </c>
      <c r="K5382" s="33">
        <f t="shared" si="337"/>
        <v>2.074054221196886E-3</v>
      </c>
      <c r="L5382" s="33">
        <f t="shared" si="338"/>
        <v>0.98302535058830276</v>
      </c>
      <c r="M5382" s="33">
        <f t="shared" si="339"/>
        <v>0.98098650271037158</v>
      </c>
    </row>
    <row r="5383" spans="1:13" ht="27.6">
      <c r="A5383" t="s">
        <v>164</v>
      </c>
      <c r="B5383" t="s">
        <v>257</v>
      </c>
      <c r="C5383" s="14" t="s">
        <v>259</v>
      </c>
      <c r="D5383" t="s">
        <v>456</v>
      </c>
      <c r="E5383" t="s">
        <v>474</v>
      </c>
      <c r="F5383" s="20">
        <v>2029</v>
      </c>
      <c r="G5383" s="20">
        <v>51</v>
      </c>
      <c r="H5383" s="11">
        <v>8842.12172404997</v>
      </c>
      <c r="I5383" s="10">
        <v>3788343.5099490699</v>
      </c>
      <c r="J5383" s="33">
        <f t="shared" si="336"/>
        <v>2.3340337804184084E-3</v>
      </c>
      <c r="K5383" s="33">
        <f t="shared" si="337"/>
        <v>2.3313120415296984E-3</v>
      </c>
      <c r="L5383" s="33">
        <f t="shared" si="338"/>
        <v>0.98098650271037158</v>
      </c>
      <c r="M5383" s="33">
        <f t="shared" si="339"/>
        <v>0.9786995170640248</v>
      </c>
    </row>
    <row r="5384" spans="1:13" ht="27.6">
      <c r="A5384" t="s">
        <v>164</v>
      </c>
      <c r="B5384" t="s">
        <v>257</v>
      </c>
      <c r="C5384" s="14" t="s">
        <v>259</v>
      </c>
      <c r="D5384" t="s">
        <v>456</v>
      </c>
      <c r="E5384" t="s">
        <v>474</v>
      </c>
      <c r="F5384" s="20">
        <v>2029</v>
      </c>
      <c r="G5384" s="20">
        <v>52</v>
      </c>
      <c r="H5384" s="11">
        <v>9198.1257760915705</v>
      </c>
      <c r="I5384" s="10">
        <v>3696773.89548581</v>
      </c>
      <c r="J5384" s="33">
        <f t="shared" si="336"/>
        <v>2.4881494070609915E-3</v>
      </c>
      <c r="K5384" s="33">
        <f t="shared" si="337"/>
        <v>2.4850565290377435E-3</v>
      </c>
      <c r="L5384" s="33">
        <f t="shared" si="338"/>
        <v>0.9786995170640248</v>
      </c>
      <c r="M5384" s="33">
        <f t="shared" si="339"/>
        <v>0.97626739343917879</v>
      </c>
    </row>
    <row r="5385" spans="1:13" ht="27.6">
      <c r="A5385" t="s">
        <v>164</v>
      </c>
      <c r="B5385" t="s">
        <v>257</v>
      </c>
      <c r="C5385" s="14" t="s">
        <v>259</v>
      </c>
      <c r="D5385" t="s">
        <v>456</v>
      </c>
      <c r="E5385" t="s">
        <v>474</v>
      </c>
      <c r="F5385" s="20">
        <v>2029</v>
      </c>
      <c r="G5385" s="20">
        <v>53</v>
      </c>
      <c r="H5385" s="11">
        <v>9740.0431347905705</v>
      </c>
      <c r="I5385" s="10">
        <v>3620398.2484190399</v>
      </c>
      <c r="J5385" s="33">
        <f t="shared" si="336"/>
        <v>2.6903236789057295E-3</v>
      </c>
      <c r="K5385" s="33">
        <f t="shared" si="337"/>
        <v>2.6867080013315281E-3</v>
      </c>
      <c r="L5385" s="33">
        <f t="shared" si="338"/>
        <v>0.97626739343917879</v>
      </c>
      <c r="M5385" s="33">
        <f t="shared" si="339"/>
        <v>0.97364444802178662</v>
      </c>
    </row>
    <row r="5386" spans="1:13" ht="27.6">
      <c r="A5386" t="s">
        <v>164</v>
      </c>
      <c r="B5386" t="s">
        <v>257</v>
      </c>
      <c r="C5386" s="14" t="s">
        <v>259</v>
      </c>
      <c r="D5386" t="s">
        <v>456</v>
      </c>
      <c r="E5386" t="s">
        <v>474</v>
      </c>
      <c r="F5386" s="20">
        <v>2029</v>
      </c>
      <c r="G5386" s="20">
        <v>54</v>
      </c>
      <c r="H5386" s="11">
        <v>10361.9593824002</v>
      </c>
      <c r="I5386" s="10">
        <v>3531361.5102366102</v>
      </c>
      <c r="J5386" s="33">
        <f t="shared" si="336"/>
        <v>2.9342675204346107E-3</v>
      </c>
      <c r="K5386" s="33">
        <f t="shared" si="337"/>
        <v>2.9299667650445338E-3</v>
      </c>
      <c r="L5386" s="33">
        <f t="shared" si="338"/>
        <v>0.97364444802178662</v>
      </c>
      <c r="M5386" s="33">
        <f t="shared" si="339"/>
        <v>0.97079170214811261</v>
      </c>
    </row>
    <row r="5387" spans="1:13" ht="27.6">
      <c r="A5387" t="s">
        <v>164</v>
      </c>
      <c r="B5387" t="s">
        <v>257</v>
      </c>
      <c r="C5387" s="14" t="s">
        <v>259</v>
      </c>
      <c r="D5387" t="s">
        <v>456</v>
      </c>
      <c r="E5387" t="s">
        <v>474</v>
      </c>
      <c r="F5387" s="20">
        <v>2029</v>
      </c>
      <c r="G5387" s="20">
        <v>55</v>
      </c>
      <c r="H5387" s="11">
        <v>11168.1395026094</v>
      </c>
      <c r="I5387" s="10">
        <v>3457538.87369694</v>
      </c>
      <c r="J5387" s="33">
        <f t="shared" si="336"/>
        <v>3.2300835682775634E-3</v>
      </c>
      <c r="K5387" s="33">
        <f t="shared" si="337"/>
        <v>3.2248724606295243E-3</v>
      </c>
      <c r="L5387" s="33">
        <f t="shared" si="338"/>
        <v>0.97079170214811261</v>
      </c>
      <c r="M5387" s="33">
        <f t="shared" si="339"/>
        <v>0.96766102272284749</v>
      </c>
    </row>
    <row r="5388" spans="1:13" ht="27.6">
      <c r="A5388" t="s">
        <v>164</v>
      </c>
      <c r="B5388" t="s">
        <v>257</v>
      </c>
      <c r="C5388" s="14" t="s">
        <v>259</v>
      </c>
      <c r="D5388" t="s">
        <v>456</v>
      </c>
      <c r="E5388" t="s">
        <v>474</v>
      </c>
      <c r="F5388" s="20">
        <v>2029</v>
      </c>
      <c r="G5388" s="20">
        <v>56</v>
      </c>
      <c r="H5388" s="11">
        <v>12319.7849567429</v>
      </c>
      <c r="I5388" s="10">
        <v>3383751.1177769299</v>
      </c>
      <c r="J5388" s="33">
        <f t="shared" si="336"/>
        <v>3.6408661653688054E-3</v>
      </c>
      <c r="K5388" s="33">
        <f t="shared" si="337"/>
        <v>3.6342462486655958E-3</v>
      </c>
      <c r="L5388" s="33">
        <f t="shared" si="338"/>
        <v>0.96766102272284749</v>
      </c>
      <c r="M5388" s="33">
        <f t="shared" si="339"/>
        <v>0.96414430428103703</v>
      </c>
    </row>
    <row r="5389" spans="1:13" ht="27.6">
      <c r="A5389" t="s">
        <v>164</v>
      </c>
      <c r="B5389" t="s">
        <v>257</v>
      </c>
      <c r="C5389" s="14" t="s">
        <v>259</v>
      </c>
      <c r="D5389" t="s">
        <v>456</v>
      </c>
      <c r="E5389" t="s">
        <v>474</v>
      </c>
      <c r="F5389" s="20">
        <v>2029</v>
      </c>
      <c r="G5389" s="20">
        <v>57</v>
      </c>
      <c r="H5389" s="11">
        <v>13237.1377145806</v>
      </c>
      <c r="I5389" s="10">
        <v>3288337.2546391799</v>
      </c>
      <c r="J5389" s="33">
        <f t="shared" si="336"/>
        <v>4.0254805664795088E-3</v>
      </c>
      <c r="K5389" s="33">
        <f t="shared" si="337"/>
        <v>4.017389180464126E-3</v>
      </c>
      <c r="L5389" s="33">
        <f t="shared" si="338"/>
        <v>0.96414430428103703</v>
      </c>
      <c r="M5389" s="33">
        <f t="shared" si="339"/>
        <v>0.96027096138461232</v>
      </c>
    </row>
    <row r="5390" spans="1:13" ht="27.6">
      <c r="A5390" t="s">
        <v>164</v>
      </c>
      <c r="B5390" t="s">
        <v>257</v>
      </c>
      <c r="C5390" s="14" t="s">
        <v>259</v>
      </c>
      <c r="D5390" t="s">
        <v>456</v>
      </c>
      <c r="E5390" t="s">
        <v>474</v>
      </c>
      <c r="F5390" s="20">
        <v>2029</v>
      </c>
      <c r="G5390" s="20">
        <v>58</v>
      </c>
      <c r="H5390" s="11">
        <v>14155.538550261001</v>
      </c>
      <c r="I5390" s="10">
        <v>3203210.4456318198</v>
      </c>
      <c r="J5390" s="33">
        <f t="shared" si="336"/>
        <v>4.4191721994303376E-3</v>
      </c>
      <c r="K5390" s="33">
        <f t="shared" si="337"/>
        <v>4.4094220258192873E-3</v>
      </c>
      <c r="L5390" s="33">
        <f t="shared" si="338"/>
        <v>0.96027096138461232</v>
      </c>
      <c r="M5390" s="33">
        <f t="shared" si="339"/>
        <v>0.95603672145672836</v>
      </c>
    </row>
    <row r="5391" spans="1:13" ht="27.6">
      <c r="A5391" t="s">
        <v>164</v>
      </c>
      <c r="B5391" t="s">
        <v>257</v>
      </c>
      <c r="C5391" s="14" t="s">
        <v>259</v>
      </c>
      <c r="D5391" t="s">
        <v>456</v>
      </c>
      <c r="E5391" t="s">
        <v>474</v>
      </c>
      <c r="F5391" s="20">
        <v>2029</v>
      </c>
      <c r="G5391" s="20">
        <v>59</v>
      </c>
      <c r="H5391" s="11">
        <v>14408.894699221901</v>
      </c>
      <c r="I5391" s="10">
        <v>3115546.36231951</v>
      </c>
      <c r="J5391" s="33">
        <f t="shared" si="336"/>
        <v>4.6248371950063181E-3</v>
      </c>
      <c r="K5391" s="33">
        <f t="shared" si="337"/>
        <v>4.6141591032871077E-3</v>
      </c>
      <c r="L5391" s="33">
        <f t="shared" si="338"/>
        <v>0.95603672145672836</v>
      </c>
      <c r="M5391" s="33">
        <f t="shared" si="339"/>
        <v>0.951625415915342</v>
      </c>
    </row>
    <row r="5392" spans="1:13" ht="27.6">
      <c r="A5392" t="s">
        <v>164</v>
      </c>
      <c r="B5392" t="s">
        <v>257</v>
      </c>
      <c r="C5392" s="14" t="s">
        <v>259</v>
      </c>
      <c r="D5392" t="s">
        <v>456</v>
      </c>
      <c r="E5392" t="s">
        <v>474</v>
      </c>
      <c r="F5392" s="20">
        <v>2029</v>
      </c>
      <c r="G5392" s="20">
        <v>60</v>
      </c>
      <c r="H5392" s="11">
        <v>14853.452942395001</v>
      </c>
      <c r="I5392" s="10">
        <v>3012562.3067651498</v>
      </c>
      <c r="J5392" s="33">
        <f t="shared" si="336"/>
        <v>4.9305048094903789E-3</v>
      </c>
      <c r="K5392" s="33">
        <f t="shared" si="337"/>
        <v>4.9183698227140971E-3</v>
      </c>
      <c r="L5392" s="33">
        <f t="shared" si="338"/>
        <v>0.951625415915342</v>
      </c>
      <c r="M5392" s="33">
        <f t="shared" si="339"/>
        <v>0.94694497018717627</v>
      </c>
    </row>
    <row r="5393" spans="1:13" ht="27.6">
      <c r="A5393" t="s">
        <v>164</v>
      </c>
      <c r="B5393" t="s">
        <v>257</v>
      </c>
      <c r="C5393" s="14" t="s">
        <v>259</v>
      </c>
      <c r="D5393" t="s">
        <v>456</v>
      </c>
      <c r="E5393" t="s">
        <v>474</v>
      </c>
      <c r="F5393" s="20">
        <v>2029</v>
      </c>
      <c r="G5393" s="20">
        <v>61</v>
      </c>
      <c r="H5393" s="11">
        <v>16021.2757903603</v>
      </c>
      <c r="I5393" s="10">
        <v>2902827.09311658</v>
      </c>
      <c r="J5393" s="33">
        <f t="shared" si="336"/>
        <v>5.5191974156336256E-3</v>
      </c>
      <c r="K5393" s="33">
        <f t="shared" si="337"/>
        <v>5.5039946274993978E-3</v>
      </c>
      <c r="L5393" s="33">
        <f t="shared" si="338"/>
        <v>0.94694497018717627</v>
      </c>
      <c r="M5393" s="33">
        <f t="shared" si="339"/>
        <v>0.94173299015872847</v>
      </c>
    </row>
    <row r="5394" spans="1:13" ht="27.6">
      <c r="A5394" t="s">
        <v>164</v>
      </c>
      <c r="B5394" t="s">
        <v>257</v>
      </c>
      <c r="C5394" s="14" t="s">
        <v>259</v>
      </c>
      <c r="D5394" t="s">
        <v>456</v>
      </c>
      <c r="E5394" t="s">
        <v>474</v>
      </c>
      <c r="F5394" s="20">
        <v>2029</v>
      </c>
      <c r="G5394" s="20">
        <v>62</v>
      </c>
      <c r="H5394" s="11">
        <v>16963.820427299099</v>
      </c>
      <c r="I5394" s="10">
        <v>2795065.6850962001</v>
      </c>
      <c r="J5394" s="33">
        <f t="shared" si="336"/>
        <v>6.0692027803687341E-3</v>
      </c>
      <c r="K5394" s="33">
        <f t="shared" si="337"/>
        <v>6.0508223727803179E-3</v>
      </c>
      <c r="L5394" s="33">
        <f t="shared" si="338"/>
        <v>0.94173299015872847</v>
      </c>
      <c r="M5394" s="33">
        <f t="shared" si="339"/>
        <v>0.93603473111269075</v>
      </c>
    </row>
    <row r="5395" spans="1:13" ht="27.6">
      <c r="A5395" t="s">
        <v>164</v>
      </c>
      <c r="B5395" t="s">
        <v>257</v>
      </c>
      <c r="C5395" s="14" t="s">
        <v>259</v>
      </c>
      <c r="D5395" t="s">
        <v>456</v>
      </c>
      <c r="E5395" t="s">
        <v>474</v>
      </c>
      <c r="F5395" s="20">
        <v>2029</v>
      </c>
      <c r="G5395" s="20">
        <v>63</v>
      </c>
      <c r="H5395" s="11">
        <v>17870.927850603399</v>
      </c>
      <c r="I5395" s="10">
        <v>2674537.1174396402</v>
      </c>
      <c r="J5395" s="33">
        <f t="shared" si="336"/>
        <v>6.681876925197212E-3</v>
      </c>
      <c r="K5395" s="33">
        <f t="shared" si="337"/>
        <v>6.659602824121702E-3</v>
      </c>
      <c r="L5395" s="33">
        <f t="shared" si="338"/>
        <v>0.93603473111269075</v>
      </c>
      <c r="M5395" s="33">
        <f t="shared" si="339"/>
        <v>0.92980111157389667</v>
      </c>
    </row>
    <row r="5396" spans="1:13" ht="27.6">
      <c r="A5396" t="s">
        <v>164</v>
      </c>
      <c r="B5396" t="s">
        <v>257</v>
      </c>
      <c r="C5396" s="14" t="s">
        <v>259</v>
      </c>
      <c r="D5396" t="s">
        <v>456</v>
      </c>
      <c r="E5396" t="s">
        <v>474</v>
      </c>
      <c r="F5396" s="20">
        <v>2029</v>
      </c>
      <c r="G5396" s="20">
        <v>64</v>
      </c>
      <c r="H5396" s="11">
        <v>18980.876536657801</v>
      </c>
      <c r="I5396" s="10">
        <v>2541876.6970470501</v>
      </c>
      <c r="J5396" s="33">
        <f t="shared" si="336"/>
        <v>7.4672687934502378E-3</v>
      </c>
      <c r="K5396" s="33">
        <f t="shared" si="337"/>
        <v>7.4394580084236051E-3</v>
      </c>
      <c r="L5396" s="33">
        <f t="shared" si="338"/>
        <v>0.92980111157389667</v>
      </c>
      <c r="M5396" s="33">
        <f t="shared" si="339"/>
        <v>0.92288389524815706</v>
      </c>
    </row>
    <row r="5397" spans="1:13" ht="27.6">
      <c r="A5397" t="s">
        <v>164</v>
      </c>
      <c r="B5397" t="s">
        <v>257</v>
      </c>
      <c r="C5397" s="14" t="s">
        <v>259</v>
      </c>
      <c r="D5397" t="s">
        <v>456</v>
      </c>
      <c r="E5397" t="s">
        <v>474</v>
      </c>
      <c r="F5397" s="20">
        <v>2029</v>
      </c>
      <c r="G5397" s="20">
        <v>65</v>
      </c>
      <c r="H5397" s="11">
        <v>20041.148972017301</v>
      </c>
      <c r="I5397" s="10">
        <v>2410336.7057836298</v>
      </c>
      <c r="J5397" s="33">
        <f t="shared" si="336"/>
        <v>8.3146677905739652E-3</v>
      </c>
      <c r="K5397" s="33">
        <f t="shared" si="337"/>
        <v>8.2801965454850635E-3</v>
      </c>
      <c r="L5397" s="33">
        <f t="shared" si="338"/>
        <v>0.92288389524815706</v>
      </c>
      <c r="M5397" s="33">
        <f t="shared" si="339"/>
        <v>0.91524223520683945</v>
      </c>
    </row>
    <row r="5398" spans="1:13" ht="27.6">
      <c r="A5398" t="s">
        <v>164</v>
      </c>
      <c r="B5398" t="s">
        <v>257</v>
      </c>
      <c r="C5398" s="14" t="s">
        <v>259</v>
      </c>
      <c r="D5398" t="s">
        <v>456</v>
      </c>
      <c r="E5398" t="s">
        <v>474</v>
      </c>
      <c r="F5398" s="20">
        <v>2029</v>
      </c>
      <c r="G5398" s="20">
        <v>66</v>
      </c>
      <c r="H5398" s="11">
        <v>20422.982765061599</v>
      </c>
      <c r="I5398" s="10">
        <v>2279326.0211884002</v>
      </c>
      <c r="J5398" s="33">
        <f t="shared" si="336"/>
        <v>8.9600972283962327E-3</v>
      </c>
      <c r="K5398" s="33">
        <f t="shared" si="337"/>
        <v>8.9200751802388512E-3</v>
      </c>
      <c r="L5398" s="33">
        <f t="shared" si="338"/>
        <v>0.91524223520683945</v>
      </c>
      <c r="M5398" s="33">
        <f t="shared" si="339"/>
        <v>0.90707820566066455</v>
      </c>
    </row>
    <row r="5399" spans="1:13" ht="27.6">
      <c r="A5399" t="s">
        <v>164</v>
      </c>
      <c r="B5399" t="s">
        <v>257</v>
      </c>
      <c r="C5399" s="14" t="s">
        <v>259</v>
      </c>
      <c r="D5399" t="s">
        <v>456</v>
      </c>
      <c r="E5399" t="s">
        <v>474</v>
      </c>
      <c r="F5399" s="20">
        <v>2029</v>
      </c>
      <c r="G5399" s="20">
        <v>67</v>
      </c>
      <c r="H5399" s="11">
        <v>21134.4066738047</v>
      </c>
      <c r="I5399" s="10">
        <v>2148045.81156549</v>
      </c>
      <c r="J5399" s="33">
        <f t="shared" si="336"/>
        <v>9.8388994126722105E-3</v>
      </c>
      <c r="K5399" s="33">
        <f t="shared" si="337"/>
        <v>9.7906557928619797E-3</v>
      </c>
      <c r="L5399" s="33">
        <f t="shared" si="338"/>
        <v>0.90707820566066455</v>
      </c>
      <c r="M5399" s="33">
        <f t="shared" si="339"/>
        <v>0.8981973151718341</v>
      </c>
    </row>
    <row r="5400" spans="1:13" ht="27.6">
      <c r="A5400" t="s">
        <v>164</v>
      </c>
      <c r="B5400" t="s">
        <v>257</v>
      </c>
      <c r="C5400" s="14" t="s">
        <v>259</v>
      </c>
      <c r="D5400" t="s">
        <v>456</v>
      </c>
      <c r="E5400" t="s">
        <v>474</v>
      </c>
      <c r="F5400" s="20">
        <v>2029</v>
      </c>
      <c r="G5400" s="20">
        <v>68</v>
      </c>
      <c r="H5400" s="11">
        <v>21502.713743618398</v>
      </c>
      <c r="I5400" s="10">
        <v>2016665.79068925</v>
      </c>
      <c r="J5400" s="33">
        <f t="shared" si="336"/>
        <v>1.066250731424827E-2</v>
      </c>
      <c r="K5400" s="33">
        <f t="shared" si="337"/>
        <v>1.0605864280807675E-2</v>
      </c>
      <c r="L5400" s="33">
        <f t="shared" si="338"/>
        <v>0.8981973151718341</v>
      </c>
      <c r="M5400" s="33">
        <f t="shared" si="339"/>
        <v>0.88867115634973581</v>
      </c>
    </row>
    <row r="5401" spans="1:13" ht="27.6">
      <c r="A5401" t="s">
        <v>164</v>
      </c>
      <c r="B5401" t="s">
        <v>257</v>
      </c>
      <c r="C5401" s="14" t="s">
        <v>259</v>
      </c>
      <c r="D5401" t="s">
        <v>456</v>
      </c>
      <c r="E5401" t="s">
        <v>474</v>
      </c>
      <c r="F5401" s="20">
        <v>2029</v>
      </c>
      <c r="G5401" s="20">
        <v>69</v>
      </c>
      <c r="H5401" s="11">
        <v>20968.852191492599</v>
      </c>
      <c r="I5401" s="10">
        <v>1881832.38075035</v>
      </c>
      <c r="J5401" s="33">
        <f t="shared" si="336"/>
        <v>1.1142784238377071E-2</v>
      </c>
      <c r="K5401" s="33">
        <f t="shared" si="337"/>
        <v>1.1080933361571677E-2</v>
      </c>
      <c r="L5401" s="33">
        <f t="shared" si="338"/>
        <v>0.88867115634973581</v>
      </c>
      <c r="M5401" s="33">
        <f t="shared" si="339"/>
        <v>0.87882385048587353</v>
      </c>
    </row>
    <row r="5402" spans="1:13" ht="27.6">
      <c r="A5402" t="s">
        <v>164</v>
      </c>
      <c r="B5402" t="s">
        <v>257</v>
      </c>
      <c r="C5402" s="14" t="s">
        <v>259</v>
      </c>
      <c r="D5402" t="s">
        <v>456</v>
      </c>
      <c r="E5402" t="s">
        <v>474</v>
      </c>
      <c r="F5402" s="20">
        <v>2030</v>
      </c>
      <c r="G5402" s="20">
        <v>30</v>
      </c>
      <c r="H5402" s="11">
        <v>815.26503075039898</v>
      </c>
      <c r="I5402" s="10">
        <v>4336862.7281579301</v>
      </c>
      <c r="J5402" s="33">
        <f t="shared" si="336"/>
        <v>1.8798497481996171E-4</v>
      </c>
      <c r="K5402" s="33">
        <f t="shared" si="337"/>
        <v>1.8796730675174622E-4</v>
      </c>
      <c r="L5402" s="33">
        <f t="shared" si="338"/>
        <v>1</v>
      </c>
      <c r="M5402" s="33">
        <f t="shared" si="339"/>
        <v>0.99981203269324825</v>
      </c>
    </row>
    <row r="5403" spans="1:13" ht="27.6">
      <c r="A5403" t="s">
        <v>164</v>
      </c>
      <c r="B5403" t="s">
        <v>257</v>
      </c>
      <c r="C5403" s="14" t="s">
        <v>259</v>
      </c>
      <c r="D5403" t="s">
        <v>456</v>
      </c>
      <c r="E5403" t="s">
        <v>474</v>
      </c>
      <c r="F5403" s="20">
        <v>2030</v>
      </c>
      <c r="G5403" s="20">
        <v>31</v>
      </c>
      <c r="H5403" s="11">
        <v>1222.66138698279</v>
      </c>
      <c r="I5403" s="10">
        <v>4377757.7205630597</v>
      </c>
      <c r="J5403" s="33">
        <f t="shared" si="336"/>
        <v>2.7928941367397859E-4</v>
      </c>
      <c r="K5403" s="33">
        <f t="shared" si="337"/>
        <v>2.7925041601628564E-4</v>
      </c>
      <c r="L5403" s="33">
        <f t="shared" si="338"/>
        <v>0.99981203269324825</v>
      </c>
      <c r="M5403" s="33">
        <f t="shared" si="339"/>
        <v>0.99953283476718058</v>
      </c>
    </row>
    <row r="5404" spans="1:13" ht="27.6">
      <c r="A5404" t="s">
        <v>164</v>
      </c>
      <c r="B5404" t="s">
        <v>257</v>
      </c>
      <c r="C5404" s="14" t="s">
        <v>259</v>
      </c>
      <c r="D5404" t="s">
        <v>456</v>
      </c>
      <c r="E5404" t="s">
        <v>474</v>
      </c>
      <c r="F5404" s="20">
        <v>2030</v>
      </c>
      <c r="G5404" s="20">
        <v>32</v>
      </c>
      <c r="H5404" s="11">
        <v>1286.41360745059</v>
      </c>
      <c r="I5404" s="10">
        <v>4421417.9909941899</v>
      </c>
      <c r="J5404" s="33">
        <f t="shared" si="336"/>
        <v>2.9095046206235978E-4</v>
      </c>
      <c r="K5404" s="33">
        <f t="shared" si="337"/>
        <v>2.9090814008125854E-4</v>
      </c>
      <c r="L5404" s="33">
        <f t="shared" si="338"/>
        <v>0.99953283476718058</v>
      </c>
      <c r="M5404" s="33">
        <f t="shared" si="339"/>
        <v>0.99924206252926828</v>
      </c>
    </row>
    <row r="5405" spans="1:13" ht="27.6">
      <c r="A5405" t="s">
        <v>164</v>
      </c>
      <c r="B5405" t="s">
        <v>257</v>
      </c>
      <c r="C5405" s="14" t="s">
        <v>259</v>
      </c>
      <c r="D5405" t="s">
        <v>456</v>
      </c>
      <c r="E5405" t="s">
        <v>474</v>
      </c>
      <c r="F5405" s="20">
        <v>2030</v>
      </c>
      <c r="G5405" s="20">
        <v>33</v>
      </c>
      <c r="H5405" s="11">
        <v>1354.98799656701</v>
      </c>
      <c r="I5405" s="10">
        <v>4418782.9853313696</v>
      </c>
      <c r="J5405" s="33">
        <f t="shared" si="336"/>
        <v>3.0664280211656467E-4</v>
      </c>
      <c r="K5405" s="33">
        <f t="shared" si="337"/>
        <v>3.0659579201774978E-4</v>
      </c>
      <c r="L5405" s="33">
        <f t="shared" si="338"/>
        <v>0.99924206252926828</v>
      </c>
      <c r="M5405" s="33">
        <f t="shared" si="339"/>
        <v>0.99893569911768965</v>
      </c>
    </row>
    <row r="5406" spans="1:13" ht="27.6">
      <c r="A5406" t="s">
        <v>164</v>
      </c>
      <c r="B5406" t="s">
        <v>257</v>
      </c>
      <c r="C5406" s="14" t="s">
        <v>259</v>
      </c>
      <c r="D5406" t="s">
        <v>456</v>
      </c>
      <c r="E5406" t="s">
        <v>474</v>
      </c>
      <c r="F5406" s="20">
        <v>2030</v>
      </c>
      <c r="G5406" s="20">
        <v>34</v>
      </c>
      <c r="H5406" s="11">
        <v>1402.21602513419</v>
      </c>
      <c r="I5406" s="10">
        <v>4356998.0735657802</v>
      </c>
      <c r="J5406" s="33">
        <f t="shared" si="336"/>
        <v>3.2183076546247178E-4</v>
      </c>
      <c r="K5406" s="33">
        <f t="shared" si="337"/>
        <v>3.2177898349683431E-4</v>
      </c>
      <c r="L5406" s="33">
        <f t="shared" si="338"/>
        <v>0.99893569911768965</v>
      </c>
      <c r="M5406" s="33">
        <f t="shared" si="339"/>
        <v>0.99861426260384889</v>
      </c>
    </row>
    <row r="5407" spans="1:13" ht="27.6">
      <c r="A5407" t="s">
        <v>164</v>
      </c>
      <c r="B5407" t="s">
        <v>257</v>
      </c>
      <c r="C5407" s="14" t="s">
        <v>259</v>
      </c>
      <c r="D5407" t="s">
        <v>456</v>
      </c>
      <c r="E5407" t="s">
        <v>474</v>
      </c>
      <c r="F5407" s="20">
        <v>2030</v>
      </c>
      <c r="G5407" s="20">
        <v>35</v>
      </c>
      <c r="H5407" s="11">
        <v>1471.43413218571</v>
      </c>
      <c r="I5407" s="10">
        <v>4293258.5651916303</v>
      </c>
      <c r="J5407" s="33">
        <f t="shared" si="336"/>
        <v>3.4273130999274727E-4</v>
      </c>
      <c r="K5407" s="33">
        <f t="shared" si="337"/>
        <v>3.4267258432651992E-4</v>
      </c>
      <c r="L5407" s="33">
        <f t="shared" si="338"/>
        <v>0.99861426260384889</v>
      </c>
      <c r="M5407" s="33">
        <f t="shared" si="339"/>
        <v>0.9982720648737371</v>
      </c>
    </row>
    <row r="5408" spans="1:13" ht="27.6">
      <c r="A5408" t="s">
        <v>164</v>
      </c>
      <c r="B5408" t="s">
        <v>257</v>
      </c>
      <c r="C5408" s="14" t="s">
        <v>259</v>
      </c>
      <c r="D5408" t="s">
        <v>456</v>
      </c>
      <c r="E5408" t="s">
        <v>474</v>
      </c>
      <c r="F5408" s="20">
        <v>2030</v>
      </c>
      <c r="G5408" s="20">
        <v>36</v>
      </c>
      <c r="H5408" s="11">
        <v>1908.6101930365301</v>
      </c>
      <c r="I5408" s="10">
        <v>4239117.0311438497</v>
      </c>
      <c r="J5408" s="33">
        <f t="shared" si="336"/>
        <v>4.5023767426433277E-4</v>
      </c>
      <c r="K5408" s="33">
        <f t="shared" si="337"/>
        <v>4.5013633249257889E-4</v>
      </c>
      <c r="L5408" s="33">
        <f t="shared" si="338"/>
        <v>0.9982720648737371</v>
      </c>
      <c r="M5408" s="33">
        <f t="shared" si="339"/>
        <v>0.99782270634762504</v>
      </c>
    </row>
    <row r="5409" spans="1:13" ht="27.6">
      <c r="A5409" t="s">
        <v>164</v>
      </c>
      <c r="B5409" t="s">
        <v>257</v>
      </c>
      <c r="C5409" s="14" t="s">
        <v>259</v>
      </c>
      <c r="D5409" t="s">
        <v>456</v>
      </c>
      <c r="E5409" t="s">
        <v>474</v>
      </c>
      <c r="F5409" s="20">
        <v>2030</v>
      </c>
      <c r="G5409" s="20">
        <v>37</v>
      </c>
      <c r="H5409" s="11">
        <v>2055.2110097947302</v>
      </c>
      <c r="I5409" s="10">
        <v>4187632.7597009302</v>
      </c>
      <c r="J5409" s="33">
        <f t="shared" si="336"/>
        <v>4.9078109942513395E-4</v>
      </c>
      <c r="K5409" s="33">
        <f t="shared" si="337"/>
        <v>4.9066068608105695E-4</v>
      </c>
      <c r="L5409" s="33">
        <f t="shared" si="338"/>
        <v>0.99782270634762504</v>
      </c>
      <c r="M5409" s="33">
        <f t="shared" si="339"/>
        <v>0.99733311397394131</v>
      </c>
    </row>
    <row r="5410" spans="1:13" ht="27.6">
      <c r="A5410" t="s">
        <v>164</v>
      </c>
      <c r="B5410" t="s">
        <v>257</v>
      </c>
      <c r="C5410" s="14" t="s">
        <v>259</v>
      </c>
      <c r="D5410" t="s">
        <v>456</v>
      </c>
      <c r="E5410" t="s">
        <v>474</v>
      </c>
      <c r="F5410" s="20">
        <v>2030</v>
      </c>
      <c r="G5410" s="20">
        <v>38</v>
      </c>
      <c r="H5410" s="11">
        <v>2239.25173399307</v>
      </c>
      <c r="I5410" s="10">
        <v>4171147.8516448298</v>
      </c>
      <c r="J5410" s="33">
        <f t="shared" si="336"/>
        <v>5.3684304983580352E-4</v>
      </c>
      <c r="K5410" s="33">
        <f t="shared" si="337"/>
        <v>5.3669897538866085E-4</v>
      </c>
      <c r="L5410" s="33">
        <f t="shared" si="338"/>
        <v>0.99733311397394131</v>
      </c>
      <c r="M5410" s="33">
        <f t="shared" si="339"/>
        <v>0.99679784631355028</v>
      </c>
    </row>
    <row r="5411" spans="1:13" ht="27.6">
      <c r="A5411" t="s">
        <v>164</v>
      </c>
      <c r="B5411" t="s">
        <v>257</v>
      </c>
      <c r="C5411" s="14" t="s">
        <v>259</v>
      </c>
      <c r="D5411" t="s">
        <v>456</v>
      </c>
      <c r="E5411" t="s">
        <v>474</v>
      </c>
      <c r="F5411" s="20">
        <v>2030</v>
      </c>
      <c r="G5411" s="20">
        <v>39</v>
      </c>
      <c r="H5411" s="11">
        <v>2367.4163285270101</v>
      </c>
      <c r="I5411" s="10">
        <v>4148880.8219063599</v>
      </c>
      <c r="J5411" s="33">
        <f t="shared" si="336"/>
        <v>5.7061565037657823E-4</v>
      </c>
      <c r="K5411" s="33">
        <f t="shared" si="337"/>
        <v>5.7045288022750107E-4</v>
      </c>
      <c r="L5411" s="33">
        <f t="shared" si="338"/>
        <v>0.99679784631355028</v>
      </c>
      <c r="M5411" s="33">
        <f t="shared" si="339"/>
        <v>0.99622922011111614</v>
      </c>
    </row>
    <row r="5412" spans="1:13" ht="27.6">
      <c r="A5412" t="s">
        <v>164</v>
      </c>
      <c r="B5412" t="s">
        <v>257</v>
      </c>
      <c r="C5412" s="14" t="s">
        <v>259</v>
      </c>
      <c r="D5412" t="s">
        <v>456</v>
      </c>
      <c r="E5412" t="s">
        <v>474</v>
      </c>
      <c r="F5412" s="20">
        <v>2030</v>
      </c>
      <c r="G5412" s="20">
        <v>40</v>
      </c>
      <c r="H5412" s="11">
        <v>2562.67784351721</v>
      </c>
      <c r="I5412" s="10">
        <v>4130158.5283963801</v>
      </c>
      <c r="J5412" s="33">
        <f t="shared" si="336"/>
        <v>6.2047929296123725E-4</v>
      </c>
      <c r="K5412" s="33">
        <f t="shared" si="337"/>
        <v>6.2028683549208985E-4</v>
      </c>
      <c r="L5412" s="33">
        <f t="shared" si="338"/>
        <v>0.99622922011111614</v>
      </c>
      <c r="M5412" s="33">
        <f t="shared" si="339"/>
        <v>0.99561127224074863</v>
      </c>
    </row>
    <row r="5413" spans="1:13" ht="27.6">
      <c r="A5413" t="s">
        <v>164</v>
      </c>
      <c r="B5413" t="s">
        <v>257</v>
      </c>
      <c r="C5413" s="14" t="s">
        <v>259</v>
      </c>
      <c r="D5413" t="s">
        <v>456</v>
      </c>
      <c r="E5413" t="s">
        <v>474</v>
      </c>
      <c r="F5413" s="20">
        <v>2030</v>
      </c>
      <c r="G5413" s="20">
        <v>41</v>
      </c>
      <c r="H5413" s="11">
        <v>3374.40729217321</v>
      </c>
      <c r="I5413" s="10">
        <v>4134474.7789058001</v>
      </c>
      <c r="J5413" s="33">
        <f t="shared" si="336"/>
        <v>8.1616347241722823E-4</v>
      </c>
      <c r="K5413" s="33">
        <f t="shared" si="337"/>
        <v>8.1583050160272119E-4</v>
      </c>
      <c r="L5413" s="33">
        <f t="shared" si="338"/>
        <v>0.99561127224074863</v>
      </c>
      <c r="M5413" s="33">
        <f t="shared" si="339"/>
        <v>0.99479902219711513</v>
      </c>
    </row>
    <row r="5414" spans="1:13" ht="27.6">
      <c r="A5414" t="s">
        <v>164</v>
      </c>
      <c r="B5414" t="s">
        <v>257</v>
      </c>
      <c r="C5414" s="14" t="s">
        <v>259</v>
      </c>
      <c r="D5414" t="s">
        <v>456</v>
      </c>
      <c r="E5414" t="s">
        <v>474</v>
      </c>
      <c r="F5414" s="20">
        <v>2030</v>
      </c>
      <c r="G5414" s="20">
        <v>42</v>
      </c>
      <c r="H5414" s="11">
        <v>3794.3805119993199</v>
      </c>
      <c r="I5414" s="10">
        <v>4093101.0589289698</v>
      </c>
      <c r="J5414" s="33">
        <f t="shared" si="336"/>
        <v>9.2701852638649108E-4</v>
      </c>
      <c r="K5414" s="33">
        <f t="shared" si="337"/>
        <v>9.2658897745589996E-4</v>
      </c>
      <c r="L5414" s="33">
        <f t="shared" si="338"/>
        <v>0.99479902219711513</v>
      </c>
      <c r="M5414" s="33">
        <f t="shared" si="339"/>
        <v>0.99387725238836333</v>
      </c>
    </row>
    <row r="5415" spans="1:13" ht="27.6">
      <c r="A5415" t="s">
        <v>164</v>
      </c>
      <c r="B5415" t="s">
        <v>257</v>
      </c>
      <c r="C5415" s="14" t="s">
        <v>259</v>
      </c>
      <c r="D5415" t="s">
        <v>456</v>
      </c>
      <c r="E5415" t="s">
        <v>474</v>
      </c>
      <c r="F5415" s="20">
        <v>2030</v>
      </c>
      <c r="G5415" s="20">
        <v>43</v>
      </c>
      <c r="H5415" s="11">
        <v>4265.40226787352</v>
      </c>
      <c r="I5415" s="10">
        <v>4042925.7410235102</v>
      </c>
      <c r="J5415" s="33">
        <f t="shared" si="336"/>
        <v>1.055028595898397E-3</v>
      </c>
      <c r="K5415" s="33">
        <f t="shared" si="337"/>
        <v>1.0544722489005398E-3</v>
      </c>
      <c r="L5415" s="33">
        <f t="shared" si="338"/>
        <v>0.99387725238836333</v>
      </c>
      <c r="M5415" s="33">
        <f t="shared" si="339"/>
        <v>0.99282923640690623</v>
      </c>
    </row>
    <row r="5416" spans="1:13" ht="27.6">
      <c r="A5416" t="s">
        <v>164</v>
      </c>
      <c r="B5416" t="s">
        <v>257</v>
      </c>
      <c r="C5416" s="14" t="s">
        <v>259</v>
      </c>
      <c r="D5416" t="s">
        <v>456</v>
      </c>
      <c r="E5416" t="s">
        <v>474</v>
      </c>
      <c r="F5416" s="20">
        <v>2030</v>
      </c>
      <c r="G5416" s="20">
        <v>44</v>
      </c>
      <c r="H5416" s="11">
        <v>4578.8383709965401</v>
      </c>
      <c r="I5416" s="10">
        <v>4054345.7795209498</v>
      </c>
      <c r="J5416" s="33">
        <f t="shared" si="336"/>
        <v>1.1293655302231185E-3</v>
      </c>
      <c r="K5416" s="33">
        <f t="shared" si="337"/>
        <v>1.12872803698294E-3</v>
      </c>
      <c r="L5416" s="33">
        <f t="shared" si="338"/>
        <v>0.99282923640690623</v>
      </c>
      <c r="M5416" s="33">
        <f t="shared" si="339"/>
        <v>0.99170860221183743</v>
      </c>
    </row>
    <row r="5417" spans="1:13" ht="27.6">
      <c r="A5417" t="s">
        <v>164</v>
      </c>
      <c r="B5417" t="s">
        <v>257</v>
      </c>
      <c r="C5417" s="14" t="s">
        <v>259</v>
      </c>
      <c r="D5417" t="s">
        <v>456</v>
      </c>
      <c r="E5417" t="s">
        <v>474</v>
      </c>
      <c r="F5417" s="20">
        <v>2030</v>
      </c>
      <c r="G5417" s="20">
        <v>45</v>
      </c>
      <c r="H5417" s="11">
        <v>5104.1625476867603</v>
      </c>
      <c r="I5417" s="10">
        <v>4122567.8557353602</v>
      </c>
      <c r="J5417" s="33">
        <f t="shared" si="336"/>
        <v>1.2381027374930398E-3</v>
      </c>
      <c r="K5417" s="33">
        <f t="shared" si="337"/>
        <v>1.2373366045151935E-3</v>
      </c>
      <c r="L5417" s="33">
        <f t="shared" si="338"/>
        <v>0.99170860221183743</v>
      </c>
      <c r="M5417" s="33">
        <f t="shared" si="339"/>
        <v>0.99048152485730812</v>
      </c>
    </row>
    <row r="5418" spans="1:13" ht="27.6">
      <c r="A5418" t="s">
        <v>164</v>
      </c>
      <c r="B5418" t="s">
        <v>257</v>
      </c>
      <c r="C5418" s="14" t="s">
        <v>259</v>
      </c>
      <c r="D5418" t="s">
        <v>456</v>
      </c>
      <c r="E5418" t="s">
        <v>474</v>
      </c>
      <c r="F5418" s="20">
        <v>2030</v>
      </c>
      <c r="G5418" s="20">
        <v>46</v>
      </c>
      <c r="H5418" s="11">
        <v>6531.08585012612</v>
      </c>
      <c r="I5418" s="10">
        <v>4149063.89623468</v>
      </c>
      <c r="J5418" s="33">
        <f t="shared" si="336"/>
        <v>1.5741106942347045E-3</v>
      </c>
      <c r="K5418" s="33">
        <f t="shared" si="337"/>
        <v>1.5728724318018195E-3</v>
      </c>
      <c r="L5418" s="33">
        <f t="shared" si="338"/>
        <v>0.99048152485730812</v>
      </c>
      <c r="M5418" s="33">
        <f t="shared" si="339"/>
        <v>0.98892362377265097</v>
      </c>
    </row>
    <row r="5419" spans="1:13" ht="27.6">
      <c r="A5419" t="s">
        <v>164</v>
      </c>
      <c r="B5419" t="s">
        <v>257</v>
      </c>
      <c r="C5419" s="14" t="s">
        <v>259</v>
      </c>
      <c r="D5419" t="s">
        <v>456</v>
      </c>
      <c r="E5419" t="s">
        <v>474</v>
      </c>
      <c r="F5419" s="20">
        <v>2030</v>
      </c>
      <c r="G5419" s="20">
        <v>47</v>
      </c>
      <c r="H5419" s="11">
        <v>7011.2555000960001</v>
      </c>
      <c r="I5419" s="10">
        <v>4116539.9850863498</v>
      </c>
      <c r="J5419" s="33">
        <f t="shared" si="336"/>
        <v>1.7031913999370348E-3</v>
      </c>
      <c r="K5419" s="33">
        <f t="shared" si="337"/>
        <v>1.701741792567657E-3</v>
      </c>
      <c r="L5419" s="33">
        <f t="shared" si="338"/>
        <v>0.98892362377265097</v>
      </c>
      <c r="M5419" s="33">
        <f t="shared" si="339"/>
        <v>0.98724073111241961</v>
      </c>
    </row>
    <row r="5420" spans="1:13" ht="27.6">
      <c r="A5420" t="s">
        <v>164</v>
      </c>
      <c r="B5420" t="s">
        <v>257</v>
      </c>
      <c r="C5420" s="14" t="s">
        <v>259</v>
      </c>
      <c r="D5420" t="s">
        <v>456</v>
      </c>
      <c r="E5420" t="s">
        <v>474</v>
      </c>
      <c r="F5420" s="20">
        <v>2030</v>
      </c>
      <c r="G5420" s="20">
        <v>48</v>
      </c>
      <c r="H5420" s="11">
        <v>7536.9994111046899</v>
      </c>
      <c r="I5420" s="10">
        <v>4059333.70745504</v>
      </c>
      <c r="J5420" s="33">
        <f t="shared" si="336"/>
        <v>1.8567085029897526E-3</v>
      </c>
      <c r="K5420" s="33">
        <f t="shared" si="337"/>
        <v>1.8549858860547053E-3</v>
      </c>
      <c r="L5420" s="33">
        <f t="shared" si="338"/>
        <v>0.98724073111241961</v>
      </c>
      <c r="M5420" s="33">
        <f t="shared" si="339"/>
        <v>0.98540941349006772</v>
      </c>
    </row>
    <row r="5421" spans="1:13" ht="27.6">
      <c r="A5421" t="s">
        <v>164</v>
      </c>
      <c r="B5421" t="s">
        <v>257</v>
      </c>
      <c r="C5421" s="14" t="s">
        <v>259</v>
      </c>
      <c r="D5421" t="s">
        <v>456</v>
      </c>
      <c r="E5421" t="s">
        <v>474</v>
      </c>
      <c r="F5421" s="20">
        <v>2030</v>
      </c>
      <c r="G5421" s="20">
        <v>49</v>
      </c>
      <c r="H5421" s="11">
        <v>7802.7027062592097</v>
      </c>
      <c r="I5421" s="10">
        <v>3994690.26681002</v>
      </c>
      <c r="J5421" s="33">
        <f t="shared" si="336"/>
        <v>1.9532685102242224E-3</v>
      </c>
      <c r="K5421" s="33">
        <f t="shared" si="337"/>
        <v>1.9513621227186251E-3</v>
      </c>
      <c r="L5421" s="33">
        <f t="shared" si="338"/>
        <v>0.98540941349006772</v>
      </c>
      <c r="M5421" s="33">
        <f t="shared" si="339"/>
        <v>0.98348652288521288</v>
      </c>
    </row>
    <row r="5422" spans="1:13" ht="27.6">
      <c r="A5422" t="s">
        <v>164</v>
      </c>
      <c r="B5422" t="s">
        <v>257</v>
      </c>
      <c r="C5422" s="14" t="s">
        <v>259</v>
      </c>
      <c r="D5422" t="s">
        <v>456</v>
      </c>
      <c r="E5422" t="s">
        <v>474</v>
      </c>
      <c r="F5422" s="20">
        <v>2030</v>
      </c>
      <c r="G5422" s="20">
        <v>50</v>
      </c>
      <c r="H5422" s="11">
        <v>8137.42373655969</v>
      </c>
      <c r="I5422" s="10">
        <v>3935384.1126256702</v>
      </c>
      <c r="J5422" s="33">
        <f t="shared" si="336"/>
        <v>2.0677584458535709E-3</v>
      </c>
      <c r="K5422" s="33">
        <f t="shared" si="337"/>
        <v>2.0656221060902924E-3</v>
      </c>
      <c r="L5422" s="33">
        <f t="shared" si="338"/>
        <v>0.98348652288521288</v>
      </c>
      <c r="M5422" s="33">
        <f t="shared" si="339"/>
        <v>0.98145501138249935</v>
      </c>
    </row>
    <row r="5423" spans="1:13" ht="27.6">
      <c r="A5423" t="s">
        <v>164</v>
      </c>
      <c r="B5423" t="s">
        <v>257</v>
      </c>
      <c r="C5423" s="14" t="s">
        <v>259</v>
      </c>
      <c r="D5423" t="s">
        <v>456</v>
      </c>
      <c r="E5423" t="s">
        <v>474</v>
      </c>
      <c r="F5423" s="20">
        <v>2030</v>
      </c>
      <c r="G5423" s="20">
        <v>51</v>
      </c>
      <c r="H5423" s="11">
        <v>8944.2915339130395</v>
      </c>
      <c r="I5423" s="10">
        <v>3862568.74904243</v>
      </c>
      <c r="J5423" s="33">
        <f t="shared" si="336"/>
        <v>2.3156329673434087E-3</v>
      </c>
      <c r="K5423" s="33">
        <f t="shared" si="337"/>
        <v>2.3129539575904579E-3</v>
      </c>
      <c r="L5423" s="33">
        <f t="shared" si="338"/>
        <v>0.98145501138249935</v>
      </c>
      <c r="M5423" s="33">
        <f t="shared" si="339"/>
        <v>0.97918495112972526</v>
      </c>
    </row>
    <row r="5424" spans="1:13" ht="27.6">
      <c r="A5424" t="s">
        <v>164</v>
      </c>
      <c r="B5424" t="s">
        <v>257</v>
      </c>
      <c r="C5424" s="14" t="s">
        <v>259</v>
      </c>
      <c r="D5424" t="s">
        <v>456</v>
      </c>
      <c r="E5424" t="s">
        <v>474</v>
      </c>
      <c r="F5424" s="20">
        <v>2030</v>
      </c>
      <c r="G5424" s="20">
        <v>52</v>
      </c>
      <c r="H5424" s="11">
        <v>9329.3112935659501</v>
      </c>
      <c r="I5424" s="10">
        <v>3765639.2576837302</v>
      </c>
      <c r="J5424" s="33">
        <f t="shared" si="336"/>
        <v>2.4774840751220742E-3</v>
      </c>
      <c r="K5424" s="33">
        <f t="shared" si="337"/>
        <v>2.4744176443181054E-3</v>
      </c>
      <c r="L5424" s="33">
        <f t="shared" si="338"/>
        <v>0.97918495112972526</v>
      </c>
      <c r="M5424" s="33">
        <f t="shared" si="339"/>
        <v>0.97676203860959909</v>
      </c>
    </row>
    <row r="5425" spans="1:13" ht="27.6">
      <c r="A5425" t="s">
        <v>164</v>
      </c>
      <c r="B5425" t="s">
        <v>257</v>
      </c>
      <c r="C5425" s="14" t="s">
        <v>259</v>
      </c>
      <c r="D5425" t="s">
        <v>456</v>
      </c>
      <c r="E5425" t="s">
        <v>474</v>
      </c>
      <c r="F5425" s="20">
        <v>2030</v>
      </c>
      <c r="G5425" s="20">
        <v>53</v>
      </c>
      <c r="H5425" s="11">
        <v>9736.7015139911891</v>
      </c>
      <c r="I5425" s="10">
        <v>3672792.0568342102</v>
      </c>
      <c r="J5425" s="33">
        <f t="shared" si="336"/>
        <v>2.6510353331530047E-3</v>
      </c>
      <c r="K5425" s="33">
        <f t="shared" si="337"/>
        <v>2.6475244421682032E-3</v>
      </c>
      <c r="L5425" s="33">
        <f t="shared" si="338"/>
        <v>0.97676203860959909</v>
      </c>
      <c r="M5425" s="33">
        <f t="shared" si="339"/>
        <v>0.97417603723819812</v>
      </c>
    </row>
    <row r="5426" spans="1:13" ht="27.6">
      <c r="A5426" t="s">
        <v>164</v>
      </c>
      <c r="B5426" t="s">
        <v>257</v>
      </c>
      <c r="C5426" s="14" t="s">
        <v>259</v>
      </c>
      <c r="D5426" t="s">
        <v>456</v>
      </c>
      <c r="E5426" t="s">
        <v>474</v>
      </c>
      <c r="F5426" s="20">
        <v>2030</v>
      </c>
      <c r="G5426" s="20">
        <v>54</v>
      </c>
      <c r="H5426" s="11">
        <v>10399.488014869999</v>
      </c>
      <c r="I5426" s="10">
        <v>3594854.5730069201</v>
      </c>
      <c r="J5426" s="33">
        <f t="shared" si="336"/>
        <v>2.8928814236207994E-3</v>
      </c>
      <c r="K5426" s="33">
        <f t="shared" si="337"/>
        <v>2.8887010742119079E-3</v>
      </c>
      <c r="L5426" s="33">
        <f t="shared" si="338"/>
        <v>0.97417603723819812</v>
      </c>
      <c r="M5426" s="33">
        <f t="shared" si="339"/>
        <v>0.97136193387295666</v>
      </c>
    </row>
    <row r="5427" spans="1:13" ht="27.6">
      <c r="A5427" t="s">
        <v>164</v>
      </c>
      <c r="B5427" t="s">
        <v>257</v>
      </c>
      <c r="C5427" s="14" t="s">
        <v>259</v>
      </c>
      <c r="D5427" t="s">
        <v>456</v>
      </c>
      <c r="E5427" t="s">
        <v>474</v>
      </c>
      <c r="F5427" s="20">
        <v>2030</v>
      </c>
      <c r="G5427" s="20">
        <v>55</v>
      </c>
      <c r="H5427" s="11">
        <v>11098.065931827499</v>
      </c>
      <c r="I5427" s="10">
        <v>3504181.5333794602</v>
      </c>
      <c r="J5427" s="33">
        <f t="shared" si="336"/>
        <v>3.1670921800459454E-3</v>
      </c>
      <c r="K5427" s="33">
        <f t="shared" si="337"/>
        <v>3.1620822339900601E-3</v>
      </c>
      <c r="L5427" s="33">
        <f t="shared" si="338"/>
        <v>0.97136193387295666</v>
      </c>
      <c r="M5427" s="33">
        <f t="shared" si="339"/>
        <v>0.9682904075590828</v>
      </c>
    </row>
    <row r="5428" spans="1:13" ht="27.6">
      <c r="A5428" t="s">
        <v>164</v>
      </c>
      <c r="B5428" t="s">
        <v>257</v>
      </c>
      <c r="C5428" s="14" t="s">
        <v>259</v>
      </c>
      <c r="D5428" t="s">
        <v>456</v>
      </c>
      <c r="E5428" t="s">
        <v>474</v>
      </c>
      <c r="F5428" s="20">
        <v>2030</v>
      </c>
      <c r="G5428" s="20">
        <v>56</v>
      </c>
      <c r="H5428" s="11">
        <v>12079.647971320501</v>
      </c>
      <c r="I5428" s="10">
        <v>3428392.00654575</v>
      </c>
      <c r="J5428" s="33">
        <f t="shared" si="336"/>
        <v>3.5234150436289392E-3</v>
      </c>
      <c r="K5428" s="33">
        <f t="shared" si="337"/>
        <v>3.5172151006390706E-3</v>
      </c>
      <c r="L5428" s="33">
        <f t="shared" si="338"/>
        <v>0.9682904075590828</v>
      </c>
      <c r="M5428" s="33">
        <f t="shared" si="339"/>
        <v>0.96488472191581198</v>
      </c>
    </row>
    <row r="5429" spans="1:13" ht="27.6">
      <c r="A5429" t="s">
        <v>164</v>
      </c>
      <c r="B5429" t="s">
        <v>257</v>
      </c>
      <c r="C5429" s="14" t="s">
        <v>259</v>
      </c>
      <c r="D5429" t="s">
        <v>456</v>
      </c>
      <c r="E5429" t="s">
        <v>474</v>
      </c>
      <c r="F5429" s="20">
        <v>2030</v>
      </c>
      <c r="G5429" s="20">
        <v>57</v>
      </c>
      <c r="H5429" s="11">
        <v>13124.4424900581</v>
      </c>
      <c r="I5429" s="10">
        <v>3352392.7093804302</v>
      </c>
      <c r="J5429" s="33">
        <f t="shared" si="336"/>
        <v>3.9149478082726426E-3</v>
      </c>
      <c r="K5429" s="33">
        <f t="shared" si="337"/>
        <v>3.9072943909359559E-3</v>
      </c>
      <c r="L5429" s="33">
        <f t="shared" si="338"/>
        <v>0.96488472191581198</v>
      </c>
      <c r="M5429" s="33">
        <f t="shared" si="339"/>
        <v>0.96111463325397051</v>
      </c>
    </row>
    <row r="5430" spans="1:13" ht="27.6">
      <c r="A5430" t="s">
        <v>164</v>
      </c>
      <c r="B5430" t="s">
        <v>257</v>
      </c>
      <c r="C5430" s="14" t="s">
        <v>259</v>
      </c>
      <c r="D5430" t="s">
        <v>456</v>
      </c>
      <c r="E5430" t="s">
        <v>474</v>
      </c>
      <c r="F5430" s="20">
        <v>2030</v>
      </c>
      <c r="G5430" s="20">
        <v>58</v>
      </c>
      <c r="H5430" s="11">
        <v>14055.303704924299</v>
      </c>
      <c r="I5430" s="10">
        <v>3254903.6476048301</v>
      </c>
      <c r="J5430" s="33">
        <f t="shared" si="336"/>
        <v>4.318193478712375E-3</v>
      </c>
      <c r="K5430" s="33">
        <f t="shared" si="337"/>
        <v>4.3088834868555415E-3</v>
      </c>
      <c r="L5430" s="33">
        <f t="shared" si="338"/>
        <v>0.96111463325397051</v>
      </c>
      <c r="M5430" s="33">
        <f t="shared" si="339"/>
        <v>0.95697330228176725</v>
      </c>
    </row>
    <row r="5431" spans="1:13" ht="27.6">
      <c r="A5431" t="s">
        <v>164</v>
      </c>
      <c r="B5431" t="s">
        <v>257</v>
      </c>
      <c r="C5431" s="14" t="s">
        <v>259</v>
      </c>
      <c r="D5431" t="s">
        <v>456</v>
      </c>
      <c r="E5431" t="s">
        <v>474</v>
      </c>
      <c r="F5431" s="20">
        <v>2030</v>
      </c>
      <c r="G5431" s="20">
        <v>59</v>
      </c>
      <c r="H5431" s="11">
        <v>14326.968015430401</v>
      </c>
      <c r="I5431" s="10">
        <v>3167556.2746932302</v>
      </c>
      <c r="J5431" s="33">
        <f t="shared" si="336"/>
        <v>4.5230350380493023E-3</v>
      </c>
      <c r="K5431" s="33">
        <f t="shared" si="337"/>
        <v>4.5128215195745502E-3</v>
      </c>
      <c r="L5431" s="33">
        <f t="shared" si="338"/>
        <v>0.95697330228176725</v>
      </c>
      <c r="M5431" s="33">
        <f t="shared" si="339"/>
        <v>0.95265465256957171</v>
      </c>
    </row>
    <row r="5432" spans="1:13" ht="27.6">
      <c r="A5432" t="s">
        <v>164</v>
      </c>
      <c r="B5432" t="s">
        <v>257</v>
      </c>
      <c r="C5432" s="14" t="s">
        <v>259</v>
      </c>
      <c r="D5432" t="s">
        <v>456</v>
      </c>
      <c r="E5432" t="s">
        <v>474</v>
      </c>
      <c r="F5432" s="20">
        <v>2030</v>
      </c>
      <c r="G5432" s="20">
        <v>60</v>
      </c>
      <c r="H5432" s="11">
        <v>14788.357092399199</v>
      </c>
      <c r="I5432" s="10">
        <v>3078322.5709239901</v>
      </c>
      <c r="J5432" s="33">
        <f t="shared" si="336"/>
        <v>4.8040310109412352E-3</v>
      </c>
      <c r="K5432" s="33">
        <f t="shared" si="337"/>
        <v>4.7925101102689327E-3</v>
      </c>
      <c r="L5432" s="33">
        <f t="shared" si="338"/>
        <v>0.95265465256957171</v>
      </c>
      <c r="M5432" s="33">
        <f t="shared" si="339"/>
        <v>0.9480890455155373</v>
      </c>
    </row>
    <row r="5433" spans="1:13" ht="27.6">
      <c r="A5433" t="s">
        <v>164</v>
      </c>
      <c r="B5433" t="s">
        <v>257</v>
      </c>
      <c r="C5433" s="14" t="s">
        <v>259</v>
      </c>
      <c r="D5433" t="s">
        <v>456</v>
      </c>
      <c r="E5433" t="s">
        <v>474</v>
      </c>
      <c r="F5433" s="20">
        <v>2030</v>
      </c>
      <c r="G5433" s="20">
        <v>61</v>
      </c>
      <c r="H5433" s="11">
        <v>15669.8024763789</v>
      </c>
      <c r="I5433" s="10">
        <v>2973616.9064005902</v>
      </c>
      <c r="J5433" s="33">
        <f t="shared" si="336"/>
        <v>5.2696103666381115E-3</v>
      </c>
      <c r="K5433" s="33">
        <f t="shared" si="337"/>
        <v>5.2557503262880001E-3</v>
      </c>
      <c r="L5433" s="33">
        <f t="shared" si="338"/>
        <v>0.9480890455155373</v>
      </c>
      <c r="M5433" s="33">
        <f t="shared" si="339"/>
        <v>0.94310612620521894</v>
      </c>
    </row>
    <row r="5434" spans="1:13" ht="27.6">
      <c r="A5434" t="s">
        <v>164</v>
      </c>
      <c r="B5434" t="s">
        <v>257</v>
      </c>
      <c r="C5434" s="14" t="s">
        <v>259</v>
      </c>
      <c r="D5434" t="s">
        <v>456</v>
      </c>
      <c r="E5434" t="s">
        <v>474</v>
      </c>
      <c r="F5434" s="20">
        <v>2030</v>
      </c>
      <c r="G5434" s="20">
        <v>62</v>
      </c>
      <c r="H5434" s="11">
        <v>16587.207354824801</v>
      </c>
      <c r="I5434" s="10">
        <v>2861832.7930922499</v>
      </c>
      <c r="J5434" s="33">
        <f t="shared" si="336"/>
        <v>5.7960085560771332E-3</v>
      </c>
      <c r="K5434" s="33">
        <f t="shared" si="337"/>
        <v>5.7792441030949382E-3</v>
      </c>
      <c r="L5434" s="33">
        <f t="shared" si="338"/>
        <v>0.94310612620521894</v>
      </c>
      <c r="M5434" s="33">
        <f t="shared" si="339"/>
        <v>0.93765568568675473</v>
      </c>
    </row>
    <row r="5435" spans="1:13" ht="27.6">
      <c r="A5435" t="s">
        <v>164</v>
      </c>
      <c r="B5435" t="s">
        <v>257</v>
      </c>
      <c r="C5435" s="14" t="s">
        <v>259</v>
      </c>
      <c r="D5435" t="s">
        <v>456</v>
      </c>
      <c r="E5435" t="s">
        <v>474</v>
      </c>
      <c r="F5435" s="20">
        <v>2030</v>
      </c>
      <c r="G5435" s="20">
        <v>63</v>
      </c>
      <c r="H5435" s="11">
        <v>17543.2929328719</v>
      </c>
      <c r="I5435" s="10">
        <v>2751828.8167446801</v>
      </c>
      <c r="J5435" s="33">
        <f t="shared" si="336"/>
        <v>6.3751396257362477E-3</v>
      </c>
      <c r="K5435" s="33">
        <f t="shared" si="337"/>
        <v>6.354861537876233E-3</v>
      </c>
      <c r="L5435" s="33">
        <f t="shared" si="338"/>
        <v>0.93765568568675473</v>
      </c>
      <c r="M5435" s="33">
        <f t="shared" si="339"/>
        <v>0.93169701363401303</v>
      </c>
    </row>
    <row r="5436" spans="1:13" ht="27.6">
      <c r="A5436" t="s">
        <v>164</v>
      </c>
      <c r="B5436" t="s">
        <v>257</v>
      </c>
      <c r="C5436" s="14" t="s">
        <v>259</v>
      </c>
      <c r="D5436" t="s">
        <v>456</v>
      </c>
      <c r="E5436" t="s">
        <v>474</v>
      </c>
      <c r="F5436" s="20">
        <v>2030</v>
      </c>
      <c r="G5436" s="20">
        <v>64</v>
      </c>
      <c r="H5436" s="11">
        <v>18760.888650564098</v>
      </c>
      <c r="I5436" s="10">
        <v>2629163.6223353101</v>
      </c>
      <c r="J5436" s="33">
        <f t="shared" si="336"/>
        <v>7.1356869885108396E-3</v>
      </c>
      <c r="K5436" s="33">
        <f t="shared" si="337"/>
        <v>7.110288422091493E-3</v>
      </c>
      <c r="L5436" s="33">
        <f t="shared" si="338"/>
        <v>0.93169701363401303</v>
      </c>
      <c r="M5436" s="33">
        <f t="shared" si="339"/>
        <v>0.9250723791450739</v>
      </c>
    </row>
    <row r="5437" spans="1:13" ht="27.6">
      <c r="A5437" t="s">
        <v>164</v>
      </c>
      <c r="B5437" t="s">
        <v>257</v>
      </c>
      <c r="C5437" s="14" t="s">
        <v>259</v>
      </c>
      <c r="D5437" t="s">
        <v>456</v>
      </c>
      <c r="E5437" t="s">
        <v>474</v>
      </c>
      <c r="F5437" s="20">
        <v>2030</v>
      </c>
      <c r="G5437" s="20">
        <v>65</v>
      </c>
      <c r="H5437" s="11">
        <v>19767.766256126699</v>
      </c>
      <c r="I5437" s="10">
        <v>2494282.1015192601</v>
      </c>
      <c r="J5437" s="33">
        <f t="shared" si="336"/>
        <v>7.925232773023632E-3</v>
      </c>
      <c r="K5437" s="33">
        <f t="shared" si="337"/>
        <v>7.8939109147280195E-3</v>
      </c>
      <c r="L5437" s="33">
        <f t="shared" si="338"/>
        <v>0.9250723791450739</v>
      </c>
      <c r="M5437" s="33">
        <f t="shared" si="339"/>
        <v>0.91776994019442715</v>
      </c>
    </row>
    <row r="5438" spans="1:13" ht="27.6">
      <c r="A5438" t="s">
        <v>164</v>
      </c>
      <c r="B5438" t="s">
        <v>257</v>
      </c>
      <c r="C5438" s="14" t="s">
        <v>259</v>
      </c>
      <c r="D5438" t="s">
        <v>456</v>
      </c>
      <c r="E5438" t="s">
        <v>474</v>
      </c>
      <c r="F5438" s="20">
        <v>2030</v>
      </c>
      <c r="G5438" s="20">
        <v>66</v>
      </c>
      <c r="H5438" s="11">
        <v>20342.462950832702</v>
      </c>
      <c r="I5438" s="10">
        <v>2360575.6951822499</v>
      </c>
      <c r="J5438" s="33">
        <f t="shared" si="336"/>
        <v>8.6175855289665464E-3</v>
      </c>
      <c r="K5438" s="33">
        <f t="shared" si="337"/>
        <v>8.5805605703743737E-3</v>
      </c>
      <c r="L5438" s="33">
        <f t="shared" si="338"/>
        <v>0.91776994019442715</v>
      </c>
      <c r="M5438" s="33">
        <f t="shared" si="339"/>
        <v>0.90989495963292</v>
      </c>
    </row>
    <row r="5439" spans="1:13" ht="27.6">
      <c r="A5439" t="s">
        <v>164</v>
      </c>
      <c r="B5439" t="s">
        <v>257</v>
      </c>
      <c r="C5439" s="14" t="s">
        <v>259</v>
      </c>
      <c r="D5439" t="s">
        <v>456</v>
      </c>
      <c r="E5439" t="s">
        <v>474</v>
      </c>
      <c r="F5439" s="20">
        <v>2030</v>
      </c>
      <c r="G5439" s="20">
        <v>67</v>
      </c>
      <c r="H5439" s="11">
        <v>21022.152227474799</v>
      </c>
      <c r="I5439" s="10">
        <v>2227471.3613346401</v>
      </c>
      <c r="J5439" s="33">
        <f t="shared" si="336"/>
        <v>9.4376756497910243E-3</v>
      </c>
      <c r="K5439" s="33">
        <f t="shared" si="337"/>
        <v>9.3932805608769598E-3</v>
      </c>
      <c r="L5439" s="33">
        <f t="shared" si="338"/>
        <v>0.90989495963292</v>
      </c>
      <c r="M5439" s="33">
        <f t="shared" si="339"/>
        <v>0.90134806099616016</v>
      </c>
    </row>
    <row r="5440" spans="1:13" ht="27.6">
      <c r="A5440" t="s">
        <v>164</v>
      </c>
      <c r="B5440" t="s">
        <v>257</v>
      </c>
      <c r="C5440" s="14" t="s">
        <v>259</v>
      </c>
      <c r="D5440" t="s">
        <v>456</v>
      </c>
      <c r="E5440" t="s">
        <v>474</v>
      </c>
      <c r="F5440" s="20">
        <v>2030</v>
      </c>
      <c r="G5440" s="20">
        <v>68</v>
      </c>
      <c r="H5440" s="11">
        <v>21607.120897392299</v>
      </c>
      <c r="I5440" s="10">
        <v>2094422.99675745</v>
      </c>
      <c r="J5440" s="33">
        <f t="shared" si="336"/>
        <v>1.0316502889265481E-2</v>
      </c>
      <c r="K5440" s="33">
        <f t="shared" si="337"/>
        <v>1.0263470300296507E-2</v>
      </c>
      <c r="L5440" s="33">
        <f t="shared" si="338"/>
        <v>0.90134806099616016</v>
      </c>
      <c r="M5440" s="33">
        <f t="shared" si="339"/>
        <v>0.89209710194189618</v>
      </c>
    </row>
    <row r="5441" spans="1:13" ht="27.6">
      <c r="A5441" t="s">
        <v>164</v>
      </c>
      <c r="B5441" t="s">
        <v>257</v>
      </c>
      <c r="C5441" s="14" t="s">
        <v>259</v>
      </c>
      <c r="D5441" t="s">
        <v>456</v>
      </c>
      <c r="E5441" t="s">
        <v>474</v>
      </c>
      <c r="F5441" s="20">
        <v>2030</v>
      </c>
      <c r="G5441" s="20">
        <v>69</v>
      </c>
      <c r="H5441" s="11">
        <v>21146.4391130125</v>
      </c>
      <c r="I5441" s="10">
        <v>1961703.17434707</v>
      </c>
      <c r="J5441" s="33">
        <f t="shared" si="336"/>
        <v>1.0779632407971631E-2</v>
      </c>
      <c r="K5441" s="33">
        <f t="shared" si="337"/>
        <v>1.0721740375551403E-2</v>
      </c>
      <c r="L5441" s="33">
        <f t="shared" si="338"/>
        <v>0.89209710194189618</v>
      </c>
      <c r="M5441" s="33">
        <f t="shared" si="339"/>
        <v>0.88253226842509336</v>
      </c>
    </row>
    <row r="5442" spans="1:13" ht="27.6">
      <c r="A5442" t="s">
        <v>164</v>
      </c>
      <c r="B5442" t="s">
        <v>257</v>
      </c>
      <c r="C5442" s="14" t="s">
        <v>259</v>
      </c>
      <c r="D5442" t="s">
        <v>456</v>
      </c>
      <c r="E5442" t="s">
        <v>474</v>
      </c>
      <c r="F5442" s="20">
        <v>2031</v>
      </c>
      <c r="G5442" s="20">
        <v>30</v>
      </c>
      <c r="H5442" s="11">
        <v>781.54317870983198</v>
      </c>
      <c r="I5442" s="10">
        <v>4329568.5627695499</v>
      </c>
      <c r="J5442" s="33">
        <f t="shared" ref="J5442:J5505" si="340">IF(I5442&gt;0,H5442/I5442,0)</f>
        <v>1.8051294658558134E-4</v>
      </c>
      <c r="K5442" s="33">
        <f t="shared" ref="K5442:K5505" si="341">1-EXP(-J5442)</f>
        <v>1.8049665510389001E-4</v>
      </c>
      <c r="L5442" s="33">
        <f t="shared" ref="L5442:L5505" si="342">IF(G5442=30,1,M5441)</f>
        <v>1</v>
      </c>
      <c r="M5442" s="33">
        <f t="shared" ref="M5442:M5505" si="343">L5442*(1-K5442)</f>
        <v>0.99981950334489611</v>
      </c>
    </row>
    <row r="5443" spans="1:13" ht="27.6">
      <c r="A5443" t="s">
        <v>164</v>
      </c>
      <c r="B5443" t="s">
        <v>257</v>
      </c>
      <c r="C5443" s="14" t="s">
        <v>259</v>
      </c>
      <c r="D5443" t="s">
        <v>456</v>
      </c>
      <c r="E5443" t="s">
        <v>474</v>
      </c>
      <c r="F5443" s="20">
        <v>2031</v>
      </c>
      <c r="G5443" s="20">
        <v>31</v>
      </c>
      <c r="H5443" s="11">
        <v>1157.6038818668901</v>
      </c>
      <c r="I5443" s="10">
        <v>4331099.0697002402</v>
      </c>
      <c r="J5443" s="33">
        <f t="shared" si="340"/>
        <v>2.6727716527320377E-4</v>
      </c>
      <c r="K5443" s="33">
        <f t="shared" si="341"/>
        <v>2.6724144991374654E-4</v>
      </c>
      <c r="L5443" s="33">
        <f t="shared" si="342"/>
        <v>0.99981950334489611</v>
      </c>
      <c r="M5443" s="33">
        <f t="shared" si="343"/>
        <v>0.99955231013117019</v>
      </c>
    </row>
    <row r="5444" spans="1:13" ht="27.6">
      <c r="A5444" t="s">
        <v>164</v>
      </c>
      <c r="B5444" t="s">
        <v>257</v>
      </c>
      <c r="C5444" s="14" t="s">
        <v>259</v>
      </c>
      <c r="D5444" t="s">
        <v>456</v>
      </c>
      <c r="E5444" t="s">
        <v>474</v>
      </c>
      <c r="F5444" s="20">
        <v>2031</v>
      </c>
      <c r="G5444" s="20">
        <v>32</v>
      </c>
      <c r="H5444" s="11">
        <v>1246.00642466054</v>
      </c>
      <c r="I5444" s="10">
        <v>4371809.7888456397</v>
      </c>
      <c r="J5444" s="33">
        <f t="shared" si="340"/>
        <v>2.8500929474096435E-4</v>
      </c>
      <c r="K5444" s="33">
        <f t="shared" si="341"/>
        <v>2.8496868345018189E-4</v>
      </c>
      <c r="L5444" s="33">
        <f t="shared" si="342"/>
        <v>0.99955231013117019</v>
      </c>
      <c r="M5444" s="33">
        <f t="shared" si="343"/>
        <v>0.99926746902531249</v>
      </c>
    </row>
    <row r="5445" spans="1:13" ht="27.6">
      <c r="A5445" t="s">
        <v>164</v>
      </c>
      <c r="B5445" t="s">
        <v>257</v>
      </c>
      <c r="C5445" s="14" t="s">
        <v>259</v>
      </c>
      <c r="D5445" t="s">
        <v>456</v>
      </c>
      <c r="E5445" t="s">
        <v>474</v>
      </c>
      <c r="F5445" s="20">
        <v>2031</v>
      </c>
      <c r="G5445" s="20">
        <v>33</v>
      </c>
      <c r="H5445" s="11">
        <v>1330.04463845795</v>
      </c>
      <c r="I5445" s="10">
        <v>4415162.9952937001</v>
      </c>
      <c r="J5445" s="33">
        <f t="shared" si="340"/>
        <v>3.0124474223844013E-4</v>
      </c>
      <c r="K5445" s="33">
        <f t="shared" si="341"/>
        <v>3.0119937259698304E-4</v>
      </c>
      <c r="L5445" s="33">
        <f t="shared" si="342"/>
        <v>0.99926746902531249</v>
      </c>
      <c r="M5445" s="33">
        <f t="shared" si="343"/>
        <v>0.99896649029058548</v>
      </c>
    </row>
    <row r="5446" spans="1:13" ht="27.6">
      <c r="A5446" t="s">
        <v>164</v>
      </c>
      <c r="B5446" t="s">
        <v>257</v>
      </c>
      <c r="C5446" s="14" t="s">
        <v>259</v>
      </c>
      <c r="D5446" t="s">
        <v>456</v>
      </c>
      <c r="E5446" t="s">
        <v>474</v>
      </c>
      <c r="F5446" s="20">
        <v>2031</v>
      </c>
      <c r="G5446" s="20">
        <v>34</v>
      </c>
      <c r="H5446" s="11">
        <v>1408.0495742533899</v>
      </c>
      <c r="I5446" s="10">
        <v>4412229.02904958</v>
      </c>
      <c r="J5446" s="33">
        <f t="shared" si="340"/>
        <v>3.1912431675304307E-4</v>
      </c>
      <c r="K5446" s="33">
        <f t="shared" si="341"/>
        <v>3.1907340200443279E-4</v>
      </c>
      <c r="L5446" s="33">
        <f t="shared" si="342"/>
        <v>0.99896649029058548</v>
      </c>
      <c r="M5446" s="33">
        <f t="shared" si="343"/>
        <v>0.99864774665403999</v>
      </c>
    </row>
    <row r="5447" spans="1:13" ht="27.6">
      <c r="A5447" t="s">
        <v>164</v>
      </c>
      <c r="B5447" t="s">
        <v>257</v>
      </c>
      <c r="C5447" s="14" t="s">
        <v>259</v>
      </c>
      <c r="D5447" t="s">
        <v>456</v>
      </c>
      <c r="E5447" t="s">
        <v>474</v>
      </c>
      <c r="F5447" s="20">
        <v>2031</v>
      </c>
      <c r="G5447" s="20">
        <v>35</v>
      </c>
      <c r="H5447" s="11">
        <v>1481.1732099240101</v>
      </c>
      <c r="I5447" s="10">
        <v>4350192.7423010003</v>
      </c>
      <c r="J5447" s="33">
        <f t="shared" si="340"/>
        <v>3.4048450210519987E-4</v>
      </c>
      <c r="K5447" s="33">
        <f t="shared" si="341"/>
        <v>3.4042654383525939E-4</v>
      </c>
      <c r="L5447" s="33">
        <f t="shared" si="342"/>
        <v>0.99864774665403999</v>
      </c>
      <c r="M5447" s="33">
        <f t="shared" si="343"/>
        <v>0.99830778045313773</v>
      </c>
    </row>
    <row r="5448" spans="1:13" ht="27.6">
      <c r="A5448" t="s">
        <v>164</v>
      </c>
      <c r="B5448" t="s">
        <v>257</v>
      </c>
      <c r="C5448" s="14" t="s">
        <v>259</v>
      </c>
      <c r="D5448" t="s">
        <v>456</v>
      </c>
      <c r="E5448" t="s">
        <v>474</v>
      </c>
      <c r="F5448" s="20">
        <v>2031</v>
      </c>
      <c r="G5448" s="20">
        <v>36</v>
      </c>
      <c r="H5448" s="11">
        <v>1900.44655349339</v>
      </c>
      <c r="I5448" s="10">
        <v>4286140.2299927399</v>
      </c>
      <c r="J5448" s="33">
        <f t="shared" si="340"/>
        <v>4.4339346160324043E-4</v>
      </c>
      <c r="K5448" s="33">
        <f t="shared" si="341"/>
        <v>4.4329517724905898E-4</v>
      </c>
      <c r="L5448" s="33">
        <f t="shared" si="342"/>
        <v>0.99830778045313773</v>
      </c>
      <c r="M5448" s="33">
        <f t="shared" si="343"/>
        <v>0.99786523542865269</v>
      </c>
    </row>
    <row r="5449" spans="1:13" ht="27.6">
      <c r="A5449" t="s">
        <v>164</v>
      </c>
      <c r="B5449" t="s">
        <v>257</v>
      </c>
      <c r="C5449" s="14" t="s">
        <v>259</v>
      </c>
      <c r="D5449" t="s">
        <v>456</v>
      </c>
      <c r="E5449" t="s">
        <v>474</v>
      </c>
      <c r="F5449" s="20">
        <v>2031</v>
      </c>
      <c r="G5449" s="20">
        <v>37</v>
      </c>
      <c r="H5449" s="11">
        <v>2033.08715972766</v>
      </c>
      <c r="I5449" s="10">
        <v>4231697.1204412403</v>
      </c>
      <c r="J5449" s="33">
        <f t="shared" si="340"/>
        <v>4.8044250376682663E-4</v>
      </c>
      <c r="K5449" s="33">
        <f t="shared" si="341"/>
        <v>4.8032710974788007E-4</v>
      </c>
      <c r="L5449" s="33">
        <f t="shared" si="342"/>
        <v>0.99786523542865269</v>
      </c>
      <c r="M5449" s="33">
        <f t="shared" si="343"/>
        <v>0.99738593370420137</v>
      </c>
    </row>
    <row r="5450" spans="1:13" ht="27.6">
      <c r="A5450" t="s">
        <v>164</v>
      </c>
      <c r="B5450" t="s">
        <v>257</v>
      </c>
      <c r="C5450" s="14" t="s">
        <v>259</v>
      </c>
      <c r="D5450" t="s">
        <v>456</v>
      </c>
      <c r="E5450" t="s">
        <v>474</v>
      </c>
      <c r="F5450" s="20">
        <v>2031</v>
      </c>
      <c r="G5450" s="20">
        <v>38</v>
      </c>
      <c r="H5450" s="11">
        <v>2201.6811807502199</v>
      </c>
      <c r="I5450" s="10">
        <v>4179743.87396857</v>
      </c>
      <c r="J5450" s="33">
        <f t="shared" si="340"/>
        <v>5.2675026201061805E-4</v>
      </c>
      <c r="K5450" s="33">
        <f t="shared" si="341"/>
        <v>5.2661155344735366E-4</v>
      </c>
      <c r="L5450" s="33">
        <f t="shared" si="342"/>
        <v>0.99738593370420137</v>
      </c>
      <c r="M5450" s="33">
        <f t="shared" si="343"/>
        <v>0.99686069874826688</v>
      </c>
    </row>
    <row r="5451" spans="1:13" ht="27.6">
      <c r="A5451" t="s">
        <v>164</v>
      </c>
      <c r="B5451" t="s">
        <v>257</v>
      </c>
      <c r="C5451" s="14" t="s">
        <v>259</v>
      </c>
      <c r="D5451" t="s">
        <v>456</v>
      </c>
      <c r="E5451" t="s">
        <v>474</v>
      </c>
      <c r="F5451" s="20">
        <v>2031</v>
      </c>
      <c r="G5451" s="20">
        <v>39</v>
      </c>
      <c r="H5451" s="11">
        <v>2317.26324722242</v>
      </c>
      <c r="I5451" s="10">
        <v>4162665.7878518999</v>
      </c>
      <c r="J5451" s="33">
        <f t="shared" si="340"/>
        <v>5.5667770734441297E-4</v>
      </c>
      <c r="K5451" s="33">
        <f t="shared" si="341"/>
        <v>5.5652279105700142E-4</v>
      </c>
      <c r="L5451" s="33">
        <f t="shared" si="342"/>
        <v>0.99686069874826688</v>
      </c>
      <c r="M5451" s="33">
        <f t="shared" si="343"/>
        <v>0.99630592304990451</v>
      </c>
    </row>
    <row r="5452" spans="1:13" ht="27.6">
      <c r="A5452" t="s">
        <v>164</v>
      </c>
      <c r="B5452" t="s">
        <v>257</v>
      </c>
      <c r="C5452" s="14" t="s">
        <v>259</v>
      </c>
      <c r="D5452" t="s">
        <v>456</v>
      </c>
      <c r="E5452" t="s">
        <v>474</v>
      </c>
      <c r="F5452" s="20">
        <v>2031</v>
      </c>
      <c r="G5452" s="20">
        <v>40</v>
      </c>
      <c r="H5452" s="11">
        <v>2509.9012791056098</v>
      </c>
      <c r="I5452" s="10">
        <v>4139846.1388224699</v>
      </c>
      <c r="J5452" s="33">
        <f t="shared" si="340"/>
        <v>6.0627887968307955E-4</v>
      </c>
      <c r="K5452" s="33">
        <f t="shared" si="341"/>
        <v>6.0609512977949365E-4</v>
      </c>
      <c r="L5452" s="33">
        <f t="shared" si="342"/>
        <v>0.99630592304990451</v>
      </c>
      <c r="M5452" s="33">
        <f t="shared" si="343"/>
        <v>0.99570206688217344</v>
      </c>
    </row>
    <row r="5453" spans="1:13" ht="27.6">
      <c r="A5453" t="s">
        <v>164</v>
      </c>
      <c r="B5453" t="s">
        <v>257</v>
      </c>
      <c r="C5453" s="14" t="s">
        <v>259</v>
      </c>
      <c r="D5453" t="s">
        <v>456</v>
      </c>
      <c r="E5453" t="s">
        <v>474</v>
      </c>
      <c r="F5453" s="20">
        <v>2031</v>
      </c>
      <c r="G5453" s="20">
        <v>41</v>
      </c>
      <c r="H5453" s="11">
        <v>3270.2994700043701</v>
      </c>
      <c r="I5453" s="10">
        <v>4120452.9499107799</v>
      </c>
      <c r="J5453" s="33">
        <f t="shared" si="340"/>
        <v>7.9367475123704096E-4</v>
      </c>
      <c r="K5453" s="33">
        <f t="shared" si="341"/>
        <v>7.9335987474038472E-4</v>
      </c>
      <c r="L5453" s="33">
        <f t="shared" si="342"/>
        <v>0.99570206688217344</v>
      </c>
      <c r="M5453" s="33">
        <f t="shared" si="343"/>
        <v>0.99491211681511305</v>
      </c>
    </row>
    <row r="5454" spans="1:13" ht="27.6">
      <c r="A5454" t="s">
        <v>164</v>
      </c>
      <c r="B5454" t="s">
        <v>257</v>
      </c>
      <c r="C5454" s="14" t="s">
        <v>259</v>
      </c>
      <c r="D5454" t="s">
        <v>456</v>
      </c>
      <c r="E5454" t="s">
        <v>474</v>
      </c>
      <c r="F5454" s="20">
        <v>2031</v>
      </c>
      <c r="G5454" s="20">
        <v>42</v>
      </c>
      <c r="H5454" s="11">
        <v>3629.1516464270899</v>
      </c>
      <c r="I5454" s="10">
        <v>4124083.9276024802</v>
      </c>
      <c r="J5454" s="33">
        <f t="shared" si="340"/>
        <v>8.7998976503295427E-4</v>
      </c>
      <c r="K5454" s="33">
        <f t="shared" si="341"/>
        <v>8.7960268758935367E-4</v>
      </c>
      <c r="L5454" s="33">
        <f t="shared" si="342"/>
        <v>0.99491211681511305</v>
      </c>
      <c r="M5454" s="33">
        <f t="shared" si="343"/>
        <v>0.99403698944324725</v>
      </c>
    </row>
    <row r="5455" spans="1:13" ht="27.6">
      <c r="A5455" t="s">
        <v>164</v>
      </c>
      <c r="B5455" t="s">
        <v>257</v>
      </c>
      <c r="C5455" s="14" t="s">
        <v>259</v>
      </c>
      <c r="D5455" t="s">
        <v>456</v>
      </c>
      <c r="E5455" t="s">
        <v>474</v>
      </c>
      <c r="F5455" s="20">
        <v>2031</v>
      </c>
      <c r="G5455" s="20">
        <v>43</v>
      </c>
      <c r="H5455" s="11">
        <v>4104.7537961717198</v>
      </c>
      <c r="I5455" s="10">
        <v>4081791.61015112</v>
      </c>
      <c r="J5455" s="33">
        <f t="shared" si="340"/>
        <v>1.005625516492193E-3</v>
      </c>
      <c r="K5455" s="33">
        <f t="shared" si="341"/>
        <v>1.0051200446051789E-3</v>
      </c>
      <c r="L5455" s="33">
        <f t="shared" si="342"/>
        <v>0.99403698944324725</v>
      </c>
      <c r="M5455" s="33">
        <f t="shared" si="343"/>
        <v>0.9930378629400789</v>
      </c>
    </row>
    <row r="5456" spans="1:13" ht="27.6">
      <c r="A5456" t="s">
        <v>164</v>
      </c>
      <c r="B5456" t="s">
        <v>257</v>
      </c>
      <c r="C5456" s="14" t="s">
        <v>259</v>
      </c>
      <c r="D5456" t="s">
        <v>456</v>
      </c>
      <c r="E5456" t="s">
        <v>474</v>
      </c>
      <c r="F5456" s="20">
        <v>2031</v>
      </c>
      <c r="G5456" s="20">
        <v>44</v>
      </c>
      <c r="H5456" s="11">
        <v>4354.4577038698699</v>
      </c>
      <c r="I5456" s="10">
        <v>4030603.85715116</v>
      </c>
      <c r="J5456" s="33">
        <f t="shared" si="340"/>
        <v>1.0803487165190206E-3</v>
      </c>
      <c r="K5456" s="33">
        <f t="shared" si="341"/>
        <v>1.0797653499430293E-3</v>
      </c>
      <c r="L5456" s="33">
        <f t="shared" si="342"/>
        <v>0.9930378629400789</v>
      </c>
      <c r="M5456" s="33">
        <f t="shared" si="343"/>
        <v>0.99196561506449477</v>
      </c>
    </row>
    <row r="5457" spans="1:13" ht="27.6">
      <c r="A5457" t="s">
        <v>164</v>
      </c>
      <c r="B5457" t="s">
        <v>257</v>
      </c>
      <c r="C5457" s="14" t="s">
        <v>259</v>
      </c>
      <c r="D5457" t="s">
        <v>456</v>
      </c>
      <c r="E5457" t="s">
        <v>474</v>
      </c>
      <c r="F5457" s="20">
        <v>2031</v>
      </c>
      <c r="G5457" s="20">
        <v>45</v>
      </c>
      <c r="H5457" s="11">
        <v>4796.7075470581503</v>
      </c>
      <c r="I5457" s="10">
        <v>4040971.2364093699</v>
      </c>
      <c r="J5457" s="33">
        <f t="shared" si="340"/>
        <v>1.1870184830417884E-3</v>
      </c>
      <c r="K5457" s="33">
        <f t="shared" si="341"/>
        <v>1.1863142552736017E-3</v>
      </c>
      <c r="L5457" s="33">
        <f t="shared" si="342"/>
        <v>0.99196561506449477</v>
      </c>
      <c r="M5457" s="33">
        <f t="shared" si="343"/>
        <v>0.99078883211460256</v>
      </c>
    </row>
    <row r="5458" spans="1:13" ht="27.6">
      <c r="A5458" t="s">
        <v>164</v>
      </c>
      <c r="B5458" t="s">
        <v>257</v>
      </c>
      <c r="C5458" s="14" t="s">
        <v>259</v>
      </c>
      <c r="D5458" t="s">
        <v>456</v>
      </c>
      <c r="E5458" t="s">
        <v>474</v>
      </c>
      <c r="F5458" s="20">
        <v>2031</v>
      </c>
      <c r="G5458" s="20">
        <v>46</v>
      </c>
      <c r="H5458" s="11">
        <v>6178.0188787847201</v>
      </c>
      <c r="I5458" s="10">
        <v>4107693.0516169602</v>
      </c>
      <c r="J5458" s="33">
        <f t="shared" si="340"/>
        <v>1.5040118142110918E-3</v>
      </c>
      <c r="K5458" s="33">
        <f t="shared" si="341"/>
        <v>1.5028813552546705E-3</v>
      </c>
      <c r="L5458" s="33">
        <f t="shared" si="342"/>
        <v>0.99078883211460256</v>
      </c>
      <c r="M5458" s="33">
        <f t="shared" si="343"/>
        <v>0.989299794051823</v>
      </c>
    </row>
    <row r="5459" spans="1:13" ht="27.6">
      <c r="A5459" t="s">
        <v>164</v>
      </c>
      <c r="B5459" t="s">
        <v>257</v>
      </c>
      <c r="C5459" s="14" t="s">
        <v>259</v>
      </c>
      <c r="D5459" t="s">
        <v>456</v>
      </c>
      <c r="E5459" t="s">
        <v>474</v>
      </c>
      <c r="F5459" s="20">
        <v>2031</v>
      </c>
      <c r="G5459" s="20">
        <v>47</v>
      </c>
      <c r="H5459" s="11">
        <v>6919.71370004045</v>
      </c>
      <c r="I5459" s="10">
        <v>4132728.4963977602</v>
      </c>
      <c r="J5459" s="33">
        <f t="shared" si="340"/>
        <v>1.6743692952662943E-3</v>
      </c>
      <c r="K5459" s="33">
        <f t="shared" si="341"/>
        <v>1.6729683210230384E-3</v>
      </c>
      <c r="L5459" s="33">
        <f t="shared" si="342"/>
        <v>0.989299794051823</v>
      </c>
      <c r="M5459" s="33">
        <f t="shared" si="343"/>
        <v>0.98764472683637972</v>
      </c>
    </row>
    <row r="5460" spans="1:13" ht="27.6">
      <c r="A5460" t="s">
        <v>164</v>
      </c>
      <c r="B5460" t="s">
        <v>257</v>
      </c>
      <c r="C5460" s="14" t="s">
        <v>259</v>
      </c>
      <c r="D5460" t="s">
        <v>456</v>
      </c>
      <c r="E5460" t="s">
        <v>474</v>
      </c>
      <c r="F5460" s="20">
        <v>2031</v>
      </c>
      <c r="G5460" s="20">
        <v>48</v>
      </c>
      <c r="H5460" s="11">
        <v>7489.7351951041701</v>
      </c>
      <c r="I5460" s="10">
        <v>4098841.4465284701</v>
      </c>
      <c r="J5460" s="33">
        <f t="shared" si="340"/>
        <v>1.8272810238726435E-3</v>
      </c>
      <c r="K5460" s="33">
        <f t="shared" si="341"/>
        <v>1.8256125623066222E-3</v>
      </c>
      <c r="L5460" s="33">
        <f t="shared" si="342"/>
        <v>0.98764472683637972</v>
      </c>
      <c r="M5460" s="33">
        <f t="shared" si="343"/>
        <v>0.98584167021597136</v>
      </c>
    </row>
    <row r="5461" spans="1:13" ht="27.6">
      <c r="A5461" t="s">
        <v>164</v>
      </c>
      <c r="B5461" t="s">
        <v>257</v>
      </c>
      <c r="C5461" s="14" t="s">
        <v>259</v>
      </c>
      <c r="D5461" t="s">
        <v>456</v>
      </c>
      <c r="E5461" t="s">
        <v>474</v>
      </c>
      <c r="F5461" s="20">
        <v>2031</v>
      </c>
      <c r="G5461" s="20">
        <v>49</v>
      </c>
      <c r="H5461" s="11">
        <v>7851.92125383233</v>
      </c>
      <c r="I5461" s="10">
        <v>4040213.6501261201</v>
      </c>
      <c r="J5461" s="33">
        <f t="shared" si="340"/>
        <v>1.9434420884121371E-3</v>
      </c>
      <c r="K5461" s="33">
        <f t="shared" si="341"/>
        <v>1.9415548276285888E-3</v>
      </c>
      <c r="L5461" s="33">
        <f t="shared" si="342"/>
        <v>0.98584167021597136</v>
      </c>
      <c r="M5461" s="33">
        <f t="shared" si="343"/>
        <v>0.9839276045618861</v>
      </c>
    </row>
    <row r="5462" spans="1:13" ht="27.6">
      <c r="A5462" t="s">
        <v>164</v>
      </c>
      <c r="B5462" t="s">
        <v>257</v>
      </c>
      <c r="C5462" s="14" t="s">
        <v>259</v>
      </c>
      <c r="D5462" t="s">
        <v>456</v>
      </c>
      <c r="E5462" t="s">
        <v>474</v>
      </c>
      <c r="F5462" s="20">
        <v>2031</v>
      </c>
      <c r="G5462" s="20">
        <v>50</v>
      </c>
      <c r="H5462" s="11">
        <v>8203.1658971281304</v>
      </c>
      <c r="I5462" s="10">
        <v>3974402.5156477001</v>
      </c>
      <c r="J5462" s="33">
        <f t="shared" si="340"/>
        <v>2.0639997747664662E-3</v>
      </c>
      <c r="K5462" s="33">
        <f t="shared" si="341"/>
        <v>2.0618711919480059E-3</v>
      </c>
      <c r="L5462" s="33">
        <f t="shared" si="342"/>
        <v>0.9839276045618861</v>
      </c>
      <c r="M5462" s="33">
        <f t="shared" si="343"/>
        <v>0.9818988725790776</v>
      </c>
    </row>
    <row r="5463" spans="1:13" ht="27.6">
      <c r="A5463" t="s">
        <v>164</v>
      </c>
      <c r="B5463" t="s">
        <v>257</v>
      </c>
      <c r="C5463" s="14" t="s">
        <v>259</v>
      </c>
      <c r="D5463" t="s">
        <v>456</v>
      </c>
      <c r="E5463" t="s">
        <v>474</v>
      </c>
      <c r="F5463" s="20">
        <v>2031</v>
      </c>
      <c r="G5463" s="20">
        <v>51</v>
      </c>
      <c r="H5463" s="11">
        <v>9019.3743133114294</v>
      </c>
      <c r="I5463" s="10">
        <v>3913775.1207232601</v>
      </c>
      <c r="J5463" s="33">
        <f t="shared" si="340"/>
        <v>2.3045203250320273E-3</v>
      </c>
      <c r="K5463" s="33">
        <f t="shared" si="341"/>
        <v>2.3018669567062E-3</v>
      </c>
      <c r="L5463" s="33">
        <f t="shared" si="342"/>
        <v>0.9818988725790776</v>
      </c>
      <c r="M5463" s="33">
        <f t="shared" si="343"/>
        <v>0.97963867200946075</v>
      </c>
    </row>
    <row r="5464" spans="1:13" ht="27.6">
      <c r="A5464" t="s">
        <v>164</v>
      </c>
      <c r="B5464" t="s">
        <v>257</v>
      </c>
      <c r="C5464" s="14" t="s">
        <v>259</v>
      </c>
      <c r="D5464" t="s">
        <v>456</v>
      </c>
      <c r="E5464" t="s">
        <v>474</v>
      </c>
      <c r="F5464" s="20">
        <v>2031</v>
      </c>
      <c r="G5464" s="20">
        <v>52</v>
      </c>
      <c r="H5464" s="11">
        <v>9443.7606548512595</v>
      </c>
      <c r="I5464" s="10">
        <v>3839739.2833168702</v>
      </c>
      <c r="J5464" s="33">
        <f t="shared" si="340"/>
        <v>2.4594796568306286E-3</v>
      </c>
      <c r="K5464" s="33">
        <f t="shared" si="341"/>
        <v>2.4564576147974027E-3</v>
      </c>
      <c r="L5464" s="33">
        <f t="shared" si="342"/>
        <v>0.97963867200946075</v>
      </c>
      <c r="M5464" s="33">
        <f t="shared" si="343"/>
        <v>0.97723223113385305</v>
      </c>
    </row>
    <row r="5465" spans="1:13" ht="27.6">
      <c r="A5465" t="s">
        <v>164</v>
      </c>
      <c r="B5465" t="s">
        <v>257</v>
      </c>
      <c r="C5465" s="14" t="s">
        <v>259</v>
      </c>
      <c r="D5465" t="s">
        <v>456</v>
      </c>
      <c r="E5465" t="s">
        <v>474</v>
      </c>
      <c r="F5465" s="20">
        <v>2031</v>
      </c>
      <c r="G5465" s="20">
        <v>53</v>
      </c>
      <c r="H5465" s="11">
        <v>9875.5604518945602</v>
      </c>
      <c r="I5465" s="10">
        <v>3741504.04221923</v>
      </c>
      <c r="J5465" s="33">
        <f t="shared" si="340"/>
        <v>2.6394627242035491E-3</v>
      </c>
      <c r="K5465" s="33">
        <f t="shared" si="341"/>
        <v>2.635982405198134E-3</v>
      </c>
      <c r="L5465" s="33">
        <f t="shared" si="342"/>
        <v>0.97723223113385305</v>
      </c>
      <c r="M5465" s="33">
        <f t="shared" si="343"/>
        <v>0.97465626416679174</v>
      </c>
    </row>
    <row r="5466" spans="1:13" ht="27.6">
      <c r="A5466" t="s">
        <v>164</v>
      </c>
      <c r="B5466" t="s">
        <v>257</v>
      </c>
      <c r="C5466" s="14" t="s">
        <v>259</v>
      </c>
      <c r="D5466" t="s">
        <v>456</v>
      </c>
      <c r="E5466" t="s">
        <v>474</v>
      </c>
      <c r="F5466" s="20">
        <v>2031</v>
      </c>
      <c r="G5466" s="20">
        <v>54</v>
      </c>
      <c r="H5466" s="11">
        <v>10403.3421472441</v>
      </c>
      <c r="I5466" s="10">
        <v>3647265.7286473</v>
      </c>
      <c r="J5466" s="33">
        <f t="shared" si="340"/>
        <v>2.8523674777879422E-3</v>
      </c>
      <c r="K5466" s="33">
        <f t="shared" si="341"/>
        <v>2.848303342727676E-3</v>
      </c>
      <c r="L5466" s="33">
        <f t="shared" si="342"/>
        <v>0.97465626416679174</v>
      </c>
      <c r="M5466" s="33">
        <f t="shared" si="343"/>
        <v>0.97188014747155504</v>
      </c>
    </row>
    <row r="5467" spans="1:13" ht="27.6">
      <c r="A5467" t="s">
        <v>164</v>
      </c>
      <c r="B5467" t="s">
        <v>257</v>
      </c>
      <c r="C5467" s="14" t="s">
        <v>259</v>
      </c>
      <c r="D5467" t="s">
        <v>456</v>
      </c>
      <c r="E5467" t="s">
        <v>474</v>
      </c>
      <c r="F5467" s="20">
        <v>2031</v>
      </c>
      <c r="G5467" s="20">
        <v>55</v>
      </c>
      <c r="H5467" s="11">
        <v>11142.4393800038</v>
      </c>
      <c r="I5467" s="10">
        <v>3567587.4240747602</v>
      </c>
      <c r="J5467" s="33">
        <f t="shared" si="340"/>
        <v>3.1232421397195467E-3</v>
      </c>
      <c r="K5467" s="33">
        <f t="shared" si="341"/>
        <v>3.1183698927101933E-3</v>
      </c>
      <c r="L5467" s="33">
        <f t="shared" si="342"/>
        <v>0.97188014747155504</v>
      </c>
      <c r="M5467" s="33">
        <f t="shared" si="343"/>
        <v>0.96884946568035701</v>
      </c>
    </row>
    <row r="5468" spans="1:13" ht="27.6">
      <c r="A5468" t="s">
        <v>164</v>
      </c>
      <c r="B5468" t="s">
        <v>257</v>
      </c>
      <c r="C5468" s="14" t="s">
        <v>259</v>
      </c>
      <c r="D5468" t="s">
        <v>456</v>
      </c>
      <c r="E5468" t="s">
        <v>474</v>
      </c>
      <c r="F5468" s="20">
        <v>2031</v>
      </c>
      <c r="G5468" s="20">
        <v>56</v>
      </c>
      <c r="H5468" s="11">
        <v>11988.204120774801</v>
      </c>
      <c r="I5468" s="10">
        <v>3475130.2945151501</v>
      </c>
      <c r="J5468" s="33">
        <f t="shared" si="340"/>
        <v>3.4497135660484335E-3</v>
      </c>
      <c r="K5468" s="33">
        <f t="shared" si="341"/>
        <v>3.4437701405406473E-3</v>
      </c>
      <c r="L5468" s="33">
        <f t="shared" si="342"/>
        <v>0.96884946568035701</v>
      </c>
      <c r="M5468" s="33">
        <f t="shared" si="343"/>
        <v>0.96551297081976828</v>
      </c>
    </row>
    <row r="5469" spans="1:13" ht="27.6">
      <c r="A5469" t="s">
        <v>164</v>
      </c>
      <c r="B5469" t="s">
        <v>257</v>
      </c>
      <c r="C5469" s="14" t="s">
        <v>259</v>
      </c>
      <c r="D5469" t="s">
        <v>456</v>
      </c>
      <c r="E5469" t="s">
        <v>474</v>
      </c>
      <c r="F5469" s="20">
        <v>2031</v>
      </c>
      <c r="G5469" s="20">
        <v>57</v>
      </c>
      <c r="H5469" s="11">
        <v>12919.8926685596</v>
      </c>
      <c r="I5469" s="10">
        <v>3397264.1277105901</v>
      </c>
      <c r="J5469" s="33">
        <f t="shared" si="340"/>
        <v>3.8030286085722429E-3</v>
      </c>
      <c r="K5469" s="33">
        <f t="shared" si="341"/>
        <v>3.7958062537816195E-3</v>
      </c>
      <c r="L5469" s="33">
        <f t="shared" si="342"/>
        <v>0.96551297081976828</v>
      </c>
      <c r="M5469" s="33">
        <f t="shared" si="343"/>
        <v>0.96184807064702338</v>
      </c>
    </row>
    <row r="5470" spans="1:13" ht="27.6">
      <c r="A5470" t="s">
        <v>164</v>
      </c>
      <c r="B5470" t="s">
        <v>257</v>
      </c>
      <c r="C5470" s="14" t="s">
        <v>259</v>
      </c>
      <c r="D5470" t="s">
        <v>456</v>
      </c>
      <c r="E5470" t="s">
        <v>474</v>
      </c>
      <c r="F5470" s="20">
        <v>2031</v>
      </c>
      <c r="G5470" s="20">
        <v>58</v>
      </c>
      <c r="H5470" s="11">
        <v>13977.219579689699</v>
      </c>
      <c r="I5470" s="10">
        <v>3318934.8879462699</v>
      </c>
      <c r="J5470" s="33">
        <f t="shared" si="340"/>
        <v>4.2113569719165805E-3</v>
      </c>
      <c r="K5470" s="33">
        <f t="shared" si="341"/>
        <v>4.2025016434885654E-3</v>
      </c>
      <c r="L5470" s="33">
        <f t="shared" si="342"/>
        <v>0.96184807064702338</v>
      </c>
      <c r="M5470" s="33">
        <f t="shared" si="343"/>
        <v>0.95780590254934295</v>
      </c>
    </row>
    <row r="5471" spans="1:13" ht="27.6">
      <c r="A5471" t="s">
        <v>164</v>
      </c>
      <c r="B5471" t="s">
        <v>257</v>
      </c>
      <c r="C5471" s="14" t="s">
        <v>259</v>
      </c>
      <c r="D5471" t="s">
        <v>456</v>
      </c>
      <c r="E5471" t="s">
        <v>474</v>
      </c>
      <c r="F5471" s="20">
        <v>2031</v>
      </c>
      <c r="G5471" s="20">
        <v>59</v>
      </c>
      <c r="H5471" s="11">
        <v>14254.1242419189</v>
      </c>
      <c r="I5471" s="10">
        <v>3219284.7967833998</v>
      </c>
      <c r="J5471" s="33">
        <f t="shared" si="340"/>
        <v>4.4277301145152293E-3</v>
      </c>
      <c r="K5471" s="33">
        <f t="shared" si="341"/>
        <v>4.4179421689874987E-3</v>
      </c>
      <c r="L5471" s="33">
        <f t="shared" si="342"/>
        <v>0.95780590254934295</v>
      </c>
      <c r="M5471" s="33">
        <f t="shared" si="343"/>
        <v>0.95357437146276502</v>
      </c>
    </row>
    <row r="5472" spans="1:13" ht="27.6">
      <c r="A5472" t="s">
        <v>164</v>
      </c>
      <c r="B5472" t="s">
        <v>257</v>
      </c>
      <c r="C5472" s="14" t="s">
        <v>259</v>
      </c>
      <c r="D5472" t="s">
        <v>456</v>
      </c>
      <c r="E5472" t="s">
        <v>474</v>
      </c>
      <c r="F5472" s="20">
        <v>2031</v>
      </c>
      <c r="G5472" s="20">
        <v>60</v>
      </c>
      <c r="H5472" s="11">
        <v>14733.3867090696</v>
      </c>
      <c r="I5472" s="10">
        <v>3130327.82825909</v>
      </c>
      <c r="J5472" s="33">
        <f t="shared" si="340"/>
        <v>4.7066593396588342E-3</v>
      </c>
      <c r="K5472" s="33">
        <f t="shared" si="341"/>
        <v>4.6956003756507547E-3</v>
      </c>
      <c r="L5472" s="33">
        <f t="shared" si="342"/>
        <v>0.95357437146276502</v>
      </c>
      <c r="M5472" s="33">
        <f t="shared" si="343"/>
        <v>0.94909676728591352</v>
      </c>
    </row>
    <row r="5473" spans="1:13" ht="27.6">
      <c r="A5473" t="s">
        <v>164</v>
      </c>
      <c r="B5473" t="s">
        <v>257</v>
      </c>
      <c r="C5473" s="14" t="s">
        <v>259</v>
      </c>
      <c r="D5473" t="s">
        <v>456</v>
      </c>
      <c r="E5473" t="s">
        <v>474</v>
      </c>
      <c r="F5473" s="20">
        <v>2031</v>
      </c>
      <c r="G5473" s="20">
        <v>61</v>
      </c>
      <c r="H5473" s="11">
        <v>15607.460477054599</v>
      </c>
      <c r="I5473" s="10">
        <v>3039225.9915789999</v>
      </c>
      <c r="J5473" s="33">
        <f t="shared" si="340"/>
        <v>5.1353405506202243E-3</v>
      </c>
      <c r="K5473" s="33">
        <f t="shared" si="341"/>
        <v>5.1221772316827341E-3</v>
      </c>
      <c r="L5473" s="33">
        <f t="shared" si="342"/>
        <v>0.94909676728591352</v>
      </c>
      <c r="M5473" s="33">
        <f t="shared" si="343"/>
        <v>0.94423532543385791</v>
      </c>
    </row>
    <row r="5474" spans="1:13" ht="27.6">
      <c r="A5474" t="s">
        <v>164</v>
      </c>
      <c r="B5474" t="s">
        <v>257</v>
      </c>
      <c r="C5474" s="14" t="s">
        <v>259</v>
      </c>
      <c r="D5474" t="s">
        <v>456</v>
      </c>
      <c r="E5474" t="s">
        <v>474</v>
      </c>
      <c r="F5474" s="20">
        <v>2031</v>
      </c>
      <c r="G5474" s="20">
        <v>62</v>
      </c>
      <c r="H5474" s="11">
        <v>16272.0872295053</v>
      </c>
      <c r="I5474" s="10">
        <v>2932631.7882253402</v>
      </c>
      <c r="J5474" s="33">
        <f t="shared" si="340"/>
        <v>5.5486294920618828E-3</v>
      </c>
      <c r="K5474" s="33">
        <f t="shared" si="341"/>
        <v>5.533264279201755E-3</v>
      </c>
      <c r="L5474" s="33">
        <f t="shared" si="342"/>
        <v>0.94423532543385791</v>
      </c>
      <c r="M5474" s="33">
        <f t="shared" si="343"/>
        <v>0.93901062183647432</v>
      </c>
    </row>
    <row r="5475" spans="1:13" ht="27.6">
      <c r="A5475" t="s">
        <v>164</v>
      </c>
      <c r="B5475" t="s">
        <v>257</v>
      </c>
      <c r="C5475" s="14" t="s">
        <v>259</v>
      </c>
      <c r="D5475" t="s">
        <v>456</v>
      </c>
      <c r="E5475" t="s">
        <v>474</v>
      </c>
      <c r="F5475" s="20">
        <v>2031</v>
      </c>
      <c r="G5475" s="20">
        <v>63</v>
      </c>
      <c r="H5475" s="11">
        <v>17211.609340659601</v>
      </c>
      <c r="I5475" s="10">
        <v>2818622.3382027</v>
      </c>
      <c r="J5475" s="33">
        <f t="shared" si="340"/>
        <v>6.1063907382620892E-3</v>
      </c>
      <c r="K5475" s="33">
        <f t="shared" si="341"/>
        <v>6.0877846256663926E-3</v>
      </c>
      <c r="L5475" s="33">
        <f t="shared" si="342"/>
        <v>0.93901062183647432</v>
      </c>
      <c r="M5475" s="33">
        <f t="shared" si="343"/>
        <v>0.93329412740952078</v>
      </c>
    </row>
    <row r="5476" spans="1:13" ht="27.6">
      <c r="A5476" t="s">
        <v>164</v>
      </c>
      <c r="B5476" t="s">
        <v>257</v>
      </c>
      <c r="C5476" s="14" t="s">
        <v>259</v>
      </c>
      <c r="D5476" t="s">
        <v>456</v>
      </c>
      <c r="E5476" t="s">
        <v>474</v>
      </c>
      <c r="F5476" s="20">
        <v>2031</v>
      </c>
      <c r="G5476" s="20">
        <v>64</v>
      </c>
      <c r="H5476" s="11">
        <v>18485.688321282501</v>
      </c>
      <c r="I5476" s="10">
        <v>2706290.4981796602</v>
      </c>
      <c r="J5476" s="33">
        <f t="shared" si="340"/>
        <v>6.8306371151643118E-3</v>
      </c>
      <c r="K5476" s="33">
        <f t="shared" si="341"/>
        <v>6.8073613397426902E-3</v>
      </c>
      <c r="L5476" s="33">
        <f t="shared" si="342"/>
        <v>0.93329412740952078</v>
      </c>
      <c r="M5476" s="33">
        <f t="shared" si="343"/>
        <v>0.92694085704798435</v>
      </c>
    </row>
    <row r="5477" spans="1:13" ht="27.6">
      <c r="A5477" t="s">
        <v>164</v>
      </c>
      <c r="B5477" t="s">
        <v>257</v>
      </c>
      <c r="C5477" s="14" t="s">
        <v>259</v>
      </c>
      <c r="D5477" t="s">
        <v>456</v>
      </c>
      <c r="E5477" t="s">
        <v>474</v>
      </c>
      <c r="F5477" s="20">
        <v>2031</v>
      </c>
      <c r="G5477" s="20">
        <v>65</v>
      </c>
      <c r="H5477" s="11">
        <v>19608.0188103687</v>
      </c>
      <c r="I5477" s="10">
        <v>2581113.6829656698</v>
      </c>
      <c r="J5477" s="33">
        <f t="shared" si="340"/>
        <v>7.5967280867068636E-3</v>
      </c>
      <c r="K5477" s="33">
        <f t="shared" si="341"/>
        <v>7.5679458775503861E-3</v>
      </c>
      <c r="L5477" s="33">
        <f t="shared" si="342"/>
        <v>0.92694085704798435</v>
      </c>
      <c r="M5477" s="33">
        <f t="shared" si="343"/>
        <v>0.919925818810155</v>
      </c>
    </row>
    <row r="5478" spans="1:13" ht="27.6">
      <c r="A5478" t="s">
        <v>164</v>
      </c>
      <c r="B5478" t="s">
        <v>257</v>
      </c>
      <c r="C5478" s="14" t="s">
        <v>259</v>
      </c>
      <c r="D5478" t="s">
        <v>456</v>
      </c>
      <c r="E5478" t="s">
        <v>474</v>
      </c>
      <c r="F5478" s="20">
        <v>2031</v>
      </c>
      <c r="G5478" s="20">
        <v>66</v>
      </c>
      <c r="H5478" s="11">
        <v>20112.054039205999</v>
      </c>
      <c r="I5478" s="10">
        <v>2444075.0153096998</v>
      </c>
      <c r="J5478" s="33">
        <f t="shared" si="340"/>
        <v>8.2289021053871016E-3</v>
      </c>
      <c r="K5478" s="33">
        <f t="shared" si="341"/>
        <v>8.1951373695012819E-3</v>
      </c>
      <c r="L5478" s="33">
        <f t="shared" si="342"/>
        <v>0.919925818810155</v>
      </c>
      <c r="M5478" s="33">
        <f t="shared" si="343"/>
        <v>0.91238690035525483</v>
      </c>
    </row>
    <row r="5479" spans="1:13" ht="27.6">
      <c r="A5479" t="s">
        <v>164</v>
      </c>
      <c r="B5479" t="s">
        <v>257</v>
      </c>
      <c r="C5479" s="14" t="s">
        <v>259</v>
      </c>
      <c r="D5479" t="s">
        <v>456</v>
      </c>
      <c r="E5479" t="s">
        <v>474</v>
      </c>
      <c r="F5479" s="20">
        <v>2031</v>
      </c>
      <c r="G5479" s="20">
        <v>67</v>
      </c>
      <c r="H5479" s="11">
        <v>20994.699088596699</v>
      </c>
      <c r="I5479" s="10">
        <v>2308019.16088947</v>
      </c>
      <c r="J5479" s="33">
        <f t="shared" si="340"/>
        <v>9.0964145551138791E-3</v>
      </c>
      <c r="K5479" s="33">
        <f t="shared" si="341"/>
        <v>9.0551673382437414E-3</v>
      </c>
      <c r="L5479" s="33">
        <f t="shared" si="342"/>
        <v>0.91238690035525483</v>
      </c>
      <c r="M5479" s="33">
        <f t="shared" si="343"/>
        <v>0.90412508429531646</v>
      </c>
    </row>
    <row r="5480" spans="1:13" ht="27.6">
      <c r="A5480" t="s">
        <v>164</v>
      </c>
      <c r="B5480" t="s">
        <v>257</v>
      </c>
      <c r="C5480" s="14" t="s">
        <v>259</v>
      </c>
      <c r="D5480" t="s">
        <v>456</v>
      </c>
      <c r="E5480" t="s">
        <v>474</v>
      </c>
      <c r="F5480" s="20">
        <v>2031</v>
      </c>
      <c r="G5480" s="20">
        <v>68</v>
      </c>
      <c r="H5480" s="11">
        <v>21570.1945860212</v>
      </c>
      <c r="I5480" s="10">
        <v>2173105.2657116</v>
      </c>
      <c r="J5480" s="33">
        <f t="shared" si="340"/>
        <v>9.9259777822856068E-3</v>
      </c>
      <c r="K5480" s="33">
        <f t="shared" si="341"/>
        <v>9.8768778540386792E-3</v>
      </c>
      <c r="L5480" s="33">
        <f t="shared" si="342"/>
        <v>0.90412508429531646</v>
      </c>
      <c r="M5480" s="33">
        <f t="shared" si="343"/>
        <v>0.89519515127295923</v>
      </c>
    </row>
    <row r="5481" spans="1:13" ht="27.6">
      <c r="A5481" t="s">
        <v>164</v>
      </c>
      <c r="B5481" t="s">
        <v>257</v>
      </c>
      <c r="C5481" s="14" t="s">
        <v>259</v>
      </c>
      <c r="D5481" t="s">
        <v>456</v>
      </c>
      <c r="E5481" t="s">
        <v>474</v>
      </c>
      <c r="F5481" s="20">
        <v>2031</v>
      </c>
      <c r="G5481" s="20">
        <v>69</v>
      </c>
      <c r="H5481" s="11">
        <v>21343.452079325401</v>
      </c>
      <c r="I5481" s="10">
        <v>2038415.5926566001</v>
      </c>
      <c r="J5481" s="33">
        <f t="shared" si="340"/>
        <v>1.0470608719936832E-2</v>
      </c>
      <c r="K5481" s="33">
        <f t="shared" si="341"/>
        <v>1.0415982718523398E-2</v>
      </c>
      <c r="L5481" s="33">
        <f t="shared" si="342"/>
        <v>0.89519515127295923</v>
      </c>
      <c r="M5481" s="33">
        <f t="shared" si="343"/>
        <v>0.88587081404759416</v>
      </c>
    </row>
    <row r="5482" spans="1:13" ht="27.6">
      <c r="A5482" t="s">
        <v>164</v>
      </c>
      <c r="B5482" t="s">
        <v>257</v>
      </c>
      <c r="C5482" s="14" t="s">
        <v>259</v>
      </c>
      <c r="D5482" t="s">
        <v>456</v>
      </c>
      <c r="E5482" t="s">
        <v>474</v>
      </c>
      <c r="F5482" s="20">
        <v>2032</v>
      </c>
      <c r="G5482" s="20">
        <v>30</v>
      </c>
      <c r="H5482" s="11">
        <v>748.826980541745</v>
      </c>
      <c r="I5482" s="10">
        <v>4342444.6698801396</v>
      </c>
      <c r="J5482" s="33">
        <f t="shared" si="340"/>
        <v>1.7244364349319717E-4</v>
      </c>
      <c r="K5482" s="33">
        <f t="shared" si="341"/>
        <v>1.7242877594270123E-4</v>
      </c>
      <c r="L5482" s="33">
        <f t="shared" si="342"/>
        <v>1</v>
      </c>
      <c r="M5482" s="33">
        <f t="shared" si="343"/>
        <v>0.9998275712240573</v>
      </c>
    </row>
    <row r="5483" spans="1:13" ht="27.6">
      <c r="A5483" t="s">
        <v>164</v>
      </c>
      <c r="B5483" t="s">
        <v>257</v>
      </c>
      <c r="C5483" s="14" t="s">
        <v>259</v>
      </c>
      <c r="D5483" t="s">
        <v>456</v>
      </c>
      <c r="E5483" t="s">
        <v>474</v>
      </c>
      <c r="F5483" s="20">
        <v>2032</v>
      </c>
      <c r="G5483" s="20">
        <v>31</v>
      </c>
      <c r="H5483" s="11">
        <v>1110.6124041212499</v>
      </c>
      <c r="I5483" s="10">
        <v>4323913.7347687203</v>
      </c>
      <c r="J5483" s="33">
        <f t="shared" si="340"/>
        <v>2.5685350639416838E-4</v>
      </c>
      <c r="K5483" s="33">
        <f t="shared" si="341"/>
        <v>2.5682052235642683E-4</v>
      </c>
      <c r="L5483" s="33">
        <f t="shared" si="342"/>
        <v>0.9998275712240573</v>
      </c>
      <c r="M5483" s="33">
        <f t="shared" si="343"/>
        <v>0.99957079498494916</v>
      </c>
    </row>
    <row r="5484" spans="1:13" ht="27.6">
      <c r="A5484" t="s">
        <v>164</v>
      </c>
      <c r="B5484" t="s">
        <v>257</v>
      </c>
      <c r="C5484" s="14" t="s">
        <v>259</v>
      </c>
      <c r="D5484" t="s">
        <v>456</v>
      </c>
      <c r="E5484" t="s">
        <v>474</v>
      </c>
      <c r="F5484" s="20">
        <v>2032</v>
      </c>
      <c r="G5484" s="20">
        <v>32</v>
      </c>
      <c r="H5484" s="11">
        <v>1183.0106724659299</v>
      </c>
      <c r="I5484" s="10">
        <v>4325335.3404763397</v>
      </c>
      <c r="J5484" s="33">
        <f t="shared" si="340"/>
        <v>2.7350727269521893E-4</v>
      </c>
      <c r="K5484" s="33">
        <f t="shared" si="341"/>
        <v>2.7346987299092795E-4</v>
      </c>
      <c r="L5484" s="33">
        <f t="shared" si="342"/>
        <v>0.99957079498494916</v>
      </c>
      <c r="M5484" s="33">
        <f t="shared" si="343"/>
        <v>0.99929744248659924</v>
      </c>
    </row>
    <row r="5485" spans="1:13" ht="27.6">
      <c r="A5485" t="s">
        <v>164</v>
      </c>
      <c r="B5485" t="s">
        <v>257</v>
      </c>
      <c r="C5485" s="14" t="s">
        <v>259</v>
      </c>
      <c r="D5485" t="s">
        <v>456</v>
      </c>
      <c r="E5485" t="s">
        <v>474</v>
      </c>
      <c r="F5485" s="20">
        <v>2032</v>
      </c>
      <c r="G5485" s="20">
        <v>33</v>
      </c>
      <c r="H5485" s="11">
        <v>1288.6192534813099</v>
      </c>
      <c r="I5485" s="10">
        <v>4365725.1339985803</v>
      </c>
      <c r="J5485" s="33">
        <f t="shared" si="340"/>
        <v>2.9516728926565742E-4</v>
      </c>
      <c r="K5485" s="33">
        <f t="shared" si="341"/>
        <v>2.9512373168705253E-4</v>
      </c>
      <c r="L5485" s="33">
        <f t="shared" si="342"/>
        <v>0.99929744248659924</v>
      </c>
      <c r="M5485" s="33">
        <f t="shared" si="343"/>
        <v>0.99900252609630724</v>
      </c>
    </row>
    <row r="5486" spans="1:13" ht="27.6">
      <c r="A5486" t="s">
        <v>164</v>
      </c>
      <c r="B5486" t="s">
        <v>257</v>
      </c>
      <c r="C5486" s="14" t="s">
        <v>259</v>
      </c>
      <c r="D5486" t="s">
        <v>456</v>
      </c>
      <c r="E5486" t="s">
        <v>474</v>
      </c>
      <c r="F5486" s="20">
        <v>2032</v>
      </c>
      <c r="G5486" s="20">
        <v>34</v>
      </c>
      <c r="H5486" s="11">
        <v>1382.4182829475101</v>
      </c>
      <c r="I5486" s="10">
        <v>4408716.8213176997</v>
      </c>
      <c r="J5486" s="33">
        <f t="shared" si="340"/>
        <v>3.1356477155961352E-4</v>
      </c>
      <c r="K5486" s="33">
        <f t="shared" si="341"/>
        <v>3.135156152647145E-4</v>
      </c>
      <c r="L5486" s="33">
        <f t="shared" si="342"/>
        <v>0.99900252609630724</v>
      </c>
      <c r="M5486" s="33">
        <f t="shared" si="343"/>
        <v>0.99868932320468717</v>
      </c>
    </row>
    <row r="5487" spans="1:13" ht="27.6">
      <c r="A5487" t="s">
        <v>164</v>
      </c>
      <c r="B5487" t="s">
        <v>257</v>
      </c>
      <c r="C5487" s="14" t="s">
        <v>259</v>
      </c>
      <c r="D5487" t="s">
        <v>456</v>
      </c>
      <c r="E5487" t="s">
        <v>474</v>
      </c>
      <c r="F5487" s="20">
        <v>2032</v>
      </c>
      <c r="G5487" s="20">
        <v>35</v>
      </c>
      <c r="H5487" s="11">
        <v>1486.38305775302</v>
      </c>
      <c r="I5487" s="10">
        <v>4405434.1443634098</v>
      </c>
      <c r="J5487" s="33">
        <f t="shared" si="340"/>
        <v>3.3739763415934664E-4</v>
      </c>
      <c r="K5487" s="33">
        <f t="shared" si="341"/>
        <v>3.3734072197844078E-4</v>
      </c>
      <c r="L5487" s="33">
        <f t="shared" si="342"/>
        <v>0.99868932320468717</v>
      </c>
      <c r="M5487" s="33">
        <f t="shared" si="343"/>
        <v>0.99835242462736518</v>
      </c>
    </row>
    <row r="5488" spans="1:13" ht="27.6">
      <c r="A5488" t="s">
        <v>164</v>
      </c>
      <c r="B5488" t="s">
        <v>257</v>
      </c>
      <c r="C5488" s="14" t="s">
        <v>259</v>
      </c>
      <c r="D5488" t="s">
        <v>456</v>
      </c>
      <c r="E5488" t="s">
        <v>474</v>
      </c>
      <c r="F5488" s="20">
        <v>2032</v>
      </c>
      <c r="G5488" s="20">
        <v>36</v>
      </c>
      <c r="H5488" s="11">
        <v>1904.52635898106</v>
      </c>
      <c r="I5488" s="10">
        <v>4343079.2920827502</v>
      </c>
      <c r="J5488" s="33">
        <f t="shared" si="340"/>
        <v>4.3851982220378315E-4</v>
      </c>
      <c r="K5488" s="33">
        <f t="shared" si="341"/>
        <v>4.3842368643953744E-4</v>
      </c>
      <c r="L5488" s="33">
        <f t="shared" si="342"/>
        <v>0.99835242462736518</v>
      </c>
      <c r="M5488" s="33">
        <f t="shared" si="343"/>
        <v>0.99791472327699415</v>
      </c>
    </row>
    <row r="5489" spans="1:13" ht="27.6">
      <c r="A5489" t="s">
        <v>164</v>
      </c>
      <c r="B5489" t="s">
        <v>257</v>
      </c>
      <c r="C5489" s="14" t="s">
        <v>259</v>
      </c>
      <c r="D5489" t="s">
        <v>456</v>
      </c>
      <c r="E5489" t="s">
        <v>474</v>
      </c>
      <c r="F5489" s="20">
        <v>2032</v>
      </c>
      <c r="G5489" s="20">
        <v>37</v>
      </c>
      <c r="H5489" s="11">
        <v>2024.66947803831</v>
      </c>
      <c r="I5489" s="10">
        <v>4278758.5728278998</v>
      </c>
      <c r="J5489" s="33">
        <f t="shared" si="340"/>
        <v>4.7319086683130467E-4</v>
      </c>
      <c r="K5489" s="33">
        <f t="shared" si="341"/>
        <v>4.7307892968961873E-4</v>
      </c>
      <c r="L5489" s="33">
        <f t="shared" si="342"/>
        <v>0.99791472327699415</v>
      </c>
      <c r="M5489" s="33">
        <f t="shared" si="343"/>
        <v>0.99744263084778473</v>
      </c>
    </row>
    <row r="5490" spans="1:13" ht="27.6">
      <c r="A5490" t="s">
        <v>164</v>
      </c>
      <c r="B5490" t="s">
        <v>257</v>
      </c>
      <c r="C5490" s="14" t="s">
        <v>259</v>
      </c>
      <c r="D5490" t="s">
        <v>456</v>
      </c>
      <c r="E5490" t="s">
        <v>474</v>
      </c>
      <c r="F5490" s="20">
        <v>2032</v>
      </c>
      <c r="G5490" s="20">
        <v>38</v>
      </c>
      <c r="H5490" s="11">
        <v>2180.1202849880701</v>
      </c>
      <c r="I5490" s="10">
        <v>4223863.1017642599</v>
      </c>
      <c r="J5490" s="33">
        <f t="shared" si="340"/>
        <v>5.1614368942910543E-4</v>
      </c>
      <c r="K5490" s="33">
        <f t="shared" si="341"/>
        <v>5.1601051018923538E-4</v>
      </c>
      <c r="L5490" s="33">
        <f t="shared" si="342"/>
        <v>0.99744263084778473</v>
      </c>
      <c r="M5490" s="33">
        <f t="shared" si="343"/>
        <v>0.9969279399669565</v>
      </c>
    </row>
    <row r="5491" spans="1:13" ht="27.6">
      <c r="A5491" t="s">
        <v>164</v>
      </c>
      <c r="B5491" t="s">
        <v>257</v>
      </c>
      <c r="C5491" s="14" t="s">
        <v>259</v>
      </c>
      <c r="D5491" t="s">
        <v>456</v>
      </c>
      <c r="E5491" t="s">
        <v>474</v>
      </c>
      <c r="F5491" s="20">
        <v>2032</v>
      </c>
      <c r="G5491" s="20">
        <v>39</v>
      </c>
      <c r="H5491" s="11">
        <v>2280.4413811989398</v>
      </c>
      <c r="I5491" s="10">
        <v>4171385.8587531098</v>
      </c>
      <c r="J5491" s="33">
        <f t="shared" si="340"/>
        <v>5.4668675073866178E-4</v>
      </c>
      <c r="K5491" s="33">
        <f t="shared" si="341"/>
        <v>5.4653734476428628E-4</v>
      </c>
      <c r="L5491" s="33">
        <f t="shared" si="342"/>
        <v>0.9969279399669565</v>
      </c>
      <c r="M5491" s="33">
        <f t="shared" si="343"/>
        <v>0.9963830816177256</v>
      </c>
    </row>
    <row r="5492" spans="1:13" ht="27.6">
      <c r="A5492" t="s">
        <v>164</v>
      </c>
      <c r="B5492" t="s">
        <v>257</v>
      </c>
      <c r="C5492" s="14" t="s">
        <v>259</v>
      </c>
      <c r="D5492" t="s">
        <v>456</v>
      </c>
      <c r="E5492" t="s">
        <v>474</v>
      </c>
      <c r="F5492" s="20">
        <v>2032</v>
      </c>
      <c r="G5492" s="20">
        <v>40</v>
      </c>
      <c r="H5492" s="11">
        <v>2460.28106715786</v>
      </c>
      <c r="I5492" s="10">
        <v>4153760.7747987201</v>
      </c>
      <c r="J5492" s="33">
        <f t="shared" si="340"/>
        <v>5.9230206084197963E-4</v>
      </c>
      <c r="K5492" s="33">
        <f t="shared" si="341"/>
        <v>5.921266846032891E-4</v>
      </c>
      <c r="L5492" s="33">
        <f t="shared" si="342"/>
        <v>0.9963830816177256</v>
      </c>
      <c r="M5492" s="33">
        <f t="shared" si="343"/>
        <v>0.99579309660701243</v>
      </c>
    </row>
    <row r="5493" spans="1:13" ht="27.6">
      <c r="A5493" t="s">
        <v>164</v>
      </c>
      <c r="B5493" t="s">
        <v>257</v>
      </c>
      <c r="C5493" s="14" t="s">
        <v>259</v>
      </c>
      <c r="D5493" t="s">
        <v>456</v>
      </c>
      <c r="E5493" t="s">
        <v>474</v>
      </c>
      <c r="F5493" s="20">
        <v>2032</v>
      </c>
      <c r="G5493" s="20">
        <v>41</v>
      </c>
      <c r="H5493" s="11">
        <v>3206.3802426407501</v>
      </c>
      <c r="I5493" s="10">
        <v>4130284.1545942798</v>
      </c>
      <c r="J5493" s="33">
        <f t="shared" si="340"/>
        <v>7.7630984276812177E-4</v>
      </c>
      <c r="K5493" s="33">
        <f t="shared" si="341"/>
        <v>7.7600859224180585E-4</v>
      </c>
      <c r="L5493" s="33">
        <f t="shared" si="342"/>
        <v>0.99579309660701243</v>
      </c>
      <c r="M5493" s="33">
        <f t="shared" si="343"/>
        <v>0.9950203526079503</v>
      </c>
    </row>
    <row r="5494" spans="1:13" ht="27.6">
      <c r="A5494" t="s">
        <v>164</v>
      </c>
      <c r="B5494" t="s">
        <v>257</v>
      </c>
      <c r="C5494" s="14" t="s">
        <v>259</v>
      </c>
      <c r="D5494" t="s">
        <v>456</v>
      </c>
      <c r="E5494" t="s">
        <v>474</v>
      </c>
      <c r="F5494" s="20">
        <v>2032</v>
      </c>
      <c r="G5494" s="20">
        <v>42</v>
      </c>
      <c r="H5494" s="11">
        <v>3524.3485155603998</v>
      </c>
      <c r="I5494" s="10">
        <v>4110301.7694960702</v>
      </c>
      <c r="J5494" s="33">
        <f t="shared" si="340"/>
        <v>8.5744276532583898E-4</v>
      </c>
      <c r="K5494" s="33">
        <f t="shared" si="341"/>
        <v>8.5707526632183839E-4</v>
      </c>
      <c r="L5494" s="33">
        <f t="shared" si="342"/>
        <v>0.9950203526079503</v>
      </c>
      <c r="M5494" s="33">
        <f t="shared" si="343"/>
        <v>0.99416754527424323</v>
      </c>
    </row>
    <row r="5495" spans="1:13" ht="27.6">
      <c r="A5495" t="s">
        <v>164</v>
      </c>
      <c r="B5495" t="s">
        <v>257</v>
      </c>
      <c r="C5495" s="14" t="s">
        <v>259</v>
      </c>
      <c r="D5495" t="s">
        <v>456</v>
      </c>
      <c r="E5495" t="s">
        <v>474</v>
      </c>
      <c r="F5495" s="20">
        <v>2032</v>
      </c>
      <c r="G5495" s="20">
        <v>43</v>
      </c>
      <c r="H5495" s="11">
        <v>3941.8102230085701</v>
      </c>
      <c r="I5495" s="10">
        <v>4113003.2986154002</v>
      </c>
      <c r="J5495" s="33">
        <f t="shared" si="340"/>
        <v>9.5837759827120477E-4</v>
      </c>
      <c r="K5495" s="33">
        <f t="shared" si="341"/>
        <v>9.5791850113524646E-4</v>
      </c>
      <c r="L5495" s="33">
        <f t="shared" si="342"/>
        <v>0.99416754527424323</v>
      </c>
      <c r="M5495" s="33">
        <f t="shared" si="343"/>
        <v>0.99321521378939681</v>
      </c>
    </row>
    <row r="5496" spans="1:13" ht="27.6">
      <c r="A5496" t="s">
        <v>164</v>
      </c>
      <c r="B5496" t="s">
        <v>257</v>
      </c>
      <c r="C5496" s="14" t="s">
        <v>259</v>
      </c>
      <c r="D5496" t="s">
        <v>456</v>
      </c>
      <c r="E5496" t="s">
        <v>474</v>
      </c>
      <c r="F5496" s="20">
        <v>2032</v>
      </c>
      <c r="G5496" s="20">
        <v>44</v>
      </c>
      <c r="H5496" s="11">
        <v>4206.7321538383503</v>
      </c>
      <c r="I5496" s="10">
        <v>4069681.59247398</v>
      </c>
      <c r="J5496" s="33">
        <f t="shared" si="340"/>
        <v>1.0336759911679127E-3</v>
      </c>
      <c r="K5496" s="33">
        <f t="shared" si="341"/>
        <v>1.0331419321710777E-3</v>
      </c>
      <c r="L5496" s="33">
        <f t="shared" si="342"/>
        <v>0.99321521378939681</v>
      </c>
      <c r="M5496" s="33">
        <f t="shared" si="343"/>
        <v>0.99218908150436069</v>
      </c>
    </row>
    <row r="5497" spans="1:13" ht="27.6">
      <c r="A5497" t="s">
        <v>164</v>
      </c>
      <c r="B5497" t="s">
        <v>257</v>
      </c>
      <c r="C5497" s="14" t="s">
        <v>259</v>
      </c>
      <c r="D5497" t="s">
        <v>456</v>
      </c>
      <c r="E5497" t="s">
        <v>474</v>
      </c>
      <c r="F5497" s="20">
        <v>2032</v>
      </c>
      <c r="G5497" s="20">
        <v>45</v>
      </c>
      <c r="H5497" s="11">
        <v>4577.4088722780298</v>
      </c>
      <c r="I5497" s="10">
        <v>4017648.2407219298</v>
      </c>
      <c r="J5497" s="33">
        <f t="shared" si="340"/>
        <v>1.1393254456381968E-3</v>
      </c>
      <c r="K5497" s="33">
        <f t="shared" si="341"/>
        <v>1.1386766608183496E-3</v>
      </c>
      <c r="L5497" s="33">
        <f t="shared" si="342"/>
        <v>0.99218908150436069</v>
      </c>
      <c r="M5497" s="33">
        <f t="shared" si="343"/>
        <v>0.99105929895413292</v>
      </c>
    </row>
    <row r="5498" spans="1:13" ht="27.6">
      <c r="A5498" t="s">
        <v>164</v>
      </c>
      <c r="B5498" t="s">
        <v>257</v>
      </c>
      <c r="C5498" s="14" t="s">
        <v>259</v>
      </c>
      <c r="D5498" t="s">
        <v>456</v>
      </c>
      <c r="E5498" t="s">
        <v>474</v>
      </c>
      <c r="F5498" s="20">
        <v>2032</v>
      </c>
      <c r="G5498" s="20">
        <v>46</v>
      </c>
      <c r="H5498" s="11">
        <v>5821.2915713206103</v>
      </c>
      <c r="I5498" s="10">
        <v>4026754.5883166799</v>
      </c>
      <c r="J5498" s="33">
        <f t="shared" si="340"/>
        <v>1.4456534272564417E-3</v>
      </c>
      <c r="K5498" s="33">
        <f t="shared" si="341"/>
        <v>1.4446089737071288E-3</v>
      </c>
      <c r="L5498" s="33">
        <f t="shared" si="342"/>
        <v>0.99105929895413292</v>
      </c>
      <c r="M5498" s="33">
        <f t="shared" si="343"/>
        <v>0.98962760579738784</v>
      </c>
    </row>
    <row r="5499" spans="1:13" ht="27.6">
      <c r="A5499" t="s">
        <v>164</v>
      </c>
      <c r="B5499" t="s">
        <v>257</v>
      </c>
      <c r="C5499" s="14" t="s">
        <v>259</v>
      </c>
      <c r="D5499" t="s">
        <v>456</v>
      </c>
      <c r="E5499" t="s">
        <v>474</v>
      </c>
      <c r="F5499" s="20">
        <v>2032</v>
      </c>
      <c r="G5499" s="20">
        <v>47</v>
      </c>
      <c r="H5499" s="11">
        <v>6569.4852256377799</v>
      </c>
      <c r="I5499" s="10">
        <v>4091980.7249100902</v>
      </c>
      <c r="J5499" s="33">
        <f t="shared" si="340"/>
        <v>1.6054536097019679E-3</v>
      </c>
      <c r="K5499" s="33">
        <f t="shared" si="341"/>
        <v>1.6041655584498882E-3</v>
      </c>
      <c r="L5499" s="33">
        <f t="shared" si="342"/>
        <v>0.98962760579738784</v>
      </c>
      <c r="M5499" s="33">
        <f t="shared" si="343"/>
        <v>0.98804007927647641</v>
      </c>
    </row>
    <row r="5500" spans="1:13" ht="27.6">
      <c r="A5500" t="s">
        <v>164</v>
      </c>
      <c r="B5500" t="s">
        <v>257</v>
      </c>
      <c r="C5500" s="14" t="s">
        <v>259</v>
      </c>
      <c r="D5500" t="s">
        <v>456</v>
      </c>
      <c r="E5500" t="s">
        <v>474</v>
      </c>
      <c r="F5500" s="20">
        <v>2032</v>
      </c>
      <c r="G5500" s="20">
        <v>48</v>
      </c>
      <c r="H5500" s="11">
        <v>7397.1322077202603</v>
      </c>
      <c r="I5500" s="10">
        <v>4115285.0851350301</v>
      </c>
      <c r="J5500" s="33">
        <f t="shared" si="340"/>
        <v>1.7974774662488655E-3</v>
      </c>
      <c r="K5500" s="33">
        <f t="shared" si="341"/>
        <v>1.7958629711124496E-3</v>
      </c>
      <c r="L5500" s="33">
        <f t="shared" si="342"/>
        <v>0.98804007927647641</v>
      </c>
      <c r="M5500" s="33">
        <f t="shared" si="343"/>
        <v>0.98626569468412872</v>
      </c>
    </row>
    <row r="5501" spans="1:13" ht="27.6">
      <c r="A5501" t="s">
        <v>164</v>
      </c>
      <c r="B5501" t="s">
        <v>257</v>
      </c>
      <c r="C5501" s="14" t="s">
        <v>259</v>
      </c>
      <c r="D5501" t="s">
        <v>456</v>
      </c>
      <c r="E5501" t="s">
        <v>474</v>
      </c>
      <c r="F5501" s="20">
        <v>2032</v>
      </c>
      <c r="G5501" s="20">
        <v>49</v>
      </c>
      <c r="H5501" s="11">
        <v>7808.79167823236</v>
      </c>
      <c r="I5501" s="10">
        <v>4079878.6536807902</v>
      </c>
      <c r="J5501" s="33">
        <f t="shared" si="340"/>
        <v>1.9139764539779667E-3</v>
      </c>
      <c r="K5501" s="33">
        <f t="shared" si="341"/>
        <v>1.9121459690660814E-3</v>
      </c>
      <c r="L5501" s="33">
        <f t="shared" si="342"/>
        <v>0.98626569468412872</v>
      </c>
      <c r="M5501" s="33">
        <f t="shared" si="343"/>
        <v>0.98437981071161029</v>
      </c>
    </row>
    <row r="5502" spans="1:13" ht="27.6">
      <c r="A5502" t="s">
        <v>164</v>
      </c>
      <c r="B5502" t="s">
        <v>257</v>
      </c>
      <c r="C5502" s="14" t="s">
        <v>259</v>
      </c>
      <c r="D5502" t="s">
        <v>456</v>
      </c>
      <c r="E5502" t="s">
        <v>474</v>
      </c>
      <c r="F5502" s="20">
        <v>2032</v>
      </c>
      <c r="G5502" s="20">
        <v>50</v>
      </c>
      <c r="H5502" s="11">
        <v>8253.2703136823293</v>
      </c>
      <c r="I5502" s="10">
        <v>4019971.4611096499</v>
      </c>
      <c r="J5502" s="33">
        <f t="shared" si="340"/>
        <v>2.0530668920231946E-3</v>
      </c>
      <c r="K5502" s="33">
        <f t="shared" si="341"/>
        <v>2.0509607917598149E-3</v>
      </c>
      <c r="L5502" s="33">
        <f t="shared" si="342"/>
        <v>0.98437981071161029</v>
      </c>
      <c r="M5502" s="33">
        <f t="shared" si="343"/>
        <v>0.98236088631564078</v>
      </c>
    </row>
    <row r="5503" spans="1:13" ht="27.6">
      <c r="A5503" t="s">
        <v>164</v>
      </c>
      <c r="B5503" t="s">
        <v>257</v>
      </c>
      <c r="C5503" s="14" t="s">
        <v>259</v>
      </c>
      <c r="D5503" t="s">
        <v>456</v>
      </c>
      <c r="E5503" t="s">
        <v>474</v>
      </c>
      <c r="F5503" s="20">
        <v>2032</v>
      </c>
      <c r="G5503" s="20">
        <v>51</v>
      </c>
      <c r="H5503" s="11">
        <v>9080.1858936838107</v>
      </c>
      <c r="I5503" s="10">
        <v>3952845.3106193598</v>
      </c>
      <c r="J5503" s="33">
        <f t="shared" si="340"/>
        <v>2.2971265456024292E-3</v>
      </c>
      <c r="K5503" s="33">
        <f t="shared" si="341"/>
        <v>2.2944901695020059E-3</v>
      </c>
      <c r="L5503" s="33">
        <f t="shared" si="342"/>
        <v>0.98236088631564078</v>
      </c>
      <c r="M5503" s="33">
        <f t="shared" si="343"/>
        <v>0.98010686891908627</v>
      </c>
    </row>
    <row r="5504" spans="1:13" ht="27.6">
      <c r="A5504" t="s">
        <v>164</v>
      </c>
      <c r="B5504" t="s">
        <v>257</v>
      </c>
      <c r="C5504" s="14" t="s">
        <v>259</v>
      </c>
      <c r="D5504" t="s">
        <v>456</v>
      </c>
      <c r="E5504" t="s">
        <v>474</v>
      </c>
      <c r="F5504" s="20">
        <v>2032</v>
      </c>
      <c r="G5504" s="20">
        <v>52</v>
      </c>
      <c r="H5504" s="11">
        <v>9518.4710986732498</v>
      </c>
      <c r="I5504" s="10">
        <v>3890948.0876418101</v>
      </c>
      <c r="J5504" s="33">
        <f t="shared" si="340"/>
        <v>2.4463115118151363E-3</v>
      </c>
      <c r="K5504" s="33">
        <f t="shared" si="341"/>
        <v>2.4433217302846089E-3</v>
      </c>
      <c r="L5504" s="33">
        <f t="shared" si="342"/>
        <v>0.98010686891908627</v>
      </c>
      <c r="M5504" s="33">
        <f t="shared" si="343"/>
        <v>0.97771215250825505</v>
      </c>
    </row>
    <row r="5505" spans="1:13" ht="27.6">
      <c r="A5505" t="s">
        <v>164</v>
      </c>
      <c r="B5505" t="s">
        <v>257</v>
      </c>
      <c r="C5505" s="14" t="s">
        <v>259</v>
      </c>
      <c r="D5505" t="s">
        <v>456</v>
      </c>
      <c r="E5505" t="s">
        <v>474</v>
      </c>
      <c r="F5505" s="20">
        <v>2032</v>
      </c>
      <c r="G5505" s="20">
        <v>53</v>
      </c>
      <c r="H5505" s="11">
        <v>9998.8739324852595</v>
      </c>
      <c r="I5505" s="10">
        <v>3815462.0387007501</v>
      </c>
      <c r="J5505" s="33">
        <f t="shared" si="340"/>
        <v>2.6206194246110488E-3</v>
      </c>
      <c r="K5505" s="33">
        <f t="shared" si="341"/>
        <v>2.6171885991437271E-3</v>
      </c>
      <c r="L5505" s="33">
        <f t="shared" si="342"/>
        <v>0.97771215250825505</v>
      </c>
      <c r="M5505" s="33">
        <f t="shared" si="343"/>
        <v>0.97515329540946616</v>
      </c>
    </row>
    <row r="5506" spans="1:13" ht="27.6">
      <c r="A5506" t="s">
        <v>164</v>
      </c>
      <c r="B5506" t="s">
        <v>257</v>
      </c>
      <c r="C5506" s="14" t="s">
        <v>259</v>
      </c>
      <c r="D5506" t="s">
        <v>456</v>
      </c>
      <c r="E5506" t="s">
        <v>474</v>
      </c>
      <c r="F5506" s="20">
        <v>2032</v>
      </c>
      <c r="G5506" s="20">
        <v>54</v>
      </c>
      <c r="H5506" s="11">
        <v>10548.094782567699</v>
      </c>
      <c r="I5506" s="10">
        <v>3715817.6704053301</v>
      </c>
      <c r="J5506" s="33">
        <f t="shared" ref="J5506:J5569" si="344">IF(I5506&gt;0,H5506/I5506,0)</f>
        <v>2.8387008508458621E-3</v>
      </c>
      <c r="K5506" s="33">
        <f t="shared" ref="K5506:K5569" si="345">1-EXP(-J5506)</f>
        <v>2.8346755493620091E-3</v>
      </c>
      <c r="L5506" s="33">
        <f t="shared" ref="L5506:L5569" si="346">IF(G5506=30,1,M5505)</f>
        <v>0.97515329540946616</v>
      </c>
      <c r="M5506" s="33">
        <f t="shared" ref="M5506:M5569" si="347">L5506*(1-K5506)</f>
        <v>0.97238905220608918</v>
      </c>
    </row>
    <row r="5507" spans="1:13" ht="27.6">
      <c r="A5507" t="s">
        <v>164</v>
      </c>
      <c r="B5507" t="s">
        <v>257</v>
      </c>
      <c r="C5507" s="14" t="s">
        <v>259</v>
      </c>
      <c r="D5507" t="s">
        <v>456</v>
      </c>
      <c r="E5507" t="s">
        <v>474</v>
      </c>
      <c r="F5507" s="20">
        <v>2032</v>
      </c>
      <c r="G5507" s="20">
        <v>55</v>
      </c>
      <c r="H5507" s="11">
        <v>11154.5901554557</v>
      </c>
      <c r="I5507" s="10">
        <v>3620018.8044382702</v>
      </c>
      <c r="J5507" s="33">
        <f t="shared" si="344"/>
        <v>3.0813624895483366E-3</v>
      </c>
      <c r="K5507" s="33">
        <f t="shared" si="345"/>
        <v>3.0766199645491099E-3</v>
      </c>
      <c r="L5507" s="33">
        <f t="shared" si="346"/>
        <v>0.97238905220608918</v>
      </c>
      <c r="M5507" s="33">
        <f t="shared" si="347"/>
        <v>0.96939738063476288</v>
      </c>
    </row>
    <row r="5508" spans="1:13" ht="27.6">
      <c r="A5508" t="s">
        <v>164</v>
      </c>
      <c r="B5508" t="s">
        <v>257</v>
      </c>
      <c r="C5508" s="14" t="s">
        <v>259</v>
      </c>
      <c r="D5508" t="s">
        <v>456</v>
      </c>
      <c r="E5508" t="s">
        <v>474</v>
      </c>
      <c r="F5508" s="20">
        <v>2032</v>
      </c>
      <c r="G5508" s="20">
        <v>56</v>
      </c>
      <c r="H5508" s="11">
        <v>12021.819705489999</v>
      </c>
      <c r="I5508" s="10">
        <v>3538455.1061716098</v>
      </c>
      <c r="J5508" s="33">
        <f t="shared" si="344"/>
        <v>3.3974769623393263E-3</v>
      </c>
      <c r="K5508" s="33">
        <f t="shared" si="345"/>
        <v>3.3917120680310164E-3</v>
      </c>
      <c r="L5508" s="33">
        <f t="shared" si="346"/>
        <v>0.96939738063476288</v>
      </c>
      <c r="M5508" s="33">
        <f t="shared" si="347"/>
        <v>0.96610946384014629</v>
      </c>
    </row>
    <row r="5509" spans="1:13" ht="27.6">
      <c r="A5509" t="s">
        <v>164</v>
      </c>
      <c r="B5509" t="s">
        <v>257</v>
      </c>
      <c r="C5509" s="14" t="s">
        <v>259</v>
      </c>
      <c r="D5509" t="s">
        <v>456</v>
      </c>
      <c r="E5509" t="s">
        <v>474</v>
      </c>
      <c r="F5509" s="20">
        <v>2032</v>
      </c>
      <c r="G5509" s="20">
        <v>57</v>
      </c>
      <c r="H5509" s="11">
        <v>12841.3952585223</v>
      </c>
      <c r="I5509" s="10">
        <v>3444121.3374467199</v>
      </c>
      <c r="J5509" s="33">
        <f t="shared" si="344"/>
        <v>3.7284967631373281E-3</v>
      </c>
      <c r="K5509" s="33">
        <f t="shared" si="345"/>
        <v>3.7215545497677471E-3</v>
      </c>
      <c r="L5509" s="33">
        <f t="shared" si="346"/>
        <v>0.96610946384014629</v>
      </c>
      <c r="M5509" s="33">
        <f t="shared" si="347"/>
        <v>0.96251403476941833</v>
      </c>
    </row>
    <row r="5510" spans="1:13" ht="27.6">
      <c r="A5510" t="s">
        <v>164</v>
      </c>
      <c r="B5510" t="s">
        <v>257</v>
      </c>
      <c r="C5510" s="14" t="s">
        <v>259</v>
      </c>
      <c r="D5510" t="s">
        <v>456</v>
      </c>
      <c r="E5510" t="s">
        <v>474</v>
      </c>
      <c r="F5510" s="20">
        <v>2032</v>
      </c>
      <c r="G5510" s="20">
        <v>58</v>
      </c>
      <c r="H5510" s="11">
        <v>13815.8444376359</v>
      </c>
      <c r="I5510" s="10">
        <v>3364029.2251874399</v>
      </c>
      <c r="J5510" s="33">
        <f t="shared" si="344"/>
        <v>4.1069335349980789E-3</v>
      </c>
      <c r="K5510" s="33">
        <f t="shared" si="345"/>
        <v>4.0985116168318347E-3</v>
      </c>
      <c r="L5510" s="33">
        <f t="shared" si="346"/>
        <v>0.96251403476941833</v>
      </c>
      <c r="M5510" s="33">
        <f t="shared" si="347"/>
        <v>0.95856915981655222</v>
      </c>
    </row>
    <row r="5511" spans="1:13" ht="27.6">
      <c r="A5511" t="s">
        <v>164</v>
      </c>
      <c r="B5511" t="s">
        <v>257</v>
      </c>
      <c r="C5511" s="14" t="s">
        <v>259</v>
      </c>
      <c r="D5511" t="s">
        <v>456</v>
      </c>
      <c r="E5511" t="s">
        <v>474</v>
      </c>
      <c r="F5511" s="20">
        <v>2032</v>
      </c>
      <c r="G5511" s="20">
        <v>59</v>
      </c>
      <c r="H5511" s="11">
        <v>14224.2821345957</v>
      </c>
      <c r="I5511" s="10">
        <v>3283281.1265048599</v>
      </c>
      <c r="J5511" s="33">
        <f t="shared" si="344"/>
        <v>4.3323375570150542E-3</v>
      </c>
      <c r="K5511" s="33">
        <f t="shared" si="345"/>
        <v>4.3229665203767809E-3</v>
      </c>
      <c r="L5511" s="33">
        <f t="shared" si="346"/>
        <v>0.95856915981655222</v>
      </c>
      <c r="M5511" s="33">
        <f t="shared" si="347"/>
        <v>0.95442529743119953</v>
      </c>
    </row>
    <row r="5512" spans="1:13" ht="27.6">
      <c r="A5512" t="s">
        <v>164</v>
      </c>
      <c r="B5512" t="s">
        <v>257</v>
      </c>
      <c r="C5512" s="14" t="s">
        <v>259</v>
      </c>
      <c r="D5512" t="s">
        <v>456</v>
      </c>
      <c r="E5512" t="s">
        <v>474</v>
      </c>
      <c r="F5512" s="20">
        <v>2032</v>
      </c>
      <c r="G5512" s="20">
        <v>60</v>
      </c>
      <c r="H5512" s="11">
        <v>14700.218875029501</v>
      </c>
      <c r="I5512" s="10">
        <v>3182096.8976461398</v>
      </c>
      <c r="J5512" s="33">
        <f t="shared" si="344"/>
        <v>4.6196641233343791E-3</v>
      </c>
      <c r="K5512" s="33">
        <f t="shared" si="345"/>
        <v>4.6090098876723218E-3</v>
      </c>
      <c r="L5512" s="33">
        <f t="shared" si="346"/>
        <v>0.95442529743119953</v>
      </c>
      <c r="M5512" s="33">
        <f t="shared" si="347"/>
        <v>0.95002634179829448</v>
      </c>
    </row>
    <row r="5513" spans="1:13" ht="27.6">
      <c r="A5513" t="s">
        <v>164</v>
      </c>
      <c r="B5513" t="s">
        <v>257</v>
      </c>
      <c r="C5513" s="14" t="s">
        <v>259</v>
      </c>
      <c r="D5513" t="s">
        <v>456</v>
      </c>
      <c r="E5513" t="s">
        <v>474</v>
      </c>
      <c r="F5513" s="20">
        <v>2032</v>
      </c>
      <c r="G5513" s="20">
        <v>61</v>
      </c>
      <c r="H5513" s="11">
        <v>15569.1586345634</v>
      </c>
      <c r="I5513" s="10">
        <v>3091235.23383589</v>
      </c>
      <c r="J5513" s="33">
        <f t="shared" si="344"/>
        <v>5.0365492939997815E-3</v>
      </c>
      <c r="K5513" s="33">
        <f t="shared" si="345"/>
        <v>5.0238871463671453E-3</v>
      </c>
      <c r="L5513" s="33">
        <f t="shared" si="346"/>
        <v>0.95002634179829448</v>
      </c>
      <c r="M5513" s="33">
        <f t="shared" si="347"/>
        <v>0.94525351667102386</v>
      </c>
    </row>
    <row r="5514" spans="1:13" ht="27.6">
      <c r="A5514" t="s">
        <v>164</v>
      </c>
      <c r="B5514" t="s">
        <v>257</v>
      </c>
      <c r="C5514" s="14" t="s">
        <v>259</v>
      </c>
      <c r="D5514" t="s">
        <v>456</v>
      </c>
      <c r="E5514" t="s">
        <v>474</v>
      </c>
      <c r="F5514" s="20">
        <v>2032</v>
      </c>
      <c r="G5514" s="20">
        <v>62</v>
      </c>
      <c r="H5514" s="11">
        <v>16263.2311799334</v>
      </c>
      <c r="I5514" s="10">
        <v>2998082.8272522502</v>
      </c>
      <c r="J5514" s="33">
        <f t="shared" si="344"/>
        <v>5.4245436557330499E-3</v>
      </c>
      <c r="K5514" s="33">
        <f t="shared" si="345"/>
        <v>5.409857386233119E-3</v>
      </c>
      <c r="L5514" s="33">
        <f t="shared" si="346"/>
        <v>0.94525351667102386</v>
      </c>
      <c r="M5514" s="33">
        <f t="shared" si="347"/>
        <v>0.9401398299519983</v>
      </c>
    </row>
    <row r="5515" spans="1:13" ht="27.6">
      <c r="A5515" t="s">
        <v>164</v>
      </c>
      <c r="B5515" t="s">
        <v>257</v>
      </c>
      <c r="C5515" s="14" t="s">
        <v>259</v>
      </c>
      <c r="D5515" t="s">
        <v>456</v>
      </c>
      <c r="E5515" t="s">
        <v>474</v>
      </c>
      <c r="F5515" s="20">
        <v>2032</v>
      </c>
      <c r="G5515" s="20">
        <v>63</v>
      </c>
      <c r="H5515" s="11">
        <v>16959.468487952399</v>
      </c>
      <c r="I5515" s="10">
        <v>2889419.6607085299</v>
      </c>
      <c r="J5515" s="33">
        <f t="shared" si="344"/>
        <v>5.869506848926777E-3</v>
      </c>
      <c r="K5515" s="33">
        <f t="shared" si="345"/>
        <v>5.8523149460449897E-3</v>
      </c>
      <c r="L5515" s="33">
        <f t="shared" si="346"/>
        <v>0.9401398299519983</v>
      </c>
      <c r="M5515" s="33">
        <f t="shared" si="347"/>
        <v>0.93463783557379798</v>
      </c>
    </row>
    <row r="5516" spans="1:13" ht="27.6">
      <c r="A5516" t="s">
        <v>164</v>
      </c>
      <c r="B5516" t="s">
        <v>257</v>
      </c>
      <c r="C5516" s="14" t="s">
        <v>259</v>
      </c>
      <c r="D5516" t="s">
        <v>456</v>
      </c>
      <c r="E5516" t="s">
        <v>474</v>
      </c>
      <c r="F5516" s="20">
        <v>2032</v>
      </c>
      <c r="G5516" s="20">
        <v>64</v>
      </c>
      <c r="H5516" s="11">
        <v>18219.901534698602</v>
      </c>
      <c r="I5516" s="10">
        <v>2773094.53083611</v>
      </c>
      <c r="J5516" s="33">
        <f t="shared" si="344"/>
        <v>6.5702417757843821E-3</v>
      </c>
      <c r="K5516" s="33">
        <f t="shared" si="345"/>
        <v>6.548704930528837E-3</v>
      </c>
      <c r="L5516" s="33">
        <f t="shared" si="346"/>
        <v>0.93463783557379798</v>
      </c>
      <c r="M5516" s="33">
        <f t="shared" si="347"/>
        <v>0.92851716817171703</v>
      </c>
    </row>
    <row r="5517" spans="1:13" ht="27.6">
      <c r="A5517" t="s">
        <v>164</v>
      </c>
      <c r="B5517" t="s">
        <v>257</v>
      </c>
      <c r="C5517" s="14" t="s">
        <v>259</v>
      </c>
      <c r="D5517" t="s">
        <v>456</v>
      </c>
      <c r="E5517" t="s">
        <v>474</v>
      </c>
      <c r="F5517" s="20">
        <v>2032</v>
      </c>
      <c r="G5517" s="20">
        <v>65</v>
      </c>
      <c r="H5517" s="11">
        <v>19413.678930673901</v>
      </c>
      <c r="I5517" s="10">
        <v>2658047.75321513</v>
      </c>
      <c r="J5517" s="33">
        <f t="shared" si="344"/>
        <v>7.3037359495108549E-3</v>
      </c>
      <c r="K5517" s="33">
        <f t="shared" si="345"/>
        <v>7.2771284874673103E-3</v>
      </c>
      <c r="L5517" s="33">
        <f t="shared" si="346"/>
        <v>0.92851716817171703</v>
      </c>
      <c r="M5517" s="33">
        <f t="shared" si="347"/>
        <v>0.92176022943611213</v>
      </c>
    </row>
    <row r="5518" spans="1:13" ht="27.6">
      <c r="A5518" t="s">
        <v>164</v>
      </c>
      <c r="B5518" t="s">
        <v>257</v>
      </c>
      <c r="C5518" s="14" t="s">
        <v>259</v>
      </c>
      <c r="D5518" t="s">
        <v>456</v>
      </c>
      <c r="E5518" t="s">
        <v>474</v>
      </c>
      <c r="F5518" s="20">
        <v>2032</v>
      </c>
      <c r="G5518" s="20">
        <v>66</v>
      </c>
      <c r="H5518" s="11">
        <v>20022.708588850499</v>
      </c>
      <c r="I5518" s="10">
        <v>2530409.8348125098</v>
      </c>
      <c r="J5518" s="33">
        <f t="shared" si="344"/>
        <v>7.91283226668856E-3</v>
      </c>
      <c r="K5518" s="33">
        <f t="shared" si="345"/>
        <v>7.8816082206056848E-3</v>
      </c>
      <c r="L5518" s="33">
        <f t="shared" si="346"/>
        <v>0.92176022943611213</v>
      </c>
      <c r="M5518" s="33">
        <f t="shared" si="347"/>
        <v>0.91449527643436113</v>
      </c>
    </row>
    <row r="5519" spans="1:13" ht="27.6">
      <c r="A5519" t="s">
        <v>164</v>
      </c>
      <c r="B5519" t="s">
        <v>257</v>
      </c>
      <c r="C5519" s="14" t="s">
        <v>259</v>
      </c>
      <c r="D5519" t="s">
        <v>456</v>
      </c>
      <c r="E5519" t="s">
        <v>474</v>
      </c>
      <c r="F5519" s="20">
        <v>2032</v>
      </c>
      <c r="G5519" s="20">
        <v>67</v>
      </c>
      <c r="H5519" s="11">
        <v>20867.5922946889</v>
      </c>
      <c r="I5519" s="10">
        <v>2391004.4298125301</v>
      </c>
      <c r="J5519" s="33">
        <f t="shared" si="344"/>
        <v>8.7275422974958904E-3</v>
      </c>
      <c r="K5519" s="33">
        <f t="shared" si="345"/>
        <v>8.6895678550370503E-3</v>
      </c>
      <c r="L5519" s="33">
        <f t="shared" si="346"/>
        <v>0.91449527643436113</v>
      </c>
      <c r="M5519" s="33">
        <f t="shared" si="347"/>
        <v>0.90654870767667384</v>
      </c>
    </row>
    <row r="5520" spans="1:13" ht="27.6">
      <c r="A5520" t="s">
        <v>164</v>
      </c>
      <c r="B5520" t="s">
        <v>257</v>
      </c>
      <c r="C5520" s="14" t="s">
        <v>259</v>
      </c>
      <c r="D5520" t="s">
        <v>456</v>
      </c>
      <c r="E5520" t="s">
        <v>474</v>
      </c>
      <c r="F5520" s="20">
        <v>2032</v>
      </c>
      <c r="G5520" s="20">
        <v>68</v>
      </c>
      <c r="H5520" s="11">
        <v>21618.5411283988</v>
      </c>
      <c r="I5520" s="10">
        <v>2252920.4910942102</v>
      </c>
      <c r="J5520" s="33">
        <f t="shared" si="344"/>
        <v>9.5957852102889762E-3</v>
      </c>
      <c r="K5520" s="33">
        <f t="shared" si="345"/>
        <v>9.5498925726593686E-3</v>
      </c>
      <c r="L5520" s="33">
        <f t="shared" si="346"/>
        <v>0.90654870767667384</v>
      </c>
      <c r="M5520" s="33">
        <f t="shared" si="347"/>
        <v>0.89789126490647841</v>
      </c>
    </row>
    <row r="5521" spans="1:13" ht="27.6">
      <c r="A5521" t="s">
        <v>164</v>
      </c>
      <c r="B5521" t="s">
        <v>257</v>
      </c>
      <c r="C5521" s="14" t="s">
        <v>259</v>
      </c>
      <c r="D5521" t="s">
        <v>456</v>
      </c>
      <c r="E5521" t="s">
        <v>474</v>
      </c>
      <c r="F5521" s="20">
        <v>2032</v>
      </c>
      <c r="G5521" s="20">
        <v>69</v>
      </c>
      <c r="H5521" s="11">
        <v>21422.7682096803</v>
      </c>
      <c r="I5521" s="10">
        <v>2116299.4932775502</v>
      </c>
      <c r="J5521" s="33">
        <f t="shared" si="344"/>
        <v>1.0122748825357644E-2</v>
      </c>
      <c r="K5521" s="33">
        <f t="shared" si="345"/>
        <v>1.0071686246599265E-2</v>
      </c>
      <c r="L5521" s="33">
        <f t="shared" si="346"/>
        <v>0.89789126490647841</v>
      </c>
      <c r="M5521" s="33">
        <f t="shared" si="347"/>
        <v>0.88884798580277824</v>
      </c>
    </row>
    <row r="5522" spans="1:13" ht="27.6">
      <c r="A5522" t="s">
        <v>164</v>
      </c>
      <c r="B5522" t="s">
        <v>257</v>
      </c>
      <c r="C5522" s="14" t="s">
        <v>259</v>
      </c>
      <c r="D5522" t="s">
        <v>456</v>
      </c>
      <c r="E5522" t="s">
        <v>474</v>
      </c>
      <c r="F5522" s="20">
        <v>2033</v>
      </c>
      <c r="G5522" s="20">
        <v>30</v>
      </c>
      <c r="H5522" s="11">
        <v>715.67296393226798</v>
      </c>
      <c r="I5522" s="10">
        <v>4355775.9397426201</v>
      </c>
      <c r="J5522" s="33">
        <f t="shared" si="344"/>
        <v>1.6430435675131549E-4</v>
      </c>
      <c r="K5522" s="33">
        <f t="shared" si="345"/>
        <v>1.6429085952973654E-4</v>
      </c>
      <c r="L5522" s="33">
        <f t="shared" si="346"/>
        <v>1</v>
      </c>
      <c r="M5522" s="33">
        <f t="shared" si="347"/>
        <v>0.99983570914047026</v>
      </c>
    </row>
    <row r="5523" spans="1:13" ht="27.6">
      <c r="A5523" t="s">
        <v>164</v>
      </c>
      <c r="B5523" t="s">
        <v>257</v>
      </c>
      <c r="C5523" s="14" t="s">
        <v>259</v>
      </c>
      <c r="D5523" t="s">
        <v>456</v>
      </c>
      <c r="E5523" t="s">
        <v>474</v>
      </c>
      <c r="F5523" s="20">
        <v>2033</v>
      </c>
      <c r="G5523" s="20">
        <v>31</v>
      </c>
      <c r="H5523" s="11">
        <v>1065.3749575563099</v>
      </c>
      <c r="I5523" s="10">
        <v>4336879.6386215203</v>
      </c>
      <c r="J5523" s="33">
        <f t="shared" si="344"/>
        <v>2.4565472098159034E-4</v>
      </c>
      <c r="K5523" s="33">
        <f t="shared" si="345"/>
        <v>2.4562455033116937E-4</v>
      </c>
      <c r="L5523" s="33">
        <f t="shared" si="346"/>
        <v>0.99983570914047026</v>
      </c>
      <c r="M5523" s="33">
        <f t="shared" si="347"/>
        <v>0.99959012494400756</v>
      </c>
    </row>
    <row r="5524" spans="1:13" ht="27.6">
      <c r="A5524" t="s">
        <v>164</v>
      </c>
      <c r="B5524" t="s">
        <v>257</v>
      </c>
      <c r="C5524" s="14" t="s">
        <v>259</v>
      </c>
      <c r="D5524" t="s">
        <v>456</v>
      </c>
      <c r="E5524" t="s">
        <v>474</v>
      </c>
      <c r="F5524" s="20">
        <v>2033</v>
      </c>
      <c r="G5524" s="20">
        <v>32</v>
      </c>
      <c r="H5524" s="11">
        <v>1137.6039355108901</v>
      </c>
      <c r="I5524" s="10">
        <v>4318276.3393241204</v>
      </c>
      <c r="J5524" s="33">
        <f t="shared" si="344"/>
        <v>2.6343935545564075E-4</v>
      </c>
      <c r="K5524" s="33">
        <f t="shared" si="345"/>
        <v>2.6340465835561488E-4</v>
      </c>
      <c r="L5524" s="33">
        <f t="shared" si="346"/>
        <v>0.99959012494400756</v>
      </c>
      <c r="M5524" s="33">
        <f t="shared" si="347"/>
        <v>0.99932682824865104</v>
      </c>
    </row>
    <row r="5525" spans="1:13" ht="27.6">
      <c r="A5525" t="s">
        <v>164</v>
      </c>
      <c r="B5525" t="s">
        <v>257</v>
      </c>
      <c r="C5525" s="14" t="s">
        <v>259</v>
      </c>
      <c r="D5525" t="s">
        <v>456</v>
      </c>
      <c r="E5525" t="s">
        <v>474</v>
      </c>
      <c r="F5525" s="20">
        <v>2033</v>
      </c>
      <c r="G5525" s="20">
        <v>33</v>
      </c>
      <c r="H5525" s="11">
        <v>1226.28913368494</v>
      </c>
      <c r="I5525" s="10">
        <v>4319439.6404032502</v>
      </c>
      <c r="J5525" s="33">
        <f t="shared" si="344"/>
        <v>2.8390005088031679E-4</v>
      </c>
      <c r="K5525" s="33">
        <f t="shared" si="345"/>
        <v>2.838597550742783E-4</v>
      </c>
      <c r="L5525" s="33">
        <f t="shared" si="346"/>
        <v>0.99932682824865104</v>
      </c>
      <c r="M5525" s="33">
        <f t="shared" si="347"/>
        <v>0.99904315957994527</v>
      </c>
    </row>
    <row r="5526" spans="1:13" ht="27.6">
      <c r="A5526" t="s">
        <v>164</v>
      </c>
      <c r="B5526" t="s">
        <v>257</v>
      </c>
      <c r="C5526" s="14" t="s">
        <v>259</v>
      </c>
      <c r="D5526" t="s">
        <v>456</v>
      </c>
      <c r="E5526" t="s">
        <v>474</v>
      </c>
      <c r="F5526" s="20">
        <v>2033</v>
      </c>
      <c r="G5526" s="20">
        <v>34</v>
      </c>
      <c r="H5526" s="11">
        <v>1339.6183268032501</v>
      </c>
      <c r="I5526" s="10">
        <v>4359458.5214908496</v>
      </c>
      <c r="J5526" s="33">
        <f t="shared" si="344"/>
        <v>3.0729007288389726E-4</v>
      </c>
      <c r="K5526" s="33">
        <f t="shared" si="345"/>
        <v>3.0724286412520119E-4</v>
      </c>
      <c r="L5526" s="33">
        <f t="shared" si="346"/>
        <v>0.99904315957994527</v>
      </c>
      <c r="M5526" s="33">
        <f t="shared" si="347"/>
        <v>0.99873621069821128</v>
      </c>
    </row>
    <row r="5527" spans="1:13" ht="27.6">
      <c r="A5527" t="s">
        <v>164</v>
      </c>
      <c r="B5527" t="s">
        <v>257</v>
      </c>
      <c r="C5527" s="14" t="s">
        <v>259</v>
      </c>
      <c r="D5527" t="s">
        <v>456</v>
      </c>
      <c r="E5527" t="s">
        <v>474</v>
      </c>
      <c r="F5527" s="20">
        <v>2033</v>
      </c>
      <c r="G5527" s="20">
        <v>35</v>
      </c>
      <c r="H5527" s="11">
        <v>1459.34379440405</v>
      </c>
      <c r="I5527" s="10">
        <v>4402038.2763312897</v>
      </c>
      <c r="J5527" s="33">
        <f t="shared" si="344"/>
        <v>3.3151547142390686E-4</v>
      </c>
      <c r="K5527" s="33">
        <f t="shared" si="345"/>
        <v>3.3146052624188904E-4</v>
      </c>
      <c r="L5527" s="33">
        <f t="shared" si="346"/>
        <v>0.99873621069821128</v>
      </c>
      <c r="M5527" s="33">
        <f t="shared" si="347"/>
        <v>0.9984051690682364</v>
      </c>
    </row>
    <row r="5528" spans="1:13" ht="27.6">
      <c r="A5528" t="s">
        <v>164</v>
      </c>
      <c r="B5528" t="s">
        <v>257</v>
      </c>
      <c r="C5528" s="14" t="s">
        <v>259</v>
      </c>
      <c r="D5528" t="s">
        <v>456</v>
      </c>
      <c r="E5528" t="s">
        <v>474</v>
      </c>
      <c r="F5528" s="20">
        <v>2033</v>
      </c>
      <c r="G5528" s="20">
        <v>36</v>
      </c>
      <c r="H5528" s="11">
        <v>1902.9802211128001</v>
      </c>
      <c r="I5528" s="10">
        <v>4398337.6632143902</v>
      </c>
      <c r="J5528" s="33">
        <f t="shared" si="344"/>
        <v>4.3265896500589848E-4</v>
      </c>
      <c r="K5528" s="33">
        <f t="shared" si="345"/>
        <v>4.3256538161295932E-4</v>
      </c>
      <c r="L5528" s="33">
        <f t="shared" si="346"/>
        <v>0.9984051690682364</v>
      </c>
      <c r="M5528" s="33">
        <f t="shared" si="347"/>
        <v>0.99797329355527409</v>
      </c>
    </row>
    <row r="5529" spans="1:13" ht="27.6">
      <c r="A5529" t="s">
        <v>164</v>
      </c>
      <c r="B5529" t="s">
        <v>257</v>
      </c>
      <c r="C5529" s="14" t="s">
        <v>259</v>
      </c>
      <c r="D5529" t="s">
        <v>456</v>
      </c>
      <c r="E5529" t="s">
        <v>474</v>
      </c>
      <c r="F5529" s="20">
        <v>2033</v>
      </c>
      <c r="G5529" s="20">
        <v>37</v>
      </c>
      <c r="H5529" s="11">
        <v>2028.1788886455699</v>
      </c>
      <c r="I5529" s="10">
        <v>4335714.5078682704</v>
      </c>
      <c r="J5529" s="33">
        <f t="shared" si="344"/>
        <v>4.677842337093268E-4</v>
      </c>
      <c r="K5529" s="33">
        <f t="shared" si="345"/>
        <v>4.6767483972298685E-4</v>
      </c>
      <c r="L5529" s="33">
        <f t="shared" si="346"/>
        <v>0.99797329355527409</v>
      </c>
      <c r="M5529" s="33">
        <f t="shared" si="347"/>
        <v>0.99750656655516279</v>
      </c>
    </row>
    <row r="5530" spans="1:13" ht="27.6">
      <c r="A5530" t="s">
        <v>164</v>
      </c>
      <c r="B5530" t="s">
        <v>257</v>
      </c>
      <c r="C5530" s="14" t="s">
        <v>259</v>
      </c>
      <c r="D5530" t="s">
        <v>456</v>
      </c>
      <c r="E5530" t="s">
        <v>474</v>
      </c>
      <c r="F5530" s="20">
        <v>2033</v>
      </c>
      <c r="G5530" s="20">
        <v>38</v>
      </c>
      <c r="H5530" s="11">
        <v>2171.2178300687401</v>
      </c>
      <c r="I5530" s="10">
        <v>4270969.59968118</v>
      </c>
      <c r="J5530" s="33">
        <f t="shared" si="344"/>
        <v>5.0836649135381756E-4</v>
      </c>
      <c r="K5530" s="33">
        <f t="shared" si="345"/>
        <v>5.0823729500304449E-4</v>
      </c>
      <c r="L5530" s="33">
        <f t="shared" si="346"/>
        <v>0.99750656655516279</v>
      </c>
      <c r="M5530" s="33">
        <f t="shared" si="347"/>
        <v>0.99699959651602899</v>
      </c>
    </row>
    <row r="5531" spans="1:13" ht="27.6">
      <c r="A5531" t="s">
        <v>164</v>
      </c>
      <c r="B5531" t="s">
        <v>257</v>
      </c>
      <c r="C5531" s="14" t="s">
        <v>259</v>
      </c>
      <c r="D5531" t="s">
        <v>456</v>
      </c>
      <c r="E5531" t="s">
        <v>474</v>
      </c>
      <c r="F5531" s="20">
        <v>2033</v>
      </c>
      <c r="G5531" s="20">
        <v>39</v>
      </c>
      <c r="H5531" s="11">
        <v>2260.0281758697602</v>
      </c>
      <c r="I5531" s="10">
        <v>4215565.8709942298</v>
      </c>
      <c r="J5531" s="33">
        <f t="shared" si="344"/>
        <v>5.3611501872623778E-4</v>
      </c>
      <c r="K5531" s="33">
        <f t="shared" si="345"/>
        <v>5.35971334747809E-4</v>
      </c>
      <c r="L5531" s="33">
        <f t="shared" si="346"/>
        <v>0.99699959651602899</v>
      </c>
      <c r="M5531" s="33">
        <f t="shared" si="347"/>
        <v>0.99646523331154124</v>
      </c>
    </row>
    <row r="5532" spans="1:13" ht="27.6">
      <c r="A5532" t="s">
        <v>164</v>
      </c>
      <c r="B5532" t="s">
        <v>257</v>
      </c>
      <c r="C5532" s="14" t="s">
        <v>259</v>
      </c>
      <c r="D5532" t="s">
        <v>456</v>
      </c>
      <c r="E5532" t="s">
        <v>474</v>
      </c>
      <c r="F5532" s="20">
        <v>2033</v>
      </c>
      <c r="G5532" s="20">
        <v>40</v>
      </c>
      <c r="H5532" s="11">
        <v>2423.26120236921</v>
      </c>
      <c r="I5532" s="10">
        <v>4162612.9849497601</v>
      </c>
      <c r="J5532" s="33">
        <f t="shared" si="344"/>
        <v>5.8214905184092133E-4</v>
      </c>
      <c r="K5532" s="33">
        <f t="shared" si="345"/>
        <v>5.8197963595829627E-4</v>
      </c>
      <c r="L5532" s="33">
        <f t="shared" si="346"/>
        <v>0.99646523331154124</v>
      </c>
      <c r="M5532" s="33">
        <f t="shared" si="347"/>
        <v>0.99588531083781351</v>
      </c>
    </row>
    <row r="5533" spans="1:13" ht="27.6">
      <c r="A5533" t="s">
        <v>164</v>
      </c>
      <c r="B5533" t="s">
        <v>257</v>
      </c>
      <c r="C5533" s="14" t="s">
        <v>259</v>
      </c>
      <c r="D5533" t="s">
        <v>456</v>
      </c>
      <c r="E5533" t="s">
        <v>474</v>
      </c>
      <c r="F5533" s="20">
        <v>2033</v>
      </c>
      <c r="G5533" s="20">
        <v>41</v>
      </c>
      <c r="H5533" s="11">
        <v>3145.4004903586701</v>
      </c>
      <c r="I5533" s="10">
        <v>4144336.4001224702</v>
      </c>
      <c r="J5533" s="33">
        <f t="shared" si="344"/>
        <v>7.5896360398391397E-4</v>
      </c>
      <c r="K5533" s="33">
        <f t="shared" si="345"/>
        <v>7.586756639578196E-4</v>
      </c>
      <c r="L5533" s="33">
        <f t="shared" si="346"/>
        <v>0.99588531083781351</v>
      </c>
      <c r="M5533" s="33">
        <f t="shared" si="347"/>
        <v>0.99512975688838778</v>
      </c>
    </row>
    <row r="5534" spans="1:13" ht="27.6">
      <c r="A5534" t="s">
        <v>164</v>
      </c>
      <c r="B5534" t="s">
        <v>257</v>
      </c>
      <c r="C5534" s="14" t="s">
        <v>259</v>
      </c>
      <c r="D5534" t="s">
        <v>456</v>
      </c>
      <c r="E5534" t="s">
        <v>474</v>
      </c>
      <c r="F5534" s="20">
        <v>2033</v>
      </c>
      <c r="G5534" s="20">
        <v>42</v>
      </c>
      <c r="H5534" s="11">
        <v>3459.8933297840299</v>
      </c>
      <c r="I5534" s="10">
        <v>4120294.3039780501</v>
      </c>
      <c r="J5534" s="33">
        <f t="shared" si="344"/>
        <v>8.3971995069468265E-4</v>
      </c>
      <c r="K5534" s="33">
        <f t="shared" si="345"/>
        <v>8.3936748456137078E-4</v>
      </c>
      <c r="L5534" s="33">
        <f t="shared" si="346"/>
        <v>0.99512975688838778</v>
      </c>
      <c r="M5534" s="33">
        <f t="shared" si="347"/>
        <v>0.99429447732753617</v>
      </c>
    </row>
    <row r="5535" spans="1:13" ht="27.6">
      <c r="A5535" t="s">
        <v>164</v>
      </c>
      <c r="B5535" t="s">
        <v>257</v>
      </c>
      <c r="C5535" s="14" t="s">
        <v>259</v>
      </c>
      <c r="D5535" t="s">
        <v>456</v>
      </c>
      <c r="E5535" t="s">
        <v>474</v>
      </c>
      <c r="F5535" s="20">
        <v>2033</v>
      </c>
      <c r="G5535" s="20">
        <v>43</v>
      </c>
      <c r="H5535" s="11">
        <v>3834.2293803073899</v>
      </c>
      <c r="I5535" s="10">
        <v>4099474.11934159</v>
      </c>
      <c r="J5535" s="33">
        <f t="shared" si="344"/>
        <v>9.3529786228366274E-4</v>
      </c>
      <c r="K5535" s="33">
        <f t="shared" si="345"/>
        <v>9.3486060756986511E-4</v>
      </c>
      <c r="L5535" s="33">
        <f t="shared" si="346"/>
        <v>0.99429447732753617</v>
      </c>
      <c r="M5535" s="33">
        <f t="shared" si="347"/>
        <v>0.99336495058835839</v>
      </c>
    </row>
    <row r="5536" spans="1:13" ht="27.6">
      <c r="A5536" t="s">
        <v>164</v>
      </c>
      <c r="B5536" t="s">
        <v>257</v>
      </c>
      <c r="C5536" s="14" t="s">
        <v>259</v>
      </c>
      <c r="D5536" t="s">
        <v>456</v>
      </c>
      <c r="E5536" t="s">
        <v>474</v>
      </c>
      <c r="F5536" s="20">
        <v>2033</v>
      </c>
      <c r="G5536" s="20">
        <v>44</v>
      </c>
      <c r="H5536" s="11">
        <v>4055.32699028343</v>
      </c>
      <c r="I5536" s="10">
        <v>4101128.8869396299</v>
      </c>
      <c r="J5536" s="33">
        <f t="shared" si="344"/>
        <v>9.8883188070434465E-4</v>
      </c>
      <c r="K5536" s="33">
        <f t="shared" si="345"/>
        <v>9.8834314756512942E-4</v>
      </c>
      <c r="L5536" s="33">
        <f t="shared" si="346"/>
        <v>0.99336495058835839</v>
      </c>
      <c r="M5536" s="33">
        <f t="shared" si="347"/>
        <v>0.992383165146413</v>
      </c>
    </row>
    <row r="5537" spans="1:13" ht="27.6">
      <c r="A5537" t="s">
        <v>164</v>
      </c>
      <c r="B5537" t="s">
        <v>257</v>
      </c>
      <c r="C5537" s="14" t="s">
        <v>259</v>
      </c>
      <c r="D5537" t="s">
        <v>456</v>
      </c>
      <c r="E5537" t="s">
        <v>474</v>
      </c>
      <c r="F5537" s="20">
        <v>2033</v>
      </c>
      <c r="G5537" s="20">
        <v>45</v>
      </c>
      <c r="H5537" s="11">
        <v>4437.2480336165099</v>
      </c>
      <c r="I5537" s="10">
        <v>4056934.2299481598</v>
      </c>
      <c r="J5537" s="33">
        <f t="shared" si="344"/>
        <v>1.0937441383350229E-3</v>
      </c>
      <c r="K5537" s="33">
        <f t="shared" si="345"/>
        <v>1.093146218225316E-3</v>
      </c>
      <c r="L5537" s="33">
        <f t="shared" si="346"/>
        <v>0.992383165146413</v>
      </c>
      <c r="M5537" s="33">
        <f t="shared" si="347"/>
        <v>0.99129834524240268</v>
      </c>
    </row>
    <row r="5538" spans="1:13" ht="27.6">
      <c r="A5538" t="s">
        <v>164</v>
      </c>
      <c r="B5538" t="s">
        <v>257</v>
      </c>
      <c r="C5538" s="14" t="s">
        <v>259</v>
      </c>
      <c r="D5538" t="s">
        <v>456</v>
      </c>
      <c r="E5538" t="s">
        <v>474</v>
      </c>
      <c r="F5538" s="20">
        <v>2033</v>
      </c>
      <c r="G5538" s="20">
        <v>46</v>
      </c>
      <c r="H5538" s="11">
        <v>5568.7706774160397</v>
      </c>
      <c r="I5538" s="10">
        <v>4003865.8952897801</v>
      </c>
      <c r="J5538" s="33">
        <f t="shared" si="344"/>
        <v>1.3908484507353859E-3</v>
      </c>
      <c r="K5538" s="33">
        <f t="shared" si="345"/>
        <v>1.3898816692963223E-3</v>
      </c>
      <c r="L5538" s="33">
        <f t="shared" si="346"/>
        <v>0.99129834524240268</v>
      </c>
      <c r="M5538" s="33">
        <f t="shared" si="347"/>
        <v>0.98992055784354649</v>
      </c>
    </row>
    <row r="5539" spans="1:13" ht="27.6">
      <c r="A5539" t="s">
        <v>164</v>
      </c>
      <c r="B5539" t="s">
        <v>257</v>
      </c>
      <c r="C5539" s="14" t="s">
        <v>259</v>
      </c>
      <c r="D5539" t="s">
        <v>456</v>
      </c>
      <c r="E5539" t="s">
        <v>474</v>
      </c>
      <c r="F5539" s="20">
        <v>2033</v>
      </c>
      <c r="G5539" s="20">
        <v>47</v>
      </c>
      <c r="H5539" s="11">
        <v>6208.2375785116601</v>
      </c>
      <c r="I5539" s="10">
        <v>4011756.2917141998</v>
      </c>
      <c r="J5539" s="33">
        <f t="shared" si="344"/>
        <v>1.5475111465105766E-3</v>
      </c>
      <c r="K5539" s="33">
        <f t="shared" si="345"/>
        <v>1.5463143685583436E-3</v>
      </c>
      <c r="L5539" s="33">
        <f t="shared" si="346"/>
        <v>0.98992055784354649</v>
      </c>
      <c r="M5539" s="33">
        <f t="shared" si="347"/>
        <v>0.98838982946122167</v>
      </c>
    </row>
    <row r="5540" spans="1:13" ht="27.6">
      <c r="A5540" t="s">
        <v>164</v>
      </c>
      <c r="B5540" t="s">
        <v>257</v>
      </c>
      <c r="C5540" s="14" t="s">
        <v>259</v>
      </c>
      <c r="D5540" t="s">
        <v>456</v>
      </c>
      <c r="E5540" t="s">
        <v>474</v>
      </c>
      <c r="F5540" s="20">
        <v>2033</v>
      </c>
      <c r="G5540" s="20">
        <v>48</v>
      </c>
      <c r="H5540" s="11">
        <v>7045.7815111233504</v>
      </c>
      <c r="I5540" s="10">
        <v>4075184.1439092401</v>
      </c>
      <c r="J5540" s="33">
        <f t="shared" si="344"/>
        <v>1.7289480088044506E-3</v>
      </c>
      <c r="K5540" s="33">
        <f t="shared" si="345"/>
        <v>1.7274542392031744E-3</v>
      </c>
      <c r="L5540" s="33">
        <f t="shared" si="346"/>
        <v>0.98838982946122167</v>
      </c>
      <c r="M5540" s="33">
        <f t="shared" si="347"/>
        <v>0.98668243126033361</v>
      </c>
    </row>
    <row r="5541" spans="1:13" ht="27.6">
      <c r="A5541" t="s">
        <v>164</v>
      </c>
      <c r="B5541" t="s">
        <v>257</v>
      </c>
      <c r="C5541" s="14" t="s">
        <v>259</v>
      </c>
      <c r="D5541" t="s">
        <v>456</v>
      </c>
      <c r="E5541" t="s">
        <v>474</v>
      </c>
      <c r="F5541" s="20">
        <v>2033</v>
      </c>
      <c r="G5541" s="20">
        <v>49</v>
      </c>
      <c r="H5541" s="11">
        <v>7717.40309879899</v>
      </c>
      <c r="I5541" s="10">
        <v>4096596.8125906899</v>
      </c>
      <c r="J5541" s="33">
        <f t="shared" si="344"/>
        <v>1.8838571262565866E-3</v>
      </c>
      <c r="K5541" s="33">
        <f t="shared" si="345"/>
        <v>1.8820837811716062E-3</v>
      </c>
      <c r="L5541" s="33">
        <f t="shared" si="346"/>
        <v>0.98668243126033361</v>
      </c>
      <c r="M5541" s="33">
        <f t="shared" si="347"/>
        <v>0.98482541225929154</v>
      </c>
    </row>
    <row r="5542" spans="1:13" ht="27.6">
      <c r="A5542" t="s">
        <v>164</v>
      </c>
      <c r="B5542" t="s">
        <v>257</v>
      </c>
      <c r="C5542" s="14" t="s">
        <v>259</v>
      </c>
      <c r="D5542" t="s">
        <v>456</v>
      </c>
      <c r="E5542" t="s">
        <v>474</v>
      </c>
      <c r="F5542" s="20">
        <v>2033</v>
      </c>
      <c r="G5542" s="20">
        <v>50</v>
      </c>
      <c r="H5542" s="11">
        <v>8212.8529773703503</v>
      </c>
      <c r="I5542" s="10">
        <v>4059801.7889000499</v>
      </c>
      <c r="J5542" s="33">
        <f t="shared" si="344"/>
        <v>2.0229689537615372E-3</v>
      </c>
      <c r="K5542" s="33">
        <f t="shared" si="345"/>
        <v>2.0209241311709425E-3</v>
      </c>
      <c r="L5542" s="33">
        <f t="shared" si="346"/>
        <v>0.98482541225929154</v>
      </c>
      <c r="M5542" s="33">
        <f t="shared" si="347"/>
        <v>0.98283515481866635</v>
      </c>
    </row>
    <row r="5543" spans="1:13" ht="27.6">
      <c r="A5543" t="s">
        <v>164</v>
      </c>
      <c r="B5543" t="s">
        <v>257</v>
      </c>
      <c r="C5543" s="14" t="s">
        <v>259</v>
      </c>
      <c r="D5543" t="s">
        <v>456</v>
      </c>
      <c r="E5543" t="s">
        <v>474</v>
      </c>
      <c r="F5543" s="20">
        <v>2033</v>
      </c>
      <c r="G5543" s="20">
        <v>51</v>
      </c>
      <c r="H5543" s="11">
        <v>9125.8646714624101</v>
      </c>
      <c r="I5543" s="10">
        <v>3998469.65692979</v>
      </c>
      <c r="J5543" s="33">
        <f t="shared" si="344"/>
        <v>2.2823393584208594E-3</v>
      </c>
      <c r="K5543" s="33">
        <f t="shared" si="345"/>
        <v>2.2797368022959841E-3</v>
      </c>
      <c r="L5543" s="33">
        <f t="shared" si="346"/>
        <v>0.98283515481866635</v>
      </c>
      <c r="M5543" s="33">
        <f t="shared" si="347"/>
        <v>0.98059454934563595</v>
      </c>
    </row>
    <row r="5544" spans="1:13" ht="27.6">
      <c r="A5544" t="s">
        <v>164</v>
      </c>
      <c r="B5544" t="s">
        <v>257</v>
      </c>
      <c r="C5544" s="14" t="s">
        <v>259</v>
      </c>
      <c r="D5544" t="s">
        <v>456</v>
      </c>
      <c r="E5544" t="s">
        <v>474</v>
      </c>
      <c r="F5544" s="20">
        <v>2033</v>
      </c>
      <c r="G5544" s="20">
        <v>52</v>
      </c>
      <c r="H5544" s="11">
        <v>9575.8916176908006</v>
      </c>
      <c r="I5544" s="10">
        <v>3930082.05862534</v>
      </c>
      <c r="J5544" s="33">
        <f t="shared" si="344"/>
        <v>2.4365627676080246E-3</v>
      </c>
      <c r="K5544" s="33">
        <f t="shared" si="345"/>
        <v>2.4335967579930395E-3</v>
      </c>
      <c r="L5544" s="33">
        <f t="shared" si="346"/>
        <v>0.98059454934563595</v>
      </c>
      <c r="M5544" s="33">
        <f t="shared" si="347"/>
        <v>0.97820817762944279</v>
      </c>
    </row>
    <row r="5545" spans="1:13" ht="27.6">
      <c r="A5545" t="s">
        <v>164</v>
      </c>
      <c r="B5545" t="s">
        <v>257</v>
      </c>
      <c r="C5545" s="14" t="s">
        <v>259</v>
      </c>
      <c r="D5545" t="s">
        <v>456</v>
      </c>
      <c r="E5545" t="s">
        <v>474</v>
      </c>
      <c r="F5545" s="20">
        <v>2033</v>
      </c>
      <c r="G5545" s="20">
        <v>53</v>
      </c>
      <c r="H5545" s="11">
        <v>10071.3562163672</v>
      </c>
      <c r="I5545" s="10">
        <v>3866682.5865502902</v>
      </c>
      <c r="J5545" s="33">
        <f t="shared" si="344"/>
        <v>2.6046503665439185E-3</v>
      </c>
      <c r="K5545" s="33">
        <f t="shared" si="345"/>
        <v>2.6012612079409081E-3</v>
      </c>
      <c r="L5545" s="33">
        <f t="shared" si="346"/>
        <v>0.97820817762944279</v>
      </c>
      <c r="M5545" s="33">
        <f t="shared" si="347"/>
        <v>0.97566360264368479</v>
      </c>
    </row>
    <row r="5546" spans="1:13" ht="27.6">
      <c r="A5546" t="s">
        <v>164</v>
      </c>
      <c r="B5546" t="s">
        <v>257</v>
      </c>
      <c r="C5546" s="14" t="s">
        <v>259</v>
      </c>
      <c r="D5546" t="s">
        <v>456</v>
      </c>
      <c r="E5546" t="s">
        <v>474</v>
      </c>
      <c r="F5546" s="20">
        <v>2033</v>
      </c>
      <c r="G5546" s="20">
        <v>54</v>
      </c>
      <c r="H5546" s="11">
        <v>10677.513843229701</v>
      </c>
      <c r="I5546" s="10">
        <v>3789628.3575863601</v>
      </c>
      <c r="J5546" s="33">
        <f t="shared" si="344"/>
        <v>2.8175622609152846E-3</v>
      </c>
      <c r="K5546" s="33">
        <f t="shared" si="345"/>
        <v>2.8135966576872118E-3</v>
      </c>
      <c r="L5546" s="33">
        <f t="shared" si="346"/>
        <v>0.97566360264368479</v>
      </c>
      <c r="M5546" s="33">
        <f t="shared" si="347"/>
        <v>0.97291847879225946</v>
      </c>
    </row>
    <row r="5547" spans="1:13" ht="27.6">
      <c r="A5547" t="s">
        <v>164</v>
      </c>
      <c r="B5547" t="s">
        <v>257</v>
      </c>
      <c r="C5547" s="14" t="s">
        <v>259</v>
      </c>
      <c r="D5547" t="s">
        <v>456</v>
      </c>
      <c r="E5547" t="s">
        <v>474</v>
      </c>
      <c r="F5547" s="20">
        <v>2033</v>
      </c>
      <c r="G5547" s="20">
        <v>55</v>
      </c>
      <c r="H5547" s="11">
        <v>11303.500435426</v>
      </c>
      <c r="I5547" s="10">
        <v>3688410.8336844598</v>
      </c>
      <c r="J5547" s="33">
        <f t="shared" si="344"/>
        <v>3.0645990767071379E-3</v>
      </c>
      <c r="K5547" s="33">
        <f t="shared" si="345"/>
        <v>3.0599079862839718E-3</v>
      </c>
      <c r="L5547" s="33">
        <f t="shared" si="346"/>
        <v>0.97291847879225946</v>
      </c>
      <c r="M5547" s="33">
        <f t="shared" si="347"/>
        <v>0.96994143776899977</v>
      </c>
    </row>
    <row r="5548" spans="1:13" ht="27.6">
      <c r="A5548" t="s">
        <v>164</v>
      </c>
      <c r="B5548" t="s">
        <v>257</v>
      </c>
      <c r="C5548" s="14" t="s">
        <v>259</v>
      </c>
      <c r="D5548" t="s">
        <v>456</v>
      </c>
      <c r="E5548" t="s">
        <v>474</v>
      </c>
      <c r="F5548" s="20">
        <v>2033</v>
      </c>
      <c r="G5548" s="20">
        <v>56</v>
      </c>
      <c r="H5548" s="11">
        <v>12018.3363472821</v>
      </c>
      <c r="I5548" s="10">
        <v>3590909.8253160901</v>
      </c>
      <c r="J5548" s="33">
        <f t="shared" si="344"/>
        <v>3.3468777919601991E-3</v>
      </c>
      <c r="K5548" s="33">
        <f t="shared" si="345"/>
        <v>3.341283239651105E-3</v>
      </c>
      <c r="L5548" s="33">
        <f t="shared" si="346"/>
        <v>0.96994143776899977</v>
      </c>
      <c r="M5548" s="33">
        <f t="shared" si="347"/>
        <v>0.96670058869953912</v>
      </c>
    </row>
    <row r="5549" spans="1:13" ht="27.6">
      <c r="A5549" t="s">
        <v>164</v>
      </c>
      <c r="B5549" t="s">
        <v>257</v>
      </c>
      <c r="C5549" s="14" t="s">
        <v>259</v>
      </c>
      <c r="D5549" t="s">
        <v>456</v>
      </c>
      <c r="E5549" t="s">
        <v>474</v>
      </c>
      <c r="F5549" s="20">
        <v>2033</v>
      </c>
      <c r="G5549" s="20">
        <v>57</v>
      </c>
      <c r="H5549" s="11">
        <v>12887.4255601148</v>
      </c>
      <c r="I5549" s="10">
        <v>3507361.9685440301</v>
      </c>
      <c r="J5549" s="33">
        <f t="shared" si="344"/>
        <v>3.6743927988318256E-3</v>
      </c>
      <c r="K5549" s="33">
        <f t="shared" si="345"/>
        <v>3.6676504781180119E-3</v>
      </c>
      <c r="L5549" s="33">
        <f t="shared" si="346"/>
        <v>0.96670058869953912</v>
      </c>
      <c r="M5549" s="33">
        <f t="shared" si="347"/>
        <v>0.96315506882319835</v>
      </c>
    </row>
    <row r="5550" spans="1:13" ht="27.6">
      <c r="A5550" t="s">
        <v>164</v>
      </c>
      <c r="B5550" t="s">
        <v>257</v>
      </c>
      <c r="C5550" s="14" t="s">
        <v>259</v>
      </c>
      <c r="D5550" t="s">
        <v>456</v>
      </c>
      <c r="E5550" t="s">
        <v>474</v>
      </c>
      <c r="F5550" s="20">
        <v>2033</v>
      </c>
      <c r="G5550" s="20">
        <v>58</v>
      </c>
      <c r="H5550" s="11">
        <v>13749.406296433201</v>
      </c>
      <c r="I5550" s="10">
        <v>3411004.78275399</v>
      </c>
      <c r="J5550" s="33">
        <f t="shared" si="344"/>
        <v>4.0308962232917635E-3</v>
      </c>
      <c r="K5550" s="33">
        <f t="shared" si="345"/>
        <v>4.0227830658695618E-3</v>
      </c>
      <c r="L5550" s="33">
        <f t="shared" si="346"/>
        <v>0.96315506882319835</v>
      </c>
      <c r="M5550" s="33">
        <f t="shared" si="347"/>
        <v>0.95928050492252992</v>
      </c>
    </row>
    <row r="5551" spans="1:13" ht="27.6">
      <c r="A5551" t="s">
        <v>164</v>
      </c>
      <c r="B5551" t="s">
        <v>257</v>
      </c>
      <c r="C5551" s="14" t="s">
        <v>259</v>
      </c>
      <c r="D5551" t="s">
        <v>456</v>
      </c>
      <c r="E5551" t="s">
        <v>474</v>
      </c>
      <c r="F5551" s="20">
        <v>2033</v>
      </c>
      <c r="G5551" s="20">
        <v>59</v>
      </c>
      <c r="H5551" s="11">
        <v>14107.234470676</v>
      </c>
      <c r="I5551" s="10">
        <v>3328566.1598938</v>
      </c>
      <c r="J5551" s="33">
        <f t="shared" si="344"/>
        <v>4.2382316568182919E-3</v>
      </c>
      <c r="K5551" s="33">
        <f t="shared" si="345"/>
        <v>4.2292630278792931E-3</v>
      </c>
      <c r="L5551" s="33">
        <f t="shared" si="346"/>
        <v>0.95928050492252992</v>
      </c>
      <c r="M5551" s="33">
        <f t="shared" si="347"/>
        <v>0.95522345534969566</v>
      </c>
    </row>
    <row r="5552" spans="1:13" ht="27.6">
      <c r="A5552" t="s">
        <v>164</v>
      </c>
      <c r="B5552" t="s">
        <v>257</v>
      </c>
      <c r="C5552" s="14" t="s">
        <v>259</v>
      </c>
      <c r="D5552" t="s">
        <v>456</v>
      </c>
      <c r="E5552" t="s">
        <v>474</v>
      </c>
      <c r="F5552" s="20">
        <v>2033</v>
      </c>
      <c r="G5552" s="20">
        <v>60</v>
      </c>
      <c r="H5552" s="11">
        <v>14711.2070599332</v>
      </c>
      <c r="I5552" s="10">
        <v>3246011.4359090501</v>
      </c>
      <c r="J5552" s="33">
        <f t="shared" si="344"/>
        <v>4.5320872555131052E-3</v>
      </c>
      <c r="K5552" s="33">
        <f t="shared" si="345"/>
        <v>4.5218328452102385E-3</v>
      </c>
      <c r="L5552" s="33">
        <f t="shared" si="346"/>
        <v>0.95522345534969566</v>
      </c>
      <c r="M5552" s="33">
        <f t="shared" si="347"/>
        <v>0.9509040945547802</v>
      </c>
    </row>
    <row r="5553" spans="1:13" ht="27.6">
      <c r="A5553" t="s">
        <v>164</v>
      </c>
      <c r="B5553" t="s">
        <v>257</v>
      </c>
      <c r="C5553" s="14" t="s">
        <v>259</v>
      </c>
      <c r="D5553" t="s">
        <v>456</v>
      </c>
      <c r="E5553" t="s">
        <v>474</v>
      </c>
      <c r="F5553" s="20">
        <v>2033</v>
      </c>
      <c r="G5553" s="20">
        <v>61</v>
      </c>
      <c r="H5553" s="11">
        <v>15544.039888601301</v>
      </c>
      <c r="I5553" s="10">
        <v>3143009.41929053</v>
      </c>
      <c r="J5553" s="33">
        <f t="shared" si="344"/>
        <v>4.9455912518741509E-3</v>
      </c>
      <c r="K5553" s="33">
        <f t="shared" si="345"/>
        <v>4.9333819511548915E-3</v>
      </c>
      <c r="L5553" s="33">
        <f t="shared" si="346"/>
        <v>0.9509040945547802</v>
      </c>
      <c r="M5553" s="33">
        <f t="shared" si="347"/>
        <v>0.94621292145742442</v>
      </c>
    </row>
    <row r="5554" spans="1:13" ht="27.6">
      <c r="A5554" t="s">
        <v>164</v>
      </c>
      <c r="B5554" t="s">
        <v>257</v>
      </c>
      <c r="C5554" s="14" t="s">
        <v>259</v>
      </c>
      <c r="D5554" t="s">
        <v>456</v>
      </c>
      <c r="E5554" t="s">
        <v>474</v>
      </c>
      <c r="F5554" s="20">
        <v>2033</v>
      </c>
      <c r="G5554" s="20">
        <v>62</v>
      </c>
      <c r="H5554" s="11">
        <v>16262.6094397496</v>
      </c>
      <c r="I5554" s="10">
        <v>3050042.86374758</v>
      </c>
      <c r="J5554" s="33">
        <f t="shared" si="344"/>
        <v>5.3319281617464787E-3</v>
      </c>
      <c r="K5554" s="33">
        <f t="shared" si="345"/>
        <v>5.3177386631161339E-3</v>
      </c>
      <c r="L5554" s="33">
        <f t="shared" si="346"/>
        <v>0.94621292145742442</v>
      </c>
      <c r="M5554" s="33">
        <f t="shared" si="347"/>
        <v>0.94118120842145025</v>
      </c>
    </row>
    <row r="5555" spans="1:13" ht="27.6">
      <c r="A5555" t="s">
        <v>164</v>
      </c>
      <c r="B5555" t="s">
        <v>257</v>
      </c>
      <c r="C5555" s="14" t="s">
        <v>259</v>
      </c>
      <c r="D5555" t="s">
        <v>456</v>
      </c>
      <c r="E5555" t="s">
        <v>474</v>
      </c>
      <c r="F5555" s="20">
        <v>2033</v>
      </c>
      <c r="G5555" s="20">
        <v>63</v>
      </c>
      <c r="H5555" s="11">
        <v>16995.631835106</v>
      </c>
      <c r="I5555" s="10">
        <v>2954647.1315305801</v>
      </c>
      <c r="J5555" s="33">
        <f t="shared" si="344"/>
        <v>5.752169744311174E-3</v>
      </c>
      <c r="K5555" s="33">
        <f t="shared" si="345"/>
        <v>5.7356576911420376E-3</v>
      </c>
      <c r="L5555" s="33">
        <f t="shared" si="346"/>
        <v>0.94118120842145025</v>
      </c>
      <c r="M5555" s="33">
        <f t="shared" si="347"/>
        <v>0.93578291518460943</v>
      </c>
    </row>
    <row r="5556" spans="1:13" ht="27.6">
      <c r="A5556" t="s">
        <v>164</v>
      </c>
      <c r="B5556" t="s">
        <v>257</v>
      </c>
      <c r="C5556" s="14" t="s">
        <v>259</v>
      </c>
      <c r="D5556" t="s">
        <v>456</v>
      </c>
      <c r="E5556" t="s">
        <v>474</v>
      </c>
      <c r="F5556" s="20">
        <v>2033</v>
      </c>
      <c r="G5556" s="20">
        <v>64</v>
      </c>
      <c r="H5556" s="11">
        <v>18019.225067766401</v>
      </c>
      <c r="I5556" s="10">
        <v>2843806.6033014199</v>
      </c>
      <c r="J5556" s="33">
        <f t="shared" si="344"/>
        <v>6.3363046723527543E-3</v>
      </c>
      <c r="K5556" s="33">
        <f t="shared" si="345"/>
        <v>6.3162726259499147E-3</v>
      </c>
      <c r="L5556" s="33">
        <f t="shared" si="346"/>
        <v>0.93578291518460943</v>
      </c>
      <c r="M5556" s="33">
        <f t="shared" si="347"/>
        <v>0.92987225517359728</v>
      </c>
    </row>
    <row r="5557" spans="1:13" ht="27.6">
      <c r="A5557" t="s">
        <v>164</v>
      </c>
      <c r="B5557" t="s">
        <v>257</v>
      </c>
      <c r="C5557" s="14" t="s">
        <v>259</v>
      </c>
      <c r="D5557" t="s">
        <v>456</v>
      </c>
      <c r="E5557" t="s">
        <v>474</v>
      </c>
      <c r="F5557" s="20">
        <v>2033</v>
      </c>
      <c r="G5557" s="20">
        <v>65</v>
      </c>
      <c r="H5557" s="11">
        <v>19206.0898350846</v>
      </c>
      <c r="I5557" s="10">
        <v>2724775.8225473501</v>
      </c>
      <c r="J5557" s="33">
        <f t="shared" si="344"/>
        <v>7.048686235452988E-3</v>
      </c>
      <c r="K5557" s="33">
        <f t="shared" si="345"/>
        <v>7.0239025117156961E-3</v>
      </c>
      <c r="L5557" s="33">
        <f t="shared" si="346"/>
        <v>0.92987225517359728</v>
      </c>
      <c r="M5557" s="33">
        <f t="shared" si="347"/>
        <v>0.92334092310490867</v>
      </c>
    </row>
    <row r="5558" spans="1:13" ht="27.6">
      <c r="A5558" t="s">
        <v>164</v>
      </c>
      <c r="B5558" t="s">
        <v>257</v>
      </c>
      <c r="C5558" s="14" t="s">
        <v>259</v>
      </c>
      <c r="D5558" t="s">
        <v>456</v>
      </c>
      <c r="E5558" t="s">
        <v>474</v>
      </c>
      <c r="F5558" s="20">
        <v>2033</v>
      </c>
      <c r="G5558" s="20">
        <v>66</v>
      </c>
      <c r="H5558" s="11">
        <v>19881.269555528499</v>
      </c>
      <c r="I5558" s="10">
        <v>2607039.8486147099</v>
      </c>
      <c r="J5558" s="33">
        <f t="shared" si="344"/>
        <v>7.6259937361880803E-3</v>
      </c>
      <c r="K5558" s="33">
        <f t="shared" si="345"/>
        <v>7.5969896211861565E-3</v>
      </c>
      <c r="L5558" s="33">
        <f t="shared" si="346"/>
        <v>0.92334092310490867</v>
      </c>
      <c r="M5558" s="33">
        <f t="shared" si="347"/>
        <v>0.91632631169526424</v>
      </c>
    </row>
    <row r="5559" spans="1:13" ht="27.6">
      <c r="A5559" t="s">
        <v>164</v>
      </c>
      <c r="B5559" t="s">
        <v>257</v>
      </c>
      <c r="C5559" s="14" t="s">
        <v>259</v>
      </c>
      <c r="D5559" t="s">
        <v>456</v>
      </c>
      <c r="E5559" t="s">
        <v>474</v>
      </c>
      <c r="F5559" s="20">
        <v>2033</v>
      </c>
      <c r="G5559" s="20">
        <v>67</v>
      </c>
      <c r="H5559" s="11">
        <v>20862.579191682202</v>
      </c>
      <c r="I5559" s="10">
        <v>2476683.3629281502</v>
      </c>
      <c r="J5559" s="33">
        <f t="shared" si="344"/>
        <v>8.4235956456769866E-3</v>
      </c>
      <c r="K5559" s="33">
        <f t="shared" si="345"/>
        <v>8.3882165732368508E-3</v>
      </c>
      <c r="L5559" s="33">
        <f t="shared" si="346"/>
        <v>0.91632631169526424</v>
      </c>
      <c r="M5559" s="33">
        <f t="shared" si="347"/>
        <v>0.908639968141009</v>
      </c>
    </row>
    <row r="5560" spans="1:13" ht="27.6">
      <c r="A5560" t="s">
        <v>164</v>
      </c>
      <c r="B5560" t="s">
        <v>257</v>
      </c>
      <c r="C5560" s="14" t="s">
        <v>259</v>
      </c>
      <c r="D5560" t="s">
        <v>456</v>
      </c>
      <c r="E5560" t="s">
        <v>474</v>
      </c>
      <c r="F5560" s="20">
        <v>2033</v>
      </c>
      <c r="G5560" s="20">
        <v>68</v>
      </c>
      <c r="H5560" s="11">
        <v>21578.277696573299</v>
      </c>
      <c r="I5560" s="10">
        <v>2335240.6470661801</v>
      </c>
      <c r="J5560" s="33">
        <f t="shared" si="344"/>
        <v>9.2402801071840776E-3</v>
      </c>
      <c r="K5560" s="33">
        <f t="shared" si="345"/>
        <v>9.1977199092176942E-3</v>
      </c>
      <c r="L5560" s="33">
        <f t="shared" si="346"/>
        <v>0.908639968141009</v>
      </c>
      <c r="M5560" s="33">
        <f t="shared" si="347"/>
        <v>0.90028255221572751</v>
      </c>
    </row>
    <row r="5561" spans="1:13" ht="27.6">
      <c r="A5561" t="s">
        <v>164</v>
      </c>
      <c r="B5561" t="s">
        <v>257</v>
      </c>
      <c r="C5561" s="14" t="s">
        <v>259</v>
      </c>
      <c r="D5561" t="s">
        <v>456</v>
      </c>
      <c r="E5561" t="s">
        <v>474</v>
      </c>
      <c r="F5561" s="20">
        <v>2033</v>
      </c>
      <c r="G5561" s="20">
        <v>69</v>
      </c>
      <c r="H5561" s="11">
        <v>21551.555584234498</v>
      </c>
      <c r="I5561" s="10">
        <v>2195256.8452272299</v>
      </c>
      <c r="J5561" s="33">
        <f t="shared" si="344"/>
        <v>9.8173275856491896E-3</v>
      </c>
      <c r="K5561" s="33">
        <f t="shared" si="345"/>
        <v>9.7692949377765625E-3</v>
      </c>
      <c r="L5561" s="33">
        <f t="shared" si="346"/>
        <v>0.90028255221572751</v>
      </c>
      <c r="M5561" s="33">
        <f t="shared" si="347"/>
        <v>0.89148742643579781</v>
      </c>
    </row>
    <row r="5562" spans="1:13" ht="27.6">
      <c r="A5562" t="s">
        <v>164</v>
      </c>
      <c r="B5562" t="s">
        <v>257</v>
      </c>
      <c r="C5562" s="14" t="s">
        <v>259</v>
      </c>
      <c r="D5562" t="s">
        <v>456</v>
      </c>
      <c r="E5562" t="s">
        <v>474</v>
      </c>
      <c r="F5562" s="20">
        <v>2034</v>
      </c>
      <c r="G5562" s="20">
        <v>30</v>
      </c>
      <c r="H5562" s="11">
        <v>690.34873363072302</v>
      </c>
      <c r="I5562" s="10">
        <v>4392381.9419083698</v>
      </c>
      <c r="J5562" s="33">
        <f t="shared" si="344"/>
        <v>1.5716955919611704E-4</v>
      </c>
      <c r="K5562" s="33">
        <f t="shared" si="345"/>
        <v>1.571572087080142E-4</v>
      </c>
      <c r="L5562" s="33">
        <f t="shared" si="346"/>
        <v>1</v>
      </c>
      <c r="M5562" s="33">
        <f t="shared" si="347"/>
        <v>0.99984284279129199</v>
      </c>
    </row>
    <row r="5563" spans="1:13" ht="27.6">
      <c r="A5563" t="s">
        <v>164</v>
      </c>
      <c r="B5563" t="s">
        <v>257</v>
      </c>
      <c r="C5563" s="14" t="s">
        <v>259</v>
      </c>
      <c r="D5563" t="s">
        <v>456</v>
      </c>
      <c r="E5563" t="s">
        <v>474</v>
      </c>
      <c r="F5563" s="20">
        <v>2034</v>
      </c>
      <c r="G5563" s="20">
        <v>31</v>
      </c>
      <c r="H5563" s="11">
        <v>1025.8114303969501</v>
      </c>
      <c r="I5563" s="10">
        <v>4350307.70544721</v>
      </c>
      <c r="J5563" s="33">
        <f t="shared" si="344"/>
        <v>2.3580203972985332E-4</v>
      </c>
      <c r="K5563" s="33">
        <f t="shared" si="345"/>
        <v>2.3577424061393959E-4</v>
      </c>
      <c r="L5563" s="33">
        <f t="shared" si="346"/>
        <v>0.99984284279129199</v>
      </c>
      <c r="M5563" s="33">
        <f t="shared" si="347"/>
        <v>0.99960710560429955</v>
      </c>
    </row>
    <row r="5564" spans="1:13" ht="27.6">
      <c r="A5564" t="s">
        <v>164</v>
      </c>
      <c r="B5564" t="s">
        <v>257</v>
      </c>
      <c r="C5564" s="14" t="s">
        <v>259</v>
      </c>
      <c r="D5564" t="s">
        <v>456</v>
      </c>
      <c r="E5564" t="s">
        <v>474</v>
      </c>
      <c r="F5564" s="20">
        <v>2034</v>
      </c>
      <c r="G5564" s="20">
        <v>32</v>
      </c>
      <c r="H5564" s="11">
        <v>1100.2786134018199</v>
      </c>
      <c r="I5564" s="10">
        <v>4331351.5804855004</v>
      </c>
      <c r="J5564" s="33">
        <f t="shared" si="344"/>
        <v>2.5402662262722389E-4</v>
      </c>
      <c r="K5564" s="33">
        <f t="shared" si="345"/>
        <v>2.5399436059658775E-4</v>
      </c>
      <c r="L5564" s="33">
        <f t="shared" si="346"/>
        <v>0.99960710560429955</v>
      </c>
      <c r="M5564" s="33">
        <f t="shared" si="347"/>
        <v>0.99935321103666375</v>
      </c>
    </row>
    <row r="5565" spans="1:13" ht="27.6">
      <c r="A5565" t="s">
        <v>164</v>
      </c>
      <c r="B5565" t="s">
        <v>257</v>
      </c>
      <c r="C5565" s="14" t="s">
        <v>259</v>
      </c>
      <c r="D5565" t="s">
        <v>456</v>
      </c>
      <c r="E5565" t="s">
        <v>474</v>
      </c>
      <c r="F5565" s="20">
        <v>2034</v>
      </c>
      <c r="G5565" s="20">
        <v>33</v>
      </c>
      <c r="H5565" s="11">
        <v>1187.75095227626</v>
      </c>
      <c r="I5565" s="10">
        <v>4312512.6651185798</v>
      </c>
      <c r="J5565" s="33">
        <f t="shared" si="344"/>
        <v>2.7541970180940925E-4</v>
      </c>
      <c r="K5565" s="33">
        <f t="shared" si="345"/>
        <v>2.7538177728514412E-4</v>
      </c>
      <c r="L5565" s="33">
        <f t="shared" si="346"/>
        <v>0.99935321103666375</v>
      </c>
      <c r="M5565" s="33">
        <f t="shared" si="347"/>
        <v>0.9990780073732729</v>
      </c>
    </row>
    <row r="5566" spans="1:13" ht="27.6">
      <c r="A5566" t="s">
        <v>164</v>
      </c>
      <c r="B5566" t="s">
        <v>257</v>
      </c>
      <c r="C5566" s="14" t="s">
        <v>259</v>
      </c>
      <c r="D5566" t="s">
        <v>456</v>
      </c>
      <c r="E5566" t="s">
        <v>474</v>
      </c>
      <c r="F5566" s="20">
        <v>2034</v>
      </c>
      <c r="G5566" s="20">
        <v>34</v>
      </c>
      <c r="H5566" s="11">
        <v>1283.3156571227701</v>
      </c>
      <c r="I5566" s="10">
        <v>4313370.8284778204</v>
      </c>
      <c r="J5566" s="33">
        <f t="shared" si="344"/>
        <v>2.9752036357505793E-4</v>
      </c>
      <c r="K5566" s="33">
        <f t="shared" si="345"/>
        <v>2.9747610878072539E-4</v>
      </c>
      <c r="L5566" s="33">
        <f t="shared" si="346"/>
        <v>0.9990780073732729</v>
      </c>
      <c r="M5566" s="33">
        <f t="shared" si="347"/>
        <v>0.99878080553527115</v>
      </c>
    </row>
    <row r="5567" spans="1:13" ht="27.6">
      <c r="A5567" t="s">
        <v>164</v>
      </c>
      <c r="B5567" t="s">
        <v>257</v>
      </c>
      <c r="C5567" s="14" t="s">
        <v>259</v>
      </c>
      <c r="D5567" t="s">
        <v>456</v>
      </c>
      <c r="E5567" t="s">
        <v>474</v>
      </c>
      <c r="F5567" s="20">
        <v>2034</v>
      </c>
      <c r="G5567" s="20">
        <v>35</v>
      </c>
      <c r="H5567" s="11">
        <v>1420.9816684448999</v>
      </c>
      <c r="I5567" s="10">
        <v>4352972.1746302396</v>
      </c>
      <c r="J5567" s="33">
        <f t="shared" si="344"/>
        <v>3.2643941000279981E-4</v>
      </c>
      <c r="K5567" s="33">
        <f t="shared" si="345"/>
        <v>3.2638613445579168E-4</v>
      </c>
      <c r="L5567" s="33">
        <f t="shared" si="346"/>
        <v>0.99878080553527115</v>
      </c>
      <c r="M5567" s="33">
        <f t="shared" si="347"/>
        <v>0.99845481732898389</v>
      </c>
    </row>
    <row r="5568" spans="1:13" ht="27.6">
      <c r="A5568" t="s">
        <v>164</v>
      </c>
      <c r="B5568" t="s">
        <v>257</v>
      </c>
      <c r="C5568" s="14" t="s">
        <v>259</v>
      </c>
      <c r="D5568" t="s">
        <v>456</v>
      </c>
      <c r="E5568" t="s">
        <v>474</v>
      </c>
      <c r="F5568" s="20">
        <v>2034</v>
      </c>
      <c r="G5568" s="20">
        <v>36</v>
      </c>
      <c r="H5568" s="11">
        <v>1870.70444734019</v>
      </c>
      <c r="I5568" s="10">
        <v>4395070.2047911398</v>
      </c>
      <c r="J5568" s="33">
        <f t="shared" si="344"/>
        <v>4.2563698875638066E-4</v>
      </c>
      <c r="K5568" s="33">
        <f t="shared" si="345"/>
        <v>4.2554641818381977E-4</v>
      </c>
      <c r="L5568" s="33">
        <f t="shared" si="346"/>
        <v>0.99845481732898389</v>
      </c>
      <c r="M5568" s="33">
        <f t="shared" si="347"/>
        <v>0.99802992845775118</v>
      </c>
    </row>
    <row r="5569" spans="1:13" ht="27.6">
      <c r="A5569" t="s">
        <v>164</v>
      </c>
      <c r="B5569" t="s">
        <v>257</v>
      </c>
      <c r="C5569" s="14" t="s">
        <v>259</v>
      </c>
      <c r="D5569" t="s">
        <v>456</v>
      </c>
      <c r="E5569" t="s">
        <v>474</v>
      </c>
      <c r="F5569" s="20">
        <v>2034</v>
      </c>
      <c r="G5569" s="20">
        <v>37</v>
      </c>
      <c r="H5569" s="11">
        <v>2034.86860621543</v>
      </c>
      <c r="I5569" s="10">
        <v>4391004.3720151903</v>
      </c>
      <c r="J5569" s="33">
        <f t="shared" si="344"/>
        <v>4.6341757689518205E-4</v>
      </c>
      <c r="K5569" s="33">
        <f t="shared" si="345"/>
        <v>4.6331021555490182E-4</v>
      </c>
      <c r="L5569" s="33">
        <f t="shared" si="346"/>
        <v>0.99802992845775118</v>
      </c>
      <c r="M5569" s="33">
        <f t="shared" si="347"/>
        <v>0.99756753099646722</v>
      </c>
    </row>
    <row r="5570" spans="1:13" ht="27.6">
      <c r="A5570" t="s">
        <v>164</v>
      </c>
      <c r="B5570" t="s">
        <v>257</v>
      </c>
      <c r="C5570" s="14" t="s">
        <v>259</v>
      </c>
      <c r="D5570" t="s">
        <v>456</v>
      </c>
      <c r="E5570" t="s">
        <v>474</v>
      </c>
      <c r="F5570" s="20">
        <v>2034</v>
      </c>
      <c r="G5570" s="20">
        <v>38</v>
      </c>
      <c r="H5570" s="11">
        <v>2183.3978551960099</v>
      </c>
      <c r="I5570" s="10">
        <v>4327950.6932502398</v>
      </c>
      <c r="J5570" s="33">
        <f t="shared" ref="J5570:J5633" si="348">IF(I5570&gt;0,H5570/I5570,0)</f>
        <v>5.0448769173853589E-4</v>
      </c>
      <c r="K5570" s="33">
        <f t="shared" ref="K5570:K5633" si="349">1-EXP(-J5570)</f>
        <v>5.0436045921964379E-4</v>
      </c>
      <c r="L5570" s="33">
        <f t="shared" ref="L5570:L5633" si="350">IF(G5570=30,1,M5569)</f>
        <v>0.99756753099646722</v>
      </c>
      <c r="M5570" s="33">
        <f t="shared" ref="M5570:M5633" si="351">L5570*(1-K5570)</f>
        <v>0.99706439737843122</v>
      </c>
    </row>
    <row r="5571" spans="1:13" ht="27.6">
      <c r="A5571" t="s">
        <v>164</v>
      </c>
      <c r="B5571" t="s">
        <v>257</v>
      </c>
      <c r="C5571" s="14" t="s">
        <v>259</v>
      </c>
      <c r="D5571" t="s">
        <v>456</v>
      </c>
      <c r="E5571" t="s">
        <v>474</v>
      </c>
      <c r="F5571" s="20">
        <v>2034</v>
      </c>
      <c r="G5571" s="20">
        <v>39</v>
      </c>
      <c r="H5571" s="11">
        <v>2260.9652807117</v>
      </c>
      <c r="I5571" s="10">
        <v>4262726.1909805397</v>
      </c>
      <c r="J5571" s="33">
        <f t="shared" si="348"/>
        <v>5.3040359136734001E-4</v>
      </c>
      <c r="K5571" s="33">
        <f t="shared" si="349"/>
        <v>5.3026295224878339E-4</v>
      </c>
      <c r="L5571" s="33">
        <f t="shared" si="350"/>
        <v>0.99706439737843122</v>
      </c>
      <c r="M5571" s="33">
        <f t="shared" si="351"/>
        <v>0.99653569106749518</v>
      </c>
    </row>
    <row r="5572" spans="1:13" ht="27.6">
      <c r="A5572" t="s">
        <v>164</v>
      </c>
      <c r="B5572" t="s">
        <v>257</v>
      </c>
      <c r="C5572" s="14" t="s">
        <v>259</v>
      </c>
      <c r="D5572" t="s">
        <v>456</v>
      </c>
      <c r="E5572" t="s">
        <v>474</v>
      </c>
      <c r="F5572" s="20">
        <v>2034</v>
      </c>
      <c r="G5572" s="20">
        <v>40</v>
      </c>
      <c r="H5572" s="11">
        <v>2412.3467848352002</v>
      </c>
      <c r="I5572" s="10">
        <v>4206860.5176424002</v>
      </c>
      <c r="J5572" s="33">
        <f t="shared" si="348"/>
        <v>5.7343160647197367E-4</v>
      </c>
      <c r="K5572" s="33">
        <f t="shared" si="349"/>
        <v>5.7326722599015945E-4</v>
      </c>
      <c r="L5572" s="33">
        <f t="shared" si="350"/>
        <v>0.99653569106749518</v>
      </c>
      <c r="M5572" s="33">
        <f t="shared" si="351"/>
        <v>0.99596440981627676</v>
      </c>
    </row>
    <row r="5573" spans="1:13" ht="27.6">
      <c r="A5573" t="s">
        <v>164</v>
      </c>
      <c r="B5573" t="s">
        <v>257</v>
      </c>
      <c r="C5573" s="14" t="s">
        <v>259</v>
      </c>
      <c r="D5573" t="s">
        <v>456</v>
      </c>
      <c r="E5573" t="s">
        <v>474</v>
      </c>
      <c r="F5573" s="20">
        <v>2034</v>
      </c>
      <c r="G5573" s="20">
        <v>41</v>
      </c>
      <c r="H5573" s="11">
        <v>3108.6341545713999</v>
      </c>
      <c r="I5573" s="10">
        <v>4153332.0182361701</v>
      </c>
      <c r="J5573" s="33">
        <f t="shared" si="348"/>
        <v>7.4846752942510223E-4</v>
      </c>
      <c r="K5573" s="33">
        <f t="shared" si="349"/>
        <v>7.48187497473074E-4</v>
      </c>
      <c r="L5573" s="33">
        <f t="shared" si="350"/>
        <v>0.99596440981627676</v>
      </c>
      <c r="M5573" s="33">
        <f t="shared" si="351"/>
        <v>0.99521924169692411</v>
      </c>
    </row>
    <row r="5574" spans="1:13" ht="27.6">
      <c r="A5574" t="s">
        <v>164</v>
      </c>
      <c r="B5574" t="s">
        <v>257</v>
      </c>
      <c r="C5574" s="14" t="s">
        <v>259</v>
      </c>
      <c r="D5574" t="s">
        <v>456</v>
      </c>
      <c r="E5574" t="s">
        <v>474</v>
      </c>
      <c r="F5574" s="20">
        <v>2034</v>
      </c>
      <c r="G5574" s="20">
        <v>42</v>
      </c>
      <c r="H5574" s="11">
        <v>3409.6190054239</v>
      </c>
      <c r="I5574" s="10">
        <v>4134503.93864928</v>
      </c>
      <c r="J5574" s="33">
        <f t="shared" si="348"/>
        <v>8.2467426709909096E-4</v>
      </c>
      <c r="K5574" s="33">
        <f t="shared" si="349"/>
        <v>8.2433431673156754E-4</v>
      </c>
      <c r="L5574" s="33">
        <f t="shared" si="350"/>
        <v>0.99521924169692411</v>
      </c>
      <c r="M5574" s="33">
        <f t="shared" si="351"/>
        <v>0.99439884832332182</v>
      </c>
    </row>
    <row r="5575" spans="1:13" ht="27.6">
      <c r="A5575" t="s">
        <v>164</v>
      </c>
      <c r="B5575" t="s">
        <v>257</v>
      </c>
      <c r="C5575" s="14" t="s">
        <v>259</v>
      </c>
      <c r="D5575" t="s">
        <v>456</v>
      </c>
      <c r="E5575" t="s">
        <v>474</v>
      </c>
      <c r="F5575" s="20">
        <v>2034</v>
      </c>
      <c r="G5575" s="20">
        <v>43</v>
      </c>
      <c r="H5575" s="11">
        <v>3779.9943663982199</v>
      </c>
      <c r="I5575" s="10">
        <v>4109640.7241011299</v>
      </c>
      <c r="J5575" s="33">
        <f t="shared" si="348"/>
        <v>9.1978706173274764E-4</v>
      </c>
      <c r="K5575" s="33">
        <f t="shared" si="349"/>
        <v>9.1936418727467384E-4</v>
      </c>
      <c r="L5575" s="33">
        <f t="shared" si="350"/>
        <v>0.99439884832332182</v>
      </c>
      <c r="M5575" s="33">
        <f t="shared" si="351"/>
        <v>0.99348463363430617</v>
      </c>
    </row>
    <row r="5576" spans="1:13" ht="27.6">
      <c r="A5576" t="s">
        <v>164</v>
      </c>
      <c r="B5576" t="s">
        <v>257</v>
      </c>
      <c r="C5576" s="14" t="s">
        <v>259</v>
      </c>
      <c r="D5576" t="s">
        <v>456</v>
      </c>
      <c r="E5576" t="s">
        <v>474</v>
      </c>
      <c r="F5576" s="20">
        <v>2034</v>
      </c>
      <c r="G5576" s="20">
        <v>44</v>
      </c>
      <c r="H5576" s="11">
        <v>3961.76456354436</v>
      </c>
      <c r="I5576" s="10">
        <v>4087872.10806297</v>
      </c>
      <c r="J5576" s="33">
        <f t="shared" si="348"/>
        <v>9.6915080971592192E-4</v>
      </c>
      <c r="K5576" s="33">
        <f t="shared" si="349"/>
        <v>9.6868133474614648E-4</v>
      </c>
      <c r="L5576" s="33">
        <f t="shared" si="350"/>
        <v>0.99348463363430617</v>
      </c>
      <c r="M5576" s="33">
        <f t="shared" si="351"/>
        <v>0.9925222636133475</v>
      </c>
    </row>
    <row r="5577" spans="1:13" ht="27.6">
      <c r="A5577" t="s">
        <v>164</v>
      </c>
      <c r="B5577" t="s">
        <v>257</v>
      </c>
      <c r="C5577" s="14" t="s">
        <v>259</v>
      </c>
      <c r="D5577" t="s">
        <v>456</v>
      </c>
      <c r="E5577" t="s">
        <v>474</v>
      </c>
      <c r="F5577" s="20">
        <v>2034</v>
      </c>
      <c r="G5577" s="20">
        <v>45</v>
      </c>
      <c r="H5577" s="11">
        <v>4303.91843052491</v>
      </c>
      <c r="I5577" s="10">
        <v>4088618.4839721299</v>
      </c>
      <c r="J5577" s="33">
        <f t="shared" si="348"/>
        <v>1.0526583606166194E-3</v>
      </c>
      <c r="K5577" s="33">
        <f t="shared" si="349"/>
        <v>1.0521045101600235E-3</v>
      </c>
      <c r="L5577" s="33">
        <f t="shared" si="350"/>
        <v>0.9925222636133475</v>
      </c>
      <c r="M5577" s="33">
        <f t="shared" si="351"/>
        <v>0.99147802646336569</v>
      </c>
    </row>
    <row r="5578" spans="1:13" ht="27.6">
      <c r="A5578" t="s">
        <v>164</v>
      </c>
      <c r="B5578" t="s">
        <v>257</v>
      </c>
      <c r="C5578" s="14" t="s">
        <v>259</v>
      </c>
      <c r="D5578" t="s">
        <v>456</v>
      </c>
      <c r="E5578" t="s">
        <v>474</v>
      </c>
      <c r="F5578" s="20">
        <v>2034</v>
      </c>
      <c r="G5578" s="20">
        <v>46</v>
      </c>
      <c r="H5578" s="11">
        <v>5426.2325255358801</v>
      </c>
      <c r="I5578" s="10">
        <v>4043365.8243690301</v>
      </c>
      <c r="J5578" s="33">
        <f t="shared" si="348"/>
        <v>1.3420088018829331E-3</v>
      </c>
      <c r="K5578" s="33">
        <f t="shared" si="349"/>
        <v>1.341108710759209E-3</v>
      </c>
      <c r="L5578" s="33">
        <f t="shared" si="350"/>
        <v>0.99147802646336569</v>
      </c>
      <c r="M5578" s="33">
        <f t="shared" si="351"/>
        <v>0.99014834664554929</v>
      </c>
    </row>
    <row r="5579" spans="1:13" ht="27.6">
      <c r="A5579" t="s">
        <v>164</v>
      </c>
      <c r="B5579" t="s">
        <v>257</v>
      </c>
      <c r="C5579" s="14" t="s">
        <v>259</v>
      </c>
      <c r="D5579" t="s">
        <v>456</v>
      </c>
      <c r="E5579" t="s">
        <v>474</v>
      </c>
      <c r="F5579" s="20">
        <v>2034</v>
      </c>
      <c r="G5579" s="20">
        <v>47</v>
      </c>
      <c r="H5579" s="11">
        <v>5970.0622131013897</v>
      </c>
      <c r="I5579" s="10">
        <v>3989346.5089036101</v>
      </c>
      <c r="J5579" s="33">
        <f t="shared" si="348"/>
        <v>1.4965012940783974E-3</v>
      </c>
      <c r="K5579" s="33">
        <f t="shared" si="349"/>
        <v>1.4953820943810481E-3</v>
      </c>
      <c r="L5579" s="33">
        <f t="shared" si="350"/>
        <v>0.99014834664554929</v>
      </c>
      <c r="M5579" s="33">
        <f t="shared" si="351"/>
        <v>0.98866769653719455</v>
      </c>
    </row>
    <row r="5580" spans="1:13" ht="27.6">
      <c r="A5580" t="s">
        <v>164</v>
      </c>
      <c r="B5580" t="s">
        <v>257</v>
      </c>
      <c r="C5580" s="14" t="s">
        <v>259</v>
      </c>
      <c r="D5580" t="s">
        <v>456</v>
      </c>
      <c r="E5580" t="s">
        <v>474</v>
      </c>
      <c r="F5580" s="20">
        <v>2034</v>
      </c>
      <c r="G5580" s="20">
        <v>48</v>
      </c>
      <c r="H5580" s="11">
        <v>6691.4318284156097</v>
      </c>
      <c r="I5580" s="10">
        <v>3995713.1310483599</v>
      </c>
      <c r="J5580" s="33">
        <f t="shared" si="348"/>
        <v>1.6746527112820962E-3</v>
      </c>
      <c r="K5580" s="33">
        <f t="shared" si="349"/>
        <v>1.6732512628526708E-3</v>
      </c>
      <c r="L5580" s="33">
        <f t="shared" si="350"/>
        <v>0.98866769653719455</v>
      </c>
      <c r="M5580" s="33">
        <f t="shared" si="351"/>
        <v>0.98701340706542207</v>
      </c>
    </row>
    <row r="5581" spans="1:13" ht="27.6">
      <c r="A5581" t="s">
        <v>164</v>
      </c>
      <c r="B5581" t="s">
        <v>257</v>
      </c>
      <c r="C5581" s="14" t="s">
        <v>259</v>
      </c>
      <c r="D5581" t="s">
        <v>456</v>
      </c>
      <c r="E5581" t="s">
        <v>474</v>
      </c>
      <c r="F5581" s="20">
        <v>2034</v>
      </c>
      <c r="G5581" s="20">
        <v>49</v>
      </c>
      <c r="H5581" s="11">
        <v>7389.6203121182798</v>
      </c>
      <c r="I5581" s="10">
        <v>4057173.9241455598</v>
      </c>
      <c r="J5581" s="33">
        <f t="shared" si="348"/>
        <v>1.8213713413024394E-3</v>
      </c>
      <c r="K5581" s="33">
        <f t="shared" si="349"/>
        <v>1.8197136510968992E-3</v>
      </c>
      <c r="L5581" s="33">
        <f t="shared" si="350"/>
        <v>0.98701340706542207</v>
      </c>
      <c r="M5581" s="33">
        <f t="shared" si="351"/>
        <v>0.98521732529476946</v>
      </c>
    </row>
    <row r="5582" spans="1:13" ht="27.6">
      <c r="A5582" t="s">
        <v>164</v>
      </c>
      <c r="B5582" t="s">
        <v>257</v>
      </c>
      <c r="C5582" s="14" t="s">
        <v>259</v>
      </c>
      <c r="D5582" t="s">
        <v>456</v>
      </c>
      <c r="E5582" t="s">
        <v>474</v>
      </c>
      <c r="F5582" s="20">
        <v>2034</v>
      </c>
      <c r="G5582" s="20">
        <v>50</v>
      </c>
      <c r="H5582" s="11">
        <v>8137.4797785997598</v>
      </c>
      <c r="I5582" s="10">
        <v>4076812.7883235901</v>
      </c>
      <c r="J5582" s="33">
        <f t="shared" si="348"/>
        <v>1.9960396027765455E-3</v>
      </c>
      <c r="K5582" s="33">
        <f t="shared" si="349"/>
        <v>1.9940488404956991E-3</v>
      </c>
      <c r="L5582" s="33">
        <f t="shared" si="350"/>
        <v>0.98521732529476946</v>
      </c>
      <c r="M5582" s="33">
        <f t="shared" si="351"/>
        <v>0.98325275382962918</v>
      </c>
    </row>
    <row r="5583" spans="1:13" ht="27.6">
      <c r="A5583" t="s">
        <v>164</v>
      </c>
      <c r="B5583" t="s">
        <v>257</v>
      </c>
      <c r="C5583" s="14" t="s">
        <v>259</v>
      </c>
      <c r="D5583" t="s">
        <v>456</v>
      </c>
      <c r="E5583" t="s">
        <v>474</v>
      </c>
      <c r="F5583" s="20">
        <v>2034</v>
      </c>
      <c r="G5583" s="20">
        <v>51</v>
      </c>
      <c r="H5583" s="11">
        <v>9095.8053977845393</v>
      </c>
      <c r="I5583" s="10">
        <v>4038477.6064824401</v>
      </c>
      <c r="J5583" s="33">
        <f t="shared" si="348"/>
        <v>2.2522857086502675E-3</v>
      </c>
      <c r="K5583" s="33">
        <f t="shared" si="349"/>
        <v>2.2497512163509592E-3</v>
      </c>
      <c r="L5583" s="33">
        <f t="shared" si="350"/>
        <v>0.98325275382962918</v>
      </c>
      <c r="M5583" s="33">
        <f t="shared" si="351"/>
        <v>0.98104067975072051</v>
      </c>
    </row>
    <row r="5584" spans="1:13" ht="27.6">
      <c r="A5584" t="s">
        <v>164</v>
      </c>
      <c r="B5584" t="s">
        <v>257</v>
      </c>
      <c r="C5584" s="14" t="s">
        <v>259</v>
      </c>
      <c r="D5584" t="s">
        <v>456</v>
      </c>
      <c r="E5584" t="s">
        <v>474</v>
      </c>
      <c r="F5584" s="20">
        <v>2034</v>
      </c>
      <c r="G5584" s="20">
        <v>52</v>
      </c>
      <c r="H5584" s="11">
        <v>9637.79994019269</v>
      </c>
      <c r="I5584" s="10">
        <v>3975775.7517997501</v>
      </c>
      <c r="J5584" s="33">
        <f t="shared" si="348"/>
        <v>2.4241306708080454E-3</v>
      </c>
      <c r="K5584" s="33">
        <f t="shared" si="349"/>
        <v>2.4211948388127569E-3</v>
      </c>
      <c r="L5584" s="33">
        <f t="shared" si="350"/>
        <v>0.98104067975072051</v>
      </c>
      <c r="M5584" s="33">
        <f t="shared" si="351"/>
        <v>0.9786653891202427</v>
      </c>
    </row>
    <row r="5585" spans="1:13" ht="27.6">
      <c r="A5585" t="s">
        <v>164</v>
      </c>
      <c r="B5585" t="s">
        <v>257</v>
      </c>
      <c r="C5585" s="14" t="s">
        <v>259</v>
      </c>
      <c r="D5585" t="s">
        <v>456</v>
      </c>
      <c r="E5585" t="s">
        <v>474</v>
      </c>
      <c r="F5585" s="20">
        <v>2034</v>
      </c>
      <c r="G5585" s="20">
        <v>53</v>
      </c>
      <c r="H5585" s="11">
        <v>10141.1530127067</v>
      </c>
      <c r="I5585" s="10">
        <v>3905899.3157985201</v>
      </c>
      <c r="J5585" s="33">
        <f t="shared" si="348"/>
        <v>2.596368260617452E-3</v>
      </c>
      <c r="K5585" s="33">
        <f t="shared" si="349"/>
        <v>2.593000611727847E-3</v>
      </c>
      <c r="L5585" s="33">
        <f t="shared" si="350"/>
        <v>0.9786653891202427</v>
      </c>
      <c r="M5585" s="33">
        <f t="shared" si="351"/>
        <v>0.97612770916757707</v>
      </c>
    </row>
    <row r="5586" spans="1:13" ht="27.6">
      <c r="A5586" t="s">
        <v>164</v>
      </c>
      <c r="B5586" t="s">
        <v>257</v>
      </c>
      <c r="C5586" s="14" t="s">
        <v>259</v>
      </c>
      <c r="D5586" t="s">
        <v>456</v>
      </c>
      <c r="E5586" t="s">
        <v>474</v>
      </c>
      <c r="F5586" s="20">
        <v>2034</v>
      </c>
      <c r="G5586" s="20">
        <v>54</v>
      </c>
      <c r="H5586" s="11">
        <v>10765.644888609701</v>
      </c>
      <c r="I5586" s="10">
        <v>3840877.2993769501</v>
      </c>
      <c r="J5586" s="33">
        <f t="shared" si="348"/>
        <v>2.8029129934340927E-3</v>
      </c>
      <c r="K5586" s="33">
        <f t="shared" si="349"/>
        <v>2.7989885003368853E-3</v>
      </c>
      <c r="L5586" s="33">
        <f t="shared" si="350"/>
        <v>0.97612770916757707</v>
      </c>
      <c r="M5586" s="33">
        <f t="shared" si="351"/>
        <v>0.97339553893475683</v>
      </c>
    </row>
    <row r="5587" spans="1:13" ht="27.6">
      <c r="A5587" t="s">
        <v>164</v>
      </c>
      <c r="B5587" t="s">
        <v>257</v>
      </c>
      <c r="C5587" s="14" t="s">
        <v>259</v>
      </c>
      <c r="D5587" t="s">
        <v>456</v>
      </c>
      <c r="E5587" t="s">
        <v>474</v>
      </c>
      <c r="F5587" s="20">
        <v>2034</v>
      </c>
      <c r="G5587" s="20">
        <v>55</v>
      </c>
      <c r="H5587" s="11">
        <v>11455.0440997148</v>
      </c>
      <c r="I5587" s="10">
        <v>3762077.63039594</v>
      </c>
      <c r="J5587" s="33">
        <f t="shared" si="348"/>
        <v>3.0448718035914674E-3</v>
      </c>
      <c r="K5587" s="33">
        <f t="shared" si="349"/>
        <v>3.0402408828203997E-3</v>
      </c>
      <c r="L5587" s="33">
        <f t="shared" si="350"/>
        <v>0.97339553893475683</v>
      </c>
      <c r="M5587" s="33">
        <f t="shared" si="351"/>
        <v>0.97043618202213244</v>
      </c>
    </row>
    <row r="5588" spans="1:13" ht="27.6">
      <c r="A5588" t="s">
        <v>164</v>
      </c>
      <c r="B5588" t="s">
        <v>257</v>
      </c>
      <c r="C5588" s="14" t="s">
        <v>259</v>
      </c>
      <c r="D5588" t="s">
        <v>456</v>
      </c>
      <c r="E5588" t="s">
        <v>474</v>
      </c>
      <c r="F5588" s="20">
        <v>2034</v>
      </c>
      <c r="G5588" s="20">
        <v>56</v>
      </c>
      <c r="H5588" s="11">
        <v>12167.3201344685</v>
      </c>
      <c r="I5588" s="10">
        <v>3659150.5054039098</v>
      </c>
      <c r="J5588" s="33">
        <f t="shared" si="348"/>
        <v>3.3251761895280196E-3</v>
      </c>
      <c r="K5588" s="33">
        <f t="shared" si="349"/>
        <v>3.319653913724685E-3</v>
      </c>
      <c r="L5588" s="33">
        <f t="shared" si="350"/>
        <v>0.97043618202213244</v>
      </c>
      <c r="M5588" s="33">
        <f t="shared" si="351"/>
        <v>0.96721466975246262</v>
      </c>
    </row>
    <row r="5589" spans="1:13" ht="27.6">
      <c r="A5589" t="s">
        <v>164</v>
      </c>
      <c r="B5589" t="s">
        <v>257</v>
      </c>
      <c r="C5589" s="14" t="s">
        <v>259</v>
      </c>
      <c r="D5589" t="s">
        <v>456</v>
      </c>
      <c r="E5589" t="s">
        <v>474</v>
      </c>
      <c r="F5589" s="20">
        <v>2034</v>
      </c>
      <c r="G5589" s="20">
        <v>57</v>
      </c>
      <c r="H5589" s="11">
        <v>12908.513290327201</v>
      </c>
      <c r="I5589" s="10">
        <v>3559850.7732462301</v>
      </c>
      <c r="J5589" s="33">
        <f t="shared" si="348"/>
        <v>3.6261388784440307E-3</v>
      </c>
      <c r="K5589" s="33">
        <f t="shared" si="349"/>
        <v>3.619572376275193E-3</v>
      </c>
      <c r="L5589" s="33">
        <f t="shared" si="350"/>
        <v>0.96721466975246262</v>
      </c>
      <c r="M5589" s="33">
        <f t="shared" si="351"/>
        <v>0.96371376625189842</v>
      </c>
    </row>
    <row r="5590" spans="1:13" ht="27.6">
      <c r="A5590" t="s">
        <v>164</v>
      </c>
      <c r="B5590" t="s">
        <v>257</v>
      </c>
      <c r="C5590" s="14" t="s">
        <v>259</v>
      </c>
      <c r="D5590" t="s">
        <v>456</v>
      </c>
      <c r="E5590" t="s">
        <v>474</v>
      </c>
      <c r="F5590" s="20">
        <v>2034</v>
      </c>
      <c r="G5590" s="20">
        <v>58</v>
      </c>
      <c r="H5590" s="11">
        <v>13824.254497396199</v>
      </c>
      <c r="I5590" s="10">
        <v>3474161.48216508</v>
      </c>
      <c r="J5590" s="33">
        <f t="shared" si="348"/>
        <v>3.9791629054562521E-3</v>
      </c>
      <c r="K5590" s="33">
        <f t="shared" si="349"/>
        <v>3.9712565271411426E-3</v>
      </c>
      <c r="L5590" s="33">
        <f t="shared" si="350"/>
        <v>0.96371376625189842</v>
      </c>
      <c r="M5590" s="33">
        <f t="shared" si="351"/>
        <v>0.95988661166737477</v>
      </c>
    </row>
    <row r="5591" spans="1:13" ht="27.6">
      <c r="A5591" t="s">
        <v>164</v>
      </c>
      <c r="B5591" t="s">
        <v>257</v>
      </c>
      <c r="C5591" s="14" t="s">
        <v>259</v>
      </c>
      <c r="D5591" t="s">
        <v>456</v>
      </c>
      <c r="E5591" t="s">
        <v>474</v>
      </c>
      <c r="F5591" s="20">
        <v>2034</v>
      </c>
      <c r="G5591" s="20">
        <v>59</v>
      </c>
      <c r="H5591" s="11">
        <v>14074.841295591499</v>
      </c>
      <c r="I5591" s="10">
        <v>3375665.5194771099</v>
      </c>
      <c r="J5591" s="33">
        <f t="shared" si="348"/>
        <v>4.1695011589216015E-3</v>
      </c>
      <c r="K5591" s="33">
        <f t="shared" si="349"/>
        <v>4.160820857330938E-3</v>
      </c>
      <c r="L5591" s="33">
        <f t="shared" si="350"/>
        <v>0.95988661166737477</v>
      </c>
      <c r="M5591" s="33">
        <f t="shared" si="351"/>
        <v>0.95589269543287647</v>
      </c>
    </row>
    <row r="5592" spans="1:13" ht="27.6">
      <c r="A5592" t="s">
        <v>164</v>
      </c>
      <c r="B5592" t="s">
        <v>257</v>
      </c>
      <c r="C5592" s="14" t="s">
        <v>259</v>
      </c>
      <c r="D5592" t="s">
        <v>456</v>
      </c>
      <c r="E5592" t="s">
        <v>474</v>
      </c>
      <c r="F5592" s="20">
        <v>2034</v>
      </c>
      <c r="G5592" s="20">
        <v>60</v>
      </c>
      <c r="H5592" s="11">
        <v>14644.877793367101</v>
      </c>
      <c r="I5592" s="10">
        <v>3291458.6170961</v>
      </c>
      <c r="J5592" s="33">
        <f t="shared" si="348"/>
        <v>4.449358019359694E-3</v>
      </c>
      <c r="K5592" s="33">
        <f t="shared" si="349"/>
        <v>4.4394742901510131E-3</v>
      </c>
      <c r="L5592" s="33">
        <f t="shared" si="350"/>
        <v>0.95589269543287647</v>
      </c>
      <c r="M5592" s="33">
        <f t="shared" si="351"/>
        <v>0.95164903438735904</v>
      </c>
    </row>
    <row r="5593" spans="1:13" ht="27.6">
      <c r="A5593" t="s">
        <v>164</v>
      </c>
      <c r="B5593" t="s">
        <v>257</v>
      </c>
      <c r="C5593" s="14" t="s">
        <v>259</v>
      </c>
      <c r="D5593" t="s">
        <v>456</v>
      </c>
      <c r="E5593" t="s">
        <v>474</v>
      </c>
      <c r="F5593" s="20">
        <v>2034</v>
      </c>
      <c r="G5593" s="20">
        <v>61</v>
      </c>
      <c r="H5593" s="11">
        <v>15569.9770478796</v>
      </c>
      <c r="I5593" s="10">
        <v>3206807.0176203698</v>
      </c>
      <c r="J5593" s="33">
        <f t="shared" si="348"/>
        <v>4.8552896891916478E-3</v>
      </c>
      <c r="K5593" s="33">
        <f t="shared" si="349"/>
        <v>4.8435218233779942E-3</v>
      </c>
      <c r="L5593" s="33">
        <f t="shared" si="350"/>
        <v>0.95164903438735904</v>
      </c>
      <c r="M5593" s="33">
        <f t="shared" si="351"/>
        <v>0.94703970152110728</v>
      </c>
    </row>
    <row r="5594" spans="1:13" ht="27.6">
      <c r="A5594" t="s">
        <v>164</v>
      </c>
      <c r="B5594" t="s">
        <v>257</v>
      </c>
      <c r="C5594" s="14" t="s">
        <v>259</v>
      </c>
      <c r="D5594" t="s">
        <v>456</v>
      </c>
      <c r="E5594" t="s">
        <v>474</v>
      </c>
      <c r="F5594" s="20">
        <v>2034</v>
      </c>
      <c r="G5594" s="20">
        <v>62</v>
      </c>
      <c r="H5594" s="11">
        <v>16281.5541195113</v>
      </c>
      <c r="I5594" s="10">
        <v>3101785.4631321798</v>
      </c>
      <c r="J5594" s="33">
        <f t="shared" si="348"/>
        <v>5.2490909874437939E-3</v>
      </c>
      <c r="K5594" s="33">
        <f t="shared" si="349"/>
        <v>5.2353385824102094E-3</v>
      </c>
      <c r="L5594" s="33">
        <f t="shared" si="350"/>
        <v>0.94703970152110728</v>
      </c>
      <c r="M5594" s="33">
        <f t="shared" si="351"/>
        <v>0.9420816280326596</v>
      </c>
    </row>
    <row r="5595" spans="1:13" ht="27.6">
      <c r="A5595" t="s">
        <v>164</v>
      </c>
      <c r="B5595" t="s">
        <v>257</v>
      </c>
      <c r="C5595" s="14" t="s">
        <v>259</v>
      </c>
      <c r="D5595" t="s">
        <v>456</v>
      </c>
      <c r="E5595" t="s">
        <v>474</v>
      </c>
      <c r="F5595" s="20">
        <v>2034</v>
      </c>
      <c r="G5595" s="20">
        <v>63</v>
      </c>
      <c r="H5595" s="11">
        <v>17038.907529405202</v>
      </c>
      <c r="I5595" s="10">
        <v>3006524.7997683398</v>
      </c>
      <c r="J5595" s="33">
        <f t="shared" si="348"/>
        <v>5.6673098225293508E-3</v>
      </c>
      <c r="K5595" s="33">
        <f t="shared" si="349"/>
        <v>5.6512809167706957E-3</v>
      </c>
      <c r="L5595" s="33">
        <f t="shared" si="350"/>
        <v>0.9420816280326596</v>
      </c>
      <c r="M5595" s="33">
        <f t="shared" si="351"/>
        <v>0.93675766010611838</v>
      </c>
    </row>
    <row r="5596" spans="1:13" ht="27.6">
      <c r="A5596" t="s">
        <v>164</v>
      </c>
      <c r="B5596" t="s">
        <v>257</v>
      </c>
      <c r="C5596" s="14" t="s">
        <v>259</v>
      </c>
      <c r="D5596" t="s">
        <v>456</v>
      </c>
      <c r="E5596" t="s">
        <v>474</v>
      </c>
      <c r="F5596" s="20">
        <v>2034</v>
      </c>
      <c r="G5596" s="20">
        <v>64</v>
      </c>
      <c r="H5596" s="11">
        <v>18104.639542246499</v>
      </c>
      <c r="I5596" s="10">
        <v>2908760.1093468298</v>
      </c>
      <c r="J5596" s="33">
        <f t="shared" si="348"/>
        <v>6.2241776088960274E-3</v>
      </c>
      <c r="K5596" s="33">
        <f t="shared" si="349"/>
        <v>6.2048475408276182E-3</v>
      </c>
      <c r="L5596" s="33">
        <f t="shared" si="350"/>
        <v>0.93675766010611838</v>
      </c>
      <c r="M5596" s="33">
        <f t="shared" si="351"/>
        <v>0.93094522164245752</v>
      </c>
    </row>
    <row r="5597" spans="1:13" ht="27.6">
      <c r="A5597" t="s">
        <v>164</v>
      </c>
      <c r="B5597" t="s">
        <v>257</v>
      </c>
      <c r="C5597" s="14" t="s">
        <v>259</v>
      </c>
      <c r="D5597" t="s">
        <v>456</v>
      </c>
      <c r="E5597" t="s">
        <v>474</v>
      </c>
      <c r="F5597" s="20">
        <v>2034</v>
      </c>
      <c r="G5597" s="20">
        <v>65</v>
      </c>
      <c r="H5597" s="11">
        <v>19063.783569879</v>
      </c>
      <c r="I5597" s="10">
        <v>2795338.3200661298</v>
      </c>
      <c r="J5597" s="33">
        <f t="shared" si="348"/>
        <v>6.8198484001135169E-3</v>
      </c>
      <c r="K5597" s="33">
        <f t="shared" si="349"/>
        <v>6.7966460095714165E-3</v>
      </c>
      <c r="L5597" s="33">
        <f t="shared" si="350"/>
        <v>0.93094522164245752</v>
      </c>
      <c r="M5597" s="33">
        <f t="shared" si="351"/>
        <v>0.92461791651665171</v>
      </c>
    </row>
    <row r="5598" spans="1:13" ht="27.6">
      <c r="A5598" t="s">
        <v>164</v>
      </c>
      <c r="B5598" t="s">
        <v>257</v>
      </c>
      <c r="C5598" s="14" t="s">
        <v>259</v>
      </c>
      <c r="D5598" t="s">
        <v>456</v>
      </c>
      <c r="E5598" t="s">
        <v>474</v>
      </c>
      <c r="F5598" s="20">
        <v>2034</v>
      </c>
      <c r="G5598" s="20">
        <v>66</v>
      </c>
      <c r="H5598" s="11">
        <v>19719.899045747199</v>
      </c>
      <c r="I5598" s="10">
        <v>2673621.2735242802</v>
      </c>
      <c r="J5598" s="33">
        <f t="shared" si="348"/>
        <v>7.3757264130955517E-3</v>
      </c>
      <c r="K5598" s="33">
        <f t="shared" si="349"/>
        <v>7.3485924948042403E-3</v>
      </c>
      <c r="L5598" s="33">
        <f t="shared" si="350"/>
        <v>0.92461791651665171</v>
      </c>
      <c r="M5598" s="33">
        <f t="shared" si="351"/>
        <v>0.91782327623477589</v>
      </c>
    </row>
    <row r="5599" spans="1:13" ht="27.6">
      <c r="A5599" t="s">
        <v>164</v>
      </c>
      <c r="B5599" t="s">
        <v>257</v>
      </c>
      <c r="C5599" s="14" t="s">
        <v>259</v>
      </c>
      <c r="D5599" t="s">
        <v>456</v>
      </c>
      <c r="E5599" t="s">
        <v>474</v>
      </c>
      <c r="F5599" s="20">
        <v>2034</v>
      </c>
      <c r="G5599" s="20">
        <v>67</v>
      </c>
      <c r="H5599" s="11">
        <v>20796.908861686599</v>
      </c>
      <c r="I5599" s="10">
        <v>2552890.2890336299</v>
      </c>
      <c r="J5599" s="33">
        <f t="shared" si="348"/>
        <v>8.1464170046880672E-3</v>
      </c>
      <c r="K5599" s="33">
        <f t="shared" si="349"/>
        <v>8.1133248714237993E-3</v>
      </c>
      <c r="L5599" s="33">
        <f t="shared" si="350"/>
        <v>0.91782327623477589</v>
      </c>
      <c r="M5599" s="33">
        <f t="shared" si="351"/>
        <v>0.91037667782012865</v>
      </c>
    </row>
    <row r="5600" spans="1:13" ht="27.6">
      <c r="A5600" t="s">
        <v>164</v>
      </c>
      <c r="B5600" t="s">
        <v>257</v>
      </c>
      <c r="C5600" s="14" t="s">
        <v>259</v>
      </c>
      <c r="D5600" t="s">
        <v>456</v>
      </c>
      <c r="E5600" t="s">
        <v>474</v>
      </c>
      <c r="F5600" s="20">
        <v>2034</v>
      </c>
      <c r="G5600" s="20">
        <v>68</v>
      </c>
      <c r="H5600" s="11">
        <v>21652.7337881475</v>
      </c>
      <c r="I5600" s="10">
        <v>2420143.0390266799</v>
      </c>
      <c r="J5600" s="33">
        <f t="shared" si="348"/>
        <v>8.9468818325943566E-3</v>
      </c>
      <c r="K5600" s="33">
        <f t="shared" si="349"/>
        <v>8.906977580216302E-3</v>
      </c>
      <c r="L5600" s="33">
        <f t="shared" si="350"/>
        <v>0.91037667782012865</v>
      </c>
      <c r="M5600" s="33">
        <f t="shared" si="351"/>
        <v>0.90226797316123297</v>
      </c>
    </row>
    <row r="5601" spans="1:13" ht="27.6">
      <c r="A5601" t="s">
        <v>164</v>
      </c>
      <c r="B5601" t="s">
        <v>257</v>
      </c>
      <c r="C5601" s="14" t="s">
        <v>259</v>
      </c>
      <c r="D5601" t="s">
        <v>456</v>
      </c>
      <c r="E5601" t="s">
        <v>474</v>
      </c>
      <c r="F5601" s="20">
        <v>2034</v>
      </c>
      <c r="G5601" s="20">
        <v>69</v>
      </c>
      <c r="H5601" s="11">
        <v>21609.786425914699</v>
      </c>
      <c r="I5601" s="10">
        <v>2276785.0392585499</v>
      </c>
      <c r="J5601" s="33">
        <f t="shared" si="348"/>
        <v>9.4913599893260321E-3</v>
      </c>
      <c r="K5601" s="33">
        <f t="shared" si="349"/>
        <v>9.4464592009060322E-3</v>
      </c>
      <c r="L5601" s="33">
        <f t="shared" si="350"/>
        <v>0.90226797316123297</v>
      </c>
      <c r="M5601" s="33">
        <f t="shared" si="351"/>
        <v>0.8937447355644812</v>
      </c>
    </row>
    <row r="5602" spans="1:13" ht="27.6">
      <c r="A5602" t="s">
        <v>164</v>
      </c>
      <c r="B5602" t="s">
        <v>257</v>
      </c>
      <c r="C5602" s="14" t="s">
        <v>259</v>
      </c>
      <c r="D5602" t="s">
        <v>456</v>
      </c>
      <c r="E5602" t="s">
        <v>474</v>
      </c>
      <c r="F5602" s="20">
        <v>2035</v>
      </c>
      <c r="G5602" s="20">
        <v>30</v>
      </c>
      <c r="H5602" s="11">
        <v>694.50650238383196</v>
      </c>
      <c r="I5602" s="10">
        <v>4483792.8652175097</v>
      </c>
      <c r="J5602" s="33">
        <f t="shared" si="348"/>
        <v>1.5489263738550094E-4</v>
      </c>
      <c r="K5602" s="33">
        <f t="shared" si="349"/>
        <v>1.5488064214030928E-4</v>
      </c>
      <c r="L5602" s="33">
        <f t="shared" si="350"/>
        <v>1</v>
      </c>
      <c r="M5602" s="33">
        <f t="shared" si="351"/>
        <v>0.99984511935785969</v>
      </c>
    </row>
    <row r="5603" spans="1:13" ht="27.6">
      <c r="A5603" t="s">
        <v>164</v>
      </c>
      <c r="B5603" t="s">
        <v>257</v>
      </c>
      <c r="C5603" s="14" t="s">
        <v>259</v>
      </c>
      <c r="D5603" t="s">
        <v>456</v>
      </c>
      <c r="E5603" t="s">
        <v>474</v>
      </c>
      <c r="F5603" s="20">
        <v>2035</v>
      </c>
      <c r="G5603" s="20">
        <v>31</v>
      </c>
      <c r="H5603" s="11">
        <v>992.727405268295</v>
      </c>
      <c r="I5603" s="10">
        <v>4386948.89940897</v>
      </c>
      <c r="J5603" s="33">
        <f t="shared" si="348"/>
        <v>2.2629108020885309E-4</v>
      </c>
      <c r="K5603" s="33">
        <f t="shared" si="349"/>
        <v>2.2626547831350319E-4</v>
      </c>
      <c r="L5603" s="33">
        <f t="shared" si="350"/>
        <v>0.99984511935785969</v>
      </c>
      <c r="M5603" s="33">
        <f t="shared" si="351"/>
        <v>0.99961888892368878</v>
      </c>
    </row>
    <row r="5604" spans="1:13" ht="27.6">
      <c r="A5604" t="s">
        <v>164</v>
      </c>
      <c r="B5604" t="s">
        <v>257</v>
      </c>
      <c r="C5604" s="14" t="s">
        <v>259</v>
      </c>
      <c r="D5604" t="s">
        <v>456</v>
      </c>
      <c r="E5604" t="s">
        <v>474</v>
      </c>
      <c r="F5604" s="20">
        <v>2035</v>
      </c>
      <c r="G5604" s="20">
        <v>32</v>
      </c>
      <c r="H5604" s="11">
        <v>1063.21111771442</v>
      </c>
      <c r="I5604" s="10">
        <v>4344857.4689353202</v>
      </c>
      <c r="J5604" s="33">
        <f t="shared" si="348"/>
        <v>2.4470563771449862E-4</v>
      </c>
      <c r="K5604" s="33">
        <f t="shared" si="349"/>
        <v>2.4467569973196657E-4</v>
      </c>
      <c r="L5604" s="33">
        <f t="shared" si="350"/>
        <v>0.99961888892368878</v>
      </c>
      <c r="M5604" s="33">
        <f t="shared" si="351"/>
        <v>0.99937430647257608</v>
      </c>
    </row>
    <row r="5605" spans="1:13" ht="27.6">
      <c r="A5605" t="s">
        <v>164</v>
      </c>
      <c r="B5605" t="s">
        <v>257</v>
      </c>
      <c r="C5605" s="14" t="s">
        <v>259</v>
      </c>
      <c r="D5605" t="s">
        <v>456</v>
      </c>
      <c r="E5605" t="s">
        <v>474</v>
      </c>
      <c r="F5605" s="20">
        <v>2035</v>
      </c>
      <c r="G5605" s="20">
        <v>33</v>
      </c>
      <c r="H5605" s="11">
        <v>1152.298986261</v>
      </c>
      <c r="I5605" s="10">
        <v>4325664.1954551404</v>
      </c>
      <c r="J5605" s="33">
        <f t="shared" si="348"/>
        <v>2.6638660196315973E-4</v>
      </c>
      <c r="K5605" s="33">
        <f t="shared" si="349"/>
        <v>2.6635112420259066E-4</v>
      </c>
      <c r="L5605" s="33">
        <f t="shared" si="350"/>
        <v>0.99937430647257608</v>
      </c>
      <c r="M5605" s="33">
        <f t="shared" si="351"/>
        <v>0.99910812200254795</v>
      </c>
    </row>
    <row r="5606" spans="1:13" ht="27.6">
      <c r="A5606" t="s">
        <v>164</v>
      </c>
      <c r="B5606" t="s">
        <v>257</v>
      </c>
      <c r="C5606" s="14" t="s">
        <v>259</v>
      </c>
      <c r="D5606" t="s">
        <v>456</v>
      </c>
      <c r="E5606" t="s">
        <v>474</v>
      </c>
      <c r="F5606" s="20">
        <v>2035</v>
      </c>
      <c r="G5606" s="20">
        <v>34</v>
      </c>
      <c r="H5606" s="11">
        <v>1245.62907843167</v>
      </c>
      <c r="I5606" s="10">
        <v>4306545.2104013404</v>
      </c>
      <c r="J5606" s="33">
        <f t="shared" si="348"/>
        <v>2.8924091529868923E-4</v>
      </c>
      <c r="K5606" s="33">
        <f t="shared" si="349"/>
        <v>2.8919908917790504E-4</v>
      </c>
      <c r="L5606" s="33">
        <f t="shared" si="350"/>
        <v>0.99910812200254795</v>
      </c>
      <c r="M5606" s="33">
        <f t="shared" si="351"/>
        <v>0.9988191808436746</v>
      </c>
    </row>
    <row r="5607" spans="1:13" ht="27.6">
      <c r="A5607" t="s">
        <v>164</v>
      </c>
      <c r="B5607" t="s">
        <v>257</v>
      </c>
      <c r="C5607" s="14" t="s">
        <v>259</v>
      </c>
      <c r="D5607" t="s">
        <v>456</v>
      </c>
      <c r="E5607" t="s">
        <v>474</v>
      </c>
      <c r="F5607" s="20">
        <v>2035</v>
      </c>
      <c r="G5607" s="20">
        <v>35</v>
      </c>
      <c r="H5607" s="11">
        <v>1364.33882335558</v>
      </c>
      <c r="I5607" s="10">
        <v>4307054.7487488901</v>
      </c>
      <c r="J5607" s="33">
        <f t="shared" si="348"/>
        <v>3.1676839579341127E-4</v>
      </c>
      <c r="K5607" s="33">
        <f t="shared" si="349"/>
        <v>3.1671822998224908E-4</v>
      </c>
      <c r="L5607" s="33">
        <f t="shared" si="350"/>
        <v>0.9988191808436746</v>
      </c>
      <c r="M5607" s="33">
        <f t="shared" si="351"/>
        <v>0.99850283660064543</v>
      </c>
    </row>
    <row r="5608" spans="1:13" ht="27.6">
      <c r="A5608" t="s">
        <v>164</v>
      </c>
      <c r="B5608" t="s">
        <v>257</v>
      </c>
      <c r="C5608" s="14" t="s">
        <v>259</v>
      </c>
      <c r="D5608" t="s">
        <v>456</v>
      </c>
      <c r="E5608" t="s">
        <v>474</v>
      </c>
      <c r="F5608" s="20">
        <v>2035</v>
      </c>
      <c r="G5608" s="20">
        <v>36</v>
      </c>
      <c r="H5608" s="11">
        <v>1817.3113166908499</v>
      </c>
      <c r="I5608" s="10">
        <v>4346171.3135530604</v>
      </c>
      <c r="J5608" s="33">
        <f t="shared" si="348"/>
        <v>4.1814074632165628E-4</v>
      </c>
      <c r="K5608" s="33">
        <f t="shared" si="349"/>
        <v>4.1805333766320452E-4</v>
      </c>
      <c r="L5608" s="33">
        <f t="shared" si="350"/>
        <v>0.99850283660064543</v>
      </c>
      <c r="M5608" s="33">
        <f t="shared" si="351"/>
        <v>0.99808540915713839</v>
      </c>
    </row>
    <row r="5609" spans="1:13" ht="27.6">
      <c r="A5609" t="s">
        <v>164</v>
      </c>
      <c r="B5609" t="s">
        <v>257</v>
      </c>
      <c r="C5609" s="14" t="s">
        <v>259</v>
      </c>
      <c r="D5609" t="s">
        <v>456</v>
      </c>
      <c r="E5609" t="s">
        <v>474</v>
      </c>
      <c r="F5609" s="20">
        <v>2035</v>
      </c>
      <c r="G5609" s="20">
        <v>37</v>
      </c>
      <c r="H5609" s="11">
        <v>2002.09435603882</v>
      </c>
      <c r="I5609" s="10">
        <v>4387843.1879159501</v>
      </c>
      <c r="J5609" s="33">
        <f t="shared" si="348"/>
        <v>4.562821118021163E-4</v>
      </c>
      <c r="K5609" s="33">
        <f t="shared" si="349"/>
        <v>4.561780309499941E-4</v>
      </c>
      <c r="L5609" s="33">
        <f t="shared" si="350"/>
        <v>0.99808540915713839</v>
      </c>
      <c r="M5609" s="33">
        <f t="shared" si="351"/>
        <v>0.99763010452046919</v>
      </c>
    </row>
    <row r="5610" spans="1:13" ht="27.6">
      <c r="A5610" t="s">
        <v>164</v>
      </c>
      <c r="B5610" t="s">
        <v>257</v>
      </c>
      <c r="C5610" s="14" t="s">
        <v>259</v>
      </c>
      <c r="D5610" t="s">
        <v>456</v>
      </c>
      <c r="E5610" t="s">
        <v>474</v>
      </c>
      <c r="F5610" s="20">
        <v>2035</v>
      </c>
      <c r="G5610" s="20">
        <v>38</v>
      </c>
      <c r="H5610" s="11">
        <v>2191.2128709088502</v>
      </c>
      <c r="I5610" s="10">
        <v>4383239.6845479095</v>
      </c>
      <c r="J5610" s="33">
        <f t="shared" si="348"/>
        <v>4.9990715283799352E-4</v>
      </c>
      <c r="K5610" s="33">
        <f t="shared" si="349"/>
        <v>4.9978222007640571E-4</v>
      </c>
      <c r="L5610" s="33">
        <f t="shared" si="350"/>
        <v>0.99763010452046919</v>
      </c>
      <c r="M5610" s="33">
        <f t="shared" si="351"/>
        <v>0.99713150673201689</v>
      </c>
    </row>
    <row r="5611" spans="1:13" ht="27.6">
      <c r="A5611" t="s">
        <v>164</v>
      </c>
      <c r="B5611" t="s">
        <v>257</v>
      </c>
      <c r="C5611" s="14" t="s">
        <v>259</v>
      </c>
      <c r="D5611" t="s">
        <v>456</v>
      </c>
      <c r="E5611" t="s">
        <v>474</v>
      </c>
      <c r="F5611" s="20">
        <v>2035</v>
      </c>
      <c r="G5611" s="20">
        <v>39</v>
      </c>
      <c r="H5611" s="11">
        <v>2275.1708743259001</v>
      </c>
      <c r="I5611" s="10">
        <v>4319699.1883393796</v>
      </c>
      <c r="J5611" s="33">
        <f t="shared" si="348"/>
        <v>5.2669659972331159E-4</v>
      </c>
      <c r="K5611" s="33">
        <f t="shared" si="349"/>
        <v>5.2655791941780272E-4</v>
      </c>
      <c r="L5611" s="33">
        <f t="shared" si="350"/>
        <v>0.99713150673201689</v>
      </c>
      <c r="M5611" s="33">
        <f t="shared" si="351"/>
        <v>0.99660645924044611</v>
      </c>
    </row>
    <row r="5612" spans="1:13" ht="27.6">
      <c r="A5612" t="s">
        <v>164</v>
      </c>
      <c r="B5612" t="s">
        <v>257</v>
      </c>
      <c r="C5612" s="14" t="s">
        <v>259</v>
      </c>
      <c r="D5612" t="s">
        <v>456</v>
      </c>
      <c r="E5612" t="s">
        <v>474</v>
      </c>
      <c r="F5612" s="20">
        <v>2035</v>
      </c>
      <c r="G5612" s="20">
        <v>40</v>
      </c>
      <c r="H5612" s="11">
        <v>2415.5575676835301</v>
      </c>
      <c r="I5612" s="10">
        <v>4254040.3612419404</v>
      </c>
      <c r="J5612" s="33">
        <f t="shared" si="348"/>
        <v>5.6782666889844066E-4</v>
      </c>
      <c r="K5612" s="33">
        <f t="shared" si="349"/>
        <v>5.6766548584497034E-4</v>
      </c>
      <c r="L5612" s="33">
        <f t="shared" si="350"/>
        <v>0.99660645924044611</v>
      </c>
      <c r="M5612" s="33">
        <f t="shared" si="351"/>
        <v>0.99604072015056511</v>
      </c>
    </row>
    <row r="5613" spans="1:13" ht="27.6">
      <c r="A5613" t="s">
        <v>164</v>
      </c>
      <c r="B5613" t="s">
        <v>257</v>
      </c>
      <c r="C5613" s="14" t="s">
        <v>259</v>
      </c>
      <c r="D5613" t="s">
        <v>456</v>
      </c>
      <c r="E5613" t="s">
        <v>474</v>
      </c>
      <c r="F5613" s="20">
        <v>2035</v>
      </c>
      <c r="G5613" s="20">
        <v>41</v>
      </c>
      <c r="H5613" s="11">
        <v>3096.1596595975202</v>
      </c>
      <c r="I5613" s="10">
        <v>4197613.2617277801</v>
      </c>
      <c r="J5613" s="33">
        <f t="shared" si="348"/>
        <v>7.3760002805096665E-4</v>
      </c>
      <c r="K5613" s="33">
        <f t="shared" si="349"/>
        <v>7.3732806802029316E-4</v>
      </c>
      <c r="L5613" s="33">
        <f t="shared" si="350"/>
        <v>0.99604072015056511</v>
      </c>
      <c r="M5613" s="33">
        <f t="shared" si="351"/>
        <v>0.99530631137070691</v>
      </c>
    </row>
    <row r="5614" spans="1:13" ht="27.6">
      <c r="A5614" t="s">
        <v>164</v>
      </c>
      <c r="B5614" t="s">
        <v>257</v>
      </c>
      <c r="C5614" s="14" t="s">
        <v>259</v>
      </c>
      <c r="D5614" t="s">
        <v>456</v>
      </c>
      <c r="E5614" t="s">
        <v>474</v>
      </c>
      <c r="F5614" s="20">
        <v>2035</v>
      </c>
      <c r="G5614" s="20">
        <v>42</v>
      </c>
      <c r="H5614" s="11">
        <v>3374.17405061513</v>
      </c>
      <c r="I5614" s="10">
        <v>4143622.0787565401</v>
      </c>
      <c r="J5614" s="33">
        <f t="shared" si="348"/>
        <v>8.1430545220660818E-4</v>
      </c>
      <c r="K5614" s="33">
        <f t="shared" si="349"/>
        <v>8.1397399549698601E-4</v>
      </c>
      <c r="L5614" s="33">
        <f t="shared" si="350"/>
        <v>0.99530631137070691</v>
      </c>
      <c r="M5614" s="33">
        <f t="shared" si="351"/>
        <v>0.99449615791569712</v>
      </c>
    </row>
    <row r="5615" spans="1:13" ht="27.6">
      <c r="A5615" t="s">
        <v>164</v>
      </c>
      <c r="B5615" t="s">
        <v>257</v>
      </c>
      <c r="C5615" s="14" t="s">
        <v>259</v>
      </c>
      <c r="D5615" t="s">
        <v>456</v>
      </c>
      <c r="E5615" t="s">
        <v>474</v>
      </c>
      <c r="F5615" s="20">
        <v>2035</v>
      </c>
      <c r="G5615" s="20">
        <v>43</v>
      </c>
      <c r="H5615" s="11">
        <v>3730.6310763028901</v>
      </c>
      <c r="I5615" s="10">
        <v>4123978.9862938798</v>
      </c>
      <c r="J5615" s="33">
        <f t="shared" si="348"/>
        <v>9.0461932243149422E-4</v>
      </c>
      <c r="K5615" s="33">
        <f t="shared" si="349"/>
        <v>9.04210277724804E-4</v>
      </c>
      <c r="L5615" s="33">
        <f t="shared" si="350"/>
        <v>0.99449615791569712</v>
      </c>
      <c r="M5615" s="33">
        <f t="shared" si="351"/>
        <v>0.99359692426855195</v>
      </c>
    </row>
    <row r="5616" spans="1:13" ht="27.6">
      <c r="A5616" t="s">
        <v>164</v>
      </c>
      <c r="B5616" t="s">
        <v>257</v>
      </c>
      <c r="C5616" s="14" t="s">
        <v>259</v>
      </c>
      <c r="D5616" t="s">
        <v>456</v>
      </c>
      <c r="E5616" t="s">
        <v>474</v>
      </c>
      <c r="F5616" s="20">
        <v>2035</v>
      </c>
      <c r="G5616" s="20">
        <v>44</v>
      </c>
      <c r="H5616" s="11">
        <v>3910.6394205363799</v>
      </c>
      <c r="I5616" s="10">
        <v>4098186.1109525301</v>
      </c>
      <c r="J5616" s="33">
        <f t="shared" si="348"/>
        <v>9.5423665852682347E-4</v>
      </c>
      <c r="K5616" s="33">
        <f t="shared" si="349"/>
        <v>9.5378151950820111E-4</v>
      </c>
      <c r="L5616" s="33">
        <f t="shared" si="350"/>
        <v>0.99359692426855195</v>
      </c>
      <c r="M5616" s="33">
        <f t="shared" si="351"/>
        <v>0.99264924988434444</v>
      </c>
    </row>
    <row r="5617" spans="1:13" ht="27.6">
      <c r="A5617" t="s">
        <v>164</v>
      </c>
      <c r="B5617" t="s">
        <v>257</v>
      </c>
      <c r="C5617" s="14" t="s">
        <v>259</v>
      </c>
      <c r="D5617" t="s">
        <v>456</v>
      </c>
      <c r="E5617" t="s">
        <v>474</v>
      </c>
      <c r="F5617" s="20">
        <v>2035</v>
      </c>
      <c r="G5617" s="20">
        <v>45</v>
      </c>
      <c r="H5617" s="11">
        <v>4211.6306000844597</v>
      </c>
      <c r="I5617" s="10">
        <v>4075608.1498620398</v>
      </c>
      <c r="J5617" s="33">
        <f t="shared" si="348"/>
        <v>1.0333747615621546E-3</v>
      </c>
      <c r="K5617" s="33">
        <f t="shared" si="349"/>
        <v>1.0328410137329103E-3</v>
      </c>
      <c r="L5617" s="33">
        <f t="shared" si="350"/>
        <v>0.99264924988434444</v>
      </c>
      <c r="M5617" s="33">
        <f t="shared" si="351"/>
        <v>0.9916240010268127</v>
      </c>
    </row>
    <row r="5618" spans="1:13" ht="27.6">
      <c r="A5618" t="s">
        <v>164</v>
      </c>
      <c r="B5618" t="s">
        <v>257</v>
      </c>
      <c r="C5618" s="14" t="s">
        <v>259</v>
      </c>
      <c r="D5618" t="s">
        <v>456</v>
      </c>
      <c r="E5618" t="s">
        <v>474</v>
      </c>
      <c r="F5618" s="20">
        <v>2035</v>
      </c>
      <c r="G5618" s="20">
        <v>46</v>
      </c>
      <c r="H5618" s="11">
        <v>5279.4160821569503</v>
      </c>
      <c r="I5618" s="10">
        <v>4075252.4161338001</v>
      </c>
      <c r="J5618" s="33">
        <f t="shared" si="348"/>
        <v>1.2954819832155435E-3</v>
      </c>
      <c r="K5618" s="33">
        <f t="shared" si="349"/>
        <v>1.2946432086760051E-3</v>
      </c>
      <c r="L5618" s="33">
        <f t="shared" si="350"/>
        <v>0.9916240010268127</v>
      </c>
      <c r="M5618" s="33">
        <f t="shared" si="351"/>
        <v>0.99034020174832316</v>
      </c>
    </row>
    <row r="5619" spans="1:13" ht="27.6">
      <c r="A5619" t="s">
        <v>164</v>
      </c>
      <c r="B5619" t="s">
        <v>257</v>
      </c>
      <c r="C5619" s="14" t="s">
        <v>259</v>
      </c>
      <c r="D5619" t="s">
        <v>456</v>
      </c>
      <c r="E5619" t="s">
        <v>474</v>
      </c>
      <c r="F5619" s="20">
        <v>2035</v>
      </c>
      <c r="G5619" s="20">
        <v>47</v>
      </c>
      <c r="H5619" s="11">
        <v>5835.9397179998005</v>
      </c>
      <c r="I5619" s="10">
        <v>4029049.21260841</v>
      </c>
      <c r="J5619" s="33">
        <f t="shared" si="348"/>
        <v>1.4484657322469407E-3</v>
      </c>
      <c r="K5619" s="33">
        <f t="shared" si="349"/>
        <v>1.4474172120677586E-3</v>
      </c>
      <c r="L5619" s="33">
        <f t="shared" si="350"/>
        <v>0.99034020174832316</v>
      </c>
      <c r="M5619" s="33">
        <f t="shared" si="351"/>
        <v>0.98890676629451002</v>
      </c>
    </row>
    <row r="5620" spans="1:13" ht="27.6">
      <c r="A5620" t="s">
        <v>164</v>
      </c>
      <c r="B5620" t="s">
        <v>257</v>
      </c>
      <c r="C5620" s="14" t="s">
        <v>259</v>
      </c>
      <c r="D5620" t="s">
        <v>456</v>
      </c>
      <c r="E5620" t="s">
        <v>474</v>
      </c>
      <c r="F5620" s="20">
        <v>2035</v>
      </c>
      <c r="G5620" s="20">
        <v>48</v>
      </c>
      <c r="H5620" s="11">
        <v>6453.93571129666</v>
      </c>
      <c r="I5620" s="10">
        <v>3973764.1847073198</v>
      </c>
      <c r="J5620" s="33">
        <f t="shared" si="348"/>
        <v>1.624136564553594E-3</v>
      </c>
      <c r="K5620" s="33">
        <f t="shared" si="349"/>
        <v>1.6228183685035313E-3</v>
      </c>
      <c r="L5620" s="33">
        <f t="shared" si="350"/>
        <v>0.98890676629451002</v>
      </c>
      <c r="M5620" s="33">
        <f t="shared" si="351"/>
        <v>0.9873019502294299</v>
      </c>
    </row>
    <row r="5621" spans="1:13" ht="27.6">
      <c r="A5621" t="s">
        <v>164</v>
      </c>
      <c r="B5621" t="s">
        <v>257</v>
      </c>
      <c r="C5621" s="14" t="s">
        <v>259</v>
      </c>
      <c r="D5621" t="s">
        <v>456</v>
      </c>
      <c r="E5621" t="s">
        <v>474</v>
      </c>
      <c r="F5621" s="20">
        <v>2035</v>
      </c>
      <c r="G5621" s="20">
        <v>49</v>
      </c>
      <c r="H5621" s="11">
        <v>7038.8582844812599</v>
      </c>
      <c r="I5621" s="10">
        <v>3978456.7301909202</v>
      </c>
      <c r="J5621" s="33">
        <f t="shared" si="348"/>
        <v>1.7692433930639924E-3</v>
      </c>
      <c r="K5621" s="33">
        <f t="shared" si="349"/>
        <v>1.76767920458476E-3</v>
      </c>
      <c r="L5621" s="33">
        <f t="shared" si="350"/>
        <v>0.9873019502294299</v>
      </c>
      <c r="M5621" s="33">
        <f t="shared" si="351"/>
        <v>0.98555671710336334</v>
      </c>
    </row>
    <row r="5622" spans="1:13" ht="27.6">
      <c r="A5622" t="s">
        <v>164</v>
      </c>
      <c r="B5622" t="s">
        <v>257</v>
      </c>
      <c r="C5622" s="14" t="s">
        <v>259</v>
      </c>
      <c r="D5622" t="s">
        <v>456</v>
      </c>
      <c r="E5622" t="s">
        <v>474</v>
      </c>
      <c r="F5622" s="20">
        <v>2035</v>
      </c>
      <c r="G5622" s="20">
        <v>50</v>
      </c>
      <c r="H5622" s="11">
        <v>7817.2026288470997</v>
      </c>
      <c r="I5622" s="10">
        <v>4038043.8186515002</v>
      </c>
      <c r="J5622" s="33">
        <f t="shared" si="348"/>
        <v>1.9358885093668065E-3</v>
      </c>
      <c r="K5622" s="33">
        <f t="shared" si="349"/>
        <v>1.9340158857982237E-3</v>
      </c>
      <c r="L5622" s="33">
        <f t="shared" si="350"/>
        <v>0.98555671710336334</v>
      </c>
      <c r="M5622" s="33">
        <f t="shared" si="351"/>
        <v>0.98365063475613035</v>
      </c>
    </row>
    <row r="5623" spans="1:13" ht="27.6">
      <c r="A5623" t="s">
        <v>164</v>
      </c>
      <c r="B5623" t="s">
        <v>257</v>
      </c>
      <c r="C5623" s="14" t="s">
        <v>259</v>
      </c>
      <c r="D5623" t="s">
        <v>456</v>
      </c>
      <c r="E5623" t="s">
        <v>474</v>
      </c>
      <c r="F5623" s="20">
        <v>2035</v>
      </c>
      <c r="G5623" s="20">
        <v>51</v>
      </c>
      <c r="H5623" s="11">
        <v>9013.5144218078203</v>
      </c>
      <c r="I5623" s="10">
        <v>4055755.1026885202</v>
      </c>
      <c r="J5623" s="33">
        <f t="shared" si="348"/>
        <v>2.2224010556832806E-3</v>
      </c>
      <c r="K5623" s="33">
        <f t="shared" si="349"/>
        <v>2.2199333508722274E-3</v>
      </c>
      <c r="L5623" s="33">
        <f t="shared" si="350"/>
        <v>0.98365063475613035</v>
      </c>
      <c r="M5623" s="33">
        <f t="shared" si="351"/>
        <v>0.98146699590642861</v>
      </c>
    </row>
    <row r="5624" spans="1:13" ht="27.6">
      <c r="A5624" t="s">
        <v>164</v>
      </c>
      <c r="B5624" t="s">
        <v>257</v>
      </c>
      <c r="C5624" s="14" t="s">
        <v>259</v>
      </c>
      <c r="D5624" t="s">
        <v>456</v>
      </c>
      <c r="E5624" t="s">
        <v>474</v>
      </c>
      <c r="F5624" s="20">
        <v>2035</v>
      </c>
      <c r="G5624" s="20">
        <v>52</v>
      </c>
      <c r="H5624" s="11">
        <v>9614.0987675540691</v>
      </c>
      <c r="I5624" s="10">
        <v>4015931.5922777299</v>
      </c>
      <c r="J5624" s="33">
        <f t="shared" si="348"/>
        <v>2.3939896750335846E-3</v>
      </c>
      <c r="K5624" s="33">
        <f t="shared" si="349"/>
        <v>2.3911263671171357E-3</v>
      </c>
      <c r="L5624" s="33">
        <f t="shared" si="350"/>
        <v>0.98146699590642861</v>
      </c>
      <c r="M5624" s="33">
        <f t="shared" si="351"/>
        <v>0.97912018429406145</v>
      </c>
    </row>
    <row r="5625" spans="1:13" ht="27.6">
      <c r="A5625" t="s">
        <v>164</v>
      </c>
      <c r="B5625" t="s">
        <v>257</v>
      </c>
      <c r="C5625" s="14" t="s">
        <v>259</v>
      </c>
      <c r="D5625" t="s">
        <v>456</v>
      </c>
      <c r="E5625" t="s">
        <v>474</v>
      </c>
      <c r="F5625" s="20">
        <v>2035</v>
      </c>
      <c r="G5625" s="20">
        <v>53</v>
      </c>
      <c r="H5625" s="11">
        <v>10206.4264039588</v>
      </c>
      <c r="I5625" s="10">
        <v>3951631.5066302898</v>
      </c>
      <c r="J5625" s="33">
        <f t="shared" si="348"/>
        <v>2.5828386039623966E-3</v>
      </c>
      <c r="K5625" s="33">
        <f t="shared" si="349"/>
        <v>2.579505946191829E-3</v>
      </c>
      <c r="L5625" s="33">
        <f t="shared" si="350"/>
        <v>0.97912018429406145</v>
      </c>
      <c r="M5625" s="33">
        <f t="shared" si="351"/>
        <v>0.97659453795663842</v>
      </c>
    </row>
    <row r="5626" spans="1:13" ht="27.6">
      <c r="A5626" t="s">
        <v>164</v>
      </c>
      <c r="B5626" t="s">
        <v>257</v>
      </c>
      <c r="C5626" s="14" t="s">
        <v>259</v>
      </c>
      <c r="D5626" t="s">
        <v>456</v>
      </c>
      <c r="E5626" t="s">
        <v>474</v>
      </c>
      <c r="F5626" s="20">
        <v>2035</v>
      </c>
      <c r="G5626" s="20">
        <v>54</v>
      </c>
      <c r="H5626" s="11">
        <v>10837.0943706979</v>
      </c>
      <c r="I5626" s="10">
        <v>3880153.24590284</v>
      </c>
      <c r="J5626" s="33">
        <f t="shared" si="348"/>
        <v>2.792955247873543E-3</v>
      </c>
      <c r="K5626" s="33">
        <f t="shared" si="349"/>
        <v>2.7890585769518861E-3</v>
      </c>
      <c r="L5626" s="33">
        <f t="shared" si="350"/>
        <v>0.97659453795663842</v>
      </c>
      <c r="M5626" s="33">
        <f t="shared" si="351"/>
        <v>0.97387075858434613</v>
      </c>
    </row>
    <row r="5627" spans="1:13" ht="27.6">
      <c r="A5627" t="s">
        <v>164</v>
      </c>
      <c r="B5627" t="s">
        <v>257</v>
      </c>
      <c r="C5627" s="14" t="s">
        <v>259</v>
      </c>
      <c r="D5627" t="s">
        <v>456</v>
      </c>
      <c r="E5627" t="s">
        <v>474</v>
      </c>
      <c r="F5627" s="20">
        <v>2035</v>
      </c>
      <c r="G5627" s="20">
        <v>55</v>
      </c>
      <c r="H5627" s="11">
        <v>11546.314206983399</v>
      </c>
      <c r="I5627" s="10">
        <v>3813327.41107625</v>
      </c>
      <c r="J5627" s="33">
        <f t="shared" si="348"/>
        <v>3.027884302157165E-3</v>
      </c>
      <c r="K5627" s="33">
        <f t="shared" si="349"/>
        <v>3.0233048836326715E-3</v>
      </c>
      <c r="L5627" s="33">
        <f t="shared" si="350"/>
        <v>0.97387075858434613</v>
      </c>
      <c r="M5627" s="33">
        <f t="shared" si="351"/>
        <v>0.97092645036389102</v>
      </c>
    </row>
    <row r="5628" spans="1:13" ht="27.6">
      <c r="A5628" t="s">
        <v>164</v>
      </c>
      <c r="B5628" t="s">
        <v>257</v>
      </c>
      <c r="C5628" s="14" t="s">
        <v>259</v>
      </c>
      <c r="D5628" t="s">
        <v>456</v>
      </c>
      <c r="E5628" t="s">
        <v>474</v>
      </c>
      <c r="F5628" s="20">
        <v>2035</v>
      </c>
      <c r="G5628" s="20">
        <v>56</v>
      </c>
      <c r="H5628" s="11">
        <v>12309.729788853299</v>
      </c>
      <c r="I5628" s="10">
        <v>3732635.3226899202</v>
      </c>
      <c r="J5628" s="33">
        <f t="shared" si="348"/>
        <v>3.2978656430819779E-3</v>
      </c>
      <c r="K5628" s="33">
        <f t="shared" si="349"/>
        <v>3.2924336571427126E-3</v>
      </c>
      <c r="L5628" s="33">
        <f t="shared" si="350"/>
        <v>0.97092645036389102</v>
      </c>
      <c r="M5628" s="33">
        <f t="shared" si="351"/>
        <v>0.96772973944010288</v>
      </c>
    </row>
    <row r="5629" spans="1:13" ht="27.6">
      <c r="A5629" t="s">
        <v>164</v>
      </c>
      <c r="B5629" t="s">
        <v>257</v>
      </c>
      <c r="C5629" s="14" t="s">
        <v>259</v>
      </c>
      <c r="D5629" t="s">
        <v>456</v>
      </c>
      <c r="E5629" t="s">
        <v>474</v>
      </c>
      <c r="F5629" s="20">
        <v>2035</v>
      </c>
      <c r="G5629" s="20">
        <v>57</v>
      </c>
      <c r="H5629" s="11">
        <v>13069.886820514599</v>
      </c>
      <c r="I5629" s="10">
        <v>3627908.1729118899</v>
      </c>
      <c r="J5629" s="33">
        <f t="shared" si="348"/>
        <v>3.6025958203964783E-3</v>
      </c>
      <c r="K5629" s="33">
        <f t="shared" si="349"/>
        <v>3.5961142578934124E-3</v>
      </c>
      <c r="L5629" s="33">
        <f t="shared" si="350"/>
        <v>0.96772973944010288</v>
      </c>
      <c r="M5629" s="33">
        <f t="shared" si="351"/>
        <v>0.9642496727263149</v>
      </c>
    </row>
    <row r="5630" spans="1:13" ht="27.6">
      <c r="A5630" t="s">
        <v>164</v>
      </c>
      <c r="B5630" t="s">
        <v>257</v>
      </c>
      <c r="C5630" s="14" t="s">
        <v>259</v>
      </c>
      <c r="D5630" t="s">
        <v>456</v>
      </c>
      <c r="E5630" t="s">
        <v>474</v>
      </c>
      <c r="F5630" s="20">
        <v>2035</v>
      </c>
      <c r="G5630" s="20">
        <v>58</v>
      </c>
      <c r="H5630" s="11">
        <v>13860.321557659299</v>
      </c>
      <c r="I5630" s="10">
        <v>3526650.4313155101</v>
      </c>
      <c r="J5630" s="33">
        <f t="shared" si="348"/>
        <v>3.9301659825947436E-3</v>
      </c>
      <c r="K5630" s="33">
        <f t="shared" si="349"/>
        <v>3.9224529880275139E-3</v>
      </c>
      <c r="L5630" s="33">
        <f t="shared" si="350"/>
        <v>0.9642496727263149</v>
      </c>
      <c r="M5630" s="33">
        <f t="shared" si="351"/>
        <v>0.96046744871632506</v>
      </c>
    </row>
    <row r="5631" spans="1:13" ht="27.6">
      <c r="A5631" t="s">
        <v>164</v>
      </c>
      <c r="B5631" t="s">
        <v>257</v>
      </c>
      <c r="C5631" s="14" t="s">
        <v>259</v>
      </c>
      <c r="D5631" t="s">
        <v>456</v>
      </c>
      <c r="E5631" t="s">
        <v>474</v>
      </c>
      <c r="F5631" s="20">
        <v>2035</v>
      </c>
      <c r="G5631" s="20">
        <v>59</v>
      </c>
      <c r="H5631" s="11">
        <v>14168.968974708399</v>
      </c>
      <c r="I5631" s="10">
        <v>3438695.8365209098</v>
      </c>
      <c r="J5631" s="33">
        <f t="shared" si="348"/>
        <v>4.1204484631137978E-3</v>
      </c>
      <c r="K5631" s="33">
        <f t="shared" si="349"/>
        <v>4.1119710629057282E-3</v>
      </c>
      <c r="L5631" s="33">
        <f t="shared" si="350"/>
        <v>0.96046744871632506</v>
      </c>
      <c r="M5631" s="33">
        <f t="shared" si="351"/>
        <v>0.95651803436034066</v>
      </c>
    </row>
    <row r="5632" spans="1:13" ht="27.6">
      <c r="A5632" t="s">
        <v>164</v>
      </c>
      <c r="B5632" t="s">
        <v>257</v>
      </c>
      <c r="C5632" s="14" t="s">
        <v>259</v>
      </c>
      <c r="D5632" t="s">
        <v>456</v>
      </c>
      <c r="E5632" t="s">
        <v>474</v>
      </c>
      <c r="F5632" s="20">
        <v>2035</v>
      </c>
      <c r="G5632" s="20">
        <v>60</v>
      </c>
      <c r="H5632" s="11">
        <v>14634.3985840594</v>
      </c>
      <c r="I5632" s="10">
        <v>3338638.9140134202</v>
      </c>
      <c r="J5632" s="33">
        <f t="shared" si="348"/>
        <v>4.3833427216803155E-3</v>
      </c>
      <c r="K5632" s="33">
        <f t="shared" si="349"/>
        <v>4.3737498963045685E-3</v>
      </c>
      <c r="L5632" s="33">
        <f t="shared" si="350"/>
        <v>0.95651803436034066</v>
      </c>
      <c r="M5632" s="33">
        <f t="shared" si="351"/>
        <v>0.95233446370674368</v>
      </c>
    </row>
    <row r="5633" spans="1:13" ht="27.6">
      <c r="A5633" t="s">
        <v>164</v>
      </c>
      <c r="B5633" t="s">
        <v>257</v>
      </c>
      <c r="C5633" s="14" t="s">
        <v>259</v>
      </c>
      <c r="D5633" t="s">
        <v>456</v>
      </c>
      <c r="E5633" t="s">
        <v>474</v>
      </c>
      <c r="F5633" s="20">
        <v>2035</v>
      </c>
      <c r="G5633" s="20">
        <v>61</v>
      </c>
      <c r="H5633" s="11">
        <v>15505.1819336595</v>
      </c>
      <c r="I5633" s="10">
        <v>3252356.2340924498</v>
      </c>
      <c r="J5633" s="33">
        <f t="shared" si="348"/>
        <v>4.7673688912451273E-3</v>
      </c>
      <c r="K5633" s="33">
        <f t="shared" si="349"/>
        <v>4.7560230253093083E-3</v>
      </c>
      <c r="L5633" s="33">
        <f t="shared" si="350"/>
        <v>0.95233446370674368</v>
      </c>
      <c r="M5633" s="33">
        <f t="shared" si="351"/>
        <v>0.94780513906955877</v>
      </c>
    </row>
    <row r="5634" spans="1:13" ht="27.6">
      <c r="A5634" t="s">
        <v>164</v>
      </c>
      <c r="B5634" t="s">
        <v>257</v>
      </c>
      <c r="C5634" s="14" t="s">
        <v>259</v>
      </c>
      <c r="D5634" t="s">
        <v>456</v>
      </c>
      <c r="E5634" t="s">
        <v>474</v>
      </c>
      <c r="F5634" s="20">
        <v>2035</v>
      </c>
      <c r="G5634" s="20">
        <v>62</v>
      </c>
      <c r="H5634" s="11">
        <v>16348.767321871899</v>
      </c>
      <c r="I5634" s="10">
        <v>3165393.9676942099</v>
      </c>
      <c r="J5634" s="33">
        <f t="shared" ref="J5634:J5697" si="352">IF(I5634&gt;0,H5634/I5634,0)</f>
        <v>5.1648444044331537E-3</v>
      </c>
      <c r="K5634" s="33">
        <f t="shared" ref="K5634:K5697" si="353">1-EXP(-J5634)</f>
        <v>5.1515295285223806E-3</v>
      </c>
      <c r="L5634" s="33">
        <f t="shared" ref="L5634:L5697" si="354">IF(G5634=30,1,M5633)</f>
        <v>0.94780513906955877</v>
      </c>
      <c r="M5634" s="33">
        <f t="shared" ref="M5634:M5697" si="355">L5634*(1-K5634)</f>
        <v>0.94292249290835672</v>
      </c>
    </row>
    <row r="5635" spans="1:13" ht="27.6">
      <c r="A5635" t="s">
        <v>164</v>
      </c>
      <c r="B5635" t="s">
        <v>257</v>
      </c>
      <c r="C5635" s="14" t="s">
        <v>259</v>
      </c>
      <c r="D5635" t="s">
        <v>456</v>
      </c>
      <c r="E5635" t="s">
        <v>474</v>
      </c>
      <c r="F5635" s="20">
        <v>2035</v>
      </c>
      <c r="G5635" s="20">
        <v>63</v>
      </c>
      <c r="H5635" s="11">
        <v>17091.5389879047</v>
      </c>
      <c r="I5635" s="10">
        <v>3058175.1663935101</v>
      </c>
      <c r="J5635" s="33">
        <f t="shared" si="352"/>
        <v>5.588803145001227E-3</v>
      </c>
      <c r="K5635" s="33">
        <f t="shared" si="353"/>
        <v>5.5732148382169333E-3</v>
      </c>
      <c r="L5635" s="33">
        <f t="shared" si="354"/>
        <v>0.94292249290835672</v>
      </c>
      <c r="M5635" s="33">
        <f t="shared" si="355"/>
        <v>0.93766738327959132</v>
      </c>
    </row>
    <row r="5636" spans="1:13" ht="27.6">
      <c r="A5636" t="s">
        <v>164</v>
      </c>
      <c r="B5636" t="s">
        <v>257</v>
      </c>
      <c r="C5636" s="14" t="s">
        <v>259</v>
      </c>
      <c r="D5636" t="s">
        <v>456</v>
      </c>
      <c r="E5636" t="s">
        <v>474</v>
      </c>
      <c r="F5636" s="20">
        <v>2035</v>
      </c>
      <c r="G5636" s="20">
        <v>64</v>
      </c>
      <c r="H5636" s="11">
        <v>18181.674706187601</v>
      </c>
      <c r="I5636" s="10">
        <v>2960494.5869160299</v>
      </c>
      <c r="J5636" s="33">
        <f t="shared" si="352"/>
        <v>6.1414314981496363E-3</v>
      </c>
      <c r="K5636" s="33">
        <f t="shared" si="353"/>
        <v>6.1226114547717758E-3</v>
      </c>
      <c r="L5636" s="33">
        <f t="shared" si="354"/>
        <v>0.93766738327959132</v>
      </c>
      <c r="M5636" s="33">
        <f t="shared" si="355"/>
        <v>0.93192641021795786</v>
      </c>
    </row>
    <row r="5637" spans="1:13" ht="27.6">
      <c r="A5637" t="s">
        <v>164</v>
      </c>
      <c r="B5637" t="s">
        <v>257</v>
      </c>
      <c r="C5637" s="14" t="s">
        <v>259</v>
      </c>
      <c r="D5637" t="s">
        <v>456</v>
      </c>
      <c r="E5637" t="s">
        <v>474</v>
      </c>
      <c r="F5637" s="20">
        <v>2035</v>
      </c>
      <c r="G5637" s="20">
        <v>65</v>
      </c>
      <c r="H5637" s="11">
        <v>19189.688859833299</v>
      </c>
      <c r="I5637" s="10">
        <v>2859943.40390195</v>
      </c>
      <c r="J5637" s="33">
        <f t="shared" si="352"/>
        <v>6.7098141989984624E-3</v>
      </c>
      <c r="K5637" s="33">
        <f t="shared" si="353"/>
        <v>6.6873536591323113E-3</v>
      </c>
      <c r="L5637" s="33">
        <f t="shared" si="354"/>
        <v>0.93192641021795786</v>
      </c>
      <c r="M5637" s="33">
        <f t="shared" si="355"/>
        <v>0.92569428872854476</v>
      </c>
    </row>
    <row r="5638" spans="1:13" ht="27.6">
      <c r="A5638" t="s">
        <v>164</v>
      </c>
      <c r="B5638" t="s">
        <v>257</v>
      </c>
      <c r="C5638" s="14" t="s">
        <v>259</v>
      </c>
      <c r="D5638" t="s">
        <v>456</v>
      </c>
      <c r="E5638" t="s">
        <v>474</v>
      </c>
      <c r="F5638" s="20">
        <v>2035</v>
      </c>
      <c r="G5638" s="20">
        <v>66</v>
      </c>
      <c r="H5638" s="11">
        <v>19613.246752647199</v>
      </c>
      <c r="I5638" s="10">
        <v>2743945.07768007</v>
      </c>
      <c r="J5638" s="33">
        <f t="shared" si="352"/>
        <v>7.1478277434144782E-3</v>
      </c>
      <c r="K5638" s="33">
        <f t="shared" si="353"/>
        <v>7.1223427795514826E-3</v>
      </c>
      <c r="L5638" s="33">
        <f t="shared" si="354"/>
        <v>0.92569428872854476</v>
      </c>
      <c r="M5638" s="33">
        <f t="shared" si="355"/>
        <v>0.91910117669514702</v>
      </c>
    </row>
    <row r="5639" spans="1:13" ht="27.6">
      <c r="A5639" t="s">
        <v>164</v>
      </c>
      <c r="B5639" t="s">
        <v>257</v>
      </c>
      <c r="C5639" s="14" t="s">
        <v>259</v>
      </c>
      <c r="D5639" t="s">
        <v>456</v>
      </c>
      <c r="E5639" t="s">
        <v>474</v>
      </c>
      <c r="F5639" s="20">
        <v>2035</v>
      </c>
      <c r="G5639" s="20">
        <v>67</v>
      </c>
      <c r="H5639" s="11">
        <v>20695.900430729402</v>
      </c>
      <c r="I5639" s="10">
        <v>2619207.9969853298</v>
      </c>
      <c r="J5639" s="33">
        <f t="shared" si="352"/>
        <v>7.9015872181781976E-3</v>
      </c>
      <c r="K5639" s="33">
        <f t="shared" si="353"/>
        <v>7.8704517384345918E-3</v>
      </c>
      <c r="L5639" s="33">
        <f t="shared" si="354"/>
        <v>0.91910117669514702</v>
      </c>
      <c r="M5639" s="33">
        <f t="shared" si="355"/>
        <v>0.91186743524122937</v>
      </c>
    </row>
    <row r="5640" spans="1:13" ht="27.6">
      <c r="A5640" t="s">
        <v>164</v>
      </c>
      <c r="B5640" t="s">
        <v>257</v>
      </c>
      <c r="C5640" s="14" t="s">
        <v>259</v>
      </c>
      <c r="D5640" t="s">
        <v>456</v>
      </c>
      <c r="E5640" t="s">
        <v>474</v>
      </c>
      <c r="F5640" s="20">
        <v>2035</v>
      </c>
      <c r="G5640" s="20">
        <v>68</v>
      </c>
      <c r="H5640" s="11">
        <v>21655.651354300298</v>
      </c>
      <c r="I5640" s="10">
        <v>2495810.74564349</v>
      </c>
      <c r="J5640" s="33">
        <f t="shared" si="352"/>
        <v>8.6768002710545522E-3</v>
      </c>
      <c r="K5640" s="33">
        <f t="shared" si="353"/>
        <v>8.6392654786661138E-3</v>
      </c>
      <c r="L5640" s="33">
        <f t="shared" si="354"/>
        <v>0.91186743524122937</v>
      </c>
      <c r="M5640" s="33">
        <f t="shared" si="355"/>
        <v>0.90398957038683003</v>
      </c>
    </row>
    <row r="5641" spans="1:13" ht="27.6">
      <c r="A5641" t="s">
        <v>164</v>
      </c>
      <c r="B5641" t="s">
        <v>257</v>
      </c>
      <c r="C5641" s="14" t="s">
        <v>259</v>
      </c>
      <c r="D5641" t="s">
        <v>456</v>
      </c>
      <c r="E5641" t="s">
        <v>474</v>
      </c>
      <c r="F5641" s="20">
        <v>2035</v>
      </c>
      <c r="G5641" s="20">
        <v>69</v>
      </c>
      <c r="H5641" s="11">
        <v>21770.331755859199</v>
      </c>
      <c r="I5641" s="10">
        <v>2360781.5115584801</v>
      </c>
      <c r="J5641" s="33">
        <f t="shared" si="352"/>
        <v>9.2216631015071878E-3</v>
      </c>
      <c r="K5641" s="33">
        <f t="shared" si="353"/>
        <v>9.1792739658409506E-3</v>
      </c>
      <c r="L5641" s="33">
        <f t="shared" si="354"/>
        <v>0.90398957038683003</v>
      </c>
      <c r="M5641" s="33">
        <f t="shared" si="355"/>
        <v>0.89569160245798651</v>
      </c>
    </row>
    <row r="5642" spans="1:13" ht="27.6">
      <c r="A5642" t="s">
        <v>164</v>
      </c>
      <c r="B5642" t="s">
        <v>257</v>
      </c>
      <c r="C5642" s="14" t="s">
        <v>259</v>
      </c>
      <c r="D5642" t="s">
        <v>456</v>
      </c>
      <c r="E5642" t="s">
        <v>474</v>
      </c>
      <c r="F5642" s="20">
        <v>2036</v>
      </c>
      <c r="G5642" s="20">
        <v>30</v>
      </c>
      <c r="H5642" s="11">
        <v>710.20481319565101</v>
      </c>
      <c r="I5642" s="10">
        <v>4571867.2053442504</v>
      </c>
      <c r="J5642" s="33">
        <f t="shared" si="352"/>
        <v>1.5534239760189498E-4</v>
      </c>
      <c r="K5642" s="33">
        <f t="shared" si="353"/>
        <v>1.5533033259640394E-4</v>
      </c>
      <c r="L5642" s="33">
        <f t="shared" si="354"/>
        <v>1</v>
      </c>
      <c r="M5642" s="33">
        <f t="shared" si="355"/>
        <v>0.9998446696674036</v>
      </c>
    </row>
    <row r="5643" spans="1:13" ht="27.6">
      <c r="A5643" t="s">
        <v>164</v>
      </c>
      <c r="B5643" t="s">
        <v>257</v>
      </c>
      <c r="C5643" s="14" t="s">
        <v>259</v>
      </c>
      <c r="D5643" t="s">
        <v>456</v>
      </c>
      <c r="E5643" t="s">
        <v>474</v>
      </c>
      <c r="F5643" s="20">
        <v>2036</v>
      </c>
      <c r="G5643" s="20">
        <v>31</v>
      </c>
      <c r="H5643" s="11">
        <v>998.72779364918097</v>
      </c>
      <c r="I5643" s="10">
        <v>4478305.7931807898</v>
      </c>
      <c r="J5643" s="33">
        <f t="shared" si="352"/>
        <v>2.230146487919527E-4</v>
      </c>
      <c r="K5643" s="33">
        <f t="shared" si="353"/>
        <v>2.2298978287371707E-4</v>
      </c>
      <c r="L5643" s="33">
        <f t="shared" si="354"/>
        <v>0.9998446696674036</v>
      </c>
      <c r="M5643" s="33">
        <f t="shared" si="355"/>
        <v>0.99962171452160697</v>
      </c>
    </row>
    <row r="5644" spans="1:13" ht="27.6">
      <c r="A5644" t="s">
        <v>164</v>
      </c>
      <c r="B5644" t="s">
        <v>257</v>
      </c>
      <c r="C5644" s="14" t="s">
        <v>259</v>
      </c>
      <c r="D5644" t="s">
        <v>456</v>
      </c>
      <c r="E5644" t="s">
        <v>474</v>
      </c>
      <c r="F5644" s="20">
        <v>2036</v>
      </c>
      <c r="G5644" s="20">
        <v>32</v>
      </c>
      <c r="H5644" s="11">
        <v>1032.7988080676701</v>
      </c>
      <c r="I5644" s="10">
        <v>4381546.8990856297</v>
      </c>
      <c r="J5644" s="33">
        <f t="shared" si="352"/>
        <v>2.3571556618125013E-4</v>
      </c>
      <c r="K5644" s="33">
        <f t="shared" si="353"/>
        <v>2.3568778744986751E-4</v>
      </c>
      <c r="L5644" s="33">
        <f t="shared" si="354"/>
        <v>0.99962171452160697</v>
      </c>
      <c r="M5644" s="33">
        <f t="shared" si="355"/>
        <v>0.99938611589142456</v>
      </c>
    </row>
    <row r="5645" spans="1:13" ht="27.6">
      <c r="A5645" t="s">
        <v>164</v>
      </c>
      <c r="B5645" t="s">
        <v>257</v>
      </c>
      <c r="C5645" s="14" t="s">
        <v>259</v>
      </c>
      <c r="D5645" t="s">
        <v>456</v>
      </c>
      <c r="E5645" t="s">
        <v>474</v>
      </c>
      <c r="F5645" s="20">
        <v>2036</v>
      </c>
      <c r="G5645" s="20">
        <v>33</v>
      </c>
      <c r="H5645" s="11">
        <v>1117.0376256863699</v>
      </c>
      <c r="I5645" s="10">
        <v>4339246.6507145604</v>
      </c>
      <c r="J5645" s="33">
        <f t="shared" si="352"/>
        <v>2.5742662623301743E-4</v>
      </c>
      <c r="K5645" s="33">
        <f t="shared" si="353"/>
        <v>2.5739349484210639E-4</v>
      </c>
      <c r="L5645" s="33">
        <f t="shared" si="354"/>
        <v>0.99938611589142456</v>
      </c>
      <c r="M5645" s="33">
        <f t="shared" si="355"/>
        <v>0.99912888040635861</v>
      </c>
    </row>
    <row r="5646" spans="1:13" ht="27.6">
      <c r="A5646" t="s">
        <v>164</v>
      </c>
      <c r="B5646" t="s">
        <v>257</v>
      </c>
      <c r="C5646" s="14" t="s">
        <v>259</v>
      </c>
      <c r="D5646" t="s">
        <v>456</v>
      </c>
      <c r="E5646" t="s">
        <v>474</v>
      </c>
      <c r="F5646" s="20">
        <v>2036</v>
      </c>
      <c r="G5646" s="20">
        <v>34</v>
      </c>
      <c r="H5646" s="11">
        <v>1211.3798232669501</v>
      </c>
      <c r="I5646" s="10">
        <v>4319773.0182315996</v>
      </c>
      <c r="J5646" s="33">
        <f t="shared" si="352"/>
        <v>2.8042673032919145E-4</v>
      </c>
      <c r="K5646" s="33">
        <f t="shared" si="353"/>
        <v>2.8038741442881765E-4</v>
      </c>
      <c r="L5646" s="33">
        <f t="shared" si="354"/>
        <v>0.99912888040635861</v>
      </c>
      <c r="M5646" s="33">
        <f t="shared" si="355"/>
        <v>0.99884873724290035</v>
      </c>
    </row>
    <row r="5647" spans="1:13" ht="27.6">
      <c r="A5647" t="s">
        <v>164</v>
      </c>
      <c r="B5647" t="s">
        <v>257</v>
      </c>
      <c r="C5647" s="14" t="s">
        <v>259</v>
      </c>
      <c r="D5647" t="s">
        <v>456</v>
      </c>
      <c r="E5647" t="s">
        <v>474</v>
      </c>
      <c r="F5647" s="20">
        <v>2036</v>
      </c>
      <c r="G5647" s="20">
        <v>35</v>
      </c>
      <c r="H5647" s="11">
        <v>1327.0208679318</v>
      </c>
      <c r="I5647" s="10">
        <v>4300333.1446310496</v>
      </c>
      <c r="J5647" s="33">
        <f t="shared" si="352"/>
        <v>3.0858559634817614E-4</v>
      </c>
      <c r="K5647" s="33">
        <f t="shared" si="353"/>
        <v>3.0853798871022242E-4</v>
      </c>
      <c r="L5647" s="33">
        <f t="shared" si="354"/>
        <v>0.99884873724290035</v>
      </c>
      <c r="M5647" s="33">
        <f t="shared" si="355"/>
        <v>0.99854055446248569</v>
      </c>
    </row>
    <row r="5648" spans="1:13" ht="27.6">
      <c r="A5648" t="s">
        <v>164</v>
      </c>
      <c r="B5648" t="s">
        <v>257</v>
      </c>
      <c r="C5648" s="14" t="s">
        <v>259</v>
      </c>
      <c r="D5648" t="s">
        <v>456</v>
      </c>
      <c r="E5648" t="s">
        <v>474</v>
      </c>
      <c r="F5648" s="20">
        <v>2036</v>
      </c>
      <c r="G5648" s="20">
        <v>36</v>
      </c>
      <c r="H5648" s="11">
        <v>1745.98345714265</v>
      </c>
      <c r="I5648" s="10">
        <v>4300431.0284404298</v>
      </c>
      <c r="J5648" s="33">
        <f t="shared" si="352"/>
        <v>4.0600196715068318E-4</v>
      </c>
      <c r="K5648" s="33">
        <f t="shared" si="353"/>
        <v>4.0591955950497471E-4</v>
      </c>
      <c r="L5648" s="33">
        <f t="shared" si="354"/>
        <v>0.99854055446248569</v>
      </c>
      <c r="M5648" s="33">
        <f t="shared" si="355"/>
        <v>0.99813522732047044</v>
      </c>
    </row>
    <row r="5649" spans="1:13" ht="27.6">
      <c r="A5649" t="s">
        <v>164</v>
      </c>
      <c r="B5649" t="s">
        <v>257</v>
      </c>
      <c r="C5649" s="14" t="s">
        <v>259</v>
      </c>
      <c r="D5649" t="s">
        <v>456</v>
      </c>
      <c r="E5649" t="s">
        <v>474</v>
      </c>
      <c r="F5649" s="20">
        <v>2036</v>
      </c>
      <c r="G5649" s="20">
        <v>37</v>
      </c>
      <c r="H5649" s="11">
        <v>1947.01058696373</v>
      </c>
      <c r="I5649" s="10">
        <v>4339125.5647369502</v>
      </c>
      <c r="J5649" s="33">
        <f t="shared" si="352"/>
        <v>4.4871035832348937E-4</v>
      </c>
      <c r="K5649" s="33">
        <f t="shared" si="353"/>
        <v>4.4860970288629343E-4</v>
      </c>
      <c r="L5649" s="33">
        <f t="shared" si="354"/>
        <v>0.99813522732047044</v>
      </c>
      <c r="M5649" s="33">
        <f t="shared" si="355"/>
        <v>0.99768745417270188</v>
      </c>
    </row>
    <row r="5650" spans="1:13" ht="27.6">
      <c r="A5650" t="s">
        <v>164</v>
      </c>
      <c r="B5650" t="s">
        <v>257</v>
      </c>
      <c r="C5650" s="14" t="s">
        <v>259</v>
      </c>
      <c r="D5650" t="s">
        <v>456</v>
      </c>
      <c r="E5650" t="s">
        <v>474</v>
      </c>
      <c r="F5650" s="20">
        <v>2036</v>
      </c>
      <c r="G5650" s="20">
        <v>38</v>
      </c>
      <c r="H5650" s="11">
        <v>2158.0148258506101</v>
      </c>
      <c r="I5650" s="10">
        <v>4380190.9959521396</v>
      </c>
      <c r="J5650" s="33">
        <f t="shared" si="352"/>
        <v>4.926759650081226E-4</v>
      </c>
      <c r="K5650" s="33">
        <f t="shared" si="353"/>
        <v>4.9255462013364504E-4</v>
      </c>
      <c r="L5650" s="33">
        <f t="shared" si="354"/>
        <v>0.99768745417270188</v>
      </c>
      <c r="M5650" s="33">
        <f t="shared" si="355"/>
        <v>0.99719603860769979</v>
      </c>
    </row>
    <row r="5651" spans="1:13" ht="27.6">
      <c r="A5651" t="s">
        <v>164</v>
      </c>
      <c r="B5651" t="s">
        <v>257</v>
      </c>
      <c r="C5651" s="14" t="s">
        <v>259</v>
      </c>
      <c r="D5651" t="s">
        <v>456</v>
      </c>
      <c r="E5651" t="s">
        <v>474</v>
      </c>
      <c r="F5651" s="20">
        <v>2036</v>
      </c>
      <c r="G5651" s="20">
        <v>39</v>
      </c>
      <c r="H5651" s="11">
        <v>2285.3444639086601</v>
      </c>
      <c r="I5651" s="10">
        <v>4374987.8769091601</v>
      </c>
      <c r="J5651" s="33">
        <f t="shared" si="352"/>
        <v>5.2236589636522825E-4</v>
      </c>
      <c r="K5651" s="33">
        <f t="shared" si="353"/>
        <v>5.2222948705327177E-4</v>
      </c>
      <c r="L5651" s="33">
        <f t="shared" si="354"/>
        <v>0.99719603860769979</v>
      </c>
      <c r="M5651" s="33">
        <f t="shared" si="355"/>
        <v>0.99667527343196616</v>
      </c>
    </row>
    <row r="5652" spans="1:13" ht="27.6">
      <c r="A5652" t="s">
        <v>164</v>
      </c>
      <c r="B5652" t="s">
        <v>257</v>
      </c>
      <c r="C5652" s="14" t="s">
        <v>259</v>
      </c>
      <c r="D5652" t="s">
        <v>456</v>
      </c>
      <c r="E5652" t="s">
        <v>474</v>
      </c>
      <c r="F5652" s="20">
        <v>2036</v>
      </c>
      <c r="G5652" s="20">
        <v>40</v>
      </c>
      <c r="H5652" s="11">
        <v>2432.4612528641401</v>
      </c>
      <c r="I5652" s="10">
        <v>4311004.2509493902</v>
      </c>
      <c r="J5652" s="33">
        <f t="shared" si="352"/>
        <v>5.6424468900220911E-4</v>
      </c>
      <c r="K5652" s="33">
        <f t="shared" si="353"/>
        <v>5.6408553290343555E-4</v>
      </c>
      <c r="L5652" s="33">
        <f t="shared" si="354"/>
        <v>0.99667527343196616</v>
      </c>
      <c r="M5652" s="33">
        <f t="shared" si="355"/>
        <v>0.99611306332922056</v>
      </c>
    </row>
    <row r="5653" spans="1:13" ht="27.6">
      <c r="A5653" t="s">
        <v>164</v>
      </c>
      <c r="B5653" t="s">
        <v>257</v>
      </c>
      <c r="C5653" s="14" t="s">
        <v>259</v>
      </c>
      <c r="D5653" t="s">
        <v>456</v>
      </c>
      <c r="E5653" t="s">
        <v>474</v>
      </c>
      <c r="F5653" s="20">
        <v>2036</v>
      </c>
      <c r="G5653" s="20">
        <v>41</v>
      </c>
      <c r="H5653" s="11">
        <v>3099.9180045071698</v>
      </c>
      <c r="I5653" s="10">
        <v>4244812.1549407998</v>
      </c>
      <c r="J5653" s="33">
        <f t="shared" si="352"/>
        <v>7.3028390688595801E-4</v>
      </c>
      <c r="K5653" s="33">
        <f t="shared" si="353"/>
        <v>7.3001731449362506E-4</v>
      </c>
      <c r="L5653" s="33">
        <f t="shared" si="354"/>
        <v>0.99611306332922056</v>
      </c>
      <c r="M5653" s="33">
        <f t="shared" si="355"/>
        <v>0.99538588354579693</v>
      </c>
    </row>
    <row r="5654" spans="1:13" ht="27.6">
      <c r="A5654" t="s">
        <v>164</v>
      </c>
      <c r="B5654" t="s">
        <v>257</v>
      </c>
      <c r="C5654" s="14" t="s">
        <v>259</v>
      </c>
      <c r="D5654" t="s">
        <v>456</v>
      </c>
      <c r="E5654" t="s">
        <v>474</v>
      </c>
      <c r="F5654" s="20">
        <v>2036</v>
      </c>
      <c r="G5654" s="20">
        <v>42</v>
      </c>
      <c r="H5654" s="11">
        <v>3365.7424931126402</v>
      </c>
      <c r="I5654" s="10">
        <v>4187946.5502226399</v>
      </c>
      <c r="J5654" s="33">
        <f t="shared" si="352"/>
        <v>8.0367369849400545E-4</v>
      </c>
      <c r="K5654" s="33">
        <f t="shared" si="353"/>
        <v>8.0335083928417816E-4</v>
      </c>
      <c r="L5654" s="33">
        <f t="shared" si="354"/>
        <v>0.99538588354579693</v>
      </c>
      <c r="M5654" s="33">
        <f t="shared" si="355"/>
        <v>0.99458623946083879</v>
      </c>
    </row>
    <row r="5655" spans="1:13" ht="27.6">
      <c r="A5655" t="s">
        <v>164</v>
      </c>
      <c r="B5655" t="s">
        <v>257</v>
      </c>
      <c r="C5655" s="14" t="s">
        <v>259</v>
      </c>
      <c r="D5655" t="s">
        <v>456</v>
      </c>
      <c r="E5655" t="s">
        <v>474</v>
      </c>
      <c r="F5655" s="20">
        <v>2036</v>
      </c>
      <c r="G5655" s="20">
        <v>43</v>
      </c>
      <c r="H5655" s="11">
        <v>3696.74747385306</v>
      </c>
      <c r="I5655" s="10">
        <v>4133225.0578338699</v>
      </c>
      <c r="J5655" s="33">
        <f t="shared" si="352"/>
        <v>8.9439781819924459E-4</v>
      </c>
      <c r="K5655" s="33">
        <f t="shared" si="353"/>
        <v>8.9399796368916373E-4</v>
      </c>
      <c r="L5655" s="33">
        <f t="shared" si="354"/>
        <v>0.99458623946083879</v>
      </c>
      <c r="M5655" s="33">
        <f t="shared" si="355"/>
        <v>0.99369708138804758</v>
      </c>
    </row>
    <row r="5656" spans="1:13" ht="27.6">
      <c r="A5656" t="s">
        <v>164</v>
      </c>
      <c r="B5656" t="s">
        <v>257</v>
      </c>
      <c r="C5656" s="14" t="s">
        <v>259</v>
      </c>
      <c r="D5656" t="s">
        <v>456</v>
      </c>
      <c r="E5656" t="s">
        <v>474</v>
      </c>
      <c r="F5656" s="20">
        <v>2036</v>
      </c>
      <c r="G5656" s="20">
        <v>44</v>
      </c>
      <c r="H5656" s="11">
        <v>3865.3287447380499</v>
      </c>
      <c r="I5656" s="10">
        <v>4112659.4345987299</v>
      </c>
      <c r="J5656" s="33">
        <f t="shared" si="352"/>
        <v>9.3986113029930179E-4</v>
      </c>
      <c r="K5656" s="33">
        <f t="shared" si="353"/>
        <v>9.3941959916399309E-4</v>
      </c>
      <c r="L5656" s="33">
        <f t="shared" si="354"/>
        <v>0.99369708138804758</v>
      </c>
      <c r="M5656" s="33">
        <f t="shared" si="355"/>
        <v>0.99276358287415956</v>
      </c>
    </row>
    <row r="5657" spans="1:13" ht="27.6">
      <c r="A5657" t="s">
        <v>164</v>
      </c>
      <c r="B5657" t="s">
        <v>257</v>
      </c>
      <c r="C5657" s="14" t="s">
        <v>259</v>
      </c>
      <c r="D5657" t="s">
        <v>456</v>
      </c>
      <c r="E5657" t="s">
        <v>474</v>
      </c>
      <c r="F5657" s="20">
        <v>2036</v>
      </c>
      <c r="G5657" s="20">
        <v>45</v>
      </c>
      <c r="H5657" s="11">
        <v>4163.2037831794296</v>
      </c>
      <c r="I5657" s="10">
        <v>4086075.9942162698</v>
      </c>
      <c r="J5657" s="33">
        <f t="shared" si="352"/>
        <v>1.0188757597930954E-3</v>
      </c>
      <c r="K5657" s="33">
        <f t="shared" si="353"/>
        <v>1.0183568821250377E-3</v>
      </c>
      <c r="L5657" s="33">
        <f t="shared" si="354"/>
        <v>0.99276358287415956</v>
      </c>
      <c r="M5657" s="33">
        <f t="shared" si="355"/>
        <v>0.9917525952472166</v>
      </c>
    </row>
    <row r="5658" spans="1:13" ht="27.6">
      <c r="A5658" t="s">
        <v>164</v>
      </c>
      <c r="B5658" t="s">
        <v>257</v>
      </c>
      <c r="C5658" s="14" t="s">
        <v>259</v>
      </c>
      <c r="D5658" t="s">
        <v>456</v>
      </c>
      <c r="E5658" t="s">
        <v>474</v>
      </c>
      <c r="F5658" s="20">
        <v>2036</v>
      </c>
      <c r="G5658" s="20">
        <v>46</v>
      </c>
      <c r="H5658" s="11">
        <v>5174.6672249723097</v>
      </c>
      <c r="I5658" s="10">
        <v>4062502.22985559</v>
      </c>
      <c r="J5658" s="33">
        <f t="shared" si="352"/>
        <v>1.2737635408402604E-3</v>
      </c>
      <c r="K5658" s="33">
        <f t="shared" si="353"/>
        <v>1.2729526483928888E-3</v>
      </c>
      <c r="L5658" s="33">
        <f t="shared" si="354"/>
        <v>0.9917525952472166</v>
      </c>
      <c r="M5658" s="33">
        <f t="shared" si="355"/>
        <v>0.99049014115454614</v>
      </c>
    </row>
    <row r="5659" spans="1:13" ht="27.6">
      <c r="A5659" t="s">
        <v>164</v>
      </c>
      <c r="B5659" t="s">
        <v>257</v>
      </c>
      <c r="C5659" s="14" t="s">
        <v>259</v>
      </c>
      <c r="D5659" t="s">
        <v>456</v>
      </c>
      <c r="E5659" t="s">
        <v>474</v>
      </c>
      <c r="F5659" s="20">
        <v>2036</v>
      </c>
      <c r="G5659" s="20">
        <v>47</v>
      </c>
      <c r="H5659" s="11">
        <v>5698.30943197134</v>
      </c>
      <c r="I5659" s="10">
        <v>4061162.29698169</v>
      </c>
      <c r="J5659" s="33">
        <f t="shared" si="352"/>
        <v>1.4031228045740501E-3</v>
      </c>
      <c r="K5659" s="33">
        <f t="shared" si="353"/>
        <v>1.4021388880107732E-3</v>
      </c>
      <c r="L5659" s="33">
        <f t="shared" si="354"/>
        <v>0.99049014115454614</v>
      </c>
      <c r="M5659" s="33">
        <f t="shared" si="355"/>
        <v>0.98910133640944209</v>
      </c>
    </row>
    <row r="5660" spans="1:13" ht="27.6">
      <c r="A5660" t="s">
        <v>164</v>
      </c>
      <c r="B5660" t="s">
        <v>257</v>
      </c>
      <c r="C5660" s="14" t="s">
        <v>259</v>
      </c>
      <c r="D5660" t="s">
        <v>456</v>
      </c>
      <c r="E5660" t="s">
        <v>474</v>
      </c>
      <c r="F5660" s="20">
        <v>2036</v>
      </c>
      <c r="G5660" s="20">
        <v>48</v>
      </c>
      <c r="H5660" s="11">
        <v>6330.12144758667</v>
      </c>
      <c r="I5660" s="10">
        <v>4013669.5808114102</v>
      </c>
      <c r="J5660" s="33">
        <f t="shared" si="352"/>
        <v>1.5771406490085219E-3</v>
      </c>
      <c r="K5660" s="33">
        <f t="shared" si="353"/>
        <v>1.5758976162602023E-3</v>
      </c>
      <c r="L5660" s="33">
        <f t="shared" si="354"/>
        <v>0.98910133640944209</v>
      </c>
      <c r="M5660" s="33">
        <f t="shared" si="355"/>
        <v>0.98754261397115461</v>
      </c>
    </row>
    <row r="5661" spans="1:13" ht="27.6">
      <c r="A5661" t="s">
        <v>164</v>
      </c>
      <c r="B5661" t="s">
        <v>257</v>
      </c>
      <c r="C5661" s="14" t="s">
        <v>259</v>
      </c>
      <c r="D5661" t="s">
        <v>456</v>
      </c>
      <c r="E5661" t="s">
        <v>474</v>
      </c>
      <c r="F5661" s="20">
        <v>2036</v>
      </c>
      <c r="G5661" s="20">
        <v>49</v>
      </c>
      <c r="H5661" s="11">
        <v>6811.3883279018</v>
      </c>
      <c r="I5661" s="10">
        <v>3956987.8362457198</v>
      </c>
      <c r="J5661" s="33">
        <f t="shared" si="352"/>
        <v>1.7213569032257265E-3</v>
      </c>
      <c r="K5661" s="33">
        <f t="shared" si="353"/>
        <v>1.7198762181492855E-3</v>
      </c>
      <c r="L5661" s="33">
        <f t="shared" si="354"/>
        <v>0.98754261397115461</v>
      </c>
      <c r="M5661" s="33">
        <f t="shared" si="355"/>
        <v>0.98584416291497667</v>
      </c>
    </row>
    <row r="5662" spans="1:13" ht="27.6">
      <c r="A5662" t="s">
        <v>164</v>
      </c>
      <c r="B5662" t="s">
        <v>257</v>
      </c>
      <c r="C5662" s="14" t="s">
        <v>259</v>
      </c>
      <c r="D5662" t="s">
        <v>456</v>
      </c>
      <c r="E5662" t="s">
        <v>474</v>
      </c>
      <c r="F5662" s="20">
        <v>2036</v>
      </c>
      <c r="G5662" s="20">
        <v>50</v>
      </c>
      <c r="H5662" s="11">
        <v>7469.8306920520699</v>
      </c>
      <c r="I5662" s="10">
        <v>3960107.4752134699</v>
      </c>
      <c r="J5662" s="33">
        <f t="shared" si="352"/>
        <v>1.8862696880845155E-3</v>
      </c>
      <c r="K5662" s="33">
        <f t="shared" si="353"/>
        <v>1.8844917994512711E-3</v>
      </c>
      <c r="L5662" s="33">
        <f t="shared" si="354"/>
        <v>0.98584416291497667</v>
      </c>
      <c r="M5662" s="33">
        <f t="shared" si="355"/>
        <v>0.9839863476744265</v>
      </c>
    </row>
    <row r="5663" spans="1:13" ht="27.6">
      <c r="A5663" t="s">
        <v>164</v>
      </c>
      <c r="B5663" t="s">
        <v>257</v>
      </c>
      <c r="C5663" s="14" t="s">
        <v>259</v>
      </c>
      <c r="D5663" t="s">
        <v>456</v>
      </c>
      <c r="E5663" t="s">
        <v>474</v>
      </c>
      <c r="F5663" s="20">
        <v>2036</v>
      </c>
      <c r="G5663" s="20">
        <v>51</v>
      </c>
      <c r="H5663" s="11">
        <v>8679.3463891050797</v>
      </c>
      <c r="I5663" s="10">
        <v>4017657.0168634402</v>
      </c>
      <c r="J5663" s="33">
        <f t="shared" si="352"/>
        <v>2.1603004817671049E-3</v>
      </c>
      <c r="K5663" s="33">
        <f t="shared" si="353"/>
        <v>2.1579687120912849E-3</v>
      </c>
      <c r="L5663" s="33">
        <f t="shared" si="354"/>
        <v>0.9839863476744265</v>
      </c>
      <c r="M5663" s="33">
        <f t="shared" si="355"/>
        <v>0.9818629359230201</v>
      </c>
    </row>
    <row r="5664" spans="1:13" ht="27.6">
      <c r="A5664" t="s">
        <v>164</v>
      </c>
      <c r="B5664" t="s">
        <v>257</v>
      </c>
      <c r="C5664" s="14" t="s">
        <v>259</v>
      </c>
      <c r="D5664" t="s">
        <v>456</v>
      </c>
      <c r="E5664" t="s">
        <v>474</v>
      </c>
      <c r="F5664" s="20">
        <v>2036</v>
      </c>
      <c r="G5664" s="20">
        <v>52</v>
      </c>
      <c r="H5664" s="11">
        <v>9539.9675171662002</v>
      </c>
      <c r="I5664" s="10">
        <v>4033488.8469304699</v>
      </c>
      <c r="J5664" s="33">
        <f t="shared" si="352"/>
        <v>2.365190007758723E-3</v>
      </c>
      <c r="K5664" s="33">
        <f t="shared" si="353"/>
        <v>2.36239514976333E-3</v>
      </c>
      <c r="L5664" s="33">
        <f t="shared" si="354"/>
        <v>0.9818629359230201</v>
      </c>
      <c r="M5664" s="33">
        <f t="shared" si="355"/>
        <v>0.97954338768546312</v>
      </c>
    </row>
    <row r="5665" spans="1:13" ht="27.6">
      <c r="A5665" t="s">
        <v>164</v>
      </c>
      <c r="B5665" t="s">
        <v>257</v>
      </c>
      <c r="C5665" s="14" t="s">
        <v>259</v>
      </c>
      <c r="D5665" t="s">
        <v>456</v>
      </c>
      <c r="E5665" t="s">
        <v>474</v>
      </c>
      <c r="F5665" s="20">
        <v>2036</v>
      </c>
      <c r="G5665" s="20">
        <v>53</v>
      </c>
      <c r="H5665" s="11">
        <v>10193.4799149961</v>
      </c>
      <c r="I5665" s="10">
        <v>3991937.6823329101</v>
      </c>
      <c r="J5665" s="33">
        <f t="shared" si="352"/>
        <v>2.5535167946406858E-3</v>
      </c>
      <c r="K5665" s="33">
        <f t="shared" si="353"/>
        <v>2.5502593438720966E-3</v>
      </c>
      <c r="L5665" s="33">
        <f t="shared" si="354"/>
        <v>0.97954338768546312</v>
      </c>
      <c r="M5665" s="33">
        <f t="shared" si="355"/>
        <v>0.9770452980082901</v>
      </c>
    </row>
    <row r="5666" spans="1:13" ht="27.6">
      <c r="A5666" t="s">
        <v>164</v>
      </c>
      <c r="B5666" t="s">
        <v>257</v>
      </c>
      <c r="C5666" s="14" t="s">
        <v>259</v>
      </c>
      <c r="D5666" t="s">
        <v>456</v>
      </c>
      <c r="E5666" t="s">
        <v>474</v>
      </c>
      <c r="F5666" s="20">
        <v>2036</v>
      </c>
      <c r="G5666" s="20">
        <v>54</v>
      </c>
      <c r="H5666" s="11">
        <v>10912.684100213501</v>
      </c>
      <c r="I5666" s="10">
        <v>3925929.8628812302</v>
      </c>
      <c r="J5666" s="33">
        <f t="shared" si="352"/>
        <v>2.7796431626021735E-3</v>
      </c>
      <c r="K5666" s="33">
        <f t="shared" si="353"/>
        <v>2.7757835315070922E-3</v>
      </c>
      <c r="L5666" s="33">
        <f t="shared" si="354"/>
        <v>0.9770452980082901</v>
      </c>
      <c r="M5666" s="33">
        <f t="shared" si="355"/>
        <v>0.97433323176054221</v>
      </c>
    </row>
    <row r="5667" spans="1:13" ht="27.6">
      <c r="A5667" t="s">
        <v>164</v>
      </c>
      <c r="B5667" t="s">
        <v>257</v>
      </c>
      <c r="C5667" s="14" t="s">
        <v>259</v>
      </c>
      <c r="D5667" t="s">
        <v>456</v>
      </c>
      <c r="E5667" t="s">
        <v>474</v>
      </c>
      <c r="F5667" s="20">
        <v>2036</v>
      </c>
      <c r="G5667" s="20">
        <v>55</v>
      </c>
      <c r="H5667" s="11">
        <v>11625.0069937971</v>
      </c>
      <c r="I5667" s="10">
        <v>3852674.0430251602</v>
      </c>
      <c r="J5667" s="33">
        <f t="shared" si="352"/>
        <v>3.0173865901899715E-3</v>
      </c>
      <c r="K5667" s="33">
        <f t="shared" si="353"/>
        <v>3.0128388545147544E-3</v>
      </c>
      <c r="L5667" s="33">
        <f t="shared" si="354"/>
        <v>0.97433323176054221</v>
      </c>
      <c r="M5667" s="33">
        <f t="shared" si="355"/>
        <v>0.97139772274264913</v>
      </c>
    </row>
    <row r="5668" spans="1:13" ht="27.6">
      <c r="A5668" t="s">
        <v>164</v>
      </c>
      <c r="B5668" t="s">
        <v>257</v>
      </c>
      <c r="C5668" s="14" t="s">
        <v>259</v>
      </c>
      <c r="D5668" t="s">
        <v>456</v>
      </c>
      <c r="E5668" t="s">
        <v>474</v>
      </c>
      <c r="F5668" s="20">
        <v>2036</v>
      </c>
      <c r="G5668" s="20">
        <v>56</v>
      </c>
      <c r="H5668" s="11">
        <v>12395.0350425303</v>
      </c>
      <c r="I5668" s="10">
        <v>3783895.3356895</v>
      </c>
      <c r="J5668" s="33">
        <f t="shared" si="352"/>
        <v>3.2757341160102892E-3</v>
      </c>
      <c r="K5668" s="33">
        <f t="shared" si="353"/>
        <v>3.2703747525578697E-3</v>
      </c>
      <c r="L5668" s="33">
        <f t="shared" si="354"/>
        <v>0.97139772274264913</v>
      </c>
      <c r="M5668" s="33">
        <f t="shared" si="355"/>
        <v>0.96822088815549934</v>
      </c>
    </row>
    <row r="5669" spans="1:13" ht="27.6">
      <c r="A5669" t="s">
        <v>164</v>
      </c>
      <c r="B5669" t="s">
        <v>257</v>
      </c>
      <c r="C5669" s="14" t="s">
        <v>259</v>
      </c>
      <c r="D5669" t="s">
        <v>456</v>
      </c>
      <c r="E5669" t="s">
        <v>474</v>
      </c>
      <c r="F5669" s="20">
        <v>2036</v>
      </c>
      <c r="G5669" s="20">
        <v>57</v>
      </c>
      <c r="H5669" s="11">
        <v>13234.800072985699</v>
      </c>
      <c r="I5669" s="10">
        <v>3701208.0018146699</v>
      </c>
      <c r="J5669" s="33">
        <f t="shared" si="352"/>
        <v>3.5758055387583709E-3</v>
      </c>
      <c r="K5669" s="33">
        <f t="shared" si="353"/>
        <v>3.569419959596809E-3</v>
      </c>
      <c r="L5669" s="33">
        <f t="shared" si="354"/>
        <v>0.96822088815549934</v>
      </c>
      <c r="M5669" s="33">
        <f t="shared" si="355"/>
        <v>0.96476490119201852</v>
      </c>
    </row>
    <row r="5670" spans="1:13" ht="27.6">
      <c r="A5670" t="s">
        <v>164</v>
      </c>
      <c r="B5670" t="s">
        <v>257</v>
      </c>
      <c r="C5670" s="14" t="s">
        <v>259</v>
      </c>
      <c r="D5670" t="s">
        <v>456</v>
      </c>
      <c r="E5670" t="s">
        <v>474</v>
      </c>
      <c r="F5670" s="20">
        <v>2036</v>
      </c>
      <c r="G5670" s="20">
        <v>58</v>
      </c>
      <c r="H5670" s="11">
        <v>14044.444827200199</v>
      </c>
      <c r="I5670" s="10">
        <v>3594518.29761957</v>
      </c>
      <c r="J5670" s="33">
        <f t="shared" si="352"/>
        <v>3.90718412436542E-3</v>
      </c>
      <c r="K5670" s="33">
        <f t="shared" si="353"/>
        <v>3.899561012007613E-3</v>
      </c>
      <c r="L5670" s="33">
        <f t="shared" si="354"/>
        <v>0.96476490119201852</v>
      </c>
      <c r="M5670" s="33">
        <f t="shared" si="355"/>
        <v>0.9610027415975767</v>
      </c>
    </row>
    <row r="5671" spans="1:13" ht="27.6">
      <c r="A5671" t="s">
        <v>164</v>
      </c>
      <c r="B5671" t="s">
        <v>257</v>
      </c>
      <c r="C5671" s="14" t="s">
        <v>259</v>
      </c>
      <c r="D5671" t="s">
        <v>456</v>
      </c>
      <c r="E5671" t="s">
        <v>474</v>
      </c>
      <c r="F5671" s="20">
        <v>2036</v>
      </c>
      <c r="G5671" s="20">
        <v>59</v>
      </c>
      <c r="H5671" s="11">
        <v>14231.8564213303</v>
      </c>
      <c r="I5671" s="10">
        <v>3491179.46387965</v>
      </c>
      <c r="J5671" s="33">
        <f t="shared" si="352"/>
        <v>4.0765181419561963E-3</v>
      </c>
      <c r="K5671" s="33">
        <f t="shared" si="353"/>
        <v>4.0682204209746553E-3</v>
      </c>
      <c r="L5671" s="33">
        <f t="shared" si="354"/>
        <v>0.9610027415975767</v>
      </c>
      <c r="M5671" s="33">
        <f t="shared" si="355"/>
        <v>0.95709317061959687</v>
      </c>
    </row>
    <row r="5672" spans="1:13" ht="27.6">
      <c r="A5672" t="s">
        <v>164</v>
      </c>
      <c r="B5672" t="s">
        <v>257</v>
      </c>
      <c r="C5672" s="14" t="s">
        <v>259</v>
      </c>
      <c r="D5672" t="s">
        <v>456</v>
      </c>
      <c r="E5672" t="s">
        <v>474</v>
      </c>
      <c r="F5672" s="20">
        <v>2036</v>
      </c>
      <c r="G5672" s="20">
        <v>60</v>
      </c>
      <c r="H5672" s="11">
        <v>14757.7769783856</v>
      </c>
      <c r="I5672" s="10">
        <v>3401526.95361599</v>
      </c>
      <c r="J5672" s="33">
        <f t="shared" si="352"/>
        <v>4.3385741696673492E-3</v>
      </c>
      <c r="K5672" s="33">
        <f t="shared" si="353"/>
        <v>4.3291761529977713E-3</v>
      </c>
      <c r="L5672" s="33">
        <f t="shared" si="354"/>
        <v>0.95709317061959687</v>
      </c>
      <c r="M5672" s="33">
        <f t="shared" si="355"/>
        <v>0.95294974568915347</v>
      </c>
    </row>
    <row r="5673" spans="1:13" ht="27.6">
      <c r="A5673" t="s">
        <v>164</v>
      </c>
      <c r="B5673" t="s">
        <v>257</v>
      </c>
      <c r="C5673" s="14" t="s">
        <v>259</v>
      </c>
      <c r="D5673" t="s">
        <v>456</v>
      </c>
      <c r="E5673" t="s">
        <v>474</v>
      </c>
      <c r="F5673" s="20">
        <v>2036</v>
      </c>
      <c r="G5673" s="20">
        <v>61</v>
      </c>
      <c r="H5673" s="11">
        <v>15482.244200446399</v>
      </c>
      <c r="I5673" s="10">
        <v>3299602.9946854198</v>
      </c>
      <c r="J5673" s="33">
        <f t="shared" si="352"/>
        <v>4.6921536395085183E-3</v>
      </c>
      <c r="K5673" s="33">
        <f t="shared" si="353"/>
        <v>4.6811626837574005E-3</v>
      </c>
      <c r="L5673" s="33">
        <f t="shared" si="354"/>
        <v>0.95294974568915347</v>
      </c>
      <c r="M5673" s="33">
        <f t="shared" si="355"/>
        <v>0.9484888329001373</v>
      </c>
    </row>
    <row r="5674" spans="1:13" ht="27.6">
      <c r="A5674" t="s">
        <v>164</v>
      </c>
      <c r="B5674" t="s">
        <v>257</v>
      </c>
      <c r="C5674" s="14" t="s">
        <v>259</v>
      </c>
      <c r="D5674" t="s">
        <v>456</v>
      </c>
      <c r="E5674" t="s">
        <v>474</v>
      </c>
      <c r="F5674" s="20">
        <v>2036</v>
      </c>
      <c r="G5674" s="20">
        <v>62</v>
      </c>
      <c r="H5674" s="11">
        <v>16330.479003276099</v>
      </c>
      <c r="I5674" s="10">
        <v>3211009.7712443098</v>
      </c>
      <c r="J5674" s="33">
        <f t="shared" si="352"/>
        <v>5.0857768012794978E-3</v>
      </c>
      <c r="K5674" s="33">
        <f t="shared" si="353"/>
        <v>5.0728661346390869E-3</v>
      </c>
      <c r="L5674" s="33">
        <f t="shared" si="354"/>
        <v>0.9484888329001373</v>
      </c>
      <c r="M5674" s="33">
        <f t="shared" si="355"/>
        <v>0.94367727602063489</v>
      </c>
    </row>
    <row r="5675" spans="1:13" ht="27.6">
      <c r="A5675" t="s">
        <v>164</v>
      </c>
      <c r="B5675" t="s">
        <v>257</v>
      </c>
      <c r="C5675" s="14" t="s">
        <v>259</v>
      </c>
      <c r="D5675" t="s">
        <v>456</v>
      </c>
      <c r="E5675" t="s">
        <v>474</v>
      </c>
      <c r="F5675" s="20">
        <v>2036</v>
      </c>
      <c r="G5675" s="20">
        <v>63</v>
      </c>
      <c r="H5675" s="11">
        <v>17207.583646165702</v>
      </c>
      <c r="I5675" s="10">
        <v>3121544.3400693699</v>
      </c>
      <c r="J5675" s="33">
        <f t="shared" si="352"/>
        <v>5.5125225758552894E-3</v>
      </c>
      <c r="K5675" s="33">
        <f t="shared" si="353"/>
        <v>5.4973565038491934E-3</v>
      </c>
      <c r="L5675" s="33">
        <f t="shared" si="354"/>
        <v>0.94367727602063489</v>
      </c>
      <c r="M5675" s="33">
        <f t="shared" si="355"/>
        <v>0.93848954560976816</v>
      </c>
    </row>
    <row r="5676" spans="1:13" ht="27.6">
      <c r="A5676" t="s">
        <v>164</v>
      </c>
      <c r="B5676" t="s">
        <v>257</v>
      </c>
      <c r="C5676" s="14" t="s">
        <v>259</v>
      </c>
      <c r="D5676" t="s">
        <v>456</v>
      </c>
      <c r="E5676" t="s">
        <v>474</v>
      </c>
      <c r="F5676" s="20">
        <v>2036</v>
      </c>
      <c r="G5676" s="20">
        <v>64</v>
      </c>
      <c r="H5676" s="11">
        <v>18276.5359751451</v>
      </c>
      <c r="I5676" s="10">
        <v>3012015.2062247498</v>
      </c>
      <c r="J5676" s="33">
        <f t="shared" si="352"/>
        <v>6.0678763962990915E-3</v>
      </c>
      <c r="K5676" s="33">
        <f t="shared" si="353"/>
        <v>6.049504013550755E-3</v>
      </c>
      <c r="L5676" s="33">
        <f t="shared" si="354"/>
        <v>0.93848954560976816</v>
      </c>
      <c r="M5676" s="33">
        <f t="shared" si="355"/>
        <v>0.93281214933692647</v>
      </c>
    </row>
    <row r="5677" spans="1:13" ht="27.6">
      <c r="A5677" t="s">
        <v>164</v>
      </c>
      <c r="B5677" t="s">
        <v>257</v>
      </c>
      <c r="C5677" s="14" t="s">
        <v>259</v>
      </c>
      <c r="D5677" t="s">
        <v>456</v>
      </c>
      <c r="E5677" t="s">
        <v>474</v>
      </c>
      <c r="F5677" s="20">
        <v>2036</v>
      </c>
      <c r="G5677" s="20">
        <v>65</v>
      </c>
      <c r="H5677" s="11">
        <v>19310.1655362233</v>
      </c>
      <c r="I5677" s="10">
        <v>2911495.9529137202</v>
      </c>
      <c r="J5677" s="33">
        <f t="shared" si="352"/>
        <v>6.6323861851493842E-3</v>
      </c>
      <c r="K5677" s="33">
        <f t="shared" si="353"/>
        <v>6.6104404562150609E-3</v>
      </c>
      <c r="L5677" s="33">
        <f t="shared" si="354"/>
        <v>0.93281214933692647</v>
      </c>
      <c r="M5677" s="33">
        <f t="shared" si="355"/>
        <v>0.92664585016690071</v>
      </c>
    </row>
    <row r="5678" spans="1:13" ht="27.6">
      <c r="A5678" t="s">
        <v>164</v>
      </c>
      <c r="B5678" t="s">
        <v>257</v>
      </c>
      <c r="C5678" s="14" t="s">
        <v>259</v>
      </c>
      <c r="D5678" t="s">
        <v>456</v>
      </c>
      <c r="E5678" t="s">
        <v>474</v>
      </c>
      <c r="F5678" s="20">
        <v>2036</v>
      </c>
      <c r="G5678" s="20">
        <v>66</v>
      </c>
      <c r="H5678" s="11">
        <v>19767.957916230102</v>
      </c>
      <c r="I5678" s="10">
        <v>2808146.3416791498</v>
      </c>
      <c r="J5678" s="33">
        <f t="shared" si="352"/>
        <v>7.0395041821110079E-3</v>
      </c>
      <c r="K5678" s="33">
        <f t="shared" si="353"/>
        <v>7.0147849103622262E-3</v>
      </c>
      <c r="L5678" s="33">
        <f t="shared" si="354"/>
        <v>0.92664585016690071</v>
      </c>
      <c r="M5678" s="33">
        <f t="shared" si="355"/>
        <v>0.92014562883990014</v>
      </c>
    </row>
    <row r="5679" spans="1:13" ht="27.6">
      <c r="A5679" t="s">
        <v>164</v>
      </c>
      <c r="B5679" t="s">
        <v>257</v>
      </c>
      <c r="C5679" s="14" t="s">
        <v>259</v>
      </c>
      <c r="D5679" t="s">
        <v>456</v>
      </c>
      <c r="E5679" t="s">
        <v>474</v>
      </c>
      <c r="F5679" s="20">
        <v>2036</v>
      </c>
      <c r="G5679" s="20">
        <v>67</v>
      </c>
      <c r="H5679" s="11">
        <v>20656.851185679701</v>
      </c>
      <c r="I5679" s="10">
        <v>2689190.40274433</v>
      </c>
      <c r="J5679" s="33">
        <f t="shared" si="352"/>
        <v>7.6814386830323725E-3</v>
      </c>
      <c r="K5679" s="33">
        <f t="shared" si="353"/>
        <v>7.6520118279790328E-3</v>
      </c>
      <c r="L5679" s="33">
        <f t="shared" si="354"/>
        <v>0.92014562883990014</v>
      </c>
      <c r="M5679" s="33">
        <f t="shared" si="355"/>
        <v>0.913104663604554</v>
      </c>
    </row>
    <row r="5680" spans="1:13" ht="27.6">
      <c r="A5680" t="s">
        <v>164</v>
      </c>
      <c r="B5680" t="s">
        <v>257</v>
      </c>
      <c r="C5680" s="14" t="s">
        <v>259</v>
      </c>
      <c r="D5680" t="s">
        <v>456</v>
      </c>
      <c r="E5680" t="s">
        <v>474</v>
      </c>
      <c r="F5680" s="20">
        <v>2036</v>
      </c>
      <c r="G5680" s="20">
        <v>68</v>
      </c>
      <c r="H5680" s="11">
        <v>21624.4359163175</v>
      </c>
      <c r="I5680" s="10">
        <v>2561777.5926298099</v>
      </c>
      <c r="J5680" s="33">
        <f t="shared" si="352"/>
        <v>8.4411839570033825E-3</v>
      </c>
      <c r="K5680" s="33">
        <f t="shared" si="353"/>
        <v>8.4056571966226734E-3</v>
      </c>
      <c r="L5680" s="33">
        <f t="shared" si="354"/>
        <v>0.913104663604554</v>
      </c>
      <c r="M5680" s="33">
        <f t="shared" si="355"/>
        <v>0.90542941881765671</v>
      </c>
    </row>
    <row r="5681" spans="1:13" ht="27.6">
      <c r="A5681" t="s">
        <v>164</v>
      </c>
      <c r="B5681" t="s">
        <v>257</v>
      </c>
      <c r="C5681" s="14" t="s">
        <v>259</v>
      </c>
      <c r="D5681" t="s">
        <v>456</v>
      </c>
      <c r="E5681" t="s">
        <v>474</v>
      </c>
      <c r="F5681" s="20">
        <v>2036</v>
      </c>
      <c r="G5681" s="20">
        <v>69</v>
      </c>
      <c r="H5681" s="11">
        <v>21866.320728860301</v>
      </c>
      <c r="I5681" s="10">
        <v>2435802.6796353902</v>
      </c>
      <c r="J5681" s="33">
        <f t="shared" si="352"/>
        <v>8.9770492953614046E-3</v>
      </c>
      <c r="K5681" s="33">
        <f t="shared" si="353"/>
        <v>8.9368758910884916E-3</v>
      </c>
      <c r="L5681" s="33">
        <f t="shared" si="354"/>
        <v>0.90542941881765671</v>
      </c>
      <c r="M5681" s="33">
        <f t="shared" si="355"/>
        <v>0.89733770847354288</v>
      </c>
    </row>
    <row r="5682" spans="1:13" ht="27.6">
      <c r="A5682" t="s">
        <v>164</v>
      </c>
      <c r="B5682" t="s">
        <v>257</v>
      </c>
      <c r="C5682" s="14" t="s">
        <v>259</v>
      </c>
      <c r="D5682" t="s">
        <v>456</v>
      </c>
      <c r="E5682" t="s">
        <v>474</v>
      </c>
      <c r="F5682" s="20">
        <v>2037</v>
      </c>
      <c r="G5682" s="20">
        <v>30</v>
      </c>
      <c r="H5682" s="11">
        <v>721.68905556050697</v>
      </c>
      <c r="I5682" s="10">
        <v>4637198.4577991199</v>
      </c>
      <c r="J5682" s="33">
        <f t="shared" si="352"/>
        <v>1.5563040101221608E-4</v>
      </c>
      <c r="K5682" s="33">
        <f t="shared" si="353"/>
        <v>1.556182912295645E-4</v>
      </c>
      <c r="L5682" s="33">
        <f t="shared" si="354"/>
        <v>1</v>
      </c>
      <c r="M5682" s="33">
        <f t="shared" si="355"/>
        <v>0.99984438170877044</v>
      </c>
    </row>
    <row r="5683" spans="1:13" ht="27.6">
      <c r="A5683" t="s">
        <v>164</v>
      </c>
      <c r="B5683" t="s">
        <v>257</v>
      </c>
      <c r="C5683" s="14" t="s">
        <v>259</v>
      </c>
      <c r="D5683" t="s">
        <v>456</v>
      </c>
      <c r="E5683" t="s">
        <v>474</v>
      </c>
      <c r="F5683" s="20">
        <v>2037</v>
      </c>
      <c r="G5683" s="20">
        <v>31</v>
      </c>
      <c r="H5683" s="11">
        <v>1019.2104218614001</v>
      </c>
      <c r="I5683" s="10">
        <v>4566315.3342008004</v>
      </c>
      <c r="J5683" s="33">
        <f t="shared" si="352"/>
        <v>2.2320193575500912E-4</v>
      </c>
      <c r="K5683" s="33">
        <f t="shared" si="353"/>
        <v>2.2317702805607631E-4</v>
      </c>
      <c r="L5683" s="33">
        <f t="shared" si="354"/>
        <v>0.99984438170877044</v>
      </c>
      <c r="M5683" s="33">
        <f t="shared" si="355"/>
        <v>0.99962123941114212</v>
      </c>
    </row>
    <row r="5684" spans="1:13" ht="27.6">
      <c r="A5684" t="s">
        <v>164</v>
      </c>
      <c r="B5684" t="s">
        <v>257</v>
      </c>
      <c r="C5684" s="14" t="s">
        <v>259</v>
      </c>
      <c r="D5684" t="s">
        <v>456</v>
      </c>
      <c r="E5684" t="s">
        <v>474</v>
      </c>
      <c r="F5684" s="20">
        <v>2037</v>
      </c>
      <c r="G5684" s="20">
        <v>32</v>
      </c>
      <c r="H5684" s="11">
        <v>1040.12850775927</v>
      </c>
      <c r="I5684" s="10">
        <v>4472857.48917278</v>
      </c>
      <c r="J5684" s="33">
        <f t="shared" si="352"/>
        <v>2.3254228650858126E-4</v>
      </c>
      <c r="K5684" s="33">
        <f t="shared" si="353"/>
        <v>2.3251525064682532E-4</v>
      </c>
      <c r="L5684" s="33">
        <f t="shared" si="354"/>
        <v>0.99962123941114212</v>
      </c>
      <c r="M5684" s="33">
        <f t="shared" si="355"/>
        <v>0.99938881222810849</v>
      </c>
    </row>
    <row r="5685" spans="1:13" ht="27.6">
      <c r="A5685" t="s">
        <v>164</v>
      </c>
      <c r="B5685" t="s">
        <v>257</v>
      </c>
      <c r="C5685" s="14" t="s">
        <v>259</v>
      </c>
      <c r="D5685" t="s">
        <v>456</v>
      </c>
      <c r="E5685" t="s">
        <v>474</v>
      </c>
      <c r="F5685" s="20">
        <v>2037</v>
      </c>
      <c r="G5685" s="20">
        <v>33</v>
      </c>
      <c r="H5685" s="11">
        <v>1088.48443357825</v>
      </c>
      <c r="I5685" s="10">
        <v>4375982.3333948897</v>
      </c>
      <c r="J5685" s="33">
        <f t="shared" si="352"/>
        <v>2.4874059140312001E-4</v>
      </c>
      <c r="K5685" s="33">
        <f t="shared" si="353"/>
        <v>2.4870965802703537E-4</v>
      </c>
      <c r="L5685" s="33">
        <f t="shared" si="354"/>
        <v>0.99938881222810849</v>
      </c>
      <c r="M5685" s="33">
        <f t="shared" si="355"/>
        <v>0.99914025457838318</v>
      </c>
    </row>
    <row r="5686" spans="1:13" ht="27.6">
      <c r="A5686" t="s">
        <v>164</v>
      </c>
      <c r="B5686" t="s">
        <v>257</v>
      </c>
      <c r="C5686" s="14" t="s">
        <v>259</v>
      </c>
      <c r="D5686" t="s">
        <v>456</v>
      </c>
      <c r="E5686" t="s">
        <v>474</v>
      </c>
      <c r="F5686" s="20">
        <v>2037</v>
      </c>
      <c r="G5686" s="20">
        <v>34</v>
      </c>
      <c r="H5686" s="11">
        <v>1176.9954288240999</v>
      </c>
      <c r="I5686" s="10">
        <v>4333432.1931291102</v>
      </c>
      <c r="J5686" s="33">
        <f t="shared" si="352"/>
        <v>2.7160813331527132E-4</v>
      </c>
      <c r="K5686" s="33">
        <f t="shared" si="353"/>
        <v>2.7157125116550329E-4</v>
      </c>
      <c r="L5686" s="33">
        <f t="shared" si="354"/>
        <v>0.99914025457838318</v>
      </c>
      <c r="M5686" s="33">
        <f t="shared" si="355"/>
        <v>0.99886891680935752</v>
      </c>
    </row>
    <row r="5687" spans="1:13" ht="27.6">
      <c r="A5687" t="s">
        <v>164</v>
      </c>
      <c r="B5687" t="s">
        <v>257</v>
      </c>
      <c r="C5687" s="14" t="s">
        <v>259</v>
      </c>
      <c r="D5687" t="s">
        <v>456</v>
      </c>
      <c r="E5687" t="s">
        <v>474</v>
      </c>
      <c r="F5687" s="20">
        <v>2037</v>
      </c>
      <c r="G5687" s="20">
        <v>35</v>
      </c>
      <c r="H5687" s="11">
        <v>1293.3039200261901</v>
      </c>
      <c r="I5687" s="10">
        <v>4313638.6881066002</v>
      </c>
      <c r="J5687" s="33">
        <f t="shared" si="352"/>
        <v>2.998173962951599E-4</v>
      </c>
      <c r="K5687" s="33">
        <f t="shared" si="353"/>
        <v>2.9977245555101728E-4</v>
      </c>
      <c r="L5687" s="33">
        <f t="shared" si="354"/>
        <v>0.99886891680935752</v>
      </c>
      <c r="M5687" s="33">
        <f t="shared" si="355"/>
        <v>0.99856948342139196</v>
      </c>
    </row>
    <row r="5688" spans="1:13" ht="27.6">
      <c r="A5688" t="s">
        <v>164</v>
      </c>
      <c r="B5688" t="s">
        <v>257</v>
      </c>
      <c r="C5688" s="14" t="s">
        <v>259</v>
      </c>
      <c r="D5688" t="s">
        <v>456</v>
      </c>
      <c r="E5688" t="s">
        <v>474</v>
      </c>
      <c r="F5688" s="20">
        <v>2037</v>
      </c>
      <c r="G5688" s="20">
        <v>36</v>
      </c>
      <c r="H5688" s="11">
        <v>1698.6690854406399</v>
      </c>
      <c r="I5688" s="10">
        <v>4293817.3593810098</v>
      </c>
      <c r="J5688" s="33">
        <f t="shared" si="352"/>
        <v>3.9560813683177186E-4</v>
      </c>
      <c r="K5688" s="33">
        <f t="shared" si="353"/>
        <v>3.9552989425095664E-4</v>
      </c>
      <c r="L5688" s="33">
        <f t="shared" si="354"/>
        <v>0.99856948342139196</v>
      </c>
      <c r="M5688" s="33">
        <f t="shared" si="355"/>
        <v>0.99817451933921209</v>
      </c>
    </row>
    <row r="5689" spans="1:13" ht="27.6">
      <c r="A5689" t="s">
        <v>164</v>
      </c>
      <c r="B5689" t="s">
        <v>257</v>
      </c>
      <c r="C5689" s="14" t="s">
        <v>259</v>
      </c>
      <c r="D5689" t="s">
        <v>456</v>
      </c>
      <c r="E5689" t="s">
        <v>474</v>
      </c>
      <c r="F5689" s="20">
        <v>2037</v>
      </c>
      <c r="G5689" s="20">
        <v>37</v>
      </c>
      <c r="H5689" s="11">
        <v>1874.16603856913</v>
      </c>
      <c r="I5689" s="10">
        <v>4293575.1680696895</v>
      </c>
      <c r="J5689" s="33">
        <f t="shared" si="352"/>
        <v>4.3650476938353447E-4</v>
      </c>
      <c r="K5689" s="33">
        <f t="shared" si="353"/>
        <v>4.3640951503687297E-4</v>
      </c>
      <c r="L5689" s="33">
        <f t="shared" si="354"/>
        <v>0.99817451933921209</v>
      </c>
      <c r="M5689" s="33">
        <f t="shared" si="355"/>
        <v>0.99773890648130514</v>
      </c>
    </row>
    <row r="5690" spans="1:13" ht="27.6">
      <c r="A5690" t="s">
        <v>164</v>
      </c>
      <c r="B5690" t="s">
        <v>257</v>
      </c>
      <c r="C5690" s="14" t="s">
        <v>259</v>
      </c>
      <c r="D5690" t="s">
        <v>456</v>
      </c>
      <c r="E5690" t="s">
        <v>474</v>
      </c>
      <c r="F5690" s="20">
        <v>2037</v>
      </c>
      <c r="G5690" s="20">
        <v>38</v>
      </c>
      <c r="H5690" s="11">
        <v>2100.4723031396902</v>
      </c>
      <c r="I5690" s="10">
        <v>4331664.5166295003</v>
      </c>
      <c r="J5690" s="33">
        <f t="shared" si="352"/>
        <v>4.849111225201907E-4</v>
      </c>
      <c r="K5690" s="33">
        <f t="shared" si="353"/>
        <v>4.8479357212305452E-4</v>
      </c>
      <c r="L5690" s="33">
        <f t="shared" si="354"/>
        <v>0.99773890648130514</v>
      </c>
      <c r="M5690" s="33">
        <f t="shared" si="355"/>
        <v>0.99725520907278598</v>
      </c>
    </row>
    <row r="5691" spans="1:13" ht="27.6">
      <c r="A5691" t="s">
        <v>164</v>
      </c>
      <c r="B5691" t="s">
        <v>257</v>
      </c>
      <c r="C5691" s="14" t="s">
        <v>259</v>
      </c>
      <c r="D5691" t="s">
        <v>456</v>
      </c>
      <c r="E5691" t="s">
        <v>474</v>
      </c>
      <c r="F5691" s="20">
        <v>2037</v>
      </c>
      <c r="G5691" s="20">
        <v>39</v>
      </c>
      <c r="H5691" s="11">
        <v>2253.13480274226</v>
      </c>
      <c r="I5691" s="10">
        <v>4372057.4169449303</v>
      </c>
      <c r="J5691" s="33">
        <f t="shared" si="352"/>
        <v>5.1534885932872461E-4</v>
      </c>
      <c r="K5691" s="33">
        <f t="shared" si="353"/>
        <v>5.1521608991378365E-4</v>
      </c>
      <c r="L5691" s="33">
        <f t="shared" si="354"/>
        <v>0.99725520907278598</v>
      </c>
      <c r="M5691" s="33">
        <f t="shared" si="355"/>
        <v>0.99674140714332138</v>
      </c>
    </row>
    <row r="5692" spans="1:13" ht="27.6">
      <c r="A5692" t="s">
        <v>164</v>
      </c>
      <c r="B5692" t="s">
        <v>257</v>
      </c>
      <c r="C5692" s="14" t="s">
        <v>259</v>
      </c>
      <c r="D5692" t="s">
        <v>456</v>
      </c>
      <c r="E5692" t="s">
        <v>474</v>
      </c>
      <c r="F5692" s="20">
        <v>2037</v>
      </c>
      <c r="G5692" s="20">
        <v>40</v>
      </c>
      <c r="H5692" s="11">
        <v>2444.82926782296</v>
      </c>
      <c r="I5692" s="10">
        <v>4366290.5483477097</v>
      </c>
      <c r="J5692" s="33">
        <f t="shared" si="352"/>
        <v>5.5993279438266692E-4</v>
      </c>
      <c r="K5692" s="33">
        <f t="shared" si="353"/>
        <v>5.5977606127022295E-4</v>
      </c>
      <c r="L5692" s="33">
        <f t="shared" si="354"/>
        <v>0.99674140714332138</v>
      </c>
      <c r="M5692" s="33">
        <f t="shared" si="355"/>
        <v>0.99618345516432572</v>
      </c>
    </row>
    <row r="5693" spans="1:13" ht="27.6">
      <c r="A5693" t="s">
        <v>164</v>
      </c>
      <c r="B5693" t="s">
        <v>257</v>
      </c>
      <c r="C5693" s="14" t="s">
        <v>259</v>
      </c>
      <c r="D5693" t="s">
        <v>456</v>
      </c>
      <c r="E5693" t="s">
        <v>474</v>
      </c>
      <c r="F5693" s="20">
        <v>2037</v>
      </c>
      <c r="G5693" s="20">
        <v>41</v>
      </c>
      <c r="H5693" s="11">
        <v>3120.3399875441601</v>
      </c>
      <c r="I5693" s="10">
        <v>4301764.02406378</v>
      </c>
      <c r="J5693" s="33">
        <f t="shared" si="352"/>
        <v>7.2536289068605043E-4</v>
      </c>
      <c r="K5693" s="33">
        <f t="shared" si="353"/>
        <v>7.2509987862134917E-4</v>
      </c>
      <c r="L5693" s="33">
        <f t="shared" si="354"/>
        <v>0.99618345516432572</v>
      </c>
      <c r="M5693" s="33">
        <f t="shared" si="355"/>
        <v>0.99546112266190145</v>
      </c>
    </row>
    <row r="5694" spans="1:13" ht="27.6">
      <c r="A5694" t="s">
        <v>164</v>
      </c>
      <c r="B5694" t="s">
        <v>257</v>
      </c>
      <c r="C5694" s="14" t="s">
        <v>259</v>
      </c>
      <c r="D5694" t="s">
        <v>456</v>
      </c>
      <c r="E5694" t="s">
        <v>474</v>
      </c>
      <c r="F5694" s="20">
        <v>2037</v>
      </c>
      <c r="G5694" s="20">
        <v>42</v>
      </c>
      <c r="H5694" s="11">
        <v>3372.6729528033802</v>
      </c>
      <c r="I5694" s="10">
        <v>4235172.0804315899</v>
      </c>
      <c r="J5694" s="33">
        <f t="shared" si="352"/>
        <v>7.9634850455939069E-4</v>
      </c>
      <c r="K5694" s="33">
        <f t="shared" si="353"/>
        <v>7.9603150324247807E-4</v>
      </c>
      <c r="L5694" s="33">
        <f t="shared" si="354"/>
        <v>0.99546112266190145</v>
      </c>
      <c r="M5694" s="33">
        <f t="shared" si="355"/>
        <v>0.99466870424800946</v>
      </c>
    </row>
    <row r="5695" spans="1:13" ht="27.6">
      <c r="A5695" t="s">
        <v>164</v>
      </c>
      <c r="B5695" t="s">
        <v>257</v>
      </c>
      <c r="C5695" s="14" t="s">
        <v>259</v>
      </c>
      <c r="D5695" t="s">
        <v>456</v>
      </c>
      <c r="E5695" t="s">
        <v>474</v>
      </c>
      <c r="F5695" s="20">
        <v>2037</v>
      </c>
      <c r="G5695" s="20">
        <v>43</v>
      </c>
      <c r="H5695" s="11">
        <v>3691.6061671879202</v>
      </c>
      <c r="I5695" s="10">
        <v>4177590.2300551198</v>
      </c>
      <c r="J5695" s="33">
        <f t="shared" si="352"/>
        <v>8.8366880519519318E-4</v>
      </c>
      <c r="K5695" s="33">
        <f t="shared" si="353"/>
        <v>8.8327848489633265E-4</v>
      </c>
      <c r="L5695" s="33">
        <f t="shared" si="354"/>
        <v>0.99466870424800946</v>
      </c>
      <c r="M5695" s="33">
        <f t="shared" si="355"/>
        <v>0.99379013478194744</v>
      </c>
    </row>
    <row r="5696" spans="1:13" ht="27.6">
      <c r="A5696" t="s">
        <v>164</v>
      </c>
      <c r="B5696" t="s">
        <v>257</v>
      </c>
      <c r="C5696" s="14" t="s">
        <v>259</v>
      </c>
      <c r="D5696" t="s">
        <v>456</v>
      </c>
      <c r="E5696" t="s">
        <v>474</v>
      </c>
      <c r="F5696" s="20">
        <v>2037</v>
      </c>
      <c r="G5696" s="20">
        <v>44</v>
      </c>
      <c r="H5696" s="11">
        <v>3832.9285285711799</v>
      </c>
      <c r="I5696" s="10">
        <v>4122038.0263914401</v>
      </c>
      <c r="J5696" s="33">
        <f t="shared" si="352"/>
        <v>9.2986248647653651E-4</v>
      </c>
      <c r="K5696" s="33">
        <f t="shared" si="353"/>
        <v>9.2943029832359692E-4</v>
      </c>
      <c r="L5696" s="33">
        <f t="shared" si="354"/>
        <v>0.99379013478194744</v>
      </c>
      <c r="M5696" s="33">
        <f t="shared" si="355"/>
        <v>0.99286647612050605</v>
      </c>
    </row>
    <row r="5697" spans="1:13" ht="27.6">
      <c r="A5697" t="s">
        <v>164</v>
      </c>
      <c r="B5697" t="s">
        <v>257</v>
      </c>
      <c r="C5697" s="14" t="s">
        <v>259</v>
      </c>
      <c r="D5697" t="s">
        <v>456</v>
      </c>
      <c r="E5697" t="s">
        <v>474</v>
      </c>
      <c r="F5697" s="20">
        <v>2037</v>
      </c>
      <c r="G5697" s="20">
        <v>45</v>
      </c>
      <c r="H5697" s="11">
        <v>4119.6176299092203</v>
      </c>
      <c r="I5697" s="10">
        <v>4100686.7519177399</v>
      </c>
      <c r="J5697" s="33">
        <f t="shared" si="352"/>
        <v>1.004616514046733E-3</v>
      </c>
      <c r="K5697" s="33">
        <f t="shared" si="353"/>
        <v>1.0041120558197392E-3</v>
      </c>
      <c r="L5697" s="33">
        <f t="shared" si="354"/>
        <v>0.99286647612050605</v>
      </c>
      <c r="M5697" s="33">
        <f t="shared" si="355"/>
        <v>0.99186952692201413</v>
      </c>
    </row>
    <row r="5698" spans="1:13" ht="27.6">
      <c r="A5698" t="s">
        <v>164</v>
      </c>
      <c r="B5698" t="s">
        <v>257</v>
      </c>
      <c r="C5698" s="14" t="s">
        <v>259</v>
      </c>
      <c r="D5698" t="s">
        <v>456</v>
      </c>
      <c r="E5698" t="s">
        <v>474</v>
      </c>
      <c r="F5698" s="20">
        <v>2037</v>
      </c>
      <c r="G5698" s="20">
        <v>46</v>
      </c>
      <c r="H5698" s="11">
        <v>5119.89815491022</v>
      </c>
      <c r="I5698" s="10">
        <v>4073129.44714951</v>
      </c>
      <c r="J5698" s="33">
        <f t="shared" ref="J5698:J5761" si="356">IF(I5698&gt;0,H5698/I5698,0)</f>
        <v>1.2569937246883396E-3</v>
      </c>
      <c r="K5698" s="33">
        <f t="shared" ref="K5698:K5761" si="357">1-EXP(-J5698)</f>
        <v>1.2562040389877405E-3</v>
      </c>
      <c r="L5698" s="33">
        <f t="shared" ref="L5698:L5761" si="358">IF(G5698=30,1,M5697)</f>
        <v>0.99186952692201413</v>
      </c>
      <c r="M5698" s="33">
        <f t="shared" ref="M5698:M5761" si="359">L5698*(1-K5698)</f>
        <v>0.99062353641614587</v>
      </c>
    </row>
    <row r="5699" spans="1:13" ht="27.6">
      <c r="A5699" t="s">
        <v>164</v>
      </c>
      <c r="B5699" t="s">
        <v>257</v>
      </c>
      <c r="C5699" s="14" t="s">
        <v>259</v>
      </c>
      <c r="D5699" t="s">
        <v>456</v>
      </c>
      <c r="E5699" t="s">
        <v>474</v>
      </c>
      <c r="F5699" s="20">
        <v>2037</v>
      </c>
      <c r="G5699" s="20">
        <v>47</v>
      </c>
      <c r="H5699" s="11">
        <v>5593.4560869037196</v>
      </c>
      <c r="I5699" s="10">
        <v>4048689.7780683702</v>
      </c>
      <c r="J5699" s="33">
        <f t="shared" si="356"/>
        <v>1.3815472149047579E-3</v>
      </c>
      <c r="K5699" s="33">
        <f t="shared" si="357"/>
        <v>1.3805933178864249E-3</v>
      </c>
      <c r="L5699" s="33">
        <f t="shared" si="358"/>
        <v>0.99062353641614587</v>
      </c>
      <c r="M5699" s="33">
        <f t="shared" si="359"/>
        <v>0.98925588818122867</v>
      </c>
    </row>
    <row r="5700" spans="1:13" ht="27.6">
      <c r="A5700" t="s">
        <v>164</v>
      </c>
      <c r="B5700" t="s">
        <v>257</v>
      </c>
      <c r="C5700" s="14" t="s">
        <v>259</v>
      </c>
      <c r="D5700" t="s">
        <v>456</v>
      </c>
      <c r="E5700" t="s">
        <v>474</v>
      </c>
      <c r="F5700" s="20">
        <v>2037</v>
      </c>
      <c r="G5700" s="20">
        <v>48</v>
      </c>
      <c r="H5700" s="11">
        <v>6199.4322420756498</v>
      </c>
      <c r="I5700" s="10">
        <v>4046005.5144512998</v>
      </c>
      <c r="J5700" s="33">
        <f t="shared" si="356"/>
        <v>1.5322352428667877E-3</v>
      </c>
      <c r="K5700" s="33">
        <f t="shared" si="357"/>
        <v>1.5310619697670447E-3</v>
      </c>
      <c r="L5700" s="33">
        <f t="shared" si="358"/>
        <v>0.98925588818122867</v>
      </c>
      <c r="M5700" s="33">
        <f t="shared" si="359"/>
        <v>0.98774127611246632</v>
      </c>
    </row>
    <row r="5701" spans="1:13" ht="27.6">
      <c r="A5701" t="s">
        <v>164</v>
      </c>
      <c r="B5701" t="s">
        <v>257</v>
      </c>
      <c r="C5701" s="14" t="s">
        <v>259</v>
      </c>
      <c r="D5701" t="s">
        <v>456</v>
      </c>
      <c r="E5701" t="s">
        <v>474</v>
      </c>
      <c r="F5701" s="20">
        <v>2037</v>
      </c>
      <c r="G5701" s="20">
        <v>49</v>
      </c>
      <c r="H5701" s="11">
        <v>6700.1641716261902</v>
      </c>
      <c r="I5701" s="10">
        <v>3997089.1299231001</v>
      </c>
      <c r="J5701" s="33">
        <f t="shared" si="356"/>
        <v>1.6762608873210428E-3</v>
      </c>
      <c r="K5701" s="33">
        <f t="shared" si="357"/>
        <v>1.6748567467180786E-3</v>
      </c>
      <c r="L5701" s="33">
        <f t="shared" si="358"/>
        <v>0.98774127611246632</v>
      </c>
      <c r="M5701" s="33">
        <f t="shared" si="359"/>
        <v>0.98608695097215737</v>
      </c>
    </row>
    <row r="5702" spans="1:13" ht="27.6">
      <c r="A5702" t="s">
        <v>164</v>
      </c>
      <c r="B5702" t="s">
        <v>257</v>
      </c>
      <c r="C5702" s="14" t="s">
        <v>259</v>
      </c>
      <c r="D5702" t="s">
        <v>456</v>
      </c>
      <c r="E5702" t="s">
        <v>474</v>
      </c>
      <c r="F5702" s="20">
        <v>2037</v>
      </c>
      <c r="G5702" s="20">
        <v>50</v>
      </c>
      <c r="H5702" s="11">
        <v>7248.0965370056501</v>
      </c>
      <c r="I5702" s="10">
        <v>3939122.3238587398</v>
      </c>
      <c r="J5702" s="33">
        <f t="shared" si="356"/>
        <v>1.8400282959239152E-3</v>
      </c>
      <c r="K5702" s="33">
        <f t="shared" si="357"/>
        <v>1.8383364816800807E-3</v>
      </c>
      <c r="L5702" s="33">
        <f t="shared" si="358"/>
        <v>0.98608695097215737</v>
      </c>
      <c r="M5702" s="33">
        <f t="shared" si="359"/>
        <v>0.98427419135607663</v>
      </c>
    </row>
    <row r="5703" spans="1:13" ht="27.6">
      <c r="A5703" t="s">
        <v>164</v>
      </c>
      <c r="B5703" t="s">
        <v>257</v>
      </c>
      <c r="C5703" s="14" t="s">
        <v>259</v>
      </c>
      <c r="D5703" t="s">
        <v>456</v>
      </c>
      <c r="E5703" t="s">
        <v>474</v>
      </c>
      <c r="F5703" s="20">
        <v>2037</v>
      </c>
      <c r="G5703" s="20">
        <v>51</v>
      </c>
      <c r="H5703" s="11">
        <v>8306.8814522635003</v>
      </c>
      <c r="I5703" s="10">
        <v>3940523.63330366</v>
      </c>
      <c r="J5703" s="33">
        <f t="shared" si="356"/>
        <v>2.1080653804629434E-3</v>
      </c>
      <c r="K5703" s="33">
        <f t="shared" si="357"/>
        <v>2.1058449711688354E-3</v>
      </c>
      <c r="L5703" s="33">
        <f t="shared" si="358"/>
        <v>0.98427419135607663</v>
      </c>
      <c r="M5703" s="33">
        <f t="shared" si="359"/>
        <v>0.98220146249995821</v>
      </c>
    </row>
    <row r="5704" spans="1:13" ht="27.6">
      <c r="A5704" t="s">
        <v>164</v>
      </c>
      <c r="B5704" t="s">
        <v>257</v>
      </c>
      <c r="C5704" s="14" t="s">
        <v>259</v>
      </c>
      <c r="D5704" t="s">
        <v>456</v>
      </c>
      <c r="E5704" t="s">
        <v>474</v>
      </c>
      <c r="F5704" s="20">
        <v>2037</v>
      </c>
      <c r="G5704" s="20">
        <v>52</v>
      </c>
      <c r="H5704" s="11">
        <v>9212.2907778372592</v>
      </c>
      <c r="I5704" s="10">
        <v>3996074.9404206201</v>
      </c>
      <c r="J5704" s="33">
        <f t="shared" si="356"/>
        <v>2.3053348386073034E-3</v>
      </c>
      <c r="K5704" s="33">
        <f t="shared" si="357"/>
        <v>2.3026795950487067E-3</v>
      </c>
      <c r="L5704" s="33">
        <f t="shared" si="358"/>
        <v>0.98220146249995821</v>
      </c>
      <c r="M5704" s="33">
        <f t="shared" si="359"/>
        <v>0.97993976723403253</v>
      </c>
    </row>
    <row r="5705" spans="1:13" ht="27.6">
      <c r="A5705" t="s">
        <v>164</v>
      </c>
      <c r="B5705" t="s">
        <v>257</v>
      </c>
      <c r="C5705" s="14" t="s">
        <v>259</v>
      </c>
      <c r="D5705" t="s">
        <v>456</v>
      </c>
      <c r="E5705" t="s">
        <v>474</v>
      </c>
      <c r="F5705" s="20">
        <v>2037</v>
      </c>
      <c r="G5705" s="20">
        <v>53</v>
      </c>
      <c r="H5705" s="11">
        <v>10122.8978800161</v>
      </c>
      <c r="I5705" s="10">
        <v>4009772.4226529398</v>
      </c>
      <c r="J5705" s="33">
        <f t="shared" si="356"/>
        <v>2.5245567112057205E-3</v>
      </c>
      <c r="K5705" s="33">
        <f t="shared" si="357"/>
        <v>2.5213726978826623E-3</v>
      </c>
      <c r="L5705" s="33">
        <f t="shared" si="358"/>
        <v>0.97993976723403253</v>
      </c>
      <c r="M5705" s="33">
        <f t="shared" si="359"/>
        <v>0.97746897385935916</v>
      </c>
    </row>
    <row r="5706" spans="1:13" ht="27.6">
      <c r="A5706" t="s">
        <v>164</v>
      </c>
      <c r="B5706" t="s">
        <v>257</v>
      </c>
      <c r="C5706" s="14" t="s">
        <v>259</v>
      </c>
      <c r="D5706" t="s">
        <v>456</v>
      </c>
      <c r="E5706" t="s">
        <v>474</v>
      </c>
      <c r="F5706" s="20">
        <v>2037</v>
      </c>
      <c r="G5706" s="20">
        <v>54</v>
      </c>
      <c r="H5706" s="11">
        <v>10906.934475433</v>
      </c>
      <c r="I5706" s="10">
        <v>3966376.9714792101</v>
      </c>
      <c r="J5706" s="33">
        <f t="shared" si="356"/>
        <v>2.7498481747602012E-3</v>
      </c>
      <c r="K5706" s="33">
        <f t="shared" si="357"/>
        <v>2.7460708054587446E-3</v>
      </c>
      <c r="L5706" s="33">
        <f t="shared" si="358"/>
        <v>0.97746897385935916</v>
      </c>
      <c r="M5706" s="33">
        <f t="shared" si="359"/>
        <v>0.97478477484700221</v>
      </c>
    </row>
    <row r="5707" spans="1:13" ht="27.6">
      <c r="A5707" t="s">
        <v>164</v>
      </c>
      <c r="B5707" t="s">
        <v>257</v>
      </c>
      <c r="C5707" s="14" t="s">
        <v>259</v>
      </c>
      <c r="D5707" t="s">
        <v>456</v>
      </c>
      <c r="E5707" t="s">
        <v>474</v>
      </c>
      <c r="F5707" s="20">
        <v>2037</v>
      </c>
      <c r="G5707" s="20">
        <v>55</v>
      </c>
      <c r="H5707" s="11">
        <v>11705.799641322399</v>
      </c>
      <c r="I5707" s="10">
        <v>3898485.8717552298</v>
      </c>
      <c r="J5707" s="33">
        <f t="shared" si="356"/>
        <v>3.0026528314830224E-3</v>
      </c>
      <c r="K5707" s="33">
        <f t="shared" si="357"/>
        <v>2.9981493780332213E-3</v>
      </c>
      <c r="L5707" s="33">
        <f t="shared" si="358"/>
        <v>0.97478477484700221</v>
      </c>
      <c r="M5707" s="33">
        <f t="shared" si="359"/>
        <v>0.97186222448057846</v>
      </c>
    </row>
    <row r="5708" spans="1:13" ht="27.6">
      <c r="A5708" t="s">
        <v>164</v>
      </c>
      <c r="B5708" t="s">
        <v>257</v>
      </c>
      <c r="C5708" s="14" t="s">
        <v>259</v>
      </c>
      <c r="D5708" t="s">
        <v>456</v>
      </c>
      <c r="E5708" t="s">
        <v>474</v>
      </c>
      <c r="F5708" s="20">
        <v>2037</v>
      </c>
      <c r="G5708" s="20">
        <v>56</v>
      </c>
      <c r="H5708" s="11">
        <v>12460.2956729368</v>
      </c>
      <c r="I5708" s="10">
        <v>3823309.8153063101</v>
      </c>
      <c r="J5708" s="33">
        <f t="shared" si="356"/>
        <v>3.2590337364377373E-3</v>
      </c>
      <c r="K5708" s="33">
        <f t="shared" si="357"/>
        <v>3.2537288504890238E-3</v>
      </c>
      <c r="L5708" s="33">
        <f t="shared" si="358"/>
        <v>0.97186222448057846</v>
      </c>
      <c r="M5708" s="33">
        <f t="shared" si="359"/>
        <v>0.96870004832208556</v>
      </c>
    </row>
    <row r="5709" spans="1:13" ht="27.6">
      <c r="A5709" t="s">
        <v>164</v>
      </c>
      <c r="B5709" t="s">
        <v>257</v>
      </c>
      <c r="C5709" s="14" t="s">
        <v>259</v>
      </c>
      <c r="D5709" t="s">
        <v>456</v>
      </c>
      <c r="E5709" t="s">
        <v>474</v>
      </c>
      <c r="F5709" s="20">
        <v>2037</v>
      </c>
      <c r="G5709" s="20">
        <v>57</v>
      </c>
      <c r="H5709" s="11">
        <v>13327.481792926201</v>
      </c>
      <c r="I5709" s="10">
        <v>3752468.6020505801</v>
      </c>
      <c r="J5709" s="33">
        <f t="shared" si="356"/>
        <v>3.5516571106399778E-3</v>
      </c>
      <c r="K5709" s="33">
        <f t="shared" si="357"/>
        <v>3.5453574368248253E-3</v>
      </c>
      <c r="L5709" s="33">
        <f t="shared" si="358"/>
        <v>0.96870004832208556</v>
      </c>
      <c r="M5709" s="33">
        <f t="shared" si="359"/>
        <v>0.96526566040171424</v>
      </c>
    </row>
    <row r="5710" spans="1:13" ht="27.6">
      <c r="A5710" t="s">
        <v>164</v>
      </c>
      <c r="B5710" t="s">
        <v>257</v>
      </c>
      <c r="C5710" s="14" t="s">
        <v>259</v>
      </c>
      <c r="D5710" t="s">
        <v>456</v>
      </c>
      <c r="E5710" t="s">
        <v>474</v>
      </c>
      <c r="F5710" s="20">
        <v>2037</v>
      </c>
      <c r="G5710" s="20">
        <v>58</v>
      </c>
      <c r="H5710" s="11">
        <v>14227.3012353752</v>
      </c>
      <c r="I5710" s="10">
        <v>3667601.4136753599</v>
      </c>
      <c r="J5710" s="33">
        <f t="shared" si="356"/>
        <v>3.8791841398920727E-3</v>
      </c>
      <c r="K5710" s="33">
        <f t="shared" si="357"/>
        <v>3.8716698247074355E-3</v>
      </c>
      <c r="L5710" s="33">
        <f t="shared" si="358"/>
        <v>0.96526566040171424</v>
      </c>
      <c r="M5710" s="33">
        <f t="shared" si="359"/>
        <v>0.96152847047151058</v>
      </c>
    </row>
    <row r="5711" spans="1:13" ht="27.6">
      <c r="A5711" t="s">
        <v>164</v>
      </c>
      <c r="B5711" t="s">
        <v>257</v>
      </c>
      <c r="C5711" s="14" t="s">
        <v>259</v>
      </c>
      <c r="D5711" t="s">
        <v>456</v>
      </c>
      <c r="E5711" t="s">
        <v>474</v>
      </c>
      <c r="F5711" s="20">
        <v>2037</v>
      </c>
      <c r="G5711" s="20">
        <v>59</v>
      </c>
      <c r="H5711" s="11">
        <v>14428.3751330672</v>
      </c>
      <c r="I5711" s="10">
        <v>3558825.0497117499</v>
      </c>
      <c r="J5711" s="33">
        <f t="shared" si="356"/>
        <v>4.0542524376790704E-3</v>
      </c>
      <c r="K5711" s="33">
        <f t="shared" si="357"/>
        <v>4.0460450516162094E-3</v>
      </c>
      <c r="L5711" s="33">
        <f t="shared" si="358"/>
        <v>0.96152847047151058</v>
      </c>
      <c r="M5711" s="33">
        <f t="shared" si="359"/>
        <v>0.95763808296157127</v>
      </c>
    </row>
    <row r="5712" spans="1:13" ht="27.6">
      <c r="A5712" t="s">
        <v>164</v>
      </c>
      <c r="B5712" t="s">
        <v>257</v>
      </c>
      <c r="C5712" s="14" t="s">
        <v>259</v>
      </c>
      <c r="D5712" t="s">
        <v>456</v>
      </c>
      <c r="E5712" t="s">
        <v>474</v>
      </c>
      <c r="F5712" s="20">
        <v>2037</v>
      </c>
      <c r="G5712" s="20">
        <v>60</v>
      </c>
      <c r="H5712" s="11">
        <v>14839.521509267501</v>
      </c>
      <c r="I5712" s="10">
        <v>3453969.5498480699</v>
      </c>
      <c r="J5712" s="33">
        <f t="shared" si="356"/>
        <v>4.2963672073832405E-3</v>
      </c>
      <c r="K5712" s="33">
        <f t="shared" si="357"/>
        <v>4.2871510252180389E-3</v>
      </c>
      <c r="L5712" s="33">
        <f t="shared" si="358"/>
        <v>0.95763808296157127</v>
      </c>
      <c r="M5712" s="33">
        <f t="shared" si="359"/>
        <v>0.95353254387241471</v>
      </c>
    </row>
    <row r="5713" spans="1:13" ht="27.6">
      <c r="A5713" t="s">
        <v>164</v>
      </c>
      <c r="B5713" t="s">
        <v>257</v>
      </c>
      <c r="C5713" s="14" t="s">
        <v>259</v>
      </c>
      <c r="D5713" t="s">
        <v>456</v>
      </c>
      <c r="E5713" t="s">
        <v>474</v>
      </c>
      <c r="F5713" s="20">
        <v>2037</v>
      </c>
      <c r="G5713" s="20">
        <v>61</v>
      </c>
      <c r="H5713" s="11">
        <v>15589.750083639099</v>
      </c>
      <c r="I5713" s="10">
        <v>3362302.71554989</v>
      </c>
      <c r="J5713" s="33">
        <f t="shared" si="356"/>
        <v>4.6366289422841165E-3</v>
      </c>
      <c r="K5713" s="33">
        <f t="shared" si="357"/>
        <v>4.6258963723652125E-3</v>
      </c>
      <c r="L5713" s="33">
        <f t="shared" si="358"/>
        <v>0.95353254387241471</v>
      </c>
      <c r="M5713" s="33">
        <f t="shared" si="359"/>
        <v>0.94912160113678312</v>
      </c>
    </row>
    <row r="5714" spans="1:13" ht="27.6">
      <c r="A5714" t="s">
        <v>164</v>
      </c>
      <c r="B5714" t="s">
        <v>257</v>
      </c>
      <c r="C5714" s="14" t="s">
        <v>259</v>
      </c>
      <c r="D5714" t="s">
        <v>456</v>
      </c>
      <c r="E5714" t="s">
        <v>474</v>
      </c>
      <c r="F5714" s="20">
        <v>2037</v>
      </c>
      <c r="G5714" s="20">
        <v>62</v>
      </c>
      <c r="H5714" s="11">
        <v>16334.9546917513</v>
      </c>
      <c r="I5714" s="10">
        <v>3258283.9489829601</v>
      </c>
      <c r="J5714" s="33">
        <f t="shared" si="356"/>
        <v>5.0133613115118736E-3</v>
      </c>
      <c r="K5714" s="33">
        <f t="shared" si="357"/>
        <v>5.0008153901937025E-3</v>
      </c>
      <c r="L5714" s="33">
        <f t="shared" si="358"/>
        <v>0.94912160113678312</v>
      </c>
      <c r="M5714" s="33">
        <f t="shared" si="359"/>
        <v>0.94437521922665302</v>
      </c>
    </row>
    <row r="5715" spans="1:13" ht="27.6">
      <c r="A5715" t="s">
        <v>164</v>
      </c>
      <c r="B5715" t="s">
        <v>257</v>
      </c>
      <c r="C5715" s="14" t="s">
        <v>259</v>
      </c>
      <c r="D5715" t="s">
        <v>456</v>
      </c>
      <c r="E5715" t="s">
        <v>474</v>
      </c>
      <c r="F5715" s="20">
        <v>2037</v>
      </c>
      <c r="G5715" s="20">
        <v>63</v>
      </c>
      <c r="H5715" s="11">
        <v>17222.813465030398</v>
      </c>
      <c r="I5715" s="10">
        <v>3167160.08270841</v>
      </c>
      <c r="J5715" s="33">
        <f t="shared" si="356"/>
        <v>5.4379358842835115E-3</v>
      </c>
      <c r="K5715" s="33">
        <f t="shared" si="357"/>
        <v>5.4231770755467368E-3</v>
      </c>
      <c r="L5715" s="33">
        <f t="shared" si="358"/>
        <v>0.94437521922665302</v>
      </c>
      <c r="M5715" s="33">
        <f t="shared" si="359"/>
        <v>0.93925370518702866</v>
      </c>
    </row>
    <row r="5716" spans="1:13" ht="27.6">
      <c r="A5716" t="s">
        <v>164</v>
      </c>
      <c r="B5716" t="s">
        <v>257</v>
      </c>
      <c r="C5716" s="14" t="s">
        <v>259</v>
      </c>
      <c r="D5716" t="s">
        <v>456</v>
      </c>
      <c r="E5716" t="s">
        <v>474</v>
      </c>
      <c r="F5716" s="20">
        <v>2037</v>
      </c>
      <c r="G5716" s="20">
        <v>64</v>
      </c>
      <c r="H5716" s="11">
        <v>18429.967819725702</v>
      </c>
      <c r="I5716" s="10">
        <v>3075063.60904916</v>
      </c>
      <c r="J5716" s="33">
        <f t="shared" si="356"/>
        <v>5.9933614919349355E-3</v>
      </c>
      <c r="K5716" s="33">
        <f t="shared" si="357"/>
        <v>5.9754371278903928E-3</v>
      </c>
      <c r="L5716" s="33">
        <f t="shared" si="358"/>
        <v>0.93925370518702866</v>
      </c>
      <c r="M5716" s="33">
        <f t="shared" si="359"/>
        <v>0.93364125372454543</v>
      </c>
    </row>
    <row r="5717" spans="1:13" ht="27.6">
      <c r="A5717" t="s">
        <v>164</v>
      </c>
      <c r="B5717" t="s">
        <v>257</v>
      </c>
      <c r="C5717" s="14" t="s">
        <v>259</v>
      </c>
      <c r="D5717" t="s">
        <v>456</v>
      </c>
      <c r="E5717" t="s">
        <v>474</v>
      </c>
      <c r="F5717" s="20">
        <v>2037</v>
      </c>
      <c r="G5717" s="20">
        <v>65</v>
      </c>
      <c r="H5717" s="11">
        <v>19434.874043293101</v>
      </c>
      <c r="I5717" s="10">
        <v>2962816.9146156898</v>
      </c>
      <c r="J5717" s="33">
        <f t="shared" si="356"/>
        <v>6.5595933206065212E-3</v>
      </c>
      <c r="K5717" s="33">
        <f t="shared" si="357"/>
        <v>6.5381261526181733E-3</v>
      </c>
      <c r="L5717" s="33">
        <f t="shared" si="358"/>
        <v>0.93364125372454543</v>
      </c>
      <c r="M5717" s="33">
        <f t="shared" si="359"/>
        <v>0.92753698942640572</v>
      </c>
    </row>
    <row r="5718" spans="1:13" ht="27.6">
      <c r="A5718" t="s">
        <v>164</v>
      </c>
      <c r="B5718" t="s">
        <v>257</v>
      </c>
      <c r="C5718" s="14" t="s">
        <v>259</v>
      </c>
      <c r="D5718" t="s">
        <v>456</v>
      </c>
      <c r="E5718" t="s">
        <v>474</v>
      </c>
      <c r="F5718" s="20">
        <v>2037</v>
      </c>
      <c r="G5718" s="20">
        <v>66</v>
      </c>
      <c r="H5718" s="11">
        <v>19897.717963416198</v>
      </c>
      <c r="I5718" s="10">
        <v>2859443.8293751501</v>
      </c>
      <c r="J5718" s="33">
        <f t="shared" si="356"/>
        <v>6.9585972485300667E-3</v>
      </c>
      <c r="K5718" s="33">
        <f t="shared" si="357"/>
        <v>6.9344422714235909E-3</v>
      </c>
      <c r="L5718" s="33">
        <f t="shared" si="358"/>
        <v>0.92753698942640572</v>
      </c>
      <c r="M5718" s="33">
        <f t="shared" si="359"/>
        <v>0.92110503771861829</v>
      </c>
    </row>
    <row r="5719" spans="1:13" ht="27.6">
      <c r="A5719" t="s">
        <v>164</v>
      </c>
      <c r="B5719" t="s">
        <v>257</v>
      </c>
      <c r="C5719" s="14" t="s">
        <v>259</v>
      </c>
      <c r="D5719" t="s">
        <v>456</v>
      </c>
      <c r="E5719" t="s">
        <v>474</v>
      </c>
      <c r="F5719" s="20">
        <v>2037</v>
      </c>
      <c r="G5719" s="20">
        <v>67</v>
      </c>
      <c r="H5719" s="11">
        <v>20851.109107042899</v>
      </c>
      <c r="I5719" s="10">
        <v>2752877.2403477901</v>
      </c>
      <c r="J5719" s="33">
        <f t="shared" si="356"/>
        <v>7.5742967399478498E-3</v>
      </c>
      <c r="K5719" s="33">
        <f t="shared" si="357"/>
        <v>7.5456840403290704E-3</v>
      </c>
      <c r="L5719" s="33">
        <f t="shared" si="358"/>
        <v>0.92110503771861829</v>
      </c>
      <c r="M5719" s="33">
        <f t="shared" si="359"/>
        <v>0.91415467013603824</v>
      </c>
    </row>
    <row r="5720" spans="1:13" ht="27.6">
      <c r="A5720" t="s">
        <v>164</v>
      </c>
      <c r="B5720" t="s">
        <v>257</v>
      </c>
      <c r="C5720" s="14" t="s">
        <v>259</v>
      </c>
      <c r="D5720" t="s">
        <v>456</v>
      </c>
      <c r="E5720" t="s">
        <v>474</v>
      </c>
      <c r="F5720" s="20">
        <v>2037</v>
      </c>
      <c r="G5720" s="20">
        <v>68</v>
      </c>
      <c r="H5720" s="11">
        <v>21638.121489537101</v>
      </c>
      <c r="I5720" s="10">
        <v>2631294.88560984</v>
      </c>
      <c r="J5720" s="33">
        <f t="shared" si="356"/>
        <v>8.2233738255156289E-3</v>
      </c>
      <c r="K5720" s="33">
        <f t="shared" si="357"/>
        <v>8.1896543794870436E-3</v>
      </c>
      <c r="L5720" s="33">
        <f t="shared" si="358"/>
        <v>0.91415467013603824</v>
      </c>
      <c r="M5720" s="33">
        <f t="shared" si="359"/>
        <v>0.90666805933823014</v>
      </c>
    </row>
    <row r="5721" spans="1:13" ht="27.6">
      <c r="A5721" t="s">
        <v>164</v>
      </c>
      <c r="B5721" t="s">
        <v>257</v>
      </c>
      <c r="C5721" s="14" t="s">
        <v>259</v>
      </c>
      <c r="D5721" t="s">
        <v>456</v>
      </c>
      <c r="E5721" t="s">
        <v>474</v>
      </c>
      <c r="F5721" s="20">
        <v>2037</v>
      </c>
      <c r="G5721" s="20">
        <v>69</v>
      </c>
      <c r="H5721" s="11">
        <v>21906.166887008501</v>
      </c>
      <c r="I5721" s="10">
        <v>2501291.3940061699</v>
      </c>
      <c r="J5721" s="33">
        <f t="shared" si="356"/>
        <v>8.7579427728820894E-3</v>
      </c>
      <c r="K5721" s="33">
        <f t="shared" si="357"/>
        <v>8.7197037053551307E-3</v>
      </c>
      <c r="L5721" s="33">
        <f t="shared" si="358"/>
        <v>0.90666805933823014</v>
      </c>
      <c r="M5721" s="33">
        <f t="shared" si="359"/>
        <v>0.89876218250169138</v>
      </c>
    </row>
    <row r="5722" spans="1:13" ht="27.6">
      <c r="A5722" t="s">
        <v>164</v>
      </c>
      <c r="B5722" t="s">
        <v>257</v>
      </c>
      <c r="C5722" s="14" t="s">
        <v>259</v>
      </c>
      <c r="D5722" t="s">
        <v>456</v>
      </c>
      <c r="E5722" t="s">
        <v>474</v>
      </c>
      <c r="F5722" s="20">
        <v>2038</v>
      </c>
      <c r="G5722" s="20">
        <v>30</v>
      </c>
      <c r="H5722" s="11">
        <v>726.56423226785796</v>
      </c>
      <c r="I5722" s="10">
        <v>4658878.5819547204</v>
      </c>
      <c r="J5722" s="33">
        <f t="shared" si="356"/>
        <v>1.5595260092891587E-4</v>
      </c>
      <c r="K5722" s="33">
        <f t="shared" si="357"/>
        <v>1.5594044095412762E-4</v>
      </c>
      <c r="L5722" s="33">
        <f t="shared" si="358"/>
        <v>1</v>
      </c>
      <c r="M5722" s="33">
        <f t="shared" si="359"/>
        <v>0.99984405955904587</v>
      </c>
    </row>
    <row r="5723" spans="1:13" ht="27.6">
      <c r="A5723" t="s">
        <v>164</v>
      </c>
      <c r="B5723" t="s">
        <v>257</v>
      </c>
      <c r="C5723" s="14" t="s">
        <v>259</v>
      </c>
      <c r="D5723" t="s">
        <v>456</v>
      </c>
      <c r="E5723" t="s">
        <v>474</v>
      </c>
      <c r="F5723" s="20">
        <v>2038</v>
      </c>
      <c r="G5723" s="20">
        <v>31</v>
      </c>
      <c r="H5723" s="11">
        <v>1033.82894660283</v>
      </c>
      <c r="I5723" s="10">
        <v>4631612.2436454901</v>
      </c>
      <c r="J5723" s="33">
        <f t="shared" si="356"/>
        <v>2.2321146335624911E-4</v>
      </c>
      <c r="K5723" s="33">
        <f t="shared" si="357"/>
        <v>2.2318655353092964E-4</v>
      </c>
      <c r="L5723" s="33">
        <f t="shared" si="358"/>
        <v>0.99984405955904587</v>
      </c>
      <c r="M5723" s="33">
        <f t="shared" si="359"/>
        <v>0.99962090780932455</v>
      </c>
    </row>
    <row r="5724" spans="1:13" ht="27.6">
      <c r="A5724" t="s">
        <v>164</v>
      </c>
      <c r="B5724" t="s">
        <v>257</v>
      </c>
      <c r="C5724" s="14" t="s">
        <v>259</v>
      </c>
      <c r="D5724" t="s">
        <v>456</v>
      </c>
      <c r="E5724" t="s">
        <v>474</v>
      </c>
      <c r="F5724" s="20">
        <v>2038</v>
      </c>
      <c r="G5724" s="20">
        <v>32</v>
      </c>
      <c r="H5724" s="11">
        <v>1060.9378090982</v>
      </c>
      <c r="I5724" s="10">
        <v>4560807.3209693898</v>
      </c>
      <c r="J5724" s="33">
        <f t="shared" si="356"/>
        <v>2.3262061613966623E-4</v>
      </c>
      <c r="K5724" s="33">
        <f t="shared" si="357"/>
        <v>2.3259356206195569E-4</v>
      </c>
      <c r="L5724" s="33">
        <f t="shared" si="358"/>
        <v>0.99962090780932455</v>
      </c>
      <c r="M5724" s="33">
        <f t="shared" si="359"/>
        <v>0.9993884024216656</v>
      </c>
    </row>
    <row r="5725" spans="1:13" ht="27.6">
      <c r="A5725" t="s">
        <v>164</v>
      </c>
      <c r="B5725" t="s">
        <v>257</v>
      </c>
      <c r="C5725" s="14" t="s">
        <v>259</v>
      </c>
      <c r="D5725" t="s">
        <v>456</v>
      </c>
      <c r="E5725" t="s">
        <v>474</v>
      </c>
      <c r="F5725" s="20">
        <v>2038</v>
      </c>
      <c r="G5725" s="20">
        <v>33</v>
      </c>
      <c r="H5725" s="11">
        <v>1097.1530822089701</v>
      </c>
      <c r="I5725" s="10">
        <v>4467245.5978896003</v>
      </c>
      <c r="J5725" s="33">
        <f t="shared" si="356"/>
        <v>2.4559945455590869E-4</v>
      </c>
      <c r="K5725" s="33">
        <f t="shared" si="357"/>
        <v>2.4556929747876488E-4</v>
      </c>
      <c r="L5725" s="33">
        <f t="shared" si="358"/>
        <v>0.9993884024216656</v>
      </c>
      <c r="M5725" s="33">
        <f t="shared" si="359"/>
        <v>0.99914298331377449</v>
      </c>
    </row>
    <row r="5726" spans="1:13" ht="27.6">
      <c r="A5726" t="s">
        <v>164</v>
      </c>
      <c r="B5726" t="s">
        <v>257</v>
      </c>
      <c r="C5726" s="14" t="s">
        <v>259</v>
      </c>
      <c r="D5726" t="s">
        <v>456</v>
      </c>
      <c r="E5726" t="s">
        <v>474</v>
      </c>
      <c r="F5726" s="20">
        <v>2038</v>
      </c>
      <c r="G5726" s="20">
        <v>34</v>
      </c>
      <c r="H5726" s="11">
        <v>1149.59827345639</v>
      </c>
      <c r="I5726" s="10">
        <v>4370214.4847072298</v>
      </c>
      <c r="J5726" s="33">
        <f t="shared" si="356"/>
        <v>2.6305305551459771E-4</v>
      </c>
      <c r="K5726" s="33">
        <f t="shared" si="357"/>
        <v>2.6301846009313401E-4</v>
      </c>
      <c r="L5726" s="33">
        <f t="shared" si="358"/>
        <v>0.99914298331377449</v>
      </c>
      <c r="M5726" s="33">
        <f t="shared" si="359"/>
        <v>0.99888019026489039</v>
      </c>
    </row>
    <row r="5727" spans="1:13" ht="27.6">
      <c r="A5727" t="s">
        <v>164</v>
      </c>
      <c r="B5727" t="s">
        <v>257</v>
      </c>
      <c r="C5727" s="14" t="s">
        <v>259</v>
      </c>
      <c r="D5727" t="s">
        <v>456</v>
      </c>
      <c r="E5727" t="s">
        <v>474</v>
      </c>
      <c r="F5727" s="20">
        <v>2038</v>
      </c>
      <c r="G5727" s="20">
        <v>35</v>
      </c>
      <c r="H5727" s="11">
        <v>1259.3246326260801</v>
      </c>
      <c r="I5727" s="10">
        <v>4327377.3841843996</v>
      </c>
      <c r="J5727" s="33">
        <f t="shared" si="356"/>
        <v>2.9101336001538275E-4</v>
      </c>
      <c r="K5727" s="33">
        <f t="shared" si="357"/>
        <v>2.9097101973485362E-4</v>
      </c>
      <c r="L5727" s="33">
        <f t="shared" si="358"/>
        <v>0.99888019026489039</v>
      </c>
      <c r="M5727" s="33">
        <f t="shared" si="359"/>
        <v>0.9985895450773361</v>
      </c>
    </row>
    <row r="5728" spans="1:13" ht="27.6">
      <c r="A5728" t="s">
        <v>164</v>
      </c>
      <c r="B5728" t="s">
        <v>257</v>
      </c>
      <c r="C5728" s="14" t="s">
        <v>259</v>
      </c>
      <c r="D5728" t="s">
        <v>456</v>
      </c>
      <c r="E5728" t="s">
        <v>474</v>
      </c>
      <c r="F5728" s="20">
        <v>2038</v>
      </c>
      <c r="G5728" s="20">
        <v>36</v>
      </c>
      <c r="H5728" s="11">
        <v>1656.61905081741</v>
      </c>
      <c r="I5728" s="10">
        <v>4307204.4465982299</v>
      </c>
      <c r="J5728" s="33">
        <f t="shared" si="356"/>
        <v>3.8461583873172881E-4</v>
      </c>
      <c r="K5728" s="33">
        <f t="shared" si="357"/>
        <v>3.8454188354175578E-4</v>
      </c>
      <c r="L5728" s="33">
        <f t="shared" si="358"/>
        <v>0.9985895450773361</v>
      </c>
      <c r="M5728" s="33">
        <f t="shared" si="359"/>
        <v>0.99820554557278696</v>
      </c>
    </row>
    <row r="5729" spans="1:13" ht="27.6">
      <c r="A5729" t="s">
        <v>164</v>
      </c>
      <c r="B5729" t="s">
        <v>257</v>
      </c>
      <c r="C5729" s="14" t="s">
        <v>259</v>
      </c>
      <c r="D5729" t="s">
        <v>456</v>
      </c>
      <c r="E5729" t="s">
        <v>474</v>
      </c>
      <c r="F5729" s="20">
        <v>2038</v>
      </c>
      <c r="G5729" s="20">
        <v>37</v>
      </c>
      <c r="H5729" s="11">
        <v>1826.3225082306899</v>
      </c>
      <c r="I5729" s="10">
        <v>4287079.9101443104</v>
      </c>
      <c r="J5729" s="33">
        <f t="shared" si="356"/>
        <v>4.2600617355164082E-4</v>
      </c>
      <c r="K5729" s="33">
        <f t="shared" si="357"/>
        <v>4.259154458057246E-4</v>
      </c>
      <c r="L5729" s="33">
        <f t="shared" si="358"/>
        <v>0.99820554557278696</v>
      </c>
      <c r="M5729" s="33">
        <f t="shared" si="359"/>
        <v>0.99778039441283861</v>
      </c>
    </row>
    <row r="5730" spans="1:13" ht="27.6">
      <c r="A5730" t="s">
        <v>164</v>
      </c>
      <c r="B5730" t="s">
        <v>257</v>
      </c>
      <c r="C5730" s="14" t="s">
        <v>259</v>
      </c>
      <c r="D5730" t="s">
        <v>456</v>
      </c>
      <c r="E5730" t="s">
        <v>474</v>
      </c>
      <c r="F5730" s="20">
        <v>2038</v>
      </c>
      <c r="G5730" s="20">
        <v>38</v>
      </c>
      <c r="H5730" s="11">
        <v>2025.47163878282</v>
      </c>
      <c r="I5730" s="10">
        <v>4286314.5017623799</v>
      </c>
      <c r="J5730" s="33">
        <f t="shared" si="356"/>
        <v>4.7254386908613874E-4</v>
      </c>
      <c r="K5730" s="33">
        <f t="shared" si="357"/>
        <v>4.7243223781623378E-4</v>
      </c>
      <c r="L5730" s="33">
        <f t="shared" si="358"/>
        <v>0.99778039441283861</v>
      </c>
      <c r="M5730" s="33">
        <f t="shared" si="359"/>
        <v>0.99730901078825696</v>
      </c>
    </row>
    <row r="5731" spans="1:13" ht="27.6">
      <c r="A5731" t="s">
        <v>164</v>
      </c>
      <c r="B5731" t="s">
        <v>257</v>
      </c>
      <c r="C5731" s="14" t="s">
        <v>259</v>
      </c>
      <c r="D5731" t="s">
        <v>456</v>
      </c>
      <c r="E5731" t="s">
        <v>474</v>
      </c>
      <c r="F5731" s="20">
        <v>2038</v>
      </c>
      <c r="G5731" s="20">
        <v>39</v>
      </c>
      <c r="H5731" s="11">
        <v>2195.5295493469898</v>
      </c>
      <c r="I5731" s="10">
        <v>4323734.5686807102</v>
      </c>
      <c r="J5731" s="33">
        <f t="shared" si="356"/>
        <v>5.0778546057162475E-4</v>
      </c>
      <c r="K5731" s="33">
        <f t="shared" si="357"/>
        <v>5.0765655935358645E-4</v>
      </c>
      <c r="L5731" s="33">
        <f t="shared" si="358"/>
        <v>0.99730901078825696</v>
      </c>
      <c r="M5731" s="33">
        <f t="shared" si="359"/>
        <v>0.99680272032722783</v>
      </c>
    </row>
    <row r="5732" spans="1:13" ht="27.6">
      <c r="A5732" t="s">
        <v>164</v>
      </c>
      <c r="B5732" t="s">
        <v>257</v>
      </c>
      <c r="C5732" s="14" t="s">
        <v>259</v>
      </c>
      <c r="D5732" t="s">
        <v>456</v>
      </c>
      <c r="E5732" t="s">
        <v>474</v>
      </c>
      <c r="F5732" s="20">
        <v>2038</v>
      </c>
      <c r="G5732" s="20">
        <v>40</v>
      </c>
      <c r="H5732" s="11">
        <v>2412.7176451311202</v>
      </c>
      <c r="I5732" s="10">
        <v>4363483.9279501401</v>
      </c>
      <c r="J5732" s="33">
        <f t="shared" si="356"/>
        <v>5.5293377607662161E-4</v>
      </c>
      <c r="K5732" s="33">
        <f t="shared" si="357"/>
        <v>5.5278093636768055E-4</v>
      </c>
      <c r="L5732" s="33">
        <f t="shared" si="358"/>
        <v>0.99680272032722783</v>
      </c>
      <c r="M5732" s="33">
        <f t="shared" si="359"/>
        <v>0.99625170678611152</v>
      </c>
    </row>
    <row r="5733" spans="1:13" ht="27.6">
      <c r="A5733" t="s">
        <v>164</v>
      </c>
      <c r="B5733" t="s">
        <v>257</v>
      </c>
      <c r="C5733" s="14" t="s">
        <v>259</v>
      </c>
      <c r="D5733" t="s">
        <v>456</v>
      </c>
      <c r="E5733" t="s">
        <v>474</v>
      </c>
      <c r="F5733" s="20">
        <v>2038</v>
      </c>
      <c r="G5733" s="20">
        <v>41</v>
      </c>
      <c r="H5733" s="11">
        <v>3135.22970130154</v>
      </c>
      <c r="I5733" s="10">
        <v>4357047.5985473301</v>
      </c>
      <c r="J5733" s="33">
        <f t="shared" si="356"/>
        <v>7.1957664688970747E-4</v>
      </c>
      <c r="K5733" s="33">
        <f t="shared" si="357"/>
        <v>7.1931781370149217E-4</v>
      </c>
      <c r="L5733" s="33">
        <f t="shared" si="358"/>
        <v>0.99625170678611152</v>
      </c>
      <c r="M5733" s="33">
        <f t="shared" si="359"/>
        <v>0.99553508518648981</v>
      </c>
    </row>
    <row r="5734" spans="1:13" ht="27.6">
      <c r="A5734" t="s">
        <v>164</v>
      </c>
      <c r="B5734" t="s">
        <v>257</v>
      </c>
      <c r="C5734" s="14" t="s">
        <v>259</v>
      </c>
      <c r="D5734" t="s">
        <v>456</v>
      </c>
      <c r="E5734" t="s">
        <v>474</v>
      </c>
      <c r="F5734" s="20">
        <v>2038</v>
      </c>
      <c r="G5734" s="20">
        <v>42</v>
      </c>
      <c r="H5734" s="11">
        <v>3396.4083897094501</v>
      </c>
      <c r="I5734" s="10">
        <v>4292118.6295324797</v>
      </c>
      <c r="J5734" s="33">
        <f t="shared" si="356"/>
        <v>7.9131279511708303E-4</v>
      </c>
      <c r="K5734" s="33">
        <f t="shared" si="357"/>
        <v>7.9099978971441942E-4</v>
      </c>
      <c r="L5734" s="33">
        <f t="shared" si="358"/>
        <v>0.99553508518648981</v>
      </c>
      <c r="M5734" s="33">
        <f t="shared" si="359"/>
        <v>0.99474761714345394</v>
      </c>
    </row>
    <row r="5735" spans="1:13" ht="27.6">
      <c r="A5735" t="s">
        <v>164</v>
      </c>
      <c r="B5735" t="s">
        <v>257</v>
      </c>
      <c r="C5735" s="14" t="s">
        <v>259</v>
      </c>
      <c r="D5735" t="s">
        <v>456</v>
      </c>
      <c r="E5735" t="s">
        <v>474</v>
      </c>
      <c r="F5735" s="20">
        <v>2038</v>
      </c>
      <c r="G5735" s="20">
        <v>43</v>
      </c>
      <c r="H5735" s="11">
        <v>3701.38906701524</v>
      </c>
      <c r="I5735" s="10">
        <v>4224842.9271485098</v>
      </c>
      <c r="J5735" s="33">
        <f t="shared" si="356"/>
        <v>8.7610098904042182E-4</v>
      </c>
      <c r="K5735" s="33">
        <f t="shared" si="357"/>
        <v>8.7571732461999563E-4</v>
      </c>
      <c r="L5735" s="33">
        <f t="shared" si="358"/>
        <v>0.99474761714345394</v>
      </c>
      <c r="M5735" s="33">
        <f t="shared" si="359"/>
        <v>0.99387649942149692</v>
      </c>
    </row>
    <row r="5736" spans="1:13" ht="27.6">
      <c r="A5736" t="s">
        <v>164</v>
      </c>
      <c r="B5736" t="s">
        <v>257</v>
      </c>
      <c r="C5736" s="14" t="s">
        <v>259</v>
      </c>
      <c r="D5736" t="s">
        <v>456</v>
      </c>
      <c r="E5736" t="s">
        <v>474</v>
      </c>
      <c r="F5736" s="20">
        <v>2038</v>
      </c>
      <c r="G5736" s="20">
        <v>44</v>
      </c>
      <c r="H5736" s="11">
        <v>3830.3131893239301</v>
      </c>
      <c r="I5736" s="10">
        <v>4166445.3391909301</v>
      </c>
      <c r="J5736" s="33">
        <f t="shared" si="356"/>
        <v>9.1932399863614372E-4</v>
      </c>
      <c r="K5736" s="33">
        <f t="shared" si="357"/>
        <v>9.1890154979457073E-4</v>
      </c>
      <c r="L5736" s="33">
        <f t="shared" si="358"/>
        <v>0.99387649942149692</v>
      </c>
      <c r="M5736" s="33">
        <f t="shared" si="359"/>
        <v>0.99296322476587406</v>
      </c>
    </row>
    <row r="5737" spans="1:13" ht="27.6">
      <c r="A5737" t="s">
        <v>164</v>
      </c>
      <c r="B5737" t="s">
        <v>257</v>
      </c>
      <c r="C5737" s="14" t="s">
        <v>259</v>
      </c>
      <c r="D5737" t="s">
        <v>456</v>
      </c>
      <c r="E5737" t="s">
        <v>474</v>
      </c>
      <c r="F5737" s="20">
        <v>2038</v>
      </c>
      <c r="G5737" s="20">
        <v>45</v>
      </c>
      <c r="H5737" s="11">
        <v>4087.6627567411401</v>
      </c>
      <c r="I5737" s="10">
        <v>4110206.53380806</v>
      </c>
      <c r="J5737" s="33">
        <f t="shared" si="356"/>
        <v>9.9451517171181346E-4</v>
      </c>
      <c r="K5737" s="33">
        <f t="shared" si="357"/>
        <v>9.9402080539690019E-4</v>
      </c>
      <c r="L5737" s="33">
        <f t="shared" si="358"/>
        <v>0.99296322476587406</v>
      </c>
      <c r="M5737" s="33">
        <f t="shared" si="359"/>
        <v>0.9919761986614628</v>
      </c>
    </row>
    <row r="5738" spans="1:13" ht="27.6">
      <c r="A5738" t="s">
        <v>164</v>
      </c>
      <c r="B5738" t="s">
        <v>257</v>
      </c>
      <c r="C5738" s="14" t="s">
        <v>259</v>
      </c>
      <c r="D5738" t="s">
        <v>456</v>
      </c>
      <c r="E5738" t="s">
        <v>474</v>
      </c>
      <c r="F5738" s="20">
        <v>2038</v>
      </c>
      <c r="G5738" s="20">
        <v>46</v>
      </c>
      <c r="H5738" s="11">
        <v>5070.5294653892597</v>
      </c>
      <c r="I5738" s="10">
        <v>4087886.8014374701</v>
      </c>
      <c r="J5738" s="33">
        <f t="shared" si="356"/>
        <v>1.2403791278188651E-3</v>
      </c>
      <c r="K5738" s="33">
        <f t="shared" si="357"/>
        <v>1.239610175592154E-3</v>
      </c>
      <c r="L5738" s="33">
        <f t="shared" si="358"/>
        <v>0.9919761986614628</v>
      </c>
      <c r="M5738" s="33">
        <f t="shared" si="359"/>
        <v>0.99074653487165687</v>
      </c>
    </row>
    <row r="5739" spans="1:13" ht="27.6">
      <c r="A5739" t="s">
        <v>164</v>
      </c>
      <c r="B5739" t="s">
        <v>257</v>
      </c>
      <c r="C5739" s="14" t="s">
        <v>259</v>
      </c>
      <c r="D5739" t="s">
        <v>456</v>
      </c>
      <c r="E5739" t="s">
        <v>474</v>
      </c>
      <c r="F5739" s="20">
        <v>2038</v>
      </c>
      <c r="G5739" s="20">
        <v>47</v>
      </c>
      <c r="H5739" s="11">
        <v>5539.9273523944003</v>
      </c>
      <c r="I5739" s="10">
        <v>4059492.5472750901</v>
      </c>
      <c r="J5739" s="33">
        <f t="shared" si="356"/>
        <v>1.3646846959019651E-3</v>
      </c>
      <c r="K5739" s="33">
        <f t="shared" si="357"/>
        <v>1.3637539371879059E-3</v>
      </c>
      <c r="L5739" s="33">
        <f t="shared" si="358"/>
        <v>0.99074653487165687</v>
      </c>
      <c r="M5739" s="33">
        <f t="shared" si="359"/>
        <v>0.98939540038397034</v>
      </c>
    </row>
    <row r="5740" spans="1:13" ht="27.6">
      <c r="A5740" t="s">
        <v>164</v>
      </c>
      <c r="B5740" t="s">
        <v>257</v>
      </c>
      <c r="C5740" s="14" t="s">
        <v>259</v>
      </c>
      <c r="D5740" t="s">
        <v>456</v>
      </c>
      <c r="E5740" t="s">
        <v>474</v>
      </c>
      <c r="F5740" s="20">
        <v>2038</v>
      </c>
      <c r="G5740" s="20">
        <v>48</v>
      </c>
      <c r="H5740" s="11">
        <v>6093.6895716504696</v>
      </c>
      <c r="I5740" s="10">
        <v>4033827.5022561601</v>
      </c>
      <c r="J5740" s="33">
        <f t="shared" si="356"/>
        <v>1.5106470388835933E-3</v>
      </c>
      <c r="K5740" s="33">
        <f t="shared" si="357"/>
        <v>1.5095065859918044E-3</v>
      </c>
      <c r="L5740" s="33">
        <f t="shared" si="358"/>
        <v>0.98939540038397034</v>
      </c>
      <c r="M5740" s="33">
        <f t="shared" si="359"/>
        <v>0.98790190151094071</v>
      </c>
    </row>
    <row r="5741" spans="1:13" ht="27.6">
      <c r="A5741" t="s">
        <v>164</v>
      </c>
      <c r="B5741" t="s">
        <v>257</v>
      </c>
      <c r="C5741" s="14" t="s">
        <v>259</v>
      </c>
      <c r="D5741" t="s">
        <v>456</v>
      </c>
      <c r="E5741" t="s">
        <v>474</v>
      </c>
      <c r="F5741" s="20">
        <v>2038</v>
      </c>
      <c r="G5741" s="20">
        <v>49</v>
      </c>
      <c r="H5741" s="11">
        <v>6580.7687581038799</v>
      </c>
      <c r="I5741" s="10">
        <v>4029650.56422251</v>
      </c>
      <c r="J5741" s="33">
        <f t="shared" si="356"/>
        <v>1.6330867039766731E-3</v>
      </c>
      <c r="K5741" s="33">
        <f t="shared" si="357"/>
        <v>1.6317539434884676E-3</v>
      </c>
      <c r="L5741" s="33">
        <f t="shared" si="358"/>
        <v>0.98790190151094071</v>
      </c>
      <c r="M5741" s="33">
        <f t="shared" si="359"/>
        <v>0.98628988868737044</v>
      </c>
    </row>
    <row r="5742" spans="1:13" ht="27.6">
      <c r="A5742" t="s">
        <v>164</v>
      </c>
      <c r="B5742" t="s">
        <v>257</v>
      </c>
      <c r="C5742" s="14" t="s">
        <v>259</v>
      </c>
      <c r="D5742" t="s">
        <v>456</v>
      </c>
      <c r="E5742" t="s">
        <v>474</v>
      </c>
      <c r="F5742" s="20">
        <v>2038</v>
      </c>
      <c r="G5742" s="20">
        <v>50</v>
      </c>
      <c r="H5742" s="11">
        <v>7148.8350857003697</v>
      </c>
      <c r="I5742" s="10">
        <v>3979414.2403080799</v>
      </c>
      <c r="J5742" s="33">
        <f t="shared" si="356"/>
        <v>1.7964541146002731E-3</v>
      </c>
      <c r="K5742" s="33">
        <f t="shared" si="357"/>
        <v>1.7948414567404702E-3</v>
      </c>
      <c r="L5742" s="33">
        <f t="shared" si="358"/>
        <v>0.98628988868737044</v>
      </c>
      <c r="M5742" s="33">
        <f t="shared" si="359"/>
        <v>0.98451965470679037</v>
      </c>
    </row>
    <row r="5743" spans="1:13" ht="27.6">
      <c r="A5743" t="s">
        <v>164</v>
      </c>
      <c r="B5743" t="s">
        <v>257</v>
      </c>
      <c r="C5743" s="14" t="s">
        <v>259</v>
      </c>
      <c r="D5743" t="s">
        <v>456</v>
      </c>
      <c r="E5743" t="s">
        <v>474</v>
      </c>
      <c r="F5743" s="20">
        <v>2038</v>
      </c>
      <c r="G5743" s="20">
        <v>51</v>
      </c>
      <c r="H5743" s="11">
        <v>8072.5804729834699</v>
      </c>
      <c r="I5743" s="10">
        <v>3920035.9427711</v>
      </c>
      <c r="J5743" s="33">
        <f t="shared" si="356"/>
        <v>2.0593128713194677E-3</v>
      </c>
      <c r="K5743" s="33">
        <f t="shared" si="357"/>
        <v>2.0571939413313034E-3</v>
      </c>
      <c r="L5743" s="33">
        <f t="shared" si="358"/>
        <v>0.98451965470679037</v>
      </c>
      <c r="M5743" s="33">
        <f t="shared" si="359"/>
        <v>0.98249430683800598</v>
      </c>
    </row>
    <row r="5744" spans="1:13" ht="27.6">
      <c r="A5744" t="s">
        <v>164</v>
      </c>
      <c r="B5744" t="s">
        <v>257</v>
      </c>
      <c r="C5744" s="14" t="s">
        <v>259</v>
      </c>
      <c r="D5744" t="s">
        <v>456</v>
      </c>
      <c r="E5744" t="s">
        <v>474</v>
      </c>
      <c r="F5744" s="20">
        <v>2038</v>
      </c>
      <c r="G5744" s="20">
        <v>52</v>
      </c>
      <c r="H5744" s="11">
        <v>8838.3395617781007</v>
      </c>
      <c r="I5744" s="10">
        <v>3919778.3531009001</v>
      </c>
      <c r="J5744" s="33">
        <f t="shared" si="356"/>
        <v>2.2548059521748653E-3</v>
      </c>
      <c r="K5744" s="33">
        <f t="shared" si="357"/>
        <v>2.2522657867859452E-3</v>
      </c>
      <c r="L5744" s="33">
        <f t="shared" si="358"/>
        <v>0.98249430683800598</v>
      </c>
      <c r="M5744" s="33">
        <f t="shared" si="359"/>
        <v>0.98028146852500275</v>
      </c>
    </row>
    <row r="5745" spans="1:13" ht="27.6">
      <c r="A5745" t="s">
        <v>164</v>
      </c>
      <c r="B5745" t="s">
        <v>257</v>
      </c>
      <c r="C5745" s="14" t="s">
        <v>259</v>
      </c>
      <c r="D5745" t="s">
        <v>456</v>
      </c>
      <c r="E5745" t="s">
        <v>474</v>
      </c>
      <c r="F5745" s="20">
        <v>2038</v>
      </c>
      <c r="G5745" s="20">
        <v>53</v>
      </c>
      <c r="H5745" s="11">
        <v>9799.5041925577007</v>
      </c>
      <c r="I5745" s="10">
        <v>3973060.85863464</v>
      </c>
      <c r="J5745" s="33">
        <f t="shared" si="356"/>
        <v>2.4664873107242921E-3</v>
      </c>
      <c r="K5745" s="33">
        <f t="shared" si="357"/>
        <v>2.4634480301931605E-3</v>
      </c>
      <c r="L5745" s="33">
        <f t="shared" si="358"/>
        <v>0.98028146852500275</v>
      </c>
      <c r="M5745" s="33">
        <f t="shared" si="359"/>
        <v>0.97786659607232995</v>
      </c>
    </row>
    <row r="5746" spans="1:13" ht="27.6">
      <c r="A5746" t="s">
        <v>164</v>
      </c>
      <c r="B5746" t="s">
        <v>257</v>
      </c>
      <c r="C5746" s="14" t="s">
        <v>259</v>
      </c>
      <c r="D5746" t="s">
        <v>456</v>
      </c>
      <c r="E5746" t="s">
        <v>474</v>
      </c>
      <c r="F5746" s="20">
        <v>2038</v>
      </c>
      <c r="G5746" s="20">
        <v>54</v>
      </c>
      <c r="H5746" s="11">
        <v>10839.704217632599</v>
      </c>
      <c r="I5746" s="10">
        <v>3984500.79526948</v>
      </c>
      <c r="J5746" s="33">
        <f t="shared" si="356"/>
        <v>2.7204673244140957E-3</v>
      </c>
      <c r="K5746" s="33">
        <f t="shared" si="357"/>
        <v>2.7167702065717947E-3</v>
      </c>
      <c r="L5746" s="33">
        <f t="shared" si="358"/>
        <v>0.97786659607232995</v>
      </c>
      <c r="M5746" s="33">
        <f t="shared" si="359"/>
        <v>0.97520995723811887</v>
      </c>
    </row>
    <row r="5747" spans="1:13" ht="27.6">
      <c r="A5747" t="s">
        <v>164</v>
      </c>
      <c r="B5747" t="s">
        <v>257</v>
      </c>
      <c r="C5747" s="14" t="s">
        <v>259</v>
      </c>
      <c r="D5747" t="s">
        <v>456</v>
      </c>
      <c r="E5747" t="s">
        <v>474</v>
      </c>
      <c r="F5747" s="20">
        <v>2038</v>
      </c>
      <c r="G5747" s="20">
        <v>55</v>
      </c>
      <c r="H5747" s="11">
        <v>11706.8531513421</v>
      </c>
      <c r="I5747" s="10">
        <v>3939078.2675816901</v>
      </c>
      <c r="J5747" s="33">
        <f t="shared" si="356"/>
        <v>2.9719777968588738E-3</v>
      </c>
      <c r="K5747" s="33">
        <f t="shared" si="357"/>
        <v>2.9675658426718821E-3</v>
      </c>
      <c r="L5747" s="33">
        <f t="shared" si="358"/>
        <v>0.97520995723811887</v>
      </c>
      <c r="M5747" s="33">
        <f t="shared" si="359"/>
        <v>0.97231595747958555</v>
      </c>
    </row>
    <row r="5748" spans="1:13" ht="27.6">
      <c r="A5748" t="s">
        <v>164</v>
      </c>
      <c r="B5748" t="s">
        <v>257</v>
      </c>
      <c r="C5748" s="14" t="s">
        <v>259</v>
      </c>
      <c r="D5748" t="s">
        <v>456</v>
      </c>
      <c r="E5748" t="s">
        <v>474</v>
      </c>
      <c r="F5748" s="20">
        <v>2038</v>
      </c>
      <c r="G5748" s="20">
        <v>56</v>
      </c>
      <c r="H5748" s="11">
        <v>12531.333309546801</v>
      </c>
      <c r="I5748" s="10">
        <v>3869164.42657748</v>
      </c>
      <c r="J5748" s="33">
        <f t="shared" si="356"/>
        <v>3.2387699068740679E-3</v>
      </c>
      <c r="K5748" s="33">
        <f t="shared" si="357"/>
        <v>3.2335307492874499E-3</v>
      </c>
      <c r="L5748" s="33">
        <f t="shared" si="358"/>
        <v>0.97231595747958555</v>
      </c>
      <c r="M5748" s="33">
        <f t="shared" si="359"/>
        <v>0.96917194393305239</v>
      </c>
    </row>
    <row r="5749" spans="1:13" ht="27.6">
      <c r="A5749" t="s">
        <v>164</v>
      </c>
      <c r="B5749" t="s">
        <v>257</v>
      </c>
      <c r="C5749" s="14" t="s">
        <v>259</v>
      </c>
      <c r="D5749" t="s">
        <v>456</v>
      </c>
      <c r="E5749" t="s">
        <v>474</v>
      </c>
      <c r="F5749" s="20">
        <v>2038</v>
      </c>
      <c r="G5749" s="20">
        <v>57</v>
      </c>
      <c r="H5749" s="11">
        <v>13397.880837155901</v>
      </c>
      <c r="I5749" s="10">
        <v>3791962.7208378799</v>
      </c>
      <c r="J5749" s="33">
        <f t="shared" si="356"/>
        <v>3.5332311585055554E-3</v>
      </c>
      <c r="K5749" s="33">
        <f t="shared" si="357"/>
        <v>3.5269966421197507E-3</v>
      </c>
      <c r="L5749" s="33">
        <f t="shared" si="358"/>
        <v>0.96917194393305239</v>
      </c>
      <c r="M5749" s="33">
        <f t="shared" si="359"/>
        <v>0.96575367774116383</v>
      </c>
    </row>
    <row r="5750" spans="1:13" ht="27.6">
      <c r="A5750" t="s">
        <v>164</v>
      </c>
      <c r="B5750" t="s">
        <v>257</v>
      </c>
      <c r="C5750" s="14" t="s">
        <v>259</v>
      </c>
      <c r="D5750" t="s">
        <v>456</v>
      </c>
      <c r="E5750" t="s">
        <v>474</v>
      </c>
      <c r="F5750" s="20">
        <v>2038</v>
      </c>
      <c r="G5750" s="20">
        <v>58</v>
      </c>
      <c r="H5750" s="11">
        <v>14329.5905666528</v>
      </c>
      <c r="I5750" s="10">
        <v>3718866.5969852302</v>
      </c>
      <c r="J5750" s="33">
        <f t="shared" si="356"/>
        <v>3.8532144654689561E-3</v>
      </c>
      <c r="K5750" s="33">
        <f t="shared" si="357"/>
        <v>3.8458003603798474E-3</v>
      </c>
      <c r="L5750" s="33">
        <f t="shared" si="358"/>
        <v>0.96575367774116383</v>
      </c>
      <c r="M5750" s="33">
        <f t="shared" si="359"/>
        <v>0.96203958189926875</v>
      </c>
    </row>
    <row r="5751" spans="1:13" ht="27.6">
      <c r="A5751" t="s">
        <v>164</v>
      </c>
      <c r="B5751" t="s">
        <v>257</v>
      </c>
      <c r="C5751" s="14" t="s">
        <v>259</v>
      </c>
      <c r="D5751" t="s">
        <v>456</v>
      </c>
      <c r="E5751" t="s">
        <v>474</v>
      </c>
      <c r="F5751" s="20">
        <v>2038</v>
      </c>
      <c r="G5751" s="20">
        <v>59</v>
      </c>
      <c r="H5751" s="11">
        <v>14626.898301061299</v>
      </c>
      <c r="I5751" s="10">
        <v>3631675.5580774499</v>
      </c>
      <c r="J5751" s="33">
        <f t="shared" si="356"/>
        <v>4.0275894878683879E-3</v>
      </c>
      <c r="K5751" s="33">
        <f t="shared" si="357"/>
        <v>4.0194896272802705E-3</v>
      </c>
      <c r="L5751" s="33">
        <f t="shared" si="358"/>
        <v>0.96203958189926875</v>
      </c>
      <c r="M5751" s="33">
        <f t="shared" si="359"/>
        <v>0.95817267377879156</v>
      </c>
    </row>
    <row r="5752" spans="1:13" ht="27.6">
      <c r="A5752" t="s">
        <v>164</v>
      </c>
      <c r="B5752" t="s">
        <v>257</v>
      </c>
      <c r="C5752" s="14" t="s">
        <v>259</v>
      </c>
      <c r="D5752" t="s">
        <v>456</v>
      </c>
      <c r="E5752" t="s">
        <v>474</v>
      </c>
      <c r="F5752" s="20">
        <v>2038</v>
      </c>
      <c r="G5752" s="20">
        <v>60</v>
      </c>
      <c r="H5752" s="11">
        <v>15051.9603762446</v>
      </c>
      <c r="I5752" s="10">
        <v>3521381.3774740901</v>
      </c>
      <c r="J5752" s="33">
        <f t="shared" si="356"/>
        <v>4.2744476564028034E-3</v>
      </c>
      <c r="K5752" s="33">
        <f t="shared" si="357"/>
        <v>4.2653252074578152E-3</v>
      </c>
      <c r="L5752" s="33">
        <f t="shared" si="358"/>
        <v>0.95817267377879156</v>
      </c>
      <c r="M5752" s="33">
        <f t="shared" si="359"/>
        <v>0.95408575572022558</v>
      </c>
    </row>
    <row r="5753" spans="1:13" ht="27.6">
      <c r="A5753" t="s">
        <v>164</v>
      </c>
      <c r="B5753" t="s">
        <v>257</v>
      </c>
      <c r="C5753" s="14" t="s">
        <v>259</v>
      </c>
      <c r="D5753" t="s">
        <v>456</v>
      </c>
      <c r="E5753" t="s">
        <v>474</v>
      </c>
      <c r="F5753" s="20">
        <v>2038</v>
      </c>
      <c r="G5753" s="20">
        <v>61</v>
      </c>
      <c r="H5753" s="11">
        <v>15654.055597521599</v>
      </c>
      <c r="I5753" s="10">
        <v>3414689.0056185601</v>
      </c>
      <c r="J5753" s="33">
        <f t="shared" si="356"/>
        <v>4.5843283449134827E-3</v>
      </c>
      <c r="K5753" s="33">
        <f t="shared" si="357"/>
        <v>4.5738363507650259E-3</v>
      </c>
      <c r="L5753" s="33">
        <f t="shared" si="358"/>
        <v>0.95408575572022558</v>
      </c>
      <c r="M5753" s="33">
        <f t="shared" si="359"/>
        <v>0.94972192360896535</v>
      </c>
    </row>
    <row r="5754" spans="1:13" ht="27.6">
      <c r="A5754" t="s">
        <v>164</v>
      </c>
      <c r="B5754" t="s">
        <v>257</v>
      </c>
      <c r="C5754" s="14" t="s">
        <v>259</v>
      </c>
      <c r="D5754" t="s">
        <v>456</v>
      </c>
      <c r="E5754" t="s">
        <v>474</v>
      </c>
      <c r="F5754" s="20">
        <v>2038</v>
      </c>
      <c r="G5754" s="20">
        <v>62</v>
      </c>
      <c r="H5754" s="11">
        <v>16471.5448721188</v>
      </c>
      <c r="I5754" s="10">
        <v>3320770.0123885898</v>
      </c>
      <c r="J5754" s="33">
        <f t="shared" si="356"/>
        <v>4.9601582797572357E-3</v>
      </c>
      <c r="K5754" s="33">
        <f t="shared" si="357"/>
        <v>4.9478770087503232E-3</v>
      </c>
      <c r="L5754" s="33">
        <f t="shared" si="358"/>
        <v>0.94972192360896535</v>
      </c>
      <c r="M5754" s="33">
        <f t="shared" si="359"/>
        <v>0.94502281633843443</v>
      </c>
    </row>
    <row r="5755" spans="1:13" ht="27.6">
      <c r="A5755" t="s">
        <v>164</v>
      </c>
      <c r="B5755" t="s">
        <v>257</v>
      </c>
      <c r="C5755" s="14" t="s">
        <v>259</v>
      </c>
      <c r="D5755" t="s">
        <v>456</v>
      </c>
      <c r="E5755" t="s">
        <v>474</v>
      </c>
      <c r="F5755" s="20">
        <v>2038</v>
      </c>
      <c r="G5755" s="20">
        <v>63</v>
      </c>
      <c r="H5755" s="11">
        <v>17255.117550865802</v>
      </c>
      <c r="I5755" s="10">
        <v>3214431.46343453</v>
      </c>
      <c r="J5755" s="33">
        <f t="shared" si="356"/>
        <v>5.3680153853487957E-3</v>
      </c>
      <c r="K5755" s="33">
        <f t="shared" si="357"/>
        <v>5.3536333366208666E-3</v>
      </c>
      <c r="L5755" s="33">
        <f t="shared" si="358"/>
        <v>0.94502281633843443</v>
      </c>
      <c r="M5755" s="33">
        <f t="shared" si="359"/>
        <v>0.9399635106850176</v>
      </c>
    </row>
    <row r="5756" spans="1:13" ht="27.6">
      <c r="A5756" t="s">
        <v>164</v>
      </c>
      <c r="B5756" t="s">
        <v>257</v>
      </c>
      <c r="C5756" s="14" t="s">
        <v>259</v>
      </c>
      <c r="D5756" t="s">
        <v>456</v>
      </c>
      <c r="E5756" t="s">
        <v>474</v>
      </c>
      <c r="F5756" s="20">
        <v>2038</v>
      </c>
      <c r="G5756" s="20">
        <v>64</v>
      </c>
      <c r="H5756" s="11">
        <v>18476.670556205499</v>
      </c>
      <c r="I5756" s="10">
        <v>3120641.797334</v>
      </c>
      <c r="J5756" s="33">
        <f t="shared" si="356"/>
        <v>5.9207918614659107E-3</v>
      </c>
      <c r="K5756" s="33">
        <f t="shared" si="357"/>
        <v>5.9032985151811213E-3</v>
      </c>
      <c r="L5756" s="33">
        <f t="shared" si="358"/>
        <v>0.9399635106850176</v>
      </c>
      <c r="M5756" s="33">
        <f t="shared" si="359"/>
        <v>0.93441462548806631</v>
      </c>
    </row>
    <row r="5757" spans="1:13" ht="27.6">
      <c r="A5757" t="s">
        <v>164</v>
      </c>
      <c r="B5757" t="s">
        <v>257</v>
      </c>
      <c r="C5757" s="14" t="s">
        <v>259</v>
      </c>
      <c r="D5757" t="s">
        <v>456</v>
      </c>
      <c r="E5757" t="s">
        <v>474</v>
      </c>
      <c r="F5757" s="20">
        <v>2038</v>
      </c>
      <c r="G5757" s="20">
        <v>65</v>
      </c>
      <c r="H5757" s="11">
        <v>19624.848733606301</v>
      </c>
      <c r="I5757" s="10">
        <v>3025491.5324748098</v>
      </c>
      <c r="J5757" s="33">
        <f t="shared" si="356"/>
        <v>6.4864993086110037E-3</v>
      </c>
      <c r="K5757" s="33">
        <f t="shared" si="357"/>
        <v>6.465507384527891E-3</v>
      </c>
      <c r="L5757" s="33">
        <f t="shared" si="358"/>
        <v>0.93441462548806631</v>
      </c>
      <c r="M5757" s="33">
        <f t="shared" si="359"/>
        <v>0.92837316082676236</v>
      </c>
    </row>
    <row r="5758" spans="1:13" ht="27.6">
      <c r="A5758" t="s">
        <v>164</v>
      </c>
      <c r="B5758" t="s">
        <v>257</v>
      </c>
      <c r="C5758" s="14" t="s">
        <v>259</v>
      </c>
      <c r="D5758" t="s">
        <v>456</v>
      </c>
      <c r="E5758" t="s">
        <v>474</v>
      </c>
      <c r="F5758" s="20">
        <v>2038</v>
      </c>
      <c r="G5758" s="20">
        <v>66</v>
      </c>
      <c r="H5758" s="11">
        <v>20031.276658444898</v>
      </c>
      <c r="I5758" s="10">
        <v>2910526.3509633802</v>
      </c>
      <c r="J5758" s="33">
        <f t="shared" si="356"/>
        <v>6.8823553690948629E-3</v>
      </c>
      <c r="K5758" s="33">
        <f t="shared" si="357"/>
        <v>6.858726200568932E-3</v>
      </c>
      <c r="L5758" s="33">
        <f t="shared" si="358"/>
        <v>0.92837316082676236</v>
      </c>
      <c r="M5758" s="33">
        <f t="shared" si="359"/>
        <v>0.9220057035046948</v>
      </c>
    </row>
    <row r="5759" spans="1:13" ht="27.6">
      <c r="A5759" t="s">
        <v>164</v>
      </c>
      <c r="B5759" t="s">
        <v>257</v>
      </c>
      <c r="C5759" s="14" t="s">
        <v>259</v>
      </c>
      <c r="D5759" t="s">
        <v>456</v>
      </c>
      <c r="E5759" t="s">
        <v>474</v>
      </c>
      <c r="F5759" s="20">
        <v>2038</v>
      </c>
      <c r="G5759" s="20">
        <v>67</v>
      </c>
      <c r="H5759" s="11">
        <v>21013.989760404598</v>
      </c>
      <c r="I5759" s="10">
        <v>2803863.8088885001</v>
      </c>
      <c r="J5759" s="33">
        <f t="shared" si="356"/>
        <v>7.4946542317028252E-3</v>
      </c>
      <c r="K5759" s="33">
        <f t="shared" si="357"/>
        <v>7.4666393416701338E-3</v>
      </c>
      <c r="L5759" s="33">
        <f t="shared" si="358"/>
        <v>0.9220057035046948</v>
      </c>
      <c r="M5759" s="33">
        <f t="shared" si="359"/>
        <v>0.91512141944566239</v>
      </c>
    </row>
    <row r="5760" spans="1:13" ht="27.6">
      <c r="A5760" t="s">
        <v>164</v>
      </c>
      <c r="B5760" t="s">
        <v>257</v>
      </c>
      <c r="C5760" s="14" t="s">
        <v>259</v>
      </c>
      <c r="D5760" t="s">
        <v>456</v>
      </c>
      <c r="E5760" t="s">
        <v>474</v>
      </c>
      <c r="F5760" s="20">
        <v>2038</v>
      </c>
      <c r="G5760" s="20">
        <v>68</v>
      </c>
      <c r="H5760" s="11">
        <v>21871.512490485198</v>
      </c>
      <c r="I5760" s="10">
        <v>2694401.1685965401</v>
      </c>
      <c r="J5760" s="33">
        <f t="shared" si="356"/>
        <v>8.1173927421793815E-3</v>
      </c>
      <c r="K5760" s="33">
        <f t="shared" si="357"/>
        <v>8.0845356743953767E-3</v>
      </c>
      <c r="L5760" s="33">
        <f t="shared" si="358"/>
        <v>0.91512141944566239</v>
      </c>
      <c r="M5760" s="33">
        <f t="shared" si="359"/>
        <v>0.90772308768375054</v>
      </c>
    </row>
    <row r="5761" spans="1:13" ht="27.6">
      <c r="A5761" t="s">
        <v>164</v>
      </c>
      <c r="B5761" t="s">
        <v>257</v>
      </c>
      <c r="C5761" s="14" t="s">
        <v>259</v>
      </c>
      <c r="D5761" t="s">
        <v>456</v>
      </c>
      <c r="E5761" t="s">
        <v>474</v>
      </c>
      <c r="F5761" s="20">
        <v>2038</v>
      </c>
      <c r="G5761" s="20">
        <v>69</v>
      </c>
      <c r="H5761" s="11">
        <v>21988.5102420414</v>
      </c>
      <c r="I5761" s="10">
        <v>2570253.7231847402</v>
      </c>
      <c r="J5761" s="33">
        <f t="shared" si="356"/>
        <v>8.5549959693457661E-3</v>
      </c>
      <c r="K5761" s="33">
        <f t="shared" si="357"/>
        <v>8.5185061223009839E-3</v>
      </c>
      <c r="L5761" s="33">
        <f t="shared" si="358"/>
        <v>0.90772308768375054</v>
      </c>
      <c r="M5761" s="33">
        <f t="shared" si="359"/>
        <v>0.89999064300396259</v>
      </c>
    </row>
    <row r="5762" spans="1:13" ht="27.6">
      <c r="A5762" t="s">
        <v>164</v>
      </c>
      <c r="B5762" t="s">
        <v>257</v>
      </c>
      <c r="C5762" s="14" t="s">
        <v>259</v>
      </c>
      <c r="D5762" t="s">
        <v>456</v>
      </c>
      <c r="E5762" t="s">
        <v>474</v>
      </c>
      <c r="F5762" s="20">
        <v>2039</v>
      </c>
      <c r="G5762" s="20">
        <v>30</v>
      </c>
      <c r="H5762" s="11">
        <v>727.76423373136095</v>
      </c>
      <c r="I5762" s="10">
        <v>4660712.0659964103</v>
      </c>
      <c r="J5762" s="33">
        <f t="shared" ref="J5762:J5825" si="360">IF(I5762&gt;0,H5762/I5762,0)</f>
        <v>1.5614872221800141E-4</v>
      </c>
      <c r="K5762" s="33">
        <f t="shared" ref="K5762:K5825" si="361">1-EXP(-J5762)</f>
        <v>1.5613653164081587E-4</v>
      </c>
      <c r="L5762" s="33">
        <f t="shared" ref="L5762:L5825" si="362">IF(G5762=30,1,M5761)</f>
        <v>1</v>
      </c>
      <c r="M5762" s="33">
        <f t="shared" ref="M5762:M5825" si="363">L5762*(1-K5762)</f>
        <v>0.99984386346835918</v>
      </c>
    </row>
    <row r="5763" spans="1:13" ht="27.6">
      <c r="A5763" t="s">
        <v>164</v>
      </c>
      <c r="B5763" t="s">
        <v>257</v>
      </c>
      <c r="C5763" s="14" t="s">
        <v>259</v>
      </c>
      <c r="D5763" t="s">
        <v>456</v>
      </c>
      <c r="E5763" t="s">
        <v>474</v>
      </c>
      <c r="F5763" s="20">
        <v>2039</v>
      </c>
      <c r="G5763" s="20">
        <v>31</v>
      </c>
      <c r="H5763" s="11">
        <v>1039.5732963016401</v>
      </c>
      <c r="I5763" s="10">
        <v>4653311.9743812904</v>
      </c>
      <c r="J5763" s="33">
        <f t="shared" si="360"/>
        <v>2.2340502893960015E-4</v>
      </c>
      <c r="K5763" s="33">
        <f t="shared" si="361"/>
        <v>2.2338007589439712E-4</v>
      </c>
      <c r="L5763" s="33">
        <f t="shared" si="362"/>
        <v>0.99984386346835918</v>
      </c>
      <c r="M5763" s="33">
        <f t="shared" si="363"/>
        <v>0.99962051827025511</v>
      </c>
    </row>
    <row r="5764" spans="1:13" ht="27.6">
      <c r="A5764" t="s">
        <v>164</v>
      </c>
      <c r="B5764" t="s">
        <v>257</v>
      </c>
      <c r="C5764" s="14" t="s">
        <v>259</v>
      </c>
      <c r="D5764" t="s">
        <v>456</v>
      </c>
      <c r="E5764" t="s">
        <v>474</v>
      </c>
      <c r="F5764" s="20">
        <v>2039</v>
      </c>
      <c r="G5764" s="20">
        <v>32</v>
      </c>
      <c r="H5764" s="11">
        <v>1075.9488530605499</v>
      </c>
      <c r="I5764" s="10">
        <v>4626074.8920951299</v>
      </c>
      <c r="J5764" s="33">
        <f t="shared" si="360"/>
        <v>2.3258353532042738E-4</v>
      </c>
      <c r="K5764" s="33">
        <f t="shared" si="361"/>
        <v>2.3255648986675315E-4</v>
      </c>
      <c r="L5764" s="33">
        <f t="shared" si="362"/>
        <v>0.99962051827025511</v>
      </c>
      <c r="M5764" s="33">
        <f t="shared" si="363"/>
        <v>0.99938805003132736</v>
      </c>
    </row>
    <row r="5765" spans="1:13" ht="27.6">
      <c r="A5765" t="s">
        <v>164</v>
      </c>
      <c r="B5765" t="s">
        <v>257</v>
      </c>
      <c r="C5765" s="14" t="s">
        <v>259</v>
      </c>
      <c r="D5765" t="s">
        <v>456</v>
      </c>
      <c r="E5765" t="s">
        <v>474</v>
      </c>
      <c r="F5765" s="20">
        <v>2039</v>
      </c>
      <c r="G5765" s="20">
        <v>33</v>
      </c>
      <c r="H5765" s="11">
        <v>1118.84254539314</v>
      </c>
      <c r="I5765" s="10">
        <v>4555136.1679736003</v>
      </c>
      <c r="J5765" s="33">
        <f t="shared" si="360"/>
        <v>2.4562219528354267E-4</v>
      </c>
      <c r="K5765" s="33">
        <f t="shared" si="361"/>
        <v>2.4559203262175533E-4</v>
      </c>
      <c r="L5765" s="33">
        <f t="shared" si="362"/>
        <v>0.99938805003132736</v>
      </c>
      <c r="M5765" s="33">
        <f t="shared" si="363"/>
        <v>0.99914260828874224</v>
      </c>
    </row>
    <row r="5766" spans="1:13" ht="27.6">
      <c r="A5766" t="s">
        <v>164</v>
      </c>
      <c r="B5766" t="s">
        <v>257</v>
      </c>
      <c r="C5766" s="14" t="s">
        <v>259</v>
      </c>
      <c r="D5766" t="s">
        <v>456</v>
      </c>
      <c r="E5766" t="s">
        <v>474</v>
      </c>
      <c r="F5766" s="20">
        <v>2039</v>
      </c>
      <c r="G5766" s="20">
        <v>34</v>
      </c>
      <c r="H5766" s="11">
        <v>1159.8418624394201</v>
      </c>
      <c r="I5766" s="10">
        <v>4461429.8117621904</v>
      </c>
      <c r="J5766" s="33">
        <f t="shared" si="360"/>
        <v>2.5997088632473674E-4</v>
      </c>
      <c r="K5766" s="33">
        <f t="shared" si="361"/>
        <v>2.5993709682203825E-4</v>
      </c>
      <c r="L5766" s="33">
        <f t="shared" si="362"/>
        <v>0.99914260828874224</v>
      </c>
      <c r="M5766" s="33">
        <f t="shared" si="363"/>
        <v>0.99888289405983244</v>
      </c>
    </row>
    <row r="5767" spans="1:13" ht="27.6">
      <c r="A5767" t="s">
        <v>164</v>
      </c>
      <c r="B5767" t="s">
        <v>257</v>
      </c>
      <c r="C5767" s="14" t="s">
        <v>259</v>
      </c>
      <c r="D5767" t="s">
        <v>456</v>
      </c>
      <c r="E5767" t="s">
        <v>474</v>
      </c>
      <c r="F5767" s="20">
        <v>2039</v>
      </c>
      <c r="G5767" s="20">
        <v>35</v>
      </c>
      <c r="H5767" s="11">
        <v>1233.12241705876</v>
      </c>
      <c r="I5767" s="10">
        <v>4364208.1835292</v>
      </c>
      <c r="J5767" s="33">
        <f t="shared" si="360"/>
        <v>2.8255352751333965E-4</v>
      </c>
      <c r="K5767" s="33">
        <f t="shared" si="361"/>
        <v>2.8251361302478184E-4</v>
      </c>
      <c r="L5767" s="33">
        <f t="shared" si="362"/>
        <v>0.99888289405983244</v>
      </c>
      <c r="M5767" s="33">
        <f t="shared" si="363"/>
        <v>0.9986006960444429</v>
      </c>
    </row>
    <row r="5768" spans="1:13" ht="27.6">
      <c r="A5768" t="s">
        <v>164</v>
      </c>
      <c r="B5768" t="s">
        <v>257</v>
      </c>
      <c r="C5768" s="14" t="s">
        <v>259</v>
      </c>
      <c r="D5768" t="s">
        <v>456</v>
      </c>
      <c r="E5768" t="s">
        <v>474</v>
      </c>
      <c r="F5768" s="20">
        <v>2039</v>
      </c>
      <c r="G5768" s="20">
        <v>36</v>
      </c>
      <c r="H5768" s="11">
        <v>1615.06004140089</v>
      </c>
      <c r="I5768" s="10">
        <v>4321026.9820586797</v>
      </c>
      <c r="J5768" s="33">
        <f t="shared" si="360"/>
        <v>3.7376763628340552E-4</v>
      </c>
      <c r="K5768" s="33">
        <f t="shared" si="361"/>
        <v>3.7369779386231539E-4</v>
      </c>
      <c r="L5768" s="33">
        <f t="shared" si="362"/>
        <v>0.9986006960444429</v>
      </c>
      <c r="M5768" s="33">
        <f t="shared" si="363"/>
        <v>0.99822752116738167</v>
      </c>
    </row>
    <row r="5769" spans="1:13" ht="27.6">
      <c r="A5769" t="s">
        <v>164</v>
      </c>
      <c r="B5769" t="s">
        <v>257</v>
      </c>
      <c r="C5769" s="14" t="s">
        <v>259</v>
      </c>
      <c r="D5769" t="s">
        <v>456</v>
      </c>
      <c r="E5769" t="s">
        <v>474</v>
      </c>
      <c r="F5769" s="20">
        <v>2039</v>
      </c>
      <c r="G5769" s="20">
        <v>37</v>
      </c>
      <c r="H5769" s="11">
        <v>1784.98335355578</v>
      </c>
      <c r="I5769" s="10">
        <v>4300558.7953193504</v>
      </c>
      <c r="J5769" s="33">
        <f t="shared" si="360"/>
        <v>4.1505846995942093E-4</v>
      </c>
      <c r="K5769" s="33">
        <f t="shared" si="361"/>
        <v>4.1497234510867731E-4</v>
      </c>
      <c r="L5769" s="33">
        <f t="shared" si="362"/>
        <v>0.99822752116738167</v>
      </c>
      <c r="M5769" s="33">
        <f t="shared" si="363"/>
        <v>0.99781328435197081</v>
      </c>
    </row>
    <row r="5770" spans="1:13" ht="27.6">
      <c r="A5770" t="s">
        <v>164</v>
      </c>
      <c r="B5770" t="s">
        <v>257</v>
      </c>
      <c r="C5770" s="14" t="s">
        <v>259</v>
      </c>
      <c r="D5770" t="s">
        <v>456</v>
      </c>
      <c r="E5770" t="s">
        <v>474</v>
      </c>
      <c r="F5770" s="20">
        <v>2039</v>
      </c>
      <c r="G5770" s="20">
        <v>38</v>
      </c>
      <c r="H5770" s="11">
        <v>1977.53212364358</v>
      </c>
      <c r="I5770" s="10">
        <v>4279945.0259520803</v>
      </c>
      <c r="J5770" s="33">
        <f t="shared" si="360"/>
        <v>4.62046150511869E-4</v>
      </c>
      <c r="K5770" s="33">
        <f t="shared" si="361"/>
        <v>4.6193942362748874E-4</v>
      </c>
      <c r="L5770" s="33">
        <f t="shared" si="362"/>
        <v>0.99781328435197081</v>
      </c>
      <c r="M5770" s="33">
        <f t="shared" si="363"/>
        <v>0.99735235505850939</v>
      </c>
    </row>
    <row r="5771" spans="1:13" ht="27.6">
      <c r="A5771" t="s">
        <v>164</v>
      </c>
      <c r="B5771" t="s">
        <v>257</v>
      </c>
      <c r="C5771" s="14" t="s">
        <v>259</v>
      </c>
      <c r="D5771" t="s">
        <v>456</v>
      </c>
      <c r="E5771" t="s">
        <v>474</v>
      </c>
      <c r="F5771" s="20">
        <v>2039</v>
      </c>
      <c r="G5771" s="20">
        <v>39</v>
      </c>
      <c r="H5771" s="11">
        <v>2121.7177470837601</v>
      </c>
      <c r="I5771" s="10">
        <v>4278597.0999819702</v>
      </c>
      <c r="J5771" s="33">
        <f t="shared" si="360"/>
        <v>4.9589098891613347E-4</v>
      </c>
      <c r="K5771" s="33">
        <f t="shared" si="361"/>
        <v>4.9576805530104906E-4</v>
      </c>
      <c r="L5771" s="33">
        <f t="shared" si="362"/>
        <v>0.99735235505850939</v>
      </c>
      <c r="M5771" s="33">
        <f t="shared" si="363"/>
        <v>0.99685789962099214</v>
      </c>
    </row>
    <row r="5772" spans="1:13" ht="27.6">
      <c r="A5772" t="s">
        <v>164</v>
      </c>
      <c r="B5772" t="s">
        <v>257</v>
      </c>
      <c r="C5772" s="14" t="s">
        <v>259</v>
      </c>
      <c r="D5772" t="s">
        <v>456</v>
      </c>
      <c r="E5772" t="s">
        <v>474</v>
      </c>
      <c r="F5772" s="20">
        <v>2039</v>
      </c>
      <c r="G5772" s="20">
        <v>40</v>
      </c>
      <c r="H5772" s="11">
        <v>2354.42237963973</v>
      </c>
      <c r="I5772" s="10">
        <v>4315375.3584082201</v>
      </c>
      <c r="J5772" s="33">
        <f t="shared" si="360"/>
        <v>5.4558924406246509E-4</v>
      </c>
      <c r="K5772" s="33">
        <f t="shared" si="361"/>
        <v>5.4544043731452607E-4</v>
      </c>
      <c r="L5772" s="33">
        <f t="shared" si="362"/>
        <v>0.99685789962099214</v>
      </c>
      <c r="M5772" s="33">
        <f t="shared" si="363"/>
        <v>0.99631417301228242</v>
      </c>
    </row>
    <row r="5773" spans="1:13" ht="27.6">
      <c r="A5773" t="s">
        <v>164</v>
      </c>
      <c r="B5773" t="s">
        <v>257</v>
      </c>
      <c r="C5773" s="14" t="s">
        <v>259</v>
      </c>
      <c r="D5773" t="s">
        <v>456</v>
      </c>
      <c r="E5773" t="s">
        <v>474</v>
      </c>
      <c r="F5773" s="20">
        <v>2039</v>
      </c>
      <c r="G5773" s="20">
        <v>41</v>
      </c>
      <c r="H5773" s="11">
        <v>3095.7289431383201</v>
      </c>
      <c r="I5773" s="10">
        <v>4354372.2684464604</v>
      </c>
      <c r="J5773" s="33">
        <f t="shared" si="360"/>
        <v>7.1094723930042038E-4</v>
      </c>
      <c r="K5773" s="33">
        <f t="shared" si="361"/>
        <v>7.1069457619210574E-4</v>
      </c>
      <c r="L5773" s="33">
        <f t="shared" si="362"/>
        <v>0.99631417301228242</v>
      </c>
      <c r="M5773" s="33">
        <f t="shared" si="363"/>
        <v>0.99560609793333932</v>
      </c>
    </row>
    <row r="5774" spans="1:13" ht="27.6">
      <c r="A5774" t="s">
        <v>164</v>
      </c>
      <c r="B5774" t="s">
        <v>257</v>
      </c>
      <c r="C5774" s="14" t="s">
        <v>259</v>
      </c>
      <c r="D5774" t="s">
        <v>456</v>
      </c>
      <c r="E5774" t="s">
        <v>474</v>
      </c>
      <c r="F5774" s="20">
        <v>2039</v>
      </c>
      <c r="G5774" s="20">
        <v>42</v>
      </c>
      <c r="H5774" s="11">
        <v>3415.7848344526801</v>
      </c>
      <c r="I5774" s="10">
        <v>4347407.53778408</v>
      </c>
      <c r="J5774" s="33">
        <f t="shared" si="360"/>
        <v>7.8570614895555476E-4</v>
      </c>
      <c r="K5774" s="33">
        <f t="shared" si="361"/>
        <v>7.8539756270401551E-4</v>
      </c>
      <c r="L5774" s="33">
        <f t="shared" si="362"/>
        <v>0.99560609793333932</v>
      </c>
      <c r="M5774" s="33">
        <f t="shared" si="363"/>
        <v>0.9948241513306092</v>
      </c>
    </row>
    <row r="5775" spans="1:13" ht="27.6">
      <c r="A5775" t="s">
        <v>164</v>
      </c>
      <c r="B5775" t="s">
        <v>257</v>
      </c>
      <c r="C5775" s="14" t="s">
        <v>259</v>
      </c>
      <c r="D5775" t="s">
        <v>456</v>
      </c>
      <c r="E5775" t="s">
        <v>474</v>
      </c>
      <c r="F5775" s="20">
        <v>2039</v>
      </c>
      <c r="G5775" s="20">
        <v>43</v>
      </c>
      <c r="H5775" s="11">
        <v>3730.01183540074</v>
      </c>
      <c r="I5775" s="10">
        <v>4281784.0933313798</v>
      </c>
      <c r="J5775" s="33">
        <f t="shared" si="360"/>
        <v>8.7113496479423341E-4</v>
      </c>
      <c r="K5775" s="33">
        <f t="shared" si="361"/>
        <v>8.7075563688743252E-4</v>
      </c>
      <c r="L5775" s="33">
        <f t="shared" si="362"/>
        <v>0.9948241513306092</v>
      </c>
      <c r="M5775" s="33">
        <f t="shared" si="363"/>
        <v>0.99395790259312633</v>
      </c>
    </row>
    <row r="5776" spans="1:13" ht="27.6">
      <c r="A5776" t="s">
        <v>164</v>
      </c>
      <c r="B5776" t="s">
        <v>257</v>
      </c>
      <c r="C5776" s="14" t="s">
        <v>259</v>
      </c>
      <c r="D5776" t="s">
        <v>456</v>
      </c>
      <c r="E5776" t="s">
        <v>474</v>
      </c>
      <c r="F5776" s="20">
        <v>2039</v>
      </c>
      <c r="G5776" s="20">
        <v>44</v>
      </c>
      <c r="H5776" s="11">
        <v>3842.6804064377202</v>
      </c>
      <c r="I5776" s="10">
        <v>4213727.5195879601</v>
      </c>
      <c r="J5776" s="33">
        <f t="shared" si="360"/>
        <v>9.1194325892564527E-4</v>
      </c>
      <c r="K5776" s="33">
        <f t="shared" si="361"/>
        <v>9.1152756504453425E-4</v>
      </c>
      <c r="L5776" s="33">
        <f t="shared" si="362"/>
        <v>0.99395790259312633</v>
      </c>
      <c r="M5776" s="33">
        <f t="shared" si="363"/>
        <v>0.99305188256641885</v>
      </c>
    </row>
    <row r="5777" spans="1:13" ht="27.6">
      <c r="A5777" t="s">
        <v>164</v>
      </c>
      <c r="B5777" t="s">
        <v>257</v>
      </c>
      <c r="C5777" s="14" t="s">
        <v>259</v>
      </c>
      <c r="D5777" t="s">
        <v>456</v>
      </c>
      <c r="E5777" t="s">
        <v>474</v>
      </c>
      <c r="F5777" s="20">
        <v>2039</v>
      </c>
      <c r="G5777" s="20">
        <v>45</v>
      </c>
      <c r="H5777" s="11">
        <v>4089.2226840416001</v>
      </c>
      <c r="I5777" s="10">
        <v>4154659.6321832598</v>
      </c>
      <c r="J5777" s="33">
        <f t="shared" si="360"/>
        <v>9.8424974512117307E-4</v>
      </c>
      <c r="K5777" s="33">
        <f t="shared" si="361"/>
        <v>9.8376553021661817E-4</v>
      </c>
      <c r="L5777" s="33">
        <f t="shared" si="362"/>
        <v>0.99305188256641885</v>
      </c>
      <c r="M5777" s="33">
        <f t="shared" si="363"/>
        <v>0.99207495235463328</v>
      </c>
    </row>
    <row r="5778" spans="1:13" ht="27.6">
      <c r="A5778" t="s">
        <v>164</v>
      </c>
      <c r="B5778" t="s">
        <v>257</v>
      </c>
      <c r="C5778" s="14" t="s">
        <v>259</v>
      </c>
      <c r="D5778" t="s">
        <v>456</v>
      </c>
      <c r="E5778" t="s">
        <v>474</v>
      </c>
      <c r="F5778" s="20">
        <v>2039</v>
      </c>
      <c r="G5778" s="20">
        <v>46</v>
      </c>
      <c r="H5778" s="11">
        <v>5033.84159480774</v>
      </c>
      <c r="I5778" s="10">
        <v>4097559.4331632098</v>
      </c>
      <c r="J5778" s="33">
        <f t="shared" si="360"/>
        <v>1.2284975183195195E-3</v>
      </c>
      <c r="K5778" s="33">
        <f t="shared" si="361"/>
        <v>1.2277432241577513E-3</v>
      </c>
      <c r="L5778" s="33">
        <f t="shared" si="362"/>
        <v>0.99207495235463328</v>
      </c>
      <c r="M5778" s="33">
        <f t="shared" si="363"/>
        <v>0.99085693905402328</v>
      </c>
    </row>
    <row r="5779" spans="1:13" ht="27.6">
      <c r="A5779" t="s">
        <v>164</v>
      </c>
      <c r="B5779" t="s">
        <v>257</v>
      </c>
      <c r="C5779" s="14" t="s">
        <v>259</v>
      </c>
      <c r="D5779" t="s">
        <v>456</v>
      </c>
      <c r="E5779" t="s">
        <v>474</v>
      </c>
      <c r="F5779" s="20">
        <v>2039</v>
      </c>
      <c r="G5779" s="20">
        <v>47</v>
      </c>
      <c r="H5779" s="11">
        <v>5494.3774953530801</v>
      </c>
      <c r="I5779" s="10">
        <v>4074412.0921166898</v>
      </c>
      <c r="J5779" s="33">
        <f t="shared" si="360"/>
        <v>1.3485080475742223E-3</v>
      </c>
      <c r="K5779" s="33">
        <f t="shared" si="361"/>
        <v>1.3475992191637198E-3</v>
      </c>
      <c r="L5779" s="33">
        <f t="shared" si="362"/>
        <v>0.99085693905402328</v>
      </c>
      <c r="M5779" s="33">
        <f t="shared" si="363"/>
        <v>0.98952166101665118</v>
      </c>
    </row>
    <row r="5780" spans="1:13" ht="27.6">
      <c r="A5780" t="s">
        <v>164</v>
      </c>
      <c r="B5780" t="s">
        <v>257</v>
      </c>
      <c r="C5780" s="14" t="s">
        <v>259</v>
      </c>
      <c r="D5780" t="s">
        <v>456</v>
      </c>
      <c r="E5780" t="s">
        <v>474</v>
      </c>
      <c r="F5780" s="20">
        <v>2039</v>
      </c>
      <c r="G5780" s="20">
        <v>48</v>
      </c>
      <c r="H5780" s="11">
        <v>6043.9528111728196</v>
      </c>
      <c r="I5780" s="10">
        <v>4044817.3746808702</v>
      </c>
      <c r="J5780" s="33">
        <f t="shared" si="360"/>
        <v>1.4942461553408646E-3</v>
      </c>
      <c r="K5780" s="33">
        <f t="shared" si="361"/>
        <v>1.4931303253985506E-3</v>
      </c>
      <c r="L5780" s="33">
        <f t="shared" si="362"/>
        <v>0.98952166101665118</v>
      </c>
      <c r="M5780" s="33">
        <f t="shared" si="363"/>
        <v>0.98804417621694851</v>
      </c>
    </row>
    <row r="5781" spans="1:13" ht="27.6">
      <c r="A5781" t="s">
        <v>164</v>
      </c>
      <c r="B5781" t="s">
        <v>257</v>
      </c>
      <c r="C5781" s="14" t="s">
        <v>259</v>
      </c>
      <c r="D5781" t="s">
        <v>456</v>
      </c>
      <c r="E5781" t="s">
        <v>474</v>
      </c>
      <c r="F5781" s="20">
        <v>2039</v>
      </c>
      <c r="G5781" s="20">
        <v>49</v>
      </c>
      <c r="H5781" s="11">
        <v>6479.8320143230703</v>
      </c>
      <c r="I5781" s="10">
        <v>4017785.09296078</v>
      </c>
      <c r="J5781" s="33">
        <f t="shared" si="360"/>
        <v>1.6127871114051953E-3</v>
      </c>
      <c r="K5781" s="33">
        <f t="shared" si="361"/>
        <v>1.6114872691553872E-3</v>
      </c>
      <c r="L5781" s="33">
        <f t="shared" si="362"/>
        <v>0.98804417621694851</v>
      </c>
      <c r="M5781" s="33">
        <f t="shared" si="363"/>
        <v>0.98645195560561183</v>
      </c>
    </row>
    <row r="5782" spans="1:13" ht="27.6">
      <c r="A5782" t="s">
        <v>164</v>
      </c>
      <c r="B5782" t="s">
        <v>257</v>
      </c>
      <c r="C5782" s="14" t="s">
        <v>259</v>
      </c>
      <c r="D5782" t="s">
        <v>456</v>
      </c>
      <c r="E5782" t="s">
        <v>474</v>
      </c>
      <c r="F5782" s="20">
        <v>2039</v>
      </c>
      <c r="G5782" s="20">
        <v>50</v>
      </c>
      <c r="H5782" s="11">
        <v>7043.1419512538996</v>
      </c>
      <c r="I5782" s="10">
        <v>4012198.4526883801</v>
      </c>
      <c r="J5782" s="33">
        <f t="shared" si="360"/>
        <v>1.7554320989617627E-3</v>
      </c>
      <c r="K5782" s="33">
        <f t="shared" si="361"/>
        <v>1.7538922292120729E-3</v>
      </c>
      <c r="L5782" s="33">
        <f t="shared" si="362"/>
        <v>0.98645195560561183</v>
      </c>
      <c r="M5782" s="33">
        <f t="shared" si="363"/>
        <v>0.98472182518618412</v>
      </c>
    </row>
    <row r="5783" spans="1:13" ht="27.6">
      <c r="A5783" t="s">
        <v>164</v>
      </c>
      <c r="B5783" t="s">
        <v>257</v>
      </c>
      <c r="C5783" s="14" t="s">
        <v>259</v>
      </c>
      <c r="D5783" t="s">
        <v>456</v>
      </c>
      <c r="E5783" t="s">
        <v>474</v>
      </c>
      <c r="F5783" s="20">
        <v>2039</v>
      </c>
      <c r="G5783" s="20">
        <v>51</v>
      </c>
      <c r="H5783" s="11">
        <v>7978.5694265702496</v>
      </c>
      <c r="I5783" s="10">
        <v>3960513.0133129102</v>
      </c>
      <c r="J5783" s="33">
        <f t="shared" si="360"/>
        <v>2.0145292793511856E-3</v>
      </c>
      <c r="K5783" s="33">
        <f t="shared" si="361"/>
        <v>2.0125014771600336E-3</v>
      </c>
      <c r="L5783" s="33">
        <f t="shared" si="362"/>
        <v>0.98472182518618412</v>
      </c>
      <c r="M5783" s="33">
        <f t="shared" si="363"/>
        <v>0.98274007105840522</v>
      </c>
    </row>
    <row r="5784" spans="1:13" ht="27.6">
      <c r="A5784" t="s">
        <v>164</v>
      </c>
      <c r="B5784" t="s">
        <v>257</v>
      </c>
      <c r="C5784" s="14" t="s">
        <v>259</v>
      </c>
      <c r="D5784" t="s">
        <v>456</v>
      </c>
      <c r="E5784" t="s">
        <v>474</v>
      </c>
      <c r="F5784" s="20">
        <v>2039</v>
      </c>
      <c r="G5784" s="20">
        <v>52</v>
      </c>
      <c r="H5784" s="11">
        <v>8612.9333741439896</v>
      </c>
      <c r="I5784" s="10">
        <v>3899804.3599422099</v>
      </c>
      <c r="J5784" s="33">
        <f t="shared" si="360"/>
        <v>2.208555245133277E-3</v>
      </c>
      <c r="K5784" s="33">
        <f t="shared" si="361"/>
        <v>2.2061181814579944E-3</v>
      </c>
      <c r="L5784" s="33">
        <f t="shared" si="362"/>
        <v>0.98274007105840522</v>
      </c>
      <c r="M5784" s="33">
        <f t="shared" si="363"/>
        <v>0.98057203031999596</v>
      </c>
    </row>
    <row r="5785" spans="1:13" ht="27.6">
      <c r="A5785" t="s">
        <v>164</v>
      </c>
      <c r="B5785" t="s">
        <v>257</v>
      </c>
      <c r="C5785" s="14" t="s">
        <v>259</v>
      </c>
      <c r="D5785" t="s">
        <v>456</v>
      </c>
      <c r="E5785" t="s">
        <v>474</v>
      </c>
      <c r="F5785" s="20">
        <v>2039</v>
      </c>
      <c r="G5785" s="20">
        <v>53</v>
      </c>
      <c r="H5785" s="11">
        <v>9425.7438777958705</v>
      </c>
      <c r="I5785" s="10">
        <v>3897634.7223247299</v>
      </c>
      <c r="J5785" s="33">
        <f t="shared" si="360"/>
        <v>2.4183240732661374E-3</v>
      </c>
      <c r="K5785" s="33">
        <f t="shared" si="361"/>
        <v>2.4154022833573485E-3</v>
      </c>
      <c r="L5785" s="33">
        <f t="shared" si="362"/>
        <v>0.98057203031999596</v>
      </c>
      <c r="M5785" s="33">
        <f t="shared" si="363"/>
        <v>0.97820355439896467</v>
      </c>
    </row>
    <row r="5786" spans="1:13" ht="27.6">
      <c r="A5786" t="s">
        <v>164</v>
      </c>
      <c r="B5786" t="s">
        <v>257</v>
      </c>
      <c r="C5786" s="14" t="s">
        <v>259</v>
      </c>
      <c r="D5786" t="s">
        <v>456</v>
      </c>
      <c r="E5786" t="s">
        <v>474</v>
      </c>
      <c r="F5786" s="20">
        <v>2039</v>
      </c>
      <c r="G5786" s="20">
        <v>54</v>
      </c>
      <c r="H5786" s="11">
        <v>10520.7093248977</v>
      </c>
      <c r="I5786" s="10">
        <v>3948513.5453278502</v>
      </c>
      <c r="J5786" s="33">
        <f t="shared" si="360"/>
        <v>2.6644734035030774E-3</v>
      </c>
      <c r="K5786" s="33">
        <f t="shared" si="361"/>
        <v>2.6609268448470891E-3</v>
      </c>
      <c r="L5786" s="33">
        <f t="shared" si="362"/>
        <v>0.97820355439896467</v>
      </c>
      <c r="M5786" s="33">
        <f t="shared" si="363"/>
        <v>0.97560062630133959</v>
      </c>
    </row>
    <row r="5787" spans="1:13" ht="27.6">
      <c r="A5787" t="s">
        <v>164</v>
      </c>
      <c r="B5787" t="s">
        <v>257</v>
      </c>
      <c r="C5787" s="14" t="s">
        <v>259</v>
      </c>
      <c r="D5787" t="s">
        <v>456</v>
      </c>
      <c r="E5787" t="s">
        <v>474</v>
      </c>
      <c r="F5787" s="20">
        <v>2039</v>
      </c>
      <c r="G5787" s="20">
        <v>55</v>
      </c>
      <c r="H5787" s="11">
        <v>11647.3483567805</v>
      </c>
      <c r="I5787" s="10">
        <v>3957504.2311886498</v>
      </c>
      <c r="J5787" s="33">
        <f t="shared" si="360"/>
        <v>2.9431044608844749E-3</v>
      </c>
      <c r="K5787" s="33">
        <f t="shared" si="361"/>
        <v>2.9387777746213706E-3</v>
      </c>
      <c r="L5787" s="33">
        <f t="shared" si="362"/>
        <v>0.97560062630133959</v>
      </c>
      <c r="M5787" s="33">
        <f t="shared" si="363"/>
        <v>0.97273355286385854</v>
      </c>
    </row>
    <row r="5788" spans="1:13" ht="27.6">
      <c r="A5788" t="s">
        <v>164</v>
      </c>
      <c r="B5788" t="s">
        <v>257</v>
      </c>
      <c r="C5788" s="14" t="s">
        <v>259</v>
      </c>
      <c r="D5788" t="s">
        <v>456</v>
      </c>
      <c r="E5788" t="s">
        <v>474</v>
      </c>
      <c r="F5788" s="20">
        <v>2039</v>
      </c>
      <c r="G5788" s="20">
        <v>56</v>
      </c>
      <c r="H5788" s="11">
        <v>12530.328277070499</v>
      </c>
      <c r="I5788" s="10">
        <v>3909908.2362563498</v>
      </c>
      <c r="J5788" s="33">
        <f t="shared" si="360"/>
        <v>3.2047627514317344E-3</v>
      </c>
      <c r="K5788" s="33">
        <f t="shared" si="361"/>
        <v>3.1996329806478485E-3</v>
      </c>
      <c r="L5788" s="33">
        <f t="shared" si="362"/>
        <v>0.97273355286385854</v>
      </c>
      <c r="M5788" s="33">
        <f t="shared" si="363"/>
        <v>0.96962116250673258</v>
      </c>
    </row>
    <row r="5789" spans="1:13" ht="27.6">
      <c r="A5789" t="s">
        <v>164</v>
      </c>
      <c r="B5789" t="s">
        <v>257</v>
      </c>
      <c r="C5789" s="14" t="s">
        <v>259</v>
      </c>
      <c r="D5789" t="s">
        <v>456</v>
      </c>
      <c r="E5789" t="s">
        <v>474</v>
      </c>
      <c r="F5789" s="20">
        <v>2039</v>
      </c>
      <c r="G5789" s="20">
        <v>57</v>
      </c>
      <c r="H5789" s="11">
        <v>13483.317910973499</v>
      </c>
      <c r="I5789" s="10">
        <v>3837865.2483379501</v>
      </c>
      <c r="J5789" s="33">
        <f t="shared" si="360"/>
        <v>3.5132338001738518E-3</v>
      </c>
      <c r="K5789" s="33">
        <f t="shared" si="361"/>
        <v>3.5070696151604519E-3</v>
      </c>
      <c r="L5789" s="33">
        <f t="shared" si="362"/>
        <v>0.96962116250673258</v>
      </c>
      <c r="M5789" s="33">
        <f t="shared" si="363"/>
        <v>0.96622063358948862</v>
      </c>
    </row>
    <row r="5790" spans="1:13" ht="27.6">
      <c r="A5790" t="s">
        <v>164</v>
      </c>
      <c r="B5790" t="s">
        <v>257</v>
      </c>
      <c r="C5790" s="14" t="s">
        <v>259</v>
      </c>
      <c r="D5790" t="s">
        <v>456</v>
      </c>
      <c r="E5790" t="s">
        <v>474</v>
      </c>
      <c r="F5790" s="20">
        <v>2039</v>
      </c>
      <c r="G5790" s="20">
        <v>58</v>
      </c>
      <c r="H5790" s="11">
        <v>14413.3113519532</v>
      </c>
      <c r="I5790" s="10">
        <v>3758448.9179610899</v>
      </c>
      <c r="J5790" s="33">
        <f t="shared" si="360"/>
        <v>3.8349094710517541E-3</v>
      </c>
      <c r="K5790" s="33">
        <f t="shared" si="361"/>
        <v>3.8275655964236099E-3</v>
      </c>
      <c r="L5790" s="33">
        <f t="shared" si="362"/>
        <v>0.96622063358948862</v>
      </c>
      <c r="M5790" s="33">
        <f t="shared" si="363"/>
        <v>0.96252236073380693</v>
      </c>
    </row>
    <row r="5791" spans="1:13" ht="27.6">
      <c r="A5791" t="s">
        <v>164</v>
      </c>
      <c r="B5791" t="s">
        <v>257</v>
      </c>
      <c r="C5791" s="14" t="s">
        <v>259</v>
      </c>
      <c r="D5791" t="s">
        <v>456</v>
      </c>
      <c r="E5791" t="s">
        <v>474</v>
      </c>
      <c r="F5791" s="20">
        <v>2039</v>
      </c>
      <c r="G5791" s="20">
        <v>59</v>
      </c>
      <c r="H5791" s="11">
        <v>14745.7681607222</v>
      </c>
      <c r="I5791" s="10">
        <v>3682944.8429840002</v>
      </c>
      <c r="J5791" s="33">
        <f t="shared" si="360"/>
        <v>4.0037982618210659E-3</v>
      </c>
      <c r="K5791" s="33">
        <f t="shared" si="361"/>
        <v>3.9957937479433436E-3</v>
      </c>
      <c r="L5791" s="33">
        <f t="shared" si="362"/>
        <v>0.96252236073380693</v>
      </c>
      <c r="M5791" s="33">
        <f t="shared" si="363"/>
        <v>0.9586763199025311</v>
      </c>
    </row>
    <row r="5792" spans="1:13" ht="27.6">
      <c r="A5792" t="s">
        <v>164</v>
      </c>
      <c r="B5792" t="s">
        <v>257</v>
      </c>
      <c r="C5792" s="14" t="s">
        <v>259</v>
      </c>
      <c r="D5792" t="s">
        <v>456</v>
      </c>
      <c r="E5792" t="s">
        <v>474</v>
      </c>
      <c r="F5792" s="20">
        <v>2039</v>
      </c>
      <c r="G5792" s="20">
        <v>60</v>
      </c>
      <c r="H5792" s="11">
        <v>15275.8721804285</v>
      </c>
      <c r="I5792" s="10">
        <v>3593981.1926527801</v>
      </c>
      <c r="J5792" s="33">
        <f t="shared" si="360"/>
        <v>4.25040403985896E-3</v>
      </c>
      <c r="K5792" s="33">
        <f t="shared" si="361"/>
        <v>4.241383856940617E-3</v>
      </c>
      <c r="L5792" s="33">
        <f t="shared" si="362"/>
        <v>0.9586763199025311</v>
      </c>
      <c r="M5792" s="33">
        <f t="shared" si="363"/>
        <v>0.95461020563526522</v>
      </c>
    </row>
    <row r="5793" spans="1:13" ht="27.6">
      <c r="A5793" t="s">
        <v>164</v>
      </c>
      <c r="B5793" t="s">
        <v>257</v>
      </c>
      <c r="C5793" s="14" t="s">
        <v>259</v>
      </c>
      <c r="D5793" t="s">
        <v>456</v>
      </c>
      <c r="E5793" t="s">
        <v>474</v>
      </c>
      <c r="F5793" s="20">
        <v>2039</v>
      </c>
      <c r="G5793" s="20">
        <v>61</v>
      </c>
      <c r="H5793" s="11">
        <v>15860.500254226699</v>
      </c>
      <c r="I5793" s="10">
        <v>3481847.66444701</v>
      </c>
      <c r="J5793" s="33">
        <f t="shared" si="360"/>
        <v>4.5551964883982585E-3</v>
      </c>
      <c r="K5793" s="33">
        <f t="shared" si="361"/>
        <v>4.544837316198258E-3</v>
      </c>
      <c r="L5793" s="33">
        <f t="shared" si="362"/>
        <v>0.95461020563526522</v>
      </c>
      <c r="M5793" s="33">
        <f t="shared" si="363"/>
        <v>0.95027165755027032</v>
      </c>
    </row>
    <row r="5794" spans="1:13" ht="27.6">
      <c r="A5794" t="s">
        <v>164</v>
      </c>
      <c r="B5794" t="s">
        <v>257</v>
      </c>
      <c r="C5794" s="14" t="s">
        <v>259</v>
      </c>
      <c r="D5794" t="s">
        <v>456</v>
      </c>
      <c r="E5794" t="s">
        <v>474</v>
      </c>
      <c r="F5794" s="20">
        <v>2039</v>
      </c>
      <c r="G5794" s="20">
        <v>62</v>
      </c>
      <c r="H5794" s="11">
        <v>16569.2288696223</v>
      </c>
      <c r="I5794" s="10">
        <v>3373078.9855860202</v>
      </c>
      <c r="J5794" s="33">
        <f t="shared" si="360"/>
        <v>4.912197117359721E-3</v>
      </c>
      <c r="K5794" s="33">
        <f t="shared" si="361"/>
        <v>4.9001520078214567E-3</v>
      </c>
      <c r="L5794" s="33">
        <f t="shared" si="362"/>
        <v>0.95027165755027032</v>
      </c>
      <c r="M5794" s="33">
        <f t="shared" si="363"/>
        <v>0.94561518197954952</v>
      </c>
    </row>
    <row r="5795" spans="1:13" ht="27.6">
      <c r="A5795" t="s">
        <v>164</v>
      </c>
      <c r="B5795" t="s">
        <v>257</v>
      </c>
      <c r="C5795" s="14" t="s">
        <v>259</v>
      </c>
      <c r="D5795" t="s">
        <v>456</v>
      </c>
      <c r="E5795" t="s">
        <v>474</v>
      </c>
      <c r="F5795" s="20">
        <v>2039</v>
      </c>
      <c r="G5795" s="20">
        <v>63</v>
      </c>
      <c r="H5795" s="11">
        <v>17428.603866085399</v>
      </c>
      <c r="I5795" s="10">
        <v>3276662.8135023201</v>
      </c>
      <c r="J5795" s="33">
        <f t="shared" si="360"/>
        <v>5.3190104866043635E-3</v>
      </c>
      <c r="K5795" s="33">
        <f t="shared" si="361"/>
        <v>5.3048895978047295E-3</v>
      </c>
      <c r="L5795" s="33">
        <f t="shared" si="362"/>
        <v>0.94561518197954952</v>
      </c>
      <c r="M5795" s="33">
        <f t="shared" si="363"/>
        <v>0.94059879783713995</v>
      </c>
    </row>
    <row r="5796" spans="1:13" ht="27.6">
      <c r="A5796" t="s">
        <v>164</v>
      </c>
      <c r="B5796" t="s">
        <v>257</v>
      </c>
      <c r="C5796" s="14" t="s">
        <v>259</v>
      </c>
      <c r="D5796" t="s">
        <v>456</v>
      </c>
      <c r="E5796" t="s">
        <v>474</v>
      </c>
      <c r="F5796" s="20">
        <v>2039</v>
      </c>
      <c r="G5796" s="20">
        <v>64</v>
      </c>
      <c r="H5796" s="11">
        <v>18544.159034952401</v>
      </c>
      <c r="I5796" s="10">
        <v>3167876.4033519798</v>
      </c>
      <c r="J5796" s="33">
        <f t="shared" si="360"/>
        <v>5.8538139352061003E-3</v>
      </c>
      <c r="K5796" s="33">
        <f t="shared" si="361"/>
        <v>5.836713749784006E-3</v>
      </c>
      <c r="L5796" s="33">
        <f t="shared" si="362"/>
        <v>0.94059879783713995</v>
      </c>
      <c r="M5796" s="33">
        <f t="shared" si="363"/>
        <v>0.93510879190077356</v>
      </c>
    </row>
    <row r="5797" spans="1:13" ht="27.6">
      <c r="A5797" t="s">
        <v>164</v>
      </c>
      <c r="B5797" t="s">
        <v>257</v>
      </c>
      <c r="C5797" s="14" t="s">
        <v>259</v>
      </c>
      <c r="D5797" t="s">
        <v>456</v>
      </c>
      <c r="E5797" t="s">
        <v>474</v>
      </c>
      <c r="F5797" s="20">
        <v>2039</v>
      </c>
      <c r="G5797" s="20">
        <v>65</v>
      </c>
      <c r="H5797" s="11">
        <v>19710.4213531106</v>
      </c>
      <c r="I5797" s="10">
        <v>3070994.1557100601</v>
      </c>
      <c r="J5797" s="33">
        <f t="shared" si="360"/>
        <v>6.4182542700258749E-3</v>
      </c>
      <c r="K5797" s="33">
        <f t="shared" si="361"/>
        <v>6.3977012710545456E-3</v>
      </c>
      <c r="L5797" s="33">
        <f t="shared" si="362"/>
        <v>0.93510879190077356</v>
      </c>
      <c r="M5797" s="33">
        <f t="shared" si="363"/>
        <v>0.92912624519425568</v>
      </c>
    </row>
    <row r="5798" spans="1:13" ht="27.6">
      <c r="A5798" t="s">
        <v>164</v>
      </c>
      <c r="B5798" t="s">
        <v>257</v>
      </c>
      <c r="C5798" s="14" t="s">
        <v>259</v>
      </c>
      <c r="D5798" t="s">
        <v>456</v>
      </c>
      <c r="E5798" t="s">
        <v>474</v>
      </c>
      <c r="F5798" s="20">
        <v>2039</v>
      </c>
      <c r="G5798" s="20">
        <v>66</v>
      </c>
      <c r="H5798" s="11">
        <v>20239.311655223399</v>
      </c>
      <c r="I5798" s="10">
        <v>2972772.6106911502</v>
      </c>
      <c r="J5798" s="33">
        <f t="shared" si="360"/>
        <v>6.8082273035063694E-3</v>
      </c>
      <c r="K5798" s="33">
        <f t="shared" si="361"/>
        <v>6.7851038303778921E-3</v>
      </c>
      <c r="L5798" s="33">
        <f t="shared" si="362"/>
        <v>0.92912624519425568</v>
      </c>
      <c r="M5798" s="33">
        <f t="shared" si="363"/>
        <v>0.92282202714908346</v>
      </c>
    </row>
    <row r="5799" spans="1:13" ht="27.6">
      <c r="A5799" t="s">
        <v>164</v>
      </c>
      <c r="B5799" t="s">
        <v>257</v>
      </c>
      <c r="C5799" s="14" t="s">
        <v>259</v>
      </c>
      <c r="D5799" t="s">
        <v>456</v>
      </c>
      <c r="E5799" t="s">
        <v>474</v>
      </c>
      <c r="F5799" s="20">
        <v>2039</v>
      </c>
      <c r="G5799" s="20">
        <v>67</v>
      </c>
      <c r="H5799" s="11">
        <v>21189.2614247942</v>
      </c>
      <c r="I5799" s="10">
        <v>2854652.4108138601</v>
      </c>
      <c r="J5799" s="33">
        <f t="shared" si="360"/>
        <v>7.4227115513349493E-3</v>
      </c>
      <c r="K5799" s="33">
        <f t="shared" si="361"/>
        <v>7.3952312627363348E-3</v>
      </c>
      <c r="L5799" s="33">
        <f t="shared" si="362"/>
        <v>0.92282202714908346</v>
      </c>
      <c r="M5799" s="33">
        <f t="shared" si="363"/>
        <v>0.91599754484396889</v>
      </c>
    </row>
    <row r="5800" spans="1:13" ht="27.6">
      <c r="A5800" t="s">
        <v>164</v>
      </c>
      <c r="B5800" t="s">
        <v>257</v>
      </c>
      <c r="C5800" s="14" t="s">
        <v>259</v>
      </c>
      <c r="D5800" t="s">
        <v>456</v>
      </c>
      <c r="E5800" t="s">
        <v>474</v>
      </c>
      <c r="F5800" s="20">
        <v>2039</v>
      </c>
      <c r="G5800" s="20">
        <v>68</v>
      </c>
      <c r="H5800" s="11">
        <v>22076.762841735999</v>
      </c>
      <c r="I5800" s="10">
        <v>2745027.36723046</v>
      </c>
      <c r="J5800" s="33">
        <f t="shared" si="360"/>
        <v>8.0424563723056446E-3</v>
      </c>
      <c r="K5800" s="33">
        <f t="shared" si="361"/>
        <v>8.0102023451770199E-3</v>
      </c>
      <c r="L5800" s="33">
        <f t="shared" si="362"/>
        <v>0.91599754484396889</v>
      </c>
      <c r="M5800" s="33">
        <f t="shared" si="363"/>
        <v>0.90866021916208339</v>
      </c>
    </row>
    <row r="5801" spans="1:13" ht="27.6">
      <c r="A5801" t="s">
        <v>164</v>
      </c>
      <c r="B5801" t="s">
        <v>257</v>
      </c>
      <c r="C5801" s="14" t="s">
        <v>259</v>
      </c>
      <c r="D5801" t="s">
        <v>456</v>
      </c>
      <c r="E5801" t="s">
        <v>474</v>
      </c>
      <c r="F5801" s="20">
        <v>2039</v>
      </c>
      <c r="G5801" s="20">
        <v>69</v>
      </c>
      <c r="H5801" s="11">
        <v>22274.1619793477</v>
      </c>
      <c r="I5801" s="10">
        <v>2632710.9943206501</v>
      </c>
      <c r="J5801" s="33">
        <f t="shared" si="360"/>
        <v>8.460542014447495E-3</v>
      </c>
      <c r="K5801" s="33">
        <f t="shared" si="361"/>
        <v>8.4248523510808138E-3</v>
      </c>
      <c r="L5801" s="33">
        <f t="shared" si="362"/>
        <v>0.90866021916208339</v>
      </c>
      <c r="M5801" s="33">
        <f t="shared" si="363"/>
        <v>0.90100489097834213</v>
      </c>
    </row>
    <row r="5802" spans="1:13" ht="27.6">
      <c r="A5802" t="s">
        <v>164</v>
      </c>
      <c r="B5802" t="s">
        <v>257</v>
      </c>
      <c r="C5802" s="14" t="s">
        <v>259</v>
      </c>
      <c r="D5802" t="s">
        <v>456</v>
      </c>
      <c r="E5802" t="s">
        <v>474</v>
      </c>
      <c r="F5802" s="20">
        <v>2040</v>
      </c>
      <c r="G5802" s="20">
        <v>30</v>
      </c>
      <c r="H5802" s="11">
        <v>735.69527838363899</v>
      </c>
      <c r="I5802" s="10">
        <v>4711617.3468011701</v>
      </c>
      <c r="J5802" s="33">
        <f t="shared" si="360"/>
        <v>1.5614495495546135E-4</v>
      </c>
      <c r="K5802" s="33">
        <f t="shared" si="361"/>
        <v>1.5613276496651007E-4</v>
      </c>
      <c r="L5802" s="33">
        <f t="shared" si="362"/>
        <v>1</v>
      </c>
      <c r="M5802" s="33">
        <f t="shared" si="363"/>
        <v>0.99984386723503349</v>
      </c>
    </row>
    <row r="5803" spans="1:13" ht="27.6">
      <c r="A5803" t="s">
        <v>164</v>
      </c>
      <c r="B5803" t="s">
        <v>257</v>
      </c>
      <c r="C5803" s="14" t="s">
        <v>259</v>
      </c>
      <c r="D5803" t="s">
        <v>456</v>
      </c>
      <c r="E5803" t="s">
        <v>474</v>
      </c>
      <c r="F5803" s="20">
        <v>2040</v>
      </c>
      <c r="G5803" s="20">
        <v>31</v>
      </c>
      <c r="H5803" s="11">
        <v>1039.8348940926901</v>
      </c>
      <c r="I5803" s="10">
        <v>4655188.8344084397</v>
      </c>
      <c r="J5803" s="33">
        <f t="shared" si="360"/>
        <v>2.2337115229501266E-4</v>
      </c>
      <c r="K5803" s="33">
        <f t="shared" si="361"/>
        <v>2.2334620681652151E-4</v>
      </c>
      <c r="L5803" s="33">
        <f t="shared" si="362"/>
        <v>0.99984386723503349</v>
      </c>
      <c r="M5803" s="33">
        <f t="shared" si="363"/>
        <v>0.99962055589987775</v>
      </c>
    </row>
    <row r="5804" spans="1:13" ht="27.6">
      <c r="A5804" t="s">
        <v>164</v>
      </c>
      <c r="B5804" t="s">
        <v>257</v>
      </c>
      <c r="C5804" s="14" t="s">
        <v>259</v>
      </c>
      <c r="D5804" t="s">
        <v>456</v>
      </c>
      <c r="E5804" t="s">
        <v>474</v>
      </c>
      <c r="F5804" s="20">
        <v>2040</v>
      </c>
      <c r="G5804" s="20">
        <v>32</v>
      </c>
      <c r="H5804" s="11">
        <v>1081.13858166198</v>
      </c>
      <c r="I5804" s="10">
        <v>4647796.6443835096</v>
      </c>
      <c r="J5804" s="33">
        <f t="shared" si="360"/>
        <v>2.3261314217962815E-4</v>
      </c>
      <c r="K5804" s="33">
        <f t="shared" si="361"/>
        <v>2.3258608984033646E-4</v>
      </c>
      <c r="L5804" s="33">
        <f t="shared" si="362"/>
        <v>0.99962055589987775</v>
      </c>
      <c r="M5804" s="33">
        <f t="shared" si="363"/>
        <v>0.99938805806345699</v>
      </c>
    </row>
    <row r="5805" spans="1:13" ht="27.6">
      <c r="A5805" t="s">
        <v>164</v>
      </c>
      <c r="B5805" t="s">
        <v>257</v>
      </c>
      <c r="C5805" s="14" t="s">
        <v>259</v>
      </c>
      <c r="D5805" t="s">
        <v>456</v>
      </c>
      <c r="E5805" t="s">
        <v>474</v>
      </c>
      <c r="F5805" s="20">
        <v>2040</v>
      </c>
      <c r="G5805" s="20">
        <v>33</v>
      </c>
      <c r="H5805" s="11">
        <v>1133.9583256344299</v>
      </c>
      <c r="I5805" s="10">
        <v>4620373.9366981303</v>
      </c>
      <c r="J5805" s="33">
        <f t="shared" si="360"/>
        <v>2.4542566060027459E-4</v>
      </c>
      <c r="K5805" s="33">
        <f t="shared" si="361"/>
        <v>2.4539554618652204E-4</v>
      </c>
      <c r="L5805" s="33">
        <f t="shared" si="362"/>
        <v>0.99938805806345699</v>
      </c>
      <c r="M5805" s="33">
        <f t="shared" si="363"/>
        <v>0.99914281268509619</v>
      </c>
    </row>
    <row r="5806" spans="1:13" ht="27.6">
      <c r="A5806" t="s">
        <v>164</v>
      </c>
      <c r="B5806" t="s">
        <v>257</v>
      </c>
      <c r="C5806" s="14" t="s">
        <v>259</v>
      </c>
      <c r="D5806" t="s">
        <v>456</v>
      </c>
      <c r="E5806" t="s">
        <v>474</v>
      </c>
      <c r="F5806" s="20">
        <v>2040</v>
      </c>
      <c r="G5806" s="20">
        <v>34</v>
      </c>
      <c r="H5806" s="11">
        <v>1182.05216544977</v>
      </c>
      <c r="I5806" s="10">
        <v>4549259.5569267804</v>
      </c>
      <c r="J5806" s="33">
        <f t="shared" si="360"/>
        <v>2.5983396872793446E-4</v>
      </c>
      <c r="K5806" s="33">
        <f t="shared" si="361"/>
        <v>2.5980021480587201E-4</v>
      </c>
      <c r="L5806" s="33">
        <f t="shared" si="362"/>
        <v>0.99914281268509619</v>
      </c>
      <c r="M5806" s="33">
        <f t="shared" si="363"/>
        <v>0.99888323516773891</v>
      </c>
    </row>
    <row r="5807" spans="1:13" ht="27.6">
      <c r="A5807" t="s">
        <v>164</v>
      </c>
      <c r="B5807" t="s">
        <v>257</v>
      </c>
      <c r="C5807" s="14" t="s">
        <v>259</v>
      </c>
      <c r="D5807" t="s">
        <v>456</v>
      </c>
      <c r="E5807" t="s">
        <v>474</v>
      </c>
      <c r="F5807" s="20">
        <v>2040</v>
      </c>
      <c r="G5807" s="20">
        <v>35</v>
      </c>
      <c r="H5807" s="11">
        <v>1244.6518304997401</v>
      </c>
      <c r="I5807" s="10">
        <v>4455373.1483818302</v>
      </c>
      <c r="J5807" s="33">
        <f t="shared" si="360"/>
        <v>2.7935972791679446E-4</v>
      </c>
      <c r="K5807" s="33">
        <f t="shared" si="361"/>
        <v>2.7932071062142239E-4</v>
      </c>
      <c r="L5807" s="33">
        <f t="shared" si="362"/>
        <v>0.99888323516773891</v>
      </c>
      <c r="M5807" s="33">
        <f t="shared" si="363"/>
        <v>0.998604226392664</v>
      </c>
    </row>
    <row r="5808" spans="1:13" ht="27.6">
      <c r="A5808" t="s">
        <v>164</v>
      </c>
      <c r="B5808" t="s">
        <v>257</v>
      </c>
      <c r="C5808" s="14" t="s">
        <v>259</v>
      </c>
      <c r="D5808" t="s">
        <v>456</v>
      </c>
      <c r="E5808" t="s">
        <v>474</v>
      </c>
      <c r="F5808" s="20">
        <v>2040</v>
      </c>
      <c r="G5808" s="20">
        <v>36</v>
      </c>
      <c r="H5808" s="11">
        <v>1582.92359547924</v>
      </c>
      <c r="I5808" s="10">
        <v>4357906.7256828798</v>
      </c>
      <c r="J5808" s="33">
        <f t="shared" si="360"/>
        <v>3.6323026056304529E-4</v>
      </c>
      <c r="K5808" s="33">
        <f t="shared" si="361"/>
        <v>3.631643004384788E-4</v>
      </c>
      <c r="L5808" s="33">
        <f t="shared" si="362"/>
        <v>0.998604226392664</v>
      </c>
      <c r="M5808" s="33">
        <f t="shared" si="363"/>
        <v>0.99824156898737115</v>
      </c>
    </row>
    <row r="5809" spans="1:13" ht="27.6">
      <c r="A5809" t="s">
        <v>164</v>
      </c>
      <c r="B5809" t="s">
        <v>257</v>
      </c>
      <c r="C5809" s="14" t="s">
        <v>259</v>
      </c>
      <c r="D5809" t="s">
        <v>456</v>
      </c>
      <c r="E5809" t="s">
        <v>474</v>
      </c>
      <c r="F5809" s="20">
        <v>2040</v>
      </c>
      <c r="G5809" s="20">
        <v>37</v>
      </c>
      <c r="H5809" s="11">
        <v>1743.1750215724001</v>
      </c>
      <c r="I5809" s="10">
        <v>4314472.95879508</v>
      </c>
      <c r="J5809" s="33">
        <f t="shared" si="360"/>
        <v>4.0402965512135775E-4</v>
      </c>
      <c r="K5809" s="33">
        <f t="shared" si="361"/>
        <v>4.0394804613141932E-4</v>
      </c>
      <c r="L5809" s="33">
        <f t="shared" si="362"/>
        <v>0.99824156898737115</v>
      </c>
      <c r="M5809" s="33">
        <f t="shared" si="363"/>
        <v>0.99783833125601151</v>
      </c>
    </row>
    <row r="5810" spans="1:13" ht="27.6">
      <c r="A5810" t="s">
        <v>164</v>
      </c>
      <c r="B5810" t="s">
        <v>257</v>
      </c>
      <c r="C5810" s="14" t="s">
        <v>259</v>
      </c>
      <c r="D5810" t="s">
        <v>456</v>
      </c>
      <c r="E5810" t="s">
        <v>474</v>
      </c>
      <c r="F5810" s="20">
        <v>2040</v>
      </c>
      <c r="G5810" s="20">
        <v>38</v>
      </c>
      <c r="H5810" s="11">
        <v>1935.83975024188</v>
      </c>
      <c r="I5810" s="10">
        <v>4293518.2672586404</v>
      </c>
      <c r="J5810" s="33">
        <f t="shared" si="360"/>
        <v>4.5087493047465016E-4</v>
      </c>
      <c r="K5810" s="33">
        <f t="shared" si="361"/>
        <v>4.5077330164766671E-4</v>
      </c>
      <c r="L5810" s="33">
        <f t="shared" si="362"/>
        <v>0.99783833125601151</v>
      </c>
      <c r="M5810" s="33">
        <f t="shared" si="363"/>
        <v>0.9973885323769206</v>
      </c>
    </row>
    <row r="5811" spans="1:13" ht="27.6">
      <c r="A5811" t="s">
        <v>164</v>
      </c>
      <c r="B5811" t="s">
        <v>257</v>
      </c>
      <c r="C5811" s="14" t="s">
        <v>259</v>
      </c>
      <c r="D5811" t="s">
        <v>456</v>
      </c>
      <c r="E5811" t="s">
        <v>474</v>
      </c>
      <c r="F5811" s="20">
        <v>2040</v>
      </c>
      <c r="G5811" s="20">
        <v>39</v>
      </c>
      <c r="H5811" s="11">
        <v>2074.4293476490102</v>
      </c>
      <c r="I5811" s="10">
        <v>4272358.0508541297</v>
      </c>
      <c r="J5811" s="33">
        <f t="shared" si="360"/>
        <v>4.855466987918511E-4</v>
      </c>
      <c r="K5811" s="33">
        <f t="shared" si="361"/>
        <v>4.8542884006952391E-4</v>
      </c>
      <c r="L5811" s="33">
        <f t="shared" si="362"/>
        <v>0.9973885323769206</v>
      </c>
      <c r="M5811" s="33">
        <f t="shared" si="363"/>
        <v>0.99690437121855024</v>
      </c>
    </row>
    <row r="5812" spans="1:13" ht="27.6">
      <c r="A5812" t="s">
        <v>164</v>
      </c>
      <c r="B5812" t="s">
        <v>257</v>
      </c>
      <c r="C5812" s="14" t="s">
        <v>259</v>
      </c>
      <c r="D5812" t="s">
        <v>456</v>
      </c>
      <c r="E5812" t="s">
        <v>474</v>
      </c>
      <c r="F5812" s="20">
        <v>2040</v>
      </c>
      <c r="G5812" s="20">
        <v>40</v>
      </c>
      <c r="H5812" s="11">
        <v>2278.979396835</v>
      </c>
      <c r="I5812" s="10">
        <v>4270456.5401232103</v>
      </c>
      <c r="J5812" s="33">
        <f t="shared" si="360"/>
        <v>5.3366177021655096E-4</v>
      </c>
      <c r="K5812" s="33">
        <f t="shared" si="361"/>
        <v>5.3351939810131199E-4</v>
      </c>
      <c r="L5812" s="33">
        <f t="shared" si="362"/>
        <v>0.99690437121855024</v>
      </c>
      <c r="M5812" s="33">
        <f t="shared" si="363"/>
        <v>0.99637250339845318</v>
      </c>
    </row>
    <row r="5813" spans="1:13" ht="27.6">
      <c r="A5813" t="s">
        <v>164</v>
      </c>
      <c r="B5813" t="s">
        <v>257</v>
      </c>
      <c r="C5813" s="14" t="s">
        <v>259</v>
      </c>
      <c r="D5813" t="s">
        <v>456</v>
      </c>
      <c r="E5813" t="s">
        <v>474</v>
      </c>
      <c r="F5813" s="20">
        <v>2040</v>
      </c>
      <c r="G5813" s="20">
        <v>41</v>
      </c>
      <c r="H5813" s="11">
        <v>3021.3353374589901</v>
      </c>
      <c r="I5813" s="10">
        <v>4306486.9076408204</v>
      </c>
      <c r="J5813" s="33">
        <f t="shared" si="360"/>
        <v>7.0157773662294449E-4</v>
      </c>
      <c r="K5813" s="33">
        <f t="shared" si="361"/>
        <v>7.0133168850672334E-4</v>
      </c>
      <c r="L5813" s="33">
        <f t="shared" si="362"/>
        <v>0.99637250339845318</v>
      </c>
      <c r="M5813" s="33">
        <f t="shared" si="363"/>
        <v>0.99567371578826303</v>
      </c>
    </row>
    <row r="5814" spans="1:13" ht="27.6">
      <c r="A5814" t="s">
        <v>164</v>
      </c>
      <c r="B5814" t="s">
        <v>257</v>
      </c>
      <c r="C5814" s="14" t="s">
        <v>259</v>
      </c>
      <c r="D5814" t="s">
        <v>456</v>
      </c>
      <c r="E5814" t="s">
        <v>474</v>
      </c>
      <c r="F5814" s="20">
        <v>2040</v>
      </c>
      <c r="G5814" s="20">
        <v>42</v>
      </c>
      <c r="H5814" s="11">
        <v>3375.2137155378</v>
      </c>
      <c r="I5814" s="10">
        <v>4344873.0805965904</v>
      </c>
      <c r="J5814" s="33">
        <f t="shared" si="360"/>
        <v>7.7682676868304581E-4</v>
      </c>
      <c r="K5814" s="33">
        <f t="shared" si="361"/>
        <v>7.765251168841969E-4</v>
      </c>
      <c r="L5814" s="33">
        <f t="shared" si="362"/>
        <v>0.99567371578826303</v>
      </c>
      <c r="M5814" s="33">
        <f t="shared" si="363"/>
        <v>0.994900550139732</v>
      </c>
    </row>
    <row r="5815" spans="1:13" ht="27.6">
      <c r="A5815" t="s">
        <v>164</v>
      </c>
      <c r="B5815" t="s">
        <v>257</v>
      </c>
      <c r="C5815" s="14" t="s">
        <v>259</v>
      </c>
      <c r="D5815" t="s">
        <v>456</v>
      </c>
      <c r="E5815" t="s">
        <v>474</v>
      </c>
      <c r="F5815" s="20">
        <v>2040</v>
      </c>
      <c r="G5815" s="20">
        <v>43</v>
      </c>
      <c r="H5815" s="11">
        <v>3751.9995756844</v>
      </c>
      <c r="I5815" s="10">
        <v>4337074.0119719496</v>
      </c>
      <c r="J5815" s="33">
        <f t="shared" si="360"/>
        <v>8.6509927322602181E-4</v>
      </c>
      <c r="K5815" s="33">
        <f t="shared" si="361"/>
        <v>8.6472518273261745E-4</v>
      </c>
      <c r="L5815" s="33">
        <f t="shared" si="362"/>
        <v>0.994900550139732</v>
      </c>
      <c r="M5815" s="33">
        <f t="shared" si="363"/>
        <v>0.99404023457971169</v>
      </c>
    </row>
    <row r="5816" spans="1:13" ht="27.6">
      <c r="A5816" t="s">
        <v>164</v>
      </c>
      <c r="B5816" t="s">
        <v>257</v>
      </c>
      <c r="C5816" s="14" t="s">
        <v>259</v>
      </c>
      <c r="D5816" t="s">
        <v>456</v>
      </c>
      <c r="E5816" t="s">
        <v>474</v>
      </c>
      <c r="F5816" s="20">
        <v>2040</v>
      </c>
      <c r="G5816" s="20">
        <v>44</v>
      </c>
      <c r="H5816" s="11">
        <v>3871.1396654467299</v>
      </c>
      <c r="I5816" s="10">
        <v>4270658.9145217799</v>
      </c>
      <c r="J5816" s="33">
        <f t="shared" si="360"/>
        <v>9.0645020895568581E-4</v>
      </c>
      <c r="K5816" s="33">
        <f t="shared" si="361"/>
        <v>9.0603950706802383E-4</v>
      </c>
      <c r="L5816" s="33">
        <f t="shared" si="362"/>
        <v>0.99404023457971169</v>
      </c>
      <c r="M5816" s="33">
        <f t="shared" si="363"/>
        <v>0.99313959485556735</v>
      </c>
    </row>
    <row r="5817" spans="1:13" ht="27.6">
      <c r="A5817" t="s">
        <v>164</v>
      </c>
      <c r="B5817" t="s">
        <v>257</v>
      </c>
      <c r="C5817" s="14" t="s">
        <v>259</v>
      </c>
      <c r="D5817" t="s">
        <v>456</v>
      </c>
      <c r="E5817" t="s">
        <v>474</v>
      </c>
      <c r="F5817" s="20">
        <v>2040</v>
      </c>
      <c r="G5817" s="20">
        <v>45</v>
      </c>
      <c r="H5817" s="11">
        <v>4102.4860409797302</v>
      </c>
      <c r="I5817" s="10">
        <v>4201970.9108642898</v>
      </c>
      <c r="J5817" s="33">
        <f t="shared" si="360"/>
        <v>9.7632423641312235E-4</v>
      </c>
      <c r="K5817" s="33">
        <f t="shared" si="361"/>
        <v>9.758477869747928E-4</v>
      </c>
      <c r="L5817" s="33">
        <f t="shared" si="362"/>
        <v>0.99313959485556735</v>
      </c>
      <c r="M5817" s="33">
        <f t="shared" si="363"/>
        <v>0.99217044177977054</v>
      </c>
    </row>
    <row r="5818" spans="1:13" ht="27.6">
      <c r="A5818" t="s">
        <v>164</v>
      </c>
      <c r="B5818" t="s">
        <v>257</v>
      </c>
      <c r="C5818" s="14" t="s">
        <v>259</v>
      </c>
      <c r="D5818" t="s">
        <v>456</v>
      </c>
      <c r="E5818" t="s">
        <v>474</v>
      </c>
      <c r="F5818" s="20">
        <v>2040</v>
      </c>
      <c r="G5818" s="20">
        <v>46</v>
      </c>
      <c r="H5818" s="11">
        <v>5035.37970187256</v>
      </c>
      <c r="I5818" s="10">
        <v>4142057.2048271298</v>
      </c>
      <c r="J5818" s="33">
        <f t="shared" si="360"/>
        <v>1.2156712118809845E-3</v>
      </c>
      <c r="K5818" s="33">
        <f t="shared" si="361"/>
        <v>1.2149325829735602E-3</v>
      </c>
      <c r="L5818" s="33">
        <f t="shared" si="362"/>
        <v>0.99217044177977054</v>
      </c>
      <c r="M5818" s="33">
        <f t="shared" si="363"/>
        <v>0.99096502158218902</v>
      </c>
    </row>
    <row r="5819" spans="1:13" ht="27.6">
      <c r="A5819" t="s">
        <v>164</v>
      </c>
      <c r="B5819" t="s">
        <v>257</v>
      </c>
      <c r="C5819" s="14" t="s">
        <v>259</v>
      </c>
      <c r="D5819" t="s">
        <v>456</v>
      </c>
      <c r="E5819" t="s">
        <v>474</v>
      </c>
      <c r="F5819" s="20">
        <v>2040</v>
      </c>
      <c r="G5819" s="20">
        <v>47</v>
      </c>
      <c r="H5819" s="11">
        <v>5457.1950986624697</v>
      </c>
      <c r="I5819" s="10">
        <v>4084247.0380448401</v>
      </c>
      <c r="J5819" s="33">
        <f t="shared" si="360"/>
        <v>1.3361569581439594E-3</v>
      </c>
      <c r="K5819" s="33">
        <f t="shared" si="361"/>
        <v>1.3352646978797011E-3</v>
      </c>
      <c r="L5819" s="33">
        <f t="shared" si="362"/>
        <v>0.99096502158218902</v>
      </c>
      <c r="M5819" s="33">
        <f t="shared" si="363"/>
        <v>0.98964182097203668</v>
      </c>
    </row>
    <row r="5820" spans="1:13" ht="27.6">
      <c r="A5820" t="s">
        <v>164</v>
      </c>
      <c r="B5820" t="s">
        <v>257</v>
      </c>
      <c r="C5820" s="14" t="s">
        <v>259</v>
      </c>
      <c r="D5820" t="s">
        <v>456</v>
      </c>
      <c r="E5820" t="s">
        <v>474</v>
      </c>
      <c r="F5820" s="20">
        <v>2040</v>
      </c>
      <c r="G5820" s="20">
        <v>48</v>
      </c>
      <c r="H5820" s="11">
        <v>5998.5951979183701</v>
      </c>
      <c r="I5820" s="10">
        <v>4059902.6495985198</v>
      </c>
      <c r="J5820" s="33">
        <f t="shared" si="360"/>
        <v>1.4775219298698125E-3</v>
      </c>
      <c r="K5820" s="33">
        <f t="shared" si="361"/>
        <v>1.4764309317338853E-3</v>
      </c>
      <c r="L5820" s="33">
        <f t="shared" si="362"/>
        <v>0.98964182097203668</v>
      </c>
      <c r="M5820" s="33">
        <f t="shared" si="363"/>
        <v>0.9881806831762161</v>
      </c>
    </row>
    <row r="5821" spans="1:13" ht="27.6">
      <c r="A5821" t="s">
        <v>164</v>
      </c>
      <c r="B5821" t="s">
        <v>257</v>
      </c>
      <c r="C5821" s="14" t="s">
        <v>259</v>
      </c>
      <c r="D5821" t="s">
        <v>456</v>
      </c>
      <c r="E5821" t="s">
        <v>474</v>
      </c>
      <c r="F5821" s="20">
        <v>2040</v>
      </c>
      <c r="G5821" s="20">
        <v>49</v>
      </c>
      <c r="H5821" s="11">
        <v>6431.3994992116404</v>
      </c>
      <c r="I5821" s="10">
        <v>4028966.0718088602</v>
      </c>
      <c r="J5821" s="33">
        <f t="shared" si="360"/>
        <v>1.5962903098670608E-3</v>
      </c>
      <c r="K5821" s="33">
        <f t="shared" si="361"/>
        <v>1.5950169161491612E-3</v>
      </c>
      <c r="L5821" s="33">
        <f t="shared" si="362"/>
        <v>0.9881806831762161</v>
      </c>
      <c r="M5821" s="33">
        <f t="shared" si="363"/>
        <v>0.98660451827033824</v>
      </c>
    </row>
    <row r="5822" spans="1:13" ht="27.6">
      <c r="A5822" t="s">
        <v>164</v>
      </c>
      <c r="B5822" t="s">
        <v>257</v>
      </c>
      <c r="C5822" s="14" t="s">
        <v>259</v>
      </c>
      <c r="D5822" t="s">
        <v>456</v>
      </c>
      <c r="E5822" t="s">
        <v>474</v>
      </c>
      <c r="F5822" s="20">
        <v>2040</v>
      </c>
      <c r="G5822" s="20">
        <v>50</v>
      </c>
      <c r="H5822" s="11">
        <v>6941.7333444164797</v>
      </c>
      <c r="I5822" s="10">
        <v>4000651.60384714</v>
      </c>
      <c r="J5822" s="33">
        <f t="shared" si="360"/>
        <v>1.7351506783897684E-3</v>
      </c>
      <c r="K5822" s="33">
        <f t="shared" si="361"/>
        <v>1.7336461747573528E-3</v>
      </c>
      <c r="L5822" s="33">
        <f t="shared" si="362"/>
        <v>0.98660451827033824</v>
      </c>
      <c r="M5822" s="33">
        <f t="shared" si="363"/>
        <v>0.9848940951212406</v>
      </c>
    </row>
    <row r="5823" spans="1:13" ht="27.6">
      <c r="A5823" t="s">
        <v>164</v>
      </c>
      <c r="B5823" t="s">
        <v>257</v>
      </c>
      <c r="C5823" s="14" t="s">
        <v>259</v>
      </c>
      <c r="D5823" t="s">
        <v>456</v>
      </c>
      <c r="E5823" t="s">
        <v>474</v>
      </c>
      <c r="F5823" s="20">
        <v>2040</v>
      </c>
      <c r="G5823" s="20">
        <v>51</v>
      </c>
      <c r="H5823" s="11">
        <v>7871.0017784514403</v>
      </c>
      <c r="I5823" s="10">
        <v>3993508.2031320399</v>
      </c>
      <c r="J5823" s="33">
        <f t="shared" si="360"/>
        <v>1.9709491950657193E-3</v>
      </c>
      <c r="K5823" s="33">
        <f t="shared" si="361"/>
        <v>1.9690081501440027E-3</v>
      </c>
      <c r="L5823" s="33">
        <f t="shared" si="362"/>
        <v>0.9848940951212406</v>
      </c>
      <c r="M5823" s="33">
        <f t="shared" si="363"/>
        <v>0.98295483062091815</v>
      </c>
    </row>
    <row r="5824" spans="1:13" ht="27.6">
      <c r="A5824" t="s">
        <v>164</v>
      </c>
      <c r="B5824" t="s">
        <v>257</v>
      </c>
      <c r="C5824" s="14" t="s">
        <v>259</v>
      </c>
      <c r="D5824" t="s">
        <v>456</v>
      </c>
      <c r="E5824" t="s">
        <v>474</v>
      </c>
      <c r="F5824" s="20">
        <v>2040</v>
      </c>
      <c r="G5824" s="20">
        <v>52</v>
      </c>
      <c r="H5824" s="11">
        <v>8529.4100035406991</v>
      </c>
      <c r="I5824" s="10">
        <v>3940452.5522333798</v>
      </c>
      <c r="J5824" s="33">
        <f t="shared" si="360"/>
        <v>2.1645762486611794E-3</v>
      </c>
      <c r="K5824" s="33">
        <f t="shared" si="361"/>
        <v>2.1622352428928293E-3</v>
      </c>
      <c r="L5824" s="33">
        <f t="shared" si="362"/>
        <v>0.98295483062091815</v>
      </c>
      <c r="M5824" s="33">
        <f t="shared" si="363"/>
        <v>0.9808294510439779</v>
      </c>
    </row>
    <row r="5825" spans="1:13" ht="27.6">
      <c r="A5825" t="s">
        <v>164</v>
      </c>
      <c r="B5825" t="s">
        <v>257</v>
      </c>
      <c r="C5825" s="14" t="s">
        <v>259</v>
      </c>
      <c r="D5825" t="s">
        <v>456</v>
      </c>
      <c r="E5825" t="s">
        <v>474</v>
      </c>
      <c r="F5825" s="20">
        <v>2040</v>
      </c>
      <c r="G5825" s="20">
        <v>53</v>
      </c>
      <c r="H5825" s="11">
        <v>9201.0357632936793</v>
      </c>
      <c r="I5825" s="10">
        <v>3878177.71850579</v>
      </c>
      <c r="J5825" s="33">
        <f t="shared" si="360"/>
        <v>2.3725152458559107E-3</v>
      </c>
      <c r="K5825" s="33">
        <f t="shared" si="361"/>
        <v>2.3697030559873822E-3</v>
      </c>
      <c r="L5825" s="33">
        <f t="shared" si="362"/>
        <v>0.9808294510439779</v>
      </c>
      <c r="M5825" s="33">
        <f t="shared" si="363"/>
        <v>0.97850517649643654</v>
      </c>
    </row>
    <row r="5826" spans="1:13" ht="27.6">
      <c r="A5826" t="s">
        <v>164</v>
      </c>
      <c r="B5826" t="s">
        <v>257</v>
      </c>
      <c r="C5826" s="14" t="s">
        <v>259</v>
      </c>
      <c r="D5826" t="s">
        <v>456</v>
      </c>
      <c r="E5826" t="s">
        <v>474</v>
      </c>
      <c r="F5826" s="20">
        <v>2040</v>
      </c>
      <c r="G5826" s="20">
        <v>54</v>
      </c>
      <c r="H5826" s="11">
        <v>10134.4215923256</v>
      </c>
      <c r="I5826" s="10">
        <v>3873984.7741786898</v>
      </c>
      <c r="J5826" s="33">
        <f t="shared" ref="J5826:J5889" si="364">IF(I5826&gt;0,H5826/I5826,0)</f>
        <v>2.6160199853842128E-3</v>
      </c>
      <c r="K5826" s="33">
        <f t="shared" ref="K5826:K5889" si="365">1-EXP(-J5826)</f>
        <v>2.6126011869670451E-3</v>
      </c>
      <c r="L5826" s="33">
        <f t="shared" ref="L5826:L5889" si="366">IF(G5826=30,1,M5825)</f>
        <v>0.97850517649643654</v>
      </c>
      <c r="M5826" s="33">
        <f t="shared" ref="M5826:M5889" si="367">L5826*(1-K5826)</f>
        <v>0.97594873271086857</v>
      </c>
    </row>
    <row r="5827" spans="1:13" ht="27.6">
      <c r="A5827" t="s">
        <v>164</v>
      </c>
      <c r="B5827" t="s">
        <v>257</v>
      </c>
      <c r="C5827" s="14" t="s">
        <v>259</v>
      </c>
      <c r="D5827" t="s">
        <v>456</v>
      </c>
      <c r="E5827" t="s">
        <v>474</v>
      </c>
      <c r="F5827" s="20">
        <v>2040</v>
      </c>
      <c r="G5827" s="20">
        <v>55</v>
      </c>
      <c r="H5827" s="11">
        <v>11322.202732367999</v>
      </c>
      <c r="I5827" s="10">
        <v>3922257.11635829</v>
      </c>
      <c r="J5827" s="33">
        <f t="shared" si="364"/>
        <v>2.8866549021346055E-3</v>
      </c>
      <c r="K5827" s="33">
        <f t="shared" si="365"/>
        <v>2.8824925199562035E-3</v>
      </c>
      <c r="L5827" s="33">
        <f t="shared" si="366"/>
        <v>0.97594873271086857</v>
      </c>
      <c r="M5827" s="33">
        <f t="shared" si="367"/>
        <v>0.9731355677889687</v>
      </c>
    </row>
    <row r="5828" spans="1:13" ht="27.6">
      <c r="A5828" t="s">
        <v>164</v>
      </c>
      <c r="B5828" t="s">
        <v>257</v>
      </c>
      <c r="C5828" s="14" t="s">
        <v>259</v>
      </c>
      <c r="D5828" t="s">
        <v>456</v>
      </c>
      <c r="E5828" t="s">
        <v>474</v>
      </c>
      <c r="F5828" s="20">
        <v>2040</v>
      </c>
      <c r="G5828" s="20">
        <v>56</v>
      </c>
      <c r="H5828" s="11">
        <v>12454.5468245048</v>
      </c>
      <c r="I5828" s="10">
        <v>3928638.1268517599</v>
      </c>
      <c r="J5828" s="33">
        <f t="shared" si="364"/>
        <v>3.1701944598509849E-3</v>
      </c>
      <c r="K5828" s="33">
        <f t="shared" si="365"/>
        <v>3.1651746993344165E-3</v>
      </c>
      <c r="L5828" s="33">
        <f t="shared" si="366"/>
        <v>0.9731355677889687</v>
      </c>
      <c r="M5828" s="33">
        <f t="shared" si="367"/>
        <v>0.97005542371078057</v>
      </c>
    </row>
    <row r="5829" spans="1:13" ht="27.6">
      <c r="A5829" t="s">
        <v>164</v>
      </c>
      <c r="B5829" t="s">
        <v>257</v>
      </c>
      <c r="C5829" s="14" t="s">
        <v>259</v>
      </c>
      <c r="D5829" t="s">
        <v>456</v>
      </c>
      <c r="E5829" t="s">
        <v>474</v>
      </c>
      <c r="F5829" s="20">
        <v>2040</v>
      </c>
      <c r="G5829" s="20">
        <v>57</v>
      </c>
      <c r="H5829" s="11">
        <v>13487.0177727316</v>
      </c>
      <c r="I5829" s="10">
        <v>3878748.8114885902</v>
      </c>
      <c r="J5829" s="33">
        <f t="shared" si="364"/>
        <v>3.4771567915880429E-3</v>
      </c>
      <c r="K5829" s="33">
        <f t="shared" si="365"/>
        <v>3.4711184826545782E-3</v>
      </c>
      <c r="L5829" s="33">
        <f t="shared" si="366"/>
        <v>0.97005542371078057</v>
      </c>
      <c r="M5829" s="33">
        <f t="shared" si="367"/>
        <v>0.96668824640033879</v>
      </c>
    </row>
    <row r="5830" spans="1:13" ht="27.6">
      <c r="A5830" t="s">
        <v>164</v>
      </c>
      <c r="B5830" t="s">
        <v>257</v>
      </c>
      <c r="C5830" s="14" t="s">
        <v>259</v>
      </c>
      <c r="D5830" t="s">
        <v>456</v>
      </c>
      <c r="E5830" t="s">
        <v>474</v>
      </c>
      <c r="F5830" s="20">
        <v>2040</v>
      </c>
      <c r="G5830" s="20">
        <v>58</v>
      </c>
      <c r="H5830" s="11">
        <v>14503.149954136999</v>
      </c>
      <c r="I5830" s="10">
        <v>3804385.6081881602</v>
      </c>
      <c r="J5830" s="33">
        <f t="shared" si="364"/>
        <v>3.8122186991039874E-3</v>
      </c>
      <c r="K5830" s="33">
        <f t="shared" si="365"/>
        <v>3.8049614184417768E-3</v>
      </c>
      <c r="L5830" s="33">
        <f t="shared" si="366"/>
        <v>0.96668824640033879</v>
      </c>
      <c r="M5830" s="33">
        <f t="shared" si="367"/>
        <v>0.9630100349191244</v>
      </c>
    </row>
    <row r="5831" spans="1:13" ht="27.6">
      <c r="A5831" t="s">
        <v>164</v>
      </c>
      <c r="B5831" t="s">
        <v>257</v>
      </c>
      <c r="C5831" s="14" t="s">
        <v>259</v>
      </c>
      <c r="D5831" t="s">
        <v>456</v>
      </c>
      <c r="E5831" t="s">
        <v>474</v>
      </c>
      <c r="F5831" s="20">
        <v>2040</v>
      </c>
      <c r="G5831" s="20">
        <v>59</v>
      </c>
      <c r="H5831" s="11">
        <v>14830.8129220316</v>
      </c>
      <c r="I5831" s="10">
        <v>3722603.2962815999</v>
      </c>
      <c r="J5831" s="33">
        <f t="shared" si="364"/>
        <v>3.983989628130848E-3</v>
      </c>
      <c r="K5831" s="33">
        <f t="shared" si="365"/>
        <v>3.9760640700594596E-3</v>
      </c>
      <c r="L5831" s="33">
        <f t="shared" si="366"/>
        <v>0.9630100349191244</v>
      </c>
      <c r="M5831" s="33">
        <f t="shared" si="367"/>
        <v>0.95918104532017578</v>
      </c>
    </row>
    <row r="5832" spans="1:13" ht="27.6">
      <c r="A5832" t="s">
        <v>164</v>
      </c>
      <c r="B5832" t="s">
        <v>257</v>
      </c>
      <c r="C5832" s="14" t="s">
        <v>259</v>
      </c>
      <c r="D5832" t="s">
        <v>456</v>
      </c>
      <c r="E5832" t="s">
        <v>474</v>
      </c>
      <c r="F5832" s="20">
        <v>2040</v>
      </c>
      <c r="G5832" s="20">
        <v>60</v>
      </c>
      <c r="H5832" s="11">
        <v>15400.2410150914</v>
      </c>
      <c r="I5832" s="10">
        <v>3645231.4319926202</v>
      </c>
      <c r="J5832" s="33">
        <f t="shared" si="364"/>
        <v>4.2247635856341361E-3</v>
      </c>
      <c r="K5832" s="33">
        <f t="shared" si="365"/>
        <v>4.215851826399386E-3</v>
      </c>
      <c r="L5832" s="33">
        <f t="shared" si="366"/>
        <v>0.95918104532017578</v>
      </c>
      <c r="M5832" s="33">
        <f t="shared" si="367"/>
        <v>0.95513728015841504</v>
      </c>
    </row>
    <row r="5833" spans="1:13" ht="27.6">
      <c r="A5833" t="s">
        <v>164</v>
      </c>
      <c r="B5833" t="s">
        <v>257</v>
      </c>
      <c r="C5833" s="14" t="s">
        <v>259</v>
      </c>
      <c r="D5833" t="s">
        <v>456</v>
      </c>
      <c r="E5833" t="s">
        <v>474</v>
      </c>
      <c r="F5833" s="20">
        <v>2040</v>
      </c>
      <c r="G5833" s="20">
        <v>61</v>
      </c>
      <c r="H5833" s="11">
        <v>16066.8324453227</v>
      </c>
      <c r="I5833" s="10">
        <v>3554152.5788068301</v>
      </c>
      <c r="J5833" s="33">
        <f t="shared" si="364"/>
        <v>4.5205803884526873E-3</v>
      </c>
      <c r="K5833" s="33">
        <f t="shared" si="365"/>
        <v>4.5103779443743663E-3</v>
      </c>
      <c r="L5833" s="33">
        <f t="shared" si="366"/>
        <v>0.95513728015841504</v>
      </c>
      <c r="M5833" s="33">
        <f t="shared" si="367"/>
        <v>0.95082925003613883</v>
      </c>
    </row>
    <row r="5834" spans="1:13" ht="27.6">
      <c r="A5834" t="s">
        <v>164</v>
      </c>
      <c r="B5834" t="s">
        <v>257</v>
      </c>
      <c r="C5834" s="14" t="s">
        <v>259</v>
      </c>
      <c r="D5834" t="s">
        <v>456</v>
      </c>
      <c r="E5834" t="s">
        <v>474</v>
      </c>
      <c r="F5834" s="20">
        <v>2040</v>
      </c>
      <c r="G5834" s="20">
        <v>62</v>
      </c>
      <c r="H5834" s="11">
        <v>16793.5116694276</v>
      </c>
      <c r="I5834" s="10">
        <v>3439934.9174786098</v>
      </c>
      <c r="J5834" s="33">
        <f t="shared" si="364"/>
        <v>4.8819271504522655E-3</v>
      </c>
      <c r="K5834" s="33">
        <f t="shared" si="365"/>
        <v>4.870029912457996E-3</v>
      </c>
      <c r="L5834" s="33">
        <f t="shared" si="366"/>
        <v>0.95082925003613883</v>
      </c>
      <c r="M5834" s="33">
        <f t="shared" si="367"/>
        <v>0.94619868314682287</v>
      </c>
    </row>
    <row r="5835" spans="1:13" ht="27.6">
      <c r="A5835" t="s">
        <v>164</v>
      </c>
      <c r="B5835" t="s">
        <v>257</v>
      </c>
      <c r="C5835" s="14" t="s">
        <v>259</v>
      </c>
      <c r="D5835" t="s">
        <v>456</v>
      </c>
      <c r="E5835" t="s">
        <v>474</v>
      </c>
      <c r="F5835" s="20">
        <v>2040</v>
      </c>
      <c r="G5835" s="20">
        <v>63</v>
      </c>
      <c r="H5835" s="11">
        <v>17544.9161529577</v>
      </c>
      <c r="I5835" s="10">
        <v>3328838.8431601501</v>
      </c>
      <c r="J5835" s="33">
        <f t="shared" si="364"/>
        <v>5.2705814188054451E-3</v>
      </c>
      <c r="K5835" s="33">
        <f t="shared" si="365"/>
        <v>5.2567162743786255E-3</v>
      </c>
      <c r="L5835" s="33">
        <f t="shared" si="366"/>
        <v>0.94619868314682287</v>
      </c>
      <c r="M5835" s="33">
        <f t="shared" si="367"/>
        <v>0.94122478513032937</v>
      </c>
    </row>
    <row r="5836" spans="1:13" ht="27.6">
      <c r="A5836" t="s">
        <v>164</v>
      </c>
      <c r="B5836" t="s">
        <v>257</v>
      </c>
      <c r="C5836" s="14" t="s">
        <v>259</v>
      </c>
      <c r="D5836" t="s">
        <v>456</v>
      </c>
      <c r="E5836" t="s">
        <v>474</v>
      </c>
      <c r="F5836" s="20">
        <v>2040</v>
      </c>
      <c r="G5836" s="20">
        <v>64</v>
      </c>
      <c r="H5836" s="11">
        <v>18741.338058253001</v>
      </c>
      <c r="I5836" s="10">
        <v>3229785.4671048899</v>
      </c>
      <c r="J5836" s="33">
        <f t="shared" si="364"/>
        <v>5.8026572504991589E-3</v>
      </c>
      <c r="K5836" s="33">
        <f t="shared" si="365"/>
        <v>5.7858543511141169E-3</v>
      </c>
      <c r="L5836" s="33">
        <f t="shared" si="366"/>
        <v>0.94122478513032937</v>
      </c>
      <c r="M5836" s="33">
        <f t="shared" si="367"/>
        <v>0.93577899561190658</v>
      </c>
    </row>
    <row r="5837" spans="1:13" ht="27.6">
      <c r="A5837" t="s">
        <v>164</v>
      </c>
      <c r="B5837" t="s">
        <v>257</v>
      </c>
      <c r="C5837" s="14" t="s">
        <v>259</v>
      </c>
      <c r="D5837" t="s">
        <v>456</v>
      </c>
      <c r="E5837" t="s">
        <v>474</v>
      </c>
      <c r="F5837" s="20">
        <v>2040</v>
      </c>
      <c r="G5837" s="20">
        <v>65</v>
      </c>
      <c r="H5837" s="11">
        <v>19796.240829667</v>
      </c>
      <c r="I5837" s="10">
        <v>3118131.8936534799</v>
      </c>
      <c r="J5837" s="33">
        <f t="shared" si="364"/>
        <v>6.3487503110306112E-3</v>
      </c>
      <c r="K5837" s="33">
        <f t="shared" si="365"/>
        <v>6.3286395776234183E-3</v>
      </c>
      <c r="L5837" s="33">
        <f t="shared" si="366"/>
        <v>0.93577899561190658</v>
      </c>
      <c r="M5837" s="33">
        <f t="shared" si="367"/>
        <v>0.92985678762436841</v>
      </c>
    </row>
    <row r="5838" spans="1:13" ht="27.6">
      <c r="A5838" t="s">
        <v>164</v>
      </c>
      <c r="B5838" t="s">
        <v>257</v>
      </c>
      <c r="C5838" s="14" t="s">
        <v>259</v>
      </c>
      <c r="D5838" t="s">
        <v>456</v>
      </c>
      <c r="E5838" t="s">
        <v>474</v>
      </c>
      <c r="F5838" s="20">
        <v>2040</v>
      </c>
      <c r="G5838" s="20">
        <v>66</v>
      </c>
      <c r="H5838" s="11">
        <v>20321.402870337501</v>
      </c>
      <c r="I5838" s="10">
        <v>3018134.6112596099</v>
      </c>
      <c r="J5838" s="33">
        <f t="shared" si="364"/>
        <v>6.7331002383145596E-3</v>
      </c>
      <c r="K5838" s="33">
        <f t="shared" si="365"/>
        <v>6.7104837071635393E-3</v>
      </c>
      <c r="L5838" s="33">
        <f t="shared" si="366"/>
        <v>0.92985678762436841</v>
      </c>
      <c r="M5838" s="33">
        <f t="shared" si="367"/>
        <v>0.92361699880101966</v>
      </c>
    </row>
    <row r="5839" spans="1:13" ht="27.6">
      <c r="A5839" t="s">
        <v>164</v>
      </c>
      <c r="B5839" t="s">
        <v>257</v>
      </c>
      <c r="C5839" s="14" t="s">
        <v>259</v>
      </c>
      <c r="D5839" t="s">
        <v>456</v>
      </c>
      <c r="E5839" t="s">
        <v>474</v>
      </c>
      <c r="F5839" s="20">
        <v>2040</v>
      </c>
      <c r="G5839" s="20">
        <v>67</v>
      </c>
      <c r="H5839" s="11">
        <v>21425.190014374501</v>
      </c>
      <c r="I5839" s="10">
        <v>2916371.5116636902</v>
      </c>
      <c r="J5839" s="33">
        <f t="shared" si="364"/>
        <v>7.3465228722359045E-3</v>
      </c>
      <c r="K5839" s="33">
        <f t="shared" si="365"/>
        <v>7.3196031355718949E-3</v>
      </c>
      <c r="L5839" s="33">
        <f t="shared" si="366"/>
        <v>0.92361699880101966</v>
      </c>
      <c r="M5839" s="33">
        <f t="shared" si="367"/>
        <v>0.91685648892052818</v>
      </c>
    </row>
    <row r="5840" spans="1:13" ht="27.6">
      <c r="A5840" t="s">
        <v>164</v>
      </c>
      <c r="B5840" t="s">
        <v>257</v>
      </c>
      <c r="C5840" s="14" t="s">
        <v>259</v>
      </c>
      <c r="D5840" t="s">
        <v>456</v>
      </c>
      <c r="E5840" t="s">
        <v>474</v>
      </c>
      <c r="F5840" s="20">
        <v>2040</v>
      </c>
      <c r="G5840" s="20">
        <v>68</v>
      </c>
      <c r="H5840" s="11">
        <v>22273.616042680798</v>
      </c>
      <c r="I5840" s="10">
        <v>2795441.5276439898</v>
      </c>
      <c r="J5840" s="33">
        <f t="shared" si="364"/>
        <v>7.9678347131993486E-3</v>
      </c>
      <c r="K5840" s="33">
        <f t="shared" si="365"/>
        <v>7.9361756586968646E-3</v>
      </c>
      <c r="L5840" s="33">
        <f t="shared" si="366"/>
        <v>0.91685648892052818</v>
      </c>
      <c r="M5840" s="33">
        <f t="shared" si="367"/>
        <v>0.9095801547706388</v>
      </c>
    </row>
    <row r="5841" spans="1:13" ht="27.6">
      <c r="A5841" t="s">
        <v>164</v>
      </c>
      <c r="B5841" t="s">
        <v>257</v>
      </c>
      <c r="C5841" s="14" t="s">
        <v>259</v>
      </c>
      <c r="D5841" t="s">
        <v>456</v>
      </c>
      <c r="E5841" t="s">
        <v>474</v>
      </c>
      <c r="F5841" s="20">
        <v>2040</v>
      </c>
      <c r="G5841" s="20">
        <v>69</v>
      </c>
      <c r="H5841" s="11">
        <v>22503.179780352399</v>
      </c>
      <c r="I5841" s="10">
        <v>2682891.8724117102</v>
      </c>
      <c r="J5841" s="33">
        <f t="shared" si="364"/>
        <v>8.3876581131552639E-3</v>
      </c>
      <c r="K5841" s="33">
        <f t="shared" si="365"/>
        <v>8.3525798521769667E-3</v>
      </c>
      <c r="L5841" s="33">
        <f t="shared" si="366"/>
        <v>0.9095801547706388</v>
      </c>
      <c r="M5841" s="33">
        <f t="shared" si="367"/>
        <v>0.90198281389596158</v>
      </c>
    </row>
    <row r="5842" spans="1:13" ht="27.6">
      <c r="A5842" t="s">
        <v>164</v>
      </c>
      <c r="B5842" t="s">
        <v>257</v>
      </c>
      <c r="C5842" s="14" t="s">
        <v>259</v>
      </c>
      <c r="D5842" t="s">
        <v>456</v>
      </c>
      <c r="E5842" t="s">
        <v>474</v>
      </c>
      <c r="F5842" s="20">
        <v>2041</v>
      </c>
      <c r="G5842" s="20">
        <v>30</v>
      </c>
      <c r="H5842" s="11">
        <v>750.32811642510796</v>
      </c>
      <c r="I5842" s="10">
        <v>4807113.3485707296</v>
      </c>
      <c r="J5842" s="33">
        <f t="shared" si="364"/>
        <v>1.5608704476423435E-4</v>
      </c>
      <c r="K5842" s="33">
        <f t="shared" si="365"/>
        <v>1.5607486381519209E-4</v>
      </c>
      <c r="L5842" s="33">
        <f t="shared" si="366"/>
        <v>1</v>
      </c>
      <c r="M5842" s="33">
        <f t="shared" si="367"/>
        <v>0.99984392513618481</v>
      </c>
    </row>
    <row r="5843" spans="1:13" ht="27.6">
      <c r="A5843" t="s">
        <v>164</v>
      </c>
      <c r="B5843" t="s">
        <v>257</v>
      </c>
      <c r="C5843" s="14" t="s">
        <v>259</v>
      </c>
      <c r="D5843" t="s">
        <v>456</v>
      </c>
      <c r="E5843" t="s">
        <v>474</v>
      </c>
      <c r="F5843" s="20">
        <v>2041</v>
      </c>
      <c r="G5843" s="20">
        <v>31</v>
      </c>
      <c r="H5843" s="11">
        <v>1050.41876811201</v>
      </c>
      <c r="I5843" s="10">
        <v>4706082.5613102997</v>
      </c>
      <c r="J5843" s="33">
        <f t="shared" si="364"/>
        <v>2.2320449214973932E-4</v>
      </c>
      <c r="K5843" s="33">
        <f t="shared" si="365"/>
        <v>2.2317958388029524E-4</v>
      </c>
      <c r="L5843" s="33">
        <f t="shared" si="366"/>
        <v>0.99984392513618481</v>
      </c>
      <c r="M5843" s="33">
        <f t="shared" si="367"/>
        <v>0.99962078038502766</v>
      </c>
    </row>
    <row r="5844" spans="1:13" ht="27.6">
      <c r="A5844" t="s">
        <v>164</v>
      </c>
      <c r="B5844" t="s">
        <v>257</v>
      </c>
      <c r="C5844" s="14" t="s">
        <v>259</v>
      </c>
      <c r="D5844" t="s">
        <v>456</v>
      </c>
      <c r="E5844" t="s">
        <v>474</v>
      </c>
      <c r="F5844" s="20">
        <v>2041</v>
      </c>
      <c r="G5844" s="20">
        <v>32</v>
      </c>
      <c r="H5844" s="11">
        <v>1081.1893580957001</v>
      </c>
      <c r="I5844" s="10">
        <v>4649721.8668000801</v>
      </c>
      <c r="J5844" s="33">
        <f t="shared" si="364"/>
        <v>2.325277487704378E-4</v>
      </c>
      <c r="K5844" s="33">
        <f t="shared" si="365"/>
        <v>2.3250071628877489E-4</v>
      </c>
      <c r="L5844" s="33">
        <f t="shared" si="366"/>
        <v>0.99962078038502766</v>
      </c>
      <c r="M5844" s="33">
        <f t="shared" si="367"/>
        <v>0.99938836783757101</v>
      </c>
    </row>
    <row r="5845" spans="1:13" ht="27.6">
      <c r="A5845" t="s">
        <v>164</v>
      </c>
      <c r="B5845" t="s">
        <v>257</v>
      </c>
      <c r="C5845" s="14" t="s">
        <v>259</v>
      </c>
      <c r="D5845" t="s">
        <v>456</v>
      </c>
      <c r="E5845" t="s">
        <v>474</v>
      </c>
      <c r="F5845" s="20">
        <v>2041</v>
      </c>
      <c r="G5845" s="20">
        <v>33</v>
      </c>
      <c r="H5845" s="11">
        <v>1139.1371261196</v>
      </c>
      <c r="I5845" s="10">
        <v>4642121.8652896602</v>
      </c>
      <c r="J5845" s="33">
        <f t="shared" si="364"/>
        <v>2.4539147380796299E-4</v>
      </c>
      <c r="K5845" s="33">
        <f t="shared" si="365"/>
        <v>2.4536136778285922E-4</v>
      </c>
      <c r="L5845" s="33">
        <f t="shared" si="366"/>
        <v>0.99938836783757101</v>
      </c>
      <c r="M5845" s="33">
        <f t="shared" si="367"/>
        <v>0.99914315654069208</v>
      </c>
    </row>
    <row r="5846" spans="1:13" ht="27.6">
      <c r="A5846" t="s">
        <v>164</v>
      </c>
      <c r="B5846" t="s">
        <v>257</v>
      </c>
      <c r="C5846" s="14" t="s">
        <v>259</v>
      </c>
      <c r="D5846" t="s">
        <v>456</v>
      </c>
      <c r="E5846" t="s">
        <v>474</v>
      </c>
      <c r="F5846" s="20">
        <v>2041</v>
      </c>
      <c r="G5846" s="20">
        <v>34</v>
      </c>
      <c r="H5846" s="11">
        <v>1197.87509881251</v>
      </c>
      <c r="I5846" s="10">
        <v>4614470.1789887203</v>
      </c>
      <c r="J5846" s="33">
        <f t="shared" si="364"/>
        <v>2.595910369660313E-4</v>
      </c>
      <c r="K5846" s="33">
        <f t="shared" si="365"/>
        <v>2.5955734612814751E-4</v>
      </c>
      <c r="L5846" s="33">
        <f t="shared" si="366"/>
        <v>0.99914315654069208</v>
      </c>
      <c r="M5846" s="33">
        <f t="shared" si="367"/>
        <v>0.99888382159457823</v>
      </c>
    </row>
    <row r="5847" spans="1:13" ht="27.6">
      <c r="A5847" t="s">
        <v>164</v>
      </c>
      <c r="B5847" t="s">
        <v>257</v>
      </c>
      <c r="C5847" s="14" t="s">
        <v>259</v>
      </c>
      <c r="D5847" t="s">
        <v>456</v>
      </c>
      <c r="E5847" t="s">
        <v>474</v>
      </c>
      <c r="F5847" s="20">
        <v>2041</v>
      </c>
      <c r="G5847" s="20">
        <v>35</v>
      </c>
      <c r="H5847" s="11">
        <v>1268.2425834743799</v>
      </c>
      <c r="I5847" s="10">
        <v>4543143.7294991799</v>
      </c>
      <c r="J5847" s="33">
        <f t="shared" si="364"/>
        <v>2.7915528519151353E-4</v>
      </c>
      <c r="K5847" s="33">
        <f t="shared" si="365"/>
        <v>2.7911632498034411E-4</v>
      </c>
      <c r="L5847" s="33">
        <f t="shared" si="366"/>
        <v>0.99888382159457823</v>
      </c>
      <c r="M5847" s="33">
        <f t="shared" si="367"/>
        <v>0.99860501681321245</v>
      </c>
    </row>
    <row r="5848" spans="1:13" ht="27.6">
      <c r="A5848" t="s">
        <v>164</v>
      </c>
      <c r="B5848" t="s">
        <v>257</v>
      </c>
      <c r="C5848" s="14" t="s">
        <v>259</v>
      </c>
      <c r="D5848" t="s">
        <v>456</v>
      </c>
      <c r="E5848" t="s">
        <v>474</v>
      </c>
      <c r="F5848" s="20">
        <v>2041</v>
      </c>
      <c r="G5848" s="20">
        <v>36</v>
      </c>
      <c r="H5848" s="11">
        <v>1595.49026931309</v>
      </c>
      <c r="I5848" s="10">
        <v>4449022.0655874396</v>
      </c>
      <c r="J5848" s="33">
        <f t="shared" si="364"/>
        <v>3.5861594880681378E-4</v>
      </c>
      <c r="K5848" s="33">
        <f t="shared" si="365"/>
        <v>3.5855165379339304E-4</v>
      </c>
      <c r="L5848" s="33">
        <f t="shared" si="366"/>
        <v>0.99860501681321245</v>
      </c>
      <c r="M5848" s="33">
        <f t="shared" si="367"/>
        <v>0.99824696533294766</v>
      </c>
    </row>
    <row r="5849" spans="1:13" ht="27.6">
      <c r="A5849" t="s">
        <v>164</v>
      </c>
      <c r="B5849" t="s">
        <v>257</v>
      </c>
      <c r="C5849" s="14" t="s">
        <v>259</v>
      </c>
      <c r="D5849" t="s">
        <v>456</v>
      </c>
      <c r="E5849" t="s">
        <v>474</v>
      </c>
      <c r="F5849" s="20">
        <v>2041</v>
      </c>
      <c r="G5849" s="20">
        <v>37</v>
      </c>
      <c r="H5849" s="11">
        <v>1712.19917566205</v>
      </c>
      <c r="I5849" s="10">
        <v>4351411.7341202702</v>
      </c>
      <c r="J5849" s="33">
        <f t="shared" si="364"/>
        <v>3.9348130682195884E-4</v>
      </c>
      <c r="K5849" s="33">
        <f t="shared" si="365"/>
        <v>3.934039032051917E-4</v>
      </c>
      <c r="L5849" s="33">
        <f t="shared" si="366"/>
        <v>0.99824696533294766</v>
      </c>
      <c r="M5849" s="33">
        <f t="shared" si="367"/>
        <v>0.99785425108042292</v>
      </c>
    </row>
    <row r="5850" spans="1:13" ht="27.6">
      <c r="A5850" t="s">
        <v>164</v>
      </c>
      <c r="B5850" t="s">
        <v>257</v>
      </c>
      <c r="C5850" s="14" t="s">
        <v>259</v>
      </c>
      <c r="D5850" t="s">
        <v>456</v>
      </c>
      <c r="E5850" t="s">
        <v>474</v>
      </c>
      <c r="F5850" s="20">
        <v>2041</v>
      </c>
      <c r="G5850" s="20">
        <v>38</v>
      </c>
      <c r="H5850" s="11">
        <v>1894.3735878432601</v>
      </c>
      <c r="I5850" s="10">
        <v>4307530.7998591401</v>
      </c>
      <c r="J5850" s="33">
        <f t="shared" si="364"/>
        <v>4.3978178586795197E-4</v>
      </c>
      <c r="K5850" s="33">
        <f t="shared" si="365"/>
        <v>4.3968509603298234E-4</v>
      </c>
      <c r="L5850" s="33">
        <f t="shared" si="366"/>
        <v>0.99785425108042292</v>
      </c>
      <c r="M5850" s="33">
        <f t="shared" si="367"/>
        <v>0.99741550943820967</v>
      </c>
    </row>
    <row r="5851" spans="1:13" ht="27.6">
      <c r="A5851" t="s">
        <v>164</v>
      </c>
      <c r="B5851" t="s">
        <v>257</v>
      </c>
      <c r="C5851" s="14" t="s">
        <v>259</v>
      </c>
      <c r="D5851" t="s">
        <v>456</v>
      </c>
      <c r="E5851" t="s">
        <v>474</v>
      </c>
      <c r="F5851" s="20">
        <v>2041</v>
      </c>
      <c r="G5851" s="20">
        <v>39</v>
      </c>
      <c r="H5851" s="11">
        <v>2034.89926899176</v>
      </c>
      <c r="I5851" s="10">
        <v>4286032.7121567996</v>
      </c>
      <c r="J5851" s="33">
        <f t="shared" si="364"/>
        <v>4.747745539178973E-4</v>
      </c>
      <c r="K5851" s="33">
        <f t="shared" si="365"/>
        <v>4.7466186631384133E-4</v>
      </c>
      <c r="L5851" s="33">
        <f t="shared" si="366"/>
        <v>0.99741550943820967</v>
      </c>
      <c r="M5851" s="33">
        <f t="shared" si="367"/>
        <v>0.99694207433100934</v>
      </c>
    </row>
    <row r="5852" spans="1:13" ht="27.6">
      <c r="A5852" t="s">
        <v>164</v>
      </c>
      <c r="B5852" t="s">
        <v>257</v>
      </c>
      <c r="C5852" s="14" t="s">
        <v>259</v>
      </c>
      <c r="D5852" t="s">
        <v>456</v>
      </c>
      <c r="E5852" t="s">
        <v>474</v>
      </c>
      <c r="F5852" s="20">
        <v>2041</v>
      </c>
      <c r="G5852" s="20">
        <v>40</v>
      </c>
      <c r="H5852" s="11">
        <v>2232.30484215775</v>
      </c>
      <c r="I5852" s="10">
        <v>4264355.47522151</v>
      </c>
      <c r="J5852" s="33">
        <f t="shared" si="364"/>
        <v>5.2348000890844917E-4</v>
      </c>
      <c r="K5852" s="33">
        <f t="shared" si="365"/>
        <v>5.2334301715373233E-4</v>
      </c>
      <c r="L5852" s="33">
        <f t="shared" si="366"/>
        <v>0.99694207433100934</v>
      </c>
      <c r="M5852" s="33">
        <f t="shared" si="367"/>
        <v>0.99642033165790145</v>
      </c>
    </row>
    <row r="5853" spans="1:13" ht="27.6">
      <c r="A5853" t="s">
        <v>164</v>
      </c>
      <c r="B5853" t="s">
        <v>257</v>
      </c>
      <c r="C5853" s="14" t="s">
        <v>259</v>
      </c>
      <c r="D5853" t="s">
        <v>456</v>
      </c>
      <c r="E5853" t="s">
        <v>474</v>
      </c>
      <c r="F5853" s="20">
        <v>2041</v>
      </c>
      <c r="G5853" s="20">
        <v>41</v>
      </c>
      <c r="H5853" s="11">
        <v>2929.2824419315798</v>
      </c>
      <c r="I5853" s="10">
        <v>4261800.4371826798</v>
      </c>
      <c r="J5853" s="33">
        <f t="shared" si="364"/>
        <v>6.8733449280605481E-4</v>
      </c>
      <c r="K5853" s="33">
        <f t="shared" si="365"/>
        <v>6.8709833256364039E-4</v>
      </c>
      <c r="L5853" s="33">
        <f t="shared" si="366"/>
        <v>0.99642033165790145</v>
      </c>
      <c r="M5853" s="33">
        <f t="shared" si="367"/>
        <v>0.99573569290948682</v>
      </c>
    </row>
    <row r="5854" spans="1:13" ht="27.6">
      <c r="A5854" t="s">
        <v>164</v>
      </c>
      <c r="B5854" t="s">
        <v>257</v>
      </c>
      <c r="C5854" s="14" t="s">
        <v>259</v>
      </c>
      <c r="D5854" t="s">
        <v>456</v>
      </c>
      <c r="E5854" t="s">
        <v>474</v>
      </c>
      <c r="F5854" s="20">
        <v>2041</v>
      </c>
      <c r="G5854" s="20">
        <v>42</v>
      </c>
      <c r="H5854" s="11">
        <v>3298.36105487552</v>
      </c>
      <c r="I5854" s="10">
        <v>4297230.6086958498</v>
      </c>
      <c r="J5854" s="33">
        <f t="shared" si="364"/>
        <v>7.6755505003640639E-4</v>
      </c>
      <c r="K5854" s="33">
        <f t="shared" si="365"/>
        <v>7.6726055501086243E-4</v>
      </c>
      <c r="L5854" s="33">
        <f t="shared" si="366"/>
        <v>0.99573569290948682</v>
      </c>
      <c r="M5854" s="33">
        <f t="shared" si="367"/>
        <v>0.99497170418910097</v>
      </c>
    </row>
    <row r="5855" spans="1:13" ht="27.6">
      <c r="A5855" t="s">
        <v>164</v>
      </c>
      <c r="B5855" t="s">
        <v>257</v>
      </c>
      <c r="C5855" s="14" t="s">
        <v>259</v>
      </c>
      <c r="D5855" t="s">
        <v>456</v>
      </c>
      <c r="E5855" t="s">
        <v>474</v>
      </c>
      <c r="F5855" s="20">
        <v>2041</v>
      </c>
      <c r="G5855" s="20">
        <v>43</v>
      </c>
      <c r="H5855" s="11">
        <v>3711.2143245460102</v>
      </c>
      <c r="I5855" s="10">
        <v>4334691.7842237698</v>
      </c>
      <c r="J5855" s="33">
        <f t="shared" si="364"/>
        <v>8.5616567665850591E-4</v>
      </c>
      <c r="K5855" s="33">
        <f t="shared" si="365"/>
        <v>8.5579927140089218E-4</v>
      </c>
      <c r="L5855" s="33">
        <f t="shared" si="366"/>
        <v>0.99497170418910097</v>
      </c>
      <c r="M5855" s="33">
        <f t="shared" si="367"/>
        <v>0.99412020812959145</v>
      </c>
    </row>
    <row r="5856" spans="1:13" ht="27.6">
      <c r="A5856" t="s">
        <v>164</v>
      </c>
      <c r="B5856" t="s">
        <v>257</v>
      </c>
      <c r="C5856" s="14" t="s">
        <v>259</v>
      </c>
      <c r="D5856" t="s">
        <v>456</v>
      </c>
      <c r="E5856" t="s">
        <v>474</v>
      </c>
      <c r="F5856" s="20">
        <v>2041</v>
      </c>
      <c r="G5856" s="20">
        <v>44</v>
      </c>
      <c r="H5856" s="11">
        <v>3894.9095637666001</v>
      </c>
      <c r="I5856" s="10">
        <v>4325953.2918569399</v>
      </c>
      <c r="J5856" s="33">
        <f t="shared" si="364"/>
        <v>9.0035867264176778E-4</v>
      </c>
      <c r="K5856" s="33">
        <f t="shared" si="365"/>
        <v>8.99953471390047E-4</v>
      </c>
      <c r="L5856" s="33">
        <f t="shared" si="366"/>
        <v>0.99412020812959145</v>
      </c>
      <c r="M5856" s="33">
        <f t="shared" si="367"/>
        <v>0.99322554619730619</v>
      </c>
    </row>
    <row r="5857" spans="1:13" ht="27.6">
      <c r="A5857" t="s">
        <v>164</v>
      </c>
      <c r="B5857" t="s">
        <v>257</v>
      </c>
      <c r="C5857" s="14" t="s">
        <v>259</v>
      </c>
      <c r="D5857" t="s">
        <v>456</v>
      </c>
      <c r="E5857" t="s">
        <v>474</v>
      </c>
      <c r="F5857" s="20">
        <v>2041</v>
      </c>
      <c r="G5857" s="20">
        <v>45</v>
      </c>
      <c r="H5857" s="11">
        <v>4133.6595759908696</v>
      </c>
      <c r="I5857" s="10">
        <v>4258899.5994356796</v>
      </c>
      <c r="J5857" s="33">
        <f t="shared" si="364"/>
        <v>9.7059333742889717E-4</v>
      </c>
      <c r="K5857" s="33">
        <f t="shared" si="365"/>
        <v>9.7012246407002234E-4</v>
      </c>
      <c r="L5857" s="33">
        <f t="shared" si="366"/>
        <v>0.99322554619730619</v>
      </c>
      <c r="M5857" s="33">
        <f t="shared" si="367"/>
        <v>0.99226199578305196</v>
      </c>
    </row>
    <row r="5858" spans="1:13" ht="27.6">
      <c r="A5858" t="s">
        <v>164</v>
      </c>
      <c r="B5858" t="s">
        <v>257</v>
      </c>
      <c r="C5858" s="14" t="s">
        <v>259</v>
      </c>
      <c r="D5858" t="s">
        <v>456</v>
      </c>
      <c r="E5858" t="s">
        <v>474</v>
      </c>
      <c r="F5858" s="20">
        <v>2041</v>
      </c>
      <c r="G5858" s="20">
        <v>46</v>
      </c>
      <c r="H5858" s="11">
        <v>5050.6311799167197</v>
      </c>
      <c r="I5858" s="10">
        <v>4189406.1318142298</v>
      </c>
      <c r="J5858" s="33">
        <f t="shared" si="364"/>
        <v>1.2055721075983471E-3</v>
      </c>
      <c r="K5858" s="33">
        <f t="shared" si="365"/>
        <v>1.2048456974875776E-3</v>
      </c>
      <c r="L5858" s="33">
        <f t="shared" si="366"/>
        <v>0.99226199578305196</v>
      </c>
      <c r="M5858" s="33">
        <f t="shared" si="367"/>
        <v>0.99106647318665231</v>
      </c>
    </row>
    <row r="5859" spans="1:13" ht="27.6">
      <c r="A5859" t="s">
        <v>164</v>
      </c>
      <c r="B5859" t="s">
        <v>257</v>
      </c>
      <c r="C5859" s="14" t="s">
        <v>259</v>
      </c>
      <c r="D5859" t="s">
        <v>456</v>
      </c>
      <c r="E5859" t="s">
        <v>474</v>
      </c>
      <c r="F5859" s="20">
        <v>2041</v>
      </c>
      <c r="G5859" s="20">
        <v>47</v>
      </c>
      <c r="H5859" s="11">
        <v>5464.1777371390599</v>
      </c>
      <c r="I5859" s="10">
        <v>4128803.0465244302</v>
      </c>
      <c r="J5859" s="33">
        <f t="shared" si="364"/>
        <v>1.3234290121294911E-3</v>
      </c>
      <c r="K5859" s="33">
        <f t="shared" si="365"/>
        <v>1.3225536661497506E-3</v>
      </c>
      <c r="L5859" s="33">
        <f t="shared" si="366"/>
        <v>0.99106647318665231</v>
      </c>
      <c r="M5859" s="33">
        <f t="shared" si="367"/>
        <v>0.98975573458914123</v>
      </c>
    </row>
    <row r="5860" spans="1:13" ht="27.6">
      <c r="A5860" t="s">
        <v>164</v>
      </c>
      <c r="B5860" t="s">
        <v>257</v>
      </c>
      <c r="C5860" s="14" t="s">
        <v>259</v>
      </c>
      <c r="D5860" t="s">
        <v>456</v>
      </c>
      <c r="E5860" t="s">
        <v>474</v>
      </c>
      <c r="F5860" s="20">
        <v>2041</v>
      </c>
      <c r="G5860" s="20">
        <v>48</v>
      </c>
      <c r="H5860" s="11">
        <v>5963.5821267546798</v>
      </c>
      <c r="I5860" s="10">
        <v>4069916.01564966</v>
      </c>
      <c r="J5860" s="33">
        <f t="shared" si="364"/>
        <v>1.4652838298931689E-3</v>
      </c>
      <c r="K5860" s="33">
        <f t="shared" si="365"/>
        <v>1.46421082569137E-3</v>
      </c>
      <c r="L5860" s="33">
        <f t="shared" si="366"/>
        <v>0.98975573458914123</v>
      </c>
      <c r="M5860" s="33">
        <f t="shared" si="367"/>
        <v>0.98830652352776571</v>
      </c>
    </row>
    <row r="5861" spans="1:13" ht="27.6">
      <c r="A5861" t="s">
        <v>164</v>
      </c>
      <c r="B5861" t="s">
        <v>257</v>
      </c>
      <c r="C5861" s="14" t="s">
        <v>259</v>
      </c>
      <c r="D5861" t="s">
        <v>456</v>
      </c>
      <c r="E5861" t="s">
        <v>474</v>
      </c>
      <c r="F5861" s="20">
        <v>2041</v>
      </c>
      <c r="G5861" s="20">
        <v>49</v>
      </c>
      <c r="H5861" s="11">
        <v>6390.6409077291801</v>
      </c>
      <c r="I5861" s="10">
        <v>4044231.9372147</v>
      </c>
      <c r="J5861" s="33">
        <f t="shared" si="364"/>
        <v>1.5801865488779246E-3</v>
      </c>
      <c r="K5861" s="33">
        <f t="shared" si="365"/>
        <v>1.5789387114718556E-3</v>
      </c>
      <c r="L5861" s="33">
        <f t="shared" si="366"/>
        <v>0.98830652352776571</v>
      </c>
      <c r="M5861" s="33">
        <f t="shared" si="367"/>
        <v>0.9867460480989676</v>
      </c>
    </row>
    <row r="5862" spans="1:13" ht="27.6">
      <c r="A5862" t="s">
        <v>164</v>
      </c>
      <c r="B5862" t="s">
        <v>257</v>
      </c>
      <c r="C5862" s="14" t="s">
        <v>259</v>
      </c>
      <c r="D5862" t="s">
        <v>456</v>
      </c>
      <c r="E5862" t="s">
        <v>474</v>
      </c>
      <c r="F5862" s="20">
        <v>2041</v>
      </c>
      <c r="G5862" s="20">
        <v>50</v>
      </c>
      <c r="H5862" s="11">
        <v>6897.6519132404001</v>
      </c>
      <c r="I5862" s="10">
        <v>4012037.9780954299</v>
      </c>
      <c r="J5862" s="33">
        <f t="shared" si="364"/>
        <v>1.7192389381405634E-3</v>
      </c>
      <c r="K5862" s="33">
        <f t="shared" si="365"/>
        <v>1.7177618934628436E-3</v>
      </c>
      <c r="L5862" s="33">
        <f t="shared" si="366"/>
        <v>0.9867460480989676</v>
      </c>
      <c r="M5862" s="33">
        <f t="shared" si="367"/>
        <v>0.9850510533390181</v>
      </c>
    </row>
    <row r="5863" spans="1:13" ht="27.6">
      <c r="A5863" t="s">
        <v>164</v>
      </c>
      <c r="B5863" t="s">
        <v>257</v>
      </c>
      <c r="C5863" s="14" t="s">
        <v>259</v>
      </c>
      <c r="D5863" t="s">
        <v>456</v>
      </c>
      <c r="E5863" t="s">
        <v>474</v>
      </c>
      <c r="F5863" s="20">
        <v>2041</v>
      </c>
      <c r="G5863" s="20">
        <v>51</v>
      </c>
      <c r="H5863" s="11">
        <v>7761.4001157340299</v>
      </c>
      <c r="I5863" s="10">
        <v>3982300.96100742</v>
      </c>
      <c r="J5863" s="33">
        <f t="shared" si="364"/>
        <v>1.9489737696195104E-3</v>
      </c>
      <c r="K5863" s="33">
        <f t="shared" si="365"/>
        <v>1.9470757535036132E-3</v>
      </c>
      <c r="L5863" s="33">
        <f t="shared" si="366"/>
        <v>0.9850510533390181</v>
      </c>
      <c r="M5863" s="33">
        <f t="shared" si="367"/>
        <v>0.98313308431709856</v>
      </c>
    </row>
    <row r="5864" spans="1:13" ht="27.6">
      <c r="A5864" t="s">
        <v>164</v>
      </c>
      <c r="B5864" t="s">
        <v>257</v>
      </c>
      <c r="C5864" s="14" t="s">
        <v>259</v>
      </c>
      <c r="D5864" t="s">
        <v>456</v>
      </c>
      <c r="E5864" t="s">
        <v>474</v>
      </c>
      <c r="F5864" s="20">
        <v>2041</v>
      </c>
      <c r="G5864" s="20">
        <v>52</v>
      </c>
      <c r="H5864" s="11">
        <v>8434.9544852174495</v>
      </c>
      <c r="I5864" s="10">
        <v>3973663.4241875899</v>
      </c>
      <c r="J5864" s="33">
        <f t="shared" si="364"/>
        <v>2.1227148816565823E-3</v>
      </c>
      <c r="K5864" s="33">
        <f t="shared" si="365"/>
        <v>2.1204635157066054E-3</v>
      </c>
      <c r="L5864" s="33">
        <f t="shared" si="366"/>
        <v>0.98313308431709856</v>
      </c>
      <c r="M5864" s="33">
        <f t="shared" si="367"/>
        <v>0.98104838648072001</v>
      </c>
    </row>
    <row r="5865" spans="1:13" ht="27.6">
      <c r="A5865" t="s">
        <v>164</v>
      </c>
      <c r="B5865" t="s">
        <v>257</v>
      </c>
      <c r="C5865" s="14" t="s">
        <v>259</v>
      </c>
      <c r="D5865" t="s">
        <v>456</v>
      </c>
      <c r="E5865" t="s">
        <v>474</v>
      </c>
      <c r="F5865" s="20">
        <v>2041</v>
      </c>
      <c r="G5865" s="20">
        <v>53</v>
      </c>
      <c r="H5865" s="11">
        <v>9131.5457404028803</v>
      </c>
      <c r="I5865" s="10">
        <v>3918996.5550635098</v>
      </c>
      <c r="J5865" s="33">
        <f t="shared" si="364"/>
        <v>2.3300724081026648E-3</v>
      </c>
      <c r="K5865" s="33">
        <f t="shared" si="365"/>
        <v>2.3273598965809494E-3</v>
      </c>
      <c r="L5865" s="33">
        <f t="shared" si="366"/>
        <v>0.98104838648072001</v>
      </c>
      <c r="M5865" s="33">
        <f t="shared" si="367"/>
        <v>0.97876513380941932</v>
      </c>
    </row>
    <row r="5866" spans="1:13" ht="27.6">
      <c r="A5866" t="s">
        <v>164</v>
      </c>
      <c r="B5866" t="s">
        <v>257</v>
      </c>
      <c r="C5866" s="14" t="s">
        <v>259</v>
      </c>
      <c r="D5866" t="s">
        <v>456</v>
      </c>
      <c r="E5866" t="s">
        <v>474</v>
      </c>
      <c r="F5866" s="20">
        <v>2041</v>
      </c>
      <c r="G5866" s="20">
        <v>54</v>
      </c>
      <c r="H5866" s="11">
        <v>9911.8695151506108</v>
      </c>
      <c r="I5866" s="10">
        <v>3855070.2433961602</v>
      </c>
      <c r="J5866" s="33">
        <f t="shared" si="364"/>
        <v>2.5711255280315352E-3</v>
      </c>
      <c r="K5866" s="33">
        <f t="shared" si="365"/>
        <v>2.5678230157886173E-3</v>
      </c>
      <c r="L5866" s="33">
        <f t="shared" si="366"/>
        <v>0.97876513380941932</v>
      </c>
      <c r="M5866" s="33">
        <f t="shared" si="367"/>
        <v>0.97625183817177208</v>
      </c>
    </row>
    <row r="5867" spans="1:13" ht="27.6">
      <c r="A5867" t="s">
        <v>164</v>
      </c>
      <c r="B5867" t="s">
        <v>257</v>
      </c>
      <c r="C5867" s="14" t="s">
        <v>259</v>
      </c>
      <c r="D5867" t="s">
        <v>456</v>
      </c>
      <c r="E5867" t="s">
        <v>474</v>
      </c>
      <c r="F5867" s="20">
        <v>2041</v>
      </c>
      <c r="G5867" s="20">
        <v>55</v>
      </c>
      <c r="H5867" s="11">
        <v>10925.821165928301</v>
      </c>
      <c r="I5867" s="10">
        <v>3848681.6430639201</v>
      </c>
      <c r="J5867" s="33">
        <f t="shared" si="364"/>
        <v>2.8388477352027219E-3</v>
      </c>
      <c r="K5867" s="33">
        <f t="shared" si="365"/>
        <v>2.8348220173386451E-3</v>
      </c>
      <c r="L5867" s="33">
        <f t="shared" si="366"/>
        <v>0.97625183817177208</v>
      </c>
      <c r="M5867" s="33">
        <f t="shared" si="367"/>
        <v>0.97348433796645539</v>
      </c>
    </row>
    <row r="5868" spans="1:13" ht="27.6">
      <c r="A5868" t="s">
        <v>164</v>
      </c>
      <c r="B5868" t="s">
        <v>257</v>
      </c>
      <c r="C5868" s="14" t="s">
        <v>259</v>
      </c>
      <c r="D5868" t="s">
        <v>456</v>
      </c>
      <c r="E5868" t="s">
        <v>474</v>
      </c>
      <c r="F5868" s="20">
        <v>2041</v>
      </c>
      <c r="G5868" s="20">
        <v>56</v>
      </c>
      <c r="H5868" s="11">
        <v>12113.897219096099</v>
      </c>
      <c r="I5868" s="10">
        <v>3894175.6493786401</v>
      </c>
      <c r="J5868" s="33">
        <f t="shared" si="364"/>
        <v>3.1107731930451079E-3</v>
      </c>
      <c r="K5868" s="33">
        <f t="shared" si="365"/>
        <v>3.1059397513284459E-3</v>
      </c>
      <c r="L5868" s="33">
        <f t="shared" si="366"/>
        <v>0.97348433796645539</v>
      </c>
      <c r="M5868" s="33">
        <f t="shared" si="367"/>
        <v>0.97046075426386968</v>
      </c>
    </row>
    <row r="5869" spans="1:13" ht="27.6">
      <c r="A5869" t="s">
        <v>164</v>
      </c>
      <c r="B5869" t="s">
        <v>257</v>
      </c>
      <c r="C5869" s="14" t="s">
        <v>259</v>
      </c>
      <c r="D5869" t="s">
        <v>456</v>
      </c>
      <c r="E5869" t="s">
        <v>474</v>
      </c>
      <c r="F5869" s="20">
        <v>2041</v>
      </c>
      <c r="G5869" s="20">
        <v>57</v>
      </c>
      <c r="H5869" s="11">
        <v>13417.5753443781</v>
      </c>
      <c r="I5869" s="10">
        <v>3897809.94294242</v>
      </c>
      <c r="J5869" s="33">
        <f t="shared" si="364"/>
        <v>3.4423369894349691E-3</v>
      </c>
      <c r="K5869" s="33">
        <f t="shared" si="365"/>
        <v>3.4364189400482026E-3</v>
      </c>
      <c r="L5869" s="33">
        <f t="shared" si="366"/>
        <v>0.97046075426386968</v>
      </c>
      <c r="M5869" s="33">
        <f t="shared" si="367"/>
        <v>0.96712584454734385</v>
      </c>
    </row>
    <row r="5870" spans="1:13" ht="27.6">
      <c r="A5870" t="s">
        <v>164</v>
      </c>
      <c r="B5870" t="s">
        <v>257</v>
      </c>
      <c r="C5870" s="14" t="s">
        <v>259</v>
      </c>
      <c r="D5870" t="s">
        <v>456</v>
      </c>
      <c r="E5870" t="s">
        <v>474</v>
      </c>
      <c r="F5870" s="20">
        <v>2041</v>
      </c>
      <c r="G5870" s="20">
        <v>58</v>
      </c>
      <c r="H5870" s="11">
        <v>14520.023275080101</v>
      </c>
      <c r="I5870" s="10">
        <v>3845425.6489646998</v>
      </c>
      <c r="J5870" s="33">
        <f t="shared" si="364"/>
        <v>3.775920951426876E-3</v>
      </c>
      <c r="K5870" s="33">
        <f t="shared" si="365"/>
        <v>3.7688011260295085E-3</v>
      </c>
      <c r="L5870" s="33">
        <f t="shared" si="366"/>
        <v>0.96712584454734385</v>
      </c>
      <c r="M5870" s="33">
        <f t="shared" si="367"/>
        <v>0.9634809395754016</v>
      </c>
    </row>
    <row r="5871" spans="1:13" ht="27.6">
      <c r="A5871" t="s">
        <v>164</v>
      </c>
      <c r="B5871" t="s">
        <v>257</v>
      </c>
      <c r="C5871" s="14" t="s">
        <v>259</v>
      </c>
      <c r="D5871" t="s">
        <v>456</v>
      </c>
      <c r="E5871" t="s">
        <v>474</v>
      </c>
      <c r="F5871" s="20">
        <v>2041</v>
      </c>
      <c r="G5871" s="20">
        <v>59</v>
      </c>
      <c r="H5871" s="11">
        <v>14932.73697464</v>
      </c>
      <c r="I5871" s="10">
        <v>3768589.92082622</v>
      </c>
      <c r="J5871" s="33">
        <f t="shared" si="364"/>
        <v>3.9624202389646496E-3</v>
      </c>
      <c r="K5871" s="33">
        <f t="shared" si="365"/>
        <v>3.9545802104704597E-3</v>
      </c>
      <c r="L5871" s="33">
        <f t="shared" si="366"/>
        <v>0.9634809395754016</v>
      </c>
      <c r="M5871" s="33">
        <f t="shared" si="367"/>
        <v>0.95967077691859126</v>
      </c>
    </row>
    <row r="5872" spans="1:13" ht="27.6">
      <c r="A5872" t="s">
        <v>164</v>
      </c>
      <c r="B5872" t="s">
        <v>257</v>
      </c>
      <c r="C5872" s="14" t="s">
        <v>259</v>
      </c>
      <c r="D5872" t="s">
        <v>456</v>
      </c>
      <c r="E5872" t="s">
        <v>474</v>
      </c>
      <c r="F5872" s="20">
        <v>2041</v>
      </c>
      <c r="G5872" s="20">
        <v>60</v>
      </c>
      <c r="H5872" s="11">
        <v>15496.3761377887</v>
      </c>
      <c r="I5872" s="10">
        <v>3684985.3247647001</v>
      </c>
      <c r="J5872" s="33">
        <f t="shared" si="364"/>
        <v>4.2052748578525756E-3</v>
      </c>
      <c r="K5872" s="33">
        <f t="shared" si="365"/>
        <v>4.1964450711005075E-3</v>
      </c>
      <c r="L5872" s="33">
        <f t="shared" si="366"/>
        <v>0.95967077691859126</v>
      </c>
      <c r="M5872" s="33">
        <f t="shared" si="367"/>
        <v>0.95564357121691201</v>
      </c>
    </row>
    <row r="5873" spans="1:13" ht="27.6">
      <c r="A5873" t="s">
        <v>164</v>
      </c>
      <c r="B5873" t="s">
        <v>257</v>
      </c>
      <c r="C5873" s="14" t="s">
        <v>259</v>
      </c>
      <c r="D5873" t="s">
        <v>456</v>
      </c>
      <c r="E5873" t="s">
        <v>474</v>
      </c>
      <c r="F5873" s="20">
        <v>2041</v>
      </c>
      <c r="G5873" s="20">
        <v>61</v>
      </c>
      <c r="H5873" s="11">
        <v>16187.1229957531</v>
      </c>
      <c r="I5873" s="10">
        <v>3605393.3843801199</v>
      </c>
      <c r="J5873" s="33">
        <f t="shared" si="364"/>
        <v>4.4896967598269926E-3</v>
      </c>
      <c r="K5873" s="33">
        <f t="shared" si="365"/>
        <v>4.4796331378329501E-3</v>
      </c>
      <c r="L5873" s="33">
        <f t="shared" si="366"/>
        <v>0.95564357121691201</v>
      </c>
      <c r="M5873" s="33">
        <f t="shared" si="367"/>
        <v>0.95136263860733172</v>
      </c>
    </row>
    <row r="5874" spans="1:13" ht="27.6">
      <c r="A5874" t="s">
        <v>164</v>
      </c>
      <c r="B5874" t="s">
        <v>257</v>
      </c>
      <c r="C5874" s="14" t="s">
        <v>259</v>
      </c>
      <c r="D5874" t="s">
        <v>456</v>
      </c>
      <c r="E5874" t="s">
        <v>474</v>
      </c>
      <c r="F5874" s="20">
        <v>2041</v>
      </c>
      <c r="G5874" s="20">
        <v>62</v>
      </c>
      <c r="H5874" s="11">
        <v>17029.003934528799</v>
      </c>
      <c r="I5874" s="10">
        <v>3511932.08713208</v>
      </c>
      <c r="J5874" s="33">
        <f t="shared" si="364"/>
        <v>4.8488989855253869E-3</v>
      </c>
      <c r="K5874" s="33">
        <f t="shared" si="365"/>
        <v>4.8371620529026327E-3</v>
      </c>
      <c r="L5874" s="33">
        <f t="shared" si="366"/>
        <v>0.95136263860733172</v>
      </c>
      <c r="M5874" s="33">
        <f t="shared" si="367"/>
        <v>0.94676074335331106</v>
      </c>
    </row>
    <row r="5875" spans="1:13" ht="27.6">
      <c r="A5875" t="s">
        <v>164</v>
      </c>
      <c r="B5875" t="s">
        <v>257</v>
      </c>
      <c r="C5875" s="14" t="s">
        <v>259</v>
      </c>
      <c r="D5875" t="s">
        <v>456</v>
      </c>
      <c r="E5875" t="s">
        <v>474</v>
      </c>
      <c r="F5875" s="20">
        <v>2041</v>
      </c>
      <c r="G5875" s="20">
        <v>63</v>
      </c>
      <c r="H5875" s="11">
        <v>17797.045893486898</v>
      </c>
      <c r="I5875" s="10">
        <v>3395374.2902275301</v>
      </c>
      <c r="J5875" s="33">
        <f t="shared" si="364"/>
        <v>5.2415564153589344E-3</v>
      </c>
      <c r="K5875" s="33">
        <f t="shared" si="365"/>
        <v>5.2278434281248787E-3</v>
      </c>
      <c r="L5875" s="33">
        <f t="shared" si="366"/>
        <v>0.94676074335331106</v>
      </c>
      <c r="M5875" s="33">
        <f t="shared" si="367"/>
        <v>0.94181122642316484</v>
      </c>
    </row>
    <row r="5876" spans="1:13" ht="27.6">
      <c r="A5876" t="s">
        <v>164</v>
      </c>
      <c r="B5876" t="s">
        <v>257</v>
      </c>
      <c r="C5876" s="14" t="s">
        <v>259</v>
      </c>
      <c r="D5876" t="s">
        <v>456</v>
      </c>
      <c r="E5876" t="s">
        <v>474</v>
      </c>
      <c r="F5876" s="20">
        <v>2041</v>
      </c>
      <c r="G5876" s="20">
        <v>64</v>
      </c>
      <c r="H5876" s="11">
        <v>18887.018432742501</v>
      </c>
      <c r="I5876" s="10">
        <v>3281814.7935812799</v>
      </c>
      <c r="J5876" s="33">
        <f t="shared" si="364"/>
        <v>5.7550531095424936E-3</v>
      </c>
      <c r="K5876" s="33">
        <f t="shared" si="365"/>
        <v>5.7385245142443919E-3</v>
      </c>
      <c r="L5876" s="33">
        <f t="shared" si="366"/>
        <v>0.94181122642316484</v>
      </c>
      <c r="M5876" s="33">
        <f t="shared" si="367"/>
        <v>0.9364066196125449</v>
      </c>
    </row>
    <row r="5877" spans="1:13" ht="27.6">
      <c r="A5877" t="s">
        <v>164</v>
      </c>
      <c r="B5877" t="s">
        <v>257</v>
      </c>
      <c r="C5877" s="14" t="s">
        <v>259</v>
      </c>
      <c r="D5877" t="s">
        <v>456</v>
      </c>
      <c r="E5877" t="s">
        <v>474</v>
      </c>
      <c r="F5877" s="20">
        <v>2041</v>
      </c>
      <c r="G5877" s="20">
        <v>65</v>
      </c>
      <c r="H5877" s="11">
        <v>20026.898611221</v>
      </c>
      <c r="I5877" s="10">
        <v>3179693.5073659499</v>
      </c>
      <c r="J5877" s="33">
        <f t="shared" si="364"/>
        <v>6.2983739045374947E-3</v>
      </c>
      <c r="K5877" s="33">
        <f t="shared" si="365"/>
        <v>6.2785807243681546E-3</v>
      </c>
      <c r="L5877" s="33">
        <f t="shared" si="366"/>
        <v>0.9364066196125449</v>
      </c>
      <c r="M5877" s="33">
        <f t="shared" si="367"/>
        <v>0.93052731506047481</v>
      </c>
    </row>
    <row r="5878" spans="1:13" ht="27.6">
      <c r="A5878" t="s">
        <v>164</v>
      </c>
      <c r="B5878" t="s">
        <v>257</v>
      </c>
      <c r="C5878" s="14" t="s">
        <v>259</v>
      </c>
      <c r="D5878" t="s">
        <v>456</v>
      </c>
      <c r="E5878" t="s">
        <v>474</v>
      </c>
      <c r="F5878" s="20">
        <v>2041</v>
      </c>
      <c r="G5878" s="20">
        <v>66</v>
      </c>
      <c r="H5878" s="11">
        <v>20412.229226359901</v>
      </c>
      <c r="I5878" s="10">
        <v>3065164.1334383199</v>
      </c>
      <c r="J5878" s="33">
        <f t="shared" si="364"/>
        <v>6.6594245325005382E-3</v>
      </c>
      <c r="K5878" s="33">
        <f t="shared" si="365"/>
        <v>6.6372997050645477E-3</v>
      </c>
      <c r="L5878" s="33">
        <f t="shared" si="366"/>
        <v>0.93052731506047481</v>
      </c>
      <c r="M5878" s="33">
        <f t="shared" si="367"/>
        <v>0.92435112638666939</v>
      </c>
    </row>
    <row r="5879" spans="1:13" ht="27.6">
      <c r="A5879" t="s">
        <v>164</v>
      </c>
      <c r="B5879" t="s">
        <v>257</v>
      </c>
      <c r="C5879" s="14" t="s">
        <v>259</v>
      </c>
      <c r="D5879" t="s">
        <v>456</v>
      </c>
      <c r="E5879" t="s">
        <v>474</v>
      </c>
      <c r="F5879" s="20">
        <v>2041</v>
      </c>
      <c r="G5879" s="20">
        <v>67</v>
      </c>
      <c r="H5879" s="11">
        <v>21539.9047389384</v>
      </c>
      <c r="I5879" s="10">
        <v>2961569.7558230301</v>
      </c>
      <c r="J5879" s="33">
        <f t="shared" si="364"/>
        <v>7.2731377326455673E-3</v>
      </c>
      <c r="K5879" s="33">
        <f t="shared" si="365"/>
        <v>7.2467524730340793E-3</v>
      </c>
      <c r="L5879" s="33">
        <f t="shared" si="366"/>
        <v>0.92435112638666939</v>
      </c>
      <c r="M5879" s="33">
        <f t="shared" si="367"/>
        <v>0.91765258257557492</v>
      </c>
    </row>
    <row r="5880" spans="1:13" ht="27.6">
      <c r="A5880" t="s">
        <v>164</v>
      </c>
      <c r="B5880" t="s">
        <v>257</v>
      </c>
      <c r="C5880" s="14" t="s">
        <v>259</v>
      </c>
      <c r="D5880" t="s">
        <v>456</v>
      </c>
      <c r="E5880" t="s">
        <v>474</v>
      </c>
      <c r="F5880" s="20">
        <v>2041</v>
      </c>
      <c r="G5880" s="20">
        <v>68</v>
      </c>
      <c r="H5880" s="11">
        <v>22547.795103642002</v>
      </c>
      <c r="I5880" s="10">
        <v>2856596.87502283</v>
      </c>
      <c r="J5880" s="33">
        <f t="shared" si="364"/>
        <v>7.8932366343997338E-3</v>
      </c>
      <c r="K5880" s="33">
        <f t="shared" si="365"/>
        <v>7.862166842930951E-3</v>
      </c>
      <c r="L5880" s="33">
        <f t="shared" si="366"/>
        <v>0.91765258257557492</v>
      </c>
      <c r="M5880" s="33">
        <f t="shared" si="367"/>
        <v>0.91043784486751922</v>
      </c>
    </row>
    <row r="5881" spans="1:13" ht="27.6">
      <c r="A5881" t="s">
        <v>164</v>
      </c>
      <c r="B5881" t="s">
        <v>257</v>
      </c>
      <c r="C5881" s="14" t="s">
        <v>259</v>
      </c>
      <c r="D5881" t="s">
        <v>456</v>
      </c>
      <c r="E5881" t="s">
        <v>474</v>
      </c>
      <c r="F5881" s="20">
        <v>2041</v>
      </c>
      <c r="G5881" s="20">
        <v>69</v>
      </c>
      <c r="H5881" s="11">
        <v>22735.959891639799</v>
      </c>
      <c r="I5881" s="10">
        <v>2732908.3525122502</v>
      </c>
      <c r="J5881" s="33">
        <f t="shared" si="364"/>
        <v>8.3193276023103991E-3</v>
      </c>
      <c r="K5881" s="33">
        <f t="shared" si="365"/>
        <v>8.2848177622975028E-3</v>
      </c>
      <c r="L5881" s="33">
        <f t="shared" si="366"/>
        <v>0.91043784486751922</v>
      </c>
      <c r="M5881" s="33">
        <f t="shared" si="367"/>
        <v>0.90289503323889297</v>
      </c>
    </row>
    <row r="5882" spans="1:13" ht="27.6">
      <c r="A5882" t="s">
        <v>164</v>
      </c>
      <c r="B5882" t="s">
        <v>257</v>
      </c>
      <c r="C5882" s="14" t="s">
        <v>259</v>
      </c>
      <c r="D5882" t="s">
        <v>456</v>
      </c>
      <c r="E5882" t="s">
        <v>474</v>
      </c>
      <c r="F5882" s="20">
        <v>2042</v>
      </c>
      <c r="G5882" s="20">
        <v>30</v>
      </c>
      <c r="H5882" s="11">
        <v>760.98605499904204</v>
      </c>
      <c r="I5882" s="10">
        <v>4881102.2513230899</v>
      </c>
      <c r="J5882" s="33">
        <f t="shared" si="364"/>
        <v>1.5590455102487688E-4</v>
      </c>
      <c r="K5882" s="33">
        <f t="shared" si="365"/>
        <v>1.5589239854185699E-4</v>
      </c>
      <c r="L5882" s="33">
        <f t="shared" si="366"/>
        <v>1</v>
      </c>
      <c r="M5882" s="33">
        <f t="shared" si="367"/>
        <v>0.99984410760145814</v>
      </c>
    </row>
    <row r="5883" spans="1:13" ht="27.6">
      <c r="A5883" t="s">
        <v>164</v>
      </c>
      <c r="B5883" t="s">
        <v>257</v>
      </c>
      <c r="C5883" s="14" t="s">
        <v>259</v>
      </c>
      <c r="D5883" t="s">
        <v>456</v>
      </c>
      <c r="E5883" t="s">
        <v>474</v>
      </c>
      <c r="F5883" s="20">
        <v>2042</v>
      </c>
      <c r="G5883" s="20">
        <v>31</v>
      </c>
      <c r="H5883" s="11">
        <v>1069.6289051408901</v>
      </c>
      <c r="I5883" s="10">
        <v>4801514.8757579802</v>
      </c>
      <c r="J5883" s="33">
        <f t="shared" si="364"/>
        <v>2.2276904952252919E-4</v>
      </c>
      <c r="K5883" s="33">
        <f t="shared" si="365"/>
        <v>2.2274423834023338E-4</v>
      </c>
      <c r="L5883" s="33">
        <f t="shared" si="366"/>
        <v>0.99984410760145814</v>
      </c>
      <c r="M5883" s="33">
        <f t="shared" si="367"/>
        <v>0.99962139808725148</v>
      </c>
    </row>
    <row r="5884" spans="1:13" ht="27.6">
      <c r="A5884" t="s">
        <v>164</v>
      </c>
      <c r="B5884" t="s">
        <v>257</v>
      </c>
      <c r="C5884" s="14" t="s">
        <v>259</v>
      </c>
      <c r="D5884" t="s">
        <v>456</v>
      </c>
      <c r="E5884" t="s">
        <v>474</v>
      </c>
      <c r="F5884" s="20">
        <v>2042</v>
      </c>
      <c r="G5884" s="20">
        <v>32</v>
      </c>
      <c r="H5884" s="11">
        <v>1091.4381325022</v>
      </c>
      <c r="I5884" s="10">
        <v>4700606.1376456898</v>
      </c>
      <c r="J5884" s="33">
        <f t="shared" si="364"/>
        <v>2.3219093464589856E-4</v>
      </c>
      <c r="K5884" s="33">
        <f t="shared" si="365"/>
        <v>2.3216398041703279E-4</v>
      </c>
      <c r="L5884" s="33">
        <f t="shared" si="366"/>
        <v>0.99962139808725148</v>
      </c>
      <c r="M5884" s="33">
        <f t="shared" si="367"/>
        <v>0.99938932200456154</v>
      </c>
    </row>
    <row r="5885" spans="1:13" ht="27.6">
      <c r="A5885" t="s">
        <v>164</v>
      </c>
      <c r="B5885" t="s">
        <v>257</v>
      </c>
      <c r="C5885" s="14" t="s">
        <v>259</v>
      </c>
      <c r="D5885" t="s">
        <v>456</v>
      </c>
      <c r="E5885" t="s">
        <v>474</v>
      </c>
      <c r="F5885" s="20">
        <v>2042</v>
      </c>
      <c r="G5885" s="20">
        <v>33</v>
      </c>
      <c r="H5885" s="11">
        <v>1138.3711980542801</v>
      </c>
      <c r="I5885" s="10">
        <v>4644096.8546146899</v>
      </c>
      <c r="J5885" s="33">
        <f t="shared" si="364"/>
        <v>2.4512219139510779E-4</v>
      </c>
      <c r="K5885" s="33">
        <f t="shared" si="365"/>
        <v>2.4509215140533502E-4</v>
      </c>
      <c r="L5885" s="33">
        <f t="shared" si="366"/>
        <v>0.99938932200456154</v>
      </c>
      <c r="M5885" s="33">
        <f t="shared" si="367"/>
        <v>0.99914437952553992</v>
      </c>
    </row>
    <row r="5886" spans="1:13" ht="27.6">
      <c r="A5886" t="s">
        <v>164</v>
      </c>
      <c r="B5886" t="s">
        <v>257</v>
      </c>
      <c r="C5886" s="14" t="s">
        <v>259</v>
      </c>
      <c r="D5886" t="s">
        <v>456</v>
      </c>
      <c r="E5886" t="s">
        <v>474</v>
      </c>
      <c r="F5886" s="20">
        <v>2042</v>
      </c>
      <c r="G5886" s="20">
        <v>34</v>
      </c>
      <c r="H5886" s="11">
        <v>1202.4703310723801</v>
      </c>
      <c r="I5886" s="10">
        <v>4636245.52795933</v>
      </c>
      <c r="J5886" s="33">
        <f t="shared" si="364"/>
        <v>2.5936295302325245E-4</v>
      </c>
      <c r="K5886" s="33">
        <f t="shared" si="365"/>
        <v>2.5932932136019105E-4</v>
      </c>
      <c r="L5886" s="33">
        <f t="shared" si="366"/>
        <v>0.99914437952553992</v>
      </c>
      <c r="M5886" s="33">
        <f t="shared" si="367"/>
        <v>0.99888527209165667</v>
      </c>
    </row>
    <row r="5887" spans="1:13" ht="27.6">
      <c r="A5887" t="s">
        <v>164</v>
      </c>
      <c r="B5887" t="s">
        <v>257</v>
      </c>
      <c r="C5887" s="14" t="s">
        <v>259</v>
      </c>
      <c r="D5887" t="s">
        <v>456</v>
      </c>
      <c r="E5887" t="s">
        <v>474</v>
      </c>
      <c r="F5887" s="20">
        <v>2042</v>
      </c>
      <c r="G5887" s="20">
        <v>35</v>
      </c>
      <c r="H5887" s="11">
        <v>1284.44046457075</v>
      </c>
      <c r="I5887" s="10">
        <v>4608326.6660587098</v>
      </c>
      <c r="J5887" s="33">
        <f t="shared" si="364"/>
        <v>2.787216613854488E-4</v>
      </c>
      <c r="K5887" s="33">
        <f t="shared" si="365"/>
        <v>2.7868282211174211E-4</v>
      </c>
      <c r="L5887" s="33">
        <f t="shared" si="366"/>
        <v>0.99888527209165667</v>
      </c>
      <c r="M5887" s="33">
        <f t="shared" si="367"/>
        <v>0.99860689992506435</v>
      </c>
    </row>
    <row r="5888" spans="1:13" ht="27.6">
      <c r="A5888" t="s">
        <v>164</v>
      </c>
      <c r="B5888" t="s">
        <v>257</v>
      </c>
      <c r="C5888" s="14" t="s">
        <v>259</v>
      </c>
      <c r="D5888" t="s">
        <v>456</v>
      </c>
      <c r="E5888" t="s">
        <v>474</v>
      </c>
      <c r="F5888" s="20">
        <v>2042</v>
      </c>
      <c r="G5888" s="20">
        <v>36</v>
      </c>
      <c r="H5888" s="11">
        <v>1620.2374175269699</v>
      </c>
      <c r="I5888" s="10">
        <v>4536731.37812977</v>
      </c>
      <c r="J5888" s="33">
        <f t="shared" si="364"/>
        <v>3.5713761351127194E-4</v>
      </c>
      <c r="K5888" s="33">
        <f t="shared" si="365"/>
        <v>3.5707384746508364E-4</v>
      </c>
      <c r="L5888" s="33">
        <f t="shared" si="366"/>
        <v>0.99860689992506435</v>
      </c>
      <c r="M5888" s="33">
        <f t="shared" si="367"/>
        <v>0.99825032351720289</v>
      </c>
    </row>
    <row r="5889" spans="1:13" ht="27.6">
      <c r="A5889" t="s">
        <v>164</v>
      </c>
      <c r="B5889" t="s">
        <v>257</v>
      </c>
      <c r="C5889" s="14" t="s">
        <v>259</v>
      </c>
      <c r="D5889" t="s">
        <v>456</v>
      </c>
      <c r="E5889" t="s">
        <v>474</v>
      </c>
      <c r="F5889" s="20">
        <v>2042</v>
      </c>
      <c r="G5889" s="20">
        <v>37</v>
      </c>
      <c r="H5889" s="11">
        <v>1726.5147472467299</v>
      </c>
      <c r="I5889" s="10">
        <v>4442479.3045715801</v>
      </c>
      <c r="J5889" s="33">
        <f t="shared" si="364"/>
        <v>3.8863765678548955E-4</v>
      </c>
      <c r="K5889" s="33">
        <f t="shared" si="365"/>
        <v>3.8856214695370817E-4</v>
      </c>
      <c r="L5889" s="33">
        <f t="shared" si="366"/>
        <v>0.99825032351720289</v>
      </c>
      <c r="M5889" s="33">
        <f t="shared" si="367"/>
        <v>0.99786244122829981</v>
      </c>
    </row>
    <row r="5890" spans="1:13" ht="27.6">
      <c r="A5890" t="s">
        <v>164</v>
      </c>
      <c r="B5890" t="s">
        <v>257</v>
      </c>
      <c r="C5890" s="14" t="s">
        <v>259</v>
      </c>
      <c r="D5890" t="s">
        <v>456</v>
      </c>
      <c r="E5890" t="s">
        <v>474</v>
      </c>
      <c r="F5890" s="20">
        <v>2042</v>
      </c>
      <c r="G5890" s="20">
        <v>38</v>
      </c>
      <c r="H5890" s="11">
        <v>1863.7706845810901</v>
      </c>
      <c r="I5890" s="10">
        <v>4344529.7168475902</v>
      </c>
      <c r="J5890" s="33">
        <f t="shared" ref="J5890:J5953" si="368">IF(I5890&gt;0,H5890/I5890,0)</f>
        <v>4.2899250460955537E-4</v>
      </c>
      <c r="K5890" s="33">
        <f t="shared" ref="K5890:K5953" si="369">1-EXP(-J5890)</f>
        <v>4.2890050048183248E-4</v>
      </c>
      <c r="L5890" s="33">
        <f t="shared" ref="L5890:L5953" si="370">IF(G5890=30,1,M5889)</f>
        <v>0.99786244122829981</v>
      </c>
      <c r="M5890" s="33">
        <f t="shared" ref="M5890:M5953" si="371">L5890*(1-K5890)</f>
        <v>0.99743445752784499</v>
      </c>
    </row>
    <row r="5891" spans="1:13" ht="27.6">
      <c r="A5891" t="s">
        <v>164</v>
      </c>
      <c r="B5891" t="s">
        <v>257</v>
      </c>
      <c r="C5891" s="14" t="s">
        <v>259</v>
      </c>
      <c r="D5891" t="s">
        <v>456</v>
      </c>
      <c r="E5891" t="s">
        <v>474</v>
      </c>
      <c r="F5891" s="20">
        <v>2042</v>
      </c>
      <c r="G5891" s="20">
        <v>39</v>
      </c>
      <c r="H5891" s="11">
        <v>1994.9207587378</v>
      </c>
      <c r="I5891" s="10">
        <v>4300146.9986700304</v>
      </c>
      <c r="J5891" s="33">
        <f t="shared" si="368"/>
        <v>4.6391920075169486E-4</v>
      </c>
      <c r="K5891" s="33">
        <f t="shared" si="369"/>
        <v>4.6381160687825052E-4</v>
      </c>
      <c r="L5891" s="33">
        <f t="shared" si="370"/>
        <v>0.99743445752784499</v>
      </c>
      <c r="M5891" s="33">
        <f t="shared" si="371"/>
        <v>0.99697183584934324</v>
      </c>
    </row>
    <row r="5892" spans="1:13" ht="27.6">
      <c r="A5892" t="s">
        <v>164</v>
      </c>
      <c r="B5892" t="s">
        <v>257</v>
      </c>
      <c r="C5892" s="14" t="s">
        <v>259</v>
      </c>
      <c r="D5892" t="s">
        <v>456</v>
      </c>
      <c r="E5892" t="s">
        <v>474</v>
      </c>
      <c r="F5892" s="20">
        <v>2042</v>
      </c>
      <c r="G5892" s="20">
        <v>40</v>
      </c>
      <c r="H5892" s="11">
        <v>2193.3935246322899</v>
      </c>
      <c r="I5892" s="10">
        <v>4278132.8295423798</v>
      </c>
      <c r="J5892" s="33">
        <f t="shared" si="368"/>
        <v>5.126987898753277E-4</v>
      </c>
      <c r="K5892" s="33">
        <f t="shared" si="369"/>
        <v>5.1256738230920362E-4</v>
      </c>
      <c r="L5892" s="33">
        <f t="shared" si="370"/>
        <v>0.99697183584934324</v>
      </c>
      <c r="M5892" s="33">
        <f t="shared" si="371"/>
        <v>0.99646082060520591</v>
      </c>
    </row>
    <row r="5893" spans="1:13" ht="27.6">
      <c r="A5893" t="s">
        <v>164</v>
      </c>
      <c r="B5893" t="s">
        <v>257</v>
      </c>
      <c r="C5893" s="14" t="s">
        <v>259</v>
      </c>
      <c r="D5893" t="s">
        <v>456</v>
      </c>
      <c r="E5893" t="s">
        <v>474</v>
      </c>
      <c r="F5893" s="20">
        <v>2042</v>
      </c>
      <c r="G5893" s="20">
        <v>41</v>
      </c>
      <c r="H5893" s="11">
        <v>2872.28130093959</v>
      </c>
      <c r="I5893" s="10">
        <v>4255841.95412682</v>
      </c>
      <c r="J5893" s="33">
        <f t="shared" si="368"/>
        <v>6.7490318764172759E-4</v>
      </c>
      <c r="K5893" s="33">
        <f t="shared" si="369"/>
        <v>6.7467549171251751E-4</v>
      </c>
      <c r="L5893" s="33">
        <f t="shared" si="370"/>
        <v>0.99646082060520591</v>
      </c>
      <c r="M5893" s="33">
        <f t="shared" si="371"/>
        <v>0.99578853291109182</v>
      </c>
    </row>
    <row r="5894" spans="1:13" ht="27.6">
      <c r="A5894" t="s">
        <v>164</v>
      </c>
      <c r="B5894" t="s">
        <v>257</v>
      </c>
      <c r="C5894" s="14" t="s">
        <v>259</v>
      </c>
      <c r="D5894" t="s">
        <v>456</v>
      </c>
      <c r="E5894" t="s">
        <v>474</v>
      </c>
      <c r="F5894" s="20">
        <v>2042</v>
      </c>
      <c r="G5894" s="20">
        <v>42</v>
      </c>
      <c r="H5894" s="11">
        <v>3202.4955289906702</v>
      </c>
      <c r="I5894" s="10">
        <v>4252791.7274490697</v>
      </c>
      <c r="J5894" s="33">
        <f t="shared" si="368"/>
        <v>7.5303370920343812E-4</v>
      </c>
      <c r="K5894" s="33">
        <f t="shared" si="369"/>
        <v>7.5275025047560895E-4</v>
      </c>
      <c r="L5894" s="33">
        <f t="shared" si="370"/>
        <v>0.99578853291109182</v>
      </c>
      <c r="M5894" s="33">
        <f t="shared" si="371"/>
        <v>0.99503895284352228</v>
      </c>
    </row>
    <row r="5895" spans="1:13" ht="27.6">
      <c r="A5895" t="s">
        <v>164</v>
      </c>
      <c r="B5895" t="s">
        <v>257</v>
      </c>
      <c r="C5895" s="14" t="s">
        <v>259</v>
      </c>
      <c r="D5895" t="s">
        <v>456</v>
      </c>
      <c r="E5895" t="s">
        <v>474</v>
      </c>
      <c r="F5895" s="20">
        <v>2042</v>
      </c>
      <c r="G5895" s="20">
        <v>43</v>
      </c>
      <c r="H5895" s="11">
        <v>3629.3549815044198</v>
      </c>
      <c r="I5895" s="10">
        <v>4287305.2788181901</v>
      </c>
      <c r="J5895" s="33">
        <f t="shared" si="368"/>
        <v>8.4653523494946075E-4</v>
      </c>
      <c r="K5895" s="33">
        <f t="shared" si="369"/>
        <v>8.4617702508371639E-4</v>
      </c>
      <c r="L5895" s="33">
        <f t="shared" si="370"/>
        <v>0.99503895284352228</v>
      </c>
      <c r="M5895" s="33">
        <f t="shared" si="371"/>
        <v>0.99419697374256277</v>
      </c>
    </row>
    <row r="5896" spans="1:13" ht="27.6">
      <c r="A5896" t="s">
        <v>164</v>
      </c>
      <c r="B5896" t="s">
        <v>257</v>
      </c>
      <c r="C5896" s="14" t="s">
        <v>259</v>
      </c>
      <c r="D5896" t="s">
        <v>456</v>
      </c>
      <c r="E5896" t="s">
        <v>474</v>
      </c>
      <c r="F5896" s="20">
        <v>2042</v>
      </c>
      <c r="G5896" s="20">
        <v>44</v>
      </c>
      <c r="H5896" s="11">
        <v>3853.8469933101501</v>
      </c>
      <c r="I5896" s="10">
        <v>4323731.41421373</v>
      </c>
      <c r="J5896" s="33">
        <f t="shared" si="368"/>
        <v>8.913243270942101E-4</v>
      </c>
      <c r="K5896" s="33">
        <f t="shared" si="369"/>
        <v>8.9092721555994459E-4</v>
      </c>
      <c r="L5896" s="33">
        <f t="shared" si="370"/>
        <v>0.99419697374256277</v>
      </c>
      <c r="M5896" s="33">
        <f t="shared" si="371"/>
        <v>0.99331121660102817</v>
      </c>
    </row>
    <row r="5897" spans="1:13" ht="27.6">
      <c r="A5897" t="s">
        <v>164</v>
      </c>
      <c r="B5897" t="s">
        <v>257</v>
      </c>
      <c r="C5897" s="14" t="s">
        <v>259</v>
      </c>
      <c r="D5897" t="s">
        <v>456</v>
      </c>
      <c r="E5897" t="s">
        <v>474</v>
      </c>
      <c r="F5897" s="20">
        <v>2042</v>
      </c>
      <c r="G5897" s="20">
        <v>45</v>
      </c>
      <c r="H5897" s="11">
        <v>4158.8933725320903</v>
      </c>
      <c r="I5897" s="10">
        <v>4314199.5627967203</v>
      </c>
      <c r="J5897" s="33">
        <f t="shared" si="368"/>
        <v>9.6400115757186921E-4</v>
      </c>
      <c r="K5897" s="33">
        <f t="shared" si="369"/>
        <v>9.6353665772741515E-4</v>
      </c>
      <c r="L5897" s="33">
        <f t="shared" si="370"/>
        <v>0.99331121660102817</v>
      </c>
      <c r="M5897" s="33">
        <f t="shared" si="371"/>
        <v>0.99235412483130125</v>
      </c>
    </row>
    <row r="5898" spans="1:13" ht="27.6">
      <c r="A5898" t="s">
        <v>164</v>
      </c>
      <c r="B5898" t="s">
        <v>257</v>
      </c>
      <c r="C5898" s="14" t="s">
        <v>259</v>
      </c>
      <c r="D5898" t="s">
        <v>456</v>
      </c>
      <c r="E5898" t="s">
        <v>474</v>
      </c>
      <c r="F5898" s="20">
        <v>2042</v>
      </c>
      <c r="G5898" s="20">
        <v>46</v>
      </c>
      <c r="H5898" s="11">
        <v>5085.5412371511402</v>
      </c>
      <c r="I5898" s="10">
        <v>4246333.0099016996</v>
      </c>
      <c r="J5898" s="33">
        <f t="shared" si="368"/>
        <v>1.1976312798107343E-3</v>
      </c>
      <c r="K5898" s="33">
        <f t="shared" si="369"/>
        <v>1.1969144056817038E-3</v>
      </c>
      <c r="L5898" s="33">
        <f t="shared" si="370"/>
        <v>0.99235412483130125</v>
      </c>
      <c r="M5898" s="33">
        <f t="shared" si="371"/>
        <v>0.99116636188375296</v>
      </c>
    </row>
    <row r="5899" spans="1:13" ht="27.6">
      <c r="A5899" t="s">
        <v>164</v>
      </c>
      <c r="B5899" t="s">
        <v>257</v>
      </c>
      <c r="C5899" s="14" t="s">
        <v>259</v>
      </c>
      <c r="D5899" t="s">
        <v>456</v>
      </c>
      <c r="E5899" t="s">
        <v>474</v>
      </c>
      <c r="F5899" s="20">
        <v>2042</v>
      </c>
      <c r="G5899" s="20">
        <v>47</v>
      </c>
      <c r="H5899" s="11">
        <v>5482.5605667987602</v>
      </c>
      <c r="I5899" s="10">
        <v>4176196.0832724599</v>
      </c>
      <c r="J5899" s="33">
        <f t="shared" si="368"/>
        <v>1.3128120561098355E-3</v>
      </c>
      <c r="K5899" s="33">
        <f t="shared" si="369"/>
        <v>1.3119506953386262E-3</v>
      </c>
      <c r="L5899" s="33">
        <f t="shared" si="370"/>
        <v>0.99116636188375296</v>
      </c>
      <c r="M5899" s="33">
        <f t="shared" si="371"/>
        <v>0.98986600048608331</v>
      </c>
    </row>
    <row r="5900" spans="1:13" ht="27.6">
      <c r="A5900" t="s">
        <v>164</v>
      </c>
      <c r="B5900" t="s">
        <v>257</v>
      </c>
      <c r="C5900" s="14" t="s">
        <v>259</v>
      </c>
      <c r="D5900" t="s">
        <v>456</v>
      </c>
      <c r="E5900" t="s">
        <v>474</v>
      </c>
      <c r="F5900" s="20">
        <v>2042</v>
      </c>
      <c r="G5900" s="20">
        <v>48</v>
      </c>
      <c r="H5900" s="11">
        <v>5975.1307456539098</v>
      </c>
      <c r="I5900" s="10">
        <v>4114530.4614497698</v>
      </c>
      <c r="J5900" s="33">
        <f t="shared" si="368"/>
        <v>1.4522023355123129E-3</v>
      </c>
      <c r="K5900" s="33">
        <f t="shared" si="369"/>
        <v>1.4511483999383179E-3</v>
      </c>
      <c r="L5900" s="33">
        <f t="shared" si="370"/>
        <v>0.98986600048608331</v>
      </c>
      <c r="M5900" s="33">
        <f t="shared" si="371"/>
        <v>0.98842955802332455</v>
      </c>
    </row>
    <row r="5901" spans="1:13" ht="27.6">
      <c r="A5901" t="s">
        <v>164</v>
      </c>
      <c r="B5901" t="s">
        <v>257</v>
      </c>
      <c r="C5901" s="14" t="s">
        <v>259</v>
      </c>
      <c r="D5901" t="s">
        <v>456</v>
      </c>
      <c r="E5901" t="s">
        <v>474</v>
      </c>
      <c r="F5901" s="20">
        <v>2042</v>
      </c>
      <c r="G5901" s="20">
        <v>49</v>
      </c>
      <c r="H5901" s="11">
        <v>6357.2906713889597</v>
      </c>
      <c r="I5901" s="10">
        <v>4054432.3634019201</v>
      </c>
      <c r="J5901" s="33">
        <f t="shared" si="368"/>
        <v>1.5679853803393575E-3</v>
      </c>
      <c r="K5901" s="33">
        <f t="shared" si="369"/>
        <v>1.5667567335135857E-3</v>
      </c>
      <c r="L5901" s="33">
        <f t="shared" si="370"/>
        <v>0.98842955802332455</v>
      </c>
      <c r="M5901" s="33">
        <f t="shared" si="371"/>
        <v>0.98688092935768768</v>
      </c>
    </row>
    <row r="5902" spans="1:13" ht="27.6">
      <c r="A5902" t="s">
        <v>164</v>
      </c>
      <c r="B5902" t="s">
        <v>257</v>
      </c>
      <c r="C5902" s="14" t="s">
        <v>259</v>
      </c>
      <c r="D5902" t="s">
        <v>456</v>
      </c>
      <c r="E5902" t="s">
        <v>474</v>
      </c>
      <c r="F5902" s="20">
        <v>2042</v>
      </c>
      <c r="G5902" s="20">
        <v>50</v>
      </c>
      <c r="H5902" s="11">
        <v>6859.71189426821</v>
      </c>
      <c r="I5902" s="10">
        <v>4027488.69231945</v>
      </c>
      <c r="J5902" s="33">
        <f t="shared" si="368"/>
        <v>1.7032231294279983E-3</v>
      </c>
      <c r="K5902" s="33">
        <f t="shared" si="369"/>
        <v>1.7017734680627727E-3</v>
      </c>
      <c r="L5902" s="33">
        <f t="shared" si="370"/>
        <v>0.98688092935768768</v>
      </c>
      <c r="M5902" s="33">
        <f t="shared" si="371"/>
        <v>0.98520148157596965</v>
      </c>
    </row>
    <row r="5903" spans="1:13" ht="27.6">
      <c r="A5903" t="s">
        <v>164</v>
      </c>
      <c r="B5903" t="s">
        <v>257</v>
      </c>
      <c r="C5903" s="14" t="s">
        <v>259</v>
      </c>
      <c r="D5903" t="s">
        <v>456</v>
      </c>
      <c r="E5903" t="s">
        <v>474</v>
      </c>
      <c r="F5903" s="20">
        <v>2042</v>
      </c>
      <c r="G5903" s="20">
        <v>51</v>
      </c>
      <c r="H5903" s="11">
        <v>7711.7648287950797</v>
      </c>
      <c r="I5903" s="10">
        <v>3993897.7491089902</v>
      </c>
      <c r="J5903" s="33">
        <f t="shared" si="368"/>
        <v>1.93088689626957E-3</v>
      </c>
      <c r="K5903" s="33">
        <f t="shared" si="369"/>
        <v>1.9290239334162074E-3</v>
      </c>
      <c r="L5903" s="33">
        <f t="shared" si="370"/>
        <v>0.98520148157596965</v>
      </c>
      <c r="M5903" s="33">
        <f t="shared" si="371"/>
        <v>0.98330100433877254</v>
      </c>
    </row>
    <row r="5904" spans="1:13" ht="27.6">
      <c r="A5904" t="s">
        <v>164</v>
      </c>
      <c r="B5904" t="s">
        <v>257</v>
      </c>
      <c r="C5904" s="14" t="s">
        <v>259</v>
      </c>
      <c r="D5904" t="s">
        <v>456</v>
      </c>
      <c r="E5904" t="s">
        <v>474</v>
      </c>
      <c r="F5904" s="20">
        <v>2042</v>
      </c>
      <c r="G5904" s="20">
        <v>52</v>
      </c>
      <c r="H5904" s="11">
        <v>8326.2557493360291</v>
      </c>
      <c r="I5904" s="10">
        <v>3962803.7801048099</v>
      </c>
      <c r="J5904" s="33">
        <f t="shared" si="368"/>
        <v>2.1011022022179994E-3</v>
      </c>
      <c r="K5904" s="33">
        <f t="shared" si="369"/>
        <v>2.0988964321058123E-3</v>
      </c>
      <c r="L5904" s="33">
        <f t="shared" si="370"/>
        <v>0.98330100433877254</v>
      </c>
      <c r="M5904" s="33">
        <f t="shared" si="371"/>
        <v>0.98123715736907979</v>
      </c>
    </row>
    <row r="5905" spans="1:13" ht="27.6">
      <c r="A5905" t="s">
        <v>164</v>
      </c>
      <c r="B5905" t="s">
        <v>257</v>
      </c>
      <c r="C5905" s="14" t="s">
        <v>259</v>
      </c>
      <c r="D5905" t="s">
        <v>456</v>
      </c>
      <c r="E5905" t="s">
        <v>474</v>
      </c>
      <c r="F5905" s="20">
        <v>2042</v>
      </c>
      <c r="G5905" s="20">
        <v>53</v>
      </c>
      <c r="H5905" s="11">
        <v>9047.1452559841291</v>
      </c>
      <c r="I5905" s="10">
        <v>3952414.29020896</v>
      </c>
      <c r="J5905" s="33">
        <f t="shared" si="368"/>
        <v>2.2890174439445759E-3</v>
      </c>
      <c r="K5905" s="33">
        <f t="shared" si="369"/>
        <v>2.2863996412948451E-3</v>
      </c>
      <c r="L5905" s="33">
        <f t="shared" si="370"/>
        <v>0.98123715736907979</v>
      </c>
      <c r="M5905" s="33">
        <f t="shared" si="371"/>
        <v>0.97899365708444597</v>
      </c>
    </row>
    <row r="5906" spans="1:13" ht="27.6">
      <c r="A5906" t="s">
        <v>164</v>
      </c>
      <c r="B5906" t="s">
        <v>257</v>
      </c>
      <c r="C5906" s="14" t="s">
        <v>259</v>
      </c>
      <c r="D5906" t="s">
        <v>456</v>
      </c>
      <c r="E5906" t="s">
        <v>474</v>
      </c>
      <c r="F5906" s="20">
        <v>2042</v>
      </c>
      <c r="G5906" s="20">
        <v>54</v>
      </c>
      <c r="H5906" s="11">
        <v>9852.9950468300194</v>
      </c>
      <c r="I5906" s="10">
        <v>3896049.2528592502</v>
      </c>
      <c r="J5906" s="33">
        <f t="shared" si="368"/>
        <v>2.5289708644209413E-3</v>
      </c>
      <c r="K5906" s="33">
        <f t="shared" si="369"/>
        <v>2.5257757116546875E-3</v>
      </c>
      <c r="L5906" s="33">
        <f t="shared" si="370"/>
        <v>0.97899365708444597</v>
      </c>
      <c r="M5906" s="33">
        <f t="shared" si="371"/>
        <v>0.97652093868351808</v>
      </c>
    </row>
    <row r="5907" spans="1:13" ht="27.6">
      <c r="A5907" t="s">
        <v>164</v>
      </c>
      <c r="B5907" t="s">
        <v>257</v>
      </c>
      <c r="C5907" s="14" t="s">
        <v>259</v>
      </c>
      <c r="D5907" t="s">
        <v>456</v>
      </c>
      <c r="E5907" t="s">
        <v>474</v>
      </c>
      <c r="F5907" s="20">
        <v>2042</v>
      </c>
      <c r="G5907" s="20">
        <v>55</v>
      </c>
      <c r="H5907" s="11">
        <v>10701.2421813602</v>
      </c>
      <c r="I5907" s="10">
        <v>3830327.4828312802</v>
      </c>
      <c r="J5907" s="33">
        <f t="shared" si="368"/>
        <v>2.7938191262565663E-3</v>
      </c>
      <c r="K5907" s="33">
        <f t="shared" si="369"/>
        <v>2.7899200455554496E-3</v>
      </c>
      <c r="L5907" s="33">
        <f t="shared" si="370"/>
        <v>0.97652093868351808</v>
      </c>
      <c r="M5907" s="33">
        <f t="shared" si="371"/>
        <v>0.97379652334178035</v>
      </c>
    </row>
    <row r="5908" spans="1:13" ht="27.6">
      <c r="A5908" t="s">
        <v>164</v>
      </c>
      <c r="B5908" t="s">
        <v>257</v>
      </c>
      <c r="C5908" s="14" t="s">
        <v>259</v>
      </c>
      <c r="D5908" t="s">
        <v>456</v>
      </c>
      <c r="E5908" t="s">
        <v>474</v>
      </c>
      <c r="F5908" s="20">
        <v>2042</v>
      </c>
      <c r="G5908" s="20">
        <v>56</v>
      </c>
      <c r="H5908" s="11">
        <v>11691.018758251201</v>
      </c>
      <c r="I5908" s="10">
        <v>3821601.0284107798</v>
      </c>
      <c r="J5908" s="33">
        <f t="shared" si="368"/>
        <v>3.0591939533554432E-3</v>
      </c>
      <c r="K5908" s="33">
        <f t="shared" si="369"/>
        <v>3.0545193875494148E-3</v>
      </c>
      <c r="L5908" s="33">
        <f t="shared" si="370"/>
        <v>0.97379652334178035</v>
      </c>
      <c r="M5908" s="33">
        <f t="shared" si="371"/>
        <v>0.97082204298170471</v>
      </c>
    </row>
    <row r="5909" spans="1:13" ht="27.6">
      <c r="A5909" t="s">
        <v>164</v>
      </c>
      <c r="B5909" t="s">
        <v>257</v>
      </c>
      <c r="C5909" s="14" t="s">
        <v>259</v>
      </c>
      <c r="D5909" t="s">
        <v>456</v>
      </c>
      <c r="E5909" t="s">
        <v>474</v>
      </c>
      <c r="F5909" s="20">
        <v>2042</v>
      </c>
      <c r="G5909" s="20">
        <v>57</v>
      </c>
      <c r="H5909" s="11">
        <v>13072.5438837655</v>
      </c>
      <c r="I5909" s="10">
        <v>3864159.3996646199</v>
      </c>
      <c r="J5909" s="33">
        <f t="shared" si="368"/>
        <v>3.3830239727947295E-3</v>
      </c>
      <c r="K5909" s="33">
        <f t="shared" si="369"/>
        <v>3.3773079947747586E-3</v>
      </c>
      <c r="L5909" s="33">
        <f t="shared" si="370"/>
        <v>0.97082204298170471</v>
      </c>
      <c r="M5909" s="33">
        <f t="shared" si="371"/>
        <v>0.96754327793443906</v>
      </c>
    </row>
    <row r="5910" spans="1:13" ht="27.6">
      <c r="A5910" t="s">
        <v>164</v>
      </c>
      <c r="B5910" t="s">
        <v>257</v>
      </c>
      <c r="C5910" s="14" t="s">
        <v>259</v>
      </c>
      <c r="D5910" t="s">
        <v>456</v>
      </c>
      <c r="E5910" t="s">
        <v>474</v>
      </c>
      <c r="F5910" s="20">
        <v>2042</v>
      </c>
      <c r="G5910" s="20">
        <v>58</v>
      </c>
      <c r="H5910" s="11">
        <v>14454.4648958089</v>
      </c>
      <c r="I5910" s="10">
        <v>3864827.9322394002</v>
      </c>
      <c r="J5910" s="33">
        <f t="shared" si="368"/>
        <v>3.7400021810113388E-3</v>
      </c>
      <c r="K5910" s="33">
        <f t="shared" si="369"/>
        <v>3.7330170836608056E-3</v>
      </c>
      <c r="L5910" s="33">
        <f t="shared" si="370"/>
        <v>0.96754327793443906</v>
      </c>
      <c r="M5910" s="33">
        <f t="shared" si="371"/>
        <v>0.96393142234872864</v>
      </c>
    </row>
    <row r="5911" spans="1:13" ht="27.6">
      <c r="A5911" t="s">
        <v>164</v>
      </c>
      <c r="B5911" t="s">
        <v>257</v>
      </c>
      <c r="C5911" s="14" t="s">
        <v>259</v>
      </c>
      <c r="D5911" t="s">
        <v>456</v>
      </c>
      <c r="E5911" t="s">
        <v>474</v>
      </c>
      <c r="F5911" s="20">
        <v>2042</v>
      </c>
      <c r="G5911" s="20">
        <v>59</v>
      </c>
      <c r="H5911" s="11">
        <v>14962.447255937301</v>
      </c>
      <c r="I5911" s="10">
        <v>3809782.0050316602</v>
      </c>
      <c r="J5911" s="33">
        <f t="shared" si="368"/>
        <v>3.9273762215728033E-3</v>
      </c>
      <c r="K5911" s="33">
        <f t="shared" si="369"/>
        <v>3.9196741658358292E-3</v>
      </c>
      <c r="L5911" s="33">
        <f t="shared" si="370"/>
        <v>0.96393142234872864</v>
      </c>
      <c r="M5911" s="33">
        <f t="shared" si="371"/>
        <v>0.96015312525491092</v>
      </c>
    </row>
    <row r="5912" spans="1:13" ht="27.6">
      <c r="A5912" t="s">
        <v>164</v>
      </c>
      <c r="B5912" t="s">
        <v>257</v>
      </c>
      <c r="C5912" s="14" t="s">
        <v>259</v>
      </c>
      <c r="D5912" t="s">
        <v>456</v>
      </c>
      <c r="E5912" t="s">
        <v>474</v>
      </c>
      <c r="F5912" s="20">
        <v>2042</v>
      </c>
      <c r="G5912" s="20">
        <v>60</v>
      </c>
      <c r="H5912" s="11">
        <v>15608.265950109</v>
      </c>
      <c r="I5912" s="10">
        <v>3731014.3305571098</v>
      </c>
      <c r="J5912" s="33">
        <f t="shared" si="368"/>
        <v>4.1833840793043522E-3</v>
      </c>
      <c r="K5912" s="33">
        <f t="shared" si="369"/>
        <v>4.1746459174026862E-3</v>
      </c>
      <c r="L5912" s="33">
        <f t="shared" si="370"/>
        <v>0.96015312525491092</v>
      </c>
      <c r="M5912" s="33">
        <f t="shared" si="371"/>
        <v>0.95614482593048411</v>
      </c>
    </row>
    <row r="5913" spans="1:13" ht="27.6">
      <c r="A5913" t="s">
        <v>164</v>
      </c>
      <c r="B5913" t="s">
        <v>257</v>
      </c>
      <c r="C5913" s="14" t="s">
        <v>259</v>
      </c>
      <c r="D5913" t="s">
        <v>456</v>
      </c>
      <c r="E5913" t="s">
        <v>474</v>
      </c>
      <c r="F5913" s="20">
        <v>2042</v>
      </c>
      <c r="G5913" s="20">
        <v>61</v>
      </c>
      <c r="H5913" s="11">
        <v>16274.312055529101</v>
      </c>
      <c r="I5913" s="10">
        <v>3645236.5442031301</v>
      </c>
      <c r="J5913" s="33">
        <f t="shared" si="368"/>
        <v>4.4645421108293979E-3</v>
      </c>
      <c r="K5913" s="33">
        <f t="shared" si="369"/>
        <v>4.4545908574710191E-3</v>
      </c>
      <c r="L5913" s="33">
        <f t="shared" si="370"/>
        <v>0.95614482593048411</v>
      </c>
      <c r="M5913" s="33">
        <f t="shared" si="371"/>
        <v>0.95188559193047595</v>
      </c>
    </row>
    <row r="5914" spans="1:13" ht="27.6">
      <c r="A5914" t="s">
        <v>164</v>
      </c>
      <c r="B5914" t="s">
        <v>257</v>
      </c>
      <c r="C5914" s="14" t="s">
        <v>259</v>
      </c>
      <c r="D5914" t="s">
        <v>456</v>
      </c>
      <c r="E5914" t="s">
        <v>474</v>
      </c>
      <c r="F5914" s="20">
        <v>2042</v>
      </c>
      <c r="G5914" s="20">
        <v>62</v>
      </c>
      <c r="H5914" s="11">
        <v>17165.734104557399</v>
      </c>
      <c r="I5914" s="10">
        <v>3563133.3502093302</v>
      </c>
      <c r="J5914" s="33">
        <f t="shared" si="368"/>
        <v>4.8175951942828442E-3</v>
      </c>
      <c r="K5914" s="33">
        <f t="shared" si="369"/>
        <v>4.8060091955725026E-3</v>
      </c>
      <c r="L5914" s="33">
        <f t="shared" si="370"/>
        <v>0.95188559193047595</v>
      </c>
      <c r="M5914" s="33">
        <f t="shared" si="371"/>
        <v>0.94731082102252506</v>
      </c>
    </row>
    <row r="5915" spans="1:13" ht="27.6">
      <c r="A5915" t="s">
        <v>164</v>
      </c>
      <c r="B5915" t="s">
        <v>257</v>
      </c>
      <c r="C5915" s="14" t="s">
        <v>259</v>
      </c>
      <c r="D5915" t="s">
        <v>456</v>
      </c>
      <c r="E5915" t="s">
        <v>474</v>
      </c>
      <c r="F5915" s="20">
        <v>2042</v>
      </c>
      <c r="G5915" s="20">
        <v>63</v>
      </c>
      <c r="H5915" s="11">
        <v>18058.583745457599</v>
      </c>
      <c r="I5915" s="10">
        <v>3467015.87787061</v>
      </c>
      <c r="J5915" s="33">
        <f t="shared" si="368"/>
        <v>5.2086821582567758E-3</v>
      </c>
      <c r="K5915" s="33">
        <f t="shared" si="369"/>
        <v>5.1951404949522884E-3</v>
      </c>
      <c r="L5915" s="33">
        <f t="shared" si="370"/>
        <v>0.94731082102252506</v>
      </c>
      <c r="M5915" s="33">
        <f t="shared" si="371"/>
        <v>0.94238940821492445</v>
      </c>
    </row>
    <row r="5916" spans="1:13" ht="27.6">
      <c r="A5916" t="s">
        <v>164</v>
      </c>
      <c r="B5916" t="s">
        <v>257</v>
      </c>
      <c r="C5916" s="14" t="s">
        <v>259</v>
      </c>
      <c r="D5916" t="s">
        <v>456</v>
      </c>
      <c r="E5916" t="s">
        <v>474</v>
      </c>
      <c r="F5916" s="20">
        <v>2042</v>
      </c>
      <c r="G5916" s="20">
        <v>64</v>
      </c>
      <c r="H5916" s="11">
        <v>19167.127536804499</v>
      </c>
      <c r="I5916" s="10">
        <v>3347983.0182464798</v>
      </c>
      <c r="J5916" s="33">
        <f t="shared" si="368"/>
        <v>5.7249775259742399E-3</v>
      </c>
      <c r="K5916" s="33">
        <f t="shared" si="369"/>
        <v>5.7086210704702101E-3</v>
      </c>
      <c r="L5916" s="33">
        <f t="shared" si="370"/>
        <v>0.94238940821492445</v>
      </c>
      <c r="M5916" s="33">
        <f t="shared" si="371"/>
        <v>0.93700966418260079</v>
      </c>
    </row>
    <row r="5917" spans="1:13" ht="27.6">
      <c r="A5917" t="s">
        <v>164</v>
      </c>
      <c r="B5917" t="s">
        <v>257</v>
      </c>
      <c r="C5917" s="14" t="s">
        <v>259</v>
      </c>
      <c r="D5917" t="s">
        <v>456</v>
      </c>
      <c r="E5917" t="s">
        <v>474</v>
      </c>
      <c r="F5917" s="20">
        <v>2042</v>
      </c>
      <c r="G5917" s="20">
        <v>65</v>
      </c>
      <c r="H5917" s="11">
        <v>20197.445348187</v>
      </c>
      <c r="I5917" s="10">
        <v>3231532.8527200599</v>
      </c>
      <c r="J5917" s="33">
        <f t="shared" si="368"/>
        <v>6.2501129552764156E-3</v>
      </c>
      <c r="K5917" s="33">
        <f t="shared" si="369"/>
        <v>6.230621628106392E-3</v>
      </c>
      <c r="L5917" s="33">
        <f t="shared" si="370"/>
        <v>0.93700966418260079</v>
      </c>
      <c r="M5917" s="33">
        <f t="shared" si="371"/>
        <v>0.93117151150319999</v>
      </c>
    </row>
    <row r="5918" spans="1:13" ht="27.6">
      <c r="A5918" t="s">
        <v>164</v>
      </c>
      <c r="B5918" t="s">
        <v>257</v>
      </c>
      <c r="C5918" s="14" t="s">
        <v>259</v>
      </c>
      <c r="D5918" t="s">
        <v>456</v>
      </c>
      <c r="E5918" t="s">
        <v>474</v>
      </c>
      <c r="F5918" s="20">
        <v>2042</v>
      </c>
      <c r="G5918" s="20">
        <v>66</v>
      </c>
      <c r="H5918" s="11">
        <v>20644.207277044901</v>
      </c>
      <c r="I5918" s="10">
        <v>3126323.8580557299</v>
      </c>
      <c r="J5918" s="33">
        <f t="shared" si="368"/>
        <v>6.6033489217216272E-3</v>
      </c>
      <c r="K5918" s="33">
        <f t="shared" si="369"/>
        <v>6.5815947230897232E-3</v>
      </c>
      <c r="L5918" s="33">
        <f t="shared" si="370"/>
        <v>0.93117151150319999</v>
      </c>
      <c r="M5918" s="33">
        <f t="shared" si="371"/>
        <v>0.92504291799679905</v>
      </c>
    </row>
    <row r="5919" spans="1:13" ht="27.6">
      <c r="A5919" t="s">
        <v>164</v>
      </c>
      <c r="B5919" t="s">
        <v>257</v>
      </c>
      <c r="C5919" s="14" t="s">
        <v>259</v>
      </c>
      <c r="D5919" t="s">
        <v>456</v>
      </c>
      <c r="E5919" t="s">
        <v>474</v>
      </c>
      <c r="F5919" s="20">
        <v>2042</v>
      </c>
      <c r="G5919" s="20">
        <v>67</v>
      </c>
      <c r="H5919" s="11">
        <v>21657.760757969099</v>
      </c>
      <c r="I5919" s="10">
        <v>3008440.5065861698</v>
      </c>
      <c r="J5919" s="33">
        <f t="shared" si="368"/>
        <v>7.1989991859753482E-3</v>
      </c>
      <c r="K5919" s="33">
        <f t="shared" si="369"/>
        <v>7.1731484616468499E-3</v>
      </c>
      <c r="L5919" s="33">
        <f t="shared" si="370"/>
        <v>0.92504291799679905</v>
      </c>
      <c r="M5919" s="33">
        <f t="shared" si="371"/>
        <v>0.91840744781261296</v>
      </c>
    </row>
    <row r="5920" spans="1:13" ht="27.6">
      <c r="A5920" t="s">
        <v>164</v>
      </c>
      <c r="B5920" t="s">
        <v>257</v>
      </c>
      <c r="C5920" s="14" t="s">
        <v>259</v>
      </c>
      <c r="D5920" t="s">
        <v>456</v>
      </c>
      <c r="E5920" t="s">
        <v>474</v>
      </c>
      <c r="F5920" s="20">
        <v>2042</v>
      </c>
      <c r="G5920" s="20">
        <v>68</v>
      </c>
      <c r="H5920" s="11">
        <v>22689.3085816042</v>
      </c>
      <c r="I5920" s="10">
        <v>2901580.5317814001</v>
      </c>
      <c r="J5920" s="33">
        <f t="shared" si="368"/>
        <v>7.8196377226429411E-3</v>
      </c>
      <c r="K5920" s="33">
        <f t="shared" si="369"/>
        <v>7.789143890925887E-3</v>
      </c>
      <c r="L5920" s="33">
        <f t="shared" si="370"/>
        <v>0.91840744781261296</v>
      </c>
      <c r="M5920" s="33">
        <f t="shared" si="371"/>
        <v>0.91125384005110255</v>
      </c>
    </row>
    <row r="5921" spans="1:13" ht="27.6">
      <c r="A5921" t="s">
        <v>164</v>
      </c>
      <c r="B5921" t="s">
        <v>257</v>
      </c>
      <c r="C5921" s="14" t="s">
        <v>259</v>
      </c>
      <c r="D5921" t="s">
        <v>456</v>
      </c>
      <c r="E5921" t="s">
        <v>474</v>
      </c>
      <c r="F5921" s="20">
        <v>2042</v>
      </c>
      <c r="G5921" s="20">
        <v>69</v>
      </c>
      <c r="H5921" s="11">
        <v>23045.059624951002</v>
      </c>
      <c r="I5921" s="10">
        <v>2793428.4085399401</v>
      </c>
      <c r="J5921" s="33">
        <f t="shared" si="368"/>
        <v>8.2497405533997984E-3</v>
      </c>
      <c r="K5921" s="33">
        <f t="shared" si="369"/>
        <v>8.2158048282303664E-3</v>
      </c>
      <c r="L5921" s="33">
        <f t="shared" si="370"/>
        <v>0.91125384005110255</v>
      </c>
      <c r="M5921" s="33">
        <f t="shared" si="371"/>
        <v>0.90376715635226723</v>
      </c>
    </row>
    <row r="5922" spans="1:13" ht="27.6">
      <c r="A5922" t="s">
        <v>164</v>
      </c>
      <c r="B5922" t="s">
        <v>257</v>
      </c>
      <c r="C5922" s="14" t="s">
        <v>259</v>
      </c>
      <c r="D5922" t="s">
        <v>456</v>
      </c>
      <c r="E5922" t="s">
        <v>474</v>
      </c>
      <c r="F5922" s="20">
        <v>2043</v>
      </c>
      <c r="G5922" s="20">
        <v>30</v>
      </c>
      <c r="H5922" s="11">
        <v>751.74429625110599</v>
      </c>
      <c r="I5922" s="10">
        <v>4831791.2515755296</v>
      </c>
      <c r="J5922" s="33">
        <f t="shared" si="368"/>
        <v>1.5558294162769975E-4</v>
      </c>
      <c r="K5922" s="33">
        <f t="shared" si="369"/>
        <v>1.5557083922945747E-4</v>
      </c>
      <c r="L5922" s="33">
        <f t="shared" si="370"/>
        <v>1</v>
      </c>
      <c r="M5922" s="33">
        <f t="shared" si="371"/>
        <v>0.99984442916077054</v>
      </c>
    </row>
    <row r="5923" spans="1:13" ht="27.6">
      <c r="A5923" t="s">
        <v>164</v>
      </c>
      <c r="B5923" t="s">
        <v>257</v>
      </c>
      <c r="C5923" s="14" t="s">
        <v>259</v>
      </c>
      <c r="D5923" t="s">
        <v>456</v>
      </c>
      <c r="E5923" t="s">
        <v>474</v>
      </c>
      <c r="F5923" s="20">
        <v>2043</v>
      </c>
      <c r="G5923" s="20">
        <v>31</v>
      </c>
      <c r="H5923" s="11">
        <v>1083.31615306037</v>
      </c>
      <c r="I5923" s="10">
        <v>4875469.9589544497</v>
      </c>
      <c r="J5923" s="33">
        <f t="shared" si="368"/>
        <v>2.2219727783794784E-4</v>
      </c>
      <c r="K5923" s="33">
        <f t="shared" si="369"/>
        <v>2.2217259385104438E-4</v>
      </c>
      <c r="L5923" s="33">
        <f t="shared" si="370"/>
        <v>0.99984442916077054</v>
      </c>
      <c r="M5923" s="33">
        <f t="shared" si="371"/>
        <v>0.99962229113049639</v>
      </c>
    </row>
    <row r="5924" spans="1:13" ht="27.6">
      <c r="A5924" t="s">
        <v>164</v>
      </c>
      <c r="B5924" t="s">
        <v>257</v>
      </c>
      <c r="C5924" s="14" t="s">
        <v>259</v>
      </c>
      <c r="D5924" t="s">
        <v>456</v>
      </c>
      <c r="E5924" t="s">
        <v>474</v>
      </c>
      <c r="F5924" s="20">
        <v>2043</v>
      </c>
      <c r="G5924" s="20">
        <v>32</v>
      </c>
      <c r="H5924" s="11">
        <v>1110.84851957925</v>
      </c>
      <c r="I5924" s="10">
        <v>4795981.8665132197</v>
      </c>
      <c r="J5924" s="33">
        <f t="shared" si="368"/>
        <v>2.3162066715378565E-4</v>
      </c>
      <c r="K5924" s="33">
        <f t="shared" si="369"/>
        <v>2.3159384515791803E-4</v>
      </c>
      <c r="L5924" s="33">
        <f t="shared" si="370"/>
        <v>0.99962229113049639</v>
      </c>
      <c r="M5924" s="33">
        <f t="shared" si="371"/>
        <v>0.9993907847603879</v>
      </c>
    </row>
    <row r="5925" spans="1:13" ht="27.6">
      <c r="A5925" t="s">
        <v>164</v>
      </c>
      <c r="B5925" t="s">
        <v>257</v>
      </c>
      <c r="C5925" s="14" t="s">
        <v>259</v>
      </c>
      <c r="D5925" t="s">
        <v>456</v>
      </c>
      <c r="E5925" t="s">
        <v>474</v>
      </c>
      <c r="F5925" s="20">
        <v>2043</v>
      </c>
      <c r="G5925" s="20">
        <v>33</v>
      </c>
      <c r="H5925" s="11">
        <v>1148.54615848976</v>
      </c>
      <c r="I5925" s="10">
        <v>4694975.2114444198</v>
      </c>
      <c r="J5925" s="33">
        <f t="shared" si="368"/>
        <v>2.4463306125452517E-4</v>
      </c>
      <c r="K5925" s="33">
        <f t="shared" si="369"/>
        <v>2.4460314102703329E-4</v>
      </c>
      <c r="L5925" s="33">
        <f t="shared" si="370"/>
        <v>0.9993907847603879</v>
      </c>
      <c r="M5925" s="33">
        <f t="shared" si="371"/>
        <v>0.99914633063532199</v>
      </c>
    </row>
    <row r="5926" spans="1:13" ht="27.6">
      <c r="A5926" t="s">
        <v>164</v>
      </c>
      <c r="B5926" t="s">
        <v>257</v>
      </c>
      <c r="C5926" s="14" t="s">
        <v>259</v>
      </c>
      <c r="D5926" t="s">
        <v>456</v>
      </c>
      <c r="E5926" t="s">
        <v>474</v>
      </c>
      <c r="F5926" s="20">
        <v>2043</v>
      </c>
      <c r="G5926" s="20">
        <v>34</v>
      </c>
      <c r="H5926" s="11">
        <v>1200.9822382388199</v>
      </c>
      <c r="I5926" s="10">
        <v>4638276.1388648702</v>
      </c>
      <c r="J5926" s="33">
        <f t="shared" si="368"/>
        <v>2.5892857654066657E-4</v>
      </c>
      <c r="K5926" s="33">
        <f t="shared" si="369"/>
        <v>2.5889505742981989E-4</v>
      </c>
      <c r="L5926" s="33">
        <f t="shared" si="370"/>
        <v>0.99914633063532199</v>
      </c>
      <c r="M5926" s="33">
        <f t="shared" si="371"/>
        <v>0.9988876565886714</v>
      </c>
    </row>
    <row r="5927" spans="1:13" ht="27.6">
      <c r="A5927" t="s">
        <v>164</v>
      </c>
      <c r="B5927" t="s">
        <v>257</v>
      </c>
      <c r="C5927" s="14" t="s">
        <v>259</v>
      </c>
      <c r="D5927" t="s">
        <v>456</v>
      </c>
      <c r="E5927" t="s">
        <v>474</v>
      </c>
      <c r="F5927" s="20">
        <v>2043</v>
      </c>
      <c r="G5927" s="20">
        <v>35</v>
      </c>
      <c r="H5927" s="11">
        <v>1288.59365562843</v>
      </c>
      <c r="I5927" s="10">
        <v>4630135.0684604002</v>
      </c>
      <c r="J5927" s="33">
        <f t="shared" si="368"/>
        <v>2.7830584563419869E-4</v>
      </c>
      <c r="K5927" s="33">
        <f t="shared" si="369"/>
        <v>2.7826712215472948E-4</v>
      </c>
      <c r="L5927" s="33">
        <f t="shared" si="370"/>
        <v>0.9988876565886714</v>
      </c>
      <c r="M5927" s="33">
        <f t="shared" si="371"/>
        <v>0.99860969899511665</v>
      </c>
    </row>
    <row r="5928" spans="1:13" ht="27.6">
      <c r="A5928" t="s">
        <v>164</v>
      </c>
      <c r="B5928" t="s">
        <v>257</v>
      </c>
      <c r="C5928" s="14" t="s">
        <v>259</v>
      </c>
      <c r="D5928" t="s">
        <v>456</v>
      </c>
      <c r="E5928" t="s">
        <v>474</v>
      </c>
      <c r="F5928" s="20">
        <v>2043</v>
      </c>
      <c r="G5928" s="20">
        <v>36</v>
      </c>
      <c r="H5928" s="11">
        <v>1635.7986721197501</v>
      </c>
      <c r="I5928" s="10">
        <v>4601889.8715306697</v>
      </c>
      <c r="J5928" s="33">
        <f t="shared" si="368"/>
        <v>3.5546236824125793E-4</v>
      </c>
      <c r="K5928" s="33">
        <f t="shared" si="369"/>
        <v>3.5539919897864536E-4</v>
      </c>
      <c r="L5928" s="33">
        <f t="shared" si="370"/>
        <v>0.99860969899511665</v>
      </c>
      <c r="M5928" s="33">
        <f t="shared" si="371"/>
        <v>0.99825479390800143</v>
      </c>
    </row>
    <row r="5929" spans="1:13" ht="27.6">
      <c r="A5929" t="s">
        <v>164</v>
      </c>
      <c r="B5929" t="s">
        <v>257</v>
      </c>
      <c r="C5929" s="14" t="s">
        <v>259</v>
      </c>
      <c r="D5929" t="s">
        <v>456</v>
      </c>
      <c r="E5929" t="s">
        <v>474</v>
      </c>
      <c r="F5929" s="20">
        <v>2043</v>
      </c>
      <c r="G5929" s="20">
        <v>37</v>
      </c>
      <c r="H5929" s="11">
        <v>1752.7211385912599</v>
      </c>
      <c r="I5929" s="10">
        <v>4530130.6872016499</v>
      </c>
      <c r="J5929" s="33">
        <f t="shared" si="368"/>
        <v>3.8690299675966965E-4</v>
      </c>
      <c r="K5929" s="33">
        <f t="shared" si="369"/>
        <v>3.868281594471279E-4</v>
      </c>
      <c r="L5929" s="33">
        <f t="shared" si="370"/>
        <v>0.99825479390800143</v>
      </c>
      <c r="M5929" s="33">
        <f t="shared" si="371"/>
        <v>0.99786864084341476</v>
      </c>
    </row>
    <row r="5930" spans="1:13" ht="27.6">
      <c r="A5930" t="s">
        <v>164</v>
      </c>
      <c r="B5930" t="s">
        <v>257</v>
      </c>
      <c r="C5930" s="14" t="s">
        <v>259</v>
      </c>
      <c r="D5930" t="s">
        <v>456</v>
      </c>
      <c r="E5930" t="s">
        <v>474</v>
      </c>
      <c r="F5930" s="20">
        <v>2043</v>
      </c>
      <c r="G5930" s="20">
        <v>38</v>
      </c>
      <c r="H5930" s="11">
        <v>1880.2702540023799</v>
      </c>
      <c r="I5930" s="10">
        <v>4435549.7545137303</v>
      </c>
      <c r="J5930" s="33">
        <f t="shared" si="368"/>
        <v>4.2390917880900068E-4</v>
      </c>
      <c r="K5930" s="33">
        <f t="shared" si="369"/>
        <v>4.238193420077474E-4</v>
      </c>
      <c r="L5930" s="33">
        <f t="shared" si="370"/>
        <v>0.99786864084341476</v>
      </c>
      <c r="M5930" s="33">
        <f t="shared" si="371"/>
        <v>0.99744572481264238</v>
      </c>
    </row>
    <row r="5931" spans="1:13" ht="27.6">
      <c r="A5931" t="s">
        <v>164</v>
      </c>
      <c r="B5931" t="s">
        <v>257</v>
      </c>
      <c r="C5931" s="14" t="s">
        <v>259</v>
      </c>
      <c r="D5931" t="s">
        <v>456</v>
      </c>
      <c r="E5931" t="s">
        <v>474</v>
      </c>
      <c r="F5931" s="20">
        <v>2043</v>
      </c>
      <c r="G5931" s="20">
        <v>39</v>
      </c>
      <c r="H5931" s="11">
        <v>1966.4151780607899</v>
      </c>
      <c r="I5931" s="10">
        <v>4337210.7673142003</v>
      </c>
      <c r="J5931" s="33">
        <f t="shared" si="368"/>
        <v>4.5338243483114939E-4</v>
      </c>
      <c r="K5931" s="33">
        <f t="shared" si="369"/>
        <v>4.5327967254582546E-4</v>
      </c>
      <c r="L5931" s="33">
        <f t="shared" si="370"/>
        <v>0.99744572481264238</v>
      </c>
      <c r="M5931" s="33">
        <f t="shared" si="371"/>
        <v>0.99699360294111705</v>
      </c>
    </row>
    <row r="5932" spans="1:13" ht="27.6">
      <c r="A5932" t="s">
        <v>164</v>
      </c>
      <c r="B5932" t="s">
        <v>257</v>
      </c>
      <c r="C5932" s="14" t="s">
        <v>259</v>
      </c>
      <c r="D5932" t="s">
        <v>456</v>
      </c>
      <c r="E5932" t="s">
        <v>474</v>
      </c>
      <c r="F5932" s="20">
        <v>2043</v>
      </c>
      <c r="G5932" s="20">
        <v>40</v>
      </c>
      <c r="H5932" s="11">
        <v>2154.19113085239</v>
      </c>
      <c r="I5932" s="10">
        <v>4292353.6798102297</v>
      </c>
      <c r="J5932" s="33">
        <f t="shared" si="368"/>
        <v>5.0186710871123492E-4</v>
      </c>
      <c r="K5932" s="33">
        <f t="shared" si="369"/>
        <v>5.0174119447876642E-4</v>
      </c>
      <c r="L5932" s="33">
        <f t="shared" si="370"/>
        <v>0.99699360294111705</v>
      </c>
      <c r="M5932" s="33">
        <f t="shared" si="371"/>
        <v>0.9964933701798897</v>
      </c>
    </row>
    <row r="5933" spans="1:13" ht="27.6">
      <c r="A5933" t="s">
        <v>164</v>
      </c>
      <c r="B5933" t="s">
        <v>257</v>
      </c>
      <c r="C5933" s="14" t="s">
        <v>259</v>
      </c>
      <c r="D5933" t="s">
        <v>456</v>
      </c>
      <c r="E5933" t="s">
        <v>474</v>
      </c>
      <c r="F5933" s="20">
        <v>2043</v>
      </c>
      <c r="G5933" s="20">
        <v>41</v>
      </c>
      <c r="H5933" s="11">
        <v>2825.89988482641</v>
      </c>
      <c r="I5933" s="10">
        <v>4269727.9902633904</v>
      </c>
      <c r="J5933" s="33">
        <f t="shared" si="368"/>
        <v>6.6184541293275363E-4</v>
      </c>
      <c r="K5933" s="33">
        <f t="shared" si="369"/>
        <v>6.6162644156853023E-4</v>
      </c>
      <c r="L5933" s="33">
        <f t="shared" si="370"/>
        <v>0.9964933701798897</v>
      </c>
      <c r="M5933" s="33">
        <f t="shared" si="371"/>
        <v>0.99583406381733097</v>
      </c>
    </row>
    <row r="5934" spans="1:13" ht="27.6">
      <c r="A5934" t="s">
        <v>164</v>
      </c>
      <c r="B5934" t="s">
        <v>257</v>
      </c>
      <c r="C5934" s="14" t="s">
        <v>259</v>
      </c>
      <c r="D5934" t="s">
        <v>456</v>
      </c>
      <c r="E5934" t="s">
        <v>474</v>
      </c>
      <c r="F5934" s="20">
        <v>2043</v>
      </c>
      <c r="G5934" s="20">
        <v>42</v>
      </c>
      <c r="H5934" s="11">
        <v>3144.25672140905</v>
      </c>
      <c r="I5934" s="10">
        <v>4246990.1337717902</v>
      </c>
      <c r="J5934" s="33">
        <f t="shared" si="368"/>
        <v>7.4034942921249677E-4</v>
      </c>
      <c r="K5934" s="33">
        <f t="shared" si="369"/>
        <v>7.4007543819432087E-4</v>
      </c>
      <c r="L5934" s="33">
        <f t="shared" si="370"/>
        <v>0.99583406381733097</v>
      </c>
      <c r="M5934" s="33">
        <f t="shared" si="371"/>
        <v>0.99509707148618254</v>
      </c>
    </row>
    <row r="5935" spans="1:13" ht="27.6">
      <c r="A5935" t="s">
        <v>164</v>
      </c>
      <c r="B5935" t="s">
        <v>257</v>
      </c>
      <c r="C5935" s="14" t="s">
        <v>259</v>
      </c>
      <c r="D5935" t="s">
        <v>456</v>
      </c>
      <c r="E5935" t="s">
        <v>474</v>
      </c>
      <c r="F5935" s="20">
        <v>2043</v>
      </c>
      <c r="G5935" s="20">
        <v>43</v>
      </c>
      <c r="H5935" s="11">
        <v>3528.4652345468098</v>
      </c>
      <c r="I5935" s="10">
        <v>4243130.6918840203</v>
      </c>
      <c r="J5935" s="33">
        <f t="shared" si="368"/>
        <v>8.31571189003399E-4</v>
      </c>
      <c r="K5935" s="33">
        <f t="shared" si="369"/>
        <v>8.3122552950232187E-4</v>
      </c>
      <c r="L5935" s="33">
        <f t="shared" si="370"/>
        <v>0.99509707148618254</v>
      </c>
      <c r="M5935" s="33">
        <f t="shared" si="371"/>
        <v>0.99426992139603021</v>
      </c>
    </row>
    <row r="5936" spans="1:13" ht="27.6">
      <c r="A5936" t="s">
        <v>164</v>
      </c>
      <c r="B5936" t="s">
        <v>257</v>
      </c>
      <c r="C5936" s="14" t="s">
        <v>259</v>
      </c>
      <c r="D5936" t="s">
        <v>456</v>
      </c>
      <c r="E5936" t="s">
        <v>474</v>
      </c>
      <c r="F5936" s="20">
        <v>2043</v>
      </c>
      <c r="G5936" s="20">
        <v>44</v>
      </c>
      <c r="H5936" s="11">
        <v>3770.5934295587599</v>
      </c>
      <c r="I5936" s="10">
        <v>4276621.2898816103</v>
      </c>
      <c r="J5936" s="33">
        <f t="shared" si="368"/>
        <v>8.8167578421776533E-4</v>
      </c>
      <c r="K5936" s="33">
        <f t="shared" si="369"/>
        <v>8.8128722232716505E-4</v>
      </c>
      <c r="L5936" s="33">
        <f t="shared" si="370"/>
        <v>0.99426992139603021</v>
      </c>
      <c r="M5936" s="33">
        <f t="shared" si="371"/>
        <v>0.9933936840187596</v>
      </c>
    </row>
    <row r="5937" spans="1:13" ht="27.6">
      <c r="A5937" t="s">
        <v>164</v>
      </c>
      <c r="B5937" t="s">
        <v>257</v>
      </c>
      <c r="C5937" s="14" t="s">
        <v>259</v>
      </c>
      <c r="D5937" t="s">
        <v>456</v>
      </c>
      <c r="E5937" t="s">
        <v>474</v>
      </c>
      <c r="F5937" s="20">
        <v>2043</v>
      </c>
      <c r="G5937" s="20">
        <v>45</v>
      </c>
      <c r="H5937" s="11">
        <v>4116.5760538630502</v>
      </c>
      <c r="I5937" s="10">
        <v>4312150.8630918097</v>
      </c>
      <c r="J5937" s="33">
        <f t="shared" si="368"/>
        <v>9.5464564774328593E-4</v>
      </c>
      <c r="K5937" s="33">
        <f t="shared" si="369"/>
        <v>9.5419011855479852E-4</v>
      </c>
      <c r="L5937" s="33">
        <f t="shared" si="370"/>
        <v>0.9933936840187596</v>
      </c>
      <c r="M5937" s="33">
        <f t="shared" si="371"/>
        <v>0.9924457975816342</v>
      </c>
    </row>
    <row r="5938" spans="1:13" ht="27.6">
      <c r="A5938" t="s">
        <v>164</v>
      </c>
      <c r="B5938" t="s">
        <v>257</v>
      </c>
      <c r="C5938" s="14" t="s">
        <v>259</v>
      </c>
      <c r="D5938" t="s">
        <v>456</v>
      </c>
      <c r="E5938" t="s">
        <v>474</v>
      </c>
      <c r="F5938" s="20">
        <v>2043</v>
      </c>
      <c r="G5938" s="20">
        <v>46</v>
      </c>
      <c r="H5938" s="11">
        <v>5113.8462466092196</v>
      </c>
      <c r="I5938" s="10">
        <v>4301644.3971140496</v>
      </c>
      <c r="J5938" s="33">
        <f t="shared" si="368"/>
        <v>1.18881194597119E-3</v>
      </c>
      <c r="K5938" s="33">
        <f t="shared" si="369"/>
        <v>1.188105588985966E-3</v>
      </c>
      <c r="L5938" s="33">
        <f t="shared" si="370"/>
        <v>0.9924457975816342</v>
      </c>
      <c r="M5938" s="33">
        <f t="shared" si="371"/>
        <v>0.9912666671827618</v>
      </c>
    </row>
    <row r="5939" spans="1:13" ht="27.6">
      <c r="A5939" t="s">
        <v>164</v>
      </c>
      <c r="B5939" t="s">
        <v>257</v>
      </c>
      <c r="C5939" s="14" t="s">
        <v>259</v>
      </c>
      <c r="D5939" t="s">
        <v>456</v>
      </c>
      <c r="E5939" t="s">
        <v>474</v>
      </c>
      <c r="F5939" s="20">
        <v>2043</v>
      </c>
      <c r="G5939" s="20">
        <v>47</v>
      </c>
      <c r="H5939" s="11">
        <v>5521.1740072365501</v>
      </c>
      <c r="I5939" s="10">
        <v>4233129.4541604603</v>
      </c>
      <c r="J5939" s="33">
        <f t="shared" si="368"/>
        <v>1.3042771469722375E-3</v>
      </c>
      <c r="K5939" s="33">
        <f t="shared" si="369"/>
        <v>1.3034269472064208E-3</v>
      </c>
      <c r="L5939" s="33">
        <f t="shared" si="370"/>
        <v>0.9912666671827618</v>
      </c>
      <c r="M5939" s="33">
        <f t="shared" si="371"/>
        <v>0.98997462349688825</v>
      </c>
    </row>
    <row r="5940" spans="1:13" ht="27.6">
      <c r="A5940" t="s">
        <v>164</v>
      </c>
      <c r="B5940" t="s">
        <v>257</v>
      </c>
      <c r="C5940" s="14" t="s">
        <v>259</v>
      </c>
      <c r="D5940" t="s">
        <v>456</v>
      </c>
      <c r="E5940" t="s">
        <v>474</v>
      </c>
      <c r="F5940" s="20">
        <v>2043</v>
      </c>
      <c r="G5940" s="20">
        <v>48</v>
      </c>
      <c r="H5940" s="11">
        <v>5997.4785385349996</v>
      </c>
      <c r="I5940" s="10">
        <v>4161973.40364542</v>
      </c>
      <c r="J5940" s="33">
        <f t="shared" si="368"/>
        <v>1.4410179875925886E-3</v>
      </c>
      <c r="K5940" s="33">
        <f t="shared" si="369"/>
        <v>1.4399802197129219E-3</v>
      </c>
      <c r="L5940" s="33">
        <f t="shared" si="370"/>
        <v>0.98997462349688825</v>
      </c>
      <c r="M5940" s="33">
        <f t="shared" si="371"/>
        <v>0.988549079621035</v>
      </c>
    </row>
    <row r="5941" spans="1:13" ht="27.6">
      <c r="A5941" t="s">
        <v>164</v>
      </c>
      <c r="B5941" t="s">
        <v>257</v>
      </c>
      <c r="C5941" s="14" t="s">
        <v>259</v>
      </c>
      <c r="D5941" t="s">
        <v>456</v>
      </c>
      <c r="E5941" t="s">
        <v>474</v>
      </c>
      <c r="F5941" s="20">
        <v>2043</v>
      </c>
      <c r="G5941" s="20">
        <v>49</v>
      </c>
      <c r="H5941" s="11">
        <v>6373.7109657091796</v>
      </c>
      <c r="I5941" s="10">
        <v>4099109.4897223101</v>
      </c>
      <c r="J5941" s="33">
        <f t="shared" si="368"/>
        <v>1.5549013710636356E-3</v>
      </c>
      <c r="K5941" s="33">
        <f t="shared" si="369"/>
        <v>1.5536931382355013E-3</v>
      </c>
      <c r="L5941" s="33">
        <f t="shared" si="370"/>
        <v>0.988549079621035</v>
      </c>
      <c r="M5941" s="33">
        <f t="shared" si="371"/>
        <v>0.98701317769921881</v>
      </c>
    </row>
    <row r="5942" spans="1:13" ht="27.6">
      <c r="A5942" t="s">
        <v>164</v>
      </c>
      <c r="B5942" t="s">
        <v>257</v>
      </c>
      <c r="C5942" s="14" t="s">
        <v>259</v>
      </c>
      <c r="D5942" t="s">
        <v>456</v>
      </c>
      <c r="E5942" t="s">
        <v>474</v>
      </c>
      <c r="F5942" s="20">
        <v>2043</v>
      </c>
      <c r="G5942" s="20">
        <v>50</v>
      </c>
      <c r="H5942" s="11">
        <v>6827.9094127214003</v>
      </c>
      <c r="I5942" s="10">
        <v>4037888.0267968699</v>
      </c>
      <c r="J5942" s="33">
        <f t="shared" si="368"/>
        <v>1.6909605633957528E-3</v>
      </c>
      <c r="K5942" s="33">
        <f t="shared" si="369"/>
        <v>1.6895316950824579E-3</v>
      </c>
      <c r="L5942" s="33">
        <f t="shared" si="370"/>
        <v>0.98701317769921881</v>
      </c>
      <c r="M5942" s="33">
        <f t="shared" si="371"/>
        <v>0.98534558765203195</v>
      </c>
    </row>
    <row r="5943" spans="1:13" ht="27.6">
      <c r="A5943" t="s">
        <v>164</v>
      </c>
      <c r="B5943" t="s">
        <v>257</v>
      </c>
      <c r="C5943" s="14" t="s">
        <v>259</v>
      </c>
      <c r="D5943" t="s">
        <v>456</v>
      </c>
      <c r="E5943" t="s">
        <v>474</v>
      </c>
      <c r="F5943" s="20">
        <v>2043</v>
      </c>
      <c r="G5943" s="20">
        <v>51</v>
      </c>
      <c r="H5943" s="11">
        <v>7668.8041639490702</v>
      </c>
      <c r="I5943" s="10">
        <v>4009542.94607984</v>
      </c>
      <c r="J5943" s="33">
        <f t="shared" si="368"/>
        <v>1.9126379906834311E-3</v>
      </c>
      <c r="K5943" s="33">
        <f t="shared" si="369"/>
        <v>1.9108100642146741E-3</v>
      </c>
      <c r="L5943" s="33">
        <f t="shared" si="370"/>
        <v>0.98534558765203195</v>
      </c>
      <c r="M5943" s="33">
        <f t="shared" si="371"/>
        <v>0.98346277938641691</v>
      </c>
    </row>
    <row r="5944" spans="1:13" ht="27.6">
      <c r="A5944" t="s">
        <v>164</v>
      </c>
      <c r="B5944" t="s">
        <v>257</v>
      </c>
      <c r="C5944" s="14" t="s">
        <v>259</v>
      </c>
      <c r="D5944" t="s">
        <v>456</v>
      </c>
      <c r="E5944" t="s">
        <v>474</v>
      </c>
      <c r="F5944" s="20">
        <v>2043</v>
      </c>
      <c r="G5944" s="20">
        <v>52</v>
      </c>
      <c r="H5944" s="11">
        <v>8279.5178948784105</v>
      </c>
      <c r="I5944" s="10">
        <v>3974618.1220717002</v>
      </c>
      <c r="J5944" s="33">
        <f t="shared" si="368"/>
        <v>2.0830977066453008E-3</v>
      </c>
      <c r="K5944" s="33">
        <f t="shared" si="369"/>
        <v>2.0809295643630099E-3</v>
      </c>
      <c r="L5944" s="33">
        <f t="shared" si="370"/>
        <v>0.98346277938641691</v>
      </c>
      <c r="M5944" s="33">
        <f t="shared" si="371"/>
        <v>0.98141626261334114</v>
      </c>
    </row>
    <row r="5945" spans="1:13" ht="27.6">
      <c r="A5945" t="s">
        <v>164</v>
      </c>
      <c r="B5945" t="s">
        <v>257</v>
      </c>
      <c r="C5945" s="14" t="s">
        <v>259</v>
      </c>
      <c r="D5945" t="s">
        <v>456</v>
      </c>
      <c r="E5945" t="s">
        <v>474</v>
      </c>
      <c r="F5945" s="20">
        <v>2043</v>
      </c>
      <c r="G5945" s="20">
        <v>53</v>
      </c>
      <c r="H5945" s="11">
        <v>8937.9287411264395</v>
      </c>
      <c r="I5945" s="10">
        <v>3941919.3173542698</v>
      </c>
      <c r="J5945" s="33">
        <f t="shared" si="368"/>
        <v>2.2674052971549358E-3</v>
      </c>
      <c r="K5945" s="33">
        <f t="shared" si="369"/>
        <v>2.264836675499704E-3</v>
      </c>
      <c r="L5945" s="33">
        <f t="shared" si="370"/>
        <v>0.98141626261334114</v>
      </c>
      <c r="M5945" s="33">
        <f t="shared" si="371"/>
        <v>0.97919351506784258</v>
      </c>
    </row>
    <row r="5946" spans="1:13" ht="27.6">
      <c r="A5946" t="s">
        <v>164</v>
      </c>
      <c r="B5946" t="s">
        <v>257</v>
      </c>
      <c r="C5946" s="14" t="s">
        <v>259</v>
      </c>
      <c r="D5946" t="s">
        <v>456</v>
      </c>
      <c r="E5946" t="s">
        <v>474</v>
      </c>
      <c r="F5946" s="20">
        <v>2043</v>
      </c>
      <c r="G5946" s="20">
        <v>54</v>
      </c>
      <c r="H5946" s="11">
        <v>9777.0166749316304</v>
      </c>
      <c r="I5946" s="10">
        <v>3929673.7327955798</v>
      </c>
      <c r="J5946" s="33">
        <f t="shared" si="368"/>
        <v>2.4879970551591407E-3</v>
      </c>
      <c r="K5946" s="33">
        <f t="shared" si="369"/>
        <v>2.484904555727363E-3</v>
      </c>
      <c r="L5946" s="33">
        <f t="shared" si="370"/>
        <v>0.97919351506784258</v>
      </c>
      <c r="M5946" s="33">
        <f t="shared" si="371"/>
        <v>0.9767603126413118</v>
      </c>
    </row>
    <row r="5947" spans="1:13" ht="27.6">
      <c r="A5947" t="s">
        <v>164</v>
      </c>
      <c r="B5947" t="s">
        <v>257</v>
      </c>
      <c r="C5947" s="14" t="s">
        <v>259</v>
      </c>
      <c r="D5947" t="s">
        <v>456</v>
      </c>
      <c r="E5947" t="s">
        <v>474</v>
      </c>
      <c r="F5947" s="20">
        <v>2043</v>
      </c>
      <c r="G5947" s="20">
        <v>55</v>
      </c>
      <c r="H5947" s="11">
        <v>10652.047915532899</v>
      </c>
      <c r="I5947" s="10">
        <v>3871465.9586583502</v>
      </c>
      <c r="J5947" s="33">
        <f t="shared" si="368"/>
        <v>2.7514249199867297E-3</v>
      </c>
      <c r="K5947" s="33">
        <f t="shared" si="369"/>
        <v>2.7476432195915335E-3</v>
      </c>
      <c r="L5947" s="33">
        <f t="shared" si="370"/>
        <v>0.9767603126413118</v>
      </c>
      <c r="M5947" s="33">
        <f t="shared" si="371"/>
        <v>0.97407652379111676</v>
      </c>
    </row>
    <row r="5948" spans="1:13" ht="27.6">
      <c r="A5948" t="s">
        <v>164</v>
      </c>
      <c r="B5948" t="s">
        <v>257</v>
      </c>
      <c r="C5948" s="14" t="s">
        <v>259</v>
      </c>
      <c r="D5948" t="s">
        <v>456</v>
      </c>
      <c r="E5948" t="s">
        <v>474</v>
      </c>
      <c r="F5948" s="20">
        <v>2043</v>
      </c>
      <c r="G5948" s="20">
        <v>56</v>
      </c>
      <c r="H5948" s="11">
        <v>11450.6947111713</v>
      </c>
      <c r="I5948" s="10">
        <v>3803836.8246068498</v>
      </c>
      <c r="J5948" s="33">
        <f t="shared" si="368"/>
        <v>3.0103012403416649E-3</v>
      </c>
      <c r="K5948" s="33">
        <f t="shared" si="369"/>
        <v>3.005774826658314E-3</v>
      </c>
      <c r="L5948" s="33">
        <f t="shared" si="370"/>
        <v>0.97407652379111676</v>
      </c>
      <c r="M5948" s="33">
        <f t="shared" si="371"/>
        <v>0.97114866909666653</v>
      </c>
    </row>
    <row r="5949" spans="1:13" ht="27.6">
      <c r="A5949" t="s">
        <v>164</v>
      </c>
      <c r="B5949" t="s">
        <v>257</v>
      </c>
      <c r="C5949" s="14" t="s">
        <v>259</v>
      </c>
      <c r="D5949" t="s">
        <v>456</v>
      </c>
      <c r="E5949" t="s">
        <v>474</v>
      </c>
      <c r="F5949" s="20">
        <v>2043</v>
      </c>
      <c r="G5949" s="20">
        <v>57</v>
      </c>
      <c r="H5949" s="11">
        <v>12633.323950554701</v>
      </c>
      <c r="I5949" s="10">
        <v>3792640.3237108998</v>
      </c>
      <c r="J5949" s="33">
        <f t="shared" si="368"/>
        <v>3.3310102915832672E-3</v>
      </c>
      <c r="K5949" s="33">
        <f t="shared" si="369"/>
        <v>3.3254686316184223E-3</v>
      </c>
      <c r="L5949" s="33">
        <f t="shared" si="370"/>
        <v>0.97114866909666653</v>
      </c>
      <c r="M5949" s="33">
        <f t="shared" si="371"/>
        <v>0.96791914466094764</v>
      </c>
    </row>
    <row r="5950" spans="1:13" ht="27.6">
      <c r="A5950" t="s">
        <v>164</v>
      </c>
      <c r="B5950" t="s">
        <v>257</v>
      </c>
      <c r="C5950" s="14" t="s">
        <v>259</v>
      </c>
      <c r="D5950" t="s">
        <v>456</v>
      </c>
      <c r="E5950" t="s">
        <v>474</v>
      </c>
      <c r="F5950" s="20">
        <v>2043</v>
      </c>
      <c r="G5950" s="20">
        <v>58</v>
      </c>
      <c r="H5950" s="11">
        <v>14103.638757442401</v>
      </c>
      <c r="I5950" s="10">
        <v>3832030.24217716</v>
      </c>
      <c r="J5950" s="33">
        <f t="shared" si="368"/>
        <v>3.6804612349378139E-3</v>
      </c>
      <c r="K5950" s="33">
        <f t="shared" si="369"/>
        <v>3.6736966389759873E-3</v>
      </c>
      <c r="L5950" s="33">
        <f t="shared" si="370"/>
        <v>0.96791914466094764</v>
      </c>
      <c r="M5950" s="33">
        <f t="shared" si="371"/>
        <v>0.96436330335240616</v>
      </c>
    </row>
    <row r="5951" spans="1:13" ht="27.6">
      <c r="A5951" t="s">
        <v>164</v>
      </c>
      <c r="B5951" t="s">
        <v>257</v>
      </c>
      <c r="C5951" s="14" t="s">
        <v>259</v>
      </c>
      <c r="D5951" t="s">
        <v>456</v>
      </c>
      <c r="E5951" t="s">
        <v>474</v>
      </c>
      <c r="F5951" s="20">
        <v>2043</v>
      </c>
      <c r="G5951" s="20">
        <v>59</v>
      </c>
      <c r="H5951" s="11">
        <v>14906.246039264301</v>
      </c>
      <c r="I5951" s="10">
        <v>3829543.72870113</v>
      </c>
      <c r="J5951" s="33">
        <f t="shared" si="368"/>
        <v>3.8924339543499786E-3</v>
      </c>
      <c r="K5951" s="33">
        <f t="shared" si="369"/>
        <v>3.8848682528199729E-3</v>
      </c>
      <c r="L5951" s="33">
        <f t="shared" si="370"/>
        <v>0.96436330335240616</v>
      </c>
      <c r="M5951" s="33">
        <f t="shared" si="371"/>
        <v>0.96061687897102777</v>
      </c>
    </row>
    <row r="5952" spans="1:13" ht="27.6">
      <c r="A5952" t="s">
        <v>164</v>
      </c>
      <c r="B5952" t="s">
        <v>257</v>
      </c>
      <c r="C5952" s="14" t="s">
        <v>259</v>
      </c>
      <c r="D5952" t="s">
        <v>456</v>
      </c>
      <c r="E5952" t="s">
        <v>474</v>
      </c>
      <c r="F5952" s="20">
        <v>2043</v>
      </c>
      <c r="G5952" s="20">
        <v>60</v>
      </c>
      <c r="H5952" s="11">
        <v>15649.914724918301</v>
      </c>
      <c r="I5952" s="10">
        <v>3772358.2389305099</v>
      </c>
      <c r="J5952" s="33">
        <f t="shared" si="368"/>
        <v>4.1485759659334901E-3</v>
      </c>
      <c r="K5952" s="33">
        <f t="shared" si="369"/>
        <v>4.1399825122998557E-3</v>
      </c>
      <c r="L5952" s="33">
        <f t="shared" si="370"/>
        <v>0.96061687897102777</v>
      </c>
      <c r="M5952" s="33">
        <f t="shared" si="371"/>
        <v>0.9566399418910676</v>
      </c>
    </row>
    <row r="5953" spans="1:13" ht="27.6">
      <c r="A5953" t="s">
        <v>164</v>
      </c>
      <c r="B5953" t="s">
        <v>257</v>
      </c>
      <c r="C5953" s="14" t="s">
        <v>259</v>
      </c>
      <c r="D5953" t="s">
        <v>456</v>
      </c>
      <c r="E5953" t="s">
        <v>474</v>
      </c>
      <c r="F5953" s="20">
        <v>2043</v>
      </c>
      <c r="G5953" s="20">
        <v>61</v>
      </c>
      <c r="H5953" s="11">
        <v>16378.022328597401</v>
      </c>
      <c r="I5953" s="10">
        <v>3691307.3782376298</v>
      </c>
      <c r="J5953" s="33">
        <f t="shared" si="368"/>
        <v>4.4369164229332994E-3</v>
      </c>
      <c r="K5953" s="33">
        <f t="shared" si="369"/>
        <v>4.4270878508186895E-3</v>
      </c>
      <c r="L5953" s="33">
        <f t="shared" si="370"/>
        <v>0.9566399418910676</v>
      </c>
      <c r="M5953" s="33">
        <f t="shared" si="371"/>
        <v>0.95240481282671374</v>
      </c>
    </row>
    <row r="5954" spans="1:13" ht="27.6">
      <c r="A5954" t="s">
        <v>164</v>
      </c>
      <c r="B5954" t="s">
        <v>257</v>
      </c>
      <c r="C5954" s="14" t="s">
        <v>259</v>
      </c>
      <c r="D5954" t="s">
        <v>456</v>
      </c>
      <c r="E5954" t="s">
        <v>474</v>
      </c>
      <c r="F5954" s="20">
        <v>2043</v>
      </c>
      <c r="G5954" s="20">
        <v>62</v>
      </c>
      <c r="H5954" s="11">
        <v>17264.010576503199</v>
      </c>
      <c r="I5954" s="10">
        <v>3603052.79037514</v>
      </c>
      <c r="J5954" s="33">
        <f t="shared" ref="J5954:J6017" si="372">IF(I5954&gt;0,H5954/I5954,0)</f>
        <v>4.7914953182536402E-3</v>
      </c>
      <c r="K5954" s="33">
        <f t="shared" ref="K5954:K6017" si="373">1-EXP(-J5954)</f>
        <v>4.780034416819734E-3</v>
      </c>
      <c r="L5954" s="33">
        <f t="shared" ref="L5954:L6017" si="374">IF(G5954=30,1,M5953)</f>
        <v>0.95240481282671374</v>
      </c>
      <c r="M5954" s="33">
        <f t="shared" ref="M5954:M6017" si="375">L5954*(1-K5954)</f>
        <v>0.94785228504265728</v>
      </c>
    </row>
    <row r="5955" spans="1:13" ht="27.6">
      <c r="A5955" t="s">
        <v>164</v>
      </c>
      <c r="B5955" t="s">
        <v>257</v>
      </c>
      <c r="C5955" s="14" t="s">
        <v>259</v>
      </c>
      <c r="D5955" t="s">
        <v>456</v>
      </c>
      <c r="E5955" t="s">
        <v>474</v>
      </c>
      <c r="F5955" s="20">
        <v>2043</v>
      </c>
      <c r="G5955" s="20">
        <v>63</v>
      </c>
      <c r="H5955" s="11">
        <v>18211.236526839501</v>
      </c>
      <c r="I5955" s="10">
        <v>3518161.0624148999</v>
      </c>
      <c r="J5955" s="33">
        <f t="shared" si="372"/>
        <v>5.1763509980805511E-3</v>
      </c>
      <c r="K5955" s="33">
        <f t="shared" si="373"/>
        <v>5.1629767797533033E-3</v>
      </c>
      <c r="L5955" s="33">
        <f t="shared" si="374"/>
        <v>0.94785228504265728</v>
      </c>
      <c r="M5955" s="33">
        <f t="shared" si="375"/>
        <v>0.9429585457043459</v>
      </c>
    </row>
    <row r="5956" spans="1:13" ht="27.6">
      <c r="A5956" t="s">
        <v>164</v>
      </c>
      <c r="B5956" t="s">
        <v>257</v>
      </c>
      <c r="C5956" s="14" t="s">
        <v>259</v>
      </c>
      <c r="D5956" t="s">
        <v>456</v>
      </c>
      <c r="E5956" t="s">
        <v>474</v>
      </c>
      <c r="F5956" s="20">
        <v>2043</v>
      </c>
      <c r="G5956" s="20">
        <v>64</v>
      </c>
      <c r="H5956" s="11">
        <v>19457.220590716701</v>
      </c>
      <c r="I5956" s="10">
        <v>3419229.72465199</v>
      </c>
      <c r="J5956" s="33">
        <f t="shared" si="372"/>
        <v>5.690527445533675E-3</v>
      </c>
      <c r="K5956" s="33">
        <f t="shared" si="373"/>
        <v>5.6743670624613829E-3</v>
      </c>
      <c r="L5956" s="33">
        <f t="shared" si="374"/>
        <v>0.9429585457043459</v>
      </c>
      <c r="M5956" s="33">
        <f t="shared" si="375"/>
        <v>0.93760785279133463</v>
      </c>
    </row>
    <row r="5957" spans="1:13" ht="27.6">
      <c r="A5957" t="s">
        <v>164</v>
      </c>
      <c r="B5957" t="s">
        <v>257</v>
      </c>
      <c r="C5957" s="14" t="s">
        <v>259</v>
      </c>
      <c r="D5957" t="s">
        <v>456</v>
      </c>
      <c r="E5957" t="s">
        <v>474</v>
      </c>
      <c r="F5957" s="20">
        <v>2043</v>
      </c>
      <c r="G5957" s="20">
        <v>65</v>
      </c>
      <c r="H5957" s="11">
        <v>20503.597714805899</v>
      </c>
      <c r="I5957" s="10">
        <v>3297293.6465585302</v>
      </c>
      <c r="J5957" s="33">
        <f t="shared" si="372"/>
        <v>6.2183111098418637E-3</v>
      </c>
      <c r="K5957" s="33">
        <f t="shared" si="373"/>
        <v>6.1990174254045183E-3</v>
      </c>
      <c r="L5957" s="33">
        <f t="shared" si="374"/>
        <v>0.93760785279133463</v>
      </c>
      <c r="M5957" s="33">
        <f t="shared" si="375"/>
        <v>0.931795605373685</v>
      </c>
    </row>
    <row r="5958" spans="1:13" ht="27.6">
      <c r="A5958" t="s">
        <v>164</v>
      </c>
      <c r="B5958" t="s">
        <v>257</v>
      </c>
      <c r="C5958" s="14" t="s">
        <v>259</v>
      </c>
      <c r="D5958" t="s">
        <v>456</v>
      </c>
      <c r="E5958" t="s">
        <v>474</v>
      </c>
      <c r="F5958" s="20">
        <v>2043</v>
      </c>
      <c r="G5958" s="20">
        <v>66</v>
      </c>
      <c r="H5958" s="11">
        <v>20811.664145169001</v>
      </c>
      <c r="I5958" s="10">
        <v>3177942.0569984401</v>
      </c>
      <c r="J5958" s="33">
        <f t="shared" si="372"/>
        <v>6.5487865328877574E-3</v>
      </c>
      <c r="K5958" s="33">
        <f t="shared" si="373"/>
        <v>6.52738996302904E-3</v>
      </c>
      <c r="L5958" s="33">
        <f t="shared" si="374"/>
        <v>0.931795605373685</v>
      </c>
      <c r="M5958" s="33">
        <f t="shared" si="375"/>
        <v>0.92571341209157421</v>
      </c>
    </row>
    <row r="5959" spans="1:13" ht="27.6">
      <c r="A5959" t="s">
        <v>164</v>
      </c>
      <c r="B5959" t="s">
        <v>257</v>
      </c>
      <c r="C5959" s="14" t="s">
        <v>259</v>
      </c>
      <c r="D5959" t="s">
        <v>456</v>
      </c>
      <c r="E5959" t="s">
        <v>474</v>
      </c>
      <c r="F5959" s="20">
        <v>2043</v>
      </c>
      <c r="G5959" s="20">
        <v>67</v>
      </c>
      <c r="H5959" s="11">
        <v>21918.888071584301</v>
      </c>
      <c r="I5959" s="10">
        <v>3069146.5763852899</v>
      </c>
      <c r="J5959" s="33">
        <f t="shared" si="372"/>
        <v>7.1416882596071493E-3</v>
      </c>
      <c r="K5959" s="33">
        <f t="shared" si="373"/>
        <v>7.1162470045398329E-3</v>
      </c>
      <c r="L5959" s="33">
        <f t="shared" si="374"/>
        <v>0.92571341209157421</v>
      </c>
      <c r="M5959" s="33">
        <f t="shared" si="375"/>
        <v>0.91912580679571521</v>
      </c>
    </row>
    <row r="5960" spans="1:13" ht="27.6">
      <c r="A5960" t="s">
        <v>164</v>
      </c>
      <c r="B5960" t="s">
        <v>257</v>
      </c>
      <c r="C5960" s="14" t="s">
        <v>259</v>
      </c>
      <c r="D5960" t="s">
        <v>456</v>
      </c>
      <c r="E5960" t="s">
        <v>474</v>
      </c>
      <c r="F5960" s="20">
        <v>2043</v>
      </c>
      <c r="G5960" s="20">
        <v>68</v>
      </c>
      <c r="H5960" s="11">
        <v>22831.644744657398</v>
      </c>
      <c r="I5960" s="10">
        <v>2948255.7141934498</v>
      </c>
      <c r="J5960" s="33">
        <f t="shared" si="372"/>
        <v>7.7441195601662457E-3</v>
      </c>
      <c r="K5960" s="33">
        <f t="shared" si="373"/>
        <v>7.7142111209261843E-3</v>
      </c>
      <c r="L5960" s="33">
        <f t="shared" si="374"/>
        <v>0.91912580679571521</v>
      </c>
      <c r="M5960" s="33">
        <f t="shared" si="375"/>
        <v>0.91203547627540149</v>
      </c>
    </row>
    <row r="5961" spans="1:13" ht="27.6">
      <c r="A5961" t="s">
        <v>164</v>
      </c>
      <c r="B5961" t="s">
        <v>257</v>
      </c>
      <c r="C5961" s="14" t="s">
        <v>259</v>
      </c>
      <c r="D5961" t="s">
        <v>456</v>
      </c>
      <c r="E5961" t="s">
        <v>474</v>
      </c>
      <c r="F5961" s="20">
        <v>2043</v>
      </c>
      <c r="G5961" s="20">
        <v>69</v>
      </c>
      <c r="H5961" s="11">
        <v>23216.750554355702</v>
      </c>
      <c r="I5961" s="10">
        <v>2838159.6061969702</v>
      </c>
      <c r="J5961" s="33">
        <f t="shared" si="372"/>
        <v>8.18021315773192E-3</v>
      </c>
      <c r="K5961" s="33">
        <f t="shared" si="373"/>
        <v>8.1468462588484281E-3</v>
      </c>
      <c r="L5961" s="33">
        <f t="shared" si="374"/>
        <v>0.91203547627540149</v>
      </c>
      <c r="M5961" s="33">
        <f t="shared" si="375"/>
        <v>0.9046052634675702</v>
      </c>
    </row>
    <row r="5962" spans="1:13" ht="27.6">
      <c r="A5962" t="s">
        <v>164</v>
      </c>
      <c r="B5962" t="s">
        <v>257</v>
      </c>
      <c r="C5962" s="14" t="s">
        <v>259</v>
      </c>
      <c r="D5962" t="s">
        <v>456</v>
      </c>
      <c r="E5962" t="s">
        <v>474</v>
      </c>
      <c r="F5962" s="20">
        <v>2044</v>
      </c>
      <c r="G5962" s="20">
        <v>30</v>
      </c>
      <c r="H5962" s="11">
        <v>735.02386682139797</v>
      </c>
      <c r="I5962" s="10">
        <v>4734801.3274958804</v>
      </c>
      <c r="J5962" s="33">
        <f t="shared" si="372"/>
        <v>1.5523858679201096E-4</v>
      </c>
      <c r="K5962" s="33">
        <f t="shared" si="373"/>
        <v>1.5522653790611685E-4</v>
      </c>
      <c r="L5962" s="33">
        <f t="shared" si="374"/>
        <v>1</v>
      </c>
      <c r="M5962" s="33">
        <f t="shared" si="375"/>
        <v>0.99984477346209388</v>
      </c>
    </row>
    <row r="5963" spans="1:13" ht="27.6">
      <c r="A5963" t="s">
        <v>164</v>
      </c>
      <c r="B5963" t="s">
        <v>257</v>
      </c>
      <c r="C5963" s="14" t="s">
        <v>259</v>
      </c>
      <c r="D5963" t="s">
        <v>456</v>
      </c>
      <c r="E5963" t="s">
        <v>474</v>
      </c>
      <c r="F5963" s="20">
        <v>2044</v>
      </c>
      <c r="G5963" s="20">
        <v>31</v>
      </c>
      <c r="H5963" s="11">
        <v>1069.20246744204</v>
      </c>
      <c r="I5963" s="10">
        <v>4826269.8794614496</v>
      </c>
      <c r="J5963" s="33">
        <f t="shared" si="372"/>
        <v>2.2153806027137244E-4</v>
      </c>
      <c r="K5963" s="33">
        <f t="shared" si="373"/>
        <v>2.2151352252730572E-4</v>
      </c>
      <c r="L5963" s="33">
        <f t="shared" si="374"/>
        <v>0.99984477346209388</v>
      </c>
      <c r="M5963" s="33">
        <f t="shared" si="375"/>
        <v>0.99962329432434383</v>
      </c>
    </row>
    <row r="5964" spans="1:13" ht="27.6">
      <c r="A5964" t="s">
        <v>164</v>
      </c>
      <c r="B5964" t="s">
        <v>257</v>
      </c>
      <c r="C5964" s="14" t="s">
        <v>259</v>
      </c>
      <c r="D5964" t="s">
        <v>456</v>
      </c>
      <c r="E5964" t="s">
        <v>474</v>
      </c>
      <c r="F5964" s="20">
        <v>2044</v>
      </c>
      <c r="G5964" s="20">
        <v>32</v>
      </c>
      <c r="H5964" s="11">
        <v>1125.03731162095</v>
      </c>
      <c r="I5964" s="10">
        <v>4869908.8323845202</v>
      </c>
      <c r="J5964" s="33">
        <f t="shared" si="372"/>
        <v>2.3101814640543952E-4</v>
      </c>
      <c r="K5964" s="33">
        <f t="shared" si="373"/>
        <v>2.3099146376825974E-4</v>
      </c>
      <c r="L5964" s="33">
        <f t="shared" si="374"/>
        <v>0.99962329432434383</v>
      </c>
      <c r="M5964" s="33">
        <f t="shared" si="375"/>
        <v>0.99939238987637102</v>
      </c>
    </row>
    <row r="5965" spans="1:13" ht="27.6">
      <c r="A5965" t="s">
        <v>164</v>
      </c>
      <c r="B5965" t="s">
        <v>257</v>
      </c>
      <c r="C5965" s="14" t="s">
        <v>259</v>
      </c>
      <c r="D5965" t="s">
        <v>456</v>
      </c>
      <c r="E5965" t="s">
        <v>474</v>
      </c>
      <c r="F5965" s="20">
        <v>2044</v>
      </c>
      <c r="G5965" s="20">
        <v>33</v>
      </c>
      <c r="H5965" s="11">
        <v>1168.89629166697</v>
      </c>
      <c r="I5965" s="10">
        <v>4790295.5086854398</v>
      </c>
      <c r="J5965" s="33">
        <f t="shared" si="372"/>
        <v>2.4401339949646245E-4</v>
      </c>
      <c r="K5965" s="33">
        <f t="shared" si="373"/>
        <v>2.4398363064825901E-4</v>
      </c>
      <c r="L5965" s="33">
        <f t="shared" si="374"/>
        <v>0.99939238987637102</v>
      </c>
      <c r="M5965" s="33">
        <f t="shared" si="375"/>
        <v>0.99914855449264672</v>
      </c>
    </row>
    <row r="5966" spans="1:13" ht="27.6">
      <c r="A5966" t="s">
        <v>164</v>
      </c>
      <c r="B5966" t="s">
        <v>257</v>
      </c>
      <c r="C5966" s="14" t="s">
        <v>259</v>
      </c>
      <c r="D5966" t="s">
        <v>456</v>
      </c>
      <c r="E5966" t="s">
        <v>474</v>
      </c>
      <c r="F5966" s="20">
        <v>2044</v>
      </c>
      <c r="G5966" s="20">
        <v>34</v>
      </c>
      <c r="H5966" s="11">
        <v>1211.58694196836</v>
      </c>
      <c r="I5966" s="10">
        <v>4689151.4045407502</v>
      </c>
      <c r="J5966" s="33">
        <f t="shared" si="372"/>
        <v>2.5838085347278762E-4</v>
      </c>
      <c r="K5966" s="33">
        <f t="shared" si="373"/>
        <v>2.5834747601483077E-4</v>
      </c>
      <c r="L5966" s="33">
        <f t="shared" si="374"/>
        <v>0.99914855449264672</v>
      </c>
      <c r="M5966" s="33">
        <f t="shared" si="375"/>
        <v>0.99889042698542974</v>
      </c>
    </row>
    <row r="5967" spans="1:13" ht="27.6">
      <c r="A5967" t="s">
        <v>164</v>
      </c>
      <c r="B5967" t="s">
        <v>257</v>
      </c>
      <c r="C5967" s="14" t="s">
        <v>259</v>
      </c>
      <c r="D5967" t="s">
        <v>456</v>
      </c>
      <c r="E5967" t="s">
        <v>474</v>
      </c>
      <c r="F5967" s="20">
        <v>2044</v>
      </c>
      <c r="G5967" s="20">
        <v>35</v>
      </c>
      <c r="H5967" s="11">
        <v>1286.7806317730101</v>
      </c>
      <c r="I5967" s="10">
        <v>4632226.9973428799</v>
      </c>
      <c r="J5967" s="33">
        <f t="shared" si="372"/>
        <v>2.7778876823418374E-4</v>
      </c>
      <c r="K5967" s="33">
        <f t="shared" si="373"/>
        <v>2.7775018850673128E-4</v>
      </c>
      <c r="L5967" s="33">
        <f t="shared" si="374"/>
        <v>0.99889042698542974</v>
      </c>
      <c r="M5967" s="33">
        <f t="shared" si="375"/>
        <v>0.99861298498103701</v>
      </c>
    </row>
    <row r="5968" spans="1:13" ht="27.6">
      <c r="A5968" t="s">
        <v>164</v>
      </c>
      <c r="B5968" t="s">
        <v>257</v>
      </c>
      <c r="C5968" s="14" t="s">
        <v>259</v>
      </c>
      <c r="D5968" t="s">
        <v>456</v>
      </c>
      <c r="E5968" t="s">
        <v>474</v>
      </c>
      <c r="F5968" s="20">
        <v>2044</v>
      </c>
      <c r="G5968" s="20">
        <v>36</v>
      </c>
      <c r="H5968" s="11">
        <v>1636.9310977980699</v>
      </c>
      <c r="I5968" s="10">
        <v>4623736.6401554998</v>
      </c>
      <c r="J5968" s="33">
        <f t="shared" si="372"/>
        <v>3.5402775399920241E-4</v>
      </c>
      <c r="K5968" s="33">
        <f t="shared" si="373"/>
        <v>3.5396509356866446E-4</v>
      </c>
      <c r="L5968" s="33">
        <f t="shared" si="374"/>
        <v>0.99861298498103701</v>
      </c>
      <c r="M5968" s="33">
        <f t="shared" si="375"/>
        <v>0.9982595108423693</v>
      </c>
    </row>
    <row r="5969" spans="1:13" ht="27.6">
      <c r="A5969" t="s">
        <v>164</v>
      </c>
      <c r="B5969" t="s">
        <v>257</v>
      </c>
      <c r="C5969" s="14" t="s">
        <v>259</v>
      </c>
      <c r="D5969" t="s">
        <v>456</v>
      </c>
      <c r="E5969" t="s">
        <v>474</v>
      </c>
      <c r="F5969" s="20">
        <v>2044</v>
      </c>
      <c r="G5969" s="20">
        <v>37</v>
      </c>
      <c r="H5969" s="11">
        <v>1769.68713208552</v>
      </c>
      <c r="I5969" s="10">
        <v>4595268.29400953</v>
      </c>
      <c r="J5969" s="33">
        <f t="shared" si="372"/>
        <v>3.8511073105187662E-4</v>
      </c>
      <c r="K5969" s="33">
        <f t="shared" si="373"/>
        <v>3.8503658543265207E-4</v>
      </c>
      <c r="L5969" s="33">
        <f t="shared" si="374"/>
        <v>0.9982595108423693</v>
      </c>
      <c r="M5969" s="33">
        <f t="shared" si="375"/>
        <v>0.99787514440893887</v>
      </c>
    </row>
    <row r="5970" spans="1:13" ht="27.6">
      <c r="A5970" t="s">
        <v>164</v>
      </c>
      <c r="B5970" t="s">
        <v>257</v>
      </c>
      <c r="C5970" s="14" t="s">
        <v>259</v>
      </c>
      <c r="D5970" t="s">
        <v>456</v>
      </c>
      <c r="E5970" t="s">
        <v>474</v>
      </c>
      <c r="F5970" s="20">
        <v>2044</v>
      </c>
      <c r="G5970" s="20">
        <v>38</v>
      </c>
      <c r="H5970" s="11">
        <v>1908.9850833988201</v>
      </c>
      <c r="I5970" s="10">
        <v>4523143.4783458104</v>
      </c>
      <c r="J5970" s="33">
        <f t="shared" si="372"/>
        <v>4.2204831496898878E-4</v>
      </c>
      <c r="K5970" s="33">
        <f t="shared" si="373"/>
        <v>4.2195926510713022E-4</v>
      </c>
      <c r="L5970" s="33">
        <f t="shared" si="374"/>
        <v>0.99787514440893887</v>
      </c>
      <c r="M5970" s="33">
        <f t="shared" si="375"/>
        <v>0.99745408174633543</v>
      </c>
    </row>
    <row r="5971" spans="1:13" ht="27.6">
      <c r="A5971" t="s">
        <v>164</v>
      </c>
      <c r="B5971" t="s">
        <v>257</v>
      </c>
      <c r="C5971" s="14" t="s">
        <v>259</v>
      </c>
      <c r="D5971" t="s">
        <v>456</v>
      </c>
      <c r="E5971" t="s">
        <v>474</v>
      </c>
      <c r="F5971" s="20">
        <v>2044</v>
      </c>
      <c r="G5971" s="20">
        <v>39</v>
      </c>
      <c r="H5971" s="11">
        <v>1985.7681060047701</v>
      </c>
      <c r="I5971" s="10">
        <v>4428182.3027069299</v>
      </c>
      <c r="J5971" s="33">
        <f t="shared" si="372"/>
        <v>4.4843865276072265E-4</v>
      </c>
      <c r="K5971" s="33">
        <f t="shared" si="373"/>
        <v>4.4833811917632804E-4</v>
      </c>
      <c r="L5971" s="33">
        <f t="shared" si="374"/>
        <v>0.99745408174633543</v>
      </c>
      <c r="M5971" s="33">
        <f t="shared" si="375"/>
        <v>0.99700688505936053</v>
      </c>
    </row>
    <row r="5972" spans="1:13" ht="27.6">
      <c r="A5972" t="s">
        <v>164</v>
      </c>
      <c r="B5972" t="s">
        <v>257</v>
      </c>
      <c r="C5972" s="14" t="s">
        <v>259</v>
      </c>
      <c r="D5972" t="s">
        <v>456</v>
      </c>
      <c r="E5972" t="s">
        <v>474</v>
      </c>
      <c r="F5972" s="20">
        <v>2044</v>
      </c>
      <c r="G5972" s="20">
        <v>40</v>
      </c>
      <c r="H5972" s="11">
        <v>2127.9849463362302</v>
      </c>
      <c r="I5972" s="10">
        <v>4329484.5416353196</v>
      </c>
      <c r="J5972" s="33">
        <f t="shared" si="372"/>
        <v>4.9150999983301803E-4</v>
      </c>
      <c r="K5972" s="33">
        <f t="shared" si="373"/>
        <v>4.9138922858060763E-4</v>
      </c>
      <c r="L5972" s="33">
        <f t="shared" si="374"/>
        <v>0.99700688505936053</v>
      </c>
      <c r="M5972" s="33">
        <f t="shared" si="375"/>
        <v>0.9965169666152216</v>
      </c>
    </row>
    <row r="5973" spans="1:13" ht="27.6">
      <c r="A5973" t="s">
        <v>164</v>
      </c>
      <c r="B5973" t="s">
        <v>257</v>
      </c>
      <c r="C5973" s="14" t="s">
        <v>259</v>
      </c>
      <c r="D5973" t="s">
        <v>456</v>
      </c>
      <c r="E5973" t="s">
        <v>474</v>
      </c>
      <c r="F5973" s="20">
        <v>2044</v>
      </c>
      <c r="G5973" s="20">
        <v>41</v>
      </c>
      <c r="H5973" s="11">
        <v>2780.0399704094002</v>
      </c>
      <c r="I5973" s="10">
        <v>4284060.9303391203</v>
      </c>
      <c r="J5973" s="33">
        <f t="shared" si="372"/>
        <v>6.4892633779355146E-4</v>
      </c>
      <c r="K5973" s="33">
        <f t="shared" si="373"/>
        <v>6.4871583063463856E-4</v>
      </c>
      <c r="L5973" s="33">
        <f t="shared" si="374"/>
        <v>0.9965169666152216</v>
      </c>
      <c r="M5973" s="33">
        <f t="shared" si="375"/>
        <v>0.99587051028348228</v>
      </c>
    </row>
    <row r="5974" spans="1:13" ht="27.6">
      <c r="A5974" t="s">
        <v>164</v>
      </c>
      <c r="B5974" t="s">
        <v>257</v>
      </c>
      <c r="C5974" s="14" t="s">
        <v>259</v>
      </c>
      <c r="D5974" t="s">
        <v>456</v>
      </c>
      <c r="E5974" t="s">
        <v>474</v>
      </c>
      <c r="F5974" s="20">
        <v>2044</v>
      </c>
      <c r="G5974" s="20">
        <v>42</v>
      </c>
      <c r="H5974" s="11">
        <v>3098.96811391648</v>
      </c>
      <c r="I5974" s="10">
        <v>4260997.5973493</v>
      </c>
      <c r="J5974" s="33">
        <f t="shared" si="372"/>
        <v>7.2728698928258007E-4</v>
      </c>
      <c r="K5974" s="33">
        <f t="shared" si="373"/>
        <v>7.2702258020451715E-4</v>
      </c>
      <c r="L5974" s="33">
        <f t="shared" si="374"/>
        <v>0.99587051028348228</v>
      </c>
      <c r="M5974" s="33">
        <f t="shared" si="375"/>
        <v>0.99514648993554644</v>
      </c>
    </row>
    <row r="5975" spans="1:13" ht="27.6">
      <c r="A5975" t="s">
        <v>164</v>
      </c>
      <c r="B5975" t="s">
        <v>257</v>
      </c>
      <c r="C5975" s="14" t="s">
        <v>259</v>
      </c>
      <c r="D5975" t="s">
        <v>456</v>
      </c>
      <c r="E5975" t="s">
        <v>474</v>
      </c>
      <c r="F5975" s="20">
        <v>2044</v>
      </c>
      <c r="G5975" s="20">
        <v>43</v>
      </c>
      <c r="H5975" s="11">
        <v>3469.21276111303</v>
      </c>
      <c r="I5975" s="10">
        <v>4237496.30064792</v>
      </c>
      <c r="J5975" s="33">
        <f t="shared" si="372"/>
        <v>8.1869399168149875E-4</v>
      </c>
      <c r="K5975" s="33">
        <f t="shared" si="373"/>
        <v>8.1835895319304353E-4</v>
      </c>
      <c r="L5975" s="33">
        <f t="shared" si="374"/>
        <v>0.99514648993554644</v>
      </c>
      <c r="M5975" s="33">
        <f t="shared" si="375"/>
        <v>0.99433210289576901</v>
      </c>
    </row>
    <row r="5976" spans="1:13" ht="27.6">
      <c r="A5976" t="s">
        <v>164</v>
      </c>
      <c r="B5976" t="s">
        <v>257</v>
      </c>
      <c r="C5976" s="14" t="s">
        <v>259</v>
      </c>
      <c r="D5976" t="s">
        <v>456</v>
      </c>
      <c r="E5976" t="s">
        <v>474</v>
      </c>
      <c r="F5976" s="20">
        <v>2044</v>
      </c>
      <c r="G5976" s="20">
        <v>44</v>
      </c>
      <c r="H5976" s="11">
        <v>3671.1786416400601</v>
      </c>
      <c r="I5976" s="10">
        <v>4232730.4254906904</v>
      </c>
      <c r="J5976" s="33">
        <f t="shared" si="372"/>
        <v>8.6733107772023275E-4</v>
      </c>
      <c r="K5976" s="33">
        <f t="shared" si="373"/>
        <v>8.669550548410232E-4</v>
      </c>
      <c r="L5976" s="33">
        <f t="shared" si="374"/>
        <v>0.99433210289576901</v>
      </c>
      <c r="M5976" s="33">
        <f t="shared" si="375"/>
        <v>0.9934700616529728</v>
      </c>
    </row>
    <row r="5977" spans="1:13" ht="27.6">
      <c r="A5977" t="s">
        <v>164</v>
      </c>
      <c r="B5977" t="s">
        <v>257</v>
      </c>
      <c r="C5977" s="14" t="s">
        <v>259</v>
      </c>
      <c r="D5977" t="s">
        <v>456</v>
      </c>
      <c r="E5977" t="s">
        <v>474</v>
      </c>
      <c r="F5977" s="20">
        <v>2044</v>
      </c>
      <c r="G5977" s="20">
        <v>45</v>
      </c>
      <c r="H5977" s="11">
        <v>4030.6485803260798</v>
      </c>
      <c r="I5977" s="10">
        <v>4265335.6401099097</v>
      </c>
      <c r="J5977" s="33">
        <f t="shared" si="372"/>
        <v>9.4497805575324378E-4</v>
      </c>
      <c r="K5977" s="33">
        <f t="shared" si="373"/>
        <v>9.4453170459873892E-4</v>
      </c>
      <c r="L5977" s="33">
        <f t="shared" si="374"/>
        <v>0.9934700616529728</v>
      </c>
      <c r="M5977" s="33">
        <f t="shared" si="375"/>
        <v>0.99253169768217187</v>
      </c>
    </row>
    <row r="5978" spans="1:13" ht="27.6">
      <c r="A5978" t="s">
        <v>164</v>
      </c>
      <c r="B5978" t="s">
        <v>257</v>
      </c>
      <c r="C5978" s="14" t="s">
        <v>259</v>
      </c>
      <c r="D5978" t="s">
        <v>456</v>
      </c>
      <c r="E5978" t="s">
        <v>474</v>
      </c>
      <c r="F5978" s="20">
        <v>2044</v>
      </c>
      <c r="G5978" s="20">
        <v>46</v>
      </c>
      <c r="H5978" s="11">
        <v>5062.6368062182501</v>
      </c>
      <c r="I5978" s="10">
        <v>4299784.4044544399</v>
      </c>
      <c r="J5978" s="33">
        <f t="shared" si="372"/>
        <v>1.1774164306874362E-3</v>
      </c>
      <c r="K5978" s="33">
        <f t="shared" si="373"/>
        <v>1.1767235479256399E-3</v>
      </c>
      <c r="L5978" s="33">
        <f t="shared" si="374"/>
        <v>0.99253169768217187</v>
      </c>
      <c r="M5978" s="33">
        <f t="shared" si="375"/>
        <v>0.99136376226144662</v>
      </c>
    </row>
    <row r="5979" spans="1:13" ht="27.6">
      <c r="A5979" t="s">
        <v>164</v>
      </c>
      <c r="B5979" t="s">
        <v>257</v>
      </c>
      <c r="C5979" s="14" t="s">
        <v>259</v>
      </c>
      <c r="D5979" t="s">
        <v>456</v>
      </c>
      <c r="E5979" t="s">
        <v>474</v>
      </c>
      <c r="F5979" s="20">
        <v>2044</v>
      </c>
      <c r="G5979" s="20">
        <v>47</v>
      </c>
      <c r="H5979" s="11">
        <v>5554.5876230715703</v>
      </c>
      <c r="I5979" s="10">
        <v>4288461.0386274299</v>
      </c>
      <c r="J5979" s="33">
        <f t="shared" si="372"/>
        <v>1.2952403141919132E-3</v>
      </c>
      <c r="K5979" s="33">
        <f t="shared" si="373"/>
        <v>1.2944018524984058E-3</v>
      </c>
      <c r="L5979" s="33">
        <f t="shared" si="374"/>
        <v>0.99136376226144662</v>
      </c>
      <c r="M5979" s="33">
        <f t="shared" si="375"/>
        <v>0.99008053917107564</v>
      </c>
    </row>
    <row r="5980" spans="1:13" ht="27.6">
      <c r="A5980" t="s">
        <v>164</v>
      </c>
      <c r="B5980" t="s">
        <v>257</v>
      </c>
      <c r="C5980" s="14" t="s">
        <v>259</v>
      </c>
      <c r="D5980" t="s">
        <v>456</v>
      </c>
      <c r="E5980" t="s">
        <v>474</v>
      </c>
      <c r="F5980" s="20">
        <v>2044</v>
      </c>
      <c r="G5980" s="20">
        <v>48</v>
      </c>
      <c r="H5980" s="11">
        <v>6042.4238422675598</v>
      </c>
      <c r="I5980" s="10">
        <v>4218917.4381773695</v>
      </c>
      <c r="J5980" s="33">
        <f t="shared" si="372"/>
        <v>1.4322214005870592E-3</v>
      </c>
      <c r="K5980" s="33">
        <f t="shared" si="373"/>
        <v>1.4311962609843132E-3</v>
      </c>
      <c r="L5980" s="33">
        <f t="shared" si="374"/>
        <v>0.99008053917107564</v>
      </c>
      <c r="M5980" s="33">
        <f t="shared" si="375"/>
        <v>0.9886635396053407</v>
      </c>
    </row>
    <row r="5981" spans="1:13" ht="27.6">
      <c r="A5981" t="s">
        <v>164</v>
      </c>
      <c r="B5981" t="s">
        <v>257</v>
      </c>
      <c r="C5981" s="14" t="s">
        <v>259</v>
      </c>
      <c r="D5981" t="s">
        <v>456</v>
      </c>
      <c r="E5981" t="s">
        <v>474</v>
      </c>
      <c r="F5981" s="20">
        <v>2044</v>
      </c>
      <c r="G5981" s="20">
        <v>49</v>
      </c>
      <c r="H5981" s="11">
        <v>6401.9047851997302</v>
      </c>
      <c r="I5981" s="10">
        <v>4146607.6037170799</v>
      </c>
      <c r="J5981" s="33">
        <f t="shared" si="372"/>
        <v>1.5438897038294553E-3</v>
      </c>
      <c r="K5981" s="33">
        <f t="shared" si="373"/>
        <v>1.5426985192187326E-3</v>
      </c>
      <c r="L5981" s="33">
        <f t="shared" si="374"/>
        <v>0.9886635396053407</v>
      </c>
      <c r="M5981" s="33">
        <f t="shared" si="375"/>
        <v>0.98713832982678595</v>
      </c>
    </row>
    <row r="5982" spans="1:13" ht="27.6">
      <c r="A5982" t="s">
        <v>164</v>
      </c>
      <c r="B5982" t="s">
        <v>257</v>
      </c>
      <c r="C5982" s="14" t="s">
        <v>259</v>
      </c>
      <c r="D5982" t="s">
        <v>456</v>
      </c>
      <c r="E5982" t="s">
        <v>474</v>
      </c>
      <c r="F5982" s="20">
        <v>2044</v>
      </c>
      <c r="G5982" s="20">
        <v>50</v>
      </c>
      <c r="H5982" s="11">
        <v>6851.4684053984201</v>
      </c>
      <c r="I5982" s="10">
        <v>4082631.3309886898</v>
      </c>
      <c r="J5982" s="33">
        <f t="shared" si="372"/>
        <v>1.678199144114049E-3</v>
      </c>
      <c r="K5982" s="33">
        <f t="shared" si="373"/>
        <v>1.6767917553334177E-3</v>
      </c>
      <c r="L5982" s="33">
        <f t="shared" si="374"/>
        <v>0.98713832982678595</v>
      </c>
      <c r="M5982" s="33">
        <f t="shared" si="375"/>
        <v>0.98548310441395881</v>
      </c>
    </row>
    <row r="5983" spans="1:13" ht="27.6">
      <c r="A5983" t="s">
        <v>164</v>
      </c>
      <c r="B5983" t="s">
        <v>257</v>
      </c>
      <c r="C5983" s="14" t="s">
        <v>259</v>
      </c>
      <c r="D5983" t="s">
        <v>456</v>
      </c>
      <c r="E5983" t="s">
        <v>474</v>
      </c>
      <c r="F5983" s="20">
        <v>2044</v>
      </c>
      <c r="G5983" s="20">
        <v>51</v>
      </c>
      <c r="H5983" s="11">
        <v>7631.5231669078403</v>
      </c>
      <c r="I5983" s="10">
        <v>4020153.85657515</v>
      </c>
      <c r="J5983" s="33">
        <f t="shared" si="372"/>
        <v>1.8983161936516749E-3</v>
      </c>
      <c r="K5983" s="33">
        <f t="shared" si="373"/>
        <v>1.8965155310552984E-3</v>
      </c>
      <c r="L5983" s="33">
        <f t="shared" si="374"/>
        <v>0.98548310441395881</v>
      </c>
      <c r="M5983" s="33">
        <f t="shared" si="375"/>
        <v>0.98361412040084517</v>
      </c>
    </row>
    <row r="5984" spans="1:13" ht="27.6">
      <c r="A5984" t="s">
        <v>164</v>
      </c>
      <c r="B5984" t="s">
        <v>257</v>
      </c>
      <c r="C5984" s="14" t="s">
        <v>259</v>
      </c>
      <c r="D5984" t="s">
        <v>456</v>
      </c>
      <c r="E5984" t="s">
        <v>474</v>
      </c>
      <c r="F5984" s="20">
        <v>2044</v>
      </c>
      <c r="G5984" s="20">
        <v>52</v>
      </c>
      <c r="H5984" s="11">
        <v>8241.8689918806595</v>
      </c>
      <c r="I5984" s="10">
        <v>3990464.8084687898</v>
      </c>
      <c r="J5984" s="33">
        <f t="shared" si="372"/>
        <v>2.0653907220004293E-3</v>
      </c>
      <c r="K5984" s="33">
        <f t="shared" si="373"/>
        <v>2.0632592702626296E-3</v>
      </c>
      <c r="L5984" s="33">
        <f t="shared" si="374"/>
        <v>0.98361412040084517</v>
      </c>
      <c r="M5984" s="33">
        <f t="shared" si="375"/>
        <v>0.98158466944856693</v>
      </c>
    </row>
    <row r="5985" spans="1:13" ht="27.6">
      <c r="A5985" t="s">
        <v>164</v>
      </c>
      <c r="B5985" t="s">
        <v>257</v>
      </c>
      <c r="C5985" s="14" t="s">
        <v>259</v>
      </c>
      <c r="D5985" t="s">
        <v>456</v>
      </c>
      <c r="E5985" t="s">
        <v>474</v>
      </c>
      <c r="F5985" s="20">
        <v>2044</v>
      </c>
      <c r="G5985" s="20">
        <v>53</v>
      </c>
      <c r="H5985" s="11">
        <v>8895.3673466136406</v>
      </c>
      <c r="I5985" s="10">
        <v>3953962.14925022</v>
      </c>
      <c r="J5985" s="33">
        <f t="shared" si="372"/>
        <v>2.2497350785971601E-3</v>
      </c>
      <c r="K5985" s="33">
        <f t="shared" si="373"/>
        <v>2.2472063213353488E-3</v>
      </c>
      <c r="L5985" s="33">
        <f t="shared" si="374"/>
        <v>0.98158466944856693</v>
      </c>
      <c r="M5985" s="33">
        <f t="shared" si="375"/>
        <v>0.97937884617445625</v>
      </c>
    </row>
    <row r="5986" spans="1:13" ht="27.6">
      <c r="A5986" t="s">
        <v>164</v>
      </c>
      <c r="B5986" t="s">
        <v>257</v>
      </c>
      <c r="C5986" s="14" t="s">
        <v>259</v>
      </c>
      <c r="D5986" t="s">
        <v>456</v>
      </c>
      <c r="E5986" t="s">
        <v>474</v>
      </c>
      <c r="F5986" s="20">
        <v>2044</v>
      </c>
      <c r="G5986" s="20">
        <v>54</v>
      </c>
      <c r="H5986" s="11">
        <v>9667.3635115241905</v>
      </c>
      <c r="I5986" s="10">
        <v>3919564.7212614999</v>
      </c>
      <c r="J5986" s="33">
        <f t="shared" si="372"/>
        <v>2.4664380356022747E-3</v>
      </c>
      <c r="K5986" s="33">
        <f t="shared" si="373"/>
        <v>2.463398876456635E-3</v>
      </c>
      <c r="L5986" s="33">
        <f t="shared" si="374"/>
        <v>0.97937884617445625</v>
      </c>
      <c r="M5986" s="33">
        <f t="shared" si="375"/>
        <v>0.97696624542516475</v>
      </c>
    </row>
    <row r="5987" spans="1:13" ht="27.6">
      <c r="A5987" t="s">
        <v>164</v>
      </c>
      <c r="B5987" t="s">
        <v>257</v>
      </c>
      <c r="C5987" s="14" t="s">
        <v>259</v>
      </c>
      <c r="D5987" t="s">
        <v>456</v>
      </c>
      <c r="E5987" t="s">
        <v>474</v>
      </c>
      <c r="F5987" s="20">
        <v>2044</v>
      </c>
      <c r="G5987" s="20">
        <v>55</v>
      </c>
      <c r="H5987" s="11">
        <v>10586.1121753938</v>
      </c>
      <c r="I5987" s="10">
        <v>3905301.74053986</v>
      </c>
      <c r="J5987" s="33">
        <f t="shared" si="372"/>
        <v>2.7107027519800301E-3</v>
      </c>
      <c r="K5987" s="33">
        <f t="shared" si="373"/>
        <v>2.707032114693142E-3</v>
      </c>
      <c r="L5987" s="33">
        <f t="shared" si="374"/>
        <v>0.97696624542516475</v>
      </c>
      <c r="M5987" s="33">
        <f t="shared" si="375"/>
        <v>0.97432156642382761</v>
      </c>
    </row>
    <row r="5988" spans="1:13" ht="27.6">
      <c r="A5988" t="s">
        <v>164</v>
      </c>
      <c r="B5988" t="s">
        <v>257</v>
      </c>
      <c r="C5988" s="14" t="s">
        <v>259</v>
      </c>
      <c r="D5988" t="s">
        <v>456</v>
      </c>
      <c r="E5988" t="s">
        <v>474</v>
      </c>
      <c r="F5988" s="20">
        <v>2044</v>
      </c>
      <c r="G5988" s="20">
        <v>56</v>
      </c>
      <c r="H5988" s="11">
        <v>11400.9820200627</v>
      </c>
      <c r="I5988" s="10">
        <v>3845138.4704342</v>
      </c>
      <c r="J5988" s="33">
        <f t="shared" si="372"/>
        <v>2.9650380884138302E-3</v>
      </c>
      <c r="K5988" s="33">
        <f t="shared" si="373"/>
        <v>2.9606467042602169E-3</v>
      </c>
      <c r="L5988" s="33">
        <f t="shared" si="374"/>
        <v>0.97432156642382761</v>
      </c>
      <c r="M5988" s="33">
        <f t="shared" si="375"/>
        <v>0.97143694448930529</v>
      </c>
    </row>
    <row r="5989" spans="1:13" ht="27.6">
      <c r="A5989" t="s">
        <v>164</v>
      </c>
      <c r="B5989" t="s">
        <v>257</v>
      </c>
      <c r="C5989" s="14" t="s">
        <v>259</v>
      </c>
      <c r="D5989" t="s">
        <v>456</v>
      </c>
      <c r="E5989" t="s">
        <v>474</v>
      </c>
      <c r="F5989" s="20">
        <v>2044</v>
      </c>
      <c r="G5989" s="20">
        <v>57</v>
      </c>
      <c r="H5989" s="11">
        <v>12392.318710206901</v>
      </c>
      <c r="I5989" s="10">
        <v>3775495.8330860101</v>
      </c>
      <c r="J5989" s="33">
        <f t="shared" si="372"/>
        <v>3.2823023142042997E-3</v>
      </c>
      <c r="K5989" s="33">
        <f t="shared" si="373"/>
        <v>3.2769214487823328E-3</v>
      </c>
      <c r="L5989" s="33">
        <f t="shared" si="374"/>
        <v>0.97143694448930529</v>
      </c>
      <c r="M5989" s="33">
        <f t="shared" si="375"/>
        <v>0.96825362192976872</v>
      </c>
    </row>
    <row r="5990" spans="1:13" ht="27.6">
      <c r="A5990" t="s">
        <v>164</v>
      </c>
      <c r="B5990" t="s">
        <v>257</v>
      </c>
      <c r="C5990" s="14" t="s">
        <v>259</v>
      </c>
      <c r="D5990" t="s">
        <v>456</v>
      </c>
      <c r="E5990" t="s">
        <v>474</v>
      </c>
      <c r="F5990" s="20">
        <v>2044</v>
      </c>
      <c r="G5990" s="20">
        <v>58</v>
      </c>
      <c r="H5990" s="11">
        <v>13649.7978456909</v>
      </c>
      <c r="I5990" s="10">
        <v>3761631.5656865202</v>
      </c>
      <c r="J5990" s="33">
        <f t="shared" si="372"/>
        <v>3.6286907974199039E-3</v>
      </c>
      <c r="K5990" s="33">
        <f t="shared" si="373"/>
        <v>3.6221150551513093E-3</v>
      </c>
      <c r="L5990" s="33">
        <f t="shared" si="374"/>
        <v>0.96825362192976872</v>
      </c>
      <c r="M5990" s="33">
        <f t="shared" si="375"/>
        <v>0.96474649590857209</v>
      </c>
    </row>
    <row r="5991" spans="1:13" ht="27.6">
      <c r="A5991" t="s">
        <v>164</v>
      </c>
      <c r="B5991" t="s">
        <v>257</v>
      </c>
      <c r="C5991" s="14" t="s">
        <v>259</v>
      </c>
      <c r="D5991" t="s">
        <v>456</v>
      </c>
      <c r="E5991" t="s">
        <v>474</v>
      </c>
      <c r="F5991" s="20">
        <v>2044</v>
      </c>
      <c r="G5991" s="20">
        <v>59</v>
      </c>
      <c r="H5991" s="11">
        <v>14570.588987753799</v>
      </c>
      <c r="I5991" s="10">
        <v>3797644.2708603302</v>
      </c>
      <c r="J5991" s="33">
        <f t="shared" si="372"/>
        <v>3.8367440309128617E-3</v>
      </c>
      <c r="K5991" s="33">
        <f t="shared" si="373"/>
        <v>3.8293931327101349E-3</v>
      </c>
      <c r="L5991" s="33">
        <f t="shared" si="374"/>
        <v>0.96474649590857209</v>
      </c>
      <c r="M5991" s="33">
        <f t="shared" si="375"/>
        <v>0.96105210230233362</v>
      </c>
    </row>
    <row r="5992" spans="1:13" ht="27.6">
      <c r="A5992" t="s">
        <v>164</v>
      </c>
      <c r="B5992" t="s">
        <v>257</v>
      </c>
      <c r="C5992" s="14" t="s">
        <v>259</v>
      </c>
      <c r="D5992" t="s">
        <v>456</v>
      </c>
      <c r="E5992" t="s">
        <v>474</v>
      </c>
      <c r="F5992" s="20">
        <v>2044</v>
      </c>
      <c r="G5992" s="20">
        <v>60</v>
      </c>
      <c r="H5992" s="11">
        <v>15605.2004935931</v>
      </c>
      <c r="I5992" s="10">
        <v>3792492.6461657099</v>
      </c>
      <c r="J5992" s="33">
        <f t="shared" si="372"/>
        <v>4.1147609104450833E-3</v>
      </c>
      <c r="K5992" s="33">
        <f t="shared" si="373"/>
        <v>4.1063068811812986E-3</v>
      </c>
      <c r="L5992" s="33">
        <f t="shared" si="374"/>
        <v>0.96105210230233362</v>
      </c>
      <c r="M5992" s="33">
        <f t="shared" si="375"/>
        <v>0.95710572744147582</v>
      </c>
    </row>
    <row r="5993" spans="1:13" ht="27.6">
      <c r="A5993" t="s">
        <v>164</v>
      </c>
      <c r="B5993" t="s">
        <v>257</v>
      </c>
      <c r="C5993" s="14" t="s">
        <v>259</v>
      </c>
      <c r="D5993" t="s">
        <v>456</v>
      </c>
      <c r="E5993" t="s">
        <v>474</v>
      </c>
      <c r="F5993" s="20">
        <v>2044</v>
      </c>
      <c r="G5993" s="20">
        <v>61</v>
      </c>
      <c r="H5993" s="11">
        <v>16415.469728095799</v>
      </c>
      <c r="I5993" s="10">
        <v>3732804.9566205102</v>
      </c>
      <c r="J5993" s="33">
        <f t="shared" si="372"/>
        <v>4.3976232133375436E-3</v>
      </c>
      <c r="K5993" s="33">
        <f t="shared" si="373"/>
        <v>4.3879678271431244E-3</v>
      </c>
      <c r="L5993" s="33">
        <f t="shared" si="374"/>
        <v>0.95710572744147582</v>
      </c>
      <c r="M5993" s="33">
        <f t="shared" si="375"/>
        <v>0.95290597830228818</v>
      </c>
    </row>
    <row r="5994" spans="1:13" ht="27.6">
      <c r="A5994" t="s">
        <v>164</v>
      </c>
      <c r="B5994" t="s">
        <v>257</v>
      </c>
      <c r="C5994" s="14" t="s">
        <v>259</v>
      </c>
      <c r="D5994" t="s">
        <v>456</v>
      </c>
      <c r="E5994" t="s">
        <v>474</v>
      </c>
      <c r="F5994" s="20">
        <v>2044</v>
      </c>
      <c r="G5994" s="20">
        <v>62</v>
      </c>
      <c r="H5994" s="11">
        <v>17385.1964957237</v>
      </c>
      <c r="I5994" s="10">
        <v>3649152.7242061002</v>
      </c>
      <c r="J5994" s="33">
        <f t="shared" si="372"/>
        <v>4.7641734423450243E-3</v>
      </c>
      <c r="K5994" s="33">
        <f t="shared" si="373"/>
        <v>4.7528427689566E-3</v>
      </c>
      <c r="L5994" s="33">
        <f t="shared" si="374"/>
        <v>0.95290597830228818</v>
      </c>
      <c r="M5994" s="33">
        <f t="shared" si="375"/>
        <v>0.9483769660138186</v>
      </c>
    </row>
    <row r="5995" spans="1:13" ht="27.6">
      <c r="A5995" t="s">
        <v>164</v>
      </c>
      <c r="B5995" t="s">
        <v>257</v>
      </c>
      <c r="C5995" s="14" t="s">
        <v>259</v>
      </c>
      <c r="D5995" t="s">
        <v>456</v>
      </c>
      <c r="E5995" t="s">
        <v>474</v>
      </c>
      <c r="F5995" s="20">
        <v>2044</v>
      </c>
      <c r="G5995" s="20">
        <v>63</v>
      </c>
      <c r="H5995" s="11">
        <v>18325.479857181599</v>
      </c>
      <c r="I5995" s="10">
        <v>3558154.3657088298</v>
      </c>
      <c r="J5995" s="33">
        <f t="shared" si="372"/>
        <v>5.1502767934383667E-3</v>
      </c>
      <c r="K5995" s="33">
        <f t="shared" si="373"/>
        <v>5.137036857444266E-3</v>
      </c>
      <c r="L5995" s="33">
        <f t="shared" si="374"/>
        <v>0.9483769660138186</v>
      </c>
      <c r="M5995" s="33">
        <f t="shared" si="375"/>
        <v>0.94350511858465447</v>
      </c>
    </row>
    <row r="5996" spans="1:13" ht="27.6">
      <c r="A5996" t="s">
        <v>164</v>
      </c>
      <c r="B5996" t="s">
        <v>257</v>
      </c>
      <c r="C5996" s="14" t="s">
        <v>259</v>
      </c>
      <c r="D5996" t="s">
        <v>456</v>
      </c>
      <c r="E5996" t="s">
        <v>474</v>
      </c>
      <c r="F5996" s="20">
        <v>2044</v>
      </c>
      <c r="G5996" s="20">
        <v>64</v>
      </c>
      <c r="H5996" s="11">
        <v>19631.6322969906</v>
      </c>
      <c r="I5996" s="10">
        <v>3470304.9888226199</v>
      </c>
      <c r="J5996" s="33">
        <f t="shared" si="372"/>
        <v>5.6570337074756871E-3</v>
      </c>
      <c r="K5996" s="33">
        <f t="shared" si="373"/>
        <v>5.6410628224288217E-3</v>
      </c>
      <c r="L5996" s="33">
        <f t="shared" si="374"/>
        <v>0.94350511858465447</v>
      </c>
      <c r="M5996" s="33">
        <f t="shared" si="375"/>
        <v>0.93818274693743531</v>
      </c>
    </row>
    <row r="5997" spans="1:13" ht="27.6">
      <c r="A5997" t="s">
        <v>164</v>
      </c>
      <c r="B5997" t="s">
        <v>257</v>
      </c>
      <c r="C5997" s="14" t="s">
        <v>259</v>
      </c>
      <c r="D5997" t="s">
        <v>456</v>
      </c>
      <c r="E5997" t="s">
        <v>474</v>
      </c>
      <c r="F5997" s="20">
        <v>2044</v>
      </c>
      <c r="G5997" s="20">
        <v>65</v>
      </c>
      <c r="H5997" s="11">
        <v>20826.552381726298</v>
      </c>
      <c r="I5997" s="10">
        <v>3368106.3721209601</v>
      </c>
      <c r="J5997" s="33">
        <f t="shared" si="372"/>
        <v>6.1834604019977623E-3</v>
      </c>
      <c r="K5997" s="33">
        <f t="shared" si="373"/>
        <v>6.1643821541772503E-3</v>
      </c>
      <c r="L5997" s="33">
        <f t="shared" si="374"/>
        <v>0.93818274693743531</v>
      </c>
      <c r="M5997" s="33">
        <f t="shared" si="375"/>
        <v>0.93239942995485714</v>
      </c>
    </row>
    <row r="5998" spans="1:13" ht="27.6">
      <c r="A5998" t="s">
        <v>164</v>
      </c>
      <c r="B5998" t="s">
        <v>257</v>
      </c>
      <c r="C5998" s="14" t="s">
        <v>259</v>
      </c>
      <c r="D5998" t="s">
        <v>456</v>
      </c>
      <c r="E5998" t="s">
        <v>474</v>
      </c>
      <c r="F5998" s="20">
        <v>2044</v>
      </c>
      <c r="G5998" s="20">
        <v>66</v>
      </c>
      <c r="H5998" s="11">
        <v>21120.272281259699</v>
      </c>
      <c r="I5998" s="10">
        <v>3243260.7706604698</v>
      </c>
      <c r="J5998" s="33">
        <f t="shared" si="372"/>
        <v>6.5120487604080901E-3</v>
      </c>
      <c r="K5998" s="33">
        <f t="shared" si="373"/>
        <v>6.4908913218815201E-3</v>
      </c>
      <c r="L5998" s="33">
        <f t="shared" si="374"/>
        <v>0.93239942995485714</v>
      </c>
      <c r="M5998" s="33">
        <f t="shared" si="375"/>
        <v>0.92634732658643593</v>
      </c>
    </row>
    <row r="5999" spans="1:13" ht="27.6">
      <c r="A5999" t="s">
        <v>164</v>
      </c>
      <c r="B5999" t="s">
        <v>257</v>
      </c>
      <c r="C5999" s="14" t="s">
        <v>259</v>
      </c>
      <c r="D5999" t="s">
        <v>456</v>
      </c>
      <c r="E5999" t="s">
        <v>474</v>
      </c>
      <c r="F5999" s="20">
        <v>2044</v>
      </c>
      <c r="G5999" s="20">
        <v>67</v>
      </c>
      <c r="H5999" s="11">
        <v>22116.651699066999</v>
      </c>
      <c r="I5999" s="10">
        <v>3120511.8388215299</v>
      </c>
      <c r="J5999" s="33">
        <f t="shared" si="372"/>
        <v>7.0875077043192425E-3</v>
      </c>
      <c r="K5999" s="33">
        <f t="shared" si="373"/>
        <v>7.0624505541185822E-3</v>
      </c>
      <c r="L5999" s="33">
        <f t="shared" si="374"/>
        <v>0.92634732658643593</v>
      </c>
      <c r="M5999" s="33">
        <f t="shared" si="375"/>
        <v>0.91980504439647925</v>
      </c>
    </row>
    <row r="6000" spans="1:13" ht="27.6">
      <c r="A6000" t="s">
        <v>164</v>
      </c>
      <c r="B6000" t="s">
        <v>257</v>
      </c>
      <c r="C6000" s="14" t="s">
        <v>259</v>
      </c>
      <c r="D6000" t="s">
        <v>456</v>
      </c>
      <c r="E6000" t="s">
        <v>474</v>
      </c>
      <c r="F6000" s="20">
        <v>2044</v>
      </c>
      <c r="G6000" s="20">
        <v>68</v>
      </c>
      <c r="H6000" s="11">
        <v>23126.8826290748</v>
      </c>
      <c r="I6000" s="10">
        <v>3008464.96605939</v>
      </c>
      <c r="J6000" s="33">
        <f t="shared" si="372"/>
        <v>7.6872700496716552E-3</v>
      </c>
      <c r="K6000" s="33">
        <f t="shared" si="373"/>
        <v>7.6577985560595252E-3</v>
      </c>
      <c r="L6000" s="33">
        <f t="shared" si="374"/>
        <v>0.91980504439647925</v>
      </c>
      <c r="M6000" s="33">
        <f t="shared" si="375"/>
        <v>0.91276136265564367</v>
      </c>
    </row>
    <row r="6001" spans="1:13" ht="27.6">
      <c r="A6001" t="s">
        <v>164</v>
      </c>
      <c r="B6001" t="s">
        <v>257</v>
      </c>
      <c r="C6001" s="14" t="s">
        <v>259</v>
      </c>
      <c r="D6001" t="s">
        <v>456</v>
      </c>
      <c r="E6001" t="s">
        <v>474</v>
      </c>
      <c r="F6001" s="20">
        <v>2044</v>
      </c>
      <c r="G6001" s="20">
        <v>69</v>
      </c>
      <c r="H6001" s="11">
        <v>23396.063227016399</v>
      </c>
      <c r="I6001" s="10">
        <v>2884608.68041057</v>
      </c>
      <c r="J6001" s="33">
        <f t="shared" si="372"/>
        <v>8.1106541022009284E-3</v>
      </c>
      <c r="K6001" s="33">
        <f t="shared" si="373"/>
        <v>8.0778514906710841E-3</v>
      </c>
      <c r="L6001" s="33">
        <f t="shared" si="374"/>
        <v>0.91276136265564367</v>
      </c>
      <c r="M6001" s="33">
        <f t="shared" si="375"/>
        <v>0.90538821192168883</v>
      </c>
    </row>
    <row r="6002" spans="1:13" ht="27.6">
      <c r="A6002" t="s">
        <v>164</v>
      </c>
      <c r="B6002" t="s">
        <v>257</v>
      </c>
      <c r="C6002" s="14" t="s">
        <v>259</v>
      </c>
      <c r="D6002" t="s">
        <v>456</v>
      </c>
      <c r="E6002" t="s">
        <v>474</v>
      </c>
      <c r="F6002" s="20">
        <v>2045</v>
      </c>
      <c r="G6002" s="20">
        <v>30</v>
      </c>
      <c r="H6002" s="11">
        <v>716.40127297317099</v>
      </c>
      <c r="I6002" s="10">
        <v>4657615.5013102097</v>
      </c>
      <c r="J6002" s="33">
        <f t="shared" si="372"/>
        <v>1.5381288403296575E-4</v>
      </c>
      <c r="K6002" s="33">
        <f t="shared" si="373"/>
        <v>1.5380105543782996E-4</v>
      </c>
      <c r="L6002" s="33">
        <f t="shared" si="374"/>
        <v>1</v>
      </c>
      <c r="M6002" s="33">
        <f t="shared" si="375"/>
        <v>0.99984619894456217</v>
      </c>
    </row>
    <row r="6003" spans="1:13" ht="27.6">
      <c r="A6003" t="s">
        <v>164</v>
      </c>
      <c r="B6003" t="s">
        <v>257</v>
      </c>
      <c r="C6003" s="14" t="s">
        <v>259</v>
      </c>
      <c r="D6003" t="s">
        <v>456</v>
      </c>
      <c r="E6003" t="s">
        <v>474</v>
      </c>
      <c r="F6003" s="20">
        <v>2045</v>
      </c>
      <c r="G6003" s="20">
        <v>31</v>
      </c>
      <c r="H6003" s="11">
        <v>1044.31224889736</v>
      </c>
      <c r="I6003" s="10">
        <v>4729442.32041247</v>
      </c>
      <c r="J6003" s="33">
        <f t="shared" si="372"/>
        <v>2.2081086482227827E-4</v>
      </c>
      <c r="K6003" s="33">
        <f t="shared" si="373"/>
        <v>2.2078648789758404E-4</v>
      </c>
      <c r="L6003" s="33">
        <f t="shared" si="374"/>
        <v>0.99984619894456217</v>
      </c>
      <c r="M6003" s="33">
        <f t="shared" si="375"/>
        <v>0.99962544641385942</v>
      </c>
    </row>
    <row r="6004" spans="1:13" ht="27.6">
      <c r="A6004" t="s">
        <v>164</v>
      </c>
      <c r="B6004" t="s">
        <v>257</v>
      </c>
      <c r="C6004" s="14" t="s">
        <v>259</v>
      </c>
      <c r="D6004" t="s">
        <v>456</v>
      </c>
      <c r="E6004" t="s">
        <v>474</v>
      </c>
      <c r="F6004" s="20">
        <v>2045</v>
      </c>
      <c r="G6004" s="20">
        <v>32</v>
      </c>
      <c r="H6004" s="11">
        <v>1110.1566765499999</v>
      </c>
      <c r="I6004" s="10">
        <v>4820820.4679861302</v>
      </c>
      <c r="J6004" s="33">
        <f t="shared" si="372"/>
        <v>2.3028376267531105E-4</v>
      </c>
      <c r="K6004" s="33">
        <f t="shared" si="373"/>
        <v>2.302572494048416E-4</v>
      </c>
      <c r="L6004" s="33">
        <f t="shared" si="374"/>
        <v>0.99962544641385942</v>
      </c>
      <c r="M6004" s="33">
        <f t="shared" si="375"/>
        <v>0.99939527540813311</v>
      </c>
    </row>
    <row r="6005" spans="1:13" ht="27.6">
      <c r="A6005" t="s">
        <v>164</v>
      </c>
      <c r="B6005" t="s">
        <v>257</v>
      </c>
      <c r="C6005" s="14" t="s">
        <v>259</v>
      </c>
      <c r="D6005" t="s">
        <v>456</v>
      </c>
      <c r="E6005" t="s">
        <v>474</v>
      </c>
      <c r="F6005" s="20">
        <v>2045</v>
      </c>
      <c r="G6005" s="20">
        <v>33</v>
      </c>
      <c r="H6005" s="11">
        <v>1183.5143332037501</v>
      </c>
      <c r="I6005" s="10">
        <v>4864193.1268675197</v>
      </c>
      <c r="J6005" s="33">
        <f t="shared" si="372"/>
        <v>2.4331154260026652E-4</v>
      </c>
      <c r="K6005" s="33">
        <f t="shared" si="373"/>
        <v>2.4328194474743103E-4</v>
      </c>
      <c r="L6005" s="33">
        <f t="shared" si="374"/>
        <v>0.99939527540813311</v>
      </c>
      <c r="M6005" s="33">
        <f t="shared" si="375"/>
        <v>0.99915214058196045</v>
      </c>
    </row>
    <row r="6006" spans="1:13" ht="27.6">
      <c r="A6006" t="s">
        <v>164</v>
      </c>
      <c r="B6006" t="s">
        <v>257</v>
      </c>
      <c r="C6006" s="14" t="s">
        <v>259</v>
      </c>
      <c r="D6006" t="s">
        <v>456</v>
      </c>
      <c r="E6006" t="s">
        <v>474</v>
      </c>
      <c r="F6006" s="20">
        <v>2045</v>
      </c>
      <c r="G6006" s="20">
        <v>34</v>
      </c>
      <c r="H6006" s="11">
        <v>1232.7646365463299</v>
      </c>
      <c r="I6006" s="10">
        <v>4784414.2351727104</v>
      </c>
      <c r="J6006" s="33">
        <f t="shared" si="372"/>
        <v>2.5766260527435893E-4</v>
      </c>
      <c r="K6006" s="33">
        <f t="shared" si="373"/>
        <v>2.5762941311613385E-4</v>
      </c>
      <c r="L6006" s="33">
        <f t="shared" si="374"/>
        <v>0.99915214058196045</v>
      </c>
      <c r="M6006" s="33">
        <f t="shared" si="375"/>
        <v>0.99889472960236858</v>
      </c>
    </row>
    <row r="6007" spans="1:13" ht="27.6">
      <c r="A6007" t="s">
        <v>164</v>
      </c>
      <c r="B6007" t="s">
        <v>257</v>
      </c>
      <c r="C6007" s="14" t="s">
        <v>259</v>
      </c>
      <c r="D6007" t="s">
        <v>456</v>
      </c>
      <c r="E6007" t="s">
        <v>474</v>
      </c>
      <c r="F6007" s="20">
        <v>2045</v>
      </c>
      <c r="G6007" s="20">
        <v>35</v>
      </c>
      <c r="H6007" s="11">
        <v>1297.7946077260101</v>
      </c>
      <c r="I6007" s="10">
        <v>4683099.33616299</v>
      </c>
      <c r="J6007" s="33">
        <f t="shared" si="372"/>
        <v>2.7712301503075393E-4</v>
      </c>
      <c r="K6007" s="33">
        <f t="shared" si="373"/>
        <v>2.7708461999487177E-4</v>
      </c>
      <c r="L6007" s="33">
        <f t="shared" si="374"/>
        <v>0.99889472960236858</v>
      </c>
      <c r="M6007" s="33">
        <f t="shared" si="375"/>
        <v>0.99861795123580188</v>
      </c>
    </row>
    <row r="6008" spans="1:13" ht="27.6">
      <c r="A6008" t="s">
        <v>164</v>
      </c>
      <c r="B6008" t="s">
        <v>257</v>
      </c>
      <c r="C6008" s="14" t="s">
        <v>259</v>
      </c>
      <c r="D6008" t="s">
        <v>456</v>
      </c>
      <c r="E6008" t="s">
        <v>474</v>
      </c>
      <c r="F6008" s="20">
        <v>2045</v>
      </c>
      <c r="G6008" s="20">
        <v>36</v>
      </c>
      <c r="H6008" s="11">
        <v>1630.5498255012601</v>
      </c>
      <c r="I6008" s="10">
        <v>4625893.2797108302</v>
      </c>
      <c r="J6008" s="33">
        <f t="shared" si="372"/>
        <v>3.5248323446043431E-4</v>
      </c>
      <c r="K6008" s="33">
        <f t="shared" si="373"/>
        <v>3.5242111954347788E-4</v>
      </c>
      <c r="L6008" s="33">
        <f t="shared" si="374"/>
        <v>0.99861795123580188</v>
      </c>
      <c r="M6008" s="33">
        <f t="shared" si="375"/>
        <v>0.9982660171794312</v>
      </c>
    </row>
    <row r="6009" spans="1:13" ht="27.6">
      <c r="A6009" t="s">
        <v>164</v>
      </c>
      <c r="B6009" t="s">
        <v>257</v>
      </c>
      <c r="C6009" s="14" t="s">
        <v>259</v>
      </c>
      <c r="D6009" t="s">
        <v>456</v>
      </c>
      <c r="E6009" t="s">
        <v>474</v>
      </c>
      <c r="F6009" s="20">
        <v>2045</v>
      </c>
      <c r="G6009" s="20">
        <v>37</v>
      </c>
      <c r="H6009" s="11">
        <v>1770.6916304510301</v>
      </c>
      <c r="I6009" s="10">
        <v>4617155.2087466102</v>
      </c>
      <c r="J6009" s="33">
        <f t="shared" si="372"/>
        <v>3.8350273066339229E-4</v>
      </c>
      <c r="K6009" s="33">
        <f t="shared" si="373"/>
        <v>3.8342920289080595E-4</v>
      </c>
      <c r="L6009" s="33">
        <f t="shared" si="374"/>
        <v>0.9982660171794312</v>
      </c>
      <c r="M6009" s="33">
        <f t="shared" si="375"/>
        <v>0.99788325283619106</v>
      </c>
    </row>
    <row r="6010" spans="1:13" ht="27.6">
      <c r="A6010" t="s">
        <v>164</v>
      </c>
      <c r="B6010" t="s">
        <v>257</v>
      </c>
      <c r="C6010" s="14" t="s">
        <v>259</v>
      </c>
      <c r="D6010" t="s">
        <v>456</v>
      </c>
      <c r="E6010" t="s">
        <v>474</v>
      </c>
      <c r="F6010" s="20">
        <v>2045</v>
      </c>
      <c r="G6010" s="20">
        <v>38</v>
      </c>
      <c r="H6010" s="11">
        <v>1927.54045516873</v>
      </c>
      <c r="I6010" s="10">
        <v>4588259.4235233702</v>
      </c>
      <c r="J6010" s="33">
        <f t="shared" si="372"/>
        <v>4.2010276168921425E-4</v>
      </c>
      <c r="K6010" s="33">
        <f t="shared" si="373"/>
        <v>4.2001453087980867E-4</v>
      </c>
      <c r="L6010" s="33">
        <f t="shared" si="374"/>
        <v>0.99788325283619106</v>
      </c>
      <c r="M6010" s="33">
        <f t="shared" si="375"/>
        <v>0.99746412736987822</v>
      </c>
    </row>
    <row r="6011" spans="1:13" ht="27.6">
      <c r="A6011" t="s">
        <v>164</v>
      </c>
      <c r="B6011" t="s">
        <v>257</v>
      </c>
      <c r="C6011" s="14" t="s">
        <v>259</v>
      </c>
      <c r="D6011" t="s">
        <v>456</v>
      </c>
      <c r="E6011" t="s">
        <v>474</v>
      </c>
      <c r="F6011" s="20">
        <v>2045</v>
      </c>
      <c r="G6011" s="20">
        <v>39</v>
      </c>
      <c r="H6011" s="11">
        <v>2016.4549632194601</v>
      </c>
      <c r="I6011" s="10">
        <v>4515714.7105659898</v>
      </c>
      <c r="J6011" s="33">
        <f t="shared" si="372"/>
        <v>4.4654170878007527E-4</v>
      </c>
      <c r="K6011" s="33">
        <f t="shared" si="373"/>
        <v>4.4644202386956433E-4</v>
      </c>
      <c r="L6011" s="33">
        <f t="shared" si="374"/>
        <v>0.99746412736987822</v>
      </c>
      <c r="M6011" s="33">
        <f t="shared" si="375"/>
        <v>0.99701881746611787</v>
      </c>
    </row>
    <row r="6012" spans="1:13" ht="27.6">
      <c r="A6012" t="s">
        <v>164</v>
      </c>
      <c r="B6012" t="s">
        <v>257</v>
      </c>
      <c r="C6012" s="14" t="s">
        <v>259</v>
      </c>
      <c r="D6012" t="s">
        <v>456</v>
      </c>
      <c r="E6012" t="s">
        <v>474</v>
      </c>
      <c r="F6012" s="20">
        <v>2045</v>
      </c>
      <c r="G6012" s="20">
        <v>40</v>
      </c>
      <c r="H6012" s="11">
        <v>2150.8518968030698</v>
      </c>
      <c r="I6012" s="10">
        <v>4420402.7884921096</v>
      </c>
      <c r="J6012" s="33">
        <f t="shared" si="372"/>
        <v>4.8657373540766626E-4</v>
      </c>
      <c r="K6012" s="33">
        <f t="shared" si="373"/>
        <v>4.8645537760505508E-4</v>
      </c>
      <c r="L6012" s="33">
        <f t="shared" si="374"/>
        <v>0.99701881746611787</v>
      </c>
      <c r="M6012" s="33">
        <f t="shared" si="375"/>
        <v>0.99653381230078808</v>
      </c>
    </row>
    <row r="6013" spans="1:13" ht="27.6">
      <c r="A6013" t="s">
        <v>164</v>
      </c>
      <c r="B6013" t="s">
        <v>257</v>
      </c>
      <c r="C6013" s="14" t="s">
        <v>259</v>
      </c>
      <c r="D6013" t="s">
        <v>456</v>
      </c>
      <c r="E6013" t="s">
        <v>474</v>
      </c>
      <c r="F6013" s="20">
        <v>2045</v>
      </c>
      <c r="G6013" s="20">
        <v>41</v>
      </c>
      <c r="H6013" s="11">
        <v>2750.7612785834099</v>
      </c>
      <c r="I6013" s="10">
        <v>4321258.3887764905</v>
      </c>
      <c r="J6013" s="33">
        <f t="shared" si="372"/>
        <v>6.365648686336142E-4</v>
      </c>
      <c r="K6013" s="33">
        <f t="shared" si="373"/>
        <v>6.363623042017208E-4</v>
      </c>
      <c r="L6013" s="33">
        <f t="shared" si="374"/>
        <v>0.99653381230078808</v>
      </c>
      <c r="M6013" s="33">
        <f t="shared" si="375"/>
        <v>0.99589965574777739</v>
      </c>
    </row>
    <row r="6014" spans="1:13" ht="27.6">
      <c r="A6014" t="s">
        <v>164</v>
      </c>
      <c r="B6014" t="s">
        <v>257</v>
      </c>
      <c r="C6014" s="14" t="s">
        <v>259</v>
      </c>
      <c r="D6014" t="s">
        <v>456</v>
      </c>
      <c r="E6014" t="s">
        <v>474</v>
      </c>
      <c r="F6014" s="20">
        <v>2045</v>
      </c>
      <c r="G6014" s="20">
        <v>42</v>
      </c>
      <c r="H6014" s="11">
        <v>3054.1125313459902</v>
      </c>
      <c r="I6014" s="10">
        <v>4275452.3475886099</v>
      </c>
      <c r="J6014" s="33">
        <f t="shared" si="372"/>
        <v>7.1433670242367097E-4</v>
      </c>
      <c r="K6014" s="33">
        <f t="shared" si="373"/>
        <v>7.1408162470221193E-4</v>
      </c>
      <c r="L6014" s="33">
        <f t="shared" si="374"/>
        <v>0.99589965574777739</v>
      </c>
      <c r="M6014" s="33">
        <f t="shared" si="375"/>
        <v>0.99518850210356069</v>
      </c>
    </row>
    <row r="6015" spans="1:13" ht="27.6">
      <c r="A6015" t="s">
        <v>164</v>
      </c>
      <c r="B6015" t="s">
        <v>257</v>
      </c>
      <c r="C6015" s="14" t="s">
        <v>259</v>
      </c>
      <c r="D6015" t="s">
        <v>456</v>
      </c>
      <c r="E6015" t="s">
        <v>474</v>
      </c>
      <c r="F6015" s="20">
        <v>2045</v>
      </c>
      <c r="G6015" s="20">
        <v>43</v>
      </c>
      <c r="H6015" s="11">
        <v>3424.5022947530802</v>
      </c>
      <c r="I6015" s="10">
        <v>4251628.7508885404</v>
      </c>
      <c r="J6015" s="33">
        <f t="shared" si="372"/>
        <v>8.0545656627178453E-4</v>
      </c>
      <c r="K6015" s="33">
        <f t="shared" si="373"/>
        <v>8.0513227320555547E-4</v>
      </c>
      <c r="L6015" s="33">
        <f t="shared" si="374"/>
        <v>0.99518850210356069</v>
      </c>
      <c r="M6015" s="33">
        <f t="shared" si="375"/>
        <v>0.99438724372259402</v>
      </c>
    </row>
    <row r="6016" spans="1:13" ht="27.6">
      <c r="A6016" t="s">
        <v>164</v>
      </c>
      <c r="B6016" t="s">
        <v>257</v>
      </c>
      <c r="C6016" s="14" t="s">
        <v>259</v>
      </c>
      <c r="D6016" t="s">
        <v>456</v>
      </c>
      <c r="E6016" t="s">
        <v>474</v>
      </c>
      <c r="F6016" s="20">
        <v>2045</v>
      </c>
      <c r="G6016" s="20">
        <v>44</v>
      </c>
      <c r="H6016" s="11">
        <v>3614.2431087201498</v>
      </c>
      <c r="I6016" s="10">
        <v>4227271.8234650502</v>
      </c>
      <c r="J6016" s="33">
        <f t="shared" si="372"/>
        <v>8.5498242357114214E-4</v>
      </c>
      <c r="K6016" s="33">
        <f t="shared" si="373"/>
        <v>8.546170302412559E-4</v>
      </c>
      <c r="L6016" s="33">
        <f t="shared" si="374"/>
        <v>0.99438724372259402</v>
      </c>
      <c r="M6016" s="33">
        <f t="shared" si="375"/>
        <v>0.99353742344945406</v>
      </c>
    </row>
    <row r="6017" spans="1:13" ht="27.6">
      <c r="A6017" t="s">
        <v>164</v>
      </c>
      <c r="B6017" t="s">
        <v>257</v>
      </c>
      <c r="C6017" s="14" t="s">
        <v>259</v>
      </c>
      <c r="D6017" t="s">
        <v>456</v>
      </c>
      <c r="E6017" t="s">
        <v>474</v>
      </c>
      <c r="F6017" s="20">
        <v>2045</v>
      </c>
      <c r="G6017" s="20">
        <v>45</v>
      </c>
      <c r="H6017" s="11">
        <v>3929.9780480995901</v>
      </c>
      <c r="I6017" s="10">
        <v>4221740.1897525797</v>
      </c>
      <c r="J6017" s="33">
        <f t="shared" si="372"/>
        <v>9.3089055021406027E-4</v>
      </c>
      <c r="K6017" s="33">
        <f t="shared" si="373"/>
        <v>9.3045740601949145E-4</v>
      </c>
      <c r="L6017" s="33">
        <f t="shared" si="374"/>
        <v>0.99353742344945406</v>
      </c>
      <c r="M6017" s="33">
        <f t="shared" si="375"/>
        <v>0.99261297919564795</v>
      </c>
    </row>
    <row r="6018" spans="1:13" ht="27.6">
      <c r="A6018" t="s">
        <v>164</v>
      </c>
      <c r="B6018" t="s">
        <v>257</v>
      </c>
      <c r="C6018" s="14" t="s">
        <v>259</v>
      </c>
      <c r="D6018" t="s">
        <v>456</v>
      </c>
      <c r="E6018" t="s">
        <v>474</v>
      </c>
      <c r="F6018" s="20">
        <v>2045</v>
      </c>
      <c r="G6018" s="20">
        <v>46</v>
      </c>
      <c r="H6018" s="11">
        <v>4958.7860031861501</v>
      </c>
      <c r="I6018" s="10">
        <v>4253282.85915545</v>
      </c>
      <c r="J6018" s="33">
        <f t="shared" ref="J6018:J6081" si="376">IF(I6018&gt;0,H6018/I6018,0)</f>
        <v>1.1658726135535663E-3</v>
      </c>
      <c r="K6018" s="33">
        <f t="shared" ref="K6018:K6081" si="377">1-EXP(-J6018)</f>
        <v>1.1651932481215876E-3</v>
      </c>
      <c r="L6018" s="33">
        <f t="shared" ref="L6018:L6081" si="378">IF(G6018=30,1,M6017)</f>
        <v>0.99261297919564795</v>
      </c>
      <c r="M6018" s="33">
        <f t="shared" ref="M6018:M6081" si="379">L6018*(1-K6018)</f>
        <v>0.99145639325429136</v>
      </c>
    </row>
    <row r="6019" spans="1:13" ht="27.6">
      <c r="A6019" t="s">
        <v>164</v>
      </c>
      <c r="B6019" t="s">
        <v>257</v>
      </c>
      <c r="C6019" s="14" t="s">
        <v>259</v>
      </c>
      <c r="D6019" t="s">
        <v>456</v>
      </c>
      <c r="E6019" t="s">
        <v>474</v>
      </c>
      <c r="F6019" s="20">
        <v>2045</v>
      </c>
      <c r="G6019" s="20">
        <v>47</v>
      </c>
      <c r="H6019" s="11">
        <v>5503.7400618915599</v>
      </c>
      <c r="I6019" s="10">
        <v>4286802.5360433199</v>
      </c>
      <c r="J6019" s="33">
        <f t="shared" si="376"/>
        <v>1.2838800051124964E-3</v>
      </c>
      <c r="K6019" s="33">
        <f t="shared" si="377"/>
        <v>1.2830561837789967E-3</v>
      </c>
      <c r="L6019" s="33">
        <f t="shared" si="378"/>
        <v>0.99145639325429136</v>
      </c>
      <c r="M6019" s="33">
        <f t="shared" si="379"/>
        <v>0.99018429899797922</v>
      </c>
    </row>
    <row r="6020" spans="1:13" ht="27.6">
      <c r="A6020" t="s">
        <v>164</v>
      </c>
      <c r="B6020" t="s">
        <v>257</v>
      </c>
      <c r="C6020" s="14" t="s">
        <v>259</v>
      </c>
      <c r="D6020" t="s">
        <v>456</v>
      </c>
      <c r="E6020" t="s">
        <v>474</v>
      </c>
      <c r="F6020" s="20">
        <v>2045</v>
      </c>
      <c r="G6020" s="20">
        <v>48</v>
      </c>
      <c r="H6020" s="11">
        <v>6083.1042297432896</v>
      </c>
      <c r="I6020" s="10">
        <v>4274268.9326603701</v>
      </c>
      <c r="J6020" s="33">
        <f t="shared" si="376"/>
        <v>1.4231917377171381E-3</v>
      </c>
      <c r="K6020" s="33">
        <f t="shared" si="377"/>
        <v>1.4221794806249521E-3</v>
      </c>
      <c r="L6020" s="33">
        <f t="shared" si="378"/>
        <v>0.99018429899797922</v>
      </c>
      <c r="M6020" s="33">
        <f t="shared" si="379"/>
        <v>0.98877607920590727</v>
      </c>
    </row>
    <row r="6021" spans="1:13" ht="27.6">
      <c r="A6021" t="s">
        <v>164</v>
      </c>
      <c r="B6021" t="s">
        <v>257</v>
      </c>
      <c r="C6021" s="14" t="s">
        <v>259</v>
      </c>
      <c r="D6021" t="s">
        <v>456</v>
      </c>
      <c r="E6021" t="s">
        <v>474</v>
      </c>
      <c r="F6021" s="20">
        <v>2045</v>
      </c>
      <c r="G6021" s="20">
        <v>49</v>
      </c>
      <c r="H6021" s="11">
        <v>6454.1795122191497</v>
      </c>
      <c r="I6021" s="10">
        <v>4203560.19693805</v>
      </c>
      <c r="J6021" s="33">
        <f t="shared" si="376"/>
        <v>1.5354078946985205E-3</v>
      </c>
      <c r="K6021" s="33">
        <f t="shared" si="377"/>
        <v>1.5342297590470455E-3</v>
      </c>
      <c r="L6021" s="33">
        <f t="shared" si="378"/>
        <v>0.98877607920590727</v>
      </c>
      <c r="M6021" s="33">
        <f t="shared" si="379"/>
        <v>0.98725906952015574</v>
      </c>
    </row>
    <row r="6022" spans="1:13" ht="27.6">
      <c r="A6022" t="s">
        <v>164</v>
      </c>
      <c r="B6022" t="s">
        <v>257</v>
      </c>
      <c r="C6022" s="14" t="s">
        <v>259</v>
      </c>
      <c r="D6022" t="s">
        <v>456</v>
      </c>
      <c r="E6022" t="s">
        <v>474</v>
      </c>
      <c r="F6022" s="20">
        <v>2045</v>
      </c>
      <c r="G6022" s="20">
        <v>50</v>
      </c>
      <c r="H6022" s="11">
        <v>6887.7310189059599</v>
      </c>
      <c r="I6022" s="10">
        <v>4130183.1757340501</v>
      </c>
      <c r="J6022" s="33">
        <f t="shared" si="376"/>
        <v>1.6676575168320024E-3</v>
      </c>
      <c r="K6022" s="33">
        <f t="shared" si="377"/>
        <v>1.6662677486950495E-3</v>
      </c>
      <c r="L6022" s="33">
        <f t="shared" si="378"/>
        <v>0.98725906952015574</v>
      </c>
      <c r="M6022" s="33">
        <f t="shared" si="379"/>
        <v>0.98561403157300764</v>
      </c>
    </row>
    <row r="6023" spans="1:13" ht="27.6">
      <c r="A6023" t="s">
        <v>164</v>
      </c>
      <c r="B6023" t="s">
        <v>257</v>
      </c>
      <c r="C6023" s="14" t="s">
        <v>259</v>
      </c>
      <c r="D6023" t="s">
        <v>456</v>
      </c>
      <c r="E6023" t="s">
        <v>474</v>
      </c>
      <c r="F6023" s="20">
        <v>2045</v>
      </c>
      <c r="G6023" s="20">
        <v>51</v>
      </c>
      <c r="H6023" s="11">
        <v>7658.1657929077001</v>
      </c>
      <c r="I6023" s="10">
        <v>4064960.3362934501</v>
      </c>
      <c r="J6023" s="33">
        <f t="shared" si="376"/>
        <v>1.8839460066886261E-3</v>
      </c>
      <c r="K6023" s="33">
        <f t="shared" si="377"/>
        <v>1.882172494319212E-3</v>
      </c>
      <c r="L6023" s="33">
        <f t="shared" si="378"/>
        <v>0.98561403157300764</v>
      </c>
      <c r="M6023" s="33">
        <f t="shared" si="379"/>
        <v>0.98375893595276587</v>
      </c>
    </row>
    <row r="6024" spans="1:13" ht="27.6">
      <c r="A6024" t="s">
        <v>164</v>
      </c>
      <c r="B6024" t="s">
        <v>257</v>
      </c>
      <c r="C6024" s="14" t="s">
        <v>259</v>
      </c>
      <c r="D6024" t="s">
        <v>456</v>
      </c>
      <c r="E6024" t="s">
        <v>474</v>
      </c>
      <c r="F6024" s="20">
        <v>2045</v>
      </c>
      <c r="G6024" s="20">
        <v>52</v>
      </c>
      <c r="H6024" s="11">
        <v>8210.6821968397308</v>
      </c>
      <c r="I6024" s="10">
        <v>4001292.8034828198</v>
      </c>
      <c r="J6024" s="33">
        <f t="shared" si="376"/>
        <v>2.0520073386513875E-3</v>
      </c>
      <c r="K6024" s="33">
        <f t="shared" si="377"/>
        <v>2.0499034109302539E-3</v>
      </c>
      <c r="L6024" s="33">
        <f t="shared" si="378"/>
        <v>0.98375893595276587</v>
      </c>
      <c r="M6024" s="33">
        <f t="shared" si="379"/>
        <v>0.98174232515442317</v>
      </c>
    </row>
    <row r="6025" spans="1:13" ht="27.6">
      <c r="A6025" t="s">
        <v>164</v>
      </c>
      <c r="B6025" t="s">
        <v>257</v>
      </c>
      <c r="C6025" s="14" t="s">
        <v>259</v>
      </c>
      <c r="D6025" t="s">
        <v>456</v>
      </c>
      <c r="E6025" t="s">
        <v>474</v>
      </c>
      <c r="F6025" s="20">
        <v>2045</v>
      </c>
      <c r="G6025" s="20">
        <v>53</v>
      </c>
      <c r="H6025" s="11">
        <v>8864.6273579012195</v>
      </c>
      <c r="I6025" s="10">
        <v>3970013.62917407</v>
      </c>
      <c r="J6025" s="33">
        <f t="shared" si="376"/>
        <v>2.2328959509757239E-3</v>
      </c>
      <c r="K6025" s="33">
        <f t="shared" si="377"/>
        <v>2.2304048932476617E-3</v>
      </c>
      <c r="L6025" s="33">
        <f t="shared" si="378"/>
        <v>0.98174232515442317</v>
      </c>
      <c r="M6025" s="33">
        <f t="shared" si="379"/>
        <v>0.97955264226849037</v>
      </c>
    </row>
    <row r="6026" spans="1:13" ht="27.6">
      <c r="A6026" t="s">
        <v>164</v>
      </c>
      <c r="B6026" t="s">
        <v>257</v>
      </c>
      <c r="C6026" s="14" t="s">
        <v>259</v>
      </c>
      <c r="D6026" t="s">
        <v>456</v>
      </c>
      <c r="E6026" t="s">
        <v>474</v>
      </c>
      <c r="F6026" s="20">
        <v>2045</v>
      </c>
      <c r="G6026" s="20">
        <v>54</v>
      </c>
      <c r="H6026" s="11">
        <v>9630.4373119755892</v>
      </c>
      <c r="I6026" s="10">
        <v>3931842.8257872001</v>
      </c>
      <c r="J6026" s="33">
        <f t="shared" si="376"/>
        <v>2.4493444266932172E-3</v>
      </c>
      <c r="K6026" s="33">
        <f t="shared" si="377"/>
        <v>2.4463472301878841E-3</v>
      </c>
      <c r="L6026" s="33">
        <f t="shared" si="378"/>
        <v>0.97955264226849037</v>
      </c>
      <c r="M6026" s="33">
        <f t="shared" si="379"/>
        <v>0.97715631637525358</v>
      </c>
    </row>
    <row r="6027" spans="1:13" ht="27.6">
      <c r="A6027" t="s">
        <v>164</v>
      </c>
      <c r="B6027" t="s">
        <v>257</v>
      </c>
      <c r="C6027" s="14" t="s">
        <v>259</v>
      </c>
      <c r="D6027" t="s">
        <v>456</v>
      </c>
      <c r="E6027" t="s">
        <v>474</v>
      </c>
      <c r="F6027" s="20">
        <v>2045</v>
      </c>
      <c r="G6027" s="20">
        <v>55</v>
      </c>
      <c r="H6027" s="11">
        <v>10477.665201419301</v>
      </c>
      <c r="I6027" s="10">
        <v>3895597.3687774199</v>
      </c>
      <c r="J6027" s="33">
        <f t="shared" si="376"/>
        <v>2.6896170752645243E-3</v>
      </c>
      <c r="K6027" s="33">
        <f t="shared" si="377"/>
        <v>2.6860032958790914E-3</v>
      </c>
      <c r="L6027" s="33">
        <f t="shared" si="378"/>
        <v>0.97715631637525358</v>
      </c>
      <c r="M6027" s="33">
        <f t="shared" si="379"/>
        <v>0.97453167128888052</v>
      </c>
    </row>
    <row r="6028" spans="1:13" ht="27.6">
      <c r="A6028" t="s">
        <v>164</v>
      </c>
      <c r="B6028" t="s">
        <v>257</v>
      </c>
      <c r="C6028" s="14" t="s">
        <v>259</v>
      </c>
      <c r="D6028" t="s">
        <v>456</v>
      </c>
      <c r="E6028" t="s">
        <v>474</v>
      </c>
      <c r="F6028" s="20">
        <v>2045</v>
      </c>
      <c r="G6028" s="20">
        <v>56</v>
      </c>
      <c r="H6028" s="11">
        <v>11336.755935285</v>
      </c>
      <c r="I6028" s="10">
        <v>3879185.7721951199</v>
      </c>
      <c r="J6028" s="33">
        <f t="shared" si="376"/>
        <v>2.922457598329934E-3</v>
      </c>
      <c r="K6028" s="33">
        <f t="shared" si="377"/>
        <v>2.9181913760860656E-3</v>
      </c>
      <c r="L6028" s="33">
        <f t="shared" si="378"/>
        <v>0.97453167128888052</v>
      </c>
      <c r="M6028" s="33">
        <f t="shared" si="379"/>
        <v>0.97168780137000255</v>
      </c>
    </row>
    <row r="6029" spans="1:13" ht="27.6">
      <c r="A6029" t="s">
        <v>164</v>
      </c>
      <c r="B6029" t="s">
        <v>257</v>
      </c>
      <c r="C6029" s="14" t="s">
        <v>259</v>
      </c>
      <c r="D6029" t="s">
        <v>456</v>
      </c>
      <c r="E6029" t="s">
        <v>474</v>
      </c>
      <c r="F6029" s="20">
        <v>2045</v>
      </c>
      <c r="G6029" s="20">
        <v>57</v>
      </c>
      <c r="H6029" s="11">
        <v>12360.427773240899</v>
      </c>
      <c r="I6029" s="10">
        <v>3816952.0812740801</v>
      </c>
      <c r="J6029" s="33">
        <f t="shared" si="376"/>
        <v>3.238297864382685E-3</v>
      </c>
      <c r="K6029" s="33">
        <f t="shared" si="377"/>
        <v>3.2330602330489233E-3</v>
      </c>
      <c r="L6029" s="33">
        <f t="shared" si="378"/>
        <v>0.97168780137000255</v>
      </c>
      <c r="M6029" s="33">
        <f t="shared" si="379"/>
        <v>0.96854627618045441</v>
      </c>
    </row>
    <row r="6030" spans="1:13" ht="27.6">
      <c r="A6030" t="s">
        <v>164</v>
      </c>
      <c r="B6030" t="s">
        <v>257</v>
      </c>
      <c r="C6030" s="14" t="s">
        <v>259</v>
      </c>
      <c r="D6030" t="s">
        <v>456</v>
      </c>
      <c r="E6030" t="s">
        <v>474</v>
      </c>
      <c r="F6030" s="20">
        <v>2045</v>
      </c>
      <c r="G6030" s="20">
        <v>58</v>
      </c>
      <c r="H6030" s="11">
        <v>13412.8109072527</v>
      </c>
      <c r="I6030" s="10">
        <v>3745133.7296245401</v>
      </c>
      <c r="J6030" s="33">
        <f t="shared" si="376"/>
        <v>3.5813970543042187E-3</v>
      </c>
      <c r="K6030" s="33">
        <f t="shared" si="377"/>
        <v>3.5749915010987454E-3</v>
      </c>
      <c r="L6030" s="33">
        <f t="shared" si="378"/>
        <v>0.96854627618045441</v>
      </c>
      <c r="M6030" s="33">
        <f t="shared" si="379"/>
        <v>0.9650837314746884</v>
      </c>
    </row>
    <row r="6031" spans="1:13" ht="27.6">
      <c r="A6031" t="s">
        <v>164</v>
      </c>
      <c r="B6031" t="s">
        <v>257</v>
      </c>
      <c r="C6031" s="14" t="s">
        <v>259</v>
      </c>
      <c r="D6031" t="s">
        <v>456</v>
      </c>
      <c r="E6031" t="s">
        <v>474</v>
      </c>
      <c r="F6031" s="20">
        <v>2045</v>
      </c>
      <c r="G6031" s="20">
        <v>59</v>
      </c>
      <c r="H6031" s="11">
        <v>14128.8574228988</v>
      </c>
      <c r="I6031" s="10">
        <v>3728425.3610734902</v>
      </c>
      <c r="J6031" s="33">
        <f t="shared" si="376"/>
        <v>3.7894971883870063E-3</v>
      </c>
      <c r="K6031" s="33">
        <f t="shared" si="377"/>
        <v>3.7823261050431434E-3</v>
      </c>
      <c r="L6031" s="33">
        <f t="shared" si="378"/>
        <v>0.9650837314746884</v>
      </c>
      <c r="M6031" s="33">
        <f t="shared" si="379"/>
        <v>0.96143347008357927</v>
      </c>
    </row>
    <row r="6032" spans="1:13" ht="27.6">
      <c r="A6032" t="s">
        <v>164</v>
      </c>
      <c r="B6032" t="s">
        <v>257</v>
      </c>
      <c r="C6032" s="14" t="s">
        <v>259</v>
      </c>
      <c r="D6032" t="s">
        <v>456</v>
      </c>
      <c r="E6032" t="s">
        <v>474</v>
      </c>
      <c r="F6032" s="20">
        <v>2045</v>
      </c>
      <c r="G6032" s="20">
        <v>60</v>
      </c>
      <c r="H6032" s="11">
        <v>15284.1531187203</v>
      </c>
      <c r="I6032" s="10">
        <v>3761509.0719042202</v>
      </c>
      <c r="J6032" s="33">
        <f t="shared" si="376"/>
        <v>4.0633035376365255E-3</v>
      </c>
      <c r="K6032" s="33">
        <f t="shared" si="377"/>
        <v>4.0550594896200387E-3</v>
      </c>
      <c r="L6032" s="33">
        <f t="shared" si="378"/>
        <v>0.96143347008357927</v>
      </c>
      <c r="M6032" s="33">
        <f t="shared" si="379"/>
        <v>0.95753480016707848</v>
      </c>
    </row>
    <row r="6033" spans="1:13" ht="27.6">
      <c r="A6033" t="s">
        <v>164</v>
      </c>
      <c r="B6033" t="s">
        <v>257</v>
      </c>
      <c r="C6033" s="14" t="s">
        <v>259</v>
      </c>
      <c r="D6033" t="s">
        <v>456</v>
      </c>
      <c r="E6033" t="s">
        <v>474</v>
      </c>
      <c r="F6033" s="20">
        <v>2045</v>
      </c>
      <c r="G6033" s="20">
        <v>61</v>
      </c>
      <c r="H6033" s="11">
        <v>16368.357273444801</v>
      </c>
      <c r="I6033" s="10">
        <v>3753315.9428464798</v>
      </c>
      <c r="J6033" s="33">
        <f t="shared" si="376"/>
        <v>4.3610390179493362E-3</v>
      </c>
      <c r="K6033" s="33">
        <f t="shared" si="377"/>
        <v>4.3515434957538401E-3</v>
      </c>
      <c r="L6033" s="33">
        <f t="shared" si="378"/>
        <v>0.95753480016707848</v>
      </c>
      <c r="M6033" s="33">
        <f t="shared" si="379"/>
        <v>0.95336804583545343</v>
      </c>
    </row>
    <row r="6034" spans="1:13" ht="27.6">
      <c r="A6034" t="s">
        <v>164</v>
      </c>
      <c r="B6034" t="s">
        <v>257</v>
      </c>
      <c r="C6034" s="14" t="s">
        <v>259</v>
      </c>
      <c r="D6034" t="s">
        <v>456</v>
      </c>
      <c r="E6034" t="s">
        <v>474</v>
      </c>
      <c r="F6034" s="20">
        <v>2045</v>
      </c>
      <c r="G6034" s="20">
        <v>62</v>
      </c>
      <c r="H6034" s="11">
        <v>17448.562963208999</v>
      </c>
      <c r="I6034" s="10">
        <v>3690782.6816986199</v>
      </c>
      <c r="J6034" s="33">
        <f t="shared" si="376"/>
        <v>4.7276050821769312E-3</v>
      </c>
      <c r="K6034" s="33">
        <f t="shared" si="377"/>
        <v>4.7164475470019562E-3</v>
      </c>
      <c r="L6034" s="33">
        <f t="shared" si="378"/>
        <v>0.95336804583545343</v>
      </c>
      <c r="M6034" s="33">
        <f t="shared" si="379"/>
        <v>0.94887153545428271</v>
      </c>
    </row>
    <row r="6035" spans="1:13" ht="27.6">
      <c r="A6035" t="s">
        <v>164</v>
      </c>
      <c r="B6035" t="s">
        <v>257</v>
      </c>
      <c r="C6035" s="14" t="s">
        <v>259</v>
      </c>
      <c r="D6035" t="s">
        <v>456</v>
      </c>
      <c r="E6035" t="s">
        <v>474</v>
      </c>
      <c r="F6035" s="20">
        <v>2045</v>
      </c>
      <c r="G6035" s="20">
        <v>63</v>
      </c>
      <c r="H6035" s="11">
        <v>18472.156048487301</v>
      </c>
      <c r="I6035" s="10">
        <v>3604265.0201900601</v>
      </c>
      <c r="J6035" s="33">
        <f t="shared" si="376"/>
        <v>5.1250826298875288E-3</v>
      </c>
      <c r="K6035" s="33">
        <f t="shared" si="377"/>
        <v>5.1119718014949189E-3</v>
      </c>
      <c r="L6035" s="33">
        <f t="shared" si="378"/>
        <v>0.94887153545428271</v>
      </c>
      <c r="M6035" s="33">
        <f t="shared" si="379"/>
        <v>0.94402093092179928</v>
      </c>
    </row>
    <row r="6036" spans="1:13" ht="27.6">
      <c r="A6036" t="s">
        <v>164</v>
      </c>
      <c r="B6036" t="s">
        <v>257</v>
      </c>
      <c r="C6036" s="14" t="s">
        <v>259</v>
      </c>
      <c r="D6036" t="s">
        <v>456</v>
      </c>
      <c r="E6036" t="s">
        <v>474</v>
      </c>
      <c r="F6036" s="20">
        <v>2045</v>
      </c>
      <c r="G6036" s="20">
        <v>64</v>
      </c>
      <c r="H6036" s="11">
        <v>19770.655571832802</v>
      </c>
      <c r="I6036" s="10">
        <v>3510357.0004946301</v>
      </c>
      <c r="J6036" s="33">
        <f t="shared" si="376"/>
        <v>5.6320925675214795E-3</v>
      </c>
      <c r="K6036" s="33">
        <f t="shared" si="377"/>
        <v>5.6162620677336905E-3</v>
      </c>
      <c r="L6036" s="33">
        <f t="shared" si="378"/>
        <v>0.94402093092179928</v>
      </c>
      <c r="M6036" s="33">
        <f t="shared" si="379"/>
        <v>0.93871906197631649</v>
      </c>
    </row>
    <row r="6037" spans="1:13" ht="27.6">
      <c r="A6037" t="s">
        <v>164</v>
      </c>
      <c r="B6037" t="s">
        <v>257</v>
      </c>
      <c r="C6037" s="14" t="s">
        <v>259</v>
      </c>
      <c r="D6037" t="s">
        <v>456</v>
      </c>
      <c r="E6037" t="s">
        <v>474</v>
      </c>
      <c r="F6037" s="20">
        <v>2045</v>
      </c>
      <c r="G6037" s="20">
        <v>65</v>
      </c>
      <c r="H6037" s="11">
        <v>21032.1315070948</v>
      </c>
      <c r="I6037" s="10">
        <v>3419084.3694384098</v>
      </c>
      <c r="J6037" s="33">
        <f t="shared" si="376"/>
        <v>6.1513929562812637E-3</v>
      </c>
      <c r="K6037" s="33">
        <f t="shared" si="377"/>
        <v>6.1325118734544271E-3</v>
      </c>
      <c r="L6037" s="33">
        <f t="shared" si="378"/>
        <v>0.93871906197631649</v>
      </c>
      <c r="M6037" s="33">
        <f t="shared" si="379"/>
        <v>0.93296235618290868</v>
      </c>
    </row>
    <row r="6038" spans="1:13" ht="27.6">
      <c r="A6038" t="s">
        <v>164</v>
      </c>
      <c r="B6038" t="s">
        <v>257</v>
      </c>
      <c r="C6038" s="14" t="s">
        <v>259</v>
      </c>
      <c r="D6038" t="s">
        <v>456</v>
      </c>
      <c r="E6038" t="s">
        <v>474</v>
      </c>
      <c r="F6038" s="20">
        <v>2045</v>
      </c>
      <c r="G6038" s="20">
        <v>66</v>
      </c>
      <c r="H6038" s="11">
        <v>21456.300459345399</v>
      </c>
      <c r="I6038" s="10">
        <v>3313587.8350156602</v>
      </c>
      <c r="J6038" s="33">
        <f t="shared" si="376"/>
        <v>6.4752472328061875E-3</v>
      </c>
      <c r="K6038" s="33">
        <f t="shared" si="377"/>
        <v>6.4543279962067102E-3</v>
      </c>
      <c r="L6038" s="33">
        <f t="shared" si="378"/>
        <v>0.93296235618290868</v>
      </c>
      <c r="M6038" s="33">
        <f t="shared" si="379"/>
        <v>0.92694071112799037</v>
      </c>
    </row>
    <row r="6039" spans="1:13" ht="27.6">
      <c r="A6039" t="s">
        <v>164</v>
      </c>
      <c r="B6039" t="s">
        <v>257</v>
      </c>
      <c r="C6039" s="14" t="s">
        <v>259</v>
      </c>
      <c r="D6039" t="s">
        <v>456</v>
      </c>
      <c r="E6039" t="s">
        <v>474</v>
      </c>
      <c r="F6039" s="20">
        <v>2045</v>
      </c>
      <c r="G6039" s="20">
        <v>67</v>
      </c>
      <c r="H6039" s="11">
        <v>22467.8876793565</v>
      </c>
      <c r="I6039" s="10">
        <v>3185335.8195130299</v>
      </c>
      <c r="J6039" s="33">
        <f t="shared" si="376"/>
        <v>7.053538136142695E-3</v>
      </c>
      <c r="K6039" s="33">
        <f t="shared" si="377"/>
        <v>7.0287203214401961E-3</v>
      </c>
      <c r="L6039" s="33">
        <f t="shared" si="378"/>
        <v>0.92694071112799037</v>
      </c>
      <c r="M6039" s="33">
        <f t="shared" si="379"/>
        <v>0.92042550411491486</v>
      </c>
    </row>
    <row r="6040" spans="1:13" ht="27.6">
      <c r="A6040" t="s">
        <v>164</v>
      </c>
      <c r="B6040" t="s">
        <v>257</v>
      </c>
      <c r="C6040" s="14" t="s">
        <v>259</v>
      </c>
      <c r="D6040" t="s">
        <v>456</v>
      </c>
      <c r="E6040" t="s">
        <v>474</v>
      </c>
      <c r="F6040" s="20">
        <v>2045</v>
      </c>
      <c r="G6040" s="20">
        <v>68</v>
      </c>
      <c r="H6040" s="11">
        <v>23364.194259209002</v>
      </c>
      <c r="I6040" s="10">
        <v>3059531.7578003402</v>
      </c>
      <c r="J6040" s="33">
        <f t="shared" si="376"/>
        <v>7.6365261447741148E-3</v>
      </c>
      <c r="K6040" s="33">
        <f t="shared" si="377"/>
        <v>7.607441960129302E-3</v>
      </c>
      <c r="L6040" s="33">
        <f t="shared" si="378"/>
        <v>0.92042550411491486</v>
      </c>
      <c r="M6040" s="33">
        <f t="shared" si="379"/>
        <v>0.91342342051373793</v>
      </c>
    </row>
    <row r="6041" spans="1:13" ht="27.6">
      <c r="A6041" t="s">
        <v>164</v>
      </c>
      <c r="B6041" t="s">
        <v>257</v>
      </c>
      <c r="C6041" s="14" t="s">
        <v>259</v>
      </c>
      <c r="D6041" t="s">
        <v>456</v>
      </c>
      <c r="E6041" t="s">
        <v>474</v>
      </c>
      <c r="F6041" s="20">
        <v>2045</v>
      </c>
      <c r="G6041" s="20">
        <v>69</v>
      </c>
      <c r="H6041" s="11">
        <v>23735.832986353798</v>
      </c>
      <c r="I6041" s="10">
        <v>2944262.3404693999</v>
      </c>
      <c r="J6041" s="33">
        <f t="shared" si="376"/>
        <v>8.0617248877929894E-3</v>
      </c>
      <c r="K6041" s="33">
        <f t="shared" si="377"/>
        <v>8.0293163318068128E-3</v>
      </c>
      <c r="L6041" s="33">
        <f t="shared" si="378"/>
        <v>0.91342342051373793</v>
      </c>
      <c r="M6041" s="33">
        <f t="shared" si="379"/>
        <v>0.90608925492555215</v>
      </c>
    </row>
    <row r="6042" spans="1:13" ht="27.6">
      <c r="A6042" t="s">
        <v>164</v>
      </c>
      <c r="B6042" t="s">
        <v>257</v>
      </c>
      <c r="C6042" s="14" t="s">
        <v>259</v>
      </c>
      <c r="D6042" t="s">
        <v>456</v>
      </c>
      <c r="E6042" t="s">
        <v>474</v>
      </c>
      <c r="F6042" s="20">
        <v>2046</v>
      </c>
      <c r="G6042" s="20">
        <v>30</v>
      </c>
      <c r="H6042" s="11">
        <v>699.49457107600006</v>
      </c>
      <c r="I6042" s="10">
        <v>4588866.9610094903</v>
      </c>
      <c r="J6042" s="33">
        <f t="shared" si="376"/>
        <v>1.5243295938179049E-4</v>
      </c>
      <c r="K6042" s="33">
        <f t="shared" si="377"/>
        <v>1.5242134206849833E-4</v>
      </c>
      <c r="L6042" s="33">
        <f t="shared" si="378"/>
        <v>1</v>
      </c>
      <c r="M6042" s="33">
        <f t="shared" si="379"/>
        <v>0.9998475786579315</v>
      </c>
    </row>
    <row r="6043" spans="1:13" ht="27.6">
      <c r="A6043" t="s">
        <v>164</v>
      </c>
      <c r="B6043" t="s">
        <v>257</v>
      </c>
      <c r="C6043" s="14" t="s">
        <v>259</v>
      </c>
      <c r="D6043" t="s">
        <v>456</v>
      </c>
      <c r="E6043" t="s">
        <v>474</v>
      </c>
      <c r="F6043" s="20">
        <v>2046</v>
      </c>
      <c r="G6043" s="20">
        <v>31</v>
      </c>
      <c r="H6043" s="11">
        <v>1018.12404873682</v>
      </c>
      <c r="I6043" s="10">
        <v>4652399.8522380004</v>
      </c>
      <c r="J6043" s="33">
        <f t="shared" si="376"/>
        <v>2.1883846639859629E-4</v>
      </c>
      <c r="K6043" s="33">
        <f t="shared" si="377"/>
        <v>2.1881452300798188E-4</v>
      </c>
      <c r="L6043" s="33">
        <f t="shared" si="378"/>
        <v>0.9998475786579315</v>
      </c>
      <c r="M6043" s="33">
        <f t="shared" si="379"/>
        <v>0.99962879748692679</v>
      </c>
    </row>
    <row r="6044" spans="1:13" ht="27.6">
      <c r="A6044" t="s">
        <v>164</v>
      </c>
      <c r="B6044" t="s">
        <v>257</v>
      </c>
      <c r="C6044" s="14" t="s">
        <v>259</v>
      </c>
      <c r="D6044" t="s">
        <v>456</v>
      </c>
      <c r="E6044" t="s">
        <v>474</v>
      </c>
      <c r="F6044" s="20">
        <v>2046</v>
      </c>
      <c r="G6044" s="20">
        <v>32</v>
      </c>
      <c r="H6044" s="11">
        <v>1084.5809060643501</v>
      </c>
      <c r="I6044" s="10">
        <v>4724157.2118164096</v>
      </c>
      <c r="J6044" s="33">
        <f t="shared" si="376"/>
        <v>2.2958188253166439E-4</v>
      </c>
      <c r="K6044" s="33">
        <f t="shared" si="377"/>
        <v>2.295555306279784E-4</v>
      </c>
      <c r="L6044" s="33">
        <f t="shared" si="378"/>
        <v>0.99962879748692679</v>
      </c>
      <c r="M6044" s="33">
        <f t="shared" si="379"/>
        <v>0.99939932716788871</v>
      </c>
    </row>
    <row r="6045" spans="1:13" ht="27.6">
      <c r="A6045" t="s">
        <v>164</v>
      </c>
      <c r="B6045" t="s">
        <v>257</v>
      </c>
      <c r="C6045" s="14" t="s">
        <v>259</v>
      </c>
      <c r="D6045" t="s">
        <v>456</v>
      </c>
      <c r="E6045" t="s">
        <v>474</v>
      </c>
      <c r="F6045" s="20">
        <v>2046</v>
      </c>
      <c r="G6045" s="20">
        <v>33</v>
      </c>
      <c r="H6045" s="11">
        <v>1168.0940190984099</v>
      </c>
      <c r="I6045" s="10">
        <v>4815221.0004425598</v>
      </c>
      <c r="J6045" s="33">
        <f t="shared" si="376"/>
        <v>2.4258367767357971E-4</v>
      </c>
      <c r="K6045" s="33">
        <f t="shared" si="377"/>
        <v>2.4255425663233243E-4</v>
      </c>
      <c r="L6045" s="33">
        <f t="shared" si="378"/>
        <v>0.99939932716788871</v>
      </c>
      <c r="M6045" s="33">
        <f t="shared" si="379"/>
        <v>0.99915691860700862</v>
      </c>
    </row>
    <row r="6046" spans="1:13" ht="27.6">
      <c r="A6046" t="s">
        <v>164</v>
      </c>
      <c r="B6046" t="s">
        <v>257</v>
      </c>
      <c r="C6046" s="14" t="s">
        <v>259</v>
      </c>
      <c r="D6046" t="s">
        <v>456</v>
      </c>
      <c r="E6046" t="s">
        <v>474</v>
      </c>
      <c r="F6046" s="20">
        <v>2046</v>
      </c>
      <c r="G6046" s="20">
        <v>34</v>
      </c>
      <c r="H6046" s="11">
        <v>1248.3613621352299</v>
      </c>
      <c r="I6046" s="10">
        <v>4858283.1640332704</v>
      </c>
      <c r="J6046" s="33">
        <f t="shared" si="376"/>
        <v>2.5695524941342856E-4</v>
      </c>
      <c r="K6046" s="33">
        <f t="shared" si="377"/>
        <v>2.5692223924078661E-4</v>
      </c>
      <c r="L6046" s="33">
        <f t="shared" si="378"/>
        <v>0.99915691860700862</v>
      </c>
      <c r="M6046" s="33">
        <f t="shared" si="379"/>
        <v>0.99890021297412723</v>
      </c>
    </row>
    <row r="6047" spans="1:13" ht="27.6">
      <c r="A6047" t="s">
        <v>164</v>
      </c>
      <c r="B6047" t="s">
        <v>257</v>
      </c>
      <c r="C6047" s="14" t="s">
        <v>259</v>
      </c>
      <c r="D6047" t="s">
        <v>456</v>
      </c>
      <c r="E6047" t="s">
        <v>474</v>
      </c>
      <c r="F6047" s="20">
        <v>2046</v>
      </c>
      <c r="G6047" s="20">
        <v>35</v>
      </c>
      <c r="H6047" s="11">
        <v>1320.6043935319101</v>
      </c>
      <c r="I6047" s="10">
        <v>4778304.3116164403</v>
      </c>
      <c r="J6047" s="33">
        <f t="shared" si="376"/>
        <v>2.7637511288709993E-4</v>
      </c>
      <c r="K6047" s="33">
        <f t="shared" si="377"/>
        <v>2.7633692480377725E-4</v>
      </c>
      <c r="L6047" s="33">
        <f t="shared" si="378"/>
        <v>0.99890021297412723</v>
      </c>
      <c r="M6047" s="33">
        <f t="shared" si="379"/>
        <v>0.9986241799610881</v>
      </c>
    </row>
    <row r="6048" spans="1:13" ht="27.6">
      <c r="A6048" t="s">
        <v>164</v>
      </c>
      <c r="B6048" t="s">
        <v>257</v>
      </c>
      <c r="C6048" s="14" t="s">
        <v>259</v>
      </c>
      <c r="D6048" t="s">
        <v>456</v>
      </c>
      <c r="E6048" t="s">
        <v>474</v>
      </c>
      <c r="F6048" s="20">
        <v>2046</v>
      </c>
      <c r="G6048" s="20">
        <v>36</v>
      </c>
      <c r="H6048" s="11">
        <v>1641.17722284249</v>
      </c>
      <c r="I6048" s="10">
        <v>4676764.4497885304</v>
      </c>
      <c r="J6048" s="33">
        <f t="shared" si="376"/>
        <v>3.5092150576809556E-4</v>
      </c>
      <c r="K6048" s="33">
        <f t="shared" si="377"/>
        <v>3.5085994001826659E-4</v>
      </c>
      <c r="L6048" s="33">
        <f t="shared" si="378"/>
        <v>0.9986241799610881</v>
      </c>
      <c r="M6048" s="33">
        <f t="shared" si="379"/>
        <v>0.99827380274120614</v>
      </c>
    </row>
    <row r="6049" spans="1:13" ht="27.6">
      <c r="A6049" t="s">
        <v>164</v>
      </c>
      <c r="B6049" t="s">
        <v>257</v>
      </c>
      <c r="C6049" s="14" t="s">
        <v>259</v>
      </c>
      <c r="D6049" t="s">
        <v>456</v>
      </c>
      <c r="E6049" t="s">
        <v>474</v>
      </c>
      <c r="F6049" s="20">
        <v>2046</v>
      </c>
      <c r="G6049" s="20">
        <v>37</v>
      </c>
      <c r="H6049" s="11">
        <v>1764.10786679339</v>
      </c>
      <c r="I6049" s="10">
        <v>4619380.1387058897</v>
      </c>
      <c r="J6049" s="33">
        <f t="shared" si="376"/>
        <v>3.818927678222216E-4</v>
      </c>
      <c r="K6049" s="33">
        <f t="shared" si="377"/>
        <v>3.8181985606100532E-4</v>
      </c>
      <c r="L6049" s="33">
        <f t="shared" si="378"/>
        <v>0.99827380274120614</v>
      </c>
      <c r="M6049" s="33">
        <f t="shared" si="379"/>
        <v>0.99789264198153405</v>
      </c>
    </row>
    <row r="6050" spans="1:13" ht="27.6">
      <c r="A6050" t="s">
        <v>164</v>
      </c>
      <c r="B6050" t="s">
        <v>257</v>
      </c>
      <c r="C6050" s="14" t="s">
        <v>259</v>
      </c>
      <c r="D6050" t="s">
        <v>456</v>
      </c>
      <c r="E6050" t="s">
        <v>474</v>
      </c>
      <c r="F6050" s="20">
        <v>2046</v>
      </c>
      <c r="G6050" s="20">
        <v>38</v>
      </c>
      <c r="H6050" s="11">
        <v>1929.0233649485799</v>
      </c>
      <c r="I6050" s="10">
        <v>4610190.2866287502</v>
      </c>
      <c r="J6050" s="33">
        <f t="shared" si="376"/>
        <v>4.1842597485475995E-4</v>
      </c>
      <c r="K6050" s="33">
        <f t="shared" si="377"/>
        <v>4.1833844691496758E-4</v>
      </c>
      <c r="L6050" s="33">
        <f t="shared" si="378"/>
        <v>0.99789264198153405</v>
      </c>
      <c r="M6050" s="33">
        <f t="shared" si="379"/>
        <v>0.99747518512349964</v>
      </c>
    </row>
    <row r="6051" spans="1:13" ht="27.6">
      <c r="A6051" t="s">
        <v>164</v>
      </c>
      <c r="B6051" t="s">
        <v>257</v>
      </c>
      <c r="C6051" s="14" t="s">
        <v>259</v>
      </c>
      <c r="D6051" t="s">
        <v>456</v>
      </c>
      <c r="E6051" t="s">
        <v>474</v>
      </c>
      <c r="F6051" s="20">
        <v>2046</v>
      </c>
      <c r="G6051" s="20">
        <v>39</v>
      </c>
      <c r="H6051" s="11">
        <v>2036.8827145933001</v>
      </c>
      <c r="I6051" s="10">
        <v>4580808.2356622303</v>
      </c>
      <c r="J6051" s="33">
        <f t="shared" si="376"/>
        <v>4.4465574846287698E-4</v>
      </c>
      <c r="K6051" s="33">
        <f t="shared" si="377"/>
        <v>4.4455690374667345E-4</v>
      </c>
      <c r="L6051" s="33">
        <f t="shared" si="378"/>
        <v>0.99747518512349964</v>
      </c>
      <c r="M6051" s="33">
        <f t="shared" si="379"/>
        <v>0.99703175064363703</v>
      </c>
    </row>
    <row r="6052" spans="1:13" ht="27.6">
      <c r="A6052" t="s">
        <v>164</v>
      </c>
      <c r="B6052" t="s">
        <v>257</v>
      </c>
      <c r="C6052" s="14" t="s">
        <v>259</v>
      </c>
      <c r="D6052" t="s">
        <v>456</v>
      </c>
      <c r="E6052" t="s">
        <v>474</v>
      </c>
      <c r="F6052" s="20">
        <v>2046</v>
      </c>
      <c r="G6052" s="20">
        <v>40</v>
      </c>
      <c r="H6052" s="11">
        <v>2184.9503348866301</v>
      </c>
      <c r="I6052" s="10">
        <v>4507870.7270297902</v>
      </c>
      <c r="J6052" s="33">
        <f t="shared" si="376"/>
        <v>4.8469675977737747E-4</v>
      </c>
      <c r="K6052" s="33">
        <f t="shared" si="377"/>
        <v>4.8457931327894332E-4</v>
      </c>
      <c r="L6052" s="33">
        <f t="shared" si="378"/>
        <v>0.99703175064363703</v>
      </c>
      <c r="M6052" s="33">
        <f t="shared" si="379"/>
        <v>0.99654860968259285</v>
      </c>
    </row>
    <row r="6053" spans="1:13" ht="27.6">
      <c r="A6053" t="s">
        <v>164</v>
      </c>
      <c r="B6053" t="s">
        <v>257</v>
      </c>
      <c r="C6053" s="14" t="s">
        <v>259</v>
      </c>
      <c r="D6053" t="s">
        <v>456</v>
      </c>
      <c r="E6053" t="s">
        <v>474</v>
      </c>
      <c r="F6053" s="20">
        <v>2046</v>
      </c>
      <c r="G6053" s="20">
        <v>41</v>
      </c>
      <c r="H6053" s="11">
        <v>2781.4554022590301</v>
      </c>
      <c r="I6053" s="10">
        <v>4412117.6695483103</v>
      </c>
      <c r="J6053" s="33">
        <f t="shared" si="376"/>
        <v>6.3041278827538183E-4</v>
      </c>
      <c r="K6053" s="33">
        <f t="shared" si="377"/>
        <v>6.3021411988350984E-4</v>
      </c>
      <c r="L6053" s="33">
        <f t="shared" si="378"/>
        <v>0.99654860968259285</v>
      </c>
      <c r="M6053" s="33">
        <f t="shared" si="379"/>
        <v>0.99592057067762063</v>
      </c>
    </row>
    <row r="6054" spans="1:13" ht="27.6">
      <c r="A6054" t="s">
        <v>164</v>
      </c>
      <c r="B6054" t="s">
        <v>257</v>
      </c>
      <c r="C6054" s="14" t="s">
        <v>259</v>
      </c>
      <c r="D6054" t="s">
        <v>456</v>
      </c>
      <c r="E6054" t="s">
        <v>474</v>
      </c>
      <c r="F6054" s="20">
        <v>2046</v>
      </c>
      <c r="G6054" s="20">
        <v>42</v>
      </c>
      <c r="H6054" s="11">
        <v>3027.8604261627302</v>
      </c>
      <c r="I6054" s="10">
        <v>4312724.2585076001</v>
      </c>
      <c r="J6054" s="33">
        <f t="shared" si="376"/>
        <v>7.0207605324865087E-4</v>
      </c>
      <c r="K6054" s="33">
        <f t="shared" si="377"/>
        <v>7.0182965552301191E-4</v>
      </c>
      <c r="L6054" s="33">
        <f t="shared" si="378"/>
        <v>0.99592057067762063</v>
      </c>
      <c r="M6054" s="33">
        <f t="shared" si="379"/>
        <v>0.99522160408657367</v>
      </c>
    </row>
    <row r="6055" spans="1:13" ht="27.6">
      <c r="A6055" t="s">
        <v>164</v>
      </c>
      <c r="B6055" t="s">
        <v>257</v>
      </c>
      <c r="C6055" s="14" t="s">
        <v>259</v>
      </c>
      <c r="D6055" t="s">
        <v>456</v>
      </c>
      <c r="E6055" t="s">
        <v>474</v>
      </c>
      <c r="F6055" s="20">
        <v>2046</v>
      </c>
      <c r="G6055" s="20">
        <v>43</v>
      </c>
      <c r="H6055" s="11">
        <v>3380.8251408403398</v>
      </c>
      <c r="I6055" s="10">
        <v>4266208.6867706599</v>
      </c>
      <c r="J6055" s="33">
        <f t="shared" si="376"/>
        <v>7.9246595491780359E-4</v>
      </c>
      <c r="K6055" s="33">
        <f t="shared" si="377"/>
        <v>7.9215203670157663E-4</v>
      </c>
      <c r="L6055" s="33">
        <f t="shared" si="378"/>
        <v>0.99522160408657367</v>
      </c>
      <c r="M6055" s="33">
        <f t="shared" si="379"/>
        <v>0.99443323726592714</v>
      </c>
    </row>
    <row r="6056" spans="1:13" ht="27.6">
      <c r="A6056" t="s">
        <v>164</v>
      </c>
      <c r="B6056" t="s">
        <v>257</v>
      </c>
      <c r="C6056" s="14" t="s">
        <v>259</v>
      </c>
      <c r="D6056" t="s">
        <v>456</v>
      </c>
      <c r="E6056" t="s">
        <v>474</v>
      </c>
      <c r="F6056" s="20">
        <v>2046</v>
      </c>
      <c r="G6056" s="20">
        <v>44</v>
      </c>
      <c r="H6056" s="11">
        <v>3573.1384702109599</v>
      </c>
      <c r="I6056" s="10">
        <v>4241533.8378331298</v>
      </c>
      <c r="J6056" s="33">
        <f t="shared" si="376"/>
        <v>8.4241658956948635E-4</v>
      </c>
      <c r="K6056" s="33">
        <f t="shared" si="377"/>
        <v>8.4206185633228792E-4</v>
      </c>
      <c r="L6056" s="33">
        <f t="shared" si="378"/>
        <v>0.99443323726592714</v>
      </c>
      <c r="M6056" s="33">
        <f t="shared" si="379"/>
        <v>0.9935958629681565</v>
      </c>
    </row>
    <row r="6057" spans="1:13" ht="27.6">
      <c r="A6057" t="s">
        <v>164</v>
      </c>
      <c r="B6057" t="s">
        <v>257</v>
      </c>
      <c r="C6057" s="14" t="s">
        <v>259</v>
      </c>
      <c r="D6057" t="s">
        <v>456</v>
      </c>
      <c r="E6057" t="s">
        <v>474</v>
      </c>
      <c r="F6057" s="20">
        <v>2046</v>
      </c>
      <c r="G6057" s="20">
        <v>45</v>
      </c>
      <c r="H6057" s="11">
        <v>3874.12472866607</v>
      </c>
      <c r="I6057" s="10">
        <v>4216463.1247053798</v>
      </c>
      <c r="J6057" s="33">
        <f t="shared" si="376"/>
        <v>9.1880910945634549E-4</v>
      </c>
      <c r="K6057" s="33">
        <f t="shared" si="377"/>
        <v>9.1838713361480639E-4</v>
      </c>
      <c r="L6057" s="33">
        <f t="shared" si="378"/>
        <v>0.9935958629681565</v>
      </c>
      <c r="M6057" s="33">
        <f t="shared" si="379"/>
        <v>0.99268335731159363</v>
      </c>
    </row>
    <row r="6058" spans="1:13" ht="27.6">
      <c r="A6058" t="s">
        <v>164</v>
      </c>
      <c r="B6058" t="s">
        <v>257</v>
      </c>
      <c r="C6058" s="14" t="s">
        <v>259</v>
      </c>
      <c r="D6058" t="s">
        <v>456</v>
      </c>
      <c r="E6058" t="s">
        <v>474</v>
      </c>
      <c r="F6058" s="20">
        <v>2046</v>
      </c>
      <c r="G6058" s="20">
        <v>46</v>
      </c>
      <c r="H6058" s="11">
        <v>4841.0411966737502</v>
      </c>
      <c r="I6058" s="10">
        <v>4209997.9541302603</v>
      </c>
      <c r="J6058" s="33">
        <f t="shared" si="376"/>
        <v>1.1498915793829302E-3</v>
      </c>
      <c r="K6058" s="33">
        <f t="shared" si="377"/>
        <v>1.1492307073953656E-3</v>
      </c>
      <c r="L6058" s="33">
        <f t="shared" si="378"/>
        <v>0.99268335731159363</v>
      </c>
      <c r="M6058" s="33">
        <f t="shared" si="379"/>
        <v>0.99154253511465085</v>
      </c>
    </row>
    <row r="6059" spans="1:13" ht="27.6">
      <c r="A6059" t="s">
        <v>164</v>
      </c>
      <c r="B6059" t="s">
        <v>257</v>
      </c>
      <c r="C6059" s="14" t="s">
        <v>259</v>
      </c>
      <c r="D6059" t="s">
        <v>456</v>
      </c>
      <c r="E6059" t="s">
        <v>474</v>
      </c>
      <c r="F6059" s="20">
        <v>2046</v>
      </c>
      <c r="G6059" s="20">
        <v>47</v>
      </c>
      <c r="H6059" s="11">
        <v>5395.8753038169598</v>
      </c>
      <c r="I6059" s="10">
        <v>4240631.43145373</v>
      </c>
      <c r="J6059" s="33">
        <f t="shared" si="376"/>
        <v>1.2724226075849277E-3</v>
      </c>
      <c r="K6059" s="33">
        <f t="shared" si="377"/>
        <v>1.2716134211842034E-3</v>
      </c>
      <c r="L6059" s="33">
        <f t="shared" si="378"/>
        <v>0.99154253511465085</v>
      </c>
      <c r="M6059" s="33">
        <f t="shared" si="379"/>
        <v>0.99028167631932407</v>
      </c>
    </row>
    <row r="6060" spans="1:13" ht="27.6">
      <c r="A6060" t="s">
        <v>164</v>
      </c>
      <c r="B6060" t="s">
        <v>257</v>
      </c>
      <c r="C6060" s="14" t="s">
        <v>259</v>
      </c>
      <c r="D6060" t="s">
        <v>456</v>
      </c>
      <c r="E6060" t="s">
        <v>474</v>
      </c>
      <c r="F6060" s="20">
        <v>2046</v>
      </c>
      <c r="G6060" s="20">
        <v>48</v>
      </c>
      <c r="H6060" s="11">
        <v>6032.6340749660403</v>
      </c>
      <c r="I6060" s="10">
        <v>4272821.6513521504</v>
      </c>
      <c r="J6060" s="33">
        <f t="shared" si="376"/>
        <v>1.4118618953021338E-3</v>
      </c>
      <c r="K6060" s="33">
        <f t="shared" si="377"/>
        <v>1.4108656871876235E-3</v>
      </c>
      <c r="L6060" s="33">
        <f t="shared" si="378"/>
        <v>0.99028167631932407</v>
      </c>
      <c r="M6060" s="33">
        <f t="shared" si="379"/>
        <v>0.98888452188155451</v>
      </c>
    </row>
    <row r="6061" spans="1:13" ht="27.6">
      <c r="A6061" t="s">
        <v>164</v>
      </c>
      <c r="B6061" t="s">
        <v>257</v>
      </c>
      <c r="C6061" s="14" t="s">
        <v>259</v>
      </c>
      <c r="D6061" t="s">
        <v>456</v>
      </c>
      <c r="E6061" t="s">
        <v>474</v>
      </c>
      <c r="F6061" s="20">
        <v>2046</v>
      </c>
      <c r="G6061" s="20">
        <v>49</v>
      </c>
      <c r="H6061" s="11">
        <v>6501.9846322168496</v>
      </c>
      <c r="I6061" s="10">
        <v>4258926.4448052803</v>
      </c>
      <c r="J6061" s="33">
        <f t="shared" si="376"/>
        <v>1.5266722063602398E-3</v>
      </c>
      <c r="K6061" s="33">
        <f t="shared" si="377"/>
        <v>1.5255074351641085E-3</v>
      </c>
      <c r="L6061" s="33">
        <f t="shared" si="378"/>
        <v>0.98888452188155451</v>
      </c>
      <c r="M6061" s="33">
        <f t="shared" si="379"/>
        <v>0.98737597119090548</v>
      </c>
    </row>
    <row r="6062" spans="1:13" ht="27.6">
      <c r="A6062" t="s">
        <v>164</v>
      </c>
      <c r="B6062" t="s">
        <v>257</v>
      </c>
      <c r="C6062" s="14" t="s">
        <v>259</v>
      </c>
      <c r="D6062" t="s">
        <v>456</v>
      </c>
      <c r="E6062" t="s">
        <v>474</v>
      </c>
      <c r="F6062" s="20">
        <v>2046</v>
      </c>
      <c r="G6062" s="20">
        <v>50</v>
      </c>
      <c r="H6062" s="11">
        <v>6948.2316991601101</v>
      </c>
      <c r="I6062" s="10">
        <v>4187137.1353273499</v>
      </c>
      <c r="J6062" s="33">
        <f t="shared" si="376"/>
        <v>1.6594230077962083E-3</v>
      </c>
      <c r="K6062" s="33">
        <f t="shared" si="377"/>
        <v>1.6580469267089004E-3</v>
      </c>
      <c r="L6062" s="33">
        <f t="shared" si="378"/>
        <v>0.98737597119090548</v>
      </c>
      <c r="M6062" s="33">
        <f t="shared" si="379"/>
        <v>0.9857388554963662</v>
      </c>
    </row>
    <row r="6063" spans="1:13" ht="27.6">
      <c r="A6063" t="s">
        <v>164</v>
      </c>
      <c r="B6063" t="s">
        <v>257</v>
      </c>
      <c r="C6063" s="14" t="s">
        <v>259</v>
      </c>
      <c r="D6063" t="s">
        <v>456</v>
      </c>
      <c r="E6063" t="s">
        <v>474</v>
      </c>
      <c r="F6063" s="20">
        <v>2046</v>
      </c>
      <c r="G6063" s="20">
        <v>51</v>
      </c>
      <c r="H6063" s="11">
        <v>7695.6471740233701</v>
      </c>
      <c r="I6063" s="10">
        <v>4112558.5760304001</v>
      </c>
      <c r="J6063" s="33">
        <f t="shared" si="376"/>
        <v>1.8712553345444395E-3</v>
      </c>
      <c r="K6063" s="33">
        <f t="shared" si="377"/>
        <v>1.869505627833723E-3</v>
      </c>
      <c r="L6063" s="33">
        <f t="shared" si="378"/>
        <v>0.9857388554963662</v>
      </c>
      <c r="M6063" s="33">
        <f t="shared" si="379"/>
        <v>0.98389601115844139</v>
      </c>
    </row>
    <row r="6064" spans="1:13" ht="27.6">
      <c r="A6064" t="s">
        <v>164</v>
      </c>
      <c r="B6064" t="s">
        <v>257</v>
      </c>
      <c r="C6064" s="14" t="s">
        <v>259</v>
      </c>
      <c r="D6064" t="s">
        <v>456</v>
      </c>
      <c r="E6064" t="s">
        <v>474</v>
      </c>
      <c r="F6064" s="20">
        <v>2046</v>
      </c>
      <c r="G6064" s="20">
        <v>52</v>
      </c>
      <c r="H6064" s="11">
        <v>8247.4482741595202</v>
      </c>
      <c r="I6064" s="10">
        <v>4046153.4803087199</v>
      </c>
      <c r="J6064" s="33">
        <f t="shared" si="376"/>
        <v>2.0383429136578979E-3</v>
      </c>
      <c r="K6064" s="33">
        <f t="shared" si="377"/>
        <v>2.036266903520767E-3</v>
      </c>
      <c r="L6064" s="33">
        <f t="shared" si="378"/>
        <v>0.98389601115844139</v>
      </c>
      <c r="M6064" s="33">
        <f t="shared" si="379"/>
        <v>0.98189253627441331</v>
      </c>
    </row>
    <row r="6065" spans="1:13" ht="27.6">
      <c r="A6065" t="s">
        <v>164</v>
      </c>
      <c r="B6065" t="s">
        <v>257</v>
      </c>
      <c r="C6065" s="14" t="s">
        <v>259</v>
      </c>
      <c r="D6065" t="s">
        <v>456</v>
      </c>
      <c r="E6065" t="s">
        <v>474</v>
      </c>
      <c r="F6065" s="20">
        <v>2046</v>
      </c>
      <c r="G6065" s="20">
        <v>53</v>
      </c>
      <c r="H6065" s="11">
        <v>8838.1658298168895</v>
      </c>
      <c r="I6065" s="10">
        <v>3981058.7220971398</v>
      </c>
      <c r="J6065" s="33">
        <f t="shared" si="376"/>
        <v>2.2200541229799105E-3</v>
      </c>
      <c r="K6065" s="33">
        <f t="shared" si="377"/>
        <v>2.2175916254550954E-3</v>
      </c>
      <c r="L6065" s="33">
        <f t="shared" si="378"/>
        <v>0.98189253627441331</v>
      </c>
      <c r="M6065" s="33">
        <f t="shared" si="379"/>
        <v>0.97971509960887426</v>
      </c>
    </row>
    <row r="6066" spans="1:13" ht="27.6">
      <c r="A6066" t="s">
        <v>164</v>
      </c>
      <c r="B6066" t="s">
        <v>257</v>
      </c>
      <c r="C6066" s="14" t="s">
        <v>259</v>
      </c>
      <c r="D6066" t="s">
        <v>456</v>
      </c>
      <c r="E6066" t="s">
        <v>474</v>
      </c>
      <c r="F6066" s="20">
        <v>2046</v>
      </c>
      <c r="G6066" s="20">
        <v>54</v>
      </c>
      <c r="H6066" s="11">
        <v>9604.7111505826597</v>
      </c>
      <c r="I6066" s="10">
        <v>3948097.6935417801</v>
      </c>
      <c r="J6066" s="33">
        <f t="shared" si="376"/>
        <v>2.432744044377082E-3</v>
      </c>
      <c r="K6066" s="33">
        <f t="shared" si="377"/>
        <v>2.4297873207209664E-3</v>
      </c>
      <c r="L6066" s="33">
        <f t="shared" si="378"/>
        <v>0.97971509960887426</v>
      </c>
      <c r="M6066" s="33">
        <f t="shared" si="379"/>
        <v>0.97733460028192576</v>
      </c>
    </row>
    <row r="6067" spans="1:13" ht="27.6">
      <c r="A6067" t="s">
        <v>164</v>
      </c>
      <c r="B6067" t="s">
        <v>257</v>
      </c>
      <c r="C6067" s="14" t="s">
        <v>259</v>
      </c>
      <c r="D6067" t="s">
        <v>456</v>
      </c>
      <c r="E6067" t="s">
        <v>474</v>
      </c>
      <c r="F6067" s="20">
        <v>2046</v>
      </c>
      <c r="G6067" s="20">
        <v>55</v>
      </c>
      <c r="H6067" s="11">
        <v>10444.2049862603</v>
      </c>
      <c r="I6067" s="10">
        <v>3908112.76406697</v>
      </c>
      <c r="J6067" s="33">
        <f t="shared" si="376"/>
        <v>2.672442075440924E-3</v>
      </c>
      <c r="K6067" s="33">
        <f t="shared" si="377"/>
        <v>2.6688742810665467E-3</v>
      </c>
      <c r="L6067" s="33">
        <f t="shared" si="378"/>
        <v>0.97733460028192576</v>
      </c>
      <c r="M6067" s="33">
        <f t="shared" si="379"/>
        <v>0.97472621710323692</v>
      </c>
    </row>
    <row r="6068" spans="1:13" ht="27.6">
      <c r="A6068" t="s">
        <v>164</v>
      </c>
      <c r="B6068" t="s">
        <v>257</v>
      </c>
      <c r="C6068" s="14" t="s">
        <v>259</v>
      </c>
      <c r="D6068" t="s">
        <v>456</v>
      </c>
      <c r="E6068" t="s">
        <v>474</v>
      </c>
      <c r="F6068" s="20">
        <v>2046</v>
      </c>
      <c r="G6068" s="20">
        <v>56</v>
      </c>
      <c r="H6068" s="11">
        <v>11215.920565664401</v>
      </c>
      <c r="I6068" s="10">
        <v>3869899.6226667198</v>
      </c>
      <c r="J6068" s="33">
        <f t="shared" si="376"/>
        <v>2.8982458614612828E-3</v>
      </c>
      <c r="K6068" s="33">
        <f t="shared" si="377"/>
        <v>2.8940500014480453E-3</v>
      </c>
      <c r="L6068" s="33">
        <f t="shared" si="378"/>
        <v>0.97472621710323692</v>
      </c>
      <c r="M6068" s="33">
        <f t="shared" si="379"/>
        <v>0.97190531069321784</v>
      </c>
    </row>
    <row r="6069" spans="1:13" ht="27.6">
      <c r="A6069" t="s">
        <v>164</v>
      </c>
      <c r="B6069" t="s">
        <v>257</v>
      </c>
      <c r="C6069" s="14" t="s">
        <v>259</v>
      </c>
      <c r="D6069" t="s">
        <v>456</v>
      </c>
      <c r="E6069" t="s">
        <v>474</v>
      </c>
      <c r="F6069" s="20">
        <v>2046</v>
      </c>
      <c r="G6069" s="20">
        <v>57</v>
      </c>
      <c r="H6069" s="11">
        <v>12308.9214350534</v>
      </c>
      <c r="I6069" s="10">
        <v>3851196.2082658499</v>
      </c>
      <c r="J6069" s="33">
        <f t="shared" si="376"/>
        <v>3.1961294022451194E-3</v>
      </c>
      <c r="K6069" s="33">
        <f t="shared" si="377"/>
        <v>3.1910272178617971E-3</v>
      </c>
      <c r="L6069" s="33">
        <f t="shared" si="378"/>
        <v>0.97190531069321784</v>
      </c>
      <c r="M6069" s="33">
        <f t="shared" si="379"/>
        <v>0.96880393439361134</v>
      </c>
    </row>
    <row r="6070" spans="1:13" ht="27.6">
      <c r="A6070" t="s">
        <v>164</v>
      </c>
      <c r="B6070" t="s">
        <v>257</v>
      </c>
      <c r="C6070" s="14" t="s">
        <v>259</v>
      </c>
      <c r="D6070" t="s">
        <v>456</v>
      </c>
      <c r="E6070" t="s">
        <v>474</v>
      </c>
      <c r="F6070" s="20">
        <v>2046</v>
      </c>
      <c r="G6070" s="20">
        <v>58</v>
      </c>
      <c r="H6070" s="11">
        <v>13397.1249350007</v>
      </c>
      <c r="I6070" s="10">
        <v>3786727.8287291098</v>
      </c>
      <c r="J6070" s="33">
        <f t="shared" si="376"/>
        <v>3.5379159899899654E-3</v>
      </c>
      <c r="K6070" s="33">
        <f t="shared" si="377"/>
        <v>3.5316649392841404E-3</v>
      </c>
      <c r="L6070" s="33">
        <f t="shared" si="378"/>
        <v>0.96880393439361134</v>
      </c>
      <c r="M6070" s="33">
        <f t="shared" si="379"/>
        <v>0.96538244350547286</v>
      </c>
    </row>
    <row r="6071" spans="1:13" ht="27.6">
      <c r="A6071" t="s">
        <v>164</v>
      </c>
      <c r="B6071" t="s">
        <v>257</v>
      </c>
      <c r="C6071" s="14" t="s">
        <v>259</v>
      </c>
      <c r="D6071" t="s">
        <v>456</v>
      </c>
      <c r="E6071" t="s">
        <v>474</v>
      </c>
      <c r="F6071" s="20">
        <v>2046</v>
      </c>
      <c r="G6071" s="20">
        <v>59</v>
      </c>
      <c r="H6071" s="11">
        <v>13905.1893112589</v>
      </c>
      <c r="I6071" s="10">
        <v>3712588.42489303</v>
      </c>
      <c r="J6071" s="33">
        <f t="shared" si="376"/>
        <v>3.7454163294870337E-3</v>
      </c>
      <c r="K6071" s="33">
        <f t="shared" si="377"/>
        <v>3.7384110064260234E-3</v>
      </c>
      <c r="L6071" s="33">
        <f t="shared" si="378"/>
        <v>0.96538244350547286</v>
      </c>
      <c r="M6071" s="33">
        <f t="shared" si="379"/>
        <v>0.96177344715326152</v>
      </c>
    </row>
    <row r="6072" spans="1:13" ht="27.6">
      <c r="A6072" t="s">
        <v>164</v>
      </c>
      <c r="B6072" t="s">
        <v>257</v>
      </c>
      <c r="C6072" s="14" t="s">
        <v>259</v>
      </c>
      <c r="D6072" t="s">
        <v>456</v>
      </c>
      <c r="E6072" t="s">
        <v>474</v>
      </c>
      <c r="F6072" s="20">
        <v>2046</v>
      </c>
      <c r="G6072" s="20">
        <v>60</v>
      </c>
      <c r="H6072" s="11">
        <v>14842.620713222001</v>
      </c>
      <c r="I6072" s="10">
        <v>3693492.7267764299</v>
      </c>
      <c r="J6072" s="33">
        <f t="shared" si="376"/>
        <v>4.0185866904836704E-3</v>
      </c>
      <c r="K6072" s="33">
        <f t="shared" si="377"/>
        <v>4.0105229761837613E-3</v>
      </c>
      <c r="L6072" s="33">
        <f t="shared" si="378"/>
        <v>0.96177344715326152</v>
      </c>
      <c r="M6072" s="33">
        <f t="shared" si="379"/>
        <v>0.95791623264556991</v>
      </c>
    </row>
    <row r="6073" spans="1:13" ht="27.6">
      <c r="A6073" t="s">
        <v>164</v>
      </c>
      <c r="B6073" t="s">
        <v>257</v>
      </c>
      <c r="C6073" s="14" t="s">
        <v>259</v>
      </c>
      <c r="D6073" t="s">
        <v>456</v>
      </c>
      <c r="E6073" t="s">
        <v>474</v>
      </c>
      <c r="F6073" s="20">
        <v>2046</v>
      </c>
      <c r="G6073" s="20">
        <v>61</v>
      </c>
      <c r="H6073" s="11">
        <v>16030.1944936295</v>
      </c>
      <c r="I6073" s="10">
        <v>3723255.8956881198</v>
      </c>
      <c r="J6073" s="33">
        <f t="shared" si="376"/>
        <v>4.3054237857231281E-3</v>
      </c>
      <c r="K6073" s="33">
        <f t="shared" si="377"/>
        <v>4.2961687358039624E-3</v>
      </c>
      <c r="L6073" s="33">
        <f t="shared" si="378"/>
        <v>0.95791623264556991</v>
      </c>
      <c r="M6073" s="33">
        <f t="shared" si="379"/>
        <v>0.95380086287535892</v>
      </c>
    </row>
    <row r="6074" spans="1:13" ht="27.6">
      <c r="A6074" t="s">
        <v>164</v>
      </c>
      <c r="B6074" t="s">
        <v>257</v>
      </c>
      <c r="C6074" s="14" t="s">
        <v>259</v>
      </c>
      <c r="D6074" t="s">
        <v>456</v>
      </c>
      <c r="E6074" t="s">
        <v>474</v>
      </c>
      <c r="F6074" s="20">
        <v>2046</v>
      </c>
      <c r="G6074" s="20">
        <v>62</v>
      </c>
      <c r="H6074" s="11">
        <v>17416.228611043301</v>
      </c>
      <c r="I6074" s="10">
        <v>3711645.6880166298</v>
      </c>
      <c r="J6074" s="33">
        <f t="shared" si="376"/>
        <v>4.6923198157822841E-3</v>
      </c>
      <c r="K6074" s="33">
        <f t="shared" si="377"/>
        <v>4.6813280821191849E-3</v>
      </c>
      <c r="L6074" s="33">
        <f t="shared" si="378"/>
        <v>0.95380086287535892</v>
      </c>
      <c r="M6074" s="33">
        <f t="shared" si="379"/>
        <v>0.94933580811123097</v>
      </c>
    </row>
    <row r="6075" spans="1:13" ht="27.6">
      <c r="A6075" t="s">
        <v>164</v>
      </c>
      <c r="B6075" t="s">
        <v>257</v>
      </c>
      <c r="C6075" s="14" t="s">
        <v>259</v>
      </c>
      <c r="D6075" t="s">
        <v>456</v>
      </c>
      <c r="E6075" t="s">
        <v>474</v>
      </c>
      <c r="F6075" s="20">
        <v>2046</v>
      </c>
      <c r="G6075" s="20">
        <v>63</v>
      </c>
      <c r="H6075" s="11">
        <v>18557.081643826801</v>
      </c>
      <c r="I6075" s="10">
        <v>3645988.72405395</v>
      </c>
      <c r="J6075" s="33">
        <f t="shared" si="376"/>
        <v>5.0897254622316295E-3</v>
      </c>
      <c r="K6075" s="33">
        <f t="shared" si="377"/>
        <v>5.0767947568064464E-3</v>
      </c>
      <c r="L6075" s="33">
        <f t="shared" si="378"/>
        <v>0.94933580811123097</v>
      </c>
      <c r="M6075" s="33">
        <f t="shared" si="379"/>
        <v>0.94451622505816324</v>
      </c>
    </row>
    <row r="6076" spans="1:13" ht="27.6">
      <c r="A6076" t="s">
        <v>164</v>
      </c>
      <c r="B6076" t="s">
        <v>257</v>
      </c>
      <c r="C6076" s="14" t="s">
        <v>259</v>
      </c>
      <c r="D6076" t="s">
        <v>456</v>
      </c>
      <c r="E6076" t="s">
        <v>474</v>
      </c>
      <c r="F6076" s="20">
        <v>2046</v>
      </c>
      <c r="G6076" s="20">
        <v>64</v>
      </c>
      <c r="H6076" s="11">
        <v>19939.3295815891</v>
      </c>
      <c r="I6076" s="10">
        <v>3556435.9732311401</v>
      </c>
      <c r="J6076" s="33">
        <f t="shared" si="376"/>
        <v>5.6065481655426953E-3</v>
      </c>
      <c r="K6076" s="33">
        <f t="shared" si="377"/>
        <v>5.5908608053821807E-3</v>
      </c>
      <c r="L6076" s="33">
        <f t="shared" si="378"/>
        <v>0.94451622505816324</v>
      </c>
      <c r="M6076" s="33">
        <f t="shared" si="379"/>
        <v>0.93923556631543803</v>
      </c>
    </row>
    <row r="6077" spans="1:13" ht="27.6">
      <c r="A6077" t="s">
        <v>164</v>
      </c>
      <c r="B6077" t="s">
        <v>257</v>
      </c>
      <c r="C6077" s="14" t="s">
        <v>259</v>
      </c>
      <c r="D6077" t="s">
        <v>456</v>
      </c>
      <c r="E6077" t="s">
        <v>474</v>
      </c>
      <c r="F6077" s="20">
        <v>2046</v>
      </c>
      <c r="G6077" s="20">
        <v>65</v>
      </c>
      <c r="H6077" s="11">
        <v>21191.479927606699</v>
      </c>
      <c r="I6077" s="10">
        <v>3459154.9188806401</v>
      </c>
      <c r="J6077" s="33">
        <f t="shared" si="376"/>
        <v>6.1262014638142088E-3</v>
      </c>
      <c r="K6077" s="33">
        <f t="shared" si="377"/>
        <v>6.1074745527516239E-3</v>
      </c>
      <c r="L6077" s="33">
        <f t="shared" si="378"/>
        <v>0.93923556631543803</v>
      </c>
      <c r="M6077" s="33">
        <f t="shared" si="379"/>
        <v>0.93349920899512728</v>
      </c>
    </row>
    <row r="6078" spans="1:13" ht="27.6">
      <c r="A6078" t="s">
        <v>164</v>
      </c>
      <c r="B6078" t="s">
        <v>257</v>
      </c>
      <c r="C6078" s="14" t="s">
        <v>259</v>
      </c>
      <c r="D6078" t="s">
        <v>456</v>
      </c>
      <c r="E6078" t="s">
        <v>474</v>
      </c>
      <c r="F6078" s="20">
        <v>2046</v>
      </c>
      <c r="G6078" s="20">
        <v>66</v>
      </c>
      <c r="H6078" s="11">
        <v>21667.719596353701</v>
      </c>
      <c r="I6078" s="10">
        <v>3364414.1489503901</v>
      </c>
      <c r="J6078" s="33">
        <f t="shared" si="376"/>
        <v>6.4402652696944184E-3</v>
      </c>
      <c r="K6078" s="33">
        <f t="shared" si="377"/>
        <v>6.4195712102320668E-3</v>
      </c>
      <c r="L6078" s="33">
        <f t="shared" si="378"/>
        <v>0.93349920899512728</v>
      </c>
      <c r="M6078" s="33">
        <f t="shared" si="379"/>
        <v>0.92750654434828772</v>
      </c>
    </row>
    <row r="6079" spans="1:13" ht="27.6">
      <c r="A6079" t="s">
        <v>164</v>
      </c>
      <c r="B6079" t="s">
        <v>257</v>
      </c>
      <c r="C6079" s="14" t="s">
        <v>259</v>
      </c>
      <c r="D6079" t="s">
        <v>456</v>
      </c>
      <c r="E6079" t="s">
        <v>474</v>
      </c>
      <c r="F6079" s="20">
        <v>2046</v>
      </c>
      <c r="G6079" s="20">
        <v>67</v>
      </c>
      <c r="H6079" s="11">
        <v>22841.888680105101</v>
      </c>
      <c r="I6079" s="10">
        <v>3255092.0923563102</v>
      </c>
      <c r="J6079" s="33">
        <f t="shared" si="376"/>
        <v>7.017278784137322E-3</v>
      </c>
      <c r="K6079" s="33">
        <f t="shared" si="377"/>
        <v>6.9927151735214021E-3</v>
      </c>
      <c r="L6079" s="33">
        <f t="shared" si="378"/>
        <v>0.92750654434828772</v>
      </c>
      <c r="M6079" s="33">
        <f t="shared" si="379"/>
        <v>0.92102075526208305</v>
      </c>
    </row>
    <row r="6080" spans="1:13" ht="27.6">
      <c r="A6080" t="s">
        <v>164</v>
      </c>
      <c r="B6080" t="s">
        <v>257</v>
      </c>
      <c r="C6080" s="14" t="s">
        <v>259</v>
      </c>
      <c r="D6080" t="s">
        <v>456</v>
      </c>
      <c r="E6080" t="s">
        <v>474</v>
      </c>
      <c r="F6080" s="20">
        <v>2046</v>
      </c>
      <c r="G6080" s="20">
        <v>68</v>
      </c>
      <c r="H6080" s="11">
        <v>23751.055551418802</v>
      </c>
      <c r="I6080" s="10">
        <v>3123775.0461539798</v>
      </c>
      <c r="J6080" s="33">
        <f t="shared" si="376"/>
        <v>7.6033181648791637E-3</v>
      </c>
      <c r="K6080" s="33">
        <f t="shared" si="377"/>
        <v>7.5744860608175646E-3</v>
      </c>
      <c r="L6080" s="33">
        <f t="shared" si="378"/>
        <v>0.92102075526208305</v>
      </c>
      <c r="M6080" s="33">
        <f t="shared" si="379"/>
        <v>0.9140444963896267</v>
      </c>
    </row>
    <row r="6081" spans="1:13" ht="27.6">
      <c r="A6081" t="s">
        <v>164</v>
      </c>
      <c r="B6081" t="s">
        <v>257</v>
      </c>
      <c r="C6081" s="14" t="s">
        <v>259</v>
      </c>
      <c r="D6081" t="s">
        <v>456</v>
      </c>
      <c r="E6081" t="s">
        <v>474</v>
      </c>
      <c r="F6081" s="20">
        <v>2046</v>
      </c>
      <c r="G6081" s="20">
        <v>69</v>
      </c>
      <c r="H6081" s="11">
        <v>24007.854762708099</v>
      </c>
      <c r="I6081" s="10">
        <v>2994952.2053023102</v>
      </c>
      <c r="J6081" s="33">
        <f t="shared" si="376"/>
        <v>8.0161061402596739E-3</v>
      </c>
      <c r="K6081" s="33">
        <f t="shared" si="377"/>
        <v>7.9840628394320934E-3</v>
      </c>
      <c r="L6081" s="33">
        <f t="shared" si="378"/>
        <v>0.9140444963896267</v>
      </c>
      <c r="M6081" s="33">
        <f t="shared" si="379"/>
        <v>0.90674670769241483</v>
      </c>
    </row>
    <row r="6082" spans="1:13" ht="27.6">
      <c r="A6082" t="s">
        <v>164</v>
      </c>
      <c r="B6082" t="s">
        <v>257</v>
      </c>
      <c r="C6082" s="14" t="s">
        <v>259</v>
      </c>
      <c r="D6082" t="s">
        <v>456</v>
      </c>
      <c r="E6082" t="s">
        <v>474</v>
      </c>
      <c r="F6082" s="20">
        <v>2047</v>
      </c>
      <c r="G6082" s="20">
        <v>30</v>
      </c>
      <c r="H6082" s="11">
        <v>650.32678941384495</v>
      </c>
      <c r="I6082" s="10">
        <v>4346925.18295608</v>
      </c>
      <c r="J6082" s="33">
        <f t="shared" ref="J6082:J6145" si="380">IF(I6082&gt;0,H6082/I6082,0)</f>
        <v>1.4960616114666992E-4</v>
      </c>
      <c r="K6082" s="33">
        <f t="shared" ref="K6082:K6145" si="381">1-EXP(-J6082)</f>
        <v>1.495949707029931E-4</v>
      </c>
      <c r="L6082" s="33">
        <f t="shared" ref="L6082:L6145" si="382">IF(G6082=30,1,M6081)</f>
        <v>1</v>
      </c>
      <c r="M6082" s="33">
        <f t="shared" ref="M6082:M6145" si="383">L6082*(1-K6082)</f>
        <v>0.99985040502929701</v>
      </c>
    </row>
    <row r="6083" spans="1:13" ht="27.6">
      <c r="A6083" t="s">
        <v>164</v>
      </c>
      <c r="B6083" t="s">
        <v>257</v>
      </c>
      <c r="C6083" s="14" t="s">
        <v>259</v>
      </c>
      <c r="D6083" t="s">
        <v>456</v>
      </c>
      <c r="E6083" t="s">
        <v>474</v>
      </c>
      <c r="F6083" s="20">
        <v>2047</v>
      </c>
      <c r="G6083" s="20">
        <v>31</v>
      </c>
      <c r="H6083" s="11">
        <v>993.88820187718295</v>
      </c>
      <c r="I6083" s="10">
        <v>4583780.6124231201</v>
      </c>
      <c r="J6083" s="33">
        <f t="shared" si="380"/>
        <v>2.1682717518886331E-4</v>
      </c>
      <c r="K6083" s="33">
        <f t="shared" si="381"/>
        <v>2.1680366987575361E-4</v>
      </c>
      <c r="L6083" s="33">
        <f t="shared" si="382"/>
        <v>0.99985040502929701</v>
      </c>
      <c r="M6083" s="33">
        <f t="shared" si="383"/>
        <v>0.99963363379215986</v>
      </c>
    </row>
    <row r="6084" spans="1:13" ht="27.6">
      <c r="A6084" t="s">
        <v>164</v>
      </c>
      <c r="B6084" t="s">
        <v>257</v>
      </c>
      <c r="C6084" s="14" t="s">
        <v>259</v>
      </c>
      <c r="D6084" t="s">
        <v>456</v>
      </c>
      <c r="E6084" t="s">
        <v>474</v>
      </c>
      <c r="F6084" s="20">
        <v>2047</v>
      </c>
      <c r="G6084" s="20">
        <v>32</v>
      </c>
      <c r="H6084" s="11">
        <v>1057.2904894160999</v>
      </c>
      <c r="I6084" s="10">
        <v>4647258.2107961196</v>
      </c>
      <c r="J6084" s="33">
        <f t="shared" si="380"/>
        <v>2.2750844507841023E-4</v>
      </c>
      <c r="K6084" s="33">
        <f t="shared" si="381"/>
        <v>2.2748256699467451E-4</v>
      </c>
      <c r="L6084" s="33">
        <f t="shared" si="382"/>
        <v>0.99963363379215986</v>
      </c>
      <c r="M6084" s="33">
        <f t="shared" si="383"/>
        <v>0.99940623456709066</v>
      </c>
    </row>
    <row r="6085" spans="1:13" ht="27.6">
      <c r="A6085" t="s">
        <v>164</v>
      </c>
      <c r="B6085" t="s">
        <v>257</v>
      </c>
      <c r="C6085" s="14" t="s">
        <v>259</v>
      </c>
      <c r="D6085" t="s">
        <v>456</v>
      </c>
      <c r="E6085" t="s">
        <v>474</v>
      </c>
      <c r="F6085" s="20">
        <v>2047</v>
      </c>
      <c r="G6085" s="20">
        <v>33</v>
      </c>
      <c r="H6085" s="11">
        <v>1140.6566722738601</v>
      </c>
      <c r="I6085" s="10">
        <v>4718724.8461851403</v>
      </c>
      <c r="J6085" s="33">
        <f t="shared" si="380"/>
        <v>2.417298548772187E-4</v>
      </c>
      <c r="K6085" s="33">
        <f t="shared" si="381"/>
        <v>2.4170064056994178E-4</v>
      </c>
      <c r="L6085" s="33">
        <f t="shared" si="382"/>
        <v>0.99940623456709066</v>
      </c>
      <c r="M6085" s="33">
        <f t="shared" si="383"/>
        <v>0.99916467744000614</v>
      </c>
    </row>
    <row r="6086" spans="1:13" ht="27.6">
      <c r="A6086" t="s">
        <v>164</v>
      </c>
      <c r="B6086" t="s">
        <v>257</v>
      </c>
      <c r="C6086" s="14" t="s">
        <v>259</v>
      </c>
      <c r="D6086" t="s">
        <v>456</v>
      </c>
      <c r="E6086" t="s">
        <v>474</v>
      </c>
      <c r="F6086" s="20">
        <v>2047</v>
      </c>
      <c r="G6086" s="20">
        <v>34</v>
      </c>
      <c r="H6086" s="11">
        <v>1231.5979381222801</v>
      </c>
      <c r="I6086" s="10">
        <v>4809429.6876691096</v>
      </c>
      <c r="J6086" s="33">
        <f t="shared" si="380"/>
        <v>2.5607983027176224E-4</v>
      </c>
      <c r="K6086" s="33">
        <f t="shared" si="381"/>
        <v>2.5604704463066952E-4</v>
      </c>
      <c r="L6086" s="33">
        <f t="shared" si="382"/>
        <v>0.99916467744000614</v>
      </c>
      <c r="M6086" s="33">
        <f t="shared" si="383"/>
        <v>0.99890884427724824</v>
      </c>
    </row>
    <row r="6087" spans="1:13" ht="27.6">
      <c r="A6087" t="s">
        <v>164</v>
      </c>
      <c r="B6087" t="s">
        <v>257</v>
      </c>
      <c r="C6087" s="14" t="s">
        <v>259</v>
      </c>
      <c r="D6087" t="s">
        <v>456</v>
      </c>
      <c r="E6087" t="s">
        <v>474</v>
      </c>
      <c r="F6087" s="20">
        <v>2047</v>
      </c>
      <c r="G6087" s="20">
        <v>35</v>
      </c>
      <c r="H6087" s="11">
        <v>1336.6790189702001</v>
      </c>
      <c r="I6087" s="10">
        <v>4852142.2784532299</v>
      </c>
      <c r="J6087" s="33">
        <f t="shared" si="380"/>
        <v>2.7548223903201533E-4</v>
      </c>
      <c r="K6087" s="33">
        <f t="shared" si="381"/>
        <v>2.7544429728421083E-4</v>
      </c>
      <c r="L6087" s="33">
        <f t="shared" si="382"/>
        <v>0.99890884427724824</v>
      </c>
      <c r="M6087" s="33">
        <f t="shared" si="383"/>
        <v>0.99863370053258527</v>
      </c>
    </row>
    <row r="6088" spans="1:13" ht="27.6">
      <c r="A6088" t="s">
        <v>164</v>
      </c>
      <c r="B6088" t="s">
        <v>257</v>
      </c>
      <c r="C6088" s="14" t="s">
        <v>259</v>
      </c>
      <c r="D6088" t="s">
        <v>456</v>
      </c>
      <c r="E6088" t="s">
        <v>474</v>
      </c>
      <c r="F6088" s="20">
        <v>2047</v>
      </c>
      <c r="G6088" s="20">
        <v>36</v>
      </c>
      <c r="H6088" s="11">
        <v>1665.4256824465499</v>
      </c>
      <c r="I6088" s="10">
        <v>4771907.8411713997</v>
      </c>
      <c r="J6088" s="33">
        <f t="shared" si="380"/>
        <v>3.4900625449583788E-4</v>
      </c>
      <c r="K6088" s="33">
        <f t="shared" si="381"/>
        <v>3.4894535889751221E-4</v>
      </c>
      <c r="L6088" s="33">
        <f t="shared" si="382"/>
        <v>0.99863370053258527</v>
      </c>
      <c r="M6088" s="33">
        <f t="shared" si="383"/>
        <v>0.99828523193754581</v>
      </c>
    </row>
    <row r="6089" spans="1:13" ht="27.6">
      <c r="A6089" t="s">
        <v>164</v>
      </c>
      <c r="B6089" t="s">
        <v>257</v>
      </c>
      <c r="C6089" s="14" t="s">
        <v>259</v>
      </c>
      <c r="D6089" t="s">
        <v>456</v>
      </c>
      <c r="E6089" t="s">
        <v>474</v>
      </c>
      <c r="F6089" s="20">
        <v>2047</v>
      </c>
      <c r="G6089" s="20">
        <v>37</v>
      </c>
      <c r="H6089" s="11">
        <v>1775.02422395041</v>
      </c>
      <c r="I6089" s="10">
        <v>4670249.1127957702</v>
      </c>
      <c r="J6089" s="33">
        <f t="shared" si="380"/>
        <v>3.8007056606190756E-4</v>
      </c>
      <c r="K6089" s="33">
        <f t="shared" si="381"/>
        <v>3.7999834839386182E-4</v>
      </c>
      <c r="L6089" s="33">
        <f t="shared" si="382"/>
        <v>0.99828523193754581</v>
      </c>
      <c r="M6089" s="33">
        <f t="shared" si="383"/>
        <v>0.99790588519818357</v>
      </c>
    </row>
    <row r="6090" spans="1:13" ht="27.6">
      <c r="A6090" t="s">
        <v>164</v>
      </c>
      <c r="B6090" t="s">
        <v>257</v>
      </c>
      <c r="C6090" s="14" t="s">
        <v>259</v>
      </c>
      <c r="D6090" t="s">
        <v>456</v>
      </c>
      <c r="E6090" t="s">
        <v>474</v>
      </c>
      <c r="F6090" s="20">
        <v>2047</v>
      </c>
      <c r="G6090" s="20">
        <v>38</v>
      </c>
      <c r="H6090" s="11">
        <v>1921.31419070688</v>
      </c>
      <c r="I6090" s="10">
        <v>4612486.4740958903</v>
      </c>
      <c r="J6090" s="33">
        <f t="shared" si="380"/>
        <v>4.1654630349533624E-4</v>
      </c>
      <c r="K6090" s="33">
        <f t="shared" si="381"/>
        <v>4.1645956012847929E-4</v>
      </c>
      <c r="L6090" s="33">
        <f t="shared" si="382"/>
        <v>0.99790588519818357</v>
      </c>
      <c r="M6090" s="33">
        <f t="shared" si="383"/>
        <v>0.99749029775218434</v>
      </c>
    </row>
    <row r="6091" spans="1:13" ht="27.6">
      <c r="A6091" t="s">
        <v>164</v>
      </c>
      <c r="B6091" t="s">
        <v>257</v>
      </c>
      <c r="C6091" s="14" t="s">
        <v>259</v>
      </c>
      <c r="D6091" t="s">
        <v>456</v>
      </c>
      <c r="E6091" t="s">
        <v>474</v>
      </c>
      <c r="F6091" s="20">
        <v>2047</v>
      </c>
      <c r="G6091" s="20">
        <v>39</v>
      </c>
      <c r="H6091" s="11">
        <v>2038.23738550036</v>
      </c>
      <c r="I6091" s="10">
        <v>4602784.28883758</v>
      </c>
      <c r="J6091" s="33">
        <f t="shared" si="380"/>
        <v>4.4282704936735392E-4</v>
      </c>
      <c r="K6091" s="33">
        <f t="shared" si="381"/>
        <v>4.4272901594066827E-4</v>
      </c>
      <c r="L6091" s="33">
        <f t="shared" si="382"/>
        <v>0.99749029775218434</v>
      </c>
      <c r="M6091" s="33">
        <f t="shared" si="383"/>
        <v>0.99704867985425016</v>
      </c>
    </row>
    <row r="6092" spans="1:13" ht="27.6">
      <c r="A6092" t="s">
        <v>164</v>
      </c>
      <c r="B6092" t="s">
        <v>257</v>
      </c>
      <c r="C6092" s="14" t="s">
        <v>259</v>
      </c>
      <c r="D6092" t="s">
        <v>456</v>
      </c>
      <c r="E6092" t="s">
        <v>474</v>
      </c>
      <c r="F6092" s="20">
        <v>2047</v>
      </c>
      <c r="G6092" s="20">
        <v>40</v>
      </c>
      <c r="H6092" s="11">
        <v>2206.9670815101899</v>
      </c>
      <c r="I6092" s="10">
        <v>4572938.61393739</v>
      </c>
      <c r="J6092" s="33">
        <f t="shared" si="380"/>
        <v>4.8261463094733038E-4</v>
      </c>
      <c r="K6092" s="33">
        <f t="shared" si="381"/>
        <v>4.8249819123891147E-4</v>
      </c>
      <c r="L6092" s="33">
        <f t="shared" si="382"/>
        <v>0.99704867985425016</v>
      </c>
      <c r="M6092" s="33">
        <f t="shared" si="383"/>
        <v>0.99656760566964331</v>
      </c>
    </row>
    <row r="6093" spans="1:13" ht="27.6">
      <c r="A6093" t="s">
        <v>164</v>
      </c>
      <c r="B6093" t="s">
        <v>257</v>
      </c>
      <c r="C6093" s="14" t="s">
        <v>259</v>
      </c>
      <c r="D6093" t="s">
        <v>456</v>
      </c>
      <c r="E6093" t="s">
        <v>474</v>
      </c>
      <c r="F6093" s="20">
        <v>2047</v>
      </c>
      <c r="G6093" s="20">
        <v>41</v>
      </c>
      <c r="H6093" s="11">
        <v>2823.0253817555799</v>
      </c>
      <c r="I6093" s="10">
        <v>4499514.1691675903</v>
      </c>
      <c r="J6093" s="33">
        <f t="shared" si="380"/>
        <v>6.2740671006217535E-4</v>
      </c>
      <c r="K6093" s="33">
        <f t="shared" si="381"/>
        <v>6.2720993162779237E-4</v>
      </c>
      <c r="L6093" s="33">
        <f t="shared" si="382"/>
        <v>0.99656760566964331</v>
      </c>
      <c r="M6093" s="33">
        <f t="shared" si="383"/>
        <v>0.99594254856982878</v>
      </c>
    </row>
    <row r="6094" spans="1:13" ht="27.6">
      <c r="A6094" t="s">
        <v>164</v>
      </c>
      <c r="B6094" t="s">
        <v>257</v>
      </c>
      <c r="C6094" s="14" t="s">
        <v>259</v>
      </c>
      <c r="D6094" t="s">
        <v>456</v>
      </c>
      <c r="E6094" t="s">
        <v>474</v>
      </c>
      <c r="F6094" s="20">
        <v>2047</v>
      </c>
      <c r="G6094" s="20">
        <v>42</v>
      </c>
      <c r="H6094" s="11">
        <v>3063.3375791961798</v>
      </c>
      <c r="I6094" s="10">
        <v>4403523.6930576097</v>
      </c>
      <c r="J6094" s="33">
        <f t="shared" si="380"/>
        <v>6.956559775131209E-4</v>
      </c>
      <c r="K6094" s="33">
        <f t="shared" si="381"/>
        <v>6.9541406499284975E-4</v>
      </c>
      <c r="L6094" s="33">
        <f t="shared" si="382"/>
        <v>0.99594254856982878</v>
      </c>
      <c r="M6094" s="33">
        <f t="shared" si="383"/>
        <v>0.99524995611362854</v>
      </c>
    </row>
    <row r="6095" spans="1:13" ht="27.6">
      <c r="A6095" t="s">
        <v>164</v>
      </c>
      <c r="B6095" t="s">
        <v>257</v>
      </c>
      <c r="C6095" s="14" t="s">
        <v>259</v>
      </c>
      <c r="D6095" t="s">
        <v>456</v>
      </c>
      <c r="E6095" t="s">
        <v>474</v>
      </c>
      <c r="F6095" s="20">
        <v>2047</v>
      </c>
      <c r="G6095" s="20">
        <v>43</v>
      </c>
      <c r="H6095" s="11">
        <v>3356.0352297562999</v>
      </c>
      <c r="I6095" s="10">
        <v>4303553.1068075998</v>
      </c>
      <c r="J6095" s="33">
        <f t="shared" si="380"/>
        <v>7.7982893354970725E-4</v>
      </c>
      <c r="K6095" s="33">
        <f t="shared" si="381"/>
        <v>7.7952494599142774E-4</v>
      </c>
      <c r="L6095" s="33">
        <f t="shared" si="382"/>
        <v>0.99524995611362854</v>
      </c>
      <c r="M6095" s="33">
        <f t="shared" si="383"/>
        <v>0.99447413394534112</v>
      </c>
    </row>
    <row r="6096" spans="1:13" ht="27.6">
      <c r="A6096" t="s">
        <v>164</v>
      </c>
      <c r="B6096" t="s">
        <v>257</v>
      </c>
      <c r="C6096" s="14" t="s">
        <v>259</v>
      </c>
      <c r="D6096" t="s">
        <v>456</v>
      </c>
      <c r="E6096" t="s">
        <v>474</v>
      </c>
      <c r="F6096" s="20">
        <v>2047</v>
      </c>
      <c r="G6096" s="20">
        <v>44</v>
      </c>
      <c r="H6096" s="11">
        <v>3531.5007876617701</v>
      </c>
      <c r="I6096" s="10">
        <v>4256241.6553238397</v>
      </c>
      <c r="J6096" s="33">
        <f t="shared" si="380"/>
        <v>8.2972281032127457E-4</v>
      </c>
      <c r="K6096" s="33">
        <f t="shared" si="381"/>
        <v>8.2937868553289995E-4</v>
      </c>
      <c r="L6096" s="33">
        <f t="shared" si="382"/>
        <v>0.99447413394534112</v>
      </c>
      <c r="M6096" s="33">
        <f t="shared" si="383"/>
        <v>0.99364933829533308</v>
      </c>
    </row>
    <row r="6097" spans="1:13" ht="27.6">
      <c r="A6097" t="s">
        <v>164</v>
      </c>
      <c r="B6097" t="s">
        <v>257</v>
      </c>
      <c r="C6097" s="14" t="s">
        <v>259</v>
      </c>
      <c r="D6097" t="s">
        <v>456</v>
      </c>
      <c r="E6097" t="s">
        <v>474</v>
      </c>
      <c r="F6097" s="20">
        <v>2047</v>
      </c>
      <c r="G6097" s="20">
        <v>45</v>
      </c>
      <c r="H6097" s="11">
        <v>3834.0801141954498</v>
      </c>
      <c r="I6097" s="10">
        <v>4230855.9702895097</v>
      </c>
      <c r="J6097" s="33">
        <f t="shared" si="380"/>
        <v>9.0621853854625325E-4</v>
      </c>
      <c r="K6097" s="33">
        <f t="shared" si="381"/>
        <v>9.0580804653428437E-4</v>
      </c>
      <c r="L6097" s="33">
        <f t="shared" si="382"/>
        <v>0.99364933829533308</v>
      </c>
      <c r="M6097" s="33">
        <f t="shared" si="383"/>
        <v>0.99274928272927165</v>
      </c>
    </row>
    <row r="6098" spans="1:13" ht="27.6">
      <c r="A6098" t="s">
        <v>164</v>
      </c>
      <c r="B6098" t="s">
        <v>257</v>
      </c>
      <c r="C6098" s="14" t="s">
        <v>259</v>
      </c>
      <c r="D6098" t="s">
        <v>456</v>
      </c>
      <c r="E6098" t="s">
        <v>474</v>
      </c>
      <c r="F6098" s="20">
        <v>2047</v>
      </c>
      <c r="G6098" s="20">
        <v>46</v>
      </c>
      <c r="H6098" s="11">
        <v>4775.7074523316396</v>
      </c>
      <c r="I6098" s="10">
        <v>4204909.7500972897</v>
      </c>
      <c r="J6098" s="33">
        <f t="shared" si="380"/>
        <v>1.1357455299061158E-3</v>
      </c>
      <c r="K6098" s="33">
        <f t="shared" si="381"/>
        <v>1.1351008150521924E-3</v>
      </c>
      <c r="L6098" s="33">
        <f t="shared" si="382"/>
        <v>0.99274928272927165</v>
      </c>
      <c r="M6098" s="33">
        <f t="shared" si="383"/>
        <v>0.99162241220930314</v>
      </c>
    </row>
    <row r="6099" spans="1:13" ht="27.6">
      <c r="A6099" t="s">
        <v>164</v>
      </c>
      <c r="B6099" t="s">
        <v>257</v>
      </c>
      <c r="C6099" s="14" t="s">
        <v>259</v>
      </c>
      <c r="D6099" t="s">
        <v>456</v>
      </c>
      <c r="E6099" t="s">
        <v>474</v>
      </c>
      <c r="F6099" s="20">
        <v>2047</v>
      </c>
      <c r="G6099" s="20">
        <v>47</v>
      </c>
      <c r="H6099" s="11">
        <v>5273.10362675958</v>
      </c>
      <c r="I6099" s="10">
        <v>4197672.89126107</v>
      </c>
      <c r="J6099" s="33">
        <f t="shared" si="380"/>
        <v>1.2561968889327696E-3</v>
      </c>
      <c r="K6099" s="33">
        <f t="shared" si="381"/>
        <v>1.2554082039033521E-3</v>
      </c>
      <c r="L6099" s="33">
        <f t="shared" si="382"/>
        <v>0.99162241220930314</v>
      </c>
      <c r="M6099" s="33">
        <f t="shared" si="383"/>
        <v>0.99037752129784118</v>
      </c>
    </row>
    <row r="6100" spans="1:13" ht="27.6">
      <c r="A6100" t="s">
        <v>164</v>
      </c>
      <c r="B6100" t="s">
        <v>257</v>
      </c>
      <c r="C6100" s="14" t="s">
        <v>259</v>
      </c>
      <c r="D6100" t="s">
        <v>456</v>
      </c>
      <c r="E6100" t="s">
        <v>474</v>
      </c>
      <c r="F6100" s="20">
        <v>2047</v>
      </c>
      <c r="G6100" s="20">
        <v>48</v>
      </c>
      <c r="H6100" s="11">
        <v>5918.4039106971004</v>
      </c>
      <c r="I6100" s="10">
        <v>4227000.7238387</v>
      </c>
      <c r="J6100" s="33">
        <f t="shared" si="380"/>
        <v>1.4001426300496048E-3</v>
      </c>
      <c r="K6100" s="33">
        <f t="shared" si="381"/>
        <v>1.399162887670391E-3</v>
      </c>
      <c r="L6100" s="33">
        <f t="shared" si="382"/>
        <v>0.99037752129784118</v>
      </c>
      <c r="M6100" s="33">
        <f t="shared" si="383"/>
        <v>0.98899182182525824</v>
      </c>
    </row>
    <row r="6101" spans="1:13" ht="27.6">
      <c r="A6101" t="s">
        <v>164</v>
      </c>
      <c r="B6101" t="s">
        <v>257</v>
      </c>
      <c r="C6101" s="14" t="s">
        <v>259</v>
      </c>
      <c r="D6101" t="s">
        <v>456</v>
      </c>
      <c r="E6101" t="s">
        <v>474</v>
      </c>
      <c r="F6101" s="20">
        <v>2047</v>
      </c>
      <c r="G6101" s="20">
        <v>49</v>
      </c>
      <c r="H6101" s="11">
        <v>6452.2140408774503</v>
      </c>
      <c r="I6101" s="10">
        <v>4257700.5810474297</v>
      </c>
      <c r="J6101" s="33">
        <f t="shared" si="380"/>
        <v>1.5154222139524315E-3</v>
      </c>
      <c r="K6101" s="33">
        <f t="shared" si="381"/>
        <v>1.5142745415184233E-3</v>
      </c>
      <c r="L6101" s="33">
        <f t="shared" si="382"/>
        <v>0.98899182182525824</v>
      </c>
      <c r="M6101" s="33">
        <f t="shared" si="383"/>
        <v>0.98749421668769832</v>
      </c>
    </row>
    <row r="6102" spans="1:13" ht="27.6">
      <c r="A6102" t="s">
        <v>164</v>
      </c>
      <c r="B6102" t="s">
        <v>257</v>
      </c>
      <c r="C6102" s="14" t="s">
        <v>259</v>
      </c>
      <c r="D6102" t="s">
        <v>456</v>
      </c>
      <c r="E6102" t="s">
        <v>474</v>
      </c>
      <c r="F6102" s="20">
        <v>2047</v>
      </c>
      <c r="G6102" s="20">
        <v>50</v>
      </c>
      <c r="H6102" s="11">
        <v>7003.0153782507095</v>
      </c>
      <c r="I6102" s="10">
        <v>4242512.32604576</v>
      </c>
      <c r="J6102" s="33">
        <f t="shared" si="380"/>
        <v>1.6506764954476586E-3</v>
      </c>
      <c r="K6102" s="33">
        <f t="shared" si="381"/>
        <v>1.6493148783008893E-3</v>
      </c>
      <c r="L6102" s="33">
        <f t="shared" si="382"/>
        <v>0.98749421668769832</v>
      </c>
      <c r="M6102" s="33">
        <f t="shared" si="383"/>
        <v>0.98586552778387926</v>
      </c>
    </row>
    <row r="6103" spans="1:13" ht="27.6">
      <c r="A6103" t="s">
        <v>164</v>
      </c>
      <c r="B6103" t="s">
        <v>257</v>
      </c>
      <c r="C6103" s="14" t="s">
        <v>259</v>
      </c>
      <c r="D6103" t="s">
        <v>456</v>
      </c>
      <c r="E6103" t="s">
        <v>474</v>
      </c>
      <c r="F6103" s="20">
        <v>2047</v>
      </c>
      <c r="G6103" s="20">
        <v>51</v>
      </c>
      <c r="H6103" s="11">
        <v>7758.0014395719199</v>
      </c>
      <c r="I6103" s="10">
        <v>4169505.9906476098</v>
      </c>
      <c r="J6103" s="33">
        <f t="shared" si="380"/>
        <v>1.8606524266839926E-3</v>
      </c>
      <c r="K6103" s="33">
        <f t="shared" si="381"/>
        <v>1.8589224860632303E-3</v>
      </c>
      <c r="L6103" s="33">
        <f t="shared" si="382"/>
        <v>0.98586552778387926</v>
      </c>
      <c r="M6103" s="33">
        <f t="shared" si="383"/>
        <v>0.98403288018604718</v>
      </c>
    </row>
    <row r="6104" spans="1:13" ht="27.6">
      <c r="A6104" t="s">
        <v>164</v>
      </c>
      <c r="B6104" t="s">
        <v>257</v>
      </c>
      <c r="C6104" s="14" t="s">
        <v>259</v>
      </c>
      <c r="D6104" t="s">
        <v>456</v>
      </c>
      <c r="E6104" t="s">
        <v>474</v>
      </c>
      <c r="F6104" s="20">
        <v>2047</v>
      </c>
      <c r="G6104" s="20">
        <v>52</v>
      </c>
      <c r="H6104" s="11">
        <v>8293.3207009626803</v>
      </c>
      <c r="I6104" s="10">
        <v>4093793.7719536698</v>
      </c>
      <c r="J6104" s="33">
        <f t="shared" si="380"/>
        <v>2.0258276706021957E-3</v>
      </c>
      <c r="K6104" s="33">
        <f t="shared" si="381"/>
        <v>2.023777066683774E-3</v>
      </c>
      <c r="L6104" s="33">
        <f t="shared" si="382"/>
        <v>0.98403288018604718</v>
      </c>
      <c r="M6104" s="33">
        <f t="shared" si="383"/>
        <v>0.98204141701026382</v>
      </c>
    </row>
    <row r="6105" spans="1:13" ht="27.6">
      <c r="A6105" t="s">
        <v>164</v>
      </c>
      <c r="B6105" t="s">
        <v>257</v>
      </c>
      <c r="C6105" s="14" t="s">
        <v>259</v>
      </c>
      <c r="D6105" t="s">
        <v>456</v>
      </c>
      <c r="E6105" t="s">
        <v>474</v>
      </c>
      <c r="F6105" s="20">
        <v>2047</v>
      </c>
      <c r="G6105" s="20">
        <v>53</v>
      </c>
      <c r="H6105" s="11">
        <v>8883.3799985318492</v>
      </c>
      <c r="I6105" s="10">
        <v>4025964.4712594901</v>
      </c>
      <c r="J6105" s="33">
        <f t="shared" si="380"/>
        <v>2.2065222040453716E-3</v>
      </c>
      <c r="K6105" s="33">
        <f t="shared" si="381"/>
        <v>2.2040896234368779E-3</v>
      </c>
      <c r="L6105" s="33">
        <f t="shared" si="382"/>
        <v>0.98204141701026382</v>
      </c>
      <c r="M6105" s="33">
        <f t="shared" si="383"/>
        <v>0.97987690971324626</v>
      </c>
    </row>
    <row r="6106" spans="1:13" ht="27.6">
      <c r="A6106" t="s">
        <v>164</v>
      </c>
      <c r="B6106" t="s">
        <v>257</v>
      </c>
      <c r="C6106" s="14" t="s">
        <v>259</v>
      </c>
      <c r="D6106" t="s">
        <v>456</v>
      </c>
      <c r="E6106" t="s">
        <v>474</v>
      </c>
      <c r="F6106" s="20">
        <v>2047</v>
      </c>
      <c r="G6106" s="20">
        <v>54</v>
      </c>
      <c r="H6106" s="11">
        <v>9580.1497644876108</v>
      </c>
      <c r="I6106" s="10">
        <v>3959364.0889333701</v>
      </c>
      <c r="J6106" s="33">
        <f t="shared" si="380"/>
        <v>2.4196182895290259E-3</v>
      </c>
      <c r="K6106" s="33">
        <f t="shared" si="381"/>
        <v>2.4166933727318707E-3</v>
      </c>
      <c r="L6106" s="33">
        <f t="shared" si="382"/>
        <v>0.97987690971324626</v>
      </c>
      <c r="M6106" s="33">
        <f t="shared" si="383"/>
        <v>0.97750884767944923</v>
      </c>
    </row>
    <row r="6107" spans="1:13" ht="27.6">
      <c r="A6107" t="s">
        <v>164</v>
      </c>
      <c r="B6107" t="s">
        <v>257</v>
      </c>
      <c r="C6107" s="14" t="s">
        <v>259</v>
      </c>
      <c r="D6107" t="s">
        <v>456</v>
      </c>
      <c r="E6107" t="s">
        <v>474</v>
      </c>
      <c r="F6107" s="20">
        <v>2047</v>
      </c>
      <c r="G6107" s="20">
        <v>55</v>
      </c>
      <c r="H6107" s="11">
        <v>10421.2198072876</v>
      </c>
      <c r="I6107" s="10">
        <v>3924575.09192432</v>
      </c>
      <c r="J6107" s="33">
        <f t="shared" si="380"/>
        <v>2.6553753115162865E-3</v>
      </c>
      <c r="K6107" s="33">
        <f t="shared" si="381"/>
        <v>2.6518529209398345E-3</v>
      </c>
      <c r="L6107" s="33">
        <f t="shared" si="382"/>
        <v>0.97750884767944923</v>
      </c>
      <c r="M6107" s="33">
        <f t="shared" si="383"/>
        <v>0.97491663798648598</v>
      </c>
    </row>
    <row r="6108" spans="1:13" ht="27.6">
      <c r="A6108" t="s">
        <v>164</v>
      </c>
      <c r="B6108" t="s">
        <v>257</v>
      </c>
      <c r="C6108" s="14" t="s">
        <v>259</v>
      </c>
      <c r="D6108" t="s">
        <v>456</v>
      </c>
      <c r="E6108" t="s">
        <v>474</v>
      </c>
      <c r="F6108" s="20">
        <v>2047</v>
      </c>
      <c r="G6108" s="20">
        <v>56</v>
      </c>
      <c r="H6108" s="11">
        <v>11172.846932549201</v>
      </c>
      <c r="I6108" s="10">
        <v>3882661.1343747098</v>
      </c>
      <c r="J6108" s="33">
        <f t="shared" si="380"/>
        <v>2.8776260780606472E-3</v>
      </c>
      <c r="K6108" s="33">
        <f t="shared" si="381"/>
        <v>2.8734896807576238E-3</v>
      </c>
      <c r="L6108" s="33">
        <f t="shared" si="382"/>
        <v>0.97491663798648598</v>
      </c>
      <c r="M6108" s="33">
        <f t="shared" si="383"/>
        <v>0.97211522508763293</v>
      </c>
    </row>
    <row r="6109" spans="1:13" ht="27.6">
      <c r="A6109" t="s">
        <v>164</v>
      </c>
      <c r="B6109" t="s">
        <v>257</v>
      </c>
      <c r="C6109" s="14" t="s">
        <v>259</v>
      </c>
      <c r="D6109" t="s">
        <v>456</v>
      </c>
      <c r="E6109" t="s">
        <v>474</v>
      </c>
      <c r="F6109" s="20">
        <v>2047</v>
      </c>
      <c r="G6109" s="20">
        <v>57</v>
      </c>
      <c r="H6109" s="11">
        <v>12186.0127404948</v>
      </c>
      <c r="I6109" s="10">
        <v>3842345.1937213</v>
      </c>
      <c r="J6109" s="33">
        <f t="shared" si="380"/>
        <v>3.171503893093135E-3</v>
      </c>
      <c r="K6109" s="33">
        <f t="shared" si="381"/>
        <v>3.1664799871370386E-3</v>
      </c>
      <c r="L6109" s="33">
        <f t="shared" si="382"/>
        <v>0.97211522508763293</v>
      </c>
      <c r="M6109" s="33">
        <f t="shared" si="383"/>
        <v>0.96903704168220173</v>
      </c>
    </row>
    <row r="6110" spans="1:13" ht="27.6">
      <c r="A6110" t="s">
        <v>164</v>
      </c>
      <c r="B6110" t="s">
        <v>257</v>
      </c>
      <c r="C6110" s="14" t="s">
        <v>259</v>
      </c>
      <c r="D6110" t="s">
        <v>456</v>
      </c>
      <c r="E6110" t="s">
        <v>474</v>
      </c>
      <c r="F6110" s="20">
        <v>2047</v>
      </c>
      <c r="G6110" s="20">
        <v>58</v>
      </c>
      <c r="H6110" s="11">
        <v>13358.5436873701</v>
      </c>
      <c r="I6110" s="10">
        <v>3821163.9779546498</v>
      </c>
      <c r="J6110" s="33">
        <f t="shared" si="380"/>
        <v>3.4959357317401784E-3</v>
      </c>
      <c r="K6110" s="33">
        <f t="shared" si="381"/>
        <v>3.4898320631692181E-3</v>
      </c>
      <c r="L6110" s="33">
        <f t="shared" si="382"/>
        <v>0.96903704168220173</v>
      </c>
      <c r="M6110" s="33">
        <f t="shared" si="383"/>
        <v>0.96565526514374056</v>
      </c>
    </row>
    <row r="6111" spans="1:13" ht="27.6">
      <c r="A6111" t="s">
        <v>164</v>
      </c>
      <c r="B6111" t="s">
        <v>257</v>
      </c>
      <c r="C6111" s="14" t="s">
        <v>259</v>
      </c>
      <c r="D6111" t="s">
        <v>456</v>
      </c>
      <c r="E6111" t="s">
        <v>474</v>
      </c>
      <c r="F6111" s="20">
        <v>2047</v>
      </c>
      <c r="G6111" s="20">
        <v>59</v>
      </c>
      <c r="H6111" s="11">
        <v>13908.712895913999</v>
      </c>
      <c r="I6111" s="10">
        <v>3754309.2461327398</v>
      </c>
      <c r="J6111" s="33">
        <f t="shared" si="380"/>
        <v>3.704732877357177E-3</v>
      </c>
      <c r="K6111" s="33">
        <f t="shared" si="381"/>
        <v>3.6978788212723712E-3</v>
      </c>
      <c r="L6111" s="33">
        <f t="shared" si="382"/>
        <v>0.96565526514374056</v>
      </c>
      <c r="M6111" s="33">
        <f t="shared" si="383"/>
        <v>0.96208438899011539</v>
      </c>
    </row>
    <row r="6112" spans="1:13" ht="27.6">
      <c r="A6112" t="s">
        <v>164</v>
      </c>
      <c r="B6112" t="s">
        <v>257</v>
      </c>
      <c r="C6112" s="14" t="s">
        <v>259</v>
      </c>
      <c r="D6112" t="s">
        <v>456</v>
      </c>
      <c r="E6112" t="s">
        <v>474</v>
      </c>
      <c r="F6112" s="20">
        <v>2047</v>
      </c>
      <c r="G6112" s="20">
        <v>60</v>
      </c>
      <c r="H6112" s="11">
        <v>14627.637963176199</v>
      </c>
      <c r="I6112" s="10">
        <v>3678326.1737994598</v>
      </c>
      <c r="J6112" s="33">
        <f t="shared" si="380"/>
        <v>3.976710403598289E-3</v>
      </c>
      <c r="K6112" s="33">
        <f t="shared" si="381"/>
        <v>3.9688137618016928E-3</v>
      </c>
      <c r="L6112" s="33">
        <f t="shared" si="382"/>
        <v>0.96208438899011539</v>
      </c>
      <c r="M6112" s="33">
        <f t="shared" si="383"/>
        <v>0.95826605522707686</v>
      </c>
    </row>
    <row r="6113" spans="1:13" ht="27.6">
      <c r="A6113" t="s">
        <v>164</v>
      </c>
      <c r="B6113" t="s">
        <v>257</v>
      </c>
      <c r="C6113" s="14" t="s">
        <v>259</v>
      </c>
      <c r="D6113" t="s">
        <v>456</v>
      </c>
      <c r="E6113" t="s">
        <v>474</v>
      </c>
      <c r="F6113" s="20">
        <v>2047</v>
      </c>
      <c r="G6113" s="20">
        <v>61</v>
      </c>
      <c r="H6113" s="11">
        <v>15564.912896493401</v>
      </c>
      <c r="I6113" s="10">
        <v>3656484.6507173898</v>
      </c>
      <c r="J6113" s="33">
        <f t="shared" si="380"/>
        <v>4.2567970013055074E-3</v>
      </c>
      <c r="K6113" s="33">
        <f t="shared" si="381"/>
        <v>4.2477496830354289E-3</v>
      </c>
      <c r="L6113" s="33">
        <f t="shared" si="382"/>
        <v>0.95826605522707686</v>
      </c>
      <c r="M6113" s="33">
        <f t="shared" si="383"/>
        <v>0.95419558089472245</v>
      </c>
    </row>
    <row r="6114" spans="1:13" ht="27.6">
      <c r="A6114" t="s">
        <v>164</v>
      </c>
      <c r="B6114" t="s">
        <v>257</v>
      </c>
      <c r="C6114" s="14" t="s">
        <v>259</v>
      </c>
      <c r="D6114" t="s">
        <v>456</v>
      </c>
      <c r="E6114" t="s">
        <v>474</v>
      </c>
      <c r="F6114" s="20">
        <v>2047</v>
      </c>
      <c r="G6114" s="20">
        <v>62</v>
      </c>
      <c r="H6114" s="11">
        <v>17083.203595912499</v>
      </c>
      <c r="I6114" s="10">
        <v>3682527.9048456298</v>
      </c>
      <c r="J6114" s="33">
        <f t="shared" si="380"/>
        <v>4.6389882269279427E-3</v>
      </c>
      <c r="K6114" s="33">
        <f t="shared" si="381"/>
        <v>4.6282447404325522E-3</v>
      </c>
      <c r="L6114" s="33">
        <f t="shared" si="382"/>
        <v>0.95419558089472245</v>
      </c>
      <c r="M6114" s="33">
        <f t="shared" si="383"/>
        <v>0.9497793302161025</v>
      </c>
    </row>
    <row r="6115" spans="1:13" ht="27.6">
      <c r="A6115" t="s">
        <v>164</v>
      </c>
      <c r="B6115" t="s">
        <v>257</v>
      </c>
      <c r="C6115" s="14" t="s">
        <v>259</v>
      </c>
      <c r="D6115" t="s">
        <v>456</v>
      </c>
      <c r="E6115" t="s">
        <v>474</v>
      </c>
      <c r="F6115" s="20">
        <v>2047</v>
      </c>
      <c r="G6115" s="20">
        <v>63</v>
      </c>
      <c r="H6115" s="11">
        <v>18539.003506829002</v>
      </c>
      <c r="I6115" s="10">
        <v>3667194.4785024901</v>
      </c>
      <c r="J6115" s="33">
        <f t="shared" si="380"/>
        <v>5.0553641524895233E-3</v>
      </c>
      <c r="K6115" s="33">
        <f t="shared" si="381"/>
        <v>5.0426073050220399E-3</v>
      </c>
      <c r="L6115" s="33">
        <f t="shared" si="382"/>
        <v>0.9497793302161025</v>
      </c>
      <c r="M6115" s="33">
        <f t="shared" si="383"/>
        <v>0.94498996602739582</v>
      </c>
    </row>
    <row r="6116" spans="1:13" ht="27.6">
      <c r="A6116" t="s">
        <v>164</v>
      </c>
      <c r="B6116" t="s">
        <v>257</v>
      </c>
      <c r="C6116" s="14" t="s">
        <v>259</v>
      </c>
      <c r="D6116" t="s">
        <v>456</v>
      </c>
      <c r="E6116" t="s">
        <v>474</v>
      </c>
      <c r="F6116" s="20">
        <v>2047</v>
      </c>
      <c r="G6116" s="20">
        <v>64</v>
      </c>
      <c r="H6116" s="11">
        <v>20044.856525267001</v>
      </c>
      <c r="I6116" s="10">
        <v>3598225.43956412</v>
      </c>
      <c r="J6116" s="33">
        <f t="shared" si="380"/>
        <v>5.570761716279563E-3</v>
      </c>
      <c r="K6116" s="33">
        <f t="shared" si="381"/>
        <v>5.5552737964130738E-3</v>
      </c>
      <c r="L6116" s="33">
        <f t="shared" si="382"/>
        <v>0.94498996602739582</v>
      </c>
      <c r="M6116" s="33">
        <f t="shared" si="383"/>
        <v>0.93974028803125054</v>
      </c>
    </row>
    <row r="6117" spans="1:13" ht="27.6">
      <c r="A6117" t="s">
        <v>164</v>
      </c>
      <c r="B6117" t="s">
        <v>257</v>
      </c>
      <c r="C6117" s="14" t="s">
        <v>259</v>
      </c>
      <c r="D6117" t="s">
        <v>456</v>
      </c>
      <c r="E6117" t="s">
        <v>474</v>
      </c>
      <c r="F6117" s="20">
        <v>2047</v>
      </c>
      <c r="G6117" s="20">
        <v>65</v>
      </c>
      <c r="H6117" s="11">
        <v>21381.6754284663</v>
      </c>
      <c r="I6117" s="10">
        <v>3505170.7431287998</v>
      </c>
      <c r="J6117" s="33">
        <f t="shared" si="380"/>
        <v>6.1000381993889692E-3</v>
      </c>
      <c r="K6117" s="33">
        <f t="shared" si="381"/>
        <v>6.0814707396271706E-3</v>
      </c>
      <c r="L6117" s="33">
        <f t="shared" si="382"/>
        <v>0.93974028803125054</v>
      </c>
      <c r="M6117" s="33">
        <f t="shared" si="383"/>
        <v>0.93402528496673964</v>
      </c>
    </row>
    <row r="6118" spans="1:13" ht="27.6">
      <c r="A6118" t="s">
        <v>164</v>
      </c>
      <c r="B6118" t="s">
        <v>257</v>
      </c>
      <c r="C6118" s="14" t="s">
        <v>259</v>
      </c>
      <c r="D6118" t="s">
        <v>456</v>
      </c>
      <c r="E6118" t="s">
        <v>474</v>
      </c>
      <c r="F6118" s="20">
        <v>2047</v>
      </c>
      <c r="G6118" s="20">
        <v>66</v>
      </c>
      <c r="H6118" s="11">
        <v>21828.574427657401</v>
      </c>
      <c r="I6118" s="10">
        <v>3404475.9384163902</v>
      </c>
      <c r="J6118" s="33">
        <f t="shared" si="380"/>
        <v>6.4117282138322516E-3</v>
      </c>
      <c r="K6118" s="33">
        <f t="shared" si="381"/>
        <v>6.3912169454604095E-3</v>
      </c>
      <c r="L6118" s="33">
        <f t="shared" si="382"/>
        <v>0.93402528496673964</v>
      </c>
      <c r="M6118" s="33">
        <f t="shared" si="383"/>
        <v>0.92805572673797176</v>
      </c>
    </row>
    <row r="6119" spans="1:13" ht="27.6">
      <c r="A6119" t="s">
        <v>164</v>
      </c>
      <c r="B6119" t="s">
        <v>257</v>
      </c>
      <c r="C6119" s="14" t="s">
        <v>259</v>
      </c>
      <c r="D6119" t="s">
        <v>456</v>
      </c>
      <c r="E6119" t="s">
        <v>474</v>
      </c>
      <c r="F6119" s="20">
        <v>2047</v>
      </c>
      <c r="G6119" s="20">
        <v>67</v>
      </c>
      <c r="H6119" s="11">
        <v>23080.046623591399</v>
      </c>
      <c r="I6119" s="10">
        <v>3305722.4116827101</v>
      </c>
      <c r="J6119" s="33">
        <f t="shared" si="380"/>
        <v>6.981846552518902E-3</v>
      </c>
      <c r="K6119" s="33">
        <f t="shared" si="381"/>
        <v>6.957530086067254E-3</v>
      </c>
      <c r="L6119" s="33">
        <f t="shared" si="382"/>
        <v>0.92805572673797176</v>
      </c>
      <c r="M6119" s="33">
        <f t="shared" si="383"/>
        <v>0.92159875109764533</v>
      </c>
    </row>
    <row r="6120" spans="1:13" ht="27.6">
      <c r="A6120" t="s">
        <v>164</v>
      </c>
      <c r="B6120" t="s">
        <v>257</v>
      </c>
      <c r="C6120" s="14" t="s">
        <v>259</v>
      </c>
      <c r="D6120" t="s">
        <v>456</v>
      </c>
      <c r="E6120" t="s">
        <v>474</v>
      </c>
      <c r="F6120" s="20">
        <v>2047</v>
      </c>
      <c r="G6120" s="20">
        <v>68</v>
      </c>
      <c r="H6120" s="11">
        <v>24160.732874038302</v>
      </c>
      <c r="I6120" s="10">
        <v>3192887.2257126002</v>
      </c>
      <c r="J6120" s="33">
        <f t="shared" si="380"/>
        <v>7.5670486196536494E-3</v>
      </c>
      <c r="K6120" s="33">
        <f t="shared" si="381"/>
        <v>7.5384905859909868E-3</v>
      </c>
      <c r="L6120" s="33">
        <f t="shared" si="382"/>
        <v>0.92159875109764533</v>
      </c>
      <c r="M6120" s="33">
        <f t="shared" si="383"/>
        <v>0.91465128758843472</v>
      </c>
    </row>
    <row r="6121" spans="1:13" ht="27.6">
      <c r="A6121" t="s">
        <v>164</v>
      </c>
      <c r="B6121" t="s">
        <v>257</v>
      </c>
      <c r="C6121" s="14" t="s">
        <v>259</v>
      </c>
      <c r="D6121" t="s">
        <v>456</v>
      </c>
      <c r="E6121" t="s">
        <v>474</v>
      </c>
      <c r="F6121" s="20">
        <v>2047</v>
      </c>
      <c r="G6121" s="20">
        <v>69</v>
      </c>
      <c r="H6121" s="11">
        <v>24424.774501827102</v>
      </c>
      <c r="I6121" s="10">
        <v>3058543.6111898702</v>
      </c>
      <c r="J6121" s="33">
        <f t="shared" si="380"/>
        <v>7.9857532233536116E-3</v>
      </c>
      <c r="K6121" s="33">
        <f t="shared" si="381"/>
        <v>7.953951805145465E-3</v>
      </c>
      <c r="L6121" s="33">
        <f t="shared" si="382"/>
        <v>0.91465128758843472</v>
      </c>
      <c r="M6121" s="33">
        <f t="shared" si="383"/>
        <v>0.90737619532844205</v>
      </c>
    </row>
    <row r="6122" spans="1:13" ht="27.6">
      <c r="A6122" t="s">
        <v>164</v>
      </c>
      <c r="B6122" t="s">
        <v>257</v>
      </c>
      <c r="C6122" s="14" t="s">
        <v>259</v>
      </c>
      <c r="D6122" t="s">
        <v>456</v>
      </c>
      <c r="E6122" t="s">
        <v>474</v>
      </c>
      <c r="F6122" s="20">
        <v>2048</v>
      </c>
      <c r="G6122" s="20">
        <v>30</v>
      </c>
      <c r="H6122" s="11">
        <v>639.85505854023904</v>
      </c>
      <c r="I6122" s="10">
        <v>4276386.7802943997</v>
      </c>
      <c r="J6122" s="33">
        <f t="shared" si="380"/>
        <v>1.4962516054176686E-4</v>
      </c>
      <c r="K6122" s="33">
        <f t="shared" si="381"/>
        <v>1.4961396725565734E-4</v>
      </c>
      <c r="L6122" s="33">
        <f t="shared" si="382"/>
        <v>1</v>
      </c>
      <c r="M6122" s="33">
        <f t="shared" si="383"/>
        <v>0.99985038603274434</v>
      </c>
    </row>
    <row r="6123" spans="1:13" ht="27.6">
      <c r="A6123" t="s">
        <v>164</v>
      </c>
      <c r="B6123" t="s">
        <v>257</v>
      </c>
      <c r="C6123" s="14" t="s">
        <v>259</v>
      </c>
      <c r="D6123" t="s">
        <v>456</v>
      </c>
      <c r="E6123" t="s">
        <v>474</v>
      </c>
      <c r="F6123" s="20">
        <v>2048</v>
      </c>
      <c r="G6123" s="20">
        <v>31</v>
      </c>
      <c r="H6123" s="11">
        <v>926.28031613990197</v>
      </c>
      <c r="I6123" s="10">
        <v>4342168.5873340201</v>
      </c>
      <c r="J6123" s="33">
        <f t="shared" si="380"/>
        <v>2.1332205268165654E-4</v>
      </c>
      <c r="K6123" s="33">
        <f t="shared" si="381"/>
        <v>2.1329930115043805E-4</v>
      </c>
      <c r="L6123" s="33">
        <f t="shared" si="382"/>
        <v>0.99985038603274434</v>
      </c>
      <c r="M6123" s="33">
        <f t="shared" si="383"/>
        <v>0.99963711864414861</v>
      </c>
    </row>
    <row r="6124" spans="1:13" ht="27.6">
      <c r="A6124" t="s">
        <v>164</v>
      </c>
      <c r="B6124" t="s">
        <v>257</v>
      </c>
      <c r="C6124" s="14" t="s">
        <v>259</v>
      </c>
      <c r="D6124" t="s">
        <v>456</v>
      </c>
      <c r="E6124" t="s">
        <v>474</v>
      </c>
      <c r="F6124" s="20">
        <v>2048</v>
      </c>
      <c r="G6124" s="20">
        <v>32</v>
      </c>
      <c r="H6124" s="11">
        <v>1032.5500108620199</v>
      </c>
      <c r="I6124" s="10">
        <v>4578772.57181146</v>
      </c>
      <c r="J6124" s="33">
        <f t="shared" si="380"/>
        <v>2.2550803619702847E-4</v>
      </c>
      <c r="K6124" s="33">
        <f t="shared" si="381"/>
        <v>2.2548261117105728E-4</v>
      </c>
      <c r="L6124" s="33">
        <f t="shared" si="382"/>
        <v>0.99963711864414861</v>
      </c>
      <c r="M6124" s="33">
        <f t="shared" si="383"/>
        <v>0.99941171785641325</v>
      </c>
    </row>
    <row r="6125" spans="1:13" ht="27.6">
      <c r="A6125" t="s">
        <v>164</v>
      </c>
      <c r="B6125" t="s">
        <v>257</v>
      </c>
      <c r="C6125" s="14" t="s">
        <v>259</v>
      </c>
      <c r="D6125" t="s">
        <v>456</v>
      </c>
      <c r="E6125" t="s">
        <v>474</v>
      </c>
      <c r="F6125" s="20">
        <v>2048</v>
      </c>
      <c r="G6125" s="20">
        <v>33</v>
      </c>
      <c r="H6125" s="11">
        <v>1112.4128395233399</v>
      </c>
      <c r="I6125" s="10">
        <v>4641975.7278161496</v>
      </c>
      <c r="J6125" s="33">
        <f t="shared" si="380"/>
        <v>2.3964210602339415E-4</v>
      </c>
      <c r="K6125" s="33">
        <f t="shared" si="381"/>
        <v>2.396133941474643E-4</v>
      </c>
      <c r="L6125" s="33">
        <f t="shared" si="382"/>
        <v>0.99941171785641325</v>
      </c>
      <c r="M6125" s="33">
        <f t="shared" si="383"/>
        <v>0.9991722454225469</v>
      </c>
    </row>
    <row r="6126" spans="1:13" ht="27.6">
      <c r="A6126" t="s">
        <v>164</v>
      </c>
      <c r="B6126" t="s">
        <v>257</v>
      </c>
      <c r="C6126" s="14" t="s">
        <v>259</v>
      </c>
      <c r="D6126" t="s">
        <v>456</v>
      </c>
      <c r="E6126" t="s">
        <v>474</v>
      </c>
      <c r="F6126" s="20">
        <v>2048</v>
      </c>
      <c r="G6126" s="20">
        <v>34</v>
      </c>
      <c r="H6126" s="11">
        <v>1202.7227232689399</v>
      </c>
      <c r="I6126" s="10">
        <v>4713109.40186805</v>
      </c>
      <c r="J6126" s="33">
        <f t="shared" si="380"/>
        <v>2.5518667629320006E-4</v>
      </c>
      <c r="K6126" s="33">
        <f t="shared" si="381"/>
        <v>2.5515411894283524E-4</v>
      </c>
      <c r="L6126" s="33">
        <f t="shared" si="382"/>
        <v>0.9991722454225469</v>
      </c>
      <c r="M6126" s="33">
        <f t="shared" si="383"/>
        <v>0.99891730250859401</v>
      </c>
    </row>
    <row r="6127" spans="1:13" ht="27.6">
      <c r="A6127" t="s">
        <v>164</v>
      </c>
      <c r="B6127" t="s">
        <v>257</v>
      </c>
      <c r="C6127" s="14" t="s">
        <v>259</v>
      </c>
      <c r="D6127" t="s">
        <v>456</v>
      </c>
      <c r="E6127" t="s">
        <v>474</v>
      </c>
      <c r="F6127" s="20">
        <v>2048</v>
      </c>
      <c r="G6127" s="20">
        <v>35</v>
      </c>
      <c r="H6127" s="11">
        <v>1318.69278089861</v>
      </c>
      <c r="I6127" s="10">
        <v>4803415.4681387898</v>
      </c>
      <c r="J6127" s="33">
        <f t="shared" si="380"/>
        <v>2.745323176072405E-4</v>
      </c>
      <c r="K6127" s="33">
        <f t="shared" si="381"/>
        <v>2.744946370587531E-4</v>
      </c>
      <c r="L6127" s="33">
        <f t="shared" si="382"/>
        <v>0.99891730250859401</v>
      </c>
      <c r="M6127" s="33">
        <f t="shared" si="383"/>
        <v>0.99864310506619025</v>
      </c>
    </row>
    <row r="6128" spans="1:13" ht="27.6">
      <c r="A6128" t="s">
        <v>164</v>
      </c>
      <c r="B6128" t="s">
        <v>257</v>
      </c>
      <c r="C6128" s="14" t="s">
        <v>259</v>
      </c>
      <c r="D6128" t="s">
        <v>456</v>
      </c>
      <c r="E6128" t="s">
        <v>474</v>
      </c>
      <c r="F6128" s="20">
        <v>2048</v>
      </c>
      <c r="G6128" s="20">
        <v>36</v>
      </c>
      <c r="H6128" s="11">
        <v>1681.7984520617799</v>
      </c>
      <c r="I6128" s="10">
        <v>4845717.00793726</v>
      </c>
      <c r="J6128" s="33">
        <f t="shared" si="380"/>
        <v>3.470690610506149E-4</v>
      </c>
      <c r="K6128" s="33">
        <f t="shared" si="381"/>
        <v>3.4700883955129935E-4</v>
      </c>
      <c r="L6128" s="33">
        <f t="shared" si="382"/>
        <v>0.99864310506619025</v>
      </c>
      <c r="M6128" s="33">
        <f t="shared" si="383"/>
        <v>0.99829656708117531</v>
      </c>
    </row>
    <row r="6129" spans="1:13" ht="27.6">
      <c r="A6129" t="s">
        <v>164</v>
      </c>
      <c r="B6129" t="s">
        <v>257</v>
      </c>
      <c r="C6129" s="14" t="s">
        <v>259</v>
      </c>
      <c r="D6129" t="s">
        <v>456</v>
      </c>
      <c r="E6129" t="s">
        <v>474</v>
      </c>
      <c r="F6129" s="20">
        <v>2048</v>
      </c>
      <c r="G6129" s="20">
        <v>37</v>
      </c>
      <c r="H6129" s="11">
        <v>1801.3540878374499</v>
      </c>
      <c r="I6129" s="10">
        <v>4765333.2155246604</v>
      </c>
      <c r="J6129" s="33">
        <f t="shared" si="380"/>
        <v>3.7801219901452827E-4</v>
      </c>
      <c r="K6129" s="33">
        <f t="shared" si="381"/>
        <v>3.7794076140496013E-4</v>
      </c>
      <c r="L6129" s="33">
        <f t="shared" si="382"/>
        <v>0.99829656708117531</v>
      </c>
      <c r="M6129" s="33">
        <f t="shared" si="383"/>
        <v>0.99791927011650472</v>
      </c>
    </row>
    <row r="6130" spans="1:13" ht="27.6">
      <c r="A6130" t="s">
        <v>164</v>
      </c>
      <c r="B6130" t="s">
        <v>257</v>
      </c>
      <c r="C6130" s="14" t="s">
        <v>259</v>
      </c>
      <c r="D6130" t="s">
        <v>456</v>
      </c>
      <c r="E6130" t="s">
        <v>474</v>
      </c>
      <c r="F6130" s="20">
        <v>2048</v>
      </c>
      <c r="G6130" s="20">
        <v>38</v>
      </c>
      <c r="H6130" s="11">
        <v>1933.24555929447</v>
      </c>
      <c r="I6130" s="10">
        <v>4663356.5069163498</v>
      </c>
      <c r="J6130" s="33">
        <f t="shared" si="380"/>
        <v>4.1456096192243105E-4</v>
      </c>
      <c r="K6130" s="33">
        <f t="shared" si="381"/>
        <v>4.1447504340008656E-4</v>
      </c>
      <c r="L6130" s="33">
        <f t="shared" si="382"/>
        <v>0.99791927011650472</v>
      </c>
      <c r="M6130" s="33">
        <f t="shared" si="383"/>
        <v>0.99750565748371345</v>
      </c>
    </row>
    <row r="6131" spans="1:13" ht="27.6">
      <c r="A6131" t="s">
        <v>164</v>
      </c>
      <c r="B6131" t="s">
        <v>257</v>
      </c>
      <c r="C6131" s="14" t="s">
        <v>259</v>
      </c>
      <c r="D6131" t="s">
        <v>456</v>
      </c>
      <c r="E6131" t="s">
        <v>474</v>
      </c>
      <c r="F6131" s="20">
        <v>2048</v>
      </c>
      <c r="G6131" s="20">
        <v>39</v>
      </c>
      <c r="H6131" s="11">
        <v>2030.4193533891</v>
      </c>
      <c r="I6131" s="10">
        <v>4605159.1254476197</v>
      </c>
      <c r="J6131" s="33">
        <f t="shared" si="380"/>
        <v>4.409010195042379E-4</v>
      </c>
      <c r="K6131" s="33">
        <f t="shared" si="381"/>
        <v>4.4080383693290148E-4</v>
      </c>
      <c r="L6131" s="33">
        <f t="shared" si="382"/>
        <v>0.99750565748371345</v>
      </c>
      <c r="M6131" s="33">
        <f t="shared" si="383"/>
        <v>0.99706595316253233</v>
      </c>
    </row>
    <row r="6132" spans="1:13" ht="27.6">
      <c r="A6132" t="s">
        <v>164</v>
      </c>
      <c r="B6132" t="s">
        <v>257</v>
      </c>
      <c r="C6132" s="14" t="s">
        <v>259</v>
      </c>
      <c r="D6132" t="s">
        <v>456</v>
      </c>
      <c r="E6132" t="s">
        <v>474</v>
      </c>
      <c r="F6132" s="20">
        <v>2048</v>
      </c>
      <c r="G6132" s="20">
        <v>40</v>
      </c>
      <c r="H6132" s="11">
        <v>2208.7224880306799</v>
      </c>
      <c r="I6132" s="10">
        <v>4594965.0564287398</v>
      </c>
      <c r="J6132" s="33">
        <f t="shared" si="380"/>
        <v>4.8068319582550309E-4</v>
      </c>
      <c r="K6132" s="33">
        <f t="shared" si="381"/>
        <v>4.8056768616666634E-4</v>
      </c>
      <c r="L6132" s="33">
        <f t="shared" si="382"/>
        <v>0.99706595316253233</v>
      </c>
      <c r="M6132" s="33">
        <f t="shared" si="383"/>
        <v>0.99658679548446549</v>
      </c>
    </row>
    <row r="6133" spans="1:13" ht="27.6">
      <c r="A6133" t="s">
        <v>164</v>
      </c>
      <c r="B6133" t="s">
        <v>257</v>
      </c>
      <c r="C6133" s="14" t="s">
        <v>259</v>
      </c>
      <c r="D6133" t="s">
        <v>456</v>
      </c>
      <c r="E6133" t="s">
        <v>474</v>
      </c>
      <c r="F6133" s="20">
        <v>2048</v>
      </c>
      <c r="G6133" s="20">
        <v>41</v>
      </c>
      <c r="H6133" s="11">
        <v>2849.72745047641</v>
      </c>
      <c r="I6133" s="10">
        <v>4564556.6962092202</v>
      </c>
      <c r="J6133" s="33">
        <f t="shared" si="380"/>
        <v>6.2431636632820353E-4</v>
      </c>
      <c r="K6133" s="33">
        <f t="shared" si="381"/>
        <v>6.2412152141599897E-4</v>
      </c>
      <c r="L6133" s="33">
        <f t="shared" si="382"/>
        <v>0.99658679548446549</v>
      </c>
      <c r="M6133" s="33">
        <f t="shared" si="383"/>
        <v>0.9959648042174446</v>
      </c>
    </row>
    <row r="6134" spans="1:13" ht="27.6">
      <c r="A6134" t="s">
        <v>164</v>
      </c>
      <c r="B6134" t="s">
        <v>257</v>
      </c>
      <c r="C6134" s="14" t="s">
        <v>259</v>
      </c>
      <c r="D6134" t="s">
        <v>456</v>
      </c>
      <c r="E6134" t="s">
        <v>474</v>
      </c>
      <c r="F6134" s="20">
        <v>2048</v>
      </c>
      <c r="G6134" s="20">
        <v>42</v>
      </c>
      <c r="H6134" s="11">
        <v>3109.7053670527798</v>
      </c>
      <c r="I6134" s="10">
        <v>4490849.9230344296</v>
      </c>
      <c r="J6134" s="33">
        <f t="shared" si="380"/>
        <v>6.9245363803018781E-4</v>
      </c>
      <c r="K6134" s="33">
        <f t="shared" si="381"/>
        <v>6.9221394733787189E-4</v>
      </c>
      <c r="L6134" s="33">
        <f t="shared" si="382"/>
        <v>0.9959648042174446</v>
      </c>
      <c r="M6134" s="33">
        <f t="shared" si="383"/>
        <v>0.99527538348890765</v>
      </c>
    </row>
    <row r="6135" spans="1:13" ht="27.6">
      <c r="A6135" t="s">
        <v>164</v>
      </c>
      <c r="B6135" t="s">
        <v>257</v>
      </c>
      <c r="C6135" s="14" t="s">
        <v>259</v>
      </c>
      <c r="D6135" t="s">
        <v>456</v>
      </c>
      <c r="E6135" t="s">
        <v>474</v>
      </c>
      <c r="F6135" s="20">
        <v>2048</v>
      </c>
      <c r="G6135" s="20">
        <v>43</v>
      </c>
      <c r="H6135" s="11">
        <v>3397.3100411540199</v>
      </c>
      <c r="I6135" s="10">
        <v>4394288.0721920095</v>
      </c>
      <c r="J6135" s="33">
        <f t="shared" si="380"/>
        <v>7.7311955550955368E-4</v>
      </c>
      <c r="K6135" s="33">
        <f t="shared" si="381"/>
        <v>7.7282077558848972E-4</v>
      </c>
      <c r="L6135" s="33">
        <f t="shared" si="382"/>
        <v>0.99527538348890765</v>
      </c>
      <c r="M6135" s="33">
        <f t="shared" si="383"/>
        <v>0.99450621399511563</v>
      </c>
    </row>
    <row r="6136" spans="1:13" ht="27.6">
      <c r="A6136" t="s">
        <v>164</v>
      </c>
      <c r="B6136" t="s">
        <v>257</v>
      </c>
      <c r="C6136" s="14" t="s">
        <v>259</v>
      </c>
      <c r="D6136" t="s">
        <v>456</v>
      </c>
      <c r="E6136" t="s">
        <v>474</v>
      </c>
      <c r="F6136" s="20">
        <v>2048</v>
      </c>
      <c r="G6136" s="20">
        <v>44</v>
      </c>
      <c r="H6136" s="11">
        <v>3509.8166110654902</v>
      </c>
      <c r="I6136" s="10">
        <v>4293662.44368276</v>
      </c>
      <c r="J6136" s="33">
        <f t="shared" si="380"/>
        <v>8.1744120715159213E-4</v>
      </c>
      <c r="K6136" s="33">
        <f t="shared" si="381"/>
        <v>8.1710719310645885E-4</v>
      </c>
      <c r="L6136" s="33">
        <f t="shared" si="382"/>
        <v>0.99450621399511563</v>
      </c>
      <c r="M6136" s="33">
        <f t="shared" si="383"/>
        <v>0.99369359581407113</v>
      </c>
    </row>
    <row r="6137" spans="1:13" ht="27.6">
      <c r="A6137" t="s">
        <v>164</v>
      </c>
      <c r="B6137" t="s">
        <v>257</v>
      </c>
      <c r="C6137" s="14" t="s">
        <v>259</v>
      </c>
      <c r="D6137" t="s">
        <v>456</v>
      </c>
      <c r="E6137" t="s">
        <v>474</v>
      </c>
      <c r="F6137" s="20">
        <v>2048</v>
      </c>
      <c r="G6137" s="20">
        <v>45</v>
      </c>
      <c r="H6137" s="11">
        <v>3793.6067875813001</v>
      </c>
      <c r="I6137" s="10">
        <v>4245697.9903336102</v>
      </c>
      <c r="J6137" s="33">
        <f t="shared" si="380"/>
        <v>8.9351781408343026E-4</v>
      </c>
      <c r="K6137" s="33">
        <f t="shared" si="381"/>
        <v>8.9311874590836116E-4</v>
      </c>
      <c r="L6137" s="33">
        <f t="shared" si="382"/>
        <v>0.99369359581407113</v>
      </c>
      <c r="M6137" s="33">
        <f t="shared" si="383"/>
        <v>0.99280610943596048</v>
      </c>
    </row>
    <row r="6138" spans="1:13" ht="27.6">
      <c r="A6138" t="s">
        <v>164</v>
      </c>
      <c r="B6138" t="s">
        <v>257</v>
      </c>
      <c r="C6138" s="14" t="s">
        <v>259</v>
      </c>
      <c r="D6138" t="s">
        <v>456</v>
      </c>
      <c r="E6138" t="s">
        <v>474</v>
      </c>
      <c r="F6138" s="20">
        <v>2048</v>
      </c>
      <c r="G6138" s="20">
        <v>46</v>
      </c>
      <c r="H6138" s="11">
        <v>4730.4531096240798</v>
      </c>
      <c r="I6138" s="10">
        <v>4219441.7760641295</v>
      </c>
      <c r="J6138" s="33">
        <f t="shared" si="380"/>
        <v>1.1211087534040152E-3</v>
      </c>
      <c r="K6138" s="33">
        <f t="shared" si="381"/>
        <v>1.1204805457705191E-3</v>
      </c>
      <c r="L6138" s="33">
        <f t="shared" si="382"/>
        <v>0.99280610943596048</v>
      </c>
      <c r="M6138" s="33">
        <f t="shared" si="383"/>
        <v>0.99169368950461534</v>
      </c>
    </row>
    <row r="6139" spans="1:13" ht="27.6">
      <c r="A6139" t="s">
        <v>164</v>
      </c>
      <c r="B6139" t="s">
        <v>257</v>
      </c>
      <c r="C6139" s="14" t="s">
        <v>259</v>
      </c>
      <c r="D6139" t="s">
        <v>456</v>
      </c>
      <c r="E6139" t="s">
        <v>474</v>
      </c>
      <c r="F6139" s="20">
        <v>2048</v>
      </c>
      <c r="G6139" s="20">
        <v>47</v>
      </c>
      <c r="H6139" s="11">
        <v>5206.1796576244597</v>
      </c>
      <c r="I6139" s="10">
        <v>4192787.4312734199</v>
      </c>
      <c r="J6139" s="33">
        <f t="shared" si="380"/>
        <v>1.2416989277329654E-3</v>
      </c>
      <c r="K6139" s="33">
        <f t="shared" si="381"/>
        <v>1.2409283385990122E-3</v>
      </c>
      <c r="L6139" s="33">
        <f t="shared" si="382"/>
        <v>0.99169368950461534</v>
      </c>
      <c r="M6139" s="33">
        <f t="shared" si="383"/>
        <v>0.99046306870209921</v>
      </c>
    </row>
    <row r="6140" spans="1:13" ht="27.6">
      <c r="A6140" t="s">
        <v>164</v>
      </c>
      <c r="B6140" t="s">
        <v>257</v>
      </c>
      <c r="C6140" s="14" t="s">
        <v>259</v>
      </c>
      <c r="D6140" t="s">
        <v>456</v>
      </c>
      <c r="E6140" t="s">
        <v>474</v>
      </c>
      <c r="F6140" s="20">
        <v>2048</v>
      </c>
      <c r="G6140" s="20">
        <v>48</v>
      </c>
      <c r="H6140" s="11">
        <v>5789.0121755210203</v>
      </c>
      <c r="I6140" s="10">
        <v>4184390.6694615101</v>
      </c>
      <c r="J6140" s="33">
        <f t="shared" si="380"/>
        <v>1.3834779380831593E-3</v>
      </c>
      <c r="K6140" s="33">
        <f t="shared" si="381"/>
        <v>1.3825213736600173E-3</v>
      </c>
      <c r="L6140" s="33">
        <f t="shared" si="382"/>
        <v>0.99046306870209921</v>
      </c>
      <c r="M6140" s="33">
        <f t="shared" si="383"/>
        <v>0.98909373233979769</v>
      </c>
    </row>
    <row r="6141" spans="1:13" ht="27.6">
      <c r="A6141" t="s">
        <v>164</v>
      </c>
      <c r="B6141" t="s">
        <v>257</v>
      </c>
      <c r="C6141" s="14" t="s">
        <v>259</v>
      </c>
      <c r="D6141" t="s">
        <v>456</v>
      </c>
      <c r="E6141" t="s">
        <v>474</v>
      </c>
      <c r="F6141" s="20">
        <v>2048</v>
      </c>
      <c r="G6141" s="20">
        <v>49</v>
      </c>
      <c r="H6141" s="11">
        <v>6333.7078857979895</v>
      </c>
      <c r="I6141" s="10">
        <v>4212255.0799998604</v>
      </c>
      <c r="J6141" s="33">
        <f t="shared" si="380"/>
        <v>1.5036382568261273E-3</v>
      </c>
      <c r="K6141" s="33">
        <f t="shared" si="381"/>
        <v>1.5025083592125066E-3</v>
      </c>
      <c r="L6141" s="33">
        <f t="shared" si="382"/>
        <v>0.98909373233979769</v>
      </c>
      <c r="M6141" s="33">
        <f t="shared" si="383"/>
        <v>0.98760761073891246</v>
      </c>
    </row>
    <row r="6142" spans="1:13" ht="27.6">
      <c r="A6142" t="s">
        <v>164</v>
      </c>
      <c r="B6142" t="s">
        <v>257</v>
      </c>
      <c r="C6142" s="14" t="s">
        <v>259</v>
      </c>
      <c r="D6142" t="s">
        <v>456</v>
      </c>
      <c r="E6142" t="s">
        <v>474</v>
      </c>
      <c r="F6142" s="20">
        <v>2048</v>
      </c>
      <c r="G6142" s="20">
        <v>50</v>
      </c>
      <c r="H6142" s="11">
        <v>6952.8921882514596</v>
      </c>
      <c r="I6142" s="10">
        <v>4241519.2246663002</v>
      </c>
      <c r="J6142" s="33">
        <f t="shared" si="380"/>
        <v>1.6392457089000876E-3</v>
      </c>
      <c r="K6142" s="33">
        <f t="shared" si="381"/>
        <v>1.6379028794957229E-3</v>
      </c>
      <c r="L6142" s="33">
        <f t="shared" si="382"/>
        <v>0.98760761073891246</v>
      </c>
      <c r="M6142" s="33">
        <f t="shared" si="383"/>
        <v>0.98599000538947135</v>
      </c>
    </row>
    <row r="6143" spans="1:13" ht="27.6">
      <c r="A6143" t="s">
        <v>164</v>
      </c>
      <c r="B6143" t="s">
        <v>257</v>
      </c>
      <c r="C6143" s="14" t="s">
        <v>259</v>
      </c>
      <c r="D6143" t="s">
        <v>456</v>
      </c>
      <c r="E6143" t="s">
        <v>474</v>
      </c>
      <c r="F6143" s="20">
        <v>2048</v>
      </c>
      <c r="G6143" s="20">
        <v>51</v>
      </c>
      <c r="H6143" s="11">
        <v>7813.1494123044704</v>
      </c>
      <c r="I6143" s="10">
        <v>4224885.8528143</v>
      </c>
      <c r="J6143" s="33">
        <f t="shared" si="380"/>
        <v>1.8493160962206683E-3</v>
      </c>
      <c r="K6143" s="33">
        <f t="shared" si="381"/>
        <v>1.8476071648225734E-3</v>
      </c>
      <c r="L6143" s="33">
        <f t="shared" si="382"/>
        <v>0.98599000538947135</v>
      </c>
      <c r="M6143" s="33">
        <f t="shared" si="383"/>
        <v>0.9841682831910703</v>
      </c>
    </row>
    <row r="6144" spans="1:13" ht="27.6">
      <c r="A6144" t="s">
        <v>164</v>
      </c>
      <c r="B6144" t="s">
        <v>257</v>
      </c>
      <c r="C6144" s="14" t="s">
        <v>259</v>
      </c>
      <c r="D6144" t="s">
        <v>456</v>
      </c>
      <c r="E6144" t="s">
        <v>474</v>
      </c>
      <c r="F6144" s="20">
        <v>2048</v>
      </c>
      <c r="G6144" s="20">
        <v>52</v>
      </c>
      <c r="H6144" s="11">
        <v>8363.3876094554507</v>
      </c>
      <c r="I6144" s="10">
        <v>4150730.3939158702</v>
      </c>
      <c r="J6144" s="33">
        <f t="shared" si="380"/>
        <v>2.0149194998823538E-3</v>
      </c>
      <c r="K6144" s="33">
        <f t="shared" si="381"/>
        <v>2.0128909122958394E-3</v>
      </c>
      <c r="L6144" s="33">
        <f t="shared" si="382"/>
        <v>0.9841682831910703</v>
      </c>
      <c r="M6144" s="33">
        <f t="shared" si="383"/>
        <v>0.98218725979766519</v>
      </c>
    </row>
    <row r="6145" spans="1:13" ht="27.6">
      <c r="A6145" t="s">
        <v>164</v>
      </c>
      <c r="B6145" t="s">
        <v>257</v>
      </c>
      <c r="C6145" s="14" t="s">
        <v>259</v>
      </c>
      <c r="D6145" t="s">
        <v>456</v>
      </c>
      <c r="E6145" t="s">
        <v>474</v>
      </c>
      <c r="F6145" s="20">
        <v>2048</v>
      </c>
      <c r="G6145" s="20">
        <v>53</v>
      </c>
      <c r="H6145" s="11">
        <v>8935.5764091297497</v>
      </c>
      <c r="I6145" s="10">
        <v>4073641.5508642099</v>
      </c>
      <c r="J6145" s="33">
        <f t="shared" si="380"/>
        <v>2.1935107194775388E-3</v>
      </c>
      <c r="K6145" s="33">
        <f t="shared" si="381"/>
        <v>2.1911067328840295E-3</v>
      </c>
      <c r="L6145" s="33">
        <f t="shared" si="382"/>
        <v>0.98218725979766519</v>
      </c>
      <c r="M6145" s="33">
        <f t="shared" si="383"/>
        <v>0.98003518267976963</v>
      </c>
    </row>
    <row r="6146" spans="1:13" ht="27.6">
      <c r="A6146" t="s">
        <v>164</v>
      </c>
      <c r="B6146" t="s">
        <v>257</v>
      </c>
      <c r="C6146" s="14" t="s">
        <v>259</v>
      </c>
      <c r="D6146" t="s">
        <v>456</v>
      </c>
      <c r="E6146" t="s">
        <v>474</v>
      </c>
      <c r="F6146" s="20">
        <v>2048</v>
      </c>
      <c r="G6146" s="20">
        <v>54</v>
      </c>
      <c r="H6146" s="11">
        <v>9631.1954431620707</v>
      </c>
      <c r="I6146" s="10">
        <v>4004310.6337699001</v>
      </c>
      <c r="J6146" s="33">
        <f t="shared" ref="J6146:J6209" si="384">IF(I6146&gt;0,H6146/I6146,0)</f>
        <v>2.4052068693019156E-3</v>
      </c>
      <c r="K6146" s="33">
        <f t="shared" ref="K6146:K6209" si="385">1-EXP(-J6146)</f>
        <v>2.4023166768943893E-3</v>
      </c>
      <c r="L6146" s="33">
        <f t="shared" ref="L6146:L6209" si="386">IF(G6146=30,1,M6145)</f>
        <v>0.98003518267976963</v>
      </c>
      <c r="M6146" s="33">
        <f t="shared" ref="M6146:M6209" si="387">L6146*(1-K6146)</f>
        <v>0.97768082781647481</v>
      </c>
    </row>
    <row r="6147" spans="1:13" ht="27.6">
      <c r="A6147" t="s">
        <v>164</v>
      </c>
      <c r="B6147" t="s">
        <v>257</v>
      </c>
      <c r="C6147" s="14" t="s">
        <v>259</v>
      </c>
      <c r="D6147" t="s">
        <v>456</v>
      </c>
      <c r="E6147" t="s">
        <v>474</v>
      </c>
      <c r="F6147" s="20">
        <v>2048</v>
      </c>
      <c r="G6147" s="20">
        <v>55</v>
      </c>
      <c r="H6147" s="11">
        <v>10394.9405136644</v>
      </c>
      <c r="I6147" s="10">
        <v>3936073.6972095901</v>
      </c>
      <c r="J6147" s="33">
        <f t="shared" si="384"/>
        <v>2.6409415354782888E-3</v>
      </c>
      <c r="K6147" s="33">
        <f t="shared" si="385"/>
        <v>2.6374573172618376E-3</v>
      </c>
      <c r="L6147" s="33">
        <f t="shared" si="386"/>
        <v>0.97768082781647481</v>
      </c>
      <c r="M6147" s="33">
        <f t="shared" si="387"/>
        <v>0.97510223636320359</v>
      </c>
    </row>
    <row r="6148" spans="1:13" ht="27.6">
      <c r="A6148" t="s">
        <v>164</v>
      </c>
      <c r="B6148" t="s">
        <v>257</v>
      </c>
      <c r="C6148" s="14" t="s">
        <v>259</v>
      </c>
      <c r="D6148" t="s">
        <v>456</v>
      </c>
      <c r="E6148" t="s">
        <v>474</v>
      </c>
      <c r="F6148" s="20">
        <v>2048</v>
      </c>
      <c r="G6148" s="20">
        <v>56</v>
      </c>
      <c r="H6148" s="11">
        <v>11137.848269669499</v>
      </c>
      <c r="I6148" s="10">
        <v>3899341.36245703</v>
      </c>
      <c r="J6148" s="33">
        <f t="shared" si="384"/>
        <v>2.8563409135976196E-3</v>
      </c>
      <c r="K6148" s="33">
        <f t="shared" si="385"/>
        <v>2.8522654531152325E-3</v>
      </c>
      <c r="L6148" s="33">
        <f t="shared" si="386"/>
        <v>0.97510223636320359</v>
      </c>
      <c r="M6148" s="33">
        <f t="shared" si="387"/>
        <v>0.97232098594116945</v>
      </c>
    </row>
    <row r="6149" spans="1:13" ht="27.6">
      <c r="A6149" t="s">
        <v>164</v>
      </c>
      <c r="B6149" t="s">
        <v>257</v>
      </c>
      <c r="C6149" s="14" t="s">
        <v>259</v>
      </c>
      <c r="D6149" t="s">
        <v>456</v>
      </c>
      <c r="E6149" t="s">
        <v>474</v>
      </c>
      <c r="F6149" s="20">
        <v>2048</v>
      </c>
      <c r="G6149" s="20">
        <v>57</v>
      </c>
      <c r="H6149" s="11">
        <v>12141.616361382599</v>
      </c>
      <c r="I6149" s="10">
        <v>3855361.8932485799</v>
      </c>
      <c r="J6149" s="33">
        <f t="shared" si="384"/>
        <v>3.1492805857330063E-3</v>
      </c>
      <c r="K6149" s="33">
        <f t="shared" si="385"/>
        <v>3.1443268032772531E-3</v>
      </c>
      <c r="L6149" s="33">
        <f t="shared" si="386"/>
        <v>0.97232098594116945</v>
      </c>
      <c r="M6149" s="33">
        <f t="shared" si="387"/>
        <v>0.9692636910036857</v>
      </c>
    </row>
    <row r="6150" spans="1:13" ht="27.6">
      <c r="A6150" t="s">
        <v>164</v>
      </c>
      <c r="B6150" t="s">
        <v>257</v>
      </c>
      <c r="C6150" s="14" t="s">
        <v>259</v>
      </c>
      <c r="D6150" t="s">
        <v>456</v>
      </c>
      <c r="E6150" t="s">
        <v>474</v>
      </c>
      <c r="F6150" s="20">
        <v>2048</v>
      </c>
      <c r="G6150" s="20">
        <v>58</v>
      </c>
      <c r="H6150" s="11">
        <v>13229.0484700876</v>
      </c>
      <c r="I6150" s="10">
        <v>3812771.38956099</v>
      </c>
      <c r="J6150" s="33">
        <f t="shared" si="384"/>
        <v>3.4696673674974306E-3</v>
      </c>
      <c r="K6150" s="33">
        <f t="shared" si="385"/>
        <v>3.4636550272938438E-3</v>
      </c>
      <c r="L6150" s="33">
        <f t="shared" si="386"/>
        <v>0.9692636910036857</v>
      </c>
      <c r="M6150" s="33">
        <f t="shared" si="387"/>
        <v>0.96590649594756739</v>
      </c>
    </row>
    <row r="6151" spans="1:13" ht="27.6">
      <c r="A6151" t="s">
        <v>164</v>
      </c>
      <c r="B6151" t="s">
        <v>257</v>
      </c>
      <c r="C6151" s="14" t="s">
        <v>259</v>
      </c>
      <c r="D6151" t="s">
        <v>456</v>
      </c>
      <c r="E6151" t="s">
        <v>474</v>
      </c>
      <c r="F6151" s="20">
        <v>2048</v>
      </c>
      <c r="G6151" s="20">
        <v>59</v>
      </c>
      <c r="H6151" s="11">
        <v>13882.520084837301</v>
      </c>
      <c r="I6151" s="10">
        <v>3788932.7787420098</v>
      </c>
      <c r="J6151" s="33">
        <f t="shared" si="384"/>
        <v>3.6639657907698575E-3</v>
      </c>
      <c r="K6151" s="33">
        <f t="shared" si="385"/>
        <v>3.6572616585150985E-3</v>
      </c>
      <c r="L6151" s="33">
        <f t="shared" si="386"/>
        <v>0.96590649594756739</v>
      </c>
      <c r="M6151" s="33">
        <f t="shared" si="387"/>
        <v>0.96237392315422765</v>
      </c>
    </row>
    <row r="6152" spans="1:13" ht="27.6">
      <c r="A6152" t="s">
        <v>164</v>
      </c>
      <c r="B6152" t="s">
        <v>257</v>
      </c>
      <c r="C6152" s="14" t="s">
        <v>259</v>
      </c>
      <c r="D6152" t="s">
        <v>456</v>
      </c>
      <c r="E6152" t="s">
        <v>474</v>
      </c>
      <c r="F6152" s="20">
        <v>2048</v>
      </c>
      <c r="G6152" s="20">
        <v>60</v>
      </c>
      <c r="H6152" s="11">
        <v>14644.4387306847</v>
      </c>
      <c r="I6152" s="10">
        <v>3720158.19489149</v>
      </c>
      <c r="J6152" s="33">
        <f t="shared" si="384"/>
        <v>3.9365096760654965E-3</v>
      </c>
      <c r="K6152" s="33">
        <f t="shared" si="385"/>
        <v>3.9287717786166132E-3</v>
      </c>
      <c r="L6152" s="33">
        <f t="shared" si="386"/>
        <v>0.96237392315422765</v>
      </c>
      <c r="M6152" s="33">
        <f t="shared" si="387"/>
        <v>0.95859297564446277</v>
      </c>
    </row>
    <row r="6153" spans="1:13" ht="27.6">
      <c r="A6153" t="s">
        <v>164</v>
      </c>
      <c r="B6153" t="s">
        <v>257</v>
      </c>
      <c r="C6153" s="14" t="s">
        <v>259</v>
      </c>
      <c r="D6153" t="s">
        <v>456</v>
      </c>
      <c r="E6153" t="s">
        <v>474</v>
      </c>
      <c r="F6153" s="20">
        <v>2048</v>
      </c>
      <c r="G6153" s="20">
        <v>61</v>
      </c>
      <c r="H6153" s="11">
        <v>15330.959746578001</v>
      </c>
      <c r="I6153" s="10">
        <v>3642002.72187076</v>
      </c>
      <c r="J6153" s="33">
        <f t="shared" si="384"/>
        <v>4.2094860760299108E-3</v>
      </c>
      <c r="K6153" s="33">
        <f t="shared" si="385"/>
        <v>4.2006386083021097E-3</v>
      </c>
      <c r="L6153" s="33">
        <f t="shared" si="386"/>
        <v>0.95859297564446277</v>
      </c>
      <c r="M6153" s="33">
        <f t="shared" si="387"/>
        <v>0.95456627298132346</v>
      </c>
    </row>
    <row r="6154" spans="1:13" ht="27.6">
      <c r="A6154" t="s">
        <v>164</v>
      </c>
      <c r="B6154" t="s">
        <v>257</v>
      </c>
      <c r="C6154" s="14" t="s">
        <v>259</v>
      </c>
      <c r="D6154" t="s">
        <v>456</v>
      </c>
      <c r="E6154" t="s">
        <v>474</v>
      </c>
      <c r="F6154" s="20">
        <v>2048</v>
      </c>
      <c r="G6154" s="20">
        <v>62</v>
      </c>
      <c r="H6154" s="11">
        <v>16603.621523419199</v>
      </c>
      <c r="I6154" s="10">
        <v>3617045.8190049101</v>
      </c>
      <c r="J6154" s="33">
        <f t="shared" si="384"/>
        <v>4.5903818625076306E-3</v>
      </c>
      <c r="K6154" s="33">
        <f t="shared" si="385"/>
        <v>4.5798621623216462E-3</v>
      </c>
      <c r="L6154" s="33">
        <f t="shared" si="386"/>
        <v>0.95456627298132346</v>
      </c>
      <c r="M6154" s="33">
        <f t="shared" si="387"/>
        <v>0.95019449102626785</v>
      </c>
    </row>
    <row r="6155" spans="1:13" ht="27.6">
      <c r="A6155" t="s">
        <v>164</v>
      </c>
      <c r="B6155" t="s">
        <v>257</v>
      </c>
      <c r="C6155" s="14" t="s">
        <v>259</v>
      </c>
      <c r="D6155" t="s">
        <v>456</v>
      </c>
      <c r="E6155" t="s">
        <v>474</v>
      </c>
      <c r="F6155" s="20">
        <v>2048</v>
      </c>
      <c r="G6155" s="20">
        <v>63</v>
      </c>
      <c r="H6155" s="11">
        <v>18202.241793563499</v>
      </c>
      <c r="I6155" s="10">
        <v>3639042.1712415302</v>
      </c>
      <c r="J6155" s="33">
        <f t="shared" si="384"/>
        <v>5.0019320846049573E-3</v>
      </c>
      <c r="K6155" s="33">
        <f t="shared" si="385"/>
        <v>4.9894432537532785E-3</v>
      </c>
      <c r="L6155" s="33">
        <f t="shared" si="386"/>
        <v>0.95019449102626785</v>
      </c>
      <c r="M6155" s="33">
        <f t="shared" si="387"/>
        <v>0.94545354953326333</v>
      </c>
    </row>
    <row r="6156" spans="1:13" ht="27.6">
      <c r="A6156" t="s">
        <v>164</v>
      </c>
      <c r="B6156" t="s">
        <v>257</v>
      </c>
      <c r="C6156" s="14" t="s">
        <v>259</v>
      </c>
      <c r="D6156" t="s">
        <v>456</v>
      </c>
      <c r="E6156" t="s">
        <v>474</v>
      </c>
      <c r="F6156" s="20">
        <v>2048</v>
      </c>
      <c r="G6156" s="20">
        <v>64</v>
      </c>
      <c r="H6156" s="11">
        <v>20031.020209943399</v>
      </c>
      <c r="I6156" s="10">
        <v>3619765.5583705301</v>
      </c>
      <c r="J6156" s="33">
        <f t="shared" si="384"/>
        <v>5.5337893813654998E-3</v>
      </c>
      <c r="K6156" s="33">
        <f t="shared" si="385"/>
        <v>5.5185061732540008E-3</v>
      </c>
      <c r="L6156" s="33">
        <f t="shared" si="386"/>
        <v>0.94545354953326333</v>
      </c>
      <c r="M6156" s="33">
        <f t="shared" si="387"/>
        <v>0.9402360582836391</v>
      </c>
    </row>
    <row r="6157" spans="1:13" ht="27.6">
      <c r="A6157" t="s">
        <v>164</v>
      </c>
      <c r="B6157" t="s">
        <v>257</v>
      </c>
      <c r="C6157" s="14" t="s">
        <v>259</v>
      </c>
      <c r="D6157" t="s">
        <v>456</v>
      </c>
      <c r="E6157" t="s">
        <v>474</v>
      </c>
      <c r="F6157" s="20">
        <v>2048</v>
      </c>
      <c r="G6157" s="20">
        <v>65</v>
      </c>
      <c r="H6157" s="11">
        <v>21500.133656484399</v>
      </c>
      <c r="I6157" s="10">
        <v>3546999.9066253798</v>
      </c>
      <c r="J6157" s="33">
        <f t="shared" si="384"/>
        <v>6.0614982301873399E-3</v>
      </c>
      <c r="K6157" s="33">
        <f t="shared" si="385"/>
        <v>6.0431644119629535E-3</v>
      </c>
      <c r="L6157" s="33">
        <f t="shared" si="386"/>
        <v>0.9402360582836391</v>
      </c>
      <c r="M6157" s="33">
        <f t="shared" si="387"/>
        <v>0.93455405719737505</v>
      </c>
    </row>
    <row r="6158" spans="1:13" ht="27.6">
      <c r="A6158" t="s">
        <v>164</v>
      </c>
      <c r="B6158" t="s">
        <v>257</v>
      </c>
      <c r="C6158" s="14" t="s">
        <v>259</v>
      </c>
      <c r="D6158" t="s">
        <v>456</v>
      </c>
      <c r="E6158" t="s">
        <v>474</v>
      </c>
      <c r="F6158" s="20">
        <v>2048</v>
      </c>
      <c r="G6158" s="20">
        <v>66</v>
      </c>
      <c r="H6158" s="11">
        <v>22013.346554673299</v>
      </c>
      <c r="I6158" s="10">
        <v>3450399.5678418502</v>
      </c>
      <c r="J6158" s="33">
        <f t="shared" si="384"/>
        <v>6.37994125661283E-3</v>
      </c>
      <c r="K6158" s="33">
        <f t="shared" si="385"/>
        <v>6.3596326435988448E-3</v>
      </c>
      <c r="L6158" s="33">
        <f t="shared" si="386"/>
        <v>0.93455405719737505</v>
      </c>
      <c r="M6158" s="33">
        <f t="shared" si="387"/>
        <v>0.92861063670801491</v>
      </c>
    </row>
    <row r="6159" spans="1:13" ht="27.6">
      <c r="A6159" t="s">
        <v>164</v>
      </c>
      <c r="B6159" t="s">
        <v>257</v>
      </c>
      <c r="C6159" s="14" t="s">
        <v>259</v>
      </c>
      <c r="D6159" t="s">
        <v>456</v>
      </c>
      <c r="E6159" t="s">
        <v>474</v>
      </c>
      <c r="F6159" s="20">
        <v>2048</v>
      </c>
      <c r="G6159" s="20">
        <v>67</v>
      </c>
      <c r="H6159" s="11">
        <v>23253.679626005101</v>
      </c>
      <c r="I6159" s="10">
        <v>3345749.0671850201</v>
      </c>
      <c r="J6159" s="33">
        <f t="shared" si="384"/>
        <v>6.9502162771489075E-3</v>
      </c>
      <c r="K6159" s="33">
        <f t="shared" si="385"/>
        <v>6.9261193825277401E-3</v>
      </c>
      <c r="L6159" s="33">
        <f t="shared" si="386"/>
        <v>0.92861063670801491</v>
      </c>
      <c r="M6159" s="33">
        <f t="shared" si="387"/>
        <v>0.92217896857829007</v>
      </c>
    </row>
    <row r="6160" spans="1:13" ht="27.6">
      <c r="A6160" t="s">
        <v>164</v>
      </c>
      <c r="B6160" t="s">
        <v>257</v>
      </c>
      <c r="C6160" s="14" t="s">
        <v>259</v>
      </c>
      <c r="D6160" t="s">
        <v>456</v>
      </c>
      <c r="E6160" t="s">
        <v>474</v>
      </c>
      <c r="F6160" s="20">
        <v>2048</v>
      </c>
      <c r="G6160" s="20">
        <v>68</v>
      </c>
      <c r="H6160" s="11">
        <v>24416.878462517601</v>
      </c>
      <c r="I6160" s="10">
        <v>3243278.3615504499</v>
      </c>
      <c r="J6160" s="33">
        <f t="shared" si="384"/>
        <v>7.5284560067317525E-3</v>
      </c>
      <c r="K6160" s="33">
        <f t="shared" si="385"/>
        <v>7.5001881640277546E-3</v>
      </c>
      <c r="L6160" s="33">
        <f t="shared" si="386"/>
        <v>0.92217896857829007</v>
      </c>
      <c r="M6160" s="33">
        <f t="shared" si="387"/>
        <v>0.91526245279304386</v>
      </c>
    </row>
    <row r="6161" spans="1:13" ht="27.6">
      <c r="A6161" t="s">
        <v>164</v>
      </c>
      <c r="B6161" t="s">
        <v>257</v>
      </c>
      <c r="C6161" s="14" t="s">
        <v>259</v>
      </c>
      <c r="D6161" t="s">
        <v>456</v>
      </c>
      <c r="E6161" t="s">
        <v>474</v>
      </c>
      <c r="F6161" s="20">
        <v>2048</v>
      </c>
      <c r="G6161" s="20">
        <v>69</v>
      </c>
      <c r="H6161" s="11">
        <v>24857.611568035099</v>
      </c>
      <c r="I6161" s="10">
        <v>3126942.44413062</v>
      </c>
      <c r="J6161" s="33">
        <f t="shared" si="384"/>
        <v>7.9494944381511418E-3</v>
      </c>
      <c r="K6161" s="33">
        <f t="shared" si="385"/>
        <v>7.9179807684438552E-3</v>
      </c>
      <c r="L6161" s="33">
        <f t="shared" si="386"/>
        <v>0.91526245279304386</v>
      </c>
      <c r="M6161" s="33">
        <f t="shared" si="387"/>
        <v>0.90801542229374976</v>
      </c>
    </row>
    <row r="6162" spans="1:13" ht="27.6">
      <c r="A6162" t="s">
        <v>164</v>
      </c>
      <c r="B6162" t="s">
        <v>257</v>
      </c>
      <c r="C6162" s="14" t="s">
        <v>259</v>
      </c>
      <c r="D6162" t="s">
        <v>456</v>
      </c>
      <c r="E6162" t="s">
        <v>474</v>
      </c>
      <c r="F6162" s="20">
        <v>2049</v>
      </c>
      <c r="G6162" s="20">
        <v>30</v>
      </c>
      <c r="H6162" s="11">
        <v>633.851737418786</v>
      </c>
      <c r="I6162" s="10">
        <v>4236197.9819670999</v>
      </c>
      <c r="J6162" s="33">
        <f t="shared" si="384"/>
        <v>1.4962750563524271E-4</v>
      </c>
      <c r="K6162" s="33">
        <f t="shared" si="385"/>
        <v>1.4961631199827963E-4</v>
      </c>
      <c r="L6162" s="33">
        <f t="shared" si="386"/>
        <v>1</v>
      </c>
      <c r="M6162" s="33">
        <f t="shared" si="387"/>
        <v>0.99985038368800172</v>
      </c>
    </row>
    <row r="6163" spans="1:13" ht="27.6">
      <c r="A6163" t="s">
        <v>164</v>
      </c>
      <c r="B6163" t="s">
        <v>257</v>
      </c>
      <c r="C6163" s="14" t="s">
        <v>259</v>
      </c>
      <c r="D6163" t="s">
        <v>456</v>
      </c>
      <c r="E6163" t="s">
        <v>474</v>
      </c>
      <c r="F6163" s="20">
        <v>2049</v>
      </c>
      <c r="G6163" s="20">
        <v>31</v>
      </c>
      <c r="H6163" s="11">
        <v>910.56272330985996</v>
      </c>
      <c r="I6163" s="10">
        <v>4271749.8756411197</v>
      </c>
      <c r="J6163" s="33">
        <f t="shared" si="384"/>
        <v>2.1315918530300171E-4</v>
      </c>
      <c r="K6163" s="33">
        <f t="shared" si="385"/>
        <v>2.131364684979653E-4</v>
      </c>
      <c r="L6163" s="33">
        <f t="shared" si="386"/>
        <v>0.99985038368800172</v>
      </c>
      <c r="M6163" s="33">
        <f t="shared" si="387"/>
        <v>0.99963727910819611</v>
      </c>
    </row>
    <row r="6164" spans="1:13" ht="27.6">
      <c r="A6164" t="s">
        <v>164</v>
      </c>
      <c r="B6164" t="s">
        <v>257</v>
      </c>
      <c r="C6164" s="14" t="s">
        <v>259</v>
      </c>
      <c r="D6164" t="s">
        <v>456</v>
      </c>
      <c r="E6164" t="s">
        <v>474</v>
      </c>
      <c r="F6164" s="20">
        <v>2049</v>
      </c>
      <c r="G6164" s="20">
        <v>32</v>
      </c>
      <c r="H6164" s="11">
        <v>962.83296369430604</v>
      </c>
      <c r="I6164" s="10">
        <v>4337487.7853278797</v>
      </c>
      <c r="J6164" s="33">
        <f t="shared" si="384"/>
        <v>2.2197940636310598E-4</v>
      </c>
      <c r="K6164" s="33">
        <f t="shared" si="385"/>
        <v>2.2195477075759307E-4</v>
      </c>
      <c r="L6164" s="33">
        <f t="shared" si="386"/>
        <v>0.99963727910819611</v>
      </c>
      <c r="M6164" s="33">
        <f t="shared" si="387"/>
        <v>0.99941540484507085</v>
      </c>
    </row>
    <row r="6165" spans="1:13" ht="27.6">
      <c r="A6165" t="s">
        <v>164</v>
      </c>
      <c r="B6165" t="s">
        <v>257</v>
      </c>
      <c r="C6165" s="14" t="s">
        <v>259</v>
      </c>
      <c r="D6165" t="s">
        <v>456</v>
      </c>
      <c r="E6165" t="s">
        <v>474</v>
      </c>
      <c r="F6165" s="20">
        <v>2049</v>
      </c>
      <c r="G6165" s="20">
        <v>33</v>
      </c>
      <c r="H6165" s="11">
        <v>1086.4834793892601</v>
      </c>
      <c r="I6165" s="10">
        <v>4573626.3876507804</v>
      </c>
      <c r="J6165" s="33">
        <f t="shared" si="384"/>
        <v>2.3755405170891686E-4</v>
      </c>
      <c r="K6165" s="33">
        <f t="shared" si="385"/>
        <v>2.3752583797931326E-4</v>
      </c>
      <c r="L6165" s="33">
        <f t="shared" si="386"/>
        <v>0.99941540484507085</v>
      </c>
      <c r="M6165" s="33">
        <f t="shared" si="387"/>
        <v>0.99917801786354554</v>
      </c>
    </row>
    <row r="6166" spans="1:13" ht="27.6">
      <c r="A6166" t="s">
        <v>164</v>
      </c>
      <c r="B6166" t="s">
        <v>257</v>
      </c>
      <c r="C6166" s="14" t="s">
        <v>259</v>
      </c>
      <c r="D6166" t="s">
        <v>456</v>
      </c>
      <c r="E6166" t="s">
        <v>474</v>
      </c>
      <c r="F6166" s="20">
        <v>2049</v>
      </c>
      <c r="G6166" s="20">
        <v>34</v>
      </c>
      <c r="H6166" s="11">
        <v>1173.2038867211299</v>
      </c>
      <c r="I6166" s="10">
        <v>4636514.4798799902</v>
      </c>
      <c r="J6166" s="33">
        <f t="shared" si="384"/>
        <v>2.5303574308075852E-4</v>
      </c>
      <c r="K6166" s="33">
        <f t="shared" si="385"/>
        <v>2.5300373223713368E-4</v>
      </c>
      <c r="L6166" s="33">
        <f t="shared" si="386"/>
        <v>0.99917801786354554</v>
      </c>
      <c r="M6166" s="33">
        <f t="shared" si="387"/>
        <v>0.99892522209585677</v>
      </c>
    </row>
    <row r="6167" spans="1:13" ht="27.6">
      <c r="A6167" t="s">
        <v>164</v>
      </c>
      <c r="B6167" t="s">
        <v>257</v>
      </c>
      <c r="C6167" s="14" t="s">
        <v>259</v>
      </c>
      <c r="D6167" t="s">
        <v>456</v>
      </c>
      <c r="E6167" t="s">
        <v>474</v>
      </c>
      <c r="F6167" s="20">
        <v>2049</v>
      </c>
      <c r="G6167" s="20">
        <v>35</v>
      </c>
      <c r="H6167" s="11">
        <v>1287.49566187865</v>
      </c>
      <c r="I6167" s="10">
        <v>4707277.7689776896</v>
      </c>
      <c r="J6167" s="33">
        <f t="shared" si="384"/>
        <v>2.7351172483672319E-4</v>
      </c>
      <c r="K6167" s="33">
        <f t="shared" si="385"/>
        <v>2.7347432391489068E-4</v>
      </c>
      <c r="L6167" s="33">
        <f t="shared" si="386"/>
        <v>0.99892522209585677</v>
      </c>
      <c r="M6167" s="33">
        <f t="shared" si="387"/>
        <v>0.99865204169610255</v>
      </c>
    </row>
    <row r="6168" spans="1:13" ht="27.6">
      <c r="A6168" t="s">
        <v>164</v>
      </c>
      <c r="B6168" t="s">
        <v>257</v>
      </c>
      <c r="C6168" s="14" t="s">
        <v>259</v>
      </c>
      <c r="D6168" t="s">
        <v>456</v>
      </c>
      <c r="E6168" t="s">
        <v>474</v>
      </c>
      <c r="F6168" s="20">
        <v>2049</v>
      </c>
      <c r="G6168" s="20">
        <v>36</v>
      </c>
      <c r="H6168" s="11">
        <v>1655.20304145979</v>
      </c>
      <c r="I6168" s="10">
        <v>4797122.9957647603</v>
      </c>
      <c r="J6168" s="33">
        <f t="shared" si="384"/>
        <v>3.4504077609040263E-4</v>
      </c>
      <c r="K6168" s="33">
        <f t="shared" si="385"/>
        <v>3.4498125636761579E-4</v>
      </c>
      <c r="L6168" s="33">
        <f t="shared" si="386"/>
        <v>0.99865204169610255</v>
      </c>
      <c r="M6168" s="33">
        <f t="shared" si="387"/>
        <v>0.99830752546008417</v>
      </c>
    </row>
    <row r="6169" spans="1:13" ht="27.6">
      <c r="A6169" t="s">
        <v>164</v>
      </c>
      <c r="B6169" t="s">
        <v>257</v>
      </c>
      <c r="C6169" s="14" t="s">
        <v>259</v>
      </c>
      <c r="D6169" t="s">
        <v>456</v>
      </c>
      <c r="E6169" t="s">
        <v>474</v>
      </c>
      <c r="F6169" s="20">
        <v>2049</v>
      </c>
      <c r="G6169" s="20">
        <v>37</v>
      </c>
      <c r="H6169" s="11">
        <v>1818.94397936257</v>
      </c>
      <c r="I6169" s="10">
        <v>4839113.8819913799</v>
      </c>
      <c r="J6169" s="33">
        <f t="shared" si="384"/>
        <v>3.7588368939439853E-4</v>
      </c>
      <c r="K6169" s="33">
        <f t="shared" si="385"/>
        <v>3.7581305397094145E-4</v>
      </c>
      <c r="L6169" s="33">
        <f t="shared" si="386"/>
        <v>0.99830752546008417</v>
      </c>
      <c r="M6169" s="33">
        <f t="shared" si="387"/>
        <v>0.99793234846013879</v>
      </c>
    </row>
    <row r="6170" spans="1:13" ht="27.6">
      <c r="A6170" t="s">
        <v>164</v>
      </c>
      <c r="B6170" t="s">
        <v>257</v>
      </c>
      <c r="C6170" s="14" t="s">
        <v>259</v>
      </c>
      <c r="D6170" t="s">
        <v>456</v>
      </c>
      <c r="E6170" t="s">
        <v>474</v>
      </c>
      <c r="F6170" s="20">
        <v>2049</v>
      </c>
      <c r="G6170" s="20">
        <v>38</v>
      </c>
      <c r="H6170" s="11">
        <v>1961.9374363040199</v>
      </c>
      <c r="I6170" s="10">
        <v>4758378.5068258196</v>
      </c>
      <c r="J6170" s="33">
        <f t="shared" si="384"/>
        <v>4.1231218439005039E-4</v>
      </c>
      <c r="K6170" s="33">
        <f t="shared" si="385"/>
        <v>4.1222719540245922E-4</v>
      </c>
      <c r="L6170" s="33">
        <f t="shared" si="386"/>
        <v>0.99793234846013879</v>
      </c>
      <c r="M6170" s="33">
        <f t="shared" si="387"/>
        <v>0.9975209736069317</v>
      </c>
    </row>
    <row r="6171" spans="1:13" ht="27.6">
      <c r="A6171" t="s">
        <v>164</v>
      </c>
      <c r="B6171" t="s">
        <v>257</v>
      </c>
      <c r="C6171" s="14" t="s">
        <v>259</v>
      </c>
      <c r="D6171" t="s">
        <v>456</v>
      </c>
      <c r="E6171" t="s">
        <v>474</v>
      </c>
      <c r="F6171" s="20">
        <v>2049</v>
      </c>
      <c r="G6171" s="20">
        <v>39</v>
      </c>
      <c r="H6171" s="11">
        <v>2043.3283506970299</v>
      </c>
      <c r="I6171" s="10">
        <v>4656030.6801746003</v>
      </c>
      <c r="J6171" s="33">
        <f t="shared" si="384"/>
        <v>4.3885629005786651E-4</v>
      </c>
      <c r="K6171" s="33">
        <f t="shared" si="385"/>
        <v>4.3876000672160576E-4</v>
      </c>
      <c r="L6171" s="33">
        <f t="shared" si="386"/>
        <v>0.9975209736069317</v>
      </c>
      <c r="M6171" s="33">
        <f t="shared" si="387"/>
        <v>0.99708330129784695</v>
      </c>
    </row>
    <row r="6172" spans="1:13" ht="27.6">
      <c r="A6172" t="s">
        <v>164</v>
      </c>
      <c r="B6172" t="s">
        <v>257</v>
      </c>
      <c r="C6172" s="14" t="s">
        <v>259</v>
      </c>
      <c r="D6172" t="s">
        <v>456</v>
      </c>
      <c r="E6172" t="s">
        <v>474</v>
      </c>
      <c r="F6172" s="20">
        <v>2049</v>
      </c>
      <c r="G6172" s="20">
        <v>40</v>
      </c>
      <c r="H6172" s="11">
        <v>2200.5427549214101</v>
      </c>
      <c r="I6172" s="10">
        <v>4597423.2504156101</v>
      </c>
      <c r="J6172" s="33">
        <f t="shared" si="384"/>
        <v>4.7864698007138662E-4</v>
      </c>
      <c r="K6172" s="33">
        <f t="shared" si="385"/>
        <v>4.7853244688000895E-4</v>
      </c>
      <c r="L6172" s="33">
        <f t="shared" si="386"/>
        <v>0.99708330129784695</v>
      </c>
      <c r="M6172" s="33">
        <f t="shared" si="387"/>
        <v>0.99660616458593365</v>
      </c>
    </row>
    <row r="6173" spans="1:13" ht="27.6">
      <c r="A6173" t="s">
        <v>164</v>
      </c>
      <c r="B6173" t="s">
        <v>257</v>
      </c>
      <c r="C6173" s="14" t="s">
        <v>259</v>
      </c>
      <c r="D6173" t="s">
        <v>456</v>
      </c>
      <c r="E6173" t="s">
        <v>474</v>
      </c>
      <c r="F6173" s="20">
        <v>2049</v>
      </c>
      <c r="G6173" s="20">
        <v>41</v>
      </c>
      <c r="H6173" s="11">
        <v>2850.5423865490902</v>
      </c>
      <c r="I6173" s="10">
        <v>4586636.63203118</v>
      </c>
      <c r="J6173" s="33">
        <f t="shared" si="384"/>
        <v>6.2148860161323374E-4</v>
      </c>
      <c r="K6173" s="33">
        <f t="shared" si="385"/>
        <v>6.212955175741719E-4</v>
      </c>
      <c r="L6173" s="33">
        <f t="shared" si="386"/>
        <v>0.99660616458593365</v>
      </c>
      <c r="M6173" s="33">
        <f t="shared" si="387"/>
        <v>0.99598697764308963</v>
      </c>
    </row>
    <row r="6174" spans="1:13" ht="27.6">
      <c r="A6174" t="s">
        <v>164</v>
      </c>
      <c r="B6174" t="s">
        <v>257</v>
      </c>
      <c r="C6174" s="14" t="s">
        <v>259</v>
      </c>
      <c r="D6174" t="s">
        <v>456</v>
      </c>
      <c r="E6174" t="s">
        <v>474</v>
      </c>
      <c r="F6174" s="20">
        <v>2049</v>
      </c>
      <c r="G6174" s="20">
        <v>42</v>
      </c>
      <c r="H6174" s="11">
        <v>3139.7849789316001</v>
      </c>
      <c r="I6174" s="10">
        <v>4555867.8339643804</v>
      </c>
      <c r="J6174" s="33">
        <f t="shared" si="384"/>
        <v>6.8917385081372141E-4</v>
      </c>
      <c r="K6174" s="33">
        <f t="shared" si="385"/>
        <v>6.8893642506107078E-4</v>
      </c>
      <c r="L6174" s="33">
        <f t="shared" si="386"/>
        <v>0.99598697764308963</v>
      </c>
      <c r="M6174" s="33">
        <f t="shared" si="387"/>
        <v>0.99530080593530479</v>
      </c>
    </row>
    <row r="6175" spans="1:13" ht="27.6">
      <c r="A6175" t="s">
        <v>164</v>
      </c>
      <c r="B6175" t="s">
        <v>257</v>
      </c>
      <c r="C6175" s="14" t="s">
        <v>259</v>
      </c>
      <c r="D6175" t="s">
        <v>456</v>
      </c>
      <c r="E6175" t="s">
        <v>474</v>
      </c>
      <c r="F6175" s="20">
        <v>2049</v>
      </c>
      <c r="G6175" s="20">
        <v>43</v>
      </c>
      <c r="H6175" s="11">
        <v>3449.1699352401702</v>
      </c>
      <c r="I6175" s="10">
        <v>4481538.4226887897</v>
      </c>
      <c r="J6175" s="33">
        <f t="shared" si="384"/>
        <v>7.6963971072477625E-4</v>
      </c>
      <c r="K6175" s="33">
        <f t="shared" si="385"/>
        <v>7.6934361405012197E-4</v>
      </c>
      <c r="L6175" s="33">
        <f t="shared" si="386"/>
        <v>0.99530080593530479</v>
      </c>
      <c r="M6175" s="33">
        <f t="shared" si="387"/>
        <v>0.99453507761619953</v>
      </c>
    </row>
    <row r="6176" spans="1:13" ht="27.6">
      <c r="A6176" t="s">
        <v>164</v>
      </c>
      <c r="B6176" t="s">
        <v>257</v>
      </c>
      <c r="C6176" s="14" t="s">
        <v>259</v>
      </c>
      <c r="D6176" t="s">
        <v>456</v>
      </c>
      <c r="E6176" t="s">
        <v>474</v>
      </c>
      <c r="F6176" s="20">
        <v>2049</v>
      </c>
      <c r="G6176" s="20">
        <v>44</v>
      </c>
      <c r="H6176" s="11">
        <v>3555.0407419140101</v>
      </c>
      <c r="I6176" s="10">
        <v>4384326.6588014401</v>
      </c>
      <c r="J6176" s="33">
        <f t="shared" si="384"/>
        <v>8.1085216010931657E-4</v>
      </c>
      <c r="K6176" s="33">
        <f t="shared" si="385"/>
        <v>8.1052350833188402E-4</v>
      </c>
      <c r="L6176" s="33">
        <f t="shared" si="386"/>
        <v>0.99453507761619953</v>
      </c>
      <c r="M6176" s="33">
        <f t="shared" si="387"/>
        <v>0.99372898355593087</v>
      </c>
    </row>
    <row r="6177" spans="1:13" ht="27.6">
      <c r="A6177" t="s">
        <v>164</v>
      </c>
      <c r="B6177" t="s">
        <v>257</v>
      </c>
      <c r="C6177" s="14" t="s">
        <v>259</v>
      </c>
      <c r="D6177" t="s">
        <v>456</v>
      </c>
      <c r="E6177" t="s">
        <v>474</v>
      </c>
      <c r="F6177" s="20">
        <v>2049</v>
      </c>
      <c r="G6177" s="20">
        <v>45</v>
      </c>
      <c r="H6177" s="11">
        <v>3775.08810297434</v>
      </c>
      <c r="I6177" s="10">
        <v>4283197.3601125404</v>
      </c>
      <c r="J6177" s="33">
        <f t="shared" si="384"/>
        <v>8.8137150487857746E-4</v>
      </c>
      <c r="K6177" s="33">
        <f t="shared" si="385"/>
        <v>8.8098321109919553E-4</v>
      </c>
      <c r="L6177" s="33">
        <f t="shared" si="386"/>
        <v>0.99372898355593087</v>
      </c>
      <c r="M6177" s="33">
        <f t="shared" si="387"/>
        <v>0.99285352500503543</v>
      </c>
    </row>
    <row r="6178" spans="1:13" ht="27.6">
      <c r="A6178" t="s">
        <v>164</v>
      </c>
      <c r="B6178" t="s">
        <v>257</v>
      </c>
      <c r="C6178" s="14" t="s">
        <v>259</v>
      </c>
      <c r="D6178" t="s">
        <v>456</v>
      </c>
      <c r="E6178" t="s">
        <v>474</v>
      </c>
      <c r="F6178" s="20">
        <v>2049</v>
      </c>
      <c r="G6178" s="20">
        <v>46</v>
      </c>
      <c r="H6178" s="11">
        <v>4685.7201629094197</v>
      </c>
      <c r="I6178" s="10">
        <v>4234425.8461351404</v>
      </c>
      <c r="J6178" s="33">
        <f t="shared" si="384"/>
        <v>1.1065774518607254E-3</v>
      </c>
      <c r="K6178" s="33">
        <f t="shared" si="385"/>
        <v>1.1059654208063208E-3</v>
      </c>
      <c r="L6178" s="33">
        <f t="shared" si="386"/>
        <v>0.99285352500503543</v>
      </c>
      <c r="M6178" s="33">
        <f t="shared" si="387"/>
        <v>0.99175546333845421</v>
      </c>
    </row>
    <row r="6179" spans="1:13" ht="27.6">
      <c r="A6179" t="s">
        <v>164</v>
      </c>
      <c r="B6179" t="s">
        <v>257</v>
      </c>
      <c r="C6179" s="14" t="s">
        <v>259</v>
      </c>
      <c r="D6179" t="s">
        <v>456</v>
      </c>
      <c r="E6179" t="s">
        <v>474</v>
      </c>
      <c r="F6179" s="20">
        <v>2049</v>
      </c>
      <c r="G6179" s="20">
        <v>47</v>
      </c>
      <c r="H6179" s="11">
        <v>5162.9886339475597</v>
      </c>
      <c r="I6179" s="10">
        <v>4207469.7677993197</v>
      </c>
      <c r="J6179" s="33">
        <f t="shared" si="384"/>
        <v>1.2271005898749489E-3</v>
      </c>
      <c r="K6179" s="33">
        <f t="shared" si="385"/>
        <v>1.2263480098080315E-3</v>
      </c>
      <c r="L6179" s="33">
        <f t="shared" si="386"/>
        <v>0.99175546333845421</v>
      </c>
      <c r="M6179" s="33">
        <f t="shared" si="387"/>
        <v>0.99053922599977284</v>
      </c>
    </row>
    <row r="6180" spans="1:13" ht="27.6">
      <c r="A6180" t="s">
        <v>164</v>
      </c>
      <c r="B6180" t="s">
        <v>257</v>
      </c>
      <c r="C6180" s="14" t="s">
        <v>259</v>
      </c>
      <c r="D6180" t="s">
        <v>456</v>
      </c>
      <c r="E6180" t="s">
        <v>474</v>
      </c>
      <c r="F6180" s="20">
        <v>2049</v>
      </c>
      <c r="G6180" s="20">
        <v>48</v>
      </c>
      <c r="H6180" s="11">
        <v>5721.9832900394604</v>
      </c>
      <c r="I6180" s="10">
        <v>4179722.2105304901</v>
      </c>
      <c r="J6180" s="33">
        <f t="shared" si="384"/>
        <v>1.3689865024099834E-3</v>
      </c>
      <c r="K6180" s="33">
        <f t="shared" si="385"/>
        <v>1.3680498678502184E-3</v>
      </c>
      <c r="L6180" s="33">
        <f t="shared" si="386"/>
        <v>0.99053922599977284</v>
      </c>
      <c r="M6180" s="33">
        <f t="shared" si="387"/>
        <v>0.98918411894254343</v>
      </c>
    </row>
    <row r="6181" spans="1:13" ht="27.6">
      <c r="A6181" t="s">
        <v>164</v>
      </c>
      <c r="B6181" t="s">
        <v>257</v>
      </c>
      <c r="C6181" s="14" t="s">
        <v>259</v>
      </c>
      <c r="D6181" t="s">
        <v>456</v>
      </c>
      <c r="E6181" t="s">
        <v>474</v>
      </c>
      <c r="F6181" s="20">
        <v>2049</v>
      </c>
      <c r="G6181" s="20">
        <v>49</v>
      </c>
      <c r="H6181" s="11">
        <v>6203.3207203720904</v>
      </c>
      <c r="I6181" s="10">
        <v>4170018.9680671799</v>
      </c>
      <c r="J6181" s="33">
        <f t="shared" si="384"/>
        <v>1.4876001207369456E-3</v>
      </c>
      <c r="K6181" s="33">
        <f t="shared" si="385"/>
        <v>1.4864941921385322E-3</v>
      </c>
      <c r="L6181" s="33">
        <f t="shared" si="386"/>
        <v>0.98918411894254343</v>
      </c>
      <c r="M6181" s="33">
        <f t="shared" si="387"/>
        <v>0.98771370249477963</v>
      </c>
    </row>
    <row r="6182" spans="1:13" ht="27.6">
      <c r="A6182" t="s">
        <v>164</v>
      </c>
      <c r="B6182" t="s">
        <v>257</v>
      </c>
      <c r="C6182" s="14" t="s">
        <v>259</v>
      </c>
      <c r="D6182" t="s">
        <v>456</v>
      </c>
      <c r="E6182" t="s">
        <v>474</v>
      </c>
      <c r="F6182" s="20">
        <v>2049</v>
      </c>
      <c r="G6182" s="20">
        <v>50</v>
      </c>
      <c r="H6182" s="11">
        <v>6831.9223365936596</v>
      </c>
      <c r="I6182" s="10">
        <v>4196473.4768620497</v>
      </c>
      <c r="J6182" s="33">
        <f t="shared" si="384"/>
        <v>1.6280151356281871E-3</v>
      </c>
      <c r="K6182" s="33">
        <f t="shared" si="385"/>
        <v>1.6266906378522572E-3</v>
      </c>
      <c r="L6182" s="33">
        <f t="shared" si="386"/>
        <v>0.98771370249477963</v>
      </c>
      <c r="M6182" s="33">
        <f t="shared" si="387"/>
        <v>0.98610699786205303</v>
      </c>
    </row>
    <row r="6183" spans="1:13" ht="27.6">
      <c r="A6183" t="s">
        <v>164</v>
      </c>
      <c r="B6183" t="s">
        <v>257</v>
      </c>
      <c r="C6183" s="14" t="s">
        <v>259</v>
      </c>
      <c r="D6183" t="s">
        <v>456</v>
      </c>
      <c r="E6183" t="s">
        <v>474</v>
      </c>
      <c r="F6183" s="20">
        <v>2049</v>
      </c>
      <c r="G6183" s="20">
        <v>51</v>
      </c>
      <c r="H6183" s="11">
        <v>7757.1296164868199</v>
      </c>
      <c r="I6183" s="10">
        <v>4224140.1256500101</v>
      </c>
      <c r="J6183" s="33">
        <f t="shared" si="384"/>
        <v>1.8363807510512341E-3</v>
      </c>
      <c r="K6183" s="33">
        <f t="shared" si="385"/>
        <v>1.8346956355821398E-3</v>
      </c>
      <c r="L6183" s="33">
        <f t="shared" si="386"/>
        <v>0.98610699786205303</v>
      </c>
      <c r="M6183" s="33">
        <f t="shared" si="387"/>
        <v>0.98429779165685849</v>
      </c>
    </row>
    <row r="6184" spans="1:13" ht="27.6">
      <c r="A6184" t="s">
        <v>164</v>
      </c>
      <c r="B6184" t="s">
        <v>257</v>
      </c>
      <c r="C6184" s="14" t="s">
        <v>259</v>
      </c>
      <c r="D6184" t="s">
        <v>456</v>
      </c>
      <c r="E6184" t="s">
        <v>474</v>
      </c>
      <c r="F6184" s="20">
        <v>2049</v>
      </c>
      <c r="G6184" s="20">
        <v>52</v>
      </c>
      <c r="H6184" s="11">
        <v>8430.3574667381399</v>
      </c>
      <c r="I6184" s="10">
        <v>4206115.0201619603</v>
      </c>
      <c r="J6184" s="33">
        <f t="shared" si="384"/>
        <v>2.0043097790543828E-3</v>
      </c>
      <c r="K6184" s="33">
        <f t="shared" si="385"/>
        <v>2.0023024915084564E-3</v>
      </c>
      <c r="L6184" s="33">
        <f t="shared" si="386"/>
        <v>0.98429779165685849</v>
      </c>
      <c r="M6184" s="33">
        <f t="shared" si="387"/>
        <v>0.9823269297362377</v>
      </c>
    </row>
    <row r="6185" spans="1:13" ht="27.6">
      <c r="A6185" t="s">
        <v>164</v>
      </c>
      <c r="B6185" t="s">
        <v>257</v>
      </c>
      <c r="C6185" s="14" t="s">
        <v>259</v>
      </c>
      <c r="D6185" t="s">
        <v>456</v>
      </c>
      <c r="E6185" t="s">
        <v>474</v>
      </c>
      <c r="F6185" s="20">
        <v>2049</v>
      </c>
      <c r="G6185" s="20">
        <v>53</v>
      </c>
      <c r="H6185" s="11">
        <v>9017.7072506030308</v>
      </c>
      <c r="I6185" s="10">
        <v>4130564.0633652699</v>
      </c>
      <c r="J6185" s="33">
        <f t="shared" si="384"/>
        <v>2.1831660548695345E-3</v>
      </c>
      <c r="K6185" s="33">
        <f t="shared" si="385"/>
        <v>2.1807846811512377E-3</v>
      </c>
      <c r="L6185" s="33">
        <f t="shared" si="386"/>
        <v>0.9823269297362377</v>
      </c>
      <c r="M6185" s="33">
        <f t="shared" si="387"/>
        <v>0.98018468621598653</v>
      </c>
    </row>
    <row r="6186" spans="1:13" ht="27.6">
      <c r="A6186" t="s">
        <v>164</v>
      </c>
      <c r="B6186" t="s">
        <v>257</v>
      </c>
      <c r="C6186" s="14" t="s">
        <v>259</v>
      </c>
      <c r="D6186" t="s">
        <v>456</v>
      </c>
      <c r="E6186" t="s">
        <v>474</v>
      </c>
      <c r="F6186" s="20">
        <v>2049</v>
      </c>
      <c r="G6186" s="20">
        <v>54</v>
      </c>
      <c r="H6186" s="11">
        <v>9694.2554816857191</v>
      </c>
      <c r="I6186" s="10">
        <v>4052025.8630170901</v>
      </c>
      <c r="J6186" s="33">
        <f t="shared" si="384"/>
        <v>2.392446595705461E-3</v>
      </c>
      <c r="K6186" s="33">
        <f t="shared" si="385"/>
        <v>2.3895869762989852E-3</v>
      </c>
      <c r="L6186" s="33">
        <f t="shared" si="386"/>
        <v>0.98018468621598653</v>
      </c>
      <c r="M6186" s="33">
        <f t="shared" si="387"/>
        <v>0.9778424496554371</v>
      </c>
    </row>
    <row r="6187" spans="1:13" ht="27.6">
      <c r="A6187" t="s">
        <v>164</v>
      </c>
      <c r="B6187" t="s">
        <v>257</v>
      </c>
      <c r="C6187" s="14" t="s">
        <v>259</v>
      </c>
      <c r="D6187" t="s">
        <v>456</v>
      </c>
      <c r="E6187" t="s">
        <v>474</v>
      </c>
      <c r="F6187" s="20">
        <v>2049</v>
      </c>
      <c r="G6187" s="20">
        <v>55</v>
      </c>
      <c r="H6187" s="11">
        <v>10457.3579211079</v>
      </c>
      <c r="I6187" s="10">
        <v>3981065.0492450902</v>
      </c>
      <c r="J6187" s="33">
        <f t="shared" si="384"/>
        <v>2.6267739390721276E-3</v>
      </c>
      <c r="K6187" s="33">
        <f t="shared" si="385"/>
        <v>2.6233269871902554E-3</v>
      </c>
      <c r="L6187" s="33">
        <f t="shared" si="386"/>
        <v>0.9778424496554371</v>
      </c>
      <c r="M6187" s="33">
        <f t="shared" si="387"/>
        <v>0.97527724916803571</v>
      </c>
    </row>
    <row r="6188" spans="1:13" ht="27.6">
      <c r="A6188" t="s">
        <v>164</v>
      </c>
      <c r="B6188" t="s">
        <v>257</v>
      </c>
      <c r="C6188" s="14" t="s">
        <v>259</v>
      </c>
      <c r="D6188" t="s">
        <v>456</v>
      </c>
      <c r="E6188" t="s">
        <v>474</v>
      </c>
      <c r="F6188" s="20">
        <v>2049</v>
      </c>
      <c r="G6188" s="20">
        <v>56</v>
      </c>
      <c r="H6188" s="11">
        <v>11104.905425897399</v>
      </c>
      <c r="I6188" s="10">
        <v>3911093.68903474</v>
      </c>
      <c r="J6188" s="33">
        <f t="shared" si="384"/>
        <v>2.8393350578717782E-3</v>
      </c>
      <c r="K6188" s="33">
        <f t="shared" si="385"/>
        <v>2.8353079584162444E-3</v>
      </c>
      <c r="L6188" s="33">
        <f t="shared" si="386"/>
        <v>0.97527724916803571</v>
      </c>
      <c r="M6188" s="33">
        <f t="shared" si="387"/>
        <v>0.97251203782180728</v>
      </c>
    </row>
    <row r="6189" spans="1:13" ht="27.6">
      <c r="A6189" t="s">
        <v>164</v>
      </c>
      <c r="B6189" t="s">
        <v>257</v>
      </c>
      <c r="C6189" s="14" t="s">
        <v>259</v>
      </c>
      <c r="D6189" t="s">
        <v>456</v>
      </c>
      <c r="E6189" t="s">
        <v>474</v>
      </c>
      <c r="F6189" s="20">
        <v>2049</v>
      </c>
      <c r="G6189" s="20">
        <v>57</v>
      </c>
      <c r="H6189" s="11">
        <v>12114.4558157747</v>
      </c>
      <c r="I6189" s="10">
        <v>3872277.1264608498</v>
      </c>
      <c r="J6189" s="33">
        <f t="shared" si="384"/>
        <v>3.1285095100739768E-3</v>
      </c>
      <c r="K6189" s="33">
        <f t="shared" si="385"/>
        <v>3.1236208236261609E-3</v>
      </c>
      <c r="L6189" s="33">
        <f t="shared" si="386"/>
        <v>0.97251203782180728</v>
      </c>
      <c r="M6189" s="33">
        <f t="shared" si="387"/>
        <v>0.96947427896923999</v>
      </c>
    </row>
    <row r="6190" spans="1:13" ht="27.6">
      <c r="A6190" t="s">
        <v>164</v>
      </c>
      <c r="B6190" t="s">
        <v>257</v>
      </c>
      <c r="C6190" s="14" t="s">
        <v>259</v>
      </c>
      <c r="D6190" t="s">
        <v>456</v>
      </c>
      <c r="E6190" t="s">
        <v>474</v>
      </c>
      <c r="F6190" s="20">
        <v>2049</v>
      </c>
      <c r="G6190" s="20">
        <v>58</v>
      </c>
      <c r="H6190" s="11">
        <v>13193.026438724601</v>
      </c>
      <c r="I6190" s="10">
        <v>3826066.9545799298</v>
      </c>
      <c r="J6190" s="33">
        <f t="shared" si="384"/>
        <v>3.4481953910744053E-3</v>
      </c>
      <c r="K6190" s="33">
        <f t="shared" si="385"/>
        <v>3.442257192663889E-3</v>
      </c>
      <c r="L6190" s="33">
        <f t="shared" si="386"/>
        <v>0.96947427896923999</v>
      </c>
      <c r="M6190" s="33">
        <f t="shared" si="387"/>
        <v>0.96613709915935553</v>
      </c>
    </row>
    <row r="6191" spans="1:13" ht="27.6">
      <c r="A6191" t="s">
        <v>164</v>
      </c>
      <c r="B6191" t="s">
        <v>257</v>
      </c>
      <c r="C6191" s="14" t="s">
        <v>259</v>
      </c>
      <c r="D6191" t="s">
        <v>456</v>
      </c>
      <c r="E6191" t="s">
        <v>474</v>
      </c>
      <c r="F6191" s="20">
        <v>2049</v>
      </c>
      <c r="G6191" s="20">
        <v>59</v>
      </c>
      <c r="H6191" s="11">
        <v>13764.8269713836</v>
      </c>
      <c r="I6191" s="10">
        <v>3781035.2639073702</v>
      </c>
      <c r="J6191" s="33">
        <f t="shared" si="384"/>
        <v>3.6404915613399628E-3</v>
      </c>
      <c r="K6191" s="33">
        <f t="shared" si="385"/>
        <v>3.6338730059701785E-3</v>
      </c>
      <c r="L6191" s="33">
        <f t="shared" si="386"/>
        <v>0.96613709915935553</v>
      </c>
      <c r="M6191" s="33">
        <f t="shared" si="387"/>
        <v>0.96262627963465397</v>
      </c>
    </row>
    <row r="6192" spans="1:13" ht="27.6">
      <c r="A6192" t="s">
        <v>164</v>
      </c>
      <c r="B6192" t="s">
        <v>257</v>
      </c>
      <c r="C6192" s="14" t="s">
        <v>259</v>
      </c>
      <c r="D6192" t="s">
        <v>456</v>
      </c>
      <c r="E6192" t="s">
        <v>474</v>
      </c>
      <c r="F6192" s="20">
        <v>2049</v>
      </c>
      <c r="G6192" s="20">
        <v>60</v>
      </c>
      <c r="H6192" s="11">
        <v>14641.1571569399</v>
      </c>
      <c r="I6192" s="10">
        <v>3754972.9278973299</v>
      </c>
      <c r="J6192" s="33">
        <f t="shared" si="384"/>
        <v>3.8991378734489308E-3</v>
      </c>
      <c r="K6192" s="33">
        <f t="shared" si="385"/>
        <v>3.8915461056925338E-3</v>
      </c>
      <c r="L6192" s="33">
        <f t="shared" si="386"/>
        <v>0.96262627963465397</v>
      </c>
      <c r="M6192" s="33">
        <f t="shared" si="387"/>
        <v>0.95888017508490442</v>
      </c>
    </row>
    <row r="6193" spans="1:13" ht="27.6">
      <c r="A6193" t="s">
        <v>164</v>
      </c>
      <c r="B6193" t="s">
        <v>257</v>
      </c>
      <c r="C6193" s="14" t="s">
        <v>259</v>
      </c>
      <c r="D6193" t="s">
        <v>456</v>
      </c>
      <c r="E6193" t="s">
        <v>474</v>
      </c>
      <c r="F6193" s="20">
        <v>2049</v>
      </c>
      <c r="G6193" s="20">
        <v>61</v>
      </c>
      <c r="H6193" s="11">
        <v>15353.8791777684</v>
      </c>
      <c r="I6193" s="10">
        <v>3683945.34257589</v>
      </c>
      <c r="J6193" s="33">
        <f t="shared" si="384"/>
        <v>4.167781481533234E-3</v>
      </c>
      <c r="K6193" s="33">
        <f t="shared" si="385"/>
        <v>4.1591083337396695E-3</v>
      </c>
      <c r="L6193" s="33">
        <f t="shared" si="386"/>
        <v>0.95888017508490442</v>
      </c>
      <c r="M6193" s="33">
        <f t="shared" si="387"/>
        <v>0.95489208855765106</v>
      </c>
    </row>
    <row r="6194" spans="1:13" ht="27.6">
      <c r="A6194" t="s">
        <v>164</v>
      </c>
      <c r="B6194" t="s">
        <v>257</v>
      </c>
      <c r="C6194" s="14" t="s">
        <v>259</v>
      </c>
      <c r="D6194" t="s">
        <v>456</v>
      </c>
      <c r="E6194" t="s">
        <v>474</v>
      </c>
      <c r="F6194" s="20">
        <v>2049</v>
      </c>
      <c r="G6194" s="20">
        <v>62</v>
      </c>
      <c r="H6194" s="11">
        <v>16382.476040945199</v>
      </c>
      <c r="I6194" s="10">
        <v>3603277.03733599</v>
      </c>
      <c r="J6194" s="33">
        <f t="shared" si="384"/>
        <v>4.5465491193697532E-3</v>
      </c>
      <c r="K6194" s="33">
        <f t="shared" si="385"/>
        <v>4.5362292108365176E-3</v>
      </c>
      <c r="L6194" s="33">
        <f t="shared" si="386"/>
        <v>0.95489208855765106</v>
      </c>
      <c r="M6194" s="33">
        <f t="shared" si="387"/>
        <v>0.9505604791723391</v>
      </c>
    </row>
    <row r="6195" spans="1:13" ht="27.6">
      <c r="A6195" t="s">
        <v>164</v>
      </c>
      <c r="B6195" t="s">
        <v>257</v>
      </c>
      <c r="C6195" s="14" t="s">
        <v>259</v>
      </c>
      <c r="D6195" t="s">
        <v>456</v>
      </c>
      <c r="E6195" t="s">
        <v>474</v>
      </c>
      <c r="F6195" s="20">
        <v>2049</v>
      </c>
      <c r="G6195" s="20">
        <v>63</v>
      </c>
      <c r="H6195" s="11">
        <v>17720.376896645899</v>
      </c>
      <c r="I6195" s="10">
        <v>3574921.7439858299</v>
      </c>
      <c r="J6195" s="33">
        <f t="shared" si="384"/>
        <v>4.9568572868643303E-3</v>
      </c>
      <c r="K6195" s="33">
        <f t="shared" si="385"/>
        <v>4.9445923433428796E-3</v>
      </c>
      <c r="L6195" s="33">
        <f t="shared" si="386"/>
        <v>0.9505604791723391</v>
      </c>
      <c r="M6195" s="33">
        <f t="shared" si="387"/>
        <v>0.94586034510513917</v>
      </c>
    </row>
    <row r="6196" spans="1:13" ht="27.6">
      <c r="A6196" t="s">
        <v>164</v>
      </c>
      <c r="B6196" t="s">
        <v>257</v>
      </c>
      <c r="C6196" s="14" t="s">
        <v>259</v>
      </c>
      <c r="D6196" t="s">
        <v>456</v>
      </c>
      <c r="E6196" t="s">
        <v>474</v>
      </c>
      <c r="F6196" s="20">
        <v>2049</v>
      </c>
      <c r="G6196" s="20">
        <v>64</v>
      </c>
      <c r="H6196" s="11">
        <v>19697.321691006</v>
      </c>
      <c r="I6196" s="10">
        <v>3592626.30462135</v>
      </c>
      <c r="J6196" s="33">
        <f t="shared" si="384"/>
        <v>5.4827081975290575E-3</v>
      </c>
      <c r="K6196" s="33">
        <f t="shared" si="385"/>
        <v>5.4677055837798472E-3</v>
      </c>
      <c r="L6196" s="33">
        <f t="shared" si="386"/>
        <v>0.94586034510513917</v>
      </c>
      <c r="M6196" s="33">
        <f t="shared" si="387"/>
        <v>0.94068865921473188</v>
      </c>
    </row>
    <row r="6197" spans="1:13" ht="27.6">
      <c r="A6197" t="s">
        <v>164</v>
      </c>
      <c r="B6197" t="s">
        <v>257</v>
      </c>
      <c r="C6197" s="14" t="s">
        <v>259</v>
      </c>
      <c r="D6197" t="s">
        <v>456</v>
      </c>
      <c r="E6197" t="s">
        <v>474</v>
      </c>
      <c r="F6197" s="20">
        <v>2049</v>
      </c>
      <c r="G6197" s="20">
        <v>65</v>
      </c>
      <c r="H6197" s="11">
        <v>21508.587778683799</v>
      </c>
      <c r="I6197" s="10">
        <v>3568891.6607725299</v>
      </c>
      <c r="J6197" s="33">
        <f t="shared" si="384"/>
        <v>6.0266855436087981E-3</v>
      </c>
      <c r="K6197" s="33">
        <f t="shared" si="385"/>
        <v>6.0085615018664607E-3</v>
      </c>
      <c r="L6197" s="33">
        <f t="shared" si="386"/>
        <v>0.94068865921473188</v>
      </c>
      <c r="M6197" s="33">
        <f t="shared" si="387"/>
        <v>0.93503647355173192</v>
      </c>
    </row>
    <row r="6198" spans="1:13" ht="27.6">
      <c r="A6198" t="s">
        <v>164</v>
      </c>
      <c r="B6198" t="s">
        <v>257</v>
      </c>
      <c r="C6198" s="14" t="s">
        <v>259</v>
      </c>
      <c r="D6198" t="s">
        <v>456</v>
      </c>
      <c r="E6198" t="s">
        <v>474</v>
      </c>
      <c r="F6198" s="20">
        <v>2049</v>
      </c>
      <c r="G6198" s="20">
        <v>66</v>
      </c>
      <c r="H6198" s="11">
        <v>22147.139514812101</v>
      </c>
      <c r="I6198" s="10">
        <v>3492266.5042830501</v>
      </c>
      <c r="J6198" s="33">
        <f t="shared" si="384"/>
        <v>6.3417667258927682E-3</v>
      </c>
      <c r="K6198" s="33">
        <f t="shared" si="385"/>
        <v>6.3217001648478988E-3</v>
      </c>
      <c r="L6198" s="33">
        <f t="shared" si="386"/>
        <v>0.93503647355173192</v>
      </c>
      <c r="M6198" s="33">
        <f t="shared" si="387"/>
        <v>0.9291254533227411</v>
      </c>
    </row>
    <row r="6199" spans="1:13" ht="27.6">
      <c r="A6199" t="s">
        <v>164</v>
      </c>
      <c r="B6199" t="s">
        <v>257</v>
      </c>
      <c r="C6199" s="14" t="s">
        <v>259</v>
      </c>
      <c r="D6199" t="s">
        <v>456</v>
      </c>
      <c r="E6199" t="s">
        <v>474</v>
      </c>
      <c r="F6199" s="20">
        <v>2049</v>
      </c>
      <c r="G6199" s="20">
        <v>67</v>
      </c>
      <c r="H6199" s="11">
        <v>23473.3484708086</v>
      </c>
      <c r="I6199" s="10">
        <v>3391574.9818608901</v>
      </c>
      <c r="J6199" s="33">
        <f t="shared" si="384"/>
        <v>6.921076077147272E-3</v>
      </c>
      <c r="K6199" s="33">
        <f t="shared" si="385"/>
        <v>6.8971805893911498E-3</v>
      </c>
      <c r="L6199" s="33">
        <f t="shared" si="386"/>
        <v>0.9291254533227411</v>
      </c>
      <c r="M6199" s="33">
        <f t="shared" si="387"/>
        <v>0.92271710728097422</v>
      </c>
    </row>
    <row r="6200" spans="1:13" ht="27.6">
      <c r="A6200" t="s">
        <v>164</v>
      </c>
      <c r="B6200" t="s">
        <v>257</v>
      </c>
      <c r="C6200" s="14" t="s">
        <v>259</v>
      </c>
      <c r="D6200" t="s">
        <v>456</v>
      </c>
      <c r="E6200" t="s">
        <v>474</v>
      </c>
      <c r="F6200" s="20">
        <v>2049</v>
      </c>
      <c r="G6200" s="20">
        <v>68</v>
      </c>
      <c r="H6200" s="11">
        <v>24624.4414484265</v>
      </c>
      <c r="I6200" s="10">
        <v>3283267.80381282</v>
      </c>
      <c r="J6200" s="33">
        <f t="shared" si="384"/>
        <v>7.4999795690837119E-3</v>
      </c>
      <c r="K6200" s="33">
        <f t="shared" si="385"/>
        <v>7.4719249026037327E-3</v>
      </c>
      <c r="L6200" s="33">
        <f t="shared" si="386"/>
        <v>0.92271710728097422</v>
      </c>
      <c r="M6200" s="33">
        <f t="shared" si="387"/>
        <v>0.915822634349023</v>
      </c>
    </row>
    <row r="6201" spans="1:13" ht="27.6">
      <c r="A6201" t="s">
        <v>164</v>
      </c>
      <c r="B6201" t="s">
        <v>257</v>
      </c>
      <c r="C6201" s="14" t="s">
        <v>259</v>
      </c>
      <c r="D6201" t="s">
        <v>456</v>
      </c>
      <c r="E6201" t="s">
        <v>474</v>
      </c>
      <c r="F6201" s="20">
        <v>2049</v>
      </c>
      <c r="G6201" s="20">
        <v>69</v>
      </c>
      <c r="H6201" s="11">
        <v>25152.4250126447</v>
      </c>
      <c r="I6201" s="10">
        <v>3177078.2955098702</v>
      </c>
      <c r="J6201" s="33">
        <f t="shared" si="384"/>
        <v>7.9168414099810968E-3</v>
      </c>
      <c r="K6201" s="33">
        <f t="shared" si="385"/>
        <v>7.8855857574281485E-3</v>
      </c>
      <c r="L6201" s="33">
        <f t="shared" si="386"/>
        <v>0.915822634349023</v>
      </c>
      <c r="M6201" s="33">
        <f t="shared" si="387"/>
        <v>0.90860083642726996</v>
      </c>
    </row>
    <row r="6202" spans="1:13" ht="27.6">
      <c r="A6202" t="s">
        <v>164</v>
      </c>
      <c r="B6202" t="s">
        <v>257</v>
      </c>
      <c r="C6202" s="14" t="s">
        <v>259</v>
      </c>
      <c r="D6202" t="s">
        <v>456</v>
      </c>
      <c r="E6202" t="s">
        <v>474</v>
      </c>
      <c r="F6202" s="20">
        <v>2050</v>
      </c>
      <c r="G6202" s="20">
        <v>30</v>
      </c>
      <c r="H6202" s="11">
        <v>634.36177685526502</v>
      </c>
      <c r="I6202" s="10">
        <v>4240216.92922631</v>
      </c>
      <c r="J6202" s="33">
        <f t="shared" si="384"/>
        <v>1.4960597239325999E-4</v>
      </c>
      <c r="K6202" s="33">
        <f t="shared" si="385"/>
        <v>1.4959478197784648E-4</v>
      </c>
      <c r="L6202" s="33">
        <f t="shared" si="386"/>
        <v>1</v>
      </c>
      <c r="M6202" s="33">
        <f t="shared" si="387"/>
        <v>0.99985040521802215</v>
      </c>
    </row>
    <row r="6203" spans="1:13" ht="27.6">
      <c r="A6203" t="s">
        <v>164</v>
      </c>
      <c r="B6203" t="s">
        <v>257</v>
      </c>
      <c r="C6203" s="14" t="s">
        <v>259</v>
      </c>
      <c r="D6203" t="s">
        <v>456</v>
      </c>
      <c r="E6203" t="s">
        <v>474</v>
      </c>
      <c r="F6203" s="20">
        <v>2050</v>
      </c>
      <c r="G6203" s="20">
        <v>31</v>
      </c>
      <c r="H6203" s="11">
        <v>901.56677304641198</v>
      </c>
      <c r="I6203" s="10">
        <v>4231646.2208156902</v>
      </c>
      <c r="J6203" s="33">
        <f t="shared" si="384"/>
        <v>2.1305343736240464E-4</v>
      </c>
      <c r="K6203" s="33">
        <f t="shared" si="385"/>
        <v>2.1303074309053649E-4</v>
      </c>
      <c r="L6203" s="33">
        <f t="shared" si="386"/>
        <v>0.99985040521802215</v>
      </c>
      <c r="M6203" s="33">
        <f t="shared" si="387"/>
        <v>0.99963740634321918</v>
      </c>
    </row>
    <row r="6204" spans="1:13" ht="27.6">
      <c r="A6204" t="s">
        <v>164</v>
      </c>
      <c r="B6204" t="s">
        <v>257</v>
      </c>
      <c r="C6204" s="14" t="s">
        <v>259</v>
      </c>
      <c r="D6204" t="s">
        <v>456</v>
      </c>
      <c r="E6204" t="s">
        <v>474</v>
      </c>
      <c r="F6204" s="20">
        <v>2050</v>
      </c>
      <c r="G6204" s="20">
        <v>32</v>
      </c>
      <c r="H6204" s="11">
        <v>946.38717890059297</v>
      </c>
      <c r="I6204" s="10">
        <v>4267189.8805481298</v>
      </c>
      <c r="J6204" s="33">
        <f t="shared" si="384"/>
        <v>2.2178229827893843E-4</v>
      </c>
      <c r="K6204" s="33">
        <f t="shared" si="385"/>
        <v>2.2175770640309178E-4</v>
      </c>
      <c r="L6204" s="33">
        <f t="shared" si="386"/>
        <v>0.99963740634321918</v>
      </c>
      <c r="M6204" s="33">
        <f t="shared" si="387"/>
        <v>0.99941572904475373</v>
      </c>
    </row>
    <row r="6205" spans="1:13" ht="27.6">
      <c r="A6205" t="s">
        <v>164</v>
      </c>
      <c r="B6205" t="s">
        <v>257</v>
      </c>
      <c r="C6205" s="14" t="s">
        <v>259</v>
      </c>
      <c r="D6205" t="s">
        <v>456</v>
      </c>
      <c r="E6205" t="s">
        <v>474</v>
      </c>
      <c r="F6205" s="20">
        <v>2050</v>
      </c>
      <c r="G6205" s="20">
        <v>33</v>
      </c>
      <c r="H6205" s="11">
        <v>1014.0196699650101</v>
      </c>
      <c r="I6205" s="10">
        <v>4332678.8174389303</v>
      </c>
      <c r="J6205" s="33">
        <f t="shared" si="384"/>
        <v>2.3403988910592789E-4</v>
      </c>
      <c r="K6205" s="33">
        <f t="shared" si="385"/>
        <v>2.3401250390753248E-4</v>
      </c>
      <c r="L6205" s="33">
        <f t="shared" si="386"/>
        <v>0.99941572904475373</v>
      </c>
      <c r="M6205" s="33">
        <f t="shared" si="387"/>
        <v>0.99918185326755538</v>
      </c>
    </row>
    <row r="6206" spans="1:13" ht="27.6">
      <c r="A6206" t="s">
        <v>164</v>
      </c>
      <c r="B6206" t="s">
        <v>257</v>
      </c>
      <c r="C6206" s="14" t="s">
        <v>259</v>
      </c>
      <c r="D6206" t="s">
        <v>456</v>
      </c>
      <c r="E6206" t="s">
        <v>474</v>
      </c>
      <c r="F6206" s="20">
        <v>2050</v>
      </c>
      <c r="G6206" s="20">
        <v>34</v>
      </c>
      <c r="H6206" s="11">
        <v>1146.3685492786101</v>
      </c>
      <c r="I6206" s="10">
        <v>4568307.6834687702</v>
      </c>
      <c r="J6206" s="33">
        <f t="shared" si="384"/>
        <v>2.5093943506190435E-4</v>
      </c>
      <c r="K6206" s="33">
        <f t="shared" si="385"/>
        <v>2.5090795239535169E-4</v>
      </c>
      <c r="L6206" s="33">
        <f t="shared" si="386"/>
        <v>0.99918185326755538</v>
      </c>
      <c r="M6206" s="33">
        <f t="shared" si="387"/>
        <v>0.99893115059468141</v>
      </c>
    </row>
    <row r="6207" spans="1:13" ht="27.6">
      <c r="A6207" t="s">
        <v>164</v>
      </c>
      <c r="B6207" t="s">
        <v>257</v>
      </c>
      <c r="C6207" s="14" t="s">
        <v>259</v>
      </c>
      <c r="D6207" t="s">
        <v>456</v>
      </c>
      <c r="E6207" t="s">
        <v>474</v>
      </c>
      <c r="F6207" s="20">
        <v>2050</v>
      </c>
      <c r="G6207" s="20">
        <v>35</v>
      </c>
      <c r="H6207" s="11">
        <v>1256.42643498797</v>
      </c>
      <c r="I6207" s="10">
        <v>4630844.6987014404</v>
      </c>
      <c r="J6207" s="33">
        <f t="shared" si="384"/>
        <v>2.7131690150185582E-4</v>
      </c>
      <c r="K6207" s="33">
        <f t="shared" si="385"/>
        <v>2.712800983998287E-4</v>
      </c>
      <c r="L6207" s="33">
        <f t="shared" si="386"/>
        <v>0.99893115059468141</v>
      </c>
      <c r="M6207" s="33">
        <f t="shared" si="387"/>
        <v>0.99866016045385342</v>
      </c>
    </row>
    <row r="6208" spans="1:13" ht="27.6">
      <c r="A6208" t="s">
        <v>164</v>
      </c>
      <c r="B6208" t="s">
        <v>257</v>
      </c>
      <c r="C6208" s="14" t="s">
        <v>259</v>
      </c>
      <c r="D6208" t="s">
        <v>456</v>
      </c>
      <c r="E6208" t="s">
        <v>474</v>
      </c>
      <c r="F6208" s="20">
        <v>2050</v>
      </c>
      <c r="G6208" s="20">
        <v>36</v>
      </c>
      <c r="H6208" s="11">
        <v>1612.59672381939</v>
      </c>
      <c r="I6208" s="10">
        <v>4701178.5235109897</v>
      </c>
      <c r="J6208" s="33">
        <f t="shared" si="384"/>
        <v>3.4301967384447497E-4</v>
      </c>
      <c r="K6208" s="33">
        <f t="shared" si="385"/>
        <v>3.4296084932228244E-4</v>
      </c>
      <c r="L6208" s="33">
        <f t="shared" si="386"/>
        <v>0.99866016045385342</v>
      </c>
      <c r="M6208" s="33">
        <f t="shared" si="387"/>
        <v>0.99831765911703985</v>
      </c>
    </row>
    <row r="6209" spans="1:13" ht="27.6">
      <c r="A6209" t="s">
        <v>164</v>
      </c>
      <c r="B6209" t="s">
        <v>257</v>
      </c>
      <c r="C6209" s="14" t="s">
        <v>259</v>
      </c>
      <c r="D6209" t="s">
        <v>456</v>
      </c>
      <c r="E6209" t="s">
        <v>474</v>
      </c>
      <c r="F6209" s="20">
        <v>2050</v>
      </c>
      <c r="G6209" s="20">
        <v>37</v>
      </c>
      <c r="H6209" s="11">
        <v>1790.4725081325801</v>
      </c>
      <c r="I6209" s="10">
        <v>4790658.8653907198</v>
      </c>
      <c r="J6209" s="33">
        <f t="shared" si="384"/>
        <v>3.7374243469255066E-4</v>
      </c>
      <c r="K6209" s="33">
        <f t="shared" si="385"/>
        <v>3.7367260168896799E-4</v>
      </c>
      <c r="L6209" s="33">
        <f t="shared" si="386"/>
        <v>0.99831765911703985</v>
      </c>
      <c r="M6209" s="33">
        <f t="shared" si="387"/>
        <v>0.99794461516004551</v>
      </c>
    </row>
    <row r="6210" spans="1:13" ht="27.6">
      <c r="A6210" t="s">
        <v>164</v>
      </c>
      <c r="B6210" t="s">
        <v>257</v>
      </c>
      <c r="C6210" s="14" t="s">
        <v>259</v>
      </c>
      <c r="D6210" t="s">
        <v>456</v>
      </c>
      <c r="E6210" t="s">
        <v>474</v>
      </c>
      <c r="F6210" s="20">
        <v>2050</v>
      </c>
      <c r="G6210" s="20">
        <v>38</v>
      </c>
      <c r="H6210" s="11">
        <v>1981.4003850510001</v>
      </c>
      <c r="I6210" s="10">
        <v>4832130.7617310602</v>
      </c>
      <c r="J6210" s="33">
        <f t="shared" ref="J6210:J6273" si="388">IF(I6210&gt;0,H6210/I6210,0)</f>
        <v>4.1004693017479191E-4</v>
      </c>
      <c r="K6210" s="33">
        <f t="shared" ref="K6210:K6273" si="389">1-EXP(-J6210)</f>
        <v>4.0996287242189844E-4</v>
      </c>
      <c r="L6210" s="33">
        <f t="shared" ref="L6210:L6273" si="390">IF(G6210=30,1,M6209)</f>
        <v>0.99794461516004551</v>
      </c>
      <c r="M6210" s="33">
        <f t="shared" ref="M6210:M6273" si="391">L6210*(1-K6210)</f>
        <v>0.99753549491909654</v>
      </c>
    </row>
    <row r="6211" spans="1:13" ht="27.6">
      <c r="A6211" t="s">
        <v>164</v>
      </c>
      <c r="B6211" t="s">
        <v>257</v>
      </c>
      <c r="C6211" s="14" t="s">
        <v>259</v>
      </c>
      <c r="D6211" t="s">
        <v>456</v>
      </c>
      <c r="E6211" t="s">
        <v>474</v>
      </c>
      <c r="F6211" s="20">
        <v>2050</v>
      </c>
      <c r="G6211" s="20">
        <v>39</v>
      </c>
      <c r="H6211" s="11">
        <v>2074.3341191221698</v>
      </c>
      <c r="I6211" s="10">
        <v>4750987.6790755996</v>
      </c>
      <c r="J6211" s="33">
        <f t="shared" si="388"/>
        <v>4.366111341980523E-4</v>
      </c>
      <c r="K6211" s="33">
        <f t="shared" si="389"/>
        <v>4.3651583342707578E-4</v>
      </c>
      <c r="L6211" s="33">
        <f t="shared" si="390"/>
        <v>0.99753549491909654</v>
      </c>
      <c r="M6211" s="33">
        <f t="shared" si="391"/>
        <v>0.99710005488115883</v>
      </c>
    </row>
    <row r="6212" spans="1:13" ht="27.6">
      <c r="A6212" t="s">
        <v>164</v>
      </c>
      <c r="B6212" t="s">
        <v>257</v>
      </c>
      <c r="C6212" s="14" t="s">
        <v>259</v>
      </c>
      <c r="D6212" t="s">
        <v>456</v>
      </c>
      <c r="E6212" t="s">
        <v>474</v>
      </c>
      <c r="F6212" s="20">
        <v>2050</v>
      </c>
      <c r="G6212" s="20">
        <v>40</v>
      </c>
      <c r="H6212" s="11">
        <v>2215.1106163951899</v>
      </c>
      <c r="I6212" s="10">
        <v>4648297.0118847201</v>
      </c>
      <c r="J6212" s="33">
        <f t="shared" si="388"/>
        <v>4.7654240052466892E-4</v>
      </c>
      <c r="K6212" s="33">
        <f t="shared" si="389"/>
        <v>4.7642887222931751E-4</v>
      </c>
      <c r="L6212" s="33">
        <f t="shared" si="390"/>
        <v>0.99710005488115883</v>
      </c>
      <c r="M6212" s="33">
        <f t="shared" si="391"/>
        <v>0.99662500762651196</v>
      </c>
    </row>
    <row r="6213" spans="1:13" ht="27.6">
      <c r="A6213" t="s">
        <v>164</v>
      </c>
      <c r="B6213" t="s">
        <v>257</v>
      </c>
      <c r="C6213" s="14" t="s">
        <v>259</v>
      </c>
      <c r="D6213" t="s">
        <v>456</v>
      </c>
      <c r="E6213" t="s">
        <v>474</v>
      </c>
      <c r="F6213" s="20">
        <v>2050</v>
      </c>
      <c r="G6213" s="20">
        <v>41</v>
      </c>
      <c r="H6213" s="11">
        <v>2839.0082880824002</v>
      </c>
      <c r="I6213" s="10">
        <v>4589183.3665226903</v>
      </c>
      <c r="J6213" s="33">
        <f t="shared" si="388"/>
        <v>6.1863038831537682E-4</v>
      </c>
      <c r="K6213" s="33">
        <f t="shared" si="389"/>
        <v>6.1843907598924108E-4</v>
      </c>
      <c r="L6213" s="33">
        <f t="shared" si="390"/>
        <v>0.99662500762651196</v>
      </c>
      <c r="M6213" s="33">
        <f t="shared" si="391"/>
        <v>0.9960086557776876</v>
      </c>
    </row>
    <row r="6214" spans="1:13" ht="27.6">
      <c r="A6214" t="s">
        <v>164</v>
      </c>
      <c r="B6214" t="s">
        <v>257</v>
      </c>
      <c r="C6214" s="14" t="s">
        <v>259</v>
      </c>
      <c r="D6214" t="s">
        <v>456</v>
      </c>
      <c r="E6214" t="s">
        <v>474</v>
      </c>
      <c r="F6214" s="20">
        <v>2050</v>
      </c>
      <c r="G6214" s="20">
        <v>42</v>
      </c>
      <c r="H6214" s="11">
        <v>3141.4352729600801</v>
      </c>
      <c r="I6214" s="10">
        <v>4578003.9583575102</v>
      </c>
      <c r="J6214" s="33">
        <f t="shared" si="388"/>
        <v>6.862019564716934E-4</v>
      </c>
      <c r="K6214" s="33">
        <f t="shared" si="389"/>
        <v>6.8596657375230574E-4</v>
      </c>
      <c r="L6214" s="33">
        <f t="shared" si="390"/>
        <v>0.9960086557776876</v>
      </c>
      <c r="M6214" s="33">
        <f t="shared" si="391"/>
        <v>0.99532542713265615</v>
      </c>
    </row>
    <row r="6215" spans="1:13" ht="27.6">
      <c r="A6215" t="s">
        <v>164</v>
      </c>
      <c r="B6215" t="s">
        <v>257</v>
      </c>
      <c r="C6215" s="14" t="s">
        <v>259</v>
      </c>
      <c r="D6215" t="s">
        <v>456</v>
      </c>
      <c r="E6215" t="s">
        <v>474</v>
      </c>
      <c r="F6215" s="20">
        <v>2050</v>
      </c>
      <c r="G6215" s="20">
        <v>43</v>
      </c>
      <c r="H6215" s="11">
        <v>3483.2481841016602</v>
      </c>
      <c r="I6215" s="10">
        <v>4546528.6312659802</v>
      </c>
      <c r="J6215" s="33">
        <f t="shared" si="388"/>
        <v>7.661335640003988E-4</v>
      </c>
      <c r="K6215" s="33">
        <f t="shared" si="389"/>
        <v>7.6584015861547172E-4</v>
      </c>
      <c r="L6215" s="33">
        <f t="shared" si="390"/>
        <v>0.99532542713265615</v>
      </c>
      <c r="M6215" s="33">
        <f t="shared" si="391"/>
        <v>0.99456316694966684</v>
      </c>
    </row>
    <row r="6216" spans="1:13" ht="27.6">
      <c r="A6216" t="s">
        <v>164</v>
      </c>
      <c r="B6216" t="s">
        <v>257</v>
      </c>
      <c r="C6216" s="14" t="s">
        <v>259</v>
      </c>
      <c r="D6216" t="s">
        <v>456</v>
      </c>
      <c r="E6216" t="s">
        <v>474</v>
      </c>
      <c r="F6216" s="20">
        <v>2050</v>
      </c>
      <c r="G6216" s="20">
        <v>44</v>
      </c>
      <c r="H6216" s="11">
        <v>3609.9422412044401</v>
      </c>
      <c r="I6216" s="10">
        <v>4471494.1372449901</v>
      </c>
      <c r="J6216" s="33">
        <f t="shared" si="388"/>
        <v>8.0732348749731875E-4</v>
      </c>
      <c r="K6216" s="33">
        <f t="shared" si="389"/>
        <v>8.0699768957126494E-4</v>
      </c>
      <c r="L6216" s="33">
        <f t="shared" si="390"/>
        <v>0.99456316694966684</v>
      </c>
      <c r="M6216" s="33">
        <f t="shared" si="391"/>
        <v>0.99376055677180575</v>
      </c>
    </row>
    <row r="6217" spans="1:13" ht="27.6">
      <c r="A6217" t="s">
        <v>164</v>
      </c>
      <c r="B6217" t="s">
        <v>257</v>
      </c>
      <c r="C6217" s="14" t="s">
        <v>259</v>
      </c>
      <c r="D6217" t="s">
        <v>456</v>
      </c>
      <c r="E6217" t="s">
        <v>474</v>
      </c>
      <c r="F6217" s="20">
        <v>2050</v>
      </c>
      <c r="G6217" s="20">
        <v>45</v>
      </c>
      <c r="H6217" s="11">
        <v>3825.7310961149201</v>
      </c>
      <c r="I6217" s="10">
        <v>4373785.32375455</v>
      </c>
      <c r="J6217" s="33">
        <f t="shared" si="388"/>
        <v>8.746956727247033E-4</v>
      </c>
      <c r="K6217" s="33">
        <f t="shared" si="389"/>
        <v>8.7431323797759752E-4</v>
      </c>
      <c r="L6217" s="33">
        <f t="shared" si="390"/>
        <v>0.99376055677180575</v>
      </c>
      <c r="M6217" s="33">
        <f t="shared" si="391"/>
        <v>0.99289169876164018</v>
      </c>
    </row>
    <row r="6218" spans="1:13" ht="27.6">
      <c r="A6218" t="s">
        <v>164</v>
      </c>
      <c r="B6218" t="s">
        <v>257</v>
      </c>
      <c r="C6218" s="14" t="s">
        <v>259</v>
      </c>
      <c r="D6218" t="s">
        <v>456</v>
      </c>
      <c r="E6218" t="s">
        <v>474</v>
      </c>
      <c r="F6218" s="20">
        <v>2050</v>
      </c>
      <c r="G6218" s="20">
        <v>46</v>
      </c>
      <c r="H6218" s="11">
        <v>4667.6958118434304</v>
      </c>
      <c r="I6218" s="10">
        <v>4272004.7693200996</v>
      </c>
      <c r="J6218" s="33">
        <f t="shared" si="388"/>
        <v>1.0926242042998248E-3</v>
      </c>
      <c r="K6218" s="33">
        <f t="shared" si="389"/>
        <v>1.0920275078153407E-3</v>
      </c>
      <c r="L6218" s="33">
        <f t="shared" si="390"/>
        <v>0.99289169876164018</v>
      </c>
      <c r="M6218" s="33">
        <f t="shared" si="391"/>
        <v>0.99180743371431102</v>
      </c>
    </row>
    <row r="6219" spans="1:13" ht="27.6">
      <c r="A6219" t="s">
        <v>164</v>
      </c>
      <c r="B6219" t="s">
        <v>257</v>
      </c>
      <c r="C6219" s="14" t="s">
        <v>259</v>
      </c>
      <c r="D6219" t="s">
        <v>456</v>
      </c>
      <c r="E6219" t="s">
        <v>474</v>
      </c>
      <c r="F6219" s="20">
        <v>2050</v>
      </c>
      <c r="G6219" s="20">
        <v>47</v>
      </c>
      <c r="H6219" s="11">
        <v>5119.8079830313</v>
      </c>
      <c r="I6219" s="10">
        <v>4222602.9430654701</v>
      </c>
      <c r="J6219" s="33">
        <f t="shared" si="388"/>
        <v>1.2124767713334868E-3</v>
      </c>
      <c r="K6219" s="33">
        <f t="shared" si="389"/>
        <v>1.2117420183599403E-3</v>
      </c>
      <c r="L6219" s="33">
        <f t="shared" si="390"/>
        <v>0.99180743371431102</v>
      </c>
      <c r="M6219" s="33">
        <f t="shared" si="391"/>
        <v>0.99060561897275767</v>
      </c>
    </row>
    <row r="6220" spans="1:13" ht="27.6">
      <c r="A6220" t="s">
        <v>164</v>
      </c>
      <c r="B6220" t="s">
        <v>257</v>
      </c>
      <c r="C6220" s="14" t="s">
        <v>259</v>
      </c>
      <c r="D6220" t="s">
        <v>456</v>
      </c>
      <c r="E6220" t="s">
        <v>474</v>
      </c>
      <c r="F6220" s="20">
        <v>2050</v>
      </c>
      <c r="G6220" s="20">
        <v>48</v>
      </c>
      <c r="H6220" s="11">
        <v>5680.4980614050801</v>
      </c>
      <c r="I6220" s="10">
        <v>4194559.2961295797</v>
      </c>
      <c r="J6220" s="33">
        <f t="shared" si="388"/>
        <v>1.3542538465594256E-3</v>
      </c>
      <c r="K6220" s="33">
        <f t="shared" si="389"/>
        <v>1.3533372586298498E-3</v>
      </c>
      <c r="L6220" s="33">
        <f t="shared" si="390"/>
        <v>0.99060561897275767</v>
      </c>
      <c r="M6220" s="33">
        <f t="shared" si="391"/>
        <v>0.9892649954799938</v>
      </c>
    </row>
    <row r="6221" spans="1:13" ht="27.6">
      <c r="A6221" t="s">
        <v>164</v>
      </c>
      <c r="B6221" t="s">
        <v>257</v>
      </c>
      <c r="C6221" s="14" t="s">
        <v>259</v>
      </c>
      <c r="D6221" t="s">
        <v>456</v>
      </c>
      <c r="E6221" t="s">
        <v>474</v>
      </c>
      <c r="F6221" s="20">
        <v>2050</v>
      </c>
      <c r="G6221" s="20">
        <v>49</v>
      </c>
      <c r="H6221" s="11">
        <v>6137.6249486236602</v>
      </c>
      <c r="I6221" s="10">
        <v>4165576.3764207</v>
      </c>
      <c r="J6221" s="33">
        <f t="shared" si="388"/>
        <v>1.4734155358105464E-3</v>
      </c>
      <c r="K6221" s="33">
        <f t="shared" si="389"/>
        <v>1.4723305920630869E-3</v>
      </c>
      <c r="L6221" s="33">
        <f t="shared" si="390"/>
        <v>0.9892649954799938</v>
      </c>
      <c r="M6221" s="33">
        <f t="shared" si="391"/>
        <v>0.98780847036349151</v>
      </c>
    </row>
    <row r="6222" spans="1:13" ht="27.6">
      <c r="A6222" t="s">
        <v>164</v>
      </c>
      <c r="B6222" t="s">
        <v>257</v>
      </c>
      <c r="C6222" s="14" t="s">
        <v>259</v>
      </c>
      <c r="D6222" t="s">
        <v>456</v>
      </c>
      <c r="E6222" t="s">
        <v>474</v>
      </c>
      <c r="F6222" s="20">
        <v>2050</v>
      </c>
      <c r="G6222" s="20">
        <v>50</v>
      </c>
      <c r="H6222" s="11">
        <v>6698.5494745615997</v>
      </c>
      <c r="I6222" s="10">
        <v>4154625.8617482102</v>
      </c>
      <c r="J6222" s="33">
        <f t="shared" si="388"/>
        <v>1.6123111195728563E-3</v>
      </c>
      <c r="K6222" s="33">
        <f t="shared" si="389"/>
        <v>1.6110120442647258E-3</v>
      </c>
      <c r="L6222" s="33">
        <f t="shared" si="390"/>
        <v>0.98780847036349151</v>
      </c>
      <c r="M6222" s="33">
        <f t="shared" si="391"/>
        <v>0.98621709902030918</v>
      </c>
    </row>
    <row r="6223" spans="1:13" ht="27.6">
      <c r="A6223" t="s">
        <v>164</v>
      </c>
      <c r="B6223" t="s">
        <v>257</v>
      </c>
      <c r="C6223" s="14" t="s">
        <v>259</v>
      </c>
      <c r="D6223" t="s">
        <v>456</v>
      </c>
      <c r="E6223" t="s">
        <v>474</v>
      </c>
      <c r="F6223" s="20">
        <v>2050</v>
      </c>
      <c r="G6223" s="20">
        <v>51</v>
      </c>
      <c r="H6223" s="11">
        <v>7620.8577193065403</v>
      </c>
      <c r="I6223" s="10">
        <v>4179511.3935379302</v>
      </c>
      <c r="J6223" s="33">
        <f t="shared" si="388"/>
        <v>1.8233848413691084E-3</v>
      </c>
      <c r="K6223" s="33">
        <f t="shared" si="389"/>
        <v>1.8217234851465314E-3</v>
      </c>
      <c r="L6223" s="33">
        <f t="shared" si="390"/>
        <v>0.98621709902030918</v>
      </c>
      <c r="M6223" s="33">
        <f t="shared" si="391"/>
        <v>0.98442048416957084</v>
      </c>
    </row>
    <row r="6224" spans="1:13" ht="27.6">
      <c r="A6224" t="s">
        <v>164</v>
      </c>
      <c r="B6224" t="s">
        <v>257</v>
      </c>
      <c r="C6224" s="14" t="s">
        <v>259</v>
      </c>
      <c r="D6224" t="s">
        <v>456</v>
      </c>
      <c r="E6224" t="s">
        <v>474</v>
      </c>
      <c r="F6224" s="20">
        <v>2050</v>
      </c>
      <c r="G6224" s="20">
        <v>52</v>
      </c>
      <c r="H6224" s="11">
        <v>8376.2805984195402</v>
      </c>
      <c r="I6224" s="10">
        <v>4205619.3001242504</v>
      </c>
      <c r="J6224" s="33">
        <f t="shared" si="388"/>
        <v>1.9916877873782041E-3</v>
      </c>
      <c r="K6224" s="33">
        <f t="shared" si="389"/>
        <v>1.9897056933795287E-3</v>
      </c>
      <c r="L6224" s="33">
        <f t="shared" si="390"/>
        <v>0.98442048416957084</v>
      </c>
      <c r="M6224" s="33">
        <f t="shared" si="391"/>
        <v>0.98246177712753924</v>
      </c>
    </row>
    <row r="6225" spans="1:13" ht="27.6">
      <c r="A6225" t="s">
        <v>164</v>
      </c>
      <c r="B6225" t="s">
        <v>257</v>
      </c>
      <c r="C6225" s="14" t="s">
        <v>259</v>
      </c>
      <c r="D6225" t="s">
        <v>456</v>
      </c>
      <c r="E6225" t="s">
        <v>474</v>
      </c>
      <c r="F6225" s="20">
        <v>2050</v>
      </c>
      <c r="G6225" s="20">
        <v>53</v>
      </c>
      <c r="H6225" s="11">
        <v>9094.5214268275995</v>
      </c>
      <c r="I6225" s="10">
        <v>4185938.4398871898</v>
      </c>
      <c r="J6225" s="33">
        <f t="shared" si="388"/>
        <v>2.1726362098800226E-3</v>
      </c>
      <c r="K6225" s="33">
        <f t="shared" si="389"/>
        <v>2.1702777441683363E-3</v>
      </c>
      <c r="L6225" s="33">
        <f t="shared" si="390"/>
        <v>0.98246177712753924</v>
      </c>
      <c r="M6225" s="33">
        <f t="shared" si="391"/>
        <v>0.98032956219814327</v>
      </c>
    </row>
    <row r="6226" spans="1:13" ht="27.6">
      <c r="A6226" t="s">
        <v>164</v>
      </c>
      <c r="B6226" t="s">
        <v>257</v>
      </c>
      <c r="C6226" s="14" t="s">
        <v>259</v>
      </c>
      <c r="D6226" t="s">
        <v>456</v>
      </c>
      <c r="E6226" t="s">
        <v>474</v>
      </c>
      <c r="F6226" s="20">
        <v>2050</v>
      </c>
      <c r="G6226" s="20">
        <v>54</v>
      </c>
      <c r="H6226" s="11">
        <v>9786.1012108586892</v>
      </c>
      <c r="I6226" s="10">
        <v>4108919.0849923901</v>
      </c>
      <c r="J6226" s="33">
        <f t="shared" si="388"/>
        <v>2.3816728946067364E-3</v>
      </c>
      <c r="K6226" s="33">
        <f t="shared" si="389"/>
        <v>2.3788389619981976E-3</v>
      </c>
      <c r="L6226" s="33">
        <f t="shared" si="390"/>
        <v>0.98032956219814327</v>
      </c>
      <c r="M6226" s="33">
        <f t="shared" si="391"/>
        <v>0.97799751603998764</v>
      </c>
    </row>
    <row r="6227" spans="1:13" ht="27.6">
      <c r="A6227" t="s">
        <v>164</v>
      </c>
      <c r="B6227" t="s">
        <v>257</v>
      </c>
      <c r="C6227" s="14" t="s">
        <v>259</v>
      </c>
      <c r="D6227" t="s">
        <v>456</v>
      </c>
      <c r="E6227" t="s">
        <v>474</v>
      </c>
      <c r="F6227" s="20">
        <v>2050</v>
      </c>
      <c r="G6227" s="20">
        <v>55</v>
      </c>
      <c r="H6227" s="11">
        <v>10528.534353654901</v>
      </c>
      <c r="I6227" s="10">
        <v>4028807.2030859599</v>
      </c>
      <c r="J6227" s="33">
        <f t="shared" si="388"/>
        <v>2.613313028628007E-3</v>
      </c>
      <c r="K6227" s="33">
        <f t="shared" si="389"/>
        <v>2.6099012987550463E-3</v>
      </c>
      <c r="L6227" s="33">
        <f t="shared" si="390"/>
        <v>0.97799751603998764</v>
      </c>
      <c r="M6227" s="33">
        <f t="shared" si="391"/>
        <v>0.97544503905269564</v>
      </c>
    </row>
    <row r="6228" spans="1:13" ht="27.6">
      <c r="A6228" t="s">
        <v>164</v>
      </c>
      <c r="B6228" t="s">
        <v>257</v>
      </c>
      <c r="C6228" s="14" t="s">
        <v>259</v>
      </c>
      <c r="D6228" t="s">
        <v>456</v>
      </c>
      <c r="E6228" t="s">
        <v>474</v>
      </c>
      <c r="F6228" s="20">
        <v>2050</v>
      </c>
      <c r="G6228" s="20">
        <v>56</v>
      </c>
      <c r="H6228" s="11">
        <v>11163.3812659819</v>
      </c>
      <c r="I6228" s="10">
        <v>3956119.3578320602</v>
      </c>
      <c r="J6228" s="33">
        <f t="shared" si="388"/>
        <v>2.8218009256675697E-3</v>
      </c>
      <c r="K6228" s="33">
        <f t="shared" si="389"/>
        <v>2.8178233875886249E-3</v>
      </c>
      <c r="L6228" s="33">
        <f t="shared" si="390"/>
        <v>0.97544503905269564</v>
      </c>
      <c r="M6228" s="33">
        <f t="shared" si="391"/>
        <v>0.9726964072083456</v>
      </c>
    </row>
    <row r="6229" spans="1:13" ht="27.6">
      <c r="A6229" t="s">
        <v>164</v>
      </c>
      <c r="B6229" t="s">
        <v>257</v>
      </c>
      <c r="C6229" s="14" t="s">
        <v>259</v>
      </c>
      <c r="D6229" t="s">
        <v>456</v>
      </c>
      <c r="E6229" t="s">
        <v>474</v>
      </c>
      <c r="F6229" s="20">
        <v>2050</v>
      </c>
      <c r="G6229" s="20">
        <v>57</v>
      </c>
      <c r="H6229" s="11">
        <v>12083.316715041699</v>
      </c>
      <c r="I6229" s="10">
        <v>3884285.5365025001</v>
      </c>
      <c r="J6229" s="33">
        <f t="shared" si="388"/>
        <v>3.1108209222748839E-3</v>
      </c>
      <c r="K6229" s="33">
        <f t="shared" si="389"/>
        <v>3.1059873323129317E-3</v>
      </c>
      <c r="L6229" s="33">
        <f t="shared" si="390"/>
        <v>0.9726964072083456</v>
      </c>
      <c r="M6229" s="33">
        <f t="shared" si="391"/>
        <v>0.96967522448937016</v>
      </c>
    </row>
    <row r="6230" spans="1:13" ht="27.6">
      <c r="A6230" t="s">
        <v>164</v>
      </c>
      <c r="B6230" t="s">
        <v>257</v>
      </c>
      <c r="C6230" s="14" t="s">
        <v>259</v>
      </c>
      <c r="D6230" t="s">
        <v>456</v>
      </c>
      <c r="E6230" t="s">
        <v>474</v>
      </c>
      <c r="F6230" s="20">
        <v>2050</v>
      </c>
      <c r="G6230" s="20">
        <v>58</v>
      </c>
      <c r="H6230" s="11">
        <v>13170.319726</v>
      </c>
      <c r="I6230" s="10">
        <v>3843215.52578517</v>
      </c>
      <c r="J6230" s="33">
        <f t="shared" si="388"/>
        <v>3.4269011554612983E-3</v>
      </c>
      <c r="K6230" s="33">
        <f t="shared" si="389"/>
        <v>3.4210360313430277E-3</v>
      </c>
      <c r="L6230" s="33">
        <f t="shared" si="390"/>
        <v>0.96967522448937016</v>
      </c>
      <c r="M6230" s="33">
        <f t="shared" si="391"/>
        <v>0.96635793060769137</v>
      </c>
    </row>
    <row r="6231" spans="1:13" ht="27.6">
      <c r="A6231" t="s">
        <v>164</v>
      </c>
      <c r="B6231" t="s">
        <v>257</v>
      </c>
      <c r="C6231" s="14" t="s">
        <v>259</v>
      </c>
      <c r="D6231" t="s">
        <v>456</v>
      </c>
      <c r="E6231" t="s">
        <v>474</v>
      </c>
      <c r="F6231" s="20">
        <v>2050</v>
      </c>
      <c r="G6231" s="20">
        <v>59</v>
      </c>
      <c r="H6231" s="11">
        <v>13736.8131306663</v>
      </c>
      <c r="I6231" s="10">
        <v>3794607.6951248902</v>
      </c>
      <c r="J6231" s="33">
        <f t="shared" si="388"/>
        <v>3.6200878283978145E-3</v>
      </c>
      <c r="K6231" s="33">
        <f t="shared" si="389"/>
        <v>3.6135432102012421E-3</v>
      </c>
      <c r="L6231" s="33">
        <f t="shared" si="390"/>
        <v>0.96635793060769137</v>
      </c>
      <c r="M6231" s="33">
        <f t="shared" si="391"/>
        <v>0.96286595446891987</v>
      </c>
    </row>
    <row r="6232" spans="1:13" ht="27.6">
      <c r="A6232" t="s">
        <v>164</v>
      </c>
      <c r="B6232" t="s">
        <v>257</v>
      </c>
      <c r="C6232" s="14" t="s">
        <v>259</v>
      </c>
      <c r="D6232" t="s">
        <v>456</v>
      </c>
      <c r="E6232" t="s">
        <v>474</v>
      </c>
      <c r="F6232" s="20">
        <v>2050</v>
      </c>
      <c r="G6232" s="20">
        <v>60</v>
      </c>
      <c r="H6232" s="11">
        <v>14527.441545936699</v>
      </c>
      <c r="I6232" s="10">
        <v>3747569.8086523502</v>
      </c>
      <c r="J6232" s="33">
        <f t="shared" si="388"/>
        <v>3.8764965798357893E-3</v>
      </c>
      <c r="K6232" s="33">
        <f t="shared" si="389"/>
        <v>3.8689926663988405E-3</v>
      </c>
      <c r="L6232" s="33">
        <f t="shared" si="390"/>
        <v>0.96286595446891987</v>
      </c>
      <c r="M6232" s="33">
        <f t="shared" si="391"/>
        <v>0.95914063315235454</v>
      </c>
    </row>
    <row r="6233" spans="1:13" ht="27.6">
      <c r="A6233" t="s">
        <v>164</v>
      </c>
      <c r="B6233" t="s">
        <v>257</v>
      </c>
      <c r="C6233" s="14" t="s">
        <v>259</v>
      </c>
      <c r="D6233" t="s">
        <v>456</v>
      </c>
      <c r="E6233" t="s">
        <v>474</v>
      </c>
      <c r="F6233" s="20">
        <v>2050</v>
      </c>
      <c r="G6233" s="20">
        <v>61</v>
      </c>
      <c r="H6233" s="11">
        <v>15348.7652208445</v>
      </c>
      <c r="I6233" s="10">
        <v>3718923.1011545602</v>
      </c>
      <c r="J6233" s="33">
        <f t="shared" si="388"/>
        <v>4.1272069368897112E-3</v>
      </c>
      <c r="K6233" s="33">
        <f t="shared" si="389"/>
        <v>4.1187017232885426E-3</v>
      </c>
      <c r="L6233" s="33">
        <f t="shared" si="390"/>
        <v>0.95914063315235454</v>
      </c>
      <c r="M6233" s="33">
        <f t="shared" si="391"/>
        <v>0.95519021897371392</v>
      </c>
    </row>
    <row r="6234" spans="1:13" ht="27.6">
      <c r="A6234" t="s">
        <v>164</v>
      </c>
      <c r="B6234" t="s">
        <v>257</v>
      </c>
      <c r="C6234" s="14" t="s">
        <v>259</v>
      </c>
      <c r="D6234" t="s">
        <v>456</v>
      </c>
      <c r="E6234" t="s">
        <v>474</v>
      </c>
      <c r="F6234" s="20">
        <v>2050</v>
      </c>
      <c r="G6234" s="20">
        <v>62</v>
      </c>
      <c r="H6234" s="11">
        <v>16426.553572992001</v>
      </c>
      <c r="I6234" s="10">
        <v>3645284.0318136201</v>
      </c>
      <c r="J6234" s="33">
        <f t="shared" si="388"/>
        <v>4.5062479163850994E-3</v>
      </c>
      <c r="K6234" s="33">
        <f t="shared" si="389"/>
        <v>4.4961100149255584E-3</v>
      </c>
      <c r="L6234" s="33">
        <f t="shared" si="390"/>
        <v>0.95519021897371392</v>
      </c>
      <c r="M6234" s="33">
        <f t="shared" si="391"/>
        <v>0.9508955786640273</v>
      </c>
    </row>
    <row r="6235" spans="1:13" ht="27.6">
      <c r="A6235" t="s">
        <v>164</v>
      </c>
      <c r="B6235" t="s">
        <v>257</v>
      </c>
      <c r="C6235" s="14" t="s">
        <v>259</v>
      </c>
      <c r="D6235" t="s">
        <v>456</v>
      </c>
      <c r="E6235" t="s">
        <v>474</v>
      </c>
      <c r="F6235" s="20">
        <v>2050</v>
      </c>
      <c r="G6235" s="20">
        <v>63</v>
      </c>
      <c r="H6235" s="11">
        <v>17503.979568915001</v>
      </c>
      <c r="I6235" s="10">
        <v>3561862.1177878799</v>
      </c>
      <c r="J6235" s="33">
        <f t="shared" si="388"/>
        <v>4.9142776980334027E-3</v>
      </c>
      <c r="K6235" s="33">
        <f t="shared" si="389"/>
        <v>4.9022223911797669E-3</v>
      </c>
      <c r="L6235" s="33">
        <f t="shared" si="390"/>
        <v>0.9508955786640273</v>
      </c>
      <c r="M6235" s="33">
        <f t="shared" si="391"/>
        <v>0.94623407706662666</v>
      </c>
    </row>
    <row r="6236" spans="1:13" ht="27.6">
      <c r="A6236" t="s">
        <v>164</v>
      </c>
      <c r="B6236" t="s">
        <v>257</v>
      </c>
      <c r="C6236" s="14" t="s">
        <v>259</v>
      </c>
      <c r="D6236" t="s">
        <v>456</v>
      </c>
      <c r="E6236" t="s">
        <v>474</v>
      </c>
      <c r="F6236" s="20">
        <v>2050</v>
      </c>
      <c r="G6236" s="20">
        <v>64</v>
      </c>
      <c r="H6236" s="11">
        <v>19193.725771204201</v>
      </c>
      <c r="I6236" s="10">
        <v>3529903.4434998799</v>
      </c>
      <c r="J6236" s="33">
        <f t="shared" si="388"/>
        <v>5.4374648141008999E-3</v>
      </c>
      <c r="K6236" s="33">
        <f t="shared" si="389"/>
        <v>5.4227085599507507E-3</v>
      </c>
      <c r="L6236" s="33">
        <f t="shared" si="390"/>
        <v>0.94623407706662666</v>
      </c>
      <c r="M6236" s="33">
        <f t="shared" si="391"/>
        <v>0.94110292543720031</v>
      </c>
    </row>
    <row r="6237" spans="1:13" ht="27.6">
      <c r="A6237" t="s">
        <v>164</v>
      </c>
      <c r="B6237" t="s">
        <v>257</v>
      </c>
      <c r="C6237" s="14" t="s">
        <v>259</v>
      </c>
      <c r="D6237" t="s">
        <v>456</v>
      </c>
      <c r="E6237" t="s">
        <v>474</v>
      </c>
      <c r="F6237" s="20">
        <v>2050</v>
      </c>
      <c r="G6237" s="20">
        <v>65</v>
      </c>
      <c r="H6237" s="11">
        <v>21169.902832407501</v>
      </c>
      <c r="I6237" s="10">
        <v>3542778.1509407498</v>
      </c>
      <c r="J6237" s="33">
        <f t="shared" si="388"/>
        <v>5.9755090300492118E-3</v>
      </c>
      <c r="K6237" s="33">
        <f t="shared" si="389"/>
        <v>5.9576911838643554E-3</v>
      </c>
      <c r="L6237" s="33">
        <f t="shared" si="390"/>
        <v>0.94110292543720031</v>
      </c>
      <c r="M6237" s="33">
        <f t="shared" si="391"/>
        <v>0.93549612483521416</v>
      </c>
    </row>
    <row r="6238" spans="1:13" ht="27.6">
      <c r="A6238" t="s">
        <v>164</v>
      </c>
      <c r="B6238" t="s">
        <v>257</v>
      </c>
      <c r="C6238" s="14" t="s">
        <v>259</v>
      </c>
      <c r="D6238" t="s">
        <v>456</v>
      </c>
      <c r="E6238" t="s">
        <v>474</v>
      </c>
      <c r="F6238" s="20">
        <v>2050</v>
      </c>
      <c r="G6238" s="20">
        <v>66</v>
      </c>
      <c r="H6238" s="11">
        <v>22156.1528986747</v>
      </c>
      <c r="I6238" s="10">
        <v>3514477.4963130699</v>
      </c>
      <c r="J6238" s="33">
        <f t="shared" si="388"/>
        <v>6.3042523168573526E-3</v>
      </c>
      <c r="K6238" s="33">
        <f t="shared" si="389"/>
        <v>6.2844222114324388E-3</v>
      </c>
      <c r="L6238" s="33">
        <f t="shared" si="390"/>
        <v>0.93549612483521416</v>
      </c>
      <c r="M6238" s="33">
        <f t="shared" si="391"/>
        <v>0.92961707220959078</v>
      </c>
    </row>
    <row r="6239" spans="1:13" ht="27.6">
      <c r="A6239" t="s">
        <v>164</v>
      </c>
      <c r="B6239" t="s">
        <v>257</v>
      </c>
      <c r="C6239" s="14" t="s">
        <v>259</v>
      </c>
      <c r="D6239" t="s">
        <v>456</v>
      </c>
      <c r="E6239" t="s">
        <v>474</v>
      </c>
      <c r="F6239" s="20">
        <v>2050</v>
      </c>
      <c r="G6239" s="20">
        <v>67</v>
      </c>
      <c r="H6239" s="11">
        <v>23630.397111479298</v>
      </c>
      <c r="I6239" s="10">
        <v>3433421.6893423498</v>
      </c>
      <c r="J6239" s="33">
        <f t="shared" si="388"/>
        <v>6.8824628168541544E-3</v>
      </c>
      <c r="K6239" s="33">
        <f t="shared" si="389"/>
        <v>6.8588329113676849E-3</v>
      </c>
      <c r="L6239" s="33">
        <f t="shared" si="390"/>
        <v>0.92961707220959078</v>
      </c>
      <c r="M6239" s="33">
        <f t="shared" si="391"/>
        <v>0.92324098403975041</v>
      </c>
    </row>
    <row r="6240" spans="1:13" ht="27.6">
      <c r="A6240" t="s">
        <v>164</v>
      </c>
      <c r="B6240" t="s">
        <v>257</v>
      </c>
      <c r="C6240" s="14" t="s">
        <v>259</v>
      </c>
      <c r="D6240" t="s">
        <v>456</v>
      </c>
      <c r="E6240" t="s">
        <v>474</v>
      </c>
      <c r="F6240" s="20">
        <v>2050</v>
      </c>
      <c r="G6240" s="20">
        <v>68</v>
      </c>
      <c r="H6240" s="11">
        <v>24868.333105812198</v>
      </c>
      <c r="I6240" s="10">
        <v>3328928.9502005898</v>
      </c>
      <c r="J6240" s="33">
        <f t="shared" si="388"/>
        <v>7.4703706440816999E-3</v>
      </c>
      <c r="K6240" s="33">
        <f t="shared" si="389"/>
        <v>7.442536778192621E-3</v>
      </c>
      <c r="L6240" s="33">
        <f t="shared" si="390"/>
        <v>0.92324098403975041</v>
      </c>
      <c r="M6240" s="33">
        <f t="shared" si="391"/>
        <v>0.91636972906089986</v>
      </c>
    </row>
    <row r="6241" spans="1:13" ht="27.6">
      <c r="A6241" t="s">
        <v>164</v>
      </c>
      <c r="B6241" t="s">
        <v>257</v>
      </c>
      <c r="C6241" s="14" t="s">
        <v>259</v>
      </c>
      <c r="D6241" t="s">
        <v>456</v>
      </c>
      <c r="E6241" t="s">
        <v>474</v>
      </c>
      <c r="F6241" s="20">
        <v>2050</v>
      </c>
      <c r="G6241" s="20">
        <v>69</v>
      </c>
      <c r="H6241" s="11">
        <v>25381.645037529401</v>
      </c>
      <c r="I6241" s="10">
        <v>3216965.2948279702</v>
      </c>
      <c r="J6241" s="33">
        <f t="shared" si="388"/>
        <v>7.8899343671305303E-3</v>
      </c>
      <c r="K6241" s="33">
        <f t="shared" si="389"/>
        <v>7.8588905332283021E-3</v>
      </c>
      <c r="L6241" s="33">
        <f t="shared" si="390"/>
        <v>0.91636972906089986</v>
      </c>
      <c r="M6241" s="33">
        <f t="shared" si="391"/>
        <v>0.90916807967224622</v>
      </c>
    </row>
    <row r="6242" spans="1:13" ht="41.4">
      <c r="A6242" t="s">
        <v>164</v>
      </c>
      <c r="B6242" t="s">
        <v>262</v>
      </c>
      <c r="C6242" s="14" t="s">
        <v>264</v>
      </c>
      <c r="D6242" t="s">
        <v>456</v>
      </c>
      <c r="E6242" t="s">
        <v>474</v>
      </c>
      <c r="F6242" s="20">
        <v>2025</v>
      </c>
      <c r="G6242" s="20">
        <v>30</v>
      </c>
      <c r="H6242" s="11">
        <v>917.59068509722897</v>
      </c>
      <c r="I6242" s="10">
        <v>4325986.8886659499</v>
      </c>
      <c r="J6242" s="33">
        <f t="shared" si="388"/>
        <v>2.1211129592216496E-4</v>
      </c>
      <c r="K6242" s="33">
        <f t="shared" si="389"/>
        <v>2.1208880191170287E-4</v>
      </c>
      <c r="L6242" s="33">
        <f t="shared" si="390"/>
        <v>1</v>
      </c>
      <c r="M6242" s="33">
        <f t="shared" si="391"/>
        <v>0.9997879111980883</v>
      </c>
    </row>
    <row r="6243" spans="1:13" ht="41.4">
      <c r="A6243" t="s">
        <v>164</v>
      </c>
      <c r="B6243" t="s">
        <v>262</v>
      </c>
      <c r="C6243" s="14" t="s">
        <v>264</v>
      </c>
      <c r="D6243" t="s">
        <v>456</v>
      </c>
      <c r="E6243" t="s">
        <v>474</v>
      </c>
      <c r="F6243" s="20">
        <v>2025</v>
      </c>
      <c r="G6243" s="20">
        <v>31</v>
      </c>
      <c r="H6243" s="11">
        <v>1309.6683121245701</v>
      </c>
      <c r="I6243" s="10">
        <v>4272907.5190614397</v>
      </c>
      <c r="J6243" s="33">
        <f t="shared" si="388"/>
        <v>3.0650518558666203E-4</v>
      </c>
      <c r="K6243" s="33">
        <f t="shared" si="389"/>
        <v>3.064582176710573E-4</v>
      </c>
      <c r="L6243" s="33">
        <f t="shared" si="390"/>
        <v>0.9997879111980883</v>
      </c>
      <c r="M6243" s="33">
        <f t="shared" si="391"/>
        <v>0.99948151797677343</v>
      </c>
    </row>
    <row r="6244" spans="1:13" ht="41.4">
      <c r="A6244" t="s">
        <v>164</v>
      </c>
      <c r="B6244" t="s">
        <v>262</v>
      </c>
      <c r="C6244" s="14" t="s">
        <v>264</v>
      </c>
      <c r="D6244" t="s">
        <v>456</v>
      </c>
      <c r="E6244" t="s">
        <v>474</v>
      </c>
      <c r="F6244" s="20">
        <v>2025</v>
      </c>
      <c r="G6244" s="20">
        <v>32</v>
      </c>
      <c r="H6244" s="11">
        <v>1349.5447917613601</v>
      </c>
      <c r="I6244" s="10">
        <v>4222809.0648328802</v>
      </c>
      <c r="J6244" s="33">
        <f t="shared" si="388"/>
        <v>3.1958461086962949E-4</v>
      </c>
      <c r="K6244" s="33">
        <f t="shared" si="389"/>
        <v>3.1953354914748822E-4</v>
      </c>
      <c r="L6244" s="33">
        <f t="shared" si="390"/>
        <v>0.99948151797677343</v>
      </c>
      <c r="M6244" s="33">
        <f t="shared" si="391"/>
        <v>0.99916215010002696</v>
      </c>
    </row>
    <row r="6245" spans="1:13" ht="41.4">
      <c r="A6245" t="s">
        <v>164</v>
      </c>
      <c r="B6245" t="s">
        <v>262</v>
      </c>
      <c r="C6245" s="14" t="s">
        <v>264</v>
      </c>
      <c r="D6245" t="s">
        <v>456</v>
      </c>
      <c r="E6245" t="s">
        <v>474</v>
      </c>
      <c r="F6245" s="20">
        <v>2025</v>
      </c>
      <c r="G6245" s="20">
        <v>33</v>
      </c>
      <c r="H6245" s="11">
        <v>1418.9622832410901</v>
      </c>
      <c r="I6245" s="10">
        <v>4208311.4907758702</v>
      </c>
      <c r="J6245" s="33">
        <f t="shared" si="388"/>
        <v>3.3718090648738588E-4</v>
      </c>
      <c r="K6245" s="33">
        <f t="shared" si="389"/>
        <v>3.3712406739405676E-4</v>
      </c>
      <c r="L6245" s="33">
        <f t="shared" si="390"/>
        <v>0.99916215010002696</v>
      </c>
      <c r="M6245" s="33">
        <f t="shared" si="391"/>
        <v>0.99882530849199902</v>
      </c>
    </row>
    <row r="6246" spans="1:13" ht="41.4">
      <c r="A6246" t="s">
        <v>164</v>
      </c>
      <c r="B6246" t="s">
        <v>262</v>
      </c>
      <c r="C6246" s="14" t="s">
        <v>264</v>
      </c>
      <c r="D6246" t="s">
        <v>456</v>
      </c>
      <c r="E6246" t="s">
        <v>474</v>
      </c>
      <c r="F6246" s="20">
        <v>2025</v>
      </c>
      <c r="G6246" s="20">
        <v>34</v>
      </c>
      <c r="H6246" s="11">
        <v>1510.7365874192601</v>
      </c>
      <c r="I6246" s="10">
        <v>4188390.2319187401</v>
      </c>
      <c r="J6246" s="33">
        <f t="shared" si="388"/>
        <v>3.6069623501322555E-4</v>
      </c>
      <c r="K6246" s="33">
        <f t="shared" si="389"/>
        <v>3.6063119194673643E-4</v>
      </c>
      <c r="L6246" s="33">
        <f t="shared" si="390"/>
        <v>0.99882530849199902</v>
      </c>
      <c r="M6246" s="33">
        <f t="shared" si="391"/>
        <v>0.99846510093045093</v>
      </c>
    </row>
    <row r="6247" spans="1:13" ht="41.4">
      <c r="A6247" t="s">
        <v>164</v>
      </c>
      <c r="B6247" t="s">
        <v>262</v>
      </c>
      <c r="C6247" s="14" t="s">
        <v>264</v>
      </c>
      <c r="D6247" t="s">
        <v>456</v>
      </c>
      <c r="E6247" t="s">
        <v>474</v>
      </c>
      <c r="F6247" s="20">
        <v>2025</v>
      </c>
      <c r="G6247" s="20">
        <v>35</v>
      </c>
      <c r="H6247" s="11">
        <v>1630.8478670699001</v>
      </c>
      <c r="I6247" s="10">
        <v>4172291.59254628</v>
      </c>
      <c r="J6247" s="33">
        <f t="shared" si="388"/>
        <v>3.9087581270287505E-4</v>
      </c>
      <c r="K6247" s="33">
        <f t="shared" si="389"/>
        <v>3.9079943070463585E-4</v>
      </c>
      <c r="L6247" s="33">
        <f t="shared" si="390"/>
        <v>0.99846510093045093</v>
      </c>
      <c r="M6247" s="33">
        <f t="shared" si="391"/>
        <v>0.99807490133742882</v>
      </c>
    </row>
    <row r="6248" spans="1:13" ht="41.4">
      <c r="A6248" t="s">
        <v>164</v>
      </c>
      <c r="B6248" t="s">
        <v>262</v>
      </c>
      <c r="C6248" s="14" t="s">
        <v>264</v>
      </c>
      <c r="D6248" t="s">
        <v>456</v>
      </c>
      <c r="E6248" t="s">
        <v>474</v>
      </c>
      <c r="F6248" s="20">
        <v>2025</v>
      </c>
      <c r="G6248" s="20">
        <v>36</v>
      </c>
      <c r="H6248" s="11">
        <v>2229.3578852085702</v>
      </c>
      <c r="I6248" s="10">
        <v>4179862.94602308</v>
      </c>
      <c r="J6248" s="33">
        <f t="shared" si="388"/>
        <v>5.3335669470447279E-4</v>
      </c>
      <c r="K6248" s="33">
        <f t="shared" si="389"/>
        <v>5.3321448530652127E-4</v>
      </c>
      <c r="L6248" s="33">
        <f t="shared" si="390"/>
        <v>0.99807490133742882</v>
      </c>
      <c r="M6248" s="33">
        <f t="shared" si="391"/>
        <v>0.9975427133426148</v>
      </c>
    </row>
    <row r="6249" spans="1:13" ht="41.4">
      <c r="A6249" t="s">
        <v>164</v>
      </c>
      <c r="B6249" t="s">
        <v>262</v>
      </c>
      <c r="C6249" s="14" t="s">
        <v>264</v>
      </c>
      <c r="D6249" t="s">
        <v>456</v>
      </c>
      <c r="E6249" t="s">
        <v>474</v>
      </c>
      <c r="F6249" s="20">
        <v>2025</v>
      </c>
      <c r="G6249" s="20">
        <v>37</v>
      </c>
      <c r="H6249" s="11">
        <v>2512.4216123012102</v>
      </c>
      <c r="I6249" s="10">
        <v>4141888.9709310699</v>
      </c>
      <c r="J6249" s="33">
        <f t="shared" si="388"/>
        <v>6.0658835375213688E-4</v>
      </c>
      <c r="K6249" s="33">
        <f t="shared" si="389"/>
        <v>6.0640441623005525E-4</v>
      </c>
      <c r="L6249" s="33">
        <f t="shared" si="390"/>
        <v>0.9975427133426148</v>
      </c>
      <c r="M6249" s="33">
        <f t="shared" si="391"/>
        <v>0.99693779903586577</v>
      </c>
    </row>
    <row r="6250" spans="1:13" ht="41.4">
      <c r="A6250" t="s">
        <v>164</v>
      </c>
      <c r="B6250" t="s">
        <v>262</v>
      </c>
      <c r="C6250" s="14" t="s">
        <v>264</v>
      </c>
      <c r="D6250" t="s">
        <v>456</v>
      </c>
      <c r="E6250" t="s">
        <v>474</v>
      </c>
      <c r="F6250" s="20">
        <v>2025</v>
      </c>
      <c r="G6250" s="20">
        <v>38</v>
      </c>
      <c r="H6250" s="11">
        <v>2815.0702779920598</v>
      </c>
      <c r="I6250" s="10">
        <v>4095336.7609212901</v>
      </c>
      <c r="J6250" s="33">
        <f t="shared" si="388"/>
        <v>6.8738432083391833E-4</v>
      </c>
      <c r="K6250" s="33">
        <f t="shared" si="389"/>
        <v>6.8714812635350953E-4</v>
      </c>
      <c r="L6250" s="33">
        <f t="shared" si="390"/>
        <v>0.99693779903586577</v>
      </c>
      <c r="M6250" s="33">
        <f t="shared" si="391"/>
        <v>0.99625275509516731</v>
      </c>
    </row>
    <row r="6251" spans="1:13" ht="41.4">
      <c r="A6251" t="s">
        <v>164</v>
      </c>
      <c r="B6251" t="s">
        <v>262</v>
      </c>
      <c r="C6251" s="14" t="s">
        <v>264</v>
      </c>
      <c r="D6251" t="s">
        <v>456</v>
      </c>
      <c r="E6251" t="s">
        <v>474</v>
      </c>
      <c r="F6251" s="20">
        <v>2025</v>
      </c>
      <c r="G6251" s="20">
        <v>39</v>
      </c>
      <c r="H6251" s="11">
        <v>3073.7090604813602</v>
      </c>
      <c r="I6251" s="10">
        <v>4111651.3578595598</v>
      </c>
      <c r="J6251" s="33">
        <f t="shared" si="388"/>
        <v>7.4756072267797267E-4</v>
      </c>
      <c r="K6251" s="33">
        <f t="shared" si="389"/>
        <v>7.4728136877655338E-4</v>
      </c>
      <c r="L6251" s="33">
        <f t="shared" si="390"/>
        <v>0.99625275509516731</v>
      </c>
      <c r="M6251" s="33">
        <f t="shared" si="391"/>
        <v>0.99550827397269237</v>
      </c>
    </row>
    <row r="6252" spans="1:13" ht="41.4">
      <c r="A6252" t="s">
        <v>164</v>
      </c>
      <c r="B6252" t="s">
        <v>262</v>
      </c>
      <c r="C6252" s="14" t="s">
        <v>264</v>
      </c>
      <c r="D6252" t="s">
        <v>456</v>
      </c>
      <c r="E6252" t="s">
        <v>474</v>
      </c>
      <c r="F6252" s="20">
        <v>2025</v>
      </c>
      <c r="G6252" s="20">
        <v>40</v>
      </c>
      <c r="H6252" s="11">
        <v>3465.4074631048902</v>
      </c>
      <c r="I6252" s="10">
        <v>4186115.0552511001</v>
      </c>
      <c r="J6252" s="33">
        <f t="shared" si="388"/>
        <v>8.2783378320140817E-4</v>
      </c>
      <c r="K6252" s="33">
        <f t="shared" si="389"/>
        <v>8.274912233491305E-4</v>
      </c>
      <c r="L6252" s="33">
        <f t="shared" si="390"/>
        <v>0.99550827397269237</v>
      </c>
      <c r="M6252" s="33">
        <f t="shared" si="391"/>
        <v>0.99468449961320848</v>
      </c>
    </row>
    <row r="6253" spans="1:13" ht="41.4">
      <c r="A6253" t="s">
        <v>164</v>
      </c>
      <c r="B6253" t="s">
        <v>262</v>
      </c>
      <c r="C6253" s="14" t="s">
        <v>264</v>
      </c>
      <c r="D6253" t="s">
        <v>456</v>
      </c>
      <c r="E6253" t="s">
        <v>474</v>
      </c>
      <c r="F6253" s="20">
        <v>2025</v>
      </c>
      <c r="G6253" s="20">
        <v>41</v>
      </c>
      <c r="H6253" s="11">
        <v>4701.0560406854302</v>
      </c>
      <c r="I6253" s="10">
        <v>4219085.5376769099</v>
      </c>
      <c r="J6253" s="33">
        <f t="shared" si="388"/>
        <v>1.1142357742464496E-3</v>
      </c>
      <c r="K6253" s="33">
        <f t="shared" si="389"/>
        <v>1.1136152440598401E-3</v>
      </c>
      <c r="L6253" s="33">
        <f t="shared" si="390"/>
        <v>0.99468449961320848</v>
      </c>
      <c r="M6253" s="33">
        <f t="shared" si="391"/>
        <v>0.99357680379140922</v>
      </c>
    </row>
    <row r="6254" spans="1:13" ht="41.4">
      <c r="A6254" t="s">
        <v>164</v>
      </c>
      <c r="B6254" t="s">
        <v>262</v>
      </c>
      <c r="C6254" s="14" t="s">
        <v>264</v>
      </c>
      <c r="D6254" t="s">
        <v>456</v>
      </c>
      <c r="E6254" t="s">
        <v>474</v>
      </c>
      <c r="F6254" s="20">
        <v>2025</v>
      </c>
      <c r="G6254" s="20">
        <v>42</v>
      </c>
      <c r="H6254" s="11">
        <v>5030.7684385758703</v>
      </c>
      <c r="I6254" s="10">
        <v>4191595.4753991398</v>
      </c>
      <c r="J6254" s="33">
        <f t="shared" si="388"/>
        <v>1.2002037095664203E-3</v>
      </c>
      <c r="K6254" s="33">
        <f t="shared" si="389"/>
        <v>1.1994837531544844E-3</v>
      </c>
      <c r="L6254" s="33">
        <f t="shared" si="390"/>
        <v>0.99357680379140922</v>
      </c>
      <c r="M6254" s="33">
        <f t="shared" si="391"/>
        <v>0.99238502455775024</v>
      </c>
    </row>
    <row r="6255" spans="1:13" ht="41.4">
      <c r="A6255" t="s">
        <v>164</v>
      </c>
      <c r="B6255" t="s">
        <v>262</v>
      </c>
      <c r="C6255" s="14" t="s">
        <v>264</v>
      </c>
      <c r="D6255" t="s">
        <v>456</v>
      </c>
      <c r="E6255" t="s">
        <v>474</v>
      </c>
      <c r="F6255" s="20">
        <v>2025</v>
      </c>
      <c r="G6255" s="20">
        <v>43</v>
      </c>
      <c r="H6255" s="11">
        <v>5401.0382920914399</v>
      </c>
      <c r="I6255" s="10">
        <v>4139440.4420393198</v>
      </c>
      <c r="J6255" s="33">
        <f t="shared" si="388"/>
        <v>1.3047749732644025E-3</v>
      </c>
      <c r="K6255" s="33">
        <f t="shared" si="389"/>
        <v>1.3039241244946487E-3</v>
      </c>
      <c r="L6255" s="33">
        <f t="shared" si="390"/>
        <v>0.99238502455775024</v>
      </c>
      <c r="M6255" s="33">
        <f t="shared" si="391"/>
        <v>0.99109102978344221</v>
      </c>
    </row>
    <row r="6256" spans="1:13" ht="41.4">
      <c r="A6256" t="s">
        <v>164</v>
      </c>
      <c r="B6256" t="s">
        <v>262</v>
      </c>
      <c r="C6256" s="14" t="s">
        <v>264</v>
      </c>
      <c r="D6256" t="s">
        <v>456</v>
      </c>
      <c r="E6256" t="s">
        <v>474</v>
      </c>
      <c r="F6256" s="20">
        <v>2025</v>
      </c>
      <c r="G6256" s="20">
        <v>44</v>
      </c>
      <c r="H6256" s="11">
        <v>5381.2148402344601</v>
      </c>
      <c r="I6256" s="10">
        <v>4079738.5720242099</v>
      </c>
      <c r="J6256" s="33">
        <f t="shared" si="388"/>
        <v>1.3190097221265106E-3</v>
      </c>
      <c r="K6256" s="33">
        <f t="shared" si="389"/>
        <v>1.3181402111428486E-3</v>
      </c>
      <c r="L6256" s="33">
        <f t="shared" si="390"/>
        <v>0.99109102978344221</v>
      </c>
      <c r="M6256" s="33">
        <f t="shared" si="391"/>
        <v>0.98978463284418172</v>
      </c>
    </row>
    <row r="6257" spans="1:13" ht="41.4">
      <c r="A6257" t="s">
        <v>164</v>
      </c>
      <c r="B6257" t="s">
        <v>262</v>
      </c>
      <c r="C6257" s="14" t="s">
        <v>264</v>
      </c>
      <c r="D6257" t="s">
        <v>456</v>
      </c>
      <c r="E6257" t="s">
        <v>474</v>
      </c>
      <c r="F6257" s="20">
        <v>2025</v>
      </c>
      <c r="G6257" s="20">
        <v>45</v>
      </c>
      <c r="H6257" s="11">
        <v>5501.8376196666804</v>
      </c>
      <c r="I6257" s="10">
        <v>4025863.72277551</v>
      </c>
      <c r="J6257" s="33">
        <f t="shared" si="388"/>
        <v>1.366622915858067E-3</v>
      </c>
      <c r="K6257" s="33">
        <f t="shared" si="389"/>
        <v>1.3656895120131018E-3</v>
      </c>
      <c r="L6257" s="33">
        <f t="shared" si="390"/>
        <v>0.98978463284418172</v>
      </c>
      <c r="M6257" s="33">
        <f t="shared" si="391"/>
        <v>0.98843289435195469</v>
      </c>
    </row>
    <row r="6258" spans="1:13" ht="41.4">
      <c r="A6258" t="s">
        <v>164</v>
      </c>
      <c r="B6258" t="s">
        <v>262</v>
      </c>
      <c r="C6258" s="14" t="s">
        <v>264</v>
      </c>
      <c r="D6258" t="s">
        <v>456</v>
      </c>
      <c r="E6258" t="s">
        <v>474</v>
      </c>
      <c r="F6258" s="20">
        <v>2025</v>
      </c>
      <c r="G6258" s="20">
        <v>46</v>
      </c>
      <c r="H6258" s="11">
        <v>6545.3268573423902</v>
      </c>
      <c r="I6258" s="10">
        <v>3958714.5785337202</v>
      </c>
      <c r="J6258" s="33">
        <f t="shared" si="388"/>
        <v>1.6533970124632559E-3</v>
      </c>
      <c r="K6258" s="33">
        <f t="shared" si="389"/>
        <v>1.6520309046327286E-3</v>
      </c>
      <c r="L6258" s="33">
        <f t="shared" si="390"/>
        <v>0.98843289435195469</v>
      </c>
      <c r="M6258" s="33">
        <f t="shared" si="391"/>
        <v>0.98679997266332964</v>
      </c>
    </row>
    <row r="6259" spans="1:13" ht="41.4">
      <c r="A6259" t="s">
        <v>164</v>
      </c>
      <c r="B6259" t="s">
        <v>262</v>
      </c>
      <c r="C6259" s="14" t="s">
        <v>264</v>
      </c>
      <c r="D6259" t="s">
        <v>456</v>
      </c>
      <c r="E6259" t="s">
        <v>474</v>
      </c>
      <c r="F6259" s="20">
        <v>2025</v>
      </c>
      <c r="G6259" s="20">
        <v>47</v>
      </c>
      <c r="H6259" s="11">
        <v>6839.2616672463901</v>
      </c>
      <c r="I6259" s="10">
        <v>3867221.8343678401</v>
      </c>
      <c r="J6259" s="33">
        <f t="shared" si="388"/>
        <v>1.7685206487163875E-3</v>
      </c>
      <c r="K6259" s="33">
        <f t="shared" si="389"/>
        <v>1.7669577375565293E-3</v>
      </c>
      <c r="L6259" s="33">
        <f t="shared" si="390"/>
        <v>0.98679997266332964</v>
      </c>
      <c r="M6259" s="33">
        <f t="shared" si="391"/>
        <v>0.98505633881621157</v>
      </c>
    </row>
    <row r="6260" spans="1:13" ht="41.4">
      <c r="A6260" t="s">
        <v>164</v>
      </c>
      <c r="B6260" t="s">
        <v>262</v>
      </c>
      <c r="C6260" s="14" t="s">
        <v>264</v>
      </c>
      <c r="D6260" t="s">
        <v>456</v>
      </c>
      <c r="E6260" t="s">
        <v>474</v>
      </c>
      <c r="F6260" s="20">
        <v>2025</v>
      </c>
      <c r="G6260" s="20">
        <v>48</v>
      </c>
      <c r="H6260" s="11">
        <v>7179.7940453436604</v>
      </c>
      <c r="I6260" s="10">
        <v>3779945.0449384302</v>
      </c>
      <c r="J6260" s="33">
        <f t="shared" si="388"/>
        <v>1.8994440289437089E-3</v>
      </c>
      <c r="K6260" s="33">
        <f t="shared" si="389"/>
        <v>1.8976412267553977E-3</v>
      </c>
      <c r="L6260" s="33">
        <f t="shared" si="390"/>
        <v>0.98505633881621157</v>
      </c>
      <c r="M6260" s="33">
        <f t="shared" si="391"/>
        <v>0.98318705529699724</v>
      </c>
    </row>
    <row r="6261" spans="1:13" ht="41.4">
      <c r="A6261" t="s">
        <v>164</v>
      </c>
      <c r="B6261" t="s">
        <v>262</v>
      </c>
      <c r="C6261" s="14" t="s">
        <v>264</v>
      </c>
      <c r="D6261" t="s">
        <v>456</v>
      </c>
      <c r="E6261" t="s">
        <v>474</v>
      </c>
      <c r="F6261" s="20">
        <v>2025</v>
      </c>
      <c r="G6261" s="20">
        <v>49</v>
      </c>
      <c r="H6261" s="11">
        <v>7515.8332361671601</v>
      </c>
      <c r="I6261" s="10">
        <v>3708728.3520107502</v>
      </c>
      <c r="J6261" s="33">
        <f t="shared" si="388"/>
        <v>2.0265256774852016E-3</v>
      </c>
      <c r="K6261" s="33">
        <f t="shared" si="389"/>
        <v>2.024473660713344E-3</v>
      </c>
      <c r="L6261" s="33">
        <f t="shared" si="390"/>
        <v>0.98318705529699724</v>
      </c>
      <c r="M6261" s="33">
        <f t="shared" si="391"/>
        <v>0.98119661899999411</v>
      </c>
    </row>
    <row r="6262" spans="1:13" ht="41.4">
      <c r="A6262" t="s">
        <v>164</v>
      </c>
      <c r="B6262" t="s">
        <v>262</v>
      </c>
      <c r="C6262" s="14" t="s">
        <v>264</v>
      </c>
      <c r="D6262" t="s">
        <v>456</v>
      </c>
      <c r="E6262" t="s">
        <v>474</v>
      </c>
      <c r="F6262" s="20">
        <v>2025</v>
      </c>
      <c r="G6262" s="20">
        <v>50</v>
      </c>
      <c r="H6262" s="11">
        <v>7885.4252828216204</v>
      </c>
      <c r="I6262" s="10">
        <v>3624871.1799817998</v>
      </c>
      <c r="J6262" s="33">
        <f t="shared" si="388"/>
        <v>2.1753670382463667E-3</v>
      </c>
      <c r="K6262" s="33">
        <f t="shared" si="389"/>
        <v>2.1730026421580284E-3</v>
      </c>
      <c r="L6262" s="33">
        <f t="shared" si="390"/>
        <v>0.98119661899999411</v>
      </c>
      <c r="M6262" s="33">
        <f t="shared" si="391"/>
        <v>0.9790644761544306</v>
      </c>
    </row>
    <row r="6263" spans="1:13" ht="41.4">
      <c r="A6263" t="s">
        <v>164</v>
      </c>
      <c r="B6263" t="s">
        <v>262</v>
      </c>
      <c r="C6263" s="14" t="s">
        <v>264</v>
      </c>
      <c r="D6263" t="s">
        <v>456</v>
      </c>
      <c r="E6263" t="s">
        <v>474</v>
      </c>
      <c r="F6263" s="20">
        <v>2025</v>
      </c>
      <c r="G6263" s="20">
        <v>51</v>
      </c>
      <c r="H6263" s="11">
        <v>8897.1467288915392</v>
      </c>
      <c r="I6263" s="10">
        <v>3557342.5560414898</v>
      </c>
      <c r="J6263" s="33">
        <f t="shared" si="388"/>
        <v>2.5010654972716577E-3</v>
      </c>
      <c r="K6263" s="33">
        <f t="shared" si="389"/>
        <v>2.497940438829005E-3</v>
      </c>
      <c r="L6263" s="33">
        <f t="shared" si="390"/>
        <v>0.9790644761544306</v>
      </c>
      <c r="M6263" s="33">
        <f t="shared" si="391"/>
        <v>0.9766188314072235</v>
      </c>
    </row>
    <row r="6264" spans="1:13" ht="41.4">
      <c r="A6264" t="s">
        <v>164</v>
      </c>
      <c r="B6264" t="s">
        <v>262</v>
      </c>
      <c r="C6264" s="14" t="s">
        <v>264</v>
      </c>
      <c r="D6264" t="s">
        <v>456</v>
      </c>
      <c r="E6264" t="s">
        <v>474</v>
      </c>
      <c r="F6264" s="20">
        <v>2025</v>
      </c>
      <c r="G6264" s="20">
        <v>52</v>
      </c>
      <c r="H6264" s="11">
        <v>9772.8317535743408</v>
      </c>
      <c r="I6264" s="10">
        <v>3491434.4181458498</v>
      </c>
      <c r="J6264" s="33">
        <f t="shared" si="388"/>
        <v>2.7990878771150655E-3</v>
      </c>
      <c r="K6264" s="33">
        <f t="shared" si="389"/>
        <v>2.7951740831791971E-3</v>
      </c>
      <c r="L6264" s="33">
        <f t="shared" si="390"/>
        <v>0.9766188314072235</v>
      </c>
      <c r="M6264" s="33">
        <f t="shared" si="391"/>
        <v>0.97388901176052922</v>
      </c>
    </row>
    <row r="6265" spans="1:13" ht="41.4">
      <c r="A6265" t="s">
        <v>164</v>
      </c>
      <c r="B6265" t="s">
        <v>262</v>
      </c>
      <c r="C6265" s="14" t="s">
        <v>264</v>
      </c>
      <c r="D6265" t="s">
        <v>456</v>
      </c>
      <c r="E6265" t="s">
        <v>474</v>
      </c>
      <c r="F6265" s="20">
        <v>2025</v>
      </c>
      <c r="G6265" s="20">
        <v>53</v>
      </c>
      <c r="H6265" s="11">
        <v>10507.7387096615</v>
      </c>
      <c r="I6265" s="10">
        <v>3403336.7950920402</v>
      </c>
      <c r="J6265" s="33">
        <f t="shared" si="388"/>
        <v>3.0874812991810666E-3</v>
      </c>
      <c r="K6265" s="33">
        <f t="shared" si="389"/>
        <v>3.0827199302676522E-3</v>
      </c>
      <c r="L6265" s="33">
        <f t="shared" si="390"/>
        <v>0.97388901176052922</v>
      </c>
      <c r="M6265" s="33">
        <f t="shared" si="391"/>
        <v>0.97088678469410639</v>
      </c>
    </row>
    <row r="6266" spans="1:13" ht="41.4">
      <c r="A6266" t="s">
        <v>164</v>
      </c>
      <c r="B6266" t="s">
        <v>262</v>
      </c>
      <c r="C6266" s="14" t="s">
        <v>264</v>
      </c>
      <c r="D6266" t="s">
        <v>456</v>
      </c>
      <c r="E6266" t="s">
        <v>474</v>
      </c>
      <c r="F6266" s="20">
        <v>2025</v>
      </c>
      <c r="G6266" s="20">
        <v>54</v>
      </c>
      <c r="H6266" s="11">
        <v>11302.6726074898</v>
      </c>
      <c r="I6266" s="10">
        <v>3326094.6925646001</v>
      </c>
      <c r="J6266" s="33">
        <f t="shared" si="388"/>
        <v>3.398181246239512E-3</v>
      </c>
      <c r="K6266" s="33">
        <f t="shared" si="389"/>
        <v>3.3924139629558647E-3</v>
      </c>
      <c r="L6266" s="33">
        <f t="shared" si="390"/>
        <v>0.97088678469410639</v>
      </c>
      <c r="M6266" s="33">
        <f t="shared" si="391"/>
        <v>0.96759313480926079</v>
      </c>
    </row>
    <row r="6267" spans="1:13" ht="41.4">
      <c r="A6267" t="s">
        <v>164</v>
      </c>
      <c r="B6267" t="s">
        <v>262</v>
      </c>
      <c r="C6267" s="14" t="s">
        <v>264</v>
      </c>
      <c r="D6267" t="s">
        <v>456</v>
      </c>
      <c r="E6267" t="s">
        <v>474</v>
      </c>
      <c r="F6267" s="20">
        <v>2025</v>
      </c>
      <c r="G6267" s="20">
        <v>55</v>
      </c>
      <c r="H6267" s="11">
        <v>12152.082865861799</v>
      </c>
      <c r="I6267" s="10">
        <v>3246660.0017613098</v>
      </c>
      <c r="J6267" s="33">
        <f t="shared" si="388"/>
        <v>3.7429490181507476E-3</v>
      </c>
      <c r="K6267" s="33">
        <f t="shared" si="389"/>
        <v>3.7359529158811355E-3</v>
      </c>
      <c r="L6267" s="33">
        <f t="shared" si="390"/>
        <v>0.96759313480926079</v>
      </c>
      <c r="M6267" s="33">
        <f t="shared" si="391"/>
        <v>0.96397825241588353</v>
      </c>
    </row>
    <row r="6268" spans="1:13" ht="41.4">
      <c r="A6268" t="s">
        <v>164</v>
      </c>
      <c r="B6268" t="s">
        <v>262</v>
      </c>
      <c r="C6268" s="14" t="s">
        <v>264</v>
      </c>
      <c r="D6268" t="s">
        <v>456</v>
      </c>
      <c r="E6268" t="s">
        <v>474</v>
      </c>
      <c r="F6268" s="20">
        <v>2025</v>
      </c>
      <c r="G6268" s="20">
        <v>56</v>
      </c>
      <c r="H6268" s="11">
        <v>13296.263753958799</v>
      </c>
      <c r="I6268" s="10">
        <v>3151194.3645884902</v>
      </c>
      <c r="J6268" s="33">
        <f t="shared" si="388"/>
        <v>4.2194362567334496E-3</v>
      </c>
      <c r="K6268" s="33">
        <f t="shared" si="389"/>
        <v>4.2105469425974817E-3</v>
      </c>
      <c r="L6268" s="33">
        <f t="shared" si="390"/>
        <v>0.96397825241588353</v>
      </c>
      <c r="M6268" s="33">
        <f t="shared" si="391"/>
        <v>0.95991937673244332</v>
      </c>
    </row>
    <row r="6269" spans="1:13" ht="41.4">
      <c r="A6269" t="s">
        <v>164</v>
      </c>
      <c r="B6269" t="s">
        <v>262</v>
      </c>
      <c r="C6269" s="14" t="s">
        <v>264</v>
      </c>
      <c r="D6269" t="s">
        <v>456</v>
      </c>
      <c r="E6269" t="s">
        <v>474</v>
      </c>
      <c r="F6269" s="20">
        <v>2025</v>
      </c>
      <c r="G6269" s="20">
        <v>57</v>
      </c>
      <c r="H6269" s="11">
        <v>14348.467212609999</v>
      </c>
      <c r="I6269" s="10">
        <v>3049212.3527183598</v>
      </c>
      <c r="J6269" s="33">
        <f t="shared" si="388"/>
        <v>4.7056306851893746E-3</v>
      </c>
      <c r="K6269" s="33">
        <f t="shared" si="389"/>
        <v>4.6945765508050741E-3</v>
      </c>
      <c r="L6269" s="33">
        <f t="shared" si="390"/>
        <v>0.95991937673244332</v>
      </c>
      <c r="M6269" s="33">
        <f t="shared" si="391"/>
        <v>0.95541296173577173</v>
      </c>
    </row>
    <row r="6270" spans="1:13" ht="41.4">
      <c r="A6270" t="s">
        <v>164</v>
      </c>
      <c r="B6270" t="s">
        <v>262</v>
      </c>
      <c r="C6270" s="14" t="s">
        <v>264</v>
      </c>
      <c r="D6270" t="s">
        <v>456</v>
      </c>
      <c r="E6270" t="s">
        <v>474</v>
      </c>
      <c r="F6270" s="20">
        <v>2025</v>
      </c>
      <c r="G6270" s="20">
        <v>58</v>
      </c>
      <c r="H6270" s="11">
        <v>15591.5881671845</v>
      </c>
      <c r="I6270" s="10">
        <v>2949517.4934811001</v>
      </c>
      <c r="J6270" s="33">
        <f t="shared" si="388"/>
        <v>5.286148735053911E-3</v>
      </c>
      <c r="K6270" s="33">
        <f t="shared" si="389"/>
        <v>5.2722016371293812E-3</v>
      </c>
      <c r="L6270" s="33">
        <f t="shared" si="390"/>
        <v>0.95541296173577173</v>
      </c>
      <c r="M6270" s="33">
        <f t="shared" si="391"/>
        <v>0.95037583195477371</v>
      </c>
    </row>
    <row r="6271" spans="1:13" ht="41.4">
      <c r="A6271" t="s">
        <v>164</v>
      </c>
      <c r="B6271" t="s">
        <v>262</v>
      </c>
      <c r="C6271" s="14" t="s">
        <v>264</v>
      </c>
      <c r="D6271" t="s">
        <v>456</v>
      </c>
      <c r="E6271" t="s">
        <v>474</v>
      </c>
      <c r="F6271" s="20">
        <v>2025</v>
      </c>
      <c r="G6271" s="20">
        <v>59</v>
      </c>
      <c r="H6271" s="11">
        <v>16198.465165485501</v>
      </c>
      <c r="I6271" s="10">
        <v>2836556.0141030601</v>
      </c>
      <c r="J6271" s="33">
        <f t="shared" si="388"/>
        <v>5.7106100090914564E-3</v>
      </c>
      <c r="K6271" s="33">
        <f t="shared" si="389"/>
        <v>5.6943354696729065E-3</v>
      </c>
      <c r="L6271" s="33">
        <f t="shared" si="390"/>
        <v>0.95037583195477371</v>
      </c>
      <c r="M6271" s="33">
        <f t="shared" si="391"/>
        <v>0.94496407314535369</v>
      </c>
    </row>
    <row r="6272" spans="1:13" ht="41.4">
      <c r="A6272" t="s">
        <v>164</v>
      </c>
      <c r="B6272" t="s">
        <v>262</v>
      </c>
      <c r="C6272" s="14" t="s">
        <v>264</v>
      </c>
      <c r="D6272" t="s">
        <v>456</v>
      </c>
      <c r="E6272" t="s">
        <v>474</v>
      </c>
      <c r="F6272" s="20">
        <v>2025</v>
      </c>
      <c r="G6272" s="20">
        <v>60</v>
      </c>
      <c r="H6272" s="11">
        <v>16943.046721576899</v>
      </c>
      <c r="I6272" s="10">
        <v>2711118.0986436098</v>
      </c>
      <c r="J6272" s="33">
        <f t="shared" si="388"/>
        <v>6.2494683393001637E-3</v>
      </c>
      <c r="K6272" s="33">
        <f t="shared" si="389"/>
        <v>6.2299810282819834E-3</v>
      </c>
      <c r="L6272" s="33">
        <f t="shared" si="390"/>
        <v>0.94496407314535369</v>
      </c>
      <c r="M6272" s="33">
        <f t="shared" si="391"/>
        <v>0.93907696489725012</v>
      </c>
    </row>
    <row r="6273" spans="1:13" ht="41.4">
      <c r="A6273" t="s">
        <v>164</v>
      </c>
      <c r="B6273" t="s">
        <v>262</v>
      </c>
      <c r="C6273" s="14" t="s">
        <v>264</v>
      </c>
      <c r="D6273" t="s">
        <v>456</v>
      </c>
      <c r="E6273" t="s">
        <v>474</v>
      </c>
      <c r="F6273" s="20">
        <v>2025</v>
      </c>
      <c r="G6273" s="20">
        <v>61</v>
      </c>
      <c r="H6273" s="11">
        <v>18445.405526558399</v>
      </c>
      <c r="I6273" s="10">
        <v>2587587.36436335</v>
      </c>
      <c r="J6273" s="33">
        <f t="shared" si="388"/>
        <v>7.1284184567413462E-3</v>
      </c>
      <c r="K6273" s="33">
        <f t="shared" si="389"/>
        <v>7.1030715454513116E-3</v>
      </c>
      <c r="L6273" s="33">
        <f t="shared" si="390"/>
        <v>0.93907696489725012</v>
      </c>
      <c r="M6273" s="33">
        <f t="shared" si="391"/>
        <v>0.93240663402889967</v>
      </c>
    </row>
    <row r="6274" spans="1:13" ht="41.4">
      <c r="A6274" t="s">
        <v>164</v>
      </c>
      <c r="B6274" t="s">
        <v>262</v>
      </c>
      <c r="C6274" s="14" t="s">
        <v>264</v>
      </c>
      <c r="D6274" t="s">
        <v>456</v>
      </c>
      <c r="E6274" t="s">
        <v>474</v>
      </c>
      <c r="F6274" s="20">
        <v>2025</v>
      </c>
      <c r="G6274" s="20">
        <v>62</v>
      </c>
      <c r="H6274" s="11">
        <v>19672.069245495699</v>
      </c>
      <c r="I6274" s="10">
        <v>2464801.4290322</v>
      </c>
      <c r="J6274" s="33">
        <f t="shared" ref="J6274:J6337" si="392">IF(I6274&gt;0,H6274/I6274,0)</f>
        <v>7.9811984096503467E-3</v>
      </c>
      <c r="K6274" s="33">
        <f t="shared" ref="K6274:K6337" si="393">1-EXP(-J6274)</f>
        <v>7.9494332099201426E-3</v>
      </c>
      <c r="L6274" s="33">
        <f t="shared" ref="L6274:L6337" si="394">IF(G6274=30,1,M6273)</f>
        <v>0.93240663402889967</v>
      </c>
      <c r="M6274" s="33">
        <f t="shared" ref="M6274:M6337" si="395">L6274*(1-K6274)</f>
        <v>0.92499452976720054</v>
      </c>
    </row>
    <row r="6275" spans="1:13" ht="41.4">
      <c r="A6275" t="s">
        <v>164</v>
      </c>
      <c r="B6275" t="s">
        <v>262</v>
      </c>
      <c r="C6275" s="14" t="s">
        <v>264</v>
      </c>
      <c r="D6275" t="s">
        <v>456</v>
      </c>
      <c r="E6275" t="s">
        <v>474</v>
      </c>
      <c r="F6275" s="20">
        <v>2025</v>
      </c>
      <c r="G6275" s="20">
        <v>63</v>
      </c>
      <c r="H6275" s="11">
        <v>20915.045331763002</v>
      </c>
      <c r="I6275" s="10">
        <v>2342092.6212101402</v>
      </c>
      <c r="J6275" s="33">
        <f t="shared" si="392"/>
        <v>8.9300675568314489E-3</v>
      </c>
      <c r="K6275" s="33">
        <f t="shared" si="393"/>
        <v>8.8903129287289939E-3</v>
      </c>
      <c r="L6275" s="33">
        <f t="shared" si="394"/>
        <v>0.92499452976720054</v>
      </c>
      <c r="M6275" s="33">
        <f t="shared" si="395"/>
        <v>0.91677103894020762</v>
      </c>
    </row>
    <row r="6276" spans="1:13" ht="41.4">
      <c r="A6276" t="s">
        <v>164</v>
      </c>
      <c r="B6276" t="s">
        <v>262</v>
      </c>
      <c r="C6276" s="14" t="s">
        <v>264</v>
      </c>
      <c r="D6276" t="s">
        <v>456</v>
      </c>
      <c r="E6276" t="s">
        <v>474</v>
      </c>
      <c r="F6276" s="20">
        <v>2025</v>
      </c>
      <c r="G6276" s="20">
        <v>64</v>
      </c>
      <c r="H6276" s="11">
        <v>22265.094819579601</v>
      </c>
      <c r="I6276" s="10">
        <v>2218148.70530253</v>
      </c>
      <c r="J6276" s="33">
        <f t="shared" si="392"/>
        <v>1.003769258857823E-2</v>
      </c>
      <c r="K6276" s="33">
        <f t="shared" si="393"/>
        <v>9.9874830885988697E-3</v>
      </c>
      <c r="L6276" s="33">
        <f t="shared" si="394"/>
        <v>0.91677103894020762</v>
      </c>
      <c r="M6276" s="33">
        <f t="shared" si="395"/>
        <v>0.90761480369267511</v>
      </c>
    </row>
    <row r="6277" spans="1:13" ht="41.4">
      <c r="A6277" t="s">
        <v>164</v>
      </c>
      <c r="B6277" t="s">
        <v>262</v>
      </c>
      <c r="C6277" s="14" t="s">
        <v>264</v>
      </c>
      <c r="D6277" t="s">
        <v>456</v>
      </c>
      <c r="E6277" t="s">
        <v>474</v>
      </c>
      <c r="F6277" s="20">
        <v>2025</v>
      </c>
      <c r="G6277" s="20">
        <v>65</v>
      </c>
      <c r="H6277" s="11">
        <v>23431.504438875501</v>
      </c>
      <c r="I6277" s="10">
        <v>2089504.47083457</v>
      </c>
      <c r="J6277" s="33">
        <f t="shared" si="392"/>
        <v>1.1213904907088672E-2</v>
      </c>
      <c r="K6277" s="33">
        <f t="shared" si="393"/>
        <v>1.1151263445901671E-2</v>
      </c>
      <c r="L6277" s="33">
        <f t="shared" si="394"/>
        <v>0.90761480369267511</v>
      </c>
      <c r="M6277" s="33">
        <f t="shared" si="395"/>
        <v>0.89749375190929781</v>
      </c>
    </row>
    <row r="6278" spans="1:13" ht="41.4">
      <c r="A6278" t="s">
        <v>164</v>
      </c>
      <c r="B6278" t="s">
        <v>262</v>
      </c>
      <c r="C6278" s="14" t="s">
        <v>264</v>
      </c>
      <c r="D6278" t="s">
        <v>456</v>
      </c>
      <c r="E6278" t="s">
        <v>474</v>
      </c>
      <c r="F6278" s="20">
        <v>2025</v>
      </c>
      <c r="G6278" s="20">
        <v>66</v>
      </c>
      <c r="H6278" s="11">
        <v>24119.3615314292</v>
      </c>
      <c r="I6278" s="10">
        <v>1956080.13586195</v>
      </c>
      <c r="J6278" s="33">
        <f t="shared" si="392"/>
        <v>1.2330456758511564E-2</v>
      </c>
      <c r="K6278" s="33">
        <f t="shared" si="393"/>
        <v>1.2254748169880814E-2</v>
      </c>
      <c r="L6278" s="33">
        <f t="shared" si="394"/>
        <v>0.89749375190929781</v>
      </c>
      <c r="M6278" s="33">
        <f t="shared" si="395"/>
        <v>0.88649519199560789</v>
      </c>
    </row>
    <row r="6279" spans="1:13" ht="41.4">
      <c r="A6279" t="s">
        <v>164</v>
      </c>
      <c r="B6279" t="s">
        <v>262</v>
      </c>
      <c r="C6279" s="14" t="s">
        <v>264</v>
      </c>
      <c r="D6279" t="s">
        <v>456</v>
      </c>
      <c r="E6279" t="s">
        <v>474</v>
      </c>
      <c r="F6279" s="20">
        <v>2025</v>
      </c>
      <c r="G6279" s="20">
        <v>67</v>
      </c>
      <c r="H6279" s="11">
        <v>20814.438081823599</v>
      </c>
      <c r="I6279" s="10">
        <v>1821534.82128253</v>
      </c>
      <c r="J6279" s="33">
        <f t="shared" si="392"/>
        <v>1.1426868066770362E-2</v>
      </c>
      <c r="K6279" s="33">
        <f t="shared" si="393"/>
        <v>1.1361829375096888E-2</v>
      </c>
      <c r="L6279" s="33">
        <f t="shared" si="394"/>
        <v>0.88649519199560789</v>
      </c>
      <c r="M6279" s="33">
        <f t="shared" si="395"/>
        <v>0.87642298488231007</v>
      </c>
    </row>
    <row r="6280" spans="1:13" ht="41.4">
      <c r="A6280" t="s">
        <v>164</v>
      </c>
      <c r="B6280" t="s">
        <v>262</v>
      </c>
      <c r="C6280" s="14" t="s">
        <v>264</v>
      </c>
      <c r="D6280" t="s">
        <v>456</v>
      </c>
      <c r="E6280" t="s">
        <v>474</v>
      </c>
      <c r="F6280" s="20">
        <v>2025</v>
      </c>
      <c r="G6280" s="20">
        <v>68</v>
      </c>
      <c r="H6280" s="11">
        <v>20438.609111072801</v>
      </c>
      <c r="I6280" s="10">
        <v>1697547.8816679099</v>
      </c>
      <c r="J6280" s="33">
        <f t="shared" si="392"/>
        <v>1.2040078121973817E-2</v>
      </c>
      <c r="K6280" s="33">
        <f t="shared" si="393"/>
        <v>1.1967886403159045E-2</v>
      </c>
      <c r="L6280" s="33">
        <f t="shared" si="394"/>
        <v>0.87642298488231007</v>
      </c>
      <c r="M6280" s="33">
        <f t="shared" si="395"/>
        <v>0.86593405415812097</v>
      </c>
    </row>
    <row r="6281" spans="1:13" ht="41.4">
      <c r="A6281" t="s">
        <v>164</v>
      </c>
      <c r="B6281" t="s">
        <v>262</v>
      </c>
      <c r="C6281" s="14" t="s">
        <v>264</v>
      </c>
      <c r="D6281" t="s">
        <v>456</v>
      </c>
      <c r="E6281" t="s">
        <v>474</v>
      </c>
      <c r="F6281" s="20">
        <v>2025</v>
      </c>
      <c r="G6281" s="20">
        <v>69</v>
      </c>
      <c r="H6281" s="11">
        <v>20109.982163642799</v>
      </c>
      <c r="I6281" s="10">
        <v>1580975.5137741701</v>
      </c>
      <c r="J6281" s="33">
        <f t="shared" si="392"/>
        <v>1.2719983319435111E-2</v>
      </c>
      <c r="K6281" s="33">
        <f t="shared" si="393"/>
        <v>1.2639426254865027E-2</v>
      </c>
      <c r="L6281" s="33">
        <f t="shared" si="394"/>
        <v>0.86593405415812097</v>
      </c>
      <c r="M6281" s="33">
        <f t="shared" si="395"/>
        <v>0.85498914453901309</v>
      </c>
    </row>
    <row r="6282" spans="1:13" ht="41.4">
      <c r="A6282" t="s">
        <v>164</v>
      </c>
      <c r="B6282" t="s">
        <v>262</v>
      </c>
      <c r="C6282" s="14" t="s">
        <v>264</v>
      </c>
      <c r="D6282" t="s">
        <v>456</v>
      </c>
      <c r="E6282" t="s">
        <v>474</v>
      </c>
      <c r="F6282" s="20">
        <v>2026</v>
      </c>
      <c r="G6282" s="20">
        <v>30</v>
      </c>
      <c r="H6282" s="11">
        <v>921.48052751610999</v>
      </c>
      <c r="I6282" s="10">
        <v>4382720.6847421201</v>
      </c>
      <c r="J6282" s="33">
        <f t="shared" si="392"/>
        <v>2.1025308108822135E-4</v>
      </c>
      <c r="K6282" s="33">
        <f t="shared" si="393"/>
        <v>2.1023097945815916E-4</v>
      </c>
      <c r="L6282" s="33">
        <f t="shared" si="394"/>
        <v>1</v>
      </c>
      <c r="M6282" s="33">
        <f t="shared" si="395"/>
        <v>0.99978976902054184</v>
      </c>
    </row>
    <row r="6283" spans="1:13" ht="41.4">
      <c r="A6283" t="s">
        <v>164</v>
      </c>
      <c r="B6283" t="s">
        <v>262</v>
      </c>
      <c r="C6283" s="14" t="s">
        <v>264</v>
      </c>
      <c r="D6283" t="s">
        <v>456</v>
      </c>
      <c r="E6283" t="s">
        <v>474</v>
      </c>
      <c r="F6283" s="20">
        <v>2026</v>
      </c>
      <c r="G6283" s="20">
        <v>31</v>
      </c>
      <c r="H6283" s="11">
        <v>1300.5797579647899</v>
      </c>
      <c r="I6283" s="10">
        <v>4319604.7020792998</v>
      </c>
      <c r="J6283" s="33">
        <f t="shared" si="392"/>
        <v>3.010876799302349E-4</v>
      </c>
      <c r="K6283" s="33">
        <f t="shared" si="393"/>
        <v>3.0104235758354747E-4</v>
      </c>
      <c r="L6283" s="33">
        <f t="shared" si="394"/>
        <v>0.99978976902054184</v>
      </c>
      <c r="M6283" s="33">
        <f t="shared" si="395"/>
        <v>0.99948878995138801</v>
      </c>
    </row>
    <row r="6284" spans="1:13" ht="41.4">
      <c r="A6284" t="s">
        <v>164</v>
      </c>
      <c r="B6284" t="s">
        <v>262</v>
      </c>
      <c r="C6284" s="14" t="s">
        <v>264</v>
      </c>
      <c r="D6284" t="s">
        <v>456</v>
      </c>
      <c r="E6284" t="s">
        <v>474</v>
      </c>
      <c r="F6284" s="20">
        <v>2026</v>
      </c>
      <c r="G6284" s="20">
        <v>32</v>
      </c>
      <c r="H6284" s="11">
        <v>1324.5812975297799</v>
      </c>
      <c r="I6284" s="10">
        <v>4266455.9824331496</v>
      </c>
      <c r="J6284" s="33">
        <f t="shared" si="392"/>
        <v>3.1046407205035184E-4</v>
      </c>
      <c r="K6284" s="33">
        <f t="shared" si="393"/>
        <v>3.1041588306746082E-4</v>
      </c>
      <c r="L6284" s="33">
        <f t="shared" si="394"/>
        <v>0.99948878995138801</v>
      </c>
      <c r="M6284" s="33">
        <f t="shared" si="395"/>
        <v>0.99917853275603918</v>
      </c>
    </row>
    <row r="6285" spans="1:13" ht="41.4">
      <c r="A6285" t="s">
        <v>164</v>
      </c>
      <c r="B6285" t="s">
        <v>262</v>
      </c>
      <c r="C6285" s="14" t="s">
        <v>264</v>
      </c>
      <c r="D6285" t="s">
        <v>456</v>
      </c>
      <c r="E6285" t="s">
        <v>474</v>
      </c>
      <c r="F6285" s="20">
        <v>2026</v>
      </c>
      <c r="G6285" s="20">
        <v>33</v>
      </c>
      <c r="H6285" s="11">
        <v>1384.59261456124</v>
      </c>
      <c r="I6285" s="10">
        <v>4216176.09201279</v>
      </c>
      <c r="J6285" s="33">
        <f t="shared" si="392"/>
        <v>3.2840009153892798E-4</v>
      </c>
      <c r="K6285" s="33">
        <f t="shared" si="393"/>
        <v>3.2834617413113332E-4</v>
      </c>
      <c r="L6285" s="33">
        <f t="shared" si="394"/>
        <v>0.99917853275603918</v>
      </c>
      <c r="M6285" s="33">
        <f t="shared" si="395"/>
        <v>0.99885045630753477</v>
      </c>
    </row>
    <row r="6286" spans="1:13" ht="41.4">
      <c r="A6286" t="s">
        <v>164</v>
      </c>
      <c r="B6286" t="s">
        <v>262</v>
      </c>
      <c r="C6286" s="14" t="s">
        <v>264</v>
      </c>
      <c r="D6286" t="s">
        <v>456</v>
      </c>
      <c r="E6286" t="s">
        <v>474</v>
      </c>
      <c r="F6286" s="20">
        <v>2026</v>
      </c>
      <c r="G6286" s="20">
        <v>34</v>
      </c>
      <c r="H6286" s="11">
        <v>1461.12965532415</v>
      </c>
      <c r="I6286" s="10">
        <v>4201385.7075169301</v>
      </c>
      <c r="J6286" s="33">
        <f t="shared" si="392"/>
        <v>3.4777327221110945E-4</v>
      </c>
      <c r="K6286" s="33">
        <f t="shared" si="393"/>
        <v>3.4771280609635635E-4</v>
      </c>
      <c r="L6286" s="33">
        <f t="shared" si="394"/>
        <v>0.99885045630753477</v>
      </c>
      <c r="M6286" s="33">
        <f t="shared" si="395"/>
        <v>0.99850314321250144</v>
      </c>
    </row>
    <row r="6287" spans="1:13" ht="41.4">
      <c r="A6287" t="s">
        <v>164</v>
      </c>
      <c r="B6287" t="s">
        <v>262</v>
      </c>
      <c r="C6287" s="14" t="s">
        <v>264</v>
      </c>
      <c r="D6287" t="s">
        <v>456</v>
      </c>
      <c r="E6287" t="s">
        <v>474</v>
      </c>
      <c r="F6287" s="20">
        <v>2026</v>
      </c>
      <c r="G6287" s="20">
        <v>35</v>
      </c>
      <c r="H6287" s="11">
        <v>1579.0182141759999</v>
      </c>
      <c r="I6287" s="10">
        <v>4181111.3630496901</v>
      </c>
      <c r="J6287" s="33">
        <f t="shared" si="392"/>
        <v>3.7765514406778891E-4</v>
      </c>
      <c r="K6287" s="33">
        <f t="shared" si="393"/>
        <v>3.7758384134012335E-4</v>
      </c>
      <c r="L6287" s="33">
        <f t="shared" si="394"/>
        <v>0.99850314321250144</v>
      </c>
      <c r="M6287" s="33">
        <f t="shared" si="395"/>
        <v>0.99812612456009708</v>
      </c>
    </row>
    <row r="6288" spans="1:13" ht="41.4">
      <c r="A6288" t="s">
        <v>164</v>
      </c>
      <c r="B6288" t="s">
        <v>262</v>
      </c>
      <c r="C6288" s="14" t="s">
        <v>264</v>
      </c>
      <c r="D6288" t="s">
        <v>456</v>
      </c>
      <c r="E6288" t="s">
        <v>474</v>
      </c>
      <c r="F6288" s="20">
        <v>2026</v>
      </c>
      <c r="G6288" s="20">
        <v>36</v>
      </c>
      <c r="H6288" s="11">
        <v>2123.50460519744</v>
      </c>
      <c r="I6288" s="10">
        <v>4164574.4119036002</v>
      </c>
      <c r="J6288" s="33">
        <f t="shared" si="392"/>
        <v>5.0989714558295036E-4</v>
      </c>
      <c r="K6288" s="33">
        <f t="shared" si="393"/>
        <v>5.0976717012574113E-4</v>
      </c>
      <c r="L6288" s="33">
        <f t="shared" si="394"/>
        <v>0.99812612456009708</v>
      </c>
      <c r="M6288" s="33">
        <f t="shared" si="395"/>
        <v>0.99761731263015152</v>
      </c>
    </row>
    <row r="6289" spans="1:13" ht="41.4">
      <c r="A6289" t="s">
        <v>164</v>
      </c>
      <c r="B6289" t="s">
        <v>262</v>
      </c>
      <c r="C6289" s="14" t="s">
        <v>264</v>
      </c>
      <c r="D6289" t="s">
        <v>456</v>
      </c>
      <c r="E6289" t="s">
        <v>474</v>
      </c>
      <c r="F6289" s="20">
        <v>2026</v>
      </c>
      <c r="G6289" s="20">
        <v>37</v>
      </c>
      <c r="H6289" s="11">
        <v>2335.8574138925401</v>
      </c>
      <c r="I6289" s="10">
        <v>4171610.9026214499</v>
      </c>
      <c r="J6289" s="33">
        <f t="shared" si="392"/>
        <v>5.5994134362451729E-4</v>
      </c>
      <c r="K6289" s="33">
        <f t="shared" si="393"/>
        <v>5.5978460572636557E-4</v>
      </c>
      <c r="L6289" s="33">
        <f t="shared" si="394"/>
        <v>0.99761731263015152</v>
      </c>
      <c r="M6289" s="33">
        <f t="shared" si="395"/>
        <v>0.99705886181613501</v>
      </c>
    </row>
    <row r="6290" spans="1:13" ht="41.4">
      <c r="A6290" t="s">
        <v>164</v>
      </c>
      <c r="B6290" t="s">
        <v>262</v>
      </c>
      <c r="C6290" s="14" t="s">
        <v>264</v>
      </c>
      <c r="D6290" t="s">
        <v>456</v>
      </c>
      <c r="E6290" t="s">
        <v>474</v>
      </c>
      <c r="F6290" s="20">
        <v>2026</v>
      </c>
      <c r="G6290" s="20">
        <v>38</v>
      </c>
      <c r="H6290" s="11">
        <v>2639.2783053717399</v>
      </c>
      <c r="I6290" s="10">
        <v>4132993.6272585299</v>
      </c>
      <c r="J6290" s="33">
        <f t="shared" si="392"/>
        <v>6.3858755744620121E-4</v>
      </c>
      <c r="K6290" s="33">
        <f t="shared" si="393"/>
        <v>6.3838370380708831E-4</v>
      </c>
      <c r="L6290" s="33">
        <f t="shared" si="394"/>
        <v>0.99705886181613501</v>
      </c>
      <c r="M6290" s="33">
        <f t="shared" si="395"/>
        <v>0.99642235568701509</v>
      </c>
    </row>
    <row r="6291" spans="1:13" ht="41.4">
      <c r="A6291" t="s">
        <v>164</v>
      </c>
      <c r="B6291" t="s">
        <v>262</v>
      </c>
      <c r="C6291" s="14" t="s">
        <v>264</v>
      </c>
      <c r="D6291" t="s">
        <v>456</v>
      </c>
      <c r="E6291" t="s">
        <v>474</v>
      </c>
      <c r="F6291" s="20">
        <v>2026</v>
      </c>
      <c r="G6291" s="20">
        <v>39</v>
      </c>
      <c r="H6291" s="11">
        <v>2852.47715527027</v>
      </c>
      <c r="I6291" s="10">
        <v>4085756.4938626601</v>
      </c>
      <c r="J6291" s="33">
        <f t="shared" si="392"/>
        <v>6.9815153192684474E-4</v>
      </c>
      <c r="K6291" s="33">
        <f t="shared" si="393"/>
        <v>6.9790788085122291E-4</v>
      </c>
      <c r="L6291" s="33">
        <f t="shared" si="394"/>
        <v>0.99642235568701509</v>
      </c>
      <c r="M6291" s="33">
        <f t="shared" si="395"/>
        <v>0.99572694467232481</v>
      </c>
    </row>
    <row r="6292" spans="1:13" ht="41.4">
      <c r="A6292" t="s">
        <v>164</v>
      </c>
      <c r="B6292" t="s">
        <v>262</v>
      </c>
      <c r="C6292" s="14" t="s">
        <v>264</v>
      </c>
      <c r="D6292" t="s">
        <v>456</v>
      </c>
      <c r="E6292" t="s">
        <v>474</v>
      </c>
      <c r="F6292" s="20">
        <v>2026</v>
      </c>
      <c r="G6292" s="20">
        <v>40</v>
      </c>
      <c r="H6292" s="11">
        <v>3182.2744467100802</v>
      </c>
      <c r="I6292" s="10">
        <v>4101298.4433132499</v>
      </c>
      <c r="J6292" s="33">
        <f t="shared" si="392"/>
        <v>7.7591877077330359E-4</v>
      </c>
      <c r="K6292" s="33">
        <f t="shared" si="393"/>
        <v>7.7561782364576892E-4</v>
      </c>
      <c r="L6292" s="33">
        <f t="shared" si="394"/>
        <v>0.99572694467232481</v>
      </c>
      <c r="M6292" s="33">
        <f t="shared" si="395"/>
        <v>0.99495464110655263</v>
      </c>
    </row>
    <row r="6293" spans="1:13" ht="41.4">
      <c r="A6293" t="s">
        <v>164</v>
      </c>
      <c r="B6293" t="s">
        <v>262</v>
      </c>
      <c r="C6293" s="14" t="s">
        <v>264</v>
      </c>
      <c r="D6293" t="s">
        <v>456</v>
      </c>
      <c r="E6293" t="s">
        <v>474</v>
      </c>
      <c r="F6293" s="20">
        <v>2026</v>
      </c>
      <c r="G6293" s="20">
        <v>41</v>
      </c>
      <c r="H6293" s="11">
        <v>4334.8221024348204</v>
      </c>
      <c r="I6293" s="10">
        <v>4174691.4665232101</v>
      </c>
      <c r="J6293" s="33">
        <f t="shared" si="392"/>
        <v>1.0383574779587175E-3</v>
      </c>
      <c r="K6293" s="33">
        <f t="shared" si="393"/>
        <v>1.037818571374749E-3</v>
      </c>
      <c r="L6293" s="33">
        <f t="shared" si="394"/>
        <v>0.99495464110655263</v>
      </c>
      <c r="M6293" s="33">
        <f t="shared" si="395"/>
        <v>0.99392205870233674</v>
      </c>
    </row>
    <row r="6294" spans="1:13" ht="41.4">
      <c r="A6294" t="s">
        <v>164</v>
      </c>
      <c r="B6294" t="s">
        <v>262</v>
      </c>
      <c r="C6294" s="14" t="s">
        <v>264</v>
      </c>
      <c r="D6294" t="s">
        <v>456</v>
      </c>
      <c r="E6294" t="s">
        <v>474</v>
      </c>
      <c r="F6294" s="20">
        <v>2026</v>
      </c>
      <c r="G6294" s="20">
        <v>42</v>
      </c>
      <c r="H6294" s="11">
        <v>4915.2630323805697</v>
      </c>
      <c r="I6294" s="10">
        <v>4206486.6931510102</v>
      </c>
      <c r="J6294" s="33">
        <f t="shared" si="392"/>
        <v>1.168496037413737E-3</v>
      </c>
      <c r="K6294" s="33">
        <f t="shared" si="393"/>
        <v>1.1678136117487803E-3</v>
      </c>
      <c r="L6294" s="33">
        <f t="shared" si="394"/>
        <v>0.99392205870233674</v>
      </c>
      <c r="M6294" s="33">
        <f t="shared" si="395"/>
        <v>0.99276134299316676</v>
      </c>
    </row>
    <row r="6295" spans="1:13" ht="41.4">
      <c r="A6295" t="s">
        <v>164</v>
      </c>
      <c r="B6295" t="s">
        <v>262</v>
      </c>
      <c r="C6295" s="14" t="s">
        <v>264</v>
      </c>
      <c r="D6295" t="s">
        <v>456</v>
      </c>
      <c r="E6295" t="s">
        <v>474</v>
      </c>
      <c r="F6295" s="20">
        <v>2026</v>
      </c>
      <c r="G6295" s="20">
        <v>43</v>
      </c>
      <c r="H6295" s="11">
        <v>5317.4302745966697</v>
      </c>
      <c r="I6295" s="10">
        <v>4178079.5727246702</v>
      </c>
      <c r="J6295" s="33">
        <f t="shared" si="392"/>
        <v>1.2726972241768459E-3</v>
      </c>
      <c r="K6295" s="33">
        <f t="shared" si="393"/>
        <v>1.2718876885322583E-3</v>
      </c>
      <c r="L6295" s="33">
        <f t="shared" si="394"/>
        <v>0.99276134299316676</v>
      </c>
      <c r="M6295" s="33">
        <f t="shared" si="395"/>
        <v>0.99149866206336301</v>
      </c>
    </row>
    <row r="6296" spans="1:13" ht="41.4">
      <c r="A6296" t="s">
        <v>164</v>
      </c>
      <c r="B6296" t="s">
        <v>262</v>
      </c>
      <c r="C6296" s="14" t="s">
        <v>264</v>
      </c>
      <c r="D6296" t="s">
        <v>456</v>
      </c>
      <c r="E6296" t="s">
        <v>474</v>
      </c>
      <c r="F6296" s="20">
        <v>2026</v>
      </c>
      <c r="G6296" s="20">
        <v>44</v>
      </c>
      <c r="H6296" s="11">
        <v>5399.4200429112898</v>
      </c>
      <c r="I6296" s="10">
        <v>4124946.00222548</v>
      </c>
      <c r="J6296" s="33">
        <f t="shared" si="392"/>
        <v>1.3089674483007072E-3</v>
      </c>
      <c r="K6296" s="33">
        <f t="shared" si="393"/>
        <v>1.3081111240845766E-3</v>
      </c>
      <c r="L6296" s="33">
        <f t="shared" si="394"/>
        <v>0.99149866206336301</v>
      </c>
      <c r="M6296" s="33">
        <f t="shared" si="395"/>
        <v>0.99020167163400297</v>
      </c>
    </row>
    <row r="6297" spans="1:13" ht="41.4">
      <c r="A6297" t="s">
        <v>164</v>
      </c>
      <c r="B6297" t="s">
        <v>262</v>
      </c>
      <c r="C6297" s="14" t="s">
        <v>264</v>
      </c>
      <c r="D6297" t="s">
        <v>456</v>
      </c>
      <c r="E6297" t="s">
        <v>474</v>
      </c>
      <c r="F6297" s="20">
        <v>2026</v>
      </c>
      <c r="G6297" s="20">
        <v>45</v>
      </c>
      <c r="H6297" s="11">
        <v>5551.0206946212502</v>
      </c>
      <c r="I6297" s="10">
        <v>4064605.2554179002</v>
      </c>
      <c r="J6297" s="33">
        <f t="shared" si="392"/>
        <v>1.365697366853039E-3</v>
      </c>
      <c r="K6297" s="33">
        <f t="shared" si="393"/>
        <v>1.3647652265929011E-3</v>
      </c>
      <c r="L6297" s="33">
        <f t="shared" si="394"/>
        <v>0.99020167163400297</v>
      </c>
      <c r="M6297" s="33">
        <f t="shared" si="395"/>
        <v>0.98885027882524268</v>
      </c>
    </row>
    <row r="6298" spans="1:13" ht="41.4">
      <c r="A6298" t="s">
        <v>164</v>
      </c>
      <c r="B6298" t="s">
        <v>262</v>
      </c>
      <c r="C6298" s="14" t="s">
        <v>264</v>
      </c>
      <c r="D6298" t="s">
        <v>456</v>
      </c>
      <c r="E6298" t="s">
        <v>474</v>
      </c>
      <c r="F6298" s="20">
        <v>2026</v>
      </c>
      <c r="G6298" s="20">
        <v>46</v>
      </c>
      <c r="H6298" s="11">
        <v>6610.7895771212497</v>
      </c>
      <c r="I6298" s="10">
        <v>4009851.5702639502</v>
      </c>
      <c r="J6298" s="33">
        <f t="shared" si="392"/>
        <v>1.6486369785218987E-3</v>
      </c>
      <c r="K6298" s="33">
        <f t="shared" si="393"/>
        <v>1.6472787231043284E-3</v>
      </c>
      <c r="L6298" s="33">
        <f t="shared" si="394"/>
        <v>0.98885027882524268</v>
      </c>
      <c r="M6298" s="33">
        <f t="shared" si="395"/>
        <v>0.98722136680059802</v>
      </c>
    </row>
    <row r="6299" spans="1:13" ht="41.4">
      <c r="A6299" t="s">
        <v>164</v>
      </c>
      <c r="B6299" t="s">
        <v>262</v>
      </c>
      <c r="C6299" s="14" t="s">
        <v>264</v>
      </c>
      <c r="D6299" t="s">
        <v>456</v>
      </c>
      <c r="E6299" t="s">
        <v>474</v>
      </c>
      <c r="F6299" s="20">
        <v>2026</v>
      </c>
      <c r="G6299" s="20">
        <v>47</v>
      </c>
      <c r="H6299" s="11">
        <v>6908.2106504162002</v>
      </c>
      <c r="I6299" s="10">
        <v>3941799.7569893301</v>
      </c>
      <c r="J6299" s="33">
        <f t="shared" si="392"/>
        <v>1.7525524065922001E-3</v>
      </c>
      <c r="K6299" s="33">
        <f t="shared" si="393"/>
        <v>1.751017583373593E-3</v>
      </c>
      <c r="L6299" s="33">
        <f t="shared" si="394"/>
        <v>0.98722136680059802</v>
      </c>
      <c r="M6299" s="33">
        <f t="shared" si="395"/>
        <v>0.98549272482864803</v>
      </c>
    </row>
    <row r="6300" spans="1:13" ht="41.4">
      <c r="A6300" t="s">
        <v>164</v>
      </c>
      <c r="B6300" t="s">
        <v>262</v>
      </c>
      <c r="C6300" s="14" t="s">
        <v>264</v>
      </c>
      <c r="D6300" t="s">
        <v>456</v>
      </c>
      <c r="E6300" t="s">
        <v>474</v>
      </c>
      <c r="F6300" s="20">
        <v>2026</v>
      </c>
      <c r="G6300" s="20">
        <v>48</v>
      </c>
      <c r="H6300" s="11">
        <v>7286.3736781075304</v>
      </c>
      <c r="I6300" s="10">
        <v>3849276.68499958</v>
      </c>
      <c r="J6300" s="33">
        <f t="shared" si="392"/>
        <v>1.8929202222594517E-3</v>
      </c>
      <c r="K6300" s="33">
        <f t="shared" si="393"/>
        <v>1.891129778676004E-3</v>
      </c>
      <c r="L6300" s="33">
        <f t="shared" si="394"/>
        <v>0.98549272482864803</v>
      </c>
      <c r="M6300" s="33">
        <f t="shared" si="395"/>
        <v>0.98362903019005599</v>
      </c>
    </row>
    <row r="6301" spans="1:13" ht="41.4">
      <c r="A6301" t="s">
        <v>164</v>
      </c>
      <c r="B6301" t="s">
        <v>262</v>
      </c>
      <c r="C6301" s="14" t="s">
        <v>264</v>
      </c>
      <c r="D6301" t="s">
        <v>456</v>
      </c>
      <c r="E6301" t="s">
        <v>474</v>
      </c>
      <c r="F6301" s="20">
        <v>2026</v>
      </c>
      <c r="G6301" s="20">
        <v>49</v>
      </c>
      <c r="H6301" s="11">
        <v>7468.7523498148403</v>
      </c>
      <c r="I6301" s="10">
        <v>3760866.4624471199</v>
      </c>
      <c r="J6301" s="33">
        <f t="shared" si="392"/>
        <v>1.9859126678364097E-3</v>
      </c>
      <c r="K6301" s="33">
        <f t="shared" si="393"/>
        <v>1.9839420479831338E-3</v>
      </c>
      <c r="L6301" s="33">
        <f t="shared" si="394"/>
        <v>0.98362903019005599</v>
      </c>
      <c r="M6301" s="33">
        <f t="shared" si="395"/>
        <v>0.98167756719744503</v>
      </c>
    </row>
    <row r="6302" spans="1:13" ht="41.4">
      <c r="A6302" t="s">
        <v>164</v>
      </c>
      <c r="B6302" t="s">
        <v>262</v>
      </c>
      <c r="C6302" s="14" t="s">
        <v>264</v>
      </c>
      <c r="D6302" t="s">
        <v>456</v>
      </c>
      <c r="E6302" t="s">
        <v>474</v>
      </c>
      <c r="F6302" s="20">
        <v>2026</v>
      </c>
      <c r="G6302" s="20">
        <v>50</v>
      </c>
      <c r="H6302" s="11">
        <v>7875.4133456808504</v>
      </c>
      <c r="I6302" s="10">
        <v>3688483.4613421401</v>
      </c>
      <c r="J6302" s="33">
        <f t="shared" si="392"/>
        <v>2.1351358703978569E-3</v>
      </c>
      <c r="K6302" s="33">
        <f t="shared" si="393"/>
        <v>2.1328580892178151E-3</v>
      </c>
      <c r="L6302" s="33">
        <f t="shared" si="394"/>
        <v>0.98167756719744503</v>
      </c>
      <c r="M6302" s="33">
        <f t="shared" si="395"/>
        <v>0.97958378825724435</v>
      </c>
    </row>
    <row r="6303" spans="1:13" ht="41.4">
      <c r="A6303" t="s">
        <v>164</v>
      </c>
      <c r="B6303" t="s">
        <v>262</v>
      </c>
      <c r="C6303" s="14" t="s">
        <v>264</v>
      </c>
      <c r="D6303" t="s">
        <v>456</v>
      </c>
      <c r="E6303" t="s">
        <v>474</v>
      </c>
      <c r="F6303" s="20">
        <v>2026</v>
      </c>
      <c r="G6303" s="20">
        <v>51</v>
      </c>
      <c r="H6303" s="11">
        <v>8765.6558109641192</v>
      </c>
      <c r="I6303" s="10">
        <v>3603423.9188952101</v>
      </c>
      <c r="J6303" s="33">
        <f t="shared" si="392"/>
        <v>2.4325907826164457E-3</v>
      </c>
      <c r="K6303" s="33">
        <f t="shared" si="393"/>
        <v>2.4296344313421425E-3</v>
      </c>
      <c r="L6303" s="33">
        <f t="shared" si="394"/>
        <v>0.97958378825724435</v>
      </c>
      <c r="M6303" s="33">
        <f t="shared" si="395"/>
        <v>0.97720375775690993</v>
      </c>
    </row>
    <row r="6304" spans="1:13" ht="41.4">
      <c r="A6304" t="s">
        <v>164</v>
      </c>
      <c r="B6304" t="s">
        <v>262</v>
      </c>
      <c r="C6304" s="14" t="s">
        <v>264</v>
      </c>
      <c r="D6304" t="s">
        <v>456</v>
      </c>
      <c r="E6304" t="s">
        <v>474</v>
      </c>
      <c r="F6304" s="20">
        <v>2026</v>
      </c>
      <c r="G6304" s="20">
        <v>52</v>
      </c>
      <c r="H6304" s="11">
        <v>9322.0084988428807</v>
      </c>
      <c r="I6304" s="10">
        <v>3534554.22633442</v>
      </c>
      <c r="J6304" s="33">
        <f t="shared" si="392"/>
        <v>2.6373929785512033E-3</v>
      </c>
      <c r="K6304" s="33">
        <f t="shared" si="393"/>
        <v>2.6339181132226663E-3</v>
      </c>
      <c r="L6304" s="33">
        <f t="shared" si="394"/>
        <v>0.97720375775690993</v>
      </c>
      <c r="M6304" s="33">
        <f t="shared" si="395"/>
        <v>0.97462988307904475</v>
      </c>
    </row>
    <row r="6305" spans="1:13" ht="41.4">
      <c r="A6305" t="s">
        <v>164</v>
      </c>
      <c r="B6305" t="s">
        <v>262</v>
      </c>
      <c r="C6305" s="14" t="s">
        <v>264</v>
      </c>
      <c r="D6305" t="s">
        <v>456</v>
      </c>
      <c r="E6305" t="s">
        <v>474</v>
      </c>
      <c r="F6305" s="20">
        <v>2026</v>
      </c>
      <c r="G6305" s="20">
        <v>53</v>
      </c>
      <c r="H6305" s="11">
        <v>10191.6322901004</v>
      </c>
      <c r="I6305" s="10">
        <v>3466822.21113597</v>
      </c>
      <c r="J6305" s="33">
        <f t="shared" si="392"/>
        <v>2.9397620268392472E-3</v>
      </c>
      <c r="K6305" s="33">
        <f t="shared" si="393"/>
        <v>2.9354451576775187E-3</v>
      </c>
      <c r="L6305" s="33">
        <f t="shared" si="394"/>
        <v>0.97462988307904475</v>
      </c>
      <c r="M6305" s="33">
        <f t="shared" si="395"/>
        <v>0.97176891050823255</v>
      </c>
    </row>
    <row r="6306" spans="1:13" ht="41.4">
      <c r="A6306" t="s">
        <v>164</v>
      </c>
      <c r="B6306" t="s">
        <v>262</v>
      </c>
      <c r="C6306" s="14" t="s">
        <v>264</v>
      </c>
      <c r="D6306" t="s">
        <v>456</v>
      </c>
      <c r="E6306" t="s">
        <v>474</v>
      </c>
      <c r="F6306" s="20">
        <v>2026</v>
      </c>
      <c r="G6306" s="20">
        <v>54</v>
      </c>
      <c r="H6306" s="11">
        <v>11022.408113032199</v>
      </c>
      <c r="I6306" s="10">
        <v>3377077.90494197</v>
      </c>
      <c r="J6306" s="33">
        <f t="shared" si="392"/>
        <v>3.2638892034152238E-3</v>
      </c>
      <c r="K6306" s="33">
        <f t="shared" si="393"/>
        <v>3.2585685073440729E-3</v>
      </c>
      <c r="L6306" s="33">
        <f t="shared" si="394"/>
        <v>0.97176891050823255</v>
      </c>
      <c r="M6306" s="33">
        <f t="shared" si="395"/>
        <v>0.96860233494003434</v>
      </c>
    </row>
    <row r="6307" spans="1:13" ht="41.4">
      <c r="A6307" t="s">
        <v>164</v>
      </c>
      <c r="B6307" t="s">
        <v>262</v>
      </c>
      <c r="C6307" s="14" t="s">
        <v>264</v>
      </c>
      <c r="D6307" t="s">
        <v>456</v>
      </c>
      <c r="E6307" t="s">
        <v>474</v>
      </c>
      <c r="F6307" s="20">
        <v>2026</v>
      </c>
      <c r="G6307" s="20">
        <v>55</v>
      </c>
      <c r="H6307" s="11">
        <v>11860.2849077517</v>
      </c>
      <c r="I6307" s="10">
        <v>3298018.7124379301</v>
      </c>
      <c r="J6307" s="33">
        <f t="shared" si="392"/>
        <v>3.5961848436525251E-3</v>
      </c>
      <c r="K6307" s="33">
        <f t="shared" si="393"/>
        <v>3.5897263152778747E-3</v>
      </c>
      <c r="L6307" s="33">
        <f t="shared" si="394"/>
        <v>0.96860233494003434</v>
      </c>
      <c r="M6307" s="33">
        <f t="shared" si="395"/>
        <v>0.96512531764926046</v>
      </c>
    </row>
    <row r="6308" spans="1:13" ht="41.4">
      <c r="A6308" t="s">
        <v>164</v>
      </c>
      <c r="B6308" t="s">
        <v>262</v>
      </c>
      <c r="C6308" s="14" t="s">
        <v>264</v>
      </c>
      <c r="D6308" t="s">
        <v>456</v>
      </c>
      <c r="E6308" t="s">
        <v>474</v>
      </c>
      <c r="F6308" s="20">
        <v>2026</v>
      </c>
      <c r="G6308" s="20">
        <v>56</v>
      </c>
      <c r="H6308" s="11">
        <v>12937.4214391121</v>
      </c>
      <c r="I6308" s="10">
        <v>3216650.6274384698</v>
      </c>
      <c r="J6308" s="33">
        <f t="shared" si="392"/>
        <v>4.0220163572487876E-3</v>
      </c>
      <c r="K6308" s="33">
        <f t="shared" si="393"/>
        <v>4.0139388823338118E-3</v>
      </c>
      <c r="L6308" s="33">
        <f t="shared" si="394"/>
        <v>0.96512531764926046</v>
      </c>
      <c r="M6308" s="33">
        <f t="shared" si="395"/>
        <v>0.96125136361042329</v>
      </c>
    </row>
    <row r="6309" spans="1:13" ht="41.4">
      <c r="A6309" t="s">
        <v>164</v>
      </c>
      <c r="B6309" t="s">
        <v>262</v>
      </c>
      <c r="C6309" s="14" t="s">
        <v>264</v>
      </c>
      <c r="D6309" t="s">
        <v>456</v>
      </c>
      <c r="E6309" t="s">
        <v>474</v>
      </c>
      <c r="F6309" s="20">
        <v>2026</v>
      </c>
      <c r="G6309" s="20">
        <v>57</v>
      </c>
      <c r="H6309" s="11">
        <v>13857.443104031399</v>
      </c>
      <c r="I6309" s="10">
        <v>3119236.2775038402</v>
      </c>
      <c r="J6309" s="33">
        <f t="shared" si="392"/>
        <v>4.4425756407016331E-3</v>
      </c>
      <c r="K6309" s="33">
        <f t="shared" si="393"/>
        <v>4.432721998790301E-3</v>
      </c>
      <c r="L6309" s="33">
        <f t="shared" si="394"/>
        <v>0.96125136361042329</v>
      </c>
      <c r="M6309" s="33">
        <f t="shared" si="395"/>
        <v>0.9569904035445802</v>
      </c>
    </row>
    <row r="6310" spans="1:13" ht="41.4">
      <c r="A6310" t="s">
        <v>164</v>
      </c>
      <c r="B6310" t="s">
        <v>262</v>
      </c>
      <c r="C6310" s="14" t="s">
        <v>264</v>
      </c>
      <c r="D6310" t="s">
        <v>456</v>
      </c>
      <c r="E6310" t="s">
        <v>474</v>
      </c>
      <c r="F6310" s="20">
        <v>2026</v>
      </c>
      <c r="G6310" s="20">
        <v>58</v>
      </c>
      <c r="H6310" s="11">
        <v>14960.5686698103</v>
      </c>
      <c r="I6310" s="10">
        <v>3015153.7747392701</v>
      </c>
      <c r="J6310" s="33">
        <f t="shared" si="392"/>
        <v>4.9617929258364236E-3</v>
      </c>
      <c r="K6310" s="33">
        <f t="shared" si="393"/>
        <v>4.9495035654723019E-3</v>
      </c>
      <c r="L6310" s="33">
        <f t="shared" si="394"/>
        <v>0.9569904035445802</v>
      </c>
      <c r="M6310" s="33">
        <f t="shared" si="395"/>
        <v>0.95225377613011353</v>
      </c>
    </row>
    <row r="6311" spans="1:13" ht="41.4">
      <c r="A6311" t="s">
        <v>164</v>
      </c>
      <c r="B6311" t="s">
        <v>262</v>
      </c>
      <c r="C6311" s="14" t="s">
        <v>264</v>
      </c>
      <c r="D6311" t="s">
        <v>456</v>
      </c>
      <c r="E6311" t="s">
        <v>474</v>
      </c>
      <c r="F6311" s="20">
        <v>2026</v>
      </c>
      <c r="G6311" s="20">
        <v>59</v>
      </c>
      <c r="H6311" s="11">
        <v>15508.8608494744</v>
      </c>
      <c r="I6311" s="10">
        <v>2913106.6936261002</v>
      </c>
      <c r="J6311" s="33">
        <f t="shared" si="392"/>
        <v>5.3238217753602737E-3</v>
      </c>
      <c r="K6311" s="33">
        <f t="shared" si="393"/>
        <v>5.3096753516921336E-3</v>
      </c>
      <c r="L6311" s="33">
        <f t="shared" si="394"/>
        <v>0.95225377613011353</v>
      </c>
      <c r="M6311" s="33">
        <f t="shared" si="395"/>
        <v>0.94719761772643973</v>
      </c>
    </row>
    <row r="6312" spans="1:13" ht="41.4">
      <c r="A6312" t="s">
        <v>164</v>
      </c>
      <c r="B6312" t="s">
        <v>262</v>
      </c>
      <c r="C6312" s="14" t="s">
        <v>264</v>
      </c>
      <c r="D6312" t="s">
        <v>456</v>
      </c>
      <c r="E6312" t="s">
        <v>474</v>
      </c>
      <c r="F6312" s="20">
        <v>2026</v>
      </c>
      <c r="G6312" s="20">
        <v>60</v>
      </c>
      <c r="H6312" s="11">
        <v>16281.253008906</v>
      </c>
      <c r="I6312" s="10">
        <v>2798518.4537653299</v>
      </c>
      <c r="J6312" s="33">
        <f t="shared" si="392"/>
        <v>5.8178115591841174E-3</v>
      </c>
      <c r="K6312" s="33">
        <f t="shared" si="393"/>
        <v>5.8009208650146027E-3</v>
      </c>
      <c r="L6312" s="33">
        <f t="shared" si="394"/>
        <v>0.94719761772643973</v>
      </c>
      <c r="M6312" s="33">
        <f t="shared" si="395"/>
        <v>0.94170299930247825</v>
      </c>
    </row>
    <row r="6313" spans="1:13" ht="41.4">
      <c r="A6313" t="s">
        <v>164</v>
      </c>
      <c r="B6313" t="s">
        <v>262</v>
      </c>
      <c r="C6313" s="14" t="s">
        <v>264</v>
      </c>
      <c r="D6313" t="s">
        <v>456</v>
      </c>
      <c r="E6313" t="s">
        <v>474</v>
      </c>
      <c r="F6313" s="20">
        <v>2026</v>
      </c>
      <c r="G6313" s="20">
        <v>61</v>
      </c>
      <c r="H6313" s="11">
        <v>17598.5737693105</v>
      </c>
      <c r="I6313" s="10">
        <v>2671399.5151228202</v>
      </c>
      <c r="J6313" s="33">
        <f t="shared" si="392"/>
        <v>6.5877730641503802E-3</v>
      </c>
      <c r="K6313" s="33">
        <f t="shared" si="393"/>
        <v>6.5661212589944729E-3</v>
      </c>
      <c r="L6313" s="33">
        <f t="shared" si="394"/>
        <v>0.94170299930247825</v>
      </c>
      <c r="M6313" s="33">
        <f t="shared" si="395"/>
        <v>0.93551966321909941</v>
      </c>
    </row>
    <row r="6314" spans="1:13" ht="41.4">
      <c r="A6314" t="s">
        <v>164</v>
      </c>
      <c r="B6314" t="s">
        <v>262</v>
      </c>
      <c r="C6314" s="14" t="s">
        <v>264</v>
      </c>
      <c r="D6314" t="s">
        <v>456</v>
      </c>
      <c r="E6314" t="s">
        <v>474</v>
      </c>
      <c r="F6314" s="20">
        <v>2026</v>
      </c>
      <c r="G6314" s="20">
        <v>62</v>
      </c>
      <c r="H6314" s="11">
        <v>18522.406480645801</v>
      </c>
      <c r="I6314" s="10">
        <v>2545904.1080028098</v>
      </c>
      <c r="J6314" s="33">
        <f t="shared" si="392"/>
        <v>7.2753747568191432E-3</v>
      </c>
      <c r="K6314" s="33">
        <f t="shared" si="393"/>
        <v>7.2489732835632203E-3</v>
      </c>
      <c r="L6314" s="33">
        <f t="shared" si="394"/>
        <v>0.93551966321909941</v>
      </c>
      <c r="M6314" s="33">
        <f t="shared" si="395"/>
        <v>0.92873810617417607</v>
      </c>
    </row>
    <row r="6315" spans="1:13" ht="41.4">
      <c r="A6315" t="s">
        <v>164</v>
      </c>
      <c r="B6315" t="s">
        <v>262</v>
      </c>
      <c r="C6315" s="14" t="s">
        <v>264</v>
      </c>
      <c r="D6315" t="s">
        <v>456</v>
      </c>
      <c r="E6315" t="s">
        <v>474</v>
      </c>
      <c r="F6315" s="20">
        <v>2026</v>
      </c>
      <c r="G6315" s="20">
        <v>63</v>
      </c>
      <c r="H6315" s="11">
        <v>19441.326434492399</v>
      </c>
      <c r="I6315" s="10">
        <v>2420913.88675872</v>
      </c>
      <c r="J6315" s="33">
        <f t="shared" si="392"/>
        <v>8.0305733057369245E-3</v>
      </c>
      <c r="K6315" s="33">
        <f t="shared" si="393"/>
        <v>7.9984143943376829E-3</v>
      </c>
      <c r="L6315" s="33">
        <f t="shared" si="394"/>
        <v>0.92873810617417607</v>
      </c>
      <c r="M6315" s="33">
        <f t="shared" si="395"/>
        <v>0.92130967393718266</v>
      </c>
    </row>
    <row r="6316" spans="1:13" ht="41.4">
      <c r="A6316" t="s">
        <v>164</v>
      </c>
      <c r="B6316" t="s">
        <v>262</v>
      </c>
      <c r="C6316" s="14" t="s">
        <v>264</v>
      </c>
      <c r="D6316" t="s">
        <v>456</v>
      </c>
      <c r="E6316" t="s">
        <v>474</v>
      </c>
      <c r="F6316" s="20">
        <v>2026</v>
      </c>
      <c r="G6316" s="20">
        <v>64</v>
      </c>
      <c r="H6316" s="11">
        <v>20720.784373281502</v>
      </c>
      <c r="I6316" s="10">
        <v>2295997.7615249702</v>
      </c>
      <c r="J6316" s="33">
        <f t="shared" si="392"/>
        <v>9.0247406685270634E-3</v>
      </c>
      <c r="K6316" s="33">
        <f t="shared" si="393"/>
        <v>8.9841399253187681E-3</v>
      </c>
      <c r="L6316" s="33">
        <f t="shared" si="394"/>
        <v>0.92130967393718266</v>
      </c>
      <c r="M6316" s="33">
        <f t="shared" si="395"/>
        <v>0.91303249891198124</v>
      </c>
    </row>
    <row r="6317" spans="1:13" ht="41.4">
      <c r="A6317" t="s">
        <v>164</v>
      </c>
      <c r="B6317" t="s">
        <v>262</v>
      </c>
      <c r="C6317" s="14" t="s">
        <v>264</v>
      </c>
      <c r="D6317" t="s">
        <v>456</v>
      </c>
      <c r="E6317" t="s">
        <v>474</v>
      </c>
      <c r="F6317" s="20">
        <v>2026</v>
      </c>
      <c r="G6317" s="20">
        <v>65</v>
      </c>
      <c r="H6317" s="11">
        <v>21630.670116403999</v>
      </c>
      <c r="I6317" s="10">
        <v>2169767.8658327898</v>
      </c>
      <c r="J6317" s="33">
        <f t="shared" si="392"/>
        <v>9.9691171839259487E-3</v>
      </c>
      <c r="K6317" s="33">
        <f t="shared" si="393"/>
        <v>9.919590251778132E-3</v>
      </c>
      <c r="L6317" s="33">
        <f t="shared" si="394"/>
        <v>0.91303249891198124</v>
      </c>
      <c r="M6317" s="33">
        <f t="shared" si="395"/>
        <v>0.90397559063621735</v>
      </c>
    </row>
    <row r="6318" spans="1:13" ht="41.4">
      <c r="A6318" t="s">
        <v>164</v>
      </c>
      <c r="B6318" t="s">
        <v>262</v>
      </c>
      <c r="C6318" s="14" t="s">
        <v>264</v>
      </c>
      <c r="D6318" t="s">
        <v>456</v>
      </c>
      <c r="E6318" t="s">
        <v>474</v>
      </c>
      <c r="F6318" s="20">
        <v>2026</v>
      </c>
      <c r="G6318" s="20">
        <v>66</v>
      </c>
      <c r="H6318" s="11">
        <v>22018.924421405402</v>
      </c>
      <c r="I6318" s="10">
        <v>2039123.3447376499</v>
      </c>
      <c r="J6318" s="33">
        <f t="shared" si="392"/>
        <v>1.0798230758443069E-2</v>
      </c>
      <c r="K6318" s="33">
        <f t="shared" si="393"/>
        <v>1.0740139148243677E-2</v>
      </c>
      <c r="L6318" s="33">
        <f t="shared" si="394"/>
        <v>0.90397559063621735</v>
      </c>
      <c r="M6318" s="33">
        <f t="shared" si="395"/>
        <v>0.89426676700616858</v>
      </c>
    </row>
    <row r="6319" spans="1:13" ht="41.4">
      <c r="A6319" t="s">
        <v>164</v>
      </c>
      <c r="B6319" t="s">
        <v>262</v>
      </c>
      <c r="C6319" s="14" t="s">
        <v>264</v>
      </c>
      <c r="D6319" t="s">
        <v>456</v>
      </c>
      <c r="E6319" t="s">
        <v>474</v>
      </c>
      <c r="F6319" s="20">
        <v>2026</v>
      </c>
      <c r="G6319" s="20">
        <v>67</v>
      </c>
      <c r="H6319" s="11">
        <v>22676.477514238799</v>
      </c>
      <c r="I6319" s="10">
        <v>1903879.5042558999</v>
      </c>
      <c r="J6319" s="33">
        <f t="shared" si="392"/>
        <v>1.1910668434398388E-2</v>
      </c>
      <c r="K6319" s="33">
        <f t="shared" si="393"/>
        <v>1.1840017202445763E-2</v>
      </c>
      <c r="L6319" s="33">
        <f t="shared" si="394"/>
        <v>0.89426676700616858</v>
      </c>
      <c r="M6319" s="33">
        <f t="shared" si="395"/>
        <v>0.88367863310123995</v>
      </c>
    </row>
    <row r="6320" spans="1:13" ht="41.4">
      <c r="A6320" t="s">
        <v>164</v>
      </c>
      <c r="B6320" t="s">
        <v>262</v>
      </c>
      <c r="C6320" s="14" t="s">
        <v>264</v>
      </c>
      <c r="D6320" t="s">
        <v>456</v>
      </c>
      <c r="E6320" t="s">
        <v>474</v>
      </c>
      <c r="F6320" s="20">
        <v>2026</v>
      </c>
      <c r="G6320" s="20">
        <v>68</v>
      </c>
      <c r="H6320" s="11">
        <v>20971.961029641301</v>
      </c>
      <c r="I6320" s="10">
        <v>1772133.6884286101</v>
      </c>
      <c r="J6320" s="33">
        <f t="shared" si="392"/>
        <v>1.1834299616660186E-2</v>
      </c>
      <c r="K6320" s="33">
        <f t="shared" si="393"/>
        <v>1.1764549711178462E-2</v>
      </c>
      <c r="L6320" s="33">
        <f t="shared" si="394"/>
        <v>0.88367863310123995</v>
      </c>
      <c r="M6320" s="33">
        <f t="shared" si="395"/>
        <v>0.87328255189341419</v>
      </c>
    </row>
    <row r="6321" spans="1:13" ht="41.4">
      <c r="A6321" t="s">
        <v>164</v>
      </c>
      <c r="B6321" t="s">
        <v>262</v>
      </c>
      <c r="C6321" s="14" t="s">
        <v>264</v>
      </c>
      <c r="D6321" t="s">
        <v>456</v>
      </c>
      <c r="E6321" t="s">
        <v>474</v>
      </c>
      <c r="F6321" s="20">
        <v>2026</v>
      </c>
      <c r="G6321" s="20">
        <v>69</v>
      </c>
      <c r="H6321" s="11">
        <v>20179.717585765298</v>
      </c>
      <c r="I6321" s="10">
        <v>1647972.5372790201</v>
      </c>
      <c r="J6321" s="33">
        <f t="shared" si="392"/>
        <v>1.2245178320194694E-2</v>
      </c>
      <c r="K6321" s="33">
        <f t="shared" si="393"/>
        <v>1.2170511205602419E-2</v>
      </c>
      <c r="L6321" s="33">
        <f t="shared" si="394"/>
        <v>0.87328255189341419</v>
      </c>
      <c r="M6321" s="33">
        <f t="shared" si="395"/>
        <v>0.86265425680993835</v>
      </c>
    </row>
    <row r="6322" spans="1:13" ht="41.4">
      <c r="A6322" t="s">
        <v>164</v>
      </c>
      <c r="B6322" t="s">
        <v>262</v>
      </c>
      <c r="C6322" s="14" t="s">
        <v>264</v>
      </c>
      <c r="D6322" t="s">
        <v>456</v>
      </c>
      <c r="E6322" t="s">
        <v>474</v>
      </c>
      <c r="F6322" s="20">
        <v>2027</v>
      </c>
      <c r="G6322" s="20">
        <v>30</v>
      </c>
      <c r="H6322" s="11">
        <v>921.94783026190998</v>
      </c>
      <c r="I6322" s="10">
        <v>4437767.1083891196</v>
      </c>
      <c r="J6322" s="33">
        <f t="shared" si="392"/>
        <v>2.0775038611626714E-4</v>
      </c>
      <c r="K6322" s="33">
        <f t="shared" si="393"/>
        <v>2.0772880749919675E-4</v>
      </c>
      <c r="L6322" s="33">
        <f t="shared" si="394"/>
        <v>1</v>
      </c>
      <c r="M6322" s="33">
        <f t="shared" si="395"/>
        <v>0.9997922711925008</v>
      </c>
    </row>
    <row r="6323" spans="1:13" ht="41.4">
      <c r="A6323" t="s">
        <v>164</v>
      </c>
      <c r="B6323" t="s">
        <v>262</v>
      </c>
      <c r="C6323" s="14" t="s">
        <v>264</v>
      </c>
      <c r="D6323" t="s">
        <v>456</v>
      </c>
      <c r="E6323" t="s">
        <v>474</v>
      </c>
      <c r="F6323" s="20">
        <v>2027</v>
      </c>
      <c r="G6323" s="20">
        <v>31</v>
      </c>
      <c r="H6323" s="11">
        <v>1303.0614263949301</v>
      </c>
      <c r="I6323" s="10">
        <v>4376375.1504337201</v>
      </c>
      <c r="J6323" s="33">
        <f t="shared" si="392"/>
        <v>2.9774902324490859E-4</v>
      </c>
      <c r="K6323" s="33">
        <f t="shared" si="393"/>
        <v>2.9770470040357822E-4</v>
      </c>
      <c r="L6323" s="33">
        <f t="shared" si="394"/>
        <v>0.9997922711925008</v>
      </c>
      <c r="M6323" s="33">
        <f t="shared" si="395"/>
        <v>0.99949462833393965</v>
      </c>
    </row>
    <row r="6324" spans="1:13" ht="41.4">
      <c r="A6324" t="s">
        <v>164</v>
      </c>
      <c r="B6324" t="s">
        <v>262</v>
      </c>
      <c r="C6324" s="14" t="s">
        <v>264</v>
      </c>
      <c r="D6324" t="s">
        <v>456</v>
      </c>
      <c r="E6324" t="s">
        <v>474</v>
      </c>
      <c r="F6324" s="20">
        <v>2027</v>
      </c>
      <c r="G6324" s="20">
        <v>32</v>
      </c>
      <c r="H6324" s="11">
        <v>1315.45839087071</v>
      </c>
      <c r="I6324" s="10">
        <v>4313218.9471042203</v>
      </c>
      <c r="J6324" s="33">
        <f t="shared" si="392"/>
        <v>3.0498298533021919E-4</v>
      </c>
      <c r="K6324" s="33">
        <f t="shared" si="393"/>
        <v>3.0493648274720897E-4</v>
      </c>
      <c r="L6324" s="33">
        <f t="shared" si="394"/>
        <v>0.99949462833393965</v>
      </c>
      <c r="M6324" s="33">
        <f t="shared" si="395"/>
        <v>0.99918984595745075</v>
      </c>
    </row>
    <row r="6325" spans="1:13" ht="41.4">
      <c r="A6325" t="s">
        <v>164</v>
      </c>
      <c r="B6325" t="s">
        <v>262</v>
      </c>
      <c r="C6325" s="14" t="s">
        <v>264</v>
      </c>
      <c r="D6325" t="s">
        <v>456</v>
      </c>
      <c r="E6325" t="s">
        <v>474</v>
      </c>
      <c r="F6325" s="20">
        <v>2027</v>
      </c>
      <c r="G6325" s="20">
        <v>33</v>
      </c>
      <c r="H6325" s="11">
        <v>1360.4075273086501</v>
      </c>
      <c r="I6325" s="10">
        <v>4259905.5046306197</v>
      </c>
      <c r="J6325" s="33">
        <f t="shared" si="392"/>
        <v>3.1935157383886905E-4</v>
      </c>
      <c r="K6325" s="33">
        <f t="shared" si="393"/>
        <v>3.1930058655282867E-4</v>
      </c>
      <c r="L6325" s="33">
        <f t="shared" si="394"/>
        <v>0.99918984595745075</v>
      </c>
      <c r="M6325" s="33">
        <f t="shared" si="395"/>
        <v>0.99887080405355888</v>
      </c>
    </row>
    <row r="6326" spans="1:13" ht="41.4">
      <c r="A6326" t="s">
        <v>164</v>
      </c>
      <c r="B6326" t="s">
        <v>262</v>
      </c>
      <c r="C6326" s="14" t="s">
        <v>264</v>
      </c>
      <c r="D6326" t="s">
        <v>456</v>
      </c>
      <c r="E6326" t="s">
        <v>474</v>
      </c>
      <c r="F6326" s="20">
        <v>2027</v>
      </c>
      <c r="G6326" s="20">
        <v>34</v>
      </c>
      <c r="H6326" s="11">
        <v>1427.6336495427099</v>
      </c>
      <c r="I6326" s="10">
        <v>4209388.5065082703</v>
      </c>
      <c r="J6326" s="33">
        <f t="shared" si="392"/>
        <v>3.39154641424853E-4</v>
      </c>
      <c r="K6326" s="33">
        <f t="shared" si="393"/>
        <v>3.3909713499080674E-4</v>
      </c>
      <c r="L6326" s="33">
        <f t="shared" si="394"/>
        <v>0.99887080405355888</v>
      </c>
      <c r="M6326" s="33">
        <f t="shared" si="395"/>
        <v>0.99853208982567832</v>
      </c>
    </row>
    <row r="6327" spans="1:13" ht="41.4">
      <c r="A6327" t="s">
        <v>164</v>
      </c>
      <c r="B6327" t="s">
        <v>262</v>
      </c>
      <c r="C6327" s="14" t="s">
        <v>264</v>
      </c>
      <c r="D6327" t="s">
        <v>456</v>
      </c>
      <c r="E6327" t="s">
        <v>474</v>
      </c>
      <c r="F6327" s="20">
        <v>2027</v>
      </c>
      <c r="G6327" s="20">
        <v>35</v>
      </c>
      <c r="H6327" s="11">
        <v>1530.38172556732</v>
      </c>
      <c r="I6327" s="10">
        <v>4194254.54476956</v>
      </c>
      <c r="J6327" s="33">
        <f t="shared" si="392"/>
        <v>3.648757387592941E-4</v>
      </c>
      <c r="K6327" s="33">
        <f t="shared" si="393"/>
        <v>3.6480917970238558E-4</v>
      </c>
      <c r="L6327" s="33">
        <f t="shared" si="394"/>
        <v>0.99853208982567832</v>
      </c>
      <c r="M6327" s="33">
        <f t="shared" si="395"/>
        <v>0.99816781615308248</v>
      </c>
    </row>
    <row r="6328" spans="1:13" ht="41.4">
      <c r="A6328" t="s">
        <v>164</v>
      </c>
      <c r="B6328" t="s">
        <v>262</v>
      </c>
      <c r="C6328" s="14" t="s">
        <v>264</v>
      </c>
      <c r="D6328" t="s">
        <v>456</v>
      </c>
      <c r="E6328" t="s">
        <v>474</v>
      </c>
      <c r="F6328" s="20">
        <v>2027</v>
      </c>
      <c r="G6328" s="20">
        <v>36</v>
      </c>
      <c r="H6328" s="11">
        <v>2052.3959670539798</v>
      </c>
      <c r="I6328" s="10">
        <v>4173554.5055524302</v>
      </c>
      <c r="J6328" s="33">
        <f t="shared" si="392"/>
        <v>4.9176210932995001E-4</v>
      </c>
      <c r="K6328" s="33">
        <f t="shared" si="393"/>
        <v>4.9164121416189754E-4</v>
      </c>
      <c r="L6328" s="33">
        <f t="shared" si="394"/>
        <v>0.99816781615308248</v>
      </c>
      <c r="M6328" s="33">
        <f t="shared" si="395"/>
        <v>0.99767707571601161</v>
      </c>
    </row>
    <row r="6329" spans="1:13" ht="41.4">
      <c r="A6329" t="s">
        <v>164</v>
      </c>
      <c r="B6329" t="s">
        <v>262</v>
      </c>
      <c r="C6329" s="14" t="s">
        <v>264</v>
      </c>
      <c r="D6329" t="s">
        <v>456</v>
      </c>
      <c r="E6329" t="s">
        <v>474</v>
      </c>
      <c r="F6329" s="20">
        <v>2027</v>
      </c>
      <c r="G6329" s="20">
        <v>37</v>
      </c>
      <c r="H6329" s="11">
        <v>2231.3440050386998</v>
      </c>
      <c r="I6329" s="10">
        <v>4156570.2251896001</v>
      </c>
      <c r="J6329" s="33">
        <f t="shared" si="392"/>
        <v>5.3682336256857496E-4</v>
      </c>
      <c r="K6329" s="33">
        <f t="shared" si="393"/>
        <v>5.366792986873925E-4</v>
      </c>
      <c r="L6329" s="33">
        <f t="shared" si="394"/>
        <v>0.99767707571601161</v>
      </c>
      <c r="M6329" s="33">
        <f t="shared" si="395"/>
        <v>0.99714164308269981</v>
      </c>
    </row>
    <row r="6330" spans="1:13" ht="41.4">
      <c r="A6330" t="s">
        <v>164</v>
      </c>
      <c r="B6330" t="s">
        <v>262</v>
      </c>
      <c r="C6330" s="14" t="s">
        <v>264</v>
      </c>
      <c r="D6330" t="s">
        <v>456</v>
      </c>
      <c r="E6330" t="s">
        <v>474</v>
      </c>
      <c r="F6330" s="20">
        <v>2027</v>
      </c>
      <c r="G6330" s="20">
        <v>38</v>
      </c>
      <c r="H6330" s="11">
        <v>2466.9582782126099</v>
      </c>
      <c r="I6330" s="10">
        <v>4162972.6975718401</v>
      </c>
      <c r="J6330" s="33">
        <f t="shared" si="392"/>
        <v>5.9259535371239066E-4</v>
      </c>
      <c r="K6330" s="33">
        <f t="shared" si="393"/>
        <v>5.9241980376412151E-4</v>
      </c>
      <c r="L6330" s="33">
        <f t="shared" si="394"/>
        <v>0.99714164308269981</v>
      </c>
      <c r="M6330" s="33">
        <f t="shared" si="395"/>
        <v>0.99655091662617967</v>
      </c>
    </row>
    <row r="6331" spans="1:13" ht="41.4">
      <c r="A6331" t="s">
        <v>164</v>
      </c>
      <c r="B6331" t="s">
        <v>262</v>
      </c>
      <c r="C6331" s="14" t="s">
        <v>264</v>
      </c>
      <c r="D6331" t="s">
        <v>456</v>
      </c>
      <c r="E6331" t="s">
        <v>474</v>
      </c>
      <c r="F6331" s="20">
        <v>2027</v>
      </c>
      <c r="G6331" s="20">
        <v>39</v>
      </c>
      <c r="H6331" s="11">
        <v>2686.7645387069101</v>
      </c>
      <c r="I6331" s="10">
        <v>4123658.42424409</v>
      </c>
      <c r="J6331" s="33">
        <f t="shared" si="392"/>
        <v>6.5154876138884428E-4</v>
      </c>
      <c r="K6331" s="33">
        <f t="shared" si="393"/>
        <v>6.5133654958593468E-4</v>
      </c>
      <c r="L6331" s="33">
        <f t="shared" si="394"/>
        <v>0.99655091662617967</v>
      </c>
      <c r="M6331" s="33">
        <f t="shared" si="395"/>
        <v>0.99590182659065762</v>
      </c>
    </row>
    <row r="6332" spans="1:13" ht="41.4">
      <c r="A6332" t="s">
        <v>164</v>
      </c>
      <c r="B6332" t="s">
        <v>262</v>
      </c>
      <c r="C6332" s="14" t="s">
        <v>264</v>
      </c>
      <c r="D6332" t="s">
        <v>456</v>
      </c>
      <c r="E6332" t="s">
        <v>474</v>
      </c>
      <c r="F6332" s="20">
        <v>2027</v>
      </c>
      <c r="G6332" s="20">
        <v>40</v>
      </c>
      <c r="H6332" s="11">
        <v>2966.81999613178</v>
      </c>
      <c r="I6332" s="10">
        <v>4075809.0790717201</v>
      </c>
      <c r="J6332" s="33">
        <f t="shared" si="392"/>
        <v>7.2790946253240192E-4</v>
      </c>
      <c r="K6332" s="33">
        <f t="shared" si="393"/>
        <v>7.2764460070862125E-4</v>
      </c>
      <c r="L6332" s="33">
        <f t="shared" si="394"/>
        <v>0.99590182659065762</v>
      </c>
      <c r="M6332" s="33">
        <f t="shared" si="395"/>
        <v>0.99517716400370304</v>
      </c>
    </row>
    <row r="6333" spans="1:13" ht="41.4">
      <c r="A6333" t="s">
        <v>164</v>
      </c>
      <c r="B6333" t="s">
        <v>262</v>
      </c>
      <c r="C6333" s="14" t="s">
        <v>264</v>
      </c>
      <c r="D6333" t="s">
        <v>456</v>
      </c>
      <c r="E6333" t="s">
        <v>474</v>
      </c>
      <c r="F6333" s="20">
        <v>2027</v>
      </c>
      <c r="G6333" s="20">
        <v>41</v>
      </c>
      <c r="H6333" s="11">
        <v>3991.85921997164</v>
      </c>
      <c r="I6333" s="10">
        <v>4090464.2016100502</v>
      </c>
      <c r="J6333" s="33">
        <f t="shared" si="392"/>
        <v>9.7589393849245804E-4</v>
      </c>
      <c r="K6333" s="33">
        <f t="shared" si="393"/>
        <v>9.754179088669046E-4</v>
      </c>
      <c r="L6333" s="33">
        <f t="shared" si="394"/>
        <v>0.99517716400370304</v>
      </c>
      <c r="M6333" s="33">
        <f t="shared" si="395"/>
        <v>0.99420645037543842</v>
      </c>
    </row>
    <row r="6334" spans="1:13" ht="41.4">
      <c r="A6334" t="s">
        <v>164</v>
      </c>
      <c r="B6334" t="s">
        <v>262</v>
      </c>
      <c r="C6334" s="14" t="s">
        <v>264</v>
      </c>
      <c r="D6334" t="s">
        <v>456</v>
      </c>
      <c r="E6334" t="s">
        <v>474</v>
      </c>
      <c r="F6334" s="20">
        <v>2027</v>
      </c>
      <c r="G6334" s="20">
        <v>42</v>
      </c>
      <c r="H6334" s="11">
        <v>4554.9599591972701</v>
      </c>
      <c r="I6334" s="10">
        <v>4162694.2580373799</v>
      </c>
      <c r="J6334" s="33">
        <f t="shared" si="392"/>
        <v>1.0942336085343041E-3</v>
      </c>
      <c r="K6334" s="33">
        <f t="shared" si="393"/>
        <v>1.093635153242456E-3</v>
      </c>
      <c r="L6334" s="33">
        <f t="shared" si="394"/>
        <v>0.99420645037543842</v>
      </c>
      <c r="M6334" s="33">
        <f t="shared" si="395"/>
        <v>0.99311915125172745</v>
      </c>
    </row>
    <row r="6335" spans="1:13" ht="41.4">
      <c r="A6335" t="s">
        <v>164</v>
      </c>
      <c r="B6335" t="s">
        <v>262</v>
      </c>
      <c r="C6335" s="14" t="s">
        <v>264</v>
      </c>
      <c r="D6335" t="s">
        <v>456</v>
      </c>
      <c r="E6335" t="s">
        <v>474</v>
      </c>
      <c r="F6335" s="20">
        <v>2027</v>
      </c>
      <c r="G6335" s="20">
        <v>43</v>
      </c>
      <c r="H6335" s="11">
        <v>5202.7828099439303</v>
      </c>
      <c r="I6335" s="10">
        <v>4193228.68661121</v>
      </c>
      <c r="J6335" s="33">
        <f t="shared" si="392"/>
        <v>1.2407581839159359E-3</v>
      </c>
      <c r="K6335" s="33">
        <f t="shared" si="393"/>
        <v>1.2399887617356997E-3</v>
      </c>
      <c r="L6335" s="33">
        <f t="shared" si="394"/>
        <v>0.99311915125172745</v>
      </c>
      <c r="M6335" s="33">
        <f t="shared" si="395"/>
        <v>0.99188769466511084</v>
      </c>
    </row>
    <row r="6336" spans="1:13" ht="41.4">
      <c r="A6336" t="s">
        <v>164</v>
      </c>
      <c r="B6336" t="s">
        <v>262</v>
      </c>
      <c r="C6336" s="14" t="s">
        <v>264</v>
      </c>
      <c r="D6336" t="s">
        <v>456</v>
      </c>
      <c r="E6336" t="s">
        <v>474</v>
      </c>
      <c r="F6336" s="20">
        <v>2027</v>
      </c>
      <c r="G6336" s="20">
        <v>44</v>
      </c>
      <c r="H6336" s="11">
        <v>5327.27126849045</v>
      </c>
      <c r="I6336" s="10">
        <v>4163765.1035762499</v>
      </c>
      <c r="J6336" s="33">
        <f t="shared" si="392"/>
        <v>1.2794360719135828E-3</v>
      </c>
      <c r="K6336" s="33">
        <f t="shared" si="393"/>
        <v>1.2786179425344768E-3</v>
      </c>
      <c r="L6336" s="33">
        <f t="shared" si="394"/>
        <v>0.99188769466511084</v>
      </c>
      <c r="M6336" s="33">
        <f t="shared" si="395"/>
        <v>0.99061944926173284</v>
      </c>
    </row>
    <row r="6337" spans="1:13" ht="41.4">
      <c r="A6337" t="s">
        <v>164</v>
      </c>
      <c r="B6337" t="s">
        <v>262</v>
      </c>
      <c r="C6337" s="14" t="s">
        <v>264</v>
      </c>
      <c r="D6337" t="s">
        <v>456</v>
      </c>
      <c r="E6337" t="s">
        <v>474</v>
      </c>
      <c r="F6337" s="20">
        <v>2027</v>
      </c>
      <c r="G6337" s="20">
        <v>45</v>
      </c>
      <c r="H6337" s="11">
        <v>5572.2377561350904</v>
      </c>
      <c r="I6337" s="10">
        <v>4109876.3740733801</v>
      </c>
      <c r="J6337" s="33">
        <f t="shared" si="392"/>
        <v>1.355816391774416E-3</v>
      </c>
      <c r="K6337" s="33">
        <f t="shared" si="393"/>
        <v>1.3548976879751429E-3</v>
      </c>
      <c r="L6337" s="33">
        <f t="shared" si="394"/>
        <v>0.99061944926173284</v>
      </c>
      <c r="M6337" s="33">
        <f t="shared" si="395"/>
        <v>0.98927726126026494</v>
      </c>
    </row>
    <row r="6338" spans="1:13" ht="41.4">
      <c r="A6338" t="s">
        <v>164</v>
      </c>
      <c r="B6338" t="s">
        <v>262</v>
      </c>
      <c r="C6338" s="14" t="s">
        <v>264</v>
      </c>
      <c r="D6338" t="s">
        <v>456</v>
      </c>
      <c r="E6338" t="s">
        <v>474</v>
      </c>
      <c r="F6338" s="20">
        <v>2027</v>
      </c>
      <c r="G6338" s="20">
        <v>46</v>
      </c>
      <c r="H6338" s="11">
        <v>6665.1232983783702</v>
      </c>
      <c r="I6338" s="10">
        <v>4048643.5396639002</v>
      </c>
      <c r="J6338" s="33">
        <f t="shared" ref="J6338:J6401" si="396">IF(I6338&gt;0,H6338/I6338,0)</f>
        <v>1.6462608360260035E-3</v>
      </c>
      <c r="K6338" s="33">
        <f t="shared" ref="K6338:K6401" si="397">1-EXP(-J6338)</f>
        <v>1.6449064919590306E-3</v>
      </c>
      <c r="L6338" s="33">
        <f t="shared" ref="L6338:L6401" si="398">IF(G6338=30,1,M6337)</f>
        <v>0.98927726126026494</v>
      </c>
      <c r="M6338" s="33">
        <f t="shared" ref="M6338:M6401" si="399">L6338*(1-K6338)</f>
        <v>0.9876499926708705</v>
      </c>
    </row>
    <row r="6339" spans="1:13" ht="41.4">
      <c r="A6339" t="s">
        <v>164</v>
      </c>
      <c r="B6339" t="s">
        <v>262</v>
      </c>
      <c r="C6339" s="14" t="s">
        <v>264</v>
      </c>
      <c r="D6339" t="s">
        <v>456</v>
      </c>
      <c r="E6339" t="s">
        <v>474</v>
      </c>
      <c r="F6339" s="20">
        <v>2027</v>
      </c>
      <c r="G6339" s="20">
        <v>47</v>
      </c>
      <c r="H6339" s="11">
        <v>6971.5989379745897</v>
      </c>
      <c r="I6339" s="10">
        <v>3992950.4132434698</v>
      </c>
      <c r="J6339" s="33">
        <f t="shared" si="396"/>
        <v>1.7459768382927566E-3</v>
      </c>
      <c r="K6339" s="33">
        <f t="shared" si="397"/>
        <v>1.7444535074285783E-3</v>
      </c>
      <c r="L6339" s="33">
        <f t="shared" si="398"/>
        <v>0.9876499926708705</v>
      </c>
      <c r="M6339" s="33">
        <f t="shared" si="399"/>
        <v>0.98592708317704403</v>
      </c>
    </row>
    <row r="6340" spans="1:13" ht="41.4">
      <c r="A6340" t="s">
        <v>164</v>
      </c>
      <c r="B6340" t="s">
        <v>262</v>
      </c>
      <c r="C6340" s="14" t="s">
        <v>264</v>
      </c>
      <c r="D6340" t="s">
        <v>456</v>
      </c>
      <c r="E6340" t="s">
        <v>474</v>
      </c>
      <c r="F6340" s="20">
        <v>2027</v>
      </c>
      <c r="G6340" s="20">
        <v>48</v>
      </c>
      <c r="H6340" s="11">
        <v>7362.6416477750799</v>
      </c>
      <c r="I6340" s="10">
        <v>3923788.5948900399</v>
      </c>
      <c r="J6340" s="33">
        <f t="shared" si="396"/>
        <v>1.8764113992694375E-3</v>
      </c>
      <c r="K6340" s="33">
        <f t="shared" si="397"/>
        <v>1.8746520399991473E-3</v>
      </c>
      <c r="L6340" s="33">
        <f t="shared" si="398"/>
        <v>0.98592708317704403</v>
      </c>
      <c r="M6340" s="33">
        <f t="shared" si="399"/>
        <v>0.98407881295927579</v>
      </c>
    </row>
    <row r="6341" spans="1:13" ht="41.4">
      <c r="A6341" t="s">
        <v>164</v>
      </c>
      <c r="B6341" t="s">
        <v>262</v>
      </c>
      <c r="C6341" s="14" t="s">
        <v>264</v>
      </c>
      <c r="D6341" t="s">
        <v>456</v>
      </c>
      <c r="E6341" t="s">
        <v>474</v>
      </c>
      <c r="F6341" s="20">
        <v>2027</v>
      </c>
      <c r="G6341" s="20">
        <v>49</v>
      </c>
      <c r="H6341" s="11">
        <v>7577.1456183132404</v>
      </c>
      <c r="I6341" s="10">
        <v>3830098.4933961299</v>
      </c>
      <c r="J6341" s="33">
        <f t="shared" si="396"/>
        <v>1.978316127216515E-3</v>
      </c>
      <c r="K6341" s="33">
        <f t="shared" si="397"/>
        <v>1.9763605496629921E-3</v>
      </c>
      <c r="L6341" s="33">
        <f t="shared" si="398"/>
        <v>0.98407881295927579</v>
      </c>
      <c r="M6341" s="33">
        <f t="shared" si="399"/>
        <v>0.98213391841558395</v>
      </c>
    </row>
    <row r="6342" spans="1:13" ht="41.4">
      <c r="A6342" t="s">
        <v>164</v>
      </c>
      <c r="B6342" t="s">
        <v>262</v>
      </c>
      <c r="C6342" s="14" t="s">
        <v>264</v>
      </c>
      <c r="D6342" t="s">
        <v>456</v>
      </c>
      <c r="E6342" t="s">
        <v>474</v>
      </c>
      <c r="F6342" s="20">
        <v>2027</v>
      </c>
      <c r="G6342" s="20">
        <v>50</v>
      </c>
      <c r="H6342" s="11">
        <v>7839.14388221226</v>
      </c>
      <c r="I6342" s="10">
        <v>3740708.3094818601</v>
      </c>
      <c r="J6342" s="33">
        <f t="shared" si="396"/>
        <v>2.095630889567567E-3</v>
      </c>
      <c r="K6342" s="33">
        <f t="shared" si="397"/>
        <v>2.0934365882377959E-3</v>
      </c>
      <c r="L6342" s="33">
        <f t="shared" si="398"/>
        <v>0.98213391841558395</v>
      </c>
      <c r="M6342" s="33">
        <f t="shared" si="399"/>
        <v>0.98007788333622337</v>
      </c>
    </row>
    <row r="6343" spans="1:13" ht="41.4">
      <c r="A6343" t="s">
        <v>164</v>
      </c>
      <c r="B6343" t="s">
        <v>262</v>
      </c>
      <c r="C6343" s="14" t="s">
        <v>264</v>
      </c>
      <c r="D6343" t="s">
        <v>456</v>
      </c>
      <c r="E6343" t="s">
        <v>474</v>
      </c>
      <c r="F6343" s="20">
        <v>2027</v>
      </c>
      <c r="G6343" s="20">
        <v>51</v>
      </c>
      <c r="H6343" s="11">
        <v>8750.4749872387201</v>
      </c>
      <c r="I6343" s="10">
        <v>3667033.50050946</v>
      </c>
      <c r="J6343" s="33">
        <f t="shared" si="396"/>
        <v>2.3862544440957571E-3</v>
      </c>
      <c r="K6343" s="33">
        <f t="shared" si="397"/>
        <v>2.3834096022484763E-3</v>
      </c>
      <c r="L6343" s="33">
        <f t="shared" si="398"/>
        <v>0.98007788333622337</v>
      </c>
      <c r="M6343" s="33">
        <f t="shared" si="399"/>
        <v>0.97774195629812843</v>
      </c>
    </row>
    <row r="6344" spans="1:13" ht="41.4">
      <c r="A6344" t="s">
        <v>164</v>
      </c>
      <c r="B6344" t="s">
        <v>262</v>
      </c>
      <c r="C6344" s="14" t="s">
        <v>264</v>
      </c>
      <c r="D6344" t="s">
        <v>456</v>
      </c>
      <c r="E6344" t="s">
        <v>474</v>
      </c>
      <c r="F6344" s="20">
        <v>2027</v>
      </c>
      <c r="G6344" s="20">
        <v>52</v>
      </c>
      <c r="H6344" s="11">
        <v>9203.7901683756209</v>
      </c>
      <c r="I6344" s="10">
        <v>3580806.3192947102</v>
      </c>
      <c r="J6344" s="33">
        <f t="shared" si="396"/>
        <v>2.5703122000154525E-3</v>
      </c>
      <c r="K6344" s="33">
        <f t="shared" si="397"/>
        <v>2.5670117759249989E-3</v>
      </c>
      <c r="L6344" s="33">
        <f t="shared" si="398"/>
        <v>0.97774195629812843</v>
      </c>
      <c r="M6344" s="33">
        <f t="shared" si="399"/>
        <v>0.97523208118249516</v>
      </c>
    </row>
    <row r="6345" spans="1:13" ht="41.4">
      <c r="A6345" t="s">
        <v>164</v>
      </c>
      <c r="B6345" t="s">
        <v>262</v>
      </c>
      <c r="C6345" s="14" t="s">
        <v>264</v>
      </c>
      <c r="D6345" t="s">
        <v>456</v>
      </c>
      <c r="E6345" t="s">
        <v>474</v>
      </c>
      <c r="F6345" s="20">
        <v>2027</v>
      </c>
      <c r="G6345" s="20">
        <v>53</v>
      </c>
      <c r="H6345" s="11">
        <v>9805.9177721853903</v>
      </c>
      <c r="I6345" s="10">
        <v>3510422.9199862499</v>
      </c>
      <c r="J6345" s="33">
        <f t="shared" si="396"/>
        <v>2.7933721935201471E-3</v>
      </c>
      <c r="K6345" s="33">
        <f t="shared" si="397"/>
        <v>2.7894743596260652E-3</v>
      </c>
      <c r="L6345" s="33">
        <f t="shared" si="398"/>
        <v>0.97523208118249516</v>
      </c>
      <c r="M6345" s="33">
        <f t="shared" si="399"/>
        <v>0.97251169629735179</v>
      </c>
    </row>
    <row r="6346" spans="1:13" ht="41.4">
      <c r="A6346" t="s">
        <v>164</v>
      </c>
      <c r="B6346" t="s">
        <v>262</v>
      </c>
      <c r="C6346" s="14" t="s">
        <v>264</v>
      </c>
      <c r="D6346" t="s">
        <v>456</v>
      </c>
      <c r="E6346" t="s">
        <v>474</v>
      </c>
      <c r="F6346" s="20">
        <v>2027</v>
      </c>
      <c r="G6346" s="20">
        <v>54</v>
      </c>
      <c r="H6346" s="11">
        <v>10760.4484381199</v>
      </c>
      <c r="I6346" s="10">
        <v>3440807.19054353</v>
      </c>
      <c r="J6346" s="33">
        <f t="shared" si="396"/>
        <v>3.1273035198523045E-3</v>
      </c>
      <c r="K6346" s="33">
        <f t="shared" si="397"/>
        <v>3.1224185997357212E-3</v>
      </c>
      <c r="L6346" s="33">
        <f t="shared" si="398"/>
        <v>0.97251169629735179</v>
      </c>
      <c r="M6346" s="33">
        <f t="shared" si="399"/>
        <v>0.96947510768837242</v>
      </c>
    </row>
    <row r="6347" spans="1:13" ht="41.4">
      <c r="A6347" t="s">
        <v>164</v>
      </c>
      <c r="B6347" t="s">
        <v>262</v>
      </c>
      <c r="C6347" s="14" t="s">
        <v>264</v>
      </c>
      <c r="D6347" t="s">
        <v>456</v>
      </c>
      <c r="E6347" t="s">
        <v>474</v>
      </c>
      <c r="F6347" s="20">
        <v>2027</v>
      </c>
      <c r="G6347" s="20">
        <v>55</v>
      </c>
      <c r="H6347" s="11">
        <v>11627.1158332879</v>
      </c>
      <c r="I6347" s="10">
        <v>3349265.0582505302</v>
      </c>
      <c r="J6347" s="33">
        <f t="shared" si="396"/>
        <v>3.4715424521704649E-3</v>
      </c>
      <c r="K6347" s="33">
        <f t="shared" si="397"/>
        <v>3.465523615568511E-3</v>
      </c>
      <c r="L6347" s="33">
        <f t="shared" si="398"/>
        <v>0.96947510768837242</v>
      </c>
      <c r="M6347" s="33">
        <f t="shared" si="399"/>
        <v>0.96611536880797255</v>
      </c>
    </row>
    <row r="6348" spans="1:13" ht="41.4">
      <c r="A6348" t="s">
        <v>164</v>
      </c>
      <c r="B6348" t="s">
        <v>262</v>
      </c>
      <c r="C6348" s="14" t="s">
        <v>264</v>
      </c>
      <c r="D6348" t="s">
        <v>456</v>
      </c>
      <c r="E6348" t="s">
        <v>474</v>
      </c>
      <c r="F6348" s="20">
        <v>2027</v>
      </c>
      <c r="G6348" s="20">
        <v>56</v>
      </c>
      <c r="H6348" s="11">
        <v>12675.563183709501</v>
      </c>
      <c r="I6348" s="10">
        <v>3268270.0220747101</v>
      </c>
      <c r="J6348" s="33">
        <f t="shared" si="396"/>
        <v>3.8783708500508183E-3</v>
      </c>
      <c r="K6348" s="33">
        <f t="shared" si="397"/>
        <v>3.8708596833264552E-3</v>
      </c>
      <c r="L6348" s="33">
        <f t="shared" si="398"/>
        <v>0.96611536880797255</v>
      </c>
      <c r="M6348" s="33">
        <f t="shared" si="399"/>
        <v>0.96237567177741168</v>
      </c>
    </row>
    <row r="6349" spans="1:13" ht="41.4">
      <c r="A6349" t="s">
        <v>164</v>
      </c>
      <c r="B6349" t="s">
        <v>262</v>
      </c>
      <c r="C6349" s="14" t="s">
        <v>264</v>
      </c>
      <c r="D6349" t="s">
        <v>456</v>
      </c>
      <c r="E6349" t="s">
        <v>474</v>
      </c>
      <c r="F6349" s="20">
        <v>2027</v>
      </c>
      <c r="G6349" s="20">
        <v>57</v>
      </c>
      <c r="H6349" s="11">
        <v>13569.8693755</v>
      </c>
      <c r="I6349" s="10">
        <v>3184904.6245112601</v>
      </c>
      <c r="J6349" s="33">
        <f t="shared" si="396"/>
        <v>4.260683120952913E-3</v>
      </c>
      <c r="K6349" s="33">
        <f t="shared" si="397"/>
        <v>4.25161928790041E-3</v>
      </c>
      <c r="L6349" s="33">
        <f t="shared" si="398"/>
        <v>0.96237567177741168</v>
      </c>
      <c r="M6349" s="33">
        <f t="shared" si="399"/>
        <v>0.95828401680907671</v>
      </c>
    </row>
    <row r="6350" spans="1:13" ht="41.4">
      <c r="A6350" t="s">
        <v>164</v>
      </c>
      <c r="B6350" t="s">
        <v>262</v>
      </c>
      <c r="C6350" s="14" t="s">
        <v>264</v>
      </c>
      <c r="D6350" t="s">
        <v>456</v>
      </c>
      <c r="E6350" t="s">
        <v>474</v>
      </c>
      <c r="F6350" s="20">
        <v>2027</v>
      </c>
      <c r="G6350" s="20">
        <v>58</v>
      </c>
      <c r="H6350" s="11">
        <v>14489.355801714401</v>
      </c>
      <c r="I6350" s="10">
        <v>3085459.0030102702</v>
      </c>
      <c r="J6350" s="33">
        <f t="shared" si="396"/>
        <v>4.6960130689074567E-3</v>
      </c>
      <c r="K6350" s="33">
        <f t="shared" si="397"/>
        <v>4.68500403912675E-3</v>
      </c>
      <c r="L6350" s="33">
        <f t="shared" si="398"/>
        <v>0.95828401680907671</v>
      </c>
      <c r="M6350" s="33">
        <f t="shared" si="399"/>
        <v>0.95379445231969562</v>
      </c>
    </row>
    <row r="6351" spans="1:13" ht="41.4">
      <c r="A6351" t="s">
        <v>164</v>
      </c>
      <c r="B6351" t="s">
        <v>262</v>
      </c>
      <c r="C6351" s="14" t="s">
        <v>264</v>
      </c>
      <c r="D6351" t="s">
        <v>456</v>
      </c>
      <c r="E6351" t="s">
        <v>474</v>
      </c>
      <c r="F6351" s="20">
        <v>2027</v>
      </c>
      <c r="G6351" s="20">
        <v>59</v>
      </c>
      <c r="H6351" s="11">
        <v>14942.714475017699</v>
      </c>
      <c r="I6351" s="10">
        <v>2979167.2096674801</v>
      </c>
      <c r="J6351" s="33">
        <f t="shared" si="396"/>
        <v>5.0157354130806013E-3</v>
      </c>
      <c r="K6351" s="33">
        <f t="shared" si="397"/>
        <v>5.0031776165145869E-3</v>
      </c>
      <c r="L6351" s="33">
        <f t="shared" si="398"/>
        <v>0.95379445231969562</v>
      </c>
      <c r="M6351" s="33">
        <f t="shared" si="399"/>
        <v>0.94902244926509394</v>
      </c>
    </row>
    <row r="6352" spans="1:13" ht="41.4">
      <c r="A6352" t="s">
        <v>164</v>
      </c>
      <c r="B6352" t="s">
        <v>262</v>
      </c>
      <c r="C6352" s="14" t="s">
        <v>264</v>
      </c>
      <c r="D6352" t="s">
        <v>456</v>
      </c>
      <c r="E6352" t="s">
        <v>474</v>
      </c>
      <c r="F6352" s="20">
        <v>2027</v>
      </c>
      <c r="G6352" s="20">
        <v>60</v>
      </c>
      <c r="H6352" s="11">
        <v>15687.996720352799</v>
      </c>
      <c r="I6352" s="10">
        <v>2875449.7419003001</v>
      </c>
      <c r="J6352" s="33">
        <f t="shared" si="396"/>
        <v>5.4558410434901441E-3</v>
      </c>
      <c r="K6352" s="33">
        <f t="shared" si="397"/>
        <v>5.4409849724773585E-3</v>
      </c>
      <c r="L6352" s="33">
        <f t="shared" si="398"/>
        <v>0.94902244926509394</v>
      </c>
      <c r="M6352" s="33">
        <f t="shared" si="399"/>
        <v>0.94385883238009893</v>
      </c>
    </row>
    <row r="6353" spans="1:13" ht="41.4">
      <c r="A6353" t="s">
        <v>164</v>
      </c>
      <c r="B6353" t="s">
        <v>262</v>
      </c>
      <c r="C6353" s="14" t="s">
        <v>264</v>
      </c>
      <c r="D6353" t="s">
        <v>456</v>
      </c>
      <c r="E6353" t="s">
        <v>474</v>
      </c>
      <c r="F6353" s="20">
        <v>2027</v>
      </c>
      <c r="G6353" s="20">
        <v>61</v>
      </c>
      <c r="H6353" s="11">
        <v>17001.4239500732</v>
      </c>
      <c r="I6353" s="10">
        <v>2759011.9319390398</v>
      </c>
      <c r="J6353" s="33">
        <f t="shared" si="396"/>
        <v>6.1621422340586108E-3</v>
      </c>
      <c r="K6353" s="33">
        <f t="shared" si="397"/>
        <v>6.1431951737391799E-3</v>
      </c>
      <c r="L6353" s="33">
        <f t="shared" si="398"/>
        <v>0.94385883238009893</v>
      </c>
      <c r="M6353" s="33">
        <f t="shared" si="399"/>
        <v>0.93806052335633039</v>
      </c>
    </row>
    <row r="6354" spans="1:13" ht="41.4">
      <c r="A6354" t="s">
        <v>164</v>
      </c>
      <c r="B6354" t="s">
        <v>262</v>
      </c>
      <c r="C6354" s="14" t="s">
        <v>264</v>
      </c>
      <c r="D6354" t="s">
        <v>456</v>
      </c>
      <c r="E6354" t="s">
        <v>474</v>
      </c>
      <c r="F6354" s="20">
        <v>2027</v>
      </c>
      <c r="G6354" s="20">
        <v>62</v>
      </c>
      <c r="H6354" s="11">
        <v>17831.897147370699</v>
      </c>
      <c r="I6354" s="10">
        <v>2630059.4917788599</v>
      </c>
      <c r="J6354" s="33">
        <f t="shared" si="396"/>
        <v>6.7800356619727884E-3</v>
      </c>
      <c r="K6354" s="33">
        <f t="shared" si="397"/>
        <v>6.7571030773674323E-3</v>
      </c>
      <c r="L6354" s="33">
        <f t="shared" si="398"/>
        <v>0.93806052335633039</v>
      </c>
      <c r="M6354" s="33">
        <f t="shared" si="399"/>
        <v>0.9317219517072024</v>
      </c>
    </row>
    <row r="6355" spans="1:13" ht="41.4">
      <c r="A6355" t="s">
        <v>164</v>
      </c>
      <c r="B6355" t="s">
        <v>262</v>
      </c>
      <c r="C6355" s="14" t="s">
        <v>264</v>
      </c>
      <c r="D6355" t="s">
        <v>456</v>
      </c>
      <c r="E6355" t="s">
        <v>474</v>
      </c>
      <c r="F6355" s="20">
        <v>2027</v>
      </c>
      <c r="G6355" s="20">
        <v>63</v>
      </c>
      <c r="H6355" s="11">
        <v>18714.1255233218</v>
      </c>
      <c r="I6355" s="10">
        <v>2502666.0423428998</v>
      </c>
      <c r="J6355" s="33">
        <f t="shared" si="396"/>
        <v>7.4776758891099806E-3</v>
      </c>
      <c r="K6355" s="33">
        <f t="shared" si="397"/>
        <v>7.4497876271814034E-3</v>
      </c>
      <c r="L6355" s="33">
        <f t="shared" si="398"/>
        <v>0.9317219517072024</v>
      </c>
      <c r="M6355" s="33">
        <f t="shared" si="399"/>
        <v>0.92478082103940074</v>
      </c>
    </row>
    <row r="6356" spans="1:13" ht="41.4">
      <c r="A6356" t="s">
        <v>164</v>
      </c>
      <c r="B6356" t="s">
        <v>262</v>
      </c>
      <c r="C6356" s="14" t="s">
        <v>264</v>
      </c>
      <c r="D6356" t="s">
        <v>456</v>
      </c>
      <c r="E6356" t="s">
        <v>474</v>
      </c>
      <c r="F6356" s="20">
        <v>2027</v>
      </c>
      <c r="G6356" s="20">
        <v>64</v>
      </c>
      <c r="H6356" s="11">
        <v>19779.697927588099</v>
      </c>
      <c r="I6356" s="10">
        <v>2375743.7523488398</v>
      </c>
      <c r="J6356" s="33">
        <f t="shared" si="396"/>
        <v>8.3256866015252676E-3</v>
      </c>
      <c r="K6356" s="33">
        <f t="shared" si="397"/>
        <v>8.2911240583117829E-3</v>
      </c>
      <c r="L6356" s="33">
        <f t="shared" si="398"/>
        <v>0.92478082103940074</v>
      </c>
      <c r="M6356" s="33">
        <f t="shared" si="399"/>
        <v>0.91711334852541559</v>
      </c>
    </row>
    <row r="6357" spans="1:13" ht="41.4">
      <c r="A6357" t="s">
        <v>164</v>
      </c>
      <c r="B6357" t="s">
        <v>262</v>
      </c>
      <c r="C6357" s="14" t="s">
        <v>264</v>
      </c>
      <c r="D6357" t="s">
        <v>456</v>
      </c>
      <c r="E6357" t="s">
        <v>474</v>
      </c>
      <c r="F6357" s="20">
        <v>2027</v>
      </c>
      <c r="G6357" s="20">
        <v>65</v>
      </c>
      <c r="H6357" s="11">
        <v>20771.9591690169</v>
      </c>
      <c r="I6357" s="10">
        <v>2248547.0138262101</v>
      </c>
      <c r="J6357" s="33">
        <f t="shared" si="396"/>
        <v>9.2379474573095859E-3</v>
      </c>
      <c r="K6357" s="33">
        <f t="shared" si="397"/>
        <v>9.1954087117077643E-3</v>
      </c>
      <c r="L6357" s="33">
        <f t="shared" si="398"/>
        <v>0.91711334852541559</v>
      </c>
      <c r="M6357" s="33">
        <f t="shared" si="399"/>
        <v>0.90868011645076152</v>
      </c>
    </row>
    <row r="6358" spans="1:13" ht="41.4">
      <c r="A6358" t="s">
        <v>164</v>
      </c>
      <c r="B6358" t="s">
        <v>262</v>
      </c>
      <c r="C6358" s="14" t="s">
        <v>264</v>
      </c>
      <c r="D6358" t="s">
        <v>456</v>
      </c>
      <c r="E6358" t="s">
        <v>474</v>
      </c>
      <c r="F6358" s="20">
        <v>2027</v>
      </c>
      <c r="G6358" s="20">
        <v>66</v>
      </c>
      <c r="H6358" s="11">
        <v>21080.522895725899</v>
      </c>
      <c r="I6358" s="10">
        <v>2120453.7560243001</v>
      </c>
      <c r="J6358" s="33">
        <f t="shared" si="396"/>
        <v>9.9415150346171093E-3</v>
      </c>
      <c r="K6358" s="33">
        <f t="shared" si="397"/>
        <v>9.8922615273163705E-3</v>
      </c>
      <c r="L6358" s="33">
        <f t="shared" si="398"/>
        <v>0.90868011645076152</v>
      </c>
      <c r="M6358" s="33">
        <f t="shared" si="399"/>
        <v>0.89969121509415828</v>
      </c>
    </row>
    <row r="6359" spans="1:13" ht="41.4">
      <c r="A6359" t="s">
        <v>164</v>
      </c>
      <c r="B6359" t="s">
        <v>262</v>
      </c>
      <c r="C6359" s="14" t="s">
        <v>264</v>
      </c>
      <c r="D6359" t="s">
        <v>456</v>
      </c>
      <c r="E6359" t="s">
        <v>474</v>
      </c>
      <c r="F6359" s="20">
        <v>2027</v>
      </c>
      <c r="G6359" s="20">
        <v>67</v>
      </c>
      <c r="H6359" s="11">
        <v>21594.519018719599</v>
      </c>
      <c r="I6359" s="10">
        <v>1988107.99951699</v>
      </c>
      <c r="J6359" s="33">
        <f t="shared" si="396"/>
        <v>1.0861844036624759E-2</v>
      </c>
      <c r="K6359" s="33">
        <f t="shared" si="397"/>
        <v>1.0803067209414707E-2</v>
      </c>
      <c r="L6359" s="33">
        <f t="shared" si="398"/>
        <v>0.89969121509415828</v>
      </c>
      <c r="M6359" s="33">
        <f t="shared" si="399"/>
        <v>0.88997179042977614</v>
      </c>
    </row>
    <row r="6360" spans="1:13" ht="41.4">
      <c r="A6360" t="s">
        <v>164</v>
      </c>
      <c r="B6360" t="s">
        <v>262</v>
      </c>
      <c r="C6360" s="14" t="s">
        <v>264</v>
      </c>
      <c r="D6360" t="s">
        <v>456</v>
      </c>
      <c r="E6360" t="s">
        <v>474</v>
      </c>
      <c r="F6360" s="20">
        <v>2027</v>
      </c>
      <c r="G6360" s="20">
        <v>68</v>
      </c>
      <c r="H6360" s="11">
        <v>21956.987781083299</v>
      </c>
      <c r="I6360" s="10">
        <v>1851533.7604540801</v>
      </c>
      <c r="J6360" s="33">
        <f t="shared" si="396"/>
        <v>1.1858810381992954E-2</v>
      </c>
      <c r="K6360" s="33">
        <f t="shared" si="397"/>
        <v>1.1788771821541588E-2</v>
      </c>
      <c r="L6360" s="33">
        <f t="shared" si="398"/>
        <v>0.88997179042977614</v>
      </c>
      <c r="M6360" s="33">
        <f t="shared" si="399"/>
        <v>0.87948011606479071</v>
      </c>
    </row>
    <row r="6361" spans="1:13" ht="41.4">
      <c r="A6361" t="s">
        <v>164</v>
      </c>
      <c r="B6361" t="s">
        <v>262</v>
      </c>
      <c r="C6361" s="14" t="s">
        <v>264</v>
      </c>
      <c r="D6361" t="s">
        <v>456</v>
      </c>
      <c r="E6361" t="s">
        <v>474</v>
      </c>
      <c r="F6361" s="20">
        <v>2027</v>
      </c>
      <c r="G6361" s="20">
        <v>69</v>
      </c>
      <c r="H6361" s="11">
        <v>20435.338643959702</v>
      </c>
      <c r="I6361" s="10">
        <v>1720953.10575484</v>
      </c>
      <c r="J6361" s="33">
        <f t="shared" si="396"/>
        <v>1.1874430846270158E-2</v>
      </c>
      <c r="K6361" s="33">
        <f t="shared" si="397"/>
        <v>1.1804208019169038E-2</v>
      </c>
      <c r="L6361" s="33">
        <f t="shared" si="398"/>
        <v>0.87948011606479071</v>
      </c>
      <c r="M6361" s="33">
        <f t="shared" si="399"/>
        <v>0.86909854982603896</v>
      </c>
    </row>
    <row r="6362" spans="1:13" ht="41.4">
      <c r="A6362" t="s">
        <v>164</v>
      </c>
      <c r="B6362" t="s">
        <v>262</v>
      </c>
      <c r="C6362" s="14" t="s">
        <v>264</v>
      </c>
      <c r="D6362" t="s">
        <v>456</v>
      </c>
      <c r="E6362" t="s">
        <v>474</v>
      </c>
      <c r="F6362" s="20">
        <v>2028</v>
      </c>
      <c r="G6362" s="20">
        <v>30</v>
      </c>
      <c r="H6362" s="11">
        <v>898.87247386899605</v>
      </c>
      <c r="I6362" s="10">
        <v>4433727.3498469302</v>
      </c>
      <c r="J6362" s="33">
        <f t="shared" si="396"/>
        <v>2.0273517132261837E-4</v>
      </c>
      <c r="K6362" s="33">
        <f t="shared" si="397"/>
        <v>2.0271462193643952E-4</v>
      </c>
      <c r="L6362" s="33">
        <f t="shared" si="398"/>
        <v>1</v>
      </c>
      <c r="M6362" s="33">
        <f t="shared" si="399"/>
        <v>0.99979728537806356</v>
      </c>
    </row>
    <row r="6363" spans="1:13" ht="41.4">
      <c r="A6363" t="s">
        <v>164</v>
      </c>
      <c r="B6363" t="s">
        <v>262</v>
      </c>
      <c r="C6363" s="14" t="s">
        <v>264</v>
      </c>
      <c r="D6363" t="s">
        <v>456</v>
      </c>
      <c r="E6363" t="s">
        <v>474</v>
      </c>
      <c r="F6363" s="20">
        <v>2028</v>
      </c>
      <c r="G6363" s="20">
        <v>31</v>
      </c>
      <c r="H6363" s="11">
        <v>1300.63114847674</v>
      </c>
      <c r="I6363" s="10">
        <v>4431466.71091469</v>
      </c>
      <c r="J6363" s="33">
        <f t="shared" si="396"/>
        <v>2.9349902263133085E-4</v>
      </c>
      <c r="K6363" s="33">
        <f t="shared" si="397"/>
        <v>2.9345595600660523E-4</v>
      </c>
      <c r="L6363" s="33">
        <f t="shared" si="398"/>
        <v>0.99979728537806356</v>
      </c>
      <c r="M6363" s="33">
        <f t="shared" si="399"/>
        <v>0.99950388890987019</v>
      </c>
    </row>
    <row r="6364" spans="1:13" ht="41.4">
      <c r="A6364" t="s">
        <v>164</v>
      </c>
      <c r="B6364" t="s">
        <v>262</v>
      </c>
      <c r="C6364" s="14" t="s">
        <v>264</v>
      </c>
      <c r="D6364" t="s">
        <v>456</v>
      </c>
      <c r="E6364" t="s">
        <v>474</v>
      </c>
      <c r="F6364" s="20">
        <v>2028</v>
      </c>
      <c r="G6364" s="20">
        <v>32</v>
      </c>
      <c r="H6364" s="11">
        <v>1316.7932592604</v>
      </c>
      <c r="I6364" s="10">
        <v>4370033.2766120704</v>
      </c>
      <c r="J6364" s="33">
        <f t="shared" si="396"/>
        <v>3.0132339410496718E-4</v>
      </c>
      <c r="K6364" s="33">
        <f t="shared" si="397"/>
        <v>3.012780007705107E-4</v>
      </c>
      <c r="L6364" s="33">
        <f t="shared" si="398"/>
        <v>0.99950388890987019</v>
      </c>
      <c r="M6364" s="33">
        <f t="shared" si="399"/>
        <v>0.99920276037645706</v>
      </c>
    </row>
    <row r="6365" spans="1:13" ht="41.4">
      <c r="A6365" t="s">
        <v>164</v>
      </c>
      <c r="B6365" t="s">
        <v>262</v>
      </c>
      <c r="C6365" s="14" t="s">
        <v>264</v>
      </c>
      <c r="D6365" t="s">
        <v>456</v>
      </c>
      <c r="E6365" t="s">
        <v>474</v>
      </c>
      <c r="F6365" s="20">
        <v>2028</v>
      </c>
      <c r="G6365" s="20">
        <v>33</v>
      </c>
      <c r="H6365" s="11">
        <v>1350.79844658036</v>
      </c>
      <c r="I6365" s="10">
        <v>4306736.0402272101</v>
      </c>
      <c r="J6365" s="33">
        <f t="shared" si="396"/>
        <v>3.1364783770428058E-4</v>
      </c>
      <c r="K6365" s="33">
        <f t="shared" si="397"/>
        <v>3.1359865536328968E-4</v>
      </c>
      <c r="L6365" s="33">
        <f t="shared" si="398"/>
        <v>0.99920276037645706</v>
      </c>
      <c r="M6365" s="33">
        <f t="shared" si="399"/>
        <v>0.99888941173436774</v>
      </c>
    </row>
    <row r="6366" spans="1:13" ht="41.4">
      <c r="A6366" t="s">
        <v>164</v>
      </c>
      <c r="B6366" t="s">
        <v>262</v>
      </c>
      <c r="C6366" s="14" t="s">
        <v>264</v>
      </c>
      <c r="D6366" t="s">
        <v>456</v>
      </c>
      <c r="E6366" t="s">
        <v>474</v>
      </c>
      <c r="F6366" s="20">
        <v>2028</v>
      </c>
      <c r="G6366" s="20">
        <v>34</v>
      </c>
      <c r="H6366" s="11">
        <v>1404.3472763094001</v>
      </c>
      <c r="I6366" s="10">
        <v>4253202.3128041504</v>
      </c>
      <c r="J6366" s="33">
        <f t="shared" si="396"/>
        <v>3.3018586303351963E-4</v>
      </c>
      <c r="K6366" s="33">
        <f t="shared" si="397"/>
        <v>3.3013135768056312E-4</v>
      </c>
      <c r="L6366" s="33">
        <f t="shared" si="398"/>
        <v>0.99888941173436774</v>
      </c>
      <c r="M6366" s="33">
        <f t="shared" si="399"/>
        <v>0.99855964701669908</v>
      </c>
    </row>
    <row r="6367" spans="1:13" ht="41.4">
      <c r="A6367" t="s">
        <v>164</v>
      </c>
      <c r="B6367" t="s">
        <v>262</v>
      </c>
      <c r="C6367" s="14" t="s">
        <v>264</v>
      </c>
      <c r="D6367" t="s">
        <v>456</v>
      </c>
      <c r="E6367" t="s">
        <v>474</v>
      </c>
      <c r="F6367" s="20">
        <v>2028</v>
      </c>
      <c r="G6367" s="20">
        <v>35</v>
      </c>
      <c r="H6367" s="11">
        <v>1496.75114746647</v>
      </c>
      <c r="I6367" s="10">
        <v>4202399.6142228404</v>
      </c>
      <c r="J6367" s="33">
        <f t="shared" si="396"/>
        <v>3.5616583020824111E-4</v>
      </c>
      <c r="K6367" s="33">
        <f t="shared" si="397"/>
        <v>3.5610241068839699E-4</v>
      </c>
      <c r="L6367" s="33">
        <f t="shared" si="398"/>
        <v>0.99855964701669908</v>
      </c>
      <c r="M6367" s="33">
        <f t="shared" si="399"/>
        <v>0.99820405751918029</v>
      </c>
    </row>
    <row r="6368" spans="1:13" ht="41.4">
      <c r="A6368" t="s">
        <v>164</v>
      </c>
      <c r="B6368" t="s">
        <v>262</v>
      </c>
      <c r="C6368" s="14" t="s">
        <v>264</v>
      </c>
      <c r="D6368" t="s">
        <v>456</v>
      </c>
      <c r="E6368" t="s">
        <v>474</v>
      </c>
      <c r="F6368" s="20">
        <v>2028</v>
      </c>
      <c r="G6368" s="20">
        <v>36</v>
      </c>
      <c r="H6368" s="11">
        <v>1985.4531119943999</v>
      </c>
      <c r="I6368" s="10">
        <v>4186850.2751382999</v>
      </c>
      <c r="J6368" s="33">
        <f t="shared" si="396"/>
        <v>4.7421163440787632E-4</v>
      </c>
      <c r="K6368" s="33">
        <f t="shared" si="397"/>
        <v>4.7409921384189424E-4</v>
      </c>
      <c r="L6368" s="33">
        <f t="shared" si="398"/>
        <v>0.99820405751918029</v>
      </c>
      <c r="M6368" s="33">
        <f t="shared" si="399"/>
        <v>0.99773080976025663</v>
      </c>
    </row>
    <row r="6369" spans="1:13" ht="41.4">
      <c r="A6369" t="s">
        <v>164</v>
      </c>
      <c r="B6369" t="s">
        <v>262</v>
      </c>
      <c r="C6369" s="14" t="s">
        <v>264</v>
      </c>
      <c r="D6369" t="s">
        <v>456</v>
      </c>
      <c r="E6369" t="s">
        <v>474</v>
      </c>
      <c r="F6369" s="20">
        <v>2028</v>
      </c>
      <c r="G6369" s="20">
        <v>37</v>
      </c>
      <c r="H6369" s="11">
        <v>2161.21989229165</v>
      </c>
      <c r="I6369" s="10">
        <v>4165728.8472636198</v>
      </c>
      <c r="J6369" s="33">
        <f t="shared" si="396"/>
        <v>5.188095460681053E-4</v>
      </c>
      <c r="K6369" s="33">
        <f t="shared" si="397"/>
        <v>5.1867498766666742E-4</v>
      </c>
      <c r="L6369" s="33">
        <f t="shared" si="398"/>
        <v>0.99773080976025663</v>
      </c>
      <c r="M6369" s="33">
        <f t="shared" si="399"/>
        <v>0.99721331174480954</v>
      </c>
    </row>
    <row r="6370" spans="1:13" ht="41.4">
      <c r="A6370" t="s">
        <v>164</v>
      </c>
      <c r="B6370" t="s">
        <v>262</v>
      </c>
      <c r="C6370" s="14" t="s">
        <v>264</v>
      </c>
      <c r="D6370" t="s">
        <v>456</v>
      </c>
      <c r="E6370" t="s">
        <v>474</v>
      </c>
      <c r="F6370" s="20">
        <v>2028</v>
      </c>
      <c r="G6370" s="20">
        <v>38</v>
      </c>
      <c r="H6370" s="11">
        <v>2362.9101301238002</v>
      </c>
      <c r="I6370" s="10">
        <v>4148186.8726420398</v>
      </c>
      <c r="J6370" s="33">
        <f t="shared" si="396"/>
        <v>5.6962480299708117E-4</v>
      </c>
      <c r="K6370" s="33">
        <f t="shared" si="397"/>
        <v>5.694625975891654E-4</v>
      </c>
      <c r="L6370" s="33">
        <f t="shared" si="398"/>
        <v>0.99721331174480954</v>
      </c>
      <c r="M6370" s="33">
        <f t="shared" si="399"/>
        <v>0.99664543606195288</v>
      </c>
    </row>
    <row r="6371" spans="1:13" ht="41.4">
      <c r="A6371" t="s">
        <v>164</v>
      </c>
      <c r="B6371" t="s">
        <v>262</v>
      </c>
      <c r="C6371" s="14" t="s">
        <v>264</v>
      </c>
      <c r="D6371" t="s">
        <v>456</v>
      </c>
      <c r="E6371" t="s">
        <v>474</v>
      </c>
      <c r="F6371" s="20">
        <v>2028</v>
      </c>
      <c r="G6371" s="20">
        <v>39</v>
      </c>
      <c r="H6371" s="11">
        <v>2523.6652358207002</v>
      </c>
      <c r="I6371" s="10">
        <v>4153895.5042082402</v>
      </c>
      <c r="J6371" s="33">
        <f t="shared" si="396"/>
        <v>6.0754182026582474E-4</v>
      </c>
      <c r="K6371" s="33">
        <f t="shared" si="397"/>
        <v>6.0735730410310662E-4</v>
      </c>
      <c r="L6371" s="33">
        <f t="shared" si="398"/>
        <v>0.99664543606195288</v>
      </c>
      <c r="M6371" s="33">
        <f t="shared" si="399"/>
        <v>0.99604011617675958</v>
      </c>
    </row>
    <row r="6372" spans="1:13" ht="41.4">
      <c r="A6372" t="s">
        <v>164</v>
      </c>
      <c r="B6372" t="s">
        <v>262</v>
      </c>
      <c r="C6372" s="14" t="s">
        <v>264</v>
      </c>
      <c r="D6372" t="s">
        <v>456</v>
      </c>
      <c r="E6372" t="s">
        <v>474</v>
      </c>
      <c r="F6372" s="20">
        <v>2028</v>
      </c>
      <c r="G6372" s="20">
        <v>40</v>
      </c>
      <c r="H6372" s="11">
        <v>2807.7111655085</v>
      </c>
      <c r="I6372" s="10">
        <v>4113949.9074613401</v>
      </c>
      <c r="J6372" s="33">
        <f t="shared" si="396"/>
        <v>6.8248550144381771E-4</v>
      </c>
      <c r="K6372" s="33">
        <f t="shared" si="397"/>
        <v>6.8225266118704386E-4</v>
      </c>
      <c r="L6372" s="33">
        <f t="shared" si="398"/>
        <v>0.99604011617675958</v>
      </c>
      <c r="M6372" s="33">
        <f t="shared" si="399"/>
        <v>0.9953605651568489</v>
      </c>
    </row>
    <row r="6373" spans="1:13" ht="41.4">
      <c r="A6373" t="s">
        <v>164</v>
      </c>
      <c r="B6373" t="s">
        <v>262</v>
      </c>
      <c r="C6373" s="14" t="s">
        <v>264</v>
      </c>
      <c r="D6373" t="s">
        <v>456</v>
      </c>
      <c r="E6373" t="s">
        <v>474</v>
      </c>
      <c r="F6373" s="20">
        <v>2028</v>
      </c>
      <c r="G6373" s="20">
        <v>41</v>
      </c>
      <c r="H6373" s="11">
        <v>3732.9955033137298</v>
      </c>
      <c r="I6373" s="10">
        <v>4065384.1175281699</v>
      </c>
      <c r="J6373" s="33">
        <f t="shared" si="396"/>
        <v>9.1823930910210313E-4</v>
      </c>
      <c r="K6373" s="33">
        <f t="shared" si="397"/>
        <v>9.1781785639577507E-4</v>
      </c>
      <c r="L6373" s="33">
        <f t="shared" si="398"/>
        <v>0.9953605651568489</v>
      </c>
      <c r="M6373" s="33">
        <f t="shared" si="399"/>
        <v>0.9944470054565957</v>
      </c>
    </row>
    <row r="6374" spans="1:13" ht="41.4">
      <c r="A6374" t="s">
        <v>164</v>
      </c>
      <c r="B6374" t="s">
        <v>262</v>
      </c>
      <c r="C6374" s="14" t="s">
        <v>264</v>
      </c>
      <c r="D6374" t="s">
        <v>456</v>
      </c>
      <c r="E6374" t="s">
        <v>474</v>
      </c>
      <c r="F6374" s="20">
        <v>2028</v>
      </c>
      <c r="G6374" s="20">
        <v>42</v>
      </c>
      <c r="H6374" s="11">
        <v>4213.89122496451</v>
      </c>
      <c r="I6374" s="10">
        <v>4079113.3969993098</v>
      </c>
      <c r="J6374" s="33">
        <f t="shared" si="396"/>
        <v>1.033040961318787E-3</v>
      </c>
      <c r="K6374" s="33">
        <f t="shared" si="397"/>
        <v>1.0325075581965049E-3</v>
      </c>
      <c r="L6374" s="33">
        <f t="shared" si="398"/>
        <v>0.9944470054565957</v>
      </c>
      <c r="M6374" s="33">
        <f t="shared" si="399"/>
        <v>0.9934202314072359</v>
      </c>
    </row>
    <row r="6375" spans="1:13" ht="41.4">
      <c r="A6375" t="s">
        <v>164</v>
      </c>
      <c r="B6375" t="s">
        <v>262</v>
      </c>
      <c r="C6375" s="14" t="s">
        <v>264</v>
      </c>
      <c r="D6375" t="s">
        <v>456</v>
      </c>
      <c r="E6375" t="s">
        <v>474</v>
      </c>
      <c r="F6375" s="20">
        <v>2028</v>
      </c>
      <c r="G6375" s="20">
        <v>43</v>
      </c>
      <c r="H6375" s="11">
        <v>4844.9293340364002</v>
      </c>
      <c r="I6375" s="10">
        <v>4150045.5290079699</v>
      </c>
      <c r="J6375" s="33">
        <f t="shared" si="396"/>
        <v>1.167440043770926E-3</v>
      </c>
      <c r="K6375" s="33">
        <f t="shared" si="397"/>
        <v>1.1667588507527915E-3</v>
      </c>
      <c r="L6375" s="33">
        <f t="shared" si="398"/>
        <v>0.9934202314072359</v>
      </c>
      <c r="M6375" s="33">
        <f t="shared" si="399"/>
        <v>0.99226114955972466</v>
      </c>
    </row>
    <row r="6376" spans="1:13" ht="41.4">
      <c r="A6376" t="s">
        <v>164</v>
      </c>
      <c r="B6376" t="s">
        <v>262</v>
      </c>
      <c r="C6376" s="14" t="s">
        <v>264</v>
      </c>
      <c r="D6376" t="s">
        <v>456</v>
      </c>
      <c r="E6376" t="s">
        <v>474</v>
      </c>
      <c r="F6376" s="20">
        <v>2028</v>
      </c>
      <c r="G6376" s="20">
        <v>44</v>
      </c>
      <c r="H6376" s="11">
        <v>5224.3495498520997</v>
      </c>
      <c r="I6376" s="10">
        <v>4179180.9560884498</v>
      </c>
      <c r="J6376" s="33">
        <f t="shared" si="396"/>
        <v>1.2500893368211285E-3</v>
      </c>
      <c r="K6376" s="33">
        <f t="shared" si="397"/>
        <v>1.2493083006349659E-3</v>
      </c>
      <c r="L6376" s="33">
        <f t="shared" si="398"/>
        <v>0.99226114955972466</v>
      </c>
      <c r="M6376" s="33">
        <f t="shared" si="399"/>
        <v>0.9910215094691821</v>
      </c>
    </row>
    <row r="6377" spans="1:13" ht="41.4">
      <c r="A6377" t="s">
        <v>164</v>
      </c>
      <c r="B6377" t="s">
        <v>262</v>
      </c>
      <c r="C6377" s="14" t="s">
        <v>264</v>
      </c>
      <c r="D6377" t="s">
        <v>456</v>
      </c>
      <c r="E6377" t="s">
        <v>474</v>
      </c>
      <c r="F6377" s="20">
        <v>2028</v>
      </c>
      <c r="G6377" s="20">
        <v>45</v>
      </c>
      <c r="H6377" s="11">
        <v>5507.5303274493799</v>
      </c>
      <c r="I6377" s="10">
        <v>4148871.9265048299</v>
      </c>
      <c r="J6377" s="33">
        <f t="shared" si="396"/>
        <v>1.3274765827946723E-3</v>
      </c>
      <c r="K6377" s="33">
        <f t="shared" si="397"/>
        <v>1.3265958755049878E-3</v>
      </c>
      <c r="L6377" s="33">
        <f t="shared" si="398"/>
        <v>0.9910215094691821</v>
      </c>
      <c r="M6377" s="33">
        <f t="shared" si="399"/>
        <v>0.98970682442218361</v>
      </c>
    </row>
    <row r="6378" spans="1:13" ht="41.4">
      <c r="A6378" t="s">
        <v>164</v>
      </c>
      <c r="B6378" t="s">
        <v>262</v>
      </c>
      <c r="C6378" s="14" t="s">
        <v>264</v>
      </c>
      <c r="D6378" t="s">
        <v>456</v>
      </c>
      <c r="E6378" t="s">
        <v>474</v>
      </c>
      <c r="F6378" s="20">
        <v>2028</v>
      </c>
      <c r="G6378" s="20">
        <v>46</v>
      </c>
      <c r="H6378" s="11">
        <v>6690.7875170686802</v>
      </c>
      <c r="I6378" s="10">
        <v>4093983.8261998398</v>
      </c>
      <c r="J6378" s="33">
        <f t="shared" si="396"/>
        <v>1.6342974963042959E-3</v>
      </c>
      <c r="K6378" s="33">
        <f t="shared" si="397"/>
        <v>1.6329627593691942E-3</v>
      </c>
      <c r="L6378" s="33">
        <f t="shared" si="398"/>
        <v>0.98970682442218361</v>
      </c>
      <c r="M6378" s="33">
        <f t="shared" si="399"/>
        <v>0.98809067003520867</v>
      </c>
    </row>
    <row r="6379" spans="1:13" ht="41.4">
      <c r="A6379" t="s">
        <v>164</v>
      </c>
      <c r="B6379" t="s">
        <v>262</v>
      </c>
      <c r="C6379" s="14" t="s">
        <v>264</v>
      </c>
      <c r="D6379" t="s">
        <v>456</v>
      </c>
      <c r="E6379" t="s">
        <v>474</v>
      </c>
      <c r="F6379" s="20">
        <v>2028</v>
      </c>
      <c r="G6379" s="20">
        <v>47</v>
      </c>
      <c r="H6379" s="11">
        <v>7025.816724149</v>
      </c>
      <c r="I6379" s="10">
        <v>4031802.1191530302</v>
      </c>
      <c r="J6379" s="33">
        <f t="shared" si="396"/>
        <v>1.742599591079368E-3</v>
      </c>
      <c r="K6379" s="33">
        <f t="shared" si="397"/>
        <v>1.7410821459730164E-3</v>
      </c>
      <c r="L6379" s="33">
        <f t="shared" si="398"/>
        <v>0.98809067003520867</v>
      </c>
      <c r="M6379" s="33">
        <f t="shared" si="399"/>
        <v>0.98637032301100791</v>
      </c>
    </row>
    <row r="6380" spans="1:13" ht="41.4">
      <c r="A6380" t="s">
        <v>164</v>
      </c>
      <c r="B6380" t="s">
        <v>262</v>
      </c>
      <c r="C6380" s="14" t="s">
        <v>264</v>
      </c>
      <c r="D6380" t="s">
        <v>456</v>
      </c>
      <c r="E6380" t="s">
        <v>474</v>
      </c>
      <c r="F6380" s="20">
        <v>2028</v>
      </c>
      <c r="G6380" s="20">
        <v>48</v>
      </c>
      <c r="H6380" s="11">
        <v>7426.72218172053</v>
      </c>
      <c r="I6380" s="10">
        <v>3974963.86740309</v>
      </c>
      <c r="J6380" s="33">
        <f t="shared" si="396"/>
        <v>1.8683747650195702E-3</v>
      </c>
      <c r="K6380" s="33">
        <f t="shared" si="397"/>
        <v>1.8666304394087119E-3</v>
      </c>
      <c r="L6380" s="33">
        <f t="shared" si="398"/>
        <v>0.98637032301100791</v>
      </c>
      <c r="M6380" s="33">
        <f t="shared" si="399"/>
        <v>0.98452913414154619</v>
      </c>
    </row>
    <row r="6381" spans="1:13" ht="41.4">
      <c r="A6381" t="s">
        <v>164</v>
      </c>
      <c r="B6381" t="s">
        <v>262</v>
      </c>
      <c r="C6381" s="14" t="s">
        <v>264</v>
      </c>
      <c r="D6381" t="s">
        <v>456</v>
      </c>
      <c r="E6381" t="s">
        <v>474</v>
      </c>
      <c r="F6381" s="20">
        <v>2028</v>
      </c>
      <c r="G6381" s="20">
        <v>49</v>
      </c>
      <c r="H6381" s="11">
        <v>7661.7161107257698</v>
      </c>
      <c r="I6381" s="10">
        <v>3904539.8710809899</v>
      </c>
      <c r="J6381" s="33">
        <f t="shared" si="396"/>
        <v>1.9622583873383751E-3</v>
      </c>
      <c r="K6381" s="33">
        <f t="shared" si="397"/>
        <v>1.960334416997056E-3</v>
      </c>
      <c r="L6381" s="33">
        <f t="shared" si="398"/>
        <v>0.98452913414154619</v>
      </c>
      <c r="M6381" s="33">
        <f t="shared" si="399"/>
        <v>0.98259912779535219</v>
      </c>
    </row>
    <row r="6382" spans="1:13" ht="41.4">
      <c r="A6382" t="s">
        <v>164</v>
      </c>
      <c r="B6382" t="s">
        <v>262</v>
      </c>
      <c r="C6382" s="14" t="s">
        <v>264</v>
      </c>
      <c r="D6382" t="s">
        <v>456</v>
      </c>
      <c r="E6382" t="s">
        <v>474</v>
      </c>
      <c r="F6382" s="20">
        <v>2028</v>
      </c>
      <c r="G6382" s="20">
        <v>50</v>
      </c>
      <c r="H6382" s="11">
        <v>7954.7149340737396</v>
      </c>
      <c r="I6382" s="10">
        <v>3809840.3861793401</v>
      </c>
      <c r="J6382" s="33">
        <f t="shared" si="396"/>
        <v>2.0879391595853823E-3</v>
      </c>
      <c r="K6382" s="33">
        <f t="shared" si="397"/>
        <v>2.0857609308850833E-3</v>
      </c>
      <c r="L6382" s="33">
        <f t="shared" si="398"/>
        <v>0.98259912779535219</v>
      </c>
      <c r="M6382" s="33">
        <f t="shared" si="399"/>
        <v>0.98054966092387486</v>
      </c>
    </row>
    <row r="6383" spans="1:13" ht="41.4">
      <c r="A6383" t="s">
        <v>164</v>
      </c>
      <c r="B6383" t="s">
        <v>262</v>
      </c>
      <c r="C6383" s="14" t="s">
        <v>264</v>
      </c>
      <c r="D6383" t="s">
        <v>456</v>
      </c>
      <c r="E6383" t="s">
        <v>474</v>
      </c>
      <c r="F6383" s="20">
        <v>2028</v>
      </c>
      <c r="G6383" s="20">
        <v>51</v>
      </c>
      <c r="H6383" s="11">
        <v>8710.5123190138202</v>
      </c>
      <c r="I6383" s="10">
        <v>3719337.28217994</v>
      </c>
      <c r="J6383" s="33">
        <f t="shared" si="396"/>
        <v>2.3419527884033426E-3</v>
      </c>
      <c r="K6383" s="33">
        <f t="shared" si="397"/>
        <v>2.3392125565537825E-3</v>
      </c>
      <c r="L6383" s="33">
        <f t="shared" si="398"/>
        <v>0.98054966092387486</v>
      </c>
      <c r="M6383" s="33">
        <f t="shared" si="399"/>
        <v>0.97825594684471717</v>
      </c>
    </row>
    <row r="6384" spans="1:13" ht="41.4">
      <c r="A6384" t="s">
        <v>164</v>
      </c>
      <c r="B6384" t="s">
        <v>262</v>
      </c>
      <c r="C6384" s="14" t="s">
        <v>264</v>
      </c>
      <c r="D6384" t="s">
        <v>456</v>
      </c>
      <c r="E6384" t="s">
        <v>474</v>
      </c>
      <c r="F6384" s="20">
        <v>2028</v>
      </c>
      <c r="G6384" s="20">
        <v>52</v>
      </c>
      <c r="H6384" s="11">
        <v>9205.7933188039096</v>
      </c>
      <c r="I6384" s="10">
        <v>3644412.94487458</v>
      </c>
      <c r="J6384" s="33">
        <f t="shared" si="396"/>
        <v>2.5260017067359861E-3</v>
      </c>
      <c r="K6384" s="33">
        <f t="shared" si="397"/>
        <v>2.5228140489992334E-3</v>
      </c>
      <c r="L6384" s="33">
        <f t="shared" si="398"/>
        <v>0.97825594684471717</v>
      </c>
      <c r="M6384" s="33">
        <f t="shared" si="399"/>
        <v>0.97578798899850028</v>
      </c>
    </row>
    <row r="6385" spans="1:13" ht="41.4">
      <c r="A6385" t="s">
        <v>164</v>
      </c>
      <c r="B6385" t="s">
        <v>262</v>
      </c>
      <c r="C6385" s="14" t="s">
        <v>264</v>
      </c>
      <c r="D6385" t="s">
        <v>456</v>
      </c>
      <c r="E6385" t="s">
        <v>474</v>
      </c>
      <c r="F6385" s="20">
        <v>2028</v>
      </c>
      <c r="G6385" s="20">
        <v>53</v>
      </c>
      <c r="H6385" s="11">
        <v>9705.0072984833005</v>
      </c>
      <c r="I6385" s="10">
        <v>3556835.8017782802</v>
      </c>
      <c r="J6385" s="33">
        <f t="shared" si="396"/>
        <v>2.7285508354451373E-3</v>
      </c>
      <c r="K6385" s="33">
        <f t="shared" si="397"/>
        <v>2.7248317239781938E-3</v>
      </c>
      <c r="L6385" s="33">
        <f t="shared" si="398"/>
        <v>0.97578798899850028</v>
      </c>
      <c r="M6385" s="33">
        <f t="shared" si="399"/>
        <v>0.97312913093020026</v>
      </c>
    </row>
    <row r="6386" spans="1:13" ht="41.4">
      <c r="A6386" t="s">
        <v>164</v>
      </c>
      <c r="B6386" t="s">
        <v>262</v>
      </c>
      <c r="C6386" s="14" t="s">
        <v>264</v>
      </c>
      <c r="D6386" t="s">
        <v>456</v>
      </c>
      <c r="E6386" t="s">
        <v>474</v>
      </c>
      <c r="F6386" s="20">
        <v>2028</v>
      </c>
      <c r="G6386" s="20">
        <v>54</v>
      </c>
      <c r="H6386" s="11">
        <v>10432.996431649901</v>
      </c>
      <c r="I6386" s="10">
        <v>3484826.8343082499</v>
      </c>
      <c r="J6386" s="33">
        <f t="shared" si="396"/>
        <v>2.9938349673322823E-3</v>
      </c>
      <c r="K6386" s="33">
        <f t="shared" si="397"/>
        <v>2.9893579123954073E-3</v>
      </c>
      <c r="L6386" s="33">
        <f t="shared" si="398"/>
        <v>0.97312913093020026</v>
      </c>
      <c r="M6386" s="33">
        <f t="shared" si="399"/>
        <v>0.97022009966287159</v>
      </c>
    </row>
    <row r="6387" spans="1:13" ht="41.4">
      <c r="A6387" t="s">
        <v>164</v>
      </c>
      <c r="B6387" t="s">
        <v>262</v>
      </c>
      <c r="C6387" s="14" t="s">
        <v>264</v>
      </c>
      <c r="D6387" t="s">
        <v>456</v>
      </c>
      <c r="E6387" t="s">
        <v>474</v>
      </c>
      <c r="F6387" s="20">
        <v>2028</v>
      </c>
      <c r="G6387" s="20">
        <v>55</v>
      </c>
      <c r="H6387" s="11">
        <v>11423.3918103872</v>
      </c>
      <c r="I6387" s="10">
        <v>3413182.5438832399</v>
      </c>
      <c r="J6387" s="33">
        <f t="shared" si="396"/>
        <v>3.3468446716566759E-3</v>
      </c>
      <c r="K6387" s="33">
        <f t="shared" si="397"/>
        <v>3.3412502300113056E-3</v>
      </c>
      <c r="L6387" s="33">
        <f t="shared" si="398"/>
        <v>0.97022009966287159</v>
      </c>
      <c r="M6387" s="33">
        <f t="shared" si="399"/>
        <v>0.96697835153171141</v>
      </c>
    </row>
    <row r="6388" spans="1:13" ht="41.4">
      <c r="A6388" t="s">
        <v>164</v>
      </c>
      <c r="B6388" t="s">
        <v>262</v>
      </c>
      <c r="C6388" s="14" t="s">
        <v>264</v>
      </c>
      <c r="D6388" t="s">
        <v>456</v>
      </c>
      <c r="E6388" t="s">
        <v>474</v>
      </c>
      <c r="F6388" s="20">
        <v>2028</v>
      </c>
      <c r="G6388" s="20">
        <v>56</v>
      </c>
      <c r="H6388" s="11">
        <v>12472.3985034457</v>
      </c>
      <c r="I6388" s="10">
        <v>3319736.1479288801</v>
      </c>
      <c r="J6388" s="33">
        <f t="shared" si="396"/>
        <v>3.7570451227658531E-3</v>
      </c>
      <c r="K6388" s="33">
        <f t="shared" si="397"/>
        <v>3.7499962591346359E-3</v>
      </c>
      <c r="L6388" s="33">
        <f t="shared" si="398"/>
        <v>0.96697835153171141</v>
      </c>
      <c r="M6388" s="33">
        <f t="shared" si="399"/>
        <v>0.96335218633080333</v>
      </c>
    </row>
    <row r="6389" spans="1:13" ht="41.4">
      <c r="A6389" t="s">
        <v>164</v>
      </c>
      <c r="B6389" t="s">
        <v>262</v>
      </c>
      <c r="C6389" s="14" t="s">
        <v>264</v>
      </c>
      <c r="D6389" t="s">
        <v>456</v>
      </c>
      <c r="E6389" t="s">
        <v>474</v>
      </c>
      <c r="F6389" s="20">
        <v>2028</v>
      </c>
      <c r="G6389" s="20">
        <v>57</v>
      </c>
      <c r="H6389" s="11">
        <v>13369.856915753</v>
      </c>
      <c r="I6389" s="10">
        <v>3236735.5074376701</v>
      </c>
      <c r="J6389" s="33">
        <f t="shared" si="396"/>
        <v>4.1306609344602015E-3</v>
      </c>
      <c r="K6389" s="33">
        <f t="shared" si="397"/>
        <v>4.1221414889327512E-3</v>
      </c>
      <c r="L6389" s="33">
        <f t="shared" si="398"/>
        <v>0.96335218633080333</v>
      </c>
      <c r="M6389" s="33">
        <f t="shared" si="399"/>
        <v>0.95938111231507506</v>
      </c>
    </row>
    <row r="6390" spans="1:13" ht="41.4">
      <c r="A6390" t="s">
        <v>164</v>
      </c>
      <c r="B6390" t="s">
        <v>262</v>
      </c>
      <c r="C6390" s="14" t="s">
        <v>264</v>
      </c>
      <c r="D6390" t="s">
        <v>456</v>
      </c>
      <c r="E6390" t="s">
        <v>474</v>
      </c>
      <c r="F6390" s="20">
        <v>2028</v>
      </c>
      <c r="G6390" s="20">
        <v>58</v>
      </c>
      <c r="H6390" s="11">
        <v>14277.993255461901</v>
      </c>
      <c r="I6390" s="10">
        <v>3151265.0787618598</v>
      </c>
      <c r="J6390" s="33">
        <f t="shared" si="396"/>
        <v>4.5308766157722792E-3</v>
      </c>
      <c r="K6390" s="33">
        <f t="shared" si="397"/>
        <v>4.5206276790504818E-3</v>
      </c>
      <c r="L6390" s="33">
        <f t="shared" si="398"/>
        <v>0.95938111231507506</v>
      </c>
      <c r="M6390" s="33">
        <f t="shared" si="399"/>
        <v>0.95504410750398527</v>
      </c>
    </row>
    <row r="6391" spans="1:13" ht="41.4">
      <c r="A6391" t="s">
        <v>164</v>
      </c>
      <c r="B6391" t="s">
        <v>262</v>
      </c>
      <c r="C6391" s="14" t="s">
        <v>264</v>
      </c>
      <c r="D6391" t="s">
        <v>456</v>
      </c>
      <c r="E6391" t="s">
        <v>474</v>
      </c>
      <c r="F6391" s="20">
        <v>2028</v>
      </c>
      <c r="G6391" s="20">
        <v>59</v>
      </c>
      <c r="H6391" s="11">
        <v>14523.834371373499</v>
      </c>
      <c r="I6391" s="10">
        <v>3049725.4126108699</v>
      </c>
      <c r="J6391" s="33">
        <f t="shared" si="396"/>
        <v>4.7623416558475158E-3</v>
      </c>
      <c r="K6391" s="33">
        <f t="shared" si="397"/>
        <v>4.7510196869825494E-3</v>
      </c>
      <c r="L6391" s="33">
        <f t="shared" si="398"/>
        <v>0.95504410750398527</v>
      </c>
      <c r="M6391" s="33">
        <f t="shared" si="399"/>
        <v>0.95050667414729717</v>
      </c>
    </row>
    <row r="6392" spans="1:13" ht="41.4">
      <c r="A6392" t="s">
        <v>164</v>
      </c>
      <c r="B6392" t="s">
        <v>262</v>
      </c>
      <c r="C6392" s="14" t="s">
        <v>264</v>
      </c>
      <c r="D6392" t="s">
        <v>456</v>
      </c>
      <c r="E6392" t="s">
        <v>474</v>
      </c>
      <c r="F6392" s="20">
        <v>2028</v>
      </c>
      <c r="G6392" s="20">
        <v>60</v>
      </c>
      <c r="H6392" s="11">
        <v>15199.3170214116</v>
      </c>
      <c r="I6392" s="10">
        <v>2941859.12797538</v>
      </c>
      <c r="J6392" s="33">
        <f t="shared" si="396"/>
        <v>5.1665686085628233E-3</v>
      </c>
      <c r="K6392" s="33">
        <f t="shared" si="397"/>
        <v>5.1532448488847971E-3</v>
      </c>
      <c r="L6392" s="33">
        <f t="shared" si="398"/>
        <v>0.95050667414729717</v>
      </c>
      <c r="M6392" s="33">
        <f t="shared" si="399"/>
        <v>0.94560848052491697</v>
      </c>
    </row>
    <row r="6393" spans="1:13" ht="41.4">
      <c r="A6393" t="s">
        <v>164</v>
      </c>
      <c r="B6393" t="s">
        <v>262</v>
      </c>
      <c r="C6393" s="14" t="s">
        <v>264</v>
      </c>
      <c r="D6393" t="s">
        <v>456</v>
      </c>
      <c r="E6393" t="s">
        <v>474</v>
      </c>
      <c r="F6393" s="20">
        <v>2028</v>
      </c>
      <c r="G6393" s="20">
        <v>61</v>
      </c>
      <c r="H6393" s="11">
        <v>16460.4199700916</v>
      </c>
      <c r="I6393" s="10">
        <v>2836206.96974592</v>
      </c>
      <c r="J6393" s="33">
        <f t="shared" si="396"/>
        <v>5.8036737606516065E-3</v>
      </c>
      <c r="K6393" s="33">
        <f t="shared" si="397"/>
        <v>5.7868649793731963E-3</v>
      </c>
      <c r="L6393" s="33">
        <f t="shared" si="398"/>
        <v>0.94560848052491697</v>
      </c>
      <c r="M6393" s="33">
        <f t="shared" si="399"/>
        <v>0.94013637192476907</v>
      </c>
    </row>
    <row r="6394" spans="1:13" ht="41.4">
      <c r="A6394" t="s">
        <v>164</v>
      </c>
      <c r="B6394" t="s">
        <v>262</v>
      </c>
      <c r="C6394" s="14" t="s">
        <v>264</v>
      </c>
      <c r="D6394" t="s">
        <v>456</v>
      </c>
      <c r="E6394" t="s">
        <v>474</v>
      </c>
      <c r="F6394" s="20">
        <v>2028</v>
      </c>
      <c r="G6394" s="20">
        <v>62</v>
      </c>
      <c r="H6394" s="11">
        <v>17372.9002437819</v>
      </c>
      <c r="I6394" s="10">
        <v>2717763.2600552398</v>
      </c>
      <c r="J6394" s="33">
        <f t="shared" si="396"/>
        <v>6.3923523064436409E-3</v>
      </c>
      <c r="K6394" s="33">
        <f t="shared" si="397"/>
        <v>6.3719646871851499E-3</v>
      </c>
      <c r="L6394" s="33">
        <f t="shared" si="398"/>
        <v>0.94013637192476907</v>
      </c>
      <c r="M6394" s="33">
        <f t="shared" si="399"/>
        <v>0.93414585616172607</v>
      </c>
    </row>
    <row r="6395" spans="1:13" ht="41.4">
      <c r="A6395" t="s">
        <v>164</v>
      </c>
      <c r="B6395" t="s">
        <v>262</v>
      </c>
      <c r="C6395" s="14" t="s">
        <v>264</v>
      </c>
      <c r="D6395" t="s">
        <v>456</v>
      </c>
      <c r="E6395" t="s">
        <v>474</v>
      </c>
      <c r="F6395" s="20">
        <v>2028</v>
      </c>
      <c r="G6395" s="20">
        <v>63</v>
      </c>
      <c r="H6395" s="11">
        <v>18182.007990285099</v>
      </c>
      <c r="I6395" s="10">
        <v>2586972.5961895301</v>
      </c>
      <c r="J6395" s="33">
        <f t="shared" si="396"/>
        <v>7.0282955517450042E-3</v>
      </c>
      <c r="K6395" s="33">
        <f t="shared" si="397"/>
        <v>7.0036548437510948E-3</v>
      </c>
      <c r="L6395" s="33">
        <f t="shared" si="398"/>
        <v>0.93414585616172607</v>
      </c>
      <c r="M6395" s="33">
        <f t="shared" si="399"/>
        <v>0.92760342101144899</v>
      </c>
    </row>
    <row r="6396" spans="1:13" ht="41.4">
      <c r="A6396" t="s">
        <v>164</v>
      </c>
      <c r="B6396" t="s">
        <v>262</v>
      </c>
      <c r="C6396" s="14" t="s">
        <v>264</v>
      </c>
      <c r="D6396" t="s">
        <v>456</v>
      </c>
      <c r="E6396" t="s">
        <v>474</v>
      </c>
      <c r="F6396" s="20">
        <v>2028</v>
      </c>
      <c r="G6396" s="20">
        <v>64</v>
      </c>
      <c r="H6396" s="11">
        <v>19353.2821045405</v>
      </c>
      <c r="I6396" s="10">
        <v>2457677.42557324</v>
      </c>
      <c r="J6396" s="33">
        <f t="shared" si="396"/>
        <v>7.8746225615944909E-3</v>
      </c>
      <c r="K6396" s="33">
        <f t="shared" si="397"/>
        <v>7.8436989451908801E-3</v>
      </c>
      <c r="L6396" s="33">
        <f t="shared" si="398"/>
        <v>0.92760342101144899</v>
      </c>
      <c r="M6396" s="33">
        <f t="shared" si="399"/>
        <v>0.92032757903650608</v>
      </c>
    </row>
    <row r="6397" spans="1:13" ht="41.4">
      <c r="A6397" t="s">
        <v>164</v>
      </c>
      <c r="B6397" t="s">
        <v>262</v>
      </c>
      <c r="C6397" s="14" t="s">
        <v>264</v>
      </c>
      <c r="D6397" t="s">
        <v>456</v>
      </c>
      <c r="E6397" t="s">
        <v>474</v>
      </c>
      <c r="F6397" s="20">
        <v>2028</v>
      </c>
      <c r="G6397" s="20">
        <v>65</v>
      </c>
      <c r="H6397" s="11">
        <v>20227.798803013</v>
      </c>
      <c r="I6397" s="10">
        <v>2328632.7251329999</v>
      </c>
      <c r="J6397" s="33">
        <f t="shared" si="396"/>
        <v>8.6865560999352907E-3</v>
      </c>
      <c r="K6397" s="33">
        <f t="shared" si="397"/>
        <v>8.6489369771742819E-3</v>
      </c>
      <c r="L6397" s="33">
        <f t="shared" si="398"/>
        <v>0.92032757903650608</v>
      </c>
      <c r="M6397" s="33">
        <f t="shared" si="399"/>
        <v>0.91236772380706399</v>
      </c>
    </row>
    <row r="6398" spans="1:13" ht="41.4">
      <c r="A6398" t="s">
        <v>164</v>
      </c>
      <c r="B6398" t="s">
        <v>262</v>
      </c>
      <c r="C6398" s="14" t="s">
        <v>264</v>
      </c>
      <c r="D6398" t="s">
        <v>456</v>
      </c>
      <c r="E6398" t="s">
        <v>474</v>
      </c>
      <c r="F6398" s="20">
        <v>2028</v>
      </c>
      <c r="G6398" s="20">
        <v>66</v>
      </c>
      <c r="H6398" s="11">
        <v>20687.345531253999</v>
      </c>
      <c r="I6398" s="10">
        <v>2199418.16347021</v>
      </c>
      <c r="J6398" s="33">
        <f t="shared" si="396"/>
        <v>9.4058264475791204E-3</v>
      </c>
      <c r="K6398" s="33">
        <f t="shared" si="397"/>
        <v>9.3617300247299529E-3</v>
      </c>
      <c r="L6398" s="33">
        <f t="shared" si="398"/>
        <v>0.91236772380706399</v>
      </c>
      <c r="M6398" s="33">
        <f t="shared" si="399"/>
        <v>0.90382638349350486</v>
      </c>
    </row>
    <row r="6399" spans="1:13" ht="41.4">
      <c r="A6399" t="s">
        <v>164</v>
      </c>
      <c r="B6399" t="s">
        <v>262</v>
      </c>
      <c r="C6399" s="14" t="s">
        <v>264</v>
      </c>
      <c r="D6399" t="s">
        <v>456</v>
      </c>
      <c r="E6399" t="s">
        <v>474</v>
      </c>
      <c r="F6399" s="20">
        <v>2028</v>
      </c>
      <c r="G6399" s="20">
        <v>67</v>
      </c>
      <c r="H6399" s="11">
        <v>21201.679207614899</v>
      </c>
      <c r="I6399" s="10">
        <v>2069531.73446636</v>
      </c>
      <c r="J6399" s="33">
        <f t="shared" si="396"/>
        <v>1.0244674606587692E-2</v>
      </c>
      <c r="K6399" s="33">
        <f t="shared" si="397"/>
        <v>1.0192376671828707E-2</v>
      </c>
      <c r="L6399" s="33">
        <f t="shared" si="398"/>
        <v>0.90382638349350486</v>
      </c>
      <c r="M6399" s="33">
        <f t="shared" si="399"/>
        <v>0.89461424454700234</v>
      </c>
    </row>
    <row r="6400" spans="1:13" ht="41.4">
      <c r="A6400" t="s">
        <v>164</v>
      </c>
      <c r="B6400" t="s">
        <v>262</v>
      </c>
      <c r="C6400" s="14" t="s">
        <v>264</v>
      </c>
      <c r="D6400" t="s">
        <v>456</v>
      </c>
      <c r="E6400" t="s">
        <v>474</v>
      </c>
      <c r="F6400" s="20">
        <v>2028</v>
      </c>
      <c r="G6400" s="20">
        <v>68</v>
      </c>
      <c r="H6400" s="11">
        <v>21523.7104031733</v>
      </c>
      <c r="I6400" s="10">
        <v>1935840.65648389</v>
      </c>
      <c r="J6400" s="33">
        <f t="shared" si="396"/>
        <v>1.1118534126805297E-2</v>
      </c>
      <c r="K6400" s="33">
        <f t="shared" si="397"/>
        <v>1.1056951673092064E-2</v>
      </c>
      <c r="L6400" s="33">
        <f t="shared" si="398"/>
        <v>0.89461424454700234</v>
      </c>
      <c r="M6400" s="33">
        <f t="shared" si="399"/>
        <v>0.88472253807898638</v>
      </c>
    </row>
    <row r="6401" spans="1:13" ht="41.4">
      <c r="A6401" t="s">
        <v>164</v>
      </c>
      <c r="B6401" t="s">
        <v>262</v>
      </c>
      <c r="C6401" s="14" t="s">
        <v>264</v>
      </c>
      <c r="D6401" t="s">
        <v>456</v>
      </c>
      <c r="E6401" t="s">
        <v>474</v>
      </c>
      <c r="F6401" s="20">
        <v>2028</v>
      </c>
      <c r="G6401" s="20">
        <v>69</v>
      </c>
      <c r="H6401" s="11">
        <v>20979.152772815702</v>
      </c>
      <c r="I6401" s="10">
        <v>1798259.2292426601</v>
      </c>
      <c r="J6401" s="33">
        <f t="shared" si="396"/>
        <v>1.1666367357753591E-2</v>
      </c>
      <c r="K6401" s="33">
        <f t="shared" si="397"/>
        <v>1.1598579164165512E-2</v>
      </c>
      <c r="L6401" s="33">
        <f t="shared" si="398"/>
        <v>0.88472253807898638</v>
      </c>
      <c r="M6401" s="33">
        <f t="shared" si="399"/>
        <v>0.87446101368275586</v>
      </c>
    </row>
    <row r="6402" spans="1:13" ht="41.4">
      <c r="A6402" t="s">
        <v>164</v>
      </c>
      <c r="B6402" t="s">
        <v>262</v>
      </c>
      <c r="C6402" s="14" t="s">
        <v>264</v>
      </c>
      <c r="D6402" t="s">
        <v>456</v>
      </c>
      <c r="E6402" t="s">
        <v>474</v>
      </c>
      <c r="F6402" s="20">
        <v>2029</v>
      </c>
      <c r="G6402" s="20">
        <v>30</v>
      </c>
      <c r="H6402" s="11">
        <v>867.22875025551502</v>
      </c>
      <c r="I6402" s="10">
        <v>4383726.8103154004</v>
      </c>
      <c r="J6402" s="33">
        <f t="shared" ref="J6402:J6465" si="400">IF(I6402&gt;0,H6402/I6402,0)</f>
        <v>1.9782910472770077E-4</v>
      </c>
      <c r="K6402" s="33">
        <f t="shared" ref="K6402:K6465" si="401">1-EXP(-J6402)</f>
        <v>1.9780953784065414E-4</v>
      </c>
      <c r="L6402" s="33">
        <f t="shared" ref="L6402:L6465" si="402">IF(G6402=30,1,M6401)</f>
        <v>1</v>
      </c>
      <c r="M6402" s="33">
        <f t="shared" ref="M6402:M6465" si="403">L6402*(1-K6402)</f>
        <v>0.99980219046215935</v>
      </c>
    </row>
    <row r="6403" spans="1:13" ht="41.4">
      <c r="A6403" t="s">
        <v>164</v>
      </c>
      <c r="B6403" t="s">
        <v>262</v>
      </c>
      <c r="C6403" s="14" t="s">
        <v>264</v>
      </c>
      <c r="D6403" t="s">
        <v>456</v>
      </c>
      <c r="E6403" t="s">
        <v>474</v>
      </c>
      <c r="F6403" s="20">
        <v>2029</v>
      </c>
      <c r="G6403" s="20">
        <v>31</v>
      </c>
      <c r="H6403" s="11">
        <v>1269.8169067014701</v>
      </c>
      <c r="I6403" s="10">
        <v>4427570.6773077799</v>
      </c>
      <c r="J6403" s="33">
        <f t="shared" si="400"/>
        <v>2.8679765931451882E-4</v>
      </c>
      <c r="K6403" s="33">
        <f t="shared" si="401"/>
        <v>2.8675653679721691E-4</v>
      </c>
      <c r="L6403" s="33">
        <f t="shared" si="402"/>
        <v>0.99980219046215935</v>
      </c>
      <c r="M6403" s="33">
        <f t="shared" si="403"/>
        <v>0.99951549064854017</v>
      </c>
    </row>
    <row r="6404" spans="1:13" ht="41.4">
      <c r="A6404" t="s">
        <v>164</v>
      </c>
      <c r="B6404" t="s">
        <v>262</v>
      </c>
      <c r="C6404" s="14" t="s">
        <v>264</v>
      </c>
      <c r="D6404" t="s">
        <v>456</v>
      </c>
      <c r="E6404" t="s">
        <v>474</v>
      </c>
      <c r="F6404" s="20">
        <v>2029</v>
      </c>
      <c r="G6404" s="20">
        <v>32</v>
      </c>
      <c r="H6404" s="11">
        <v>1317.7135563381601</v>
      </c>
      <c r="I6404" s="10">
        <v>4425180.9345529601</v>
      </c>
      <c r="J6404" s="33">
        <f t="shared" si="400"/>
        <v>2.977761984937409E-4</v>
      </c>
      <c r="K6404" s="33">
        <f t="shared" si="401"/>
        <v>2.9773186756187897E-4</v>
      </c>
      <c r="L6404" s="33">
        <f t="shared" si="402"/>
        <v>0.99951549064854017</v>
      </c>
      <c r="M6404" s="33">
        <f t="shared" si="403"/>
        <v>0.99921790303485236</v>
      </c>
    </row>
    <row r="6405" spans="1:13" ht="41.4">
      <c r="A6405" t="s">
        <v>164</v>
      </c>
      <c r="B6405" t="s">
        <v>262</v>
      </c>
      <c r="C6405" s="14" t="s">
        <v>264</v>
      </c>
      <c r="D6405" t="s">
        <v>456</v>
      </c>
      <c r="E6405" t="s">
        <v>474</v>
      </c>
      <c r="F6405" s="20">
        <v>2029</v>
      </c>
      <c r="G6405" s="20">
        <v>33</v>
      </c>
      <c r="H6405" s="11">
        <v>1355.37906419708</v>
      </c>
      <c r="I6405" s="10">
        <v>4363599.4322904497</v>
      </c>
      <c r="J6405" s="33">
        <f t="shared" si="400"/>
        <v>3.1061033104169293E-4</v>
      </c>
      <c r="K6405" s="33">
        <f t="shared" si="401"/>
        <v>3.1056209664692691E-4</v>
      </c>
      <c r="L6405" s="33">
        <f t="shared" si="402"/>
        <v>0.99921790303485236</v>
      </c>
      <c r="M6405" s="33">
        <f t="shared" si="403"/>
        <v>0.9989075838278787</v>
      </c>
    </row>
    <row r="6406" spans="1:13" ht="41.4">
      <c r="A6406" t="s">
        <v>164</v>
      </c>
      <c r="B6406" t="s">
        <v>262</v>
      </c>
      <c r="C6406" s="14" t="s">
        <v>264</v>
      </c>
      <c r="D6406" t="s">
        <v>456</v>
      </c>
      <c r="E6406" t="s">
        <v>474</v>
      </c>
      <c r="F6406" s="20">
        <v>2029</v>
      </c>
      <c r="G6406" s="20">
        <v>34</v>
      </c>
      <c r="H6406" s="11">
        <v>1398.61560223365</v>
      </c>
      <c r="I6406" s="10">
        <v>4300105.7182526402</v>
      </c>
      <c r="J6406" s="33">
        <f t="shared" si="400"/>
        <v>3.2525144586491268E-4</v>
      </c>
      <c r="K6406" s="33">
        <f t="shared" si="401"/>
        <v>3.2519855734758352E-4</v>
      </c>
      <c r="L6406" s="33">
        <f t="shared" si="402"/>
        <v>0.9989075838278787</v>
      </c>
      <c r="M6406" s="33">
        <f t="shared" si="403"/>
        <v>0.99858274052269436</v>
      </c>
    </row>
    <row r="6407" spans="1:13" ht="41.4">
      <c r="A6407" t="s">
        <v>164</v>
      </c>
      <c r="B6407" t="s">
        <v>262</v>
      </c>
      <c r="C6407" s="14" t="s">
        <v>264</v>
      </c>
      <c r="D6407" t="s">
        <v>456</v>
      </c>
      <c r="E6407" t="s">
        <v>474</v>
      </c>
      <c r="F6407" s="20">
        <v>2029</v>
      </c>
      <c r="G6407" s="20">
        <v>35</v>
      </c>
      <c r="H6407" s="11">
        <v>1477.9916371433401</v>
      </c>
      <c r="I6407" s="10">
        <v>4246302.5289029405</v>
      </c>
      <c r="J6407" s="33">
        <f t="shared" si="400"/>
        <v>3.4806555281523683E-4</v>
      </c>
      <c r="K6407" s="33">
        <f t="shared" si="401"/>
        <v>3.4800498502807198E-4</v>
      </c>
      <c r="L6407" s="33">
        <f t="shared" si="402"/>
        <v>0.99858274052269436</v>
      </c>
      <c r="M6407" s="33">
        <f t="shared" si="403"/>
        <v>0.99823522875102944</v>
      </c>
    </row>
    <row r="6408" spans="1:13" ht="41.4">
      <c r="A6408" t="s">
        <v>164</v>
      </c>
      <c r="B6408" t="s">
        <v>262</v>
      </c>
      <c r="C6408" s="14" t="s">
        <v>264</v>
      </c>
      <c r="D6408" t="s">
        <v>456</v>
      </c>
      <c r="E6408" t="s">
        <v>474</v>
      </c>
      <c r="F6408" s="20">
        <v>2029</v>
      </c>
      <c r="G6408" s="20">
        <v>36</v>
      </c>
      <c r="H6408" s="11">
        <v>1939.8205048755699</v>
      </c>
      <c r="I6408" s="10">
        <v>4195145.6720097298</v>
      </c>
      <c r="J6408" s="33">
        <f t="shared" si="400"/>
        <v>4.6239645927391074E-4</v>
      </c>
      <c r="K6408" s="33">
        <f t="shared" si="401"/>
        <v>4.6228957050675756E-4</v>
      </c>
      <c r="L6408" s="33">
        <f t="shared" si="402"/>
        <v>0.99823522875102944</v>
      </c>
      <c r="M6408" s="33">
        <f t="shared" si="403"/>
        <v>0.9977737550158654</v>
      </c>
    </row>
    <row r="6409" spans="1:13" ht="41.4">
      <c r="A6409" t="s">
        <v>164</v>
      </c>
      <c r="B6409" t="s">
        <v>262</v>
      </c>
      <c r="C6409" s="14" t="s">
        <v>264</v>
      </c>
      <c r="D6409" t="s">
        <v>456</v>
      </c>
      <c r="E6409" t="s">
        <v>474</v>
      </c>
      <c r="F6409" s="20">
        <v>2029</v>
      </c>
      <c r="G6409" s="20">
        <v>37</v>
      </c>
      <c r="H6409" s="11">
        <v>2100.7659325474001</v>
      </c>
      <c r="I6409" s="10">
        <v>4179195.9913334898</v>
      </c>
      <c r="J6409" s="33">
        <f t="shared" si="400"/>
        <v>5.026722692364308E-4</v>
      </c>
      <c r="K6409" s="33">
        <f t="shared" si="401"/>
        <v>5.0254595069776364E-4</v>
      </c>
      <c r="L6409" s="33">
        <f t="shared" si="402"/>
        <v>0.9977737550158654</v>
      </c>
      <c r="M6409" s="33">
        <f t="shared" si="403"/>
        <v>0.99727232785556963</v>
      </c>
    </row>
    <row r="6410" spans="1:13" ht="41.4">
      <c r="A6410" t="s">
        <v>164</v>
      </c>
      <c r="B6410" t="s">
        <v>262</v>
      </c>
      <c r="C6410" s="14" t="s">
        <v>264</v>
      </c>
      <c r="D6410" t="s">
        <v>456</v>
      </c>
      <c r="E6410" t="s">
        <v>474</v>
      </c>
      <c r="F6410" s="20">
        <v>2029</v>
      </c>
      <c r="G6410" s="20">
        <v>38</v>
      </c>
      <c r="H6410" s="11">
        <v>2299.1936999458499</v>
      </c>
      <c r="I6410" s="10">
        <v>4157530.9204969602</v>
      </c>
      <c r="J6410" s="33">
        <f t="shared" si="400"/>
        <v>5.5301902593451341E-4</v>
      </c>
      <c r="K6410" s="33">
        <f t="shared" si="401"/>
        <v>5.5286613909744098E-4</v>
      </c>
      <c r="L6410" s="33">
        <f t="shared" si="402"/>
        <v>0.99727232785556963</v>
      </c>
      <c r="M6410" s="33">
        <f t="shared" si="403"/>
        <v>0.99672096975403945</v>
      </c>
    </row>
    <row r="6411" spans="1:13" ht="41.4">
      <c r="A6411" t="s">
        <v>164</v>
      </c>
      <c r="B6411" t="s">
        <v>262</v>
      </c>
      <c r="C6411" s="14" t="s">
        <v>264</v>
      </c>
      <c r="D6411" t="s">
        <v>456</v>
      </c>
      <c r="E6411" t="s">
        <v>474</v>
      </c>
      <c r="F6411" s="20">
        <v>2029</v>
      </c>
      <c r="G6411" s="20">
        <v>39</v>
      </c>
      <c r="H6411" s="11">
        <v>2428.7213123171</v>
      </c>
      <c r="I6411" s="10">
        <v>4139373.5819055499</v>
      </c>
      <c r="J6411" s="33">
        <f t="shared" si="400"/>
        <v>5.8673643831853525E-4</v>
      </c>
      <c r="K6411" s="33">
        <f t="shared" si="401"/>
        <v>5.8656434215453856E-4</v>
      </c>
      <c r="L6411" s="33">
        <f t="shared" si="402"/>
        <v>0.99672096975403945</v>
      </c>
      <c r="M6411" s="33">
        <f t="shared" si="403"/>
        <v>0.99613632877410407</v>
      </c>
    </row>
    <row r="6412" spans="1:13" ht="41.4">
      <c r="A6412" t="s">
        <v>164</v>
      </c>
      <c r="B6412" t="s">
        <v>262</v>
      </c>
      <c r="C6412" s="14" t="s">
        <v>264</v>
      </c>
      <c r="D6412" t="s">
        <v>456</v>
      </c>
      <c r="E6412" t="s">
        <v>474</v>
      </c>
      <c r="F6412" s="20">
        <v>2029</v>
      </c>
      <c r="G6412" s="20">
        <v>40</v>
      </c>
      <c r="H6412" s="11">
        <v>2656.1961745792801</v>
      </c>
      <c r="I6412" s="10">
        <v>4144441.0263534798</v>
      </c>
      <c r="J6412" s="33">
        <f t="shared" si="400"/>
        <v>6.4090577177698573E-4</v>
      </c>
      <c r="K6412" s="33">
        <f t="shared" si="401"/>
        <v>6.4070043554220746E-4</v>
      </c>
      <c r="L6412" s="33">
        <f t="shared" si="402"/>
        <v>0.99613632877410407</v>
      </c>
      <c r="M6412" s="33">
        <f t="shared" si="403"/>
        <v>0.99549810379439907</v>
      </c>
    </row>
    <row r="6413" spans="1:13" ht="41.4">
      <c r="A6413" t="s">
        <v>164</v>
      </c>
      <c r="B6413" t="s">
        <v>262</v>
      </c>
      <c r="C6413" s="14" t="s">
        <v>264</v>
      </c>
      <c r="D6413" t="s">
        <v>456</v>
      </c>
      <c r="E6413" t="s">
        <v>474</v>
      </c>
      <c r="F6413" s="20">
        <v>2029</v>
      </c>
      <c r="G6413" s="20">
        <v>41</v>
      </c>
      <c r="H6413" s="11">
        <v>3552.8895629153499</v>
      </c>
      <c r="I6413" s="10">
        <v>4103761.2845889502</v>
      </c>
      <c r="J6413" s="33">
        <f t="shared" si="400"/>
        <v>8.6576418961251101E-4</v>
      </c>
      <c r="K6413" s="33">
        <f t="shared" si="401"/>
        <v>8.6538952392833934E-4</v>
      </c>
      <c r="L6413" s="33">
        <f t="shared" si="402"/>
        <v>0.99549810379439907</v>
      </c>
      <c r="M6413" s="33">
        <f t="shared" si="403"/>
        <v>0.99463661016428484</v>
      </c>
    </row>
    <row r="6414" spans="1:13" ht="41.4">
      <c r="A6414" t="s">
        <v>164</v>
      </c>
      <c r="B6414" t="s">
        <v>262</v>
      </c>
      <c r="C6414" s="14" t="s">
        <v>264</v>
      </c>
      <c r="D6414" t="s">
        <v>456</v>
      </c>
      <c r="E6414" t="s">
        <v>474</v>
      </c>
      <c r="F6414" s="20">
        <v>2029</v>
      </c>
      <c r="G6414" s="20">
        <v>42</v>
      </c>
      <c r="H6414" s="11">
        <v>3966.8739357765999</v>
      </c>
      <c r="I6414" s="10">
        <v>4054486.8997853999</v>
      </c>
      <c r="J6414" s="33">
        <f t="shared" si="400"/>
        <v>9.7839110936246039E-4</v>
      </c>
      <c r="K6414" s="33">
        <f t="shared" si="401"/>
        <v>9.7791264083690876E-4</v>
      </c>
      <c r="L6414" s="33">
        <f t="shared" si="402"/>
        <v>0.99463661016428484</v>
      </c>
      <c r="M6414" s="33">
        <f t="shared" si="403"/>
        <v>0.99366394245016598</v>
      </c>
    </row>
    <row r="6415" spans="1:13" ht="41.4">
      <c r="A6415" t="s">
        <v>164</v>
      </c>
      <c r="B6415" t="s">
        <v>262</v>
      </c>
      <c r="C6415" s="14" t="s">
        <v>264</v>
      </c>
      <c r="D6415" t="s">
        <v>456</v>
      </c>
      <c r="E6415" t="s">
        <v>474</v>
      </c>
      <c r="F6415" s="20">
        <v>2029</v>
      </c>
      <c r="G6415" s="20">
        <v>43</v>
      </c>
      <c r="H6415" s="11">
        <v>4510.0500995072098</v>
      </c>
      <c r="I6415" s="10">
        <v>4067125.9994480601</v>
      </c>
      <c r="J6415" s="33">
        <f t="shared" si="400"/>
        <v>1.1089034615891561E-3</v>
      </c>
      <c r="K6415" s="33">
        <f t="shared" si="401"/>
        <v>1.1082888553461956E-3</v>
      </c>
      <c r="L6415" s="33">
        <f t="shared" si="402"/>
        <v>0.99366394245016598</v>
      </c>
      <c r="M6415" s="33">
        <f t="shared" si="403"/>
        <v>0.99256267577678914</v>
      </c>
    </row>
    <row r="6416" spans="1:13" ht="41.4">
      <c r="A6416" t="s">
        <v>164</v>
      </c>
      <c r="B6416" t="s">
        <v>262</v>
      </c>
      <c r="C6416" s="14" t="s">
        <v>264</v>
      </c>
      <c r="D6416" t="s">
        <v>456</v>
      </c>
      <c r="E6416" t="s">
        <v>474</v>
      </c>
      <c r="F6416" s="20">
        <v>2029</v>
      </c>
      <c r="G6416" s="20">
        <v>44</v>
      </c>
      <c r="H6416" s="11">
        <v>4896.7061567238698</v>
      </c>
      <c r="I6416" s="10">
        <v>4136619.3645517901</v>
      </c>
      <c r="J6416" s="33">
        <f t="shared" si="400"/>
        <v>1.1837458864805263E-3</v>
      </c>
      <c r="K6416" s="33">
        <f t="shared" si="401"/>
        <v>1.1830455356917069E-3</v>
      </c>
      <c r="L6416" s="33">
        <f t="shared" si="402"/>
        <v>0.99256267577678914</v>
      </c>
      <c r="M6416" s="33">
        <f t="shared" si="403"/>
        <v>0.99138842893431722</v>
      </c>
    </row>
    <row r="6417" spans="1:13" ht="41.4">
      <c r="A6417" t="s">
        <v>164</v>
      </c>
      <c r="B6417" t="s">
        <v>262</v>
      </c>
      <c r="C6417" s="14" t="s">
        <v>264</v>
      </c>
      <c r="D6417" t="s">
        <v>456</v>
      </c>
      <c r="E6417" t="s">
        <v>474</v>
      </c>
      <c r="F6417" s="20">
        <v>2029</v>
      </c>
      <c r="G6417" s="20">
        <v>45</v>
      </c>
      <c r="H6417" s="11">
        <v>5419.1648980623304</v>
      </c>
      <c r="I6417" s="10">
        <v>4164552.2778504998</v>
      </c>
      <c r="J6417" s="33">
        <f t="shared" si="400"/>
        <v>1.3012599041881613E-3</v>
      </c>
      <c r="K6417" s="33">
        <f t="shared" si="401"/>
        <v>1.3004136326318916E-3</v>
      </c>
      <c r="L6417" s="33">
        <f t="shared" si="402"/>
        <v>0.99138842893431722</v>
      </c>
      <c r="M6417" s="33">
        <f t="shared" si="403"/>
        <v>0.99009921390609756</v>
      </c>
    </row>
    <row r="6418" spans="1:13" ht="41.4">
      <c r="A6418" t="s">
        <v>164</v>
      </c>
      <c r="B6418" t="s">
        <v>262</v>
      </c>
      <c r="C6418" s="14" t="s">
        <v>264</v>
      </c>
      <c r="D6418" t="s">
        <v>456</v>
      </c>
      <c r="E6418" t="s">
        <v>474</v>
      </c>
      <c r="F6418" s="20">
        <v>2029</v>
      </c>
      <c r="G6418" s="20">
        <v>46</v>
      </c>
      <c r="H6418" s="11">
        <v>6628.8819778688403</v>
      </c>
      <c r="I6418" s="10">
        <v>4133155.5012262501</v>
      </c>
      <c r="J6418" s="33">
        <f t="shared" si="400"/>
        <v>1.6038307718889702E-3</v>
      </c>
      <c r="K6418" s="33">
        <f t="shared" si="401"/>
        <v>1.6025453226227171E-3</v>
      </c>
      <c r="L6418" s="33">
        <f t="shared" si="402"/>
        <v>0.99009921390609756</v>
      </c>
      <c r="M6418" s="33">
        <f t="shared" si="403"/>
        <v>0.98851253504191994</v>
      </c>
    </row>
    <row r="6419" spans="1:13" ht="41.4">
      <c r="A6419" t="s">
        <v>164</v>
      </c>
      <c r="B6419" t="s">
        <v>262</v>
      </c>
      <c r="C6419" s="14" t="s">
        <v>264</v>
      </c>
      <c r="D6419" t="s">
        <v>456</v>
      </c>
      <c r="E6419" t="s">
        <v>474</v>
      </c>
      <c r="F6419" s="20">
        <v>2029</v>
      </c>
      <c r="G6419" s="20">
        <v>47</v>
      </c>
      <c r="H6419" s="11">
        <v>7064.8506762446596</v>
      </c>
      <c r="I6419" s="10">
        <v>4077218.2253291202</v>
      </c>
      <c r="J6419" s="33">
        <f t="shared" si="400"/>
        <v>1.7327624585692547E-3</v>
      </c>
      <c r="K6419" s="33">
        <f t="shared" si="401"/>
        <v>1.7312620924181399E-3</v>
      </c>
      <c r="L6419" s="33">
        <f t="shared" si="402"/>
        <v>0.98851253504191994</v>
      </c>
      <c r="M6419" s="33">
        <f t="shared" si="403"/>
        <v>0.98680116076212165</v>
      </c>
    </row>
    <row r="6420" spans="1:13" ht="41.4">
      <c r="A6420" t="s">
        <v>164</v>
      </c>
      <c r="B6420" t="s">
        <v>262</v>
      </c>
      <c r="C6420" s="14" t="s">
        <v>264</v>
      </c>
      <c r="D6420" t="s">
        <v>456</v>
      </c>
      <c r="E6420" t="s">
        <v>474</v>
      </c>
      <c r="F6420" s="20">
        <v>2029</v>
      </c>
      <c r="G6420" s="20">
        <v>48</v>
      </c>
      <c r="H6420" s="11">
        <v>7490.8826150916202</v>
      </c>
      <c r="I6420" s="10">
        <v>4013882.8332027001</v>
      </c>
      <c r="J6420" s="33">
        <f t="shared" si="400"/>
        <v>1.8662434670806277E-3</v>
      </c>
      <c r="K6420" s="33">
        <f t="shared" si="401"/>
        <v>1.8645031175483773E-3</v>
      </c>
      <c r="L6420" s="33">
        <f t="shared" si="402"/>
        <v>0.98680116076212165</v>
      </c>
      <c r="M6420" s="33">
        <f t="shared" si="403"/>
        <v>0.98496126692148034</v>
      </c>
    </row>
    <row r="6421" spans="1:13" ht="41.4">
      <c r="A6421" t="s">
        <v>164</v>
      </c>
      <c r="B6421" t="s">
        <v>262</v>
      </c>
      <c r="C6421" s="14" t="s">
        <v>264</v>
      </c>
      <c r="D6421" t="s">
        <v>456</v>
      </c>
      <c r="E6421" t="s">
        <v>474</v>
      </c>
      <c r="F6421" s="20">
        <v>2029</v>
      </c>
      <c r="G6421" s="20">
        <v>49</v>
      </c>
      <c r="H6421" s="11">
        <v>7735.5307128003096</v>
      </c>
      <c r="I6421" s="10">
        <v>3955742.8174296999</v>
      </c>
      <c r="J6421" s="33">
        <f t="shared" si="400"/>
        <v>1.9555191198771058E-3</v>
      </c>
      <c r="K6421" s="33">
        <f t="shared" si="401"/>
        <v>1.9536083380894409E-3</v>
      </c>
      <c r="L6421" s="33">
        <f t="shared" si="402"/>
        <v>0.98496126692148034</v>
      </c>
      <c r="M6421" s="33">
        <f t="shared" si="403"/>
        <v>0.98303703837772738</v>
      </c>
    </row>
    <row r="6422" spans="1:13" ht="41.4">
      <c r="A6422" t="s">
        <v>164</v>
      </c>
      <c r="B6422" t="s">
        <v>262</v>
      </c>
      <c r="C6422" s="14" t="s">
        <v>264</v>
      </c>
      <c r="D6422" t="s">
        <v>456</v>
      </c>
      <c r="E6422" t="s">
        <v>474</v>
      </c>
      <c r="F6422" s="20">
        <v>2029</v>
      </c>
      <c r="G6422" s="20">
        <v>50</v>
      </c>
      <c r="H6422" s="11">
        <v>8058.2104009204404</v>
      </c>
      <c r="I6422" s="10">
        <v>3884198.20851054</v>
      </c>
      <c r="J6422" s="33">
        <f t="shared" si="400"/>
        <v>2.0746135929068602E-3</v>
      </c>
      <c r="K6422" s="33">
        <f t="shared" si="401"/>
        <v>2.0724630695523327E-3</v>
      </c>
      <c r="L6422" s="33">
        <f t="shared" si="402"/>
        <v>0.98303703837772738</v>
      </c>
      <c r="M6422" s="33">
        <f t="shared" si="403"/>
        <v>0.98099973041968747</v>
      </c>
    </row>
    <row r="6423" spans="1:13" ht="41.4">
      <c r="A6423" t="s">
        <v>164</v>
      </c>
      <c r="B6423" t="s">
        <v>262</v>
      </c>
      <c r="C6423" s="14" t="s">
        <v>264</v>
      </c>
      <c r="D6423" t="s">
        <v>456</v>
      </c>
      <c r="E6423" t="s">
        <v>474</v>
      </c>
      <c r="F6423" s="20">
        <v>2029</v>
      </c>
      <c r="G6423" s="20">
        <v>51</v>
      </c>
      <c r="H6423" s="11">
        <v>8834.8075489867806</v>
      </c>
      <c r="I6423" s="10">
        <v>3788356.0060211699</v>
      </c>
      <c r="J6423" s="33">
        <f t="shared" si="400"/>
        <v>2.3320953825207657E-3</v>
      </c>
      <c r="K6423" s="33">
        <f t="shared" si="401"/>
        <v>2.3293781607680586E-3</v>
      </c>
      <c r="L6423" s="33">
        <f t="shared" si="402"/>
        <v>0.98099973041968747</v>
      </c>
      <c r="M6423" s="33">
        <f t="shared" si="403"/>
        <v>0.97871461107192848</v>
      </c>
    </row>
    <row r="6424" spans="1:13" ht="41.4">
      <c r="A6424" t="s">
        <v>164</v>
      </c>
      <c r="B6424" t="s">
        <v>262</v>
      </c>
      <c r="C6424" s="14" t="s">
        <v>264</v>
      </c>
      <c r="D6424" t="s">
        <v>456</v>
      </c>
      <c r="E6424" t="s">
        <v>474</v>
      </c>
      <c r="F6424" s="20">
        <v>2029</v>
      </c>
      <c r="G6424" s="20">
        <v>52</v>
      </c>
      <c r="H6424" s="11">
        <v>9190.5003170424807</v>
      </c>
      <c r="I6424" s="10">
        <v>3696787.69986053</v>
      </c>
      <c r="J6424" s="33">
        <f t="shared" si="400"/>
        <v>2.4860773902134585E-3</v>
      </c>
      <c r="K6424" s="33">
        <f t="shared" si="401"/>
        <v>2.4829896591278544E-3</v>
      </c>
      <c r="L6424" s="33">
        <f t="shared" si="402"/>
        <v>0.97871461107192848</v>
      </c>
      <c r="M6424" s="33">
        <f t="shared" si="403"/>
        <v>0.97628447281339958</v>
      </c>
    </row>
    <row r="6425" spans="1:13" ht="41.4">
      <c r="A6425" t="s">
        <v>164</v>
      </c>
      <c r="B6425" t="s">
        <v>262</v>
      </c>
      <c r="C6425" s="14" t="s">
        <v>264</v>
      </c>
      <c r="D6425" t="s">
        <v>456</v>
      </c>
      <c r="E6425" t="s">
        <v>474</v>
      </c>
      <c r="F6425" s="20">
        <v>2029</v>
      </c>
      <c r="G6425" s="20">
        <v>53</v>
      </c>
      <c r="H6425" s="11">
        <v>9731.9040088849597</v>
      </c>
      <c r="I6425" s="10">
        <v>3620413.56956283</v>
      </c>
      <c r="J6425" s="33">
        <f t="shared" si="400"/>
        <v>2.688064173303853E-3</v>
      </c>
      <c r="K6425" s="33">
        <f t="shared" si="401"/>
        <v>2.6844545638156081E-3</v>
      </c>
      <c r="L6425" s="33">
        <f t="shared" si="402"/>
        <v>0.97628447281339958</v>
      </c>
      <c r="M6425" s="33">
        <f t="shared" si="403"/>
        <v>0.97366368150477334</v>
      </c>
    </row>
    <row r="6426" spans="1:13" ht="41.4">
      <c r="A6426" t="s">
        <v>164</v>
      </c>
      <c r="B6426" t="s">
        <v>262</v>
      </c>
      <c r="C6426" s="14" t="s">
        <v>264</v>
      </c>
      <c r="D6426" t="s">
        <v>456</v>
      </c>
      <c r="E6426" t="s">
        <v>474</v>
      </c>
      <c r="F6426" s="20">
        <v>2029</v>
      </c>
      <c r="G6426" s="20">
        <v>54</v>
      </c>
      <c r="H6426" s="11">
        <v>10353.1022145651</v>
      </c>
      <c r="I6426" s="10">
        <v>3531378.18920425</v>
      </c>
      <c r="J6426" s="33">
        <f t="shared" si="400"/>
        <v>2.9317455281950519E-3</v>
      </c>
      <c r="K6426" s="33">
        <f t="shared" si="401"/>
        <v>2.9274521589874869E-3</v>
      </c>
      <c r="L6426" s="33">
        <f t="shared" si="402"/>
        <v>0.97366368150477334</v>
      </c>
      <c r="M6426" s="33">
        <f t="shared" si="403"/>
        <v>0.97081332765822448</v>
      </c>
    </row>
    <row r="6427" spans="1:13" ht="41.4">
      <c r="A6427" t="s">
        <v>164</v>
      </c>
      <c r="B6427" t="s">
        <v>262</v>
      </c>
      <c r="C6427" s="14" t="s">
        <v>264</v>
      </c>
      <c r="D6427" t="s">
        <v>456</v>
      </c>
      <c r="E6427" t="s">
        <v>474</v>
      </c>
      <c r="F6427" s="20">
        <v>2029</v>
      </c>
      <c r="G6427" s="20">
        <v>55</v>
      </c>
      <c r="H6427" s="11">
        <v>11158.424256706399</v>
      </c>
      <c r="I6427" s="10">
        <v>3457557.19820539</v>
      </c>
      <c r="J6427" s="33">
        <f t="shared" si="400"/>
        <v>3.2272565910111527E-3</v>
      </c>
      <c r="K6427" s="33">
        <f t="shared" si="401"/>
        <v>3.2220545960212066E-3</v>
      </c>
      <c r="L6427" s="33">
        <f t="shared" si="402"/>
        <v>0.97081332765822448</v>
      </c>
      <c r="M6427" s="33">
        <f t="shared" si="403"/>
        <v>0.96768531411396463</v>
      </c>
    </row>
    <row r="6428" spans="1:13" ht="41.4">
      <c r="A6428" t="s">
        <v>164</v>
      </c>
      <c r="B6428" t="s">
        <v>262</v>
      </c>
      <c r="C6428" s="14" t="s">
        <v>264</v>
      </c>
      <c r="D6428" t="s">
        <v>456</v>
      </c>
      <c r="E6428" t="s">
        <v>474</v>
      </c>
      <c r="F6428" s="20">
        <v>2029</v>
      </c>
      <c r="G6428" s="20">
        <v>56</v>
      </c>
      <c r="H6428" s="11">
        <v>12308.686751318301</v>
      </c>
      <c r="I6428" s="10">
        <v>3383771.5685228198</v>
      </c>
      <c r="J6428" s="33">
        <f t="shared" si="400"/>
        <v>3.6375643278696969E-3</v>
      </c>
      <c r="K6428" s="33">
        <f t="shared" si="401"/>
        <v>3.6309564054258781E-3</v>
      </c>
      <c r="L6428" s="33">
        <f t="shared" si="402"/>
        <v>0.96768531411396463</v>
      </c>
      <c r="M6428" s="33">
        <f t="shared" si="403"/>
        <v>0.96417169092424593</v>
      </c>
    </row>
    <row r="6429" spans="1:13" ht="41.4">
      <c r="A6429" t="s">
        <v>164</v>
      </c>
      <c r="B6429" t="s">
        <v>262</v>
      </c>
      <c r="C6429" s="14" t="s">
        <v>264</v>
      </c>
      <c r="D6429" t="s">
        <v>456</v>
      </c>
      <c r="E6429" t="s">
        <v>474</v>
      </c>
      <c r="F6429" s="20">
        <v>2029</v>
      </c>
      <c r="G6429" s="20">
        <v>57</v>
      </c>
      <c r="H6429" s="11">
        <v>13225.210785986899</v>
      </c>
      <c r="I6429" s="10">
        <v>3288360.0085078101</v>
      </c>
      <c r="J6429" s="33">
        <f t="shared" si="400"/>
        <v>4.0218256978463334E-3</v>
      </c>
      <c r="K6429" s="33">
        <f t="shared" si="401"/>
        <v>4.0137489882084987E-3</v>
      </c>
      <c r="L6429" s="33">
        <f t="shared" si="402"/>
        <v>0.96417169092424593</v>
      </c>
      <c r="M6429" s="33">
        <f t="shared" si="403"/>
        <v>0.9603017477753395</v>
      </c>
    </row>
    <row r="6430" spans="1:13" ht="41.4">
      <c r="A6430" t="s">
        <v>164</v>
      </c>
      <c r="B6430" t="s">
        <v>262</v>
      </c>
      <c r="C6430" s="14" t="s">
        <v>264</v>
      </c>
      <c r="D6430" t="s">
        <v>456</v>
      </c>
      <c r="E6430" t="s">
        <v>474</v>
      </c>
      <c r="F6430" s="20">
        <v>2029</v>
      </c>
      <c r="G6430" s="20">
        <v>58</v>
      </c>
      <c r="H6430" s="11">
        <v>14142.906473561299</v>
      </c>
      <c r="I6430" s="10">
        <v>3203235.1816376899</v>
      </c>
      <c r="J6430" s="33">
        <f t="shared" si="400"/>
        <v>4.4151945366467217E-3</v>
      </c>
      <c r="K6430" s="33">
        <f t="shared" si="401"/>
        <v>4.4054618943535351E-3</v>
      </c>
      <c r="L6430" s="33">
        <f t="shared" si="402"/>
        <v>0.9603017477753395</v>
      </c>
      <c r="M6430" s="33">
        <f t="shared" si="403"/>
        <v>0.95607117501843419</v>
      </c>
    </row>
    <row r="6431" spans="1:13" ht="41.4">
      <c r="A6431" t="s">
        <v>164</v>
      </c>
      <c r="B6431" t="s">
        <v>262</v>
      </c>
      <c r="C6431" s="14" t="s">
        <v>264</v>
      </c>
      <c r="D6431" t="s">
        <v>456</v>
      </c>
      <c r="E6431" t="s">
        <v>474</v>
      </c>
      <c r="F6431" s="20">
        <v>2029</v>
      </c>
      <c r="G6431" s="20">
        <v>59</v>
      </c>
      <c r="H6431" s="11">
        <v>14396.5745375191</v>
      </c>
      <c r="I6431" s="10">
        <v>3115572.9599803099</v>
      </c>
      <c r="J6431" s="33">
        <f t="shared" si="400"/>
        <v>4.6208433320110995E-3</v>
      </c>
      <c r="K6431" s="33">
        <f t="shared" si="401"/>
        <v>4.6101836606724511E-3</v>
      </c>
      <c r="L6431" s="33">
        <f t="shared" si="402"/>
        <v>0.95607117501843419</v>
      </c>
      <c r="M6431" s="33">
        <f t="shared" si="403"/>
        <v>0.95166351130892435</v>
      </c>
    </row>
    <row r="6432" spans="1:13" ht="41.4">
      <c r="A6432" t="s">
        <v>164</v>
      </c>
      <c r="B6432" t="s">
        <v>262</v>
      </c>
      <c r="C6432" s="14" t="s">
        <v>264</v>
      </c>
      <c r="D6432" t="s">
        <v>456</v>
      </c>
      <c r="E6432" t="s">
        <v>474</v>
      </c>
      <c r="F6432" s="20">
        <v>2029</v>
      </c>
      <c r="G6432" s="20">
        <v>60</v>
      </c>
      <c r="H6432" s="11">
        <v>14841.041189969001</v>
      </c>
      <c r="I6432" s="10">
        <v>3012589.90766969</v>
      </c>
      <c r="J6432" s="33">
        <f t="shared" si="400"/>
        <v>4.9263396760991273E-3</v>
      </c>
      <c r="K6432" s="33">
        <f t="shared" si="401"/>
        <v>4.9142251663577552E-3</v>
      </c>
      <c r="L6432" s="33">
        <f t="shared" si="402"/>
        <v>0.95166351130892435</v>
      </c>
      <c r="M6432" s="33">
        <f t="shared" si="403"/>
        <v>0.9469868225317456</v>
      </c>
    </row>
    <row r="6433" spans="1:13" ht="41.4">
      <c r="A6433" t="s">
        <v>164</v>
      </c>
      <c r="B6433" t="s">
        <v>262</v>
      </c>
      <c r="C6433" s="14" t="s">
        <v>264</v>
      </c>
      <c r="D6433" t="s">
        <v>456</v>
      </c>
      <c r="E6433" t="s">
        <v>474</v>
      </c>
      <c r="F6433" s="20">
        <v>2029</v>
      </c>
      <c r="G6433" s="20">
        <v>61</v>
      </c>
      <c r="H6433" s="11">
        <v>16004.9838730149</v>
      </c>
      <c r="I6433" s="10">
        <v>2902855.75704316</v>
      </c>
      <c r="J6433" s="33">
        <f t="shared" si="400"/>
        <v>5.5135305411514925E-3</v>
      </c>
      <c r="K6433" s="33">
        <f t="shared" si="401"/>
        <v>5.4983589274956168E-3</v>
      </c>
      <c r="L6433" s="33">
        <f t="shared" si="402"/>
        <v>0.9469868225317456</v>
      </c>
      <c r="M6433" s="33">
        <f t="shared" si="403"/>
        <v>0.94177994908185747</v>
      </c>
    </row>
    <row r="6434" spans="1:13" ht="41.4">
      <c r="A6434" t="s">
        <v>164</v>
      </c>
      <c r="B6434" t="s">
        <v>262</v>
      </c>
      <c r="C6434" s="14" t="s">
        <v>264</v>
      </c>
      <c r="D6434" t="s">
        <v>456</v>
      </c>
      <c r="E6434" t="s">
        <v>474</v>
      </c>
      <c r="F6434" s="20">
        <v>2029</v>
      </c>
      <c r="G6434" s="20">
        <v>62</v>
      </c>
      <c r="H6434" s="11">
        <v>16946.7327899103</v>
      </c>
      <c r="I6434" s="10">
        <v>2795098.3254150501</v>
      </c>
      <c r="J6434" s="33">
        <f t="shared" si="400"/>
        <v>6.0630184762440666E-3</v>
      </c>
      <c r="K6434" s="33">
        <f t="shared" si="401"/>
        <v>6.0446754697742744E-3</v>
      </c>
      <c r="L6434" s="33">
        <f t="shared" si="402"/>
        <v>0.94177994908185747</v>
      </c>
      <c r="M6434" s="33">
        <f t="shared" si="403"/>
        <v>0.93608719492571713</v>
      </c>
    </row>
    <row r="6435" spans="1:13" ht="41.4">
      <c r="A6435" t="s">
        <v>164</v>
      </c>
      <c r="B6435" t="s">
        <v>262</v>
      </c>
      <c r="C6435" s="14" t="s">
        <v>264</v>
      </c>
      <c r="D6435" t="s">
        <v>456</v>
      </c>
      <c r="E6435" t="s">
        <v>474</v>
      </c>
      <c r="F6435" s="20">
        <v>2029</v>
      </c>
      <c r="G6435" s="20">
        <v>63</v>
      </c>
      <c r="H6435" s="11">
        <v>17853.052569698099</v>
      </c>
      <c r="I6435" s="10">
        <v>2674573.3906520298</v>
      </c>
      <c r="J6435" s="33">
        <f t="shared" si="400"/>
        <v>6.675102890089598E-3</v>
      </c>
      <c r="K6435" s="33">
        <f t="shared" si="401"/>
        <v>6.6528738786063579E-3</v>
      </c>
      <c r="L6435" s="33">
        <f t="shared" si="402"/>
        <v>0.93608719492571713</v>
      </c>
      <c r="M6435" s="33">
        <f t="shared" si="403"/>
        <v>0.92985952487849788</v>
      </c>
    </row>
    <row r="6436" spans="1:13" ht="41.4">
      <c r="A6436" t="s">
        <v>164</v>
      </c>
      <c r="B6436" t="s">
        <v>262</v>
      </c>
      <c r="C6436" s="14" t="s">
        <v>264</v>
      </c>
      <c r="D6436" t="s">
        <v>456</v>
      </c>
      <c r="E6436" t="s">
        <v>474</v>
      </c>
      <c r="F6436" s="20">
        <v>2029</v>
      </c>
      <c r="G6436" s="20">
        <v>64</v>
      </c>
      <c r="H6436" s="11">
        <v>18961.863958888502</v>
      </c>
      <c r="I6436" s="10">
        <v>2541915.9608009201</v>
      </c>
      <c r="J6436" s="33">
        <f t="shared" si="400"/>
        <v>7.4596738252958993E-3</v>
      </c>
      <c r="K6436" s="33">
        <f t="shared" si="401"/>
        <v>7.4319195140886141E-3</v>
      </c>
      <c r="L6436" s="33">
        <f t="shared" si="402"/>
        <v>0.92985952487849788</v>
      </c>
      <c r="M6436" s="33">
        <f t="shared" si="403"/>
        <v>0.92294888373019224</v>
      </c>
    </row>
    <row r="6437" spans="1:13" ht="41.4">
      <c r="A6437" t="s">
        <v>164</v>
      </c>
      <c r="B6437" t="s">
        <v>262</v>
      </c>
      <c r="C6437" s="14" t="s">
        <v>264</v>
      </c>
      <c r="D6437" t="s">
        <v>456</v>
      </c>
      <c r="E6437" t="s">
        <v>474</v>
      </c>
      <c r="F6437" s="20">
        <v>2029</v>
      </c>
      <c r="G6437" s="20">
        <v>65</v>
      </c>
      <c r="H6437" s="11">
        <v>20020.9637384323</v>
      </c>
      <c r="I6437" s="10">
        <v>2410378.98109229</v>
      </c>
      <c r="J6437" s="33">
        <f t="shared" si="400"/>
        <v>8.3061476620409202E-3</v>
      </c>
      <c r="K6437" s="33">
        <f t="shared" si="401"/>
        <v>8.2717469292949986E-3</v>
      </c>
      <c r="L6437" s="33">
        <f t="shared" si="402"/>
        <v>0.92294888373019224</v>
      </c>
      <c r="M6437" s="33">
        <f t="shared" si="403"/>
        <v>0.91531448413530081</v>
      </c>
    </row>
    <row r="6438" spans="1:13" ht="41.4">
      <c r="A6438" t="s">
        <v>164</v>
      </c>
      <c r="B6438" t="s">
        <v>262</v>
      </c>
      <c r="C6438" s="14" t="s">
        <v>264</v>
      </c>
      <c r="D6438" t="s">
        <v>456</v>
      </c>
      <c r="E6438" t="s">
        <v>474</v>
      </c>
      <c r="F6438" s="20">
        <v>2029</v>
      </c>
      <c r="G6438" s="20">
        <v>66</v>
      </c>
      <c r="H6438" s="11">
        <v>20400.6062112945</v>
      </c>
      <c r="I6438" s="10">
        <v>2279371.1848471202</v>
      </c>
      <c r="J6438" s="33">
        <f t="shared" si="400"/>
        <v>8.9501027067966504E-3</v>
      </c>
      <c r="K6438" s="33">
        <f t="shared" si="401"/>
        <v>8.9101697610234343E-3</v>
      </c>
      <c r="L6438" s="33">
        <f t="shared" si="402"/>
        <v>0.91531448413530081</v>
      </c>
      <c r="M6438" s="33">
        <f t="shared" si="403"/>
        <v>0.90715887669693174</v>
      </c>
    </row>
    <row r="6439" spans="1:13" ht="41.4">
      <c r="A6439" t="s">
        <v>164</v>
      </c>
      <c r="B6439" t="s">
        <v>262</v>
      </c>
      <c r="C6439" s="14" t="s">
        <v>264</v>
      </c>
      <c r="D6439" t="s">
        <v>456</v>
      </c>
      <c r="E6439" t="s">
        <v>474</v>
      </c>
      <c r="F6439" s="20">
        <v>2029</v>
      </c>
      <c r="G6439" s="20">
        <v>67</v>
      </c>
      <c r="H6439" s="11">
        <v>21110.735386365799</v>
      </c>
      <c r="I6439" s="10">
        <v>2148094.89370111</v>
      </c>
      <c r="J6439" s="33">
        <f t="shared" si="400"/>
        <v>9.8276549365994559E-3</v>
      </c>
      <c r="K6439" s="33">
        <f t="shared" si="401"/>
        <v>9.7795213449836105E-3</v>
      </c>
      <c r="L6439" s="33">
        <f t="shared" si="402"/>
        <v>0.90715887669693174</v>
      </c>
      <c r="M6439" s="33">
        <f t="shared" si="403"/>
        <v>0.8982872970989827</v>
      </c>
    </row>
    <row r="6440" spans="1:13" ht="41.4">
      <c r="A6440" t="s">
        <v>164</v>
      </c>
      <c r="B6440" t="s">
        <v>262</v>
      </c>
      <c r="C6440" s="14" t="s">
        <v>264</v>
      </c>
      <c r="D6440" t="s">
        <v>456</v>
      </c>
      <c r="E6440" t="s">
        <v>474</v>
      </c>
      <c r="F6440" s="20">
        <v>2029</v>
      </c>
      <c r="G6440" s="20">
        <v>68</v>
      </c>
      <c r="H6440" s="11">
        <v>21478.169049451499</v>
      </c>
      <c r="I6440" s="10">
        <v>2016718.0254382901</v>
      </c>
      <c r="J6440" s="33">
        <f t="shared" si="400"/>
        <v>1.0650060533268493E-2</v>
      </c>
      <c r="K6440" s="33">
        <f t="shared" si="401"/>
        <v>1.0593549432057703E-2</v>
      </c>
      <c r="L6440" s="33">
        <f t="shared" si="402"/>
        <v>0.8982872970989827</v>
      </c>
      <c r="M6440" s="33">
        <f t="shared" si="403"/>
        <v>0.8887712462129751</v>
      </c>
    </row>
    <row r="6441" spans="1:13" ht="41.4">
      <c r="A6441" t="s">
        <v>164</v>
      </c>
      <c r="B6441" t="s">
        <v>262</v>
      </c>
      <c r="C6441" s="14" t="s">
        <v>264</v>
      </c>
      <c r="D6441" t="s">
        <v>456</v>
      </c>
      <c r="E6441" t="s">
        <v>474</v>
      </c>
      <c r="F6441" s="20">
        <v>2029</v>
      </c>
      <c r="G6441" s="20">
        <v>69</v>
      </c>
      <c r="H6441" s="11">
        <v>20946.173068648099</v>
      </c>
      <c r="I6441" s="10">
        <v>1881887.254622</v>
      </c>
      <c r="J6441" s="33">
        <f t="shared" si="400"/>
        <v>1.1130408060952298E-2</v>
      </c>
      <c r="K6441" s="33">
        <f t="shared" si="401"/>
        <v>1.1068694248007604E-2</v>
      </c>
      <c r="L6441" s="33">
        <f t="shared" si="402"/>
        <v>0.8887712462129751</v>
      </c>
      <c r="M6441" s="33">
        <f t="shared" si="403"/>
        <v>0.87893370903222301</v>
      </c>
    </row>
    <row r="6442" spans="1:13" ht="41.4">
      <c r="A6442" t="s">
        <v>164</v>
      </c>
      <c r="B6442" t="s">
        <v>262</v>
      </c>
      <c r="C6442" s="14" t="s">
        <v>264</v>
      </c>
      <c r="D6442" t="s">
        <v>456</v>
      </c>
      <c r="E6442" t="s">
        <v>474</v>
      </c>
      <c r="F6442" s="20">
        <v>2030</v>
      </c>
      <c r="G6442" s="20">
        <v>30</v>
      </c>
      <c r="H6442" s="11">
        <v>815.83747386191601</v>
      </c>
      <c r="I6442" s="10">
        <v>4336861.2736721197</v>
      </c>
      <c r="J6442" s="33">
        <f t="shared" si="400"/>
        <v>1.8811703266014958E-4</v>
      </c>
      <c r="K6442" s="33">
        <f t="shared" si="401"/>
        <v>1.8809933976060567E-4</v>
      </c>
      <c r="L6442" s="33">
        <f t="shared" si="402"/>
        <v>1</v>
      </c>
      <c r="M6442" s="33">
        <f t="shared" si="403"/>
        <v>0.99981190066023939</v>
      </c>
    </row>
    <row r="6443" spans="1:13" ht="41.4">
      <c r="A6443" t="s">
        <v>164</v>
      </c>
      <c r="B6443" t="s">
        <v>262</v>
      </c>
      <c r="C6443" s="14" t="s">
        <v>264</v>
      </c>
      <c r="D6443" t="s">
        <v>456</v>
      </c>
      <c r="E6443" t="s">
        <v>474</v>
      </c>
      <c r="F6443" s="20">
        <v>2030</v>
      </c>
      <c r="G6443" s="20">
        <v>31</v>
      </c>
      <c r="H6443" s="11">
        <v>1222.2441306309099</v>
      </c>
      <c r="I6443" s="10">
        <v>4377756.20607155</v>
      </c>
      <c r="J6443" s="33">
        <f t="shared" si="400"/>
        <v>2.7919419746028079E-4</v>
      </c>
      <c r="K6443" s="33">
        <f t="shared" si="401"/>
        <v>2.7915522638721768E-4</v>
      </c>
      <c r="L6443" s="33">
        <f t="shared" si="402"/>
        <v>0.99981190066023939</v>
      </c>
      <c r="M6443" s="33">
        <f t="shared" si="403"/>
        <v>0.99953279794276595</v>
      </c>
    </row>
    <row r="6444" spans="1:13" ht="41.4">
      <c r="A6444" t="s">
        <v>164</v>
      </c>
      <c r="B6444" t="s">
        <v>262</v>
      </c>
      <c r="C6444" s="14" t="s">
        <v>264</v>
      </c>
      <c r="D6444" t="s">
        <v>456</v>
      </c>
      <c r="E6444" t="s">
        <v>474</v>
      </c>
      <c r="F6444" s="20">
        <v>2030</v>
      </c>
      <c r="G6444" s="20">
        <v>32</v>
      </c>
      <c r="H6444" s="11">
        <v>1285.94864995843</v>
      </c>
      <c r="I6444" s="10">
        <v>4421417.3206841601</v>
      </c>
      <c r="J6444" s="33">
        <f t="shared" si="400"/>
        <v>2.9084534589000189E-4</v>
      </c>
      <c r="K6444" s="33">
        <f t="shared" si="401"/>
        <v>2.9080305448259125E-4</v>
      </c>
      <c r="L6444" s="33">
        <f t="shared" si="402"/>
        <v>0.99953279794276595</v>
      </c>
      <c r="M6444" s="33">
        <f t="shared" si="403"/>
        <v>0.99924213075206869</v>
      </c>
    </row>
    <row r="6445" spans="1:13" ht="41.4">
      <c r="A6445" t="s">
        <v>164</v>
      </c>
      <c r="B6445" t="s">
        <v>262</v>
      </c>
      <c r="C6445" s="14" t="s">
        <v>264</v>
      </c>
      <c r="D6445" t="s">
        <v>456</v>
      </c>
      <c r="E6445" t="s">
        <v>474</v>
      </c>
      <c r="F6445" s="20">
        <v>2030</v>
      </c>
      <c r="G6445" s="20">
        <v>33</v>
      </c>
      <c r="H6445" s="11">
        <v>1354.4646775926699</v>
      </c>
      <c r="I6445" s="10">
        <v>4418783.0647609001</v>
      </c>
      <c r="J6445" s="33">
        <f t="shared" si="400"/>
        <v>3.0652436603967109E-4</v>
      </c>
      <c r="K6445" s="33">
        <f t="shared" si="401"/>
        <v>3.0647739224587411E-4</v>
      </c>
      <c r="L6445" s="33">
        <f t="shared" si="402"/>
        <v>0.99924213075206869</v>
      </c>
      <c r="M6445" s="33">
        <f t="shared" si="403"/>
        <v>0.99893588562961355</v>
      </c>
    </row>
    <row r="6446" spans="1:13" ht="41.4">
      <c r="A6446" t="s">
        <v>164</v>
      </c>
      <c r="B6446" t="s">
        <v>262</v>
      </c>
      <c r="C6446" s="14" t="s">
        <v>264</v>
      </c>
      <c r="D6446" t="s">
        <v>456</v>
      </c>
      <c r="E6446" t="s">
        <v>474</v>
      </c>
      <c r="F6446" s="20">
        <v>2030</v>
      </c>
      <c r="G6446" s="20">
        <v>34</v>
      </c>
      <c r="H6446" s="11">
        <v>1401.66297987744</v>
      </c>
      <c r="I6446" s="10">
        <v>4356998.7870827504</v>
      </c>
      <c r="J6446" s="33">
        <f t="shared" si="400"/>
        <v>3.2170378014172694E-4</v>
      </c>
      <c r="K6446" s="33">
        <f t="shared" si="401"/>
        <v>3.216520390292299E-4</v>
      </c>
      <c r="L6446" s="33">
        <f t="shared" si="402"/>
        <v>0.99893588562961355</v>
      </c>
      <c r="M6446" s="33">
        <f t="shared" si="403"/>
        <v>0.99861457586514135</v>
      </c>
    </row>
    <row r="6447" spans="1:13" ht="41.4">
      <c r="A6447" t="s">
        <v>164</v>
      </c>
      <c r="B6447" t="s">
        <v>262</v>
      </c>
      <c r="C6447" s="14" t="s">
        <v>264</v>
      </c>
      <c r="D6447" t="s">
        <v>456</v>
      </c>
      <c r="E6447" t="s">
        <v>474</v>
      </c>
      <c r="F6447" s="20">
        <v>2030</v>
      </c>
      <c r="G6447" s="20">
        <v>35</v>
      </c>
      <c r="H6447" s="11">
        <v>1470.8284226626599</v>
      </c>
      <c r="I6447" s="10">
        <v>4293259.7481466504</v>
      </c>
      <c r="J6447" s="33">
        <f t="shared" si="400"/>
        <v>3.4259013172860067E-4</v>
      </c>
      <c r="K6447" s="33">
        <f t="shared" si="401"/>
        <v>3.4253145443041699E-4</v>
      </c>
      <c r="L6447" s="33">
        <f t="shared" si="402"/>
        <v>0.99861457586514135</v>
      </c>
      <c r="M6447" s="33">
        <f t="shared" si="403"/>
        <v>0.99827251896205482</v>
      </c>
    </row>
    <row r="6448" spans="1:13" ht="41.4">
      <c r="A6448" t="s">
        <v>164</v>
      </c>
      <c r="B6448" t="s">
        <v>262</v>
      </c>
      <c r="C6448" s="14" t="s">
        <v>264</v>
      </c>
      <c r="D6448" t="s">
        <v>456</v>
      </c>
      <c r="E6448" t="s">
        <v>474</v>
      </c>
      <c r="F6448" s="20">
        <v>2030</v>
      </c>
      <c r="G6448" s="20">
        <v>36</v>
      </c>
      <c r="H6448" s="11">
        <v>1907.38068773585</v>
      </c>
      <c r="I6448" s="10">
        <v>4239118.5725011798</v>
      </c>
      <c r="J6448" s="33">
        <f t="shared" si="400"/>
        <v>4.4994747259698625E-4</v>
      </c>
      <c r="K6448" s="33">
        <f t="shared" si="401"/>
        <v>4.4984626141342243E-4</v>
      </c>
      <c r="L6448" s="33">
        <f t="shared" si="402"/>
        <v>0.99827251896205482</v>
      </c>
      <c r="M6448" s="33">
        <f t="shared" si="403"/>
        <v>0.99782344980152793</v>
      </c>
    </row>
    <row r="6449" spans="1:13" ht="41.4">
      <c r="A6449" t="s">
        <v>164</v>
      </c>
      <c r="B6449" t="s">
        <v>262</v>
      </c>
      <c r="C6449" s="14" t="s">
        <v>264</v>
      </c>
      <c r="D6449" t="s">
        <v>456</v>
      </c>
      <c r="E6449" t="s">
        <v>474</v>
      </c>
      <c r="F6449" s="20">
        <v>2030</v>
      </c>
      <c r="G6449" s="20">
        <v>37</v>
      </c>
      <c r="H6449" s="11">
        <v>2053.8650273595699</v>
      </c>
      <c r="I6449" s="10">
        <v>4187634.9596861498</v>
      </c>
      <c r="J6449" s="33">
        <f t="shared" si="400"/>
        <v>4.9045942330978648E-4</v>
      </c>
      <c r="K6449" s="33">
        <f t="shared" si="401"/>
        <v>4.9033916774776642E-4</v>
      </c>
      <c r="L6449" s="33">
        <f t="shared" si="402"/>
        <v>0.99782344980152793</v>
      </c>
      <c r="M6449" s="33">
        <f t="shared" si="403"/>
        <v>0.99733417788159306</v>
      </c>
    </row>
    <row r="6450" spans="1:13" ht="41.4">
      <c r="A6450" t="s">
        <v>164</v>
      </c>
      <c r="B6450" t="s">
        <v>262</v>
      </c>
      <c r="C6450" s="14" t="s">
        <v>264</v>
      </c>
      <c r="D6450" t="s">
        <v>456</v>
      </c>
      <c r="E6450" t="s">
        <v>474</v>
      </c>
      <c r="F6450" s="20">
        <v>2030</v>
      </c>
      <c r="G6450" s="20">
        <v>38</v>
      </c>
      <c r="H6450" s="11">
        <v>2237.75984076544</v>
      </c>
      <c r="I6450" s="10">
        <v>4171150.6884270501</v>
      </c>
      <c r="J6450" s="33">
        <f t="shared" si="400"/>
        <v>5.364850152678862E-4</v>
      </c>
      <c r="K6450" s="33">
        <f t="shared" si="401"/>
        <v>5.3634113291345376E-4</v>
      </c>
      <c r="L6450" s="33">
        <f t="shared" si="402"/>
        <v>0.99733417788159306</v>
      </c>
      <c r="M6450" s="33">
        <f t="shared" si="403"/>
        <v>0.99679926653873474</v>
      </c>
    </row>
    <row r="6451" spans="1:13" ht="41.4">
      <c r="A6451" t="s">
        <v>164</v>
      </c>
      <c r="B6451" t="s">
        <v>262</v>
      </c>
      <c r="C6451" s="14" t="s">
        <v>264</v>
      </c>
      <c r="D6451" t="s">
        <v>456</v>
      </c>
      <c r="E6451" t="s">
        <v>474</v>
      </c>
      <c r="F6451" s="20">
        <v>2030</v>
      </c>
      <c r="G6451" s="20">
        <v>39</v>
      </c>
      <c r="H6451" s="11">
        <v>2365.8770289762001</v>
      </c>
      <c r="I6451" s="10">
        <v>4148884.1838714401</v>
      </c>
      <c r="J6451" s="33">
        <f t="shared" si="400"/>
        <v>5.7024417267982977E-4</v>
      </c>
      <c r="K6451" s="33">
        <f t="shared" si="401"/>
        <v>5.7008161437233085E-4</v>
      </c>
      <c r="L6451" s="33">
        <f t="shared" si="402"/>
        <v>0.99679926653873474</v>
      </c>
      <c r="M6451" s="33">
        <f t="shared" si="403"/>
        <v>0.99623100960366118</v>
      </c>
    </row>
    <row r="6452" spans="1:13" ht="41.4">
      <c r="A6452" t="s">
        <v>164</v>
      </c>
      <c r="B6452" t="s">
        <v>262</v>
      </c>
      <c r="C6452" s="14" t="s">
        <v>264</v>
      </c>
      <c r="D6452" t="s">
        <v>456</v>
      </c>
      <c r="E6452" t="s">
        <v>474</v>
      </c>
      <c r="F6452" s="20">
        <v>2030</v>
      </c>
      <c r="G6452" s="20">
        <v>40</v>
      </c>
      <c r="H6452" s="11">
        <v>2561.0307445531098</v>
      </c>
      <c r="I6452" s="10">
        <v>4130162.30145561</v>
      </c>
      <c r="J6452" s="33">
        <f t="shared" si="400"/>
        <v>6.2007992849349167E-4</v>
      </c>
      <c r="K6452" s="33">
        <f t="shared" si="401"/>
        <v>6.1988771866516856E-4</v>
      </c>
      <c r="L6452" s="33">
        <f t="shared" si="402"/>
        <v>0.99623100960366118</v>
      </c>
      <c r="M6452" s="33">
        <f t="shared" si="403"/>
        <v>0.99561345823585445</v>
      </c>
    </row>
    <row r="6453" spans="1:13" ht="41.4">
      <c r="A6453" t="s">
        <v>164</v>
      </c>
      <c r="B6453" t="s">
        <v>262</v>
      </c>
      <c r="C6453" s="14" t="s">
        <v>264</v>
      </c>
      <c r="D6453" t="s">
        <v>456</v>
      </c>
      <c r="E6453" t="s">
        <v>474</v>
      </c>
      <c r="F6453" s="20">
        <v>2030</v>
      </c>
      <c r="G6453" s="20">
        <v>41</v>
      </c>
      <c r="H6453" s="11">
        <v>3371.7835375528998</v>
      </c>
      <c r="I6453" s="10">
        <v>4134478.99719219</v>
      </c>
      <c r="J6453" s="33">
        <f t="shared" si="400"/>
        <v>8.1552803626351654E-4</v>
      </c>
      <c r="K6453" s="33">
        <f t="shared" si="401"/>
        <v>8.151955836555036E-4</v>
      </c>
      <c r="L6453" s="33">
        <f t="shared" si="402"/>
        <v>0.99561345823585445</v>
      </c>
      <c r="M6453" s="33">
        <f t="shared" si="403"/>
        <v>0.99480183854167259</v>
      </c>
    </row>
    <row r="6454" spans="1:13" ht="41.4">
      <c r="A6454" t="s">
        <v>164</v>
      </c>
      <c r="B6454" t="s">
        <v>262</v>
      </c>
      <c r="C6454" s="14" t="s">
        <v>264</v>
      </c>
      <c r="D6454" t="s">
        <v>456</v>
      </c>
      <c r="E6454" t="s">
        <v>474</v>
      </c>
      <c r="F6454" s="20">
        <v>2030</v>
      </c>
      <c r="G6454" s="20">
        <v>42</v>
      </c>
      <c r="H6454" s="11">
        <v>3790.7551464961698</v>
      </c>
      <c r="I6454" s="10">
        <v>4093106.4460036801</v>
      </c>
      <c r="J6454" s="33">
        <f t="shared" si="400"/>
        <v>9.2613158160039736E-4</v>
      </c>
      <c r="K6454" s="33">
        <f t="shared" si="401"/>
        <v>9.2570285411008868E-4</v>
      </c>
      <c r="L6454" s="33">
        <f t="shared" si="402"/>
        <v>0.99480183854167259</v>
      </c>
      <c r="M6454" s="33">
        <f t="shared" si="403"/>
        <v>0.99388094764046064</v>
      </c>
    </row>
    <row r="6455" spans="1:13" ht="41.4">
      <c r="A6455" t="s">
        <v>164</v>
      </c>
      <c r="B6455" t="s">
        <v>262</v>
      </c>
      <c r="C6455" s="14" t="s">
        <v>264</v>
      </c>
      <c r="D6455" t="s">
        <v>456</v>
      </c>
      <c r="E6455" t="s">
        <v>474</v>
      </c>
      <c r="F6455" s="20">
        <v>2030</v>
      </c>
      <c r="G6455" s="20">
        <v>43</v>
      </c>
      <c r="H6455" s="11">
        <v>4261.41579049756</v>
      </c>
      <c r="I6455" s="10">
        <v>4042932.8812120701</v>
      </c>
      <c r="J6455" s="33">
        <f t="shared" si="400"/>
        <v>1.0540406966192298E-3</v>
      </c>
      <c r="K6455" s="33">
        <f t="shared" si="401"/>
        <v>1.0534853908462649E-3</v>
      </c>
      <c r="L6455" s="33">
        <f t="shared" si="402"/>
        <v>0.99388094764046064</v>
      </c>
      <c r="M6455" s="33">
        <f t="shared" si="403"/>
        <v>0.99283390858188103</v>
      </c>
    </row>
    <row r="6456" spans="1:13" ht="41.4">
      <c r="A6456" t="s">
        <v>164</v>
      </c>
      <c r="B6456" t="s">
        <v>262</v>
      </c>
      <c r="C6456" s="14" t="s">
        <v>264</v>
      </c>
      <c r="D6456" t="s">
        <v>456</v>
      </c>
      <c r="E6456" t="s">
        <v>474</v>
      </c>
      <c r="F6456" s="20">
        <v>2030</v>
      </c>
      <c r="G6456" s="20">
        <v>44</v>
      </c>
      <c r="H6456" s="11">
        <v>4574.6251122641597</v>
      </c>
      <c r="I6456" s="10">
        <v>4054354.7774717798</v>
      </c>
      <c r="J6456" s="33">
        <f t="shared" si="400"/>
        <v>1.1283238303868442E-3</v>
      </c>
      <c r="K6456" s="33">
        <f t="shared" si="401"/>
        <v>1.1276875124004437E-3</v>
      </c>
      <c r="L6456" s="33">
        <f t="shared" si="402"/>
        <v>0.99283390858188103</v>
      </c>
      <c r="M6456" s="33">
        <f t="shared" si="403"/>
        <v>0.99171430218128553</v>
      </c>
    </row>
    <row r="6457" spans="1:13" ht="41.4">
      <c r="A6457" t="s">
        <v>164</v>
      </c>
      <c r="B6457" t="s">
        <v>262</v>
      </c>
      <c r="C6457" s="14" t="s">
        <v>264</v>
      </c>
      <c r="D6457" t="s">
        <v>456</v>
      </c>
      <c r="E6457" t="s">
        <v>474</v>
      </c>
      <c r="F6457" s="20">
        <v>2030</v>
      </c>
      <c r="G6457" s="20">
        <v>45</v>
      </c>
      <c r="H6457" s="11">
        <v>5099.4816421473797</v>
      </c>
      <c r="I6457" s="10">
        <v>4122578.6164051499</v>
      </c>
      <c r="J6457" s="33">
        <f t="shared" si="400"/>
        <v>1.2369640743428879E-3</v>
      </c>
      <c r="K6457" s="33">
        <f t="shared" si="401"/>
        <v>1.2361993496271539E-3</v>
      </c>
      <c r="L6457" s="33">
        <f t="shared" si="402"/>
        <v>0.99171430218128553</v>
      </c>
      <c r="M6457" s="33">
        <f t="shared" si="403"/>
        <v>0.99048834560591303</v>
      </c>
    </row>
    <row r="6458" spans="1:13" ht="41.4">
      <c r="A6458" t="s">
        <v>164</v>
      </c>
      <c r="B6458" t="s">
        <v>262</v>
      </c>
      <c r="C6458" s="14" t="s">
        <v>264</v>
      </c>
      <c r="D6458" t="s">
        <v>456</v>
      </c>
      <c r="E6458" t="s">
        <v>474</v>
      </c>
      <c r="F6458" s="20">
        <v>2030</v>
      </c>
      <c r="G6458" s="20">
        <v>46</v>
      </c>
      <c r="H6458" s="11">
        <v>6524.6128308752104</v>
      </c>
      <c r="I6458" s="10">
        <v>4149076.2835226199</v>
      </c>
      <c r="J6458" s="33">
        <f t="shared" si="400"/>
        <v>1.5725458837155264E-3</v>
      </c>
      <c r="K6458" s="33">
        <f t="shared" si="401"/>
        <v>1.5713100813075087E-3</v>
      </c>
      <c r="L6458" s="33">
        <f t="shared" si="402"/>
        <v>0.99048834560591303</v>
      </c>
      <c r="M6458" s="33">
        <f t="shared" si="403"/>
        <v>0.98893198128304483</v>
      </c>
    </row>
    <row r="6459" spans="1:13" ht="41.4">
      <c r="A6459" t="s">
        <v>164</v>
      </c>
      <c r="B6459" t="s">
        <v>262</v>
      </c>
      <c r="C6459" s="14" t="s">
        <v>264</v>
      </c>
      <c r="D6459" t="s">
        <v>456</v>
      </c>
      <c r="E6459" t="s">
        <v>474</v>
      </c>
      <c r="F6459" s="20">
        <v>2030</v>
      </c>
      <c r="G6459" s="20">
        <v>47</v>
      </c>
      <c r="H6459" s="11">
        <v>7004.4547311366796</v>
      </c>
      <c r="I6459" s="10">
        <v>4116554.0797126102</v>
      </c>
      <c r="J6459" s="33">
        <f t="shared" si="400"/>
        <v>1.7015335145616946E-3</v>
      </c>
      <c r="K6459" s="33">
        <f t="shared" si="401"/>
        <v>1.7000867271131925E-3</v>
      </c>
      <c r="L6459" s="33">
        <f t="shared" si="402"/>
        <v>0.98893198128304483</v>
      </c>
      <c r="M6459" s="33">
        <f t="shared" si="403"/>
        <v>0.98725071114764773</v>
      </c>
    </row>
    <row r="6460" spans="1:13" ht="41.4">
      <c r="A6460" t="s">
        <v>164</v>
      </c>
      <c r="B6460" t="s">
        <v>262</v>
      </c>
      <c r="C6460" s="14" t="s">
        <v>264</v>
      </c>
      <c r="D6460" t="s">
        <v>456</v>
      </c>
      <c r="E6460" t="s">
        <v>474</v>
      </c>
      <c r="F6460" s="20">
        <v>2030</v>
      </c>
      <c r="G6460" s="20">
        <v>48</v>
      </c>
      <c r="H6460" s="11">
        <v>7529.8167545809802</v>
      </c>
      <c r="I6460" s="10">
        <v>4059349.1793152099</v>
      </c>
      <c r="J6460" s="33">
        <f t="shared" si="400"/>
        <v>1.8549320154447073E-3</v>
      </c>
      <c r="K6460" s="33">
        <f t="shared" si="401"/>
        <v>1.8532126922938819E-3</v>
      </c>
      <c r="L6460" s="33">
        <f t="shared" si="402"/>
        <v>0.98725071114764773</v>
      </c>
      <c r="M6460" s="33">
        <f t="shared" si="403"/>
        <v>0.98542112559927275</v>
      </c>
    </row>
    <row r="6461" spans="1:13" ht="41.4">
      <c r="A6461" t="s">
        <v>164</v>
      </c>
      <c r="B6461" t="s">
        <v>262</v>
      </c>
      <c r="C6461" s="14" t="s">
        <v>264</v>
      </c>
      <c r="D6461" t="s">
        <v>456</v>
      </c>
      <c r="E6461" t="s">
        <v>474</v>
      </c>
      <c r="F6461" s="20">
        <v>2030</v>
      </c>
      <c r="G6461" s="20">
        <v>49</v>
      </c>
      <c r="H6461" s="11">
        <v>7795.4867021220298</v>
      </c>
      <c r="I6461" s="10">
        <v>3994706.8562051398</v>
      </c>
      <c r="J6461" s="33">
        <f t="shared" si="400"/>
        <v>1.951454007197796E-3</v>
      </c>
      <c r="K6461" s="33">
        <f t="shared" si="401"/>
        <v>1.9495511588016878E-3</v>
      </c>
      <c r="L6461" s="33">
        <f t="shared" si="402"/>
        <v>0.98542112559927275</v>
      </c>
      <c r="M6461" s="33">
        <f t="shared" si="403"/>
        <v>0.98349999670195298</v>
      </c>
    </row>
    <row r="6462" spans="1:13" ht="41.4">
      <c r="A6462" t="s">
        <v>164</v>
      </c>
      <c r="B6462" t="s">
        <v>262</v>
      </c>
      <c r="C6462" s="14" t="s">
        <v>264</v>
      </c>
      <c r="D6462" t="s">
        <v>456</v>
      </c>
      <c r="E6462" t="s">
        <v>474</v>
      </c>
      <c r="F6462" s="20">
        <v>2030</v>
      </c>
      <c r="G6462" s="20">
        <v>50</v>
      </c>
      <c r="H6462" s="11">
        <v>8130.05893640667</v>
      </c>
      <c r="I6462" s="10">
        <v>3935401.4677379099</v>
      </c>
      <c r="J6462" s="33">
        <f t="shared" si="400"/>
        <v>2.0658779042128763E-3</v>
      </c>
      <c r="K6462" s="33">
        <f t="shared" si="401"/>
        <v>2.0637454471733596E-3</v>
      </c>
      <c r="L6462" s="33">
        <f t="shared" si="402"/>
        <v>0.98349999670195298</v>
      </c>
      <c r="M6462" s="33">
        <f t="shared" si="403"/>
        <v>0.98147030306146432</v>
      </c>
    </row>
    <row r="6463" spans="1:13" ht="41.4">
      <c r="A6463" t="s">
        <v>164</v>
      </c>
      <c r="B6463" t="s">
        <v>262</v>
      </c>
      <c r="C6463" s="14" t="s">
        <v>264</v>
      </c>
      <c r="D6463" t="s">
        <v>456</v>
      </c>
      <c r="E6463" t="s">
        <v>474</v>
      </c>
      <c r="F6463" s="20">
        <v>2030</v>
      </c>
      <c r="G6463" s="20">
        <v>51</v>
      </c>
      <c r="H6463" s="11">
        <v>8935.7625152909004</v>
      </c>
      <c r="I6463" s="10">
        <v>3862586.6966057499</v>
      </c>
      <c r="J6463" s="33">
        <f t="shared" si="400"/>
        <v>2.3134140971238799E-3</v>
      </c>
      <c r="K6463" s="33">
        <f t="shared" si="401"/>
        <v>2.3107402170595703E-3</v>
      </c>
      <c r="L6463" s="33">
        <f t="shared" si="402"/>
        <v>0.98147030306146432</v>
      </c>
      <c r="M6463" s="33">
        <f t="shared" si="403"/>
        <v>0.97920238016033057</v>
      </c>
    </row>
    <row r="6464" spans="1:13" ht="41.4">
      <c r="A6464" t="s">
        <v>164</v>
      </c>
      <c r="B6464" t="s">
        <v>262</v>
      </c>
      <c r="C6464" s="14" t="s">
        <v>264</v>
      </c>
      <c r="D6464" t="s">
        <v>456</v>
      </c>
      <c r="E6464" t="s">
        <v>474</v>
      </c>
      <c r="F6464" s="20">
        <v>2030</v>
      </c>
      <c r="G6464" s="20">
        <v>52</v>
      </c>
      <c r="H6464" s="11">
        <v>9320.4078493457801</v>
      </c>
      <c r="I6464" s="10">
        <v>3765659.02634111</v>
      </c>
      <c r="J6464" s="33">
        <f t="shared" si="400"/>
        <v>2.4751066902629053E-3</v>
      </c>
      <c r="K6464" s="33">
        <f t="shared" si="401"/>
        <v>2.4720461392829796E-3</v>
      </c>
      <c r="L6464" s="33">
        <f t="shared" si="402"/>
        <v>0.97920238016033057</v>
      </c>
      <c r="M6464" s="33">
        <f t="shared" si="403"/>
        <v>0.97678174669687856</v>
      </c>
    </row>
    <row r="6465" spans="1:13" ht="41.4">
      <c r="A6465" t="s">
        <v>164</v>
      </c>
      <c r="B6465" t="s">
        <v>262</v>
      </c>
      <c r="C6465" s="14" t="s">
        <v>264</v>
      </c>
      <c r="D6465" t="s">
        <v>456</v>
      </c>
      <c r="E6465" t="s">
        <v>474</v>
      </c>
      <c r="F6465" s="20">
        <v>2030</v>
      </c>
      <c r="G6465" s="20">
        <v>53</v>
      </c>
      <c r="H6465" s="11">
        <v>9727.38668642419</v>
      </c>
      <c r="I6465" s="10">
        <v>3672813.43647215</v>
      </c>
      <c r="J6465" s="33">
        <f t="shared" si="400"/>
        <v>2.6484837454111591E-3</v>
      </c>
      <c r="K6465" s="33">
        <f t="shared" si="401"/>
        <v>2.6449796065705078E-3</v>
      </c>
      <c r="L6465" s="33">
        <f t="shared" si="402"/>
        <v>0.97678174669687856</v>
      </c>
      <c r="M6465" s="33">
        <f t="shared" si="403"/>
        <v>0.97419817889679505</v>
      </c>
    </row>
    <row r="6466" spans="1:13" ht="41.4">
      <c r="A6466" t="s">
        <v>164</v>
      </c>
      <c r="B6466" t="s">
        <v>262</v>
      </c>
      <c r="C6466" s="14" t="s">
        <v>264</v>
      </c>
      <c r="D6466" t="s">
        <v>456</v>
      </c>
      <c r="E6466" t="s">
        <v>474</v>
      </c>
      <c r="F6466" s="20">
        <v>2030</v>
      </c>
      <c r="G6466" s="20">
        <v>54</v>
      </c>
      <c r="H6466" s="11">
        <v>10389.315244028199</v>
      </c>
      <c r="I6466" s="10">
        <v>3594877.9724552501</v>
      </c>
      <c r="J6466" s="33">
        <f t="shared" ref="J6466:J6529" si="404">IF(I6466&gt;0,H6466/I6466,0)</f>
        <v>2.8900327976730867E-3</v>
      </c>
      <c r="K6466" s="33">
        <f t="shared" ref="K6466:K6529" si="405">1-EXP(-J6466)</f>
        <v>2.8858606730474134E-3</v>
      </c>
      <c r="L6466" s="33">
        <f t="shared" ref="L6466:L6529" si="406">IF(G6466=30,1,M6465)</f>
        <v>0.97419817889679505</v>
      </c>
      <c r="M6466" s="33">
        <f t="shared" ref="M6466:M6529" si="407">L6466*(1-K6466)</f>
        <v>0.97138677868456236</v>
      </c>
    </row>
    <row r="6467" spans="1:13" ht="41.4">
      <c r="A6467" t="s">
        <v>164</v>
      </c>
      <c r="B6467" t="s">
        <v>262</v>
      </c>
      <c r="C6467" s="14" t="s">
        <v>264</v>
      </c>
      <c r="D6467" t="s">
        <v>456</v>
      </c>
      <c r="E6467" t="s">
        <v>474</v>
      </c>
      <c r="F6467" s="20">
        <v>2030</v>
      </c>
      <c r="G6467" s="20">
        <v>55</v>
      </c>
      <c r="H6467" s="11">
        <v>11087.041948919001</v>
      </c>
      <c r="I6467" s="10">
        <v>3504206.9971966399</v>
      </c>
      <c r="J6467" s="33">
        <f t="shared" si="404"/>
        <v>3.1639232379219086E-3</v>
      </c>
      <c r="K6467" s="33">
        <f t="shared" si="405"/>
        <v>3.1589233073163747E-3</v>
      </c>
      <c r="L6467" s="33">
        <f t="shared" si="406"/>
        <v>0.97138677868456236</v>
      </c>
      <c r="M6467" s="33">
        <f t="shared" si="407"/>
        <v>0.96831824234895669</v>
      </c>
    </row>
    <row r="6468" spans="1:13" ht="41.4">
      <c r="A6468" t="s">
        <v>164</v>
      </c>
      <c r="B6468" t="s">
        <v>262</v>
      </c>
      <c r="C6468" s="14" t="s">
        <v>264</v>
      </c>
      <c r="D6468" t="s">
        <v>456</v>
      </c>
      <c r="E6468" t="s">
        <v>474</v>
      </c>
      <c r="F6468" s="20">
        <v>2030</v>
      </c>
      <c r="G6468" s="20">
        <v>56</v>
      </c>
      <c r="H6468" s="11">
        <v>12067.1110185737</v>
      </c>
      <c r="I6468" s="10">
        <v>3428419.9594865101</v>
      </c>
      <c r="J6468" s="33">
        <f t="shared" si="404"/>
        <v>3.5197295433961493E-3</v>
      </c>
      <c r="K6468" s="33">
        <f t="shared" si="405"/>
        <v>3.5135425563358469E-3</v>
      </c>
      <c r="L6468" s="33">
        <f t="shared" si="406"/>
        <v>0.96831824234895669</v>
      </c>
      <c r="M6468" s="33">
        <f t="shared" si="407"/>
        <v>0.96491601499638735</v>
      </c>
    </row>
    <row r="6469" spans="1:13" ht="41.4">
      <c r="A6469" t="s">
        <v>164</v>
      </c>
      <c r="B6469" t="s">
        <v>262</v>
      </c>
      <c r="C6469" s="14" t="s">
        <v>264</v>
      </c>
      <c r="D6469" t="s">
        <v>456</v>
      </c>
      <c r="E6469" t="s">
        <v>474</v>
      </c>
      <c r="F6469" s="20">
        <v>2030</v>
      </c>
      <c r="G6469" s="20">
        <v>57</v>
      </c>
      <c r="H6469" s="11">
        <v>13110.8542187399</v>
      </c>
      <c r="I6469" s="10">
        <v>3352424.1545230802</v>
      </c>
      <c r="J6469" s="33">
        <f t="shared" si="404"/>
        <v>3.91085781942323E-3</v>
      </c>
      <c r="K6469" s="33">
        <f t="shared" si="405"/>
        <v>3.9032203745457128E-3</v>
      </c>
      <c r="L6469" s="33">
        <f t="shared" si="406"/>
        <v>0.96491601499638735</v>
      </c>
      <c r="M6469" s="33">
        <f t="shared" si="407"/>
        <v>0.96114973514692803</v>
      </c>
    </row>
    <row r="6470" spans="1:13" ht="41.4">
      <c r="A6470" t="s">
        <v>164</v>
      </c>
      <c r="B6470" t="s">
        <v>262</v>
      </c>
      <c r="C6470" s="14" t="s">
        <v>264</v>
      </c>
      <c r="D6470" t="s">
        <v>456</v>
      </c>
      <c r="E6470" t="s">
        <v>474</v>
      </c>
      <c r="F6470" s="20">
        <v>2030</v>
      </c>
      <c r="G6470" s="20">
        <v>58</v>
      </c>
      <c r="H6470" s="11">
        <v>14040.813541005</v>
      </c>
      <c r="I6470" s="10">
        <v>3254938.2020296399</v>
      </c>
      <c r="J6470" s="33">
        <f t="shared" si="404"/>
        <v>4.3136958889879234E-3</v>
      </c>
      <c r="K6470" s="33">
        <f t="shared" si="405"/>
        <v>4.3044052666505461E-3</v>
      </c>
      <c r="L6470" s="33">
        <f t="shared" si="406"/>
        <v>0.96114973514692803</v>
      </c>
      <c r="M6470" s="33">
        <f t="shared" si="407"/>
        <v>0.95701255716492184</v>
      </c>
    </row>
    <row r="6471" spans="1:13" ht="41.4">
      <c r="A6471" t="s">
        <v>164</v>
      </c>
      <c r="B6471" t="s">
        <v>262</v>
      </c>
      <c r="C6471" s="14" t="s">
        <v>264</v>
      </c>
      <c r="D6471" t="s">
        <v>456</v>
      </c>
      <c r="E6471" t="s">
        <v>474</v>
      </c>
      <c r="F6471" s="20">
        <v>2030</v>
      </c>
      <c r="G6471" s="20">
        <v>59</v>
      </c>
      <c r="H6471" s="11">
        <v>14312.8689059234</v>
      </c>
      <c r="I6471" s="10">
        <v>3167593.4924776498</v>
      </c>
      <c r="J6471" s="33">
        <f t="shared" si="404"/>
        <v>4.5185308468126901E-3</v>
      </c>
      <c r="K6471" s="33">
        <f t="shared" si="405"/>
        <v>4.5083376448509238E-3</v>
      </c>
      <c r="L6471" s="33">
        <f t="shared" si="406"/>
        <v>0.95701255716492184</v>
      </c>
      <c r="M6471" s="33">
        <f t="shared" si="407"/>
        <v>0.95269802142686022</v>
      </c>
    </row>
    <row r="6472" spans="1:13" ht="41.4">
      <c r="A6472" t="s">
        <v>164</v>
      </c>
      <c r="B6472" t="s">
        <v>262</v>
      </c>
      <c r="C6472" s="14" t="s">
        <v>264</v>
      </c>
      <c r="D6472" t="s">
        <v>456</v>
      </c>
      <c r="E6472" t="s">
        <v>474</v>
      </c>
      <c r="F6472" s="20">
        <v>2030</v>
      </c>
      <c r="G6472" s="20">
        <v>60</v>
      </c>
      <c r="H6472" s="11">
        <v>14774.203476112199</v>
      </c>
      <c r="I6472" s="10">
        <v>3078361.3120428501</v>
      </c>
      <c r="J6472" s="33">
        <f t="shared" si="404"/>
        <v>4.799372776130623E-3</v>
      </c>
      <c r="K6472" s="33">
        <f t="shared" si="405"/>
        <v>4.787874189298158E-3</v>
      </c>
      <c r="L6472" s="33">
        <f t="shared" si="406"/>
        <v>0.95269802142686022</v>
      </c>
      <c r="M6472" s="33">
        <f t="shared" si="407"/>
        <v>0.94813662315987512</v>
      </c>
    </row>
    <row r="6473" spans="1:13" ht="41.4">
      <c r="A6473" t="s">
        <v>164</v>
      </c>
      <c r="B6473" t="s">
        <v>262</v>
      </c>
      <c r="C6473" s="14" t="s">
        <v>264</v>
      </c>
      <c r="D6473" t="s">
        <v>456</v>
      </c>
      <c r="E6473" t="s">
        <v>474</v>
      </c>
      <c r="F6473" s="20">
        <v>2030</v>
      </c>
      <c r="G6473" s="20">
        <v>61</v>
      </c>
      <c r="H6473" s="11">
        <v>15651.563490672201</v>
      </c>
      <c r="I6473" s="10">
        <v>2973656.7187740798</v>
      </c>
      <c r="J6473" s="33">
        <f t="shared" si="404"/>
        <v>5.2634062942963763E-3</v>
      </c>
      <c r="K6473" s="33">
        <f t="shared" si="405"/>
        <v>5.2495788418573941E-3</v>
      </c>
      <c r="L6473" s="33">
        <f t="shared" si="406"/>
        <v>0.94813662315987512</v>
      </c>
      <c r="M6473" s="33">
        <f t="shared" si="407"/>
        <v>0.94315930520374491</v>
      </c>
    </row>
    <row r="6474" spans="1:13" ht="41.4">
      <c r="A6474" t="s">
        <v>164</v>
      </c>
      <c r="B6474" t="s">
        <v>262</v>
      </c>
      <c r="C6474" s="14" t="s">
        <v>264</v>
      </c>
      <c r="D6474" t="s">
        <v>456</v>
      </c>
      <c r="E6474" t="s">
        <v>474</v>
      </c>
      <c r="F6474" s="20">
        <v>2030</v>
      </c>
      <c r="G6474" s="20">
        <v>62</v>
      </c>
      <c r="H6474" s="11">
        <v>16568.033829149699</v>
      </c>
      <c r="I6474" s="10">
        <v>2861877.5288191601</v>
      </c>
      <c r="J6474" s="33">
        <f t="shared" si="404"/>
        <v>5.7892183233940967E-3</v>
      </c>
      <c r="K6474" s="33">
        <f t="shared" si="405"/>
        <v>5.7724930899035742E-3</v>
      </c>
      <c r="L6474" s="33">
        <f t="shared" si="406"/>
        <v>0.94315930520374491</v>
      </c>
      <c r="M6474" s="33">
        <f t="shared" si="407"/>
        <v>0.93771492463177808</v>
      </c>
    </row>
    <row r="6475" spans="1:13" ht="41.4">
      <c r="A6475" t="s">
        <v>164</v>
      </c>
      <c r="B6475" t="s">
        <v>262</v>
      </c>
      <c r="C6475" s="14" t="s">
        <v>264</v>
      </c>
      <c r="D6475" t="s">
        <v>456</v>
      </c>
      <c r="E6475" t="s">
        <v>474</v>
      </c>
      <c r="F6475" s="20">
        <v>2030</v>
      </c>
      <c r="G6475" s="20">
        <v>63</v>
      </c>
      <c r="H6475" s="11">
        <v>17523.181626206599</v>
      </c>
      <c r="I6475" s="10">
        <v>2751878.2715769601</v>
      </c>
      <c r="J6475" s="33">
        <f t="shared" si="404"/>
        <v>6.3677168453257797E-3</v>
      </c>
      <c r="K6475" s="33">
        <f t="shared" si="405"/>
        <v>6.3474859008336715E-3</v>
      </c>
      <c r="L6475" s="33">
        <f t="shared" si="406"/>
        <v>0.93771492463177808</v>
      </c>
      <c r="M6475" s="33">
        <f t="shared" si="407"/>
        <v>0.93176279236867654</v>
      </c>
    </row>
    <row r="6476" spans="1:13" ht="41.4">
      <c r="A6476" t="s">
        <v>164</v>
      </c>
      <c r="B6476" t="s">
        <v>262</v>
      </c>
      <c r="C6476" s="14" t="s">
        <v>264</v>
      </c>
      <c r="D6476" t="s">
        <v>456</v>
      </c>
      <c r="E6476" t="s">
        <v>474</v>
      </c>
      <c r="F6476" s="20">
        <v>2030</v>
      </c>
      <c r="G6476" s="20">
        <v>64</v>
      </c>
      <c r="H6476" s="11">
        <v>18739.3160056005</v>
      </c>
      <c r="I6476" s="10">
        <v>2629217.4387067501</v>
      </c>
      <c r="J6476" s="33">
        <f t="shared" si="404"/>
        <v>7.1273359630605248E-3</v>
      </c>
      <c r="K6476" s="33">
        <f t="shared" si="405"/>
        <v>7.10199674021883E-3</v>
      </c>
      <c r="L6476" s="33">
        <f t="shared" si="406"/>
        <v>0.93176279236867654</v>
      </c>
      <c r="M6476" s="33">
        <f t="shared" si="407"/>
        <v>0.92514541605461698</v>
      </c>
    </row>
    <row r="6477" spans="1:13" ht="41.4">
      <c r="A6477" t="s">
        <v>164</v>
      </c>
      <c r="B6477" t="s">
        <v>262</v>
      </c>
      <c r="C6477" s="14" t="s">
        <v>264</v>
      </c>
      <c r="D6477" t="s">
        <v>456</v>
      </c>
      <c r="E6477" t="s">
        <v>474</v>
      </c>
      <c r="F6477" s="20">
        <v>2030</v>
      </c>
      <c r="G6477" s="20">
        <v>65</v>
      </c>
      <c r="H6477" s="11">
        <v>19744.9786869198</v>
      </c>
      <c r="I6477" s="10">
        <v>2494339.9840840101</v>
      </c>
      <c r="J6477" s="33">
        <f t="shared" si="404"/>
        <v>7.9159131525411101E-3</v>
      </c>
      <c r="K6477" s="33">
        <f t="shared" si="405"/>
        <v>7.8846648194144109E-3</v>
      </c>
      <c r="L6477" s="33">
        <f t="shared" si="406"/>
        <v>0.92514541605461698</v>
      </c>
      <c r="M6477" s="33">
        <f t="shared" si="407"/>
        <v>0.91785095453980858</v>
      </c>
    </row>
    <row r="6478" spans="1:13" ht="41.4">
      <c r="A6478" t="s">
        <v>164</v>
      </c>
      <c r="B6478" t="s">
        <v>262</v>
      </c>
      <c r="C6478" s="14" t="s">
        <v>264</v>
      </c>
      <c r="D6478" t="s">
        <v>456</v>
      </c>
      <c r="E6478" t="s">
        <v>474</v>
      </c>
      <c r="F6478" s="20">
        <v>2030</v>
      </c>
      <c r="G6478" s="20">
        <v>66</v>
      </c>
      <c r="H6478" s="11">
        <v>20317.3045610673</v>
      </c>
      <c r="I6478" s="10">
        <v>2360637.6909754099</v>
      </c>
      <c r="J6478" s="33">
        <f t="shared" si="404"/>
        <v>8.6067017563683131E-3</v>
      </c>
      <c r="K6478" s="33">
        <f t="shared" si="405"/>
        <v>8.5697701279259242E-3</v>
      </c>
      <c r="L6478" s="33">
        <f t="shared" si="406"/>
        <v>0.91785095453980858</v>
      </c>
      <c r="M6478" s="33">
        <f t="shared" si="407"/>
        <v>0.90998518284770502</v>
      </c>
    </row>
    <row r="6479" spans="1:13" ht="41.4">
      <c r="A6479" t="s">
        <v>164</v>
      </c>
      <c r="B6479" t="s">
        <v>262</v>
      </c>
      <c r="C6479" s="14" t="s">
        <v>264</v>
      </c>
      <c r="D6479" t="s">
        <v>456</v>
      </c>
      <c r="E6479" t="s">
        <v>474</v>
      </c>
      <c r="F6479" s="20">
        <v>2030</v>
      </c>
      <c r="G6479" s="20">
        <v>67</v>
      </c>
      <c r="H6479" s="11">
        <v>20995.4229934094</v>
      </c>
      <c r="I6479" s="10">
        <v>2227538.3423368898</v>
      </c>
      <c r="J6479" s="33">
        <f t="shared" si="404"/>
        <v>9.4253924138442864E-3</v>
      </c>
      <c r="K6479" s="33">
        <f t="shared" si="405"/>
        <v>9.3811126300810121E-3</v>
      </c>
      <c r="L6479" s="33">
        <f t="shared" si="406"/>
        <v>0.90998518284770502</v>
      </c>
      <c r="M6479" s="33">
        <f t="shared" si="407"/>
        <v>0.90144850935570586</v>
      </c>
    </row>
    <row r="6480" spans="1:13" ht="41.4">
      <c r="A6480" t="s">
        <v>164</v>
      </c>
      <c r="B6480" t="s">
        <v>262</v>
      </c>
      <c r="C6480" s="14" t="s">
        <v>264</v>
      </c>
      <c r="D6480" t="s">
        <v>456</v>
      </c>
      <c r="E6480" t="s">
        <v>474</v>
      </c>
      <c r="F6480" s="20">
        <v>2030</v>
      </c>
      <c r="G6480" s="20">
        <v>68</v>
      </c>
      <c r="H6480" s="11">
        <v>21578.959102536399</v>
      </c>
      <c r="I6480" s="10">
        <v>2094495.0813746699</v>
      </c>
      <c r="J6480" s="33">
        <f t="shared" si="404"/>
        <v>1.0302702209438269E-2</v>
      </c>
      <c r="K6480" s="33">
        <f t="shared" si="405"/>
        <v>1.0249811169084411E-2</v>
      </c>
      <c r="L6480" s="33">
        <f t="shared" si="406"/>
        <v>0.90144850935570586</v>
      </c>
      <c r="M6480" s="33">
        <f t="shared" si="407"/>
        <v>0.89220883235615722</v>
      </c>
    </row>
    <row r="6481" spans="1:13" ht="41.4">
      <c r="A6481" t="s">
        <v>164</v>
      </c>
      <c r="B6481" t="s">
        <v>262</v>
      </c>
      <c r="C6481" s="14" t="s">
        <v>264</v>
      </c>
      <c r="D6481" t="s">
        <v>456</v>
      </c>
      <c r="E6481" t="s">
        <v>474</v>
      </c>
      <c r="F6481" s="20">
        <v>2030</v>
      </c>
      <c r="G6481" s="20">
        <v>69</v>
      </c>
      <c r="H6481" s="11">
        <v>21120.330497082501</v>
      </c>
      <c r="I6481" s="10">
        <v>1961779.1736705201</v>
      </c>
      <c r="J6481" s="33">
        <f t="shared" si="404"/>
        <v>1.076590616341697E-2</v>
      </c>
      <c r="K6481" s="33">
        <f t="shared" si="405"/>
        <v>1.0708161207031885E-2</v>
      </c>
      <c r="L6481" s="33">
        <f t="shared" si="406"/>
        <v>0.89220883235615722</v>
      </c>
      <c r="M6481" s="33">
        <f t="shared" si="407"/>
        <v>0.88265491634894977</v>
      </c>
    </row>
    <row r="6482" spans="1:13" ht="41.4">
      <c r="A6482" t="s">
        <v>164</v>
      </c>
      <c r="B6482" t="s">
        <v>262</v>
      </c>
      <c r="C6482" s="14" t="s">
        <v>264</v>
      </c>
      <c r="D6482" t="s">
        <v>456</v>
      </c>
      <c r="E6482" t="s">
        <v>474</v>
      </c>
      <c r="F6482" s="20">
        <v>2031</v>
      </c>
      <c r="G6482" s="20">
        <v>30</v>
      </c>
      <c r="H6482" s="11">
        <v>782.20042416187903</v>
      </c>
      <c r="I6482" s="10">
        <v>4329566.5655509904</v>
      </c>
      <c r="J6482" s="33">
        <f t="shared" si="404"/>
        <v>1.8066483383939714E-4</v>
      </c>
      <c r="K6482" s="33">
        <f t="shared" si="405"/>
        <v>1.8064851493104772E-4</v>
      </c>
      <c r="L6482" s="33">
        <f t="shared" si="406"/>
        <v>1</v>
      </c>
      <c r="M6482" s="33">
        <f t="shared" si="407"/>
        <v>0.99981935148506895</v>
      </c>
    </row>
    <row r="6483" spans="1:13" ht="41.4">
      <c r="A6483" t="s">
        <v>164</v>
      </c>
      <c r="B6483" t="s">
        <v>262</v>
      </c>
      <c r="C6483" s="14" t="s">
        <v>264</v>
      </c>
      <c r="D6483" t="s">
        <v>456</v>
      </c>
      <c r="E6483" t="s">
        <v>474</v>
      </c>
      <c r="F6483" s="20">
        <v>2031</v>
      </c>
      <c r="G6483" s="20">
        <v>31</v>
      </c>
      <c r="H6483" s="11">
        <v>1157.1121279855599</v>
      </c>
      <c r="I6483" s="10">
        <v>4331097.04433724</v>
      </c>
      <c r="J6483" s="33">
        <f t="shared" si="404"/>
        <v>2.6716375000150231E-4</v>
      </c>
      <c r="K6483" s="33">
        <f t="shared" si="405"/>
        <v>2.6712806494488817E-4</v>
      </c>
      <c r="L6483" s="33">
        <f t="shared" si="406"/>
        <v>0.99981935148506895</v>
      </c>
      <c r="M6483" s="33">
        <f t="shared" si="407"/>
        <v>0.99955227167641225</v>
      </c>
    </row>
    <row r="6484" spans="1:13" ht="41.4">
      <c r="A6484" t="s">
        <v>164</v>
      </c>
      <c r="B6484" t="s">
        <v>262</v>
      </c>
      <c r="C6484" s="14" t="s">
        <v>264</v>
      </c>
      <c r="D6484" t="s">
        <v>456</v>
      </c>
      <c r="E6484" t="s">
        <v>474</v>
      </c>
      <c r="F6484" s="20">
        <v>2031</v>
      </c>
      <c r="G6484" s="20">
        <v>32</v>
      </c>
      <c r="H6484" s="11">
        <v>1245.4951791784299</v>
      </c>
      <c r="I6484" s="10">
        <v>4371808.6931483503</v>
      </c>
      <c r="J6484" s="33">
        <f t="shared" si="404"/>
        <v>2.848924247601257E-4</v>
      </c>
      <c r="K6484" s="33">
        <f t="shared" si="405"/>
        <v>2.8485184676685371E-4</v>
      </c>
      <c r="L6484" s="33">
        <f t="shared" si="406"/>
        <v>0.99955227167641225</v>
      </c>
      <c r="M6484" s="33">
        <f t="shared" si="407"/>
        <v>0.99926754736588519</v>
      </c>
    </row>
    <row r="6485" spans="1:13" ht="41.4">
      <c r="A6485" t="s">
        <v>164</v>
      </c>
      <c r="B6485" t="s">
        <v>262</v>
      </c>
      <c r="C6485" s="14" t="s">
        <v>264</v>
      </c>
      <c r="D6485" t="s">
        <v>456</v>
      </c>
      <c r="E6485" t="s">
        <v>474</v>
      </c>
      <c r="F6485" s="20">
        <v>2031</v>
      </c>
      <c r="G6485" s="20">
        <v>33</v>
      </c>
      <c r="H6485" s="11">
        <v>1329.4588427224801</v>
      </c>
      <c r="I6485" s="10">
        <v>4415162.7906093197</v>
      </c>
      <c r="J6485" s="33">
        <f t="shared" si="404"/>
        <v>3.0111207803031119E-4</v>
      </c>
      <c r="K6485" s="33">
        <f t="shared" si="405"/>
        <v>3.0106674833840774E-4</v>
      </c>
      <c r="L6485" s="33">
        <f t="shared" si="406"/>
        <v>0.99926754736588519</v>
      </c>
      <c r="M6485" s="33">
        <f t="shared" si="407"/>
        <v>0.99896670113467967</v>
      </c>
    </row>
    <row r="6486" spans="1:13" ht="41.4">
      <c r="A6486" t="s">
        <v>164</v>
      </c>
      <c r="B6486" t="s">
        <v>262</v>
      </c>
      <c r="C6486" s="14" t="s">
        <v>264</v>
      </c>
      <c r="D6486" t="s">
        <v>456</v>
      </c>
      <c r="E6486" t="s">
        <v>474</v>
      </c>
      <c r="F6486" s="20">
        <v>2031</v>
      </c>
      <c r="G6486" s="20">
        <v>34</v>
      </c>
      <c r="H6486" s="11">
        <v>1407.4251009593399</v>
      </c>
      <c r="I6486" s="10">
        <v>4412229.6316318205</v>
      </c>
      <c r="J6486" s="33">
        <f t="shared" si="404"/>
        <v>3.1898274080508756E-4</v>
      </c>
      <c r="K6486" s="33">
        <f t="shared" si="405"/>
        <v>3.1893187121956323E-4</v>
      </c>
      <c r="L6486" s="33">
        <f t="shared" si="406"/>
        <v>0.99896670113467967</v>
      </c>
      <c r="M6486" s="33">
        <f t="shared" si="407"/>
        <v>0.99864809881540073</v>
      </c>
    </row>
    <row r="6487" spans="1:13" ht="41.4">
      <c r="A6487" t="s">
        <v>164</v>
      </c>
      <c r="B6487" t="s">
        <v>262</v>
      </c>
      <c r="C6487" s="14" t="s">
        <v>264</v>
      </c>
      <c r="D6487" t="s">
        <v>456</v>
      </c>
      <c r="E6487" t="s">
        <v>474</v>
      </c>
      <c r="F6487" s="20">
        <v>2031</v>
      </c>
      <c r="G6487" s="20">
        <v>35</v>
      </c>
      <c r="H6487" s="11">
        <v>1480.48745012824</v>
      </c>
      <c r="I6487" s="10">
        <v>4350194.0079195397</v>
      </c>
      <c r="J6487" s="33">
        <f t="shared" si="404"/>
        <v>3.4032676414730208E-4</v>
      </c>
      <c r="K6487" s="33">
        <f t="shared" si="405"/>
        <v>3.402688595630643E-4</v>
      </c>
      <c r="L6487" s="33">
        <f t="shared" si="406"/>
        <v>0.99864809881540073</v>
      </c>
      <c r="M6487" s="33">
        <f t="shared" si="407"/>
        <v>0.99830828996571197</v>
      </c>
    </row>
    <row r="6488" spans="1:13" ht="41.4">
      <c r="A6488" t="s">
        <v>164</v>
      </c>
      <c r="B6488" t="s">
        <v>262</v>
      </c>
      <c r="C6488" s="14" t="s">
        <v>264</v>
      </c>
      <c r="D6488" t="s">
        <v>456</v>
      </c>
      <c r="E6488" t="s">
        <v>474</v>
      </c>
      <c r="F6488" s="20">
        <v>2031</v>
      </c>
      <c r="G6488" s="20">
        <v>36</v>
      </c>
      <c r="H6488" s="11">
        <v>1899.0776881679999</v>
      </c>
      <c r="I6488" s="10">
        <v>4286142.0170564801</v>
      </c>
      <c r="J6488" s="33">
        <f t="shared" si="404"/>
        <v>4.4307390669994569E-4</v>
      </c>
      <c r="K6488" s="33">
        <f t="shared" si="405"/>
        <v>4.4297576395191385E-4</v>
      </c>
      <c r="L6488" s="33">
        <f t="shared" si="406"/>
        <v>0.99830828996571197</v>
      </c>
      <c r="M6488" s="33">
        <f t="shared" si="407"/>
        <v>0.99786606358830487</v>
      </c>
    </row>
    <row r="6489" spans="1:13" ht="41.4">
      <c r="A6489" t="s">
        <v>164</v>
      </c>
      <c r="B6489" t="s">
        <v>262</v>
      </c>
      <c r="C6489" s="14" t="s">
        <v>264</v>
      </c>
      <c r="D6489" t="s">
        <v>456</v>
      </c>
      <c r="E6489" t="s">
        <v>474</v>
      </c>
      <c r="F6489" s="20">
        <v>2031</v>
      </c>
      <c r="G6489" s="20">
        <v>37</v>
      </c>
      <c r="H6489" s="11">
        <v>2031.58262921958</v>
      </c>
      <c r="I6489" s="10">
        <v>4231699.8893054603</v>
      </c>
      <c r="J6489" s="33">
        <f t="shared" si="404"/>
        <v>4.80086651313314E-4</v>
      </c>
      <c r="K6489" s="33">
        <f t="shared" si="405"/>
        <v>4.7997142815670024E-4</v>
      </c>
      <c r="L6489" s="33">
        <f t="shared" si="406"/>
        <v>0.99786606358830487</v>
      </c>
      <c r="M6489" s="33">
        <f t="shared" si="407"/>
        <v>0.99738711638865529</v>
      </c>
    </row>
    <row r="6490" spans="1:13" ht="41.4">
      <c r="A6490" t="s">
        <v>164</v>
      </c>
      <c r="B6490" t="s">
        <v>262</v>
      </c>
      <c r="C6490" s="14" t="s">
        <v>264</v>
      </c>
      <c r="D6490" t="s">
        <v>456</v>
      </c>
      <c r="E6490" t="s">
        <v>474</v>
      </c>
      <c r="F6490" s="20">
        <v>2031</v>
      </c>
      <c r="G6490" s="20">
        <v>38</v>
      </c>
      <c r="H6490" s="11">
        <v>2200.0200641758101</v>
      </c>
      <c r="I6490" s="10">
        <v>4179747.4169111</v>
      </c>
      <c r="J6490" s="33">
        <f t="shared" si="404"/>
        <v>5.263523951889083E-4</v>
      </c>
      <c r="K6490" s="33">
        <f t="shared" si="405"/>
        <v>5.2621389606777313E-4</v>
      </c>
      <c r="L6490" s="33">
        <f t="shared" si="406"/>
        <v>0.99738711638865529</v>
      </c>
      <c r="M6490" s="33">
        <f t="shared" si="407"/>
        <v>0.99686227742825262</v>
      </c>
    </row>
    <row r="6491" spans="1:13" ht="41.4">
      <c r="A6491" t="s">
        <v>164</v>
      </c>
      <c r="B6491" t="s">
        <v>262</v>
      </c>
      <c r="C6491" s="14" t="s">
        <v>264</v>
      </c>
      <c r="D6491" t="s">
        <v>456</v>
      </c>
      <c r="E6491" t="s">
        <v>474</v>
      </c>
      <c r="F6491" s="20">
        <v>2031</v>
      </c>
      <c r="G6491" s="20">
        <v>39</v>
      </c>
      <c r="H6491" s="11">
        <v>2315.5109529820602</v>
      </c>
      <c r="I6491" s="10">
        <v>4162670.1123581999</v>
      </c>
      <c r="J6491" s="33">
        <f t="shared" si="404"/>
        <v>5.5625617463842144E-4</v>
      </c>
      <c r="K6491" s="33">
        <f t="shared" si="405"/>
        <v>5.5610149285478805E-4</v>
      </c>
      <c r="L6491" s="33">
        <f t="shared" si="406"/>
        <v>0.99686227742825262</v>
      </c>
      <c r="M6491" s="33">
        <f t="shared" si="407"/>
        <v>0.99630792082760411</v>
      </c>
    </row>
    <row r="6492" spans="1:13" ht="41.4">
      <c r="A6492" t="s">
        <v>164</v>
      </c>
      <c r="B6492" t="s">
        <v>262</v>
      </c>
      <c r="C6492" s="14" t="s">
        <v>264</v>
      </c>
      <c r="D6492" t="s">
        <v>456</v>
      </c>
      <c r="E6492" t="s">
        <v>474</v>
      </c>
      <c r="F6492" s="20">
        <v>2031</v>
      </c>
      <c r="G6492" s="20">
        <v>40</v>
      </c>
      <c r="H6492" s="11">
        <v>2508.0237290733699</v>
      </c>
      <c r="I6492" s="10">
        <v>4139851.0347830402</v>
      </c>
      <c r="J6492" s="33">
        <f t="shared" si="404"/>
        <v>6.0582463185292115E-4</v>
      </c>
      <c r="K6492" s="33">
        <f t="shared" si="405"/>
        <v>6.0564115716366107E-4</v>
      </c>
      <c r="L6492" s="33">
        <f t="shared" si="406"/>
        <v>0.99630792082760411</v>
      </c>
      <c r="M6492" s="33">
        <f t="shared" si="407"/>
        <v>0.99570451574554275</v>
      </c>
    </row>
    <row r="6493" spans="1:13" ht="41.4">
      <c r="A6493" t="s">
        <v>164</v>
      </c>
      <c r="B6493" t="s">
        <v>262</v>
      </c>
      <c r="C6493" s="14" t="s">
        <v>264</v>
      </c>
      <c r="D6493" t="s">
        <v>456</v>
      </c>
      <c r="E6493" t="s">
        <v>474</v>
      </c>
      <c r="F6493" s="20">
        <v>2031</v>
      </c>
      <c r="G6493" s="20">
        <v>41</v>
      </c>
      <c r="H6493" s="11">
        <v>3267.37287283366</v>
      </c>
      <c r="I6493" s="10">
        <v>4120458.3636454898</v>
      </c>
      <c r="J6493" s="33">
        <f t="shared" si="404"/>
        <v>7.9296344835357588E-4</v>
      </c>
      <c r="K6493" s="33">
        <f t="shared" si="405"/>
        <v>7.9264913592325126E-4</v>
      </c>
      <c r="L6493" s="33">
        <f t="shared" si="406"/>
        <v>0.99570451574554275</v>
      </c>
      <c r="M6493" s="33">
        <f t="shared" si="407"/>
        <v>0.99491527142150216</v>
      </c>
    </row>
    <row r="6494" spans="1:13" ht="41.4">
      <c r="A6494" t="s">
        <v>164</v>
      </c>
      <c r="B6494" t="s">
        <v>262</v>
      </c>
      <c r="C6494" s="14" t="s">
        <v>264</v>
      </c>
      <c r="D6494" t="s">
        <v>456</v>
      </c>
      <c r="E6494" t="s">
        <v>474</v>
      </c>
      <c r="F6494" s="20">
        <v>2031</v>
      </c>
      <c r="G6494" s="20">
        <v>42</v>
      </c>
      <c r="H6494" s="11">
        <v>3625.1204490831601</v>
      </c>
      <c r="I6494" s="10">
        <v>4124090.7627087999</v>
      </c>
      <c r="J6494" s="33">
        <f t="shared" si="404"/>
        <v>8.7901083115399128E-4</v>
      </c>
      <c r="K6494" s="33">
        <f t="shared" si="405"/>
        <v>8.7862461430454619E-4</v>
      </c>
      <c r="L6494" s="33">
        <f t="shared" si="406"/>
        <v>0.99491527142150216</v>
      </c>
      <c r="M6494" s="33">
        <f t="shared" si="407"/>
        <v>0.99404111437488374</v>
      </c>
    </row>
    <row r="6495" spans="1:13" ht="41.4">
      <c r="A6495" t="s">
        <v>164</v>
      </c>
      <c r="B6495" t="s">
        <v>262</v>
      </c>
      <c r="C6495" s="14" t="s">
        <v>264</v>
      </c>
      <c r="D6495" t="s">
        <v>456</v>
      </c>
      <c r="E6495" t="s">
        <v>474</v>
      </c>
      <c r="F6495" s="20">
        <v>2031</v>
      </c>
      <c r="G6495" s="20">
        <v>43</v>
      </c>
      <c r="H6495" s="11">
        <v>4100.3049792103702</v>
      </c>
      <c r="I6495" s="10">
        <v>4081800.6130549801</v>
      </c>
      <c r="J6495" s="33">
        <f t="shared" si="404"/>
        <v>1.0045333831584539E-3</v>
      </c>
      <c r="K6495" s="33">
        <f t="shared" si="405"/>
        <v>1.0040290084007975E-3</v>
      </c>
      <c r="L6495" s="33">
        <f t="shared" si="406"/>
        <v>0.99404111437488374</v>
      </c>
      <c r="M6495" s="33">
        <f t="shared" si="407"/>
        <v>0.99304306826050825</v>
      </c>
    </row>
    <row r="6496" spans="1:13" ht="41.4">
      <c r="A6496" t="s">
        <v>164</v>
      </c>
      <c r="B6496" t="s">
        <v>262</v>
      </c>
      <c r="C6496" s="14" t="s">
        <v>264</v>
      </c>
      <c r="D6496" t="s">
        <v>456</v>
      </c>
      <c r="E6496" t="s">
        <v>474</v>
      </c>
      <c r="F6496" s="20">
        <v>2031</v>
      </c>
      <c r="G6496" s="20">
        <v>44</v>
      </c>
      <c r="H6496" s="11">
        <v>4349.8449881112001</v>
      </c>
      <c r="I6496" s="10">
        <v>4030614.97020886</v>
      </c>
      <c r="J6496" s="33">
        <f t="shared" si="404"/>
        <v>1.0792013179779854E-3</v>
      </c>
      <c r="K6496" s="33">
        <f t="shared" si="405"/>
        <v>1.0786191896656749E-3</v>
      </c>
      <c r="L6496" s="33">
        <f t="shared" si="406"/>
        <v>0.99304306826050825</v>
      </c>
      <c r="M6496" s="33">
        <f t="shared" si="407"/>
        <v>0.991971952950918</v>
      </c>
    </row>
    <row r="6497" spans="1:13" ht="41.4">
      <c r="A6497" t="s">
        <v>164</v>
      </c>
      <c r="B6497" t="s">
        <v>262</v>
      </c>
      <c r="C6497" s="14" t="s">
        <v>264</v>
      </c>
      <c r="D6497" t="s">
        <v>456</v>
      </c>
      <c r="E6497" t="s">
        <v>474</v>
      </c>
      <c r="F6497" s="20">
        <v>2031</v>
      </c>
      <c r="G6497" s="20">
        <v>45</v>
      </c>
      <c r="H6497" s="11">
        <v>4791.6552088257604</v>
      </c>
      <c r="I6497" s="10">
        <v>4040984.4290402299</v>
      </c>
      <c r="J6497" s="33">
        <f t="shared" si="404"/>
        <v>1.1857643336586233E-3</v>
      </c>
      <c r="K6497" s="33">
        <f t="shared" si="405"/>
        <v>1.1850615929202002E-3</v>
      </c>
      <c r="L6497" s="33">
        <f t="shared" si="406"/>
        <v>0.991971952950918</v>
      </c>
      <c r="M6497" s="33">
        <f t="shared" si="407"/>
        <v>0.99079640508822187</v>
      </c>
    </row>
    <row r="6498" spans="1:13" ht="41.4">
      <c r="A6498" t="s">
        <v>164</v>
      </c>
      <c r="B6498" t="s">
        <v>262</v>
      </c>
      <c r="C6498" s="14" t="s">
        <v>264</v>
      </c>
      <c r="D6498" t="s">
        <v>456</v>
      </c>
      <c r="E6498" t="s">
        <v>474</v>
      </c>
      <c r="F6498" s="20">
        <v>2031</v>
      </c>
      <c r="G6498" s="20">
        <v>46</v>
      </c>
      <c r="H6498" s="11">
        <v>6171.0107180508303</v>
      </c>
      <c r="I6498" s="10">
        <v>4107708.4690290699</v>
      </c>
      <c r="J6498" s="33">
        <f t="shared" si="404"/>
        <v>1.5023000693886776E-3</v>
      </c>
      <c r="K6498" s="33">
        <f t="shared" si="405"/>
        <v>1.5011721815187951E-3</v>
      </c>
      <c r="L6498" s="33">
        <f t="shared" si="406"/>
        <v>0.99079640508822187</v>
      </c>
      <c r="M6498" s="33">
        <f t="shared" si="407"/>
        <v>0.98930904908735462</v>
      </c>
    </row>
    <row r="6499" spans="1:13" ht="41.4">
      <c r="A6499" t="s">
        <v>164</v>
      </c>
      <c r="B6499" t="s">
        <v>262</v>
      </c>
      <c r="C6499" s="14" t="s">
        <v>264</v>
      </c>
      <c r="D6499" t="s">
        <v>456</v>
      </c>
      <c r="E6499" t="s">
        <v>474</v>
      </c>
      <c r="F6499" s="20">
        <v>2031</v>
      </c>
      <c r="G6499" s="20">
        <v>47</v>
      </c>
      <c r="H6499" s="11">
        <v>6911.9602714597404</v>
      </c>
      <c r="I6499" s="10">
        <v>4132747.32943659</v>
      </c>
      <c r="J6499" s="33">
        <f t="shared" si="404"/>
        <v>1.6724855696421284E-3</v>
      </c>
      <c r="K6499" s="33">
        <f t="shared" si="405"/>
        <v>1.6710877450408779E-3</v>
      </c>
      <c r="L6499" s="33">
        <f t="shared" si="406"/>
        <v>0.98930904908735462</v>
      </c>
      <c r="M6499" s="33">
        <f t="shared" si="407"/>
        <v>0.9876558268593667</v>
      </c>
    </row>
    <row r="6500" spans="1:13" ht="41.4">
      <c r="A6500" t="s">
        <v>164</v>
      </c>
      <c r="B6500" t="s">
        <v>262</v>
      </c>
      <c r="C6500" s="14" t="s">
        <v>264</v>
      </c>
      <c r="D6500" t="s">
        <v>456</v>
      </c>
      <c r="E6500" t="s">
        <v>474</v>
      </c>
      <c r="F6500" s="20">
        <v>2031</v>
      </c>
      <c r="G6500" s="20">
        <v>48</v>
      </c>
      <c r="H6500" s="11">
        <v>7481.4924181259703</v>
      </c>
      <c r="I6500" s="10">
        <v>4098862.3079058002</v>
      </c>
      <c r="J6500" s="33">
        <f t="shared" si="404"/>
        <v>1.8252607323978225E-3</v>
      </c>
      <c r="K6500" s="33">
        <f t="shared" si="405"/>
        <v>1.8235959570642724E-3</v>
      </c>
      <c r="L6500" s="33">
        <f t="shared" si="406"/>
        <v>0.9876558268593667</v>
      </c>
      <c r="M6500" s="33">
        <f t="shared" si="407"/>
        <v>0.98585474168653497</v>
      </c>
    </row>
    <row r="6501" spans="1:13" ht="41.4">
      <c r="A6501" t="s">
        <v>164</v>
      </c>
      <c r="B6501" t="s">
        <v>262</v>
      </c>
      <c r="C6501" s="14" t="s">
        <v>264</v>
      </c>
      <c r="D6501" t="s">
        <v>456</v>
      </c>
      <c r="E6501" t="s">
        <v>474</v>
      </c>
      <c r="F6501" s="20">
        <v>2031</v>
      </c>
      <c r="G6501" s="20">
        <v>49</v>
      </c>
      <c r="H6501" s="11">
        <v>7843.5462910669703</v>
      </c>
      <c r="I6501" s="10">
        <v>4040236.2636466301</v>
      </c>
      <c r="J6501" s="33">
        <f t="shared" si="404"/>
        <v>1.9413583214531009E-3</v>
      </c>
      <c r="K6501" s="33">
        <f t="shared" si="405"/>
        <v>1.9394751042505209E-3</v>
      </c>
      <c r="L6501" s="33">
        <f t="shared" si="406"/>
        <v>0.98585474168653497</v>
      </c>
      <c r="M6501" s="33">
        <f t="shared" si="407"/>
        <v>0.98394270095862657</v>
      </c>
    </row>
    <row r="6502" spans="1:13" ht="41.4">
      <c r="A6502" t="s">
        <v>164</v>
      </c>
      <c r="B6502" t="s">
        <v>262</v>
      </c>
      <c r="C6502" s="14" t="s">
        <v>264</v>
      </c>
      <c r="D6502" t="s">
        <v>456</v>
      </c>
      <c r="E6502" t="s">
        <v>474</v>
      </c>
      <c r="F6502" s="20">
        <v>2031</v>
      </c>
      <c r="G6502" s="20">
        <v>50</v>
      </c>
      <c r="H6502" s="11">
        <v>8194.6152339619694</v>
      </c>
      <c r="I6502" s="10">
        <v>3974426.27275712</v>
      </c>
      <c r="J6502" s="33">
        <f t="shared" si="404"/>
        <v>2.0618360164666584E-3</v>
      </c>
      <c r="K6502" s="33">
        <f t="shared" si="405"/>
        <v>2.0597118927030422E-3</v>
      </c>
      <c r="L6502" s="33">
        <f t="shared" si="406"/>
        <v>0.98394270095862657</v>
      </c>
      <c r="M6502" s="33">
        <f t="shared" si="407"/>
        <v>0.98191606247572372</v>
      </c>
    </row>
    <row r="6503" spans="1:13" ht="41.4">
      <c r="A6503" t="s">
        <v>164</v>
      </c>
      <c r="B6503" t="s">
        <v>262</v>
      </c>
      <c r="C6503" s="14" t="s">
        <v>264</v>
      </c>
      <c r="D6503" t="s">
        <v>456</v>
      </c>
      <c r="E6503" t="s">
        <v>474</v>
      </c>
      <c r="F6503" s="20">
        <v>2031</v>
      </c>
      <c r="G6503" s="20">
        <v>51</v>
      </c>
      <c r="H6503" s="11">
        <v>9009.4948500102691</v>
      </c>
      <c r="I6503" s="10">
        <v>3913799.7851955201</v>
      </c>
      <c r="J6503" s="33">
        <f t="shared" si="404"/>
        <v>2.3019815382713006E-3</v>
      </c>
      <c r="K6503" s="33">
        <f t="shared" si="405"/>
        <v>2.2993340106796101E-3</v>
      </c>
      <c r="L6503" s="33">
        <f t="shared" si="406"/>
        <v>0.98191606247572372</v>
      </c>
      <c r="M6503" s="33">
        <f t="shared" si="407"/>
        <v>0.97965830947764065</v>
      </c>
    </row>
    <row r="6504" spans="1:13" ht="41.4">
      <c r="A6504" t="s">
        <v>164</v>
      </c>
      <c r="B6504" t="s">
        <v>262</v>
      </c>
      <c r="C6504" s="14" t="s">
        <v>264</v>
      </c>
      <c r="D6504" t="s">
        <v>456</v>
      </c>
      <c r="E6504" t="s">
        <v>474</v>
      </c>
      <c r="F6504" s="20">
        <v>2031</v>
      </c>
      <c r="G6504" s="20">
        <v>52</v>
      </c>
      <c r="H6504" s="11">
        <v>9433.6403029646208</v>
      </c>
      <c r="I6504" s="10">
        <v>3839765.7009436102</v>
      </c>
      <c r="J6504" s="33">
        <f t="shared" si="404"/>
        <v>2.4568270664656268E-3</v>
      </c>
      <c r="K6504" s="33">
        <f t="shared" si="405"/>
        <v>2.4538115368987201E-3</v>
      </c>
      <c r="L6504" s="33">
        <f t="shared" si="406"/>
        <v>0.97965830947764065</v>
      </c>
      <c r="M6504" s="33">
        <f t="shared" si="407"/>
        <v>0.97725441261562573</v>
      </c>
    </row>
    <row r="6505" spans="1:13" ht="41.4">
      <c r="A6505" t="s">
        <v>164</v>
      </c>
      <c r="B6505" t="s">
        <v>262</v>
      </c>
      <c r="C6505" s="14" t="s">
        <v>264</v>
      </c>
      <c r="D6505" t="s">
        <v>456</v>
      </c>
      <c r="E6505" t="s">
        <v>474</v>
      </c>
      <c r="F6505" s="20">
        <v>2031</v>
      </c>
      <c r="G6505" s="20">
        <v>53</v>
      </c>
      <c r="H6505" s="11">
        <v>9864.9670132369101</v>
      </c>
      <c r="I6505" s="10">
        <v>3741532.6433368502</v>
      </c>
      <c r="J6505" s="33">
        <f t="shared" si="404"/>
        <v>2.6366112375913772E-3</v>
      </c>
      <c r="K6505" s="33">
        <f t="shared" si="405"/>
        <v>2.6331384309997707E-3</v>
      </c>
      <c r="L6505" s="33">
        <f t="shared" si="406"/>
        <v>0.97725441261562573</v>
      </c>
      <c r="M6505" s="33">
        <f t="shared" si="407"/>
        <v>0.97468116646490344</v>
      </c>
    </row>
    <row r="6506" spans="1:13" ht="41.4">
      <c r="A6506" t="s">
        <v>164</v>
      </c>
      <c r="B6506" t="s">
        <v>262</v>
      </c>
      <c r="C6506" s="14" t="s">
        <v>264</v>
      </c>
      <c r="D6506" t="s">
        <v>456</v>
      </c>
      <c r="E6506" t="s">
        <v>474</v>
      </c>
      <c r="F6506" s="20">
        <v>2031</v>
      </c>
      <c r="G6506" s="20">
        <v>54</v>
      </c>
      <c r="H6506" s="11">
        <v>10391.985769476199</v>
      </c>
      <c r="I6506" s="10">
        <v>3647296.33921307</v>
      </c>
      <c r="J6506" s="33">
        <f t="shared" si="404"/>
        <v>2.8492298960600343E-3</v>
      </c>
      <c r="K6506" s="33">
        <f t="shared" si="405"/>
        <v>2.8451746928760402E-3</v>
      </c>
      <c r="L6506" s="33">
        <f t="shared" si="406"/>
        <v>0.97468116646490344</v>
      </c>
      <c r="M6506" s="33">
        <f t="shared" si="407"/>
        <v>0.97190802827645462</v>
      </c>
    </row>
    <row r="6507" spans="1:13" ht="41.4">
      <c r="A6507" t="s">
        <v>164</v>
      </c>
      <c r="B6507" t="s">
        <v>262</v>
      </c>
      <c r="C6507" s="14" t="s">
        <v>264</v>
      </c>
      <c r="D6507" t="s">
        <v>456</v>
      </c>
      <c r="E6507" t="s">
        <v>474</v>
      </c>
      <c r="F6507" s="20">
        <v>2031</v>
      </c>
      <c r="G6507" s="20">
        <v>55</v>
      </c>
      <c r="H6507" s="11">
        <v>11130.0928244607</v>
      </c>
      <c r="I6507" s="10">
        <v>3567620.8959907098</v>
      </c>
      <c r="J6507" s="33">
        <f t="shared" si="404"/>
        <v>3.1197521118257526E-3</v>
      </c>
      <c r="K6507" s="33">
        <f t="shared" si="405"/>
        <v>3.1148907419431549E-3</v>
      </c>
      <c r="L6507" s="33">
        <f t="shared" si="406"/>
        <v>0.97190802827645462</v>
      </c>
      <c r="M6507" s="33">
        <f t="shared" si="407"/>
        <v>0.96888064095715609</v>
      </c>
    </row>
    <row r="6508" spans="1:13" ht="41.4">
      <c r="A6508" t="s">
        <v>164</v>
      </c>
      <c r="B6508" t="s">
        <v>262</v>
      </c>
      <c r="C6508" s="14" t="s">
        <v>264</v>
      </c>
      <c r="D6508" t="s">
        <v>456</v>
      </c>
      <c r="E6508" t="s">
        <v>474</v>
      </c>
      <c r="F6508" s="20">
        <v>2031</v>
      </c>
      <c r="G6508" s="20">
        <v>56</v>
      </c>
      <c r="H6508" s="11">
        <v>11974.346790244999</v>
      </c>
      <c r="I6508" s="10">
        <v>3475166.6630421099</v>
      </c>
      <c r="J6508" s="33">
        <f t="shared" si="404"/>
        <v>3.4456899341232835E-3</v>
      </c>
      <c r="K6508" s="33">
        <f t="shared" si="405"/>
        <v>3.4397603570121005E-3</v>
      </c>
      <c r="L6508" s="33">
        <f t="shared" si="406"/>
        <v>0.96888064095715609</v>
      </c>
      <c r="M6508" s="33">
        <f t="shared" si="407"/>
        <v>0.96554792373771514</v>
      </c>
    </row>
    <row r="6509" spans="1:13" ht="41.4">
      <c r="A6509" t="s">
        <v>164</v>
      </c>
      <c r="B6509" t="s">
        <v>262</v>
      </c>
      <c r="C6509" s="14" t="s">
        <v>264</v>
      </c>
      <c r="D6509" t="s">
        <v>456</v>
      </c>
      <c r="E6509" t="s">
        <v>474</v>
      </c>
      <c r="F6509" s="20">
        <v>2031</v>
      </c>
      <c r="G6509" s="20">
        <v>57</v>
      </c>
      <c r="H6509" s="11">
        <v>12904.839631610401</v>
      </c>
      <c r="I6509" s="10">
        <v>3397304.4775066902</v>
      </c>
      <c r="J6509" s="33">
        <f t="shared" si="404"/>
        <v>3.7985525633785315E-3</v>
      </c>
      <c r="K6509" s="33">
        <f t="shared" si="405"/>
        <v>3.7913471888086914E-3</v>
      </c>
      <c r="L6509" s="33">
        <f t="shared" si="406"/>
        <v>0.96554792373771514</v>
      </c>
      <c r="M6509" s="33">
        <f t="shared" si="407"/>
        <v>0.96188719633139208</v>
      </c>
    </row>
    <row r="6510" spans="1:13" ht="41.4">
      <c r="A6510" t="s">
        <v>164</v>
      </c>
      <c r="B6510" t="s">
        <v>262</v>
      </c>
      <c r="C6510" s="14" t="s">
        <v>264</v>
      </c>
      <c r="D6510" t="s">
        <v>456</v>
      </c>
      <c r="E6510" t="s">
        <v>474</v>
      </c>
      <c r="F6510" s="20">
        <v>2031</v>
      </c>
      <c r="G6510" s="20">
        <v>58</v>
      </c>
      <c r="H6510" s="11">
        <v>13961.0503477002</v>
      </c>
      <c r="I6510" s="10">
        <v>3318979.7486926401</v>
      </c>
      <c r="J6510" s="33">
        <f t="shared" si="404"/>
        <v>4.2064283017091367E-3</v>
      </c>
      <c r="K6510" s="33">
        <f t="shared" si="405"/>
        <v>4.1975936739309105E-3</v>
      </c>
      <c r="L6510" s="33">
        <f t="shared" si="406"/>
        <v>0.96188719633139208</v>
      </c>
      <c r="M6510" s="33">
        <f t="shared" si="407"/>
        <v>0.95784958472103632</v>
      </c>
    </row>
    <row r="6511" spans="1:13" ht="41.4">
      <c r="A6511" t="s">
        <v>164</v>
      </c>
      <c r="B6511" t="s">
        <v>262</v>
      </c>
      <c r="C6511" s="14" t="s">
        <v>264</v>
      </c>
      <c r="D6511" t="s">
        <v>456</v>
      </c>
      <c r="E6511" t="s">
        <v>474</v>
      </c>
      <c r="F6511" s="20">
        <v>2031</v>
      </c>
      <c r="G6511" s="20">
        <v>59</v>
      </c>
      <c r="H6511" s="11">
        <v>14238.3364484986</v>
      </c>
      <c r="I6511" s="10">
        <v>3219333.6337464699</v>
      </c>
      <c r="J6511" s="33">
        <f t="shared" si="404"/>
        <v>4.4227588899908047E-3</v>
      </c>
      <c r="K6511" s="33">
        <f t="shared" si="405"/>
        <v>4.412992894743617E-3</v>
      </c>
      <c r="L6511" s="33">
        <f t="shared" si="406"/>
        <v>0.95784958472103632</v>
      </c>
      <c r="M6511" s="33">
        <f t="shared" si="407"/>
        <v>0.95362260130942922</v>
      </c>
    </row>
    <row r="6512" spans="1:13" ht="41.4">
      <c r="A6512" t="s">
        <v>164</v>
      </c>
      <c r="B6512" t="s">
        <v>262</v>
      </c>
      <c r="C6512" s="14" t="s">
        <v>264</v>
      </c>
      <c r="D6512" t="s">
        <v>456</v>
      </c>
      <c r="E6512" t="s">
        <v>474</v>
      </c>
      <c r="F6512" s="20">
        <v>2031</v>
      </c>
      <c r="G6512" s="20">
        <v>60</v>
      </c>
      <c r="H6512" s="11">
        <v>14717.551952150799</v>
      </c>
      <c r="I6512" s="10">
        <v>3130378.9004672598</v>
      </c>
      <c r="J6512" s="33">
        <f t="shared" si="404"/>
        <v>4.7015241349709982E-3</v>
      </c>
      <c r="K6512" s="33">
        <f t="shared" si="405"/>
        <v>4.6904892707086976E-3</v>
      </c>
      <c r="L6512" s="33">
        <f t="shared" si="406"/>
        <v>0.95362260130942922</v>
      </c>
      <c r="M6512" s="33">
        <f t="shared" si="407"/>
        <v>0.949149644729682</v>
      </c>
    </row>
    <row r="6513" spans="1:13" ht="41.4">
      <c r="A6513" t="s">
        <v>164</v>
      </c>
      <c r="B6513" t="s">
        <v>262</v>
      </c>
      <c r="C6513" s="14" t="s">
        <v>264</v>
      </c>
      <c r="D6513" t="s">
        <v>456</v>
      </c>
      <c r="E6513" t="s">
        <v>474</v>
      </c>
      <c r="F6513" s="20">
        <v>2031</v>
      </c>
      <c r="G6513" s="20">
        <v>61</v>
      </c>
      <c r="H6513" s="11">
        <v>15586.994156025899</v>
      </c>
      <c r="I6513" s="10">
        <v>3039278.6079829098</v>
      </c>
      <c r="J6513" s="33">
        <f t="shared" si="404"/>
        <v>5.1285177064996296E-3</v>
      </c>
      <c r="K6513" s="33">
        <f t="shared" si="405"/>
        <v>5.1153893122225513E-3</v>
      </c>
      <c r="L6513" s="33">
        <f t="shared" si="406"/>
        <v>0.949149644729682</v>
      </c>
      <c r="M6513" s="33">
        <f t="shared" si="407"/>
        <v>0.94429437478133194</v>
      </c>
    </row>
    <row r="6514" spans="1:13" ht="41.4">
      <c r="A6514" t="s">
        <v>164</v>
      </c>
      <c r="B6514" t="s">
        <v>262</v>
      </c>
      <c r="C6514" s="14" t="s">
        <v>264</v>
      </c>
      <c r="D6514" t="s">
        <v>456</v>
      </c>
      <c r="E6514" t="s">
        <v>474</v>
      </c>
      <c r="F6514" s="20">
        <v>2031</v>
      </c>
      <c r="G6514" s="20">
        <v>62</v>
      </c>
      <c r="H6514" s="11">
        <v>16251.049636365</v>
      </c>
      <c r="I6514" s="10">
        <v>2932689.5336106899</v>
      </c>
      <c r="J6514" s="33">
        <f t="shared" si="404"/>
        <v>5.5413467570012143E-3</v>
      </c>
      <c r="K6514" s="33">
        <f t="shared" si="405"/>
        <v>5.5260218150663398E-3</v>
      </c>
      <c r="L6514" s="33">
        <f t="shared" si="406"/>
        <v>0.94429437478133194</v>
      </c>
      <c r="M6514" s="33">
        <f t="shared" si="407"/>
        <v>0.93907618346644584</v>
      </c>
    </row>
    <row r="6515" spans="1:13" ht="41.4">
      <c r="A6515" t="s">
        <v>164</v>
      </c>
      <c r="B6515" t="s">
        <v>262</v>
      </c>
      <c r="C6515" s="14" t="s">
        <v>264</v>
      </c>
      <c r="D6515" t="s">
        <v>456</v>
      </c>
      <c r="E6515" t="s">
        <v>474</v>
      </c>
      <c r="F6515" s="20">
        <v>2031</v>
      </c>
      <c r="G6515" s="20">
        <v>63</v>
      </c>
      <c r="H6515" s="11">
        <v>17189.486165225298</v>
      </c>
      <c r="I6515" s="10">
        <v>2818685.8734001801</v>
      </c>
      <c r="J6515" s="33">
        <f t="shared" si="404"/>
        <v>6.098404340633256E-3</v>
      </c>
      <c r="K6515" s="33">
        <f t="shared" si="405"/>
        <v>6.0798468158090868E-3</v>
      </c>
      <c r="L6515" s="33">
        <f t="shared" si="406"/>
        <v>0.93907618346644584</v>
      </c>
      <c r="M6515" s="33">
        <f t="shared" si="407"/>
        <v>0.93336674412259524</v>
      </c>
    </row>
    <row r="6516" spans="1:13" ht="41.4">
      <c r="A6516" t="s">
        <v>164</v>
      </c>
      <c r="B6516" t="s">
        <v>262</v>
      </c>
      <c r="C6516" s="14" t="s">
        <v>264</v>
      </c>
      <c r="D6516" t="s">
        <v>456</v>
      </c>
      <c r="E6516" t="s">
        <v>474</v>
      </c>
      <c r="F6516" s="20">
        <v>2031</v>
      </c>
      <c r="G6516" s="20">
        <v>64</v>
      </c>
      <c r="H6516" s="11">
        <v>18461.8700414956</v>
      </c>
      <c r="I6516" s="10">
        <v>2706359.6130375899</v>
      </c>
      <c r="J6516" s="33">
        <f t="shared" si="404"/>
        <v>6.8216618192784026E-3</v>
      </c>
      <c r="K6516" s="33">
        <f t="shared" si="405"/>
        <v>6.7984471019350012E-3</v>
      </c>
      <c r="L6516" s="33">
        <f t="shared" si="406"/>
        <v>0.93336674412259524</v>
      </c>
      <c r="M6516" s="33">
        <f t="shared" si="407"/>
        <v>0.92702129968597247</v>
      </c>
    </row>
    <row r="6517" spans="1:13" ht="41.4">
      <c r="A6517" t="s">
        <v>164</v>
      </c>
      <c r="B6517" t="s">
        <v>262</v>
      </c>
      <c r="C6517" s="14" t="s">
        <v>264</v>
      </c>
      <c r="D6517" t="s">
        <v>456</v>
      </c>
      <c r="E6517" t="s">
        <v>474</v>
      </c>
      <c r="F6517" s="20">
        <v>2031</v>
      </c>
      <c r="G6517" s="20">
        <v>65</v>
      </c>
      <c r="H6517" s="11">
        <v>19582.650222674401</v>
      </c>
      <c r="I6517" s="10">
        <v>2581188.5341652599</v>
      </c>
      <c r="J6517" s="33">
        <f t="shared" si="404"/>
        <v>7.5866795328870876E-3</v>
      </c>
      <c r="K6517" s="33">
        <f t="shared" si="405"/>
        <v>7.5579733205373145E-3</v>
      </c>
      <c r="L6517" s="33">
        <f t="shared" si="406"/>
        <v>0.92702129968597247</v>
      </c>
      <c r="M6517" s="33">
        <f t="shared" si="407"/>
        <v>0.92001489743537601</v>
      </c>
    </row>
    <row r="6518" spans="1:13" ht="41.4">
      <c r="A6518" t="s">
        <v>164</v>
      </c>
      <c r="B6518" t="s">
        <v>262</v>
      </c>
      <c r="C6518" s="14" t="s">
        <v>264</v>
      </c>
      <c r="D6518" t="s">
        <v>456</v>
      </c>
      <c r="E6518" t="s">
        <v>474</v>
      </c>
      <c r="F6518" s="20">
        <v>2031</v>
      </c>
      <c r="G6518" s="20">
        <v>66</v>
      </c>
      <c r="H6518" s="11">
        <v>20084.191581557901</v>
      </c>
      <c r="I6518" s="10">
        <v>2444155.05153216</v>
      </c>
      <c r="J6518" s="33">
        <f t="shared" si="404"/>
        <v>8.2172330143162504E-3</v>
      </c>
      <c r="K6518" s="33">
        <f t="shared" si="405"/>
        <v>8.1835638407086186E-3</v>
      </c>
      <c r="L6518" s="33">
        <f t="shared" si="406"/>
        <v>0.92001489743537601</v>
      </c>
      <c r="M6518" s="33">
        <f t="shared" si="407"/>
        <v>0.91248589678781067</v>
      </c>
    </row>
    <row r="6519" spans="1:13" ht="41.4">
      <c r="A6519" t="s">
        <v>164</v>
      </c>
      <c r="B6519" t="s">
        <v>262</v>
      </c>
      <c r="C6519" s="14" t="s">
        <v>264</v>
      </c>
      <c r="D6519" t="s">
        <v>456</v>
      </c>
      <c r="E6519" t="s">
        <v>474</v>
      </c>
      <c r="F6519" s="20">
        <v>2031</v>
      </c>
      <c r="G6519" s="20">
        <v>67</v>
      </c>
      <c r="H6519" s="11">
        <v>20965.327320302498</v>
      </c>
      <c r="I6519" s="10">
        <v>2308105.5617549298</v>
      </c>
      <c r="J6519" s="33">
        <f t="shared" si="404"/>
        <v>9.0833485554975488E-3</v>
      </c>
      <c r="K6519" s="33">
        <f t="shared" si="405"/>
        <v>9.0422195688527607E-3</v>
      </c>
      <c r="L6519" s="33">
        <f t="shared" si="406"/>
        <v>0.91248589678781067</v>
      </c>
      <c r="M6519" s="33">
        <f t="shared" si="407"/>
        <v>0.9042349989555738</v>
      </c>
    </row>
    <row r="6520" spans="1:13" ht="41.4">
      <c r="A6520" t="s">
        <v>164</v>
      </c>
      <c r="B6520" t="s">
        <v>262</v>
      </c>
      <c r="C6520" s="14" t="s">
        <v>264</v>
      </c>
      <c r="D6520" t="s">
        <v>456</v>
      </c>
      <c r="E6520" t="s">
        <v>474</v>
      </c>
      <c r="F6520" s="20">
        <v>2031</v>
      </c>
      <c r="G6520" s="20">
        <v>68</v>
      </c>
      <c r="H6520" s="11">
        <v>21539.084756029399</v>
      </c>
      <c r="I6520" s="10">
        <v>2173198.07575033</v>
      </c>
      <c r="J6520" s="33">
        <f t="shared" si="404"/>
        <v>9.9112386470306887E-3</v>
      </c>
      <c r="K6520" s="33">
        <f t="shared" si="405"/>
        <v>9.8622841878736045E-3</v>
      </c>
      <c r="L6520" s="33">
        <f t="shared" si="406"/>
        <v>0.9042349989555738</v>
      </c>
      <c r="M6520" s="33">
        <f t="shared" si="407"/>
        <v>0.89531717642325237</v>
      </c>
    </row>
    <row r="6521" spans="1:13" ht="41.4">
      <c r="A6521" t="s">
        <v>164</v>
      </c>
      <c r="B6521" t="s">
        <v>262</v>
      </c>
      <c r="C6521" s="14" t="s">
        <v>264</v>
      </c>
      <c r="D6521" t="s">
        <v>456</v>
      </c>
      <c r="E6521" t="s">
        <v>474</v>
      </c>
      <c r="F6521" s="20">
        <v>2031</v>
      </c>
      <c r="G6521" s="20">
        <v>69</v>
      </c>
      <c r="H6521" s="11">
        <v>21314.1727181266</v>
      </c>
      <c r="I6521" s="10">
        <v>2038514.7742323</v>
      </c>
      <c r="J6521" s="33">
        <f t="shared" si="404"/>
        <v>1.0455736199485465E-2</v>
      </c>
      <c r="K6521" s="33">
        <f t="shared" si="405"/>
        <v>1.0401265000543503E-2</v>
      </c>
      <c r="L6521" s="33">
        <f t="shared" si="406"/>
        <v>0.89531717642325237</v>
      </c>
      <c r="M6521" s="33">
        <f t="shared" si="407"/>
        <v>0.88600474521173578</v>
      </c>
    </row>
    <row r="6522" spans="1:13" ht="41.4">
      <c r="A6522" t="s">
        <v>164</v>
      </c>
      <c r="B6522" t="s">
        <v>262</v>
      </c>
      <c r="C6522" s="14" t="s">
        <v>264</v>
      </c>
      <c r="D6522" t="s">
        <v>456</v>
      </c>
      <c r="E6522" t="s">
        <v>474</v>
      </c>
      <c r="F6522" s="20">
        <v>2032</v>
      </c>
      <c r="G6522" s="20">
        <v>30</v>
      </c>
      <c r="H6522" s="11">
        <v>749.56172013130197</v>
      </c>
      <c r="I6522" s="10">
        <v>4342442.0680119703</v>
      </c>
      <c r="J6522" s="33">
        <f t="shared" si="404"/>
        <v>1.7261294644615988E-4</v>
      </c>
      <c r="K6522" s="33">
        <f t="shared" si="405"/>
        <v>1.7259804968861037E-4</v>
      </c>
      <c r="L6522" s="33">
        <f t="shared" si="406"/>
        <v>1</v>
      </c>
      <c r="M6522" s="33">
        <f t="shared" si="407"/>
        <v>0.99982740195031139</v>
      </c>
    </row>
    <row r="6523" spans="1:13" ht="41.4">
      <c r="A6523" t="s">
        <v>164</v>
      </c>
      <c r="B6523" t="s">
        <v>262</v>
      </c>
      <c r="C6523" s="14" t="s">
        <v>264</v>
      </c>
      <c r="D6523" t="s">
        <v>456</v>
      </c>
      <c r="E6523" t="s">
        <v>474</v>
      </c>
      <c r="F6523" s="20">
        <v>2032</v>
      </c>
      <c r="G6523" s="20">
        <v>31</v>
      </c>
      <c r="H6523" s="11">
        <v>1110.04899534532</v>
      </c>
      <c r="I6523" s="10">
        <v>4323911.0824279804</v>
      </c>
      <c r="J6523" s="33">
        <f t="shared" si="404"/>
        <v>2.5672336322004122E-4</v>
      </c>
      <c r="K6523" s="33">
        <f t="shared" si="405"/>
        <v>2.5669041259723802E-4</v>
      </c>
      <c r="L6523" s="33">
        <f t="shared" si="406"/>
        <v>0.99982740195031139</v>
      </c>
      <c r="M6523" s="33">
        <f t="shared" si="407"/>
        <v>0.99957075584197874</v>
      </c>
    </row>
    <row r="6524" spans="1:13" ht="41.4">
      <c r="A6524" t="s">
        <v>164</v>
      </c>
      <c r="B6524" t="s">
        <v>262</v>
      </c>
      <c r="C6524" s="14" t="s">
        <v>264</v>
      </c>
      <c r="D6524" t="s">
        <v>456</v>
      </c>
      <c r="E6524" t="s">
        <v>474</v>
      </c>
      <c r="F6524" s="20">
        <v>2032</v>
      </c>
      <c r="G6524" s="20">
        <v>32</v>
      </c>
      <c r="H6524" s="11">
        <v>1182.4217325618699</v>
      </c>
      <c r="I6524" s="10">
        <v>4325333.8088966301</v>
      </c>
      <c r="J6524" s="33">
        <f t="shared" si="404"/>
        <v>2.7337120897577604E-4</v>
      </c>
      <c r="K6524" s="33">
        <f t="shared" si="405"/>
        <v>2.7333384647154624E-4</v>
      </c>
      <c r="L6524" s="33">
        <f t="shared" si="406"/>
        <v>0.99957075584197874</v>
      </c>
      <c r="M6524" s="33">
        <f t="shared" si="407"/>
        <v>0.99929753932246401</v>
      </c>
    </row>
    <row r="6525" spans="1:13" ht="41.4">
      <c r="A6525" t="s">
        <v>164</v>
      </c>
      <c r="B6525" t="s">
        <v>262</v>
      </c>
      <c r="C6525" s="14" t="s">
        <v>264</v>
      </c>
      <c r="D6525" t="s">
        <v>456</v>
      </c>
      <c r="E6525" t="s">
        <v>474</v>
      </c>
      <c r="F6525" s="20">
        <v>2032</v>
      </c>
      <c r="G6525" s="20">
        <v>33</v>
      </c>
      <c r="H6525" s="11">
        <v>1287.9856993318699</v>
      </c>
      <c r="I6525" s="10">
        <v>4365724.5506466497</v>
      </c>
      <c r="J6525" s="33">
        <f t="shared" si="404"/>
        <v>2.9502220865975016E-4</v>
      </c>
      <c r="K6525" s="33">
        <f t="shared" si="405"/>
        <v>2.9497869388728226E-4</v>
      </c>
      <c r="L6525" s="33">
        <f t="shared" si="406"/>
        <v>0.99929753932246401</v>
      </c>
      <c r="M6525" s="33">
        <f t="shared" si="407"/>
        <v>0.99900276783950992</v>
      </c>
    </row>
    <row r="6526" spans="1:13" ht="41.4">
      <c r="A6526" t="s">
        <v>164</v>
      </c>
      <c r="B6526" t="s">
        <v>262</v>
      </c>
      <c r="C6526" s="14" t="s">
        <v>264</v>
      </c>
      <c r="D6526" t="s">
        <v>456</v>
      </c>
      <c r="E6526" t="s">
        <v>474</v>
      </c>
      <c r="F6526" s="20">
        <v>2032</v>
      </c>
      <c r="G6526" s="20">
        <v>34</v>
      </c>
      <c r="H6526" s="11">
        <v>1381.7315959483899</v>
      </c>
      <c r="I6526" s="10">
        <v>4408717.20256369</v>
      </c>
      <c r="J6526" s="33">
        <f t="shared" si="404"/>
        <v>3.1340898779919622E-4</v>
      </c>
      <c r="K6526" s="33">
        <f t="shared" si="405"/>
        <v>3.1335988033276418E-4</v>
      </c>
      <c r="L6526" s="33">
        <f t="shared" si="406"/>
        <v>0.99900276783950992</v>
      </c>
      <c r="M6526" s="33">
        <f t="shared" si="407"/>
        <v>0.99868972045172766</v>
      </c>
    </row>
    <row r="6527" spans="1:13" ht="41.4">
      <c r="A6527" t="s">
        <v>164</v>
      </c>
      <c r="B6527" t="s">
        <v>262</v>
      </c>
      <c r="C6527" s="14" t="s">
        <v>264</v>
      </c>
      <c r="D6527" t="s">
        <v>456</v>
      </c>
      <c r="E6527" t="s">
        <v>474</v>
      </c>
      <c r="F6527" s="20">
        <v>2032</v>
      </c>
      <c r="G6527" s="20">
        <v>35</v>
      </c>
      <c r="H6527" s="11">
        <v>1485.6220760828501</v>
      </c>
      <c r="I6527" s="10">
        <v>4405435.3705925802</v>
      </c>
      <c r="J6527" s="33">
        <f t="shared" si="404"/>
        <v>3.3722480325094802E-4</v>
      </c>
      <c r="K6527" s="33">
        <f t="shared" si="405"/>
        <v>3.371679493580082E-4</v>
      </c>
      <c r="L6527" s="33">
        <f t="shared" si="406"/>
        <v>0.99868972045172766</v>
      </c>
      <c r="M6527" s="33">
        <f t="shared" si="407"/>
        <v>0.99835299428663804</v>
      </c>
    </row>
    <row r="6528" spans="1:13" ht="41.4">
      <c r="A6528" t="s">
        <v>164</v>
      </c>
      <c r="B6528" t="s">
        <v>262</v>
      </c>
      <c r="C6528" s="14" t="s">
        <v>264</v>
      </c>
      <c r="D6528" t="s">
        <v>456</v>
      </c>
      <c r="E6528" t="s">
        <v>474</v>
      </c>
      <c r="F6528" s="20">
        <v>2032</v>
      </c>
      <c r="G6528" s="20">
        <v>36</v>
      </c>
      <c r="H6528" s="11">
        <v>1903.00428626967</v>
      </c>
      <c r="I6528" s="10">
        <v>4343081.24174737</v>
      </c>
      <c r="J6528" s="33">
        <f t="shared" si="404"/>
        <v>4.3816916616186218E-4</v>
      </c>
      <c r="K6528" s="33">
        <f t="shared" si="405"/>
        <v>4.3807318407207418E-4</v>
      </c>
      <c r="L6528" s="33">
        <f t="shared" si="406"/>
        <v>0.99835299428663804</v>
      </c>
      <c r="M6528" s="33">
        <f t="shared" si="407"/>
        <v>0.99791564261160304</v>
      </c>
    </row>
    <row r="6529" spans="1:13" ht="41.4">
      <c r="A6529" t="s">
        <v>164</v>
      </c>
      <c r="B6529" t="s">
        <v>262</v>
      </c>
      <c r="C6529" s="14" t="s">
        <v>264</v>
      </c>
      <c r="D6529" t="s">
        <v>456</v>
      </c>
      <c r="E6529" t="s">
        <v>474</v>
      </c>
      <c r="F6529" s="20">
        <v>2032</v>
      </c>
      <c r="G6529" s="20">
        <v>37</v>
      </c>
      <c r="H6529" s="11">
        <v>2023.0231256833999</v>
      </c>
      <c r="I6529" s="10">
        <v>4278761.7264566198</v>
      </c>
      <c r="J6529" s="33">
        <f t="shared" si="404"/>
        <v>4.7280574498331096E-4</v>
      </c>
      <c r="K6529" s="33">
        <f t="shared" si="405"/>
        <v>4.7269398996052647E-4</v>
      </c>
      <c r="L6529" s="33">
        <f t="shared" si="406"/>
        <v>0.99791564261160304</v>
      </c>
      <c r="M6529" s="33">
        <f t="shared" si="407"/>
        <v>0.99744393388485297</v>
      </c>
    </row>
    <row r="6530" spans="1:13" ht="41.4">
      <c r="A6530" t="s">
        <v>164</v>
      </c>
      <c r="B6530" t="s">
        <v>262</v>
      </c>
      <c r="C6530" s="14" t="s">
        <v>264</v>
      </c>
      <c r="D6530" t="s">
        <v>456</v>
      </c>
      <c r="E6530" t="s">
        <v>474</v>
      </c>
      <c r="F6530" s="20">
        <v>2032</v>
      </c>
      <c r="G6530" s="20">
        <v>38</v>
      </c>
      <c r="H6530" s="11">
        <v>2178.2930052277402</v>
      </c>
      <c r="I6530" s="10">
        <v>4223867.3714056304</v>
      </c>
      <c r="J6530" s="33">
        <f t="shared" ref="J6530:J6593" si="408">IF(I6530&gt;0,H6530/I6530,0)</f>
        <v>5.1571055946835799E-4</v>
      </c>
      <c r="K6530" s="33">
        <f t="shared" ref="K6530:K6593" si="409">1-EXP(-J6530)</f>
        <v>5.155776036342985E-4</v>
      </c>
      <c r="L6530" s="33">
        <f t="shared" ref="L6530:L6593" si="410">IF(G6530=30,1,M6529)</f>
        <v>0.99744393388485297</v>
      </c>
      <c r="M6530" s="33">
        <f t="shared" ref="M6530:M6593" si="411">L6530*(1-K6530)</f>
        <v>0.996929674131661</v>
      </c>
    </row>
    <row r="6531" spans="1:13" ht="41.4">
      <c r="A6531" t="s">
        <v>164</v>
      </c>
      <c r="B6531" t="s">
        <v>262</v>
      </c>
      <c r="C6531" s="14" t="s">
        <v>264</v>
      </c>
      <c r="D6531" t="s">
        <v>456</v>
      </c>
      <c r="E6531" t="s">
        <v>474</v>
      </c>
      <c r="F6531" s="20">
        <v>2032</v>
      </c>
      <c r="G6531" s="20">
        <v>39</v>
      </c>
      <c r="H6531" s="11">
        <v>2278.5231888534199</v>
      </c>
      <c r="I6531" s="10">
        <v>4171391.0576818902</v>
      </c>
      <c r="J6531" s="33">
        <f t="shared" si="408"/>
        <v>5.4622622462053043E-4</v>
      </c>
      <c r="K6531" s="33">
        <f t="shared" si="409"/>
        <v>5.4607707023490715E-4</v>
      </c>
      <c r="L6531" s="33">
        <f t="shared" si="410"/>
        <v>0.996929674131661</v>
      </c>
      <c r="M6531" s="33">
        <f t="shared" si="411"/>
        <v>0.99638527369598096</v>
      </c>
    </row>
    <row r="6532" spans="1:13" ht="41.4">
      <c r="A6532" t="s">
        <v>164</v>
      </c>
      <c r="B6532" t="s">
        <v>262</v>
      </c>
      <c r="C6532" s="14" t="s">
        <v>264</v>
      </c>
      <c r="D6532" t="s">
        <v>456</v>
      </c>
      <c r="E6532" t="s">
        <v>474</v>
      </c>
      <c r="F6532" s="20">
        <v>2032</v>
      </c>
      <c r="G6532" s="20">
        <v>40</v>
      </c>
      <c r="H6532" s="11">
        <v>2458.1814880289398</v>
      </c>
      <c r="I6532" s="10">
        <v>4153766.84488119</v>
      </c>
      <c r="J6532" s="33">
        <f t="shared" si="408"/>
        <v>5.9179573139937541E-4</v>
      </c>
      <c r="K6532" s="33">
        <f t="shared" si="409"/>
        <v>5.916206548437497E-4</v>
      </c>
      <c r="L6532" s="33">
        <f t="shared" si="410"/>
        <v>0.99638527369598096</v>
      </c>
      <c r="M6532" s="33">
        <f t="shared" si="411"/>
        <v>0.99579579158788023</v>
      </c>
    </row>
    <row r="6533" spans="1:13" ht="41.4">
      <c r="A6533" t="s">
        <v>164</v>
      </c>
      <c r="B6533" t="s">
        <v>262</v>
      </c>
      <c r="C6533" s="14" t="s">
        <v>264</v>
      </c>
      <c r="D6533" t="s">
        <v>456</v>
      </c>
      <c r="E6533" t="s">
        <v>474</v>
      </c>
      <c r="F6533" s="20">
        <v>2032</v>
      </c>
      <c r="G6533" s="20">
        <v>41</v>
      </c>
      <c r="H6533" s="11">
        <v>3203.1172553004599</v>
      </c>
      <c r="I6533" s="10">
        <v>4130290.9199009701</v>
      </c>
      <c r="J6533" s="33">
        <f t="shared" si="408"/>
        <v>7.7551855726842108E-4</v>
      </c>
      <c r="K6533" s="33">
        <f t="shared" si="409"/>
        <v>7.7521792047352545E-4</v>
      </c>
      <c r="L6533" s="33">
        <f t="shared" si="410"/>
        <v>0.99579579158788023</v>
      </c>
      <c r="M6533" s="33">
        <f t="shared" si="411"/>
        <v>0.9950238328451092</v>
      </c>
    </row>
    <row r="6534" spans="1:13" ht="41.4">
      <c r="A6534" t="s">
        <v>164</v>
      </c>
      <c r="B6534" t="s">
        <v>262</v>
      </c>
      <c r="C6534" s="14" t="s">
        <v>264</v>
      </c>
      <c r="D6534" t="s">
        <v>456</v>
      </c>
      <c r="E6534" t="s">
        <v>474</v>
      </c>
      <c r="F6534" s="20">
        <v>2032</v>
      </c>
      <c r="G6534" s="20">
        <v>42</v>
      </c>
      <c r="H6534" s="11">
        <v>3519.9232320678002</v>
      </c>
      <c r="I6534" s="10">
        <v>4110310.1010727501</v>
      </c>
      <c r="J6534" s="33">
        <f t="shared" si="408"/>
        <v>8.5636439721400472E-4</v>
      </c>
      <c r="K6534" s="33">
        <f t="shared" si="409"/>
        <v>8.5599782187173457E-4</v>
      </c>
      <c r="L6534" s="33">
        <f t="shared" si="410"/>
        <v>0.9950238328451092</v>
      </c>
      <c r="M6534" s="33">
        <f t="shared" si="411"/>
        <v>0.99417209461148337</v>
      </c>
    </row>
    <row r="6535" spans="1:13" ht="41.4">
      <c r="A6535" t="s">
        <v>164</v>
      </c>
      <c r="B6535" t="s">
        <v>262</v>
      </c>
      <c r="C6535" s="14" t="s">
        <v>264</v>
      </c>
      <c r="D6535" t="s">
        <v>456</v>
      </c>
      <c r="E6535" t="s">
        <v>474</v>
      </c>
      <c r="F6535" s="20">
        <v>2032</v>
      </c>
      <c r="G6535" s="20">
        <v>43</v>
      </c>
      <c r="H6535" s="11">
        <v>3936.9478536011702</v>
      </c>
      <c r="I6535" s="10">
        <v>4113014.1529722</v>
      </c>
      <c r="J6535" s="33">
        <f t="shared" si="408"/>
        <v>9.571928778208073E-4</v>
      </c>
      <c r="K6535" s="33">
        <f t="shared" si="409"/>
        <v>9.5673491484937756E-4</v>
      </c>
      <c r="L6535" s="33">
        <f t="shared" si="410"/>
        <v>0.99417209461148337</v>
      </c>
      <c r="M6535" s="33">
        <f t="shared" si="411"/>
        <v>0.99322093545719958</v>
      </c>
    </row>
    <row r="6536" spans="1:13" ht="41.4">
      <c r="A6536" t="s">
        <v>164</v>
      </c>
      <c r="B6536" t="s">
        <v>262</v>
      </c>
      <c r="C6536" s="14" t="s">
        <v>264</v>
      </c>
      <c r="D6536" t="s">
        <v>456</v>
      </c>
      <c r="E6536" t="s">
        <v>474</v>
      </c>
      <c r="F6536" s="20">
        <v>2032</v>
      </c>
      <c r="G6536" s="20">
        <v>44</v>
      </c>
      <c r="H6536" s="11">
        <v>4201.6734530270296</v>
      </c>
      <c r="I6536" s="10">
        <v>4069695.02725656</v>
      </c>
      <c r="J6536" s="33">
        <f t="shared" si="408"/>
        <v>1.0324295616468927E-3</v>
      </c>
      <c r="K6536" s="33">
        <f t="shared" si="409"/>
        <v>1.0318967896126852E-3</v>
      </c>
      <c r="L6536" s="33">
        <f t="shared" si="410"/>
        <v>0.99322093545719958</v>
      </c>
      <c r="M6536" s="33">
        <f t="shared" si="411"/>
        <v>0.9921960339625252</v>
      </c>
    </row>
    <row r="6537" spans="1:13" ht="41.4">
      <c r="A6537" t="s">
        <v>164</v>
      </c>
      <c r="B6537" t="s">
        <v>262</v>
      </c>
      <c r="C6537" s="14" t="s">
        <v>264</v>
      </c>
      <c r="D6537" t="s">
        <v>456</v>
      </c>
      <c r="E6537" t="s">
        <v>474</v>
      </c>
      <c r="F6537" s="20">
        <v>2032</v>
      </c>
      <c r="G6537" s="20">
        <v>45</v>
      </c>
      <c r="H6537" s="11">
        <v>4571.9709354468796</v>
      </c>
      <c r="I6537" s="10">
        <v>4017663.9438400902</v>
      </c>
      <c r="J6537" s="33">
        <f t="shared" si="408"/>
        <v>1.1379674854231291E-3</v>
      </c>
      <c r="K6537" s="33">
        <f t="shared" si="409"/>
        <v>1.1373202459599163E-3</v>
      </c>
      <c r="L6537" s="33">
        <f t="shared" si="410"/>
        <v>0.9921960339625252</v>
      </c>
      <c r="M6537" s="33">
        <f t="shared" si="411"/>
        <v>0.9910675893251385</v>
      </c>
    </row>
    <row r="6538" spans="1:13" ht="41.4">
      <c r="A6538" t="s">
        <v>164</v>
      </c>
      <c r="B6538" t="s">
        <v>262</v>
      </c>
      <c r="C6538" s="14" t="s">
        <v>264</v>
      </c>
      <c r="D6538" t="s">
        <v>456</v>
      </c>
      <c r="E6538" t="s">
        <v>474</v>
      </c>
      <c r="F6538" s="20">
        <v>2032</v>
      </c>
      <c r="G6538" s="20">
        <v>46</v>
      </c>
      <c r="H6538" s="11">
        <v>5813.8619106741198</v>
      </c>
      <c r="I6538" s="10">
        <v>4026772.80404747</v>
      </c>
      <c r="J6538" s="33">
        <f t="shared" si="408"/>
        <v>1.4438018218535635E-3</v>
      </c>
      <c r="K6538" s="33">
        <f t="shared" si="409"/>
        <v>1.4427600414382846E-3</v>
      </c>
      <c r="L6538" s="33">
        <f t="shared" si="410"/>
        <v>0.9910675893251385</v>
      </c>
      <c r="M6538" s="33">
        <f t="shared" si="411"/>
        <v>0.98963771660889566</v>
      </c>
    </row>
    <row r="6539" spans="1:13" ht="41.4">
      <c r="A6539" t="s">
        <v>164</v>
      </c>
      <c r="B6539" t="s">
        <v>262</v>
      </c>
      <c r="C6539" s="14" t="s">
        <v>264</v>
      </c>
      <c r="D6539" t="s">
        <v>456</v>
      </c>
      <c r="E6539" t="s">
        <v>474</v>
      </c>
      <c r="F6539" s="20">
        <v>2032</v>
      </c>
      <c r="G6539" s="20">
        <v>47</v>
      </c>
      <c r="H6539" s="11">
        <v>6561.2276832200896</v>
      </c>
      <c r="I6539" s="10">
        <v>4092003.1170362202</v>
      </c>
      <c r="J6539" s="33">
        <f t="shared" si="408"/>
        <v>1.6034268536853642E-3</v>
      </c>
      <c r="K6539" s="33">
        <f t="shared" si="409"/>
        <v>1.6021420516348917E-3</v>
      </c>
      <c r="L6539" s="33">
        <f t="shared" si="410"/>
        <v>0.98963771660889566</v>
      </c>
      <c r="M6539" s="33">
        <f t="shared" si="411"/>
        <v>0.98805217640723264</v>
      </c>
    </row>
    <row r="6540" spans="1:13" ht="41.4">
      <c r="A6540" t="s">
        <v>164</v>
      </c>
      <c r="B6540" t="s">
        <v>262</v>
      </c>
      <c r="C6540" s="14" t="s">
        <v>264</v>
      </c>
      <c r="D6540" t="s">
        <v>456</v>
      </c>
      <c r="E6540" t="s">
        <v>474</v>
      </c>
      <c r="F6540" s="20">
        <v>2032</v>
      </c>
      <c r="G6540" s="20">
        <v>48</v>
      </c>
      <c r="H6540" s="11">
        <v>7387.9304514924897</v>
      </c>
      <c r="I6540" s="10">
        <v>4115311.6268795198</v>
      </c>
      <c r="J6540" s="33">
        <f t="shared" si="408"/>
        <v>1.7952298929776235E-3</v>
      </c>
      <c r="K6540" s="33">
        <f t="shared" si="409"/>
        <v>1.7936194316535703E-3</v>
      </c>
      <c r="L6540" s="33">
        <f t="shared" si="410"/>
        <v>0.98805217640723264</v>
      </c>
      <c r="M6540" s="33">
        <f t="shared" si="411"/>
        <v>0.98627998682414098</v>
      </c>
    </row>
    <row r="6541" spans="1:13" ht="41.4">
      <c r="A6541" t="s">
        <v>164</v>
      </c>
      <c r="B6541" t="s">
        <v>262</v>
      </c>
      <c r="C6541" s="14" t="s">
        <v>264</v>
      </c>
      <c r="D6541" t="s">
        <v>456</v>
      </c>
      <c r="E6541" t="s">
        <v>474</v>
      </c>
      <c r="F6541" s="20">
        <v>2032</v>
      </c>
      <c r="G6541" s="20">
        <v>49</v>
      </c>
      <c r="H6541" s="11">
        <v>7799.3824010008202</v>
      </c>
      <c r="I6541" s="10">
        <v>4079907.7034775298</v>
      </c>
      <c r="J6541" s="33">
        <f t="shared" si="408"/>
        <v>1.9116565784939147E-3</v>
      </c>
      <c r="K6541" s="33">
        <f t="shared" si="409"/>
        <v>1.9098305268367977E-3</v>
      </c>
      <c r="L6541" s="33">
        <f t="shared" si="410"/>
        <v>0.98627998682414098</v>
      </c>
      <c r="M6541" s="33">
        <f t="shared" si="411"/>
        <v>0.98439635919729607</v>
      </c>
    </row>
    <row r="6542" spans="1:13" ht="41.4">
      <c r="A6542" t="s">
        <v>164</v>
      </c>
      <c r="B6542" t="s">
        <v>262</v>
      </c>
      <c r="C6542" s="14" t="s">
        <v>264</v>
      </c>
      <c r="D6542" t="s">
        <v>456</v>
      </c>
      <c r="E6542" t="s">
        <v>474</v>
      </c>
      <c r="F6542" s="20">
        <v>2032</v>
      </c>
      <c r="G6542" s="20">
        <v>50</v>
      </c>
      <c r="H6542" s="11">
        <v>8243.5620615933603</v>
      </c>
      <c r="I6542" s="10">
        <v>4020002.38490246</v>
      </c>
      <c r="J6542" s="33">
        <f t="shared" si="408"/>
        <v>2.0506361121955851E-3</v>
      </c>
      <c r="K6542" s="33">
        <f t="shared" si="409"/>
        <v>2.0485349944180387E-3</v>
      </c>
      <c r="L6542" s="33">
        <f t="shared" si="410"/>
        <v>0.98439635919729607</v>
      </c>
      <c r="M6542" s="33">
        <f t="shared" si="411"/>
        <v>0.98237978880710275</v>
      </c>
    </row>
    <row r="6543" spans="1:13" ht="41.4">
      <c r="A6543" t="s">
        <v>164</v>
      </c>
      <c r="B6543" t="s">
        <v>262</v>
      </c>
      <c r="C6543" s="14" t="s">
        <v>264</v>
      </c>
      <c r="D6543" t="s">
        <v>456</v>
      </c>
      <c r="E6543" t="s">
        <v>474</v>
      </c>
      <c r="F6543" s="20">
        <v>2032</v>
      </c>
      <c r="G6543" s="20">
        <v>51</v>
      </c>
      <c r="H6543" s="11">
        <v>9068.9734304708909</v>
      </c>
      <c r="I6543" s="10">
        <v>3952877.5437910398</v>
      </c>
      <c r="J6543" s="33">
        <f t="shared" si="408"/>
        <v>2.2942712821235581E-3</v>
      </c>
      <c r="K6543" s="33">
        <f t="shared" si="409"/>
        <v>2.2916414533302731E-3</v>
      </c>
      <c r="L6543" s="33">
        <f t="shared" si="410"/>
        <v>0.98237978880710275</v>
      </c>
      <c r="M6543" s="33">
        <f t="shared" si="411"/>
        <v>0.98012852656015859</v>
      </c>
    </row>
    <row r="6544" spans="1:13" ht="41.4">
      <c r="A6544" t="s">
        <v>164</v>
      </c>
      <c r="B6544" t="s">
        <v>262</v>
      </c>
      <c r="C6544" s="14" t="s">
        <v>264</v>
      </c>
      <c r="D6544" t="s">
        <v>456</v>
      </c>
      <c r="E6544" t="s">
        <v>474</v>
      </c>
      <c r="F6544" s="20">
        <v>2032</v>
      </c>
      <c r="G6544" s="20">
        <v>52</v>
      </c>
      <c r="H6544" s="11">
        <v>9507.00535987484</v>
      </c>
      <c r="I6544" s="10">
        <v>3890982.5518518402</v>
      </c>
      <c r="J6544" s="33">
        <f t="shared" si="408"/>
        <v>2.4433430973238774E-3</v>
      </c>
      <c r="K6544" s="33">
        <f t="shared" si="409"/>
        <v>2.4403605641900583E-3</v>
      </c>
      <c r="L6544" s="33">
        <f t="shared" si="410"/>
        <v>0.98012852656015859</v>
      </c>
      <c r="M6544" s="33">
        <f t="shared" si="411"/>
        <v>0.97773665955610345</v>
      </c>
    </row>
    <row r="6545" spans="1:13" ht="41.4">
      <c r="A6545" t="s">
        <v>164</v>
      </c>
      <c r="B6545" t="s">
        <v>262</v>
      </c>
      <c r="C6545" s="14" t="s">
        <v>264</v>
      </c>
      <c r="D6545" t="s">
        <v>456</v>
      </c>
      <c r="E6545" t="s">
        <v>474</v>
      </c>
      <c r="F6545" s="20">
        <v>2032</v>
      </c>
      <c r="G6545" s="20">
        <v>53</v>
      </c>
      <c r="H6545" s="11">
        <v>9987.0527752066992</v>
      </c>
      <c r="I6545" s="10">
        <v>3815498.4830858898</v>
      </c>
      <c r="J6545" s="33">
        <f t="shared" si="408"/>
        <v>2.6174961985909097E-3</v>
      </c>
      <c r="K6545" s="33">
        <f t="shared" si="409"/>
        <v>2.6140735423305639E-3</v>
      </c>
      <c r="L6545" s="33">
        <f t="shared" si="410"/>
        <v>0.97773665955610345</v>
      </c>
      <c r="M6545" s="33">
        <f t="shared" si="411"/>
        <v>0.97518078402299113</v>
      </c>
    </row>
    <row r="6546" spans="1:13" ht="41.4">
      <c r="A6546" t="s">
        <v>164</v>
      </c>
      <c r="B6546" t="s">
        <v>262</v>
      </c>
      <c r="C6546" s="14" t="s">
        <v>264</v>
      </c>
      <c r="D6546" t="s">
        <v>456</v>
      </c>
      <c r="E6546" t="s">
        <v>474</v>
      </c>
      <c r="F6546" s="20">
        <v>2032</v>
      </c>
      <c r="G6546" s="20">
        <v>54</v>
      </c>
      <c r="H6546" s="11">
        <v>10535.420108505899</v>
      </c>
      <c r="I6546" s="10">
        <v>3715856.75419774</v>
      </c>
      <c r="J6546" s="33">
        <f t="shared" si="408"/>
        <v>2.8352600235744328E-3</v>
      </c>
      <c r="K6546" s="33">
        <f t="shared" si="409"/>
        <v>2.8312444698166406E-3</v>
      </c>
      <c r="L6546" s="33">
        <f t="shared" si="410"/>
        <v>0.97518078402299113</v>
      </c>
      <c r="M6546" s="33">
        <f t="shared" si="411"/>
        <v>0.97241980882115453</v>
      </c>
    </row>
    <row r="6547" spans="1:13" ht="41.4">
      <c r="A6547" t="s">
        <v>164</v>
      </c>
      <c r="B6547" t="s">
        <v>262</v>
      </c>
      <c r="C6547" s="14" t="s">
        <v>264</v>
      </c>
      <c r="D6547" t="s">
        <v>456</v>
      </c>
      <c r="E6547" t="s">
        <v>474</v>
      </c>
      <c r="F6547" s="20">
        <v>2032</v>
      </c>
      <c r="G6547" s="20">
        <v>55</v>
      </c>
      <c r="H6547" s="11">
        <v>11141.0411344852</v>
      </c>
      <c r="I6547" s="10">
        <v>3620060.6418130398</v>
      </c>
      <c r="J6547" s="33">
        <f t="shared" si="408"/>
        <v>3.0775841171835779E-3</v>
      </c>
      <c r="K6547" s="33">
        <f t="shared" si="409"/>
        <v>3.0728532096840899E-3</v>
      </c>
      <c r="L6547" s="33">
        <f t="shared" si="410"/>
        <v>0.97241980882115453</v>
      </c>
      <c r="M6547" s="33">
        <f t="shared" si="411"/>
        <v>0.9694317054904581</v>
      </c>
    </row>
    <row r="6548" spans="1:13" ht="41.4">
      <c r="A6548" t="s">
        <v>164</v>
      </c>
      <c r="B6548" t="s">
        <v>262</v>
      </c>
      <c r="C6548" s="14" t="s">
        <v>264</v>
      </c>
      <c r="D6548" t="s">
        <v>456</v>
      </c>
      <c r="E6548" t="s">
        <v>474</v>
      </c>
      <c r="F6548" s="20">
        <v>2032</v>
      </c>
      <c r="G6548" s="20">
        <v>56</v>
      </c>
      <c r="H6548" s="11">
        <v>12006.5784994358</v>
      </c>
      <c r="I6548" s="10">
        <v>3538500.7698673201</v>
      </c>
      <c r="J6548" s="33">
        <f t="shared" si="408"/>
        <v>3.3931258689215999E-3</v>
      </c>
      <c r="K6548" s="33">
        <f t="shared" si="409"/>
        <v>3.3873757228354284E-3</v>
      </c>
      <c r="L6548" s="33">
        <f t="shared" si="410"/>
        <v>0.9694317054904581</v>
      </c>
      <c r="M6548" s="33">
        <f t="shared" si="411"/>
        <v>0.96614787606633279</v>
      </c>
    </row>
    <row r="6549" spans="1:13" ht="41.4">
      <c r="A6549" t="s">
        <v>164</v>
      </c>
      <c r="B6549" t="s">
        <v>262</v>
      </c>
      <c r="C6549" s="14" t="s">
        <v>264</v>
      </c>
      <c r="D6549" t="s">
        <v>456</v>
      </c>
      <c r="E6549" t="s">
        <v>474</v>
      </c>
      <c r="F6549" s="20">
        <v>2032</v>
      </c>
      <c r="G6549" s="20">
        <v>57</v>
      </c>
      <c r="H6549" s="11">
        <v>12825.023489266199</v>
      </c>
      <c r="I6549" s="10">
        <v>3444171.3830932798</v>
      </c>
      <c r="J6549" s="33">
        <f t="shared" si="408"/>
        <v>3.7236891149556523E-3</v>
      </c>
      <c r="K6549" s="33">
        <f t="shared" si="409"/>
        <v>3.7167647819973393E-3</v>
      </c>
      <c r="L6549" s="33">
        <f t="shared" si="410"/>
        <v>0.96614787606633279</v>
      </c>
      <c r="M6549" s="33">
        <f t="shared" si="411"/>
        <v>0.96255693166636791</v>
      </c>
    </row>
    <row r="6550" spans="1:13" ht="41.4">
      <c r="A6550" t="s">
        <v>164</v>
      </c>
      <c r="B6550" t="s">
        <v>262</v>
      </c>
      <c r="C6550" s="14" t="s">
        <v>264</v>
      </c>
      <c r="D6550" t="s">
        <v>456</v>
      </c>
      <c r="E6550" t="s">
        <v>474</v>
      </c>
      <c r="F6550" s="20">
        <v>2032</v>
      </c>
      <c r="G6550" s="20">
        <v>58</v>
      </c>
      <c r="H6550" s="11">
        <v>13798.155727183999</v>
      </c>
      <c r="I6550" s="10">
        <v>3364084.4094824698</v>
      </c>
      <c r="J6550" s="33">
        <f t="shared" si="408"/>
        <v>4.1016080596225904E-3</v>
      </c>
      <c r="K6550" s="33">
        <f t="shared" si="409"/>
        <v>4.0932079538568145E-3</v>
      </c>
      <c r="L6550" s="33">
        <f t="shared" si="410"/>
        <v>0.96255693166636791</v>
      </c>
      <c r="M6550" s="33">
        <f t="shared" si="411"/>
        <v>0.95861698597763112</v>
      </c>
    </row>
    <row r="6551" spans="1:13" ht="41.4">
      <c r="A6551" t="s">
        <v>164</v>
      </c>
      <c r="B6551" t="s">
        <v>262</v>
      </c>
      <c r="C6551" s="14" t="s">
        <v>264</v>
      </c>
      <c r="D6551" t="s">
        <v>456</v>
      </c>
      <c r="E6551" t="s">
        <v>474</v>
      </c>
      <c r="F6551" s="20">
        <v>2032</v>
      </c>
      <c r="G6551" s="20">
        <v>59</v>
      </c>
      <c r="H6551" s="11">
        <v>14206.916106459201</v>
      </c>
      <c r="I6551" s="10">
        <v>3283341.89035676</v>
      </c>
      <c r="J6551" s="33">
        <f t="shared" si="408"/>
        <v>4.3269682478651386E-3</v>
      </c>
      <c r="K6551" s="33">
        <f t="shared" si="409"/>
        <v>4.3176204082180369E-3</v>
      </c>
      <c r="L6551" s="33">
        <f t="shared" si="410"/>
        <v>0.95861698597763112</v>
      </c>
      <c r="M6551" s="33">
        <f t="shared" si="411"/>
        <v>0.95447804171530959</v>
      </c>
    </row>
    <row r="6552" spans="1:13" ht="41.4">
      <c r="A6552" t="s">
        <v>164</v>
      </c>
      <c r="B6552" t="s">
        <v>262</v>
      </c>
      <c r="C6552" s="14" t="s">
        <v>264</v>
      </c>
      <c r="D6552" t="s">
        <v>456</v>
      </c>
      <c r="E6552" t="s">
        <v>474</v>
      </c>
      <c r="F6552" s="20">
        <v>2032</v>
      </c>
      <c r="G6552" s="20">
        <v>60</v>
      </c>
      <c r="H6552" s="11">
        <v>14682.7430593424</v>
      </c>
      <c r="I6552" s="10">
        <v>3182161.2053713598</v>
      </c>
      <c r="J6552" s="33">
        <f t="shared" si="408"/>
        <v>4.6140789582119601E-3</v>
      </c>
      <c r="K6552" s="33">
        <f t="shared" si="409"/>
        <v>4.603450449105928E-3</v>
      </c>
      <c r="L6552" s="33">
        <f t="shared" si="410"/>
        <v>0.95447804171530959</v>
      </c>
      <c r="M6552" s="33">
        <f t="shared" si="411"/>
        <v>0.95008414934551355</v>
      </c>
    </row>
    <row r="6553" spans="1:13" ht="41.4">
      <c r="A6553" t="s">
        <v>164</v>
      </c>
      <c r="B6553" t="s">
        <v>262</v>
      </c>
      <c r="C6553" s="14" t="s">
        <v>264</v>
      </c>
      <c r="D6553" t="s">
        <v>456</v>
      </c>
      <c r="E6553" t="s">
        <v>474</v>
      </c>
      <c r="F6553" s="20">
        <v>2032</v>
      </c>
      <c r="G6553" s="20">
        <v>61</v>
      </c>
      <c r="H6553" s="11">
        <v>15546.4627532916</v>
      </c>
      <c r="I6553" s="10">
        <v>3091301.7782732099</v>
      </c>
      <c r="J6553" s="33">
        <f t="shared" si="408"/>
        <v>5.0290990231228079E-3</v>
      </c>
      <c r="K6553" s="33">
        <f t="shared" si="409"/>
        <v>5.0164742771963144E-3</v>
      </c>
      <c r="L6553" s="33">
        <f t="shared" si="410"/>
        <v>0.95008414934551355</v>
      </c>
      <c r="M6553" s="33">
        <f t="shared" si="411"/>
        <v>0.9453180766491498</v>
      </c>
    </row>
    <row r="6554" spans="1:13" ht="41.4">
      <c r="A6554" t="s">
        <v>164</v>
      </c>
      <c r="B6554" t="s">
        <v>262</v>
      </c>
      <c r="C6554" s="14" t="s">
        <v>264</v>
      </c>
      <c r="D6554" t="s">
        <v>456</v>
      </c>
      <c r="E6554" t="s">
        <v>474</v>
      </c>
      <c r="F6554" s="20">
        <v>2032</v>
      </c>
      <c r="G6554" s="20">
        <v>62</v>
      </c>
      <c r="H6554" s="11">
        <v>16239.941940414299</v>
      </c>
      <c r="I6554" s="10">
        <v>2998155.5095876101</v>
      </c>
      <c r="J6554" s="33">
        <f t="shared" si="408"/>
        <v>5.4166442962953806E-3</v>
      </c>
      <c r="K6554" s="33">
        <f t="shared" si="409"/>
        <v>5.4020007301722739E-3</v>
      </c>
      <c r="L6554" s="33">
        <f t="shared" si="410"/>
        <v>0.9453180766491498</v>
      </c>
      <c r="M6554" s="33">
        <f t="shared" si="411"/>
        <v>0.940211467708846</v>
      </c>
    </row>
    <row r="6555" spans="1:13" ht="41.4">
      <c r="A6555" t="s">
        <v>164</v>
      </c>
      <c r="B6555" t="s">
        <v>262</v>
      </c>
      <c r="C6555" s="14" t="s">
        <v>264</v>
      </c>
      <c r="D6555" t="s">
        <v>456</v>
      </c>
      <c r="E6555" t="s">
        <v>474</v>
      </c>
      <c r="F6555" s="20">
        <v>2032</v>
      </c>
      <c r="G6555" s="20">
        <v>63</v>
      </c>
      <c r="H6555" s="11">
        <v>16935.465317926399</v>
      </c>
      <c r="I6555" s="10">
        <v>2889497.9626541501</v>
      </c>
      <c r="J6555" s="33">
        <f t="shared" si="408"/>
        <v>5.8610407540728342E-3</v>
      </c>
      <c r="K6555" s="33">
        <f t="shared" si="409"/>
        <v>5.8438983618167573E-3</v>
      </c>
      <c r="L6555" s="33">
        <f t="shared" si="410"/>
        <v>0.940211467708846</v>
      </c>
      <c r="M6555" s="33">
        <f t="shared" si="411"/>
        <v>0.93471696745294097</v>
      </c>
    </row>
    <row r="6556" spans="1:13" ht="41.4">
      <c r="A6556" t="s">
        <v>164</v>
      </c>
      <c r="B6556" t="s">
        <v>262</v>
      </c>
      <c r="C6556" s="14" t="s">
        <v>264</v>
      </c>
      <c r="D6556" t="s">
        <v>456</v>
      </c>
      <c r="E6556" t="s">
        <v>474</v>
      </c>
      <c r="F6556" s="20">
        <v>2032</v>
      </c>
      <c r="G6556" s="20">
        <v>64</v>
      </c>
      <c r="H6556" s="11">
        <v>18193.987409006801</v>
      </c>
      <c r="I6556" s="10">
        <v>2773179.6121959402</v>
      </c>
      <c r="J6556" s="33">
        <f t="shared" si="408"/>
        <v>6.5606956466119064E-3</v>
      </c>
      <c r="K6556" s="33">
        <f t="shared" si="409"/>
        <v>6.5392212708734743E-3</v>
      </c>
      <c r="L6556" s="33">
        <f t="shared" si="410"/>
        <v>0.93471696745294097</v>
      </c>
      <c r="M6556" s="33">
        <f t="shared" si="411"/>
        <v>0.92860464637712636</v>
      </c>
    </row>
    <row r="6557" spans="1:13" ht="41.4">
      <c r="A6557" t="s">
        <v>164</v>
      </c>
      <c r="B6557" t="s">
        <v>262</v>
      </c>
      <c r="C6557" s="14" t="s">
        <v>264</v>
      </c>
      <c r="D6557" t="s">
        <v>456</v>
      </c>
      <c r="E6557" t="s">
        <v>474</v>
      </c>
      <c r="F6557" s="20">
        <v>2032</v>
      </c>
      <c r="G6557" s="20">
        <v>65</v>
      </c>
      <c r="H6557" s="11">
        <v>19385.9726978816</v>
      </c>
      <c r="I6557" s="10">
        <v>2658140.0005852799</v>
      </c>
      <c r="J6557" s="33">
        <f t="shared" si="408"/>
        <v>7.2930593172718964E-3</v>
      </c>
      <c r="K6557" s="33">
        <f t="shared" si="409"/>
        <v>7.266529493872298E-3</v>
      </c>
      <c r="L6557" s="33">
        <f t="shared" si="410"/>
        <v>0.92860464637712636</v>
      </c>
      <c r="M6557" s="33">
        <f t="shared" si="411"/>
        <v>0.92185691332608011</v>
      </c>
    </row>
    <row r="6558" spans="1:13" ht="41.4">
      <c r="A6558" t="s">
        <v>164</v>
      </c>
      <c r="B6558" t="s">
        <v>262</v>
      </c>
      <c r="C6558" s="14" t="s">
        <v>264</v>
      </c>
      <c r="D6558" t="s">
        <v>456</v>
      </c>
      <c r="E6558" t="s">
        <v>474</v>
      </c>
      <c r="F6558" s="20">
        <v>2032</v>
      </c>
      <c r="G6558" s="20">
        <v>66</v>
      </c>
      <c r="H6558" s="11">
        <v>19992.042160061999</v>
      </c>
      <c r="I6558" s="10">
        <v>2530509.2408013898</v>
      </c>
      <c r="J6558" s="33">
        <f t="shared" si="408"/>
        <v>7.9004027480771809E-3</v>
      </c>
      <c r="K6558" s="33">
        <f t="shared" si="409"/>
        <v>7.8692765899524009E-3</v>
      </c>
      <c r="L6558" s="33">
        <f t="shared" si="410"/>
        <v>0.92185691332608011</v>
      </c>
      <c r="M6558" s="33">
        <f t="shared" si="411"/>
        <v>0.91460256629875736</v>
      </c>
    </row>
    <row r="6559" spans="1:13" ht="41.4">
      <c r="A6559" t="s">
        <v>164</v>
      </c>
      <c r="B6559" t="s">
        <v>262</v>
      </c>
      <c r="C6559" s="14" t="s">
        <v>264</v>
      </c>
      <c r="D6559" t="s">
        <v>456</v>
      </c>
      <c r="E6559" t="s">
        <v>474</v>
      </c>
      <c r="F6559" s="20">
        <v>2032</v>
      </c>
      <c r="G6559" s="20">
        <v>67</v>
      </c>
      <c r="H6559" s="11">
        <v>20835.39460716</v>
      </c>
      <c r="I6559" s="10">
        <v>2391111.3619610099</v>
      </c>
      <c r="J6559" s="33">
        <f t="shared" si="408"/>
        <v>8.71368642156105E-3</v>
      </c>
      <c r="K6559" s="33">
        <f t="shared" si="409"/>
        <v>8.6758322855173819E-3</v>
      </c>
      <c r="L6559" s="33">
        <f t="shared" si="410"/>
        <v>0.91460256629875736</v>
      </c>
      <c r="M6559" s="33">
        <f t="shared" si="411"/>
        <v>0.90666762782564558</v>
      </c>
    </row>
    <row r="6560" spans="1:13" ht="41.4">
      <c r="A6560" t="s">
        <v>164</v>
      </c>
      <c r="B6560" t="s">
        <v>262</v>
      </c>
      <c r="C6560" s="14" t="s">
        <v>264</v>
      </c>
      <c r="D6560" t="s">
        <v>456</v>
      </c>
      <c r="E6560" t="s">
        <v>474</v>
      </c>
      <c r="F6560" s="20">
        <v>2032</v>
      </c>
      <c r="G6560" s="20">
        <v>68</v>
      </c>
      <c r="H6560" s="11">
        <v>21584.841158502899</v>
      </c>
      <c r="I6560" s="10">
        <v>2253035.1222671401</v>
      </c>
      <c r="J6560" s="33">
        <f t="shared" si="408"/>
        <v>9.5803394031349701E-3</v>
      </c>
      <c r="K6560" s="33">
        <f t="shared" si="409"/>
        <v>9.5345941531563838E-3</v>
      </c>
      <c r="L6560" s="33">
        <f t="shared" si="410"/>
        <v>0.90666762782564558</v>
      </c>
      <c r="M6560" s="33">
        <f t="shared" si="411"/>
        <v>0.89802291996252304</v>
      </c>
    </row>
    <row r="6561" spans="1:13" ht="41.4">
      <c r="A6561" t="s">
        <v>164</v>
      </c>
      <c r="B6561" t="s">
        <v>262</v>
      </c>
      <c r="C6561" s="14" t="s">
        <v>264</v>
      </c>
      <c r="D6561" t="s">
        <v>456</v>
      </c>
      <c r="E6561" t="s">
        <v>474</v>
      </c>
      <c r="F6561" s="20">
        <v>2032</v>
      </c>
      <c r="G6561" s="20">
        <v>69</v>
      </c>
      <c r="H6561" s="11">
        <v>21390.877205949098</v>
      </c>
      <c r="I6561" s="10">
        <v>2116422.0606273101</v>
      </c>
      <c r="J6561" s="33">
        <f t="shared" si="408"/>
        <v>1.0107094234128715E-2</v>
      </c>
      <c r="K6561" s="33">
        <f t="shared" si="409"/>
        <v>1.005618920220186E-2</v>
      </c>
      <c r="L6561" s="33">
        <f t="shared" si="410"/>
        <v>0.89802291996252304</v>
      </c>
      <c r="M6561" s="33">
        <f t="shared" si="411"/>
        <v>0.88899223157146612</v>
      </c>
    </row>
    <row r="6562" spans="1:13" ht="41.4">
      <c r="A6562" t="s">
        <v>164</v>
      </c>
      <c r="B6562" t="s">
        <v>262</v>
      </c>
      <c r="C6562" s="14" t="s">
        <v>264</v>
      </c>
      <c r="D6562" t="s">
        <v>456</v>
      </c>
      <c r="E6562" t="s">
        <v>474</v>
      </c>
      <c r="F6562" s="20">
        <v>2033</v>
      </c>
      <c r="G6562" s="20">
        <v>30</v>
      </c>
      <c r="H6562" s="11">
        <v>716.47522517073605</v>
      </c>
      <c r="I6562" s="10">
        <v>4355772.6979215797</v>
      </c>
      <c r="J6562" s="33">
        <f t="shared" si="408"/>
        <v>1.6448866248521476E-4</v>
      </c>
      <c r="K6562" s="33">
        <f t="shared" si="409"/>
        <v>1.6447513496686827E-4</v>
      </c>
      <c r="L6562" s="33">
        <f t="shared" si="410"/>
        <v>1</v>
      </c>
      <c r="M6562" s="33">
        <f t="shared" si="411"/>
        <v>0.99983552486503313</v>
      </c>
    </row>
    <row r="6563" spans="1:13" ht="41.4">
      <c r="A6563" t="s">
        <v>164</v>
      </c>
      <c r="B6563" t="s">
        <v>262</v>
      </c>
      <c r="C6563" s="14" t="s">
        <v>264</v>
      </c>
      <c r="D6563" t="s">
        <v>456</v>
      </c>
      <c r="E6563" t="s">
        <v>474</v>
      </c>
      <c r="F6563" s="20">
        <v>2033</v>
      </c>
      <c r="G6563" s="20">
        <v>31</v>
      </c>
      <c r="H6563" s="11">
        <v>1064.7320718906799</v>
      </c>
      <c r="I6563" s="10">
        <v>4336876.30474276</v>
      </c>
      <c r="J6563" s="33">
        <f t="shared" si="408"/>
        <v>2.4550667279265047E-4</v>
      </c>
      <c r="K6563" s="33">
        <f t="shared" si="409"/>
        <v>2.4547653849560369E-4</v>
      </c>
      <c r="L6563" s="33">
        <f t="shared" si="410"/>
        <v>0.99983552486503313</v>
      </c>
      <c r="M6563" s="33">
        <f t="shared" si="411"/>
        <v>0.99959008870132438</v>
      </c>
    </row>
    <row r="6564" spans="1:13" ht="41.4">
      <c r="A6564" t="s">
        <v>164</v>
      </c>
      <c r="B6564" t="s">
        <v>262</v>
      </c>
      <c r="C6564" s="14" t="s">
        <v>264</v>
      </c>
      <c r="D6564" t="s">
        <v>456</v>
      </c>
      <c r="E6564" t="s">
        <v>474</v>
      </c>
      <c r="F6564" s="20">
        <v>2033</v>
      </c>
      <c r="G6564" s="20">
        <v>32</v>
      </c>
      <c r="H6564" s="11">
        <v>1136.94073090508</v>
      </c>
      <c r="I6564" s="10">
        <v>4318274.2530100401</v>
      </c>
      <c r="J6564" s="33">
        <f t="shared" si="408"/>
        <v>2.6328590179574142E-4</v>
      </c>
      <c r="K6564" s="33">
        <f t="shared" si="409"/>
        <v>2.632512451042901E-4</v>
      </c>
      <c r="L6564" s="33">
        <f t="shared" si="410"/>
        <v>0.99959008870132438</v>
      </c>
      <c r="M6564" s="33">
        <f t="shared" si="411"/>
        <v>0.99932694536587985</v>
      </c>
    </row>
    <row r="6565" spans="1:13" ht="41.4">
      <c r="A6565" t="s">
        <v>164</v>
      </c>
      <c r="B6565" t="s">
        <v>262</v>
      </c>
      <c r="C6565" s="14" t="s">
        <v>264</v>
      </c>
      <c r="D6565" t="s">
        <v>456</v>
      </c>
      <c r="E6565" t="s">
        <v>474</v>
      </c>
      <c r="F6565" s="20">
        <v>2033</v>
      </c>
      <c r="G6565" s="20">
        <v>33</v>
      </c>
      <c r="H6565" s="11">
        <v>1225.5731488629001</v>
      </c>
      <c r="I6565" s="10">
        <v>4319438.6992899897</v>
      </c>
      <c r="J6565" s="33">
        <f t="shared" si="408"/>
        <v>2.8373435397158301E-4</v>
      </c>
      <c r="K6565" s="33">
        <f t="shared" si="409"/>
        <v>2.8369410518647165E-4</v>
      </c>
      <c r="L6565" s="33">
        <f t="shared" si="410"/>
        <v>0.99932694536587985</v>
      </c>
      <c r="M6565" s="33">
        <f t="shared" si="411"/>
        <v>0.99904344220232555</v>
      </c>
    </row>
    <row r="6566" spans="1:13" ht="41.4">
      <c r="A6566" t="s">
        <v>164</v>
      </c>
      <c r="B6566" t="s">
        <v>262</v>
      </c>
      <c r="C6566" s="14" t="s">
        <v>264</v>
      </c>
      <c r="D6566" t="s">
        <v>456</v>
      </c>
      <c r="E6566" t="s">
        <v>474</v>
      </c>
      <c r="F6566" s="20">
        <v>2033</v>
      </c>
      <c r="G6566" s="20">
        <v>34</v>
      </c>
      <c r="H6566" s="11">
        <v>1338.8848190112001</v>
      </c>
      <c r="I6566" s="10">
        <v>4359458.5722260596</v>
      </c>
      <c r="J6566" s="33">
        <f t="shared" si="408"/>
        <v>3.071218126813231E-4</v>
      </c>
      <c r="K6566" s="33">
        <f t="shared" si="409"/>
        <v>3.0707465560519953E-4</v>
      </c>
      <c r="L6566" s="33">
        <f t="shared" si="410"/>
        <v>0.99904344220232555</v>
      </c>
      <c r="M6566" s="33">
        <f t="shared" si="411"/>
        <v>0.99873666128137661</v>
      </c>
    </row>
    <row r="6567" spans="1:13" ht="41.4">
      <c r="A6567" t="s">
        <v>164</v>
      </c>
      <c r="B6567" t="s">
        <v>262</v>
      </c>
      <c r="C6567" s="14" t="s">
        <v>264</v>
      </c>
      <c r="D6567" t="s">
        <v>456</v>
      </c>
      <c r="E6567" t="s">
        <v>474</v>
      </c>
      <c r="F6567" s="20">
        <v>2033</v>
      </c>
      <c r="G6567" s="20">
        <v>35</v>
      </c>
      <c r="H6567" s="11">
        <v>1458.5176145749299</v>
      </c>
      <c r="I6567" s="10">
        <v>4402039.3436831404</v>
      </c>
      <c r="J6567" s="33">
        <f t="shared" si="408"/>
        <v>3.3132770988698239E-4</v>
      </c>
      <c r="K6567" s="33">
        <f t="shared" si="409"/>
        <v>3.312728269229126E-4</v>
      </c>
      <c r="L6567" s="33">
        <f t="shared" si="410"/>
        <v>0.99873666128137661</v>
      </c>
      <c r="M6567" s="33">
        <f t="shared" si="411"/>
        <v>0.99840580696424241</v>
      </c>
    </row>
    <row r="6568" spans="1:13" ht="41.4">
      <c r="A6568" t="s">
        <v>164</v>
      </c>
      <c r="B6568" t="s">
        <v>262</v>
      </c>
      <c r="C6568" s="14" t="s">
        <v>264</v>
      </c>
      <c r="D6568" t="s">
        <v>456</v>
      </c>
      <c r="E6568" t="s">
        <v>474</v>
      </c>
      <c r="F6568" s="20">
        <v>2033</v>
      </c>
      <c r="G6568" s="20">
        <v>36</v>
      </c>
      <c r="H6568" s="11">
        <v>1901.3138110861801</v>
      </c>
      <c r="I6568" s="10">
        <v>4398339.6487523997</v>
      </c>
      <c r="J6568" s="33">
        <f t="shared" si="408"/>
        <v>4.3227989717108193E-4</v>
      </c>
      <c r="K6568" s="33">
        <f t="shared" si="409"/>
        <v>4.3218647767795382E-4</v>
      </c>
      <c r="L6568" s="33">
        <f t="shared" si="410"/>
        <v>0.99840580696424241</v>
      </c>
      <c r="M6568" s="33">
        <f t="shared" si="411"/>
        <v>0.99797430947523735</v>
      </c>
    </row>
    <row r="6569" spans="1:13" ht="41.4">
      <c r="A6569" t="s">
        <v>164</v>
      </c>
      <c r="B6569" t="s">
        <v>262</v>
      </c>
      <c r="C6569" s="14" t="s">
        <v>264</v>
      </c>
      <c r="D6569" t="s">
        <v>456</v>
      </c>
      <c r="E6569" t="s">
        <v>474</v>
      </c>
      <c r="F6569" s="20">
        <v>2033</v>
      </c>
      <c r="G6569" s="20">
        <v>37</v>
      </c>
      <c r="H6569" s="11">
        <v>2026.37240199193</v>
      </c>
      <c r="I6569" s="10">
        <v>4335717.9771135096</v>
      </c>
      <c r="J6569" s="33">
        <f t="shared" si="408"/>
        <v>4.6736720715884314E-4</v>
      </c>
      <c r="K6569" s="33">
        <f t="shared" si="409"/>
        <v>4.6725800811830975E-4</v>
      </c>
      <c r="L6569" s="33">
        <f t="shared" si="410"/>
        <v>0.99797430947523735</v>
      </c>
      <c r="M6569" s="33">
        <f t="shared" si="411"/>
        <v>0.99750799798723866</v>
      </c>
    </row>
    <row r="6570" spans="1:13" ht="41.4">
      <c r="A6570" t="s">
        <v>164</v>
      </c>
      <c r="B6570" t="s">
        <v>262</v>
      </c>
      <c r="C6570" s="14" t="s">
        <v>264</v>
      </c>
      <c r="D6570" t="s">
        <v>456</v>
      </c>
      <c r="E6570" t="s">
        <v>474</v>
      </c>
      <c r="F6570" s="20">
        <v>2033</v>
      </c>
      <c r="G6570" s="20">
        <v>38</v>
      </c>
      <c r="H6570" s="11">
        <v>2169.2430444651</v>
      </c>
      <c r="I6570" s="10">
        <v>4270974.3954327898</v>
      </c>
      <c r="J6570" s="33">
        <f t="shared" si="408"/>
        <v>5.0790354697157684E-4</v>
      </c>
      <c r="K6570" s="33">
        <f t="shared" si="409"/>
        <v>5.0777458579931434E-4</v>
      </c>
      <c r="L6570" s="33">
        <f t="shared" si="410"/>
        <v>0.99750799798723866</v>
      </c>
      <c r="M6570" s="33">
        <f t="shared" si="411"/>
        <v>0.99700148877672923</v>
      </c>
    </row>
    <row r="6571" spans="1:13" ht="41.4">
      <c r="A6571" t="s">
        <v>164</v>
      </c>
      <c r="B6571" t="s">
        <v>262</v>
      </c>
      <c r="C6571" s="14" t="s">
        <v>264</v>
      </c>
      <c r="D6571" t="s">
        <v>456</v>
      </c>
      <c r="E6571" t="s">
        <v>474</v>
      </c>
      <c r="F6571" s="20">
        <v>2033</v>
      </c>
      <c r="G6571" s="20">
        <v>39</v>
      </c>
      <c r="H6571" s="11">
        <v>2257.9434684334101</v>
      </c>
      <c r="I6571" s="10">
        <v>4215571.9618269103</v>
      </c>
      <c r="J6571" s="33">
        <f t="shared" si="408"/>
        <v>5.3561971871899467E-4</v>
      </c>
      <c r="K6571" s="33">
        <f t="shared" si="409"/>
        <v>5.354763000845475E-4</v>
      </c>
      <c r="L6571" s="33">
        <f t="shared" si="410"/>
        <v>0.99700148877672923</v>
      </c>
      <c r="M6571" s="33">
        <f t="shared" si="411"/>
        <v>0.99646761810834028</v>
      </c>
    </row>
    <row r="6572" spans="1:13" ht="41.4">
      <c r="A6572" t="s">
        <v>164</v>
      </c>
      <c r="B6572" t="s">
        <v>262</v>
      </c>
      <c r="C6572" s="14" t="s">
        <v>264</v>
      </c>
      <c r="D6572" t="s">
        <v>456</v>
      </c>
      <c r="E6572" t="s">
        <v>474</v>
      </c>
      <c r="F6572" s="20">
        <v>2033</v>
      </c>
      <c r="G6572" s="20">
        <v>40</v>
      </c>
      <c r="H6572" s="11">
        <v>2420.9894580422801</v>
      </c>
      <c r="I6572" s="10">
        <v>4162620.0941209099</v>
      </c>
      <c r="J6572" s="33">
        <f t="shared" si="408"/>
        <v>5.8160230895477883E-4</v>
      </c>
      <c r="K6572" s="33">
        <f t="shared" si="409"/>
        <v>5.8143321111603363E-4</v>
      </c>
      <c r="L6572" s="33">
        <f t="shared" si="410"/>
        <v>0.99646761810834028</v>
      </c>
      <c r="M6572" s="33">
        <f t="shared" si="411"/>
        <v>0.99588823874137045</v>
      </c>
    </row>
    <row r="6573" spans="1:13" ht="41.4">
      <c r="A6573" t="s">
        <v>164</v>
      </c>
      <c r="B6573" t="s">
        <v>262</v>
      </c>
      <c r="C6573" s="14" t="s">
        <v>264</v>
      </c>
      <c r="D6573" t="s">
        <v>456</v>
      </c>
      <c r="E6573" t="s">
        <v>474</v>
      </c>
      <c r="F6573" s="20">
        <v>2033</v>
      </c>
      <c r="G6573" s="20">
        <v>41</v>
      </c>
      <c r="H6573" s="11">
        <v>3141.8139074371802</v>
      </c>
      <c r="I6573" s="10">
        <v>4144344.5597780501</v>
      </c>
      <c r="J6573" s="33">
        <f t="shared" si="408"/>
        <v>7.5809669348666316E-4</v>
      </c>
      <c r="K6573" s="33">
        <f t="shared" si="409"/>
        <v>7.5780941078895658E-4</v>
      </c>
      <c r="L6573" s="33">
        <f t="shared" si="410"/>
        <v>0.99588823874137045</v>
      </c>
      <c r="M6573" s="33">
        <f t="shared" si="411"/>
        <v>0.99513354526195819</v>
      </c>
    </row>
    <row r="6574" spans="1:13" ht="41.4">
      <c r="A6574" t="s">
        <v>164</v>
      </c>
      <c r="B6574" t="s">
        <v>262</v>
      </c>
      <c r="C6574" s="14" t="s">
        <v>264</v>
      </c>
      <c r="D6574" t="s">
        <v>456</v>
      </c>
      <c r="E6574" t="s">
        <v>474</v>
      </c>
      <c r="F6574" s="20">
        <v>2033</v>
      </c>
      <c r="G6574" s="20">
        <v>42</v>
      </c>
      <c r="H6574" s="11">
        <v>3455.0519948535002</v>
      </c>
      <c r="I6574" s="10">
        <v>4120304.32152197</v>
      </c>
      <c r="J6574" s="33">
        <f t="shared" si="408"/>
        <v>8.3854291461104094E-4</v>
      </c>
      <c r="K6574" s="33">
        <f t="shared" si="409"/>
        <v>8.3819143575147859E-4</v>
      </c>
      <c r="L6574" s="33">
        <f t="shared" si="410"/>
        <v>0.99513354526195819</v>
      </c>
      <c r="M6574" s="33">
        <f t="shared" si="411"/>
        <v>0.9942994328468906</v>
      </c>
    </row>
    <row r="6575" spans="1:13" ht="41.4">
      <c r="A6575" t="s">
        <v>164</v>
      </c>
      <c r="B6575" t="s">
        <v>262</v>
      </c>
      <c r="C6575" s="14" t="s">
        <v>264</v>
      </c>
      <c r="D6575" t="s">
        <v>456</v>
      </c>
      <c r="E6575" t="s">
        <v>474</v>
      </c>
      <c r="F6575" s="20">
        <v>2033</v>
      </c>
      <c r="G6575" s="20">
        <v>43</v>
      </c>
      <c r="H6575" s="11">
        <v>3828.9623230136499</v>
      </c>
      <c r="I6575" s="10">
        <v>4099486.8618831402</v>
      </c>
      <c r="J6575" s="33">
        <f t="shared" si="408"/>
        <v>9.3401014615150592E-4</v>
      </c>
      <c r="K6575" s="33">
        <f t="shared" si="409"/>
        <v>9.3357409444438932E-4</v>
      </c>
      <c r="L6575" s="33">
        <f t="shared" si="410"/>
        <v>0.9942994328468906</v>
      </c>
      <c r="M6575" s="33">
        <f t="shared" si="411"/>
        <v>0.993371180654264</v>
      </c>
    </row>
    <row r="6576" spans="1:13" ht="41.4">
      <c r="A6576" t="s">
        <v>164</v>
      </c>
      <c r="B6576" t="s">
        <v>262</v>
      </c>
      <c r="C6576" s="14" t="s">
        <v>264</v>
      </c>
      <c r="D6576" t="s">
        <v>456</v>
      </c>
      <c r="E6576" t="s">
        <v>474</v>
      </c>
      <c r="F6576" s="20">
        <v>2033</v>
      </c>
      <c r="G6576" s="20">
        <v>44</v>
      </c>
      <c r="H6576" s="11">
        <v>4049.8668640388801</v>
      </c>
      <c r="I6576" s="10">
        <v>4101144.5835208502</v>
      </c>
      <c r="J6576" s="33">
        <f t="shared" si="408"/>
        <v>9.8749672964761753E-4</v>
      </c>
      <c r="K6576" s="33">
        <f t="shared" si="409"/>
        <v>9.8700931520534496E-4</v>
      </c>
      <c r="L6576" s="33">
        <f t="shared" si="410"/>
        <v>0.993371180654264</v>
      </c>
      <c r="M6576" s="33">
        <f t="shared" si="411"/>
        <v>0.99239071404550172</v>
      </c>
    </row>
    <row r="6577" spans="1:13" ht="41.4">
      <c r="A6577" t="s">
        <v>164</v>
      </c>
      <c r="B6577" t="s">
        <v>262</v>
      </c>
      <c r="C6577" s="14" t="s">
        <v>264</v>
      </c>
      <c r="D6577" t="s">
        <v>456</v>
      </c>
      <c r="E6577" t="s">
        <v>474</v>
      </c>
      <c r="F6577" s="20">
        <v>2033</v>
      </c>
      <c r="G6577" s="20">
        <v>45</v>
      </c>
      <c r="H6577" s="11">
        <v>4431.3578551768896</v>
      </c>
      <c r="I6577" s="10">
        <v>4056952.6964248498</v>
      </c>
      <c r="J6577" s="33">
        <f t="shared" si="408"/>
        <v>1.0922872872247144E-3</v>
      </c>
      <c r="K6577" s="33">
        <f t="shared" si="409"/>
        <v>1.091690958606284E-3</v>
      </c>
      <c r="L6577" s="33">
        <f t="shared" si="410"/>
        <v>0.99239071404550172</v>
      </c>
      <c r="M6577" s="33">
        <f t="shared" si="411"/>
        <v>0.99130733007557337</v>
      </c>
    </row>
    <row r="6578" spans="1:13" ht="41.4">
      <c r="A6578" t="s">
        <v>164</v>
      </c>
      <c r="B6578" t="s">
        <v>262</v>
      </c>
      <c r="C6578" s="14" t="s">
        <v>264</v>
      </c>
      <c r="D6578" t="s">
        <v>456</v>
      </c>
      <c r="E6578" t="s">
        <v>474</v>
      </c>
      <c r="F6578" s="20">
        <v>2033</v>
      </c>
      <c r="G6578" s="20">
        <v>46</v>
      </c>
      <c r="H6578" s="11">
        <v>5560.8801318217802</v>
      </c>
      <c r="I6578" s="10">
        <v>4003887.0020206398</v>
      </c>
      <c r="J6578" s="33">
        <f t="shared" si="408"/>
        <v>1.388870397445126E-3</v>
      </c>
      <c r="K6578" s="33">
        <f t="shared" si="409"/>
        <v>1.38790636331243E-3</v>
      </c>
      <c r="L6578" s="33">
        <f t="shared" si="410"/>
        <v>0.99130733007557337</v>
      </c>
      <c r="M6578" s="33">
        <f t="shared" si="411"/>
        <v>0.98993148832416322</v>
      </c>
    </row>
    <row r="6579" spans="1:13" ht="41.4">
      <c r="A6579" t="s">
        <v>164</v>
      </c>
      <c r="B6579" t="s">
        <v>262</v>
      </c>
      <c r="C6579" s="14" t="s">
        <v>264</v>
      </c>
      <c r="D6579" t="s">
        <v>456</v>
      </c>
      <c r="E6579" t="s">
        <v>474</v>
      </c>
      <c r="F6579" s="20">
        <v>2033</v>
      </c>
      <c r="G6579" s="20">
        <v>47</v>
      </c>
      <c r="H6579" s="11">
        <v>6199.5904038328399</v>
      </c>
      <c r="I6579" s="10">
        <v>4011781.8981906101</v>
      </c>
      <c r="J6579" s="33">
        <f t="shared" si="408"/>
        <v>1.5453458241658086E-3</v>
      </c>
      <c r="K6579" s="33">
        <f t="shared" si="409"/>
        <v>1.5441523921418954E-3</v>
      </c>
      <c r="L6579" s="33">
        <f t="shared" si="410"/>
        <v>0.98993148832416322</v>
      </c>
      <c r="M6579" s="33">
        <f t="shared" si="411"/>
        <v>0.98840288324841086</v>
      </c>
    </row>
    <row r="6580" spans="1:13" ht="41.4">
      <c r="A6580" t="s">
        <v>164</v>
      </c>
      <c r="B6580" t="s">
        <v>262</v>
      </c>
      <c r="C6580" s="14" t="s">
        <v>264</v>
      </c>
      <c r="D6580" t="s">
        <v>456</v>
      </c>
      <c r="E6580" t="s">
        <v>474</v>
      </c>
      <c r="F6580" s="20">
        <v>2033</v>
      </c>
      <c r="G6580" s="20">
        <v>48</v>
      </c>
      <c r="H6580" s="11">
        <v>7036.0956161680597</v>
      </c>
      <c r="I6580" s="10">
        <v>4075214.74123671</v>
      </c>
      <c r="J6580" s="33">
        <f t="shared" si="408"/>
        <v>1.7265582461141195E-3</v>
      </c>
      <c r="K6580" s="33">
        <f t="shared" si="409"/>
        <v>1.7250686018680517E-3</v>
      </c>
      <c r="L6580" s="33">
        <f t="shared" si="410"/>
        <v>0.98840288324841086</v>
      </c>
      <c r="M6580" s="33">
        <f t="shared" si="411"/>
        <v>0.98669782046852317</v>
      </c>
    </row>
    <row r="6581" spans="1:13" ht="41.4">
      <c r="A6581" t="s">
        <v>164</v>
      </c>
      <c r="B6581" t="s">
        <v>262</v>
      </c>
      <c r="C6581" s="14" t="s">
        <v>264</v>
      </c>
      <c r="D6581" t="s">
        <v>456</v>
      </c>
      <c r="E6581" t="s">
        <v>474</v>
      </c>
      <c r="F6581" s="20">
        <v>2033</v>
      </c>
      <c r="G6581" s="20">
        <v>49</v>
      </c>
      <c r="H6581" s="11">
        <v>7707.0656857157501</v>
      </c>
      <c r="I6581" s="10">
        <v>4096632.48811001</v>
      </c>
      <c r="J6581" s="33">
        <f t="shared" si="408"/>
        <v>1.8813173278502755E-3</v>
      </c>
      <c r="K6581" s="33">
        <f t="shared" si="409"/>
        <v>1.8795487596594551E-3</v>
      </c>
      <c r="L6581" s="33">
        <f t="shared" si="410"/>
        <v>0.98669782046852317</v>
      </c>
      <c r="M6581" s="33">
        <f t="shared" si="411"/>
        <v>0.98484327380390291</v>
      </c>
    </row>
    <row r="6582" spans="1:13" ht="41.4">
      <c r="A6582" t="s">
        <v>164</v>
      </c>
      <c r="B6582" t="s">
        <v>262</v>
      </c>
      <c r="C6582" s="14" t="s">
        <v>264</v>
      </c>
      <c r="D6582" t="s">
        <v>456</v>
      </c>
      <c r="E6582" t="s">
        <v>474</v>
      </c>
      <c r="F6582" s="20">
        <v>2033</v>
      </c>
      <c r="G6582" s="20">
        <v>50</v>
      </c>
      <c r="H6582" s="11">
        <v>8202.1188978009195</v>
      </c>
      <c r="I6582" s="10">
        <v>4059840.1663175202</v>
      </c>
      <c r="J6582" s="33">
        <f t="shared" si="408"/>
        <v>2.0203058647110866E-3</v>
      </c>
      <c r="K6582" s="33">
        <f t="shared" si="409"/>
        <v>2.0182664204825285E-3</v>
      </c>
      <c r="L6582" s="33">
        <f t="shared" si="410"/>
        <v>0.98484327380390291</v>
      </c>
      <c r="M6582" s="33">
        <f t="shared" si="411"/>
        <v>0.98285559769494646</v>
      </c>
    </row>
    <row r="6583" spans="1:13" ht="41.4">
      <c r="A6583" t="s">
        <v>164</v>
      </c>
      <c r="B6583" t="s">
        <v>262</v>
      </c>
      <c r="C6583" s="14" t="s">
        <v>264</v>
      </c>
      <c r="D6583" t="s">
        <v>456</v>
      </c>
      <c r="E6583" t="s">
        <v>474</v>
      </c>
      <c r="F6583" s="20">
        <v>2033</v>
      </c>
      <c r="G6583" s="20">
        <v>51</v>
      </c>
      <c r="H6583" s="11">
        <v>9113.3491660896198</v>
      </c>
      <c r="I6583" s="10">
        <v>3998510.1935928301</v>
      </c>
      <c r="J6583" s="33">
        <f t="shared" si="408"/>
        <v>2.2791861780652087E-3</v>
      </c>
      <c r="K6583" s="33">
        <f t="shared" si="409"/>
        <v>2.276590805401657E-3</v>
      </c>
      <c r="L6583" s="33">
        <f t="shared" si="410"/>
        <v>0.98285559769494646</v>
      </c>
      <c r="M6583" s="33">
        <f t="shared" si="411"/>
        <v>0.98061803767819655</v>
      </c>
    </row>
    <row r="6584" spans="1:13" ht="41.4">
      <c r="A6584" t="s">
        <v>164</v>
      </c>
      <c r="B6584" t="s">
        <v>262</v>
      </c>
      <c r="C6584" s="14" t="s">
        <v>264</v>
      </c>
      <c r="D6584" t="s">
        <v>456</v>
      </c>
      <c r="E6584" t="s">
        <v>474</v>
      </c>
      <c r="F6584" s="20">
        <v>2033</v>
      </c>
      <c r="G6584" s="20">
        <v>52</v>
      </c>
      <c r="H6584" s="11">
        <v>9563.0991163462095</v>
      </c>
      <c r="I6584" s="10">
        <v>3930125.4018179299</v>
      </c>
      <c r="J6584" s="33">
        <f t="shared" si="408"/>
        <v>2.4332809105589038E-3</v>
      </c>
      <c r="K6584" s="33">
        <f t="shared" si="409"/>
        <v>2.4303228822883938E-3</v>
      </c>
      <c r="L6584" s="33">
        <f t="shared" si="410"/>
        <v>0.98061803767819655</v>
      </c>
      <c r="M6584" s="33">
        <f t="shared" si="411"/>
        <v>0.97823481922244249</v>
      </c>
    </row>
    <row r="6585" spans="1:13" ht="41.4">
      <c r="A6585" t="s">
        <v>164</v>
      </c>
      <c r="B6585" t="s">
        <v>262</v>
      </c>
      <c r="C6585" s="14" t="s">
        <v>264</v>
      </c>
      <c r="D6585" t="s">
        <v>456</v>
      </c>
      <c r="E6585" t="s">
        <v>474</v>
      </c>
      <c r="F6585" s="20">
        <v>2033</v>
      </c>
      <c r="G6585" s="20">
        <v>53</v>
      </c>
      <c r="H6585" s="11">
        <v>10058.188947839701</v>
      </c>
      <c r="I6585" s="10">
        <v>3866728.3964113402</v>
      </c>
      <c r="J6585" s="33">
        <f t="shared" si="408"/>
        <v>2.6012142350558091E-3</v>
      </c>
      <c r="K6585" s="33">
        <f t="shared" si="409"/>
        <v>2.5978340088401719E-3</v>
      </c>
      <c r="L6585" s="33">
        <f t="shared" si="410"/>
        <v>0.97823481922244249</v>
      </c>
      <c r="M6585" s="33">
        <f t="shared" si="411"/>
        <v>0.97569352754043481</v>
      </c>
    </row>
    <row r="6586" spans="1:13" ht="41.4">
      <c r="A6586" t="s">
        <v>164</v>
      </c>
      <c r="B6586" t="s">
        <v>262</v>
      </c>
      <c r="C6586" s="14" t="s">
        <v>264</v>
      </c>
      <c r="D6586" t="s">
        <v>456</v>
      </c>
      <c r="E6586" t="s">
        <v>474</v>
      </c>
      <c r="F6586" s="20">
        <v>2033</v>
      </c>
      <c r="G6586" s="20">
        <v>54</v>
      </c>
      <c r="H6586" s="11">
        <v>10663.563242467</v>
      </c>
      <c r="I6586" s="10">
        <v>3789676.4839833099</v>
      </c>
      <c r="J6586" s="33">
        <f t="shared" si="408"/>
        <v>2.813845268200462E-3</v>
      </c>
      <c r="K6586" s="33">
        <f t="shared" si="409"/>
        <v>2.8098901162020296E-3</v>
      </c>
      <c r="L6586" s="33">
        <f t="shared" si="410"/>
        <v>0.97569352754043481</v>
      </c>
      <c r="M6586" s="33">
        <f t="shared" si="411"/>
        <v>0.97295193594095664</v>
      </c>
    </row>
    <row r="6587" spans="1:13" ht="41.4">
      <c r="A6587" t="s">
        <v>164</v>
      </c>
      <c r="B6587" t="s">
        <v>262</v>
      </c>
      <c r="C6587" s="14" t="s">
        <v>264</v>
      </c>
      <c r="D6587" t="s">
        <v>456</v>
      </c>
      <c r="E6587" t="s">
        <v>474</v>
      </c>
      <c r="F6587" s="20">
        <v>2033</v>
      </c>
      <c r="G6587" s="20">
        <v>55</v>
      </c>
      <c r="H6587" s="11">
        <v>11288.5871875952</v>
      </c>
      <c r="I6587" s="10">
        <v>3688462.4290401801</v>
      </c>
      <c r="J6587" s="33">
        <f t="shared" si="408"/>
        <v>3.060512992817102E-3</v>
      </c>
      <c r="K6587" s="33">
        <f t="shared" si="409"/>
        <v>3.0558343971122115E-3</v>
      </c>
      <c r="L6587" s="33">
        <f t="shared" si="410"/>
        <v>0.97295193594095664</v>
      </c>
      <c r="M6587" s="33">
        <f t="shared" si="411"/>
        <v>0.96997875594837135</v>
      </c>
    </row>
    <row r="6588" spans="1:13" ht="41.4">
      <c r="A6588" t="s">
        <v>164</v>
      </c>
      <c r="B6588" t="s">
        <v>262</v>
      </c>
      <c r="C6588" s="14" t="s">
        <v>264</v>
      </c>
      <c r="D6588" t="s">
        <v>456</v>
      </c>
      <c r="E6588" t="s">
        <v>474</v>
      </c>
      <c r="F6588" s="20">
        <v>2033</v>
      </c>
      <c r="G6588" s="20">
        <v>56</v>
      </c>
      <c r="H6588" s="11">
        <v>12001.835053384601</v>
      </c>
      <c r="I6588" s="10">
        <v>3590965.0208877199</v>
      </c>
      <c r="J6588" s="33">
        <f t="shared" si="408"/>
        <v>3.3422311227129789E-3</v>
      </c>
      <c r="K6588" s="33">
        <f t="shared" si="409"/>
        <v>3.3366520854821724E-3</v>
      </c>
      <c r="L6588" s="33">
        <f t="shared" si="410"/>
        <v>0.96997875594837135</v>
      </c>
      <c r="M6588" s="33">
        <f t="shared" si="411"/>
        <v>0.9667422743094628</v>
      </c>
    </row>
    <row r="6589" spans="1:13" ht="41.4">
      <c r="A6589" t="s">
        <v>164</v>
      </c>
      <c r="B6589" t="s">
        <v>262</v>
      </c>
      <c r="C6589" s="14" t="s">
        <v>264</v>
      </c>
      <c r="D6589" t="s">
        <v>456</v>
      </c>
      <c r="E6589" t="s">
        <v>474</v>
      </c>
      <c r="F6589" s="20">
        <v>2033</v>
      </c>
      <c r="G6589" s="20">
        <v>57</v>
      </c>
      <c r="H6589" s="11">
        <v>12869.629553393101</v>
      </c>
      <c r="I6589" s="10">
        <v>3507422.6499347999</v>
      </c>
      <c r="J6589" s="33">
        <f t="shared" si="408"/>
        <v>3.669255415691729E-3</v>
      </c>
      <c r="K6589" s="33">
        <f t="shared" si="409"/>
        <v>3.6625319239556031E-3</v>
      </c>
      <c r="L6589" s="33">
        <f t="shared" si="410"/>
        <v>0.9667422743094628</v>
      </c>
      <c r="M6589" s="33">
        <f t="shared" si="411"/>
        <v>0.9632015498675669</v>
      </c>
    </row>
    <row r="6590" spans="1:13" ht="41.4">
      <c r="A6590" t="s">
        <v>164</v>
      </c>
      <c r="B6590" t="s">
        <v>262</v>
      </c>
      <c r="C6590" s="14" t="s">
        <v>264</v>
      </c>
      <c r="D6590" t="s">
        <v>456</v>
      </c>
      <c r="E6590" t="s">
        <v>474</v>
      </c>
      <c r="F6590" s="20">
        <v>2033</v>
      </c>
      <c r="G6590" s="20">
        <v>58</v>
      </c>
      <c r="H6590" s="11">
        <v>13730.3879460465</v>
      </c>
      <c r="I6590" s="10">
        <v>3411070.9325245698</v>
      </c>
      <c r="J6590" s="33">
        <f t="shared" si="408"/>
        <v>4.0252425756167123E-3</v>
      </c>
      <c r="K6590" s="33">
        <f t="shared" si="409"/>
        <v>4.0171521456751069E-3</v>
      </c>
      <c r="L6590" s="33">
        <f t="shared" si="410"/>
        <v>0.9632015498675669</v>
      </c>
      <c r="M6590" s="33">
        <f t="shared" si="411"/>
        <v>0.95933222269479879</v>
      </c>
    </row>
    <row r="6591" spans="1:13" ht="41.4">
      <c r="A6591" t="s">
        <v>164</v>
      </c>
      <c r="B6591" t="s">
        <v>262</v>
      </c>
      <c r="C6591" s="14" t="s">
        <v>264</v>
      </c>
      <c r="D6591" t="s">
        <v>456</v>
      </c>
      <c r="E6591" t="s">
        <v>474</v>
      </c>
      <c r="F6591" s="20">
        <v>2033</v>
      </c>
      <c r="G6591" s="20">
        <v>59</v>
      </c>
      <c r="H6591" s="11">
        <v>14088.4231892192</v>
      </c>
      <c r="I6591" s="10">
        <v>3328638.71007055</v>
      </c>
      <c r="J6591" s="33">
        <f t="shared" si="408"/>
        <v>4.2324879376652441E-3</v>
      </c>
      <c r="K6591" s="33">
        <f t="shared" si="409"/>
        <v>4.2235435839999003E-3</v>
      </c>
      <c r="L6591" s="33">
        <f t="shared" si="410"/>
        <v>0.95933222269479879</v>
      </c>
      <c r="M6591" s="33">
        <f t="shared" si="411"/>
        <v>0.95528044124071176</v>
      </c>
    </row>
    <row r="6592" spans="1:13" ht="41.4">
      <c r="A6592" t="s">
        <v>164</v>
      </c>
      <c r="B6592" t="s">
        <v>262</v>
      </c>
      <c r="C6592" s="14" t="s">
        <v>264</v>
      </c>
      <c r="D6592" t="s">
        <v>456</v>
      </c>
      <c r="E6592" t="s">
        <v>474</v>
      </c>
      <c r="F6592" s="20">
        <v>2033</v>
      </c>
      <c r="G6592" s="20">
        <v>60</v>
      </c>
      <c r="H6592" s="11">
        <v>14692.166381544899</v>
      </c>
      <c r="I6592" s="10">
        <v>3246089.1764888898</v>
      </c>
      <c r="J6592" s="33">
        <f t="shared" si="408"/>
        <v>4.5261129878867287E-3</v>
      </c>
      <c r="K6592" s="33">
        <f t="shared" si="409"/>
        <v>4.515885574458256E-3</v>
      </c>
      <c r="L6592" s="33">
        <f t="shared" si="410"/>
        <v>0.95528044124071176</v>
      </c>
      <c r="M6592" s="33">
        <f t="shared" si="411"/>
        <v>0.9509665040765507</v>
      </c>
    </row>
    <row r="6593" spans="1:13" ht="41.4">
      <c r="A6593" t="s">
        <v>164</v>
      </c>
      <c r="B6593" t="s">
        <v>262</v>
      </c>
      <c r="C6593" s="14" t="s">
        <v>264</v>
      </c>
      <c r="D6593" t="s">
        <v>456</v>
      </c>
      <c r="E6593" t="s">
        <v>474</v>
      </c>
      <c r="F6593" s="20">
        <v>2033</v>
      </c>
      <c r="G6593" s="20">
        <v>61</v>
      </c>
      <c r="H6593" s="11">
        <v>15519.161163324899</v>
      </c>
      <c r="I6593" s="10">
        <v>3143090.7521840199</v>
      </c>
      <c r="J6593" s="33">
        <f t="shared" si="408"/>
        <v>4.9375479064806506E-3</v>
      </c>
      <c r="K6593" s="33">
        <f t="shared" si="409"/>
        <v>4.925378254468149E-3</v>
      </c>
      <c r="L6593" s="33">
        <f t="shared" si="410"/>
        <v>0.9509665040765507</v>
      </c>
      <c r="M6593" s="33">
        <f t="shared" si="411"/>
        <v>0.9462826343366445</v>
      </c>
    </row>
    <row r="6594" spans="1:13" ht="41.4">
      <c r="A6594" t="s">
        <v>164</v>
      </c>
      <c r="B6594" t="s">
        <v>262</v>
      </c>
      <c r="C6594" s="14" t="s">
        <v>264</v>
      </c>
      <c r="D6594" t="s">
        <v>456</v>
      </c>
      <c r="E6594" t="s">
        <v>474</v>
      </c>
      <c r="F6594" s="20">
        <v>2033</v>
      </c>
      <c r="G6594" s="20">
        <v>62</v>
      </c>
      <c r="H6594" s="11">
        <v>16237.050241577699</v>
      </c>
      <c r="I6594" s="10">
        <v>3050131.60292177</v>
      </c>
      <c r="J6594" s="33">
        <f t="shared" ref="J6594:J6657" si="412">IF(I6594&gt;0,H6594/I6594,0)</f>
        <v>5.3233933335938583E-3</v>
      </c>
      <c r="K6594" s="33">
        <f t="shared" ref="K6594:K6657" si="413">1-EXP(-J6594)</f>
        <v>5.3092491847210876E-3</v>
      </c>
      <c r="L6594" s="33">
        <f t="shared" ref="L6594:L6657" si="414">IF(G6594=30,1,M6593)</f>
        <v>0.9462826343366445</v>
      </c>
      <c r="M6594" s="33">
        <f t="shared" ref="M6594:M6657" si="415">L6594*(1-K6594)</f>
        <v>0.94125858403177698</v>
      </c>
    </row>
    <row r="6595" spans="1:13" ht="41.4">
      <c r="A6595" t="s">
        <v>164</v>
      </c>
      <c r="B6595" t="s">
        <v>262</v>
      </c>
      <c r="C6595" s="14" t="s">
        <v>264</v>
      </c>
      <c r="D6595" t="s">
        <v>456</v>
      </c>
      <c r="E6595" t="s">
        <v>474</v>
      </c>
      <c r="F6595" s="20">
        <v>2033</v>
      </c>
      <c r="G6595" s="20">
        <v>63</v>
      </c>
      <c r="H6595" s="11">
        <v>16969.320834599501</v>
      </c>
      <c r="I6595" s="10">
        <v>2954742.5038442798</v>
      </c>
      <c r="J6595" s="33">
        <f t="shared" si="412"/>
        <v>5.7430794096343411E-3</v>
      </c>
      <c r="K6595" s="33">
        <f t="shared" si="413"/>
        <v>5.7266194544329796E-3</v>
      </c>
      <c r="L6595" s="33">
        <f t="shared" si="414"/>
        <v>0.94125858403177698</v>
      </c>
      <c r="M6595" s="33">
        <f t="shared" si="415"/>
        <v>0.93586835431280857</v>
      </c>
    </row>
    <row r="6596" spans="1:13" ht="41.4">
      <c r="A6596" t="s">
        <v>164</v>
      </c>
      <c r="B6596" t="s">
        <v>262</v>
      </c>
      <c r="C6596" s="14" t="s">
        <v>264</v>
      </c>
      <c r="D6596" t="s">
        <v>456</v>
      </c>
      <c r="E6596" t="s">
        <v>474</v>
      </c>
      <c r="F6596" s="20">
        <v>2033</v>
      </c>
      <c r="G6596" s="20">
        <v>64</v>
      </c>
      <c r="H6596" s="11">
        <v>17991.3220555845</v>
      </c>
      <c r="I6596" s="10">
        <v>2843908.2013493399</v>
      </c>
      <c r="J6596" s="33">
        <f t="shared" si="412"/>
        <v>6.326266806730335E-3</v>
      </c>
      <c r="K6596" s="33">
        <f t="shared" si="413"/>
        <v>6.3062981121619899E-3</v>
      </c>
      <c r="L6596" s="33">
        <f t="shared" si="414"/>
        <v>0.93586835431280857</v>
      </c>
      <c r="M6596" s="33">
        <f t="shared" si="415"/>
        <v>0.92996648947677352</v>
      </c>
    </row>
    <row r="6597" spans="1:13" ht="41.4">
      <c r="A6597" t="s">
        <v>164</v>
      </c>
      <c r="B6597" t="s">
        <v>262</v>
      </c>
      <c r="C6597" s="14" t="s">
        <v>264</v>
      </c>
      <c r="D6597" t="s">
        <v>456</v>
      </c>
      <c r="E6597" t="s">
        <v>474</v>
      </c>
      <c r="F6597" s="20">
        <v>2033</v>
      </c>
      <c r="G6597" s="20">
        <v>65</v>
      </c>
      <c r="H6597" s="11">
        <v>19176.1869067386</v>
      </c>
      <c r="I6597" s="10">
        <v>2724885.9792518802</v>
      </c>
      <c r="J6597" s="33">
        <f t="shared" si="412"/>
        <v>7.0374272731967445E-3</v>
      </c>
      <c r="K6597" s="33">
        <f t="shared" si="413"/>
        <v>7.0127225683755956E-3</v>
      </c>
      <c r="L6597" s="33">
        <f t="shared" si="414"/>
        <v>0.92996648947677352</v>
      </c>
      <c r="M6597" s="33">
        <f t="shared" si="415"/>
        <v>0.92344489248818673</v>
      </c>
    </row>
    <row r="6598" spans="1:13" ht="41.4">
      <c r="A6598" t="s">
        <v>164</v>
      </c>
      <c r="B6598" t="s">
        <v>262</v>
      </c>
      <c r="C6598" s="14" t="s">
        <v>264</v>
      </c>
      <c r="D6598" t="s">
        <v>456</v>
      </c>
      <c r="E6598" t="s">
        <v>474</v>
      </c>
      <c r="F6598" s="20">
        <v>2033</v>
      </c>
      <c r="G6598" s="20">
        <v>66</v>
      </c>
      <c r="H6598" s="11">
        <v>19848.062845704299</v>
      </c>
      <c r="I6598" s="10">
        <v>2607158.8080108399</v>
      </c>
      <c r="J6598" s="33">
        <f t="shared" si="412"/>
        <v>7.6129090351989698E-3</v>
      </c>
      <c r="K6598" s="33">
        <f t="shared" si="413"/>
        <v>7.5840042395799445E-3</v>
      </c>
      <c r="L6598" s="33">
        <f t="shared" si="414"/>
        <v>0.92344489248818673</v>
      </c>
      <c r="M6598" s="33">
        <f t="shared" si="415"/>
        <v>0.91644148250853785</v>
      </c>
    </row>
    <row r="6599" spans="1:13" ht="41.4">
      <c r="A6599" t="s">
        <v>164</v>
      </c>
      <c r="B6599" t="s">
        <v>262</v>
      </c>
      <c r="C6599" s="14" t="s">
        <v>264</v>
      </c>
      <c r="D6599" t="s">
        <v>456</v>
      </c>
      <c r="E6599" t="s">
        <v>474</v>
      </c>
      <c r="F6599" s="20">
        <v>2033</v>
      </c>
      <c r="G6599" s="20">
        <v>67</v>
      </c>
      <c r="H6599" s="11">
        <v>20827.413207303802</v>
      </c>
      <c r="I6599" s="10">
        <v>2476812.2437243899</v>
      </c>
      <c r="J6599" s="33">
        <f t="shared" si="412"/>
        <v>8.408959241894557E-3</v>
      </c>
      <c r="K6599" s="33">
        <f t="shared" si="413"/>
        <v>8.3737028365650223E-3</v>
      </c>
      <c r="L6599" s="33">
        <f t="shared" si="414"/>
        <v>0.91644148250853785</v>
      </c>
      <c r="M6599" s="33">
        <f t="shared" si="415"/>
        <v>0.90876747386691026</v>
      </c>
    </row>
    <row r="6600" spans="1:13" ht="41.4">
      <c r="A6600" t="s">
        <v>164</v>
      </c>
      <c r="B6600" t="s">
        <v>262</v>
      </c>
      <c r="C6600" s="14" t="s">
        <v>264</v>
      </c>
      <c r="D6600" t="s">
        <v>456</v>
      </c>
      <c r="E6600" t="s">
        <v>474</v>
      </c>
      <c r="F6600" s="20">
        <v>2033</v>
      </c>
      <c r="G6600" s="20">
        <v>68</v>
      </c>
      <c r="H6600" s="11">
        <v>21541.630335936901</v>
      </c>
      <c r="I6600" s="10">
        <v>2335378.37492709</v>
      </c>
      <c r="J6600" s="33">
        <f t="shared" si="412"/>
        <v>9.2240429076549217E-3</v>
      </c>
      <c r="K6600" s="33">
        <f t="shared" si="413"/>
        <v>9.1816319242903344E-3</v>
      </c>
      <c r="L6600" s="33">
        <f t="shared" si="414"/>
        <v>0.90876747386691026</v>
      </c>
      <c r="M6600" s="33">
        <f t="shared" si="415"/>
        <v>0.90042350541709715</v>
      </c>
    </row>
    <row r="6601" spans="1:13" ht="41.4">
      <c r="A6601" t="s">
        <v>164</v>
      </c>
      <c r="B6601" t="s">
        <v>262</v>
      </c>
      <c r="C6601" s="14" t="s">
        <v>264</v>
      </c>
      <c r="D6601" t="s">
        <v>456</v>
      </c>
      <c r="E6601" t="s">
        <v>474</v>
      </c>
      <c r="F6601" s="20">
        <v>2033</v>
      </c>
      <c r="G6601" s="20">
        <v>69</v>
      </c>
      <c r="H6601" s="11">
        <v>21517.3730151114</v>
      </c>
      <c r="I6601" s="10">
        <v>2195403.5303600202</v>
      </c>
      <c r="J6601" s="33">
        <f t="shared" si="412"/>
        <v>9.8011015822602795E-3</v>
      </c>
      <c r="K6601" s="33">
        <f t="shared" si="413"/>
        <v>9.7532273206442088E-3</v>
      </c>
      <c r="L6601" s="33">
        <f t="shared" si="414"/>
        <v>0.90042350541709715</v>
      </c>
      <c r="M6601" s="33">
        <f t="shared" si="415"/>
        <v>0.89164147028391294</v>
      </c>
    </row>
    <row r="6602" spans="1:13" ht="41.4">
      <c r="A6602" t="s">
        <v>164</v>
      </c>
      <c r="B6602" t="s">
        <v>262</v>
      </c>
      <c r="C6602" s="14" t="s">
        <v>264</v>
      </c>
      <c r="D6602" t="s">
        <v>456</v>
      </c>
      <c r="E6602" t="s">
        <v>474</v>
      </c>
      <c r="F6602" s="20">
        <v>2034</v>
      </c>
      <c r="G6602" s="20">
        <v>30</v>
      </c>
      <c r="H6602" s="11">
        <v>691.21386990845895</v>
      </c>
      <c r="I6602" s="10">
        <v>4392378.04215449</v>
      </c>
      <c r="J6602" s="33">
        <f t="shared" si="412"/>
        <v>1.573666618116081E-4</v>
      </c>
      <c r="K6602" s="33">
        <f t="shared" si="413"/>
        <v>1.5735428032792598E-4</v>
      </c>
      <c r="L6602" s="33">
        <f t="shared" si="414"/>
        <v>1</v>
      </c>
      <c r="M6602" s="33">
        <f t="shared" si="415"/>
        <v>0.99984264571967207</v>
      </c>
    </row>
    <row r="6603" spans="1:13" ht="41.4">
      <c r="A6603" t="s">
        <v>164</v>
      </c>
      <c r="B6603" t="s">
        <v>262</v>
      </c>
      <c r="C6603" s="14" t="s">
        <v>264</v>
      </c>
      <c r="D6603" t="s">
        <v>456</v>
      </c>
      <c r="E6603" t="s">
        <v>474</v>
      </c>
      <c r="F6603" s="20">
        <v>2034</v>
      </c>
      <c r="G6603" s="20">
        <v>31</v>
      </c>
      <c r="H6603" s="11">
        <v>1025.0875630226501</v>
      </c>
      <c r="I6603" s="10">
        <v>4350303.6647084597</v>
      </c>
      <c r="J6603" s="33">
        <f t="shared" si="412"/>
        <v>2.3563586407509955E-4</v>
      </c>
      <c r="K6603" s="33">
        <f t="shared" si="413"/>
        <v>2.3560810412537325E-4</v>
      </c>
      <c r="L6603" s="33">
        <f t="shared" si="414"/>
        <v>0.99984264571967207</v>
      </c>
      <c r="M6603" s="33">
        <f t="shared" si="415"/>
        <v>0.99960707468949039</v>
      </c>
    </row>
    <row r="6604" spans="1:13" ht="41.4">
      <c r="A6604" t="s">
        <v>164</v>
      </c>
      <c r="B6604" t="s">
        <v>262</v>
      </c>
      <c r="C6604" s="14" t="s">
        <v>264</v>
      </c>
      <c r="D6604" t="s">
        <v>456</v>
      </c>
      <c r="E6604" t="s">
        <v>474</v>
      </c>
      <c r="F6604" s="20">
        <v>2034</v>
      </c>
      <c r="G6604" s="20">
        <v>32</v>
      </c>
      <c r="H6604" s="11">
        <v>1099.5279961718099</v>
      </c>
      <c r="I6604" s="10">
        <v>4331348.8927305099</v>
      </c>
      <c r="J6604" s="33">
        <f t="shared" si="412"/>
        <v>2.5385348153717088E-4</v>
      </c>
      <c r="K6604" s="33">
        <f t="shared" si="413"/>
        <v>2.5382126346840117E-4</v>
      </c>
      <c r="L6604" s="33">
        <f t="shared" si="414"/>
        <v>0.99960707468949039</v>
      </c>
      <c r="M6604" s="33">
        <f t="shared" si="415"/>
        <v>0.99935335315882079</v>
      </c>
    </row>
    <row r="6605" spans="1:13" ht="41.4">
      <c r="A6605" t="s">
        <v>164</v>
      </c>
      <c r="B6605" t="s">
        <v>262</v>
      </c>
      <c r="C6605" s="14" t="s">
        <v>264</v>
      </c>
      <c r="D6605" t="s">
        <v>456</v>
      </c>
      <c r="E6605" t="s">
        <v>474</v>
      </c>
      <c r="F6605" s="20">
        <v>2034</v>
      </c>
      <c r="G6605" s="20">
        <v>33</v>
      </c>
      <c r="H6605" s="11">
        <v>1186.9519418708001</v>
      </c>
      <c r="I6605" s="10">
        <v>4312511.2440652</v>
      </c>
      <c r="J6605" s="33">
        <f t="shared" si="412"/>
        <v>2.7523451527326727E-4</v>
      </c>
      <c r="K6605" s="33">
        <f t="shared" si="413"/>
        <v>2.7519664172881431E-4</v>
      </c>
      <c r="L6605" s="33">
        <f t="shared" si="414"/>
        <v>0.99935335315882079</v>
      </c>
      <c r="M6605" s="33">
        <f t="shared" si="415"/>
        <v>0.99907833447213101</v>
      </c>
    </row>
    <row r="6606" spans="1:13" ht="41.4">
      <c r="A6606" t="s">
        <v>164</v>
      </c>
      <c r="B6606" t="s">
        <v>262</v>
      </c>
      <c r="C6606" s="14" t="s">
        <v>264</v>
      </c>
      <c r="D6606" t="s">
        <v>456</v>
      </c>
      <c r="E6606" t="s">
        <v>474</v>
      </c>
      <c r="F6606" s="20">
        <v>2034</v>
      </c>
      <c r="G6606" s="20">
        <v>34</v>
      </c>
      <c r="H6606" s="11">
        <v>1282.49350173673</v>
      </c>
      <c r="I6606" s="10">
        <v>4313370.6042416804</v>
      </c>
      <c r="J6606" s="33">
        <f t="shared" si="412"/>
        <v>2.973297727942858E-4</v>
      </c>
      <c r="K6606" s="33">
        <f t="shared" si="413"/>
        <v>2.9728557467800787E-4</v>
      </c>
      <c r="L6606" s="33">
        <f t="shared" si="414"/>
        <v>0.99907833447213101</v>
      </c>
      <c r="M6606" s="33">
        <f t="shared" si="415"/>
        <v>0.99878132289531907</v>
      </c>
    </row>
    <row r="6607" spans="1:13" ht="41.4">
      <c r="A6607" t="s">
        <v>164</v>
      </c>
      <c r="B6607" t="s">
        <v>262</v>
      </c>
      <c r="C6607" s="14" t="s">
        <v>264</v>
      </c>
      <c r="D6607" t="s">
        <v>456</v>
      </c>
      <c r="E6607" t="s">
        <v>474</v>
      </c>
      <c r="F6607" s="20">
        <v>2034</v>
      </c>
      <c r="G6607" s="20">
        <v>35</v>
      </c>
      <c r="H6607" s="11">
        <v>1420.10300157655</v>
      </c>
      <c r="I6607" s="10">
        <v>4352972.9586591097</v>
      </c>
      <c r="J6607" s="33">
        <f t="shared" si="412"/>
        <v>3.2623749677829352E-4</v>
      </c>
      <c r="K6607" s="33">
        <f t="shared" si="413"/>
        <v>3.261842871126186E-4</v>
      </c>
      <c r="L6607" s="33">
        <f t="shared" si="414"/>
        <v>0.99878132289531907</v>
      </c>
      <c r="M6607" s="33">
        <f t="shared" si="415"/>
        <v>0.99845553612152904</v>
      </c>
    </row>
    <row r="6608" spans="1:13" ht="41.4">
      <c r="A6608" t="s">
        <v>164</v>
      </c>
      <c r="B6608" t="s">
        <v>262</v>
      </c>
      <c r="C6608" s="14" t="s">
        <v>264</v>
      </c>
      <c r="D6608" t="s">
        <v>456</v>
      </c>
      <c r="E6608" t="s">
        <v>474</v>
      </c>
      <c r="F6608" s="20">
        <v>2034</v>
      </c>
      <c r="G6608" s="20">
        <v>36</v>
      </c>
      <c r="H6608" s="11">
        <v>1868.9071408197301</v>
      </c>
      <c r="I6608" s="10">
        <v>4395072.0968411798</v>
      </c>
      <c r="J6608" s="33">
        <f t="shared" si="412"/>
        <v>4.2522786876760188E-4</v>
      </c>
      <c r="K6608" s="33">
        <f t="shared" si="413"/>
        <v>4.2513747221095688E-4</v>
      </c>
      <c r="L6608" s="33">
        <f t="shared" si="414"/>
        <v>0.99845553612152904</v>
      </c>
      <c r="M6608" s="33">
        <f t="shared" si="415"/>
        <v>0.99803105525878733</v>
      </c>
    </row>
    <row r="6609" spans="1:13" ht="41.4">
      <c r="A6609" t="s">
        <v>164</v>
      </c>
      <c r="B6609" t="s">
        <v>262</v>
      </c>
      <c r="C6609" s="14" t="s">
        <v>264</v>
      </c>
      <c r="D6609" t="s">
        <v>456</v>
      </c>
      <c r="E6609" t="s">
        <v>474</v>
      </c>
      <c r="F6609" s="20">
        <v>2034</v>
      </c>
      <c r="G6609" s="20">
        <v>37</v>
      </c>
      <c r="H6609" s="11">
        <v>2032.9011263228299</v>
      </c>
      <c r="I6609" s="10">
        <v>4391008.021439</v>
      </c>
      <c r="J6609" s="33">
        <f t="shared" si="412"/>
        <v>4.6296912153137386E-4</v>
      </c>
      <c r="K6609" s="33">
        <f t="shared" si="413"/>
        <v>4.6286196786449185E-4</v>
      </c>
      <c r="L6609" s="33">
        <f t="shared" si="414"/>
        <v>0.99803105525878733</v>
      </c>
      <c r="M6609" s="33">
        <f t="shared" si="415"/>
        <v>0.99756910464056037</v>
      </c>
    </row>
    <row r="6610" spans="1:13" ht="41.4">
      <c r="A6610" t="s">
        <v>164</v>
      </c>
      <c r="B6610" t="s">
        <v>262</v>
      </c>
      <c r="C6610" s="14" t="s">
        <v>264</v>
      </c>
      <c r="D6610" t="s">
        <v>456</v>
      </c>
      <c r="E6610" t="s">
        <v>474</v>
      </c>
      <c r="F6610" s="20">
        <v>2034</v>
      </c>
      <c r="G6610" s="20">
        <v>38</v>
      </c>
      <c r="H6610" s="11">
        <v>2181.2431296015602</v>
      </c>
      <c r="I6610" s="10">
        <v>4327955.9643849796</v>
      </c>
      <c r="J6610" s="33">
        <f t="shared" si="412"/>
        <v>5.0398921512860725E-4</v>
      </c>
      <c r="K6610" s="33">
        <f t="shared" si="413"/>
        <v>5.0386223389742302E-4</v>
      </c>
      <c r="L6610" s="33">
        <f t="shared" si="414"/>
        <v>0.99756910464056037</v>
      </c>
      <c r="M6610" s="33">
        <f t="shared" si="415"/>
        <v>0.99706646724302916</v>
      </c>
    </row>
    <row r="6611" spans="1:13" ht="41.4">
      <c r="A6611" t="s">
        <v>164</v>
      </c>
      <c r="B6611" t="s">
        <v>262</v>
      </c>
      <c r="C6611" s="14" t="s">
        <v>264</v>
      </c>
      <c r="D6611" t="s">
        <v>456</v>
      </c>
      <c r="E6611" t="s">
        <v>474</v>
      </c>
      <c r="F6611" s="20">
        <v>2034</v>
      </c>
      <c r="G6611" s="20">
        <v>39</v>
      </c>
      <c r="H6611" s="11">
        <v>2258.7240824340902</v>
      </c>
      <c r="I6611" s="10">
        <v>4262732.9547682302</v>
      </c>
      <c r="J6611" s="33">
        <f t="shared" si="412"/>
        <v>5.2987698417924936E-4</v>
      </c>
      <c r="K6611" s="33">
        <f t="shared" si="413"/>
        <v>5.297366241623358E-4</v>
      </c>
      <c r="L6611" s="33">
        <f t="shared" si="414"/>
        <v>0.99706646724302916</v>
      </c>
      <c r="M6611" s="33">
        <f t="shared" si="415"/>
        <v>0.99653828461860638</v>
      </c>
    </row>
    <row r="6612" spans="1:13" ht="41.4">
      <c r="A6612" t="s">
        <v>164</v>
      </c>
      <c r="B6612" t="s">
        <v>262</v>
      </c>
      <c r="C6612" s="14" t="s">
        <v>264</v>
      </c>
      <c r="D6612" t="s">
        <v>456</v>
      </c>
      <c r="E6612" t="s">
        <v>474</v>
      </c>
      <c r="F6612" s="20">
        <v>2034</v>
      </c>
      <c r="G6612" s="20">
        <v>40</v>
      </c>
      <c r="H6612" s="11">
        <v>2409.8894057892599</v>
      </c>
      <c r="I6612" s="10">
        <v>4206868.6840225896</v>
      </c>
      <c r="J6612" s="33">
        <f t="shared" si="412"/>
        <v>5.72846358371456E-4</v>
      </c>
      <c r="K6612" s="33">
        <f t="shared" si="413"/>
        <v>5.7268231322205043E-4</v>
      </c>
      <c r="L6612" s="33">
        <f t="shared" si="414"/>
        <v>0.99653828461860638</v>
      </c>
      <c r="M6612" s="33">
        <f t="shared" si="415"/>
        <v>0.99596758476855662</v>
      </c>
    </row>
    <row r="6613" spans="1:13" ht="41.4">
      <c r="A6613" t="s">
        <v>164</v>
      </c>
      <c r="B6613" t="s">
        <v>262</v>
      </c>
      <c r="C6613" s="14" t="s">
        <v>264</v>
      </c>
      <c r="D6613" t="s">
        <v>456</v>
      </c>
      <c r="E6613" t="s">
        <v>474</v>
      </c>
      <c r="F6613" s="20">
        <v>2034</v>
      </c>
      <c r="G6613" s="20">
        <v>41</v>
      </c>
      <c r="H6613" s="11">
        <v>3104.7744236528501</v>
      </c>
      <c r="I6613" s="10">
        <v>4153341.3876307299</v>
      </c>
      <c r="J6613" s="33">
        <f t="shared" si="412"/>
        <v>7.4753653357254263E-4</v>
      </c>
      <c r="K6613" s="33">
        <f t="shared" si="413"/>
        <v>7.4725719774693111E-4</v>
      </c>
      <c r="L6613" s="33">
        <f t="shared" si="414"/>
        <v>0.99596758476855662</v>
      </c>
      <c r="M6613" s="33">
        <f t="shared" si="415"/>
        <v>0.99522334082211572</v>
      </c>
    </row>
    <row r="6614" spans="1:13" ht="41.4">
      <c r="A6614" t="s">
        <v>164</v>
      </c>
      <c r="B6614" t="s">
        <v>262</v>
      </c>
      <c r="C6614" s="14" t="s">
        <v>264</v>
      </c>
      <c r="D6614" t="s">
        <v>456</v>
      </c>
      <c r="E6614" t="s">
        <v>474</v>
      </c>
      <c r="F6614" s="20">
        <v>2034</v>
      </c>
      <c r="G6614" s="20">
        <v>42</v>
      </c>
      <c r="H6614" s="11">
        <v>3404.3596282987801</v>
      </c>
      <c r="I6614" s="10">
        <v>4134515.67215956</v>
      </c>
      <c r="J6614" s="33">
        <f t="shared" si="412"/>
        <v>8.2339986064694211E-4</v>
      </c>
      <c r="K6614" s="33">
        <f t="shared" si="413"/>
        <v>8.2306096000495099E-4</v>
      </c>
      <c r="L6614" s="33">
        <f t="shared" si="414"/>
        <v>0.99522334082211572</v>
      </c>
      <c r="M6614" s="33">
        <f t="shared" si="415"/>
        <v>0.9944042113437993</v>
      </c>
    </row>
    <row r="6615" spans="1:13" ht="41.4">
      <c r="A6615" t="s">
        <v>164</v>
      </c>
      <c r="B6615" t="s">
        <v>262</v>
      </c>
      <c r="C6615" s="14" t="s">
        <v>264</v>
      </c>
      <c r="D6615" t="s">
        <v>456</v>
      </c>
      <c r="E6615" t="s">
        <v>474</v>
      </c>
      <c r="F6615" s="20">
        <v>2034</v>
      </c>
      <c r="G6615" s="20">
        <v>43</v>
      </c>
      <c r="H6615" s="11">
        <v>3774.2749175240701</v>
      </c>
      <c r="I6615" s="10">
        <v>4109655.5660790899</v>
      </c>
      <c r="J6615" s="33">
        <f t="shared" si="412"/>
        <v>9.1839202990069626E-4</v>
      </c>
      <c r="K6615" s="33">
        <f t="shared" si="413"/>
        <v>9.1797043701280501E-4</v>
      </c>
      <c r="L6615" s="33">
        <f t="shared" si="414"/>
        <v>0.9944042113437993</v>
      </c>
      <c r="M6615" s="33">
        <f t="shared" si="415"/>
        <v>0.99349137767534468</v>
      </c>
    </row>
    <row r="6616" spans="1:13" ht="41.4">
      <c r="A6616" t="s">
        <v>164</v>
      </c>
      <c r="B6616" t="s">
        <v>262</v>
      </c>
      <c r="C6616" s="14" t="s">
        <v>264</v>
      </c>
      <c r="D6616" t="s">
        <v>456</v>
      </c>
      <c r="E6616" t="s">
        <v>474</v>
      </c>
      <c r="F6616" s="20">
        <v>2034</v>
      </c>
      <c r="G6616" s="20">
        <v>44</v>
      </c>
      <c r="H6616" s="11">
        <v>3955.8929841117101</v>
      </c>
      <c r="I6616" s="10">
        <v>4087890.09442758</v>
      </c>
      <c r="J6616" s="33">
        <f t="shared" si="412"/>
        <v>9.6771021058129664E-4</v>
      </c>
      <c r="K6616" s="33">
        <f t="shared" si="413"/>
        <v>9.6724213005638937E-4</v>
      </c>
      <c r="L6616" s="33">
        <f t="shared" si="414"/>
        <v>0.99349137767534468</v>
      </c>
      <c r="M6616" s="33">
        <f t="shared" si="415"/>
        <v>0.99253043095900928</v>
      </c>
    </row>
    <row r="6617" spans="1:13" ht="41.4">
      <c r="A6617" t="s">
        <v>164</v>
      </c>
      <c r="B6617" t="s">
        <v>262</v>
      </c>
      <c r="C6617" s="14" t="s">
        <v>264</v>
      </c>
      <c r="D6617" t="s">
        <v>456</v>
      </c>
      <c r="E6617" t="s">
        <v>474</v>
      </c>
      <c r="F6617" s="20">
        <v>2034</v>
      </c>
      <c r="G6617" s="20">
        <v>45</v>
      </c>
      <c r="H6617" s="11">
        <v>4297.6021198115895</v>
      </c>
      <c r="I6617" s="10">
        <v>4088639.6096007801</v>
      </c>
      <c r="J6617" s="33">
        <f t="shared" si="412"/>
        <v>1.0511080775424989E-3</v>
      </c>
      <c r="K6617" s="33">
        <f t="shared" si="413"/>
        <v>1.0505558569452456E-3</v>
      </c>
      <c r="L6617" s="33">
        <f t="shared" si="414"/>
        <v>0.99253043095900928</v>
      </c>
      <c r="M6617" s="33">
        <f t="shared" si="415"/>
        <v>0.9914877223015689</v>
      </c>
    </row>
    <row r="6618" spans="1:13" ht="41.4">
      <c r="A6618" t="s">
        <v>164</v>
      </c>
      <c r="B6618" t="s">
        <v>262</v>
      </c>
      <c r="C6618" s="14" t="s">
        <v>264</v>
      </c>
      <c r="D6618" t="s">
        <v>456</v>
      </c>
      <c r="E6618" t="s">
        <v>474</v>
      </c>
      <c r="F6618" s="20">
        <v>2034</v>
      </c>
      <c r="G6618" s="20">
        <v>46</v>
      </c>
      <c r="H6618" s="11">
        <v>5417.7516063616304</v>
      </c>
      <c r="I6618" s="10">
        <v>4043390.1412778501</v>
      </c>
      <c r="J6618" s="33">
        <f t="shared" si="412"/>
        <v>1.3399032537210062E-3</v>
      </c>
      <c r="K6618" s="33">
        <f t="shared" si="413"/>
        <v>1.339005984152597E-3</v>
      </c>
      <c r="L6618" s="33">
        <f t="shared" si="414"/>
        <v>0.9914877223015689</v>
      </c>
      <c r="M6618" s="33">
        <f t="shared" si="415"/>
        <v>0.99016011430819328</v>
      </c>
    </row>
    <row r="6619" spans="1:13" ht="41.4">
      <c r="A6619" t="s">
        <v>164</v>
      </c>
      <c r="B6619" t="s">
        <v>262</v>
      </c>
      <c r="C6619" s="14" t="s">
        <v>264</v>
      </c>
      <c r="D6619" t="s">
        <v>456</v>
      </c>
      <c r="E6619" t="s">
        <v>474</v>
      </c>
      <c r="F6619" s="20">
        <v>2034</v>
      </c>
      <c r="G6619" s="20">
        <v>47</v>
      </c>
      <c r="H6619" s="11">
        <v>5960.9402888713303</v>
      </c>
      <c r="I6619" s="10">
        <v>3989375.4618217102</v>
      </c>
      <c r="J6619" s="33">
        <f t="shared" si="412"/>
        <v>1.4942038787568326E-3</v>
      </c>
      <c r="K6619" s="33">
        <f t="shared" si="413"/>
        <v>1.4930881119380457E-3</v>
      </c>
      <c r="L6619" s="33">
        <f t="shared" si="414"/>
        <v>0.99016011430819328</v>
      </c>
      <c r="M6619" s="33">
        <f t="shared" si="415"/>
        <v>0.98868171801260452</v>
      </c>
    </row>
    <row r="6620" spans="1:13" ht="41.4">
      <c r="A6620" t="s">
        <v>164</v>
      </c>
      <c r="B6620" t="s">
        <v>262</v>
      </c>
      <c r="C6620" s="14" t="s">
        <v>264</v>
      </c>
      <c r="D6620" t="s">
        <v>456</v>
      </c>
      <c r="E6620" t="s">
        <v>474</v>
      </c>
      <c r="F6620" s="20">
        <v>2034</v>
      </c>
      <c r="G6620" s="20">
        <v>48</v>
      </c>
      <c r="H6620" s="11">
        <v>6681.3581374143396</v>
      </c>
      <c r="I6620" s="10">
        <v>3995747.3258412201</v>
      </c>
      <c r="J6620" s="33">
        <f t="shared" si="412"/>
        <v>1.6721172768369985E-3</v>
      </c>
      <c r="K6620" s="33">
        <f t="shared" si="413"/>
        <v>1.6707200676175926E-3</v>
      </c>
      <c r="L6620" s="33">
        <f t="shared" si="414"/>
        <v>0.98868171801260452</v>
      </c>
      <c r="M6620" s="33">
        <f t="shared" si="415"/>
        <v>0.9870299076258342</v>
      </c>
    </row>
    <row r="6621" spans="1:13" ht="41.4">
      <c r="A6621" t="s">
        <v>164</v>
      </c>
      <c r="B6621" t="s">
        <v>262</v>
      </c>
      <c r="C6621" s="14" t="s">
        <v>264</v>
      </c>
      <c r="D6621" t="s">
        <v>456</v>
      </c>
      <c r="E6621" t="s">
        <v>474</v>
      </c>
      <c r="F6621" s="20">
        <v>2034</v>
      </c>
      <c r="G6621" s="20">
        <v>49</v>
      </c>
      <c r="H6621" s="11">
        <v>7378.8083935839104</v>
      </c>
      <c r="I6621" s="10">
        <v>4057214.1303228601</v>
      </c>
      <c r="J6621" s="33">
        <f t="shared" si="412"/>
        <v>1.81868842919482E-3</v>
      </c>
      <c r="K6621" s="33">
        <f t="shared" si="413"/>
        <v>1.8170356175285507E-3</v>
      </c>
      <c r="L6621" s="33">
        <f t="shared" si="414"/>
        <v>0.9870299076258342</v>
      </c>
      <c r="M6621" s="33">
        <f t="shared" si="415"/>
        <v>0.9852364391281121</v>
      </c>
    </row>
    <row r="6622" spans="1:13" ht="41.4">
      <c r="A6622" t="s">
        <v>164</v>
      </c>
      <c r="B6622" t="s">
        <v>262</v>
      </c>
      <c r="C6622" s="14" t="s">
        <v>264</v>
      </c>
      <c r="D6622" t="s">
        <v>456</v>
      </c>
      <c r="E6622" t="s">
        <v>474</v>
      </c>
      <c r="F6622" s="20">
        <v>2034</v>
      </c>
      <c r="G6622" s="20">
        <v>50</v>
      </c>
      <c r="H6622" s="11">
        <v>8125.8099000004804</v>
      </c>
      <c r="I6622" s="10">
        <v>4076858.7027872801</v>
      </c>
      <c r="J6622" s="33">
        <f t="shared" si="412"/>
        <v>1.9931546546965192E-3</v>
      </c>
      <c r="K6622" s="33">
        <f t="shared" si="413"/>
        <v>1.9911696409898871E-3</v>
      </c>
      <c r="L6622" s="33">
        <f t="shared" si="414"/>
        <v>0.9852364391281121</v>
      </c>
      <c r="M6622" s="33">
        <f t="shared" si="415"/>
        <v>0.9832746662413232</v>
      </c>
    </row>
    <row r="6623" spans="1:13" ht="41.4">
      <c r="A6623" t="s">
        <v>164</v>
      </c>
      <c r="B6623" t="s">
        <v>262</v>
      </c>
      <c r="C6623" s="14" t="s">
        <v>264</v>
      </c>
      <c r="D6623" t="s">
        <v>456</v>
      </c>
      <c r="E6623" t="s">
        <v>474</v>
      </c>
      <c r="F6623" s="20">
        <v>2034</v>
      </c>
      <c r="G6623" s="20">
        <v>51</v>
      </c>
      <c r="H6623" s="11">
        <v>9082.1242805136899</v>
      </c>
      <c r="I6623" s="10">
        <v>4038526.6017680801</v>
      </c>
      <c r="J6623" s="33">
        <f t="shared" si="412"/>
        <v>2.2488707333356444E-3</v>
      </c>
      <c r="K6623" s="33">
        <f t="shared" si="413"/>
        <v>2.2463439180632205E-3</v>
      </c>
      <c r="L6623" s="33">
        <f t="shared" si="414"/>
        <v>0.9832746662413232</v>
      </c>
      <c r="M6623" s="33">
        <f t="shared" si="415"/>
        <v>0.98106589317502635</v>
      </c>
    </row>
    <row r="6624" spans="1:13" ht="41.4">
      <c r="A6624" t="s">
        <v>164</v>
      </c>
      <c r="B6624" t="s">
        <v>262</v>
      </c>
      <c r="C6624" s="14" t="s">
        <v>264</v>
      </c>
      <c r="D6624" t="s">
        <v>456</v>
      </c>
      <c r="E6624" t="s">
        <v>474</v>
      </c>
      <c r="F6624" s="20">
        <v>2034</v>
      </c>
      <c r="G6624" s="20">
        <v>52</v>
      </c>
      <c r="H6624" s="11">
        <v>9623.6813270697494</v>
      </c>
      <c r="I6624" s="10">
        <v>3975828.6774316402</v>
      </c>
      <c r="J6624" s="33">
        <f t="shared" si="412"/>
        <v>2.4205472890966181E-3</v>
      </c>
      <c r="K6624" s="33">
        <f t="shared" si="413"/>
        <v>2.4176201267618325E-3</v>
      </c>
      <c r="L6624" s="33">
        <f t="shared" si="414"/>
        <v>0.98106589317502635</v>
      </c>
      <c r="M6624" s="33">
        <f t="shared" si="415"/>
        <v>0.97869404852600683</v>
      </c>
    </row>
    <row r="6625" spans="1:13" ht="41.4">
      <c r="A6625" t="s">
        <v>164</v>
      </c>
      <c r="B6625" t="s">
        <v>262</v>
      </c>
      <c r="C6625" s="14" t="s">
        <v>264</v>
      </c>
      <c r="D6625" t="s">
        <v>456</v>
      </c>
      <c r="E6625" t="s">
        <v>474</v>
      </c>
      <c r="F6625" s="20">
        <v>2034</v>
      </c>
      <c r="G6625" s="20">
        <v>53</v>
      </c>
      <c r="H6625" s="11">
        <v>10126.635484910201</v>
      </c>
      <c r="I6625" s="10">
        <v>3905955.3031184901</v>
      </c>
      <c r="J6625" s="33">
        <f t="shared" si="412"/>
        <v>2.5926142771846772E-3</v>
      </c>
      <c r="K6625" s="33">
        <f t="shared" si="413"/>
        <v>2.5892563553484571E-3</v>
      </c>
      <c r="L6625" s="33">
        <f t="shared" si="414"/>
        <v>0.97869404852600683</v>
      </c>
      <c r="M6625" s="33">
        <f t="shared" si="415"/>
        <v>0.97615995874091921</v>
      </c>
    </row>
    <row r="6626" spans="1:13" ht="41.4">
      <c r="A6626" t="s">
        <v>164</v>
      </c>
      <c r="B6626" t="s">
        <v>262</v>
      </c>
      <c r="C6626" s="14" t="s">
        <v>264</v>
      </c>
      <c r="D6626" t="s">
        <v>456</v>
      </c>
      <c r="E6626" t="s">
        <v>474</v>
      </c>
      <c r="F6626" s="20">
        <v>2034</v>
      </c>
      <c r="G6626" s="20">
        <v>54</v>
      </c>
      <c r="H6626" s="11">
        <v>10750.2866290042</v>
      </c>
      <c r="I6626" s="10">
        <v>3840936.1046390799</v>
      </c>
      <c r="J6626" s="33">
        <f t="shared" si="412"/>
        <v>2.7988715084377508E-3</v>
      </c>
      <c r="K6626" s="33">
        <f t="shared" si="413"/>
        <v>2.7949583192666827E-3</v>
      </c>
      <c r="L6626" s="33">
        <f t="shared" si="414"/>
        <v>0.97615995874091921</v>
      </c>
      <c r="M6626" s="33">
        <f t="shared" si="415"/>
        <v>0.97343163234330121</v>
      </c>
    </row>
    <row r="6627" spans="1:13" ht="41.4">
      <c r="A6627" t="s">
        <v>164</v>
      </c>
      <c r="B6627" t="s">
        <v>262</v>
      </c>
      <c r="C6627" s="14" t="s">
        <v>264</v>
      </c>
      <c r="D6627" t="s">
        <v>456</v>
      </c>
      <c r="E6627" t="s">
        <v>474</v>
      </c>
      <c r="F6627" s="20">
        <v>2034</v>
      </c>
      <c r="G6627" s="20">
        <v>55</v>
      </c>
      <c r="H6627" s="11">
        <v>11438.777301345501</v>
      </c>
      <c r="I6627" s="10">
        <v>3762139.5096199899</v>
      </c>
      <c r="J6627" s="33">
        <f t="shared" si="412"/>
        <v>3.040497906070719E-3</v>
      </c>
      <c r="K6627" s="33">
        <f t="shared" si="413"/>
        <v>3.0358802734652413E-3</v>
      </c>
      <c r="L6627" s="33">
        <f t="shared" si="414"/>
        <v>0.97343163234330121</v>
      </c>
      <c r="M6627" s="33">
        <f t="shared" si="415"/>
        <v>0.97047641045310307</v>
      </c>
    </row>
    <row r="6628" spans="1:13" ht="41.4">
      <c r="A6628" t="s">
        <v>164</v>
      </c>
      <c r="B6628" t="s">
        <v>262</v>
      </c>
      <c r="C6628" s="14" t="s">
        <v>264</v>
      </c>
      <c r="D6628" t="s">
        <v>456</v>
      </c>
      <c r="E6628" t="s">
        <v>474</v>
      </c>
      <c r="F6628" s="20">
        <v>2034</v>
      </c>
      <c r="G6628" s="20">
        <v>56</v>
      </c>
      <c r="H6628" s="11">
        <v>12149.341002266699</v>
      </c>
      <c r="I6628" s="10">
        <v>3659216.7822854901</v>
      </c>
      <c r="J6628" s="33">
        <f t="shared" si="412"/>
        <v>3.3202025802577372E-3</v>
      </c>
      <c r="K6628" s="33">
        <f t="shared" si="413"/>
        <v>3.3146968027885082E-3</v>
      </c>
      <c r="L6628" s="33">
        <f t="shared" si="414"/>
        <v>0.97047641045310307</v>
      </c>
      <c r="M6628" s="33">
        <f t="shared" si="415"/>
        <v>0.96725957539819252</v>
      </c>
    </row>
    <row r="6629" spans="1:13" ht="41.4">
      <c r="A6629" t="s">
        <v>164</v>
      </c>
      <c r="B6629" t="s">
        <v>262</v>
      </c>
      <c r="C6629" s="14" t="s">
        <v>264</v>
      </c>
      <c r="D6629" t="s">
        <v>456</v>
      </c>
      <c r="E6629" t="s">
        <v>474</v>
      </c>
      <c r="F6629" s="20">
        <v>2034</v>
      </c>
      <c r="G6629" s="20">
        <v>57</v>
      </c>
      <c r="H6629" s="11">
        <v>12889.3881382168</v>
      </c>
      <c r="I6629" s="10">
        <v>3559922.2035454698</v>
      </c>
      <c r="J6629" s="33">
        <f t="shared" si="412"/>
        <v>3.6206937683581231E-3</v>
      </c>
      <c r="K6629" s="33">
        <f t="shared" si="413"/>
        <v>3.6141469603884202E-3</v>
      </c>
      <c r="L6629" s="33">
        <f t="shared" si="414"/>
        <v>0.96725957539819252</v>
      </c>
      <c r="M6629" s="33">
        <f t="shared" si="415"/>
        <v>0.96376375714386053</v>
      </c>
    </row>
    <row r="6630" spans="1:13" ht="41.4">
      <c r="A6630" t="s">
        <v>164</v>
      </c>
      <c r="B6630" t="s">
        <v>262</v>
      </c>
      <c r="C6630" s="14" t="s">
        <v>264</v>
      </c>
      <c r="D6630" t="s">
        <v>456</v>
      </c>
      <c r="E6630" t="s">
        <v>474</v>
      </c>
      <c r="F6630" s="20">
        <v>2034</v>
      </c>
      <c r="G6630" s="20">
        <v>58</v>
      </c>
      <c r="H6630" s="11">
        <v>13803.737013031199</v>
      </c>
      <c r="I6630" s="10">
        <v>3474239.63948882</v>
      </c>
      <c r="J6630" s="33">
        <f t="shared" si="412"/>
        <v>3.9731677850127238E-3</v>
      </c>
      <c r="K6630" s="33">
        <f t="shared" si="413"/>
        <v>3.9652851969593783E-3</v>
      </c>
      <c r="L6630" s="33">
        <f t="shared" si="414"/>
        <v>0.96376375714386053</v>
      </c>
      <c r="M6630" s="33">
        <f t="shared" si="415"/>
        <v>0.95994215898429203</v>
      </c>
    </row>
    <row r="6631" spans="1:13" ht="41.4">
      <c r="A6631" t="s">
        <v>164</v>
      </c>
      <c r="B6631" t="s">
        <v>262</v>
      </c>
      <c r="C6631" s="14" t="s">
        <v>264</v>
      </c>
      <c r="D6631" t="s">
        <v>456</v>
      </c>
      <c r="E6631" t="s">
        <v>474</v>
      </c>
      <c r="F6631" s="20">
        <v>2034</v>
      </c>
      <c r="G6631" s="20">
        <v>59</v>
      </c>
      <c r="H6631" s="11">
        <v>14054.7657903739</v>
      </c>
      <c r="I6631" s="10">
        <v>3375750.3060550499</v>
      </c>
      <c r="J6631" s="33">
        <f t="shared" si="412"/>
        <v>4.1634494604544676E-3</v>
      </c>
      <c r="K6631" s="33">
        <f t="shared" si="413"/>
        <v>4.1547943206616811E-3</v>
      </c>
      <c r="L6631" s="33">
        <f t="shared" si="414"/>
        <v>0.95994215898429203</v>
      </c>
      <c r="M6631" s="33">
        <f t="shared" si="415"/>
        <v>0.9559537967539804</v>
      </c>
    </row>
    <row r="6632" spans="1:13" ht="41.4">
      <c r="A6632" t="s">
        <v>164</v>
      </c>
      <c r="B6632" t="s">
        <v>262</v>
      </c>
      <c r="C6632" s="14" t="s">
        <v>264</v>
      </c>
      <c r="D6632" t="s">
        <v>456</v>
      </c>
      <c r="E6632" t="s">
        <v>474</v>
      </c>
      <c r="F6632" s="20">
        <v>2034</v>
      </c>
      <c r="G6632" s="20">
        <v>60</v>
      </c>
      <c r="H6632" s="11">
        <v>14624.3756608818</v>
      </c>
      <c r="I6632" s="10">
        <v>3291549.5204656501</v>
      </c>
      <c r="J6632" s="33">
        <f t="shared" si="412"/>
        <v>4.4430064229484577E-3</v>
      </c>
      <c r="K6632" s="33">
        <f t="shared" si="413"/>
        <v>4.4331508714068324E-3</v>
      </c>
      <c r="L6632" s="33">
        <f t="shared" si="414"/>
        <v>0.9559537967539804</v>
      </c>
      <c r="M6632" s="33">
        <f t="shared" si="415"/>
        <v>0.95171590934687578</v>
      </c>
    </row>
    <row r="6633" spans="1:13" ht="41.4">
      <c r="A6633" t="s">
        <v>164</v>
      </c>
      <c r="B6633" t="s">
        <v>262</v>
      </c>
      <c r="C6633" s="14" t="s">
        <v>264</v>
      </c>
      <c r="D6633" t="s">
        <v>456</v>
      </c>
      <c r="E6633" t="s">
        <v>474</v>
      </c>
      <c r="F6633" s="20">
        <v>2034</v>
      </c>
      <c r="G6633" s="20">
        <v>61</v>
      </c>
      <c r="H6633" s="11">
        <v>15543.0061886569</v>
      </c>
      <c r="I6633" s="10">
        <v>3206903.2615622799</v>
      </c>
      <c r="J6633" s="33">
        <f t="shared" si="412"/>
        <v>4.8467337243858566E-3</v>
      </c>
      <c r="K6633" s="33">
        <f t="shared" si="413"/>
        <v>4.8350072631493379E-3</v>
      </c>
      <c r="L6633" s="33">
        <f t="shared" si="414"/>
        <v>0.95171590934687578</v>
      </c>
      <c r="M6633" s="33">
        <f t="shared" si="415"/>
        <v>0.94711435601272886</v>
      </c>
    </row>
    <row r="6634" spans="1:13" ht="41.4">
      <c r="A6634" t="s">
        <v>164</v>
      </c>
      <c r="B6634" t="s">
        <v>262</v>
      </c>
      <c r="C6634" s="14" t="s">
        <v>264</v>
      </c>
      <c r="D6634" t="s">
        <v>456</v>
      </c>
      <c r="E6634" t="s">
        <v>474</v>
      </c>
      <c r="F6634" s="20">
        <v>2034</v>
      </c>
      <c r="G6634" s="20">
        <v>62</v>
      </c>
      <c r="H6634" s="11">
        <v>16253.738420828</v>
      </c>
      <c r="I6634" s="10">
        <v>3101891.0692805699</v>
      </c>
      <c r="J6634" s="33">
        <f t="shared" si="412"/>
        <v>5.2399449425533096E-3</v>
      </c>
      <c r="K6634" s="33">
        <f t="shared" si="413"/>
        <v>5.2262403785551248E-3</v>
      </c>
      <c r="L6634" s="33">
        <f t="shared" si="414"/>
        <v>0.94711435601272886</v>
      </c>
      <c r="M6634" s="33">
        <f t="shared" si="415"/>
        <v>0.9421645087222259</v>
      </c>
    </row>
    <row r="6635" spans="1:13" ht="41.4">
      <c r="A6635" t="s">
        <v>164</v>
      </c>
      <c r="B6635" t="s">
        <v>262</v>
      </c>
      <c r="C6635" s="14" t="s">
        <v>264</v>
      </c>
      <c r="D6635" t="s">
        <v>456</v>
      </c>
      <c r="E6635" t="s">
        <v>474</v>
      </c>
      <c r="F6635" s="20">
        <v>2034</v>
      </c>
      <c r="G6635" s="20">
        <v>63</v>
      </c>
      <c r="H6635" s="11">
        <v>17010.2417621401</v>
      </c>
      <c r="I6635" s="10">
        <v>3006638.3745745802</v>
      </c>
      <c r="J6635" s="33">
        <f t="shared" si="412"/>
        <v>5.6575615830576692E-3</v>
      </c>
      <c r="K6635" s="33">
        <f t="shared" si="413"/>
        <v>5.6415877200929332E-3</v>
      </c>
      <c r="L6635" s="33">
        <f t="shared" si="414"/>
        <v>0.9421645087222259</v>
      </c>
      <c r="M6635" s="33">
        <f t="shared" si="415"/>
        <v>0.93684920499951119</v>
      </c>
    </row>
    <row r="6636" spans="1:13" ht="41.4">
      <c r="A6636" t="s">
        <v>164</v>
      </c>
      <c r="B6636" t="s">
        <v>262</v>
      </c>
      <c r="C6636" s="14" t="s">
        <v>264</v>
      </c>
      <c r="D6636" t="s">
        <v>456</v>
      </c>
      <c r="E6636" t="s">
        <v>474</v>
      </c>
      <c r="F6636" s="20">
        <v>2034</v>
      </c>
      <c r="G6636" s="20">
        <v>64</v>
      </c>
      <c r="H6636" s="11">
        <v>18074.264795601001</v>
      </c>
      <c r="I6636" s="10">
        <v>2908880.9408997302</v>
      </c>
      <c r="J6636" s="33">
        <f t="shared" si="412"/>
        <v>6.2134769909182146E-3</v>
      </c>
      <c r="K6636" s="33">
        <f t="shared" si="413"/>
        <v>6.1942132616563672E-3</v>
      </c>
      <c r="L6636" s="33">
        <f t="shared" si="414"/>
        <v>0.93684920499951119</v>
      </c>
      <c r="M6636" s="33">
        <f t="shared" si="415"/>
        <v>0.93104616122973094</v>
      </c>
    </row>
    <row r="6637" spans="1:13" ht="41.4">
      <c r="A6637" t="s">
        <v>164</v>
      </c>
      <c r="B6637" t="s">
        <v>262</v>
      </c>
      <c r="C6637" s="14" t="s">
        <v>264</v>
      </c>
      <c r="D6637" t="s">
        <v>456</v>
      </c>
      <c r="E6637" t="s">
        <v>474</v>
      </c>
      <c r="F6637" s="20">
        <v>2034</v>
      </c>
      <c r="G6637" s="20">
        <v>65</v>
      </c>
      <c r="H6637" s="11">
        <v>19031.753499205799</v>
      </c>
      <c r="I6637" s="10">
        <v>2795466.8272098401</v>
      </c>
      <c r="J6637" s="33">
        <f t="shared" si="412"/>
        <v>6.8080770316997193E-3</v>
      </c>
      <c r="K6637" s="33">
        <f t="shared" si="413"/>
        <v>6.784954578169744E-3</v>
      </c>
      <c r="L6637" s="33">
        <f t="shared" si="414"/>
        <v>0.93104616122973094</v>
      </c>
      <c r="M6637" s="33">
        <f t="shared" si="415"/>
        <v>0.9247290553156079</v>
      </c>
    </row>
    <row r="6638" spans="1:13" ht="41.4">
      <c r="A6638" t="s">
        <v>164</v>
      </c>
      <c r="B6638" t="s">
        <v>262</v>
      </c>
      <c r="C6638" s="14" t="s">
        <v>264</v>
      </c>
      <c r="D6638" t="s">
        <v>456</v>
      </c>
      <c r="E6638" t="s">
        <v>474</v>
      </c>
      <c r="F6638" s="20">
        <v>2034</v>
      </c>
      <c r="G6638" s="20">
        <v>66</v>
      </c>
      <c r="H6638" s="11">
        <v>19684.292025296501</v>
      </c>
      <c r="I6638" s="10">
        <v>2673760.1556976498</v>
      </c>
      <c r="J6638" s="33">
        <f t="shared" si="412"/>
        <v>7.3620260902423334E-3</v>
      </c>
      <c r="K6638" s="33">
        <f t="shared" si="413"/>
        <v>7.3349927568805429E-3</v>
      </c>
      <c r="L6638" s="33">
        <f t="shared" si="414"/>
        <v>0.9247290553156079</v>
      </c>
      <c r="M6638" s="33">
        <f t="shared" si="415"/>
        <v>0.91794617439279091</v>
      </c>
    </row>
    <row r="6639" spans="1:13" ht="41.4">
      <c r="A6639" t="s">
        <v>164</v>
      </c>
      <c r="B6639" t="s">
        <v>262</v>
      </c>
      <c r="C6639" s="14" t="s">
        <v>264</v>
      </c>
      <c r="D6639" t="s">
        <v>456</v>
      </c>
      <c r="E6639" t="s">
        <v>474</v>
      </c>
      <c r="F6639" s="20">
        <v>2034</v>
      </c>
      <c r="G6639" s="20">
        <v>67</v>
      </c>
      <c r="H6639" s="11">
        <v>20759.031387207098</v>
      </c>
      <c r="I6639" s="10">
        <v>2553041.04213796</v>
      </c>
      <c r="J6639" s="33">
        <f t="shared" si="412"/>
        <v>8.1310997530314403E-3</v>
      </c>
      <c r="K6639" s="33">
        <f t="shared" si="413"/>
        <v>8.0981317772480521E-3</v>
      </c>
      <c r="L6639" s="33">
        <f t="shared" si="414"/>
        <v>0.91794617439279091</v>
      </c>
      <c r="M6639" s="33">
        <f t="shared" si="415"/>
        <v>0.91051252530813742</v>
      </c>
    </row>
    <row r="6640" spans="1:13" ht="41.4">
      <c r="A6640" t="s">
        <v>164</v>
      </c>
      <c r="B6640" t="s">
        <v>262</v>
      </c>
      <c r="C6640" s="14" t="s">
        <v>264</v>
      </c>
      <c r="D6640" t="s">
        <v>456</v>
      </c>
      <c r="E6640" t="s">
        <v>474</v>
      </c>
      <c r="F6640" s="20">
        <v>2034</v>
      </c>
      <c r="G6640" s="20">
        <v>68</v>
      </c>
      <c r="H6640" s="11">
        <v>21612.951217227001</v>
      </c>
      <c r="I6640" s="10">
        <v>2420305.4112627399</v>
      </c>
      <c r="J6640" s="33">
        <f t="shared" si="412"/>
        <v>8.9298446041778373E-3</v>
      </c>
      <c r="K6640" s="33">
        <f t="shared" si="413"/>
        <v>8.8900919581695881E-3</v>
      </c>
      <c r="L6640" s="33">
        <f t="shared" si="414"/>
        <v>0.91051252530813742</v>
      </c>
      <c r="M6640" s="33">
        <f t="shared" si="415"/>
        <v>0.9024179852290829</v>
      </c>
    </row>
    <row r="6641" spans="1:13" ht="41.4">
      <c r="A6641" t="s">
        <v>164</v>
      </c>
      <c r="B6641" t="s">
        <v>262</v>
      </c>
      <c r="C6641" s="14" t="s">
        <v>264</v>
      </c>
      <c r="D6641" t="s">
        <v>456</v>
      </c>
      <c r="E6641" t="s">
        <v>474</v>
      </c>
      <c r="F6641" s="20">
        <v>2034</v>
      </c>
      <c r="G6641" s="20">
        <v>69</v>
      </c>
      <c r="H6641" s="11">
        <v>21572.845261223101</v>
      </c>
      <c r="I6641" s="10">
        <v>2276957.4551434899</v>
      </c>
      <c r="J6641" s="33">
        <f t="shared" si="412"/>
        <v>9.4744173688847515E-3</v>
      </c>
      <c r="K6641" s="33">
        <f t="shared" si="413"/>
        <v>9.4296764860664073E-3</v>
      </c>
      <c r="L6641" s="33">
        <f t="shared" si="414"/>
        <v>0.9024179852290829</v>
      </c>
      <c r="M6641" s="33">
        <f t="shared" si="415"/>
        <v>0.89390847557316477</v>
      </c>
    </row>
    <row r="6642" spans="1:13" ht="41.4">
      <c r="A6642" t="s">
        <v>164</v>
      </c>
      <c r="B6642" t="s">
        <v>262</v>
      </c>
      <c r="C6642" s="14" t="s">
        <v>264</v>
      </c>
      <c r="D6642" t="s">
        <v>456</v>
      </c>
      <c r="E6642" t="s">
        <v>474</v>
      </c>
      <c r="F6642" s="20">
        <v>2035</v>
      </c>
      <c r="G6642" s="20">
        <v>30</v>
      </c>
      <c r="H6642" s="11">
        <v>695.47473721440099</v>
      </c>
      <c r="I6642" s="10">
        <v>4483787.8893443998</v>
      </c>
      <c r="J6642" s="33">
        <f t="shared" si="412"/>
        <v>1.5510875054263335E-4</v>
      </c>
      <c r="K6642" s="33">
        <f t="shared" si="413"/>
        <v>1.5509672180236134E-4</v>
      </c>
      <c r="L6642" s="33">
        <f t="shared" si="414"/>
        <v>1</v>
      </c>
      <c r="M6642" s="33">
        <f t="shared" si="415"/>
        <v>0.99984490327819764</v>
      </c>
    </row>
    <row r="6643" spans="1:13" ht="41.4">
      <c r="A6643" t="s">
        <v>164</v>
      </c>
      <c r="B6643" t="s">
        <v>262</v>
      </c>
      <c r="C6643" s="14" t="s">
        <v>264</v>
      </c>
      <c r="D6643" t="s">
        <v>456</v>
      </c>
      <c r="E6643" t="s">
        <v>474</v>
      </c>
      <c r="F6643" s="20">
        <v>2035</v>
      </c>
      <c r="G6643" s="20">
        <v>31</v>
      </c>
      <c r="H6643" s="11">
        <v>991.90720630392605</v>
      </c>
      <c r="I6643" s="10">
        <v>4386944.1384986201</v>
      </c>
      <c r="J6643" s="33">
        <f t="shared" si="412"/>
        <v>2.2610436216846712E-4</v>
      </c>
      <c r="K6643" s="33">
        <f t="shared" si="413"/>
        <v>2.2607880250358203E-4</v>
      </c>
      <c r="L6643" s="33">
        <f t="shared" si="414"/>
        <v>0.99984490327819764</v>
      </c>
      <c r="M6643" s="33">
        <f t="shared" si="415"/>
        <v>0.99961885953977514</v>
      </c>
    </row>
    <row r="6644" spans="1:13" ht="41.4">
      <c r="A6644" t="s">
        <v>164</v>
      </c>
      <c r="B6644" t="s">
        <v>262</v>
      </c>
      <c r="C6644" s="14" t="s">
        <v>264</v>
      </c>
      <c r="D6644" t="s">
        <v>456</v>
      </c>
      <c r="E6644" t="s">
        <v>474</v>
      </c>
      <c r="F6644" s="20">
        <v>2035</v>
      </c>
      <c r="G6644" s="20">
        <v>32</v>
      </c>
      <c r="H6644" s="11">
        <v>1062.3750677322701</v>
      </c>
      <c r="I6644" s="10">
        <v>4344854.1559432903</v>
      </c>
      <c r="J6644" s="33">
        <f t="shared" si="412"/>
        <v>2.4451340127931703E-4</v>
      </c>
      <c r="K6644" s="33">
        <f t="shared" si="413"/>
        <v>2.4448351031391979E-4</v>
      </c>
      <c r="L6644" s="33">
        <f t="shared" si="414"/>
        <v>0.99961885953977514</v>
      </c>
      <c r="M6644" s="33">
        <f t="shared" si="415"/>
        <v>0.99937446921201889</v>
      </c>
    </row>
    <row r="6645" spans="1:13" ht="41.4">
      <c r="A6645" t="s">
        <v>164</v>
      </c>
      <c r="B6645" t="s">
        <v>262</v>
      </c>
      <c r="C6645" s="14" t="s">
        <v>264</v>
      </c>
      <c r="D6645" t="s">
        <v>456</v>
      </c>
      <c r="E6645" t="s">
        <v>474</v>
      </c>
      <c r="F6645" s="20">
        <v>2035</v>
      </c>
      <c r="G6645" s="20">
        <v>33</v>
      </c>
      <c r="H6645" s="11">
        <v>1151.4054039882001</v>
      </c>
      <c r="I6645" s="10">
        <v>4325662.2609488899</v>
      </c>
      <c r="J6645" s="33">
        <f t="shared" si="412"/>
        <v>2.6618014410945351E-4</v>
      </c>
      <c r="K6645" s="33">
        <f t="shared" si="413"/>
        <v>2.66144721317918E-4</v>
      </c>
      <c r="L6645" s="33">
        <f t="shared" si="414"/>
        <v>0.99937446921201889</v>
      </c>
      <c r="M6645" s="33">
        <f t="shared" si="415"/>
        <v>0.99910849097241816</v>
      </c>
    </row>
    <row r="6646" spans="1:13" ht="41.4">
      <c r="A6646" t="s">
        <v>164</v>
      </c>
      <c r="B6646" t="s">
        <v>262</v>
      </c>
      <c r="C6646" s="14" t="s">
        <v>264</v>
      </c>
      <c r="D6646" t="s">
        <v>456</v>
      </c>
      <c r="E6646" t="s">
        <v>474</v>
      </c>
      <c r="F6646" s="20">
        <v>2035</v>
      </c>
      <c r="G6646" s="20">
        <v>34</v>
      </c>
      <c r="H6646" s="11">
        <v>1244.7213273656901</v>
      </c>
      <c r="I6646" s="10">
        <v>4306544.5897308504</v>
      </c>
      <c r="J6646" s="33">
        <f t="shared" si="412"/>
        <v>2.8903017289865851E-4</v>
      </c>
      <c r="K6646" s="33">
        <f t="shared" si="413"/>
        <v>2.8898840770208434E-4</v>
      </c>
      <c r="L6646" s="33">
        <f t="shared" si="414"/>
        <v>0.99910849097241816</v>
      </c>
      <c r="M6646" s="33">
        <f t="shared" si="415"/>
        <v>0.99881976020049046</v>
      </c>
    </row>
    <row r="6647" spans="1:13" ht="41.4">
      <c r="A6647" t="s">
        <v>164</v>
      </c>
      <c r="B6647" t="s">
        <v>262</v>
      </c>
      <c r="C6647" s="14" t="s">
        <v>264</v>
      </c>
      <c r="D6647" t="s">
        <v>456</v>
      </c>
      <c r="E6647" t="s">
        <v>474</v>
      </c>
      <c r="F6647" s="20">
        <v>2035</v>
      </c>
      <c r="G6647" s="20">
        <v>35</v>
      </c>
      <c r="H6647" s="11">
        <v>1363.3650692569099</v>
      </c>
      <c r="I6647" s="10">
        <v>4307055.3467435399</v>
      </c>
      <c r="J6647" s="33">
        <f t="shared" si="412"/>
        <v>3.1654226832439412E-4</v>
      </c>
      <c r="K6647" s="33">
        <f t="shared" si="413"/>
        <v>3.1649217410634201E-4</v>
      </c>
      <c r="L6647" s="33">
        <f t="shared" si="414"/>
        <v>0.99881976020049046</v>
      </c>
      <c r="M6647" s="33">
        <f t="shared" si="415"/>
        <v>0.99850364156304428</v>
      </c>
    </row>
    <row r="6648" spans="1:13" ht="41.4">
      <c r="A6648" t="s">
        <v>164</v>
      </c>
      <c r="B6648" t="s">
        <v>262</v>
      </c>
      <c r="C6648" s="14" t="s">
        <v>264</v>
      </c>
      <c r="D6648" t="s">
        <v>456</v>
      </c>
      <c r="E6648" t="s">
        <v>474</v>
      </c>
      <c r="F6648" s="20">
        <v>2035</v>
      </c>
      <c r="G6648" s="20">
        <v>36</v>
      </c>
      <c r="H6648" s="11">
        <v>1815.4128513369801</v>
      </c>
      <c r="I6648" s="10">
        <v>4346172.97510109</v>
      </c>
      <c r="J6648" s="33">
        <f t="shared" si="412"/>
        <v>4.1770377335125609E-4</v>
      </c>
      <c r="K6648" s="33">
        <f t="shared" si="413"/>
        <v>4.1761654727545672E-4</v>
      </c>
      <c r="L6648" s="33">
        <f t="shared" si="414"/>
        <v>0.99850364156304428</v>
      </c>
      <c r="M6648" s="33">
        <f t="shared" si="415"/>
        <v>0.99808664991981277</v>
      </c>
    </row>
    <row r="6649" spans="1:13" ht="41.4">
      <c r="A6649" t="s">
        <v>164</v>
      </c>
      <c r="B6649" t="s">
        <v>262</v>
      </c>
      <c r="C6649" s="14" t="s">
        <v>264</v>
      </c>
      <c r="D6649" t="s">
        <v>456</v>
      </c>
      <c r="E6649" t="s">
        <v>474</v>
      </c>
      <c r="F6649" s="20">
        <v>2035</v>
      </c>
      <c r="G6649" s="20">
        <v>37</v>
      </c>
      <c r="H6649" s="11">
        <v>1999.9876804824401</v>
      </c>
      <c r="I6649" s="10">
        <v>4387846.87486366</v>
      </c>
      <c r="J6649" s="33">
        <f t="shared" si="412"/>
        <v>4.5580161238980887E-4</v>
      </c>
      <c r="K6649" s="33">
        <f t="shared" si="413"/>
        <v>4.5569775061560236E-4</v>
      </c>
      <c r="L6649" s="33">
        <f t="shared" si="414"/>
        <v>0.99808664991981277</v>
      </c>
      <c r="M6649" s="33">
        <f t="shared" si="415"/>
        <v>0.9976318240785248</v>
      </c>
    </row>
    <row r="6650" spans="1:13" ht="41.4">
      <c r="A6650" t="s">
        <v>164</v>
      </c>
      <c r="B6650" t="s">
        <v>262</v>
      </c>
      <c r="C6650" s="14" t="s">
        <v>264</v>
      </c>
      <c r="D6650" t="s">
        <v>456</v>
      </c>
      <c r="E6650" t="s">
        <v>474</v>
      </c>
      <c r="F6650" s="20">
        <v>2035</v>
      </c>
      <c r="G6650" s="20">
        <v>38</v>
      </c>
      <c r="H6650" s="11">
        <v>2188.8830310932499</v>
      </c>
      <c r="I6650" s="10">
        <v>4383245.2966484604</v>
      </c>
      <c r="J6650" s="33">
        <f t="shared" si="412"/>
        <v>4.9937497971352983E-4</v>
      </c>
      <c r="K6650" s="33">
        <f t="shared" si="413"/>
        <v>4.9925031278108545E-4</v>
      </c>
      <c r="L6650" s="33">
        <f t="shared" si="414"/>
        <v>0.9976318240785248</v>
      </c>
      <c r="M6650" s="33">
        <f t="shared" si="415"/>
        <v>0.99713375607831323</v>
      </c>
    </row>
    <row r="6651" spans="1:13" ht="41.4">
      <c r="A6651" t="s">
        <v>164</v>
      </c>
      <c r="B6651" t="s">
        <v>262</v>
      </c>
      <c r="C6651" s="14" t="s">
        <v>264</v>
      </c>
      <c r="D6651" t="s">
        <v>456</v>
      </c>
      <c r="E6651" t="s">
        <v>474</v>
      </c>
      <c r="F6651" s="20">
        <v>2035</v>
      </c>
      <c r="G6651" s="20">
        <v>39</v>
      </c>
      <c r="H6651" s="11">
        <v>2272.7422062702999</v>
      </c>
      <c r="I6651" s="10">
        <v>4319706.6068505896</v>
      </c>
      <c r="J6651" s="33">
        <f t="shared" si="412"/>
        <v>5.2613346532979241E-4</v>
      </c>
      <c r="K6651" s="33">
        <f t="shared" si="413"/>
        <v>5.2599508138861939E-4</v>
      </c>
      <c r="L6651" s="33">
        <f t="shared" si="414"/>
        <v>0.99713375607831323</v>
      </c>
      <c r="M6651" s="33">
        <f t="shared" si="415"/>
        <v>0.99660926862712951</v>
      </c>
    </row>
    <row r="6652" spans="1:13" ht="41.4">
      <c r="A6652" t="s">
        <v>164</v>
      </c>
      <c r="B6652" t="s">
        <v>262</v>
      </c>
      <c r="C6652" s="14" t="s">
        <v>264</v>
      </c>
      <c r="D6652" t="s">
        <v>456</v>
      </c>
      <c r="E6652" t="s">
        <v>474</v>
      </c>
      <c r="F6652" s="20">
        <v>2035</v>
      </c>
      <c r="G6652" s="20">
        <v>40</v>
      </c>
      <c r="H6652" s="11">
        <v>2412.9319942083898</v>
      </c>
      <c r="I6652" s="10">
        <v>4254049.3561554505</v>
      </c>
      <c r="J6652" s="33">
        <f t="shared" si="412"/>
        <v>5.6720827432736934E-4</v>
      </c>
      <c r="K6652" s="33">
        <f t="shared" si="413"/>
        <v>5.6704744212399127E-4</v>
      </c>
      <c r="L6652" s="33">
        <f t="shared" si="414"/>
        <v>0.99660926862712951</v>
      </c>
      <c r="M6652" s="33">
        <f t="shared" si="415"/>
        <v>0.9960441438905574</v>
      </c>
    </row>
    <row r="6653" spans="1:13" ht="41.4">
      <c r="A6653" t="s">
        <v>164</v>
      </c>
      <c r="B6653" t="s">
        <v>262</v>
      </c>
      <c r="C6653" s="14" t="s">
        <v>264</v>
      </c>
      <c r="D6653" t="s">
        <v>456</v>
      </c>
      <c r="E6653" t="s">
        <v>474</v>
      </c>
      <c r="F6653" s="20">
        <v>2035</v>
      </c>
      <c r="G6653" s="20">
        <v>41</v>
      </c>
      <c r="H6653" s="11">
        <v>3092.0085990911102</v>
      </c>
      <c r="I6653" s="10">
        <v>4197623.8724244302</v>
      </c>
      <c r="J6653" s="33">
        <f t="shared" si="412"/>
        <v>7.3660925634703252E-4</v>
      </c>
      <c r="K6653" s="33">
        <f t="shared" si="413"/>
        <v>7.3633802634964773E-4</v>
      </c>
      <c r="L6653" s="33">
        <f t="shared" si="414"/>
        <v>0.9960441438905574</v>
      </c>
      <c r="M6653" s="33">
        <f t="shared" si="415"/>
        <v>0.99531071871148791</v>
      </c>
    </row>
    <row r="6654" spans="1:13" ht="41.4">
      <c r="A6654" t="s">
        <v>164</v>
      </c>
      <c r="B6654" t="s">
        <v>262</v>
      </c>
      <c r="C6654" s="14" t="s">
        <v>264</v>
      </c>
      <c r="D6654" t="s">
        <v>456</v>
      </c>
      <c r="E6654" t="s">
        <v>474</v>
      </c>
      <c r="F6654" s="20">
        <v>2035</v>
      </c>
      <c r="G6654" s="20">
        <v>42</v>
      </c>
      <c r="H6654" s="11">
        <v>3368.55414537661</v>
      </c>
      <c r="I6654" s="10">
        <v>4143635.29347798</v>
      </c>
      <c r="J6654" s="33">
        <f t="shared" si="412"/>
        <v>8.1294658115270522E-4</v>
      </c>
      <c r="K6654" s="33">
        <f t="shared" si="413"/>
        <v>8.1261622960626667E-4</v>
      </c>
      <c r="L6654" s="33">
        <f t="shared" si="414"/>
        <v>0.99531071871148791</v>
      </c>
      <c r="M6654" s="33">
        <f t="shared" si="415"/>
        <v>0.99450191306796187</v>
      </c>
    </row>
    <row r="6655" spans="1:13" ht="41.4">
      <c r="A6655" t="s">
        <v>164</v>
      </c>
      <c r="B6655" t="s">
        <v>262</v>
      </c>
      <c r="C6655" s="14" t="s">
        <v>264</v>
      </c>
      <c r="D6655" t="s">
        <v>456</v>
      </c>
      <c r="E6655" t="s">
        <v>474</v>
      </c>
      <c r="F6655" s="20">
        <v>2035</v>
      </c>
      <c r="G6655" s="20">
        <v>43</v>
      </c>
      <c r="H6655" s="11">
        <v>3724.4673149748101</v>
      </c>
      <c r="I6655" s="10">
        <v>4123995.9596820399</v>
      </c>
      <c r="J6655" s="33">
        <f t="shared" si="412"/>
        <v>9.0312099026934221E-4</v>
      </c>
      <c r="K6655" s="33">
        <f t="shared" si="413"/>
        <v>9.0271329924851429E-4</v>
      </c>
      <c r="L6655" s="33">
        <f t="shared" si="414"/>
        <v>0.99450191306796187</v>
      </c>
      <c r="M6655" s="33">
        <f t="shared" si="415"/>
        <v>0.99360416296490739</v>
      </c>
    </row>
    <row r="6656" spans="1:13" ht="41.4">
      <c r="A6656" t="s">
        <v>164</v>
      </c>
      <c r="B6656" t="s">
        <v>262</v>
      </c>
      <c r="C6656" s="14" t="s">
        <v>264</v>
      </c>
      <c r="D6656" t="s">
        <v>456</v>
      </c>
      <c r="E6656" t="s">
        <v>474</v>
      </c>
      <c r="F6656" s="20">
        <v>2035</v>
      </c>
      <c r="G6656" s="20">
        <v>44</v>
      </c>
      <c r="H6656" s="11">
        <v>3904.3155098151201</v>
      </c>
      <c r="I6656" s="10">
        <v>4098206.6457214798</v>
      </c>
      <c r="J6656" s="33">
        <f t="shared" si="412"/>
        <v>9.5268878495700514E-4</v>
      </c>
      <c r="K6656" s="33">
        <f t="shared" si="413"/>
        <v>9.5223512107478481E-4</v>
      </c>
      <c r="L6656" s="33">
        <f t="shared" si="414"/>
        <v>0.99360416296490739</v>
      </c>
      <c r="M6656" s="33">
        <f t="shared" si="415"/>
        <v>0.99265801818448607</v>
      </c>
    </row>
    <row r="6657" spans="1:13" ht="41.4">
      <c r="A6657" t="s">
        <v>164</v>
      </c>
      <c r="B6657" t="s">
        <v>262</v>
      </c>
      <c r="C6657" s="14" t="s">
        <v>264</v>
      </c>
      <c r="D6657" t="s">
        <v>456</v>
      </c>
      <c r="E6657" t="s">
        <v>474</v>
      </c>
      <c r="F6657" s="20">
        <v>2035</v>
      </c>
      <c r="G6657" s="20">
        <v>45</v>
      </c>
      <c r="H6657" s="11">
        <v>4204.8902584708503</v>
      </c>
      <c r="I6657" s="10">
        <v>4075631.9727239502</v>
      </c>
      <c r="J6657" s="33">
        <f t="shared" si="412"/>
        <v>1.031714906206438E-3</v>
      </c>
      <c r="K6657" s="33">
        <f t="shared" si="413"/>
        <v>1.0311828713677196E-3</v>
      </c>
      <c r="L6657" s="33">
        <f t="shared" si="414"/>
        <v>0.99265801818448607</v>
      </c>
      <c r="M6657" s="33">
        <f t="shared" si="415"/>
        <v>0.99163440623900845</v>
      </c>
    </row>
    <row r="6658" spans="1:13" ht="41.4">
      <c r="A6658" t="s">
        <v>164</v>
      </c>
      <c r="B6658" t="s">
        <v>262</v>
      </c>
      <c r="C6658" s="14" t="s">
        <v>264</v>
      </c>
      <c r="D6658" t="s">
        <v>456</v>
      </c>
      <c r="E6658" t="s">
        <v>474</v>
      </c>
      <c r="F6658" s="20">
        <v>2035</v>
      </c>
      <c r="G6658" s="20">
        <v>46</v>
      </c>
      <c r="H6658" s="11">
        <v>5270.39188334952</v>
      </c>
      <c r="I6658" s="10">
        <v>4075279.8131912998</v>
      </c>
      <c r="J6658" s="33">
        <f t="shared" ref="J6658:J6721" si="416">IF(I6658&gt;0,H6658/I6658,0)</f>
        <v>1.293258898760707E-3</v>
      </c>
      <c r="K6658" s="33">
        <f t="shared" ref="K6658:K6721" si="417">1-EXP(-J6658)</f>
        <v>1.2924229998545478E-3</v>
      </c>
      <c r="L6658" s="33">
        <f t="shared" ref="L6658:L6721" si="418">IF(G6658=30,1,M6657)</f>
        <v>0.99163440623900845</v>
      </c>
      <c r="M6658" s="33">
        <f t="shared" ref="M6658:M6721" si="419">L6658*(1-K6658)</f>
        <v>0.99035279512493801</v>
      </c>
    </row>
    <row r="6659" spans="1:13" ht="41.4">
      <c r="A6659" t="s">
        <v>164</v>
      </c>
      <c r="B6659" t="s">
        <v>262</v>
      </c>
      <c r="C6659" s="14" t="s">
        <v>264</v>
      </c>
      <c r="D6659" t="s">
        <v>456</v>
      </c>
      <c r="E6659" t="s">
        <v>474</v>
      </c>
      <c r="F6659" s="20">
        <v>2035</v>
      </c>
      <c r="G6659" s="20">
        <v>47</v>
      </c>
      <c r="H6659" s="11">
        <v>5826.20167165966</v>
      </c>
      <c r="I6659" s="10">
        <v>4029081.9600725099</v>
      </c>
      <c r="J6659" s="33">
        <f t="shared" si="416"/>
        <v>1.4460370201937534E-3</v>
      </c>
      <c r="K6659" s="33">
        <f t="shared" si="417"/>
        <v>1.4449920124292026E-3</v>
      </c>
      <c r="L6659" s="33">
        <f t="shared" si="418"/>
        <v>0.99035279512493801</v>
      </c>
      <c r="M6659" s="33">
        <f t="shared" si="419"/>
        <v>0.98892174324649551</v>
      </c>
    </row>
    <row r="6660" spans="1:13" ht="41.4">
      <c r="A6660" t="s">
        <v>164</v>
      </c>
      <c r="B6660" t="s">
        <v>262</v>
      </c>
      <c r="C6660" s="14" t="s">
        <v>264</v>
      </c>
      <c r="D6660" t="s">
        <v>456</v>
      </c>
      <c r="E6660" t="s">
        <v>474</v>
      </c>
      <c r="F6660" s="20">
        <v>2035</v>
      </c>
      <c r="G6660" s="20">
        <v>48</v>
      </c>
      <c r="H6660" s="11">
        <v>6443.3796385313799</v>
      </c>
      <c r="I6660" s="10">
        <v>3973802.1939710299</v>
      </c>
      <c r="J6660" s="33">
        <f t="shared" si="416"/>
        <v>1.6214646134896048E-3</v>
      </c>
      <c r="K6660" s="33">
        <f t="shared" si="417"/>
        <v>1.6201507499669088E-3</v>
      </c>
      <c r="L6660" s="33">
        <f t="shared" si="418"/>
        <v>0.98892174324649551</v>
      </c>
      <c r="M6660" s="33">
        <f t="shared" si="419"/>
        <v>0.98731954094251617</v>
      </c>
    </row>
    <row r="6661" spans="1:13" ht="41.4">
      <c r="A6661" t="s">
        <v>164</v>
      </c>
      <c r="B6661" t="s">
        <v>262</v>
      </c>
      <c r="C6661" s="14" t="s">
        <v>264</v>
      </c>
      <c r="D6661" t="s">
        <v>456</v>
      </c>
      <c r="E6661" t="s">
        <v>474</v>
      </c>
      <c r="F6661" s="20">
        <v>2035</v>
      </c>
      <c r="G6661" s="20">
        <v>49</v>
      </c>
      <c r="H6661" s="11">
        <v>7027.6873430386004</v>
      </c>
      <c r="I6661" s="10">
        <v>3978500.9138658801</v>
      </c>
      <c r="J6661" s="33">
        <f t="shared" si="416"/>
        <v>1.766415917750751E-3</v>
      </c>
      <c r="K6661" s="33">
        <f t="shared" si="417"/>
        <v>1.764856723350583E-3</v>
      </c>
      <c r="L6661" s="33">
        <f t="shared" si="418"/>
        <v>0.98731954094251617</v>
      </c>
      <c r="M6661" s="33">
        <f t="shared" si="419"/>
        <v>0.98557706341258833</v>
      </c>
    </row>
    <row r="6662" spans="1:13" ht="41.4">
      <c r="A6662" t="s">
        <v>164</v>
      </c>
      <c r="B6662" t="s">
        <v>262</v>
      </c>
      <c r="C6662" s="14" t="s">
        <v>264</v>
      </c>
      <c r="D6662" t="s">
        <v>456</v>
      </c>
      <c r="E6662" t="s">
        <v>474</v>
      </c>
      <c r="F6662" s="20">
        <v>2035</v>
      </c>
      <c r="G6662" s="20">
        <v>50</v>
      </c>
      <c r="H6662" s="11">
        <v>7805.0708455715303</v>
      </c>
      <c r="I6662" s="10">
        <v>4038094.7274775598</v>
      </c>
      <c r="J6662" s="33">
        <f t="shared" si="416"/>
        <v>1.9328597698467201E-3</v>
      </c>
      <c r="K6662" s="33">
        <f t="shared" si="417"/>
        <v>1.9309929993306385E-3</v>
      </c>
      <c r="L6662" s="33">
        <f t="shared" si="418"/>
        <v>0.98557706341258833</v>
      </c>
      <c r="M6662" s="33">
        <f t="shared" si="419"/>
        <v>0.98367392100283779</v>
      </c>
    </row>
    <row r="6663" spans="1:13" ht="41.4">
      <c r="A6663" t="s">
        <v>164</v>
      </c>
      <c r="B6663" t="s">
        <v>262</v>
      </c>
      <c r="C6663" s="14" t="s">
        <v>264</v>
      </c>
      <c r="D6663" t="s">
        <v>456</v>
      </c>
      <c r="E6663" t="s">
        <v>474</v>
      </c>
      <c r="F6663" s="20">
        <v>2035</v>
      </c>
      <c r="G6663" s="20">
        <v>51</v>
      </c>
      <c r="H6663" s="11">
        <v>8998.7942100993296</v>
      </c>
      <c r="I6663" s="10">
        <v>4055812.5502938698</v>
      </c>
      <c r="J6663" s="33">
        <f t="shared" si="416"/>
        <v>2.2187401657523123E-3</v>
      </c>
      <c r="K6663" s="33">
        <f t="shared" si="417"/>
        <v>2.2162805811867248E-3</v>
      </c>
      <c r="L6663" s="33">
        <f t="shared" si="418"/>
        <v>0.98367392100283779</v>
      </c>
      <c r="M6663" s="33">
        <f t="shared" si="419"/>
        <v>0.98149382359349935</v>
      </c>
    </row>
    <row r="6664" spans="1:13" ht="41.4">
      <c r="A6664" t="s">
        <v>164</v>
      </c>
      <c r="B6664" t="s">
        <v>262</v>
      </c>
      <c r="C6664" s="14" t="s">
        <v>264</v>
      </c>
      <c r="D6664" t="s">
        <v>456</v>
      </c>
      <c r="E6664" t="s">
        <v>474</v>
      </c>
      <c r="F6664" s="20">
        <v>2035</v>
      </c>
      <c r="G6664" s="20">
        <v>52</v>
      </c>
      <c r="H6664" s="11">
        <v>9598.8120987697494</v>
      </c>
      <c r="I6664" s="10">
        <v>4015994.1182094798</v>
      </c>
      <c r="J6664" s="33">
        <f t="shared" si="416"/>
        <v>2.3901459554550729E-3</v>
      </c>
      <c r="K6664" s="33">
        <f t="shared" si="417"/>
        <v>2.3872918309884028E-3</v>
      </c>
      <c r="L6664" s="33">
        <f t="shared" si="418"/>
        <v>0.98149382359349935</v>
      </c>
      <c r="M6664" s="33">
        <f t="shared" si="419"/>
        <v>0.97915071140626897</v>
      </c>
    </row>
    <row r="6665" spans="1:13" ht="41.4">
      <c r="A6665" t="s">
        <v>164</v>
      </c>
      <c r="B6665" t="s">
        <v>262</v>
      </c>
      <c r="C6665" s="14" t="s">
        <v>264</v>
      </c>
      <c r="D6665" t="s">
        <v>456</v>
      </c>
      <c r="E6665" t="s">
        <v>474</v>
      </c>
      <c r="F6665" s="20">
        <v>2035</v>
      </c>
      <c r="G6665" s="20">
        <v>53</v>
      </c>
      <c r="H6665" s="11">
        <v>10190.568233108101</v>
      </c>
      <c r="I6665" s="10">
        <v>3951698.3726832001</v>
      </c>
      <c r="J6665" s="33">
        <f t="shared" si="416"/>
        <v>2.5787818988291644E-3</v>
      </c>
      <c r="K6665" s="33">
        <f t="shared" si="417"/>
        <v>2.5754596971464538E-3</v>
      </c>
      <c r="L6665" s="33">
        <f t="shared" si="418"/>
        <v>0.97915071140626897</v>
      </c>
      <c r="M6665" s="33">
        <f t="shared" si="419"/>
        <v>0.97662894821160984</v>
      </c>
    </row>
    <row r="6666" spans="1:13" ht="41.4">
      <c r="A6666" t="s">
        <v>164</v>
      </c>
      <c r="B6666" t="s">
        <v>262</v>
      </c>
      <c r="C6666" s="14" t="s">
        <v>264</v>
      </c>
      <c r="D6666" t="s">
        <v>456</v>
      </c>
      <c r="E6666" t="s">
        <v>474</v>
      </c>
      <c r="F6666" s="20">
        <v>2035</v>
      </c>
      <c r="G6666" s="20">
        <v>54</v>
      </c>
      <c r="H6666" s="11">
        <v>10820.3384860147</v>
      </c>
      <c r="I6666" s="10">
        <v>3880223.5441474202</v>
      </c>
      <c r="J6666" s="33">
        <f t="shared" si="416"/>
        <v>2.788586369549539E-3</v>
      </c>
      <c r="K6666" s="33">
        <f t="shared" si="417"/>
        <v>2.7847018741685714E-3</v>
      </c>
      <c r="L6666" s="33">
        <f t="shared" si="418"/>
        <v>0.97662894821160984</v>
      </c>
      <c r="M6666" s="33">
        <f t="shared" si="419"/>
        <v>0.97390932774915773</v>
      </c>
    </row>
    <row r="6667" spans="1:13" ht="41.4">
      <c r="A6667" t="s">
        <v>164</v>
      </c>
      <c r="B6667" t="s">
        <v>262</v>
      </c>
      <c r="C6667" s="14" t="s">
        <v>264</v>
      </c>
      <c r="D6667" t="s">
        <v>456</v>
      </c>
      <c r="E6667" t="s">
        <v>474</v>
      </c>
      <c r="F6667" s="20">
        <v>2035</v>
      </c>
      <c r="G6667" s="20">
        <v>55</v>
      </c>
      <c r="H6667" s="11">
        <v>11528.5901547921</v>
      </c>
      <c r="I6667" s="10">
        <v>3813401.3369181901</v>
      </c>
      <c r="J6667" s="33">
        <f t="shared" si="416"/>
        <v>3.0231777712935296E-3</v>
      </c>
      <c r="K6667" s="33">
        <f t="shared" si="417"/>
        <v>3.018612571004553E-3</v>
      </c>
      <c r="L6667" s="33">
        <f t="shared" si="418"/>
        <v>0.97390932774915773</v>
      </c>
      <c r="M6667" s="33">
        <f t="shared" si="419"/>
        <v>0.9709694728093955</v>
      </c>
    </row>
    <row r="6668" spans="1:13" ht="41.4">
      <c r="A6668" t="s">
        <v>164</v>
      </c>
      <c r="B6668" t="s">
        <v>262</v>
      </c>
      <c r="C6668" s="14" t="s">
        <v>264</v>
      </c>
      <c r="D6668" t="s">
        <v>456</v>
      </c>
      <c r="E6668" t="s">
        <v>474</v>
      </c>
      <c r="F6668" s="20">
        <v>2035</v>
      </c>
      <c r="G6668" s="20">
        <v>56</v>
      </c>
      <c r="H6668" s="11">
        <v>12290.293320692001</v>
      </c>
      <c r="I6668" s="10">
        <v>3732713.1949335798</v>
      </c>
      <c r="J6668" s="33">
        <f t="shared" si="416"/>
        <v>3.2925897809061903E-3</v>
      </c>
      <c r="K6668" s="33">
        <f t="shared" si="417"/>
        <v>3.2871751515215486E-3</v>
      </c>
      <c r="L6668" s="33">
        <f t="shared" si="418"/>
        <v>0.9709694728093955</v>
      </c>
      <c r="M6668" s="33">
        <f t="shared" si="419"/>
        <v>0.96777772608549051</v>
      </c>
    </row>
    <row r="6669" spans="1:13" ht="41.4">
      <c r="A6669" t="s">
        <v>164</v>
      </c>
      <c r="B6669" t="s">
        <v>262</v>
      </c>
      <c r="C6669" s="14" t="s">
        <v>264</v>
      </c>
      <c r="D6669" t="s">
        <v>456</v>
      </c>
      <c r="E6669" t="s">
        <v>474</v>
      </c>
      <c r="F6669" s="20">
        <v>2035</v>
      </c>
      <c r="G6669" s="20">
        <v>57</v>
      </c>
      <c r="H6669" s="11">
        <v>13049.2010092209</v>
      </c>
      <c r="I6669" s="10">
        <v>3627992.1131337499</v>
      </c>
      <c r="J6669" s="33">
        <f t="shared" si="416"/>
        <v>3.5968107433258434E-3</v>
      </c>
      <c r="K6669" s="33">
        <f t="shared" si="417"/>
        <v>3.5903499679474926E-3</v>
      </c>
      <c r="L6669" s="33">
        <f t="shared" si="418"/>
        <v>0.96777772608549051</v>
      </c>
      <c r="M6669" s="33">
        <f t="shared" si="419"/>
        <v>0.96430306535765919</v>
      </c>
    </row>
    <row r="6670" spans="1:13" ht="41.4">
      <c r="A6670" t="s">
        <v>164</v>
      </c>
      <c r="B6670" t="s">
        <v>262</v>
      </c>
      <c r="C6670" s="14" t="s">
        <v>264</v>
      </c>
      <c r="D6670" t="s">
        <v>456</v>
      </c>
      <c r="E6670" t="s">
        <v>474</v>
      </c>
      <c r="F6670" s="20">
        <v>2035</v>
      </c>
      <c r="G6670" s="20">
        <v>58</v>
      </c>
      <c r="H6670" s="11">
        <v>13838.4101853503</v>
      </c>
      <c r="I6670" s="10">
        <v>3526740.61502229</v>
      </c>
      <c r="J6670" s="33">
        <f t="shared" si="416"/>
        <v>3.9238525584799318E-3</v>
      </c>
      <c r="K6670" s="33">
        <f t="shared" si="417"/>
        <v>3.9161643081704334E-3</v>
      </c>
      <c r="L6670" s="33">
        <f t="shared" si="418"/>
        <v>0.96430306535765919</v>
      </c>
      <c r="M6670" s="33">
        <f t="shared" si="419"/>
        <v>0.96052669611084618</v>
      </c>
    </row>
    <row r="6671" spans="1:13" ht="41.4">
      <c r="A6671" t="s">
        <v>164</v>
      </c>
      <c r="B6671" t="s">
        <v>262</v>
      </c>
      <c r="C6671" s="14" t="s">
        <v>264</v>
      </c>
      <c r="D6671" t="s">
        <v>456</v>
      </c>
      <c r="E6671" t="s">
        <v>474</v>
      </c>
      <c r="F6671" s="20">
        <v>2035</v>
      </c>
      <c r="G6671" s="20">
        <v>59</v>
      </c>
      <c r="H6671" s="11">
        <v>14147.451569221101</v>
      </c>
      <c r="I6671" s="10">
        <v>3438794.06673868</v>
      </c>
      <c r="J6671" s="33">
        <f t="shared" si="416"/>
        <v>4.1140735079371622E-3</v>
      </c>
      <c r="K6671" s="33">
        <f t="shared" si="417"/>
        <v>4.105622301123768E-3</v>
      </c>
      <c r="L6671" s="33">
        <f t="shared" si="418"/>
        <v>0.96052669611084618</v>
      </c>
      <c r="M6671" s="33">
        <f t="shared" si="419"/>
        <v>0.95658313628646874</v>
      </c>
    </row>
    <row r="6672" spans="1:13" ht="41.4">
      <c r="A6672" t="s">
        <v>164</v>
      </c>
      <c r="B6672" t="s">
        <v>262</v>
      </c>
      <c r="C6672" s="14" t="s">
        <v>264</v>
      </c>
      <c r="D6672" t="s">
        <v>456</v>
      </c>
      <c r="E6672" t="s">
        <v>474</v>
      </c>
      <c r="F6672" s="20">
        <v>2035</v>
      </c>
      <c r="G6672" s="20">
        <v>60</v>
      </c>
      <c r="H6672" s="11">
        <v>14612.640105766</v>
      </c>
      <c r="I6672" s="10">
        <v>3338743.24831976</v>
      </c>
      <c r="J6672" s="33">
        <f t="shared" si="416"/>
        <v>4.3766887774673562E-3</v>
      </c>
      <c r="K6672" s="33">
        <f t="shared" si="417"/>
        <v>4.3671250327387279E-3</v>
      </c>
      <c r="L6672" s="33">
        <f t="shared" si="418"/>
        <v>0.95658313628646874</v>
      </c>
      <c r="M6672" s="33">
        <f t="shared" si="419"/>
        <v>0.95240561812609636</v>
      </c>
    </row>
    <row r="6673" spans="1:13" ht="41.4">
      <c r="A6673" t="s">
        <v>164</v>
      </c>
      <c r="B6673" t="s">
        <v>262</v>
      </c>
      <c r="C6673" s="14" t="s">
        <v>264</v>
      </c>
      <c r="D6673" t="s">
        <v>456</v>
      </c>
      <c r="E6673" t="s">
        <v>474</v>
      </c>
      <c r="F6673" s="20">
        <v>2035</v>
      </c>
      <c r="G6673" s="20">
        <v>61</v>
      </c>
      <c r="H6673" s="11">
        <v>15476.2982160711</v>
      </c>
      <c r="I6673" s="10">
        <v>3252467.0200154399</v>
      </c>
      <c r="J6673" s="33">
        <f t="shared" si="416"/>
        <v>4.7583259479131107E-3</v>
      </c>
      <c r="K6673" s="33">
        <f t="shared" si="417"/>
        <v>4.7470230497309585E-3</v>
      </c>
      <c r="L6673" s="33">
        <f t="shared" si="418"/>
        <v>0.95240561812609636</v>
      </c>
      <c r="M6673" s="33">
        <f t="shared" si="419"/>
        <v>0.94788452670415857</v>
      </c>
    </row>
    <row r="6674" spans="1:13" ht="41.4">
      <c r="A6674" t="s">
        <v>164</v>
      </c>
      <c r="B6674" t="s">
        <v>262</v>
      </c>
      <c r="C6674" s="14" t="s">
        <v>264</v>
      </c>
      <c r="D6674" t="s">
        <v>456</v>
      </c>
      <c r="E6674" t="s">
        <v>474</v>
      </c>
      <c r="F6674" s="20">
        <v>2035</v>
      </c>
      <c r="G6674" s="20">
        <v>62</v>
      </c>
      <c r="H6674" s="11">
        <v>16318.76992139</v>
      </c>
      <c r="I6674" s="10">
        <v>3165516.4742390099</v>
      </c>
      <c r="J6674" s="33">
        <f t="shared" si="416"/>
        <v>5.1551682179487102E-3</v>
      </c>
      <c r="K6674" s="33">
        <f t="shared" si="417"/>
        <v>5.1419031426250816E-3</v>
      </c>
      <c r="L6674" s="33">
        <f t="shared" si="418"/>
        <v>0.94788452670415857</v>
      </c>
      <c r="M6674" s="33">
        <f t="shared" si="419"/>
        <v>0.94301059627745276</v>
      </c>
    </row>
    <row r="6675" spans="1:13" ht="41.4">
      <c r="A6675" t="s">
        <v>164</v>
      </c>
      <c r="B6675" t="s">
        <v>262</v>
      </c>
      <c r="C6675" s="14" t="s">
        <v>264</v>
      </c>
      <c r="D6675" t="s">
        <v>456</v>
      </c>
      <c r="E6675" t="s">
        <v>474</v>
      </c>
      <c r="F6675" s="20">
        <v>2035</v>
      </c>
      <c r="G6675" s="20">
        <v>63</v>
      </c>
      <c r="H6675" s="11">
        <v>17060.533103824098</v>
      </c>
      <c r="I6675" s="10">
        <v>3058307.7367874202</v>
      </c>
      <c r="J6675" s="33">
        <f t="shared" si="416"/>
        <v>5.5784226350436622E-3</v>
      </c>
      <c r="K6675" s="33">
        <f t="shared" si="417"/>
        <v>5.5628921274940568E-3</v>
      </c>
      <c r="L6675" s="33">
        <f t="shared" si="418"/>
        <v>0.94301059627745276</v>
      </c>
      <c r="M6675" s="33">
        <f t="shared" si="419"/>
        <v>0.9377647300552775</v>
      </c>
    </row>
    <row r="6676" spans="1:13" ht="41.4">
      <c r="A6676" t="s">
        <v>164</v>
      </c>
      <c r="B6676" t="s">
        <v>262</v>
      </c>
      <c r="C6676" s="14" t="s">
        <v>264</v>
      </c>
      <c r="D6676" t="s">
        <v>456</v>
      </c>
      <c r="E6676" t="s">
        <v>474</v>
      </c>
      <c r="F6676" s="20">
        <v>2035</v>
      </c>
      <c r="G6676" s="20">
        <v>64</v>
      </c>
      <c r="H6676" s="11">
        <v>18148.783173403801</v>
      </c>
      <c r="I6676" s="10">
        <v>2960635.82419752</v>
      </c>
      <c r="J6676" s="33">
        <f t="shared" si="416"/>
        <v>6.1300289029377758E-3</v>
      </c>
      <c r="K6676" s="33">
        <f t="shared" si="417"/>
        <v>6.1112786086081616E-3</v>
      </c>
      <c r="L6676" s="33">
        <f t="shared" si="418"/>
        <v>0.9377647300552775</v>
      </c>
      <c r="M6676" s="33">
        <f t="shared" si="419"/>
        <v>0.93203378852058349</v>
      </c>
    </row>
    <row r="6677" spans="1:13" ht="41.4">
      <c r="A6677" t="s">
        <v>164</v>
      </c>
      <c r="B6677" t="s">
        <v>262</v>
      </c>
      <c r="C6677" s="14" t="s">
        <v>264</v>
      </c>
      <c r="D6677" t="s">
        <v>456</v>
      </c>
      <c r="E6677" t="s">
        <v>474</v>
      </c>
      <c r="F6677" s="20">
        <v>2035</v>
      </c>
      <c r="G6677" s="20">
        <v>65</v>
      </c>
      <c r="H6677" s="11">
        <v>19155.029062162201</v>
      </c>
      <c r="I6677" s="10">
        <v>2860093.44104088</v>
      </c>
      <c r="J6677" s="33">
        <f t="shared" si="416"/>
        <v>6.6973437955897934E-3</v>
      </c>
      <c r="K6677" s="33">
        <f t="shared" si="417"/>
        <v>6.6749665724856744E-3</v>
      </c>
      <c r="L6677" s="33">
        <f t="shared" si="418"/>
        <v>0.93203378852058349</v>
      </c>
      <c r="M6677" s="33">
        <f t="shared" si="419"/>
        <v>0.92581249413778144</v>
      </c>
    </row>
    <row r="6678" spans="1:13" ht="41.4">
      <c r="A6678" t="s">
        <v>164</v>
      </c>
      <c r="B6678" t="s">
        <v>262</v>
      </c>
      <c r="C6678" s="14" t="s">
        <v>264</v>
      </c>
      <c r="D6678" t="s">
        <v>456</v>
      </c>
      <c r="E6678" t="s">
        <v>474</v>
      </c>
      <c r="F6678" s="20">
        <v>2035</v>
      </c>
      <c r="G6678" s="20">
        <v>66</v>
      </c>
      <c r="H6678" s="11">
        <v>19575.301776405198</v>
      </c>
      <c r="I6678" s="10">
        <v>2744104.2532804301</v>
      </c>
      <c r="J6678" s="33">
        <f t="shared" si="416"/>
        <v>7.1335853049329196E-3</v>
      </c>
      <c r="K6678" s="33">
        <f t="shared" si="417"/>
        <v>7.1082016798971193E-3</v>
      </c>
      <c r="L6678" s="33">
        <f t="shared" si="418"/>
        <v>0.92581249413778144</v>
      </c>
      <c r="M6678" s="33">
        <f t="shared" si="419"/>
        <v>0.91923163221168147</v>
      </c>
    </row>
    <row r="6679" spans="1:13" ht="41.4">
      <c r="A6679" t="s">
        <v>164</v>
      </c>
      <c r="B6679" t="s">
        <v>262</v>
      </c>
      <c r="C6679" s="14" t="s">
        <v>264</v>
      </c>
      <c r="D6679" t="s">
        <v>456</v>
      </c>
      <c r="E6679" t="s">
        <v>474</v>
      </c>
      <c r="F6679" s="20">
        <v>2035</v>
      </c>
      <c r="G6679" s="20">
        <v>67</v>
      </c>
      <c r="H6679" s="11">
        <v>20655.451942210999</v>
      </c>
      <c r="I6679" s="10">
        <v>2619380.8494029799</v>
      </c>
      <c r="J6679" s="33">
        <f t="shared" si="416"/>
        <v>7.8856237904155382E-3</v>
      </c>
      <c r="K6679" s="33">
        <f t="shared" si="417"/>
        <v>7.8546138236463836E-3</v>
      </c>
      <c r="L6679" s="33">
        <f t="shared" si="418"/>
        <v>0.91923163221168147</v>
      </c>
      <c r="M6679" s="33">
        <f t="shared" si="419"/>
        <v>0.91201142272617852</v>
      </c>
    </row>
    <row r="6680" spans="1:13" ht="41.4">
      <c r="A6680" t="s">
        <v>164</v>
      </c>
      <c r="B6680" t="s">
        <v>262</v>
      </c>
      <c r="C6680" s="14" t="s">
        <v>264</v>
      </c>
      <c r="D6680" t="s">
        <v>456</v>
      </c>
      <c r="E6680" t="s">
        <v>474</v>
      </c>
      <c r="F6680" s="20">
        <v>2035</v>
      </c>
      <c r="G6680" s="20">
        <v>68</v>
      </c>
      <c r="H6680" s="11">
        <v>21612.993762459999</v>
      </c>
      <c r="I6680" s="10">
        <v>2495997.4372295002</v>
      </c>
      <c r="J6680" s="33">
        <f t="shared" si="416"/>
        <v>8.659060878864493E-3</v>
      </c>
      <c r="K6680" s="33">
        <f t="shared" si="417"/>
        <v>8.6216791858099162E-3</v>
      </c>
      <c r="L6680" s="33">
        <f t="shared" si="418"/>
        <v>0.91201142272617852</v>
      </c>
      <c r="M6680" s="33">
        <f t="shared" si="419"/>
        <v>0.90414835282563932</v>
      </c>
    </row>
    <row r="6681" spans="1:13" ht="41.4">
      <c r="A6681" t="s">
        <v>164</v>
      </c>
      <c r="B6681" t="s">
        <v>262</v>
      </c>
      <c r="C6681" s="14" t="s">
        <v>264</v>
      </c>
      <c r="D6681" t="s">
        <v>456</v>
      </c>
      <c r="E6681" t="s">
        <v>474</v>
      </c>
      <c r="F6681" s="20">
        <v>2035</v>
      </c>
      <c r="G6681" s="20">
        <v>69</v>
      </c>
      <c r="H6681" s="11">
        <v>21730.4256457181</v>
      </c>
      <c r="I6681" s="10">
        <v>2360981.3795975298</v>
      </c>
      <c r="J6681" s="33">
        <f t="shared" si="416"/>
        <v>9.2039801048420071E-3</v>
      </c>
      <c r="K6681" s="33">
        <f t="shared" si="417"/>
        <v>9.161753131336714E-3</v>
      </c>
      <c r="L6681" s="33">
        <f t="shared" si="418"/>
        <v>0.90414835282563932</v>
      </c>
      <c r="M6681" s="33">
        <f t="shared" si="419"/>
        <v>0.89586476882294608</v>
      </c>
    </row>
    <row r="6682" spans="1:13" ht="41.4">
      <c r="A6682" t="s">
        <v>164</v>
      </c>
      <c r="B6682" t="s">
        <v>262</v>
      </c>
      <c r="C6682" s="14" t="s">
        <v>264</v>
      </c>
      <c r="D6682" t="s">
        <v>456</v>
      </c>
      <c r="E6682" t="s">
        <v>474</v>
      </c>
      <c r="F6682" s="20">
        <v>2036</v>
      </c>
      <c r="G6682" s="20">
        <v>30</v>
      </c>
      <c r="H6682" s="11">
        <v>711.294709223106</v>
      </c>
      <c r="I6682" s="10">
        <v>4571860.7777358796</v>
      </c>
      <c r="J6682" s="33">
        <f t="shared" si="416"/>
        <v>1.5558100821595012E-4</v>
      </c>
      <c r="K6682" s="33">
        <f t="shared" si="417"/>
        <v>1.5556890611856389E-4</v>
      </c>
      <c r="L6682" s="33">
        <f t="shared" si="418"/>
        <v>1</v>
      </c>
      <c r="M6682" s="33">
        <f t="shared" si="419"/>
        <v>0.99984443109388144</v>
      </c>
    </row>
    <row r="6683" spans="1:13" ht="41.4">
      <c r="A6683" t="s">
        <v>164</v>
      </c>
      <c r="B6683" t="s">
        <v>262</v>
      </c>
      <c r="C6683" s="14" t="s">
        <v>264</v>
      </c>
      <c r="D6683" t="s">
        <v>456</v>
      </c>
      <c r="E6683" t="s">
        <v>474</v>
      </c>
      <c r="F6683" s="20">
        <v>2036</v>
      </c>
      <c r="G6683" s="20">
        <v>31</v>
      </c>
      <c r="H6683" s="11">
        <v>997.82633515589498</v>
      </c>
      <c r="I6683" s="10">
        <v>4478299.8540926697</v>
      </c>
      <c r="J6683" s="33">
        <f t="shared" si="416"/>
        <v>2.2281364974790428E-4</v>
      </c>
      <c r="K6683" s="33">
        <f t="shared" si="417"/>
        <v>2.2278882863013827E-4</v>
      </c>
      <c r="L6683" s="33">
        <f t="shared" si="418"/>
        <v>0.99984443109388144</v>
      </c>
      <c r="M6683" s="33">
        <f t="shared" si="419"/>
        <v>0.99962167692426562</v>
      </c>
    </row>
    <row r="6684" spans="1:13" ht="41.4">
      <c r="A6684" t="s">
        <v>164</v>
      </c>
      <c r="B6684" t="s">
        <v>262</v>
      </c>
      <c r="C6684" s="14" t="s">
        <v>264</v>
      </c>
      <c r="D6684" t="s">
        <v>456</v>
      </c>
      <c r="E6684" t="s">
        <v>474</v>
      </c>
      <c r="F6684" s="20">
        <v>2036</v>
      </c>
      <c r="G6684" s="20">
        <v>32</v>
      </c>
      <c r="H6684" s="11">
        <v>1031.8606041119999</v>
      </c>
      <c r="I6684" s="10">
        <v>4381542.96289213</v>
      </c>
      <c r="J6684" s="33">
        <f t="shared" si="416"/>
        <v>2.3550165155310918E-4</v>
      </c>
      <c r="K6684" s="33">
        <f t="shared" si="417"/>
        <v>2.3547392321587868E-4</v>
      </c>
      <c r="L6684" s="33">
        <f t="shared" si="418"/>
        <v>0.99962167692426562</v>
      </c>
      <c r="M6684" s="33">
        <f t="shared" si="419"/>
        <v>0.99938629208626861</v>
      </c>
    </row>
    <row r="6685" spans="1:13" ht="41.4">
      <c r="A6685" t="s">
        <v>164</v>
      </c>
      <c r="B6685" t="s">
        <v>262</v>
      </c>
      <c r="C6685" s="14" t="s">
        <v>264</v>
      </c>
      <c r="D6685" t="s">
        <v>456</v>
      </c>
      <c r="E6685" t="s">
        <v>474</v>
      </c>
      <c r="F6685" s="20">
        <v>2036</v>
      </c>
      <c r="G6685" s="20">
        <v>33</v>
      </c>
      <c r="H6685" s="11">
        <v>1116.0520083613801</v>
      </c>
      <c r="I6685" s="10">
        <v>4339244.1769829895</v>
      </c>
      <c r="J6685" s="33">
        <f t="shared" si="416"/>
        <v>2.5719963266445034E-4</v>
      </c>
      <c r="K6685" s="33">
        <f t="shared" si="417"/>
        <v>2.5716655967444879E-4</v>
      </c>
      <c r="L6685" s="33">
        <f t="shared" si="418"/>
        <v>0.99938629208626861</v>
      </c>
      <c r="M6685" s="33">
        <f t="shared" si="419"/>
        <v>0.999129283351747</v>
      </c>
    </row>
    <row r="6686" spans="1:13" ht="41.4">
      <c r="A6686" t="s">
        <v>164</v>
      </c>
      <c r="B6686" t="s">
        <v>262</v>
      </c>
      <c r="C6686" s="14" t="s">
        <v>264</v>
      </c>
      <c r="D6686" t="s">
        <v>456</v>
      </c>
      <c r="E6686" t="s">
        <v>474</v>
      </c>
      <c r="F6686" s="20">
        <v>2036</v>
      </c>
      <c r="G6686" s="20">
        <v>34</v>
      </c>
      <c r="H6686" s="11">
        <v>1210.37325989582</v>
      </c>
      <c r="I6686" s="10">
        <v>4319771.9791858196</v>
      </c>
      <c r="J6686" s="33">
        <f t="shared" si="416"/>
        <v>2.8019378470155924E-4</v>
      </c>
      <c r="K6686" s="33">
        <f t="shared" si="417"/>
        <v>2.8015453408902768E-4</v>
      </c>
      <c r="L6686" s="33">
        <f t="shared" si="418"/>
        <v>0.999129283351747</v>
      </c>
      <c r="M6686" s="33">
        <f t="shared" si="419"/>
        <v>0.99884937275287489</v>
      </c>
    </row>
    <row r="6687" spans="1:13" ht="41.4">
      <c r="A6687" t="s">
        <v>164</v>
      </c>
      <c r="B6687" t="s">
        <v>262</v>
      </c>
      <c r="C6687" s="14" t="s">
        <v>264</v>
      </c>
      <c r="D6687" t="s">
        <v>456</v>
      </c>
      <c r="E6687" t="s">
        <v>474</v>
      </c>
      <c r="F6687" s="20">
        <v>2036</v>
      </c>
      <c r="G6687" s="20">
        <v>35</v>
      </c>
      <c r="H6687" s="11">
        <v>1325.95558330679</v>
      </c>
      <c r="I6687" s="10">
        <v>4300333.43219811</v>
      </c>
      <c r="J6687" s="33">
        <f t="shared" si="416"/>
        <v>3.0833785431122479E-4</v>
      </c>
      <c r="K6687" s="33">
        <f t="shared" si="417"/>
        <v>3.0829032308032911E-4</v>
      </c>
      <c r="L6687" s="33">
        <f t="shared" si="418"/>
        <v>0.99884937275287489</v>
      </c>
      <c r="M6687" s="33">
        <f t="shared" si="419"/>
        <v>0.99854143715704036</v>
      </c>
    </row>
    <row r="6688" spans="1:13" ht="41.4">
      <c r="A6688" t="s">
        <v>164</v>
      </c>
      <c r="B6688" t="s">
        <v>262</v>
      </c>
      <c r="C6688" s="14" t="s">
        <v>264</v>
      </c>
      <c r="D6688" t="s">
        <v>456</v>
      </c>
      <c r="E6688" t="s">
        <v>474</v>
      </c>
      <c r="F6688" s="20">
        <v>2036</v>
      </c>
      <c r="G6688" s="20">
        <v>36</v>
      </c>
      <c r="H6688" s="11">
        <v>1743.93140521023</v>
      </c>
      <c r="I6688" s="10">
        <v>4300432.5992470197</v>
      </c>
      <c r="J6688" s="33">
        <f t="shared" si="416"/>
        <v>4.0552464547766241E-4</v>
      </c>
      <c r="K6688" s="33">
        <f t="shared" si="417"/>
        <v>4.0544243147222492E-4</v>
      </c>
      <c r="L6688" s="33">
        <f t="shared" si="418"/>
        <v>0.99854143715704036</v>
      </c>
      <c r="M6688" s="33">
        <f t="shared" si="419"/>
        <v>0.9981365860888336</v>
      </c>
    </row>
    <row r="6689" spans="1:13" ht="41.4">
      <c r="A6689" t="s">
        <v>164</v>
      </c>
      <c r="B6689" t="s">
        <v>262</v>
      </c>
      <c r="C6689" s="14" t="s">
        <v>264</v>
      </c>
      <c r="D6689" t="s">
        <v>456</v>
      </c>
      <c r="E6689" t="s">
        <v>474</v>
      </c>
      <c r="F6689" s="20">
        <v>2036</v>
      </c>
      <c r="G6689" s="20">
        <v>37</v>
      </c>
      <c r="H6689" s="11">
        <v>1944.7969195109899</v>
      </c>
      <c r="I6689" s="10">
        <v>4339129.1226186603</v>
      </c>
      <c r="J6689" s="33">
        <f t="shared" si="416"/>
        <v>4.481998264060201E-4</v>
      </c>
      <c r="K6689" s="33">
        <f t="shared" si="417"/>
        <v>4.480993998681182E-4</v>
      </c>
      <c r="L6689" s="33">
        <f t="shared" si="418"/>
        <v>0.9981365860888336</v>
      </c>
      <c r="M6689" s="33">
        <f t="shared" si="419"/>
        <v>0.99768932168362079</v>
      </c>
    </row>
    <row r="6690" spans="1:13" ht="41.4">
      <c r="A6690" t="s">
        <v>164</v>
      </c>
      <c r="B6690" t="s">
        <v>262</v>
      </c>
      <c r="C6690" s="14" t="s">
        <v>264</v>
      </c>
      <c r="D6690" t="s">
        <v>456</v>
      </c>
      <c r="E6690" t="s">
        <v>474</v>
      </c>
      <c r="F6690" s="20">
        <v>2036</v>
      </c>
      <c r="G6690" s="20">
        <v>38</v>
      </c>
      <c r="H6690" s="11">
        <v>2155.5339886007</v>
      </c>
      <c r="I6690" s="10">
        <v>4380196.7847565599</v>
      </c>
      <c r="J6690" s="33">
        <f t="shared" si="416"/>
        <v>4.9210893814226179E-4</v>
      </c>
      <c r="K6690" s="33">
        <f t="shared" si="417"/>
        <v>4.9198787239879138E-4</v>
      </c>
      <c r="L6690" s="33">
        <f t="shared" si="418"/>
        <v>0.99768932168362079</v>
      </c>
      <c r="M6690" s="33">
        <f t="shared" si="419"/>
        <v>0.99719847063693068</v>
      </c>
    </row>
    <row r="6691" spans="1:13" ht="41.4">
      <c r="A6691" t="s">
        <v>164</v>
      </c>
      <c r="B6691" t="s">
        <v>262</v>
      </c>
      <c r="C6691" s="14" t="s">
        <v>264</v>
      </c>
      <c r="D6691" t="s">
        <v>456</v>
      </c>
      <c r="E6691" t="s">
        <v>474</v>
      </c>
      <c r="F6691" s="20">
        <v>2036</v>
      </c>
      <c r="G6691" s="20">
        <v>39</v>
      </c>
      <c r="H6691" s="11">
        <v>2282.7314226380099</v>
      </c>
      <c r="I6691" s="10">
        <v>4374995.8110959996</v>
      </c>
      <c r="J6691" s="33">
        <f t="shared" si="416"/>
        <v>5.2176768189091203E-4</v>
      </c>
      <c r="K6691" s="33">
        <f t="shared" si="417"/>
        <v>5.2163158480533767E-4</v>
      </c>
      <c r="L6691" s="33">
        <f t="shared" si="418"/>
        <v>0.99719847063693068</v>
      </c>
      <c r="M6691" s="33">
        <f t="shared" si="419"/>
        <v>0.99667830041832683</v>
      </c>
    </row>
    <row r="6692" spans="1:13" ht="41.4">
      <c r="A6692" t="s">
        <v>164</v>
      </c>
      <c r="B6692" t="s">
        <v>262</v>
      </c>
      <c r="C6692" s="14" t="s">
        <v>264</v>
      </c>
      <c r="D6692" t="s">
        <v>456</v>
      </c>
      <c r="E6692" t="s">
        <v>474</v>
      </c>
      <c r="F6692" s="20">
        <v>2036</v>
      </c>
      <c r="G6692" s="20">
        <v>40</v>
      </c>
      <c r="H6692" s="11">
        <v>2429.6302785499502</v>
      </c>
      <c r="I6692" s="10">
        <v>4311014.0871959804</v>
      </c>
      <c r="J6692" s="33">
        <f t="shared" si="416"/>
        <v>5.6358671751180901E-4</v>
      </c>
      <c r="K6692" s="33">
        <f t="shared" si="417"/>
        <v>5.6342793234887001E-4</v>
      </c>
      <c r="L6692" s="33">
        <f t="shared" si="418"/>
        <v>0.99667830041832683</v>
      </c>
      <c r="M6692" s="33">
        <f t="shared" si="419"/>
        <v>0.99611674402430517</v>
      </c>
    </row>
    <row r="6693" spans="1:13" ht="41.4">
      <c r="A6693" t="s">
        <v>164</v>
      </c>
      <c r="B6693" t="s">
        <v>262</v>
      </c>
      <c r="C6693" s="14" t="s">
        <v>264</v>
      </c>
      <c r="D6693" t="s">
        <v>456</v>
      </c>
      <c r="E6693" t="s">
        <v>474</v>
      </c>
      <c r="F6693" s="20">
        <v>2036</v>
      </c>
      <c r="G6693" s="20">
        <v>41</v>
      </c>
      <c r="H6693" s="11">
        <v>3095.49758483899</v>
      </c>
      <c r="I6693" s="10">
        <v>4244823.7611893499</v>
      </c>
      <c r="J6693" s="33">
        <f t="shared" si="416"/>
        <v>7.2924054306831051E-4</v>
      </c>
      <c r="K6693" s="33">
        <f t="shared" si="417"/>
        <v>7.2897471180577433E-4</v>
      </c>
      <c r="L6693" s="33">
        <f t="shared" si="418"/>
        <v>0.99611674402430517</v>
      </c>
      <c r="M6693" s="33">
        <f t="shared" si="419"/>
        <v>0.99539060010790514</v>
      </c>
    </row>
    <row r="6694" spans="1:13" ht="41.4">
      <c r="A6694" t="s">
        <v>164</v>
      </c>
      <c r="B6694" t="s">
        <v>262</v>
      </c>
      <c r="C6694" s="14" t="s">
        <v>264</v>
      </c>
      <c r="D6694" t="s">
        <v>456</v>
      </c>
      <c r="E6694" t="s">
        <v>474</v>
      </c>
      <c r="F6694" s="20">
        <v>2036</v>
      </c>
      <c r="G6694" s="20">
        <v>42</v>
      </c>
      <c r="H6694" s="11">
        <v>3359.7271383164398</v>
      </c>
      <c r="I6694" s="10">
        <v>4187961.2958996701</v>
      </c>
      <c r="J6694" s="33">
        <f t="shared" si="416"/>
        <v>8.0223452437487087E-4</v>
      </c>
      <c r="K6694" s="33">
        <f t="shared" si="417"/>
        <v>8.019128202919612E-4</v>
      </c>
      <c r="L6694" s="33">
        <f t="shared" si="418"/>
        <v>0.99539060010790514</v>
      </c>
      <c r="M6694" s="33">
        <f t="shared" si="419"/>
        <v>0.99459238362448055</v>
      </c>
    </row>
    <row r="6695" spans="1:13" ht="41.4">
      <c r="A6695" t="s">
        <v>164</v>
      </c>
      <c r="B6695" t="s">
        <v>262</v>
      </c>
      <c r="C6695" s="14" t="s">
        <v>264</v>
      </c>
      <c r="D6695" t="s">
        <v>456</v>
      </c>
      <c r="E6695" t="s">
        <v>474</v>
      </c>
      <c r="F6695" s="20">
        <v>2036</v>
      </c>
      <c r="G6695" s="20">
        <v>43</v>
      </c>
      <c r="H6695" s="11">
        <v>3690.1953880553801</v>
      </c>
      <c r="I6695" s="10">
        <v>4133243.87082172</v>
      </c>
      <c r="J6695" s="33">
        <f t="shared" si="416"/>
        <v>8.9280853087474405E-4</v>
      </c>
      <c r="K6695" s="33">
        <f t="shared" si="417"/>
        <v>8.9241009592255782E-4</v>
      </c>
      <c r="L6695" s="33">
        <f t="shared" si="418"/>
        <v>0.99459238362448055</v>
      </c>
      <c r="M6695" s="33">
        <f t="shared" si="419"/>
        <v>0.99370479934000633</v>
      </c>
    </row>
    <row r="6696" spans="1:13" ht="41.4">
      <c r="A6696" t="s">
        <v>164</v>
      </c>
      <c r="B6696" t="s">
        <v>262</v>
      </c>
      <c r="C6696" s="14" t="s">
        <v>264</v>
      </c>
      <c r="D6696" t="s">
        <v>456</v>
      </c>
      <c r="E6696" t="s">
        <v>474</v>
      </c>
      <c r="F6696" s="20">
        <v>2036</v>
      </c>
      <c r="G6696" s="20">
        <v>44</v>
      </c>
      <c r="H6696" s="11">
        <v>3858.5560067168799</v>
      </c>
      <c r="I6696" s="10">
        <v>4112682.54171948</v>
      </c>
      <c r="J6696" s="33">
        <f t="shared" si="416"/>
        <v>9.3820905639452736E-4</v>
      </c>
      <c r="K6696" s="33">
        <f t="shared" si="417"/>
        <v>9.3776907588638547E-4</v>
      </c>
      <c r="L6696" s="33">
        <f t="shared" si="418"/>
        <v>0.99370479934000633</v>
      </c>
      <c r="M6696" s="33">
        <f t="shared" si="419"/>
        <v>0.9927729337086254</v>
      </c>
    </row>
    <row r="6697" spans="1:13" ht="41.4">
      <c r="A6697" t="s">
        <v>164</v>
      </c>
      <c r="B6697" t="s">
        <v>262</v>
      </c>
      <c r="C6697" s="14" t="s">
        <v>264</v>
      </c>
      <c r="D6697" t="s">
        <v>456</v>
      </c>
      <c r="E6697" t="s">
        <v>474</v>
      </c>
      <c r="F6697" s="20">
        <v>2036</v>
      </c>
      <c r="G6697" s="20">
        <v>45</v>
      </c>
      <c r="H6697" s="11">
        <v>4155.9891016782904</v>
      </c>
      <c r="I6697" s="10">
        <v>4086102.81345395</v>
      </c>
      <c r="J6697" s="33">
        <f t="shared" si="416"/>
        <v>1.0171034091443396E-3</v>
      </c>
      <c r="K6697" s="33">
        <f t="shared" si="417"/>
        <v>1.0165863347927351E-3</v>
      </c>
      <c r="L6697" s="33">
        <f t="shared" si="418"/>
        <v>0.9927729337086254</v>
      </c>
      <c r="M6697" s="33">
        <f t="shared" si="419"/>
        <v>0.99176369431066513</v>
      </c>
    </row>
    <row r="6698" spans="1:13" ht="41.4">
      <c r="A6698" t="s">
        <v>164</v>
      </c>
      <c r="B6698" t="s">
        <v>262</v>
      </c>
      <c r="C6698" s="14" t="s">
        <v>264</v>
      </c>
      <c r="D6698" t="s">
        <v>456</v>
      </c>
      <c r="E6698" t="s">
        <v>474</v>
      </c>
      <c r="F6698" s="20">
        <v>2036</v>
      </c>
      <c r="G6698" s="20">
        <v>46</v>
      </c>
      <c r="H6698" s="11">
        <v>5165.0932280781399</v>
      </c>
      <c r="I6698" s="10">
        <v>4062532.7432264602</v>
      </c>
      <c r="J6698" s="33">
        <f t="shared" si="416"/>
        <v>1.2713973165360945E-3</v>
      </c>
      <c r="K6698" s="33">
        <f t="shared" si="417"/>
        <v>1.2705894333843171E-3</v>
      </c>
      <c r="L6698" s="33">
        <f t="shared" si="418"/>
        <v>0.99176369431066513</v>
      </c>
      <c r="M6698" s="33">
        <f t="shared" si="419"/>
        <v>0.99050356984025978</v>
      </c>
    </row>
    <row r="6699" spans="1:13" ht="41.4">
      <c r="A6699" t="s">
        <v>164</v>
      </c>
      <c r="B6699" t="s">
        <v>262</v>
      </c>
      <c r="C6699" s="14" t="s">
        <v>264</v>
      </c>
      <c r="D6699" t="s">
        <v>456</v>
      </c>
      <c r="E6699" t="s">
        <v>474</v>
      </c>
      <c r="F6699" s="20">
        <v>2036</v>
      </c>
      <c r="G6699" s="20">
        <v>47</v>
      </c>
      <c r="H6699" s="11">
        <v>5687.9965716601801</v>
      </c>
      <c r="I6699" s="10">
        <v>4061198.6623368198</v>
      </c>
      <c r="J6699" s="33">
        <f t="shared" si="416"/>
        <v>1.4005708768719278E-3</v>
      </c>
      <c r="K6699" s="33">
        <f t="shared" si="417"/>
        <v>1.3995905352141014E-3</v>
      </c>
      <c r="L6699" s="33">
        <f t="shared" si="418"/>
        <v>0.99050356984025978</v>
      </c>
      <c r="M6699" s="33">
        <f t="shared" si="419"/>
        <v>0.98911727041881559</v>
      </c>
    </row>
    <row r="6700" spans="1:13" ht="41.4">
      <c r="A6700" t="s">
        <v>164</v>
      </c>
      <c r="B6700" t="s">
        <v>262</v>
      </c>
      <c r="C6700" s="14" t="s">
        <v>264</v>
      </c>
      <c r="D6700" t="s">
        <v>456</v>
      </c>
      <c r="E6700" t="s">
        <v>474</v>
      </c>
      <c r="F6700" s="20">
        <v>2036</v>
      </c>
      <c r="G6700" s="20">
        <v>48</v>
      </c>
      <c r="H6700" s="11">
        <v>6318.9061742864997</v>
      </c>
      <c r="I6700" s="10">
        <v>4013711.99328158</v>
      </c>
      <c r="J6700" s="33">
        <f t="shared" si="416"/>
        <v>1.5743297438539456E-3</v>
      </c>
      <c r="K6700" s="33">
        <f t="shared" si="417"/>
        <v>1.5730911368599942E-3</v>
      </c>
      <c r="L6700" s="33">
        <f t="shared" si="418"/>
        <v>0.98911727041881559</v>
      </c>
      <c r="M6700" s="33">
        <f t="shared" si="419"/>
        <v>0.98756129880740462</v>
      </c>
    </row>
    <row r="6701" spans="1:13" ht="41.4">
      <c r="A6701" t="s">
        <v>164</v>
      </c>
      <c r="B6701" t="s">
        <v>262</v>
      </c>
      <c r="C6701" s="14" t="s">
        <v>264</v>
      </c>
      <c r="D6701" t="s">
        <v>456</v>
      </c>
      <c r="E6701" t="s">
        <v>474</v>
      </c>
      <c r="F6701" s="20">
        <v>2036</v>
      </c>
      <c r="G6701" s="20">
        <v>49</v>
      </c>
      <c r="H6701" s="11">
        <v>6799.7355995101998</v>
      </c>
      <c r="I6701" s="10">
        <v>3957036.3087536599</v>
      </c>
      <c r="J6701" s="33">
        <f t="shared" si="416"/>
        <v>1.71839100502262E-3</v>
      </c>
      <c r="K6701" s="33">
        <f t="shared" si="417"/>
        <v>1.7169154165331824E-3</v>
      </c>
      <c r="L6701" s="33">
        <f t="shared" si="418"/>
        <v>0.98756129880740462</v>
      </c>
      <c r="M6701" s="33">
        <f t="shared" si="419"/>
        <v>0.9858657395887106</v>
      </c>
    </row>
    <row r="6702" spans="1:13" ht="41.4">
      <c r="A6702" t="s">
        <v>164</v>
      </c>
      <c r="B6702" t="s">
        <v>262</v>
      </c>
      <c r="C6702" s="14" t="s">
        <v>264</v>
      </c>
      <c r="D6702" t="s">
        <v>456</v>
      </c>
      <c r="E6702" t="s">
        <v>474</v>
      </c>
      <c r="F6702" s="20">
        <v>2036</v>
      </c>
      <c r="G6702" s="20">
        <v>50</v>
      </c>
      <c r="H6702" s="11">
        <v>7457.3523861985204</v>
      </c>
      <c r="I6702" s="10">
        <v>3960162.7116281502</v>
      </c>
      <c r="J6702" s="33">
        <f t="shared" si="416"/>
        <v>1.8830924204961677E-3</v>
      </c>
      <c r="K6702" s="33">
        <f t="shared" si="417"/>
        <v>1.8813205143596301E-3</v>
      </c>
      <c r="L6702" s="33">
        <f t="shared" si="418"/>
        <v>0.9858657395887106</v>
      </c>
      <c r="M6702" s="33">
        <f t="shared" si="419"/>
        <v>0.98401101014841807</v>
      </c>
    </row>
    <row r="6703" spans="1:13" ht="41.4">
      <c r="A6703" t="s">
        <v>164</v>
      </c>
      <c r="B6703" t="s">
        <v>262</v>
      </c>
      <c r="C6703" s="14" t="s">
        <v>264</v>
      </c>
      <c r="D6703" t="s">
        <v>456</v>
      </c>
      <c r="E6703" t="s">
        <v>474</v>
      </c>
      <c r="F6703" s="20">
        <v>2036</v>
      </c>
      <c r="G6703" s="20">
        <v>51</v>
      </c>
      <c r="H6703" s="11">
        <v>8664.1266391708396</v>
      </c>
      <c r="I6703" s="10">
        <v>4017719.9082593699</v>
      </c>
      <c r="J6703" s="33">
        <f t="shared" si="416"/>
        <v>2.1564785094549985E-3</v>
      </c>
      <c r="K6703" s="33">
        <f t="shared" si="417"/>
        <v>2.1541549801878945E-3</v>
      </c>
      <c r="L6703" s="33">
        <f t="shared" si="418"/>
        <v>0.98401101014841807</v>
      </c>
      <c r="M6703" s="33">
        <f t="shared" si="419"/>
        <v>0.98189129793034713</v>
      </c>
    </row>
    <row r="6704" spans="1:13" ht="41.4">
      <c r="A6704" t="s">
        <v>164</v>
      </c>
      <c r="B6704" t="s">
        <v>262</v>
      </c>
      <c r="C6704" s="14" t="s">
        <v>264</v>
      </c>
      <c r="D6704" t="s">
        <v>456</v>
      </c>
      <c r="E6704" t="s">
        <v>474</v>
      </c>
      <c r="F6704" s="20">
        <v>2036</v>
      </c>
      <c r="G6704" s="20">
        <v>52</v>
      </c>
      <c r="H6704" s="11">
        <v>9523.6357435677091</v>
      </c>
      <c r="I6704" s="10">
        <v>4033560.8411831898</v>
      </c>
      <c r="J6704" s="33">
        <f t="shared" si="416"/>
        <v>2.3610988202607801E-3</v>
      </c>
      <c r="K6704" s="33">
        <f t="shared" si="417"/>
        <v>2.3583136189176956E-3</v>
      </c>
      <c r="L6704" s="33">
        <f t="shared" si="418"/>
        <v>0.98189129793034713</v>
      </c>
      <c r="M6704" s="33">
        <f t="shared" si="419"/>
        <v>0.97957569031014124</v>
      </c>
    </row>
    <row r="6705" spans="1:13" ht="41.4">
      <c r="A6705" t="s">
        <v>164</v>
      </c>
      <c r="B6705" t="s">
        <v>262</v>
      </c>
      <c r="C6705" s="14" t="s">
        <v>264</v>
      </c>
      <c r="D6705" t="s">
        <v>456</v>
      </c>
      <c r="E6705" t="s">
        <v>474</v>
      </c>
      <c r="F6705" s="20">
        <v>2036</v>
      </c>
      <c r="G6705" s="20">
        <v>53</v>
      </c>
      <c r="H6705" s="11">
        <v>10176.433607896</v>
      </c>
      <c r="I6705" s="10">
        <v>3992015.2878972101</v>
      </c>
      <c r="J6705" s="33">
        <f t="shared" si="416"/>
        <v>2.5491970531146004E-3</v>
      </c>
      <c r="K6705" s="33">
        <f t="shared" si="417"/>
        <v>2.5459506095009132E-3</v>
      </c>
      <c r="L6705" s="33">
        <f t="shared" si="418"/>
        <v>0.97957569031014124</v>
      </c>
      <c r="M6705" s="33">
        <f t="shared" si="419"/>
        <v>0.97708173898434392</v>
      </c>
    </row>
    <row r="6706" spans="1:13" ht="41.4">
      <c r="A6706" t="s">
        <v>164</v>
      </c>
      <c r="B6706" t="s">
        <v>262</v>
      </c>
      <c r="C6706" s="14" t="s">
        <v>264</v>
      </c>
      <c r="D6706" t="s">
        <v>456</v>
      </c>
      <c r="E6706" t="s">
        <v>474</v>
      </c>
      <c r="F6706" s="20">
        <v>2036</v>
      </c>
      <c r="G6706" s="20">
        <v>54</v>
      </c>
      <c r="H6706" s="11">
        <v>10894.522573816999</v>
      </c>
      <c r="I6706" s="10">
        <v>3926012.3445093902</v>
      </c>
      <c r="J6706" s="33">
        <f t="shared" si="416"/>
        <v>2.7749588177055058E-3</v>
      </c>
      <c r="K6706" s="33">
        <f t="shared" si="417"/>
        <v>2.7711121783967618E-3</v>
      </c>
      <c r="L6706" s="33">
        <f t="shared" si="418"/>
        <v>0.97708173898434392</v>
      </c>
      <c r="M6706" s="33">
        <f t="shared" si="419"/>
        <v>0.97437413587815536</v>
      </c>
    </row>
    <row r="6707" spans="1:13" ht="41.4">
      <c r="A6707" t="s">
        <v>164</v>
      </c>
      <c r="B6707" t="s">
        <v>262</v>
      </c>
      <c r="C6707" s="14" t="s">
        <v>264</v>
      </c>
      <c r="D6707" t="s">
        <v>456</v>
      </c>
      <c r="E6707" t="s">
        <v>474</v>
      </c>
      <c r="F6707" s="20">
        <v>2036</v>
      </c>
      <c r="G6707" s="20">
        <v>55</v>
      </c>
      <c r="H6707" s="11">
        <v>11605.823221566399</v>
      </c>
      <c r="I6707" s="10">
        <v>3852760.81782202</v>
      </c>
      <c r="J6707" s="33">
        <f t="shared" si="416"/>
        <v>3.0123394029238529E-3</v>
      </c>
      <c r="K6707" s="33">
        <f t="shared" si="417"/>
        <v>3.0078068609118436E-3</v>
      </c>
      <c r="L6707" s="33">
        <f t="shared" si="418"/>
        <v>0.97437413587815536</v>
      </c>
      <c r="M6707" s="33">
        <f t="shared" si="419"/>
        <v>0.971443406667166</v>
      </c>
    </row>
    <row r="6708" spans="1:13" ht="41.4">
      <c r="A6708" t="s">
        <v>164</v>
      </c>
      <c r="B6708" t="s">
        <v>262</v>
      </c>
      <c r="C6708" s="14" t="s">
        <v>264</v>
      </c>
      <c r="D6708" t="s">
        <v>456</v>
      </c>
      <c r="E6708" t="s">
        <v>474</v>
      </c>
      <c r="F6708" s="20">
        <v>2036</v>
      </c>
      <c r="G6708" s="20">
        <v>56</v>
      </c>
      <c r="H6708" s="11">
        <v>12374.037177299901</v>
      </c>
      <c r="I6708" s="10">
        <v>3783986.6640834599</v>
      </c>
      <c r="J6708" s="33">
        <f t="shared" si="416"/>
        <v>3.2701059162683608E-3</v>
      </c>
      <c r="K6708" s="33">
        <f t="shared" si="417"/>
        <v>3.2647649433517056E-3</v>
      </c>
      <c r="L6708" s="33">
        <f t="shared" si="418"/>
        <v>0.971443406667166</v>
      </c>
      <c r="M6708" s="33">
        <f t="shared" si="419"/>
        <v>0.96827187228862888</v>
      </c>
    </row>
    <row r="6709" spans="1:13" ht="41.4">
      <c r="A6709" t="s">
        <v>164</v>
      </c>
      <c r="B6709" t="s">
        <v>262</v>
      </c>
      <c r="C6709" s="14" t="s">
        <v>264</v>
      </c>
      <c r="D6709" t="s">
        <v>456</v>
      </c>
      <c r="E6709" t="s">
        <v>474</v>
      </c>
      <c r="F6709" s="20">
        <v>2036</v>
      </c>
      <c r="G6709" s="20">
        <v>57</v>
      </c>
      <c r="H6709" s="11">
        <v>13212.547981752299</v>
      </c>
      <c r="I6709" s="10">
        <v>3701304.9447164801</v>
      </c>
      <c r="J6709" s="33">
        <f t="shared" si="416"/>
        <v>3.5696999245125372E-3</v>
      </c>
      <c r="K6709" s="33">
        <f t="shared" si="417"/>
        <v>3.5633361202794811E-3</v>
      </c>
      <c r="L6709" s="33">
        <f t="shared" si="418"/>
        <v>0.96827187228862888</v>
      </c>
      <c r="M6709" s="33">
        <f t="shared" si="419"/>
        <v>0.9648215941518522</v>
      </c>
    </row>
    <row r="6710" spans="1:13" ht="41.4">
      <c r="A6710" t="s">
        <v>164</v>
      </c>
      <c r="B6710" t="s">
        <v>262</v>
      </c>
      <c r="C6710" s="14" t="s">
        <v>264</v>
      </c>
      <c r="D6710" t="s">
        <v>456</v>
      </c>
      <c r="E6710" t="s">
        <v>474</v>
      </c>
      <c r="F6710" s="20">
        <v>2036</v>
      </c>
      <c r="G6710" s="20">
        <v>58</v>
      </c>
      <c r="H6710" s="11">
        <v>14020.864890287799</v>
      </c>
      <c r="I6710" s="10">
        <v>3594622.49305367</v>
      </c>
      <c r="J6710" s="33">
        <f t="shared" si="416"/>
        <v>3.9005110877100547E-3</v>
      </c>
      <c r="K6710" s="33">
        <f t="shared" si="417"/>
        <v>3.8929139750878416E-3</v>
      </c>
      <c r="L6710" s="33">
        <f t="shared" si="418"/>
        <v>0.9648215941518522</v>
      </c>
      <c r="M6710" s="33">
        <f t="shared" si="419"/>
        <v>0.9610656266845119</v>
      </c>
    </row>
    <row r="6711" spans="1:13" ht="41.4">
      <c r="A6711" t="s">
        <v>164</v>
      </c>
      <c r="B6711" t="s">
        <v>262</v>
      </c>
      <c r="C6711" s="14" t="s">
        <v>264</v>
      </c>
      <c r="D6711" t="s">
        <v>456</v>
      </c>
      <c r="E6711" t="s">
        <v>474</v>
      </c>
      <c r="F6711" s="20">
        <v>2036</v>
      </c>
      <c r="G6711" s="20">
        <v>59</v>
      </c>
      <c r="H6711" s="11">
        <v>14208.972626990901</v>
      </c>
      <c r="I6711" s="10">
        <v>3491291.0533054201</v>
      </c>
      <c r="J6711" s="33">
        <f t="shared" si="416"/>
        <v>4.0698333109576729E-3</v>
      </c>
      <c r="K6711" s="33">
        <f t="shared" si="417"/>
        <v>4.0615627630894435E-3</v>
      </c>
      <c r="L6711" s="33">
        <f t="shared" si="418"/>
        <v>0.9610656266845119</v>
      </c>
      <c r="M6711" s="33">
        <f t="shared" si="419"/>
        <v>0.95716219832228489</v>
      </c>
    </row>
    <row r="6712" spans="1:13" ht="41.4">
      <c r="A6712" t="s">
        <v>164</v>
      </c>
      <c r="B6712" t="s">
        <v>262</v>
      </c>
      <c r="C6712" s="14" t="s">
        <v>264</v>
      </c>
      <c r="D6712" t="s">
        <v>456</v>
      </c>
      <c r="E6712" t="s">
        <v>474</v>
      </c>
      <c r="F6712" s="20">
        <v>2036</v>
      </c>
      <c r="G6712" s="20">
        <v>60</v>
      </c>
      <c r="H6712" s="11">
        <v>14734.5449289798</v>
      </c>
      <c r="I6712" s="10">
        <v>3401646.0987684098</v>
      </c>
      <c r="J6712" s="33">
        <f t="shared" si="416"/>
        <v>4.3315925587657537E-3</v>
      </c>
      <c r="K6712" s="33">
        <f t="shared" si="417"/>
        <v>4.3222247424535842E-3</v>
      </c>
      <c r="L6712" s="33">
        <f t="shared" si="418"/>
        <v>0.95716219832228489</v>
      </c>
      <c r="M6712" s="33">
        <f t="shared" si="419"/>
        <v>0.95302512818615503</v>
      </c>
    </row>
    <row r="6713" spans="1:13" ht="41.4">
      <c r="A6713" t="s">
        <v>164</v>
      </c>
      <c r="B6713" t="s">
        <v>262</v>
      </c>
      <c r="C6713" s="14" t="s">
        <v>264</v>
      </c>
      <c r="D6713" t="s">
        <v>456</v>
      </c>
      <c r="E6713" t="s">
        <v>474</v>
      </c>
      <c r="F6713" s="20">
        <v>2036</v>
      </c>
      <c r="G6713" s="20">
        <v>61</v>
      </c>
      <c r="H6713" s="11">
        <v>15451.7219279324</v>
      </c>
      <c r="I6713" s="10">
        <v>3299728.3869527499</v>
      </c>
      <c r="J6713" s="33">
        <f t="shared" si="416"/>
        <v>4.68272539916591E-3</v>
      </c>
      <c r="K6713" s="33">
        <f t="shared" si="417"/>
        <v>4.6717785343036722E-3</v>
      </c>
      <c r="L6713" s="33">
        <f t="shared" si="418"/>
        <v>0.95302512818615503</v>
      </c>
      <c r="M6713" s="33">
        <f t="shared" si="419"/>
        <v>0.94857280584964299</v>
      </c>
    </row>
    <row r="6714" spans="1:13" ht="41.4">
      <c r="A6714" t="s">
        <v>164</v>
      </c>
      <c r="B6714" t="s">
        <v>262</v>
      </c>
      <c r="C6714" s="14" t="s">
        <v>264</v>
      </c>
      <c r="D6714" t="s">
        <v>456</v>
      </c>
      <c r="E6714" t="s">
        <v>474</v>
      </c>
      <c r="F6714" s="20">
        <v>2036</v>
      </c>
      <c r="G6714" s="20">
        <v>62</v>
      </c>
      <c r="H6714" s="11">
        <v>16298.4627736536</v>
      </c>
      <c r="I6714" s="10">
        <v>3211148.6356327301</v>
      </c>
      <c r="J6714" s="33">
        <f t="shared" si="416"/>
        <v>5.0755865339886779E-3</v>
      </c>
      <c r="K6714" s="33">
        <f t="shared" si="417"/>
        <v>5.0627275095526114E-3</v>
      </c>
      <c r="L6714" s="33">
        <f t="shared" si="418"/>
        <v>0.94857280584964299</v>
      </c>
      <c r="M6714" s="33">
        <f t="shared" si="419"/>
        <v>0.94377044021065448</v>
      </c>
    </row>
    <row r="6715" spans="1:13" ht="41.4">
      <c r="A6715" t="s">
        <v>164</v>
      </c>
      <c r="B6715" t="s">
        <v>262</v>
      </c>
      <c r="C6715" s="14" t="s">
        <v>264</v>
      </c>
      <c r="D6715" t="s">
        <v>456</v>
      </c>
      <c r="E6715" t="s">
        <v>474</v>
      </c>
      <c r="F6715" s="20">
        <v>2036</v>
      </c>
      <c r="G6715" s="20">
        <v>63</v>
      </c>
      <c r="H6715" s="11">
        <v>17174.267953808201</v>
      </c>
      <c r="I6715" s="10">
        <v>3121695.8680180698</v>
      </c>
      <c r="J6715" s="33">
        <f t="shared" si="416"/>
        <v>5.5015826909211221E-3</v>
      </c>
      <c r="K6715" s="33">
        <f t="shared" si="417"/>
        <v>5.4864766998508063E-3</v>
      </c>
      <c r="L6715" s="33">
        <f t="shared" si="418"/>
        <v>0.94377044021065448</v>
      </c>
      <c r="M6715" s="33">
        <f t="shared" si="419"/>
        <v>0.93859246568043075</v>
      </c>
    </row>
    <row r="6716" spans="1:13" ht="41.4">
      <c r="A6716" t="s">
        <v>164</v>
      </c>
      <c r="B6716" t="s">
        <v>262</v>
      </c>
      <c r="C6716" s="14" t="s">
        <v>264</v>
      </c>
      <c r="D6716" t="s">
        <v>456</v>
      </c>
      <c r="E6716" t="s">
        <v>474</v>
      </c>
      <c r="F6716" s="20">
        <v>2036</v>
      </c>
      <c r="G6716" s="20">
        <v>64</v>
      </c>
      <c r="H6716" s="11">
        <v>18241.114822904401</v>
      </c>
      <c r="I6716" s="10">
        <v>3012177.6248807502</v>
      </c>
      <c r="J6716" s="33">
        <f t="shared" si="416"/>
        <v>6.0557898950685399E-3</v>
      </c>
      <c r="K6716" s="33">
        <f t="shared" si="417"/>
        <v>6.037490557057712E-3</v>
      </c>
      <c r="L6716" s="33">
        <f t="shared" si="418"/>
        <v>0.93859246568043075</v>
      </c>
      <c r="M6716" s="33">
        <f t="shared" si="419"/>
        <v>0.9329257225319596</v>
      </c>
    </row>
    <row r="6717" spans="1:13" ht="41.4">
      <c r="A6717" t="s">
        <v>164</v>
      </c>
      <c r="B6717" t="s">
        <v>262</v>
      </c>
      <c r="C6717" s="14" t="s">
        <v>264</v>
      </c>
      <c r="D6717" t="s">
        <v>456</v>
      </c>
      <c r="E6717" t="s">
        <v>474</v>
      </c>
      <c r="F6717" s="20">
        <v>2036</v>
      </c>
      <c r="G6717" s="20">
        <v>65</v>
      </c>
      <c r="H6717" s="11">
        <v>19272.804125763101</v>
      </c>
      <c r="I6717" s="10">
        <v>2911668.7304947898</v>
      </c>
      <c r="J6717" s="33">
        <f t="shared" si="416"/>
        <v>6.6191610068525924E-3</v>
      </c>
      <c r="K6717" s="33">
        <f t="shared" si="417"/>
        <v>6.5973026152970071E-3</v>
      </c>
      <c r="L6717" s="33">
        <f t="shared" si="418"/>
        <v>0.9329257225319596</v>
      </c>
      <c r="M6717" s="33">
        <f t="shared" si="419"/>
        <v>0.92677092922282167</v>
      </c>
    </row>
    <row r="6718" spans="1:13" ht="41.4">
      <c r="A6718" t="s">
        <v>164</v>
      </c>
      <c r="B6718" t="s">
        <v>262</v>
      </c>
      <c r="C6718" s="14" t="s">
        <v>264</v>
      </c>
      <c r="D6718" t="s">
        <v>456</v>
      </c>
      <c r="E6718" t="s">
        <v>474</v>
      </c>
      <c r="F6718" s="20">
        <v>2036</v>
      </c>
      <c r="G6718" s="20">
        <v>66</v>
      </c>
      <c r="H6718" s="11">
        <v>19727.107566057799</v>
      </c>
      <c r="I6718" s="10">
        <v>2808329.4669135902</v>
      </c>
      <c r="J6718" s="33">
        <f t="shared" si="416"/>
        <v>7.0244990121256252E-3</v>
      </c>
      <c r="K6718" s="33">
        <f t="shared" si="417"/>
        <v>6.9998848866283936E-3</v>
      </c>
      <c r="L6718" s="33">
        <f t="shared" si="418"/>
        <v>0.92677092922282167</v>
      </c>
      <c r="M6718" s="33">
        <f t="shared" si="419"/>
        <v>0.92028363940198832</v>
      </c>
    </row>
    <row r="6719" spans="1:13" ht="41.4">
      <c r="A6719" t="s">
        <v>164</v>
      </c>
      <c r="B6719" t="s">
        <v>262</v>
      </c>
      <c r="C6719" s="14" t="s">
        <v>264</v>
      </c>
      <c r="D6719" t="s">
        <v>456</v>
      </c>
      <c r="E6719" t="s">
        <v>474</v>
      </c>
      <c r="F6719" s="20">
        <v>2036</v>
      </c>
      <c r="G6719" s="20">
        <v>67</v>
      </c>
      <c r="H6719" s="11">
        <v>20613.8427955841</v>
      </c>
      <c r="I6719" s="10">
        <v>2689385.6633755299</v>
      </c>
      <c r="J6719" s="33">
        <f t="shared" si="416"/>
        <v>7.6648890771995257E-3</v>
      </c>
      <c r="K6719" s="33">
        <f t="shared" si="417"/>
        <v>7.6355887240281417E-3</v>
      </c>
      <c r="L6719" s="33">
        <f t="shared" si="418"/>
        <v>0.92028363940198832</v>
      </c>
      <c r="M6719" s="33">
        <f t="shared" si="419"/>
        <v>0.91325673202206292</v>
      </c>
    </row>
    <row r="6720" spans="1:13" ht="41.4">
      <c r="A6720" t="s">
        <v>164</v>
      </c>
      <c r="B6720" t="s">
        <v>262</v>
      </c>
      <c r="C6720" s="14" t="s">
        <v>264</v>
      </c>
      <c r="D6720" t="s">
        <v>456</v>
      </c>
      <c r="E6720" t="s">
        <v>474</v>
      </c>
      <c r="F6720" s="20">
        <v>2036</v>
      </c>
      <c r="G6720" s="20">
        <v>68</v>
      </c>
      <c r="H6720" s="11">
        <v>21579.016233960599</v>
      </c>
      <c r="I6720" s="10">
        <v>2561988.6899463101</v>
      </c>
      <c r="J6720" s="33">
        <f t="shared" si="416"/>
        <v>8.4227601466940194E-3</v>
      </c>
      <c r="K6720" s="33">
        <f t="shared" si="417"/>
        <v>8.3873880822541436E-3</v>
      </c>
      <c r="L6720" s="33">
        <f t="shared" si="418"/>
        <v>0.91325673202206292</v>
      </c>
      <c r="M6720" s="33">
        <f t="shared" si="419"/>
        <v>0.90559689339186267</v>
      </c>
    </row>
    <row r="6721" spans="1:13" ht="41.4">
      <c r="A6721" t="s">
        <v>164</v>
      </c>
      <c r="B6721" t="s">
        <v>262</v>
      </c>
      <c r="C6721" s="14" t="s">
        <v>264</v>
      </c>
      <c r="D6721" t="s">
        <v>456</v>
      </c>
      <c r="E6721" t="s">
        <v>474</v>
      </c>
      <c r="F6721" s="20">
        <v>2036</v>
      </c>
      <c r="G6721" s="20">
        <v>69</v>
      </c>
      <c r="H6721" s="11">
        <v>21823.654226758801</v>
      </c>
      <c r="I6721" s="10">
        <v>2436029.4285752298</v>
      </c>
      <c r="J6721" s="33">
        <f t="shared" si="416"/>
        <v>8.9586989265244173E-3</v>
      </c>
      <c r="K6721" s="33">
        <f t="shared" si="417"/>
        <v>8.9186893503560016E-3</v>
      </c>
      <c r="L6721" s="33">
        <f t="shared" si="418"/>
        <v>0.90559689339186267</v>
      </c>
      <c r="M6721" s="33">
        <f t="shared" si="419"/>
        <v>0.89752015602305313</v>
      </c>
    </row>
    <row r="6722" spans="1:13" ht="41.4">
      <c r="A6722" t="s">
        <v>164</v>
      </c>
      <c r="B6722" t="s">
        <v>262</v>
      </c>
      <c r="C6722" s="14" t="s">
        <v>264</v>
      </c>
      <c r="D6722" t="s">
        <v>456</v>
      </c>
      <c r="E6722" t="s">
        <v>474</v>
      </c>
      <c r="F6722" s="20">
        <v>2037</v>
      </c>
      <c r="G6722" s="20">
        <v>30</v>
      </c>
      <c r="H6722" s="11">
        <v>722.89454578454604</v>
      </c>
      <c r="I6722" s="10">
        <v>4637190.3227140298</v>
      </c>
      <c r="J6722" s="33">
        <f t="shared" ref="J6722:J6785" si="420">IF(I6722&gt;0,H6722/I6722,0)</f>
        <v>1.558906353797129E-4</v>
      </c>
      <c r="K6722" s="33">
        <f t="shared" ref="K6722:K6785" si="421">1-EXP(-J6722)</f>
        <v>1.5587848506604107E-4</v>
      </c>
      <c r="L6722" s="33">
        <f t="shared" ref="L6722:L6785" si="422">IF(G6722=30,1,M6721)</f>
        <v>1</v>
      </c>
      <c r="M6722" s="33">
        <f t="shared" ref="M6722:M6785" si="423">L6722*(1-K6722)</f>
        <v>0.99984412151493396</v>
      </c>
    </row>
    <row r="6723" spans="1:13" ht="41.4">
      <c r="A6723" t="s">
        <v>164</v>
      </c>
      <c r="B6723" t="s">
        <v>262</v>
      </c>
      <c r="C6723" s="14" t="s">
        <v>264</v>
      </c>
      <c r="D6723" t="s">
        <v>456</v>
      </c>
      <c r="E6723" t="s">
        <v>474</v>
      </c>
      <c r="F6723" s="20">
        <v>2037</v>
      </c>
      <c r="G6723" s="20">
        <v>31</v>
      </c>
      <c r="H6723" s="11">
        <v>1018.23894205491</v>
      </c>
      <c r="I6723" s="10">
        <v>4566307.8231007503</v>
      </c>
      <c r="J6723" s="33">
        <f t="shared" si="420"/>
        <v>2.2298955337695018E-4</v>
      </c>
      <c r="K6723" s="33">
        <f t="shared" si="421"/>
        <v>2.2296469305438382E-4</v>
      </c>
      <c r="L6723" s="33">
        <f t="shared" si="422"/>
        <v>0.99984412151493396</v>
      </c>
      <c r="M6723" s="33">
        <f t="shared" si="423"/>
        <v>0.99962119157727813</v>
      </c>
    </row>
    <row r="6724" spans="1:13" ht="41.4">
      <c r="A6724" t="s">
        <v>164</v>
      </c>
      <c r="B6724" t="s">
        <v>262</v>
      </c>
      <c r="C6724" s="14" t="s">
        <v>264</v>
      </c>
      <c r="D6724" t="s">
        <v>456</v>
      </c>
      <c r="E6724" t="s">
        <v>474</v>
      </c>
      <c r="F6724" s="20">
        <v>2037</v>
      </c>
      <c r="G6724" s="20">
        <v>32</v>
      </c>
      <c r="H6724" s="11">
        <v>1039.10379269432</v>
      </c>
      <c r="I6724" s="10">
        <v>4472852.4571113503</v>
      </c>
      <c r="J6724" s="33">
        <f t="shared" si="420"/>
        <v>2.3231345157434326E-4</v>
      </c>
      <c r="K6724" s="33">
        <f t="shared" si="421"/>
        <v>2.3228646889394966E-4</v>
      </c>
      <c r="L6724" s="33">
        <f t="shared" si="422"/>
        <v>0.99962119157727813</v>
      </c>
      <c r="M6724" s="33">
        <f t="shared" si="423"/>
        <v>0.99938899310045504</v>
      </c>
    </row>
    <row r="6725" spans="1:13" ht="41.4">
      <c r="A6725" t="s">
        <v>164</v>
      </c>
      <c r="B6725" t="s">
        <v>262</v>
      </c>
      <c r="C6725" s="14" t="s">
        <v>264</v>
      </c>
      <c r="D6725" t="s">
        <v>456</v>
      </c>
      <c r="E6725" t="s">
        <v>474</v>
      </c>
      <c r="F6725" s="20">
        <v>2037</v>
      </c>
      <c r="G6725" s="20">
        <v>33</v>
      </c>
      <c r="H6725" s="11">
        <v>1087.3885765288801</v>
      </c>
      <c r="I6725" s="10">
        <v>4375979.3391784504</v>
      </c>
      <c r="J6725" s="33">
        <f t="shared" si="420"/>
        <v>2.4849033604738802E-4</v>
      </c>
      <c r="K6725" s="33">
        <f t="shared" si="421"/>
        <v>2.4845946488094572E-4</v>
      </c>
      <c r="L6725" s="33">
        <f t="shared" si="422"/>
        <v>0.99938899310045504</v>
      </c>
      <c r="M6725" s="33">
        <f t="shared" si="423"/>
        <v>0.99914068544602141</v>
      </c>
    </row>
    <row r="6726" spans="1:13" ht="41.4">
      <c r="A6726" t="s">
        <v>164</v>
      </c>
      <c r="B6726" t="s">
        <v>262</v>
      </c>
      <c r="C6726" s="14" t="s">
        <v>264</v>
      </c>
      <c r="D6726" t="s">
        <v>456</v>
      </c>
      <c r="E6726" t="s">
        <v>474</v>
      </c>
      <c r="F6726" s="20">
        <v>2037</v>
      </c>
      <c r="G6726" s="20">
        <v>34</v>
      </c>
      <c r="H6726" s="11">
        <v>1175.89304794854</v>
      </c>
      <c r="I6726" s="10">
        <v>4333430.7074050298</v>
      </c>
      <c r="J6726" s="33">
        <f t="shared" si="420"/>
        <v>2.7135383656629302E-4</v>
      </c>
      <c r="K6726" s="33">
        <f t="shared" si="421"/>
        <v>2.7131702344385111E-4</v>
      </c>
      <c r="L6726" s="33">
        <f t="shared" si="422"/>
        <v>0.99914068544602141</v>
      </c>
      <c r="M6726" s="33">
        <f t="shared" si="423"/>
        <v>0.99886960156924454</v>
      </c>
    </row>
    <row r="6727" spans="1:13" ht="41.4">
      <c r="A6727" t="s">
        <v>164</v>
      </c>
      <c r="B6727" t="s">
        <v>262</v>
      </c>
      <c r="C6727" s="14" t="s">
        <v>264</v>
      </c>
      <c r="D6727" t="s">
        <v>456</v>
      </c>
      <c r="E6727" t="s">
        <v>474</v>
      </c>
      <c r="F6727" s="20">
        <v>2037</v>
      </c>
      <c r="G6727" s="20">
        <v>35</v>
      </c>
      <c r="H6727" s="11">
        <v>1292.1320333087899</v>
      </c>
      <c r="I6727" s="10">
        <v>4313638.6565382704</v>
      </c>
      <c r="J6727" s="33">
        <f t="shared" si="420"/>
        <v>2.9954572837256058E-4</v>
      </c>
      <c r="K6727" s="33">
        <f t="shared" si="421"/>
        <v>2.9950086903007822E-4</v>
      </c>
      <c r="L6727" s="33">
        <f t="shared" si="422"/>
        <v>0.99886960156924454</v>
      </c>
      <c r="M6727" s="33">
        <f t="shared" si="423"/>
        <v>0.9985704392555268</v>
      </c>
    </row>
    <row r="6728" spans="1:13" ht="41.4">
      <c r="A6728" t="s">
        <v>164</v>
      </c>
      <c r="B6728" t="s">
        <v>262</v>
      </c>
      <c r="C6728" s="14" t="s">
        <v>264</v>
      </c>
      <c r="D6728" t="s">
        <v>456</v>
      </c>
      <c r="E6728" t="s">
        <v>474</v>
      </c>
      <c r="F6728" s="20">
        <v>2037</v>
      </c>
      <c r="G6728" s="20">
        <v>36</v>
      </c>
      <c r="H6728" s="11">
        <v>1696.45696419054</v>
      </c>
      <c r="I6728" s="10">
        <v>4293818.7116278699</v>
      </c>
      <c r="J6728" s="33">
        <f t="shared" si="420"/>
        <v>3.950928248545874E-4</v>
      </c>
      <c r="K6728" s="33">
        <f t="shared" si="421"/>
        <v>3.950147859623776E-4</v>
      </c>
      <c r="L6728" s="33">
        <f t="shared" si="422"/>
        <v>0.9985704392555268</v>
      </c>
      <c r="M6728" s="33">
        <f t="shared" si="423"/>
        <v>0.99817598916719597</v>
      </c>
    </row>
    <row r="6729" spans="1:13" ht="41.4">
      <c r="A6729" t="s">
        <v>164</v>
      </c>
      <c r="B6729" t="s">
        <v>262</v>
      </c>
      <c r="C6729" s="14" t="s">
        <v>264</v>
      </c>
      <c r="D6729" t="s">
        <v>456</v>
      </c>
      <c r="E6729" t="s">
        <v>474</v>
      </c>
      <c r="F6729" s="20">
        <v>2037</v>
      </c>
      <c r="G6729" s="20">
        <v>37</v>
      </c>
      <c r="H6729" s="11">
        <v>1871.7903143768999</v>
      </c>
      <c r="I6729" s="10">
        <v>4293578.7889029803</v>
      </c>
      <c r="J6729" s="33">
        <f t="shared" si="420"/>
        <v>4.3595108099906251E-4</v>
      </c>
      <c r="K6729" s="33">
        <f t="shared" si="421"/>
        <v>4.3585606813401068E-4</v>
      </c>
      <c r="L6729" s="33">
        <f t="shared" si="422"/>
        <v>0.99817598916719597</v>
      </c>
      <c r="M6729" s="33">
        <f t="shared" si="423"/>
        <v>0.99774092810525172</v>
      </c>
    </row>
    <row r="6730" spans="1:13" ht="41.4">
      <c r="A6730" t="s">
        <v>164</v>
      </c>
      <c r="B6730" t="s">
        <v>262</v>
      </c>
      <c r="C6730" s="14" t="s">
        <v>264</v>
      </c>
      <c r="D6730" t="s">
        <v>456</v>
      </c>
      <c r="E6730" t="s">
        <v>474</v>
      </c>
      <c r="F6730" s="20">
        <v>2037</v>
      </c>
      <c r="G6730" s="20">
        <v>38</v>
      </c>
      <c r="H6730" s="11">
        <v>2097.8765560442698</v>
      </c>
      <c r="I6730" s="10">
        <v>4331670.2835562099</v>
      </c>
      <c r="J6730" s="33">
        <f t="shared" si="420"/>
        <v>4.843112283980113E-4</v>
      </c>
      <c r="K6730" s="33">
        <f t="shared" si="421"/>
        <v>4.8419396864585185E-4</v>
      </c>
      <c r="L6730" s="33">
        <f t="shared" si="422"/>
        <v>0.99774092810525172</v>
      </c>
      <c r="M6730" s="33">
        <f t="shared" si="423"/>
        <v>0.99725782796559204</v>
      </c>
    </row>
    <row r="6731" spans="1:13" ht="41.4">
      <c r="A6731" t="s">
        <v>164</v>
      </c>
      <c r="B6731" t="s">
        <v>262</v>
      </c>
      <c r="C6731" s="14" t="s">
        <v>264</v>
      </c>
      <c r="D6731" t="s">
        <v>456</v>
      </c>
      <c r="E6731" t="s">
        <v>474</v>
      </c>
      <c r="F6731" s="20">
        <v>2037</v>
      </c>
      <c r="G6731" s="20">
        <v>39</v>
      </c>
      <c r="H6731" s="11">
        <v>2250.3643968076299</v>
      </c>
      <c r="I6731" s="10">
        <v>4372065.6786661204</v>
      </c>
      <c r="J6731" s="33">
        <f t="shared" si="420"/>
        <v>5.1471422485450783E-4</v>
      </c>
      <c r="K6731" s="33">
        <f t="shared" si="421"/>
        <v>5.1458178221219786E-4</v>
      </c>
      <c r="L6731" s="33">
        <f t="shared" si="422"/>
        <v>0.99725782796559204</v>
      </c>
      <c r="M6731" s="33">
        <f t="shared" si="423"/>
        <v>0.99674465725515249</v>
      </c>
    </row>
    <row r="6732" spans="1:13" ht="41.4">
      <c r="A6732" t="s">
        <v>164</v>
      </c>
      <c r="B6732" t="s">
        <v>262</v>
      </c>
      <c r="C6732" s="14" t="s">
        <v>264</v>
      </c>
      <c r="D6732" t="s">
        <v>456</v>
      </c>
      <c r="E6732" t="s">
        <v>474</v>
      </c>
      <c r="F6732" s="20">
        <v>2037</v>
      </c>
      <c r="G6732" s="20">
        <v>40</v>
      </c>
      <c r="H6732" s="11">
        <v>2441.7951641544901</v>
      </c>
      <c r="I6732" s="10">
        <v>4366301.08400256</v>
      </c>
      <c r="J6732" s="33">
        <f t="shared" si="420"/>
        <v>5.5923655221598058E-4</v>
      </c>
      <c r="K6732" s="33">
        <f t="shared" si="421"/>
        <v>5.5908020860107044E-4</v>
      </c>
      <c r="L6732" s="33">
        <f t="shared" si="422"/>
        <v>0.99674465725515249</v>
      </c>
      <c r="M6732" s="33">
        <f t="shared" si="423"/>
        <v>0.9961873970442523</v>
      </c>
    </row>
    <row r="6733" spans="1:13" ht="41.4">
      <c r="A6733" t="s">
        <v>164</v>
      </c>
      <c r="B6733" t="s">
        <v>262</v>
      </c>
      <c r="C6733" s="14" t="s">
        <v>264</v>
      </c>
      <c r="D6733" t="s">
        <v>456</v>
      </c>
      <c r="E6733" t="s">
        <v>474</v>
      </c>
      <c r="F6733" s="20">
        <v>2037</v>
      </c>
      <c r="G6733" s="20">
        <v>41</v>
      </c>
      <c r="H6733" s="11">
        <v>3115.60796030746</v>
      </c>
      <c r="I6733" s="10">
        <v>4301776.6758845197</v>
      </c>
      <c r="J6733" s="33">
        <f t="shared" si="420"/>
        <v>7.2426074039904384E-4</v>
      </c>
      <c r="K6733" s="33">
        <f t="shared" si="421"/>
        <v>7.2399852689641886E-4</v>
      </c>
      <c r="L6733" s="33">
        <f t="shared" si="422"/>
        <v>0.9961873970442523</v>
      </c>
      <c r="M6733" s="33">
        <f t="shared" si="423"/>
        <v>0.99546615883627954</v>
      </c>
    </row>
    <row r="6734" spans="1:13" ht="41.4">
      <c r="A6734" t="s">
        <v>164</v>
      </c>
      <c r="B6734" t="s">
        <v>262</v>
      </c>
      <c r="C6734" s="14" t="s">
        <v>264</v>
      </c>
      <c r="D6734" t="s">
        <v>456</v>
      </c>
      <c r="E6734" t="s">
        <v>474</v>
      </c>
      <c r="F6734" s="20">
        <v>2037</v>
      </c>
      <c r="G6734" s="20">
        <v>42</v>
      </c>
      <c r="H6734" s="11">
        <v>3366.28449970254</v>
      </c>
      <c r="I6734" s="10">
        <v>4235188.0897240201</v>
      </c>
      <c r="J6734" s="33">
        <f t="shared" si="420"/>
        <v>7.9483707178679261E-4</v>
      </c>
      <c r="K6734" s="33">
        <f t="shared" si="421"/>
        <v>7.9452127247670035E-4</v>
      </c>
      <c r="L6734" s="33">
        <f t="shared" si="422"/>
        <v>0.99546615883627954</v>
      </c>
      <c r="M6734" s="33">
        <f t="shared" si="423"/>
        <v>0.99467523979705341</v>
      </c>
    </row>
    <row r="6735" spans="1:13" ht="41.4">
      <c r="A6735" t="s">
        <v>164</v>
      </c>
      <c r="B6735" t="s">
        <v>262</v>
      </c>
      <c r="C6735" s="14" t="s">
        <v>264</v>
      </c>
      <c r="D6735" t="s">
        <v>456</v>
      </c>
      <c r="E6735" t="s">
        <v>474</v>
      </c>
      <c r="F6735" s="20">
        <v>2037</v>
      </c>
      <c r="G6735" s="20">
        <v>43</v>
      </c>
      <c r="H6735" s="11">
        <v>3684.6226342487498</v>
      </c>
      <c r="I6735" s="10">
        <v>4177610.96728594</v>
      </c>
      <c r="J6735" s="33">
        <f t="shared" si="420"/>
        <v>8.8199276167702403E-4</v>
      </c>
      <c r="K6735" s="33">
        <f t="shared" si="421"/>
        <v>8.8160392038805213E-4</v>
      </c>
      <c r="L6735" s="33">
        <f t="shared" si="422"/>
        <v>0.99467523979705341</v>
      </c>
      <c r="M6735" s="33">
        <f t="shared" si="423"/>
        <v>0.99379833020613539</v>
      </c>
    </row>
    <row r="6736" spans="1:13" ht="41.4">
      <c r="A6736" t="s">
        <v>164</v>
      </c>
      <c r="B6736" t="s">
        <v>262</v>
      </c>
      <c r="C6736" s="14" t="s">
        <v>264</v>
      </c>
      <c r="D6736" t="s">
        <v>456</v>
      </c>
      <c r="E6736" t="s">
        <v>474</v>
      </c>
      <c r="F6736" s="20">
        <v>2037</v>
      </c>
      <c r="G6736" s="20">
        <v>44</v>
      </c>
      <c r="H6736" s="11">
        <v>3825.7619503140199</v>
      </c>
      <c r="I6736" s="10">
        <v>4122063.35866646</v>
      </c>
      <c r="J6736" s="33">
        <f t="shared" si="420"/>
        <v>9.2811818194655376E-4</v>
      </c>
      <c r="K6736" s="33">
        <f t="shared" si="421"/>
        <v>9.2768761348316353E-4</v>
      </c>
      <c r="L6736" s="33">
        <f t="shared" si="422"/>
        <v>0.99379833020613539</v>
      </c>
      <c r="M6736" s="33">
        <f t="shared" si="423"/>
        <v>0.99287639580490294</v>
      </c>
    </row>
    <row r="6737" spans="1:13" ht="41.4">
      <c r="A6737" t="s">
        <v>164</v>
      </c>
      <c r="B6737" t="s">
        <v>262</v>
      </c>
      <c r="C6737" s="14" t="s">
        <v>264</v>
      </c>
      <c r="D6737" t="s">
        <v>456</v>
      </c>
      <c r="E6737" t="s">
        <v>474</v>
      </c>
      <c r="F6737" s="20">
        <v>2037</v>
      </c>
      <c r="G6737" s="20">
        <v>45</v>
      </c>
      <c r="H6737" s="11">
        <v>4111.931589328</v>
      </c>
      <c r="I6737" s="10">
        <v>4100716.5880612698</v>
      </c>
      <c r="J6737" s="33">
        <f t="shared" si="420"/>
        <v>1.0027348881654931E-3</v>
      </c>
      <c r="K6737" s="33">
        <f t="shared" si="421"/>
        <v>1.0022323175332692E-3</v>
      </c>
      <c r="L6737" s="33">
        <f t="shared" si="422"/>
        <v>0.99287639580490294</v>
      </c>
      <c r="M6737" s="33">
        <f t="shared" si="423"/>
        <v>0.99188130299371136</v>
      </c>
    </row>
    <row r="6738" spans="1:13" ht="41.4">
      <c r="A6738" t="s">
        <v>164</v>
      </c>
      <c r="B6738" t="s">
        <v>262</v>
      </c>
      <c r="C6738" s="14" t="s">
        <v>264</v>
      </c>
      <c r="D6738" t="s">
        <v>456</v>
      </c>
      <c r="E6738" t="s">
        <v>474</v>
      </c>
      <c r="F6738" s="20">
        <v>2037</v>
      </c>
      <c r="G6738" s="20">
        <v>46</v>
      </c>
      <c r="H6738" s="11">
        <v>5109.7044063328103</v>
      </c>
      <c r="I6738" s="10">
        <v>4073163.4258290399</v>
      </c>
      <c r="J6738" s="33">
        <f t="shared" si="420"/>
        <v>1.254480577413315E-3</v>
      </c>
      <c r="K6738" s="33">
        <f t="shared" si="421"/>
        <v>1.253694045584397E-3</v>
      </c>
      <c r="L6738" s="33">
        <f t="shared" si="422"/>
        <v>0.99188130299371136</v>
      </c>
      <c r="M6738" s="33">
        <f t="shared" si="423"/>
        <v>0.99063778731022167</v>
      </c>
    </row>
    <row r="6739" spans="1:13" ht="41.4">
      <c r="A6739" t="s">
        <v>164</v>
      </c>
      <c r="B6739" t="s">
        <v>262</v>
      </c>
      <c r="C6739" s="14" t="s">
        <v>264</v>
      </c>
      <c r="D6739" t="s">
        <v>456</v>
      </c>
      <c r="E6739" t="s">
        <v>474</v>
      </c>
      <c r="F6739" s="20">
        <v>2037</v>
      </c>
      <c r="G6739" s="20">
        <v>47</v>
      </c>
      <c r="H6739" s="11">
        <v>5582.5672657074101</v>
      </c>
      <c r="I6739" s="10">
        <v>4048729.8041944401</v>
      </c>
      <c r="J6739" s="33">
        <f t="shared" si="420"/>
        <v>1.378844115486277E-3</v>
      </c>
      <c r="K6739" s="33">
        <f t="shared" si="421"/>
        <v>1.3778939467006257E-3</v>
      </c>
      <c r="L6739" s="33">
        <f t="shared" si="422"/>
        <v>0.99063778731022167</v>
      </c>
      <c r="M6739" s="33">
        <f t="shared" si="423"/>
        <v>0.98927279349971398</v>
      </c>
    </row>
    <row r="6740" spans="1:13" ht="41.4">
      <c r="A6740" t="s">
        <v>164</v>
      </c>
      <c r="B6740" t="s">
        <v>262</v>
      </c>
      <c r="C6740" s="14" t="s">
        <v>264</v>
      </c>
      <c r="D6740" t="s">
        <v>456</v>
      </c>
      <c r="E6740" t="s">
        <v>474</v>
      </c>
      <c r="F6740" s="20">
        <v>2037</v>
      </c>
      <c r="G6740" s="20">
        <v>48</v>
      </c>
      <c r="H6740" s="11">
        <v>6187.6014540145698</v>
      </c>
      <c r="I6740" s="10">
        <v>4046052.1127879201</v>
      </c>
      <c r="J6740" s="33">
        <f t="shared" si="420"/>
        <v>1.5292935635846324E-3</v>
      </c>
      <c r="K6740" s="33">
        <f t="shared" si="421"/>
        <v>1.5281247900580386E-3</v>
      </c>
      <c r="L6740" s="33">
        <f t="shared" si="422"/>
        <v>0.98927279349971398</v>
      </c>
      <c r="M6740" s="33">
        <f t="shared" si="423"/>
        <v>0.98776106121983709</v>
      </c>
    </row>
    <row r="6741" spans="1:13" ht="41.4">
      <c r="A6741" t="s">
        <v>164</v>
      </c>
      <c r="B6741" t="s">
        <v>262</v>
      </c>
      <c r="C6741" s="14" t="s">
        <v>264</v>
      </c>
      <c r="D6741" t="s">
        <v>456</v>
      </c>
      <c r="E6741" t="s">
        <v>474</v>
      </c>
      <c r="F6741" s="20">
        <v>2037</v>
      </c>
      <c r="G6741" s="20">
        <v>49</v>
      </c>
      <c r="H6741" s="11">
        <v>6687.8323721995903</v>
      </c>
      <c r="I6741" s="10">
        <v>3997142.6556844199</v>
      </c>
      <c r="J6741" s="33">
        <f t="shared" si="420"/>
        <v>1.6731532868081865E-3</v>
      </c>
      <c r="K6741" s="33">
        <f t="shared" si="421"/>
        <v>1.6717543461703954E-3</v>
      </c>
      <c r="L6741" s="33">
        <f t="shared" si="422"/>
        <v>0.98776106121983709</v>
      </c>
      <c r="M6741" s="33">
        <f t="shared" si="423"/>
        <v>0.9861097673727649</v>
      </c>
    </row>
    <row r="6742" spans="1:13" ht="41.4">
      <c r="A6742" t="s">
        <v>164</v>
      </c>
      <c r="B6742" t="s">
        <v>262</v>
      </c>
      <c r="C6742" s="14" t="s">
        <v>264</v>
      </c>
      <c r="D6742" t="s">
        <v>456</v>
      </c>
      <c r="E6742" t="s">
        <v>474</v>
      </c>
      <c r="F6742" s="20">
        <v>2037</v>
      </c>
      <c r="G6742" s="20">
        <v>50</v>
      </c>
      <c r="H6742" s="11">
        <v>7235.1288551728303</v>
      </c>
      <c r="I6742" s="10">
        <v>3939182.3214115398</v>
      </c>
      <c r="J6742" s="33">
        <f t="shared" si="420"/>
        <v>1.8367082975180096E-3</v>
      </c>
      <c r="K6742" s="33">
        <f t="shared" si="421"/>
        <v>1.8350225810473964E-3</v>
      </c>
      <c r="L6742" s="33">
        <f t="shared" si="422"/>
        <v>0.9861097673727649</v>
      </c>
      <c r="M6742" s="33">
        <f t="shared" si="423"/>
        <v>0.98430023368224451</v>
      </c>
    </row>
    <row r="6743" spans="1:13" ht="41.4">
      <c r="A6743" t="s">
        <v>164</v>
      </c>
      <c r="B6743" t="s">
        <v>262</v>
      </c>
      <c r="C6743" s="14" t="s">
        <v>264</v>
      </c>
      <c r="D6743" t="s">
        <v>456</v>
      </c>
      <c r="E6743" t="s">
        <v>474</v>
      </c>
      <c r="F6743" s="20">
        <v>2037</v>
      </c>
      <c r="G6743" s="20">
        <v>51</v>
      </c>
      <c r="H6743" s="11">
        <v>8291.3054393602506</v>
      </c>
      <c r="I6743" s="10">
        <v>3940591.18864591</v>
      </c>
      <c r="J6743" s="33">
        <f t="shared" si="420"/>
        <v>2.1040765312702633E-3</v>
      </c>
      <c r="K6743" s="33">
        <f t="shared" si="421"/>
        <v>2.1018645139354586E-3</v>
      </c>
      <c r="L6743" s="33">
        <f t="shared" si="422"/>
        <v>0.98430023368224451</v>
      </c>
      <c r="M6743" s="33">
        <f t="shared" si="423"/>
        <v>0.98223136795000943</v>
      </c>
    </row>
    <row r="6744" spans="1:13" ht="41.4">
      <c r="A6744" t="s">
        <v>164</v>
      </c>
      <c r="B6744" t="s">
        <v>262</v>
      </c>
      <c r="C6744" s="14" t="s">
        <v>264</v>
      </c>
      <c r="D6744" t="s">
        <v>456</v>
      </c>
      <c r="E6744" t="s">
        <v>474</v>
      </c>
      <c r="F6744" s="20">
        <v>2037</v>
      </c>
      <c r="G6744" s="20">
        <v>52</v>
      </c>
      <c r="H6744" s="11">
        <v>9195.4617341064404</v>
      </c>
      <c r="I6744" s="10">
        <v>3996152.8644012799</v>
      </c>
      <c r="J6744" s="33">
        <f t="shared" si="420"/>
        <v>2.3010785738508386E-3</v>
      </c>
      <c r="K6744" s="33">
        <f t="shared" si="421"/>
        <v>2.2984331220691212E-3</v>
      </c>
      <c r="L6744" s="33">
        <f t="shared" si="422"/>
        <v>0.98223136795000943</v>
      </c>
      <c r="M6744" s="33">
        <f t="shared" si="423"/>
        <v>0.97997377484037784</v>
      </c>
    </row>
    <row r="6745" spans="1:13" ht="41.4">
      <c r="A6745" t="s">
        <v>164</v>
      </c>
      <c r="B6745" t="s">
        <v>262</v>
      </c>
      <c r="C6745" s="14" t="s">
        <v>264</v>
      </c>
      <c r="D6745" t="s">
        <v>456</v>
      </c>
      <c r="E6745" t="s">
        <v>474</v>
      </c>
      <c r="F6745" s="20">
        <v>2037</v>
      </c>
      <c r="G6745" s="20">
        <v>53</v>
      </c>
      <c r="H6745" s="11">
        <v>10104.7989420497</v>
      </c>
      <c r="I6745" s="10">
        <v>4009860.5141136702</v>
      </c>
      <c r="J6745" s="33">
        <f t="shared" si="420"/>
        <v>2.5199876420846624E-3</v>
      </c>
      <c r="K6745" s="33">
        <f t="shared" si="421"/>
        <v>2.5168151386758542E-3</v>
      </c>
      <c r="L6745" s="33">
        <f t="shared" si="422"/>
        <v>0.97997377484037784</v>
      </c>
      <c r="M6745" s="33">
        <f t="shared" si="423"/>
        <v>0.97750736200835431</v>
      </c>
    </row>
    <row r="6746" spans="1:13" ht="41.4">
      <c r="A6746" t="s">
        <v>164</v>
      </c>
      <c r="B6746" t="s">
        <v>262</v>
      </c>
      <c r="C6746" s="14" t="s">
        <v>264</v>
      </c>
      <c r="D6746" t="s">
        <v>456</v>
      </c>
      <c r="E6746" t="s">
        <v>474</v>
      </c>
      <c r="F6746" s="20">
        <v>2037</v>
      </c>
      <c r="G6746" s="20">
        <v>54</v>
      </c>
      <c r="H6746" s="11">
        <v>10887.535035266401</v>
      </c>
      <c r="I6746" s="10">
        <v>3966471.3463937799</v>
      </c>
      <c r="J6746" s="33">
        <f t="shared" si="420"/>
        <v>2.7448918911679738E-3</v>
      </c>
      <c r="K6746" s="33">
        <f t="shared" si="421"/>
        <v>2.7411281199235527E-3</v>
      </c>
      <c r="L6746" s="33">
        <f t="shared" si="422"/>
        <v>0.97750736200835431</v>
      </c>
      <c r="M6746" s="33">
        <f t="shared" si="423"/>
        <v>0.97482788909092088</v>
      </c>
    </row>
    <row r="6747" spans="1:13" ht="41.4">
      <c r="A6747" t="s">
        <v>164</v>
      </c>
      <c r="B6747" t="s">
        <v>262</v>
      </c>
      <c r="C6747" s="14" t="s">
        <v>264</v>
      </c>
      <c r="D6747" t="s">
        <v>456</v>
      </c>
      <c r="E6747" t="s">
        <v>474</v>
      </c>
      <c r="F6747" s="20">
        <v>2037</v>
      </c>
      <c r="G6747" s="20">
        <v>55</v>
      </c>
      <c r="H6747" s="11">
        <v>11685.1480067471</v>
      </c>
      <c r="I6747" s="10">
        <v>3898586.1926209698</v>
      </c>
      <c r="J6747" s="33">
        <f t="shared" si="420"/>
        <v>2.9972783541028559E-3</v>
      </c>
      <c r="K6747" s="33">
        <f t="shared" si="421"/>
        <v>2.9927909997398139E-3</v>
      </c>
      <c r="L6747" s="33">
        <f t="shared" si="422"/>
        <v>0.97482788909092088</v>
      </c>
      <c r="M6747" s="33">
        <f t="shared" si="423"/>
        <v>0.97191043295815427</v>
      </c>
    </row>
    <row r="6748" spans="1:13" ht="41.4">
      <c r="A6748" t="s">
        <v>164</v>
      </c>
      <c r="B6748" t="s">
        <v>262</v>
      </c>
      <c r="C6748" s="14" t="s">
        <v>264</v>
      </c>
      <c r="D6748" t="s">
        <v>456</v>
      </c>
      <c r="E6748" t="s">
        <v>474</v>
      </c>
      <c r="F6748" s="20">
        <v>2037</v>
      </c>
      <c r="G6748" s="20">
        <v>56</v>
      </c>
      <c r="H6748" s="11">
        <v>12437.742240417399</v>
      </c>
      <c r="I6748" s="10">
        <v>3823415.4028289602</v>
      </c>
      <c r="J6748" s="33">
        <f t="shared" si="420"/>
        <v>3.2530449689601253E-3</v>
      </c>
      <c r="K6748" s="33">
        <f t="shared" si="421"/>
        <v>3.2477595509625701E-3</v>
      </c>
      <c r="L6748" s="33">
        <f t="shared" si="422"/>
        <v>0.97191043295815427</v>
      </c>
      <c r="M6748" s="33">
        <f t="shared" si="423"/>
        <v>0.96875390156683427</v>
      </c>
    </row>
    <row r="6749" spans="1:13" ht="41.4">
      <c r="A6749" t="s">
        <v>164</v>
      </c>
      <c r="B6749" t="s">
        <v>262</v>
      </c>
      <c r="C6749" s="14" t="s">
        <v>264</v>
      </c>
      <c r="D6749" t="s">
        <v>456</v>
      </c>
      <c r="E6749" t="s">
        <v>474</v>
      </c>
      <c r="F6749" s="20">
        <v>2037</v>
      </c>
      <c r="G6749" s="20">
        <v>57</v>
      </c>
      <c r="H6749" s="11">
        <v>13303.5875617274</v>
      </c>
      <c r="I6749" s="10">
        <v>3752580.5059416299</v>
      </c>
      <c r="J6749" s="33">
        <f t="shared" si="420"/>
        <v>3.5451837850415811E-3</v>
      </c>
      <c r="K6749" s="33">
        <f t="shared" si="421"/>
        <v>3.5389070406017797E-3</v>
      </c>
      <c r="L6749" s="33">
        <f t="shared" si="422"/>
        <v>0.96875390156683427</v>
      </c>
      <c r="M6749" s="33">
        <f t="shared" si="423"/>
        <v>0.96532557156396892</v>
      </c>
    </row>
    <row r="6750" spans="1:13" ht="41.4">
      <c r="A6750" t="s">
        <v>164</v>
      </c>
      <c r="B6750" t="s">
        <v>262</v>
      </c>
      <c r="C6750" s="14" t="s">
        <v>264</v>
      </c>
      <c r="D6750" t="s">
        <v>456</v>
      </c>
      <c r="E6750" t="s">
        <v>474</v>
      </c>
      <c r="F6750" s="20">
        <v>2037</v>
      </c>
      <c r="G6750" s="20">
        <v>58</v>
      </c>
      <c r="H6750" s="11">
        <v>14202.0476923361</v>
      </c>
      <c r="I6750" s="10">
        <v>3667720.1184447501</v>
      </c>
      <c r="J6750" s="33">
        <f t="shared" si="420"/>
        <v>3.8721732394232681E-3</v>
      </c>
      <c r="K6750" s="33">
        <f t="shared" si="421"/>
        <v>3.8646860436490904E-3</v>
      </c>
      <c r="L6750" s="33">
        <f t="shared" si="422"/>
        <v>0.96532557156396892</v>
      </c>
      <c r="M6750" s="33">
        <f t="shared" si="423"/>
        <v>0.96159489129996811</v>
      </c>
    </row>
    <row r="6751" spans="1:13" ht="41.4">
      <c r="A6751" t="s">
        <v>164</v>
      </c>
      <c r="B6751" t="s">
        <v>262</v>
      </c>
      <c r="C6751" s="14" t="s">
        <v>264</v>
      </c>
      <c r="D6751" t="s">
        <v>456</v>
      </c>
      <c r="E6751" t="s">
        <v>474</v>
      </c>
      <c r="F6751" s="20">
        <v>2037</v>
      </c>
      <c r="G6751" s="20">
        <v>59</v>
      </c>
      <c r="H6751" s="11">
        <v>14403.865720211101</v>
      </c>
      <c r="I6751" s="10">
        <v>3558952.2492675101</v>
      </c>
      <c r="J6751" s="33">
        <f t="shared" si="420"/>
        <v>4.0472208423632684E-3</v>
      </c>
      <c r="K6751" s="33">
        <f t="shared" si="421"/>
        <v>4.0390418818301299E-3</v>
      </c>
      <c r="L6751" s="33">
        <f t="shared" si="422"/>
        <v>0.96159489129996811</v>
      </c>
      <c r="M6751" s="33">
        <f t="shared" si="423"/>
        <v>0.95771096926065369</v>
      </c>
    </row>
    <row r="6752" spans="1:13" ht="41.4">
      <c r="A6752" t="s">
        <v>164</v>
      </c>
      <c r="B6752" t="s">
        <v>262</v>
      </c>
      <c r="C6752" s="14" t="s">
        <v>264</v>
      </c>
      <c r="D6752" t="s">
        <v>456</v>
      </c>
      <c r="E6752" t="s">
        <v>474</v>
      </c>
      <c r="F6752" s="20">
        <v>2037</v>
      </c>
      <c r="G6752" s="20">
        <v>60</v>
      </c>
      <c r="H6752" s="11">
        <v>14814.897957129</v>
      </c>
      <c r="I6752" s="10">
        <v>3454103.3485435499</v>
      </c>
      <c r="J6752" s="33">
        <f t="shared" si="420"/>
        <v>4.289071999937645E-3</v>
      </c>
      <c r="K6752" s="33">
        <f t="shared" si="421"/>
        <v>4.2798870669324973E-3</v>
      </c>
      <c r="L6752" s="33">
        <f t="shared" si="422"/>
        <v>0.95771096926065369</v>
      </c>
      <c r="M6752" s="33">
        <f t="shared" si="423"/>
        <v>0.95361207446945562</v>
      </c>
    </row>
    <row r="6753" spans="1:13" ht="41.4">
      <c r="A6753" t="s">
        <v>164</v>
      </c>
      <c r="B6753" t="s">
        <v>262</v>
      </c>
      <c r="C6753" s="14" t="s">
        <v>264</v>
      </c>
      <c r="D6753" t="s">
        <v>456</v>
      </c>
      <c r="E6753" t="s">
        <v>474</v>
      </c>
      <c r="F6753" s="20">
        <v>2037</v>
      </c>
      <c r="G6753" s="20">
        <v>61</v>
      </c>
      <c r="H6753" s="11">
        <v>15557.2904241204</v>
      </c>
      <c r="I6753" s="10">
        <v>3362444.30450948</v>
      </c>
      <c r="J6753" s="33">
        <f t="shared" si="420"/>
        <v>4.6267801085228466E-3</v>
      </c>
      <c r="K6753" s="33">
        <f t="shared" si="421"/>
        <v>4.6160930500127595E-3</v>
      </c>
      <c r="L6753" s="33">
        <f t="shared" si="422"/>
        <v>0.95361207446945562</v>
      </c>
      <c r="M6753" s="33">
        <f t="shared" si="423"/>
        <v>0.9492101124000889</v>
      </c>
    </row>
    <row r="6754" spans="1:13" ht="41.4">
      <c r="A6754" t="s">
        <v>164</v>
      </c>
      <c r="B6754" t="s">
        <v>262</v>
      </c>
      <c r="C6754" s="14" t="s">
        <v>264</v>
      </c>
      <c r="D6754" t="s">
        <v>456</v>
      </c>
      <c r="E6754" t="s">
        <v>474</v>
      </c>
      <c r="F6754" s="20">
        <v>2037</v>
      </c>
      <c r="G6754" s="20">
        <v>62</v>
      </c>
      <c r="H6754" s="11">
        <v>16301.201961639401</v>
      </c>
      <c r="I6754" s="10">
        <v>3258438.9640522799</v>
      </c>
      <c r="J6754" s="33">
        <f t="shared" si="420"/>
        <v>5.0027642504516332E-3</v>
      </c>
      <c r="K6754" s="33">
        <f t="shared" si="421"/>
        <v>4.9902712672111882E-3</v>
      </c>
      <c r="L6754" s="33">
        <f t="shared" si="422"/>
        <v>0.9492101124000889</v>
      </c>
      <c r="M6754" s="33">
        <f t="shared" si="423"/>
        <v>0.9444732964496324</v>
      </c>
    </row>
    <row r="6755" spans="1:13" ht="41.4">
      <c r="A6755" t="s">
        <v>164</v>
      </c>
      <c r="B6755" t="s">
        <v>262</v>
      </c>
      <c r="C6755" s="14" t="s">
        <v>264</v>
      </c>
      <c r="D6755" t="s">
        <v>456</v>
      </c>
      <c r="E6755" t="s">
        <v>474</v>
      </c>
      <c r="F6755" s="20">
        <v>2037</v>
      </c>
      <c r="G6755" s="20">
        <v>63</v>
      </c>
      <c r="H6755" s="11">
        <v>17187.381938959701</v>
      </c>
      <c r="I6755" s="10">
        <v>3167329.8700493099</v>
      </c>
      <c r="J6755" s="33">
        <f t="shared" si="420"/>
        <v>5.4264578190878878E-3</v>
      </c>
      <c r="K6755" s="33">
        <f t="shared" si="421"/>
        <v>5.4117611924151543E-3</v>
      </c>
      <c r="L6755" s="33">
        <f t="shared" si="422"/>
        <v>0.9444732964496324</v>
      </c>
      <c r="M6755" s="33">
        <f t="shared" si="423"/>
        <v>0.93936203251663386</v>
      </c>
    </row>
    <row r="6756" spans="1:13" ht="41.4">
      <c r="A6756" t="s">
        <v>164</v>
      </c>
      <c r="B6756" t="s">
        <v>262</v>
      </c>
      <c r="C6756" s="14" t="s">
        <v>264</v>
      </c>
      <c r="D6756" t="s">
        <v>456</v>
      </c>
      <c r="E6756" t="s">
        <v>474</v>
      </c>
      <c r="F6756" s="20">
        <v>2037</v>
      </c>
      <c r="G6756" s="20">
        <v>64</v>
      </c>
      <c r="H6756" s="11">
        <v>18392.054230218</v>
      </c>
      <c r="I6756" s="10">
        <v>3075247.14468878</v>
      </c>
      <c r="J6756" s="33">
        <f t="shared" si="420"/>
        <v>5.9806751668667292E-3</v>
      </c>
      <c r="K6756" s="33">
        <f t="shared" si="421"/>
        <v>5.9628265291691296E-3</v>
      </c>
      <c r="L6756" s="33">
        <f t="shared" si="422"/>
        <v>0.93936203251663386</v>
      </c>
      <c r="M6756" s="33">
        <f t="shared" si="423"/>
        <v>0.93376077966864945</v>
      </c>
    </row>
    <row r="6757" spans="1:13" ht="41.4">
      <c r="A6757" t="s">
        <v>164</v>
      </c>
      <c r="B6757" t="s">
        <v>262</v>
      </c>
      <c r="C6757" s="14" t="s">
        <v>264</v>
      </c>
      <c r="D6757" t="s">
        <v>456</v>
      </c>
      <c r="E6757" t="s">
        <v>474</v>
      </c>
      <c r="F6757" s="20">
        <v>2037</v>
      </c>
      <c r="G6757" s="20">
        <v>65</v>
      </c>
      <c r="H6757" s="11">
        <v>19394.817905430598</v>
      </c>
      <c r="I6757" s="10">
        <v>2963013.2177238599</v>
      </c>
      <c r="J6757" s="33">
        <f t="shared" si="420"/>
        <v>6.5456400226015163E-3</v>
      </c>
      <c r="K6757" s="33">
        <f t="shared" si="421"/>
        <v>6.5242639863245522E-3</v>
      </c>
      <c r="L6757" s="33">
        <f t="shared" si="422"/>
        <v>0.93376077966864945</v>
      </c>
      <c r="M6757" s="33">
        <f t="shared" si="423"/>
        <v>0.9276686778420149</v>
      </c>
    </row>
    <row r="6758" spans="1:13" ht="41.4">
      <c r="A6758" t="s">
        <v>164</v>
      </c>
      <c r="B6758" t="s">
        <v>262</v>
      </c>
      <c r="C6758" s="14" t="s">
        <v>264</v>
      </c>
      <c r="D6758" t="s">
        <v>456</v>
      </c>
      <c r="E6758" t="s">
        <v>474</v>
      </c>
      <c r="F6758" s="20">
        <v>2037</v>
      </c>
      <c r="G6758" s="20">
        <v>66</v>
      </c>
      <c r="H6758" s="11">
        <v>19853.918802496501</v>
      </c>
      <c r="I6758" s="10">
        <v>2859652.1781375399</v>
      </c>
      <c r="J6758" s="33">
        <f t="shared" si="420"/>
        <v>6.942774003874534E-3</v>
      </c>
      <c r="K6758" s="33">
        <f t="shared" si="421"/>
        <v>6.9187286278246107E-3</v>
      </c>
      <c r="L6758" s="33">
        <f t="shared" si="422"/>
        <v>0.9276686778420149</v>
      </c>
      <c r="M6758" s="33">
        <f t="shared" si="423"/>
        <v>0.92125039000349318</v>
      </c>
    </row>
    <row r="6759" spans="1:13" ht="41.4">
      <c r="A6759" t="s">
        <v>164</v>
      </c>
      <c r="B6759" t="s">
        <v>262</v>
      </c>
      <c r="C6759" s="14" t="s">
        <v>264</v>
      </c>
      <c r="D6759" t="s">
        <v>456</v>
      </c>
      <c r="E6759" t="s">
        <v>474</v>
      </c>
      <c r="F6759" s="20">
        <v>2037</v>
      </c>
      <c r="G6759" s="20">
        <v>67</v>
      </c>
      <c r="H6759" s="11">
        <v>20804.985046131002</v>
      </c>
      <c r="I6759" s="10">
        <v>2753099.0970648802</v>
      </c>
      <c r="J6759" s="33">
        <f t="shared" si="420"/>
        <v>7.5569328646075632E-3</v>
      </c>
      <c r="K6759" s="33">
        <f t="shared" si="421"/>
        <v>7.5284510376903979E-3</v>
      </c>
      <c r="L6759" s="33">
        <f t="shared" si="422"/>
        <v>0.92125039000349318</v>
      </c>
      <c r="M6759" s="33">
        <f t="shared" si="423"/>
        <v>0.91431480154889866</v>
      </c>
    </row>
    <row r="6760" spans="1:13" ht="41.4">
      <c r="A6760" t="s">
        <v>164</v>
      </c>
      <c r="B6760" t="s">
        <v>262</v>
      </c>
      <c r="C6760" s="14" t="s">
        <v>264</v>
      </c>
      <c r="D6760" t="s">
        <v>456</v>
      </c>
      <c r="E6760" t="s">
        <v>474</v>
      </c>
      <c r="F6760" s="20">
        <v>2037</v>
      </c>
      <c r="G6760" s="20">
        <v>68</v>
      </c>
      <c r="H6760" s="11">
        <v>21589.955960670199</v>
      </c>
      <c r="I6760" s="10">
        <v>2631530.68712269</v>
      </c>
      <c r="J6760" s="33">
        <f t="shared" si="420"/>
        <v>8.2043337234560653E-3</v>
      </c>
      <c r="K6760" s="33">
        <f t="shared" si="421"/>
        <v>8.1707700295032826E-3</v>
      </c>
      <c r="L6760" s="33">
        <f t="shared" si="422"/>
        <v>0.91431480154889866</v>
      </c>
      <c r="M6760" s="33">
        <f t="shared" si="423"/>
        <v>0.90684414557087167</v>
      </c>
    </row>
    <row r="6761" spans="1:13" ht="41.4">
      <c r="A6761" t="s">
        <v>164</v>
      </c>
      <c r="B6761" t="s">
        <v>262</v>
      </c>
      <c r="C6761" s="14" t="s">
        <v>264</v>
      </c>
      <c r="D6761" t="s">
        <v>456</v>
      </c>
      <c r="E6761" t="s">
        <v>474</v>
      </c>
      <c r="F6761" s="20">
        <v>2037</v>
      </c>
      <c r="G6761" s="20">
        <v>69</v>
      </c>
      <c r="H6761" s="11">
        <v>21860.8604644937</v>
      </c>
      <c r="I6761" s="10">
        <v>2501544.9973168299</v>
      </c>
      <c r="J6761" s="33">
        <f t="shared" si="420"/>
        <v>8.7389435280763577E-3</v>
      </c>
      <c r="K6761" s="33">
        <f t="shared" si="421"/>
        <v>8.7008699494216524E-3</v>
      </c>
      <c r="L6761" s="33">
        <f t="shared" si="422"/>
        <v>0.90684414557087167</v>
      </c>
      <c r="M6761" s="33">
        <f t="shared" si="423"/>
        <v>0.89895381259586515</v>
      </c>
    </row>
    <row r="6762" spans="1:13" ht="41.4">
      <c r="A6762" t="s">
        <v>164</v>
      </c>
      <c r="B6762" t="s">
        <v>262</v>
      </c>
      <c r="C6762" s="14" t="s">
        <v>264</v>
      </c>
      <c r="D6762" t="s">
        <v>456</v>
      </c>
      <c r="E6762" t="s">
        <v>474</v>
      </c>
      <c r="F6762" s="20">
        <v>2038</v>
      </c>
      <c r="G6762" s="20">
        <v>30</v>
      </c>
      <c r="H6762" s="11">
        <v>727.86199563300897</v>
      </c>
      <c r="I6762" s="10">
        <v>4658868.6526508396</v>
      </c>
      <c r="J6762" s="33">
        <f t="shared" si="420"/>
        <v>1.5623149092620681E-4</v>
      </c>
      <c r="K6762" s="33">
        <f t="shared" si="421"/>
        <v>1.5621928742237667E-4</v>
      </c>
      <c r="L6762" s="33">
        <f t="shared" si="422"/>
        <v>1</v>
      </c>
      <c r="M6762" s="33">
        <f t="shared" si="423"/>
        <v>0.99984378071257762</v>
      </c>
    </row>
    <row r="6763" spans="1:13" ht="41.4">
      <c r="A6763" t="s">
        <v>164</v>
      </c>
      <c r="B6763" t="s">
        <v>262</v>
      </c>
      <c r="C6763" s="14" t="s">
        <v>264</v>
      </c>
      <c r="D6763" t="s">
        <v>456</v>
      </c>
      <c r="E6763" t="s">
        <v>474</v>
      </c>
      <c r="F6763" s="20">
        <v>2038</v>
      </c>
      <c r="G6763" s="20">
        <v>31</v>
      </c>
      <c r="H6763" s="11">
        <v>1032.7891884537501</v>
      </c>
      <c r="I6763" s="10">
        <v>4631602.9110698504</v>
      </c>
      <c r="J6763" s="33">
        <f t="shared" si="420"/>
        <v>2.2298742104710935E-4</v>
      </c>
      <c r="K6763" s="33">
        <f t="shared" si="421"/>
        <v>2.2296256120002411E-4</v>
      </c>
      <c r="L6763" s="33">
        <f t="shared" si="422"/>
        <v>0.99984378071257762</v>
      </c>
      <c r="M6763" s="33">
        <f t="shared" si="423"/>
        <v>0.99962085298243009</v>
      </c>
    </row>
    <row r="6764" spans="1:13" ht="41.4">
      <c r="A6764" t="s">
        <v>164</v>
      </c>
      <c r="B6764" t="s">
        <v>262</v>
      </c>
      <c r="C6764" s="14" t="s">
        <v>264</v>
      </c>
      <c r="D6764" t="s">
        <v>456</v>
      </c>
      <c r="E6764" t="s">
        <v>474</v>
      </c>
      <c r="F6764" s="20">
        <v>2038</v>
      </c>
      <c r="G6764" s="20">
        <v>32</v>
      </c>
      <c r="H6764" s="11">
        <v>1059.8387815257099</v>
      </c>
      <c r="I6764" s="10">
        <v>4560800.7882998399</v>
      </c>
      <c r="J6764" s="33">
        <f t="shared" si="420"/>
        <v>2.3237997683314579E-4</v>
      </c>
      <c r="K6764" s="33">
        <f t="shared" si="421"/>
        <v>2.3235297869761418E-4</v>
      </c>
      <c r="L6764" s="33">
        <f t="shared" si="422"/>
        <v>0.99962085298243009</v>
      </c>
      <c r="M6764" s="33">
        <f t="shared" si="423"/>
        <v>0.99938858809967135</v>
      </c>
    </row>
    <row r="6765" spans="1:13" ht="41.4">
      <c r="A6765" t="s">
        <v>164</v>
      </c>
      <c r="B6765" t="s">
        <v>262</v>
      </c>
      <c r="C6765" s="14" t="s">
        <v>264</v>
      </c>
      <c r="D6765" t="s">
        <v>456</v>
      </c>
      <c r="E6765" t="s">
        <v>474</v>
      </c>
      <c r="F6765" s="20">
        <v>2038</v>
      </c>
      <c r="G6765" s="20">
        <v>33</v>
      </c>
      <c r="H6765" s="11">
        <v>1095.9627082893701</v>
      </c>
      <c r="I6765" s="10">
        <v>4467241.5953171002</v>
      </c>
      <c r="J6765" s="33">
        <f t="shared" si="420"/>
        <v>2.4533320728349254E-4</v>
      </c>
      <c r="K6765" s="33">
        <f t="shared" si="421"/>
        <v>2.4530311555304163E-4</v>
      </c>
      <c r="L6765" s="33">
        <f t="shared" si="422"/>
        <v>0.99938858809967135</v>
      </c>
      <c r="M6765" s="33">
        <f t="shared" si="423"/>
        <v>0.9991434349653624</v>
      </c>
    </row>
    <row r="6766" spans="1:13" ht="41.4">
      <c r="A6766" t="s">
        <v>164</v>
      </c>
      <c r="B6766" t="s">
        <v>262</v>
      </c>
      <c r="C6766" s="14" t="s">
        <v>264</v>
      </c>
      <c r="D6766" t="s">
        <v>456</v>
      </c>
      <c r="E6766" t="s">
        <v>474</v>
      </c>
      <c r="F6766" s="20">
        <v>2038</v>
      </c>
      <c r="G6766" s="20">
        <v>34</v>
      </c>
      <c r="H6766" s="11">
        <v>1148.3800461574799</v>
      </c>
      <c r="I6766" s="10">
        <v>4370212.5892161597</v>
      </c>
      <c r="J6766" s="33">
        <f t="shared" si="420"/>
        <v>2.6277441262038308E-4</v>
      </c>
      <c r="K6766" s="33">
        <f t="shared" si="421"/>
        <v>2.6273989044833801E-4</v>
      </c>
      <c r="L6766" s="33">
        <f t="shared" si="422"/>
        <v>0.9991434349653624</v>
      </c>
      <c r="M6766" s="33">
        <f t="shared" si="423"/>
        <v>0.99888092012871743</v>
      </c>
    </row>
    <row r="6767" spans="1:13" ht="41.4">
      <c r="A6767" t="s">
        <v>164</v>
      </c>
      <c r="B6767" t="s">
        <v>262</v>
      </c>
      <c r="C6767" s="14" t="s">
        <v>264</v>
      </c>
      <c r="D6767" t="s">
        <v>456</v>
      </c>
      <c r="E6767" t="s">
        <v>474</v>
      </c>
      <c r="F6767" s="20">
        <v>2038</v>
      </c>
      <c r="G6767" s="20">
        <v>35</v>
      </c>
      <c r="H6767" s="11">
        <v>1258.04969919211</v>
      </c>
      <c r="I6767" s="10">
        <v>4327377.0021912903</v>
      </c>
      <c r="J6767" s="33">
        <f t="shared" si="420"/>
        <v>2.9071876532945034E-4</v>
      </c>
      <c r="K6767" s="33">
        <f t="shared" si="421"/>
        <v>2.9067651072400835E-4</v>
      </c>
      <c r="L6767" s="33">
        <f t="shared" si="422"/>
        <v>0.99888092012871743</v>
      </c>
      <c r="M6767" s="33">
        <f t="shared" si="423"/>
        <v>0.99859056890822562</v>
      </c>
    </row>
    <row r="6768" spans="1:13" ht="41.4">
      <c r="A6768" t="s">
        <v>164</v>
      </c>
      <c r="B6768" t="s">
        <v>262</v>
      </c>
      <c r="C6768" s="14" t="s">
        <v>264</v>
      </c>
      <c r="D6768" t="s">
        <v>456</v>
      </c>
      <c r="E6768" t="s">
        <v>474</v>
      </c>
      <c r="F6768" s="20">
        <v>2038</v>
      </c>
      <c r="G6768" s="20">
        <v>36</v>
      </c>
      <c r="H6768" s="11">
        <v>1654.2299896729</v>
      </c>
      <c r="I6768" s="10">
        <v>4307205.58665286</v>
      </c>
      <c r="J6768" s="33">
        <f t="shared" si="420"/>
        <v>3.8406107077846875E-4</v>
      </c>
      <c r="K6768" s="33">
        <f t="shared" si="421"/>
        <v>3.83987328766211E-4</v>
      </c>
      <c r="L6768" s="33">
        <f t="shared" si="422"/>
        <v>0.99859056890822562</v>
      </c>
      <c r="M6768" s="33">
        <f t="shared" si="423"/>
        <v>0.99820712278313939</v>
      </c>
    </row>
    <row r="6769" spans="1:13" ht="41.4">
      <c r="A6769" t="s">
        <v>164</v>
      </c>
      <c r="B6769" t="s">
        <v>262</v>
      </c>
      <c r="C6769" s="14" t="s">
        <v>264</v>
      </c>
      <c r="D6769" t="s">
        <v>456</v>
      </c>
      <c r="E6769" t="s">
        <v>474</v>
      </c>
      <c r="F6769" s="20">
        <v>2038</v>
      </c>
      <c r="G6769" s="20">
        <v>37</v>
      </c>
      <c r="H6769" s="11">
        <v>1823.77705029514</v>
      </c>
      <c r="I6769" s="10">
        <v>4287083.4727271097</v>
      </c>
      <c r="J6769" s="33">
        <f t="shared" si="420"/>
        <v>4.2541206904352498E-4</v>
      </c>
      <c r="K6769" s="33">
        <f t="shared" si="421"/>
        <v>4.2532159415942239E-4</v>
      </c>
      <c r="L6769" s="33">
        <f t="shared" si="422"/>
        <v>0.99820712278313939</v>
      </c>
      <c r="M6769" s="33">
        <f t="shared" si="423"/>
        <v>0.99778256373837593</v>
      </c>
    </row>
    <row r="6770" spans="1:13" ht="41.4">
      <c r="A6770" t="s">
        <v>164</v>
      </c>
      <c r="B6770" t="s">
        <v>262</v>
      </c>
      <c r="C6770" s="14" t="s">
        <v>264</v>
      </c>
      <c r="D6770" t="s">
        <v>456</v>
      </c>
      <c r="E6770" t="s">
        <v>474</v>
      </c>
      <c r="F6770" s="20">
        <v>2038</v>
      </c>
      <c r="G6770" s="20">
        <v>38</v>
      </c>
      <c r="H6770" s="11">
        <v>2022.7031446768899</v>
      </c>
      <c r="I6770" s="10">
        <v>4286320.4936521202</v>
      </c>
      <c r="J6770" s="33">
        <f t="shared" si="420"/>
        <v>4.7189731791461638E-4</v>
      </c>
      <c r="K6770" s="33">
        <f t="shared" si="421"/>
        <v>4.717859918874634E-4</v>
      </c>
      <c r="L6770" s="33">
        <f t="shared" si="422"/>
        <v>0.99778256373837593</v>
      </c>
      <c r="M6770" s="33">
        <f t="shared" si="423"/>
        <v>0.99731182390185458</v>
      </c>
    </row>
    <row r="6771" spans="1:13" ht="41.4">
      <c r="A6771" t="s">
        <v>164</v>
      </c>
      <c r="B6771" t="s">
        <v>262</v>
      </c>
      <c r="C6771" s="14" t="s">
        <v>264</v>
      </c>
      <c r="D6771" t="s">
        <v>456</v>
      </c>
      <c r="E6771" t="s">
        <v>474</v>
      </c>
      <c r="F6771" s="20">
        <v>2038</v>
      </c>
      <c r="G6771" s="20">
        <v>39</v>
      </c>
      <c r="H6771" s="11">
        <v>2192.6401349863099</v>
      </c>
      <c r="I6771" s="10">
        <v>4323742.9235392604</v>
      </c>
      <c r="J6771" s="33">
        <f t="shared" si="420"/>
        <v>5.0711621244851749E-4</v>
      </c>
      <c r="K6771" s="33">
        <f t="shared" si="421"/>
        <v>5.0698765075485319E-4</v>
      </c>
      <c r="L6771" s="33">
        <f t="shared" si="422"/>
        <v>0.99731182390185458</v>
      </c>
      <c r="M6771" s="33">
        <f t="shared" si="423"/>
        <v>0.99680619912318458</v>
      </c>
    </row>
    <row r="6772" spans="1:13" ht="41.4">
      <c r="A6772" t="s">
        <v>164</v>
      </c>
      <c r="B6772" t="s">
        <v>262</v>
      </c>
      <c r="C6772" s="14" t="s">
        <v>264</v>
      </c>
      <c r="D6772" t="s">
        <v>456</v>
      </c>
      <c r="E6772" t="s">
        <v>474</v>
      </c>
      <c r="F6772" s="20">
        <v>2038</v>
      </c>
      <c r="G6772" s="20">
        <v>40</v>
      </c>
      <c r="H6772" s="11">
        <v>2409.5118210993701</v>
      </c>
      <c r="I6772" s="10">
        <v>4363494.9481592197</v>
      </c>
      <c r="J6772" s="33">
        <f t="shared" si="420"/>
        <v>5.521976877997406E-4</v>
      </c>
      <c r="K6772" s="33">
        <f t="shared" si="421"/>
        <v>5.5204525471552746E-4</v>
      </c>
      <c r="L6772" s="33">
        <f t="shared" si="422"/>
        <v>0.99680619912318458</v>
      </c>
      <c r="M6772" s="33">
        <f t="shared" si="423"/>
        <v>0.99625591699108762</v>
      </c>
    </row>
    <row r="6773" spans="1:13" ht="41.4">
      <c r="A6773" t="s">
        <v>164</v>
      </c>
      <c r="B6773" t="s">
        <v>262</v>
      </c>
      <c r="C6773" s="14" t="s">
        <v>264</v>
      </c>
      <c r="D6773" t="s">
        <v>456</v>
      </c>
      <c r="E6773" t="s">
        <v>474</v>
      </c>
      <c r="F6773" s="20">
        <v>2038</v>
      </c>
      <c r="G6773" s="20">
        <v>41</v>
      </c>
      <c r="H6773" s="11">
        <v>3130.1905724682001</v>
      </c>
      <c r="I6773" s="10">
        <v>4357061.1519919196</v>
      </c>
      <c r="J6773" s="33">
        <f t="shared" si="420"/>
        <v>7.1841786545437153E-4</v>
      </c>
      <c r="K6773" s="33">
        <f t="shared" si="421"/>
        <v>7.1815986512735464E-4</v>
      </c>
      <c r="L6773" s="33">
        <f t="shared" si="422"/>
        <v>0.99625591699108762</v>
      </c>
      <c r="M6773" s="33">
        <f t="shared" si="423"/>
        <v>0.99554044597610902</v>
      </c>
    </row>
    <row r="6774" spans="1:13" ht="41.4">
      <c r="A6774" t="s">
        <v>164</v>
      </c>
      <c r="B6774" t="s">
        <v>262</v>
      </c>
      <c r="C6774" s="14" t="s">
        <v>264</v>
      </c>
      <c r="D6774" t="s">
        <v>456</v>
      </c>
      <c r="E6774" t="s">
        <v>474</v>
      </c>
      <c r="F6774" s="20">
        <v>2038</v>
      </c>
      <c r="G6774" s="20">
        <v>42</v>
      </c>
      <c r="H6774" s="11">
        <v>3389.6192628603399</v>
      </c>
      <c r="I6774" s="10">
        <v>4292135.9946834501</v>
      </c>
      <c r="J6774" s="33">
        <f t="shared" si="420"/>
        <v>7.8972783412710294E-4</v>
      </c>
      <c r="K6774" s="33">
        <f t="shared" si="421"/>
        <v>7.8941608117322204E-4</v>
      </c>
      <c r="L6774" s="33">
        <f t="shared" si="422"/>
        <v>0.99554044597610902</v>
      </c>
      <c r="M6774" s="33">
        <f t="shared" si="423"/>
        <v>0.99475455033859717</v>
      </c>
    </row>
    <row r="6775" spans="1:13" ht="41.4">
      <c r="A6775" t="s">
        <v>164</v>
      </c>
      <c r="B6775" t="s">
        <v>262</v>
      </c>
      <c r="C6775" s="14" t="s">
        <v>264</v>
      </c>
      <c r="D6775" t="s">
        <v>456</v>
      </c>
      <c r="E6775" t="s">
        <v>474</v>
      </c>
      <c r="F6775" s="20">
        <v>2038</v>
      </c>
      <c r="G6775" s="20">
        <v>43</v>
      </c>
      <c r="H6775" s="11">
        <v>3693.9998283641498</v>
      </c>
      <c r="I6775" s="10">
        <v>4224865.2993806899</v>
      </c>
      <c r="J6775" s="33">
        <f t="shared" si="420"/>
        <v>8.7434736177402906E-4</v>
      </c>
      <c r="K6775" s="33">
        <f t="shared" si="421"/>
        <v>8.7396523149918526E-4</v>
      </c>
      <c r="L6775" s="33">
        <f t="shared" si="422"/>
        <v>0.99475455033859717</v>
      </c>
      <c r="M6775" s="33">
        <f t="shared" si="423"/>
        <v>0.99388516944772565</v>
      </c>
    </row>
    <row r="6776" spans="1:13" ht="41.4">
      <c r="A6776" t="s">
        <v>164</v>
      </c>
      <c r="B6776" t="s">
        <v>262</v>
      </c>
      <c r="C6776" s="14" t="s">
        <v>264</v>
      </c>
      <c r="D6776" t="s">
        <v>456</v>
      </c>
      <c r="E6776" t="s">
        <v>474</v>
      </c>
      <c r="F6776" s="20">
        <v>2038</v>
      </c>
      <c r="G6776" s="20">
        <v>44</v>
      </c>
      <c r="H6776" s="11">
        <v>3822.70232500774</v>
      </c>
      <c r="I6776" s="10">
        <v>4166473.02432686</v>
      </c>
      <c r="J6776" s="33">
        <f t="shared" si="420"/>
        <v>9.1749119763600054E-4</v>
      </c>
      <c r="K6776" s="33">
        <f t="shared" si="421"/>
        <v>9.1707043128008703E-4</v>
      </c>
      <c r="L6776" s="33">
        <f t="shared" si="422"/>
        <v>0.99388516944772565</v>
      </c>
      <c r="M6776" s="33">
        <f t="shared" si="423"/>
        <v>0.99297370674673735</v>
      </c>
    </row>
    <row r="6777" spans="1:13" ht="41.4">
      <c r="A6777" t="s">
        <v>164</v>
      </c>
      <c r="B6777" t="s">
        <v>262</v>
      </c>
      <c r="C6777" s="14" t="s">
        <v>264</v>
      </c>
      <c r="D6777" t="s">
        <v>456</v>
      </c>
      <c r="E6777" t="s">
        <v>474</v>
      </c>
      <c r="F6777" s="20">
        <v>2038</v>
      </c>
      <c r="G6777" s="20">
        <v>45</v>
      </c>
      <c r="H6777" s="11">
        <v>4079.5590675773501</v>
      </c>
      <c r="I6777" s="10">
        <v>4110238.9854528802</v>
      </c>
      <c r="J6777" s="33">
        <f t="shared" si="420"/>
        <v>9.9253573381399146E-4</v>
      </c>
      <c r="K6777" s="33">
        <f t="shared" si="421"/>
        <v>9.9204333314439896E-4</v>
      </c>
      <c r="L6777" s="33">
        <f t="shared" si="422"/>
        <v>0.99297370674673735</v>
      </c>
      <c r="M6777" s="33">
        <f t="shared" si="423"/>
        <v>0.99198863380097158</v>
      </c>
    </row>
    <row r="6778" spans="1:13" ht="41.4">
      <c r="A6778" t="s">
        <v>164</v>
      </c>
      <c r="B6778" t="s">
        <v>262</v>
      </c>
      <c r="C6778" s="14" t="s">
        <v>264</v>
      </c>
      <c r="D6778" t="s">
        <v>456</v>
      </c>
      <c r="E6778" t="s">
        <v>474</v>
      </c>
      <c r="F6778" s="20">
        <v>2038</v>
      </c>
      <c r="G6778" s="20">
        <v>46</v>
      </c>
      <c r="H6778" s="11">
        <v>5059.7177817905003</v>
      </c>
      <c r="I6778" s="10">
        <v>4087924.2631199802</v>
      </c>
      <c r="J6778" s="33">
        <f t="shared" si="420"/>
        <v>1.2377229753099265E-3</v>
      </c>
      <c r="K6778" s="33">
        <f t="shared" si="421"/>
        <v>1.2369573121536748E-3</v>
      </c>
      <c r="L6778" s="33">
        <f t="shared" si="422"/>
        <v>0.99198863380097158</v>
      </c>
      <c r="M6778" s="33">
        <f t="shared" si="423"/>
        <v>0.99076158620681809</v>
      </c>
    </row>
    <row r="6779" spans="1:13" ht="41.4">
      <c r="A6779" t="s">
        <v>164</v>
      </c>
      <c r="B6779" t="s">
        <v>262</v>
      </c>
      <c r="C6779" s="14" t="s">
        <v>264</v>
      </c>
      <c r="D6779" t="s">
        <v>456</v>
      </c>
      <c r="E6779" t="s">
        <v>474</v>
      </c>
      <c r="F6779" s="20">
        <v>2038</v>
      </c>
      <c r="G6779" s="20">
        <v>47</v>
      </c>
      <c r="H6779" s="11">
        <v>5528.3823858912101</v>
      </c>
      <c r="I6779" s="10">
        <v>4059536.6526388</v>
      </c>
      <c r="J6779" s="33">
        <f t="shared" si="420"/>
        <v>1.3618259567376055E-3</v>
      </c>
      <c r="K6779" s="33">
        <f t="shared" si="421"/>
        <v>1.3608990925596531E-3</v>
      </c>
      <c r="L6779" s="33">
        <f t="shared" si="422"/>
        <v>0.99076158620681809</v>
      </c>
      <c r="M6779" s="33">
        <f t="shared" si="423"/>
        <v>0.98941325966320626</v>
      </c>
    </row>
    <row r="6780" spans="1:13" ht="41.4">
      <c r="A6780" t="s">
        <v>164</v>
      </c>
      <c r="B6780" t="s">
        <v>262</v>
      </c>
      <c r="C6780" s="14" t="s">
        <v>264</v>
      </c>
      <c r="D6780" t="s">
        <v>456</v>
      </c>
      <c r="E6780" t="s">
        <v>474</v>
      </c>
      <c r="F6780" s="20">
        <v>2038</v>
      </c>
      <c r="G6780" s="20">
        <v>48</v>
      </c>
      <c r="H6780" s="11">
        <v>6081.2465545841596</v>
      </c>
      <c r="I6780" s="10">
        <v>4033878.3307642201</v>
      </c>
      <c r="J6780" s="33">
        <f t="shared" si="420"/>
        <v>1.5075433753680085E-3</v>
      </c>
      <c r="K6780" s="33">
        <f t="shared" si="421"/>
        <v>1.5064076026676254E-3</v>
      </c>
      <c r="L6780" s="33">
        <f t="shared" si="422"/>
        <v>0.98941325966320626</v>
      </c>
      <c r="M6780" s="33">
        <f t="shared" si="423"/>
        <v>0.98792280000666943</v>
      </c>
    </row>
    <row r="6781" spans="1:13" ht="41.4">
      <c r="A6781" t="s">
        <v>164</v>
      </c>
      <c r="B6781" t="s">
        <v>262</v>
      </c>
      <c r="C6781" s="14" t="s">
        <v>264</v>
      </c>
      <c r="D6781" t="s">
        <v>456</v>
      </c>
      <c r="E6781" t="s">
        <v>474</v>
      </c>
      <c r="F6781" s="20">
        <v>2038</v>
      </c>
      <c r="G6781" s="20">
        <v>49</v>
      </c>
      <c r="H6781" s="11">
        <v>6567.79794873846</v>
      </c>
      <c r="I6781" s="10">
        <v>4029708.8830673699</v>
      </c>
      <c r="J6781" s="33">
        <f t="shared" si="420"/>
        <v>1.6298442739464407E-3</v>
      </c>
      <c r="K6781" s="33">
        <f t="shared" si="421"/>
        <v>1.6285167990581773E-3</v>
      </c>
      <c r="L6781" s="33">
        <f t="shared" si="422"/>
        <v>0.98792280000666943</v>
      </c>
      <c r="M6781" s="33">
        <f t="shared" si="423"/>
        <v>0.98631395113068598</v>
      </c>
    </row>
    <row r="6782" spans="1:13" ht="41.4">
      <c r="A6782" t="s">
        <v>164</v>
      </c>
      <c r="B6782" t="s">
        <v>262</v>
      </c>
      <c r="C6782" s="14" t="s">
        <v>264</v>
      </c>
      <c r="D6782" t="s">
        <v>456</v>
      </c>
      <c r="E6782" t="s">
        <v>474</v>
      </c>
      <c r="F6782" s="20">
        <v>2038</v>
      </c>
      <c r="G6782" s="20">
        <v>50</v>
      </c>
      <c r="H6782" s="11">
        <v>7135.1529335000996</v>
      </c>
      <c r="I6782" s="10">
        <v>3979479.9591219998</v>
      </c>
      <c r="J6782" s="33">
        <f t="shared" si="420"/>
        <v>1.7929862712700636E-3</v>
      </c>
      <c r="K6782" s="33">
        <f t="shared" si="421"/>
        <v>1.7913798316371299E-3</v>
      </c>
      <c r="L6782" s="33">
        <f t="shared" si="422"/>
        <v>0.98631395113068598</v>
      </c>
      <c r="M6782" s="33">
        <f t="shared" si="423"/>
        <v>0.98454708821096815</v>
      </c>
    </row>
    <row r="6783" spans="1:13" ht="41.4">
      <c r="A6783" t="s">
        <v>164</v>
      </c>
      <c r="B6783" t="s">
        <v>262</v>
      </c>
      <c r="C6783" s="14" t="s">
        <v>264</v>
      </c>
      <c r="D6783" t="s">
        <v>456</v>
      </c>
      <c r="E6783" t="s">
        <v>474</v>
      </c>
      <c r="F6783" s="20">
        <v>2038</v>
      </c>
      <c r="G6783" s="20">
        <v>51</v>
      </c>
      <c r="H6783" s="11">
        <v>8056.4603454231001</v>
      </c>
      <c r="I6783" s="10">
        <v>3920108.7376156901</v>
      </c>
      <c r="J6783" s="33">
        <f t="shared" si="420"/>
        <v>2.0551624673358537E-3</v>
      </c>
      <c r="K6783" s="33">
        <f t="shared" si="421"/>
        <v>2.0530520669383989E-3</v>
      </c>
      <c r="L6783" s="33">
        <f t="shared" si="422"/>
        <v>0.98454708821096815</v>
      </c>
      <c r="M6783" s="33">
        <f t="shared" si="423"/>
        <v>0.9825257617765184</v>
      </c>
    </row>
    <row r="6784" spans="1:13" ht="41.4">
      <c r="A6784" t="s">
        <v>164</v>
      </c>
      <c r="B6784" t="s">
        <v>262</v>
      </c>
      <c r="C6784" s="14" t="s">
        <v>264</v>
      </c>
      <c r="D6784" t="s">
        <v>456</v>
      </c>
      <c r="E6784" t="s">
        <v>474</v>
      </c>
      <c r="F6784" s="20">
        <v>2038</v>
      </c>
      <c r="G6784" s="20">
        <v>52</v>
      </c>
      <c r="H6784" s="11">
        <v>8821.1645081355491</v>
      </c>
      <c r="I6784" s="10">
        <v>3919861.2864731001</v>
      </c>
      <c r="J6784" s="33">
        <f t="shared" si="420"/>
        <v>2.2503767004654397E-3</v>
      </c>
      <c r="K6784" s="33">
        <f t="shared" si="421"/>
        <v>2.247846501141515E-3</v>
      </c>
      <c r="L6784" s="33">
        <f t="shared" si="422"/>
        <v>0.9825257617765184</v>
      </c>
      <c r="M6784" s="33">
        <f t="shared" si="423"/>
        <v>0.98031719468062761</v>
      </c>
    </row>
    <row r="6785" spans="1:13" ht="41.4">
      <c r="A6785" t="s">
        <v>164</v>
      </c>
      <c r="B6785" t="s">
        <v>262</v>
      </c>
      <c r="C6785" s="14" t="s">
        <v>264</v>
      </c>
      <c r="D6785" t="s">
        <v>456</v>
      </c>
      <c r="E6785" t="s">
        <v>474</v>
      </c>
      <c r="F6785" s="20">
        <v>2038</v>
      </c>
      <c r="G6785" s="20">
        <v>53</v>
      </c>
      <c r="H6785" s="11">
        <v>9780.9041197117203</v>
      </c>
      <c r="I6785" s="10">
        <v>3973155.3616703702</v>
      </c>
      <c r="J6785" s="33">
        <f t="shared" si="420"/>
        <v>2.4617472082943395E-3</v>
      </c>
      <c r="K6785" s="33">
        <f t="shared" si="421"/>
        <v>2.458719593552483E-3</v>
      </c>
      <c r="L6785" s="33">
        <f t="shared" si="422"/>
        <v>0.98031719468062761</v>
      </c>
      <c r="M6785" s="33">
        <f t="shared" si="423"/>
        <v>0.9779068695861699</v>
      </c>
    </row>
    <row r="6786" spans="1:13" ht="41.4">
      <c r="A6786" t="s">
        <v>164</v>
      </c>
      <c r="B6786" t="s">
        <v>262</v>
      </c>
      <c r="C6786" s="14" t="s">
        <v>264</v>
      </c>
      <c r="D6786" t="s">
        <v>456</v>
      </c>
      <c r="E6786" t="s">
        <v>474</v>
      </c>
      <c r="F6786" s="20">
        <v>2038</v>
      </c>
      <c r="G6786" s="20">
        <v>54</v>
      </c>
      <c r="H6786" s="11">
        <v>10819.2107719335</v>
      </c>
      <c r="I6786" s="10">
        <v>3984606.6764405398</v>
      </c>
      <c r="J6786" s="33">
        <f t="shared" ref="J6786:J6849" si="424">IF(I6786&gt;0,H6786/I6786,0)</f>
        <v>2.7152518806695196E-3</v>
      </c>
      <c r="K6786" s="33">
        <f t="shared" ref="K6786:K6849" si="425">1-EXP(-J6786)</f>
        <v>2.7115689184259439E-3</v>
      </c>
      <c r="L6786" s="33">
        <f t="shared" ref="L6786:L6849" si="426">IF(G6786=30,1,M6785)</f>
        <v>0.9779068695861699</v>
      </c>
      <c r="M6786" s="33">
        <f t="shared" ref="M6786:M6849" si="427">L6786*(1-K6786)</f>
        <v>0.97525520771348484</v>
      </c>
    </row>
    <row r="6787" spans="1:13" ht="41.4">
      <c r="A6787" t="s">
        <v>164</v>
      </c>
      <c r="B6787" t="s">
        <v>262</v>
      </c>
      <c r="C6787" s="14" t="s">
        <v>264</v>
      </c>
      <c r="D6787" t="s">
        <v>456</v>
      </c>
      <c r="E6787" t="s">
        <v>474</v>
      </c>
      <c r="F6787" s="20">
        <v>2038</v>
      </c>
      <c r="G6787" s="20">
        <v>55</v>
      </c>
      <c r="H6787" s="11">
        <v>11684.906312158701</v>
      </c>
      <c r="I6787" s="10">
        <v>3939191.6793647101</v>
      </c>
      <c r="J6787" s="33">
        <f t="shared" si="424"/>
        <v>2.9663208249980804E-3</v>
      </c>
      <c r="K6787" s="33">
        <f t="shared" si="425"/>
        <v>2.9619256422943607E-3</v>
      </c>
      <c r="L6787" s="33">
        <f t="shared" si="426"/>
        <v>0.97525520771348484</v>
      </c>
      <c r="M6787" s="33">
        <f t="shared" si="427"/>
        <v>0.97236657430597717</v>
      </c>
    </row>
    <row r="6788" spans="1:13" ht="41.4">
      <c r="A6788" t="s">
        <v>164</v>
      </c>
      <c r="B6788" t="s">
        <v>262</v>
      </c>
      <c r="C6788" s="14" t="s">
        <v>264</v>
      </c>
      <c r="D6788" t="s">
        <v>456</v>
      </c>
      <c r="E6788" t="s">
        <v>474</v>
      </c>
      <c r="F6788" s="20">
        <v>2038</v>
      </c>
      <c r="G6788" s="20">
        <v>56</v>
      </c>
      <c r="H6788" s="11">
        <v>12507.2077806586</v>
      </c>
      <c r="I6788" s="10">
        <v>3869284.9774319702</v>
      </c>
      <c r="J6788" s="33">
        <f t="shared" si="424"/>
        <v>3.2324338614519903E-3</v>
      </c>
      <c r="K6788" s="33">
        <f t="shared" si="425"/>
        <v>3.2272151716552511E-3</v>
      </c>
      <c r="L6788" s="33">
        <f t="shared" si="426"/>
        <v>0.97236657430597717</v>
      </c>
      <c r="M6788" s="33">
        <f t="shared" si="427"/>
        <v>0.96922853814496646</v>
      </c>
    </row>
    <row r="6789" spans="1:13" ht="41.4">
      <c r="A6789" t="s">
        <v>164</v>
      </c>
      <c r="B6789" t="s">
        <v>262</v>
      </c>
      <c r="C6789" s="14" t="s">
        <v>264</v>
      </c>
      <c r="D6789" t="s">
        <v>456</v>
      </c>
      <c r="E6789" t="s">
        <v>474</v>
      </c>
      <c r="F6789" s="20">
        <v>2038</v>
      </c>
      <c r="G6789" s="20">
        <v>57</v>
      </c>
      <c r="H6789" s="11">
        <v>13372.344838360001</v>
      </c>
      <c r="I6789" s="10">
        <v>3792090.3811957799</v>
      </c>
      <c r="J6789" s="33">
        <f t="shared" si="424"/>
        <v>3.5263781962241174E-3</v>
      </c>
      <c r="K6789" s="33">
        <f t="shared" si="425"/>
        <v>3.5201678268145242E-3</v>
      </c>
      <c r="L6789" s="33">
        <f t="shared" si="426"/>
        <v>0.96922853814496646</v>
      </c>
      <c r="M6789" s="33">
        <f t="shared" si="427"/>
        <v>0.96581669102815804</v>
      </c>
    </row>
    <row r="6790" spans="1:13" ht="41.4">
      <c r="A6790" t="s">
        <v>164</v>
      </c>
      <c r="B6790" t="s">
        <v>262</v>
      </c>
      <c r="C6790" s="14" t="s">
        <v>264</v>
      </c>
      <c r="D6790" t="s">
        <v>456</v>
      </c>
      <c r="E6790" t="s">
        <v>474</v>
      </c>
      <c r="F6790" s="20">
        <v>2038</v>
      </c>
      <c r="G6790" s="20">
        <v>58</v>
      </c>
      <c r="H6790" s="11">
        <v>14302.602837812899</v>
      </c>
      <c r="I6790" s="10">
        <v>3719001.8382368698</v>
      </c>
      <c r="J6790" s="33">
        <f t="shared" si="424"/>
        <v>3.8458176306235912E-3</v>
      </c>
      <c r="K6790" s="33">
        <f t="shared" si="425"/>
        <v>3.8384319450330828E-3</v>
      </c>
      <c r="L6790" s="33">
        <f t="shared" si="426"/>
        <v>0.96581669102815804</v>
      </c>
      <c r="M6790" s="33">
        <f t="shared" si="427"/>
        <v>0.96210946938826936</v>
      </c>
    </row>
    <row r="6791" spans="1:13" ht="41.4">
      <c r="A6791" t="s">
        <v>164</v>
      </c>
      <c r="B6791" t="s">
        <v>262</v>
      </c>
      <c r="C6791" s="14" t="s">
        <v>264</v>
      </c>
      <c r="D6791" t="s">
        <v>456</v>
      </c>
      <c r="E6791" t="s">
        <v>474</v>
      </c>
      <c r="F6791" s="20">
        <v>2038</v>
      </c>
      <c r="G6791" s="20">
        <v>59</v>
      </c>
      <c r="H6791" s="11">
        <v>14600.7403664923</v>
      </c>
      <c r="I6791" s="10">
        <v>3631818.87014534</v>
      </c>
      <c r="J6791" s="33">
        <f t="shared" si="424"/>
        <v>4.0202281249527181E-3</v>
      </c>
      <c r="K6791" s="33">
        <f t="shared" si="425"/>
        <v>4.0121578263004887E-3</v>
      </c>
      <c r="L6791" s="33">
        <f t="shared" si="426"/>
        <v>0.96210946938826936</v>
      </c>
      <c r="M6791" s="33">
        <f t="shared" si="427"/>
        <v>0.95824933435090542</v>
      </c>
    </row>
    <row r="6792" spans="1:13" ht="41.4">
      <c r="A6792" t="s">
        <v>164</v>
      </c>
      <c r="B6792" t="s">
        <v>262</v>
      </c>
      <c r="C6792" s="14" t="s">
        <v>264</v>
      </c>
      <c r="D6792" t="s">
        <v>456</v>
      </c>
      <c r="E6792" t="s">
        <v>474</v>
      </c>
      <c r="F6792" s="20">
        <v>2038</v>
      </c>
      <c r="G6792" s="20">
        <v>60</v>
      </c>
      <c r="H6792" s="11">
        <v>15025.6750939586</v>
      </c>
      <c r="I6792" s="10">
        <v>3521532.3290542099</v>
      </c>
      <c r="J6792" s="33">
        <f t="shared" si="424"/>
        <v>4.2668002704362787E-3</v>
      </c>
      <c r="K6792" s="33">
        <f t="shared" si="425"/>
        <v>4.2577104109629005E-3</v>
      </c>
      <c r="L6792" s="33">
        <f t="shared" si="426"/>
        <v>0.95824933435090542</v>
      </c>
      <c r="M6792" s="33">
        <f t="shared" si="427"/>
        <v>0.95416938618374125</v>
      </c>
    </row>
    <row r="6793" spans="1:13" ht="41.4">
      <c r="A6793" t="s">
        <v>164</v>
      </c>
      <c r="B6793" t="s">
        <v>262</v>
      </c>
      <c r="C6793" s="14" t="s">
        <v>264</v>
      </c>
      <c r="D6793" t="s">
        <v>456</v>
      </c>
      <c r="E6793" t="s">
        <v>474</v>
      </c>
      <c r="F6793" s="20">
        <v>2038</v>
      </c>
      <c r="G6793" s="20">
        <v>61</v>
      </c>
      <c r="H6793" s="11">
        <v>15619.772770046</v>
      </c>
      <c r="I6793" s="10">
        <v>3414846.5559358699</v>
      </c>
      <c r="J6793" s="33">
        <f t="shared" si="424"/>
        <v>4.5740774919724786E-3</v>
      </c>
      <c r="K6793" s="33">
        <f t="shared" si="425"/>
        <v>4.5636323312480132E-3</v>
      </c>
      <c r="L6793" s="33">
        <f t="shared" si="426"/>
        <v>0.95416938618374125</v>
      </c>
      <c r="M6793" s="33">
        <f t="shared" si="427"/>
        <v>0.94981490792346601</v>
      </c>
    </row>
    <row r="6794" spans="1:13" ht="41.4">
      <c r="A6794" t="s">
        <v>164</v>
      </c>
      <c r="B6794" t="s">
        <v>262</v>
      </c>
      <c r="C6794" s="14" t="s">
        <v>264</v>
      </c>
      <c r="D6794" t="s">
        <v>456</v>
      </c>
      <c r="E6794" t="s">
        <v>474</v>
      </c>
      <c r="F6794" s="20">
        <v>2038</v>
      </c>
      <c r="G6794" s="20">
        <v>62</v>
      </c>
      <c r="H6794" s="11">
        <v>16435.7201934021</v>
      </c>
      <c r="I6794" s="10">
        <v>3320943.0590067599</v>
      </c>
      <c r="J6794" s="33">
        <f t="shared" si="424"/>
        <v>4.9491123158003671E-3</v>
      </c>
      <c r="K6794" s="33">
        <f t="shared" si="425"/>
        <v>4.9368856381595272E-3</v>
      </c>
      <c r="L6794" s="33">
        <f t="shared" si="426"/>
        <v>0.94981490792346601</v>
      </c>
      <c r="M6794" s="33">
        <f t="shared" si="427"/>
        <v>0.94512578034562889</v>
      </c>
    </row>
    <row r="6795" spans="1:13" ht="41.4">
      <c r="A6795" t="s">
        <v>164</v>
      </c>
      <c r="B6795" t="s">
        <v>262</v>
      </c>
      <c r="C6795" s="14" t="s">
        <v>264</v>
      </c>
      <c r="D6795" t="s">
        <v>456</v>
      </c>
      <c r="E6795" t="s">
        <v>474</v>
      </c>
      <c r="F6795" s="20">
        <v>2038</v>
      </c>
      <c r="G6795" s="20">
        <v>63</v>
      </c>
      <c r="H6795" s="11">
        <v>17217.833010779501</v>
      </c>
      <c r="I6795" s="10">
        <v>3214619.0275288499</v>
      </c>
      <c r="J6795" s="33">
        <f t="shared" si="424"/>
        <v>5.3561037445906106E-3</v>
      </c>
      <c r="K6795" s="33">
        <f t="shared" si="425"/>
        <v>5.3417853958556138E-3</v>
      </c>
      <c r="L6795" s="33">
        <f t="shared" si="426"/>
        <v>0.94512578034562889</v>
      </c>
      <c r="M6795" s="33">
        <f t="shared" si="427"/>
        <v>0.94007712125493192</v>
      </c>
    </row>
    <row r="6796" spans="1:13" ht="41.4">
      <c r="A6796" t="s">
        <v>164</v>
      </c>
      <c r="B6796" t="s">
        <v>262</v>
      </c>
      <c r="C6796" s="14" t="s">
        <v>264</v>
      </c>
      <c r="D6796" t="s">
        <v>456</v>
      </c>
      <c r="E6796" t="s">
        <v>474</v>
      </c>
      <c r="F6796" s="20">
        <v>2038</v>
      </c>
      <c r="G6796" s="20">
        <v>64</v>
      </c>
      <c r="H6796" s="11">
        <v>18436.476494735402</v>
      </c>
      <c r="I6796" s="10">
        <v>3120845.5680539198</v>
      </c>
      <c r="J6796" s="33">
        <f t="shared" si="424"/>
        <v>5.9075260510990041E-3</v>
      </c>
      <c r="K6796" s="33">
        <f t="shared" si="425"/>
        <v>5.890110929380965E-3</v>
      </c>
      <c r="L6796" s="33">
        <f t="shared" si="426"/>
        <v>0.94007712125493192</v>
      </c>
      <c r="M6796" s="33">
        <f t="shared" si="427"/>
        <v>0.93453996272856721</v>
      </c>
    </row>
    <row r="6797" spans="1:13" ht="41.4">
      <c r="A6797" t="s">
        <v>164</v>
      </c>
      <c r="B6797" t="s">
        <v>262</v>
      </c>
      <c r="C6797" s="14" t="s">
        <v>264</v>
      </c>
      <c r="D6797" t="s">
        <v>456</v>
      </c>
      <c r="E6797" t="s">
        <v>474</v>
      </c>
      <c r="F6797" s="20">
        <v>2038</v>
      </c>
      <c r="G6797" s="20">
        <v>65</v>
      </c>
      <c r="H6797" s="11">
        <v>19582.1156121157</v>
      </c>
      <c r="I6797" s="10">
        <v>3025711.2654871601</v>
      </c>
      <c r="J6797" s="33">
        <f t="shared" si="424"/>
        <v>6.471904915541519E-3</v>
      </c>
      <c r="K6797" s="33">
        <f t="shared" si="425"/>
        <v>6.4510072458044965E-3</v>
      </c>
      <c r="L6797" s="33">
        <f t="shared" si="426"/>
        <v>0.93453996272856721</v>
      </c>
      <c r="M6797" s="33">
        <f t="shared" si="427"/>
        <v>0.9285112386575114</v>
      </c>
    </row>
    <row r="6798" spans="1:13" ht="41.4">
      <c r="A6798" t="s">
        <v>164</v>
      </c>
      <c r="B6798" t="s">
        <v>262</v>
      </c>
      <c r="C6798" s="14" t="s">
        <v>264</v>
      </c>
      <c r="D6798" t="s">
        <v>456</v>
      </c>
      <c r="E6798" t="s">
        <v>474</v>
      </c>
      <c r="F6798" s="20">
        <v>2038</v>
      </c>
      <c r="G6798" s="20">
        <v>66</v>
      </c>
      <c r="H6798" s="11">
        <v>19984.532529045198</v>
      </c>
      <c r="I6798" s="10">
        <v>2910760.6991061801</v>
      </c>
      <c r="J6798" s="33">
        <f t="shared" si="424"/>
        <v>6.8657421873196019E-3</v>
      </c>
      <c r="K6798" s="33">
        <f t="shared" si="425"/>
        <v>6.8422268270056374E-3</v>
      </c>
      <c r="L6798" s="33">
        <f t="shared" si="426"/>
        <v>0.9285112386575114</v>
      </c>
      <c r="M6798" s="33">
        <f t="shared" si="427"/>
        <v>0.92215815415119273</v>
      </c>
    </row>
    <row r="6799" spans="1:13" ht="41.4">
      <c r="A6799" t="s">
        <v>164</v>
      </c>
      <c r="B6799" t="s">
        <v>262</v>
      </c>
      <c r="C6799" s="14" t="s">
        <v>264</v>
      </c>
      <c r="D6799" t="s">
        <v>456</v>
      </c>
      <c r="E6799" t="s">
        <v>474</v>
      </c>
      <c r="F6799" s="20">
        <v>2038</v>
      </c>
      <c r="G6799" s="20">
        <v>67</v>
      </c>
      <c r="H6799" s="11">
        <v>20964.703049919801</v>
      </c>
      <c r="I6799" s="10">
        <v>2804113.5699442499</v>
      </c>
      <c r="J6799" s="33">
        <f t="shared" si="424"/>
        <v>7.4764101121398627E-3</v>
      </c>
      <c r="K6799" s="33">
        <f t="shared" si="425"/>
        <v>7.4485312791857661E-3</v>
      </c>
      <c r="L6799" s="33">
        <f t="shared" si="426"/>
        <v>0.92215815415119273</v>
      </c>
      <c r="M6799" s="33">
        <f t="shared" si="427"/>
        <v>0.91528943029564136</v>
      </c>
    </row>
    <row r="6800" spans="1:13" ht="41.4">
      <c r="A6800" t="s">
        <v>164</v>
      </c>
      <c r="B6800" t="s">
        <v>262</v>
      </c>
      <c r="C6800" s="14" t="s">
        <v>264</v>
      </c>
      <c r="D6800" t="s">
        <v>456</v>
      </c>
      <c r="E6800" t="s">
        <v>474</v>
      </c>
      <c r="F6800" s="20">
        <v>2038</v>
      </c>
      <c r="G6800" s="20">
        <v>68</v>
      </c>
      <c r="H6800" s="11">
        <v>21820.0234553425</v>
      </c>
      <c r="I6800" s="10">
        <v>2694666.3736791299</v>
      </c>
      <c r="J6800" s="33">
        <f t="shared" si="424"/>
        <v>8.0974860815703868E-3</v>
      </c>
      <c r="K6800" s="33">
        <f t="shared" si="425"/>
        <v>8.0647897533572266E-3</v>
      </c>
      <c r="L6800" s="33">
        <f t="shared" si="426"/>
        <v>0.91528943029564136</v>
      </c>
      <c r="M6800" s="33">
        <f t="shared" si="427"/>
        <v>0.90790781347683691</v>
      </c>
    </row>
    <row r="6801" spans="1:13" ht="41.4">
      <c r="A6801" t="s">
        <v>164</v>
      </c>
      <c r="B6801" t="s">
        <v>262</v>
      </c>
      <c r="C6801" s="14" t="s">
        <v>264</v>
      </c>
      <c r="D6801" t="s">
        <v>456</v>
      </c>
      <c r="E6801" t="s">
        <v>474</v>
      </c>
      <c r="F6801" s="20">
        <v>2038</v>
      </c>
      <c r="G6801" s="20">
        <v>69</v>
      </c>
      <c r="H6801" s="11">
        <v>21940.543001858201</v>
      </c>
      <c r="I6801" s="10">
        <v>2570534.46615595</v>
      </c>
      <c r="J6801" s="33">
        <f t="shared" si="424"/>
        <v>8.5354012135338952E-3</v>
      </c>
      <c r="K6801" s="33">
        <f t="shared" si="425"/>
        <v>8.4990780941932575E-3</v>
      </c>
      <c r="L6801" s="33">
        <f t="shared" si="426"/>
        <v>0.90790781347683691</v>
      </c>
      <c r="M6801" s="33">
        <f t="shared" si="427"/>
        <v>0.90019143406776903</v>
      </c>
    </row>
    <row r="6802" spans="1:13" ht="41.4">
      <c r="A6802" t="s">
        <v>164</v>
      </c>
      <c r="B6802" t="s">
        <v>262</v>
      </c>
      <c r="C6802" s="14" t="s">
        <v>264</v>
      </c>
      <c r="D6802" t="s">
        <v>456</v>
      </c>
      <c r="E6802" t="s">
        <v>474</v>
      </c>
      <c r="F6802" s="20">
        <v>2039</v>
      </c>
      <c r="G6802" s="20">
        <v>30</v>
      </c>
      <c r="H6802" s="11">
        <v>729.14374815167503</v>
      </c>
      <c r="I6802" s="10">
        <v>4660700.2303242804</v>
      </c>
      <c r="J6802" s="33">
        <f t="shared" si="424"/>
        <v>1.5644510741274234E-4</v>
      </c>
      <c r="K6802" s="33">
        <f t="shared" si="425"/>
        <v>1.5643287051503307E-4</v>
      </c>
      <c r="L6802" s="33">
        <f t="shared" si="426"/>
        <v>1</v>
      </c>
      <c r="M6802" s="33">
        <f t="shared" si="427"/>
        <v>0.99984356712948497</v>
      </c>
    </row>
    <row r="6803" spans="1:13" ht="41.4">
      <c r="A6803" t="s">
        <v>164</v>
      </c>
      <c r="B6803" t="s">
        <v>262</v>
      </c>
      <c r="C6803" s="14" t="s">
        <v>264</v>
      </c>
      <c r="D6803" t="s">
        <v>456</v>
      </c>
      <c r="E6803" t="s">
        <v>474</v>
      </c>
      <c r="F6803" s="20">
        <v>2039</v>
      </c>
      <c r="G6803" s="20">
        <v>31</v>
      </c>
      <c r="H6803" s="11">
        <v>1038.4511386274501</v>
      </c>
      <c r="I6803" s="10">
        <v>4653300.7569554802</v>
      </c>
      <c r="J6803" s="33">
        <f t="shared" si="424"/>
        <v>2.2316441443747954E-4</v>
      </c>
      <c r="K6803" s="33">
        <f t="shared" si="425"/>
        <v>2.2313951511176988E-4</v>
      </c>
      <c r="L6803" s="33">
        <f t="shared" si="426"/>
        <v>0.99984356712948497</v>
      </c>
      <c r="M6803" s="33">
        <f t="shared" si="427"/>
        <v>0.99962046252072811</v>
      </c>
    </row>
    <row r="6804" spans="1:13" ht="41.4">
      <c r="A6804" t="s">
        <v>164</v>
      </c>
      <c r="B6804" t="s">
        <v>262</v>
      </c>
      <c r="C6804" s="14" t="s">
        <v>264</v>
      </c>
      <c r="D6804" t="s">
        <v>456</v>
      </c>
      <c r="E6804" t="s">
        <v>474</v>
      </c>
      <c r="F6804" s="20">
        <v>2039</v>
      </c>
      <c r="G6804" s="20">
        <v>32</v>
      </c>
      <c r="H6804" s="11">
        <v>1074.77708941838</v>
      </c>
      <c r="I6804" s="10">
        <v>4626066.6077968301</v>
      </c>
      <c r="J6804" s="33">
        <f t="shared" si="424"/>
        <v>2.3233065594147246E-4</v>
      </c>
      <c r="K6804" s="33">
        <f t="shared" si="425"/>
        <v>2.3230366926463297E-4</v>
      </c>
      <c r="L6804" s="33">
        <f t="shared" si="426"/>
        <v>0.99962046252072811</v>
      </c>
      <c r="M6804" s="33">
        <f t="shared" si="427"/>
        <v>0.99938824701941253</v>
      </c>
    </row>
    <row r="6805" spans="1:13" ht="41.4">
      <c r="A6805" t="s">
        <v>164</v>
      </c>
      <c r="B6805" t="s">
        <v>262</v>
      </c>
      <c r="C6805" s="14" t="s">
        <v>264</v>
      </c>
      <c r="D6805" t="s">
        <v>456</v>
      </c>
      <c r="E6805" t="s">
        <v>474</v>
      </c>
      <c r="F6805" s="20">
        <v>2039</v>
      </c>
      <c r="G6805" s="20">
        <v>33</v>
      </c>
      <c r="H6805" s="11">
        <v>1117.57040229467</v>
      </c>
      <c r="I6805" s="10">
        <v>4555130.7404593704</v>
      </c>
      <c r="J6805" s="33">
        <f t="shared" si="424"/>
        <v>2.4534321097926745E-4</v>
      </c>
      <c r="K6805" s="33">
        <f t="shared" si="425"/>
        <v>2.4531311679487633E-4</v>
      </c>
      <c r="L6805" s="33">
        <f t="shared" si="426"/>
        <v>0.99938824701941253</v>
      </c>
      <c r="M6805" s="33">
        <f t="shared" si="427"/>
        <v>0.99914308397364804</v>
      </c>
    </row>
    <row r="6806" spans="1:13" ht="41.4">
      <c r="A6806" t="s">
        <v>164</v>
      </c>
      <c r="B6806" t="s">
        <v>262</v>
      </c>
      <c r="C6806" s="14" t="s">
        <v>264</v>
      </c>
      <c r="D6806" t="s">
        <v>456</v>
      </c>
      <c r="E6806" t="s">
        <v>474</v>
      </c>
      <c r="F6806" s="20">
        <v>2039</v>
      </c>
      <c r="G6806" s="20">
        <v>34</v>
      </c>
      <c r="H6806" s="11">
        <v>1158.52462957529</v>
      </c>
      <c r="I6806" s="10">
        <v>4461427.00338013</v>
      </c>
      <c r="J6806" s="33">
        <f t="shared" si="424"/>
        <v>2.5967580074661133E-4</v>
      </c>
      <c r="K6806" s="33">
        <f t="shared" si="425"/>
        <v>2.5964208790407728E-4</v>
      </c>
      <c r="L6806" s="33">
        <f t="shared" si="426"/>
        <v>0.99914308397364804</v>
      </c>
      <c r="M6806" s="33">
        <f t="shared" si="427"/>
        <v>0.99888366437721021</v>
      </c>
    </row>
    <row r="6807" spans="1:13" ht="41.4">
      <c r="A6807" t="s">
        <v>164</v>
      </c>
      <c r="B6807" t="s">
        <v>262</v>
      </c>
      <c r="C6807" s="14" t="s">
        <v>264</v>
      </c>
      <c r="D6807" t="s">
        <v>456</v>
      </c>
      <c r="E6807" t="s">
        <v>474</v>
      </c>
      <c r="F6807" s="20">
        <v>2039</v>
      </c>
      <c r="G6807" s="20">
        <v>35</v>
      </c>
      <c r="H6807" s="11">
        <v>1231.72169721415</v>
      </c>
      <c r="I6807" s="10">
        <v>4364207.5079993103</v>
      </c>
      <c r="J6807" s="33">
        <f t="shared" si="424"/>
        <v>2.8223261496078812E-4</v>
      </c>
      <c r="K6807" s="33">
        <f t="shared" si="425"/>
        <v>2.8219279108288031E-4</v>
      </c>
      <c r="L6807" s="33">
        <f t="shared" si="426"/>
        <v>0.99888366437721021</v>
      </c>
      <c r="M6807" s="33">
        <f t="shared" si="427"/>
        <v>0.99860178660799248</v>
      </c>
    </row>
    <row r="6808" spans="1:13" ht="41.4">
      <c r="A6808" t="s">
        <v>164</v>
      </c>
      <c r="B6808" t="s">
        <v>262</v>
      </c>
      <c r="C6808" s="14" t="s">
        <v>264</v>
      </c>
      <c r="D6808" t="s">
        <v>456</v>
      </c>
      <c r="E6808" t="s">
        <v>474</v>
      </c>
      <c r="F6808" s="20">
        <v>2039</v>
      </c>
      <c r="G6808" s="20">
        <v>36</v>
      </c>
      <c r="H6808" s="11">
        <v>1612.5033634582801</v>
      </c>
      <c r="I6808" s="10">
        <v>4321027.8750895904</v>
      </c>
      <c r="J6808" s="33">
        <f t="shared" si="424"/>
        <v>3.7317587622015677E-4</v>
      </c>
      <c r="K6808" s="33">
        <f t="shared" si="425"/>
        <v>3.7310625476350001E-4</v>
      </c>
      <c r="L6808" s="33">
        <f t="shared" si="426"/>
        <v>0.99860178660799248</v>
      </c>
      <c r="M6808" s="33">
        <f t="shared" si="427"/>
        <v>0.99822920203539101</v>
      </c>
    </row>
    <row r="6809" spans="1:13" ht="41.4">
      <c r="A6809" t="s">
        <v>164</v>
      </c>
      <c r="B6809" t="s">
        <v>262</v>
      </c>
      <c r="C6809" s="14" t="s">
        <v>264</v>
      </c>
      <c r="D6809" t="s">
        <v>456</v>
      </c>
      <c r="E6809" t="s">
        <v>474</v>
      </c>
      <c r="F6809" s="20">
        <v>2039</v>
      </c>
      <c r="G6809" s="20">
        <v>37</v>
      </c>
      <c r="H6809" s="11">
        <v>1782.2475985327301</v>
      </c>
      <c r="I6809" s="10">
        <v>4300562.3228802802</v>
      </c>
      <c r="J6809" s="33">
        <f t="shared" si="424"/>
        <v>4.144219905965875E-4</v>
      </c>
      <c r="K6809" s="33">
        <f t="shared" si="425"/>
        <v>4.1433612966468303E-4</v>
      </c>
      <c r="L6809" s="33">
        <f t="shared" si="426"/>
        <v>0.99822920203539101</v>
      </c>
      <c r="M6809" s="33">
        <f t="shared" si="427"/>
        <v>0.9978155996113014</v>
      </c>
    </row>
    <row r="6810" spans="1:13" ht="41.4">
      <c r="A6810" t="s">
        <v>164</v>
      </c>
      <c r="B6810" t="s">
        <v>262</v>
      </c>
      <c r="C6810" s="14" t="s">
        <v>264</v>
      </c>
      <c r="D6810" t="s">
        <v>456</v>
      </c>
      <c r="E6810" t="s">
        <v>474</v>
      </c>
      <c r="F6810" s="20">
        <v>2039</v>
      </c>
      <c r="G6810" s="20">
        <v>38</v>
      </c>
      <c r="H6810" s="11">
        <v>1974.58026986503</v>
      </c>
      <c r="I6810" s="10">
        <v>4279951.1294172602</v>
      </c>
      <c r="J6810" s="33">
        <f t="shared" si="424"/>
        <v>4.6135579826909855E-4</v>
      </c>
      <c r="K6810" s="33">
        <f t="shared" si="425"/>
        <v>4.612493900474357E-4</v>
      </c>
      <c r="L6810" s="33">
        <f t="shared" si="426"/>
        <v>0.9978155996113014</v>
      </c>
      <c r="M6810" s="33">
        <f t="shared" si="427"/>
        <v>0.99735535777460083</v>
      </c>
    </row>
    <row r="6811" spans="1:13" ht="41.4">
      <c r="A6811" t="s">
        <v>164</v>
      </c>
      <c r="B6811" t="s">
        <v>262</v>
      </c>
      <c r="C6811" s="14" t="s">
        <v>264</v>
      </c>
      <c r="D6811" t="s">
        <v>456</v>
      </c>
      <c r="E6811" t="s">
        <v>474</v>
      </c>
      <c r="F6811" s="20">
        <v>2039</v>
      </c>
      <c r="G6811" s="20">
        <v>39</v>
      </c>
      <c r="H6811" s="11">
        <v>2118.6490755977502</v>
      </c>
      <c r="I6811" s="10">
        <v>4278605.8523345999</v>
      </c>
      <c r="J6811" s="33">
        <f t="shared" si="424"/>
        <v>4.9517276157646541E-4</v>
      </c>
      <c r="K6811" s="33">
        <f t="shared" si="425"/>
        <v>4.9505018377782317E-4</v>
      </c>
      <c r="L6811" s="33">
        <f t="shared" si="426"/>
        <v>0.99735535777460083</v>
      </c>
      <c r="M6811" s="33">
        <f t="shared" si="427"/>
        <v>0.9968616168214427</v>
      </c>
    </row>
    <row r="6812" spans="1:13" ht="41.4">
      <c r="A6812" t="s">
        <v>164</v>
      </c>
      <c r="B6812" t="s">
        <v>262</v>
      </c>
      <c r="C6812" s="14" t="s">
        <v>264</v>
      </c>
      <c r="D6812" t="s">
        <v>456</v>
      </c>
      <c r="E6812" t="s">
        <v>474</v>
      </c>
      <c r="F6812" s="20">
        <v>2039</v>
      </c>
      <c r="G6812" s="20">
        <v>40</v>
      </c>
      <c r="H6812" s="11">
        <v>2351.0859949138999</v>
      </c>
      <c r="I6812" s="10">
        <v>4315386.5907654902</v>
      </c>
      <c r="J6812" s="33">
        <f t="shared" si="424"/>
        <v>5.4481468704217523E-4</v>
      </c>
      <c r="K6812" s="33">
        <f t="shared" si="425"/>
        <v>5.4466630246918779E-4</v>
      </c>
      <c r="L6812" s="33">
        <f t="shared" si="426"/>
        <v>0.9968616168214427</v>
      </c>
      <c r="M6812" s="33">
        <f t="shared" si="427"/>
        <v>0.99631865989053514</v>
      </c>
    </row>
    <row r="6813" spans="1:13" ht="41.4">
      <c r="A6813" t="s">
        <v>164</v>
      </c>
      <c r="B6813" t="s">
        <v>262</v>
      </c>
      <c r="C6813" s="14" t="s">
        <v>264</v>
      </c>
      <c r="D6813" t="s">
        <v>456</v>
      </c>
      <c r="E6813" t="s">
        <v>474</v>
      </c>
      <c r="F6813" s="20">
        <v>2039</v>
      </c>
      <c r="G6813" s="20">
        <v>41</v>
      </c>
      <c r="H6813" s="11">
        <v>3090.4336835583699</v>
      </c>
      <c r="I6813" s="10">
        <v>4354386.47762034</v>
      </c>
      <c r="J6813" s="33">
        <f t="shared" si="424"/>
        <v>7.0972884456670538E-4</v>
      </c>
      <c r="K6813" s="33">
        <f t="shared" si="425"/>
        <v>7.0947704662327471E-4</v>
      </c>
      <c r="L6813" s="33">
        <f t="shared" si="426"/>
        <v>0.99631865989053514</v>
      </c>
      <c r="M6813" s="33">
        <f t="shared" si="427"/>
        <v>0.99561179467022032</v>
      </c>
    </row>
    <row r="6814" spans="1:13" ht="41.4">
      <c r="A6814" t="s">
        <v>164</v>
      </c>
      <c r="B6814" t="s">
        <v>262</v>
      </c>
      <c r="C6814" s="14" t="s">
        <v>264</v>
      </c>
      <c r="D6814" t="s">
        <v>456</v>
      </c>
      <c r="E6814" t="s">
        <v>474</v>
      </c>
      <c r="F6814" s="20">
        <v>2039</v>
      </c>
      <c r="G6814" s="20">
        <v>42</v>
      </c>
      <c r="H6814" s="11">
        <v>3408.5993375071498</v>
      </c>
      <c r="I6814" s="10">
        <v>4347426.1105930898</v>
      </c>
      <c r="J6814" s="33">
        <f t="shared" si="424"/>
        <v>7.8404997596201529E-4</v>
      </c>
      <c r="K6814" s="33">
        <f t="shared" si="425"/>
        <v>7.8374268909431333E-4</v>
      </c>
      <c r="L6814" s="33">
        <f t="shared" si="426"/>
        <v>0.99561179467022032</v>
      </c>
      <c r="M6814" s="33">
        <f t="shared" si="427"/>
        <v>0.9948314912049715</v>
      </c>
    </row>
    <row r="6815" spans="1:13" ht="41.4">
      <c r="A6815" t="s">
        <v>164</v>
      </c>
      <c r="B6815" t="s">
        <v>262</v>
      </c>
      <c r="C6815" s="14" t="s">
        <v>264</v>
      </c>
      <c r="D6815" t="s">
        <v>456</v>
      </c>
      <c r="E6815" t="s">
        <v>474</v>
      </c>
      <c r="F6815" s="20">
        <v>2039</v>
      </c>
      <c r="G6815" s="20">
        <v>43</v>
      </c>
      <c r="H6815" s="11">
        <v>3722.1811415545299</v>
      </c>
      <c r="I6815" s="10">
        <v>4281808.2203090005</v>
      </c>
      <c r="J6815" s="33">
        <f t="shared" si="424"/>
        <v>8.6930122743468302E-4</v>
      </c>
      <c r="K6815" s="33">
        <f t="shared" si="425"/>
        <v>8.6892349458511653E-4</v>
      </c>
      <c r="L6815" s="33">
        <f t="shared" si="426"/>
        <v>0.9948314912049715</v>
      </c>
      <c r="M6815" s="33">
        <f t="shared" si="427"/>
        <v>0.9939670587491104</v>
      </c>
    </row>
    <row r="6816" spans="1:13" ht="41.4">
      <c r="A6816" t="s">
        <v>164</v>
      </c>
      <c r="B6816" t="s">
        <v>262</v>
      </c>
      <c r="C6816" s="14" t="s">
        <v>264</v>
      </c>
      <c r="D6816" t="s">
        <v>456</v>
      </c>
      <c r="E6816" t="s">
        <v>474</v>
      </c>
      <c r="F6816" s="20">
        <v>2039</v>
      </c>
      <c r="G6816" s="20">
        <v>44</v>
      </c>
      <c r="H6816" s="11">
        <v>3834.6496136722199</v>
      </c>
      <c r="I6816" s="10">
        <v>4213757.2431349596</v>
      </c>
      <c r="J6816" s="33">
        <f t="shared" si="424"/>
        <v>9.1003097530585543E-4</v>
      </c>
      <c r="K6816" s="33">
        <f t="shared" si="425"/>
        <v>9.096170226973177E-4</v>
      </c>
      <c r="L6816" s="33">
        <f t="shared" si="426"/>
        <v>0.9939670587491104</v>
      </c>
      <c r="M6816" s="33">
        <f t="shared" si="427"/>
        <v>0.99306292939247187</v>
      </c>
    </row>
    <row r="6817" spans="1:13" ht="41.4">
      <c r="A6817" t="s">
        <v>164</v>
      </c>
      <c r="B6817" t="s">
        <v>262</v>
      </c>
      <c r="C6817" s="14" t="s">
        <v>264</v>
      </c>
      <c r="D6817" t="s">
        <v>456</v>
      </c>
      <c r="E6817" t="s">
        <v>474</v>
      </c>
      <c r="F6817" s="20">
        <v>2039</v>
      </c>
      <c r="G6817" s="20">
        <v>45</v>
      </c>
      <c r="H6817" s="11">
        <v>4080.6382067987802</v>
      </c>
      <c r="I6817" s="10">
        <v>4154694.87736694</v>
      </c>
      <c r="J6817" s="33">
        <f t="shared" si="424"/>
        <v>9.8217518427849183E-4</v>
      </c>
      <c r="K6817" s="33">
        <f t="shared" si="425"/>
        <v>9.8169300810557747E-4</v>
      </c>
      <c r="L6817" s="33">
        <f t="shared" si="426"/>
        <v>0.99306292939247187</v>
      </c>
      <c r="M6817" s="33">
        <f t="shared" si="427"/>
        <v>0.99208804645807847</v>
      </c>
    </row>
    <row r="6818" spans="1:13" ht="41.4">
      <c r="A6818" t="s">
        <v>164</v>
      </c>
      <c r="B6818" t="s">
        <v>262</v>
      </c>
      <c r="C6818" s="14" t="s">
        <v>264</v>
      </c>
      <c r="D6818" t="s">
        <v>456</v>
      </c>
      <c r="E6818" t="s">
        <v>474</v>
      </c>
      <c r="F6818" s="20">
        <v>2039</v>
      </c>
      <c r="G6818" s="20">
        <v>46</v>
      </c>
      <c r="H6818" s="11">
        <v>5022.4714629802402</v>
      </c>
      <c r="I6818" s="10">
        <v>4097599.9237112598</v>
      </c>
      <c r="J6818" s="33">
        <f t="shared" si="424"/>
        <v>1.225710551661498E-3</v>
      </c>
      <c r="K6818" s="33">
        <f t="shared" si="425"/>
        <v>1.2249596753003411E-3</v>
      </c>
      <c r="L6818" s="33">
        <f t="shared" si="426"/>
        <v>0.99208804645807847</v>
      </c>
      <c r="M6818" s="33">
        <f t="shared" si="427"/>
        <v>0.99087277860681988</v>
      </c>
    </row>
    <row r="6819" spans="1:13" ht="41.4">
      <c r="A6819" t="s">
        <v>164</v>
      </c>
      <c r="B6819" t="s">
        <v>262</v>
      </c>
      <c r="C6819" s="14" t="s">
        <v>264</v>
      </c>
      <c r="D6819" t="s">
        <v>456</v>
      </c>
      <c r="E6819" t="s">
        <v>474</v>
      </c>
      <c r="F6819" s="20">
        <v>2039</v>
      </c>
      <c r="G6819" s="20">
        <v>47</v>
      </c>
      <c r="H6819" s="11">
        <v>5482.1701513448797</v>
      </c>
      <c r="I6819" s="10">
        <v>4074460.2927876101</v>
      </c>
      <c r="J6819" s="33">
        <f t="shared" si="424"/>
        <v>1.3454960307378923E-3</v>
      </c>
      <c r="K6819" s="33">
        <f t="shared" si="425"/>
        <v>1.3445912567889851E-3</v>
      </c>
      <c r="L6819" s="33">
        <f t="shared" si="426"/>
        <v>0.99087277860681988</v>
      </c>
      <c r="M6819" s="33">
        <f t="shared" si="427"/>
        <v>0.98954045973211491</v>
      </c>
    </row>
    <row r="6820" spans="1:13" ht="41.4">
      <c r="A6820" t="s">
        <v>164</v>
      </c>
      <c r="B6820" t="s">
        <v>262</v>
      </c>
      <c r="C6820" s="14" t="s">
        <v>264</v>
      </c>
      <c r="D6820" t="s">
        <v>456</v>
      </c>
      <c r="E6820" t="s">
        <v>474</v>
      </c>
      <c r="F6820" s="20">
        <v>2039</v>
      </c>
      <c r="G6820" s="20">
        <v>48</v>
      </c>
      <c r="H6820" s="11">
        <v>6030.8005909629501</v>
      </c>
      <c r="I6820" s="10">
        <v>4044872.9313914101</v>
      </c>
      <c r="J6820" s="33">
        <f t="shared" si="424"/>
        <v>1.4909740536369319E-3</v>
      </c>
      <c r="K6820" s="33">
        <f t="shared" si="425"/>
        <v>1.4898631040235477E-3</v>
      </c>
      <c r="L6820" s="33">
        <f t="shared" si="426"/>
        <v>0.98954045973211491</v>
      </c>
      <c r="M6820" s="33">
        <f t="shared" si="427"/>
        <v>0.98806617991122148</v>
      </c>
    </row>
    <row r="6821" spans="1:13" ht="41.4">
      <c r="A6821" t="s">
        <v>164</v>
      </c>
      <c r="B6821" t="s">
        <v>262</v>
      </c>
      <c r="C6821" s="14" t="s">
        <v>264</v>
      </c>
      <c r="D6821" t="s">
        <v>456</v>
      </c>
      <c r="E6821" t="s">
        <v>474</v>
      </c>
      <c r="F6821" s="20">
        <v>2039</v>
      </c>
      <c r="G6821" s="20">
        <v>49</v>
      </c>
      <c r="H6821" s="11">
        <v>6466.2293069314801</v>
      </c>
      <c r="I6821" s="10">
        <v>4017848.2462721998</v>
      </c>
      <c r="J6821" s="33">
        <f t="shared" si="424"/>
        <v>1.6093761910821079E-3</v>
      </c>
      <c r="K6821" s="33">
        <f t="shared" si="425"/>
        <v>1.6080818396790875E-3</v>
      </c>
      <c r="L6821" s="33">
        <f t="shared" si="426"/>
        <v>0.98806617991122148</v>
      </c>
      <c r="M6821" s="33">
        <f t="shared" si="427"/>
        <v>0.98647728863090511</v>
      </c>
    </row>
    <row r="6822" spans="1:13" ht="41.4">
      <c r="A6822" t="s">
        <v>164</v>
      </c>
      <c r="B6822" t="s">
        <v>262</v>
      </c>
      <c r="C6822" s="14" t="s">
        <v>264</v>
      </c>
      <c r="D6822" t="s">
        <v>456</v>
      </c>
      <c r="E6822" t="s">
        <v>474</v>
      </c>
      <c r="F6822" s="20">
        <v>2039</v>
      </c>
      <c r="G6822" s="20">
        <v>50</v>
      </c>
      <c r="H6822" s="11">
        <v>7028.7774862541601</v>
      </c>
      <c r="I6822" s="10">
        <v>4012269.5936327502</v>
      </c>
      <c r="J6822" s="33">
        <f t="shared" si="424"/>
        <v>1.7518208391102234E-3</v>
      </c>
      <c r="K6822" s="33">
        <f t="shared" si="425"/>
        <v>1.7502872966119742E-3</v>
      </c>
      <c r="L6822" s="33">
        <f t="shared" si="426"/>
        <v>0.98647728863090511</v>
      </c>
      <c r="M6822" s="33">
        <f t="shared" si="427"/>
        <v>0.98475066996421823</v>
      </c>
    </row>
    <row r="6823" spans="1:13" ht="41.4">
      <c r="A6823" t="s">
        <v>164</v>
      </c>
      <c r="B6823" t="s">
        <v>262</v>
      </c>
      <c r="C6823" s="14" t="s">
        <v>264</v>
      </c>
      <c r="D6823" t="s">
        <v>456</v>
      </c>
      <c r="E6823" t="s">
        <v>474</v>
      </c>
      <c r="F6823" s="20">
        <v>2039</v>
      </c>
      <c r="G6823" s="20">
        <v>51</v>
      </c>
      <c r="H6823" s="11">
        <v>7961.6142109869497</v>
      </c>
      <c r="I6823" s="10">
        <v>3960592.2306846702</v>
      </c>
      <c r="J6823" s="33">
        <f t="shared" si="424"/>
        <v>2.0102080060917103E-3</v>
      </c>
      <c r="K6823" s="33">
        <f t="shared" si="425"/>
        <v>2.0081888911513968E-3</v>
      </c>
      <c r="L6823" s="33">
        <f t="shared" si="426"/>
        <v>0.98475066996421823</v>
      </c>
      <c r="M6823" s="33">
        <f t="shared" si="427"/>
        <v>0.98277310460824219</v>
      </c>
    </row>
    <row r="6824" spans="1:13" ht="41.4">
      <c r="A6824" t="s">
        <v>164</v>
      </c>
      <c r="B6824" t="s">
        <v>262</v>
      </c>
      <c r="C6824" s="14" t="s">
        <v>264</v>
      </c>
      <c r="D6824" t="s">
        <v>456</v>
      </c>
      <c r="E6824" t="s">
        <v>474</v>
      </c>
      <c r="F6824" s="20">
        <v>2039</v>
      </c>
      <c r="G6824" s="20">
        <v>52</v>
      </c>
      <c r="H6824" s="11">
        <v>8595.1884095127698</v>
      </c>
      <c r="I6824" s="10">
        <v>3899893.0648622098</v>
      </c>
      <c r="J6824" s="33">
        <f t="shared" si="424"/>
        <v>2.2039548948033665E-3</v>
      </c>
      <c r="K6824" s="33">
        <f t="shared" si="425"/>
        <v>2.20152796948625E-3</v>
      </c>
      <c r="L6824" s="33">
        <f t="shared" si="426"/>
        <v>0.98277310460824219</v>
      </c>
      <c r="M6824" s="33">
        <f t="shared" si="427"/>
        <v>0.98060950213078835</v>
      </c>
    </row>
    <row r="6825" spans="1:13" ht="41.4">
      <c r="A6825" t="s">
        <v>164</v>
      </c>
      <c r="B6825" t="s">
        <v>262</v>
      </c>
      <c r="C6825" s="14" t="s">
        <v>264</v>
      </c>
      <c r="D6825" t="s">
        <v>456</v>
      </c>
      <c r="E6825" t="s">
        <v>474</v>
      </c>
      <c r="F6825" s="20">
        <v>2039</v>
      </c>
      <c r="G6825" s="20">
        <v>53</v>
      </c>
      <c r="H6825" s="11">
        <v>9406.7973976396006</v>
      </c>
      <c r="I6825" s="10">
        <v>3897734.5688385</v>
      </c>
      <c r="J6825" s="33">
        <f t="shared" si="424"/>
        <v>2.4134012287149575E-3</v>
      </c>
      <c r="K6825" s="33">
        <f t="shared" si="425"/>
        <v>2.4104913173681464E-3</v>
      </c>
      <c r="L6825" s="33">
        <f t="shared" si="426"/>
        <v>0.98060950213078835</v>
      </c>
      <c r="M6825" s="33">
        <f t="shared" si="427"/>
        <v>0.97824575144017334</v>
      </c>
    </row>
    <row r="6826" spans="1:13" ht="41.4">
      <c r="A6826" t="s">
        <v>164</v>
      </c>
      <c r="B6826" t="s">
        <v>262</v>
      </c>
      <c r="C6826" s="14" t="s">
        <v>264</v>
      </c>
      <c r="D6826" t="s">
        <v>456</v>
      </c>
      <c r="E6826" t="s">
        <v>474</v>
      </c>
      <c r="F6826" s="20">
        <v>2039</v>
      </c>
      <c r="G6826" s="20">
        <v>54</v>
      </c>
      <c r="H6826" s="11">
        <v>10499.6877068187</v>
      </c>
      <c r="I6826" s="10">
        <v>3948626.32193148</v>
      </c>
      <c r="J6826" s="33">
        <f t="shared" si="424"/>
        <v>2.6590735234937992E-3</v>
      </c>
      <c r="K6826" s="33">
        <f t="shared" si="425"/>
        <v>2.6555413189829347E-3</v>
      </c>
      <c r="L6826" s="33">
        <f t="shared" si="426"/>
        <v>0.97824575144017334</v>
      </c>
      <c r="M6826" s="33">
        <f t="shared" si="427"/>
        <v>0.97564797942710446</v>
      </c>
    </row>
    <row r="6827" spans="1:13" ht="41.4">
      <c r="A6827" t="s">
        <v>164</v>
      </c>
      <c r="B6827" t="s">
        <v>262</v>
      </c>
      <c r="C6827" s="14" t="s">
        <v>264</v>
      </c>
      <c r="D6827" t="s">
        <v>456</v>
      </c>
      <c r="E6827" t="s">
        <v>474</v>
      </c>
      <c r="F6827" s="20">
        <v>2039</v>
      </c>
      <c r="G6827" s="20">
        <v>55</v>
      </c>
      <c r="H6827" s="11">
        <v>11624.2505501531</v>
      </c>
      <c r="I6827" s="10">
        <v>3957630.2058697399</v>
      </c>
      <c r="J6827" s="33">
        <f t="shared" si="424"/>
        <v>2.937174507338419E-3</v>
      </c>
      <c r="K6827" s="33">
        <f t="shared" si="425"/>
        <v>2.9328652303604041E-3</v>
      </c>
      <c r="L6827" s="33">
        <f t="shared" si="426"/>
        <v>0.97564797942710446</v>
      </c>
      <c r="M6827" s="33">
        <f t="shared" si="427"/>
        <v>0.97278653539117133</v>
      </c>
    </row>
    <row r="6828" spans="1:13" ht="41.4">
      <c r="A6828" t="s">
        <v>164</v>
      </c>
      <c r="B6828" t="s">
        <v>262</v>
      </c>
      <c r="C6828" s="14" t="s">
        <v>264</v>
      </c>
      <c r="D6828" t="s">
        <v>456</v>
      </c>
      <c r="E6828" t="s">
        <v>474</v>
      </c>
      <c r="F6828" s="20">
        <v>2039</v>
      </c>
      <c r="G6828" s="20">
        <v>56</v>
      </c>
      <c r="H6828" s="11">
        <v>12504.8100612902</v>
      </c>
      <c r="I6828" s="10">
        <v>3910043.1264498299</v>
      </c>
      <c r="J6828" s="33">
        <f t="shared" si="424"/>
        <v>3.1981258663620138E-3</v>
      </c>
      <c r="K6828" s="33">
        <f t="shared" si="425"/>
        <v>3.1930173092208358E-3</v>
      </c>
      <c r="L6828" s="33">
        <f t="shared" si="426"/>
        <v>0.97278653539117133</v>
      </c>
      <c r="M6828" s="33">
        <f t="shared" si="427"/>
        <v>0.96968041114549031</v>
      </c>
    </row>
    <row r="6829" spans="1:13" ht="41.4">
      <c r="A6829" t="s">
        <v>164</v>
      </c>
      <c r="B6829" t="s">
        <v>262</v>
      </c>
      <c r="C6829" s="14" t="s">
        <v>264</v>
      </c>
      <c r="D6829" t="s">
        <v>456</v>
      </c>
      <c r="E6829" t="s">
        <v>474</v>
      </c>
      <c r="F6829" s="20">
        <v>2039</v>
      </c>
      <c r="G6829" s="20">
        <v>57</v>
      </c>
      <c r="H6829" s="11">
        <v>13456.100309321901</v>
      </c>
      <c r="I6829" s="10">
        <v>3838009.38483981</v>
      </c>
      <c r="J6829" s="33">
        <f t="shared" si="424"/>
        <v>3.5060102673207844E-3</v>
      </c>
      <c r="K6829" s="33">
        <f t="shared" si="425"/>
        <v>3.4998713897417266E-3</v>
      </c>
      <c r="L6829" s="33">
        <f t="shared" si="426"/>
        <v>0.96968041114549031</v>
      </c>
      <c r="M6829" s="33">
        <f t="shared" si="427"/>
        <v>0.96628665441732919</v>
      </c>
    </row>
    <row r="6830" spans="1:13" ht="41.4">
      <c r="A6830" t="s">
        <v>164</v>
      </c>
      <c r="B6830" t="s">
        <v>262</v>
      </c>
      <c r="C6830" s="14" t="s">
        <v>264</v>
      </c>
      <c r="D6830" t="s">
        <v>456</v>
      </c>
      <c r="E6830" t="s">
        <v>474</v>
      </c>
      <c r="F6830" s="20">
        <v>2039</v>
      </c>
      <c r="G6830" s="20">
        <v>58</v>
      </c>
      <c r="H6830" s="11">
        <v>14384.574408873301</v>
      </c>
      <c r="I6830" s="10">
        <v>3758601.4893115698</v>
      </c>
      <c r="J6830" s="33">
        <f t="shared" si="424"/>
        <v>3.8271081543970755E-3</v>
      </c>
      <c r="K6830" s="33">
        <f t="shared" si="425"/>
        <v>3.8197941095062804E-3</v>
      </c>
      <c r="L6830" s="33">
        <f t="shared" si="426"/>
        <v>0.96628665441732919</v>
      </c>
      <c r="M6830" s="33">
        <f t="shared" si="427"/>
        <v>0.96259563834669137</v>
      </c>
    </row>
    <row r="6831" spans="1:13" ht="41.4">
      <c r="A6831" t="s">
        <v>164</v>
      </c>
      <c r="B6831" t="s">
        <v>262</v>
      </c>
      <c r="C6831" s="14" t="s">
        <v>264</v>
      </c>
      <c r="D6831" t="s">
        <v>456</v>
      </c>
      <c r="E6831" t="s">
        <v>474</v>
      </c>
      <c r="F6831" s="20">
        <v>2039</v>
      </c>
      <c r="G6831" s="20">
        <v>59</v>
      </c>
      <c r="H6831" s="11">
        <v>14717.920433166901</v>
      </c>
      <c r="I6831" s="10">
        <v>3683106.3476545201</v>
      </c>
      <c r="J6831" s="33">
        <f t="shared" si="424"/>
        <v>3.9960617598076105E-3</v>
      </c>
      <c r="K6831" s="33">
        <f t="shared" si="425"/>
        <v>3.9880881295890624E-3</v>
      </c>
      <c r="L6831" s="33">
        <f t="shared" si="426"/>
        <v>0.96259563834669137</v>
      </c>
      <c r="M6831" s="33">
        <f t="shared" si="427"/>
        <v>0.95875672210780671</v>
      </c>
    </row>
    <row r="6832" spans="1:13" ht="41.4">
      <c r="A6832" t="s">
        <v>164</v>
      </c>
      <c r="B6832" t="s">
        <v>262</v>
      </c>
      <c r="C6832" s="14" t="s">
        <v>264</v>
      </c>
      <c r="D6832" t="s">
        <v>456</v>
      </c>
      <c r="E6832" t="s">
        <v>474</v>
      </c>
      <c r="F6832" s="20">
        <v>2039</v>
      </c>
      <c r="G6832" s="20">
        <v>60</v>
      </c>
      <c r="H6832" s="11">
        <v>15247.8777893959</v>
      </c>
      <c r="I6832" s="10">
        <v>3594149.82245945</v>
      </c>
      <c r="J6832" s="33">
        <f t="shared" si="424"/>
        <v>4.2424157429703053E-3</v>
      </c>
      <c r="K6832" s="33">
        <f t="shared" si="425"/>
        <v>4.2334294097141623E-3</v>
      </c>
      <c r="L6832" s="33">
        <f t="shared" si="426"/>
        <v>0.95875672210780671</v>
      </c>
      <c r="M6832" s="33">
        <f t="shared" si="427"/>
        <v>0.95469789320367437</v>
      </c>
    </row>
    <row r="6833" spans="1:13" ht="41.4">
      <c r="A6833" t="s">
        <v>164</v>
      </c>
      <c r="B6833" t="s">
        <v>262</v>
      </c>
      <c r="C6833" s="14" t="s">
        <v>264</v>
      </c>
      <c r="D6833" t="s">
        <v>456</v>
      </c>
      <c r="E6833" t="s">
        <v>474</v>
      </c>
      <c r="F6833" s="20">
        <v>2039</v>
      </c>
      <c r="G6833" s="20">
        <v>61</v>
      </c>
      <c r="H6833" s="11">
        <v>15823.991221825499</v>
      </c>
      <c r="I6833" s="10">
        <v>3482023.9326835098</v>
      </c>
      <c r="J6833" s="33">
        <f t="shared" si="424"/>
        <v>4.5444808903511297E-3</v>
      </c>
      <c r="K6833" s="33">
        <f t="shared" si="425"/>
        <v>4.5341703616497142E-3</v>
      </c>
      <c r="L6833" s="33">
        <f t="shared" si="426"/>
        <v>0.95469789320367437</v>
      </c>
      <c r="M6833" s="33">
        <f t="shared" si="427"/>
        <v>0.95036913031198089</v>
      </c>
    </row>
    <row r="6834" spans="1:13" ht="41.4">
      <c r="A6834" t="s">
        <v>164</v>
      </c>
      <c r="B6834" t="s">
        <v>262</v>
      </c>
      <c r="C6834" s="14" t="s">
        <v>264</v>
      </c>
      <c r="D6834" t="s">
        <v>456</v>
      </c>
      <c r="E6834" t="s">
        <v>474</v>
      </c>
      <c r="F6834" s="20">
        <v>2039</v>
      </c>
      <c r="G6834" s="20">
        <v>62</v>
      </c>
      <c r="H6834" s="11">
        <v>16531.4266288168</v>
      </c>
      <c r="I6834" s="10">
        <v>3373269.71908521</v>
      </c>
      <c r="J6834" s="33">
        <f t="shared" si="424"/>
        <v>4.9007129596799403E-3</v>
      </c>
      <c r="K6834" s="33">
        <f t="shared" si="425"/>
        <v>4.8887240586399372E-3</v>
      </c>
      <c r="L6834" s="33">
        <f t="shared" si="426"/>
        <v>0.95036913031198089</v>
      </c>
      <c r="M6834" s="33">
        <f t="shared" si="427"/>
        <v>0.94572303788003598</v>
      </c>
    </row>
    <row r="6835" spans="1:13" ht="41.4">
      <c r="A6835" t="s">
        <v>164</v>
      </c>
      <c r="B6835" t="s">
        <v>262</v>
      </c>
      <c r="C6835" s="14" t="s">
        <v>264</v>
      </c>
      <c r="D6835" t="s">
        <v>456</v>
      </c>
      <c r="E6835" t="s">
        <v>474</v>
      </c>
      <c r="F6835" s="20">
        <v>2039</v>
      </c>
      <c r="G6835" s="20">
        <v>63</v>
      </c>
      <c r="H6835" s="11">
        <v>17389.080534266701</v>
      </c>
      <c r="I6835" s="10">
        <v>3276870.35982166</v>
      </c>
      <c r="J6835" s="33">
        <f t="shared" si="424"/>
        <v>5.3066122930823184E-3</v>
      </c>
      <c r="K6835" s="33">
        <f t="shared" si="425"/>
        <v>5.2925570988803239E-3</v>
      </c>
      <c r="L6835" s="33">
        <f t="shared" si="426"/>
        <v>0.94572303788003598</v>
      </c>
      <c r="M6835" s="33">
        <f t="shared" si="427"/>
        <v>0.94071774470232927</v>
      </c>
    </row>
    <row r="6836" spans="1:13" ht="41.4">
      <c r="A6836" t="s">
        <v>164</v>
      </c>
      <c r="B6836" t="s">
        <v>262</v>
      </c>
      <c r="C6836" s="14" t="s">
        <v>264</v>
      </c>
      <c r="D6836" t="s">
        <v>456</v>
      </c>
      <c r="E6836" t="s">
        <v>474</v>
      </c>
      <c r="F6836" s="20">
        <v>2039</v>
      </c>
      <c r="G6836" s="20">
        <v>64</v>
      </c>
      <c r="H6836" s="11">
        <v>18501.9152049982</v>
      </c>
      <c r="I6836" s="10">
        <v>3168099.6748629101</v>
      </c>
      <c r="J6836" s="33">
        <f t="shared" si="424"/>
        <v>5.8400672654968832E-3</v>
      </c>
      <c r="K6836" s="33">
        <f t="shared" si="425"/>
        <v>5.8230472215164975E-3</v>
      </c>
      <c r="L6836" s="33">
        <f t="shared" si="426"/>
        <v>0.94071774470232927</v>
      </c>
      <c r="M6836" s="33">
        <f t="shared" si="427"/>
        <v>0.93523990085280906</v>
      </c>
    </row>
    <row r="6837" spans="1:13" ht="41.4">
      <c r="A6837" t="s">
        <v>164</v>
      </c>
      <c r="B6837" t="s">
        <v>262</v>
      </c>
      <c r="C6837" s="14" t="s">
        <v>264</v>
      </c>
      <c r="D6837" t="s">
        <v>456</v>
      </c>
      <c r="E6837" t="s">
        <v>474</v>
      </c>
      <c r="F6837" s="20">
        <v>2039</v>
      </c>
      <c r="G6837" s="20">
        <v>65</v>
      </c>
      <c r="H6837" s="11">
        <v>19665.226427587</v>
      </c>
      <c r="I6837" s="10">
        <v>3071236.2381154299</v>
      </c>
      <c r="J6837" s="33">
        <f t="shared" si="424"/>
        <v>6.4030328190103555E-3</v>
      </c>
      <c r="K6837" s="33">
        <f t="shared" si="425"/>
        <v>6.3825770872298904E-3</v>
      </c>
      <c r="L6837" s="33">
        <f t="shared" si="426"/>
        <v>0.93523990085280906</v>
      </c>
      <c r="M6837" s="33">
        <f t="shared" si="427"/>
        <v>0.92927066009056281</v>
      </c>
    </row>
    <row r="6838" spans="1:13" ht="41.4">
      <c r="A6838" t="s">
        <v>164</v>
      </c>
      <c r="B6838" t="s">
        <v>262</v>
      </c>
      <c r="C6838" s="14" t="s">
        <v>264</v>
      </c>
      <c r="D6838" t="s">
        <v>456</v>
      </c>
      <c r="E6838" t="s">
        <v>474</v>
      </c>
      <c r="F6838" s="20">
        <v>2039</v>
      </c>
      <c r="G6838" s="20">
        <v>66</v>
      </c>
      <c r="H6838" s="11">
        <v>20189.610581198202</v>
      </c>
      <c r="I6838" s="10">
        <v>2973032.8525874</v>
      </c>
      <c r="J6838" s="33">
        <f t="shared" si="424"/>
        <v>6.7909140538515711E-3</v>
      </c>
      <c r="K6838" s="33">
        <f t="shared" si="425"/>
        <v>6.7679079040613432E-3</v>
      </c>
      <c r="L6838" s="33">
        <f t="shared" si="426"/>
        <v>0.92927066009056281</v>
      </c>
      <c r="M6838" s="33">
        <f t="shared" si="427"/>
        <v>0.92298144184512354</v>
      </c>
    </row>
    <row r="6839" spans="1:13" ht="41.4">
      <c r="A6839" t="s">
        <v>164</v>
      </c>
      <c r="B6839" t="s">
        <v>262</v>
      </c>
      <c r="C6839" s="14" t="s">
        <v>264</v>
      </c>
      <c r="D6839" t="s">
        <v>456</v>
      </c>
      <c r="E6839" t="s">
        <v>474</v>
      </c>
      <c r="F6839" s="20">
        <v>2039</v>
      </c>
      <c r="G6839" s="20">
        <v>67</v>
      </c>
      <c r="H6839" s="11">
        <v>21136.783335057</v>
      </c>
      <c r="I6839" s="10">
        <v>2854930.8460353902</v>
      </c>
      <c r="J6839" s="33">
        <f t="shared" si="424"/>
        <v>7.4036060678700534E-3</v>
      </c>
      <c r="K6839" s="33">
        <f t="shared" si="425"/>
        <v>7.376266887578864E-3</v>
      </c>
      <c r="L6839" s="33">
        <f t="shared" si="426"/>
        <v>0.92298144184512354</v>
      </c>
      <c r="M6839" s="33">
        <f t="shared" si="427"/>
        <v>0.91617328439779155</v>
      </c>
    </row>
    <row r="6840" spans="1:13" ht="41.4">
      <c r="A6840" t="s">
        <v>164</v>
      </c>
      <c r="B6840" t="s">
        <v>262</v>
      </c>
      <c r="C6840" s="14" t="s">
        <v>264</v>
      </c>
      <c r="D6840" t="s">
        <v>456</v>
      </c>
      <c r="E6840" t="s">
        <v>474</v>
      </c>
      <c r="F6840" s="20">
        <v>2039</v>
      </c>
      <c r="G6840" s="20">
        <v>68</v>
      </c>
      <c r="H6840" s="11">
        <v>22021.883006689201</v>
      </c>
      <c r="I6840" s="10">
        <v>2745323.3218220002</v>
      </c>
      <c r="J6840" s="33">
        <f t="shared" si="424"/>
        <v>8.0215990705509495E-3</v>
      </c>
      <c r="K6840" s="33">
        <f t="shared" si="425"/>
        <v>7.9895118988571046E-3</v>
      </c>
      <c r="L6840" s="33">
        <f t="shared" si="426"/>
        <v>0.91617328439779155</v>
      </c>
      <c r="M6840" s="33">
        <f t="shared" si="427"/>
        <v>0.90885350704068035</v>
      </c>
    </row>
    <row r="6841" spans="1:13" ht="41.4">
      <c r="A6841" t="s">
        <v>164</v>
      </c>
      <c r="B6841" t="s">
        <v>262</v>
      </c>
      <c r="C6841" s="14" t="s">
        <v>264</v>
      </c>
      <c r="D6841" t="s">
        <v>456</v>
      </c>
      <c r="E6841" t="s">
        <v>474</v>
      </c>
      <c r="F6841" s="20">
        <v>2039</v>
      </c>
      <c r="G6841" s="20">
        <v>69</v>
      </c>
      <c r="H6841" s="11">
        <v>22222.991801079599</v>
      </c>
      <c r="I6841" s="10">
        <v>2633024.0994939101</v>
      </c>
      <c r="J6841" s="33">
        <f t="shared" si="424"/>
        <v>8.4401019365341352E-3</v>
      </c>
      <c r="K6841" s="33">
        <f t="shared" si="425"/>
        <v>8.4045842706660379E-3</v>
      </c>
      <c r="L6841" s="33">
        <f t="shared" si="426"/>
        <v>0.90885350704068035</v>
      </c>
      <c r="M6841" s="33">
        <f t="shared" si="427"/>
        <v>0.90121497115106664</v>
      </c>
    </row>
    <row r="6842" spans="1:13" ht="41.4">
      <c r="A6842" t="s">
        <v>164</v>
      </c>
      <c r="B6842" t="s">
        <v>262</v>
      </c>
      <c r="C6842" s="14" t="s">
        <v>264</v>
      </c>
      <c r="D6842" t="s">
        <v>456</v>
      </c>
      <c r="E6842" t="s">
        <v>474</v>
      </c>
      <c r="F6842" s="20">
        <v>2040</v>
      </c>
      <c r="G6842" s="20">
        <v>30</v>
      </c>
      <c r="H6842" s="11">
        <v>737.16519824936404</v>
      </c>
      <c r="I6842" s="10">
        <v>4711603.3823465304</v>
      </c>
      <c r="J6842" s="33">
        <f t="shared" si="424"/>
        <v>1.5645739643777742E-4</v>
      </c>
      <c r="K6842" s="33">
        <f t="shared" si="425"/>
        <v>1.564451576175907E-4</v>
      </c>
      <c r="L6842" s="33">
        <f t="shared" si="426"/>
        <v>1</v>
      </c>
      <c r="M6842" s="33">
        <f t="shared" si="427"/>
        <v>0.99984355484238241</v>
      </c>
    </row>
    <row r="6843" spans="1:13" ht="41.4">
      <c r="A6843" t="s">
        <v>164</v>
      </c>
      <c r="B6843" t="s">
        <v>262</v>
      </c>
      <c r="C6843" s="14" t="s">
        <v>264</v>
      </c>
      <c r="D6843" t="s">
        <v>456</v>
      </c>
      <c r="E6843" t="s">
        <v>474</v>
      </c>
      <c r="F6843" s="20">
        <v>2040</v>
      </c>
      <c r="G6843" s="20">
        <v>31</v>
      </c>
      <c r="H6843" s="11">
        <v>1038.6317485007701</v>
      </c>
      <c r="I6843" s="10">
        <v>4655175.6305707498</v>
      </c>
      <c r="J6843" s="33">
        <f t="shared" si="424"/>
        <v>2.2311333254110291E-4</v>
      </c>
      <c r="K6843" s="33">
        <f t="shared" si="425"/>
        <v>2.2308844461249588E-4</v>
      </c>
      <c r="L6843" s="33">
        <f t="shared" si="426"/>
        <v>0.99984355484238241</v>
      </c>
      <c r="M6843" s="33">
        <f t="shared" si="427"/>
        <v>0.99962050129887681</v>
      </c>
    </row>
    <row r="6844" spans="1:13" ht="41.4">
      <c r="A6844" t="s">
        <v>164</v>
      </c>
      <c r="B6844" t="s">
        <v>262</v>
      </c>
      <c r="C6844" s="14" t="s">
        <v>264</v>
      </c>
      <c r="D6844" t="s">
        <v>456</v>
      </c>
      <c r="E6844" t="s">
        <v>474</v>
      </c>
      <c r="F6844" s="20">
        <v>2040</v>
      </c>
      <c r="G6844" s="20">
        <v>32</v>
      </c>
      <c r="H6844" s="11">
        <v>1079.8807208840601</v>
      </c>
      <c r="I6844" s="10">
        <v>4647786.5592235699</v>
      </c>
      <c r="J6844" s="33">
        <f t="shared" si="424"/>
        <v>2.3234301040374328E-4</v>
      </c>
      <c r="K6844" s="33">
        <f t="shared" si="425"/>
        <v>2.3231602085682646E-4</v>
      </c>
      <c r="L6844" s="33">
        <f t="shared" si="426"/>
        <v>0.99962050129887681</v>
      </c>
      <c r="M6844" s="33">
        <f t="shared" si="427"/>
        <v>0.99938827344164816</v>
      </c>
    </row>
    <row r="6845" spans="1:13" ht="41.4">
      <c r="A6845" t="s">
        <v>164</v>
      </c>
      <c r="B6845" t="s">
        <v>262</v>
      </c>
      <c r="C6845" s="14" t="s">
        <v>264</v>
      </c>
      <c r="D6845" t="s">
        <v>456</v>
      </c>
      <c r="E6845" t="s">
        <v>474</v>
      </c>
      <c r="F6845" s="20">
        <v>2040</v>
      </c>
      <c r="G6845" s="20">
        <v>33</v>
      </c>
      <c r="H6845" s="11">
        <v>1132.6069150562</v>
      </c>
      <c r="I6845" s="10">
        <v>4620366.8318419904</v>
      </c>
      <c r="J6845" s="33">
        <f t="shared" si="424"/>
        <v>2.4513354810935356E-4</v>
      </c>
      <c r="K6845" s="33">
        <f t="shared" si="425"/>
        <v>2.4510350533601954E-4</v>
      </c>
      <c r="L6845" s="33">
        <f t="shared" si="426"/>
        <v>0.99938827344164816</v>
      </c>
      <c r="M6845" s="33">
        <f t="shared" si="427"/>
        <v>0.99914331987263594</v>
      </c>
    </row>
    <row r="6846" spans="1:13" ht="41.4">
      <c r="A6846" t="s">
        <v>164</v>
      </c>
      <c r="B6846" t="s">
        <v>262</v>
      </c>
      <c r="C6846" s="14" t="s">
        <v>264</v>
      </c>
      <c r="D6846" t="s">
        <v>456</v>
      </c>
      <c r="E6846" t="s">
        <v>474</v>
      </c>
      <c r="F6846" s="20">
        <v>2040</v>
      </c>
      <c r="G6846" s="20">
        <v>34</v>
      </c>
      <c r="H6846" s="11">
        <v>1180.6508867985899</v>
      </c>
      <c r="I6846" s="10">
        <v>4549255.4066997897</v>
      </c>
      <c r="J6846" s="33">
        <f t="shared" si="424"/>
        <v>2.5952618203405753E-4</v>
      </c>
      <c r="K6846" s="33">
        <f t="shared" si="425"/>
        <v>2.5949250802759227E-4</v>
      </c>
      <c r="L6846" s="33">
        <f t="shared" si="426"/>
        <v>0.99914331987263594</v>
      </c>
      <c r="M6846" s="33">
        <f t="shared" si="427"/>
        <v>0.9988840496666832</v>
      </c>
    </row>
    <row r="6847" spans="1:13" ht="41.4">
      <c r="A6847" t="s">
        <v>164</v>
      </c>
      <c r="B6847" t="s">
        <v>262</v>
      </c>
      <c r="C6847" s="14" t="s">
        <v>264</v>
      </c>
      <c r="D6847" t="s">
        <v>456</v>
      </c>
      <c r="E6847" t="s">
        <v>474</v>
      </c>
      <c r="F6847" s="20">
        <v>2040</v>
      </c>
      <c r="G6847" s="20">
        <v>35</v>
      </c>
      <c r="H6847" s="11">
        <v>1243.1437830989701</v>
      </c>
      <c r="I6847" s="10">
        <v>4455371.6598575404</v>
      </c>
      <c r="J6847" s="33">
        <f t="shared" si="424"/>
        <v>2.7902134277586158E-4</v>
      </c>
      <c r="K6847" s="33">
        <f t="shared" si="425"/>
        <v>2.7898241994117612E-4</v>
      </c>
      <c r="L6847" s="33">
        <f t="shared" si="426"/>
        <v>0.9988840496666832</v>
      </c>
      <c r="M6847" s="33">
        <f t="shared" si="427"/>
        <v>0.9986053785772665</v>
      </c>
    </row>
    <row r="6848" spans="1:13" ht="41.4">
      <c r="A6848" t="s">
        <v>164</v>
      </c>
      <c r="B6848" t="s">
        <v>262</v>
      </c>
      <c r="C6848" s="14" t="s">
        <v>264</v>
      </c>
      <c r="D6848" t="s">
        <v>456</v>
      </c>
      <c r="E6848" t="s">
        <v>474</v>
      </c>
      <c r="F6848" s="20">
        <v>2040</v>
      </c>
      <c r="G6848" s="20">
        <v>36</v>
      </c>
      <c r="H6848" s="11">
        <v>1580.17341238108</v>
      </c>
      <c r="I6848" s="10">
        <v>4357907.4512435496</v>
      </c>
      <c r="J6848" s="33">
        <f t="shared" si="424"/>
        <v>3.625991212663706E-4</v>
      </c>
      <c r="K6848" s="33">
        <f t="shared" si="425"/>
        <v>3.6253339014991059E-4</v>
      </c>
      <c r="L6848" s="33">
        <f t="shared" si="426"/>
        <v>0.9986053785772665</v>
      </c>
      <c r="M6848" s="33">
        <f t="shared" si="427"/>
        <v>0.99824335078394899</v>
      </c>
    </row>
    <row r="6849" spans="1:13" ht="41.4">
      <c r="A6849" t="s">
        <v>164</v>
      </c>
      <c r="B6849" t="s">
        <v>262</v>
      </c>
      <c r="C6849" s="14" t="s">
        <v>264</v>
      </c>
      <c r="D6849" t="s">
        <v>456</v>
      </c>
      <c r="E6849" t="s">
        <v>474</v>
      </c>
      <c r="F6849" s="20">
        <v>2040</v>
      </c>
      <c r="G6849" s="20">
        <v>37</v>
      </c>
      <c r="H6849" s="11">
        <v>1740.2606619891001</v>
      </c>
      <c r="I6849" s="10">
        <v>4314476.4071991304</v>
      </c>
      <c r="J6849" s="33">
        <f t="shared" si="424"/>
        <v>4.0335384824107581E-4</v>
      </c>
      <c r="K6849" s="33">
        <f t="shared" si="425"/>
        <v>4.0327251201377479E-4</v>
      </c>
      <c r="L6849" s="33">
        <f t="shared" si="426"/>
        <v>0.99824335078394899</v>
      </c>
      <c r="M6849" s="33">
        <f t="shared" si="427"/>
        <v>0.99784078668027731</v>
      </c>
    </row>
    <row r="6850" spans="1:13" ht="41.4">
      <c r="A6850" t="s">
        <v>164</v>
      </c>
      <c r="B6850" t="s">
        <v>262</v>
      </c>
      <c r="C6850" s="14" t="s">
        <v>264</v>
      </c>
      <c r="D6850" t="s">
        <v>456</v>
      </c>
      <c r="E6850" t="s">
        <v>474</v>
      </c>
      <c r="F6850" s="20">
        <v>2040</v>
      </c>
      <c r="G6850" s="20">
        <v>38</v>
      </c>
      <c r="H6850" s="11">
        <v>1932.6823167882401</v>
      </c>
      <c r="I6850" s="10">
        <v>4293524.5260649202</v>
      </c>
      <c r="J6850" s="33">
        <f t="shared" ref="J6850:J6913" si="428">IF(I6850&gt;0,H6850/I6850,0)</f>
        <v>4.5013887892229475E-4</v>
      </c>
      <c r="K6850" s="33">
        <f t="shared" ref="K6850:K6913" si="429">1-EXP(-J6850)</f>
        <v>4.5003758161699103E-4</v>
      </c>
      <c r="L6850" s="33">
        <f t="shared" ref="L6850:L6913" si="430">IF(G6850=30,1,M6849)</f>
        <v>0.99784078668027731</v>
      </c>
      <c r="M6850" s="33">
        <f t="shared" ref="M6850:M6913" si="431">L6850*(1-K6850)</f>
        <v>0.99739172082580096</v>
      </c>
    </row>
    <row r="6851" spans="1:13" ht="41.4">
      <c r="A6851" t="s">
        <v>164</v>
      </c>
      <c r="B6851" t="s">
        <v>262</v>
      </c>
      <c r="C6851" s="14" t="s">
        <v>264</v>
      </c>
      <c r="D6851" t="s">
        <v>456</v>
      </c>
      <c r="E6851" t="s">
        <v>474</v>
      </c>
      <c r="F6851" s="20">
        <v>2040</v>
      </c>
      <c r="G6851" s="20">
        <v>39</v>
      </c>
      <c r="H6851" s="11">
        <v>2071.17168814048</v>
      </c>
      <c r="I6851" s="10">
        <v>4272367.0980617302</v>
      </c>
      <c r="J6851" s="33">
        <f t="shared" si="428"/>
        <v>4.8478317536901745E-4</v>
      </c>
      <c r="K6851" s="33">
        <f t="shared" si="429"/>
        <v>4.84665686991681E-4</v>
      </c>
      <c r="L6851" s="33">
        <f t="shared" si="430"/>
        <v>0.99739172082580096</v>
      </c>
      <c r="M6851" s="33">
        <f t="shared" si="431"/>
        <v>0.99690831928222712</v>
      </c>
    </row>
    <row r="6852" spans="1:13" ht="41.4">
      <c r="A6852" t="s">
        <v>164</v>
      </c>
      <c r="B6852" t="s">
        <v>262</v>
      </c>
      <c r="C6852" s="14" t="s">
        <v>264</v>
      </c>
      <c r="D6852" t="s">
        <v>456</v>
      </c>
      <c r="E6852" t="s">
        <v>474</v>
      </c>
      <c r="F6852" s="20">
        <v>2040</v>
      </c>
      <c r="G6852" s="20">
        <v>40</v>
      </c>
      <c r="H6852" s="11">
        <v>2275.4522237538399</v>
      </c>
      <c r="I6852" s="10">
        <v>4270468.3488139203</v>
      </c>
      <c r="J6852" s="33">
        <f t="shared" si="428"/>
        <v>5.3283434927829968E-4</v>
      </c>
      <c r="K6852" s="33">
        <f t="shared" si="429"/>
        <v>5.3269241826614522E-4</v>
      </c>
      <c r="L6852" s="33">
        <f t="shared" si="430"/>
        <v>0.99690831928222712</v>
      </c>
      <c r="M6852" s="33">
        <f t="shared" si="431"/>
        <v>0.996377273778839</v>
      </c>
    </row>
    <row r="6853" spans="1:13" ht="41.4">
      <c r="A6853" t="s">
        <v>164</v>
      </c>
      <c r="B6853" t="s">
        <v>262</v>
      </c>
      <c r="C6853" s="14" t="s">
        <v>264</v>
      </c>
      <c r="D6853" t="s">
        <v>456</v>
      </c>
      <c r="E6853" t="s">
        <v>474</v>
      </c>
      <c r="F6853" s="20">
        <v>2040</v>
      </c>
      <c r="G6853" s="20">
        <v>41</v>
      </c>
      <c r="H6853" s="11">
        <v>3015.8532570653001</v>
      </c>
      <c r="I6853" s="10">
        <v>4306501.4594032699</v>
      </c>
      <c r="J6853" s="33">
        <f t="shared" si="428"/>
        <v>7.0030238826000344E-4</v>
      </c>
      <c r="K6853" s="33">
        <f t="shared" si="429"/>
        <v>7.0005723377331019E-4</v>
      </c>
      <c r="L6853" s="33">
        <f t="shared" si="430"/>
        <v>0.996377273778839</v>
      </c>
      <c r="M6853" s="33">
        <f t="shared" si="431"/>
        <v>0.99567975266076281</v>
      </c>
    </row>
    <row r="6854" spans="1:13" ht="41.4">
      <c r="A6854" t="s">
        <v>164</v>
      </c>
      <c r="B6854" t="s">
        <v>262</v>
      </c>
      <c r="C6854" s="14" t="s">
        <v>264</v>
      </c>
      <c r="D6854" t="s">
        <v>456</v>
      </c>
      <c r="E6854" t="s">
        <v>474</v>
      </c>
      <c r="F6854" s="20">
        <v>2040</v>
      </c>
      <c r="G6854" s="20">
        <v>42</v>
      </c>
      <c r="H6854" s="11">
        <v>3367.7084778974599</v>
      </c>
      <c r="I6854" s="10">
        <v>4344892.5645933198</v>
      </c>
      <c r="J6854" s="33">
        <f t="shared" si="428"/>
        <v>7.7509591499247486E-4</v>
      </c>
      <c r="K6854" s="33">
        <f t="shared" si="429"/>
        <v>7.7479560574822415E-4</v>
      </c>
      <c r="L6854" s="33">
        <f t="shared" si="430"/>
        <v>0.99567975266076281</v>
      </c>
      <c r="M6854" s="33">
        <f t="shared" si="431"/>
        <v>0.99490830436366873</v>
      </c>
    </row>
    <row r="6855" spans="1:13" ht="41.4">
      <c r="A6855" t="s">
        <v>164</v>
      </c>
      <c r="B6855" t="s">
        <v>262</v>
      </c>
      <c r="C6855" s="14" t="s">
        <v>264</v>
      </c>
      <c r="D6855" t="s">
        <v>456</v>
      </c>
      <c r="E6855" t="s">
        <v>474</v>
      </c>
      <c r="F6855" s="20">
        <v>2040</v>
      </c>
      <c r="G6855" s="20">
        <v>43</v>
      </c>
      <c r="H6855" s="11">
        <v>3743.7344919086399</v>
      </c>
      <c r="I6855" s="10">
        <v>4337099.7414691802</v>
      </c>
      <c r="J6855" s="33">
        <f t="shared" si="428"/>
        <v>8.6318847042250876E-4</v>
      </c>
      <c r="K6855" s="33">
        <f t="shared" si="429"/>
        <v>8.6281603042448474E-4</v>
      </c>
      <c r="L6855" s="33">
        <f t="shared" si="430"/>
        <v>0.99490830436366873</v>
      </c>
      <c r="M6855" s="33">
        <f t="shared" si="431"/>
        <v>0.99404988152986129</v>
      </c>
    </row>
    <row r="6856" spans="1:13" ht="41.4">
      <c r="A6856" t="s">
        <v>164</v>
      </c>
      <c r="B6856" t="s">
        <v>262</v>
      </c>
      <c r="C6856" s="14" t="s">
        <v>264</v>
      </c>
      <c r="D6856" t="s">
        <v>456</v>
      </c>
      <c r="E6856" t="s">
        <v>474</v>
      </c>
      <c r="F6856" s="20">
        <v>2040</v>
      </c>
      <c r="G6856" s="20">
        <v>44</v>
      </c>
      <c r="H6856" s="11">
        <v>3862.6546730278001</v>
      </c>
      <c r="I6856" s="10">
        <v>4270690.8318479201</v>
      </c>
      <c r="J6856" s="33">
        <f t="shared" si="428"/>
        <v>9.0445663830842943E-4</v>
      </c>
      <c r="K6856" s="33">
        <f t="shared" si="429"/>
        <v>9.0404774068919558E-4</v>
      </c>
      <c r="L6856" s="33">
        <f t="shared" si="430"/>
        <v>0.99404988152986129</v>
      </c>
      <c r="M6856" s="33">
        <f t="shared" si="431"/>
        <v>0.99315121298033182</v>
      </c>
    </row>
    <row r="6857" spans="1:13" ht="41.4">
      <c r="A6857" t="s">
        <v>164</v>
      </c>
      <c r="B6857" t="s">
        <v>262</v>
      </c>
      <c r="C6857" s="14" t="s">
        <v>264</v>
      </c>
      <c r="D6857" t="s">
        <v>456</v>
      </c>
      <c r="E6857" t="s">
        <v>474</v>
      </c>
      <c r="F6857" s="20">
        <v>2040</v>
      </c>
      <c r="G6857" s="20">
        <v>45</v>
      </c>
      <c r="H6857" s="11">
        <v>4093.4519808238201</v>
      </c>
      <c r="I6857" s="10">
        <v>4202008.6113841301</v>
      </c>
      <c r="J6857" s="33">
        <f t="shared" si="428"/>
        <v>9.7416553829370858E-4</v>
      </c>
      <c r="K6857" s="33">
        <f t="shared" si="429"/>
        <v>9.7369119308843288E-4</v>
      </c>
      <c r="L6857" s="33">
        <f t="shared" si="430"/>
        <v>0.99315121298033182</v>
      </c>
      <c r="M6857" s="33">
        <f t="shared" si="431"/>
        <v>0.99218419039084782</v>
      </c>
    </row>
    <row r="6858" spans="1:13" ht="41.4">
      <c r="A6858" t="s">
        <v>164</v>
      </c>
      <c r="B6858" t="s">
        <v>262</v>
      </c>
      <c r="C6858" s="14" t="s">
        <v>264</v>
      </c>
      <c r="D6858" t="s">
        <v>456</v>
      </c>
      <c r="E6858" t="s">
        <v>474</v>
      </c>
      <c r="F6858" s="20">
        <v>2040</v>
      </c>
      <c r="G6858" s="20">
        <v>46</v>
      </c>
      <c r="H6858" s="11">
        <v>5023.36772133863</v>
      </c>
      <c r="I6858" s="10">
        <v>4142100.96518671</v>
      </c>
      <c r="J6858" s="33">
        <f t="shared" si="428"/>
        <v>1.212758395693089E-3</v>
      </c>
      <c r="K6858" s="33">
        <f t="shared" si="429"/>
        <v>1.2120233014238924E-3</v>
      </c>
      <c r="L6858" s="33">
        <f t="shared" si="430"/>
        <v>0.99218419039084782</v>
      </c>
      <c r="M6858" s="33">
        <f t="shared" si="431"/>
        <v>0.99098164003278977</v>
      </c>
    </row>
    <row r="6859" spans="1:13" ht="41.4">
      <c r="A6859" t="s">
        <v>164</v>
      </c>
      <c r="B6859" t="s">
        <v>262</v>
      </c>
      <c r="C6859" s="14" t="s">
        <v>264</v>
      </c>
      <c r="D6859" t="s">
        <v>456</v>
      </c>
      <c r="E6859" t="s">
        <v>474</v>
      </c>
      <c r="F6859" s="20">
        <v>2040</v>
      </c>
      <c r="G6859" s="20">
        <v>47</v>
      </c>
      <c r="H6859" s="11">
        <v>5444.3904625076802</v>
      </c>
      <c r="I6859" s="10">
        <v>4084298.8214362701</v>
      </c>
      <c r="J6859" s="33">
        <f t="shared" si="428"/>
        <v>1.3330049294956153E-3</v>
      </c>
      <c r="K6859" s="33">
        <f t="shared" si="429"/>
        <v>1.3321168730628941E-3</v>
      </c>
      <c r="L6859" s="33">
        <f t="shared" si="430"/>
        <v>0.99098164003278977</v>
      </c>
      <c r="M6859" s="33">
        <f t="shared" si="431"/>
        <v>0.98966153666920653</v>
      </c>
    </row>
    <row r="6860" spans="1:13" ht="41.4">
      <c r="A6860" t="s">
        <v>164</v>
      </c>
      <c r="B6860" t="s">
        <v>262</v>
      </c>
      <c r="C6860" s="14" t="s">
        <v>264</v>
      </c>
      <c r="D6860" t="s">
        <v>456</v>
      </c>
      <c r="E6860" t="s">
        <v>474</v>
      </c>
      <c r="F6860" s="20">
        <v>2040</v>
      </c>
      <c r="G6860" s="20">
        <v>48</v>
      </c>
      <c r="H6860" s="11">
        <v>5984.7327801502697</v>
      </c>
      <c r="I6860" s="10">
        <v>4059962.9570169402</v>
      </c>
      <c r="J6860" s="33">
        <f t="shared" si="428"/>
        <v>1.4740855627282754E-3</v>
      </c>
      <c r="K6860" s="33">
        <f t="shared" si="429"/>
        <v>1.4729996322555561E-3</v>
      </c>
      <c r="L6860" s="33">
        <f t="shared" si="430"/>
        <v>0.98966153666920653</v>
      </c>
      <c r="M6860" s="33">
        <f t="shared" si="431"/>
        <v>0.9882037655896353</v>
      </c>
    </row>
    <row r="6861" spans="1:13" ht="41.4">
      <c r="A6861" t="s">
        <v>164</v>
      </c>
      <c r="B6861" t="s">
        <v>262</v>
      </c>
      <c r="C6861" s="14" t="s">
        <v>264</v>
      </c>
      <c r="D6861" t="s">
        <v>456</v>
      </c>
      <c r="E6861" t="s">
        <v>474</v>
      </c>
      <c r="F6861" s="20">
        <v>2040</v>
      </c>
      <c r="G6861" s="20">
        <v>49</v>
      </c>
      <c r="H6861" s="11">
        <v>6417.0695238851304</v>
      </c>
      <c r="I6861" s="10">
        <v>4029034.65371978</v>
      </c>
      <c r="J6861" s="33">
        <f t="shared" si="428"/>
        <v>1.592706460829423E-3</v>
      </c>
      <c r="K6861" s="33">
        <f t="shared" si="429"/>
        <v>1.5914387769996319E-3</v>
      </c>
      <c r="L6861" s="33">
        <f t="shared" si="430"/>
        <v>0.9882037655896353</v>
      </c>
      <c r="M6861" s="33">
        <f t="shared" si="431"/>
        <v>0.98663109979749886</v>
      </c>
    </row>
    <row r="6862" spans="1:13" ht="41.4">
      <c r="A6862" t="s">
        <v>164</v>
      </c>
      <c r="B6862" t="s">
        <v>262</v>
      </c>
      <c r="C6862" s="14" t="s">
        <v>264</v>
      </c>
      <c r="D6862" t="s">
        <v>456</v>
      </c>
      <c r="E6862" t="s">
        <v>474</v>
      </c>
      <c r="F6862" s="20">
        <v>2040</v>
      </c>
      <c r="G6862" s="20">
        <v>50</v>
      </c>
      <c r="H6862" s="11">
        <v>6926.7153387234903</v>
      </c>
      <c r="I6862" s="10">
        <v>4000728.20157156</v>
      </c>
      <c r="J6862" s="33">
        <f t="shared" si="428"/>
        <v>1.7313636392501117E-3</v>
      </c>
      <c r="K6862" s="33">
        <f t="shared" si="429"/>
        <v>1.7298656938452561E-3</v>
      </c>
      <c r="L6862" s="33">
        <f t="shared" si="430"/>
        <v>0.98663109979749886</v>
      </c>
      <c r="M6862" s="33">
        <f t="shared" si="431"/>
        <v>0.98492436050547838</v>
      </c>
    </row>
    <row r="6863" spans="1:13" ht="41.4">
      <c r="A6863" t="s">
        <v>164</v>
      </c>
      <c r="B6863" t="s">
        <v>262</v>
      </c>
      <c r="C6863" s="14" t="s">
        <v>264</v>
      </c>
      <c r="D6863" t="s">
        <v>456</v>
      </c>
      <c r="E6863" t="s">
        <v>474</v>
      </c>
      <c r="F6863" s="20">
        <v>2040</v>
      </c>
      <c r="G6863" s="20">
        <v>51</v>
      </c>
      <c r="H6863" s="11">
        <v>7853.2611041035298</v>
      </c>
      <c r="I6863" s="10">
        <v>3993593.5129955998</v>
      </c>
      <c r="J6863" s="33">
        <f t="shared" si="428"/>
        <v>1.9664648088364876E-3</v>
      </c>
      <c r="K6863" s="33">
        <f t="shared" si="429"/>
        <v>1.9645325836727956E-3</v>
      </c>
      <c r="L6863" s="33">
        <f t="shared" si="430"/>
        <v>0.98492436050547838</v>
      </c>
      <c r="M6863" s="33">
        <f t="shared" si="431"/>
        <v>0.98298944450681225</v>
      </c>
    </row>
    <row r="6864" spans="1:13" ht="41.4">
      <c r="A6864" t="s">
        <v>164</v>
      </c>
      <c r="B6864" t="s">
        <v>262</v>
      </c>
      <c r="C6864" s="14" t="s">
        <v>264</v>
      </c>
      <c r="D6864" t="s">
        <v>456</v>
      </c>
      <c r="E6864" t="s">
        <v>474</v>
      </c>
      <c r="F6864" s="20">
        <v>2040</v>
      </c>
      <c r="G6864" s="20">
        <v>52</v>
      </c>
      <c r="H6864" s="11">
        <v>8510.7852470714697</v>
      </c>
      <c r="I6864" s="10">
        <v>3940548.4997535502</v>
      </c>
      <c r="J6864" s="33">
        <f t="shared" si="428"/>
        <v>2.1597971063174967E-3</v>
      </c>
      <c r="K6864" s="33">
        <f t="shared" si="429"/>
        <v>2.1574664227836937E-3</v>
      </c>
      <c r="L6864" s="33">
        <f t="shared" si="430"/>
        <v>0.98298944450681225</v>
      </c>
      <c r="M6864" s="33">
        <f t="shared" si="431"/>
        <v>0.98086867778633802</v>
      </c>
    </row>
    <row r="6865" spans="1:13" ht="41.4">
      <c r="A6865" t="s">
        <v>164</v>
      </c>
      <c r="B6865" t="s">
        <v>262</v>
      </c>
      <c r="C6865" s="14" t="s">
        <v>264</v>
      </c>
      <c r="D6865" t="s">
        <v>456</v>
      </c>
      <c r="E6865" t="s">
        <v>474</v>
      </c>
      <c r="F6865" s="20">
        <v>2040</v>
      </c>
      <c r="G6865" s="20">
        <v>53</v>
      </c>
      <c r="H6865" s="11">
        <v>9181.5033617498193</v>
      </c>
      <c r="I6865" s="10">
        <v>3878283.8925037598</v>
      </c>
      <c r="J6865" s="33">
        <f t="shared" si="428"/>
        <v>2.3674139429288618E-3</v>
      </c>
      <c r="K6865" s="33">
        <f t="shared" si="429"/>
        <v>2.3646138286527174E-3</v>
      </c>
      <c r="L6865" s="33">
        <f t="shared" si="430"/>
        <v>0.98086867778633802</v>
      </c>
      <c r="M6865" s="33">
        <f t="shared" si="431"/>
        <v>0.97854930214675218</v>
      </c>
    </row>
    <row r="6866" spans="1:13" ht="41.4">
      <c r="A6866" t="s">
        <v>164</v>
      </c>
      <c r="B6866" t="s">
        <v>262</v>
      </c>
      <c r="C6866" s="14" t="s">
        <v>264</v>
      </c>
      <c r="D6866" t="s">
        <v>456</v>
      </c>
      <c r="E6866" t="s">
        <v>474</v>
      </c>
      <c r="F6866" s="20">
        <v>2040</v>
      </c>
      <c r="G6866" s="20">
        <v>54</v>
      </c>
      <c r="H6866" s="11">
        <v>10113.0603133851</v>
      </c>
      <c r="I6866" s="10">
        <v>3874103.2275290298</v>
      </c>
      <c r="J6866" s="33">
        <f t="shared" si="428"/>
        <v>2.6104261346271314E-3</v>
      </c>
      <c r="K6866" s="33">
        <f t="shared" si="429"/>
        <v>2.6070219351063129E-3</v>
      </c>
      <c r="L6866" s="33">
        <f t="shared" si="430"/>
        <v>0.97854930214675218</v>
      </c>
      <c r="M6866" s="33">
        <f t="shared" si="431"/>
        <v>0.97599820265147263</v>
      </c>
    </row>
    <row r="6867" spans="1:13" ht="41.4">
      <c r="A6867" t="s">
        <v>164</v>
      </c>
      <c r="B6867" t="s">
        <v>262</v>
      </c>
      <c r="C6867" s="14" t="s">
        <v>264</v>
      </c>
      <c r="D6867" t="s">
        <v>456</v>
      </c>
      <c r="E6867" t="s">
        <v>474</v>
      </c>
      <c r="F6867" s="20">
        <v>2040</v>
      </c>
      <c r="G6867" s="20">
        <v>55</v>
      </c>
      <c r="H6867" s="11">
        <v>11298.563506017799</v>
      </c>
      <c r="I6867" s="10">
        <v>3922390.4952879101</v>
      </c>
      <c r="J6867" s="33">
        <f t="shared" si="428"/>
        <v>2.880530003218985E-3</v>
      </c>
      <c r="K6867" s="33">
        <f t="shared" si="429"/>
        <v>2.876385257312708E-3</v>
      </c>
      <c r="L6867" s="33">
        <f t="shared" si="430"/>
        <v>0.97599820265147263</v>
      </c>
      <c r="M6867" s="33">
        <f t="shared" si="431"/>
        <v>0.97319085581020226</v>
      </c>
    </row>
    <row r="6868" spans="1:13" ht="41.4">
      <c r="A6868" t="s">
        <v>164</v>
      </c>
      <c r="B6868" t="s">
        <v>262</v>
      </c>
      <c r="C6868" s="14" t="s">
        <v>264</v>
      </c>
      <c r="D6868" t="s">
        <v>456</v>
      </c>
      <c r="E6868" t="s">
        <v>474</v>
      </c>
      <c r="F6868" s="20">
        <v>2040</v>
      </c>
      <c r="G6868" s="20">
        <v>56</v>
      </c>
      <c r="H6868" s="11">
        <v>12427.8207468615</v>
      </c>
      <c r="I6868" s="10">
        <v>3928786.6877317498</v>
      </c>
      <c r="J6868" s="33">
        <f t="shared" si="428"/>
        <v>3.1632719550973108E-3</v>
      </c>
      <c r="K6868" s="33">
        <f t="shared" si="429"/>
        <v>3.1582740816329391E-3</v>
      </c>
      <c r="L6868" s="33">
        <f t="shared" si="430"/>
        <v>0.97319085581020226</v>
      </c>
      <c r="M6868" s="33">
        <f t="shared" si="431"/>
        <v>0.97011725235381474</v>
      </c>
    </row>
    <row r="6869" spans="1:13" ht="41.4">
      <c r="A6869" t="s">
        <v>164</v>
      </c>
      <c r="B6869" t="s">
        <v>262</v>
      </c>
      <c r="C6869" s="14" t="s">
        <v>264</v>
      </c>
      <c r="D6869" t="s">
        <v>456</v>
      </c>
      <c r="E6869" t="s">
        <v>474</v>
      </c>
      <c r="F6869" s="20">
        <v>2040</v>
      </c>
      <c r="G6869" s="20">
        <v>57</v>
      </c>
      <c r="H6869" s="11">
        <v>13458.324756644801</v>
      </c>
      <c r="I6869" s="10">
        <v>3878908.62534696</v>
      </c>
      <c r="J6869" s="33">
        <f t="shared" si="428"/>
        <v>3.4696163422619892E-3</v>
      </c>
      <c r="K6869" s="33">
        <f t="shared" si="429"/>
        <v>3.46360417879088E-3</v>
      </c>
      <c r="L6869" s="33">
        <f t="shared" si="430"/>
        <v>0.97011725235381474</v>
      </c>
      <c r="M6869" s="33">
        <f t="shared" si="431"/>
        <v>0.96675715018464492</v>
      </c>
    </row>
    <row r="6870" spans="1:13" ht="41.4">
      <c r="A6870" t="s">
        <v>164</v>
      </c>
      <c r="B6870" t="s">
        <v>262</v>
      </c>
      <c r="C6870" s="14" t="s">
        <v>264</v>
      </c>
      <c r="D6870" t="s">
        <v>456</v>
      </c>
      <c r="E6870" t="s">
        <v>474</v>
      </c>
      <c r="F6870" s="20">
        <v>2040</v>
      </c>
      <c r="G6870" s="20">
        <v>58</v>
      </c>
      <c r="H6870" s="11">
        <v>14472.6374405569</v>
      </c>
      <c r="I6870" s="10">
        <v>3804556.2677994999</v>
      </c>
      <c r="J6870" s="33">
        <f t="shared" si="428"/>
        <v>3.8040277030592226E-3</v>
      </c>
      <c r="K6870" s="33">
        <f t="shared" si="429"/>
        <v>3.796801555402296E-3</v>
      </c>
      <c r="L6870" s="33">
        <f t="shared" si="430"/>
        <v>0.96675715018464492</v>
      </c>
      <c r="M6870" s="33">
        <f t="shared" si="431"/>
        <v>0.96308656513312751</v>
      </c>
    </row>
    <row r="6871" spans="1:13" ht="41.4">
      <c r="A6871" t="s">
        <v>164</v>
      </c>
      <c r="B6871" t="s">
        <v>262</v>
      </c>
      <c r="C6871" s="14" t="s">
        <v>264</v>
      </c>
      <c r="D6871" t="s">
        <v>456</v>
      </c>
      <c r="E6871" t="s">
        <v>474</v>
      </c>
      <c r="F6871" s="20">
        <v>2040</v>
      </c>
      <c r="G6871" s="20">
        <v>59</v>
      </c>
      <c r="H6871" s="11">
        <v>14801.2874289312</v>
      </c>
      <c r="I6871" s="10">
        <v>3722783.8004151201</v>
      </c>
      <c r="J6871" s="33">
        <f t="shared" si="428"/>
        <v>3.9758654336254336E-3</v>
      </c>
      <c r="K6871" s="33">
        <f t="shared" si="429"/>
        <v>3.9679721450017746E-3</v>
      </c>
      <c r="L6871" s="33">
        <f t="shared" si="430"/>
        <v>0.96308656513312751</v>
      </c>
      <c r="M6871" s="33">
        <f t="shared" si="431"/>
        <v>0.95926506446945381</v>
      </c>
    </row>
    <row r="6872" spans="1:13" ht="41.4">
      <c r="A6872" t="s">
        <v>164</v>
      </c>
      <c r="B6872" t="s">
        <v>262</v>
      </c>
      <c r="C6872" s="14" t="s">
        <v>264</v>
      </c>
      <c r="D6872" t="s">
        <v>456</v>
      </c>
      <c r="E6872" t="s">
        <v>474</v>
      </c>
      <c r="F6872" s="20">
        <v>2040</v>
      </c>
      <c r="G6872" s="20">
        <v>60</v>
      </c>
      <c r="H6872" s="11">
        <v>15370.548284557501</v>
      </c>
      <c r="I6872" s="10">
        <v>3645419.8525670902</v>
      </c>
      <c r="J6872" s="33">
        <f t="shared" si="428"/>
        <v>4.2164000049908163E-3</v>
      </c>
      <c r="K6872" s="33">
        <f t="shared" si="429"/>
        <v>4.2075234705453157E-3</v>
      </c>
      <c r="L6872" s="33">
        <f t="shared" si="430"/>
        <v>0.95926506446945381</v>
      </c>
      <c r="M6872" s="33">
        <f t="shared" si="431"/>
        <v>0.95522893419622446</v>
      </c>
    </row>
    <row r="6873" spans="1:13" ht="41.4">
      <c r="A6873" t="s">
        <v>164</v>
      </c>
      <c r="B6873" t="s">
        <v>262</v>
      </c>
      <c r="C6873" s="14" t="s">
        <v>264</v>
      </c>
      <c r="D6873" t="s">
        <v>456</v>
      </c>
      <c r="E6873" t="s">
        <v>474</v>
      </c>
      <c r="F6873" s="20">
        <v>2040</v>
      </c>
      <c r="G6873" s="20">
        <v>61</v>
      </c>
      <c r="H6873" s="11">
        <v>16028.0769797127</v>
      </c>
      <c r="I6873" s="10">
        <v>3554348.1373186698</v>
      </c>
      <c r="J6873" s="33">
        <f t="shared" si="428"/>
        <v>4.5094279908675363E-3</v>
      </c>
      <c r="K6873" s="33">
        <f t="shared" si="429"/>
        <v>4.4992757864096289E-3</v>
      </c>
      <c r="L6873" s="33">
        <f t="shared" si="430"/>
        <v>0.95522893419622446</v>
      </c>
      <c r="M6873" s="33">
        <f t="shared" si="431"/>
        <v>0.95093109578211754</v>
      </c>
    </row>
    <row r="6874" spans="1:13" ht="41.4">
      <c r="A6874" t="s">
        <v>164</v>
      </c>
      <c r="B6874" t="s">
        <v>262</v>
      </c>
      <c r="C6874" s="14" t="s">
        <v>264</v>
      </c>
      <c r="D6874" t="s">
        <v>456</v>
      </c>
      <c r="E6874" t="s">
        <v>474</v>
      </c>
      <c r="F6874" s="20">
        <v>2040</v>
      </c>
      <c r="G6874" s="20">
        <v>62</v>
      </c>
      <c r="H6874" s="11">
        <v>16753.344103902498</v>
      </c>
      <c r="I6874" s="10">
        <v>3440146.4808932901</v>
      </c>
      <c r="J6874" s="33">
        <f t="shared" si="428"/>
        <v>4.8699507991741735E-3</v>
      </c>
      <c r="K6874" s="33">
        <f t="shared" si="429"/>
        <v>4.858111815001287E-3</v>
      </c>
      <c r="L6874" s="33">
        <f t="shared" si="430"/>
        <v>0.95093109578211754</v>
      </c>
      <c r="M6874" s="33">
        <f t="shared" si="431"/>
        <v>0.94631136619044631</v>
      </c>
    </row>
    <row r="6875" spans="1:13" ht="41.4">
      <c r="A6875" t="s">
        <v>164</v>
      </c>
      <c r="B6875" t="s">
        <v>262</v>
      </c>
      <c r="C6875" s="14" t="s">
        <v>264</v>
      </c>
      <c r="D6875" t="s">
        <v>456</v>
      </c>
      <c r="E6875" t="s">
        <v>474</v>
      </c>
      <c r="F6875" s="20">
        <v>2040</v>
      </c>
      <c r="G6875" s="20">
        <v>63</v>
      </c>
      <c r="H6875" s="11">
        <v>17503.2849385958</v>
      </c>
      <c r="I6875" s="10">
        <v>3329065.9382981202</v>
      </c>
      <c r="J6875" s="33">
        <f t="shared" si="428"/>
        <v>5.2577165075750349E-3</v>
      </c>
      <c r="K6875" s="33">
        <f t="shared" si="429"/>
        <v>5.2439189080181192E-3</v>
      </c>
      <c r="L6875" s="33">
        <f t="shared" si="430"/>
        <v>0.94631136619044631</v>
      </c>
      <c r="M6875" s="33">
        <f t="shared" si="431"/>
        <v>0.94134898612440776</v>
      </c>
    </row>
    <row r="6876" spans="1:13" ht="41.4">
      <c r="A6876" t="s">
        <v>164</v>
      </c>
      <c r="B6876" t="s">
        <v>262</v>
      </c>
      <c r="C6876" s="14" t="s">
        <v>264</v>
      </c>
      <c r="D6876" t="s">
        <v>456</v>
      </c>
      <c r="E6876" t="s">
        <v>474</v>
      </c>
      <c r="F6876" s="20">
        <v>2040</v>
      </c>
      <c r="G6876" s="20">
        <v>64</v>
      </c>
      <c r="H6876" s="11">
        <v>18696.653815682399</v>
      </c>
      <c r="I6876" s="10">
        <v>3230030.8155387398</v>
      </c>
      <c r="J6876" s="33">
        <f t="shared" si="428"/>
        <v>5.7883824902654887E-3</v>
      </c>
      <c r="K6876" s="33">
        <f t="shared" si="429"/>
        <v>5.7716620812686692E-3</v>
      </c>
      <c r="L6876" s="33">
        <f t="shared" si="430"/>
        <v>0.94134898612440776</v>
      </c>
      <c r="M6876" s="33">
        <f t="shared" si="431"/>
        <v>0.93591583787595278</v>
      </c>
    </row>
    <row r="6877" spans="1:13" ht="41.4">
      <c r="A6877" t="s">
        <v>164</v>
      </c>
      <c r="B6877" t="s">
        <v>262</v>
      </c>
      <c r="C6877" s="14" t="s">
        <v>264</v>
      </c>
      <c r="D6877" t="s">
        <v>456</v>
      </c>
      <c r="E6877" t="s">
        <v>474</v>
      </c>
      <c r="F6877" s="20">
        <v>2040</v>
      </c>
      <c r="G6877" s="20">
        <v>65</v>
      </c>
      <c r="H6877" s="11">
        <v>19748.839276766801</v>
      </c>
      <c r="I6877" s="10">
        <v>3118395.3751096702</v>
      </c>
      <c r="J6877" s="33">
        <f t="shared" si="428"/>
        <v>6.3330132652188974E-3</v>
      </c>
      <c r="K6877" s="33">
        <f t="shared" si="429"/>
        <v>6.3130020028583367E-3</v>
      </c>
      <c r="L6877" s="33">
        <f t="shared" si="430"/>
        <v>0.93591583787595278</v>
      </c>
      <c r="M6877" s="33">
        <f t="shared" si="431"/>
        <v>0.9300073993169351</v>
      </c>
    </row>
    <row r="6878" spans="1:13" ht="41.4">
      <c r="A6878" t="s">
        <v>164</v>
      </c>
      <c r="B6878" t="s">
        <v>262</v>
      </c>
      <c r="C6878" s="14" t="s">
        <v>264</v>
      </c>
      <c r="D6878" t="s">
        <v>456</v>
      </c>
      <c r="E6878" t="s">
        <v>474</v>
      </c>
      <c r="F6878" s="20">
        <v>2040</v>
      </c>
      <c r="G6878" s="20">
        <v>66</v>
      </c>
      <c r="H6878" s="11">
        <v>20269.050963086898</v>
      </c>
      <c r="I6878" s="10">
        <v>3018419.4667328801</v>
      </c>
      <c r="J6878" s="33">
        <f t="shared" si="428"/>
        <v>6.7151206737432034E-3</v>
      </c>
      <c r="K6878" s="33">
        <f t="shared" si="429"/>
        <v>6.6926246336185269E-3</v>
      </c>
      <c r="L6878" s="33">
        <f t="shared" si="430"/>
        <v>0.9300073993169351</v>
      </c>
      <c r="M6878" s="33">
        <f t="shared" si="431"/>
        <v>0.92378320888681908</v>
      </c>
    </row>
    <row r="6879" spans="1:13" ht="41.4">
      <c r="A6879" t="s">
        <v>164</v>
      </c>
      <c r="B6879" t="s">
        <v>262</v>
      </c>
      <c r="C6879" s="14" t="s">
        <v>264</v>
      </c>
      <c r="D6879" t="s">
        <v>456</v>
      </c>
      <c r="E6879" t="s">
        <v>474</v>
      </c>
      <c r="F6879" s="20">
        <v>2040</v>
      </c>
      <c r="G6879" s="20">
        <v>67</v>
      </c>
      <c r="H6879" s="11">
        <v>21369.535238511999</v>
      </c>
      <c r="I6879" s="10">
        <v>2916678.5348139</v>
      </c>
      <c r="J6879" s="33">
        <f t="shared" si="428"/>
        <v>7.326667983270049E-3</v>
      </c>
      <c r="K6879" s="33">
        <f t="shared" si="429"/>
        <v>7.2998933808466893E-3</v>
      </c>
      <c r="L6879" s="33">
        <f t="shared" si="430"/>
        <v>0.92378320888681908</v>
      </c>
      <c r="M6879" s="33">
        <f t="shared" si="431"/>
        <v>0.9170396899549289</v>
      </c>
    </row>
    <row r="6880" spans="1:13" ht="41.4">
      <c r="A6880" t="s">
        <v>164</v>
      </c>
      <c r="B6880" t="s">
        <v>262</v>
      </c>
      <c r="C6880" s="14" t="s">
        <v>264</v>
      </c>
      <c r="D6880" t="s">
        <v>456</v>
      </c>
      <c r="E6880" t="s">
        <v>474</v>
      </c>
      <c r="F6880" s="20">
        <v>2040</v>
      </c>
      <c r="G6880" s="20">
        <v>68</v>
      </c>
      <c r="H6880" s="11">
        <v>22215.361455289101</v>
      </c>
      <c r="I6880" s="10">
        <v>2795769.0266438802</v>
      </c>
      <c r="J6880" s="33">
        <f t="shared" si="428"/>
        <v>7.946064658265797E-3</v>
      </c>
      <c r="K6880" s="33">
        <f t="shared" si="429"/>
        <v>7.9145781396545711E-3</v>
      </c>
      <c r="L6880" s="33">
        <f t="shared" si="430"/>
        <v>0.9170396899549289</v>
      </c>
      <c r="M6880" s="33">
        <f t="shared" si="431"/>
        <v>0.90978170767161604</v>
      </c>
    </row>
    <row r="6881" spans="1:13" ht="41.4">
      <c r="A6881" t="s">
        <v>164</v>
      </c>
      <c r="B6881" t="s">
        <v>262</v>
      </c>
      <c r="C6881" s="14" t="s">
        <v>264</v>
      </c>
      <c r="D6881" t="s">
        <v>456</v>
      </c>
      <c r="E6881" t="s">
        <v>474</v>
      </c>
      <c r="F6881" s="20">
        <v>2040</v>
      </c>
      <c r="G6881" s="20">
        <v>69</v>
      </c>
      <c r="H6881" s="11">
        <v>22448.806164195001</v>
      </c>
      <c r="I6881" s="10">
        <v>2683238.7407898498</v>
      </c>
      <c r="J6881" s="33">
        <f t="shared" si="428"/>
        <v>8.3663096477158312E-3</v>
      </c>
      <c r="K6881" s="33">
        <f t="shared" si="429"/>
        <v>8.3314094755230217E-3</v>
      </c>
      <c r="L6881" s="33">
        <f t="shared" si="430"/>
        <v>0.90978170767161604</v>
      </c>
      <c r="M6881" s="33">
        <f t="shared" si="431"/>
        <v>0.90220194373166318</v>
      </c>
    </row>
    <row r="6882" spans="1:13" ht="41.4">
      <c r="A6882" t="s">
        <v>164</v>
      </c>
      <c r="B6882" t="s">
        <v>262</v>
      </c>
      <c r="C6882" s="14" t="s">
        <v>264</v>
      </c>
      <c r="D6882" t="s">
        <v>456</v>
      </c>
      <c r="E6882" t="s">
        <v>474</v>
      </c>
      <c r="F6882" s="20">
        <v>2041</v>
      </c>
      <c r="G6882" s="20">
        <v>30</v>
      </c>
      <c r="H6882" s="11">
        <v>751.90375447864403</v>
      </c>
      <c r="I6882" s="10">
        <v>4807096.95505735</v>
      </c>
      <c r="J6882" s="33">
        <f t="shared" si="428"/>
        <v>1.5641535036808377E-4</v>
      </c>
      <c r="K6882" s="33">
        <f t="shared" si="429"/>
        <v>1.5640311812492591E-4</v>
      </c>
      <c r="L6882" s="33">
        <f t="shared" si="430"/>
        <v>1</v>
      </c>
      <c r="M6882" s="33">
        <f t="shared" si="431"/>
        <v>0.99984359688187507</v>
      </c>
    </row>
    <row r="6883" spans="1:13" ht="41.4">
      <c r="A6883" t="s">
        <v>164</v>
      </c>
      <c r="B6883" t="s">
        <v>262</v>
      </c>
      <c r="C6883" s="14" t="s">
        <v>264</v>
      </c>
      <c r="D6883" t="s">
        <v>456</v>
      </c>
      <c r="E6883" t="s">
        <v>474</v>
      </c>
      <c r="F6883" s="20">
        <v>2041</v>
      </c>
      <c r="G6883" s="20">
        <v>31</v>
      </c>
      <c r="H6883" s="11">
        <v>1049.1174497171401</v>
      </c>
      <c r="I6883" s="10">
        <v>4706067.1401615599</v>
      </c>
      <c r="J6883" s="33">
        <f t="shared" si="428"/>
        <v>2.2292870426007642E-4</v>
      </c>
      <c r="K6883" s="33">
        <f t="shared" si="429"/>
        <v>2.2290385750289854E-4</v>
      </c>
      <c r="L6883" s="33">
        <f t="shared" si="430"/>
        <v>0.99984359688187507</v>
      </c>
      <c r="M6883" s="33">
        <f t="shared" si="431"/>
        <v>0.99962072788723055</v>
      </c>
    </row>
    <row r="6884" spans="1:13" ht="41.4">
      <c r="A6884" t="s">
        <v>164</v>
      </c>
      <c r="B6884" t="s">
        <v>262</v>
      </c>
      <c r="C6884" s="14" t="s">
        <v>264</v>
      </c>
      <c r="D6884" t="s">
        <v>456</v>
      </c>
      <c r="E6884" t="s">
        <v>474</v>
      </c>
      <c r="F6884" s="20">
        <v>2041</v>
      </c>
      <c r="G6884" s="20">
        <v>32</v>
      </c>
      <c r="H6884" s="11">
        <v>1079.8464373777999</v>
      </c>
      <c r="I6884" s="10">
        <v>4649709.87784719</v>
      </c>
      <c r="J6884" s="33">
        <f t="shared" si="428"/>
        <v>2.322395301527431E-4</v>
      </c>
      <c r="K6884" s="33">
        <f t="shared" si="429"/>
        <v>2.3221256464056594E-4</v>
      </c>
      <c r="L6884" s="33">
        <f t="shared" si="430"/>
        <v>0.99962072788723055</v>
      </c>
      <c r="M6884" s="33">
        <f t="shared" si="431"/>
        <v>0.99938860339433999</v>
      </c>
    </row>
    <row r="6885" spans="1:13" ht="41.4">
      <c r="A6885" t="s">
        <v>164</v>
      </c>
      <c r="B6885" t="s">
        <v>262</v>
      </c>
      <c r="C6885" s="14" t="s">
        <v>264</v>
      </c>
      <c r="D6885" t="s">
        <v>456</v>
      </c>
      <c r="E6885" t="s">
        <v>474</v>
      </c>
      <c r="F6885" s="20">
        <v>2041</v>
      </c>
      <c r="G6885" s="20">
        <v>33</v>
      </c>
      <c r="H6885" s="11">
        <v>1137.6928218312501</v>
      </c>
      <c r="I6885" s="10">
        <v>4642113.04722392</v>
      </c>
      <c r="J6885" s="33">
        <f t="shared" si="428"/>
        <v>2.4508080916116722E-4</v>
      </c>
      <c r="K6885" s="33">
        <f t="shared" si="429"/>
        <v>2.4505077931291641E-4</v>
      </c>
      <c r="L6885" s="33">
        <f t="shared" si="430"/>
        <v>0.99938860339433999</v>
      </c>
      <c r="M6885" s="33">
        <f t="shared" si="431"/>
        <v>0.9991437024382418</v>
      </c>
    </row>
    <row r="6886" spans="1:13" ht="41.4">
      <c r="A6886" t="s">
        <v>164</v>
      </c>
      <c r="B6886" t="s">
        <v>262</v>
      </c>
      <c r="C6886" s="14" t="s">
        <v>264</v>
      </c>
      <c r="D6886" t="s">
        <v>456</v>
      </c>
      <c r="E6886" t="s">
        <v>474</v>
      </c>
      <c r="F6886" s="20">
        <v>2041</v>
      </c>
      <c r="G6886" s="20">
        <v>34</v>
      </c>
      <c r="H6886" s="11">
        <v>1196.3915553894701</v>
      </c>
      <c r="I6886" s="10">
        <v>4614464.4322181996</v>
      </c>
      <c r="J6886" s="33">
        <f t="shared" si="428"/>
        <v>2.5926986174955904E-4</v>
      </c>
      <c r="K6886" s="33">
        <f t="shared" si="429"/>
        <v>2.5923625422352714E-4</v>
      </c>
      <c r="L6886" s="33">
        <f t="shared" si="430"/>
        <v>0.9991437024382418</v>
      </c>
      <c r="M6886" s="33">
        <f t="shared" si="431"/>
        <v>0.99888468816739073</v>
      </c>
    </row>
    <row r="6887" spans="1:13" ht="41.4">
      <c r="A6887" t="s">
        <v>164</v>
      </c>
      <c r="B6887" t="s">
        <v>262</v>
      </c>
      <c r="C6887" s="14" t="s">
        <v>264</v>
      </c>
      <c r="D6887" t="s">
        <v>456</v>
      </c>
      <c r="E6887" t="s">
        <v>474</v>
      </c>
      <c r="F6887" s="20">
        <v>2041</v>
      </c>
      <c r="G6887" s="20">
        <v>35</v>
      </c>
      <c r="H6887" s="11">
        <v>1266.6431529348299</v>
      </c>
      <c r="I6887" s="10">
        <v>4543140.9844730804</v>
      </c>
      <c r="J6887" s="33">
        <f t="shared" si="428"/>
        <v>2.7880339995254119E-4</v>
      </c>
      <c r="K6887" s="33">
        <f t="shared" si="429"/>
        <v>2.7876453789632549E-4</v>
      </c>
      <c r="L6887" s="33">
        <f t="shared" si="430"/>
        <v>0.99888468816739073</v>
      </c>
      <c r="M6887" s="33">
        <f t="shared" si="431"/>
        <v>0.99860623453888209</v>
      </c>
    </row>
    <row r="6888" spans="1:13" ht="41.4">
      <c r="A6888" t="s">
        <v>164</v>
      </c>
      <c r="B6888" t="s">
        <v>262</v>
      </c>
      <c r="C6888" s="14" t="s">
        <v>264</v>
      </c>
      <c r="D6888" t="s">
        <v>456</v>
      </c>
      <c r="E6888" t="s">
        <v>474</v>
      </c>
      <c r="F6888" s="20">
        <v>2041</v>
      </c>
      <c r="G6888" s="20">
        <v>36</v>
      </c>
      <c r="H6888" s="11">
        <v>1592.5405637376</v>
      </c>
      <c r="I6888" s="10">
        <v>4449022.0863105804</v>
      </c>
      <c r="J6888" s="33">
        <f t="shared" si="428"/>
        <v>3.579529462525637E-4</v>
      </c>
      <c r="K6888" s="33">
        <f t="shared" si="429"/>
        <v>3.5788888874010993E-4</v>
      </c>
      <c r="L6888" s="33">
        <f t="shared" si="430"/>
        <v>0.99860623453888209</v>
      </c>
      <c r="M6888" s="33">
        <f t="shared" si="431"/>
        <v>0.99824884446331397</v>
      </c>
    </row>
    <row r="6889" spans="1:13" ht="41.4">
      <c r="A6889" t="s">
        <v>164</v>
      </c>
      <c r="B6889" t="s">
        <v>262</v>
      </c>
      <c r="C6889" s="14" t="s">
        <v>264</v>
      </c>
      <c r="D6889" t="s">
        <v>456</v>
      </c>
      <c r="E6889" t="s">
        <v>474</v>
      </c>
      <c r="F6889" s="20">
        <v>2041</v>
      </c>
      <c r="G6889" s="20">
        <v>37</v>
      </c>
      <c r="H6889" s="11">
        <v>1709.07584682169</v>
      </c>
      <c r="I6889" s="10">
        <v>4351415.20871705</v>
      </c>
      <c r="J6889" s="33">
        <f t="shared" si="428"/>
        <v>3.9276321951487261E-4</v>
      </c>
      <c r="K6889" s="33">
        <f t="shared" si="429"/>
        <v>3.9268609813869482E-4</v>
      </c>
      <c r="L6889" s="33">
        <f t="shared" si="430"/>
        <v>0.99824884446331397</v>
      </c>
      <c r="M6889" s="33">
        <f t="shared" si="431"/>
        <v>0.99785684601961022</v>
      </c>
    </row>
    <row r="6890" spans="1:13" ht="41.4">
      <c r="A6890" t="s">
        <v>164</v>
      </c>
      <c r="B6890" t="s">
        <v>262</v>
      </c>
      <c r="C6890" s="14" t="s">
        <v>264</v>
      </c>
      <c r="D6890" t="s">
        <v>456</v>
      </c>
      <c r="E6890" t="s">
        <v>474</v>
      </c>
      <c r="F6890" s="20">
        <v>2041</v>
      </c>
      <c r="G6890" s="20">
        <v>38</v>
      </c>
      <c r="H6890" s="11">
        <v>1891.02203271842</v>
      </c>
      <c r="I6890" s="10">
        <v>4307537.1582160499</v>
      </c>
      <c r="J6890" s="33">
        <f t="shared" si="428"/>
        <v>4.3900306909983326E-4</v>
      </c>
      <c r="K6890" s="33">
        <f t="shared" si="429"/>
        <v>4.3890672135205033E-4</v>
      </c>
      <c r="L6890" s="33">
        <f t="shared" si="430"/>
        <v>0.99785684601961022</v>
      </c>
      <c r="M6890" s="33">
        <f t="shared" si="431"/>
        <v>0.99741887994294509</v>
      </c>
    </row>
    <row r="6891" spans="1:13" ht="41.4">
      <c r="A6891" t="s">
        <v>164</v>
      </c>
      <c r="B6891" t="s">
        <v>262</v>
      </c>
      <c r="C6891" s="14" t="s">
        <v>264</v>
      </c>
      <c r="D6891" t="s">
        <v>456</v>
      </c>
      <c r="E6891" t="s">
        <v>474</v>
      </c>
      <c r="F6891" s="20">
        <v>2041</v>
      </c>
      <c r="G6891" s="20">
        <v>39</v>
      </c>
      <c r="H6891" s="11">
        <v>2031.4257706652199</v>
      </c>
      <c r="I6891" s="10">
        <v>4286042.1201625802</v>
      </c>
      <c r="J6891" s="33">
        <f t="shared" si="428"/>
        <v>4.7396309082192663E-4</v>
      </c>
      <c r="K6891" s="33">
        <f t="shared" si="429"/>
        <v>4.738507880593934E-4</v>
      </c>
      <c r="L6891" s="33">
        <f t="shared" si="430"/>
        <v>0.99741887994294509</v>
      </c>
      <c r="M6891" s="33">
        <f t="shared" si="431"/>
        <v>0.9969462522206588</v>
      </c>
    </row>
    <row r="6892" spans="1:13" ht="41.4">
      <c r="A6892" t="s">
        <v>164</v>
      </c>
      <c r="B6892" t="s">
        <v>262</v>
      </c>
      <c r="C6892" s="14" t="s">
        <v>264</v>
      </c>
      <c r="D6892" t="s">
        <v>456</v>
      </c>
      <c r="E6892" t="s">
        <v>474</v>
      </c>
      <c r="F6892" s="20">
        <v>2041</v>
      </c>
      <c r="G6892" s="20">
        <v>40</v>
      </c>
      <c r="H6892" s="11">
        <v>2228.5736337793701</v>
      </c>
      <c r="I6892" s="10">
        <v>4264367.7674786597</v>
      </c>
      <c r="J6892" s="33">
        <f t="shared" si="428"/>
        <v>5.226035265473905E-4</v>
      </c>
      <c r="K6892" s="33">
        <f t="shared" si="429"/>
        <v>5.224669931097603E-4</v>
      </c>
      <c r="L6892" s="33">
        <f t="shared" si="430"/>
        <v>0.9969462522206588</v>
      </c>
      <c r="M6892" s="33">
        <f t="shared" si="431"/>
        <v>0.996425380709969</v>
      </c>
    </row>
    <row r="6893" spans="1:13" ht="41.4">
      <c r="A6893" t="s">
        <v>164</v>
      </c>
      <c r="B6893" t="s">
        <v>262</v>
      </c>
      <c r="C6893" s="14" t="s">
        <v>264</v>
      </c>
      <c r="D6893" t="s">
        <v>456</v>
      </c>
      <c r="E6893" t="s">
        <v>474</v>
      </c>
      <c r="F6893" s="20">
        <v>2041</v>
      </c>
      <c r="G6893" s="20">
        <v>41</v>
      </c>
      <c r="H6893" s="11">
        <v>2923.5445348374401</v>
      </c>
      <c r="I6893" s="10">
        <v>4261815.7554294402</v>
      </c>
      <c r="J6893" s="33">
        <f t="shared" si="428"/>
        <v>6.8598566963222701E-4</v>
      </c>
      <c r="K6893" s="33">
        <f t="shared" si="429"/>
        <v>6.8575043525498369E-4</v>
      </c>
      <c r="L6893" s="33">
        <f t="shared" si="430"/>
        <v>0.996425380709969</v>
      </c>
      <c r="M6893" s="33">
        <f t="shared" si="431"/>
        <v>0.99574208157144806</v>
      </c>
    </row>
    <row r="6894" spans="1:13" ht="41.4">
      <c r="A6894" t="s">
        <v>164</v>
      </c>
      <c r="B6894" t="s">
        <v>262</v>
      </c>
      <c r="C6894" s="14" t="s">
        <v>264</v>
      </c>
      <c r="D6894" t="s">
        <v>456</v>
      </c>
      <c r="E6894" t="s">
        <v>474</v>
      </c>
      <c r="F6894" s="20">
        <v>2041</v>
      </c>
      <c r="G6894" s="20">
        <v>42</v>
      </c>
      <c r="H6894" s="11">
        <v>3290.6279592874998</v>
      </c>
      <c r="I6894" s="10">
        <v>4297250.6219098996</v>
      </c>
      <c r="J6894" s="33">
        <f t="shared" si="428"/>
        <v>7.6575193043429955E-4</v>
      </c>
      <c r="K6894" s="33">
        <f t="shared" si="429"/>
        <v>7.6545881724687792E-4</v>
      </c>
      <c r="L6894" s="33">
        <f t="shared" si="430"/>
        <v>0.99574208157144806</v>
      </c>
      <c r="M6894" s="33">
        <f t="shared" si="431"/>
        <v>0.99497988201540544</v>
      </c>
    </row>
    <row r="6895" spans="1:13" ht="41.4">
      <c r="A6895" t="s">
        <v>164</v>
      </c>
      <c r="B6895" t="s">
        <v>262</v>
      </c>
      <c r="C6895" s="14" t="s">
        <v>264</v>
      </c>
      <c r="D6895" t="s">
        <v>456</v>
      </c>
      <c r="E6895" t="s">
        <v>474</v>
      </c>
      <c r="F6895" s="20">
        <v>2041</v>
      </c>
      <c r="G6895" s="20">
        <v>43</v>
      </c>
      <c r="H6895" s="11">
        <v>3702.59888544368</v>
      </c>
      <c r="I6895" s="10">
        <v>4334718.7436751695</v>
      </c>
      <c r="J6895" s="33">
        <f t="shared" si="428"/>
        <v>8.5417280898470707E-4</v>
      </c>
      <c r="K6895" s="33">
        <f t="shared" si="429"/>
        <v>8.5380810723778566E-4</v>
      </c>
      <c r="L6895" s="33">
        <f t="shared" si="430"/>
        <v>0.99497988201540544</v>
      </c>
      <c r="M6895" s="33">
        <f t="shared" si="431"/>
        <v>0.99413036012560219</v>
      </c>
    </row>
    <row r="6896" spans="1:13" ht="41.4">
      <c r="A6896" t="s">
        <v>164</v>
      </c>
      <c r="B6896" t="s">
        <v>262</v>
      </c>
      <c r="C6896" s="14" t="s">
        <v>264</v>
      </c>
      <c r="D6896" t="s">
        <v>456</v>
      </c>
      <c r="E6896" t="s">
        <v>474</v>
      </c>
      <c r="F6896" s="20">
        <v>2041</v>
      </c>
      <c r="G6896" s="20">
        <v>44</v>
      </c>
      <c r="H6896" s="11">
        <v>3885.9721284686302</v>
      </c>
      <c r="I6896" s="10">
        <v>4325987.2440211</v>
      </c>
      <c r="J6896" s="33">
        <f t="shared" si="428"/>
        <v>8.9828561881207349E-4</v>
      </c>
      <c r="K6896" s="33">
        <f t="shared" si="429"/>
        <v>8.9788228106546519E-4</v>
      </c>
      <c r="L6896" s="33">
        <f t="shared" si="430"/>
        <v>0.99413036012560219</v>
      </c>
      <c r="M6896" s="33">
        <f t="shared" si="431"/>
        <v>0.99323774809017618</v>
      </c>
    </row>
    <row r="6897" spans="1:13" ht="41.4">
      <c r="A6897" t="s">
        <v>164</v>
      </c>
      <c r="B6897" t="s">
        <v>262</v>
      </c>
      <c r="C6897" s="14" t="s">
        <v>264</v>
      </c>
      <c r="D6897" t="s">
        <v>456</v>
      </c>
      <c r="E6897" t="s">
        <v>474</v>
      </c>
      <c r="F6897" s="20">
        <v>2041</v>
      </c>
      <c r="G6897" s="20">
        <v>45</v>
      </c>
      <c r="H6897" s="11">
        <v>4124.1336959069404</v>
      </c>
      <c r="I6897" s="10">
        <v>4258939.9447932402</v>
      </c>
      <c r="J6897" s="33">
        <f t="shared" si="428"/>
        <v>9.6834746424374755E-4</v>
      </c>
      <c r="K6897" s="33">
        <f t="shared" si="429"/>
        <v>9.6787876713744225E-4</v>
      </c>
      <c r="L6897" s="33">
        <f t="shared" si="430"/>
        <v>0.99323774809017618</v>
      </c>
      <c r="M6897" s="33">
        <f t="shared" si="431"/>
        <v>0.99227641436308034</v>
      </c>
    </row>
    <row r="6898" spans="1:13" ht="41.4">
      <c r="A6898" t="s">
        <v>164</v>
      </c>
      <c r="B6898" t="s">
        <v>262</v>
      </c>
      <c r="C6898" s="14" t="s">
        <v>264</v>
      </c>
      <c r="D6898" t="s">
        <v>456</v>
      </c>
      <c r="E6898" t="s">
        <v>474</v>
      </c>
      <c r="F6898" s="20">
        <v>2041</v>
      </c>
      <c r="G6898" s="20">
        <v>46</v>
      </c>
      <c r="H6898" s="11">
        <v>5038.0191891156801</v>
      </c>
      <c r="I6898" s="10">
        <v>4189452.7933390499</v>
      </c>
      <c r="J6898" s="33">
        <f t="shared" si="428"/>
        <v>1.2025482652831879E-3</v>
      </c>
      <c r="K6898" s="33">
        <f t="shared" si="429"/>
        <v>1.2018254938696016E-3</v>
      </c>
      <c r="L6898" s="33">
        <f t="shared" si="430"/>
        <v>0.99227641436308034</v>
      </c>
      <c r="M6898" s="33">
        <f t="shared" si="431"/>
        <v>0.99108387127133324</v>
      </c>
    </row>
    <row r="6899" spans="1:13" ht="41.4">
      <c r="A6899" t="s">
        <v>164</v>
      </c>
      <c r="B6899" t="s">
        <v>262</v>
      </c>
      <c r="C6899" s="14" t="s">
        <v>264</v>
      </c>
      <c r="D6899" t="s">
        <v>456</v>
      </c>
      <c r="E6899" t="s">
        <v>474</v>
      </c>
      <c r="F6899" s="20">
        <v>2041</v>
      </c>
      <c r="G6899" s="20">
        <v>47</v>
      </c>
      <c r="H6899" s="11">
        <v>5450.67275790644</v>
      </c>
      <c r="I6899" s="10">
        <v>4128858.7367381402</v>
      </c>
      <c r="J6899" s="33">
        <f t="shared" si="428"/>
        <v>1.3201402870500125E-3</v>
      </c>
      <c r="K6899" s="33">
        <f t="shared" si="429"/>
        <v>1.3192692851849985E-3</v>
      </c>
      <c r="L6899" s="33">
        <f t="shared" si="430"/>
        <v>0.99108387127133324</v>
      </c>
      <c r="M6899" s="33">
        <f t="shared" si="431"/>
        <v>0.98977636476092268</v>
      </c>
    </row>
    <row r="6900" spans="1:13" ht="41.4">
      <c r="A6900" t="s">
        <v>164</v>
      </c>
      <c r="B6900" t="s">
        <v>262</v>
      </c>
      <c r="C6900" s="14" t="s">
        <v>264</v>
      </c>
      <c r="D6900" t="s">
        <v>456</v>
      </c>
      <c r="E6900" t="s">
        <v>474</v>
      </c>
      <c r="F6900" s="20">
        <v>2041</v>
      </c>
      <c r="G6900" s="20">
        <v>48</v>
      </c>
      <c r="H6900" s="11">
        <v>5949.06677729902</v>
      </c>
      <c r="I6900" s="10">
        <v>4069980.4974544002</v>
      </c>
      <c r="J6900" s="33">
        <f t="shared" si="428"/>
        <v>1.4616941729868015E-3</v>
      </c>
      <c r="K6900" s="33">
        <f t="shared" si="429"/>
        <v>1.4606264183660844E-3</v>
      </c>
      <c r="L6900" s="33">
        <f t="shared" si="430"/>
        <v>0.98977636476092268</v>
      </c>
      <c r="M6900" s="33">
        <f t="shared" si="431"/>
        <v>0.98833067125427854</v>
      </c>
    </row>
    <row r="6901" spans="1:13" ht="41.4">
      <c r="A6901" t="s">
        <v>164</v>
      </c>
      <c r="B6901" t="s">
        <v>262</v>
      </c>
      <c r="C6901" s="14" t="s">
        <v>264</v>
      </c>
      <c r="D6901" t="s">
        <v>456</v>
      </c>
      <c r="E6901" t="s">
        <v>474</v>
      </c>
      <c r="F6901" s="20">
        <v>2041</v>
      </c>
      <c r="G6901" s="20">
        <v>49</v>
      </c>
      <c r="H6901" s="11">
        <v>6375.5726504469203</v>
      </c>
      <c r="I6901" s="10">
        <v>4044305.9715805701</v>
      </c>
      <c r="J6901" s="33">
        <f t="shared" si="428"/>
        <v>1.5764318266837905E-3</v>
      </c>
      <c r="K6901" s="33">
        <f t="shared" si="429"/>
        <v>1.575189910716035E-3</v>
      </c>
      <c r="L6901" s="33">
        <f t="shared" si="430"/>
        <v>0.98833067125427854</v>
      </c>
      <c r="M6901" s="33">
        <f t="shared" si="431"/>
        <v>0.98677386275246759</v>
      </c>
    </row>
    <row r="6902" spans="1:13" ht="41.4">
      <c r="A6902" t="s">
        <v>164</v>
      </c>
      <c r="B6902" t="s">
        <v>262</v>
      </c>
      <c r="C6902" s="14" t="s">
        <v>264</v>
      </c>
      <c r="D6902" t="s">
        <v>456</v>
      </c>
      <c r="E6902" t="s">
        <v>474</v>
      </c>
      <c r="F6902" s="20">
        <v>2041</v>
      </c>
      <c r="G6902" s="20">
        <v>50</v>
      </c>
      <c r="H6902" s="11">
        <v>6881.8687773859001</v>
      </c>
      <c r="I6902" s="10">
        <v>4012120.7211033902</v>
      </c>
      <c r="J6902" s="33">
        <f t="shared" si="428"/>
        <v>1.7152696181817002E-3</v>
      </c>
      <c r="K6902" s="33">
        <f t="shared" si="429"/>
        <v>1.713799383986303E-3</v>
      </c>
      <c r="L6902" s="33">
        <f t="shared" si="430"/>
        <v>0.98677386275246759</v>
      </c>
      <c r="M6902" s="33">
        <f t="shared" si="431"/>
        <v>0.98508273031434868</v>
      </c>
    </row>
    <row r="6903" spans="1:13" ht="41.4">
      <c r="A6903" t="s">
        <v>164</v>
      </c>
      <c r="B6903" t="s">
        <v>262</v>
      </c>
      <c r="C6903" s="14" t="s">
        <v>264</v>
      </c>
      <c r="D6903" t="s">
        <v>456</v>
      </c>
      <c r="E6903" t="s">
        <v>474</v>
      </c>
      <c r="F6903" s="20">
        <v>2041</v>
      </c>
      <c r="G6903" s="20">
        <v>51</v>
      </c>
      <c r="H6903" s="11">
        <v>7742.9070647996796</v>
      </c>
      <c r="I6903" s="10">
        <v>3982392.3698950498</v>
      </c>
      <c r="J6903" s="33">
        <f t="shared" si="428"/>
        <v>1.9442853304290888E-3</v>
      </c>
      <c r="K6903" s="33">
        <f t="shared" si="429"/>
        <v>1.9423964320901543E-3</v>
      </c>
      <c r="L6903" s="33">
        <f t="shared" si="430"/>
        <v>0.98508273031434868</v>
      </c>
      <c r="M6903" s="33">
        <f t="shared" si="431"/>
        <v>0.98316930913367251</v>
      </c>
    </row>
    <row r="6904" spans="1:13" ht="41.4">
      <c r="A6904" t="s">
        <v>164</v>
      </c>
      <c r="B6904" t="s">
        <v>262</v>
      </c>
      <c r="C6904" s="14" t="s">
        <v>264</v>
      </c>
      <c r="D6904" t="s">
        <v>456</v>
      </c>
      <c r="E6904" t="s">
        <v>474</v>
      </c>
      <c r="F6904" s="20">
        <v>2041</v>
      </c>
      <c r="G6904" s="20">
        <v>52</v>
      </c>
      <c r="H6904" s="11">
        <v>8415.4887914961491</v>
      </c>
      <c r="I6904" s="10">
        <v>3973766.2362474999</v>
      </c>
      <c r="J6904" s="33">
        <f t="shared" si="428"/>
        <v>2.1177614110091812E-3</v>
      </c>
      <c r="K6904" s="33">
        <f t="shared" si="429"/>
        <v>2.115520536470572E-3</v>
      </c>
      <c r="L6904" s="33">
        <f t="shared" si="430"/>
        <v>0.98316930913367251</v>
      </c>
      <c r="M6904" s="33">
        <f t="shared" si="431"/>
        <v>0.98108939426937269</v>
      </c>
    </row>
    <row r="6905" spans="1:13" ht="41.4">
      <c r="A6905" t="s">
        <v>164</v>
      </c>
      <c r="B6905" t="s">
        <v>262</v>
      </c>
      <c r="C6905" s="14" t="s">
        <v>264</v>
      </c>
      <c r="D6905" t="s">
        <v>456</v>
      </c>
      <c r="E6905" t="s">
        <v>474</v>
      </c>
      <c r="F6905" s="20">
        <v>2041</v>
      </c>
      <c r="G6905" s="20">
        <v>53</v>
      </c>
      <c r="H6905" s="11">
        <v>9111.0735836130807</v>
      </c>
      <c r="I6905" s="10">
        <v>3919110.8337208899</v>
      </c>
      <c r="J6905" s="33">
        <f t="shared" si="428"/>
        <v>2.3247807908925167E-3</v>
      </c>
      <c r="K6905" s="33">
        <f t="shared" si="429"/>
        <v>2.322080580900443E-3</v>
      </c>
      <c r="L6905" s="33">
        <f t="shared" si="430"/>
        <v>0.98108939426937269</v>
      </c>
      <c r="M6905" s="33">
        <f t="shared" si="431"/>
        <v>0.9788112256388124</v>
      </c>
    </row>
    <row r="6906" spans="1:13" ht="41.4">
      <c r="A6906" t="s">
        <v>164</v>
      </c>
      <c r="B6906" t="s">
        <v>262</v>
      </c>
      <c r="C6906" s="14" t="s">
        <v>264</v>
      </c>
      <c r="D6906" t="s">
        <v>456</v>
      </c>
      <c r="E6906" t="s">
        <v>474</v>
      </c>
      <c r="F6906" s="20">
        <v>2041</v>
      </c>
      <c r="G6906" s="20">
        <v>54</v>
      </c>
      <c r="H6906" s="11">
        <v>9889.8800642804508</v>
      </c>
      <c r="I6906" s="10">
        <v>3855195.59439279</v>
      </c>
      <c r="J6906" s="33">
        <f t="shared" si="428"/>
        <v>2.5653380800353788E-3</v>
      </c>
      <c r="K6906" s="33">
        <f t="shared" si="429"/>
        <v>2.5620504122303434E-3</v>
      </c>
      <c r="L6906" s="33">
        <f t="shared" si="430"/>
        <v>0.9788112256388124</v>
      </c>
      <c r="M6906" s="33">
        <f t="shared" si="431"/>
        <v>0.97630346193466877</v>
      </c>
    </row>
    <row r="6907" spans="1:13" ht="41.4">
      <c r="A6907" t="s">
        <v>164</v>
      </c>
      <c r="B6907" t="s">
        <v>262</v>
      </c>
      <c r="C6907" s="14" t="s">
        <v>264</v>
      </c>
      <c r="D6907" t="s">
        <v>456</v>
      </c>
      <c r="E6907" t="s">
        <v>474</v>
      </c>
      <c r="F6907" s="20">
        <v>2041</v>
      </c>
      <c r="G6907" s="20">
        <v>55</v>
      </c>
      <c r="H6907" s="11">
        <v>10901.8368087746</v>
      </c>
      <c r="I6907" s="10">
        <v>3848821.0244883201</v>
      </c>
      <c r="J6907" s="33">
        <f t="shared" si="428"/>
        <v>2.8325133175616914E-3</v>
      </c>
      <c r="K6907" s="33">
        <f t="shared" si="429"/>
        <v>2.8285055366386036E-3</v>
      </c>
      <c r="L6907" s="33">
        <f t="shared" si="430"/>
        <v>0.97630346193466877</v>
      </c>
      <c r="M6907" s="33">
        <f t="shared" si="431"/>
        <v>0.97354198218714716</v>
      </c>
    </row>
    <row r="6908" spans="1:13" ht="41.4">
      <c r="A6908" t="s">
        <v>164</v>
      </c>
      <c r="B6908" t="s">
        <v>262</v>
      </c>
      <c r="C6908" s="14" t="s">
        <v>264</v>
      </c>
      <c r="D6908" t="s">
        <v>456</v>
      </c>
      <c r="E6908" t="s">
        <v>474</v>
      </c>
      <c r="F6908" s="20">
        <v>2041</v>
      </c>
      <c r="G6908" s="20">
        <v>56</v>
      </c>
      <c r="H6908" s="11">
        <v>12086.6203488301</v>
      </c>
      <c r="I6908" s="10">
        <v>3894332.1349086799</v>
      </c>
      <c r="J6908" s="33">
        <f t="shared" si="428"/>
        <v>3.1036439446153006E-3</v>
      </c>
      <c r="K6908" s="33">
        <f t="shared" si="429"/>
        <v>3.0988326205805272E-3</v>
      </c>
      <c r="L6908" s="33">
        <f t="shared" si="430"/>
        <v>0.97354198218714716</v>
      </c>
      <c r="M6908" s="33">
        <f t="shared" si="431"/>
        <v>0.97052513853524103</v>
      </c>
    </row>
    <row r="6909" spans="1:13" ht="41.4">
      <c r="A6909" t="s">
        <v>164</v>
      </c>
      <c r="B6909" t="s">
        <v>262</v>
      </c>
      <c r="C6909" s="14" t="s">
        <v>264</v>
      </c>
      <c r="D6909" t="s">
        <v>456</v>
      </c>
      <c r="E6909" t="s">
        <v>474</v>
      </c>
      <c r="F6909" s="20">
        <v>2041</v>
      </c>
      <c r="G6909" s="20">
        <v>57</v>
      </c>
      <c r="H6909" s="11">
        <v>13387.5886597025</v>
      </c>
      <c r="I6909" s="10">
        <v>3897984.5857533799</v>
      </c>
      <c r="J6909" s="33">
        <f t="shared" si="428"/>
        <v>3.4344898921951548E-3</v>
      </c>
      <c r="K6909" s="33">
        <f t="shared" si="429"/>
        <v>3.4285987780392491E-3</v>
      </c>
      <c r="L6909" s="33">
        <f t="shared" si="430"/>
        <v>0.97052513853524103</v>
      </c>
      <c r="M6909" s="33">
        <f t="shared" si="431"/>
        <v>0.96719759723120269</v>
      </c>
    </row>
    <row r="6910" spans="1:13" ht="41.4">
      <c r="A6910" t="s">
        <v>164</v>
      </c>
      <c r="B6910" t="s">
        <v>262</v>
      </c>
      <c r="C6910" s="14" t="s">
        <v>264</v>
      </c>
      <c r="D6910" t="s">
        <v>456</v>
      </c>
      <c r="E6910" t="s">
        <v>474</v>
      </c>
      <c r="F6910" s="20">
        <v>2041</v>
      </c>
      <c r="G6910" s="20">
        <v>58</v>
      </c>
      <c r="H6910" s="11">
        <v>14487.9278574167</v>
      </c>
      <c r="I6910" s="10">
        <v>3845613.3986646002</v>
      </c>
      <c r="J6910" s="33">
        <f t="shared" si="428"/>
        <v>3.767390622897162E-3</v>
      </c>
      <c r="K6910" s="33">
        <f t="shared" si="429"/>
        <v>3.7603029103653318E-3</v>
      </c>
      <c r="L6910" s="33">
        <f t="shared" si="430"/>
        <v>0.96719759723120269</v>
      </c>
      <c r="M6910" s="33">
        <f t="shared" si="431"/>
        <v>0.96356064129143582</v>
      </c>
    </row>
    <row r="6911" spans="1:13" ht="41.4">
      <c r="A6911" t="s">
        <v>164</v>
      </c>
      <c r="B6911" t="s">
        <v>262</v>
      </c>
      <c r="C6911" s="14" t="s">
        <v>264</v>
      </c>
      <c r="D6911" t="s">
        <v>456</v>
      </c>
      <c r="E6911" t="s">
        <v>474</v>
      </c>
      <c r="F6911" s="20">
        <v>2041</v>
      </c>
      <c r="G6911" s="20">
        <v>59</v>
      </c>
      <c r="H6911" s="11">
        <v>14901.479100922201</v>
      </c>
      <c r="I6911" s="10">
        <v>3768790.2083592699</v>
      </c>
      <c r="J6911" s="33">
        <f t="shared" si="428"/>
        <v>3.9539157865222507E-3</v>
      </c>
      <c r="K6911" s="33">
        <f t="shared" si="429"/>
        <v>3.9461093535474445E-3</v>
      </c>
      <c r="L6911" s="33">
        <f t="shared" si="430"/>
        <v>0.96356064129143582</v>
      </c>
      <c r="M6911" s="33">
        <f t="shared" si="431"/>
        <v>0.95975832563212549</v>
      </c>
    </row>
    <row r="6912" spans="1:13" ht="41.4">
      <c r="A6912" t="s">
        <v>164</v>
      </c>
      <c r="B6912" t="s">
        <v>262</v>
      </c>
      <c r="C6912" s="14" t="s">
        <v>264</v>
      </c>
      <c r="D6912" t="s">
        <v>456</v>
      </c>
      <c r="E6912" t="s">
        <v>474</v>
      </c>
      <c r="F6912" s="20">
        <v>2041</v>
      </c>
      <c r="G6912" s="20">
        <v>60</v>
      </c>
      <c r="H6912" s="11">
        <v>15464.9805982629</v>
      </c>
      <c r="I6912" s="10">
        <v>3685194.3301616199</v>
      </c>
      <c r="J6912" s="33">
        <f t="shared" si="428"/>
        <v>4.1965169846510265E-3</v>
      </c>
      <c r="K6912" s="33">
        <f t="shared" si="429"/>
        <v>4.1877239116434595E-3</v>
      </c>
      <c r="L6912" s="33">
        <f t="shared" si="430"/>
        <v>0.95975832563212549</v>
      </c>
      <c r="M6912" s="33">
        <f t="shared" si="431"/>
        <v>0.95573912274247697</v>
      </c>
    </row>
    <row r="6913" spans="1:13" ht="41.4">
      <c r="A6913" t="s">
        <v>164</v>
      </c>
      <c r="B6913" t="s">
        <v>262</v>
      </c>
      <c r="C6913" s="14" t="s">
        <v>264</v>
      </c>
      <c r="D6913" t="s">
        <v>456</v>
      </c>
      <c r="E6913" t="s">
        <v>474</v>
      </c>
      <c r="F6913" s="20">
        <v>2041</v>
      </c>
      <c r="G6913" s="20">
        <v>61</v>
      </c>
      <c r="H6913" s="11">
        <v>16146.0983019623</v>
      </c>
      <c r="I6913" s="10">
        <v>3605610.3265116299</v>
      </c>
      <c r="J6913" s="33">
        <f t="shared" si="428"/>
        <v>4.4780486075386271E-3</v>
      </c>
      <c r="K6913" s="33">
        <f t="shared" si="429"/>
        <v>4.4680370974574668E-3</v>
      </c>
      <c r="L6913" s="33">
        <f t="shared" si="430"/>
        <v>0.95573912274247697</v>
      </c>
      <c r="M6913" s="33">
        <f t="shared" si="431"/>
        <v>0.95146884488657213</v>
      </c>
    </row>
    <row r="6914" spans="1:13" ht="41.4">
      <c r="A6914" t="s">
        <v>164</v>
      </c>
      <c r="B6914" t="s">
        <v>262</v>
      </c>
      <c r="C6914" s="14" t="s">
        <v>264</v>
      </c>
      <c r="D6914" t="s">
        <v>456</v>
      </c>
      <c r="E6914" t="s">
        <v>474</v>
      </c>
      <c r="F6914" s="20">
        <v>2041</v>
      </c>
      <c r="G6914" s="20">
        <v>62</v>
      </c>
      <c r="H6914" s="11">
        <v>16986.410639854301</v>
      </c>
      <c r="I6914" s="10">
        <v>3512165.07360241</v>
      </c>
      <c r="J6914" s="33">
        <f t="shared" ref="J6914:J6977" si="432">IF(I6914&gt;0,H6914/I6914,0)</f>
        <v>4.8364499628804252E-3</v>
      </c>
      <c r="K6914" s="33">
        <f t="shared" ref="K6914:K6977" si="433">1-EXP(-J6914)</f>
        <v>4.8247731710830966E-3</v>
      </c>
      <c r="L6914" s="33">
        <f t="shared" ref="L6914:L6977" si="434">IF(G6914=30,1,M6913)</f>
        <v>0.95146884488657213</v>
      </c>
      <c r="M6914" s="33">
        <f t="shared" ref="M6914:M6977" si="435">L6914*(1-K6914)</f>
        <v>0.94687822353064199</v>
      </c>
    </row>
    <row r="6915" spans="1:13" ht="41.4">
      <c r="A6915" t="s">
        <v>164</v>
      </c>
      <c r="B6915" t="s">
        <v>262</v>
      </c>
      <c r="C6915" s="14" t="s">
        <v>264</v>
      </c>
      <c r="D6915" t="s">
        <v>456</v>
      </c>
      <c r="E6915" t="s">
        <v>474</v>
      </c>
      <c r="F6915" s="20">
        <v>2041</v>
      </c>
      <c r="G6915" s="20">
        <v>63</v>
      </c>
      <c r="H6915" s="11">
        <v>17752.870740325299</v>
      </c>
      <c r="I6915" s="10">
        <v>3395624.44580648</v>
      </c>
      <c r="J6915" s="33">
        <f t="shared" si="432"/>
        <v>5.2281608357042245E-3</v>
      </c>
      <c r="K6915" s="33">
        <f t="shared" si="433"/>
        <v>5.214517789211115E-3</v>
      </c>
      <c r="L6915" s="33">
        <f t="shared" si="434"/>
        <v>0.94687822353064199</v>
      </c>
      <c r="M6915" s="33">
        <f t="shared" si="435"/>
        <v>0.94194071018982484</v>
      </c>
    </row>
    <row r="6916" spans="1:13" ht="41.4">
      <c r="A6916" t="s">
        <v>164</v>
      </c>
      <c r="B6916" t="s">
        <v>262</v>
      </c>
      <c r="C6916" s="14" t="s">
        <v>264</v>
      </c>
      <c r="D6916" t="s">
        <v>456</v>
      </c>
      <c r="E6916" t="s">
        <v>474</v>
      </c>
      <c r="F6916" s="20">
        <v>2041</v>
      </c>
      <c r="G6916" s="20">
        <v>64</v>
      </c>
      <c r="H6916" s="11">
        <v>18840.004795033401</v>
      </c>
      <c r="I6916" s="10">
        <v>3282081.6636333498</v>
      </c>
      <c r="J6916" s="33">
        <f t="shared" si="432"/>
        <v>5.7402608240335572E-3</v>
      </c>
      <c r="K6916" s="33">
        <f t="shared" si="433"/>
        <v>5.7238170058498961E-3</v>
      </c>
      <c r="L6916" s="33">
        <f t="shared" si="434"/>
        <v>0.94194071018982484</v>
      </c>
      <c r="M6916" s="33">
        <f t="shared" si="435"/>
        <v>0.93654921393433799</v>
      </c>
    </row>
    <row r="6917" spans="1:13" ht="41.4">
      <c r="A6917" t="s">
        <v>164</v>
      </c>
      <c r="B6917" t="s">
        <v>262</v>
      </c>
      <c r="C6917" s="14" t="s">
        <v>264</v>
      </c>
      <c r="D6917" t="s">
        <v>456</v>
      </c>
      <c r="E6917" t="s">
        <v>474</v>
      </c>
      <c r="F6917" s="20">
        <v>2041</v>
      </c>
      <c r="G6917" s="20">
        <v>65</v>
      </c>
      <c r="H6917" s="11">
        <v>19976.827161923899</v>
      </c>
      <c r="I6917" s="10">
        <v>3179981.3374087298</v>
      </c>
      <c r="J6917" s="33">
        <f t="shared" si="432"/>
        <v>6.2820579878630385E-3</v>
      </c>
      <c r="K6917" s="33">
        <f t="shared" si="433"/>
        <v>6.2623671162240768E-3</v>
      </c>
      <c r="L6917" s="33">
        <f t="shared" si="434"/>
        <v>0.93654921393433799</v>
      </c>
      <c r="M6917" s="33">
        <f t="shared" si="435"/>
        <v>0.93068419893427012</v>
      </c>
    </row>
    <row r="6918" spans="1:13" ht="41.4">
      <c r="A6918" t="s">
        <v>164</v>
      </c>
      <c r="B6918" t="s">
        <v>262</v>
      </c>
      <c r="C6918" s="14" t="s">
        <v>264</v>
      </c>
      <c r="D6918" t="s">
        <v>456</v>
      </c>
      <c r="E6918" t="s">
        <v>474</v>
      </c>
      <c r="F6918" s="20">
        <v>2041</v>
      </c>
      <c r="G6918" s="20">
        <v>66</v>
      </c>
      <c r="H6918" s="11">
        <v>20357.429144748599</v>
      </c>
      <c r="I6918" s="10">
        <v>3065472.41911382</v>
      </c>
      <c r="J6918" s="33">
        <f t="shared" si="432"/>
        <v>6.6408782600084898E-3</v>
      </c>
      <c r="K6918" s="33">
        <f t="shared" si="433"/>
        <v>6.6188763588997945E-3</v>
      </c>
      <c r="L6918" s="33">
        <f t="shared" si="434"/>
        <v>0.93068419893427012</v>
      </c>
      <c r="M6918" s="33">
        <f t="shared" si="435"/>
        <v>0.92452411529234246</v>
      </c>
    </row>
    <row r="6919" spans="1:13" ht="41.4">
      <c r="A6919" t="s">
        <v>164</v>
      </c>
      <c r="B6919" t="s">
        <v>262</v>
      </c>
      <c r="C6919" s="14" t="s">
        <v>264</v>
      </c>
      <c r="D6919" t="s">
        <v>456</v>
      </c>
      <c r="E6919" t="s">
        <v>474</v>
      </c>
      <c r="F6919" s="20">
        <v>2041</v>
      </c>
      <c r="G6919" s="20">
        <v>67</v>
      </c>
      <c r="H6919" s="11">
        <v>21481.371237332602</v>
      </c>
      <c r="I6919" s="10">
        <v>2961903.8031678</v>
      </c>
      <c r="J6919" s="33">
        <f t="shared" si="432"/>
        <v>7.2525553376709797E-3</v>
      </c>
      <c r="K6919" s="33">
        <f t="shared" si="433"/>
        <v>7.2263190232972896E-3</v>
      </c>
      <c r="L6919" s="33">
        <f t="shared" si="434"/>
        <v>0.92452411529234246</v>
      </c>
      <c r="M6919" s="33">
        <f t="shared" si="435"/>
        <v>0.91784320909050832</v>
      </c>
    </row>
    <row r="6920" spans="1:13" ht="41.4">
      <c r="A6920" t="s">
        <v>164</v>
      </c>
      <c r="B6920" t="s">
        <v>262</v>
      </c>
      <c r="C6920" s="14" t="s">
        <v>264</v>
      </c>
      <c r="D6920" t="s">
        <v>456</v>
      </c>
      <c r="E6920" t="s">
        <v>474</v>
      </c>
      <c r="F6920" s="20">
        <v>2041</v>
      </c>
      <c r="G6920" s="20">
        <v>68</v>
      </c>
      <c r="H6920" s="11">
        <v>22486.117348252301</v>
      </c>
      <c r="I6920" s="10">
        <v>2856955.8299073102</v>
      </c>
      <c r="J6920" s="33">
        <f t="shared" si="432"/>
        <v>7.8706562813684912E-3</v>
      </c>
      <c r="K6920" s="33">
        <f t="shared" si="433"/>
        <v>7.8397637674688658E-3</v>
      </c>
      <c r="L6920" s="33">
        <f t="shared" si="434"/>
        <v>0.91784320909050832</v>
      </c>
      <c r="M6920" s="33">
        <f t="shared" si="435"/>
        <v>0.91064753515566321</v>
      </c>
    </row>
    <row r="6921" spans="1:13" ht="41.4">
      <c r="A6921" t="s">
        <v>164</v>
      </c>
      <c r="B6921" t="s">
        <v>262</v>
      </c>
      <c r="C6921" s="14" t="s">
        <v>264</v>
      </c>
      <c r="D6921" t="s">
        <v>456</v>
      </c>
      <c r="E6921" t="s">
        <v>474</v>
      </c>
      <c r="F6921" s="20">
        <v>2041</v>
      </c>
      <c r="G6921" s="20">
        <v>69</v>
      </c>
      <c r="H6921" s="11">
        <v>22678.3482229295</v>
      </c>
      <c r="I6921" s="10">
        <v>2733289.7635248001</v>
      </c>
      <c r="J6921" s="33">
        <f t="shared" si="432"/>
        <v>8.2970889239653532E-3</v>
      </c>
      <c r="K6921" s="33">
        <f t="shared" si="433"/>
        <v>8.2627630821172637E-3</v>
      </c>
      <c r="L6921" s="33">
        <f t="shared" si="434"/>
        <v>0.91064753515566321</v>
      </c>
      <c r="M6921" s="33">
        <f t="shared" si="435"/>
        <v>0.90312307032135797</v>
      </c>
    </row>
    <row r="6922" spans="1:13" ht="41.4">
      <c r="A6922" t="s">
        <v>164</v>
      </c>
      <c r="B6922" t="s">
        <v>262</v>
      </c>
      <c r="C6922" s="14" t="s">
        <v>264</v>
      </c>
      <c r="D6922" t="s">
        <v>456</v>
      </c>
      <c r="E6922" t="s">
        <v>474</v>
      </c>
      <c r="F6922" s="20">
        <v>2042</v>
      </c>
      <c r="G6922" s="20">
        <v>30</v>
      </c>
      <c r="H6922" s="11">
        <v>762.65781154277101</v>
      </c>
      <c r="I6922" s="10">
        <v>4881083.3971456001</v>
      </c>
      <c r="J6922" s="33">
        <f t="shared" si="432"/>
        <v>1.5624765026321088E-4</v>
      </c>
      <c r="K6922" s="33">
        <f t="shared" si="433"/>
        <v>1.5623544423482016E-4</v>
      </c>
      <c r="L6922" s="33">
        <f t="shared" si="434"/>
        <v>1</v>
      </c>
      <c r="M6922" s="33">
        <f t="shared" si="435"/>
        <v>0.99984376455576518</v>
      </c>
    </row>
    <row r="6923" spans="1:13" ht="41.4">
      <c r="A6923" t="s">
        <v>164</v>
      </c>
      <c r="B6923" t="s">
        <v>262</v>
      </c>
      <c r="C6923" s="14" t="s">
        <v>264</v>
      </c>
      <c r="D6923" t="s">
        <v>456</v>
      </c>
      <c r="E6923" t="s">
        <v>474</v>
      </c>
      <c r="F6923" s="20">
        <v>2042</v>
      </c>
      <c r="G6923" s="20">
        <v>31</v>
      </c>
      <c r="H6923" s="11">
        <v>1068.2266837234599</v>
      </c>
      <c r="I6923" s="10">
        <v>4801496.9219522197</v>
      </c>
      <c r="J6923" s="33">
        <f t="shared" si="432"/>
        <v>2.2247784411556684E-4</v>
      </c>
      <c r="K6923" s="33">
        <f t="shared" si="433"/>
        <v>2.2245309775525968E-4</v>
      </c>
      <c r="L6923" s="33">
        <f t="shared" si="434"/>
        <v>0.99984376455576518</v>
      </c>
      <c r="M6923" s="33">
        <f t="shared" si="435"/>
        <v>0.99962134621306842</v>
      </c>
    </row>
    <row r="6924" spans="1:13" ht="41.4">
      <c r="A6924" t="s">
        <v>164</v>
      </c>
      <c r="B6924" t="s">
        <v>262</v>
      </c>
      <c r="C6924" s="14" t="s">
        <v>264</v>
      </c>
      <c r="D6924" t="s">
        <v>456</v>
      </c>
      <c r="E6924" t="s">
        <v>474</v>
      </c>
      <c r="F6924" s="20">
        <v>2042</v>
      </c>
      <c r="G6924" s="20">
        <v>32</v>
      </c>
      <c r="H6924" s="11">
        <v>1089.99218596687</v>
      </c>
      <c r="I6924" s="10">
        <v>4700592.0313504701</v>
      </c>
      <c r="J6924" s="33">
        <f t="shared" si="432"/>
        <v>2.3188402199067625E-4</v>
      </c>
      <c r="K6924" s="33">
        <f t="shared" si="433"/>
        <v>2.3185713896878291E-4</v>
      </c>
      <c r="L6924" s="33">
        <f t="shared" si="434"/>
        <v>0.99962134621306842</v>
      </c>
      <c r="M6924" s="33">
        <f t="shared" si="435"/>
        <v>0.99938957686768337</v>
      </c>
    </row>
    <row r="6925" spans="1:13" ht="41.4">
      <c r="A6925" t="s">
        <v>164</v>
      </c>
      <c r="B6925" t="s">
        <v>262</v>
      </c>
      <c r="C6925" s="14" t="s">
        <v>264</v>
      </c>
      <c r="D6925" t="s">
        <v>456</v>
      </c>
      <c r="E6925" t="s">
        <v>474</v>
      </c>
      <c r="F6925" s="20">
        <v>2042</v>
      </c>
      <c r="G6925" s="20">
        <v>33</v>
      </c>
      <c r="H6925" s="11">
        <v>1136.8365188785699</v>
      </c>
      <c r="I6925" s="10">
        <v>4644086.2194217397</v>
      </c>
      <c r="J6925" s="33">
        <f t="shared" si="432"/>
        <v>2.4479229393379427E-4</v>
      </c>
      <c r="K6925" s="33">
        <f t="shared" si="433"/>
        <v>2.4476233474479692E-4</v>
      </c>
      <c r="L6925" s="33">
        <f t="shared" si="434"/>
        <v>0.99938957686768337</v>
      </c>
      <c r="M6925" s="33">
        <f t="shared" si="435"/>
        <v>0.99914496394152963</v>
      </c>
    </row>
    <row r="6926" spans="1:13" ht="41.4">
      <c r="A6926" t="s">
        <v>164</v>
      </c>
      <c r="B6926" t="s">
        <v>262</v>
      </c>
      <c r="C6926" s="14" t="s">
        <v>264</v>
      </c>
      <c r="D6926" t="s">
        <v>456</v>
      </c>
      <c r="E6926" t="s">
        <v>474</v>
      </c>
      <c r="F6926" s="20">
        <v>2042</v>
      </c>
      <c r="G6926" s="20">
        <v>34</v>
      </c>
      <c r="H6926" s="11">
        <v>1200.89141616096</v>
      </c>
      <c r="I6926" s="10">
        <v>4636238.1623992296</v>
      </c>
      <c r="J6926" s="33">
        <f t="shared" si="432"/>
        <v>2.5902280557983778E-4</v>
      </c>
      <c r="K6926" s="33">
        <f t="shared" si="433"/>
        <v>2.5898926206913142E-4</v>
      </c>
      <c r="L6926" s="33">
        <f t="shared" si="434"/>
        <v>0.99914496394152963</v>
      </c>
      <c r="M6926" s="33">
        <f t="shared" si="435"/>
        <v>0.99888619612461838</v>
      </c>
    </row>
    <row r="6927" spans="1:13" ht="41.4">
      <c r="A6927" t="s">
        <v>164</v>
      </c>
      <c r="B6927" t="s">
        <v>262</v>
      </c>
      <c r="C6927" s="14" t="s">
        <v>264</v>
      </c>
      <c r="D6927" t="s">
        <v>456</v>
      </c>
      <c r="E6927" t="s">
        <v>474</v>
      </c>
      <c r="F6927" s="20">
        <v>2042</v>
      </c>
      <c r="G6927" s="20">
        <v>35</v>
      </c>
      <c r="H6927" s="11">
        <v>1282.75247670307</v>
      </c>
      <c r="I6927" s="10">
        <v>4608322.4082679199</v>
      </c>
      <c r="J6927" s="33">
        <f t="shared" si="432"/>
        <v>2.7835562772293189E-4</v>
      </c>
      <c r="K6927" s="33">
        <f t="shared" si="433"/>
        <v>2.7831689038948504E-4</v>
      </c>
      <c r="L6927" s="33">
        <f t="shared" si="434"/>
        <v>0.99888619612461838</v>
      </c>
      <c r="M6927" s="33">
        <f t="shared" si="435"/>
        <v>0.99860818922465999</v>
      </c>
    </row>
    <row r="6928" spans="1:13" ht="41.4">
      <c r="A6928" t="s">
        <v>164</v>
      </c>
      <c r="B6928" t="s">
        <v>262</v>
      </c>
      <c r="C6928" s="14" t="s">
        <v>264</v>
      </c>
      <c r="D6928" t="s">
        <v>456</v>
      </c>
      <c r="E6928" t="s">
        <v>474</v>
      </c>
      <c r="F6928" s="20">
        <v>2042</v>
      </c>
      <c r="G6928" s="20">
        <v>36</v>
      </c>
      <c r="H6928" s="11">
        <v>1617.1005211868901</v>
      </c>
      <c r="I6928" s="10">
        <v>4536730.2350048199</v>
      </c>
      <c r="J6928" s="33">
        <f t="shared" si="432"/>
        <v>3.5644625918234085E-4</v>
      </c>
      <c r="K6928" s="33">
        <f t="shared" si="433"/>
        <v>3.563827397617958E-4</v>
      </c>
      <c r="L6928" s="33">
        <f t="shared" si="434"/>
        <v>0.99860818922465999</v>
      </c>
      <c r="M6928" s="33">
        <f t="shared" si="435"/>
        <v>0.99825230250223551</v>
      </c>
    </row>
    <row r="6929" spans="1:13" ht="41.4">
      <c r="A6929" t="s">
        <v>164</v>
      </c>
      <c r="B6929" t="s">
        <v>262</v>
      </c>
      <c r="C6929" s="14" t="s">
        <v>264</v>
      </c>
      <c r="D6929" t="s">
        <v>456</v>
      </c>
      <c r="E6929" t="s">
        <v>474</v>
      </c>
      <c r="F6929" s="20">
        <v>2042</v>
      </c>
      <c r="G6929" s="20">
        <v>37</v>
      </c>
      <c r="H6929" s="11">
        <v>1723.17520836727</v>
      </c>
      <c r="I6929" s="10">
        <v>4442482.27456629</v>
      </c>
      <c r="J6929" s="33">
        <f t="shared" si="432"/>
        <v>3.8788566883713675E-4</v>
      </c>
      <c r="K6929" s="33">
        <f t="shared" si="433"/>
        <v>3.8781045091673683E-4</v>
      </c>
      <c r="L6929" s="33">
        <f t="shared" si="434"/>
        <v>0.99825230250223551</v>
      </c>
      <c r="M6929" s="33">
        <f t="shared" si="435"/>
        <v>0.9978651698266735</v>
      </c>
    </row>
    <row r="6930" spans="1:13" ht="41.4">
      <c r="A6930" t="s">
        <v>164</v>
      </c>
      <c r="B6930" t="s">
        <v>262</v>
      </c>
      <c r="C6930" s="14" t="s">
        <v>264</v>
      </c>
      <c r="D6930" t="s">
        <v>456</v>
      </c>
      <c r="E6930" t="s">
        <v>474</v>
      </c>
      <c r="F6930" s="20">
        <v>2042</v>
      </c>
      <c r="G6930" s="20">
        <v>38</v>
      </c>
      <c r="H6930" s="11">
        <v>1860.1923771725901</v>
      </c>
      <c r="I6930" s="10">
        <v>4344536.3103451096</v>
      </c>
      <c r="J6930" s="33">
        <f t="shared" si="432"/>
        <v>4.281682196424836E-4</v>
      </c>
      <c r="K6930" s="33">
        <f t="shared" si="433"/>
        <v>4.2807656871146627E-4</v>
      </c>
      <c r="L6930" s="33">
        <f t="shared" si="434"/>
        <v>0.9978651698266735</v>
      </c>
      <c r="M6930" s="33">
        <f t="shared" si="435"/>
        <v>0.99743800712873742</v>
      </c>
    </row>
    <row r="6931" spans="1:13" ht="41.4">
      <c r="A6931" t="s">
        <v>164</v>
      </c>
      <c r="B6931" t="s">
        <v>262</v>
      </c>
      <c r="C6931" s="14" t="s">
        <v>264</v>
      </c>
      <c r="D6931" t="s">
        <v>456</v>
      </c>
      <c r="E6931" t="s">
        <v>474</v>
      </c>
      <c r="F6931" s="20">
        <v>2042</v>
      </c>
      <c r="G6931" s="20">
        <v>39</v>
      </c>
      <c r="H6931" s="11">
        <v>1991.2436744071699</v>
      </c>
      <c r="I6931" s="10">
        <v>4300156.7002784004</v>
      </c>
      <c r="J6931" s="33">
        <f t="shared" si="432"/>
        <v>4.6306304937172475E-4</v>
      </c>
      <c r="K6931" s="33">
        <f t="shared" si="433"/>
        <v>4.6295585222488889E-4</v>
      </c>
      <c r="L6931" s="33">
        <f t="shared" si="434"/>
        <v>0.99743800712873742</v>
      </c>
      <c r="M6931" s="33">
        <f t="shared" si="435"/>
        <v>0.99697623736610563</v>
      </c>
    </row>
    <row r="6932" spans="1:13" ht="41.4">
      <c r="A6932" t="s">
        <v>164</v>
      </c>
      <c r="B6932" t="s">
        <v>262</v>
      </c>
      <c r="C6932" s="14" t="s">
        <v>264</v>
      </c>
      <c r="D6932" t="s">
        <v>456</v>
      </c>
      <c r="E6932" t="s">
        <v>474</v>
      </c>
      <c r="F6932" s="20">
        <v>2042</v>
      </c>
      <c r="G6932" s="20">
        <v>40</v>
      </c>
      <c r="H6932" s="11">
        <v>2189.4289356066802</v>
      </c>
      <c r="I6932" s="10">
        <v>4278145.6980862096</v>
      </c>
      <c r="J6932" s="33">
        <f t="shared" si="432"/>
        <v>5.117705403502507E-4</v>
      </c>
      <c r="K6932" s="33">
        <f t="shared" si="433"/>
        <v>5.1163960814393228E-4</v>
      </c>
      <c r="L6932" s="33">
        <f t="shared" si="434"/>
        <v>0.99697623736610563</v>
      </c>
      <c r="M6932" s="33">
        <f t="shared" si="435"/>
        <v>0.99646614483469087</v>
      </c>
    </row>
    <row r="6933" spans="1:13" ht="41.4">
      <c r="A6933" t="s">
        <v>164</v>
      </c>
      <c r="B6933" t="s">
        <v>262</v>
      </c>
      <c r="C6933" s="14" t="s">
        <v>264</v>
      </c>
      <c r="D6933" t="s">
        <v>456</v>
      </c>
      <c r="E6933" t="s">
        <v>474</v>
      </c>
      <c r="F6933" s="20">
        <v>2042</v>
      </c>
      <c r="G6933" s="20">
        <v>41</v>
      </c>
      <c r="H6933" s="11">
        <v>2866.2530452576798</v>
      </c>
      <c r="I6933" s="10">
        <v>4255857.9594679903</v>
      </c>
      <c r="J6933" s="33">
        <f t="shared" si="432"/>
        <v>6.7348418874768558E-4</v>
      </c>
      <c r="K6933" s="33">
        <f t="shared" si="433"/>
        <v>6.732574491761234E-4</v>
      </c>
      <c r="L6933" s="33">
        <f t="shared" si="434"/>
        <v>0.99646614483469087</v>
      </c>
      <c r="M6933" s="33">
        <f t="shared" si="435"/>
        <v>0.99579526657982909</v>
      </c>
    </row>
    <row r="6934" spans="1:13" ht="41.4">
      <c r="A6934" t="s">
        <v>164</v>
      </c>
      <c r="B6934" t="s">
        <v>262</v>
      </c>
      <c r="C6934" s="14" t="s">
        <v>264</v>
      </c>
      <c r="D6934" t="s">
        <v>456</v>
      </c>
      <c r="E6934" t="s">
        <v>474</v>
      </c>
      <c r="F6934" s="20">
        <v>2042</v>
      </c>
      <c r="G6934" s="20">
        <v>42</v>
      </c>
      <c r="H6934" s="11">
        <v>3194.4859114394098</v>
      </c>
      <c r="I6934" s="10">
        <v>4252812.7622079402</v>
      </c>
      <c r="J6934" s="33">
        <f t="shared" si="432"/>
        <v>7.5114661520647881E-4</v>
      </c>
      <c r="K6934" s="33">
        <f t="shared" si="433"/>
        <v>7.5086457520989747E-4</v>
      </c>
      <c r="L6934" s="33">
        <f t="shared" si="434"/>
        <v>0.99579526657982909</v>
      </c>
      <c r="M6934" s="33">
        <f t="shared" si="435"/>
        <v>0.99504755918999255</v>
      </c>
    </row>
    <row r="6935" spans="1:13" ht="41.4">
      <c r="A6935" t="s">
        <v>164</v>
      </c>
      <c r="B6935" t="s">
        <v>262</v>
      </c>
      <c r="C6935" s="14" t="s">
        <v>264</v>
      </c>
      <c r="D6935" t="s">
        <v>456</v>
      </c>
      <c r="E6935" t="s">
        <v>474</v>
      </c>
      <c r="F6935" s="20">
        <v>2042</v>
      </c>
      <c r="G6935" s="20">
        <v>43</v>
      </c>
      <c r="H6935" s="11">
        <v>3620.4949812877799</v>
      </c>
      <c r="I6935" s="10">
        <v>4287332.9949812004</v>
      </c>
      <c r="J6935" s="33">
        <f t="shared" si="432"/>
        <v>8.4446320953515187E-4</v>
      </c>
      <c r="K6935" s="33">
        <f t="shared" si="433"/>
        <v>8.4410675082480235E-4</v>
      </c>
      <c r="L6935" s="33">
        <f t="shared" si="434"/>
        <v>0.99504755918999255</v>
      </c>
      <c r="M6935" s="33">
        <f t="shared" si="435"/>
        <v>0.99420763282788849</v>
      </c>
    </row>
    <row r="6936" spans="1:13" ht="41.4">
      <c r="A6936" t="s">
        <v>164</v>
      </c>
      <c r="B6936" t="s">
        <v>262</v>
      </c>
      <c r="C6936" s="14" t="s">
        <v>264</v>
      </c>
      <c r="D6936" t="s">
        <v>456</v>
      </c>
      <c r="E6936" t="s">
        <v>474</v>
      </c>
      <c r="F6936" s="20">
        <v>2042</v>
      </c>
      <c r="G6936" s="20">
        <v>44</v>
      </c>
      <c r="H6936" s="11">
        <v>3844.5507247516998</v>
      </c>
      <c r="I6936" s="10">
        <v>4323766.9453104697</v>
      </c>
      <c r="J6936" s="33">
        <f t="shared" si="432"/>
        <v>8.8916696329377216E-4</v>
      </c>
      <c r="K6936" s="33">
        <f t="shared" si="433"/>
        <v>8.8877177148860564E-4</v>
      </c>
      <c r="L6936" s="33">
        <f t="shared" si="434"/>
        <v>0.99420763282788849</v>
      </c>
      <c r="M6936" s="33">
        <f t="shared" si="435"/>
        <v>0.99332400914883257</v>
      </c>
    </row>
    <row r="6937" spans="1:13" ht="41.4">
      <c r="A6937" t="s">
        <v>164</v>
      </c>
      <c r="B6937" t="s">
        <v>262</v>
      </c>
      <c r="C6937" s="14" t="s">
        <v>264</v>
      </c>
      <c r="D6937" t="s">
        <v>456</v>
      </c>
      <c r="E6937" t="s">
        <v>474</v>
      </c>
      <c r="F6937" s="20">
        <v>2042</v>
      </c>
      <c r="G6937" s="20">
        <v>45</v>
      </c>
      <c r="H6937" s="11">
        <v>4148.8787580346698</v>
      </c>
      <c r="I6937" s="10">
        <v>4314242.3926752703</v>
      </c>
      <c r="J6937" s="33">
        <f t="shared" si="432"/>
        <v>9.6167029582729167E-4</v>
      </c>
      <c r="K6937" s="33">
        <f t="shared" si="433"/>
        <v>9.6120803913968267E-4</v>
      </c>
      <c r="L6937" s="33">
        <f t="shared" si="434"/>
        <v>0.99332400914883257</v>
      </c>
      <c r="M6937" s="33">
        <f t="shared" si="435"/>
        <v>0.99236921812576828</v>
      </c>
    </row>
    <row r="6938" spans="1:13" ht="41.4">
      <c r="A6938" t="s">
        <v>164</v>
      </c>
      <c r="B6938" t="s">
        <v>262</v>
      </c>
      <c r="C6938" s="14" t="s">
        <v>264</v>
      </c>
      <c r="D6938" t="s">
        <v>456</v>
      </c>
      <c r="E6938" t="s">
        <v>474</v>
      </c>
      <c r="F6938" s="20">
        <v>2042</v>
      </c>
      <c r="G6938" s="20">
        <v>46</v>
      </c>
      <c r="H6938" s="11">
        <v>5072.2743101760298</v>
      </c>
      <c r="I6938" s="10">
        <v>4246382.8041067999</v>
      </c>
      <c r="J6938" s="33">
        <f t="shared" si="432"/>
        <v>1.1944929470961701E-3</v>
      </c>
      <c r="K6938" s="33">
        <f t="shared" si="433"/>
        <v>1.1937798243640829E-3</v>
      </c>
      <c r="L6938" s="33">
        <f t="shared" si="434"/>
        <v>0.99236921812576828</v>
      </c>
      <c r="M6938" s="33">
        <f t="shared" si="435"/>
        <v>0.99118454777484977</v>
      </c>
    </row>
    <row r="6939" spans="1:13" ht="41.4">
      <c r="A6939" t="s">
        <v>164</v>
      </c>
      <c r="B6939" t="s">
        <v>262</v>
      </c>
      <c r="C6939" s="14" t="s">
        <v>264</v>
      </c>
      <c r="D6939" t="s">
        <v>456</v>
      </c>
      <c r="E6939" t="s">
        <v>474</v>
      </c>
      <c r="F6939" s="20">
        <v>2042</v>
      </c>
      <c r="G6939" s="20">
        <v>47</v>
      </c>
      <c r="H6939" s="11">
        <v>5468.4050671795903</v>
      </c>
      <c r="I6939" s="10">
        <v>4176255.2706165002</v>
      </c>
      <c r="J6939" s="33">
        <f t="shared" si="432"/>
        <v>1.3094039307545351E-3</v>
      </c>
      <c r="K6939" s="33">
        <f t="shared" si="433"/>
        <v>1.3085470354757822E-3</v>
      </c>
      <c r="L6939" s="33">
        <f t="shared" si="434"/>
        <v>0.99118454777484977</v>
      </c>
      <c r="M6939" s="33">
        <f t="shared" si="435"/>
        <v>0.98988753617324954</v>
      </c>
    </row>
    <row r="6940" spans="1:13" ht="41.4">
      <c r="A6940" t="s">
        <v>164</v>
      </c>
      <c r="B6940" t="s">
        <v>262</v>
      </c>
      <c r="C6940" s="14" t="s">
        <v>264</v>
      </c>
      <c r="D6940" t="s">
        <v>456</v>
      </c>
      <c r="E6940" t="s">
        <v>474</v>
      </c>
      <c r="F6940" s="20">
        <v>2042</v>
      </c>
      <c r="G6940" s="20">
        <v>48</v>
      </c>
      <c r="H6940" s="11">
        <v>5959.8475648704298</v>
      </c>
      <c r="I6940" s="10">
        <v>4114599.5443478501</v>
      </c>
      <c r="J6940" s="33">
        <f t="shared" si="432"/>
        <v>1.4484635747985155E-3</v>
      </c>
      <c r="K6940" s="33">
        <f t="shared" si="433"/>
        <v>1.4474150577421518E-3</v>
      </c>
      <c r="L6940" s="33">
        <f t="shared" si="434"/>
        <v>0.98988753617324954</v>
      </c>
      <c r="M6940" s="33">
        <f t="shared" si="435"/>
        <v>0.98845475804792104</v>
      </c>
    </row>
    <row r="6941" spans="1:13" ht="41.4">
      <c r="A6941" t="s">
        <v>164</v>
      </c>
      <c r="B6941" t="s">
        <v>262</v>
      </c>
      <c r="C6941" s="14" t="s">
        <v>264</v>
      </c>
      <c r="D6941" t="s">
        <v>456</v>
      </c>
      <c r="E6941" t="s">
        <v>474</v>
      </c>
      <c r="F6941" s="20">
        <v>2042</v>
      </c>
      <c r="G6941" s="20">
        <v>49</v>
      </c>
      <c r="H6941" s="11">
        <v>6341.5419293833302</v>
      </c>
      <c r="I6941" s="10">
        <v>4054511.2182029099</v>
      </c>
      <c r="J6941" s="33">
        <f t="shared" si="432"/>
        <v>1.5640706334496483E-3</v>
      </c>
      <c r="K6941" s="33">
        <f t="shared" si="433"/>
        <v>1.5628481124292382E-3</v>
      </c>
      <c r="L6941" s="33">
        <f t="shared" si="434"/>
        <v>0.98845475804792104</v>
      </c>
      <c r="M6941" s="33">
        <f t="shared" si="435"/>
        <v>0.98690995339508414</v>
      </c>
    </row>
    <row r="6942" spans="1:13" ht="41.4">
      <c r="A6942" t="s">
        <v>164</v>
      </c>
      <c r="B6942" t="s">
        <v>262</v>
      </c>
      <c r="C6942" s="14" t="s">
        <v>264</v>
      </c>
      <c r="D6942" t="s">
        <v>456</v>
      </c>
      <c r="E6942" t="s">
        <v>474</v>
      </c>
      <c r="F6942" s="20">
        <v>2042</v>
      </c>
      <c r="G6942" s="20">
        <v>50</v>
      </c>
      <c r="H6942" s="11">
        <v>6843.1537543670902</v>
      </c>
      <c r="I6942" s="10">
        <v>4027577.61582998</v>
      </c>
      <c r="J6942" s="33">
        <f t="shared" si="432"/>
        <v>1.6990743337808754E-3</v>
      </c>
      <c r="K6942" s="33">
        <f t="shared" si="433"/>
        <v>1.6976317241343963E-3</v>
      </c>
      <c r="L6942" s="33">
        <f t="shared" si="434"/>
        <v>0.98690995339508414</v>
      </c>
      <c r="M6942" s="33">
        <f t="shared" si="435"/>
        <v>0.98523454374933661</v>
      </c>
    </row>
    <row r="6943" spans="1:13" ht="41.4">
      <c r="A6943" t="s">
        <v>164</v>
      </c>
      <c r="B6943" t="s">
        <v>262</v>
      </c>
      <c r="C6943" s="14" t="s">
        <v>264</v>
      </c>
      <c r="D6943" t="s">
        <v>456</v>
      </c>
      <c r="E6943" t="s">
        <v>474</v>
      </c>
      <c r="F6943" s="20">
        <v>2042</v>
      </c>
      <c r="G6943" s="20">
        <v>51</v>
      </c>
      <c r="H6943" s="11">
        <v>7692.3889094521401</v>
      </c>
      <c r="I6943" s="10">
        <v>3993996.0557271298</v>
      </c>
      <c r="J6943" s="33">
        <f t="shared" si="432"/>
        <v>1.925988108681719E-3</v>
      </c>
      <c r="K6943" s="33">
        <f t="shared" si="433"/>
        <v>1.9241345837309742E-3</v>
      </c>
      <c r="L6943" s="33">
        <f t="shared" si="434"/>
        <v>0.98523454374933661</v>
      </c>
      <c r="M6943" s="33">
        <f t="shared" si="435"/>
        <v>0.98333881989062211</v>
      </c>
    </row>
    <row r="6944" spans="1:13" ht="41.4">
      <c r="A6944" t="s">
        <v>164</v>
      </c>
      <c r="B6944" t="s">
        <v>262</v>
      </c>
      <c r="C6944" s="14" t="s">
        <v>264</v>
      </c>
      <c r="D6944" t="s">
        <v>456</v>
      </c>
      <c r="E6944" t="s">
        <v>474</v>
      </c>
      <c r="F6944" s="20">
        <v>2042</v>
      </c>
      <c r="G6944" s="20">
        <v>52</v>
      </c>
      <c r="H6944" s="11">
        <v>8306.0042555333002</v>
      </c>
      <c r="I6944" s="10">
        <v>3962913.43082743</v>
      </c>
      <c r="J6944" s="33">
        <f t="shared" si="432"/>
        <v>2.0959338124625806E-3</v>
      </c>
      <c r="K6944" s="33">
        <f t="shared" si="433"/>
        <v>2.0937388769370902E-3</v>
      </c>
      <c r="L6944" s="33">
        <f t="shared" si="434"/>
        <v>0.98333881989062211</v>
      </c>
      <c r="M6944" s="33">
        <f t="shared" si="435"/>
        <v>0.98127996517421567</v>
      </c>
    </row>
    <row r="6945" spans="1:13" ht="41.4">
      <c r="A6945" t="s">
        <v>164</v>
      </c>
      <c r="B6945" t="s">
        <v>262</v>
      </c>
      <c r="C6945" s="14" t="s">
        <v>264</v>
      </c>
      <c r="D6945" t="s">
        <v>456</v>
      </c>
      <c r="E6945" t="s">
        <v>474</v>
      </c>
      <c r="F6945" s="20">
        <v>2042</v>
      </c>
      <c r="G6945" s="20">
        <v>53</v>
      </c>
      <c r="H6945" s="11">
        <v>9025.7776258564299</v>
      </c>
      <c r="I6945" s="10">
        <v>3952536.25840999</v>
      </c>
      <c r="J6945" s="33">
        <f t="shared" si="432"/>
        <v>2.2835407535229755E-3</v>
      </c>
      <c r="K6945" s="33">
        <f t="shared" si="433"/>
        <v>2.2809354578133822E-3</v>
      </c>
      <c r="L6945" s="33">
        <f t="shared" si="434"/>
        <v>0.98127996517421567</v>
      </c>
      <c r="M6945" s="33">
        <f t="shared" si="435"/>
        <v>0.97904172890760788</v>
      </c>
    </row>
    <row r="6946" spans="1:13" ht="41.4">
      <c r="A6946" t="s">
        <v>164</v>
      </c>
      <c r="B6946" t="s">
        <v>262</v>
      </c>
      <c r="C6946" s="14" t="s">
        <v>264</v>
      </c>
      <c r="D6946" t="s">
        <v>456</v>
      </c>
      <c r="E6946" t="s">
        <v>474</v>
      </c>
      <c r="F6946" s="20">
        <v>2042</v>
      </c>
      <c r="G6946" s="20">
        <v>54</v>
      </c>
      <c r="H6946" s="11">
        <v>9829.9848734008192</v>
      </c>
      <c r="I6946" s="10">
        <v>3896183.62732918</v>
      </c>
      <c r="J6946" s="33">
        <f t="shared" si="432"/>
        <v>2.5229778197438909E-3</v>
      </c>
      <c r="K6946" s="33">
        <f t="shared" si="433"/>
        <v>2.519797786151412E-3</v>
      </c>
      <c r="L6946" s="33">
        <f t="shared" si="434"/>
        <v>0.97904172890760788</v>
      </c>
      <c r="M6946" s="33">
        <f t="shared" si="435"/>
        <v>0.97657474172655667</v>
      </c>
    </row>
    <row r="6947" spans="1:13" ht="41.4">
      <c r="A6947" t="s">
        <v>164</v>
      </c>
      <c r="B6947" t="s">
        <v>262</v>
      </c>
      <c r="C6947" s="14" t="s">
        <v>264</v>
      </c>
      <c r="D6947" t="s">
        <v>456</v>
      </c>
      <c r="E6947" t="s">
        <v>474</v>
      </c>
      <c r="F6947" s="20">
        <v>2042</v>
      </c>
      <c r="G6947" s="20">
        <v>55</v>
      </c>
      <c r="H6947" s="11">
        <v>10676.590572846701</v>
      </c>
      <c r="I6947" s="10">
        <v>3830474.37228437</v>
      </c>
      <c r="J6947" s="33">
        <f t="shared" si="432"/>
        <v>2.7872763358235261E-3</v>
      </c>
      <c r="K6947" s="33">
        <f t="shared" si="433"/>
        <v>2.7833954876401723E-3</v>
      </c>
      <c r="L6947" s="33">
        <f t="shared" si="434"/>
        <v>0.97657474172655667</v>
      </c>
      <c r="M6947" s="33">
        <f t="shared" si="435"/>
        <v>0.97385654799709165</v>
      </c>
    </row>
    <row r="6948" spans="1:13" ht="41.4">
      <c r="A6948" t="s">
        <v>164</v>
      </c>
      <c r="B6948" t="s">
        <v>262</v>
      </c>
      <c r="C6948" s="14" t="s">
        <v>264</v>
      </c>
      <c r="D6948" t="s">
        <v>456</v>
      </c>
      <c r="E6948" t="s">
        <v>474</v>
      </c>
      <c r="F6948" s="20">
        <v>2042</v>
      </c>
      <c r="G6948" s="20">
        <v>56</v>
      </c>
      <c r="H6948" s="11">
        <v>11663.4229288469</v>
      </c>
      <c r="I6948" s="10">
        <v>3821763.84689342</v>
      </c>
      <c r="J6948" s="33">
        <f t="shared" si="432"/>
        <v>3.0518429175909688E-3</v>
      </c>
      <c r="K6948" s="33">
        <f t="shared" si="433"/>
        <v>3.0471907787298358E-3</v>
      </c>
      <c r="L6948" s="33">
        <f t="shared" si="434"/>
        <v>0.97385654799709165</v>
      </c>
      <c r="M6948" s="33">
        <f t="shared" si="435"/>
        <v>0.97088902130422927</v>
      </c>
    </row>
    <row r="6949" spans="1:13" ht="41.4">
      <c r="A6949" t="s">
        <v>164</v>
      </c>
      <c r="B6949" t="s">
        <v>262</v>
      </c>
      <c r="C6949" s="14" t="s">
        <v>264</v>
      </c>
      <c r="D6949" t="s">
        <v>456</v>
      </c>
      <c r="E6949" t="s">
        <v>474</v>
      </c>
      <c r="F6949" s="20">
        <v>2042</v>
      </c>
      <c r="G6949" s="20">
        <v>57</v>
      </c>
      <c r="H6949" s="11">
        <v>13041.9651971568</v>
      </c>
      <c r="I6949" s="10">
        <v>3864342.4941836498</v>
      </c>
      <c r="J6949" s="33">
        <f t="shared" si="432"/>
        <v>3.3749506460120176E-3</v>
      </c>
      <c r="K6949" s="33">
        <f t="shared" si="433"/>
        <v>3.3692619016238989E-3</v>
      </c>
      <c r="L6949" s="33">
        <f t="shared" si="434"/>
        <v>0.97088902130422927</v>
      </c>
      <c r="M6949" s="33">
        <f t="shared" si="435"/>
        <v>0.96761784191404399</v>
      </c>
    </row>
    <row r="6950" spans="1:13" ht="41.4">
      <c r="A6950" t="s">
        <v>164</v>
      </c>
      <c r="B6950" t="s">
        <v>262</v>
      </c>
      <c r="C6950" s="14" t="s">
        <v>264</v>
      </c>
      <c r="D6950" t="s">
        <v>456</v>
      </c>
      <c r="E6950" t="s">
        <v>474</v>
      </c>
      <c r="F6950" s="20">
        <v>2042</v>
      </c>
      <c r="G6950" s="20">
        <v>58</v>
      </c>
      <c r="H6950" s="11">
        <v>14420.991329365401</v>
      </c>
      <c r="I6950" s="10">
        <v>3865031.7479811702</v>
      </c>
      <c r="J6950" s="33">
        <f t="shared" si="432"/>
        <v>3.7311443397322537E-3</v>
      </c>
      <c r="K6950" s="33">
        <f t="shared" si="433"/>
        <v>3.7241922697701657E-3</v>
      </c>
      <c r="L6950" s="33">
        <f t="shared" si="434"/>
        <v>0.96761784191404399</v>
      </c>
      <c r="M6950" s="33">
        <f t="shared" si="435"/>
        <v>0.96401424702709604</v>
      </c>
    </row>
    <row r="6951" spans="1:13" ht="41.4">
      <c r="A6951" t="s">
        <v>164</v>
      </c>
      <c r="B6951" t="s">
        <v>262</v>
      </c>
      <c r="C6951" s="14" t="s">
        <v>264</v>
      </c>
      <c r="D6951" t="s">
        <v>456</v>
      </c>
      <c r="E6951" t="s">
        <v>474</v>
      </c>
      <c r="F6951" s="20">
        <v>2042</v>
      </c>
      <c r="G6951" s="20">
        <v>59</v>
      </c>
      <c r="H6951" s="11">
        <v>14929.6355398216</v>
      </c>
      <c r="I6951" s="10">
        <v>3810000.8933840399</v>
      </c>
      <c r="J6951" s="33">
        <f t="shared" si="432"/>
        <v>3.9185385929295961E-3</v>
      </c>
      <c r="K6951" s="33">
        <f t="shared" si="433"/>
        <v>3.9108711389184148E-3</v>
      </c>
      <c r="L6951" s="33">
        <f t="shared" si="434"/>
        <v>0.96401424702709604</v>
      </c>
      <c r="M6951" s="33">
        <f t="shared" si="435"/>
        <v>0.96024411153089162</v>
      </c>
    </row>
    <row r="6952" spans="1:13" ht="41.4">
      <c r="A6952" t="s">
        <v>164</v>
      </c>
      <c r="B6952" t="s">
        <v>262</v>
      </c>
      <c r="C6952" s="14" t="s">
        <v>264</v>
      </c>
      <c r="D6952" t="s">
        <v>456</v>
      </c>
      <c r="E6952" t="s">
        <v>474</v>
      </c>
      <c r="F6952" s="20">
        <v>2042</v>
      </c>
      <c r="G6952" s="20">
        <v>60</v>
      </c>
      <c r="H6952" s="11">
        <v>15575.1123652314</v>
      </c>
      <c r="I6952" s="10">
        <v>3731244.75831204</v>
      </c>
      <c r="J6952" s="33">
        <f t="shared" si="432"/>
        <v>4.1742403337478593E-3</v>
      </c>
      <c r="K6952" s="33">
        <f t="shared" si="433"/>
        <v>4.1655403021165771E-3</v>
      </c>
      <c r="L6952" s="33">
        <f t="shared" si="434"/>
        <v>0.96024411153089162</v>
      </c>
      <c r="M6952" s="33">
        <f t="shared" si="435"/>
        <v>0.95624417598443956</v>
      </c>
    </row>
    <row r="6953" spans="1:13" ht="41.4">
      <c r="A6953" t="s">
        <v>164</v>
      </c>
      <c r="B6953" t="s">
        <v>262</v>
      </c>
      <c r="C6953" s="14" t="s">
        <v>264</v>
      </c>
      <c r="D6953" t="s">
        <v>456</v>
      </c>
      <c r="E6953" t="s">
        <v>474</v>
      </c>
      <c r="F6953" s="20">
        <v>2042</v>
      </c>
      <c r="G6953" s="20">
        <v>61</v>
      </c>
      <c r="H6953" s="11">
        <v>16231.0223591584</v>
      </c>
      <c r="I6953" s="10">
        <v>3645475.6673554499</v>
      </c>
      <c r="J6953" s="33">
        <f t="shared" si="432"/>
        <v>4.4523743511729235E-3</v>
      </c>
      <c r="K6953" s="33">
        <f t="shared" si="433"/>
        <v>4.4424772265077017E-3</v>
      </c>
      <c r="L6953" s="33">
        <f t="shared" si="434"/>
        <v>0.95624417598443956</v>
      </c>
      <c r="M6953" s="33">
        <f t="shared" si="435"/>
        <v>0.95199608300964811</v>
      </c>
    </row>
    <row r="6954" spans="1:13" ht="41.4">
      <c r="A6954" t="s">
        <v>164</v>
      </c>
      <c r="B6954" t="s">
        <v>262</v>
      </c>
      <c r="C6954" s="14" t="s">
        <v>264</v>
      </c>
      <c r="D6954" t="s">
        <v>456</v>
      </c>
      <c r="E6954" t="s">
        <v>474</v>
      </c>
      <c r="F6954" s="20">
        <v>2042</v>
      </c>
      <c r="G6954" s="20">
        <v>62</v>
      </c>
      <c r="H6954" s="11">
        <v>17120.734218461901</v>
      </c>
      <c r="I6954" s="10">
        <v>3563389.8660858199</v>
      </c>
      <c r="J6954" s="33">
        <f t="shared" si="432"/>
        <v>4.8046200000192649E-3</v>
      </c>
      <c r="K6954" s="33">
        <f t="shared" si="433"/>
        <v>4.7930962764382024E-3</v>
      </c>
      <c r="L6954" s="33">
        <f t="shared" si="434"/>
        <v>0.95199608300964811</v>
      </c>
      <c r="M6954" s="33">
        <f t="shared" si="435"/>
        <v>0.9474330741289908</v>
      </c>
    </row>
    <row r="6955" spans="1:13" ht="41.4">
      <c r="A6955" t="s">
        <v>164</v>
      </c>
      <c r="B6955" t="s">
        <v>262</v>
      </c>
      <c r="C6955" s="14" t="s">
        <v>264</v>
      </c>
      <c r="D6955" t="s">
        <v>456</v>
      </c>
      <c r="E6955" t="s">
        <v>474</v>
      </c>
      <c r="F6955" s="20">
        <v>2042</v>
      </c>
      <c r="G6955" s="20">
        <v>63</v>
      </c>
      <c r="H6955" s="11">
        <v>18011.801030574701</v>
      </c>
      <c r="I6955" s="10">
        <v>3467289.74751628</v>
      </c>
      <c r="J6955" s="33">
        <f t="shared" si="432"/>
        <v>5.1947781530162209E-3</v>
      </c>
      <c r="K6955" s="33">
        <f t="shared" si="433"/>
        <v>5.1813086268134301E-3</v>
      </c>
      <c r="L6955" s="33">
        <f t="shared" si="434"/>
        <v>0.9474330741289908</v>
      </c>
      <c r="M6955" s="33">
        <f t="shared" si="435"/>
        <v>0.94252413096867793</v>
      </c>
    </row>
    <row r="6956" spans="1:13" ht="41.4">
      <c r="A6956" t="s">
        <v>164</v>
      </c>
      <c r="B6956" t="s">
        <v>262</v>
      </c>
      <c r="C6956" s="14" t="s">
        <v>264</v>
      </c>
      <c r="D6956" t="s">
        <v>456</v>
      </c>
      <c r="E6956" t="s">
        <v>474</v>
      </c>
      <c r="F6956" s="20">
        <v>2042</v>
      </c>
      <c r="G6956" s="20">
        <v>64</v>
      </c>
      <c r="H6956" s="11">
        <v>19117.321306594298</v>
      </c>
      <c r="I6956" s="10">
        <v>3348275.3330511702</v>
      </c>
      <c r="J6956" s="33">
        <f t="shared" si="432"/>
        <v>5.7096025281688318E-3</v>
      </c>
      <c r="K6956" s="33">
        <f t="shared" si="433"/>
        <v>5.6933337251801053E-3</v>
      </c>
      <c r="L6956" s="33">
        <f t="shared" si="434"/>
        <v>0.94252413096867793</v>
      </c>
      <c r="M6956" s="33">
        <f t="shared" si="435"/>
        <v>0.93715802654703784</v>
      </c>
    </row>
    <row r="6957" spans="1:13" ht="41.4">
      <c r="A6957" t="s">
        <v>164</v>
      </c>
      <c r="B6957" t="s">
        <v>262</v>
      </c>
      <c r="C6957" s="14" t="s">
        <v>264</v>
      </c>
      <c r="D6957" t="s">
        <v>456</v>
      </c>
      <c r="E6957" t="s">
        <v>474</v>
      </c>
      <c r="F6957" s="20">
        <v>2042</v>
      </c>
      <c r="G6957" s="20">
        <v>65</v>
      </c>
      <c r="H6957" s="11">
        <v>20144.836879772702</v>
      </c>
      <c r="I6957" s="10">
        <v>3231844.37518577</v>
      </c>
      <c r="J6957" s="33">
        <f t="shared" si="432"/>
        <v>6.2332323407790187E-3</v>
      </c>
      <c r="K6957" s="33">
        <f t="shared" si="433"/>
        <v>6.2138460487402014E-3</v>
      </c>
      <c r="L6957" s="33">
        <f t="shared" si="434"/>
        <v>0.93715802654703784</v>
      </c>
      <c r="M6957" s="33">
        <f t="shared" si="435"/>
        <v>0.93133467084673338</v>
      </c>
    </row>
    <row r="6958" spans="1:13" ht="41.4">
      <c r="A6958" t="s">
        <v>164</v>
      </c>
      <c r="B6958" t="s">
        <v>262</v>
      </c>
      <c r="C6958" s="14" t="s">
        <v>264</v>
      </c>
      <c r="D6958" t="s">
        <v>456</v>
      </c>
      <c r="E6958" t="s">
        <v>474</v>
      </c>
      <c r="F6958" s="20">
        <v>2042</v>
      </c>
      <c r="G6958" s="20">
        <v>66</v>
      </c>
      <c r="H6958" s="11">
        <v>20586.452672188701</v>
      </c>
      <c r="I6958" s="10">
        <v>3126658.9635486901</v>
      </c>
      <c r="J6958" s="33">
        <f t="shared" si="432"/>
        <v>6.584169527981883E-3</v>
      </c>
      <c r="K6958" s="33">
        <f t="shared" si="433"/>
        <v>6.5625413776313479E-3</v>
      </c>
      <c r="L6958" s="33">
        <f t="shared" si="434"/>
        <v>0.93133467084673338</v>
      </c>
      <c r="M6958" s="33">
        <f t="shared" si="435"/>
        <v>0.925222748532879</v>
      </c>
    </row>
    <row r="6959" spans="1:13" ht="41.4">
      <c r="A6959" t="s">
        <v>164</v>
      </c>
      <c r="B6959" t="s">
        <v>262</v>
      </c>
      <c r="C6959" s="14" t="s">
        <v>264</v>
      </c>
      <c r="D6959" t="s">
        <v>456</v>
      </c>
      <c r="E6959" t="s">
        <v>474</v>
      </c>
      <c r="F6959" s="20">
        <v>2042</v>
      </c>
      <c r="G6959" s="20">
        <v>67</v>
      </c>
      <c r="H6959" s="11">
        <v>21596.539939701299</v>
      </c>
      <c r="I6959" s="10">
        <v>3008800.2198398202</v>
      </c>
      <c r="J6959" s="33">
        <f t="shared" si="432"/>
        <v>7.1777912661981384E-3</v>
      </c>
      <c r="K6959" s="33">
        <f t="shared" si="433"/>
        <v>7.1520924461503377E-3</v>
      </c>
      <c r="L6959" s="33">
        <f t="shared" si="434"/>
        <v>0.925222748532879</v>
      </c>
      <c r="M6959" s="33">
        <f t="shared" si="435"/>
        <v>0.91860546990209058</v>
      </c>
    </row>
    <row r="6960" spans="1:13" ht="41.4">
      <c r="A6960" t="s">
        <v>164</v>
      </c>
      <c r="B6960" t="s">
        <v>262</v>
      </c>
      <c r="C6960" s="14" t="s">
        <v>264</v>
      </c>
      <c r="D6960" t="s">
        <v>456</v>
      </c>
      <c r="E6960" t="s">
        <v>474</v>
      </c>
      <c r="F6960" s="20">
        <v>2042</v>
      </c>
      <c r="G6960" s="20">
        <v>68</v>
      </c>
      <c r="H6960" s="11">
        <v>22624.549101386499</v>
      </c>
      <c r="I6960" s="10">
        <v>2901969.1075007501</v>
      </c>
      <c r="J6960" s="33">
        <f t="shared" si="432"/>
        <v>7.7962749647846313E-3</v>
      </c>
      <c r="K6960" s="33">
        <f t="shared" si="433"/>
        <v>7.7659628381646639E-3</v>
      </c>
      <c r="L6960" s="33">
        <f t="shared" si="434"/>
        <v>0.91860546990209058</v>
      </c>
      <c r="M6960" s="33">
        <f t="shared" si="435"/>
        <v>0.91147161395989618</v>
      </c>
    </row>
    <row r="6961" spans="1:13" ht="41.4">
      <c r="A6961" t="s">
        <v>164</v>
      </c>
      <c r="B6961" t="s">
        <v>262</v>
      </c>
      <c r="C6961" s="14" t="s">
        <v>264</v>
      </c>
      <c r="D6961" t="s">
        <v>456</v>
      </c>
      <c r="E6961" t="s">
        <v>474</v>
      </c>
      <c r="F6961" s="20">
        <v>2042</v>
      </c>
      <c r="G6961" s="20">
        <v>69</v>
      </c>
      <c r="H6961" s="11">
        <v>22984.1475483252</v>
      </c>
      <c r="I6961" s="10">
        <v>2793844.3347107</v>
      </c>
      <c r="J6961" s="33">
        <f t="shared" si="432"/>
        <v>8.2267101508735948E-3</v>
      </c>
      <c r="K6961" s="33">
        <f t="shared" si="433"/>
        <v>8.1929633759735276E-3</v>
      </c>
      <c r="L6961" s="33">
        <f t="shared" si="434"/>
        <v>0.91147161395989618</v>
      </c>
      <c r="M6961" s="33">
        <f t="shared" si="435"/>
        <v>0.9040039604084833</v>
      </c>
    </row>
    <row r="6962" spans="1:13" ht="41.4">
      <c r="A6962" t="s">
        <v>164</v>
      </c>
      <c r="B6962" t="s">
        <v>262</v>
      </c>
      <c r="C6962" s="14" t="s">
        <v>264</v>
      </c>
      <c r="D6962" t="s">
        <v>456</v>
      </c>
      <c r="E6962" t="s">
        <v>474</v>
      </c>
      <c r="F6962" s="20">
        <v>2043</v>
      </c>
      <c r="G6962" s="20">
        <v>30</v>
      </c>
      <c r="H6962" s="11">
        <v>753.45678497102494</v>
      </c>
      <c r="I6962" s="10">
        <v>4831770.57599351</v>
      </c>
      <c r="J6962" s="33">
        <f t="shared" si="432"/>
        <v>1.5593802998729902E-4</v>
      </c>
      <c r="K6962" s="33">
        <f t="shared" si="433"/>
        <v>1.5592587228463461E-4</v>
      </c>
      <c r="L6962" s="33">
        <f t="shared" si="434"/>
        <v>1</v>
      </c>
      <c r="M6962" s="33">
        <f t="shared" si="435"/>
        <v>0.99984407412771537</v>
      </c>
    </row>
    <row r="6963" spans="1:13" ht="41.4">
      <c r="A6963" t="s">
        <v>164</v>
      </c>
      <c r="B6963" t="s">
        <v>262</v>
      </c>
      <c r="C6963" s="14" t="s">
        <v>264</v>
      </c>
      <c r="D6963" t="s">
        <v>456</v>
      </c>
      <c r="E6963" t="s">
        <v>474</v>
      </c>
      <c r="F6963" s="20">
        <v>2043</v>
      </c>
      <c r="G6963" s="20">
        <v>31</v>
      </c>
      <c r="H6963" s="11">
        <v>1081.81700453346</v>
      </c>
      <c r="I6963" s="10">
        <v>4875449.4504581401</v>
      </c>
      <c r="J6963" s="33">
        <f t="shared" si="432"/>
        <v>2.218907232094885E-4</v>
      </c>
      <c r="K6963" s="33">
        <f t="shared" si="433"/>
        <v>2.2186610728369693E-4</v>
      </c>
      <c r="L6963" s="33">
        <f t="shared" si="434"/>
        <v>0.99984407412771537</v>
      </c>
      <c r="M6963" s="33">
        <f t="shared" si="435"/>
        <v>0.99962224261509802</v>
      </c>
    </row>
    <row r="6964" spans="1:13" ht="41.4">
      <c r="A6964" t="s">
        <v>164</v>
      </c>
      <c r="B6964" t="s">
        <v>262</v>
      </c>
      <c r="C6964" s="14" t="s">
        <v>264</v>
      </c>
      <c r="D6964" t="s">
        <v>456</v>
      </c>
      <c r="E6964" t="s">
        <v>474</v>
      </c>
      <c r="F6964" s="20">
        <v>2043</v>
      </c>
      <c r="G6964" s="20">
        <v>32</v>
      </c>
      <c r="H6964" s="11">
        <v>1109.2951735368399</v>
      </c>
      <c r="I6964" s="10">
        <v>4795965.3304840699</v>
      </c>
      <c r="J6964" s="33">
        <f t="shared" si="432"/>
        <v>2.3129757975645659E-4</v>
      </c>
      <c r="K6964" s="33">
        <f t="shared" si="433"/>
        <v>2.3127083253349223E-4</v>
      </c>
      <c r="L6964" s="33">
        <f t="shared" si="434"/>
        <v>0.99962224261509802</v>
      </c>
      <c r="M6964" s="33">
        <f t="shared" si="435"/>
        <v>0.99939105914682946</v>
      </c>
    </row>
    <row r="6965" spans="1:13" ht="41.4">
      <c r="A6965" t="s">
        <v>164</v>
      </c>
      <c r="B6965" t="s">
        <v>262</v>
      </c>
      <c r="C6965" s="14" t="s">
        <v>264</v>
      </c>
      <c r="D6965" t="s">
        <v>456</v>
      </c>
      <c r="E6965" t="s">
        <v>474</v>
      </c>
      <c r="F6965" s="20">
        <v>2043</v>
      </c>
      <c r="G6965" s="20">
        <v>33</v>
      </c>
      <c r="H6965" s="11">
        <v>1146.9006699638101</v>
      </c>
      <c r="I6965" s="10">
        <v>4694962.5636876896</v>
      </c>
      <c r="J6965" s="33">
        <f t="shared" si="432"/>
        <v>2.4428324068743356E-4</v>
      </c>
      <c r="K6965" s="33">
        <f t="shared" si="433"/>
        <v>2.4425340596601064E-4</v>
      </c>
      <c r="L6965" s="33">
        <f t="shared" si="434"/>
        <v>0.99939105914682946</v>
      </c>
      <c r="M6965" s="33">
        <f t="shared" si="435"/>
        <v>0.99914695447674085</v>
      </c>
    </row>
    <row r="6966" spans="1:13" ht="41.4">
      <c r="A6966" t="s">
        <v>164</v>
      </c>
      <c r="B6966" t="s">
        <v>262</v>
      </c>
      <c r="C6966" s="14" t="s">
        <v>264</v>
      </c>
      <c r="D6966" t="s">
        <v>456</v>
      </c>
      <c r="E6966" t="s">
        <v>474</v>
      </c>
      <c r="F6966" s="20">
        <v>2043</v>
      </c>
      <c r="G6966" s="20">
        <v>34</v>
      </c>
      <c r="H6966" s="11">
        <v>1199.3103831338101</v>
      </c>
      <c r="I6966" s="10">
        <v>4638267.0481294701</v>
      </c>
      <c r="J6966" s="33">
        <f t="shared" si="432"/>
        <v>2.5856863580493288E-4</v>
      </c>
      <c r="K6966" s="33">
        <f t="shared" si="433"/>
        <v>2.5853520981622413E-4</v>
      </c>
      <c r="L6966" s="33">
        <f t="shared" si="434"/>
        <v>0.99914695447674085</v>
      </c>
      <c r="M6966" s="33">
        <f t="shared" si="435"/>
        <v>0.99888863980922793</v>
      </c>
    </row>
    <row r="6967" spans="1:13" ht="41.4">
      <c r="A6967" t="s">
        <v>164</v>
      </c>
      <c r="B6967" t="s">
        <v>262</v>
      </c>
      <c r="C6967" s="14" t="s">
        <v>264</v>
      </c>
      <c r="D6967" t="s">
        <v>456</v>
      </c>
      <c r="E6967" t="s">
        <v>474</v>
      </c>
      <c r="F6967" s="20">
        <v>2043</v>
      </c>
      <c r="G6967" s="20">
        <v>35</v>
      </c>
      <c r="H6967" s="11">
        <v>1286.8037904154601</v>
      </c>
      <c r="I6967" s="10">
        <v>4630129.2887460096</v>
      </c>
      <c r="J6967" s="33">
        <f t="shared" si="432"/>
        <v>2.7791962387382246E-4</v>
      </c>
      <c r="K6967" s="33">
        <f t="shared" si="433"/>
        <v>2.7788100779257974E-4</v>
      </c>
      <c r="L6967" s="33">
        <f t="shared" si="434"/>
        <v>0.99888863980922793</v>
      </c>
      <c r="M6967" s="33">
        <f t="shared" si="435"/>
        <v>0.99861106762732521</v>
      </c>
    </row>
    <row r="6968" spans="1:13" ht="41.4">
      <c r="A6968" t="s">
        <v>164</v>
      </c>
      <c r="B6968" t="s">
        <v>262</v>
      </c>
      <c r="C6968" s="14" t="s">
        <v>264</v>
      </c>
      <c r="D6968" t="s">
        <v>456</v>
      </c>
      <c r="E6968" t="s">
        <v>474</v>
      </c>
      <c r="F6968" s="20">
        <v>2043</v>
      </c>
      <c r="G6968" s="20">
        <v>36</v>
      </c>
      <c r="H6968" s="11">
        <v>1632.4848181653199</v>
      </c>
      <c r="I6968" s="10">
        <v>4601887.3056982197</v>
      </c>
      <c r="J6968" s="33">
        <f t="shared" si="432"/>
        <v>3.5474245884811636E-4</v>
      </c>
      <c r="K6968" s="33">
        <f t="shared" si="433"/>
        <v>3.5467954518164646E-4</v>
      </c>
      <c r="L6968" s="33">
        <f t="shared" si="434"/>
        <v>0.99861106762732521</v>
      </c>
      <c r="M6968" s="33">
        <f t="shared" si="435"/>
        <v>0.99825688070804575</v>
      </c>
    </row>
    <row r="6969" spans="1:13" ht="41.4">
      <c r="A6969" t="s">
        <v>164</v>
      </c>
      <c r="B6969" t="s">
        <v>262</v>
      </c>
      <c r="C6969" s="14" t="s">
        <v>264</v>
      </c>
      <c r="D6969" t="s">
        <v>456</v>
      </c>
      <c r="E6969" t="s">
        <v>474</v>
      </c>
      <c r="F6969" s="20">
        <v>2043</v>
      </c>
      <c r="G6969" s="20">
        <v>37</v>
      </c>
      <c r="H6969" s="11">
        <v>1749.1787379647801</v>
      </c>
      <c r="I6969" s="10">
        <v>4530132.6817022497</v>
      </c>
      <c r="J6969" s="33">
        <f t="shared" si="432"/>
        <v>3.861208624263751E-4</v>
      </c>
      <c r="K6969" s="33">
        <f t="shared" si="433"/>
        <v>3.8604632735961264E-4</v>
      </c>
      <c r="L6969" s="33">
        <f t="shared" si="434"/>
        <v>0.99825688070804575</v>
      </c>
      <c r="M6969" s="33">
        <f t="shared" si="435"/>
        <v>0.9978715073054869</v>
      </c>
    </row>
    <row r="6970" spans="1:13" ht="41.4">
      <c r="A6970" t="s">
        <v>164</v>
      </c>
      <c r="B6970" t="s">
        <v>262</v>
      </c>
      <c r="C6970" s="14" t="s">
        <v>264</v>
      </c>
      <c r="D6970" t="s">
        <v>456</v>
      </c>
      <c r="E6970" t="s">
        <v>474</v>
      </c>
      <c r="F6970" s="20">
        <v>2043</v>
      </c>
      <c r="G6970" s="20">
        <v>38</v>
      </c>
      <c r="H6970" s="11">
        <v>1876.45428650898</v>
      </c>
      <c r="I6970" s="10">
        <v>4435556.0601826301</v>
      </c>
      <c r="J6970" s="33">
        <f t="shared" si="432"/>
        <v>4.2304826295707298E-4</v>
      </c>
      <c r="K6970" s="33">
        <f t="shared" si="433"/>
        <v>4.2295879065812336E-4</v>
      </c>
      <c r="L6970" s="33">
        <f t="shared" si="434"/>
        <v>0.9978715073054869</v>
      </c>
      <c r="M6970" s="33">
        <f t="shared" si="435"/>
        <v>0.99744944877952479</v>
      </c>
    </row>
    <row r="6971" spans="1:13" ht="41.4">
      <c r="A6971" t="s">
        <v>164</v>
      </c>
      <c r="B6971" t="s">
        <v>262</v>
      </c>
      <c r="C6971" s="14" t="s">
        <v>264</v>
      </c>
      <c r="D6971" t="s">
        <v>456</v>
      </c>
      <c r="E6971" t="s">
        <v>474</v>
      </c>
      <c r="F6971" s="20">
        <v>2043</v>
      </c>
      <c r="G6971" s="20">
        <v>39</v>
      </c>
      <c r="H6971" s="11">
        <v>1962.4982158370899</v>
      </c>
      <c r="I6971" s="10">
        <v>4337220.9305886701</v>
      </c>
      <c r="J6971" s="33">
        <f t="shared" si="432"/>
        <v>4.5247826828381771E-4</v>
      </c>
      <c r="K6971" s="33">
        <f t="shared" si="433"/>
        <v>4.5237591543023647E-4</v>
      </c>
      <c r="L6971" s="33">
        <f t="shared" si="434"/>
        <v>0.99744944877952479</v>
      </c>
      <c r="M6971" s="33">
        <f t="shared" si="435"/>
        <v>0.99699822667203775</v>
      </c>
    </row>
    <row r="6972" spans="1:13" ht="41.4">
      <c r="A6972" t="s">
        <v>164</v>
      </c>
      <c r="B6972" t="s">
        <v>262</v>
      </c>
      <c r="C6972" s="14" t="s">
        <v>264</v>
      </c>
      <c r="D6972" t="s">
        <v>456</v>
      </c>
      <c r="E6972" t="s">
        <v>474</v>
      </c>
      <c r="F6972" s="20">
        <v>2043</v>
      </c>
      <c r="G6972" s="20">
        <v>40</v>
      </c>
      <c r="H6972" s="11">
        <v>2150.0051829077102</v>
      </c>
      <c r="I6972" s="10">
        <v>4292367.0452745901</v>
      </c>
      <c r="J6972" s="33">
        <f t="shared" si="432"/>
        <v>5.0089033864767515E-4</v>
      </c>
      <c r="K6972" s="33">
        <f t="shared" si="433"/>
        <v>5.0076491402417656E-4</v>
      </c>
      <c r="L6972" s="33">
        <f t="shared" si="434"/>
        <v>0.99699822667203775</v>
      </c>
      <c r="M6972" s="33">
        <f t="shared" si="435"/>
        <v>0.99649896494077606</v>
      </c>
    </row>
    <row r="6973" spans="1:13" ht="41.4">
      <c r="A6973" t="s">
        <v>164</v>
      </c>
      <c r="B6973" t="s">
        <v>262</v>
      </c>
      <c r="C6973" s="14" t="s">
        <v>264</v>
      </c>
      <c r="D6973" t="s">
        <v>456</v>
      </c>
      <c r="E6973" t="s">
        <v>474</v>
      </c>
      <c r="F6973" s="20">
        <v>2043</v>
      </c>
      <c r="G6973" s="20">
        <v>41</v>
      </c>
      <c r="H6973" s="11">
        <v>2819.5460802188099</v>
      </c>
      <c r="I6973" s="10">
        <v>4269744.8046664698</v>
      </c>
      <c r="J6973" s="33">
        <f t="shared" si="432"/>
        <v>6.6035470717998996E-4</v>
      </c>
      <c r="K6973" s="33">
        <f t="shared" si="433"/>
        <v>6.6013672099574094E-4</v>
      </c>
      <c r="L6973" s="33">
        <f t="shared" si="434"/>
        <v>0.99649896494077606</v>
      </c>
      <c r="M6973" s="33">
        <f t="shared" si="435"/>
        <v>0.99584113938158436</v>
      </c>
    </row>
    <row r="6974" spans="1:13" ht="41.4">
      <c r="A6974" t="s">
        <v>164</v>
      </c>
      <c r="B6974" t="s">
        <v>262</v>
      </c>
      <c r="C6974" s="14" t="s">
        <v>264</v>
      </c>
      <c r="D6974" t="s">
        <v>456</v>
      </c>
      <c r="E6974" t="s">
        <v>474</v>
      </c>
      <c r="F6974" s="20">
        <v>2043</v>
      </c>
      <c r="G6974" s="20">
        <v>42</v>
      </c>
      <c r="H6974" s="11">
        <v>3135.89669784016</v>
      </c>
      <c r="I6974" s="10">
        <v>4247012.1453336496</v>
      </c>
      <c r="J6974" s="33">
        <f t="shared" si="432"/>
        <v>7.3837714386705642E-4</v>
      </c>
      <c r="K6974" s="33">
        <f t="shared" si="433"/>
        <v>7.381046105453537E-4</v>
      </c>
      <c r="L6974" s="33">
        <f t="shared" si="434"/>
        <v>0.99584113938158436</v>
      </c>
      <c r="M6974" s="33">
        <f t="shared" si="435"/>
        <v>0.99510610444523606</v>
      </c>
    </row>
    <row r="6975" spans="1:13" ht="41.4">
      <c r="A6975" t="s">
        <v>164</v>
      </c>
      <c r="B6975" t="s">
        <v>262</v>
      </c>
      <c r="C6975" s="14" t="s">
        <v>264</v>
      </c>
      <c r="D6975" t="s">
        <v>456</v>
      </c>
      <c r="E6975" t="s">
        <v>474</v>
      </c>
      <c r="F6975" s="20">
        <v>2043</v>
      </c>
      <c r="G6975" s="20">
        <v>43</v>
      </c>
      <c r="H6975" s="11">
        <v>3519.3140183927699</v>
      </c>
      <c r="I6975" s="10">
        <v>4243159.7050618697</v>
      </c>
      <c r="J6975" s="33">
        <f t="shared" si="432"/>
        <v>8.2940880452706282E-4</v>
      </c>
      <c r="K6975" s="33">
        <f t="shared" si="433"/>
        <v>8.2906494011913967E-4</v>
      </c>
      <c r="L6975" s="33">
        <f t="shared" si="434"/>
        <v>0.99510610444523606</v>
      </c>
      <c r="M6975" s="33">
        <f t="shared" si="435"/>
        <v>0.99428109686234201</v>
      </c>
    </row>
    <row r="6976" spans="1:13" ht="41.4">
      <c r="A6976" t="s">
        <v>164</v>
      </c>
      <c r="B6976" t="s">
        <v>262</v>
      </c>
      <c r="C6976" s="14" t="s">
        <v>264</v>
      </c>
      <c r="D6976" t="s">
        <v>456</v>
      </c>
      <c r="E6976" t="s">
        <v>474</v>
      </c>
      <c r="F6976" s="20">
        <v>2043</v>
      </c>
      <c r="G6976" s="20">
        <v>44</v>
      </c>
      <c r="H6976" s="11">
        <v>3761.0496536753699</v>
      </c>
      <c r="I6976" s="10">
        <v>4276657.8217035402</v>
      </c>
      <c r="J6976" s="33">
        <f t="shared" si="432"/>
        <v>8.7943665602342117E-4</v>
      </c>
      <c r="K6976" s="33">
        <f t="shared" si="433"/>
        <v>8.790500649431543E-4</v>
      </c>
      <c r="L6976" s="33">
        <f t="shared" si="434"/>
        <v>0.99428109686234201</v>
      </c>
      <c r="M6976" s="33">
        <f t="shared" si="435"/>
        <v>0.9934070739995734</v>
      </c>
    </row>
    <row r="6977" spans="1:13" ht="41.4">
      <c r="A6977" t="s">
        <v>164</v>
      </c>
      <c r="B6977" t="s">
        <v>262</v>
      </c>
      <c r="C6977" s="14" t="s">
        <v>264</v>
      </c>
      <c r="D6977" t="s">
        <v>456</v>
      </c>
      <c r="E6977" t="s">
        <v>474</v>
      </c>
      <c r="F6977" s="20">
        <v>2043</v>
      </c>
      <c r="G6977" s="20">
        <v>45</v>
      </c>
      <c r="H6977" s="11">
        <v>4106.1781688082201</v>
      </c>
      <c r="I6977" s="10">
        <v>4312195.6289154496</v>
      </c>
      <c r="J6977" s="33">
        <f t="shared" si="432"/>
        <v>9.5222446339730544E-4</v>
      </c>
      <c r="K6977" s="33">
        <f t="shared" si="433"/>
        <v>9.5177124155065851E-4</v>
      </c>
      <c r="L6977" s="33">
        <f t="shared" si="434"/>
        <v>0.9934070739995734</v>
      </c>
      <c r="M6977" s="33">
        <f t="shared" si="435"/>
        <v>0.99246157771538757</v>
      </c>
    </row>
    <row r="6978" spans="1:13" ht="41.4">
      <c r="A6978" t="s">
        <v>164</v>
      </c>
      <c r="B6978" t="s">
        <v>262</v>
      </c>
      <c r="C6978" s="14" t="s">
        <v>264</v>
      </c>
      <c r="D6978" t="s">
        <v>456</v>
      </c>
      <c r="E6978" t="s">
        <v>474</v>
      </c>
      <c r="F6978" s="20">
        <v>2043</v>
      </c>
      <c r="G6978" s="20">
        <v>46</v>
      </c>
      <c r="H6978" s="11">
        <v>5099.9277768135998</v>
      </c>
      <c r="I6978" s="10">
        <v>4301697.16106591</v>
      </c>
      <c r="J6978" s="33">
        <f t="shared" ref="J6978:J7041" si="436">IF(I6978&gt;0,H6978/I6978,0)</f>
        <v>1.1855617877921229E-3</v>
      </c>
      <c r="K6978" s="33">
        <f t="shared" ref="K6978:K7041" si="437">1-EXP(-J6978)</f>
        <v>1.1848592870625785E-3</v>
      </c>
      <c r="L6978" s="33">
        <f t="shared" ref="L6978:L7041" si="438">IF(G6978=30,1,M6977)</f>
        <v>0.99246157771538757</v>
      </c>
      <c r="M6978" s="33">
        <f t="shared" ref="M6978:M7041" si="439">L6978*(1-K6978)</f>
        <v>0.99128565039797867</v>
      </c>
    </row>
    <row r="6979" spans="1:13" ht="41.4">
      <c r="A6979" t="s">
        <v>164</v>
      </c>
      <c r="B6979" t="s">
        <v>262</v>
      </c>
      <c r="C6979" s="14" t="s">
        <v>264</v>
      </c>
      <c r="D6979" t="s">
        <v>456</v>
      </c>
      <c r="E6979" t="s">
        <v>474</v>
      </c>
      <c r="F6979" s="20">
        <v>2043</v>
      </c>
      <c r="G6979" s="20">
        <v>47</v>
      </c>
      <c r="H6979" s="11">
        <v>5506.3067750890395</v>
      </c>
      <c r="I6979" s="10">
        <v>4233192.4248548904</v>
      </c>
      <c r="J6979" s="33">
        <f t="shared" si="436"/>
        <v>1.3007456837442939E-3</v>
      </c>
      <c r="K6979" s="33">
        <f t="shared" si="437"/>
        <v>1.2999000807553118E-3</v>
      </c>
      <c r="L6979" s="33">
        <f t="shared" si="438"/>
        <v>0.99128565039797867</v>
      </c>
      <c r="M6979" s="33">
        <f t="shared" si="439"/>
        <v>0.9899970781009747</v>
      </c>
    </row>
    <row r="6980" spans="1:13" ht="41.4">
      <c r="A6980" t="s">
        <v>164</v>
      </c>
      <c r="B6980" t="s">
        <v>262</v>
      </c>
      <c r="C6980" s="14" t="s">
        <v>264</v>
      </c>
      <c r="D6980" t="s">
        <v>456</v>
      </c>
      <c r="E6980" t="s">
        <v>474</v>
      </c>
      <c r="F6980" s="20">
        <v>2043</v>
      </c>
      <c r="G6980" s="20">
        <v>48</v>
      </c>
      <c r="H6980" s="11">
        <v>5981.4818406391096</v>
      </c>
      <c r="I6980" s="10">
        <v>4162046.6291296599</v>
      </c>
      <c r="J6980" s="33">
        <f t="shared" si="436"/>
        <v>1.4371491656954161E-3</v>
      </c>
      <c r="K6980" s="33">
        <f t="shared" si="437"/>
        <v>1.4361169613695823E-3</v>
      </c>
      <c r="L6980" s="33">
        <f t="shared" si="438"/>
        <v>0.9899970781009747</v>
      </c>
      <c r="M6980" s="33">
        <f t="shared" si="439"/>
        <v>0.98857532650540758</v>
      </c>
    </row>
    <row r="6981" spans="1:13" ht="41.4">
      <c r="A6981" t="s">
        <v>164</v>
      </c>
      <c r="B6981" t="s">
        <v>262</v>
      </c>
      <c r="C6981" s="14" t="s">
        <v>264</v>
      </c>
      <c r="D6981" t="s">
        <v>456</v>
      </c>
      <c r="E6981" t="s">
        <v>474</v>
      </c>
      <c r="F6981" s="20">
        <v>2043</v>
      </c>
      <c r="G6981" s="20">
        <v>49</v>
      </c>
      <c r="H6981" s="11">
        <v>6357.1546679722996</v>
      </c>
      <c r="I6981" s="10">
        <v>4099193.7059560898</v>
      </c>
      <c r="J6981" s="33">
        <f t="shared" si="436"/>
        <v>1.5508305105795353E-3</v>
      </c>
      <c r="K6981" s="33">
        <f t="shared" si="437"/>
        <v>1.549628594346375E-3</v>
      </c>
      <c r="L6981" s="33">
        <f t="shared" si="438"/>
        <v>0.98857532650540758</v>
      </c>
      <c r="M6981" s="33">
        <f t="shared" si="439"/>
        <v>0.98704340191178952</v>
      </c>
    </row>
    <row r="6982" spans="1:13" ht="41.4">
      <c r="A6982" t="s">
        <v>164</v>
      </c>
      <c r="B6982" t="s">
        <v>262</v>
      </c>
      <c r="C6982" s="14" t="s">
        <v>264</v>
      </c>
      <c r="D6982" t="s">
        <v>456</v>
      </c>
      <c r="E6982" t="s">
        <v>474</v>
      </c>
      <c r="F6982" s="20">
        <v>2043</v>
      </c>
      <c r="G6982" s="20">
        <v>50</v>
      </c>
      <c r="H6982" s="11">
        <v>6810.6319321998199</v>
      </c>
      <c r="I6982" s="10">
        <v>4037982.4429192902</v>
      </c>
      <c r="J6982" s="33">
        <f t="shared" si="436"/>
        <v>1.6866422844761112E-3</v>
      </c>
      <c r="K6982" s="33">
        <f t="shared" si="437"/>
        <v>1.6852207027238109E-3</v>
      </c>
      <c r="L6982" s="33">
        <f t="shared" si="438"/>
        <v>0.98704340191178952</v>
      </c>
      <c r="M6982" s="33">
        <f t="shared" si="439"/>
        <v>0.98538001593640079</v>
      </c>
    </row>
    <row r="6983" spans="1:13" ht="41.4">
      <c r="A6983" t="s">
        <v>164</v>
      </c>
      <c r="B6983" t="s">
        <v>262</v>
      </c>
      <c r="C6983" s="14" t="s">
        <v>264</v>
      </c>
      <c r="D6983" t="s">
        <v>456</v>
      </c>
      <c r="E6983" t="s">
        <v>474</v>
      </c>
      <c r="F6983" s="20">
        <v>2043</v>
      </c>
      <c r="G6983" s="20">
        <v>51</v>
      </c>
      <c r="H6983" s="11">
        <v>7648.5339949279896</v>
      </c>
      <c r="I6983" s="10">
        <v>4009648.1960026301</v>
      </c>
      <c r="J6983" s="33">
        <f t="shared" si="436"/>
        <v>1.907532437023553E-3</v>
      </c>
      <c r="K6983" s="33">
        <f t="shared" si="437"/>
        <v>1.9057142532896698E-3</v>
      </c>
      <c r="L6983" s="33">
        <f t="shared" si="438"/>
        <v>0.98538001593640079</v>
      </c>
      <c r="M6983" s="33">
        <f t="shared" si="439"/>
        <v>0.98350216319512396</v>
      </c>
    </row>
    <row r="6984" spans="1:13" ht="41.4">
      <c r="A6984" t="s">
        <v>164</v>
      </c>
      <c r="B6984" t="s">
        <v>262</v>
      </c>
      <c r="C6984" s="14" t="s">
        <v>264</v>
      </c>
      <c r="D6984" t="s">
        <v>456</v>
      </c>
      <c r="E6984" t="s">
        <v>474</v>
      </c>
      <c r="F6984" s="20">
        <v>2043</v>
      </c>
      <c r="G6984" s="20">
        <v>52</v>
      </c>
      <c r="H6984" s="11">
        <v>8258.3394739436299</v>
      </c>
      <c r="I6984" s="10">
        <v>3974735.5390645899</v>
      </c>
      <c r="J6984" s="33">
        <f t="shared" si="436"/>
        <v>2.0777079110745411E-3</v>
      </c>
      <c r="K6984" s="33">
        <f t="shared" si="437"/>
        <v>2.0755509700823849E-3</v>
      </c>
      <c r="L6984" s="33">
        <f t="shared" si="438"/>
        <v>0.98350216319512396</v>
      </c>
      <c r="M6984" s="33">
        <f t="shared" si="439"/>
        <v>0.98146085432622621</v>
      </c>
    </row>
    <row r="6985" spans="1:13" ht="41.4">
      <c r="A6985" t="s">
        <v>164</v>
      </c>
      <c r="B6985" t="s">
        <v>262</v>
      </c>
      <c r="C6985" s="14" t="s">
        <v>264</v>
      </c>
      <c r="D6985" t="s">
        <v>456</v>
      </c>
      <c r="E6985" t="s">
        <v>474</v>
      </c>
      <c r="F6985" s="20">
        <v>2043</v>
      </c>
      <c r="G6985" s="20">
        <v>53</v>
      </c>
      <c r="H6985" s="11">
        <v>8915.7411244197501</v>
      </c>
      <c r="I6985" s="10">
        <v>3942048.89506278</v>
      </c>
      <c r="J6985" s="33">
        <f t="shared" si="436"/>
        <v>2.2617023181996225E-3</v>
      </c>
      <c r="K6985" s="33">
        <f t="shared" si="437"/>
        <v>2.2591465966350643E-3</v>
      </c>
      <c r="L6985" s="33">
        <f t="shared" si="438"/>
        <v>0.98146085432622621</v>
      </c>
      <c r="M6985" s="33">
        <f t="shared" si="439"/>
        <v>0.97924359037744457</v>
      </c>
    </row>
    <row r="6986" spans="1:13" ht="41.4">
      <c r="A6986" t="s">
        <v>164</v>
      </c>
      <c r="B6986" t="s">
        <v>262</v>
      </c>
      <c r="C6986" s="14" t="s">
        <v>264</v>
      </c>
      <c r="D6986" t="s">
        <v>456</v>
      </c>
      <c r="E6986" t="s">
        <v>474</v>
      </c>
      <c r="F6986" s="20">
        <v>2043</v>
      </c>
      <c r="G6986" s="20">
        <v>54</v>
      </c>
      <c r="H6986" s="11">
        <v>9753.0331685075198</v>
      </c>
      <c r="I6986" s="10">
        <v>3929816.6736103501</v>
      </c>
      <c r="J6986" s="33">
        <f t="shared" si="436"/>
        <v>2.4818036001530166E-3</v>
      </c>
      <c r="K6986" s="33">
        <f t="shared" si="437"/>
        <v>2.4787264717339719E-3</v>
      </c>
      <c r="L6986" s="33">
        <f t="shared" si="438"/>
        <v>0.97924359037744457</v>
      </c>
      <c r="M6986" s="33">
        <f t="shared" si="439"/>
        <v>0.97681631336770014</v>
      </c>
    </row>
    <row r="6987" spans="1:13" ht="41.4">
      <c r="A6987" t="s">
        <v>164</v>
      </c>
      <c r="B6987" t="s">
        <v>262</v>
      </c>
      <c r="C6987" s="14" t="s">
        <v>264</v>
      </c>
      <c r="D6987" t="s">
        <v>456</v>
      </c>
      <c r="E6987" t="s">
        <v>474</v>
      </c>
      <c r="F6987" s="20">
        <v>2043</v>
      </c>
      <c r="G6987" s="20">
        <v>55</v>
      </c>
      <c r="H6987" s="11">
        <v>10626.2906897264</v>
      </c>
      <c r="I6987" s="10">
        <v>3871622.8679239498</v>
      </c>
      <c r="J6987" s="33">
        <f t="shared" si="436"/>
        <v>2.7446605860721278E-3</v>
      </c>
      <c r="K6987" s="33">
        <f t="shared" si="437"/>
        <v>2.7408974488378757E-3</v>
      </c>
      <c r="L6987" s="33">
        <f t="shared" si="438"/>
        <v>0.97681631336770014</v>
      </c>
      <c r="M6987" s="33">
        <f t="shared" si="439"/>
        <v>0.97413896002640743</v>
      </c>
    </row>
    <row r="6988" spans="1:13" ht="41.4">
      <c r="A6988" t="s">
        <v>164</v>
      </c>
      <c r="B6988" t="s">
        <v>262</v>
      </c>
      <c r="C6988" s="14" t="s">
        <v>264</v>
      </c>
      <c r="D6988" t="s">
        <v>456</v>
      </c>
      <c r="E6988" t="s">
        <v>474</v>
      </c>
      <c r="F6988" s="20">
        <v>2043</v>
      </c>
      <c r="G6988" s="20">
        <v>56</v>
      </c>
      <c r="H6988" s="11">
        <v>11422.407801990399</v>
      </c>
      <c r="I6988" s="10">
        <v>3804007.7986298199</v>
      </c>
      <c r="J6988" s="33">
        <f t="shared" si="436"/>
        <v>3.0027298593090896E-3</v>
      </c>
      <c r="K6988" s="33">
        <f t="shared" si="437"/>
        <v>2.9982261749154082E-3</v>
      </c>
      <c r="L6988" s="33">
        <f t="shared" si="438"/>
        <v>0.97413896002640743</v>
      </c>
      <c r="M6988" s="33">
        <f t="shared" si="439"/>
        <v>0.97121827109845138</v>
      </c>
    </row>
    <row r="6989" spans="1:13" ht="41.4">
      <c r="A6989" t="s">
        <v>164</v>
      </c>
      <c r="B6989" t="s">
        <v>262</v>
      </c>
      <c r="C6989" s="14" t="s">
        <v>264</v>
      </c>
      <c r="D6989" t="s">
        <v>456</v>
      </c>
      <c r="E6989" t="s">
        <v>474</v>
      </c>
      <c r="F6989" s="20">
        <v>2043</v>
      </c>
      <c r="G6989" s="20">
        <v>57</v>
      </c>
      <c r="H6989" s="11">
        <v>12602.4148925307</v>
      </c>
      <c r="I6989" s="10">
        <v>3792830.05420106</v>
      </c>
      <c r="J6989" s="33">
        <f t="shared" si="436"/>
        <v>3.3226943238787781E-3</v>
      </c>
      <c r="K6989" s="33">
        <f t="shared" si="437"/>
        <v>3.3171802839409015E-3</v>
      </c>
      <c r="L6989" s="33">
        <f t="shared" si="438"/>
        <v>0.97121827109845138</v>
      </c>
      <c r="M6989" s="33">
        <f t="shared" si="439"/>
        <v>0.96799656499816045</v>
      </c>
    </row>
    <row r="6990" spans="1:13" ht="41.4">
      <c r="A6990" t="s">
        <v>164</v>
      </c>
      <c r="B6990" t="s">
        <v>262</v>
      </c>
      <c r="C6990" s="14" t="s">
        <v>264</v>
      </c>
      <c r="D6990" t="s">
        <v>456</v>
      </c>
      <c r="E6990" t="s">
        <v>474</v>
      </c>
      <c r="F6990" s="20">
        <v>2043</v>
      </c>
      <c r="G6990" s="20">
        <v>58</v>
      </c>
      <c r="H6990" s="11">
        <v>14069.53248776</v>
      </c>
      <c r="I6990" s="10">
        <v>3832243.0761956898</v>
      </c>
      <c r="J6990" s="33">
        <f t="shared" si="436"/>
        <v>3.6713570115513082E-3</v>
      </c>
      <c r="K6990" s="33">
        <f t="shared" si="437"/>
        <v>3.6646258204530158E-3</v>
      </c>
      <c r="L6990" s="33">
        <f t="shared" si="438"/>
        <v>0.96799656499816045</v>
      </c>
      <c r="M6990" s="33">
        <f t="shared" si="439"/>
        <v>0.96444921979195841</v>
      </c>
    </row>
    <row r="6991" spans="1:13" ht="41.4">
      <c r="A6991" t="s">
        <v>164</v>
      </c>
      <c r="B6991" t="s">
        <v>262</v>
      </c>
      <c r="C6991" s="14" t="s">
        <v>264</v>
      </c>
      <c r="D6991" t="s">
        <v>456</v>
      </c>
      <c r="E6991" t="s">
        <v>474</v>
      </c>
      <c r="F6991" s="20">
        <v>2043</v>
      </c>
      <c r="G6991" s="20">
        <v>59</v>
      </c>
      <c r="H6991" s="11">
        <v>14872.0824558152</v>
      </c>
      <c r="I6991" s="10">
        <v>3829779.9970136401</v>
      </c>
      <c r="J6991" s="33">
        <f t="shared" si="436"/>
        <v>3.8832733126738486E-3</v>
      </c>
      <c r="K6991" s="33">
        <f t="shared" si="437"/>
        <v>3.8757431572340462E-3</v>
      </c>
      <c r="L6991" s="33">
        <f t="shared" si="438"/>
        <v>0.96444921979195841</v>
      </c>
      <c r="M6991" s="33">
        <f t="shared" si="439"/>
        <v>0.96071126232784998</v>
      </c>
    </row>
    <row r="6992" spans="1:13" ht="41.4">
      <c r="A6992" t="s">
        <v>164</v>
      </c>
      <c r="B6992" t="s">
        <v>262</v>
      </c>
      <c r="C6992" s="14" t="s">
        <v>264</v>
      </c>
      <c r="D6992" t="s">
        <v>456</v>
      </c>
      <c r="E6992" t="s">
        <v>474</v>
      </c>
      <c r="F6992" s="20">
        <v>2043</v>
      </c>
      <c r="G6992" s="20">
        <v>60</v>
      </c>
      <c r="H6992" s="11">
        <v>15615.171232206099</v>
      </c>
      <c r="I6992" s="10">
        <v>3772608.7385709998</v>
      </c>
      <c r="J6992" s="33">
        <f t="shared" si="436"/>
        <v>4.1390910943287645E-3</v>
      </c>
      <c r="K6992" s="33">
        <f t="shared" si="437"/>
        <v>4.1305368631023853E-3</v>
      </c>
      <c r="L6992" s="33">
        <f t="shared" si="438"/>
        <v>0.96071126232784998</v>
      </c>
      <c r="M6992" s="33">
        <f t="shared" si="439"/>
        <v>0.95674300904400722</v>
      </c>
    </row>
    <row r="6993" spans="1:13" ht="41.4">
      <c r="A6993" t="s">
        <v>164</v>
      </c>
      <c r="B6993" t="s">
        <v>262</v>
      </c>
      <c r="C6993" s="14" t="s">
        <v>264</v>
      </c>
      <c r="D6993" t="s">
        <v>456</v>
      </c>
      <c r="E6993" t="s">
        <v>474</v>
      </c>
      <c r="F6993" s="20">
        <v>2043</v>
      </c>
      <c r="G6993" s="20">
        <v>61</v>
      </c>
      <c r="H6993" s="11">
        <v>16332.406566162999</v>
      </c>
      <c r="I6993" s="10">
        <v>3691569.5743836202</v>
      </c>
      <c r="J6993" s="33">
        <f t="shared" si="436"/>
        <v>4.42424454884885E-3</v>
      </c>
      <c r="K6993" s="33">
        <f t="shared" si="437"/>
        <v>4.4144719963009615E-3</v>
      </c>
      <c r="L6993" s="33">
        <f t="shared" si="438"/>
        <v>0.95674300904400722</v>
      </c>
      <c r="M6993" s="33">
        <f t="shared" si="439"/>
        <v>0.95251949382292578</v>
      </c>
    </row>
    <row r="6994" spans="1:13" ht="41.4">
      <c r="A6994" t="s">
        <v>164</v>
      </c>
      <c r="B6994" t="s">
        <v>262</v>
      </c>
      <c r="C6994" s="14" t="s">
        <v>264</v>
      </c>
      <c r="D6994" t="s">
        <v>456</v>
      </c>
      <c r="E6994" t="s">
        <v>474</v>
      </c>
      <c r="F6994" s="20">
        <v>2043</v>
      </c>
      <c r="G6994" s="20">
        <v>62</v>
      </c>
      <c r="H6994" s="11">
        <v>17216.6194611803</v>
      </c>
      <c r="I6994" s="10">
        <v>3603333.6278637</v>
      </c>
      <c r="J6994" s="33">
        <f t="shared" si="436"/>
        <v>4.7779698577029841E-3</v>
      </c>
      <c r="K6994" s="33">
        <f t="shared" si="437"/>
        <v>4.7665735174038382E-3</v>
      </c>
      <c r="L6994" s="33">
        <f t="shared" si="438"/>
        <v>0.95251949382292578</v>
      </c>
      <c r="M6994" s="33">
        <f t="shared" si="439"/>
        <v>0.94797923962885855</v>
      </c>
    </row>
    <row r="6995" spans="1:13" ht="41.4">
      <c r="A6995" t="s">
        <v>164</v>
      </c>
      <c r="B6995" t="s">
        <v>262</v>
      </c>
      <c r="C6995" s="14" t="s">
        <v>264</v>
      </c>
      <c r="D6995" t="s">
        <v>456</v>
      </c>
      <c r="E6995" t="s">
        <v>474</v>
      </c>
      <c r="F6995" s="20">
        <v>2043</v>
      </c>
      <c r="G6995" s="20">
        <v>63</v>
      </c>
      <c r="H6995" s="11">
        <v>18161.896626572401</v>
      </c>
      <c r="I6995" s="10">
        <v>3518460.72314408</v>
      </c>
      <c r="J6995" s="33">
        <f t="shared" si="436"/>
        <v>5.161886988564424E-3</v>
      </c>
      <c r="K6995" s="33">
        <f t="shared" si="437"/>
        <v>5.1485873435181961E-3</v>
      </c>
      <c r="L6995" s="33">
        <f t="shared" si="438"/>
        <v>0.94797923962885855</v>
      </c>
      <c r="M6995" s="33">
        <f t="shared" si="439"/>
        <v>0.9430984857137874</v>
      </c>
    </row>
    <row r="6996" spans="1:13" ht="41.4">
      <c r="A6996" t="s">
        <v>164</v>
      </c>
      <c r="B6996" t="s">
        <v>262</v>
      </c>
      <c r="C6996" s="14" t="s">
        <v>264</v>
      </c>
      <c r="D6996" t="s">
        <v>456</v>
      </c>
      <c r="E6996" t="s">
        <v>474</v>
      </c>
      <c r="F6996" s="20">
        <v>2043</v>
      </c>
      <c r="G6996" s="20">
        <v>64</v>
      </c>
      <c r="H6996" s="11">
        <v>19404.5476636352</v>
      </c>
      <c r="I6996" s="10">
        <v>3419548.20204212</v>
      </c>
      <c r="J6996" s="33">
        <f t="shared" si="436"/>
        <v>5.674593986435693E-3</v>
      </c>
      <c r="K6996" s="33">
        <f t="shared" si="437"/>
        <v>5.6585238894409917E-3</v>
      </c>
      <c r="L6996" s="33">
        <f t="shared" si="438"/>
        <v>0.9430984857137874</v>
      </c>
      <c r="M6996" s="33">
        <f t="shared" si="439"/>
        <v>0.93776194040228034</v>
      </c>
    </row>
    <row r="6997" spans="1:13" ht="41.4">
      <c r="A6997" t="s">
        <v>164</v>
      </c>
      <c r="B6997" t="s">
        <v>262</v>
      </c>
      <c r="C6997" s="14" t="s">
        <v>264</v>
      </c>
      <c r="D6997" t="s">
        <v>456</v>
      </c>
      <c r="E6997" t="s">
        <v>474</v>
      </c>
      <c r="F6997" s="20">
        <v>2043</v>
      </c>
      <c r="G6997" s="20">
        <v>65</v>
      </c>
      <c r="H6997" s="11">
        <v>20447.953863858598</v>
      </c>
      <c r="I6997" s="10">
        <v>3297633.2183213602</v>
      </c>
      <c r="J6997" s="33">
        <f t="shared" si="436"/>
        <v>6.2007969079919392E-3</v>
      </c>
      <c r="K6997" s="33">
        <f t="shared" si="437"/>
        <v>6.1816116419732836E-3</v>
      </c>
      <c r="L6997" s="33">
        <f t="shared" si="438"/>
        <v>0.93776194040228034</v>
      </c>
      <c r="M6997" s="33">
        <f t="shared" si="439"/>
        <v>0.9319650602740901</v>
      </c>
    </row>
    <row r="6998" spans="1:13" ht="41.4">
      <c r="A6998" t="s">
        <v>164</v>
      </c>
      <c r="B6998" t="s">
        <v>262</v>
      </c>
      <c r="C6998" s="14" t="s">
        <v>264</v>
      </c>
      <c r="D6998" t="s">
        <v>456</v>
      </c>
      <c r="E6998" t="s">
        <v>474</v>
      </c>
      <c r="F6998" s="20">
        <v>2043</v>
      </c>
      <c r="G6998" s="20">
        <v>66</v>
      </c>
      <c r="H6998" s="11">
        <v>20751.1150107797</v>
      </c>
      <c r="I6998" s="10">
        <v>3178303.2063738201</v>
      </c>
      <c r="J6998" s="33">
        <f t="shared" si="436"/>
        <v>6.5289916233180903E-3</v>
      </c>
      <c r="K6998" s="33">
        <f t="shared" si="437"/>
        <v>6.5077240679117798E-3</v>
      </c>
      <c r="L6998" s="33">
        <f t="shared" si="438"/>
        <v>0.9319650602740901</v>
      </c>
      <c r="M6998" s="33">
        <f t="shared" si="439"/>
        <v>0.92590008882089159</v>
      </c>
    </row>
    <row r="6999" spans="1:13" ht="41.4">
      <c r="A6999" t="s">
        <v>164</v>
      </c>
      <c r="B6999" t="s">
        <v>262</v>
      </c>
      <c r="C6999" s="14" t="s">
        <v>264</v>
      </c>
      <c r="D6999" t="s">
        <v>456</v>
      </c>
      <c r="E6999" t="s">
        <v>474</v>
      </c>
      <c r="F6999" s="20">
        <v>2043</v>
      </c>
      <c r="G6999" s="20">
        <v>67</v>
      </c>
      <c r="H6999" s="11">
        <v>21854.434118749501</v>
      </c>
      <c r="I6999" s="10">
        <v>3069535.8218642501</v>
      </c>
      <c r="J6999" s="33">
        <f t="shared" si="436"/>
        <v>7.1197846798466231E-3</v>
      </c>
      <c r="K6999" s="33">
        <f t="shared" si="437"/>
        <v>7.094499057885173E-3</v>
      </c>
      <c r="L6999" s="33">
        <f t="shared" si="438"/>
        <v>0.92590008882089159</v>
      </c>
      <c r="M6999" s="33">
        <f t="shared" si="439"/>
        <v>0.91933129151305593</v>
      </c>
    </row>
    <row r="7000" spans="1:13" ht="41.4">
      <c r="A7000" t="s">
        <v>164</v>
      </c>
      <c r="B7000" t="s">
        <v>262</v>
      </c>
      <c r="C7000" s="14" t="s">
        <v>264</v>
      </c>
      <c r="D7000" t="s">
        <v>456</v>
      </c>
      <c r="E7000" t="s">
        <v>474</v>
      </c>
      <c r="F7000" s="20">
        <v>2043</v>
      </c>
      <c r="G7000" s="20">
        <v>68</v>
      </c>
      <c r="H7000" s="11">
        <v>22763.972681722698</v>
      </c>
      <c r="I7000" s="10">
        <v>2948672.3961552898</v>
      </c>
      <c r="J7000" s="33">
        <f t="shared" si="436"/>
        <v>7.7200752146641145E-3</v>
      </c>
      <c r="K7000" s="33">
        <f t="shared" si="437"/>
        <v>7.6903519717438362E-3</v>
      </c>
      <c r="L7000" s="33">
        <f t="shared" si="438"/>
        <v>0.91933129151305593</v>
      </c>
      <c r="M7000" s="33">
        <f t="shared" si="439"/>
        <v>0.91226131030268265</v>
      </c>
    </row>
    <row r="7001" spans="1:13" ht="41.4">
      <c r="A7001" t="s">
        <v>164</v>
      </c>
      <c r="B7001" t="s">
        <v>262</v>
      </c>
      <c r="C7001" s="14" t="s">
        <v>264</v>
      </c>
      <c r="D7001" t="s">
        <v>456</v>
      </c>
      <c r="E7001" t="s">
        <v>474</v>
      </c>
      <c r="F7001" s="20">
        <v>2043</v>
      </c>
      <c r="G7001" s="20">
        <v>69</v>
      </c>
      <c r="H7001" s="11">
        <v>23152.866943797999</v>
      </c>
      <c r="I7001" s="10">
        <v>2838607.9051079</v>
      </c>
      <c r="J7001" s="33">
        <f t="shared" si="436"/>
        <v>8.1564160031175285E-3</v>
      </c>
      <c r="K7001" s="33">
        <f t="shared" si="437"/>
        <v>8.1232426951463044E-3</v>
      </c>
      <c r="L7001" s="33">
        <f t="shared" si="438"/>
        <v>0.91226131030268265</v>
      </c>
      <c r="M7001" s="33">
        <f t="shared" si="439"/>
        <v>0.90485079027770177</v>
      </c>
    </row>
    <row r="7002" spans="1:13" ht="41.4">
      <c r="A7002" t="s">
        <v>164</v>
      </c>
      <c r="B7002" t="s">
        <v>262</v>
      </c>
      <c r="C7002" s="14" t="s">
        <v>264</v>
      </c>
      <c r="D7002" t="s">
        <v>456</v>
      </c>
      <c r="E7002" t="s">
        <v>474</v>
      </c>
      <c r="F7002" s="20">
        <v>2044</v>
      </c>
      <c r="G7002" s="20">
        <v>30</v>
      </c>
      <c r="H7002" s="11">
        <v>736.753940987173</v>
      </c>
      <c r="I7002" s="10">
        <v>4734779.2019512895</v>
      </c>
      <c r="J7002" s="33">
        <f t="shared" si="436"/>
        <v>1.5560470922985027E-4</v>
      </c>
      <c r="K7002" s="33">
        <f t="shared" si="437"/>
        <v>1.5559260344499837E-4</v>
      </c>
      <c r="L7002" s="33">
        <f t="shared" si="438"/>
        <v>1</v>
      </c>
      <c r="M7002" s="33">
        <f t="shared" si="439"/>
        <v>0.999844407396555</v>
      </c>
    </row>
    <row r="7003" spans="1:13" ht="41.4">
      <c r="A7003" t="s">
        <v>164</v>
      </c>
      <c r="B7003" t="s">
        <v>262</v>
      </c>
      <c r="C7003" s="14" t="s">
        <v>264</v>
      </c>
      <c r="D7003" t="s">
        <v>456</v>
      </c>
      <c r="E7003" t="s">
        <v>474</v>
      </c>
      <c r="F7003" s="20">
        <v>2044</v>
      </c>
      <c r="G7003" s="20">
        <v>31</v>
      </c>
      <c r="H7003" s="11">
        <v>1067.63797564164</v>
      </c>
      <c r="I7003" s="10">
        <v>4826247.5102797002</v>
      </c>
      <c r="J7003" s="33">
        <f t="shared" si="436"/>
        <v>2.2121492388602466E-4</v>
      </c>
      <c r="K7003" s="33">
        <f t="shared" si="437"/>
        <v>2.2119045766888501E-4</v>
      </c>
      <c r="L7003" s="33">
        <f t="shared" si="438"/>
        <v>0.999844407396555</v>
      </c>
      <c r="M7003" s="33">
        <f t="shared" si="439"/>
        <v>0.99962325135448526</v>
      </c>
    </row>
    <row r="7004" spans="1:13" ht="41.4">
      <c r="A7004" t="s">
        <v>164</v>
      </c>
      <c r="B7004" t="s">
        <v>262</v>
      </c>
      <c r="C7004" s="14" t="s">
        <v>264</v>
      </c>
      <c r="D7004" t="s">
        <v>456</v>
      </c>
      <c r="E7004" t="s">
        <v>474</v>
      </c>
      <c r="F7004" s="20">
        <v>2044</v>
      </c>
      <c r="G7004" s="20">
        <v>32</v>
      </c>
      <c r="H7004" s="11">
        <v>1123.3801460910399</v>
      </c>
      <c r="I7004" s="10">
        <v>4869889.8405714296</v>
      </c>
      <c r="J7004" s="33">
        <f t="shared" si="436"/>
        <v>2.306787592466821E-4</v>
      </c>
      <c r="K7004" s="33">
        <f t="shared" si="437"/>
        <v>2.3065215494744162E-4</v>
      </c>
      <c r="L7004" s="33">
        <f t="shared" si="438"/>
        <v>0.99962325135448526</v>
      </c>
      <c r="M7004" s="33">
        <f t="shared" si="439"/>
        <v>0.99939268609742482</v>
      </c>
    </row>
    <row r="7005" spans="1:13" ht="41.4">
      <c r="A7005" t="s">
        <v>164</v>
      </c>
      <c r="B7005" t="s">
        <v>262</v>
      </c>
      <c r="C7005" s="14" t="s">
        <v>264</v>
      </c>
      <c r="D7005" t="s">
        <v>456</v>
      </c>
      <c r="E7005" t="s">
        <v>474</v>
      </c>
      <c r="F7005" s="20">
        <v>2044</v>
      </c>
      <c r="G7005" s="20">
        <v>33</v>
      </c>
      <c r="H7005" s="11">
        <v>1167.1329321062899</v>
      </c>
      <c r="I7005" s="10">
        <v>4790280.5405751904</v>
      </c>
      <c r="J7005" s="33">
        <f t="shared" si="436"/>
        <v>2.4364605000068472E-4</v>
      </c>
      <c r="K7005" s="33">
        <f t="shared" si="437"/>
        <v>2.4361637071235176E-4</v>
      </c>
      <c r="L7005" s="33">
        <f t="shared" si="438"/>
        <v>0.99939268609742482</v>
      </c>
      <c r="M7005" s="33">
        <f t="shared" si="439"/>
        <v>0.99914921767832132</v>
      </c>
    </row>
    <row r="7006" spans="1:13" ht="41.4">
      <c r="A7006" t="s">
        <v>164</v>
      </c>
      <c r="B7006" t="s">
        <v>262</v>
      </c>
      <c r="C7006" s="14" t="s">
        <v>264</v>
      </c>
      <c r="D7006" t="s">
        <v>456</v>
      </c>
      <c r="E7006" t="s">
        <v>474</v>
      </c>
      <c r="F7006" s="20">
        <v>2044</v>
      </c>
      <c r="G7006" s="20">
        <v>34</v>
      </c>
      <c r="H7006" s="11">
        <v>1209.79902922205</v>
      </c>
      <c r="I7006" s="10">
        <v>4689140.41376225</v>
      </c>
      <c r="J7006" s="33">
        <f t="shared" si="436"/>
        <v>2.5800017113400723E-4</v>
      </c>
      <c r="K7006" s="33">
        <f t="shared" si="437"/>
        <v>2.5796689195189959E-4</v>
      </c>
      <c r="L7006" s="33">
        <f t="shared" si="438"/>
        <v>0.99914921767832132</v>
      </c>
      <c r="M7006" s="33">
        <f t="shared" si="439"/>
        <v>0.99889147026004066</v>
      </c>
    </row>
    <row r="7007" spans="1:13" ht="41.4">
      <c r="A7007" t="s">
        <v>164</v>
      </c>
      <c r="B7007" t="s">
        <v>262</v>
      </c>
      <c r="C7007" s="14" t="s">
        <v>264</v>
      </c>
      <c r="D7007" t="s">
        <v>456</v>
      </c>
      <c r="E7007" t="s">
        <v>474</v>
      </c>
      <c r="F7007" s="20">
        <v>2044</v>
      </c>
      <c r="G7007" s="20">
        <v>35</v>
      </c>
      <c r="H7007" s="11">
        <v>1284.8910450585199</v>
      </c>
      <c r="I7007" s="10">
        <v>4632219.5869444301</v>
      </c>
      <c r="J7007" s="33">
        <f t="shared" si="436"/>
        <v>2.7738129010116249E-4</v>
      </c>
      <c r="K7007" s="33">
        <f t="shared" si="437"/>
        <v>2.773428234678077E-4</v>
      </c>
      <c r="L7007" s="33">
        <f t="shared" si="438"/>
        <v>0.99889147026004066</v>
      </c>
      <c r="M7007" s="33">
        <f t="shared" si="439"/>
        <v>0.99861443487934087</v>
      </c>
    </row>
    <row r="7008" spans="1:13" ht="41.4">
      <c r="A7008" t="s">
        <v>164</v>
      </c>
      <c r="B7008" t="s">
        <v>262</v>
      </c>
      <c r="C7008" s="14" t="s">
        <v>264</v>
      </c>
      <c r="D7008" t="s">
        <v>456</v>
      </c>
      <c r="E7008" t="s">
        <v>474</v>
      </c>
      <c r="F7008" s="20">
        <v>2044</v>
      </c>
      <c r="G7008" s="20">
        <v>36</v>
      </c>
      <c r="H7008" s="11">
        <v>1633.4402497471899</v>
      </c>
      <c r="I7008" s="10">
        <v>4623732.6557435896</v>
      </c>
      <c r="J7008" s="33">
        <f t="shared" si="436"/>
        <v>3.5327307423757174E-4</v>
      </c>
      <c r="K7008" s="33">
        <f t="shared" si="437"/>
        <v>3.5321068065263805E-4</v>
      </c>
      <c r="L7008" s="33">
        <f t="shared" si="438"/>
        <v>0.99861443487934087</v>
      </c>
      <c r="M7008" s="33">
        <f t="shared" si="439"/>
        <v>0.99826171359508764</v>
      </c>
    </row>
    <row r="7009" spans="1:13" ht="41.4">
      <c r="A7009" t="s">
        <v>164</v>
      </c>
      <c r="B7009" t="s">
        <v>262</v>
      </c>
      <c r="C7009" s="14" t="s">
        <v>264</v>
      </c>
      <c r="D7009" t="s">
        <v>456</v>
      </c>
      <c r="E7009" t="s">
        <v>474</v>
      </c>
      <c r="F7009" s="20">
        <v>2044</v>
      </c>
      <c r="G7009" s="20">
        <v>37</v>
      </c>
      <c r="H7009" s="11">
        <v>1765.95185329673</v>
      </c>
      <c r="I7009" s="10">
        <v>4595269.0441524396</v>
      </c>
      <c r="J7009" s="33">
        <f t="shared" si="436"/>
        <v>3.8429781506350201E-4</v>
      </c>
      <c r="K7009" s="33">
        <f t="shared" si="437"/>
        <v>3.8422398211646058E-4</v>
      </c>
      <c r="L7009" s="33">
        <f t="shared" si="438"/>
        <v>0.99826171359508764</v>
      </c>
      <c r="M7009" s="33">
        <f t="shared" si="439"/>
        <v>0.99787815750429576</v>
      </c>
    </row>
    <row r="7010" spans="1:13" ht="41.4">
      <c r="A7010" t="s">
        <v>164</v>
      </c>
      <c r="B7010" t="s">
        <v>262</v>
      </c>
      <c r="C7010" s="14" t="s">
        <v>264</v>
      </c>
      <c r="D7010" t="s">
        <v>456</v>
      </c>
      <c r="E7010" t="s">
        <v>474</v>
      </c>
      <c r="F7010" s="20">
        <v>2044</v>
      </c>
      <c r="G7010" s="20">
        <v>38</v>
      </c>
      <c r="H7010" s="11">
        <v>1904.94460581111</v>
      </c>
      <c r="I7010" s="10">
        <v>4523149.0124370102</v>
      </c>
      <c r="J7010" s="33">
        <f t="shared" si="436"/>
        <v>4.2115450996047378E-4</v>
      </c>
      <c r="K7010" s="33">
        <f t="shared" si="437"/>
        <v>4.2106583684864418E-4</v>
      </c>
      <c r="L7010" s="33">
        <f t="shared" si="438"/>
        <v>0.99787815750429576</v>
      </c>
      <c r="M7010" s="33">
        <f t="shared" si="439"/>
        <v>0.99745798510283323</v>
      </c>
    </row>
    <row r="7011" spans="1:13" ht="41.4">
      <c r="A7011" t="s">
        <v>164</v>
      </c>
      <c r="B7011" t="s">
        <v>262</v>
      </c>
      <c r="C7011" s="14" t="s">
        <v>264</v>
      </c>
      <c r="D7011" t="s">
        <v>456</v>
      </c>
      <c r="E7011" t="s">
        <v>474</v>
      </c>
      <c r="F7011" s="20">
        <v>2044</v>
      </c>
      <c r="G7011" s="20">
        <v>39</v>
      </c>
      <c r="H7011" s="11">
        <v>1981.5977935681501</v>
      </c>
      <c r="I7011" s="10">
        <v>4428192.4161990397</v>
      </c>
      <c r="J7011" s="33">
        <f t="shared" si="436"/>
        <v>4.4749586452457368E-4</v>
      </c>
      <c r="K7011" s="33">
        <f t="shared" si="437"/>
        <v>4.4739575318386571E-4</v>
      </c>
      <c r="L7011" s="33">
        <f t="shared" si="438"/>
        <v>0.99745798510283323</v>
      </c>
      <c r="M7011" s="33">
        <f t="shared" si="439"/>
        <v>0.99701172663631887</v>
      </c>
    </row>
    <row r="7012" spans="1:13" ht="41.4">
      <c r="A7012" t="s">
        <v>164</v>
      </c>
      <c r="B7012" t="s">
        <v>262</v>
      </c>
      <c r="C7012" s="14" t="s">
        <v>264</v>
      </c>
      <c r="D7012" t="s">
        <v>456</v>
      </c>
      <c r="E7012" t="s">
        <v>474</v>
      </c>
      <c r="F7012" s="20">
        <v>2044</v>
      </c>
      <c r="G7012" s="20">
        <v>40</v>
      </c>
      <c r="H7012" s="11">
        <v>2123.5354186036002</v>
      </c>
      <c r="I7012" s="10">
        <v>4329498.6081746398</v>
      </c>
      <c r="J7012" s="33">
        <f t="shared" si="436"/>
        <v>4.9048067935490204E-4</v>
      </c>
      <c r="K7012" s="33">
        <f t="shared" si="437"/>
        <v>4.9036041337002789E-4</v>
      </c>
      <c r="L7012" s="33">
        <f t="shared" si="438"/>
        <v>0.99701172663631887</v>
      </c>
      <c r="M7012" s="33">
        <f t="shared" si="439"/>
        <v>0.99652283155391075</v>
      </c>
    </row>
    <row r="7013" spans="1:13" ht="41.4">
      <c r="A7013" t="s">
        <v>164</v>
      </c>
      <c r="B7013" t="s">
        <v>262</v>
      </c>
      <c r="C7013" s="14" t="s">
        <v>264</v>
      </c>
      <c r="D7013" t="s">
        <v>456</v>
      </c>
      <c r="E7013" t="s">
        <v>474</v>
      </c>
      <c r="F7013" s="20">
        <v>2044</v>
      </c>
      <c r="G7013" s="20">
        <v>41</v>
      </c>
      <c r="H7013" s="11">
        <v>2773.3798601025701</v>
      </c>
      <c r="I7013" s="10">
        <v>4284078.4625249105</v>
      </c>
      <c r="J7013" s="33">
        <f t="shared" si="436"/>
        <v>6.4736906299984554E-4</v>
      </c>
      <c r="K7013" s="33">
        <f t="shared" si="437"/>
        <v>6.4715956485794646E-4</v>
      </c>
      <c r="L7013" s="33">
        <f t="shared" si="438"/>
        <v>0.99652283155391075</v>
      </c>
      <c r="M7013" s="33">
        <f t="shared" si="439"/>
        <v>0.99587792227187133</v>
      </c>
    </row>
    <row r="7014" spans="1:13" ht="41.4">
      <c r="A7014" t="s">
        <v>164</v>
      </c>
      <c r="B7014" t="s">
        <v>262</v>
      </c>
      <c r="C7014" s="14" t="s">
        <v>264</v>
      </c>
      <c r="D7014" t="s">
        <v>456</v>
      </c>
      <c r="E7014" t="s">
        <v>474</v>
      </c>
      <c r="F7014" s="20">
        <v>2044</v>
      </c>
      <c r="G7014" s="20">
        <v>42</v>
      </c>
      <c r="H7014" s="11">
        <v>3090.2249011702402</v>
      </c>
      <c r="I7014" s="10">
        <v>4261020.7427601703</v>
      </c>
      <c r="J7014" s="33">
        <f t="shared" si="436"/>
        <v>7.2523113303796748E-4</v>
      </c>
      <c r="K7014" s="33">
        <f t="shared" si="437"/>
        <v>7.2496821650203103E-4</v>
      </c>
      <c r="L7014" s="33">
        <f t="shared" si="438"/>
        <v>0.99587792227187133</v>
      </c>
      <c r="M7014" s="33">
        <f t="shared" si="439"/>
        <v>0.99515594243070815</v>
      </c>
    </row>
    <row r="7015" spans="1:13" ht="41.4">
      <c r="A7015" t="s">
        <v>164</v>
      </c>
      <c r="B7015" t="s">
        <v>262</v>
      </c>
      <c r="C7015" s="14" t="s">
        <v>264</v>
      </c>
      <c r="D7015" t="s">
        <v>456</v>
      </c>
      <c r="E7015" t="s">
        <v>474</v>
      </c>
      <c r="F7015" s="20">
        <v>2044</v>
      </c>
      <c r="G7015" s="20">
        <v>43</v>
      </c>
      <c r="H7015" s="11">
        <v>3459.6828458211698</v>
      </c>
      <c r="I7015" s="10">
        <v>4237526.6400756799</v>
      </c>
      <c r="J7015" s="33">
        <f t="shared" si="436"/>
        <v>8.1643919665349456E-4</v>
      </c>
      <c r="K7015" s="33">
        <f t="shared" si="437"/>
        <v>8.1610600085679774E-4</v>
      </c>
      <c r="L7015" s="33">
        <f t="shared" si="438"/>
        <v>0.99515594243070815</v>
      </c>
      <c r="M7015" s="33">
        <f t="shared" si="439"/>
        <v>0.99434378969430215</v>
      </c>
    </row>
    <row r="7016" spans="1:13" ht="41.4">
      <c r="A7016" t="s">
        <v>164</v>
      </c>
      <c r="B7016" t="s">
        <v>262</v>
      </c>
      <c r="C7016" s="14" t="s">
        <v>264</v>
      </c>
      <c r="D7016" t="s">
        <v>456</v>
      </c>
      <c r="E7016" t="s">
        <v>474</v>
      </c>
      <c r="F7016" s="20">
        <v>2044</v>
      </c>
      <c r="G7016" s="20">
        <v>44</v>
      </c>
      <c r="H7016" s="11">
        <v>3661.3414933254198</v>
      </c>
      <c r="I7016" s="10">
        <v>4232768.5442007203</v>
      </c>
      <c r="J7016" s="33">
        <f t="shared" si="436"/>
        <v>8.6499922098074377E-4</v>
      </c>
      <c r="K7016" s="33">
        <f t="shared" si="437"/>
        <v>8.6462521700003681E-4</v>
      </c>
      <c r="L7016" s="33">
        <f t="shared" si="438"/>
        <v>0.99434378969430215</v>
      </c>
      <c r="M7016" s="33">
        <f t="shared" si="439"/>
        <v>0.99348405497936509</v>
      </c>
    </row>
    <row r="7017" spans="1:13" ht="41.4">
      <c r="A7017" t="s">
        <v>164</v>
      </c>
      <c r="B7017" t="s">
        <v>262</v>
      </c>
      <c r="C7017" s="14" t="s">
        <v>264</v>
      </c>
      <c r="D7017" t="s">
        <v>456</v>
      </c>
      <c r="E7017" t="s">
        <v>474</v>
      </c>
      <c r="F7017" s="20">
        <v>2044</v>
      </c>
      <c r="G7017" s="20">
        <v>45</v>
      </c>
      <c r="H7017" s="11">
        <v>4019.9865348722501</v>
      </c>
      <c r="I7017" s="10">
        <v>4265381.6534282696</v>
      </c>
      <c r="J7017" s="33">
        <f t="shared" si="436"/>
        <v>9.4246819194742282E-4</v>
      </c>
      <c r="K7017" s="33">
        <f t="shared" si="437"/>
        <v>9.4202420829214706E-4</v>
      </c>
      <c r="L7017" s="33">
        <f t="shared" si="438"/>
        <v>0.99348405497936509</v>
      </c>
      <c r="M7017" s="33">
        <f t="shared" si="439"/>
        <v>0.99254816894902231</v>
      </c>
    </row>
    <row r="7018" spans="1:13" ht="41.4">
      <c r="A7018" t="s">
        <v>164</v>
      </c>
      <c r="B7018" t="s">
        <v>262</v>
      </c>
      <c r="C7018" s="14" t="s">
        <v>264</v>
      </c>
      <c r="D7018" t="s">
        <v>456</v>
      </c>
      <c r="E7018" t="s">
        <v>474</v>
      </c>
      <c r="F7018" s="20">
        <v>2044</v>
      </c>
      <c r="G7018" s="20">
        <v>46</v>
      </c>
      <c r="H7018" s="11">
        <v>5048.2118695004301</v>
      </c>
      <c r="I7018" s="10">
        <v>4299839.4853253998</v>
      </c>
      <c r="J7018" s="33">
        <f t="shared" si="436"/>
        <v>1.1740465863270232E-3</v>
      </c>
      <c r="K7018" s="33">
        <f t="shared" si="437"/>
        <v>1.1733576632692033E-3</v>
      </c>
      <c r="L7018" s="33">
        <f t="shared" si="438"/>
        <v>0.99254816894902231</v>
      </c>
      <c r="M7018" s="33">
        <f t="shared" si="439"/>
        <v>0.99138355494882213</v>
      </c>
    </row>
    <row r="7019" spans="1:13" ht="41.4">
      <c r="A7019" t="s">
        <v>164</v>
      </c>
      <c r="B7019" t="s">
        <v>262</v>
      </c>
      <c r="C7019" s="14" t="s">
        <v>264</v>
      </c>
      <c r="D7019" t="s">
        <v>456</v>
      </c>
      <c r="E7019" t="s">
        <v>474</v>
      </c>
      <c r="F7019" s="20">
        <v>2044</v>
      </c>
      <c r="G7019" s="20">
        <v>47</v>
      </c>
      <c r="H7019" s="11">
        <v>5539.0057410071004</v>
      </c>
      <c r="I7019" s="10">
        <v>4288527.6268416904</v>
      </c>
      <c r="J7019" s="33">
        <f t="shared" si="436"/>
        <v>1.2915868155631614E-3</v>
      </c>
      <c r="K7019" s="33">
        <f t="shared" si="437"/>
        <v>1.2907530762995556E-3</v>
      </c>
      <c r="L7019" s="33">
        <f t="shared" si="438"/>
        <v>0.99138355494882213</v>
      </c>
      <c r="M7019" s="33">
        <f t="shared" si="439"/>
        <v>0.99010392357547916</v>
      </c>
    </row>
    <row r="7020" spans="1:13" ht="41.4">
      <c r="A7020" t="s">
        <v>164</v>
      </c>
      <c r="B7020" t="s">
        <v>262</v>
      </c>
      <c r="C7020" s="14" t="s">
        <v>264</v>
      </c>
      <c r="D7020" t="s">
        <v>456</v>
      </c>
      <c r="E7020" t="s">
        <v>474</v>
      </c>
      <c r="F7020" s="20">
        <v>2044</v>
      </c>
      <c r="G7020" s="20">
        <v>48</v>
      </c>
      <c r="H7020" s="11">
        <v>6025.6404476743601</v>
      </c>
      <c r="I7020" s="10">
        <v>4218995.1533844899</v>
      </c>
      <c r="J7020" s="33">
        <f t="shared" si="436"/>
        <v>1.4282169636626802E-3</v>
      </c>
      <c r="K7020" s="33">
        <f t="shared" si="437"/>
        <v>1.4271975471887854E-3</v>
      </c>
      <c r="L7020" s="33">
        <f t="shared" si="438"/>
        <v>0.99010392357547916</v>
      </c>
      <c r="M7020" s="33">
        <f t="shared" si="439"/>
        <v>0.98869084968429022</v>
      </c>
    </row>
    <row r="7021" spans="1:13" ht="41.4">
      <c r="A7021" t="s">
        <v>164</v>
      </c>
      <c r="B7021" t="s">
        <v>262</v>
      </c>
      <c r="C7021" s="14" t="s">
        <v>264</v>
      </c>
      <c r="D7021" t="s">
        <v>456</v>
      </c>
      <c r="E7021" t="s">
        <v>474</v>
      </c>
      <c r="F7021" s="20">
        <v>2044</v>
      </c>
      <c r="G7021" s="20">
        <v>49</v>
      </c>
      <c r="H7021" s="11">
        <v>6384.59014258346</v>
      </c>
      <c r="I7021" s="10">
        <v>4146696.66980113</v>
      </c>
      <c r="J7021" s="33">
        <f t="shared" si="436"/>
        <v>1.5396810162363905E-3</v>
      </c>
      <c r="K7021" s="33">
        <f t="shared" si="437"/>
        <v>1.5384963155189446E-3</v>
      </c>
      <c r="L7021" s="33">
        <f t="shared" si="438"/>
        <v>0.98869084968429022</v>
      </c>
      <c r="M7021" s="33">
        <f t="shared" si="439"/>
        <v>0.9871697524548636</v>
      </c>
    </row>
    <row r="7022" spans="1:13" ht="41.4">
      <c r="A7022" t="s">
        <v>164</v>
      </c>
      <c r="B7022" t="s">
        <v>262</v>
      </c>
      <c r="C7022" s="14" t="s">
        <v>264</v>
      </c>
      <c r="D7022" t="s">
        <v>456</v>
      </c>
      <c r="E7022" t="s">
        <v>474</v>
      </c>
      <c r="F7022" s="20">
        <v>2044</v>
      </c>
      <c r="G7022" s="20">
        <v>50</v>
      </c>
      <c r="H7022" s="11">
        <v>6833.32487000746</v>
      </c>
      <c r="I7022" s="10">
        <v>4082731.9069338702</v>
      </c>
      <c r="J7022" s="33">
        <f t="shared" si="436"/>
        <v>1.6737138332306722E-3</v>
      </c>
      <c r="K7022" s="33">
        <f t="shared" si="437"/>
        <v>1.6723139553401767E-3</v>
      </c>
      <c r="L7022" s="33">
        <f t="shared" si="438"/>
        <v>0.9871697524548636</v>
      </c>
      <c r="M7022" s="33">
        <f t="shared" si="439"/>
        <v>0.98551889470154364</v>
      </c>
    </row>
    <row r="7023" spans="1:13" ht="41.4">
      <c r="A7023" t="s">
        <v>164</v>
      </c>
      <c r="B7023" t="s">
        <v>262</v>
      </c>
      <c r="C7023" s="14" t="s">
        <v>264</v>
      </c>
      <c r="D7023" t="s">
        <v>456</v>
      </c>
      <c r="E7023" t="s">
        <v>474</v>
      </c>
      <c r="F7023" s="20">
        <v>2044</v>
      </c>
      <c r="G7023" s="20">
        <v>51</v>
      </c>
      <c r="H7023" s="11">
        <v>7610.4163520206303</v>
      </c>
      <c r="I7023" s="10">
        <v>4020265.3085321598</v>
      </c>
      <c r="J7023" s="33">
        <f t="shared" si="436"/>
        <v>1.893013462536698E-3</v>
      </c>
      <c r="K7023" s="33">
        <f t="shared" si="437"/>
        <v>1.8912228426194444E-3</v>
      </c>
      <c r="L7023" s="33">
        <f t="shared" si="438"/>
        <v>0.98551889470154364</v>
      </c>
      <c r="M7023" s="33">
        <f t="shared" si="439"/>
        <v>0.98365505885605098</v>
      </c>
    </row>
    <row r="7024" spans="1:13" ht="41.4">
      <c r="A7024" t="s">
        <v>164</v>
      </c>
      <c r="B7024" t="s">
        <v>262</v>
      </c>
      <c r="C7024" s="14" t="s">
        <v>264</v>
      </c>
      <c r="D7024" t="s">
        <v>456</v>
      </c>
      <c r="E7024" t="s">
        <v>474</v>
      </c>
      <c r="F7024" s="20">
        <v>2044</v>
      </c>
      <c r="G7024" s="20">
        <v>52</v>
      </c>
      <c r="H7024" s="11">
        <v>8219.7424634484905</v>
      </c>
      <c r="I7024" s="10">
        <v>3990590.0492203701</v>
      </c>
      <c r="J7024" s="33">
        <f t="shared" si="436"/>
        <v>2.0597812258501364E-3</v>
      </c>
      <c r="K7024" s="33">
        <f t="shared" si="437"/>
        <v>2.0576613322563775E-3</v>
      </c>
      <c r="L7024" s="33">
        <f t="shared" si="438"/>
        <v>0.98365505885605098</v>
      </c>
      <c r="M7024" s="33">
        <f t="shared" si="439"/>
        <v>0.98163102987716455</v>
      </c>
    </row>
    <row r="7025" spans="1:13" ht="41.4">
      <c r="A7025" t="s">
        <v>164</v>
      </c>
      <c r="B7025" t="s">
        <v>262</v>
      </c>
      <c r="C7025" s="14" t="s">
        <v>264</v>
      </c>
      <c r="D7025" t="s">
        <v>456</v>
      </c>
      <c r="E7025" t="s">
        <v>474</v>
      </c>
      <c r="F7025" s="20">
        <v>2044</v>
      </c>
      <c r="G7025" s="20">
        <v>53</v>
      </c>
      <c r="H7025" s="11">
        <v>8872.2001201309195</v>
      </c>
      <c r="I7025" s="10">
        <v>3954100.40320409</v>
      </c>
      <c r="J7025" s="33">
        <f t="shared" si="436"/>
        <v>2.2437973787771274E-3</v>
      </c>
      <c r="K7025" s="33">
        <f t="shared" si="437"/>
        <v>2.2412819471633316E-3</v>
      </c>
      <c r="L7025" s="33">
        <f t="shared" si="438"/>
        <v>0.98163102987716455</v>
      </c>
      <c r="M7025" s="33">
        <f t="shared" si="439"/>
        <v>0.97943091797112547</v>
      </c>
    </row>
    <row r="7026" spans="1:13" ht="41.4">
      <c r="A7026" t="s">
        <v>164</v>
      </c>
      <c r="B7026" t="s">
        <v>262</v>
      </c>
      <c r="C7026" s="14" t="s">
        <v>264</v>
      </c>
      <c r="D7026" t="s">
        <v>456</v>
      </c>
      <c r="E7026" t="s">
        <v>474</v>
      </c>
      <c r="F7026" s="20">
        <v>2044</v>
      </c>
      <c r="G7026" s="20">
        <v>54</v>
      </c>
      <c r="H7026" s="11">
        <v>9642.4992431921601</v>
      </c>
      <c r="I7026" s="10">
        <v>3919716.07421879</v>
      </c>
      <c r="J7026" s="33">
        <f t="shared" si="436"/>
        <v>2.4599994133794336E-3</v>
      </c>
      <c r="K7026" s="33">
        <f t="shared" si="437"/>
        <v>2.4569760944516128E-3</v>
      </c>
      <c r="L7026" s="33">
        <f t="shared" si="438"/>
        <v>0.97943091797112547</v>
      </c>
      <c r="M7026" s="33">
        <f t="shared" si="439"/>
        <v>0.97702447961950356</v>
      </c>
    </row>
    <row r="7027" spans="1:13" ht="41.4">
      <c r="A7027" t="s">
        <v>164</v>
      </c>
      <c r="B7027" t="s">
        <v>262</v>
      </c>
      <c r="C7027" s="14" t="s">
        <v>264</v>
      </c>
      <c r="D7027" t="s">
        <v>456</v>
      </c>
      <c r="E7027" t="s">
        <v>474</v>
      </c>
      <c r="F7027" s="20">
        <v>2044</v>
      </c>
      <c r="G7027" s="20">
        <v>55</v>
      </c>
      <c r="H7027" s="11">
        <v>10559.2925119257</v>
      </c>
      <c r="I7027" s="10">
        <v>3905468.1678474299</v>
      </c>
      <c r="J7027" s="33">
        <f t="shared" si="436"/>
        <v>2.7037200299972349E-3</v>
      </c>
      <c r="K7027" s="33">
        <f t="shared" si="437"/>
        <v>2.700068270849787E-3</v>
      </c>
      <c r="L7027" s="33">
        <f t="shared" si="438"/>
        <v>0.97702447961950356</v>
      </c>
      <c r="M7027" s="33">
        <f t="shared" si="439"/>
        <v>0.9743864468222394</v>
      </c>
    </row>
    <row r="7028" spans="1:13" ht="41.4">
      <c r="A7028" t="s">
        <v>164</v>
      </c>
      <c r="B7028" t="s">
        <v>262</v>
      </c>
      <c r="C7028" s="14" t="s">
        <v>264</v>
      </c>
      <c r="D7028" t="s">
        <v>456</v>
      </c>
      <c r="E7028" t="s">
        <v>474</v>
      </c>
      <c r="F7028" s="20">
        <v>2044</v>
      </c>
      <c r="G7028" s="20">
        <v>56</v>
      </c>
      <c r="H7028" s="11">
        <v>11371.495139325199</v>
      </c>
      <c r="I7028" s="10">
        <v>3845320.5417510699</v>
      </c>
      <c r="J7028" s="33">
        <f t="shared" si="436"/>
        <v>2.9572294470272911E-3</v>
      </c>
      <c r="K7028" s="33">
        <f t="shared" si="437"/>
        <v>2.9528611511048242E-3</v>
      </c>
      <c r="L7028" s="33">
        <f t="shared" si="438"/>
        <v>0.9743864468222394</v>
      </c>
      <c r="M7028" s="33">
        <f t="shared" si="439"/>
        <v>0.97150921893725495</v>
      </c>
    </row>
    <row r="7029" spans="1:13" ht="41.4">
      <c r="A7029" t="s">
        <v>164</v>
      </c>
      <c r="B7029" t="s">
        <v>262</v>
      </c>
      <c r="C7029" s="14" t="s">
        <v>264</v>
      </c>
      <c r="D7029" t="s">
        <v>456</v>
      </c>
      <c r="E7029" t="s">
        <v>474</v>
      </c>
      <c r="F7029" s="20">
        <v>2044</v>
      </c>
      <c r="G7029" s="20">
        <v>57</v>
      </c>
      <c r="H7029" s="11">
        <v>12360.6496284112</v>
      </c>
      <c r="I7029" s="10">
        <v>3775694.3875691802</v>
      </c>
      <c r="J7029" s="33">
        <f t="shared" si="436"/>
        <v>3.2737420881060971E-3</v>
      </c>
      <c r="K7029" s="33">
        <f t="shared" si="437"/>
        <v>3.2683892373538415E-3</v>
      </c>
      <c r="L7029" s="33">
        <f t="shared" si="438"/>
        <v>0.97150921893725495</v>
      </c>
      <c r="M7029" s="33">
        <f t="shared" si="439"/>
        <v>0.96833394866209044</v>
      </c>
    </row>
    <row r="7030" spans="1:13" ht="41.4">
      <c r="A7030" t="s">
        <v>164</v>
      </c>
      <c r="B7030" t="s">
        <v>262</v>
      </c>
      <c r="C7030" s="14" t="s">
        <v>264</v>
      </c>
      <c r="D7030" t="s">
        <v>456</v>
      </c>
      <c r="E7030" t="s">
        <v>474</v>
      </c>
      <c r="F7030" s="20">
        <v>2044</v>
      </c>
      <c r="G7030" s="20">
        <v>58</v>
      </c>
      <c r="H7030" s="11">
        <v>13615.341630806999</v>
      </c>
      <c r="I7030" s="10">
        <v>3761851.35015945</v>
      </c>
      <c r="J7030" s="33">
        <f t="shared" si="436"/>
        <v>3.6193194157525385E-3</v>
      </c>
      <c r="K7030" s="33">
        <f t="shared" si="437"/>
        <v>3.6127775739540624E-3</v>
      </c>
      <c r="L7030" s="33">
        <f t="shared" si="438"/>
        <v>0.96833394866209044</v>
      </c>
      <c r="M7030" s="33">
        <f t="shared" si="439"/>
        <v>0.96483557348826565</v>
      </c>
    </row>
    <row r="7031" spans="1:13" ht="41.4">
      <c r="A7031" t="s">
        <v>164</v>
      </c>
      <c r="B7031" t="s">
        <v>262</v>
      </c>
      <c r="C7031" s="14" t="s">
        <v>264</v>
      </c>
      <c r="D7031" t="s">
        <v>456</v>
      </c>
      <c r="E7031" t="s">
        <v>474</v>
      </c>
      <c r="F7031" s="20">
        <v>2044</v>
      </c>
      <c r="G7031" s="20">
        <v>59</v>
      </c>
      <c r="H7031" s="11">
        <v>14535.768517911099</v>
      </c>
      <c r="I7031" s="10">
        <v>3797890.1631284701</v>
      </c>
      <c r="J7031" s="33">
        <f t="shared" si="436"/>
        <v>3.8273272510696886E-3</v>
      </c>
      <c r="K7031" s="33">
        <f t="shared" si="437"/>
        <v>3.8200123692507804E-3</v>
      </c>
      <c r="L7031" s="33">
        <f t="shared" si="438"/>
        <v>0.96483557348826565</v>
      </c>
      <c r="M7031" s="33">
        <f t="shared" si="439"/>
        <v>0.96114988966324733</v>
      </c>
    </row>
    <row r="7032" spans="1:13" ht="41.4">
      <c r="A7032" t="s">
        <v>164</v>
      </c>
      <c r="B7032" t="s">
        <v>262</v>
      </c>
      <c r="C7032" s="14" t="s">
        <v>264</v>
      </c>
      <c r="D7032" t="s">
        <v>456</v>
      </c>
      <c r="E7032" t="s">
        <v>474</v>
      </c>
      <c r="F7032" s="20">
        <v>2044</v>
      </c>
      <c r="G7032" s="20">
        <v>60</v>
      </c>
      <c r="H7032" s="11">
        <v>15569.063381993799</v>
      </c>
      <c r="I7032" s="10">
        <v>3792761.8048923202</v>
      </c>
      <c r="J7032" s="33">
        <f t="shared" si="436"/>
        <v>4.1049409857247332E-3</v>
      </c>
      <c r="K7032" s="33">
        <f t="shared" si="437"/>
        <v>4.0965272320677704E-3</v>
      </c>
      <c r="L7032" s="33">
        <f t="shared" si="438"/>
        <v>0.96114988966324733</v>
      </c>
      <c r="M7032" s="33">
        <f t="shared" si="439"/>
        <v>0.95721251296614285</v>
      </c>
    </row>
    <row r="7033" spans="1:13" ht="41.4">
      <c r="A7033" t="s">
        <v>164</v>
      </c>
      <c r="B7033" t="s">
        <v>262</v>
      </c>
      <c r="C7033" s="14" t="s">
        <v>264</v>
      </c>
      <c r="D7033" t="s">
        <v>456</v>
      </c>
      <c r="E7033" t="s">
        <v>474</v>
      </c>
      <c r="F7033" s="20">
        <v>2044</v>
      </c>
      <c r="G7033" s="20">
        <v>61</v>
      </c>
      <c r="H7033" s="11">
        <v>16367.767606540199</v>
      </c>
      <c r="I7033" s="10">
        <v>3733088.7202698099</v>
      </c>
      <c r="J7033" s="33">
        <f t="shared" si="436"/>
        <v>4.3845107451282901E-3</v>
      </c>
      <c r="K7033" s="33">
        <f t="shared" si="437"/>
        <v>4.3749128104308976E-3</v>
      </c>
      <c r="L7033" s="33">
        <f t="shared" si="438"/>
        <v>0.95721251296614285</v>
      </c>
      <c r="M7033" s="33">
        <f t="shared" si="439"/>
        <v>0.95302479168086252</v>
      </c>
    </row>
    <row r="7034" spans="1:13" ht="41.4">
      <c r="A7034" t="s">
        <v>164</v>
      </c>
      <c r="B7034" t="s">
        <v>262</v>
      </c>
      <c r="C7034" s="14" t="s">
        <v>264</v>
      </c>
      <c r="D7034" t="s">
        <v>456</v>
      </c>
      <c r="E7034" t="s">
        <v>474</v>
      </c>
      <c r="F7034" s="20">
        <v>2044</v>
      </c>
      <c r="G7034" s="20">
        <v>62</v>
      </c>
      <c r="H7034" s="11">
        <v>17335.327383345098</v>
      </c>
      <c r="I7034" s="10">
        <v>3649458.83528713</v>
      </c>
      <c r="J7034" s="33">
        <f t="shared" si="436"/>
        <v>4.7501090341744321E-3</v>
      </c>
      <c r="K7034" s="33">
        <f t="shared" si="437"/>
        <v>4.7388451082724936E-3</v>
      </c>
      <c r="L7034" s="33">
        <f t="shared" si="438"/>
        <v>0.95302479168086252</v>
      </c>
      <c r="M7034" s="33">
        <f t="shared" si="439"/>
        <v>0.9485085548087433</v>
      </c>
    </row>
    <row r="7035" spans="1:13" ht="41.4">
      <c r="A7035" t="s">
        <v>164</v>
      </c>
      <c r="B7035" t="s">
        <v>262</v>
      </c>
      <c r="C7035" s="14" t="s">
        <v>264</v>
      </c>
      <c r="D7035" t="s">
        <v>456</v>
      </c>
      <c r="E7035" t="s">
        <v>474</v>
      </c>
      <c r="F7035" s="20">
        <v>2044</v>
      </c>
      <c r="G7035" s="20">
        <v>63</v>
      </c>
      <c r="H7035" s="11">
        <v>18273.592946471599</v>
      </c>
      <c r="I7035" s="10">
        <v>3558480.5939536998</v>
      </c>
      <c r="J7035" s="33">
        <f t="shared" si="436"/>
        <v>5.1352234370817427E-3</v>
      </c>
      <c r="K7035" s="33">
        <f t="shared" si="437"/>
        <v>5.1220607180137989E-3</v>
      </c>
      <c r="L7035" s="33">
        <f t="shared" si="438"/>
        <v>0.9485085548087433</v>
      </c>
      <c r="M7035" s="33">
        <f t="shared" si="439"/>
        <v>0.94365023639945744</v>
      </c>
    </row>
    <row r="7036" spans="1:13" ht="41.4">
      <c r="A7036" t="s">
        <v>164</v>
      </c>
      <c r="B7036" t="s">
        <v>262</v>
      </c>
      <c r="C7036" s="14" t="s">
        <v>264</v>
      </c>
      <c r="D7036" t="s">
        <v>456</v>
      </c>
      <c r="E7036" t="s">
        <v>474</v>
      </c>
      <c r="F7036" s="20">
        <v>2044</v>
      </c>
      <c r="G7036" s="20">
        <v>64</v>
      </c>
      <c r="H7036" s="11">
        <v>19576.152079210598</v>
      </c>
      <c r="I7036" s="10">
        <v>3470651.6450008098</v>
      </c>
      <c r="J7036" s="33">
        <f t="shared" si="436"/>
        <v>5.6404831373406336E-3</v>
      </c>
      <c r="K7036" s="33">
        <f t="shared" si="437"/>
        <v>5.6246054789108602E-3</v>
      </c>
      <c r="L7036" s="33">
        <f t="shared" si="438"/>
        <v>0.94365023639945744</v>
      </c>
      <c r="M7036" s="33">
        <f t="shared" si="439"/>
        <v>0.93834257610962957</v>
      </c>
    </row>
    <row r="7037" spans="1:13" ht="41.4">
      <c r="A7037" t="s">
        <v>164</v>
      </c>
      <c r="B7037" t="s">
        <v>262</v>
      </c>
      <c r="C7037" s="14" t="s">
        <v>264</v>
      </c>
      <c r="D7037" t="s">
        <v>456</v>
      </c>
      <c r="E7037" t="s">
        <v>474</v>
      </c>
      <c r="F7037" s="20">
        <v>2044</v>
      </c>
      <c r="G7037" s="20">
        <v>65</v>
      </c>
      <c r="H7037" s="11">
        <v>20767.769179057501</v>
      </c>
      <c r="I7037" s="10">
        <v>3368474.78615211</v>
      </c>
      <c r="J7037" s="33">
        <f t="shared" si="436"/>
        <v>6.1653331247822768E-3</v>
      </c>
      <c r="K7037" s="33">
        <f t="shared" si="437"/>
        <v>6.14636645713873E-3</v>
      </c>
      <c r="L7037" s="33">
        <f t="shared" si="438"/>
        <v>0.93834257610962957</v>
      </c>
      <c r="M7037" s="33">
        <f t="shared" si="439"/>
        <v>0.93257517877452423</v>
      </c>
    </row>
    <row r="7038" spans="1:13" ht="41.4">
      <c r="A7038" t="s">
        <v>164</v>
      </c>
      <c r="B7038" t="s">
        <v>262</v>
      </c>
      <c r="C7038" s="14" t="s">
        <v>264</v>
      </c>
      <c r="D7038" t="s">
        <v>456</v>
      </c>
      <c r="E7038" t="s">
        <v>474</v>
      </c>
      <c r="F7038" s="20">
        <v>2044</v>
      </c>
      <c r="G7038" s="20">
        <v>66</v>
      </c>
      <c r="H7038" s="11">
        <v>21056.356523678402</v>
      </c>
      <c r="I7038" s="10">
        <v>3243652.7838535002</v>
      </c>
      <c r="J7038" s="33">
        <f t="shared" si="436"/>
        <v>6.4915568733171208E-3</v>
      </c>
      <c r="K7038" s="33">
        <f t="shared" si="437"/>
        <v>6.4705322368052709E-3</v>
      </c>
      <c r="L7038" s="33">
        <f t="shared" si="438"/>
        <v>0.93257517877452423</v>
      </c>
      <c r="M7038" s="33">
        <f t="shared" si="439"/>
        <v>0.92654092101701924</v>
      </c>
    </row>
    <row r="7039" spans="1:13" ht="41.4">
      <c r="A7039" t="s">
        <v>164</v>
      </c>
      <c r="B7039" t="s">
        <v>262</v>
      </c>
      <c r="C7039" s="14" t="s">
        <v>264</v>
      </c>
      <c r="D7039" t="s">
        <v>456</v>
      </c>
      <c r="E7039" t="s">
        <v>474</v>
      </c>
      <c r="F7039" s="20">
        <v>2044</v>
      </c>
      <c r="G7039" s="20">
        <v>67</v>
      </c>
      <c r="H7039" s="11">
        <v>22049.116834536198</v>
      </c>
      <c r="I7039" s="10">
        <v>3120929.6972185601</v>
      </c>
      <c r="J7039" s="33">
        <f t="shared" si="436"/>
        <v>7.0649194226280864E-3</v>
      </c>
      <c r="K7039" s="33">
        <f t="shared" si="437"/>
        <v>7.0400215477346428E-3</v>
      </c>
      <c r="L7039" s="33">
        <f t="shared" si="438"/>
        <v>0.92654092101701924</v>
      </c>
      <c r="M7039" s="33">
        <f t="shared" si="439"/>
        <v>0.92001805296820149</v>
      </c>
    </row>
    <row r="7040" spans="1:13" ht="41.4">
      <c r="A7040" t="s">
        <v>164</v>
      </c>
      <c r="B7040" t="s">
        <v>262</v>
      </c>
      <c r="C7040" s="14" t="s">
        <v>264</v>
      </c>
      <c r="D7040" t="s">
        <v>456</v>
      </c>
      <c r="E7040" t="s">
        <v>474</v>
      </c>
      <c r="F7040" s="20">
        <v>2044</v>
      </c>
      <c r="G7040" s="20">
        <v>68</v>
      </c>
      <c r="H7040" s="11">
        <v>23055.689870389098</v>
      </c>
      <c r="I7040" s="10">
        <v>3008914.1300006001</v>
      </c>
      <c r="J7040" s="33">
        <f t="shared" si="436"/>
        <v>7.6624618963069243E-3</v>
      </c>
      <c r="K7040" s="33">
        <f t="shared" si="437"/>
        <v>7.6331800731674893E-3</v>
      </c>
      <c r="L7040" s="33">
        <f t="shared" si="438"/>
        <v>0.92001805296820149</v>
      </c>
      <c r="M7040" s="33">
        <f t="shared" si="439"/>
        <v>0.91299538949933023</v>
      </c>
    </row>
    <row r="7041" spans="1:13" ht="41.4">
      <c r="A7041" t="s">
        <v>164</v>
      </c>
      <c r="B7041" t="s">
        <v>262</v>
      </c>
      <c r="C7041" s="14" t="s">
        <v>264</v>
      </c>
      <c r="D7041" t="s">
        <v>456</v>
      </c>
      <c r="E7041" t="s">
        <v>474</v>
      </c>
      <c r="F7041" s="20">
        <v>2044</v>
      </c>
      <c r="G7041" s="20">
        <v>69</v>
      </c>
      <c r="H7041" s="11">
        <v>23329.319567972299</v>
      </c>
      <c r="I7041" s="10">
        <v>2885087.71143862</v>
      </c>
      <c r="J7041" s="33">
        <f t="shared" si="436"/>
        <v>8.0861734204744056E-3</v>
      </c>
      <c r="K7041" s="33">
        <f t="shared" si="437"/>
        <v>8.0535682630221705E-3</v>
      </c>
      <c r="L7041" s="33">
        <f t="shared" si="438"/>
        <v>0.91299538949933023</v>
      </c>
      <c r="M7041" s="33">
        <f t="shared" si="439"/>
        <v>0.90564251880617286</v>
      </c>
    </row>
    <row r="7042" spans="1:13" ht="41.4">
      <c r="A7042" t="s">
        <v>164</v>
      </c>
      <c r="B7042" t="s">
        <v>262</v>
      </c>
      <c r="C7042" s="14" t="s">
        <v>264</v>
      </c>
      <c r="D7042" t="s">
        <v>456</v>
      </c>
      <c r="E7042" t="s">
        <v>474</v>
      </c>
      <c r="F7042" s="20">
        <v>2045</v>
      </c>
      <c r="G7042" s="20">
        <v>30</v>
      </c>
      <c r="H7042" s="11">
        <v>718.15783090726802</v>
      </c>
      <c r="I7042" s="10">
        <v>4657591.8599795904</v>
      </c>
      <c r="J7042" s="33">
        <f t="shared" ref="J7042:J7105" si="440">IF(I7042&gt;0,H7042/I7042,0)</f>
        <v>1.5419080342312668E-4</v>
      </c>
      <c r="K7042" s="33">
        <f t="shared" ref="K7042:K7105" si="441">1-EXP(-J7042)</f>
        <v>1.5417891663216388E-4</v>
      </c>
      <c r="L7042" s="33">
        <f t="shared" ref="L7042:L7105" si="442">IF(G7042=30,1,M7041)</f>
        <v>1</v>
      </c>
      <c r="M7042" s="33">
        <f t="shared" ref="M7042:M7105" si="443">L7042*(1-K7042)</f>
        <v>0.99984582108336784</v>
      </c>
    </row>
    <row r="7043" spans="1:13" ht="41.4">
      <c r="A7043" t="s">
        <v>164</v>
      </c>
      <c r="B7043" t="s">
        <v>262</v>
      </c>
      <c r="C7043" s="14" t="s">
        <v>264</v>
      </c>
      <c r="D7043" t="s">
        <v>456</v>
      </c>
      <c r="E7043" t="s">
        <v>474</v>
      </c>
      <c r="F7043" s="20">
        <v>2045</v>
      </c>
      <c r="G7043" s="20">
        <v>31</v>
      </c>
      <c r="H7043" s="11">
        <v>1042.70107180016</v>
      </c>
      <c r="I7043" s="10">
        <v>4729418.4847619198</v>
      </c>
      <c r="J7043" s="33">
        <f t="shared" si="440"/>
        <v>2.2047130638993344E-4</v>
      </c>
      <c r="K7043" s="33">
        <f t="shared" si="441"/>
        <v>2.2044700437751086E-4</v>
      </c>
      <c r="L7043" s="33">
        <f t="shared" si="442"/>
        <v>0.99984582108336784</v>
      </c>
      <c r="M7043" s="33">
        <f t="shared" si="443"/>
        <v>0.99962540806727063</v>
      </c>
    </row>
    <row r="7044" spans="1:13" ht="41.4">
      <c r="A7044" t="s">
        <v>164</v>
      </c>
      <c r="B7044" t="s">
        <v>262</v>
      </c>
      <c r="C7044" s="14" t="s">
        <v>264</v>
      </c>
      <c r="D7044" t="s">
        <v>456</v>
      </c>
      <c r="E7044" t="s">
        <v>474</v>
      </c>
      <c r="F7044" s="20">
        <v>2045</v>
      </c>
      <c r="G7044" s="20">
        <v>32</v>
      </c>
      <c r="H7044" s="11">
        <v>1108.43113693791</v>
      </c>
      <c r="I7044" s="10">
        <v>4820799.6821742598</v>
      </c>
      <c r="J7044" s="33">
        <f t="shared" si="440"/>
        <v>2.2992681920315538E-4</v>
      </c>
      <c r="K7044" s="33">
        <f t="shared" si="441"/>
        <v>2.2990038805781321E-4</v>
      </c>
      <c r="L7044" s="33">
        <f t="shared" si="442"/>
        <v>0.99962540806727063</v>
      </c>
      <c r="M7044" s="33">
        <f t="shared" si="443"/>
        <v>0.99939559379804355</v>
      </c>
    </row>
    <row r="7045" spans="1:13" ht="41.4">
      <c r="A7045" t="s">
        <v>164</v>
      </c>
      <c r="B7045" t="s">
        <v>262</v>
      </c>
      <c r="C7045" s="14" t="s">
        <v>264</v>
      </c>
      <c r="D7045" t="s">
        <v>456</v>
      </c>
      <c r="E7045" t="s">
        <v>474</v>
      </c>
      <c r="F7045" s="20">
        <v>2045</v>
      </c>
      <c r="G7045" s="20">
        <v>33</v>
      </c>
      <c r="H7045" s="11">
        <v>1181.6379153008199</v>
      </c>
      <c r="I7045" s="10">
        <v>4864175.8087448198</v>
      </c>
      <c r="J7045" s="33">
        <f t="shared" si="440"/>
        <v>2.4292664610856996E-4</v>
      </c>
      <c r="K7045" s="33">
        <f t="shared" si="441"/>
        <v>2.4289714182001987E-4</v>
      </c>
      <c r="L7045" s="33">
        <f t="shared" si="442"/>
        <v>0.99939559379804355</v>
      </c>
      <c r="M7045" s="33">
        <f t="shared" si="443"/>
        <v>0.99915284346476252</v>
      </c>
    </row>
    <row r="7046" spans="1:13" ht="41.4">
      <c r="A7046" t="s">
        <v>164</v>
      </c>
      <c r="B7046" t="s">
        <v>262</v>
      </c>
      <c r="C7046" s="14" t="s">
        <v>264</v>
      </c>
      <c r="D7046" t="s">
        <v>456</v>
      </c>
      <c r="E7046" t="s">
        <v>474</v>
      </c>
      <c r="F7046" s="20">
        <v>2045</v>
      </c>
      <c r="G7046" s="20">
        <v>34</v>
      </c>
      <c r="H7046" s="11">
        <v>1230.85262320229</v>
      </c>
      <c r="I7046" s="10">
        <v>4784401.0438600499</v>
      </c>
      <c r="J7046" s="33">
        <f t="shared" si="440"/>
        <v>2.5726368084922068E-4</v>
      </c>
      <c r="K7046" s="33">
        <f t="shared" si="441"/>
        <v>2.5723059138615945E-4</v>
      </c>
      <c r="L7046" s="33">
        <f t="shared" si="442"/>
        <v>0.99915284346476252</v>
      </c>
      <c r="M7046" s="33">
        <f t="shared" si="443"/>
        <v>0.99889583078795297</v>
      </c>
    </row>
    <row r="7047" spans="1:13" ht="41.4">
      <c r="A7047" t="s">
        <v>164</v>
      </c>
      <c r="B7047" t="s">
        <v>262</v>
      </c>
      <c r="C7047" s="14" t="s">
        <v>264</v>
      </c>
      <c r="D7047" t="s">
        <v>456</v>
      </c>
      <c r="E7047" t="s">
        <v>474</v>
      </c>
      <c r="F7047" s="20">
        <v>2045</v>
      </c>
      <c r="G7047" s="20">
        <v>35</v>
      </c>
      <c r="H7047" s="11">
        <v>1295.7798049313101</v>
      </c>
      <c r="I7047" s="10">
        <v>4683090.14345326</v>
      </c>
      <c r="J7047" s="33">
        <f t="shared" si="440"/>
        <v>2.766933296688191E-4</v>
      </c>
      <c r="K7047" s="33">
        <f t="shared" si="441"/>
        <v>2.7665505359975029E-4</v>
      </c>
      <c r="L7047" s="33">
        <f t="shared" si="442"/>
        <v>0.99889583078795297</v>
      </c>
      <c r="M7047" s="33">
        <f t="shared" si="443"/>
        <v>0.99861948120834576</v>
      </c>
    </row>
    <row r="7048" spans="1:13" ht="41.4">
      <c r="A7048" t="s">
        <v>164</v>
      </c>
      <c r="B7048" t="s">
        <v>262</v>
      </c>
      <c r="C7048" s="14" t="s">
        <v>264</v>
      </c>
      <c r="D7048" t="s">
        <v>456</v>
      </c>
      <c r="E7048" t="s">
        <v>474</v>
      </c>
      <c r="F7048" s="20">
        <v>2045</v>
      </c>
      <c r="G7048" s="20">
        <v>36</v>
      </c>
      <c r="H7048" s="11">
        <v>1626.8935571387501</v>
      </c>
      <c r="I7048" s="10">
        <v>4625887.7658694098</v>
      </c>
      <c r="J7048" s="33">
        <f t="shared" si="440"/>
        <v>3.5169326180852216E-4</v>
      </c>
      <c r="K7048" s="33">
        <f t="shared" si="441"/>
        <v>3.5163142498273459E-4</v>
      </c>
      <c r="L7048" s="33">
        <f t="shared" si="442"/>
        <v>0.99861948120834576</v>
      </c>
      <c r="M7048" s="33">
        <f t="shared" si="443"/>
        <v>0.99826833521715297</v>
      </c>
    </row>
    <row r="7049" spans="1:13" ht="41.4">
      <c r="A7049" t="s">
        <v>164</v>
      </c>
      <c r="B7049" t="s">
        <v>262</v>
      </c>
      <c r="C7049" s="14" t="s">
        <v>264</v>
      </c>
      <c r="D7049" t="s">
        <v>456</v>
      </c>
      <c r="E7049" t="s">
        <v>474</v>
      </c>
      <c r="F7049" s="20">
        <v>2045</v>
      </c>
      <c r="G7049" s="20">
        <v>37</v>
      </c>
      <c r="H7049" s="11">
        <v>1766.76592287319</v>
      </c>
      <c r="I7049" s="10">
        <v>4617154.7186555397</v>
      </c>
      <c r="J7049" s="33">
        <f t="shared" si="440"/>
        <v>3.8265252748291074E-4</v>
      </c>
      <c r="K7049" s="33">
        <f t="shared" si="441"/>
        <v>3.8257932534180306E-4</v>
      </c>
      <c r="L7049" s="33">
        <f t="shared" si="442"/>
        <v>0.99826833521715297</v>
      </c>
      <c r="M7049" s="33">
        <f t="shared" si="443"/>
        <v>0.99788641839095549</v>
      </c>
    </row>
    <row r="7050" spans="1:13" ht="41.4">
      <c r="A7050" t="s">
        <v>164</v>
      </c>
      <c r="B7050" t="s">
        <v>262</v>
      </c>
      <c r="C7050" s="14" t="s">
        <v>264</v>
      </c>
      <c r="D7050" t="s">
        <v>456</v>
      </c>
      <c r="E7050" t="s">
        <v>474</v>
      </c>
      <c r="F7050" s="20">
        <v>2045</v>
      </c>
      <c r="G7050" s="20">
        <v>38</v>
      </c>
      <c r="H7050" s="11">
        <v>1923.28711157726</v>
      </c>
      <c r="I7050" s="10">
        <v>4588263.9074461702</v>
      </c>
      <c r="J7050" s="33">
        <f t="shared" si="440"/>
        <v>4.1917534613822213E-4</v>
      </c>
      <c r="K7050" s="33">
        <f t="shared" si="441"/>
        <v>4.1908750442698484E-4</v>
      </c>
      <c r="L7050" s="33">
        <f t="shared" si="442"/>
        <v>0.99788641839095549</v>
      </c>
      <c r="M7050" s="33">
        <f t="shared" si="443"/>
        <v>0.99746821666217045</v>
      </c>
    </row>
    <row r="7051" spans="1:13" ht="41.4">
      <c r="A7051" t="s">
        <v>164</v>
      </c>
      <c r="B7051" t="s">
        <v>262</v>
      </c>
      <c r="C7051" s="14" t="s">
        <v>264</v>
      </c>
      <c r="D7051" t="s">
        <v>456</v>
      </c>
      <c r="E7051" t="s">
        <v>474</v>
      </c>
      <c r="F7051" s="20">
        <v>2045</v>
      </c>
      <c r="G7051" s="20">
        <v>39</v>
      </c>
      <c r="H7051" s="11">
        <v>2012.0463441628001</v>
      </c>
      <c r="I7051" s="10">
        <v>4515724.2779130396</v>
      </c>
      <c r="J7051" s="33">
        <f t="shared" si="440"/>
        <v>4.4556448098568928E-4</v>
      </c>
      <c r="K7051" s="33">
        <f t="shared" si="441"/>
        <v>4.4546523187349862E-4</v>
      </c>
      <c r="L7051" s="33">
        <f t="shared" si="442"/>
        <v>0.99746821666217045</v>
      </c>
      <c r="M7051" s="33">
        <f t="shared" si="443"/>
        <v>0.99702387925174862</v>
      </c>
    </row>
    <row r="7052" spans="1:13" ht="41.4">
      <c r="A7052" t="s">
        <v>164</v>
      </c>
      <c r="B7052" t="s">
        <v>262</v>
      </c>
      <c r="C7052" s="14" t="s">
        <v>264</v>
      </c>
      <c r="D7052" t="s">
        <v>456</v>
      </c>
      <c r="E7052" t="s">
        <v>474</v>
      </c>
      <c r="F7052" s="20">
        <v>2045</v>
      </c>
      <c r="G7052" s="20">
        <v>40</v>
      </c>
      <c r="H7052" s="11">
        <v>2146.1218248210898</v>
      </c>
      <c r="I7052" s="10">
        <v>4420417.0587643804</v>
      </c>
      <c r="J7052" s="33">
        <f t="shared" si="440"/>
        <v>4.8550211355418706E-4</v>
      </c>
      <c r="K7052" s="33">
        <f t="shared" si="441"/>
        <v>4.8538427647382143E-4</v>
      </c>
      <c r="L7052" s="33">
        <f t="shared" si="442"/>
        <v>0.99702387925174862</v>
      </c>
      <c r="M7052" s="33">
        <f t="shared" si="443"/>
        <v>0.99653993953749087</v>
      </c>
    </row>
    <row r="7053" spans="1:13" ht="41.4">
      <c r="A7053" t="s">
        <v>164</v>
      </c>
      <c r="B7053" t="s">
        <v>262</v>
      </c>
      <c r="C7053" s="14" t="s">
        <v>264</v>
      </c>
      <c r="D7053" t="s">
        <v>456</v>
      </c>
      <c r="E7053" t="s">
        <v>474</v>
      </c>
      <c r="F7053" s="20">
        <v>2045</v>
      </c>
      <c r="G7053" s="20">
        <v>41</v>
      </c>
      <c r="H7053" s="11">
        <v>2743.74275051109</v>
      </c>
      <c r="I7053" s="10">
        <v>4321276.8848589202</v>
      </c>
      <c r="J7053" s="33">
        <f t="shared" si="440"/>
        <v>6.3493796477720194E-4</v>
      </c>
      <c r="K7053" s="33">
        <f t="shared" si="441"/>
        <v>6.3473643432299109E-4</v>
      </c>
      <c r="L7053" s="33">
        <f t="shared" si="442"/>
        <v>0.99653993953749087</v>
      </c>
      <c r="M7053" s="33">
        <f t="shared" si="443"/>
        <v>0.99590739932960837</v>
      </c>
    </row>
    <row r="7054" spans="1:13" ht="41.4">
      <c r="A7054" t="s">
        <v>164</v>
      </c>
      <c r="B7054" t="s">
        <v>262</v>
      </c>
      <c r="C7054" s="14" t="s">
        <v>264</v>
      </c>
      <c r="D7054" t="s">
        <v>456</v>
      </c>
      <c r="E7054" t="s">
        <v>474</v>
      </c>
      <c r="F7054" s="20">
        <v>2045</v>
      </c>
      <c r="G7054" s="20">
        <v>42</v>
      </c>
      <c r="H7054" s="11">
        <v>3045.0190750153001</v>
      </c>
      <c r="I7054" s="10">
        <v>4275476.5164483096</v>
      </c>
      <c r="J7054" s="33">
        <f t="shared" si="440"/>
        <v>7.1220577713401517E-4</v>
      </c>
      <c r="K7054" s="33">
        <f t="shared" si="441"/>
        <v>7.11952218798384E-4</v>
      </c>
      <c r="L7054" s="33">
        <f t="shared" si="442"/>
        <v>0.99590739932960837</v>
      </c>
      <c r="M7054" s="33">
        <f t="shared" si="443"/>
        <v>0.99519836084693791</v>
      </c>
    </row>
    <row r="7055" spans="1:13" ht="41.4">
      <c r="A7055" t="s">
        <v>164</v>
      </c>
      <c r="B7055" t="s">
        <v>262</v>
      </c>
      <c r="C7055" s="14" t="s">
        <v>264</v>
      </c>
      <c r="D7055" t="s">
        <v>456</v>
      </c>
      <c r="E7055" t="s">
        <v>474</v>
      </c>
      <c r="F7055" s="20">
        <v>2045</v>
      </c>
      <c r="G7055" s="20">
        <v>43</v>
      </c>
      <c r="H7055" s="11">
        <v>3414.5546492425801</v>
      </c>
      <c r="I7055" s="10">
        <v>4251660.6062177001</v>
      </c>
      <c r="J7055" s="33">
        <f t="shared" si="440"/>
        <v>8.0311082315673971E-4</v>
      </c>
      <c r="K7055" s="33">
        <f t="shared" si="441"/>
        <v>8.027884159749199E-4</v>
      </c>
      <c r="L7055" s="33">
        <f t="shared" si="442"/>
        <v>0.99519836084693791</v>
      </c>
      <c r="M7055" s="33">
        <f t="shared" si="443"/>
        <v>0.99439942713125273</v>
      </c>
    </row>
    <row r="7056" spans="1:13" ht="41.4">
      <c r="A7056" t="s">
        <v>164</v>
      </c>
      <c r="B7056" t="s">
        <v>262</v>
      </c>
      <c r="C7056" s="14" t="s">
        <v>264</v>
      </c>
      <c r="D7056" t="s">
        <v>456</v>
      </c>
      <c r="E7056" t="s">
        <v>474</v>
      </c>
      <c r="F7056" s="20">
        <v>2045</v>
      </c>
      <c r="G7056" s="20">
        <v>44</v>
      </c>
      <c r="H7056" s="11">
        <v>3604.0180334650299</v>
      </c>
      <c r="I7056" s="10">
        <v>4227311.6457636701</v>
      </c>
      <c r="J7056" s="33">
        <f t="shared" si="440"/>
        <v>8.5255555669209689E-4</v>
      </c>
      <c r="K7056" s="33">
        <f t="shared" si="441"/>
        <v>8.5219223446164616E-4</v>
      </c>
      <c r="L7056" s="33">
        <f t="shared" si="442"/>
        <v>0.99439942713125273</v>
      </c>
      <c r="M7056" s="33">
        <f t="shared" si="443"/>
        <v>0.99355200766149832</v>
      </c>
    </row>
    <row r="7057" spans="1:13" ht="41.4">
      <c r="A7057" t="s">
        <v>164</v>
      </c>
      <c r="B7057" t="s">
        <v>262</v>
      </c>
      <c r="C7057" s="14" t="s">
        <v>264</v>
      </c>
      <c r="D7057" t="s">
        <v>456</v>
      </c>
      <c r="E7057" t="s">
        <v>474</v>
      </c>
      <c r="F7057" s="20">
        <v>2045</v>
      </c>
      <c r="G7057" s="20">
        <v>45</v>
      </c>
      <c r="H7057" s="11">
        <v>3919.0080742205901</v>
      </c>
      <c r="I7057" s="10">
        <v>4221788.0816623596</v>
      </c>
      <c r="J7057" s="33">
        <f t="shared" si="440"/>
        <v>9.2828157131881722E-4</v>
      </c>
      <c r="K7057" s="33">
        <f t="shared" si="441"/>
        <v>9.2785085126778633E-4</v>
      </c>
      <c r="L7057" s="33">
        <f t="shared" si="442"/>
        <v>0.99355200766149832</v>
      </c>
      <c r="M7057" s="33">
        <f t="shared" si="443"/>
        <v>0.9926301395854108</v>
      </c>
    </row>
    <row r="7058" spans="1:13" ht="41.4">
      <c r="A7058" t="s">
        <v>164</v>
      </c>
      <c r="B7058" t="s">
        <v>262</v>
      </c>
      <c r="C7058" s="14" t="s">
        <v>264</v>
      </c>
      <c r="D7058" t="s">
        <v>456</v>
      </c>
      <c r="E7058" t="s">
        <v>474</v>
      </c>
      <c r="F7058" s="20">
        <v>2045</v>
      </c>
      <c r="G7058" s="20">
        <v>46</v>
      </c>
      <c r="H7058" s="11">
        <v>4944.0165562435895</v>
      </c>
      <c r="I7058" s="10">
        <v>4253339.45073504</v>
      </c>
      <c r="J7058" s="33">
        <f t="shared" si="440"/>
        <v>1.1623846658627706E-3</v>
      </c>
      <c r="K7058" s="33">
        <f t="shared" si="441"/>
        <v>1.1617093584880278E-3</v>
      </c>
      <c r="L7058" s="33">
        <f t="shared" si="442"/>
        <v>0.9926301395854108</v>
      </c>
      <c r="M7058" s="33">
        <f t="shared" si="443"/>
        <v>0.99147699186273719</v>
      </c>
    </row>
    <row r="7059" spans="1:13" ht="41.4">
      <c r="A7059" t="s">
        <v>164</v>
      </c>
      <c r="B7059" t="s">
        <v>262</v>
      </c>
      <c r="C7059" s="14" t="s">
        <v>264</v>
      </c>
      <c r="D7059" t="s">
        <v>456</v>
      </c>
      <c r="E7059" t="s">
        <v>474</v>
      </c>
      <c r="F7059" s="20">
        <v>2045</v>
      </c>
      <c r="G7059" s="20">
        <v>47</v>
      </c>
      <c r="H7059" s="11">
        <v>5487.6047314286097</v>
      </c>
      <c r="I7059" s="10">
        <v>4286871.9452105099</v>
      </c>
      <c r="J7059" s="33">
        <f t="shared" si="440"/>
        <v>1.2800953239481795E-3</v>
      </c>
      <c r="K7059" s="33">
        <f t="shared" si="441"/>
        <v>1.2792763514205552E-3</v>
      </c>
      <c r="L7059" s="33">
        <f t="shared" si="442"/>
        <v>0.99147699186273719</v>
      </c>
      <c r="M7059" s="33">
        <f t="shared" si="443"/>
        <v>0.99020861879406963</v>
      </c>
    </row>
    <row r="7060" spans="1:13" ht="41.4">
      <c r="A7060" t="s">
        <v>164</v>
      </c>
      <c r="B7060" t="s">
        <v>262</v>
      </c>
      <c r="C7060" s="14" t="s">
        <v>264</v>
      </c>
      <c r="D7060" t="s">
        <v>456</v>
      </c>
      <c r="E7060" t="s">
        <v>474</v>
      </c>
      <c r="F7060" s="20">
        <v>2045</v>
      </c>
      <c r="G7060" s="20">
        <v>48</v>
      </c>
      <c r="H7060" s="11">
        <v>6065.52599390057</v>
      </c>
      <c r="I7060" s="10">
        <v>4274350.9752183203</v>
      </c>
      <c r="J7060" s="33">
        <f t="shared" si="440"/>
        <v>1.4190519283669171E-3</v>
      </c>
      <c r="K7060" s="33">
        <f t="shared" si="441"/>
        <v>1.4180455502698086E-3</v>
      </c>
      <c r="L7060" s="33">
        <f t="shared" si="442"/>
        <v>0.99020861879406963</v>
      </c>
      <c r="M7060" s="33">
        <f t="shared" si="443"/>
        <v>0.98880445786834992</v>
      </c>
    </row>
    <row r="7061" spans="1:13" ht="41.4">
      <c r="A7061" t="s">
        <v>164</v>
      </c>
      <c r="B7061" t="s">
        <v>262</v>
      </c>
      <c r="C7061" s="14" t="s">
        <v>264</v>
      </c>
      <c r="D7061" t="s">
        <v>456</v>
      </c>
      <c r="E7061" t="s">
        <v>474</v>
      </c>
      <c r="F7061" s="20">
        <v>2045</v>
      </c>
      <c r="G7061" s="20">
        <v>49</v>
      </c>
      <c r="H7061" s="11">
        <v>6436.0253520449596</v>
      </c>
      <c r="I7061" s="10">
        <v>4203654.5327400099</v>
      </c>
      <c r="J7061" s="33">
        <f t="shared" si="440"/>
        <v>1.5310547767230182E-3</v>
      </c>
      <c r="K7061" s="33">
        <f t="shared" si="441"/>
        <v>1.5298833102943554E-3</v>
      </c>
      <c r="L7061" s="33">
        <f t="shared" si="442"/>
        <v>0.98880445786834992</v>
      </c>
      <c r="M7061" s="33">
        <f t="shared" si="443"/>
        <v>0.98729170243111242</v>
      </c>
    </row>
    <row r="7062" spans="1:13" ht="41.4">
      <c r="A7062" t="s">
        <v>164</v>
      </c>
      <c r="B7062" t="s">
        <v>262</v>
      </c>
      <c r="C7062" s="14" t="s">
        <v>264</v>
      </c>
      <c r="D7062" t="s">
        <v>456</v>
      </c>
      <c r="E7062" t="s">
        <v>474</v>
      </c>
      <c r="F7062" s="20">
        <v>2045</v>
      </c>
      <c r="G7062" s="20">
        <v>50</v>
      </c>
      <c r="H7062" s="11">
        <v>6868.7665938136997</v>
      </c>
      <c r="I7062" s="10">
        <v>4130289.3521482898</v>
      </c>
      <c r="J7062" s="33">
        <f t="shared" si="440"/>
        <v>1.6630230979437419E-3</v>
      </c>
      <c r="K7062" s="33">
        <f t="shared" si="441"/>
        <v>1.6616410412685356E-3</v>
      </c>
      <c r="L7062" s="33">
        <f t="shared" si="442"/>
        <v>0.98729170243111242</v>
      </c>
      <c r="M7062" s="33">
        <f t="shared" si="443"/>
        <v>0.98565117801864899</v>
      </c>
    </row>
    <row r="7063" spans="1:13" ht="41.4">
      <c r="A7063" t="s">
        <v>164</v>
      </c>
      <c r="B7063" t="s">
        <v>262</v>
      </c>
      <c r="C7063" s="14" t="s">
        <v>264</v>
      </c>
      <c r="D7063" t="s">
        <v>456</v>
      </c>
      <c r="E7063" t="s">
        <v>474</v>
      </c>
      <c r="F7063" s="20">
        <v>2045</v>
      </c>
      <c r="G7063" s="20">
        <v>51</v>
      </c>
      <c r="H7063" s="11">
        <v>7636.0390040884304</v>
      </c>
      <c r="I7063" s="10">
        <v>4065078.8029479799</v>
      </c>
      <c r="J7063" s="33">
        <f t="shared" si="440"/>
        <v>1.8784479647850378E-3</v>
      </c>
      <c r="K7063" s="33">
        <f t="shared" si="441"/>
        <v>1.8766847855931079E-3</v>
      </c>
      <c r="L7063" s="33">
        <f t="shared" si="442"/>
        <v>0.98565117801864899</v>
      </c>
      <c r="M7063" s="33">
        <f t="shared" si="443"/>
        <v>0.98380142144895943</v>
      </c>
    </row>
    <row r="7064" spans="1:13" ht="41.4">
      <c r="A7064" t="s">
        <v>164</v>
      </c>
      <c r="B7064" t="s">
        <v>262</v>
      </c>
      <c r="C7064" s="14" t="s">
        <v>264</v>
      </c>
      <c r="D7064" t="s">
        <v>456</v>
      </c>
      <c r="E7064" t="s">
        <v>474</v>
      </c>
      <c r="F7064" s="20">
        <v>2045</v>
      </c>
      <c r="G7064" s="20">
        <v>52</v>
      </c>
      <c r="H7064" s="11">
        <v>8187.65781616201</v>
      </c>
      <c r="I7064" s="10">
        <v>4001425.0715305498</v>
      </c>
      <c r="J7064" s="33">
        <f t="shared" si="440"/>
        <v>2.0461854638778032E-3</v>
      </c>
      <c r="K7064" s="33">
        <f t="shared" si="441"/>
        <v>2.0440934535251865E-3</v>
      </c>
      <c r="L7064" s="33">
        <f t="shared" si="442"/>
        <v>0.98380142144895943</v>
      </c>
      <c r="M7064" s="33">
        <f t="shared" si="443"/>
        <v>0.98179043940380684</v>
      </c>
    </row>
    <row r="7065" spans="1:13" ht="41.4">
      <c r="A7065" t="s">
        <v>164</v>
      </c>
      <c r="B7065" t="s">
        <v>262</v>
      </c>
      <c r="C7065" s="14" t="s">
        <v>264</v>
      </c>
      <c r="D7065" t="s">
        <v>456</v>
      </c>
      <c r="E7065" t="s">
        <v>474</v>
      </c>
      <c r="F7065" s="20">
        <v>2045</v>
      </c>
      <c r="G7065" s="20">
        <v>53</v>
      </c>
      <c r="H7065" s="11">
        <v>8840.4497794591807</v>
      </c>
      <c r="I7065" s="10">
        <v>3970160.63855972</v>
      </c>
      <c r="J7065" s="33">
        <f t="shared" si="440"/>
        <v>2.2267234463002198E-3</v>
      </c>
      <c r="K7065" s="33">
        <f t="shared" si="441"/>
        <v>2.2242461367493194E-3</v>
      </c>
      <c r="L7065" s="33">
        <f t="shared" si="442"/>
        <v>0.98179043940380684</v>
      </c>
      <c r="M7065" s="33">
        <f t="shared" si="443"/>
        <v>0.97960669581186555</v>
      </c>
    </row>
    <row r="7066" spans="1:13" ht="41.4">
      <c r="A7066" t="s">
        <v>164</v>
      </c>
      <c r="B7066" t="s">
        <v>262</v>
      </c>
      <c r="C7066" s="14" t="s">
        <v>264</v>
      </c>
      <c r="D7066" t="s">
        <v>456</v>
      </c>
      <c r="E7066" t="s">
        <v>474</v>
      </c>
      <c r="F7066" s="20">
        <v>2045</v>
      </c>
      <c r="G7066" s="20">
        <v>54</v>
      </c>
      <c r="H7066" s="11">
        <v>9604.5085070987298</v>
      </c>
      <c r="I7066" s="10">
        <v>3932003.8146230201</v>
      </c>
      <c r="J7066" s="33">
        <f t="shared" si="440"/>
        <v>2.4426498446872844E-3</v>
      </c>
      <c r="K7066" s="33">
        <f t="shared" si="441"/>
        <v>2.4396690031001089E-3</v>
      </c>
      <c r="L7066" s="33">
        <f t="shared" si="442"/>
        <v>0.97960669581186555</v>
      </c>
      <c r="M7066" s="33">
        <f t="shared" si="443"/>
        <v>0.97721677972086407</v>
      </c>
    </row>
    <row r="7067" spans="1:13" ht="41.4">
      <c r="A7067" t="s">
        <v>164</v>
      </c>
      <c r="B7067" t="s">
        <v>262</v>
      </c>
      <c r="C7067" s="14" t="s">
        <v>264</v>
      </c>
      <c r="D7067" t="s">
        <v>456</v>
      </c>
      <c r="E7067" t="s">
        <v>474</v>
      </c>
      <c r="F7067" s="20">
        <v>2045</v>
      </c>
      <c r="G7067" s="20">
        <v>55</v>
      </c>
      <c r="H7067" s="11">
        <v>10449.895662459399</v>
      </c>
      <c r="I7067" s="10">
        <v>3895773.0689550098</v>
      </c>
      <c r="J7067" s="33">
        <f t="shared" si="440"/>
        <v>2.6823676527089006E-3</v>
      </c>
      <c r="K7067" s="33">
        <f t="shared" si="441"/>
        <v>2.6787733190897223E-3</v>
      </c>
      <c r="L7067" s="33">
        <f t="shared" si="442"/>
        <v>0.97721677972086407</v>
      </c>
      <c r="M7067" s="33">
        <f t="shared" si="443"/>
        <v>0.97459903748438104</v>
      </c>
    </row>
    <row r="7068" spans="1:13" ht="41.4">
      <c r="A7068" t="s">
        <v>164</v>
      </c>
      <c r="B7068" t="s">
        <v>262</v>
      </c>
      <c r="C7068" s="14" t="s">
        <v>264</v>
      </c>
      <c r="D7068" t="s">
        <v>456</v>
      </c>
      <c r="E7068" t="s">
        <v>474</v>
      </c>
      <c r="F7068" s="20">
        <v>2045</v>
      </c>
      <c r="G7068" s="20">
        <v>56</v>
      </c>
      <c r="H7068" s="11">
        <v>11306.1109063727</v>
      </c>
      <c r="I7068" s="10">
        <v>3879378.3989630402</v>
      </c>
      <c r="J7068" s="33">
        <f t="shared" si="440"/>
        <v>2.9144130176614966E-3</v>
      </c>
      <c r="K7068" s="33">
        <f t="shared" si="441"/>
        <v>2.910170238780263E-3</v>
      </c>
      <c r="L7068" s="33">
        <f t="shared" si="442"/>
        <v>0.97459903748438104</v>
      </c>
      <c r="M7068" s="33">
        <f t="shared" si="443"/>
        <v>0.97176278837075014</v>
      </c>
    </row>
    <row r="7069" spans="1:13" ht="41.4">
      <c r="A7069" t="s">
        <v>164</v>
      </c>
      <c r="B7069" t="s">
        <v>262</v>
      </c>
      <c r="C7069" s="14" t="s">
        <v>264</v>
      </c>
      <c r="D7069" t="s">
        <v>456</v>
      </c>
      <c r="E7069" t="s">
        <v>474</v>
      </c>
      <c r="F7069" s="20">
        <v>2045</v>
      </c>
      <c r="G7069" s="20">
        <v>57</v>
      </c>
      <c r="H7069" s="11">
        <v>12327.4216168286</v>
      </c>
      <c r="I7069" s="10">
        <v>3817162.8995345598</v>
      </c>
      <c r="J7069" s="33">
        <f t="shared" si="440"/>
        <v>3.2294722392727138E-3</v>
      </c>
      <c r="K7069" s="33">
        <f t="shared" si="441"/>
        <v>3.2242631028964741E-3</v>
      </c>
      <c r="L7069" s="33">
        <f t="shared" si="442"/>
        <v>0.97176278837075014</v>
      </c>
      <c r="M7069" s="33">
        <f t="shared" si="443"/>
        <v>0.9686295694674385</v>
      </c>
    </row>
    <row r="7070" spans="1:13" ht="41.4">
      <c r="A7070" t="s">
        <v>164</v>
      </c>
      <c r="B7070" t="s">
        <v>262</v>
      </c>
      <c r="C7070" s="14" t="s">
        <v>264</v>
      </c>
      <c r="D7070" t="s">
        <v>456</v>
      </c>
      <c r="E7070" t="s">
        <v>474</v>
      </c>
      <c r="F7070" s="20">
        <v>2045</v>
      </c>
      <c r="G7070" s="20">
        <v>58</v>
      </c>
      <c r="H7070" s="11">
        <v>13377.5113736775</v>
      </c>
      <c r="I7070" s="10">
        <v>3745363.07327392</v>
      </c>
      <c r="J7070" s="33">
        <f t="shared" si="440"/>
        <v>3.5717528880274529E-3</v>
      </c>
      <c r="K7070" s="33">
        <f t="shared" si="441"/>
        <v>3.5653817662956167E-3</v>
      </c>
      <c r="L7070" s="33">
        <f t="shared" si="442"/>
        <v>0.9686295694674385</v>
      </c>
      <c r="M7070" s="33">
        <f t="shared" si="443"/>
        <v>0.96517603526216456</v>
      </c>
    </row>
    <row r="7071" spans="1:13" ht="41.4">
      <c r="A7071" t="s">
        <v>164</v>
      </c>
      <c r="B7071" t="s">
        <v>262</v>
      </c>
      <c r="C7071" s="14" t="s">
        <v>264</v>
      </c>
      <c r="D7071" t="s">
        <v>456</v>
      </c>
      <c r="E7071" t="s">
        <v>474</v>
      </c>
      <c r="F7071" s="20">
        <v>2045</v>
      </c>
      <c r="G7071" s="20">
        <v>59</v>
      </c>
      <c r="H7071" s="11">
        <v>14093.6604754898</v>
      </c>
      <c r="I7071" s="10">
        <v>3728678.53806182</v>
      </c>
      <c r="J7071" s="33">
        <f t="shared" si="440"/>
        <v>3.7798003586588971E-3</v>
      </c>
      <c r="K7071" s="33">
        <f t="shared" si="441"/>
        <v>3.7726659050506539E-3</v>
      </c>
      <c r="L7071" s="33">
        <f t="shared" si="442"/>
        <v>0.96517603526216456</v>
      </c>
      <c r="M7071" s="33">
        <f t="shared" si="443"/>
        <v>0.96153474854155907</v>
      </c>
    </row>
    <row r="7072" spans="1:13" ht="41.4">
      <c r="A7072" t="s">
        <v>164</v>
      </c>
      <c r="B7072" t="s">
        <v>262</v>
      </c>
      <c r="C7072" s="14" t="s">
        <v>264</v>
      </c>
      <c r="D7072" t="s">
        <v>456</v>
      </c>
      <c r="E7072" t="s">
        <v>474</v>
      </c>
      <c r="F7072" s="20">
        <v>2045</v>
      </c>
      <c r="G7072" s="20">
        <v>60</v>
      </c>
      <c r="H7072" s="11">
        <v>15247.303202066299</v>
      </c>
      <c r="I7072" s="10">
        <v>3761788.48262983</v>
      </c>
      <c r="J7072" s="33">
        <f t="shared" si="440"/>
        <v>4.053205881317138E-3</v>
      </c>
      <c r="K7072" s="33">
        <f t="shared" si="441"/>
        <v>4.045002729123004E-3</v>
      </c>
      <c r="L7072" s="33">
        <f t="shared" si="442"/>
        <v>0.96153474854155907</v>
      </c>
      <c r="M7072" s="33">
        <f t="shared" si="443"/>
        <v>0.95764533785956185</v>
      </c>
    </row>
    <row r="7073" spans="1:13" ht="41.4">
      <c r="A7073" t="s">
        <v>164</v>
      </c>
      <c r="B7073" t="s">
        <v>262</v>
      </c>
      <c r="C7073" s="14" t="s">
        <v>264</v>
      </c>
      <c r="D7073" t="s">
        <v>456</v>
      </c>
      <c r="E7073" t="s">
        <v>474</v>
      </c>
      <c r="F7073" s="20">
        <v>2045</v>
      </c>
      <c r="G7073" s="20">
        <v>61</v>
      </c>
      <c r="H7073" s="11">
        <v>16318.8304103514</v>
      </c>
      <c r="I7073" s="10">
        <v>3753619.6768388702</v>
      </c>
      <c r="J7073" s="33">
        <f t="shared" si="440"/>
        <v>4.3474917054181651E-3</v>
      </c>
      <c r="K7073" s="33">
        <f t="shared" si="441"/>
        <v>4.3380550435765386E-3</v>
      </c>
      <c r="L7073" s="33">
        <f t="shared" si="442"/>
        <v>0.95764533785956185</v>
      </c>
      <c r="M7073" s="33">
        <f t="shared" si="443"/>
        <v>0.95349101967170258</v>
      </c>
    </row>
    <row r="7074" spans="1:13" ht="41.4">
      <c r="A7074" t="s">
        <v>164</v>
      </c>
      <c r="B7074" t="s">
        <v>262</v>
      </c>
      <c r="C7074" s="14" t="s">
        <v>264</v>
      </c>
      <c r="D7074" t="s">
        <v>456</v>
      </c>
      <c r="E7074" t="s">
        <v>474</v>
      </c>
      <c r="F7074" s="20">
        <v>2045</v>
      </c>
      <c r="G7074" s="20">
        <v>62</v>
      </c>
      <c r="H7074" s="11">
        <v>17396.427586066999</v>
      </c>
      <c r="I7074" s="10">
        <v>3691112.3363536401</v>
      </c>
      <c r="J7074" s="33">
        <f t="shared" si="440"/>
        <v>4.7130582872621282E-3</v>
      </c>
      <c r="K7074" s="33">
        <f t="shared" si="441"/>
        <v>4.7019692559762127E-3</v>
      </c>
      <c r="L7074" s="33">
        <f t="shared" si="442"/>
        <v>0.95349101967170258</v>
      </c>
      <c r="M7074" s="33">
        <f t="shared" si="443"/>
        <v>0.94900773421135687</v>
      </c>
    </row>
    <row r="7075" spans="1:13" ht="41.4">
      <c r="A7075" t="s">
        <v>164</v>
      </c>
      <c r="B7075" t="s">
        <v>262</v>
      </c>
      <c r="C7075" s="14" t="s">
        <v>264</v>
      </c>
      <c r="D7075" t="s">
        <v>456</v>
      </c>
      <c r="E7075" t="s">
        <v>474</v>
      </c>
      <c r="F7075" s="20">
        <v>2045</v>
      </c>
      <c r="G7075" s="20">
        <v>63</v>
      </c>
      <c r="H7075" s="11">
        <v>18417.602970437401</v>
      </c>
      <c r="I7075" s="10">
        <v>3604618.85325742</v>
      </c>
      <c r="J7075" s="33">
        <f t="shared" si="440"/>
        <v>5.1094453311738607E-3</v>
      </c>
      <c r="K7075" s="33">
        <f t="shared" si="441"/>
        <v>5.0964143185731059E-3</v>
      </c>
      <c r="L7075" s="33">
        <f t="shared" si="442"/>
        <v>0.94900773421135687</v>
      </c>
      <c r="M7075" s="33">
        <f t="shared" si="443"/>
        <v>0.94417119760628554</v>
      </c>
    </row>
    <row r="7076" spans="1:13" ht="41.4">
      <c r="A7076" t="s">
        <v>164</v>
      </c>
      <c r="B7076" t="s">
        <v>262</v>
      </c>
      <c r="C7076" s="14" t="s">
        <v>264</v>
      </c>
      <c r="D7076" t="s">
        <v>456</v>
      </c>
      <c r="E7076" t="s">
        <v>474</v>
      </c>
      <c r="F7076" s="20">
        <v>2045</v>
      </c>
      <c r="G7076" s="20">
        <v>64</v>
      </c>
      <c r="H7076" s="11">
        <v>19712.366411031799</v>
      </c>
      <c r="I7076" s="10">
        <v>3510732.6014807699</v>
      </c>
      <c r="J7076" s="33">
        <f t="shared" si="440"/>
        <v>5.6148868765218529E-3</v>
      </c>
      <c r="K7076" s="33">
        <f t="shared" si="441"/>
        <v>5.5991528612163721E-3</v>
      </c>
      <c r="L7076" s="33">
        <f t="shared" si="442"/>
        <v>0.94417119760628554</v>
      </c>
      <c r="M7076" s="33">
        <f t="shared" si="443"/>
        <v>0.93888463874373018</v>
      </c>
    </row>
    <row r="7077" spans="1:13" ht="41.4">
      <c r="A7077" t="s">
        <v>164</v>
      </c>
      <c r="B7077" t="s">
        <v>262</v>
      </c>
      <c r="C7077" s="14" t="s">
        <v>264</v>
      </c>
      <c r="D7077" t="s">
        <v>456</v>
      </c>
      <c r="E7077" t="s">
        <v>474</v>
      </c>
      <c r="F7077" s="20">
        <v>2045</v>
      </c>
      <c r="G7077" s="20">
        <v>65</v>
      </c>
      <c r="H7077" s="11">
        <v>20970.267794642401</v>
      </c>
      <c r="I7077" s="10">
        <v>3419483.57148246</v>
      </c>
      <c r="J7077" s="33">
        <f t="shared" si="440"/>
        <v>6.1325832852447632E-3</v>
      </c>
      <c r="K7077" s="33">
        <f t="shared" si="441"/>
        <v>6.1138173771307924E-3</v>
      </c>
      <c r="L7077" s="33">
        <f t="shared" si="442"/>
        <v>0.93888463874373018</v>
      </c>
      <c r="M7077" s="33">
        <f t="shared" si="443"/>
        <v>0.93314446952425756</v>
      </c>
    </row>
    <row r="7078" spans="1:13" ht="41.4">
      <c r="A7078" t="s">
        <v>164</v>
      </c>
      <c r="B7078" t="s">
        <v>262</v>
      </c>
      <c r="C7078" s="14" t="s">
        <v>264</v>
      </c>
      <c r="D7078" t="s">
        <v>456</v>
      </c>
      <c r="E7078" t="s">
        <v>474</v>
      </c>
      <c r="F7078" s="20">
        <v>2045</v>
      </c>
      <c r="G7078" s="20">
        <v>66</v>
      </c>
      <c r="H7078" s="11">
        <v>21388.8753113561</v>
      </c>
      <c r="I7078" s="10">
        <v>3314011.6097285501</v>
      </c>
      <c r="J7078" s="33">
        <f t="shared" si="440"/>
        <v>6.4540737420977403E-3</v>
      </c>
      <c r="K7078" s="33">
        <f t="shared" si="441"/>
        <v>6.4332909434390295E-3</v>
      </c>
      <c r="L7078" s="33">
        <f t="shared" si="442"/>
        <v>0.93314446952425756</v>
      </c>
      <c r="M7078" s="33">
        <f t="shared" si="443"/>
        <v>0.92714127965954696</v>
      </c>
    </row>
    <row r="7079" spans="1:13" ht="41.4">
      <c r="A7079" t="s">
        <v>164</v>
      </c>
      <c r="B7079" t="s">
        <v>262</v>
      </c>
      <c r="C7079" s="14" t="s">
        <v>264</v>
      </c>
      <c r="D7079" t="s">
        <v>456</v>
      </c>
      <c r="E7079" t="s">
        <v>474</v>
      </c>
      <c r="F7079" s="20">
        <v>2045</v>
      </c>
      <c r="G7079" s="20">
        <v>67</v>
      </c>
      <c r="H7079" s="11">
        <v>22396.629177346698</v>
      </c>
      <c r="I7079" s="10">
        <v>3185787.6381236999</v>
      </c>
      <c r="J7079" s="33">
        <f t="shared" si="440"/>
        <v>7.030170156143053E-3</v>
      </c>
      <c r="K7079" s="33">
        <f t="shared" si="441"/>
        <v>7.005516317322158E-3</v>
      </c>
      <c r="L7079" s="33">
        <f t="shared" si="442"/>
        <v>0.92714127965954696</v>
      </c>
      <c r="M7079" s="33">
        <f t="shared" si="443"/>
        <v>0.92064617629642909</v>
      </c>
    </row>
    <row r="7080" spans="1:13" ht="41.4">
      <c r="A7080" t="s">
        <v>164</v>
      </c>
      <c r="B7080" t="s">
        <v>262</v>
      </c>
      <c r="C7080" s="14" t="s">
        <v>264</v>
      </c>
      <c r="D7080" t="s">
        <v>456</v>
      </c>
      <c r="E7080" t="s">
        <v>474</v>
      </c>
      <c r="F7080" s="20">
        <v>2045</v>
      </c>
      <c r="G7080" s="20">
        <v>68</v>
      </c>
      <c r="H7080" s="11">
        <v>23289.616277933499</v>
      </c>
      <c r="I7080" s="10">
        <v>3060012.35209479</v>
      </c>
      <c r="J7080" s="33">
        <f t="shared" si="440"/>
        <v>7.6109549891163501E-3</v>
      </c>
      <c r="K7080" s="33">
        <f t="shared" si="441"/>
        <v>7.5820650110964838E-3</v>
      </c>
      <c r="L7080" s="33">
        <f t="shared" si="442"/>
        <v>0.92064617629642909</v>
      </c>
      <c r="M7080" s="33">
        <f t="shared" si="443"/>
        <v>0.91366577713553221</v>
      </c>
    </row>
    <row r="7081" spans="1:13" ht="41.4">
      <c r="A7081" t="s">
        <v>164</v>
      </c>
      <c r="B7081" t="s">
        <v>262</v>
      </c>
      <c r="C7081" s="14" t="s">
        <v>264</v>
      </c>
      <c r="D7081" t="s">
        <v>456</v>
      </c>
      <c r="E7081" t="s">
        <v>474</v>
      </c>
      <c r="F7081" s="20">
        <v>2045</v>
      </c>
      <c r="G7081" s="20">
        <v>69</v>
      </c>
      <c r="H7081" s="11">
        <v>23665.620896330802</v>
      </c>
      <c r="I7081" s="10">
        <v>2944777.0418738401</v>
      </c>
      <c r="J7081" s="33">
        <f t="shared" si="440"/>
        <v>8.0364729009404848E-3</v>
      </c>
      <c r="K7081" s="33">
        <f t="shared" si="441"/>
        <v>8.0042667848706506E-3</v>
      </c>
      <c r="L7081" s="33">
        <f t="shared" si="442"/>
        <v>0.91366577713553221</v>
      </c>
      <c r="M7081" s="33">
        <f t="shared" si="443"/>
        <v>0.90635255250313329</v>
      </c>
    </row>
    <row r="7082" spans="1:13" ht="41.4">
      <c r="A7082" t="s">
        <v>164</v>
      </c>
      <c r="B7082" t="s">
        <v>262</v>
      </c>
      <c r="C7082" s="14" t="s">
        <v>264</v>
      </c>
      <c r="D7082" t="s">
        <v>456</v>
      </c>
      <c r="E7082" t="s">
        <v>474</v>
      </c>
      <c r="F7082" s="20">
        <v>2046</v>
      </c>
      <c r="G7082" s="20">
        <v>30</v>
      </c>
      <c r="H7082" s="11">
        <v>701.27746796755105</v>
      </c>
      <c r="I7082" s="10">
        <v>4588841.9041028703</v>
      </c>
      <c r="J7082" s="33">
        <f t="shared" si="440"/>
        <v>1.5282232045094884E-4</v>
      </c>
      <c r="K7082" s="33">
        <f t="shared" si="441"/>
        <v>1.5281064371497344E-4</v>
      </c>
      <c r="L7082" s="33">
        <f t="shared" si="442"/>
        <v>1</v>
      </c>
      <c r="M7082" s="33">
        <f t="shared" si="443"/>
        <v>0.99984718935628503</v>
      </c>
    </row>
    <row r="7083" spans="1:13" ht="41.4">
      <c r="A7083" t="s">
        <v>164</v>
      </c>
      <c r="B7083" t="s">
        <v>262</v>
      </c>
      <c r="C7083" s="14" t="s">
        <v>264</v>
      </c>
      <c r="D7083" t="s">
        <v>456</v>
      </c>
      <c r="E7083" t="s">
        <v>474</v>
      </c>
      <c r="F7083" s="20">
        <v>2046</v>
      </c>
      <c r="G7083" s="20">
        <v>31</v>
      </c>
      <c r="H7083" s="11">
        <v>1016.50148857009</v>
      </c>
      <c r="I7083" s="10">
        <v>4652374.4754315801</v>
      </c>
      <c r="J7083" s="33">
        <f t="shared" si="440"/>
        <v>2.1849090049351491E-4</v>
      </c>
      <c r="K7083" s="33">
        <f t="shared" si="441"/>
        <v>2.1846703309502669E-4</v>
      </c>
      <c r="L7083" s="33">
        <f t="shared" si="442"/>
        <v>0.99984718935628503</v>
      </c>
      <c r="M7083" s="33">
        <f t="shared" si="443"/>
        <v>0.99962875570727794</v>
      </c>
    </row>
    <row r="7084" spans="1:13" ht="41.4">
      <c r="A7084" t="s">
        <v>164</v>
      </c>
      <c r="B7084" t="s">
        <v>262</v>
      </c>
      <c r="C7084" s="14" t="s">
        <v>264</v>
      </c>
      <c r="D7084" t="s">
        <v>456</v>
      </c>
      <c r="E7084" t="s">
        <v>474</v>
      </c>
      <c r="F7084" s="20">
        <v>2046</v>
      </c>
      <c r="G7084" s="20">
        <v>32</v>
      </c>
      <c r="H7084" s="11">
        <v>1082.80630529618</v>
      </c>
      <c r="I7084" s="10">
        <v>4724135.0071969097</v>
      </c>
      <c r="J7084" s="33">
        <f t="shared" si="440"/>
        <v>2.2920731597352649E-4</v>
      </c>
      <c r="K7084" s="33">
        <f t="shared" si="441"/>
        <v>2.2918104998348454E-4</v>
      </c>
      <c r="L7084" s="33">
        <f t="shared" si="442"/>
        <v>0.99962875570727794</v>
      </c>
      <c r="M7084" s="33">
        <f t="shared" si="443"/>
        <v>0.99939965973945122</v>
      </c>
    </row>
    <row r="7085" spans="1:13" ht="41.4">
      <c r="A7085" t="s">
        <v>164</v>
      </c>
      <c r="B7085" t="s">
        <v>262</v>
      </c>
      <c r="C7085" s="14" t="s">
        <v>264</v>
      </c>
      <c r="D7085" t="s">
        <v>456</v>
      </c>
      <c r="E7085" t="s">
        <v>474</v>
      </c>
      <c r="F7085" s="20">
        <v>2046</v>
      </c>
      <c r="G7085" s="20">
        <v>33</v>
      </c>
      <c r="H7085" s="11">
        <v>1166.1438439522899</v>
      </c>
      <c r="I7085" s="10">
        <v>4815201.9580283696</v>
      </c>
      <c r="J7085" s="33">
        <f t="shared" si="440"/>
        <v>2.4217963319440471E-4</v>
      </c>
      <c r="K7085" s="33">
        <f t="shared" si="441"/>
        <v>2.4215031007424059E-4</v>
      </c>
      <c r="L7085" s="33">
        <f t="shared" si="442"/>
        <v>0.99939965973945122</v>
      </c>
      <c r="M7085" s="33">
        <f t="shared" si="443"/>
        <v>0.99915765480195717</v>
      </c>
    </row>
    <row r="7086" spans="1:13" ht="41.4">
      <c r="A7086" t="s">
        <v>164</v>
      </c>
      <c r="B7086" t="s">
        <v>262</v>
      </c>
      <c r="C7086" s="14" t="s">
        <v>264</v>
      </c>
      <c r="D7086" t="s">
        <v>456</v>
      </c>
      <c r="E7086" t="s">
        <v>474</v>
      </c>
      <c r="F7086" s="20">
        <v>2046</v>
      </c>
      <c r="G7086" s="20">
        <v>34</v>
      </c>
      <c r="H7086" s="11">
        <v>1246.32943491221</v>
      </c>
      <c r="I7086" s="10">
        <v>4858267.7376907105</v>
      </c>
      <c r="J7086" s="33">
        <f t="shared" si="440"/>
        <v>2.5653782422140243E-4</v>
      </c>
      <c r="K7086" s="33">
        <f t="shared" si="441"/>
        <v>2.565049212074344E-4</v>
      </c>
      <c r="L7086" s="33">
        <f t="shared" si="442"/>
        <v>0.99915765480195717</v>
      </c>
      <c r="M7086" s="33">
        <f t="shared" si="443"/>
        <v>0.99890136594643841</v>
      </c>
    </row>
    <row r="7087" spans="1:13" ht="41.4">
      <c r="A7087" t="s">
        <v>164</v>
      </c>
      <c r="B7087" t="s">
        <v>262</v>
      </c>
      <c r="C7087" s="14" t="s">
        <v>264</v>
      </c>
      <c r="D7087" t="s">
        <v>456</v>
      </c>
      <c r="E7087" t="s">
        <v>474</v>
      </c>
      <c r="F7087" s="20">
        <v>2046</v>
      </c>
      <c r="G7087" s="20">
        <v>35</v>
      </c>
      <c r="H7087" s="11">
        <v>1318.4532749437101</v>
      </c>
      <c r="I7087" s="10">
        <v>4778293.0443879804</v>
      </c>
      <c r="J7087" s="33">
        <f t="shared" si="440"/>
        <v>2.759255790082213E-4</v>
      </c>
      <c r="K7087" s="33">
        <f t="shared" si="441"/>
        <v>2.7588751504670217E-4</v>
      </c>
      <c r="L7087" s="33">
        <f t="shared" si="442"/>
        <v>0.99890136594643841</v>
      </c>
      <c r="M7087" s="33">
        <f t="shared" si="443"/>
        <v>0.99862578153081072</v>
      </c>
    </row>
    <row r="7088" spans="1:13" ht="41.4">
      <c r="A7088" t="s">
        <v>164</v>
      </c>
      <c r="B7088" t="s">
        <v>262</v>
      </c>
      <c r="C7088" s="14" t="s">
        <v>264</v>
      </c>
      <c r="D7088" t="s">
        <v>456</v>
      </c>
      <c r="E7088" t="s">
        <v>474</v>
      </c>
      <c r="F7088" s="20">
        <v>2046</v>
      </c>
      <c r="G7088" s="20">
        <v>36</v>
      </c>
      <c r="H7088" s="11">
        <v>1637.31192572241</v>
      </c>
      <c r="I7088" s="10">
        <v>4676757.2804923197</v>
      </c>
      <c r="J7088" s="33">
        <f t="shared" si="440"/>
        <v>3.5009555286351124E-4</v>
      </c>
      <c r="K7088" s="33">
        <f t="shared" si="441"/>
        <v>3.5003427656654651E-4</v>
      </c>
      <c r="L7088" s="33">
        <f t="shared" si="442"/>
        <v>0.99862578153081072</v>
      </c>
      <c r="M7088" s="33">
        <f t="shared" si="443"/>
        <v>0.99827622827781193</v>
      </c>
    </row>
    <row r="7089" spans="1:13" ht="41.4">
      <c r="A7089" t="s">
        <v>164</v>
      </c>
      <c r="B7089" t="s">
        <v>262</v>
      </c>
      <c r="C7089" s="14" t="s">
        <v>264</v>
      </c>
      <c r="D7089" t="s">
        <v>456</v>
      </c>
      <c r="E7089" t="s">
        <v>474</v>
      </c>
      <c r="F7089" s="20">
        <v>2046</v>
      </c>
      <c r="G7089" s="20">
        <v>37</v>
      </c>
      <c r="H7089" s="11">
        <v>1760.0034939039799</v>
      </c>
      <c r="I7089" s="10">
        <v>4619378.2860311903</v>
      </c>
      <c r="J7089" s="33">
        <f t="shared" si="440"/>
        <v>3.8100440901888419E-4</v>
      </c>
      <c r="K7089" s="33">
        <f t="shared" si="441"/>
        <v>3.8093183605625303E-4</v>
      </c>
      <c r="L7089" s="33">
        <f t="shared" si="442"/>
        <v>0.99827622827781193</v>
      </c>
      <c r="M7089" s="33">
        <f t="shared" si="443"/>
        <v>0.99789595308128276</v>
      </c>
    </row>
    <row r="7090" spans="1:13" ht="41.4">
      <c r="A7090" t="s">
        <v>164</v>
      </c>
      <c r="B7090" t="s">
        <v>262</v>
      </c>
      <c r="C7090" s="14" t="s">
        <v>264</v>
      </c>
      <c r="D7090" t="s">
        <v>456</v>
      </c>
      <c r="E7090" t="s">
        <v>474</v>
      </c>
      <c r="F7090" s="20">
        <v>2046</v>
      </c>
      <c r="G7090" s="20">
        <v>38</v>
      </c>
      <c r="H7090" s="11">
        <v>1924.56120411745</v>
      </c>
      <c r="I7090" s="10">
        <v>4610193.7220231397</v>
      </c>
      <c r="J7090" s="33">
        <f t="shared" si="440"/>
        <v>4.1745777296162611E-4</v>
      </c>
      <c r="K7090" s="33">
        <f t="shared" si="441"/>
        <v>4.1737064958935477E-4</v>
      </c>
      <c r="L7090" s="33">
        <f t="shared" si="442"/>
        <v>0.99789595308128276</v>
      </c>
      <c r="M7090" s="33">
        <f t="shared" si="443"/>
        <v>0.99747946059912262</v>
      </c>
    </row>
    <row r="7091" spans="1:13" ht="41.4">
      <c r="A7091" t="s">
        <v>164</v>
      </c>
      <c r="B7091" t="s">
        <v>262</v>
      </c>
      <c r="C7091" s="14" t="s">
        <v>264</v>
      </c>
      <c r="D7091" t="s">
        <v>456</v>
      </c>
      <c r="E7091" t="s">
        <v>474</v>
      </c>
      <c r="F7091" s="20">
        <v>2046</v>
      </c>
      <c r="G7091" s="20">
        <v>39</v>
      </c>
      <c r="H7091" s="11">
        <v>2032.2470272715</v>
      </c>
      <c r="I7091" s="10">
        <v>4580816.9669217598</v>
      </c>
      <c r="J7091" s="33">
        <f t="shared" si="440"/>
        <v>4.4364292263725599E-4</v>
      </c>
      <c r="K7091" s="33">
        <f t="shared" si="441"/>
        <v>4.4354452766715013E-4</v>
      </c>
      <c r="L7091" s="33">
        <f t="shared" si="442"/>
        <v>0.99747946059912262</v>
      </c>
      <c r="M7091" s="33">
        <f t="shared" si="443"/>
        <v>0.99703703404291355</v>
      </c>
    </row>
    <row r="7092" spans="1:13" ht="41.4">
      <c r="A7092" t="s">
        <v>164</v>
      </c>
      <c r="B7092" t="s">
        <v>262</v>
      </c>
      <c r="C7092" s="14" t="s">
        <v>264</v>
      </c>
      <c r="D7092" t="s">
        <v>456</v>
      </c>
      <c r="E7092" t="s">
        <v>474</v>
      </c>
      <c r="F7092" s="20">
        <v>2046</v>
      </c>
      <c r="G7092" s="20">
        <v>40</v>
      </c>
      <c r="H7092" s="11">
        <v>2179.95532729363</v>
      </c>
      <c r="I7092" s="10">
        <v>4507884.6902217204</v>
      </c>
      <c r="J7092" s="33">
        <f t="shared" si="440"/>
        <v>4.8358719823119719E-4</v>
      </c>
      <c r="K7092" s="33">
        <f t="shared" si="441"/>
        <v>4.8347028878814591E-4</v>
      </c>
      <c r="L7092" s="33">
        <f t="shared" si="442"/>
        <v>0.99703703404291355</v>
      </c>
      <c r="M7092" s="33">
        <f t="shared" si="443"/>
        <v>0.99655499626013233</v>
      </c>
    </row>
    <row r="7093" spans="1:13" ht="41.4">
      <c r="A7093" t="s">
        <v>164</v>
      </c>
      <c r="B7093" t="s">
        <v>262</v>
      </c>
      <c r="C7093" s="14" t="s">
        <v>264</v>
      </c>
      <c r="D7093" t="s">
        <v>456</v>
      </c>
      <c r="E7093" t="s">
        <v>474</v>
      </c>
      <c r="F7093" s="20">
        <v>2046</v>
      </c>
      <c r="G7093" s="20">
        <v>41</v>
      </c>
      <c r="H7093" s="11">
        <v>2774.0145126387201</v>
      </c>
      <c r="I7093" s="10">
        <v>4412136.6498111403</v>
      </c>
      <c r="J7093" s="33">
        <f t="shared" si="440"/>
        <v>6.2872361688014829E-4</v>
      </c>
      <c r="K7093" s="33">
        <f t="shared" si="441"/>
        <v>6.2852601160212629E-4</v>
      </c>
      <c r="L7093" s="33">
        <f t="shared" si="442"/>
        <v>0.99655499626013233</v>
      </c>
      <c r="M7093" s="33">
        <f t="shared" si="443"/>
        <v>0.99592863552299082</v>
      </c>
    </row>
    <row r="7094" spans="1:13" ht="41.4">
      <c r="A7094" t="s">
        <v>164</v>
      </c>
      <c r="B7094" t="s">
        <v>262</v>
      </c>
      <c r="C7094" s="14" t="s">
        <v>264</v>
      </c>
      <c r="D7094" t="s">
        <v>456</v>
      </c>
      <c r="E7094" t="s">
        <v>474</v>
      </c>
      <c r="F7094" s="20">
        <v>2046</v>
      </c>
      <c r="G7094" s="20">
        <v>42</v>
      </c>
      <c r="H7094" s="11">
        <v>3018.3662440161702</v>
      </c>
      <c r="I7094" s="10">
        <v>4312749.7487545302</v>
      </c>
      <c r="J7094" s="33">
        <f t="shared" si="440"/>
        <v>6.9987048167769014E-4</v>
      </c>
      <c r="K7094" s="33">
        <f t="shared" si="441"/>
        <v>6.9962562945702356E-4</v>
      </c>
      <c r="L7094" s="33">
        <f t="shared" si="442"/>
        <v>0.99592863552299082</v>
      </c>
      <c r="M7094" s="33">
        <f t="shared" si="443"/>
        <v>0.99523185832446881</v>
      </c>
    </row>
    <row r="7095" spans="1:13" ht="41.4">
      <c r="A7095" t="s">
        <v>164</v>
      </c>
      <c r="B7095" t="s">
        <v>262</v>
      </c>
      <c r="C7095" s="14" t="s">
        <v>264</v>
      </c>
      <c r="D7095" t="s">
        <v>456</v>
      </c>
      <c r="E7095" t="s">
        <v>474</v>
      </c>
      <c r="F7095" s="20">
        <v>2046</v>
      </c>
      <c r="G7095" s="20">
        <v>43</v>
      </c>
      <c r="H7095" s="11">
        <v>3370.4930796377098</v>
      </c>
      <c r="I7095" s="10">
        <v>4266241.91482192</v>
      </c>
      <c r="J7095" s="33">
        <f t="shared" si="440"/>
        <v>7.9003796477828184E-4</v>
      </c>
      <c r="K7095" s="33">
        <f t="shared" si="441"/>
        <v>7.8972596695414676E-4</v>
      </c>
      <c r="L7095" s="33">
        <f t="shared" si="442"/>
        <v>0.99523185832446881</v>
      </c>
      <c r="M7095" s="33">
        <f t="shared" si="443"/>
        <v>0.9944458978828099</v>
      </c>
    </row>
    <row r="7096" spans="1:13" ht="41.4">
      <c r="A7096" t="s">
        <v>164</v>
      </c>
      <c r="B7096" t="s">
        <v>262</v>
      </c>
      <c r="C7096" s="14" t="s">
        <v>264</v>
      </c>
      <c r="D7096" t="s">
        <v>456</v>
      </c>
      <c r="E7096" t="s">
        <v>474</v>
      </c>
      <c r="F7096" s="20">
        <v>2046</v>
      </c>
      <c r="G7096" s="20">
        <v>44</v>
      </c>
      <c r="H7096" s="11">
        <v>3562.4811328589999</v>
      </c>
      <c r="I7096" s="10">
        <v>4241575.5921775103</v>
      </c>
      <c r="J7096" s="33">
        <f t="shared" si="440"/>
        <v>8.3989570748876322E-4</v>
      </c>
      <c r="K7096" s="33">
        <f t="shared" si="441"/>
        <v>8.3954309381550907E-4</v>
      </c>
      <c r="L7096" s="33">
        <f t="shared" si="442"/>
        <v>0.9944458978828099</v>
      </c>
      <c r="M7096" s="33">
        <f t="shared" si="443"/>
        <v>0.99361101769706928</v>
      </c>
    </row>
    <row r="7097" spans="1:13" ht="41.4">
      <c r="A7097" t="s">
        <v>164</v>
      </c>
      <c r="B7097" t="s">
        <v>262</v>
      </c>
      <c r="C7097" s="14" t="s">
        <v>264</v>
      </c>
      <c r="D7097" t="s">
        <v>456</v>
      </c>
      <c r="E7097" t="s">
        <v>474</v>
      </c>
      <c r="F7097" s="20">
        <v>2046</v>
      </c>
      <c r="G7097" s="20">
        <v>45</v>
      </c>
      <c r="H7097" s="11">
        <v>3862.74129463391</v>
      </c>
      <c r="I7097" s="10">
        <v>4216513.1063069301</v>
      </c>
      <c r="J7097" s="33">
        <f t="shared" si="440"/>
        <v>9.1609849115757301E-4</v>
      </c>
      <c r="K7097" s="33">
        <f t="shared" si="441"/>
        <v>9.1567900104272404E-4</v>
      </c>
      <c r="L7097" s="33">
        <f t="shared" si="442"/>
        <v>0.99361101769706928</v>
      </c>
      <c r="M7097" s="33">
        <f t="shared" si="443"/>
        <v>0.99270118895295933</v>
      </c>
    </row>
    <row r="7098" spans="1:13" ht="41.4">
      <c r="A7098" t="s">
        <v>164</v>
      </c>
      <c r="B7098" t="s">
        <v>262</v>
      </c>
      <c r="C7098" s="14" t="s">
        <v>264</v>
      </c>
      <c r="D7098" t="s">
        <v>456</v>
      </c>
      <c r="E7098" t="s">
        <v>474</v>
      </c>
      <c r="F7098" s="20">
        <v>2046</v>
      </c>
      <c r="G7098" s="20">
        <v>46</v>
      </c>
      <c r="H7098" s="11">
        <v>4825.88191589704</v>
      </c>
      <c r="I7098" s="10">
        <v>4210056.7302126</v>
      </c>
      <c r="J7098" s="33">
        <f t="shared" si="440"/>
        <v>1.1462747951268917E-3</v>
      </c>
      <c r="K7098" s="33">
        <f t="shared" si="441"/>
        <v>1.1456180731258536E-3</v>
      </c>
      <c r="L7098" s="33">
        <f t="shared" si="442"/>
        <v>0.99270118895295933</v>
      </c>
      <c r="M7098" s="33">
        <f t="shared" si="443"/>
        <v>0.99156393252968134</v>
      </c>
    </row>
    <row r="7099" spans="1:13" ht="41.4">
      <c r="A7099" t="s">
        <v>164</v>
      </c>
      <c r="B7099" t="s">
        <v>262</v>
      </c>
      <c r="C7099" s="14" t="s">
        <v>264</v>
      </c>
      <c r="D7099" t="s">
        <v>456</v>
      </c>
      <c r="E7099" t="s">
        <v>474</v>
      </c>
      <c r="F7099" s="20">
        <v>2046</v>
      </c>
      <c r="G7099" s="20">
        <v>47</v>
      </c>
      <c r="H7099" s="11">
        <v>5379.3656683332101</v>
      </c>
      <c r="I7099" s="10">
        <v>4240702.69489606</v>
      </c>
      <c r="J7099" s="33">
        <f t="shared" si="440"/>
        <v>1.2685080882485818E-3</v>
      </c>
      <c r="K7099" s="33">
        <f t="shared" si="441"/>
        <v>1.2677038719511868E-3</v>
      </c>
      <c r="L7099" s="33">
        <f t="shared" si="442"/>
        <v>0.99156393252968134</v>
      </c>
      <c r="M7099" s="33">
        <f t="shared" si="443"/>
        <v>0.99030692309312629</v>
      </c>
    </row>
    <row r="7100" spans="1:13" ht="41.4">
      <c r="A7100" t="s">
        <v>164</v>
      </c>
      <c r="B7100" t="s">
        <v>262</v>
      </c>
      <c r="C7100" s="14" t="s">
        <v>264</v>
      </c>
      <c r="D7100" t="s">
        <v>456</v>
      </c>
      <c r="E7100" t="s">
        <v>474</v>
      </c>
      <c r="F7100" s="20">
        <v>2046</v>
      </c>
      <c r="G7100" s="20">
        <v>48</v>
      </c>
      <c r="H7100" s="11">
        <v>6014.4456401451298</v>
      </c>
      <c r="I7100" s="10">
        <v>4272907.0652147103</v>
      </c>
      <c r="J7100" s="33">
        <f t="shared" si="440"/>
        <v>1.4075769840884449E-3</v>
      </c>
      <c r="K7100" s="33">
        <f t="shared" si="441"/>
        <v>1.4065868122409286E-3</v>
      </c>
      <c r="L7100" s="33">
        <f t="shared" si="442"/>
        <v>0.99030692309312629</v>
      </c>
      <c r="M7100" s="33">
        <f t="shared" si="443"/>
        <v>0.9889139704350326</v>
      </c>
    </row>
    <row r="7101" spans="1:13" ht="41.4">
      <c r="A7101" t="s">
        <v>164</v>
      </c>
      <c r="B7101" t="s">
        <v>262</v>
      </c>
      <c r="C7101" s="14" t="s">
        <v>264</v>
      </c>
      <c r="D7101" t="s">
        <v>456</v>
      </c>
      <c r="E7101" t="s">
        <v>474</v>
      </c>
      <c r="F7101" s="20">
        <v>2046</v>
      </c>
      <c r="G7101" s="20">
        <v>49</v>
      </c>
      <c r="H7101" s="11">
        <v>6482.9819855743099</v>
      </c>
      <c r="I7101" s="10">
        <v>4259025.8966747802</v>
      </c>
      <c r="J7101" s="33">
        <f t="shared" si="440"/>
        <v>1.5221748218614674E-3</v>
      </c>
      <c r="K7101" s="33">
        <f t="shared" si="441"/>
        <v>1.521016901360972E-3</v>
      </c>
      <c r="L7101" s="33">
        <f t="shared" si="442"/>
        <v>0.9889139704350326</v>
      </c>
      <c r="M7101" s="33">
        <f t="shared" si="443"/>
        <v>0.98740981557200891</v>
      </c>
    </row>
    <row r="7102" spans="1:13" ht="41.4">
      <c r="A7102" t="s">
        <v>164</v>
      </c>
      <c r="B7102" t="s">
        <v>262</v>
      </c>
      <c r="C7102" s="14" t="s">
        <v>264</v>
      </c>
      <c r="D7102" t="s">
        <v>456</v>
      </c>
      <c r="E7102" t="s">
        <v>474</v>
      </c>
      <c r="F7102" s="20">
        <v>2046</v>
      </c>
      <c r="G7102" s="20">
        <v>50</v>
      </c>
      <c r="H7102" s="11">
        <v>6928.3613810740999</v>
      </c>
      <c r="I7102" s="10">
        <v>4187249.4125933601</v>
      </c>
      <c r="J7102" s="33">
        <f t="shared" si="440"/>
        <v>1.6546330773220027E-3</v>
      </c>
      <c r="K7102" s="33">
        <f t="shared" si="441"/>
        <v>1.653264926711473E-3</v>
      </c>
      <c r="L7102" s="33">
        <f t="shared" si="442"/>
        <v>0.98740981557200891</v>
      </c>
      <c r="M7102" s="33">
        <f t="shared" si="443"/>
        <v>0.98577736555563311</v>
      </c>
    </row>
    <row r="7103" spans="1:13" ht="41.4">
      <c r="A7103" t="s">
        <v>164</v>
      </c>
      <c r="B7103" t="s">
        <v>262</v>
      </c>
      <c r="C7103" s="14" t="s">
        <v>264</v>
      </c>
      <c r="D7103" t="s">
        <v>456</v>
      </c>
      <c r="E7103" t="s">
        <v>474</v>
      </c>
      <c r="F7103" s="20">
        <v>2046</v>
      </c>
      <c r="G7103" s="20">
        <v>51</v>
      </c>
      <c r="H7103" s="11">
        <v>7672.5597825459399</v>
      </c>
      <c r="I7103" s="10">
        <v>4112683.45449899</v>
      </c>
      <c r="J7103" s="33">
        <f t="shared" si="440"/>
        <v>1.8655848103633389E-3</v>
      </c>
      <c r="K7103" s="33">
        <f t="shared" si="441"/>
        <v>1.863845688682142E-3</v>
      </c>
      <c r="L7103" s="33">
        <f t="shared" si="442"/>
        <v>0.98577736555563311</v>
      </c>
      <c r="M7103" s="33">
        <f t="shared" si="443"/>
        <v>0.9839400286628418</v>
      </c>
    </row>
    <row r="7104" spans="1:13" ht="41.4">
      <c r="A7104" t="s">
        <v>164</v>
      </c>
      <c r="B7104" t="s">
        <v>262</v>
      </c>
      <c r="C7104" s="14" t="s">
        <v>264</v>
      </c>
      <c r="D7104" t="s">
        <v>456</v>
      </c>
      <c r="E7104" t="s">
        <v>474</v>
      </c>
      <c r="F7104" s="20">
        <v>2046</v>
      </c>
      <c r="G7104" s="20">
        <v>52</v>
      </c>
      <c r="H7104" s="11">
        <v>8223.3275021912305</v>
      </c>
      <c r="I7104" s="10">
        <v>4046293.7699243901</v>
      </c>
      <c r="J7104" s="33">
        <f t="shared" si="440"/>
        <v>2.0323110406155441E-3</v>
      </c>
      <c r="K7104" s="33">
        <f t="shared" si="441"/>
        <v>2.0302472948271477E-3</v>
      </c>
      <c r="L7104" s="33">
        <f t="shared" si="442"/>
        <v>0.9839400286628418</v>
      </c>
      <c r="M7104" s="33">
        <f t="shared" si="443"/>
        <v>0.98194238708137693</v>
      </c>
    </row>
    <row r="7105" spans="1:13" ht="41.4">
      <c r="A7105" t="s">
        <v>164</v>
      </c>
      <c r="B7105" t="s">
        <v>262</v>
      </c>
      <c r="C7105" s="14" t="s">
        <v>264</v>
      </c>
      <c r="D7105" t="s">
        <v>456</v>
      </c>
      <c r="E7105" t="s">
        <v>474</v>
      </c>
      <c r="F7105" s="20">
        <v>2046</v>
      </c>
      <c r="G7105" s="20">
        <v>53</v>
      </c>
      <c r="H7105" s="11">
        <v>8813.0310011482597</v>
      </c>
      <c r="I7105" s="10">
        <v>3981213.6428699601</v>
      </c>
      <c r="J7105" s="33">
        <f t="shared" si="440"/>
        <v>2.2136543757031737E-3</v>
      </c>
      <c r="K7105" s="33">
        <f t="shared" si="441"/>
        <v>2.2112060497713193E-3</v>
      </c>
      <c r="L7105" s="33">
        <f t="shared" si="442"/>
        <v>0.98194238708137693</v>
      </c>
      <c r="M7105" s="33">
        <f t="shared" si="443"/>
        <v>0.97977111013453566</v>
      </c>
    </row>
    <row r="7106" spans="1:13" ht="41.4">
      <c r="A7106" t="s">
        <v>164</v>
      </c>
      <c r="B7106" t="s">
        <v>262</v>
      </c>
      <c r="C7106" s="14" t="s">
        <v>264</v>
      </c>
      <c r="D7106" t="s">
        <v>456</v>
      </c>
      <c r="E7106" t="s">
        <v>474</v>
      </c>
      <c r="F7106" s="20">
        <v>2046</v>
      </c>
      <c r="G7106" s="20">
        <v>54</v>
      </c>
      <c r="H7106" s="11">
        <v>9577.6876906442903</v>
      </c>
      <c r="I7106" s="10">
        <v>3948268.4285952402</v>
      </c>
      <c r="J7106" s="33">
        <f t="shared" ref="J7106:J7169" si="444">IF(I7106&gt;0,H7106/I7106,0)</f>
        <v>2.4257944625239039E-3</v>
      </c>
      <c r="K7106" s="33">
        <f t="shared" ref="K7106:K7169" si="445">1-EXP(-J7106)</f>
        <v>2.4228546007839524E-3</v>
      </c>
      <c r="L7106" s="33">
        <f t="shared" ref="L7106:L7169" si="446">IF(G7106=30,1,M7105)</f>
        <v>0.97977111013453566</v>
      </c>
      <c r="M7106" s="33">
        <f t="shared" ref="M7106:M7169" si="447">L7106*(1-K7106)</f>
        <v>0.97739726719263098</v>
      </c>
    </row>
    <row r="7107" spans="1:13" ht="41.4">
      <c r="A7107" t="s">
        <v>164</v>
      </c>
      <c r="B7107" t="s">
        <v>262</v>
      </c>
      <c r="C7107" s="14" t="s">
        <v>264</v>
      </c>
      <c r="D7107" t="s">
        <v>456</v>
      </c>
      <c r="E7107" t="s">
        <v>474</v>
      </c>
      <c r="F7107" s="20">
        <v>2046</v>
      </c>
      <c r="G7107" s="20">
        <v>55</v>
      </c>
      <c r="H7107" s="11">
        <v>10415.289278864901</v>
      </c>
      <c r="I7107" s="10">
        <v>3908299.14115116</v>
      </c>
      <c r="J7107" s="33">
        <f t="shared" si="444"/>
        <v>2.6649160933462108E-3</v>
      </c>
      <c r="K7107" s="33">
        <f t="shared" si="445"/>
        <v>2.661368356627225E-3</v>
      </c>
      <c r="L7107" s="33">
        <f t="shared" si="446"/>
        <v>0.97739726719263098</v>
      </c>
      <c r="M7107" s="33">
        <f t="shared" si="447"/>
        <v>0.97479605303387062</v>
      </c>
    </row>
    <row r="7108" spans="1:13" ht="41.4">
      <c r="A7108" t="s">
        <v>164</v>
      </c>
      <c r="B7108" t="s">
        <v>262</v>
      </c>
      <c r="C7108" s="14" t="s">
        <v>264</v>
      </c>
      <c r="D7108" t="s">
        <v>456</v>
      </c>
      <c r="E7108" t="s">
        <v>474</v>
      </c>
      <c r="F7108" s="20">
        <v>2046</v>
      </c>
      <c r="G7108" s="20">
        <v>56</v>
      </c>
      <c r="H7108" s="11">
        <v>11184.2728157369</v>
      </c>
      <c r="I7108" s="10">
        <v>3870102.4489931399</v>
      </c>
      <c r="J7108" s="33">
        <f t="shared" si="444"/>
        <v>2.8899164720165593E-3</v>
      </c>
      <c r="K7108" s="33">
        <f t="shared" si="445"/>
        <v>2.8857446830837796E-3</v>
      </c>
      <c r="L7108" s="33">
        <f t="shared" si="446"/>
        <v>0.97479605303387062</v>
      </c>
      <c r="M7108" s="33">
        <f t="shared" si="447"/>
        <v>0.97198304050673712</v>
      </c>
    </row>
    <row r="7109" spans="1:13" ht="41.4">
      <c r="A7109" t="s">
        <v>164</v>
      </c>
      <c r="B7109" t="s">
        <v>262</v>
      </c>
      <c r="C7109" s="14" t="s">
        <v>264</v>
      </c>
      <c r="D7109" t="s">
        <v>456</v>
      </c>
      <c r="E7109" t="s">
        <v>474</v>
      </c>
      <c r="F7109" s="20">
        <v>2046</v>
      </c>
      <c r="G7109" s="20">
        <v>57</v>
      </c>
      <c r="H7109" s="11">
        <v>12274.6334284925</v>
      </c>
      <c r="I7109" s="10">
        <v>3851418.7098839902</v>
      </c>
      <c r="J7109" s="33">
        <f t="shared" si="444"/>
        <v>3.1870420624461855E-3</v>
      </c>
      <c r="K7109" s="33">
        <f t="shared" si="445"/>
        <v>3.1819688348533326E-3</v>
      </c>
      <c r="L7109" s="33">
        <f t="shared" si="446"/>
        <v>0.97198304050673712</v>
      </c>
      <c r="M7109" s="33">
        <f t="shared" si="447"/>
        <v>0.96889022076383868</v>
      </c>
    </row>
    <row r="7110" spans="1:13" ht="41.4">
      <c r="A7110" t="s">
        <v>164</v>
      </c>
      <c r="B7110" t="s">
        <v>262</v>
      </c>
      <c r="C7110" s="14" t="s">
        <v>264</v>
      </c>
      <c r="D7110" t="s">
        <v>456</v>
      </c>
      <c r="E7110" t="s">
        <v>474</v>
      </c>
      <c r="F7110" s="20">
        <v>2046</v>
      </c>
      <c r="G7110" s="20">
        <v>58</v>
      </c>
      <c r="H7110" s="11">
        <v>13360.3550684444</v>
      </c>
      <c r="I7110" s="10">
        <v>3786970.7342382302</v>
      </c>
      <c r="J7110" s="33">
        <f t="shared" si="444"/>
        <v>3.5279794870482165E-3</v>
      </c>
      <c r="K7110" s="33">
        <f t="shared" si="445"/>
        <v>3.5217634795485786E-3</v>
      </c>
      <c r="L7110" s="33">
        <f t="shared" si="446"/>
        <v>0.96889022076383868</v>
      </c>
      <c r="M7110" s="33">
        <f t="shared" si="447"/>
        <v>0.96547801856866089</v>
      </c>
    </row>
    <row r="7111" spans="1:13" ht="41.4">
      <c r="A7111" t="s">
        <v>164</v>
      </c>
      <c r="B7111" t="s">
        <v>262</v>
      </c>
      <c r="C7111" s="14" t="s">
        <v>264</v>
      </c>
      <c r="D7111" t="s">
        <v>456</v>
      </c>
      <c r="E7111" t="s">
        <v>474</v>
      </c>
      <c r="F7111" s="20">
        <v>2046</v>
      </c>
      <c r="G7111" s="20">
        <v>59</v>
      </c>
      <c r="H7111" s="11">
        <v>13869.1224299349</v>
      </c>
      <c r="I7111" s="10">
        <v>3712851.9765691999</v>
      </c>
      <c r="J7111" s="33">
        <f t="shared" si="444"/>
        <v>3.7354364023826328E-3</v>
      </c>
      <c r="K7111" s="33">
        <f t="shared" si="445"/>
        <v>3.7284683387774908E-3</v>
      </c>
      <c r="L7111" s="33">
        <f t="shared" si="446"/>
        <v>0.96547801856866089</v>
      </c>
      <c r="M7111" s="33">
        <f t="shared" si="447"/>
        <v>0.96187826434464196</v>
      </c>
    </row>
    <row r="7112" spans="1:13" ht="41.4">
      <c r="A7112" t="s">
        <v>164</v>
      </c>
      <c r="B7112" t="s">
        <v>262</v>
      </c>
      <c r="C7112" s="14" t="s">
        <v>264</v>
      </c>
      <c r="D7112" t="s">
        <v>456</v>
      </c>
      <c r="E7112" t="s">
        <v>474</v>
      </c>
      <c r="F7112" s="20">
        <v>2046</v>
      </c>
      <c r="G7112" s="20">
        <v>60</v>
      </c>
      <c r="H7112" s="11">
        <v>14805.374107436501</v>
      </c>
      <c r="I7112" s="10">
        <v>3693779.7828866499</v>
      </c>
      <c r="J7112" s="33">
        <f t="shared" si="444"/>
        <v>4.0081907903741507E-3</v>
      </c>
      <c r="K7112" s="33">
        <f t="shared" si="445"/>
        <v>4.0001687152496634E-3</v>
      </c>
      <c r="L7112" s="33">
        <f t="shared" si="446"/>
        <v>0.96187826434464196</v>
      </c>
      <c r="M7112" s="33">
        <f t="shared" si="447"/>
        <v>0.95803058900373184</v>
      </c>
    </row>
    <row r="7113" spans="1:13" ht="41.4">
      <c r="A7113" t="s">
        <v>164</v>
      </c>
      <c r="B7113" t="s">
        <v>262</v>
      </c>
      <c r="C7113" s="14" t="s">
        <v>264</v>
      </c>
      <c r="D7113" t="s">
        <v>456</v>
      </c>
      <c r="E7113" t="s">
        <v>474</v>
      </c>
      <c r="F7113" s="20">
        <v>2046</v>
      </c>
      <c r="G7113" s="20">
        <v>61</v>
      </c>
      <c r="H7113" s="11">
        <v>15979.8510741395</v>
      </c>
      <c r="I7113" s="10">
        <v>3723570.5626864699</v>
      </c>
      <c r="J7113" s="33">
        <f t="shared" si="444"/>
        <v>4.2915397479698645E-3</v>
      </c>
      <c r="K7113" s="33">
        <f t="shared" si="445"/>
        <v>4.2823442502499809E-3</v>
      </c>
      <c r="L7113" s="33">
        <f t="shared" si="446"/>
        <v>0.95803058900373184</v>
      </c>
      <c r="M7113" s="33">
        <f t="shared" si="447"/>
        <v>0.95392797221934811</v>
      </c>
    </row>
    <row r="7114" spans="1:13" ht="41.4">
      <c r="A7114" t="s">
        <v>164</v>
      </c>
      <c r="B7114" t="s">
        <v>262</v>
      </c>
      <c r="C7114" s="14" t="s">
        <v>264</v>
      </c>
      <c r="D7114" t="s">
        <v>456</v>
      </c>
      <c r="E7114" t="s">
        <v>474</v>
      </c>
      <c r="F7114" s="20">
        <v>2046</v>
      </c>
      <c r="G7114" s="20">
        <v>62</v>
      </c>
      <c r="H7114" s="11">
        <v>17362.126212677002</v>
      </c>
      <c r="I7114" s="10">
        <v>3711997.0405039298</v>
      </c>
      <c r="J7114" s="33">
        <f t="shared" si="444"/>
        <v>4.6773006614035367E-3</v>
      </c>
      <c r="K7114" s="33">
        <f t="shared" si="445"/>
        <v>4.6663791250696196E-3</v>
      </c>
      <c r="L7114" s="33">
        <f t="shared" si="446"/>
        <v>0.95392797221934811</v>
      </c>
      <c r="M7114" s="33">
        <f t="shared" si="447"/>
        <v>0.94947658264296375</v>
      </c>
    </row>
    <row r="7115" spans="1:13" ht="41.4">
      <c r="A7115" t="s">
        <v>164</v>
      </c>
      <c r="B7115" t="s">
        <v>262</v>
      </c>
      <c r="C7115" s="14" t="s">
        <v>264</v>
      </c>
      <c r="D7115" t="s">
        <v>456</v>
      </c>
      <c r="E7115" t="s">
        <v>474</v>
      </c>
      <c r="F7115" s="20">
        <v>2046</v>
      </c>
      <c r="G7115" s="20">
        <v>63</v>
      </c>
      <c r="H7115" s="11">
        <v>18500.087859500301</v>
      </c>
      <c r="I7115" s="10">
        <v>3646368.2376648998</v>
      </c>
      <c r="J7115" s="33">
        <f t="shared" si="444"/>
        <v>5.0735654365362684E-3</v>
      </c>
      <c r="K7115" s="33">
        <f t="shared" si="445"/>
        <v>5.0607166423337624E-3</v>
      </c>
      <c r="L7115" s="33">
        <f t="shared" si="446"/>
        <v>0.94947658264296375</v>
      </c>
      <c r="M7115" s="33">
        <f t="shared" si="447"/>
        <v>0.94467155069967634</v>
      </c>
    </row>
    <row r="7116" spans="1:13" ht="41.4">
      <c r="A7116" t="s">
        <v>164</v>
      </c>
      <c r="B7116" t="s">
        <v>262</v>
      </c>
      <c r="C7116" s="14" t="s">
        <v>264</v>
      </c>
      <c r="D7116" t="s">
        <v>456</v>
      </c>
      <c r="E7116" t="s">
        <v>474</v>
      </c>
      <c r="F7116" s="20">
        <v>2046</v>
      </c>
      <c r="G7116" s="20">
        <v>64</v>
      </c>
      <c r="H7116" s="11">
        <v>19878.118404760098</v>
      </c>
      <c r="I7116" s="10">
        <v>3556841.6722788601</v>
      </c>
      <c r="J7116" s="33">
        <f t="shared" si="444"/>
        <v>5.58869925520869E-3</v>
      </c>
      <c r="K7116" s="33">
        <f t="shared" si="445"/>
        <v>5.5731115274192389E-3</v>
      </c>
      <c r="L7116" s="33">
        <f t="shared" si="446"/>
        <v>0.94467155069967634</v>
      </c>
      <c r="M7116" s="33">
        <f t="shared" si="447"/>
        <v>0.93940679079084699</v>
      </c>
    </row>
    <row r="7117" spans="1:13" ht="41.4">
      <c r="A7117" t="s">
        <v>164</v>
      </c>
      <c r="B7117" t="s">
        <v>262</v>
      </c>
      <c r="C7117" s="14" t="s">
        <v>264</v>
      </c>
      <c r="D7117" t="s">
        <v>456</v>
      </c>
      <c r="E7117" t="s">
        <v>474</v>
      </c>
      <c r="F7117" s="20">
        <v>2046</v>
      </c>
      <c r="G7117" s="20">
        <v>65</v>
      </c>
      <c r="H7117" s="11">
        <v>21126.568199072801</v>
      </c>
      <c r="I7117" s="10">
        <v>3459585.6751868799</v>
      </c>
      <c r="J7117" s="33">
        <f t="shared" si="444"/>
        <v>6.1066758226565919E-3</v>
      </c>
      <c r="K7117" s="33">
        <f t="shared" si="445"/>
        <v>6.0880679744881316E-3</v>
      </c>
      <c r="L7117" s="33">
        <f t="shared" si="446"/>
        <v>0.93940679079084699</v>
      </c>
      <c r="M7117" s="33">
        <f t="shared" si="447"/>
        <v>0.93368761839281655</v>
      </c>
    </row>
    <row r="7118" spans="1:13" ht="41.4">
      <c r="A7118" t="s">
        <v>164</v>
      </c>
      <c r="B7118" t="s">
        <v>262</v>
      </c>
      <c r="C7118" s="14" t="s">
        <v>264</v>
      </c>
      <c r="D7118" t="s">
        <v>456</v>
      </c>
      <c r="E7118" t="s">
        <v>474</v>
      </c>
      <c r="F7118" s="20">
        <v>2046</v>
      </c>
      <c r="G7118" s="20">
        <v>66</v>
      </c>
      <c r="H7118" s="11">
        <v>21596.897944026299</v>
      </c>
      <c r="I7118" s="10">
        <v>3364871.5588681898</v>
      </c>
      <c r="J7118" s="33">
        <f t="shared" si="444"/>
        <v>6.4183424437426802E-3</v>
      </c>
      <c r="K7118" s="33">
        <f t="shared" si="445"/>
        <v>6.3977888806584504E-3</v>
      </c>
      <c r="L7118" s="33">
        <f t="shared" si="446"/>
        <v>0.93368761839281655</v>
      </c>
      <c r="M7118" s="33">
        <f t="shared" si="447"/>
        <v>0.92771408212985451</v>
      </c>
    </row>
    <row r="7119" spans="1:13" ht="41.4">
      <c r="A7119" t="s">
        <v>164</v>
      </c>
      <c r="B7119" t="s">
        <v>262</v>
      </c>
      <c r="C7119" s="14" t="s">
        <v>264</v>
      </c>
      <c r="D7119" t="s">
        <v>456</v>
      </c>
      <c r="E7119" t="s">
        <v>474</v>
      </c>
      <c r="F7119" s="20">
        <v>2046</v>
      </c>
      <c r="G7119" s="20">
        <v>67</v>
      </c>
      <c r="H7119" s="11">
        <v>22766.771914896501</v>
      </c>
      <c r="I7119" s="10">
        <v>3255578.9095018399</v>
      </c>
      <c r="J7119" s="33">
        <f t="shared" si="444"/>
        <v>6.9931562243657035E-3</v>
      </c>
      <c r="K7119" s="33">
        <f t="shared" si="445"/>
        <v>6.9687610070227057E-3</v>
      </c>
      <c r="L7119" s="33">
        <f t="shared" si="446"/>
        <v>0.92771408212985451</v>
      </c>
      <c r="M7119" s="33">
        <f t="shared" si="447"/>
        <v>0.92124906440864207</v>
      </c>
    </row>
    <row r="7120" spans="1:13" ht="41.4">
      <c r="A7120" t="s">
        <v>164</v>
      </c>
      <c r="B7120" t="s">
        <v>262</v>
      </c>
      <c r="C7120" s="14" t="s">
        <v>264</v>
      </c>
      <c r="D7120" t="s">
        <v>456</v>
      </c>
      <c r="E7120" t="s">
        <v>474</v>
      </c>
      <c r="F7120" s="20">
        <v>2046</v>
      </c>
      <c r="G7120" s="20">
        <v>68</v>
      </c>
      <c r="H7120" s="11">
        <v>23672.436896628798</v>
      </c>
      <c r="I7120" s="10">
        <v>3124293.0039502098</v>
      </c>
      <c r="J7120" s="33">
        <f t="shared" si="444"/>
        <v>7.5768939938406794E-3</v>
      </c>
      <c r="K7120" s="33">
        <f t="shared" si="445"/>
        <v>7.5482616928171931E-3</v>
      </c>
      <c r="L7120" s="33">
        <f t="shared" si="446"/>
        <v>0.92124906440864207</v>
      </c>
      <c r="M7120" s="33">
        <f t="shared" si="447"/>
        <v>0.91429523538622259</v>
      </c>
    </row>
    <row r="7121" spans="1:13" ht="41.4">
      <c r="A7121" t="s">
        <v>164</v>
      </c>
      <c r="B7121" t="s">
        <v>262</v>
      </c>
      <c r="C7121" s="14" t="s">
        <v>264</v>
      </c>
      <c r="D7121" t="s">
        <v>456</v>
      </c>
      <c r="E7121" t="s">
        <v>474</v>
      </c>
      <c r="F7121" s="20">
        <v>2046</v>
      </c>
      <c r="G7121" s="20">
        <v>69</v>
      </c>
      <c r="H7121" s="11">
        <v>23934.330778725802</v>
      </c>
      <c r="I7121" s="10">
        <v>2995501.4106864599</v>
      </c>
      <c r="J7121" s="33">
        <f t="shared" si="444"/>
        <v>7.9900916398636997E-3</v>
      </c>
      <c r="K7121" s="33">
        <f t="shared" si="445"/>
        <v>7.958255704763606E-3</v>
      </c>
      <c r="L7121" s="33">
        <f t="shared" si="446"/>
        <v>0.91429523538622259</v>
      </c>
      <c r="M7121" s="33">
        <f t="shared" si="447"/>
        <v>0.90701904011337198</v>
      </c>
    </row>
    <row r="7122" spans="1:13" ht="41.4">
      <c r="A7122" t="s">
        <v>164</v>
      </c>
      <c r="B7122" t="s">
        <v>262</v>
      </c>
      <c r="C7122" s="14" t="s">
        <v>264</v>
      </c>
      <c r="D7122" t="s">
        <v>456</v>
      </c>
      <c r="E7122" t="s">
        <v>474</v>
      </c>
      <c r="F7122" s="20">
        <v>2047</v>
      </c>
      <c r="G7122" s="20">
        <v>30</v>
      </c>
      <c r="H7122" s="11">
        <v>652.06794991848199</v>
      </c>
      <c r="I7122" s="10">
        <v>4346899.76708862</v>
      </c>
      <c r="J7122" s="33">
        <f t="shared" si="444"/>
        <v>1.5000758813337237E-4</v>
      </c>
      <c r="K7122" s="33">
        <f t="shared" si="445"/>
        <v>1.4999633755763409E-4</v>
      </c>
      <c r="L7122" s="33">
        <f t="shared" si="446"/>
        <v>1</v>
      </c>
      <c r="M7122" s="33">
        <f t="shared" si="447"/>
        <v>0.99985000366244237</v>
      </c>
    </row>
    <row r="7123" spans="1:13" ht="41.4">
      <c r="A7123" t="s">
        <v>164</v>
      </c>
      <c r="B7123" t="s">
        <v>262</v>
      </c>
      <c r="C7123" s="14" t="s">
        <v>264</v>
      </c>
      <c r="D7123" t="s">
        <v>456</v>
      </c>
      <c r="E7123" t="s">
        <v>474</v>
      </c>
      <c r="F7123" s="20">
        <v>2047</v>
      </c>
      <c r="G7123" s="20">
        <v>31</v>
      </c>
      <c r="H7123" s="11">
        <v>992.26032872634903</v>
      </c>
      <c r="I7123" s="10">
        <v>4583753.7947031604</v>
      </c>
      <c r="J7123" s="33">
        <f t="shared" si="444"/>
        <v>2.1647330401405358E-4</v>
      </c>
      <c r="K7123" s="33">
        <f t="shared" si="445"/>
        <v>2.1644987535895943E-4</v>
      </c>
      <c r="L7123" s="33">
        <f t="shared" si="446"/>
        <v>0.99985000366244237</v>
      </c>
      <c r="M7123" s="33">
        <f t="shared" si="447"/>
        <v>0.99963358625377197</v>
      </c>
    </row>
    <row r="7124" spans="1:13" ht="41.4">
      <c r="A7124" t="s">
        <v>164</v>
      </c>
      <c r="B7124" t="s">
        <v>262</v>
      </c>
      <c r="C7124" s="14" t="s">
        <v>264</v>
      </c>
      <c r="D7124" t="s">
        <v>456</v>
      </c>
      <c r="E7124" t="s">
        <v>474</v>
      </c>
      <c r="F7124" s="20">
        <v>2047</v>
      </c>
      <c r="G7124" s="20">
        <v>32</v>
      </c>
      <c r="H7124" s="11">
        <v>1055.50295606797</v>
      </c>
      <c r="I7124" s="10">
        <v>4647234.4774261303</v>
      </c>
      <c r="J7124" s="33">
        <f t="shared" si="444"/>
        <v>2.2712496242551549E-4</v>
      </c>
      <c r="K7124" s="33">
        <f t="shared" si="445"/>
        <v>2.2709917150387504E-4</v>
      </c>
      <c r="L7124" s="33">
        <f t="shared" si="446"/>
        <v>0.99963358625377197</v>
      </c>
      <c r="M7124" s="33">
        <f t="shared" si="447"/>
        <v>0.99940657029452629</v>
      </c>
    </row>
    <row r="7125" spans="1:13" ht="41.4">
      <c r="A7125" t="s">
        <v>164</v>
      </c>
      <c r="B7125" t="s">
        <v>262</v>
      </c>
      <c r="C7125" s="14" t="s">
        <v>264</v>
      </c>
      <c r="D7125" t="s">
        <v>456</v>
      </c>
      <c r="E7125" t="s">
        <v>474</v>
      </c>
      <c r="F7125" s="20">
        <v>2047</v>
      </c>
      <c r="G7125" s="20">
        <v>33</v>
      </c>
      <c r="H7125" s="11">
        <v>1138.65581054634</v>
      </c>
      <c r="I7125" s="10">
        <v>4718704.4350075899</v>
      </c>
      <c r="J7125" s="33">
        <f t="shared" si="444"/>
        <v>2.4130687272946533E-4</v>
      </c>
      <c r="K7125" s="33">
        <f t="shared" si="445"/>
        <v>2.4127776056770411E-4</v>
      </c>
      <c r="L7125" s="33">
        <f t="shared" si="446"/>
        <v>0.99940657029452629</v>
      </c>
      <c r="M7125" s="33">
        <f t="shared" si="447"/>
        <v>0.99916543571534899</v>
      </c>
    </row>
    <row r="7126" spans="1:13" ht="41.4">
      <c r="A7126" t="s">
        <v>164</v>
      </c>
      <c r="B7126" t="s">
        <v>262</v>
      </c>
      <c r="C7126" s="14" t="s">
        <v>264</v>
      </c>
      <c r="D7126" t="s">
        <v>456</v>
      </c>
      <c r="E7126" t="s">
        <v>474</v>
      </c>
      <c r="F7126" s="20">
        <v>2047</v>
      </c>
      <c r="G7126" s="20">
        <v>34</v>
      </c>
      <c r="H7126" s="11">
        <v>1229.4893207084201</v>
      </c>
      <c r="I7126" s="10">
        <v>4809412.6121248202</v>
      </c>
      <c r="J7126" s="33">
        <f t="shared" si="444"/>
        <v>2.5564230392892537E-4</v>
      </c>
      <c r="K7126" s="33">
        <f t="shared" si="445"/>
        <v>2.5560963021942218E-4</v>
      </c>
      <c r="L7126" s="33">
        <f t="shared" si="446"/>
        <v>0.99916543571534899</v>
      </c>
      <c r="M7126" s="33">
        <f t="shared" si="447"/>
        <v>0.99891003940779777</v>
      </c>
    </row>
    <row r="7127" spans="1:13" ht="41.4">
      <c r="A7127" t="s">
        <v>164</v>
      </c>
      <c r="B7127" t="s">
        <v>262</v>
      </c>
      <c r="C7127" s="14" t="s">
        <v>264</v>
      </c>
      <c r="D7127" t="s">
        <v>456</v>
      </c>
      <c r="E7127" t="s">
        <v>474</v>
      </c>
      <c r="F7127" s="20">
        <v>2047</v>
      </c>
      <c r="G7127" s="20">
        <v>35</v>
      </c>
      <c r="H7127" s="11">
        <v>1334.3976169385201</v>
      </c>
      <c r="I7127" s="10">
        <v>4852128.8980094297</v>
      </c>
      <c r="J7127" s="33">
        <f t="shared" si="444"/>
        <v>2.7501281292958898E-4</v>
      </c>
      <c r="K7127" s="33">
        <f t="shared" si="445"/>
        <v>2.7497500037232392E-4</v>
      </c>
      <c r="L7127" s="33">
        <f t="shared" si="446"/>
        <v>0.99891003940779777</v>
      </c>
      <c r="M7127" s="33">
        <f t="shared" si="447"/>
        <v>0.99863536411933973</v>
      </c>
    </row>
    <row r="7128" spans="1:13" ht="41.4">
      <c r="A7128" t="s">
        <v>164</v>
      </c>
      <c r="B7128" t="s">
        <v>262</v>
      </c>
      <c r="C7128" s="14" t="s">
        <v>264</v>
      </c>
      <c r="D7128" t="s">
        <v>456</v>
      </c>
      <c r="E7128" t="s">
        <v>474</v>
      </c>
      <c r="F7128" s="20">
        <v>2047</v>
      </c>
      <c r="G7128" s="20">
        <v>36</v>
      </c>
      <c r="H7128" s="11">
        <v>1661.3265208502501</v>
      </c>
      <c r="I7128" s="10">
        <v>4771898.7355575701</v>
      </c>
      <c r="J7128" s="33">
        <f t="shared" si="444"/>
        <v>3.4814789938247365E-4</v>
      </c>
      <c r="K7128" s="33">
        <f t="shared" si="445"/>
        <v>3.4808730293489631E-4</v>
      </c>
      <c r="L7128" s="33">
        <f t="shared" si="446"/>
        <v>0.99863536411933973</v>
      </c>
      <c r="M7128" s="33">
        <f t="shared" si="447"/>
        <v>0.99828775182882801</v>
      </c>
    </row>
    <row r="7129" spans="1:13" ht="41.4">
      <c r="A7129" t="s">
        <v>164</v>
      </c>
      <c r="B7129" t="s">
        <v>262</v>
      </c>
      <c r="C7129" s="14" t="s">
        <v>264</v>
      </c>
      <c r="D7129" t="s">
        <v>456</v>
      </c>
      <c r="E7129" t="s">
        <v>474</v>
      </c>
      <c r="F7129" s="20">
        <v>2047</v>
      </c>
      <c r="G7129" s="20">
        <v>37</v>
      </c>
      <c r="H7129" s="11">
        <v>1770.69465577335</v>
      </c>
      <c r="I7129" s="10">
        <v>4670245.8152029496</v>
      </c>
      <c r="J7129" s="33">
        <f t="shared" si="444"/>
        <v>3.7914378082824811E-4</v>
      </c>
      <c r="K7129" s="33">
        <f t="shared" si="445"/>
        <v>3.7907191490782477E-4</v>
      </c>
      <c r="L7129" s="33">
        <f t="shared" si="446"/>
        <v>0.99828775182882801</v>
      </c>
      <c r="M7129" s="33">
        <f t="shared" si="447"/>
        <v>0.99790932897911322</v>
      </c>
    </row>
    <row r="7130" spans="1:13" ht="41.4">
      <c r="A7130" t="s">
        <v>164</v>
      </c>
      <c r="B7130" t="s">
        <v>262</v>
      </c>
      <c r="C7130" s="14" t="s">
        <v>264</v>
      </c>
      <c r="D7130" t="s">
        <v>456</v>
      </c>
      <c r="E7130" t="s">
        <v>474</v>
      </c>
      <c r="F7130" s="20">
        <v>2047</v>
      </c>
      <c r="G7130" s="20">
        <v>38</v>
      </c>
      <c r="H7130" s="11">
        <v>1916.65907247009</v>
      </c>
      <c r="I7130" s="10">
        <v>4612488.7269414002</v>
      </c>
      <c r="J7130" s="33">
        <f t="shared" si="444"/>
        <v>4.1553685785180249E-4</v>
      </c>
      <c r="K7130" s="33">
        <f t="shared" si="445"/>
        <v>4.1545053436897739E-4</v>
      </c>
      <c r="L7130" s="33">
        <f t="shared" si="446"/>
        <v>0.99790932897911322</v>
      </c>
      <c r="M7130" s="33">
        <f t="shared" si="447"/>
        <v>0.99749474701513707</v>
      </c>
    </row>
    <row r="7131" spans="1:13" ht="41.4">
      <c r="A7131" t="s">
        <v>164</v>
      </c>
      <c r="B7131" t="s">
        <v>262</v>
      </c>
      <c r="C7131" s="14" t="s">
        <v>264</v>
      </c>
      <c r="D7131" t="s">
        <v>456</v>
      </c>
      <c r="E7131" t="s">
        <v>474</v>
      </c>
      <c r="F7131" s="20">
        <v>2047</v>
      </c>
      <c r="G7131" s="20">
        <v>39</v>
      </c>
      <c r="H7131" s="11">
        <v>2033.38254045349</v>
      </c>
      <c r="I7131" s="10">
        <v>4602792.1815695297</v>
      </c>
      <c r="J7131" s="33">
        <f t="shared" si="444"/>
        <v>4.4177152915909326E-4</v>
      </c>
      <c r="K7131" s="33">
        <f t="shared" si="445"/>
        <v>4.4167396248506741E-4</v>
      </c>
      <c r="L7131" s="33">
        <f t="shared" si="446"/>
        <v>0.99749474701513707</v>
      </c>
      <c r="M7131" s="33">
        <f t="shared" si="447"/>
        <v>0.99705417955766484</v>
      </c>
    </row>
    <row r="7132" spans="1:13" ht="41.4">
      <c r="A7132" t="s">
        <v>164</v>
      </c>
      <c r="B7132" t="s">
        <v>262</v>
      </c>
      <c r="C7132" s="14" t="s">
        <v>264</v>
      </c>
      <c r="D7132" t="s">
        <v>456</v>
      </c>
      <c r="E7132" t="s">
        <v>474</v>
      </c>
      <c r="F7132" s="20">
        <v>2047</v>
      </c>
      <c r="G7132" s="20">
        <v>40</v>
      </c>
      <c r="H7132" s="11">
        <v>2201.7221796178301</v>
      </c>
      <c r="I7132" s="10">
        <v>4572951.9691928402</v>
      </c>
      <c r="J7132" s="33">
        <f t="shared" si="444"/>
        <v>4.8146628139775769E-4</v>
      </c>
      <c r="K7132" s="33">
        <f t="shared" si="445"/>
        <v>4.8135039510688316E-4</v>
      </c>
      <c r="L7132" s="33">
        <f t="shared" si="446"/>
        <v>0.99705417955766484</v>
      </c>
      <c r="M7132" s="33">
        <f t="shared" si="447"/>
        <v>0.9965742471343918</v>
      </c>
    </row>
    <row r="7133" spans="1:13" ht="41.4">
      <c r="A7133" t="s">
        <v>164</v>
      </c>
      <c r="B7133" t="s">
        <v>262</v>
      </c>
      <c r="C7133" s="14" t="s">
        <v>264</v>
      </c>
      <c r="D7133" t="s">
        <v>456</v>
      </c>
      <c r="E7133" t="s">
        <v>474</v>
      </c>
      <c r="F7133" s="20">
        <v>2047</v>
      </c>
      <c r="G7133" s="20">
        <v>41</v>
      </c>
      <c r="H7133" s="11">
        <v>2815.1742729238699</v>
      </c>
      <c r="I7133" s="10">
        <v>4499533.1078355899</v>
      </c>
      <c r="J7133" s="33">
        <f t="shared" si="444"/>
        <v>6.2565919740016163E-4</v>
      </c>
      <c r="K7133" s="33">
        <f t="shared" si="445"/>
        <v>6.2546351349712648E-4</v>
      </c>
      <c r="L7133" s="33">
        <f t="shared" si="446"/>
        <v>0.9965742471343918</v>
      </c>
      <c r="M7133" s="33">
        <f t="shared" si="447"/>
        <v>0.99595092630431836</v>
      </c>
    </row>
    <row r="7134" spans="1:13" ht="41.4">
      <c r="A7134" t="s">
        <v>164</v>
      </c>
      <c r="B7134" t="s">
        <v>262</v>
      </c>
      <c r="C7134" s="14" t="s">
        <v>264</v>
      </c>
      <c r="D7134" t="s">
        <v>456</v>
      </c>
      <c r="E7134" t="s">
        <v>474</v>
      </c>
      <c r="F7134" s="20">
        <v>2047</v>
      </c>
      <c r="G7134" s="20">
        <v>42</v>
      </c>
      <c r="H7134" s="11">
        <v>3053.3027012226698</v>
      </c>
      <c r="I7134" s="10">
        <v>4403550.0895283697</v>
      </c>
      <c r="J7134" s="33">
        <f t="shared" si="444"/>
        <v>6.9337299205098524E-4</v>
      </c>
      <c r="K7134" s="33">
        <f t="shared" si="445"/>
        <v>6.9313266454662514E-4</v>
      </c>
      <c r="L7134" s="33">
        <f t="shared" si="446"/>
        <v>0.99595092630431836</v>
      </c>
      <c r="M7134" s="33">
        <f t="shared" si="447"/>
        <v>0.99526060018501139</v>
      </c>
    </row>
    <row r="7135" spans="1:13" ht="41.4">
      <c r="A7135" t="s">
        <v>164</v>
      </c>
      <c r="B7135" t="s">
        <v>262</v>
      </c>
      <c r="C7135" s="14" t="s">
        <v>264</v>
      </c>
      <c r="D7135" t="s">
        <v>456</v>
      </c>
      <c r="E7135" t="s">
        <v>474</v>
      </c>
      <c r="F7135" s="20">
        <v>2047</v>
      </c>
      <c r="G7135" s="20">
        <v>43</v>
      </c>
      <c r="H7135" s="11">
        <v>3345.2655067310202</v>
      </c>
      <c r="I7135" s="10">
        <v>4303588.0556245605</v>
      </c>
      <c r="J7135" s="33">
        <f t="shared" si="444"/>
        <v>7.7732010208526729E-4</v>
      </c>
      <c r="K7135" s="33">
        <f t="shared" si="445"/>
        <v>7.7701806707908272E-4</v>
      </c>
      <c r="L7135" s="33">
        <f t="shared" si="446"/>
        <v>0.99526060018501139</v>
      </c>
      <c r="M7135" s="33">
        <f t="shared" si="447"/>
        <v>0.99448726471721571</v>
      </c>
    </row>
    <row r="7136" spans="1:13" ht="41.4">
      <c r="A7136" t="s">
        <v>164</v>
      </c>
      <c r="B7136" t="s">
        <v>262</v>
      </c>
      <c r="C7136" s="14" t="s">
        <v>264</v>
      </c>
      <c r="D7136" t="s">
        <v>456</v>
      </c>
      <c r="E7136" t="s">
        <v>474</v>
      </c>
      <c r="F7136" s="20">
        <v>2047</v>
      </c>
      <c r="G7136" s="20">
        <v>44</v>
      </c>
      <c r="H7136" s="11">
        <v>3520.4480536871101</v>
      </c>
      <c r="I7136" s="10">
        <v>4256285.1654434698</v>
      </c>
      <c r="J7136" s="33">
        <f t="shared" si="444"/>
        <v>8.2711752545844947E-4</v>
      </c>
      <c r="K7136" s="33">
        <f t="shared" si="445"/>
        <v>8.2677555804688829E-4</v>
      </c>
      <c r="L7136" s="33">
        <f t="shared" si="446"/>
        <v>0.99448726471721571</v>
      </c>
      <c r="M7136" s="33">
        <f t="shared" si="447"/>
        <v>0.99366504695395863</v>
      </c>
    </row>
    <row r="7137" spans="1:13" ht="41.4">
      <c r="A7137" t="s">
        <v>164</v>
      </c>
      <c r="B7137" t="s">
        <v>262</v>
      </c>
      <c r="C7137" s="14" t="s">
        <v>264</v>
      </c>
      <c r="D7137" t="s">
        <v>456</v>
      </c>
      <c r="E7137" t="s">
        <v>474</v>
      </c>
      <c r="F7137" s="20">
        <v>2047</v>
      </c>
      <c r="G7137" s="20">
        <v>45</v>
      </c>
      <c r="H7137" s="11">
        <v>3822.2366395868598</v>
      </c>
      <c r="I7137" s="10">
        <v>4230908.3140721796</v>
      </c>
      <c r="J7137" s="33">
        <f t="shared" si="444"/>
        <v>9.0340805232624389E-4</v>
      </c>
      <c r="K7137" s="33">
        <f t="shared" si="445"/>
        <v>9.030001021295142E-4</v>
      </c>
      <c r="L7137" s="33">
        <f t="shared" si="446"/>
        <v>0.99366504695395863</v>
      </c>
      <c r="M7137" s="33">
        <f t="shared" si="447"/>
        <v>0.99276776731507665</v>
      </c>
    </row>
    <row r="7138" spans="1:13" ht="41.4">
      <c r="A7138" t="s">
        <v>164</v>
      </c>
      <c r="B7138" t="s">
        <v>262</v>
      </c>
      <c r="C7138" s="14" t="s">
        <v>264</v>
      </c>
      <c r="D7138" t="s">
        <v>456</v>
      </c>
      <c r="E7138" t="s">
        <v>474</v>
      </c>
      <c r="F7138" s="20">
        <v>2047</v>
      </c>
      <c r="G7138" s="20">
        <v>46</v>
      </c>
      <c r="H7138" s="11">
        <v>4760.0178574192096</v>
      </c>
      <c r="I7138" s="10">
        <v>4204971.0269812597</v>
      </c>
      <c r="J7138" s="33">
        <f t="shared" si="444"/>
        <v>1.1319977776009594E-3</v>
      </c>
      <c r="K7138" s="33">
        <f t="shared" si="445"/>
        <v>1.1313573098088447E-3</v>
      </c>
      <c r="L7138" s="33">
        <f t="shared" si="446"/>
        <v>0.99276776731507665</v>
      </c>
      <c r="M7138" s="33">
        <f t="shared" si="447"/>
        <v>0.99164459224458212</v>
      </c>
    </row>
    <row r="7139" spans="1:13" ht="41.4">
      <c r="A7139" t="s">
        <v>164</v>
      </c>
      <c r="B7139" t="s">
        <v>262</v>
      </c>
      <c r="C7139" s="14" t="s">
        <v>264</v>
      </c>
      <c r="D7139" t="s">
        <v>456</v>
      </c>
      <c r="E7139" t="s">
        <v>474</v>
      </c>
      <c r="F7139" s="20">
        <v>2047</v>
      </c>
      <c r="G7139" s="20">
        <v>47</v>
      </c>
      <c r="H7139" s="11">
        <v>5256.1836430517096</v>
      </c>
      <c r="I7139" s="10">
        <v>4197746.7270070603</v>
      </c>
      <c r="J7139" s="33">
        <f t="shared" si="444"/>
        <v>1.2521440632029988E-3</v>
      </c>
      <c r="K7139" s="33">
        <f t="shared" si="445"/>
        <v>1.2513604579218462E-3</v>
      </c>
      <c r="L7139" s="33">
        <f t="shared" si="446"/>
        <v>0.99164459224458212</v>
      </c>
      <c r="M7139" s="33">
        <f t="shared" si="447"/>
        <v>0.99040368741353524</v>
      </c>
    </row>
    <row r="7140" spans="1:13" ht="41.4">
      <c r="A7140" t="s">
        <v>164</v>
      </c>
      <c r="B7140" t="s">
        <v>262</v>
      </c>
      <c r="C7140" s="14" t="s">
        <v>264</v>
      </c>
      <c r="D7140" t="s">
        <v>456</v>
      </c>
      <c r="E7140" t="s">
        <v>474</v>
      </c>
      <c r="F7140" s="20">
        <v>2047</v>
      </c>
      <c r="G7140" s="20">
        <v>48</v>
      </c>
      <c r="H7140" s="11">
        <v>5899.8091669526202</v>
      </c>
      <c r="I7140" s="10">
        <v>4227088.3650960596</v>
      </c>
      <c r="J7140" s="33">
        <f t="shared" si="444"/>
        <v>1.3957146521157591E-3</v>
      </c>
      <c r="K7140" s="33">
        <f t="shared" si="445"/>
        <v>1.3947410954091577E-3</v>
      </c>
      <c r="L7140" s="33">
        <f t="shared" si="446"/>
        <v>0.99040368741353524</v>
      </c>
      <c r="M7140" s="33">
        <f t="shared" si="447"/>
        <v>0.98902233068965484</v>
      </c>
    </row>
    <row r="7141" spans="1:13" ht="41.4">
      <c r="A7141" t="s">
        <v>164</v>
      </c>
      <c r="B7141" t="s">
        <v>262</v>
      </c>
      <c r="C7141" s="14" t="s">
        <v>264</v>
      </c>
      <c r="D7141" t="s">
        <v>456</v>
      </c>
      <c r="E7141" t="s">
        <v>474</v>
      </c>
      <c r="F7141" s="20">
        <v>2047</v>
      </c>
      <c r="G7141" s="20">
        <v>49</v>
      </c>
      <c r="H7141" s="11">
        <v>6432.5686999641703</v>
      </c>
      <c r="I7141" s="10">
        <v>4257804.0105177397</v>
      </c>
      <c r="J7141" s="33">
        <f t="shared" si="444"/>
        <v>1.5107714408822645E-3</v>
      </c>
      <c r="K7141" s="33">
        <f t="shared" si="445"/>
        <v>1.5096308001970593E-3</v>
      </c>
      <c r="L7141" s="33">
        <f t="shared" si="446"/>
        <v>0.98902233068965484</v>
      </c>
      <c r="M7141" s="33">
        <f t="shared" si="447"/>
        <v>0.98752927211716302</v>
      </c>
    </row>
    <row r="7142" spans="1:13" ht="41.4">
      <c r="A7142" t="s">
        <v>164</v>
      </c>
      <c r="B7142" t="s">
        <v>262</v>
      </c>
      <c r="C7142" s="14" t="s">
        <v>264</v>
      </c>
      <c r="D7142" t="s">
        <v>456</v>
      </c>
      <c r="E7142" t="s">
        <v>474</v>
      </c>
      <c r="F7142" s="20">
        <v>2047</v>
      </c>
      <c r="G7142" s="20">
        <v>50</v>
      </c>
      <c r="H7142" s="11">
        <v>6982.2314591463</v>
      </c>
      <c r="I7142" s="10">
        <v>4242630.5601329599</v>
      </c>
      <c r="J7142" s="33">
        <f t="shared" si="444"/>
        <v>1.6457316658105353E-3</v>
      </c>
      <c r="K7142" s="33">
        <f t="shared" si="445"/>
        <v>1.6443781920393308E-3</v>
      </c>
      <c r="L7142" s="33">
        <f t="shared" si="446"/>
        <v>0.98752927211716302</v>
      </c>
      <c r="M7142" s="33">
        <f t="shared" si="447"/>
        <v>0.98590540051809306</v>
      </c>
    </row>
    <row r="7143" spans="1:13" ht="41.4">
      <c r="A7143" t="s">
        <v>164</v>
      </c>
      <c r="B7143" t="s">
        <v>262</v>
      </c>
      <c r="C7143" s="14" t="s">
        <v>264</v>
      </c>
      <c r="D7143" t="s">
        <v>456</v>
      </c>
      <c r="E7143" t="s">
        <v>474</v>
      </c>
      <c r="F7143" s="20">
        <v>2047</v>
      </c>
      <c r="G7143" s="20">
        <v>51</v>
      </c>
      <c r="H7143" s="11">
        <v>7733.8563103949</v>
      </c>
      <c r="I7143" s="10">
        <v>4169637.8654699498</v>
      </c>
      <c r="J7143" s="33">
        <f t="shared" si="444"/>
        <v>1.8548028773532916E-3</v>
      </c>
      <c r="K7143" s="33">
        <f t="shared" si="445"/>
        <v>1.853083793514565E-3</v>
      </c>
      <c r="L7143" s="33">
        <f t="shared" si="446"/>
        <v>0.98590540051809306</v>
      </c>
      <c r="M7143" s="33">
        <f t="shared" si="447"/>
        <v>0.9840784351984545</v>
      </c>
    </row>
    <row r="7144" spans="1:13" ht="41.4">
      <c r="A7144" t="s">
        <v>164</v>
      </c>
      <c r="B7144" t="s">
        <v>262</v>
      </c>
      <c r="C7144" s="14" t="s">
        <v>264</v>
      </c>
      <c r="D7144" t="s">
        <v>456</v>
      </c>
      <c r="E7144" t="s">
        <v>474</v>
      </c>
      <c r="F7144" s="20">
        <v>2047</v>
      </c>
      <c r="G7144" s="20">
        <v>52</v>
      </c>
      <c r="H7144" s="11">
        <v>8268.1662415670908</v>
      </c>
      <c r="I7144" s="10">
        <v>4093941.4226946798</v>
      </c>
      <c r="J7144" s="33">
        <f t="shared" si="444"/>
        <v>2.0196102943077499E-3</v>
      </c>
      <c r="K7144" s="33">
        <f t="shared" si="445"/>
        <v>2.0175722536841523E-3</v>
      </c>
      <c r="L7144" s="33">
        <f t="shared" si="446"/>
        <v>0.9840784351984545</v>
      </c>
      <c r="M7144" s="33">
        <f t="shared" si="447"/>
        <v>0.98209298585214921</v>
      </c>
    </row>
    <row r="7145" spans="1:13" ht="41.4">
      <c r="A7145" t="s">
        <v>164</v>
      </c>
      <c r="B7145" t="s">
        <v>262</v>
      </c>
      <c r="C7145" s="14" t="s">
        <v>264</v>
      </c>
      <c r="D7145" t="s">
        <v>456</v>
      </c>
      <c r="E7145" t="s">
        <v>474</v>
      </c>
      <c r="F7145" s="20">
        <v>2047</v>
      </c>
      <c r="G7145" s="20">
        <v>53</v>
      </c>
      <c r="H7145" s="11">
        <v>8857.0740071619402</v>
      </c>
      <c r="I7145" s="10">
        <v>4026128.49395095</v>
      </c>
      <c r="J7145" s="33">
        <f t="shared" si="444"/>
        <v>2.199898493172594E-3</v>
      </c>
      <c r="K7145" s="33">
        <f t="shared" si="445"/>
        <v>2.197480489928072E-3</v>
      </c>
      <c r="L7145" s="33">
        <f t="shared" si="446"/>
        <v>0.98209298585214921</v>
      </c>
      <c r="M7145" s="33">
        <f t="shared" si="447"/>
        <v>0.97993485567644389</v>
      </c>
    </row>
    <row r="7146" spans="1:13" ht="41.4">
      <c r="A7146" t="s">
        <v>164</v>
      </c>
      <c r="B7146" t="s">
        <v>262</v>
      </c>
      <c r="C7146" s="14" t="s">
        <v>264</v>
      </c>
      <c r="D7146" t="s">
        <v>456</v>
      </c>
      <c r="E7146" t="s">
        <v>474</v>
      </c>
      <c r="F7146" s="20">
        <v>2047</v>
      </c>
      <c r="G7146" s="20">
        <v>54</v>
      </c>
      <c r="H7146" s="11">
        <v>9552.0908351618109</v>
      </c>
      <c r="I7146" s="10">
        <v>3959543.6761541902</v>
      </c>
      <c r="J7146" s="33">
        <f t="shared" si="444"/>
        <v>2.4124221416442432E-3</v>
      </c>
      <c r="K7146" s="33">
        <f t="shared" si="445"/>
        <v>2.4095145899002413E-3</v>
      </c>
      <c r="L7146" s="33">
        <f t="shared" si="446"/>
        <v>0.97993485567644389</v>
      </c>
      <c r="M7146" s="33">
        <f t="shared" si="447"/>
        <v>0.97757368834453973</v>
      </c>
    </row>
    <row r="7147" spans="1:13" ht="41.4">
      <c r="A7147" t="s">
        <v>164</v>
      </c>
      <c r="B7147" t="s">
        <v>262</v>
      </c>
      <c r="C7147" s="14" t="s">
        <v>264</v>
      </c>
      <c r="D7147" t="s">
        <v>456</v>
      </c>
      <c r="E7147" t="s">
        <v>474</v>
      </c>
      <c r="F7147" s="20">
        <v>2047</v>
      </c>
      <c r="G7147" s="20">
        <v>55</v>
      </c>
      <c r="H7147" s="11">
        <v>10391.127853255</v>
      </c>
      <c r="I7147" s="10">
        <v>3924772.2868470801</v>
      </c>
      <c r="J7147" s="33">
        <f t="shared" si="444"/>
        <v>2.6475747110420492E-3</v>
      </c>
      <c r="K7147" s="33">
        <f t="shared" si="445"/>
        <v>2.6440729761667559E-3</v>
      </c>
      <c r="L7147" s="33">
        <f t="shared" si="446"/>
        <v>0.97757368834453973</v>
      </c>
      <c r="M7147" s="33">
        <f t="shared" si="447"/>
        <v>0.97498891217297623</v>
      </c>
    </row>
    <row r="7148" spans="1:13" ht="41.4">
      <c r="A7148" t="s">
        <v>164</v>
      </c>
      <c r="B7148" t="s">
        <v>262</v>
      </c>
      <c r="C7148" s="14" t="s">
        <v>264</v>
      </c>
      <c r="D7148" t="s">
        <v>456</v>
      </c>
      <c r="E7148" t="s">
        <v>474</v>
      </c>
      <c r="F7148" s="20">
        <v>2047</v>
      </c>
      <c r="G7148" s="20">
        <v>56</v>
      </c>
      <c r="H7148" s="11">
        <v>11139.9792281718</v>
      </c>
      <c r="I7148" s="10">
        <v>3882875.75637748</v>
      </c>
      <c r="J7148" s="33">
        <f t="shared" si="444"/>
        <v>2.8690022362613059E-3</v>
      </c>
      <c r="K7148" s="33">
        <f t="shared" si="445"/>
        <v>2.8648905824001369E-3</v>
      </c>
      <c r="L7148" s="33">
        <f t="shared" si="446"/>
        <v>0.97498891217297623</v>
      </c>
      <c r="M7148" s="33">
        <f t="shared" si="447"/>
        <v>0.97219567562054732</v>
      </c>
    </row>
    <row r="7149" spans="1:13" ht="41.4">
      <c r="A7149" t="s">
        <v>164</v>
      </c>
      <c r="B7149" t="s">
        <v>262</v>
      </c>
      <c r="C7149" s="14" t="s">
        <v>264</v>
      </c>
      <c r="D7149" t="s">
        <v>456</v>
      </c>
      <c r="E7149" t="s">
        <v>474</v>
      </c>
      <c r="F7149" s="20">
        <v>2047</v>
      </c>
      <c r="G7149" s="20">
        <v>57</v>
      </c>
      <c r="H7149" s="11">
        <v>12150.6400521695</v>
      </c>
      <c r="I7149" s="10">
        <v>3842578.8698736099</v>
      </c>
      <c r="J7149" s="33">
        <f t="shared" si="444"/>
        <v>3.1621055711913491E-3</v>
      </c>
      <c r="K7149" s="33">
        <f t="shared" si="445"/>
        <v>3.1571113808088747E-3</v>
      </c>
      <c r="L7149" s="33">
        <f t="shared" si="446"/>
        <v>0.97219567562054732</v>
      </c>
      <c r="M7149" s="33">
        <f t="shared" si="447"/>
        <v>0.9691263455886725</v>
      </c>
    </row>
    <row r="7150" spans="1:13" ht="41.4">
      <c r="A7150" t="s">
        <v>164</v>
      </c>
      <c r="B7150" t="s">
        <v>262</v>
      </c>
      <c r="C7150" s="14" t="s">
        <v>264</v>
      </c>
      <c r="D7150" t="s">
        <v>456</v>
      </c>
      <c r="E7150" t="s">
        <v>474</v>
      </c>
      <c r="F7150" s="20">
        <v>2047</v>
      </c>
      <c r="G7150" s="20">
        <v>58</v>
      </c>
      <c r="H7150" s="11">
        <v>13320.3651121895</v>
      </c>
      <c r="I7150" s="10">
        <v>3821419.8136482602</v>
      </c>
      <c r="J7150" s="33">
        <f t="shared" si="444"/>
        <v>3.4857110084099132E-3</v>
      </c>
      <c r="K7150" s="33">
        <f t="shared" si="445"/>
        <v>3.4796429703161103E-3</v>
      </c>
      <c r="L7150" s="33">
        <f t="shared" si="446"/>
        <v>0.9691263455886725</v>
      </c>
      <c r="M7150" s="33">
        <f t="shared" si="447"/>
        <v>0.96575413191289672</v>
      </c>
    </row>
    <row r="7151" spans="1:13" ht="41.4">
      <c r="A7151" t="s">
        <v>164</v>
      </c>
      <c r="B7151" t="s">
        <v>262</v>
      </c>
      <c r="C7151" s="14" t="s">
        <v>264</v>
      </c>
      <c r="D7151" t="s">
        <v>456</v>
      </c>
      <c r="E7151" t="s">
        <v>474</v>
      </c>
      <c r="F7151" s="20">
        <v>2047</v>
      </c>
      <c r="G7151" s="20">
        <v>59</v>
      </c>
      <c r="H7151" s="11">
        <v>13871.140958157301</v>
      </c>
      <c r="I7151" s="10">
        <v>3754587.7846536199</v>
      </c>
      <c r="J7151" s="33">
        <f t="shared" si="444"/>
        <v>3.69445109656345E-3</v>
      </c>
      <c r="K7151" s="33">
        <f t="shared" si="445"/>
        <v>3.6876350085958132E-3</v>
      </c>
      <c r="L7151" s="33">
        <f t="shared" si="446"/>
        <v>0.96575413191289672</v>
      </c>
      <c r="M7151" s="33">
        <f t="shared" si="447"/>
        <v>0.9621927831663587</v>
      </c>
    </row>
    <row r="7152" spans="1:13" ht="41.4">
      <c r="A7152" t="s">
        <v>164</v>
      </c>
      <c r="B7152" t="s">
        <v>262</v>
      </c>
      <c r="C7152" s="14" t="s">
        <v>264</v>
      </c>
      <c r="D7152" t="s">
        <v>456</v>
      </c>
      <c r="E7152" t="s">
        <v>474</v>
      </c>
      <c r="F7152" s="20">
        <v>2047</v>
      </c>
      <c r="G7152" s="20">
        <v>60</v>
      </c>
      <c r="H7152" s="11">
        <v>14589.471248105699</v>
      </c>
      <c r="I7152" s="10">
        <v>3678624.4434887702</v>
      </c>
      <c r="J7152" s="33">
        <f t="shared" si="444"/>
        <v>3.966012696384193E-3</v>
      </c>
      <c r="K7152" s="33">
        <f t="shared" si="445"/>
        <v>3.9581584548016302E-3</v>
      </c>
      <c r="L7152" s="33">
        <f t="shared" si="446"/>
        <v>0.9621927831663587</v>
      </c>
      <c r="M7152" s="33">
        <f t="shared" si="447"/>
        <v>0.95838427166651963</v>
      </c>
    </row>
    <row r="7153" spans="1:13" ht="41.4">
      <c r="A7153" t="s">
        <v>164</v>
      </c>
      <c r="B7153" t="s">
        <v>262</v>
      </c>
      <c r="C7153" s="14" t="s">
        <v>264</v>
      </c>
      <c r="D7153" t="s">
        <v>456</v>
      </c>
      <c r="E7153" t="s">
        <v>474</v>
      </c>
      <c r="F7153" s="20">
        <v>2047</v>
      </c>
      <c r="G7153" s="20">
        <v>61</v>
      </c>
      <c r="H7153" s="11">
        <v>15514.180695928701</v>
      </c>
      <c r="I7153" s="10">
        <v>3656807.3439544002</v>
      </c>
      <c r="J7153" s="33">
        <f t="shared" si="444"/>
        <v>4.2425480034045133E-3</v>
      </c>
      <c r="K7153" s="33">
        <f t="shared" si="445"/>
        <v>4.2335611102244375E-3</v>
      </c>
      <c r="L7153" s="33">
        <f t="shared" si="446"/>
        <v>0.95838427166651963</v>
      </c>
      <c r="M7153" s="33">
        <f t="shared" si="447"/>
        <v>0.95432689328534148</v>
      </c>
    </row>
    <row r="7154" spans="1:13" ht="41.4">
      <c r="A7154" t="s">
        <v>164</v>
      </c>
      <c r="B7154" t="s">
        <v>262</v>
      </c>
      <c r="C7154" s="14" t="s">
        <v>264</v>
      </c>
      <c r="D7154" t="s">
        <v>456</v>
      </c>
      <c r="E7154" t="s">
        <v>474</v>
      </c>
      <c r="F7154" s="20">
        <v>2047</v>
      </c>
      <c r="G7154" s="20">
        <v>62</v>
      </c>
      <c r="H7154" s="11">
        <v>17028.185798098399</v>
      </c>
      <c r="I7154" s="10">
        <v>3682890.9689930398</v>
      </c>
      <c r="J7154" s="33">
        <f t="shared" si="444"/>
        <v>4.623592156667666E-3</v>
      </c>
      <c r="K7154" s="33">
        <f t="shared" si="445"/>
        <v>4.6129198089819301E-3</v>
      </c>
      <c r="L7154" s="33">
        <f t="shared" si="446"/>
        <v>0.95432689328534148</v>
      </c>
      <c r="M7154" s="33">
        <f t="shared" si="447"/>
        <v>0.94992465985506136</v>
      </c>
    </row>
    <row r="7155" spans="1:13" ht="41.4">
      <c r="A7155" t="s">
        <v>164</v>
      </c>
      <c r="B7155" t="s">
        <v>262</v>
      </c>
      <c r="C7155" s="14" t="s">
        <v>264</v>
      </c>
      <c r="D7155" t="s">
        <v>456</v>
      </c>
      <c r="E7155" t="s">
        <v>474</v>
      </c>
      <c r="F7155" s="20">
        <v>2047</v>
      </c>
      <c r="G7155" s="20">
        <v>63</v>
      </c>
      <c r="H7155" s="11">
        <v>18479.892462240801</v>
      </c>
      <c r="I7155" s="10">
        <v>3667597.5442065601</v>
      </c>
      <c r="J7155" s="33">
        <f t="shared" si="444"/>
        <v>5.0386914702329208E-3</v>
      </c>
      <c r="K7155" s="33">
        <f t="shared" si="445"/>
        <v>5.0260185582656769E-3</v>
      </c>
      <c r="L7155" s="33">
        <f t="shared" si="446"/>
        <v>0.94992465985506136</v>
      </c>
      <c r="M7155" s="33">
        <f t="shared" si="447"/>
        <v>0.94515032088567563</v>
      </c>
    </row>
    <row r="7156" spans="1:13" ht="41.4">
      <c r="A7156" t="s">
        <v>164</v>
      </c>
      <c r="B7156" t="s">
        <v>262</v>
      </c>
      <c r="C7156" s="14" t="s">
        <v>264</v>
      </c>
      <c r="D7156" t="s">
        <v>456</v>
      </c>
      <c r="E7156" t="s">
        <v>474</v>
      </c>
      <c r="F7156" s="20">
        <v>2047</v>
      </c>
      <c r="G7156" s="20">
        <v>64</v>
      </c>
      <c r="H7156" s="11">
        <v>19980.957208373999</v>
      </c>
      <c r="I7156" s="10">
        <v>3598659.1085232599</v>
      </c>
      <c r="J7156" s="33">
        <f t="shared" si="444"/>
        <v>5.5523339682411188E-3</v>
      </c>
      <c r="K7156" s="33">
        <f t="shared" si="445"/>
        <v>5.5369482507116041E-3</v>
      </c>
      <c r="L7156" s="33">
        <f t="shared" si="446"/>
        <v>0.94515032088567563</v>
      </c>
      <c r="M7156" s="33">
        <f t="shared" si="447"/>
        <v>0.93991707246978817</v>
      </c>
    </row>
    <row r="7157" spans="1:13" ht="41.4">
      <c r="A7157" t="s">
        <v>164</v>
      </c>
      <c r="B7157" t="s">
        <v>262</v>
      </c>
      <c r="C7157" s="14" t="s">
        <v>264</v>
      </c>
      <c r="D7157" t="s">
        <v>456</v>
      </c>
      <c r="E7157" t="s">
        <v>474</v>
      </c>
      <c r="F7157" s="20">
        <v>2047</v>
      </c>
      <c r="G7157" s="20">
        <v>65</v>
      </c>
      <c r="H7157" s="11">
        <v>21313.591802692401</v>
      </c>
      <c r="I7157" s="10">
        <v>3505634.3165780399</v>
      </c>
      <c r="J7157" s="33">
        <f t="shared" si="444"/>
        <v>6.0798103504124956E-3</v>
      </c>
      <c r="K7157" s="33">
        <f t="shared" si="445"/>
        <v>6.0613657023822487E-3</v>
      </c>
      <c r="L7157" s="33">
        <f t="shared" si="446"/>
        <v>0.93991707246978817</v>
      </c>
      <c r="M7157" s="33">
        <f t="shared" si="447"/>
        <v>0.93421989136363626</v>
      </c>
    </row>
    <row r="7158" spans="1:13" ht="41.4">
      <c r="A7158" t="s">
        <v>164</v>
      </c>
      <c r="B7158" t="s">
        <v>262</v>
      </c>
      <c r="C7158" s="14" t="s">
        <v>264</v>
      </c>
      <c r="D7158" t="s">
        <v>456</v>
      </c>
      <c r="E7158" t="s">
        <v>474</v>
      </c>
      <c r="F7158" s="20">
        <v>2047</v>
      </c>
      <c r="G7158" s="20">
        <v>66</v>
      </c>
      <c r="H7158" s="11">
        <v>21754.411183918699</v>
      </c>
      <c r="I7158" s="10">
        <v>3404967.7168503501</v>
      </c>
      <c r="J7158" s="33">
        <f t="shared" si="444"/>
        <v>6.3890212750803638E-3</v>
      </c>
      <c r="K7158" s="33">
        <f t="shared" si="445"/>
        <v>6.3686548755235162E-3</v>
      </c>
      <c r="L7158" s="33">
        <f t="shared" si="446"/>
        <v>0.93421989136363626</v>
      </c>
      <c r="M7158" s="33">
        <f t="shared" si="447"/>
        <v>0.92827016729769218</v>
      </c>
    </row>
    <row r="7159" spans="1:13" ht="41.4">
      <c r="A7159" t="s">
        <v>164</v>
      </c>
      <c r="B7159" t="s">
        <v>262</v>
      </c>
      <c r="C7159" s="14" t="s">
        <v>264</v>
      </c>
      <c r="D7159" t="s">
        <v>456</v>
      </c>
      <c r="E7159" t="s">
        <v>474</v>
      </c>
      <c r="F7159" s="20">
        <v>2047</v>
      </c>
      <c r="G7159" s="20">
        <v>67</v>
      </c>
      <c r="H7159" s="11">
        <v>23001.2179605315</v>
      </c>
      <c r="I7159" s="10">
        <v>3306245.9743965701</v>
      </c>
      <c r="J7159" s="33">
        <f t="shared" si="444"/>
        <v>6.9568985909251651E-3</v>
      </c>
      <c r="K7159" s="33">
        <f t="shared" si="445"/>
        <v>6.9327553916290752E-3</v>
      </c>
      <c r="L7159" s="33">
        <f t="shared" si="446"/>
        <v>0.92827016729769218</v>
      </c>
      <c r="M7159" s="33">
        <f t="shared" si="447"/>
        <v>0.92183469729047074</v>
      </c>
    </row>
    <row r="7160" spans="1:13" ht="41.4">
      <c r="A7160" t="s">
        <v>164</v>
      </c>
      <c r="B7160" t="s">
        <v>262</v>
      </c>
      <c r="C7160" s="14" t="s">
        <v>264</v>
      </c>
      <c r="D7160" t="s">
        <v>456</v>
      </c>
      <c r="E7160" t="s">
        <v>474</v>
      </c>
      <c r="F7160" s="20">
        <v>2047</v>
      </c>
      <c r="G7160" s="20">
        <v>68</v>
      </c>
      <c r="H7160" s="11">
        <v>24077.9241578031</v>
      </c>
      <c r="I7160" s="10">
        <v>3193443.7177712601</v>
      </c>
      <c r="J7160" s="33">
        <f t="shared" si="444"/>
        <v>7.5397991277602197E-3</v>
      </c>
      <c r="K7160" s="33">
        <f t="shared" si="445"/>
        <v>7.5114461456636805E-3</v>
      </c>
      <c r="L7160" s="33">
        <f t="shared" si="446"/>
        <v>0.92183469729047074</v>
      </c>
      <c r="M7160" s="33">
        <f t="shared" si="447"/>
        <v>0.91491038560656923</v>
      </c>
    </row>
    <row r="7161" spans="1:13" ht="41.4">
      <c r="A7161" t="s">
        <v>164</v>
      </c>
      <c r="B7161" t="s">
        <v>262</v>
      </c>
      <c r="C7161" s="14" t="s">
        <v>264</v>
      </c>
      <c r="D7161" t="s">
        <v>456</v>
      </c>
      <c r="E7161" t="s">
        <v>474</v>
      </c>
      <c r="F7161" s="20">
        <v>2047</v>
      </c>
      <c r="G7161" s="20">
        <v>69</v>
      </c>
      <c r="H7161" s="11">
        <v>24347.3204501935</v>
      </c>
      <c r="I7161" s="10">
        <v>3059133.8417409402</v>
      </c>
      <c r="J7161" s="33">
        <f t="shared" si="444"/>
        <v>7.9588935005006321E-3</v>
      </c>
      <c r="K7161" s="33">
        <f t="shared" si="445"/>
        <v>7.9273053653771131E-3</v>
      </c>
      <c r="L7161" s="33">
        <f t="shared" si="446"/>
        <v>0.91491038560656923</v>
      </c>
      <c r="M7161" s="33">
        <f t="shared" si="447"/>
        <v>0.90765761159791103</v>
      </c>
    </row>
    <row r="7162" spans="1:13" ht="41.4">
      <c r="A7162" t="s">
        <v>164</v>
      </c>
      <c r="B7162" t="s">
        <v>262</v>
      </c>
      <c r="C7162" s="14" t="s">
        <v>264</v>
      </c>
      <c r="D7162" t="s">
        <v>456</v>
      </c>
      <c r="E7162" t="s">
        <v>474</v>
      </c>
      <c r="F7162" s="20">
        <v>2048</v>
      </c>
      <c r="G7162" s="20">
        <v>30</v>
      </c>
      <c r="H7162" s="11">
        <v>641.62519917932696</v>
      </c>
      <c r="I7162" s="10">
        <v>4276359.9467050601</v>
      </c>
      <c r="J7162" s="33">
        <f t="shared" si="444"/>
        <v>1.5004003572564089E-4</v>
      </c>
      <c r="K7162" s="33">
        <f t="shared" si="445"/>
        <v>1.5002878028236299E-4</v>
      </c>
      <c r="L7162" s="33">
        <f t="shared" si="446"/>
        <v>1</v>
      </c>
      <c r="M7162" s="33">
        <f t="shared" si="447"/>
        <v>0.99984997121971764</v>
      </c>
    </row>
    <row r="7163" spans="1:13" ht="41.4">
      <c r="A7163" t="s">
        <v>164</v>
      </c>
      <c r="B7163" t="s">
        <v>262</v>
      </c>
      <c r="C7163" s="14" t="s">
        <v>264</v>
      </c>
      <c r="D7163" t="s">
        <v>456</v>
      </c>
      <c r="E7163" t="s">
        <v>474</v>
      </c>
      <c r="F7163" s="20">
        <v>2048</v>
      </c>
      <c r="G7163" s="20">
        <v>31</v>
      </c>
      <c r="H7163" s="11">
        <v>924.71796668321895</v>
      </c>
      <c r="I7163" s="10">
        <v>4342141.4524094202</v>
      </c>
      <c r="J7163" s="33">
        <f t="shared" si="444"/>
        <v>2.1296357495910232E-4</v>
      </c>
      <c r="K7163" s="33">
        <f t="shared" si="445"/>
        <v>2.1294089982670794E-4</v>
      </c>
      <c r="L7163" s="33">
        <f t="shared" si="446"/>
        <v>0.99984997121971764</v>
      </c>
      <c r="M7163" s="33">
        <f t="shared" si="447"/>
        <v>0.99963706226715443</v>
      </c>
    </row>
    <row r="7164" spans="1:13" ht="41.4">
      <c r="A7164" t="s">
        <v>164</v>
      </c>
      <c r="B7164" t="s">
        <v>262</v>
      </c>
      <c r="C7164" s="14" t="s">
        <v>264</v>
      </c>
      <c r="D7164" t="s">
        <v>456</v>
      </c>
      <c r="E7164" t="s">
        <v>474</v>
      </c>
      <c r="F7164" s="20">
        <v>2048</v>
      </c>
      <c r="G7164" s="20">
        <v>32</v>
      </c>
      <c r="H7164" s="11">
        <v>1030.75459930383</v>
      </c>
      <c r="I7164" s="10">
        <v>4578747.4037383497</v>
      </c>
      <c r="J7164" s="33">
        <f t="shared" si="444"/>
        <v>2.2511715725184213E-4</v>
      </c>
      <c r="K7164" s="33">
        <f t="shared" si="445"/>
        <v>2.2509182028584984E-4</v>
      </c>
      <c r="L7164" s="33">
        <f t="shared" si="446"/>
        <v>0.99963706226715443</v>
      </c>
      <c r="M7164" s="33">
        <f t="shared" si="447"/>
        <v>0.99941205214118356</v>
      </c>
    </row>
    <row r="7165" spans="1:13" ht="41.4">
      <c r="A7165" t="s">
        <v>164</v>
      </c>
      <c r="B7165" t="s">
        <v>262</v>
      </c>
      <c r="C7165" s="14" t="s">
        <v>264</v>
      </c>
      <c r="D7165" t="s">
        <v>456</v>
      </c>
      <c r="E7165" t="s">
        <v>474</v>
      </c>
      <c r="F7165" s="20">
        <v>2048</v>
      </c>
      <c r="G7165" s="20">
        <v>33</v>
      </c>
      <c r="H7165" s="11">
        <v>1110.39590667169</v>
      </c>
      <c r="I7165" s="10">
        <v>4641953.8018641304</v>
      </c>
      <c r="J7165" s="33">
        <f t="shared" si="444"/>
        <v>2.3920873711103581E-4</v>
      </c>
      <c r="K7165" s="33">
        <f t="shared" si="445"/>
        <v>2.3918012898227481E-4</v>
      </c>
      <c r="L7165" s="33">
        <f t="shared" si="446"/>
        <v>0.99941205214118356</v>
      </c>
      <c r="M7165" s="33">
        <f t="shared" si="447"/>
        <v>0.99917301263764602</v>
      </c>
    </row>
    <row r="7166" spans="1:13" ht="41.4">
      <c r="A7166" t="s">
        <v>164</v>
      </c>
      <c r="B7166" t="s">
        <v>262</v>
      </c>
      <c r="C7166" s="14" t="s">
        <v>264</v>
      </c>
      <c r="D7166" t="s">
        <v>456</v>
      </c>
      <c r="E7166" t="s">
        <v>474</v>
      </c>
      <c r="F7166" s="20">
        <v>2048</v>
      </c>
      <c r="G7166" s="20">
        <v>34</v>
      </c>
      <c r="H7166" s="11">
        <v>1200.56094271039</v>
      </c>
      <c r="I7166" s="10">
        <v>4713091.0092228502</v>
      </c>
      <c r="J7166" s="33">
        <f t="shared" si="444"/>
        <v>2.5472899639770644E-4</v>
      </c>
      <c r="K7166" s="33">
        <f t="shared" si="445"/>
        <v>2.5469655572152305E-4</v>
      </c>
      <c r="L7166" s="33">
        <f t="shared" si="446"/>
        <v>0.99917301263764602</v>
      </c>
      <c r="M7166" s="33">
        <f t="shared" si="447"/>
        <v>0.99891852671275727</v>
      </c>
    </row>
    <row r="7167" spans="1:13" ht="41.4">
      <c r="A7167" t="s">
        <v>164</v>
      </c>
      <c r="B7167" t="s">
        <v>262</v>
      </c>
      <c r="C7167" s="14" t="s">
        <v>264</v>
      </c>
      <c r="D7167" t="s">
        <v>456</v>
      </c>
      <c r="E7167" t="s">
        <v>474</v>
      </c>
      <c r="F7167" s="20">
        <v>2048</v>
      </c>
      <c r="G7167" s="20">
        <v>35</v>
      </c>
      <c r="H7167" s="11">
        <v>1316.3284391846501</v>
      </c>
      <c r="I7167" s="10">
        <v>4803400.5165035799</v>
      </c>
      <c r="J7167" s="33">
        <f t="shared" si="444"/>
        <v>2.7404094966930058E-4</v>
      </c>
      <c r="K7167" s="33">
        <f t="shared" si="445"/>
        <v>2.7400340387806477E-4</v>
      </c>
      <c r="L7167" s="33">
        <f t="shared" si="446"/>
        <v>0.99891852671275727</v>
      </c>
      <c r="M7167" s="33">
        <f t="shared" si="447"/>
        <v>0.99864481963624108</v>
      </c>
    </row>
    <row r="7168" spans="1:13" ht="41.4">
      <c r="A7168" t="s">
        <v>164</v>
      </c>
      <c r="B7168" t="s">
        <v>262</v>
      </c>
      <c r="C7168" s="14" t="s">
        <v>264</v>
      </c>
      <c r="D7168" t="s">
        <v>456</v>
      </c>
      <c r="E7168" t="s">
        <v>474</v>
      </c>
      <c r="F7168" s="20">
        <v>2048</v>
      </c>
      <c r="G7168" s="20">
        <v>36</v>
      </c>
      <c r="H7168" s="11">
        <v>1677.47958283043</v>
      </c>
      <c r="I7168" s="10">
        <v>4845705.9212594097</v>
      </c>
      <c r="J7168" s="33">
        <f t="shared" si="444"/>
        <v>3.4617857750526664E-4</v>
      </c>
      <c r="K7168" s="33">
        <f t="shared" si="445"/>
        <v>3.4611866461520258E-4</v>
      </c>
      <c r="L7168" s="33">
        <f t="shared" si="446"/>
        <v>0.99864481963624108</v>
      </c>
      <c r="M7168" s="33">
        <f t="shared" si="447"/>
        <v>0.9982991700248437</v>
      </c>
    </row>
    <row r="7169" spans="1:13" ht="41.4">
      <c r="A7169" t="s">
        <v>164</v>
      </c>
      <c r="B7169" t="s">
        <v>262</v>
      </c>
      <c r="C7169" s="14" t="s">
        <v>264</v>
      </c>
      <c r="D7169" t="s">
        <v>456</v>
      </c>
      <c r="E7169" t="s">
        <v>474</v>
      </c>
      <c r="F7169" s="20">
        <v>2048</v>
      </c>
      <c r="G7169" s="20">
        <v>37</v>
      </c>
      <c r="H7169" s="11">
        <v>1796.76827472331</v>
      </c>
      <c r="I7169" s="10">
        <v>4765328.2172113499</v>
      </c>
      <c r="J7169" s="33">
        <f t="shared" si="444"/>
        <v>3.7705026659732817E-4</v>
      </c>
      <c r="K7169" s="33">
        <f t="shared" si="445"/>
        <v>3.769791920786858E-4</v>
      </c>
      <c r="L7169" s="33">
        <f t="shared" si="446"/>
        <v>0.9982991700248437</v>
      </c>
      <c r="M7169" s="33">
        <f t="shared" si="447"/>
        <v>0.99792283201027487</v>
      </c>
    </row>
    <row r="7170" spans="1:13" ht="41.4">
      <c r="A7170" t="s">
        <v>164</v>
      </c>
      <c r="B7170" t="s">
        <v>262</v>
      </c>
      <c r="C7170" s="14" t="s">
        <v>264</v>
      </c>
      <c r="D7170" t="s">
        <v>456</v>
      </c>
      <c r="E7170" t="s">
        <v>474</v>
      </c>
      <c r="F7170" s="20">
        <v>2048</v>
      </c>
      <c r="G7170" s="20">
        <v>38</v>
      </c>
      <c r="H7170" s="11">
        <v>1928.3434100582499</v>
      </c>
      <c r="I7170" s="10">
        <v>4663357.5414492404</v>
      </c>
      <c r="J7170" s="33">
        <f t="shared" ref="J7170:J7233" si="448">IF(I7170&gt;0,H7170/I7170,0)</f>
        <v>4.1350966399607758E-4</v>
      </c>
      <c r="K7170" s="33">
        <f t="shared" ref="K7170:K7233" si="449">1-EXP(-J7170)</f>
        <v>4.1342418065815068E-4</v>
      </c>
      <c r="L7170" s="33">
        <f t="shared" ref="L7170:L7233" si="450">IF(G7170=30,1,M7169)</f>
        <v>0.99792283201027487</v>
      </c>
      <c r="M7170" s="33">
        <f t="shared" ref="M7170:M7233" si="451">L7170*(1-K7170)</f>
        <v>0.99751026658109099</v>
      </c>
    </row>
    <row r="7171" spans="1:13" ht="41.4">
      <c r="A7171" t="s">
        <v>164</v>
      </c>
      <c r="B7171" t="s">
        <v>262</v>
      </c>
      <c r="C7171" s="14" t="s">
        <v>264</v>
      </c>
      <c r="D7171" t="s">
        <v>456</v>
      </c>
      <c r="E7171" t="s">
        <v>474</v>
      </c>
      <c r="F7171" s="20">
        <v>2048</v>
      </c>
      <c r="G7171" s="20">
        <v>39</v>
      </c>
      <c r="H7171" s="11">
        <v>2025.3609189486899</v>
      </c>
      <c r="I7171" s="10">
        <v>4605166.0298899701</v>
      </c>
      <c r="J7171" s="33">
        <f t="shared" si="448"/>
        <v>4.3980193239571025E-4</v>
      </c>
      <c r="K7171" s="33">
        <f t="shared" si="449"/>
        <v>4.3970523370240322E-4</v>
      </c>
      <c r="L7171" s="33">
        <f t="shared" si="450"/>
        <v>0.99751026658109099</v>
      </c>
      <c r="M7171" s="33">
        <f t="shared" si="451"/>
        <v>0.99707165609620341</v>
      </c>
    </row>
    <row r="7172" spans="1:13" ht="41.4">
      <c r="A7172" t="s">
        <v>164</v>
      </c>
      <c r="B7172" t="s">
        <v>262</v>
      </c>
      <c r="C7172" s="14" t="s">
        <v>264</v>
      </c>
      <c r="D7172" t="s">
        <v>456</v>
      </c>
      <c r="E7172" t="s">
        <v>474</v>
      </c>
      <c r="F7172" s="20">
        <v>2048</v>
      </c>
      <c r="G7172" s="20">
        <v>40</v>
      </c>
      <c r="H7172" s="11">
        <v>2203.2379146939302</v>
      </c>
      <c r="I7172" s="10">
        <v>4594977.7933826298</v>
      </c>
      <c r="J7172" s="33">
        <f t="shared" si="448"/>
        <v>4.7948826169886644E-4</v>
      </c>
      <c r="K7172" s="33">
        <f t="shared" si="449"/>
        <v>4.7937332557324019E-4</v>
      </c>
      <c r="L7172" s="33">
        <f t="shared" si="450"/>
        <v>0.99707165609620341</v>
      </c>
      <c r="M7172" s="33">
        <f t="shared" si="451"/>
        <v>0.99659368654058578</v>
      </c>
    </row>
    <row r="7173" spans="1:13" ht="41.4">
      <c r="A7173" t="s">
        <v>164</v>
      </c>
      <c r="B7173" t="s">
        <v>262</v>
      </c>
      <c r="C7173" s="14" t="s">
        <v>264</v>
      </c>
      <c r="D7173" t="s">
        <v>456</v>
      </c>
      <c r="E7173" t="s">
        <v>474</v>
      </c>
      <c r="F7173" s="20">
        <v>2048</v>
      </c>
      <c r="G7173" s="20">
        <v>41</v>
      </c>
      <c r="H7173" s="11">
        <v>2841.49397556346</v>
      </c>
      <c r="I7173" s="10">
        <v>4564575.2777625099</v>
      </c>
      <c r="J7173" s="33">
        <f t="shared" si="448"/>
        <v>6.2251004806657942E-4</v>
      </c>
      <c r="K7173" s="33">
        <f t="shared" si="449"/>
        <v>6.2231632888609667E-4</v>
      </c>
      <c r="L7173" s="33">
        <f t="shared" si="450"/>
        <v>0.99659368654058578</v>
      </c>
      <c r="M7173" s="33">
        <f t="shared" si="451"/>
        <v>0.99597349001618674</v>
      </c>
    </row>
    <row r="7174" spans="1:13" ht="41.4">
      <c r="A7174" t="s">
        <v>164</v>
      </c>
      <c r="B7174" t="s">
        <v>262</v>
      </c>
      <c r="C7174" s="14" t="s">
        <v>264</v>
      </c>
      <c r="D7174" t="s">
        <v>456</v>
      </c>
      <c r="E7174" t="s">
        <v>474</v>
      </c>
      <c r="F7174" s="20">
        <v>2048</v>
      </c>
      <c r="G7174" s="20">
        <v>42</v>
      </c>
      <c r="H7174" s="11">
        <v>3099.1183708580102</v>
      </c>
      <c r="I7174" s="10">
        <v>4490876.6884698803</v>
      </c>
      <c r="J7174" s="33">
        <f t="shared" si="448"/>
        <v>6.9009206572401651E-4</v>
      </c>
      <c r="K7174" s="33">
        <f t="shared" si="449"/>
        <v>6.8985400695842358E-4</v>
      </c>
      <c r="L7174" s="33">
        <f t="shared" si="450"/>
        <v>0.99597349001618674</v>
      </c>
      <c r="M7174" s="33">
        <f t="shared" si="451"/>
        <v>0.99528641371327475</v>
      </c>
    </row>
    <row r="7175" spans="1:13" ht="41.4">
      <c r="A7175" t="s">
        <v>164</v>
      </c>
      <c r="B7175" t="s">
        <v>262</v>
      </c>
      <c r="C7175" s="14" t="s">
        <v>264</v>
      </c>
      <c r="D7175" t="s">
        <v>456</v>
      </c>
      <c r="E7175" t="s">
        <v>474</v>
      </c>
      <c r="F7175" s="20">
        <v>2048</v>
      </c>
      <c r="G7175" s="20">
        <v>43</v>
      </c>
      <c r="H7175" s="11">
        <v>3385.9418956274699</v>
      </c>
      <c r="I7175" s="10">
        <v>4394324.4671693398</v>
      </c>
      <c r="J7175" s="33">
        <f t="shared" si="448"/>
        <v>7.705261459239872E-4</v>
      </c>
      <c r="K7175" s="33">
        <f t="shared" si="449"/>
        <v>7.7022936688342369E-4</v>
      </c>
      <c r="L7175" s="33">
        <f t="shared" si="450"/>
        <v>0.99528641371327475</v>
      </c>
      <c r="M7175" s="33">
        <f t="shared" si="451"/>
        <v>0.99451981488897268</v>
      </c>
    </row>
    <row r="7176" spans="1:13" ht="41.4">
      <c r="A7176" t="s">
        <v>164</v>
      </c>
      <c r="B7176" t="s">
        <v>262</v>
      </c>
      <c r="C7176" s="14" t="s">
        <v>264</v>
      </c>
      <c r="D7176" t="s">
        <v>456</v>
      </c>
      <c r="E7176" t="s">
        <v>474</v>
      </c>
      <c r="F7176" s="20">
        <v>2048</v>
      </c>
      <c r="G7176" s="20">
        <v>44</v>
      </c>
      <c r="H7176" s="11">
        <v>3498.3098143393099</v>
      </c>
      <c r="I7176" s="10">
        <v>4293708.1104290802</v>
      </c>
      <c r="J7176" s="33">
        <f t="shared" si="448"/>
        <v>8.1475259248345029E-4</v>
      </c>
      <c r="K7176" s="33">
        <f t="shared" si="449"/>
        <v>8.1442077171334226E-4</v>
      </c>
      <c r="L7176" s="33">
        <f t="shared" si="450"/>
        <v>0.99451981488897268</v>
      </c>
      <c r="M7176" s="33">
        <f t="shared" si="451"/>
        <v>0.99370985729384653</v>
      </c>
    </row>
    <row r="7177" spans="1:13" ht="41.4">
      <c r="A7177" t="s">
        <v>164</v>
      </c>
      <c r="B7177" t="s">
        <v>262</v>
      </c>
      <c r="C7177" s="14" t="s">
        <v>264</v>
      </c>
      <c r="D7177" t="s">
        <v>456</v>
      </c>
      <c r="E7177" t="s">
        <v>474</v>
      </c>
      <c r="F7177" s="20">
        <v>2048</v>
      </c>
      <c r="G7177" s="20">
        <v>45</v>
      </c>
      <c r="H7177" s="11">
        <v>3781.3402810647299</v>
      </c>
      <c r="I7177" s="10">
        <v>4245752.4834967004</v>
      </c>
      <c r="J7177" s="33">
        <f t="shared" si="448"/>
        <v>8.9061722174404957E-4</v>
      </c>
      <c r="K7177" s="33">
        <f t="shared" si="449"/>
        <v>8.9022073993949569E-4</v>
      </c>
      <c r="L7177" s="33">
        <f t="shared" si="450"/>
        <v>0.99370985729384653</v>
      </c>
      <c r="M7177" s="33">
        <f t="shared" si="451"/>
        <v>0.99282523616940122</v>
      </c>
    </row>
    <row r="7178" spans="1:13" ht="41.4">
      <c r="A7178" t="s">
        <v>164</v>
      </c>
      <c r="B7178" t="s">
        <v>262</v>
      </c>
      <c r="C7178" s="14" t="s">
        <v>264</v>
      </c>
      <c r="D7178" t="s">
        <v>456</v>
      </c>
      <c r="E7178" t="s">
        <v>474</v>
      </c>
      <c r="F7178" s="20">
        <v>2048</v>
      </c>
      <c r="G7178" s="20">
        <v>46</v>
      </c>
      <c r="H7178" s="11">
        <v>4714.1687355944096</v>
      </c>
      <c r="I7178" s="10">
        <v>4219505.8724734802</v>
      </c>
      <c r="J7178" s="33">
        <f t="shared" si="448"/>
        <v>1.1172324149014532E-3</v>
      </c>
      <c r="K7178" s="33">
        <f t="shared" si="449"/>
        <v>1.1166085431252304E-3</v>
      </c>
      <c r="L7178" s="33">
        <f t="shared" si="450"/>
        <v>0.99282523616940122</v>
      </c>
      <c r="M7178" s="33">
        <f t="shared" si="451"/>
        <v>0.99171663902886409</v>
      </c>
    </row>
    <row r="7179" spans="1:13" ht="41.4">
      <c r="A7179" t="s">
        <v>164</v>
      </c>
      <c r="B7179" t="s">
        <v>262</v>
      </c>
      <c r="C7179" s="14" t="s">
        <v>264</v>
      </c>
      <c r="D7179" t="s">
        <v>456</v>
      </c>
      <c r="E7179" t="s">
        <v>474</v>
      </c>
      <c r="F7179" s="20">
        <v>2048</v>
      </c>
      <c r="G7179" s="20">
        <v>47</v>
      </c>
      <c r="H7179" s="11">
        <v>5188.6936049108399</v>
      </c>
      <c r="I7179" s="10">
        <v>4192864.2956738998</v>
      </c>
      <c r="J7179" s="33">
        <f t="shared" si="448"/>
        <v>1.237505733315627E-3</v>
      </c>
      <c r="K7179" s="33">
        <f t="shared" si="449"/>
        <v>1.2367403388549025E-3</v>
      </c>
      <c r="L7179" s="33">
        <f t="shared" si="450"/>
        <v>0.99171663902886409</v>
      </c>
      <c r="M7179" s="33">
        <f t="shared" si="451"/>
        <v>0.9904901430566635</v>
      </c>
    </row>
    <row r="7180" spans="1:13" ht="41.4">
      <c r="A7180" t="s">
        <v>164</v>
      </c>
      <c r="B7180" t="s">
        <v>262</v>
      </c>
      <c r="C7180" s="14" t="s">
        <v>264</v>
      </c>
      <c r="D7180" t="s">
        <v>456</v>
      </c>
      <c r="E7180" t="s">
        <v>474</v>
      </c>
      <c r="F7180" s="20">
        <v>2048</v>
      </c>
      <c r="G7180" s="20">
        <v>48</v>
      </c>
      <c r="H7180" s="11">
        <v>5769.9816670042301</v>
      </c>
      <c r="I7180" s="10">
        <v>4184481.2909973701</v>
      </c>
      <c r="J7180" s="33">
        <f t="shared" si="448"/>
        <v>1.378900099139637E-3</v>
      </c>
      <c r="K7180" s="33">
        <f t="shared" si="449"/>
        <v>1.3779498532128232E-3</v>
      </c>
      <c r="L7180" s="33">
        <f t="shared" si="450"/>
        <v>0.9904901430566635</v>
      </c>
      <c r="M7180" s="33">
        <f t="shared" si="451"/>
        <v>0.98912529730942977</v>
      </c>
    </row>
    <row r="7181" spans="1:13" ht="41.4">
      <c r="A7181" t="s">
        <v>164</v>
      </c>
      <c r="B7181" t="s">
        <v>262</v>
      </c>
      <c r="C7181" s="14" t="s">
        <v>264</v>
      </c>
      <c r="D7181" t="s">
        <v>456</v>
      </c>
      <c r="E7181" t="s">
        <v>474</v>
      </c>
      <c r="F7181" s="20">
        <v>2048</v>
      </c>
      <c r="G7181" s="20">
        <v>49</v>
      </c>
      <c r="H7181" s="11">
        <v>6313.6399678141197</v>
      </c>
      <c r="I7181" s="10">
        <v>4212361.1417505201</v>
      </c>
      <c r="J7181" s="33">
        <f t="shared" si="448"/>
        <v>1.4988363426955307E-3</v>
      </c>
      <c r="K7181" s="33">
        <f t="shared" si="449"/>
        <v>1.4977136484861653E-3</v>
      </c>
      <c r="L7181" s="33">
        <f t="shared" si="450"/>
        <v>0.98912529730942977</v>
      </c>
      <c r="M7181" s="33">
        <f t="shared" si="451"/>
        <v>0.98764387085158656</v>
      </c>
    </row>
    <row r="7182" spans="1:13" ht="41.4">
      <c r="A7182" t="s">
        <v>164</v>
      </c>
      <c r="B7182" t="s">
        <v>262</v>
      </c>
      <c r="C7182" s="14" t="s">
        <v>264</v>
      </c>
      <c r="D7182" t="s">
        <v>456</v>
      </c>
      <c r="E7182" t="s">
        <v>474</v>
      </c>
      <c r="F7182" s="20">
        <v>2048</v>
      </c>
      <c r="G7182" s="20">
        <v>50</v>
      </c>
      <c r="H7182" s="11">
        <v>6931.4253552952496</v>
      </c>
      <c r="I7182" s="10">
        <v>4241642.07421494</v>
      </c>
      <c r="J7182" s="33">
        <f t="shared" si="448"/>
        <v>1.6341372595843429E-3</v>
      </c>
      <c r="K7182" s="33">
        <f t="shared" si="449"/>
        <v>1.632802784297005E-3</v>
      </c>
      <c r="L7182" s="33">
        <f t="shared" si="450"/>
        <v>0.98764387085158656</v>
      </c>
      <c r="M7182" s="33">
        <f t="shared" si="451"/>
        <v>0.98603124318936619</v>
      </c>
    </row>
    <row r="7183" spans="1:13" ht="41.4">
      <c r="A7183" t="s">
        <v>164</v>
      </c>
      <c r="B7183" t="s">
        <v>262</v>
      </c>
      <c r="C7183" s="14" t="s">
        <v>264</v>
      </c>
      <c r="D7183" t="s">
        <v>456</v>
      </c>
      <c r="E7183" t="s">
        <v>474</v>
      </c>
      <c r="F7183" s="20">
        <v>2048</v>
      </c>
      <c r="G7183" s="20">
        <v>51</v>
      </c>
      <c r="H7183" s="11">
        <v>7787.9425838733396</v>
      </c>
      <c r="I7183" s="10">
        <v>4225024.5884523802</v>
      </c>
      <c r="J7183" s="33">
        <f t="shared" si="448"/>
        <v>1.8432892923650535E-3</v>
      </c>
      <c r="K7183" s="33">
        <f t="shared" si="449"/>
        <v>1.8415914780053333E-3</v>
      </c>
      <c r="L7183" s="33">
        <f t="shared" si="450"/>
        <v>0.98603124318936619</v>
      </c>
      <c r="M7183" s="33">
        <f t="shared" si="451"/>
        <v>0.98421537645486168</v>
      </c>
    </row>
    <row r="7184" spans="1:13" ht="41.4">
      <c r="A7184" t="s">
        <v>164</v>
      </c>
      <c r="B7184" t="s">
        <v>262</v>
      </c>
      <c r="C7184" s="14" t="s">
        <v>264</v>
      </c>
      <c r="D7184" t="s">
        <v>456</v>
      </c>
      <c r="E7184" t="s">
        <v>474</v>
      </c>
      <c r="F7184" s="20">
        <v>2048</v>
      </c>
      <c r="G7184" s="20">
        <v>52</v>
      </c>
      <c r="H7184" s="11">
        <v>8337.0998721965807</v>
      </c>
      <c r="I7184" s="10">
        <v>4150886.0864841398</v>
      </c>
      <c r="J7184" s="33">
        <f t="shared" si="448"/>
        <v>2.0085108814099557E-3</v>
      </c>
      <c r="K7184" s="33">
        <f t="shared" si="449"/>
        <v>2.0064951731794123E-3</v>
      </c>
      <c r="L7184" s="33">
        <f t="shared" si="450"/>
        <v>0.98421537645486168</v>
      </c>
      <c r="M7184" s="33">
        <f t="shared" si="451"/>
        <v>0.98224055305263602</v>
      </c>
    </row>
    <row r="7185" spans="1:13" ht="41.4">
      <c r="A7185" t="s">
        <v>164</v>
      </c>
      <c r="B7185" t="s">
        <v>262</v>
      </c>
      <c r="C7185" s="14" t="s">
        <v>264</v>
      </c>
      <c r="D7185" t="s">
        <v>456</v>
      </c>
      <c r="E7185" t="s">
        <v>474</v>
      </c>
      <c r="F7185" s="20">
        <v>2048</v>
      </c>
      <c r="G7185" s="20">
        <v>53</v>
      </c>
      <c r="H7185" s="11">
        <v>8908.1666502166609</v>
      </c>
      <c r="I7185" s="10">
        <v>4073813.9545670701</v>
      </c>
      <c r="J7185" s="33">
        <f t="shared" si="448"/>
        <v>2.1866896106607658E-3</v>
      </c>
      <c r="K7185" s="33">
        <f t="shared" si="449"/>
        <v>2.1843005466318788E-3</v>
      </c>
      <c r="L7185" s="33">
        <f t="shared" si="450"/>
        <v>0.98224055305263602</v>
      </c>
      <c r="M7185" s="33">
        <f t="shared" si="451"/>
        <v>0.98009504447567919</v>
      </c>
    </row>
    <row r="7186" spans="1:13" ht="41.4">
      <c r="A7186" t="s">
        <v>164</v>
      </c>
      <c r="B7186" t="s">
        <v>262</v>
      </c>
      <c r="C7186" s="14" t="s">
        <v>264</v>
      </c>
      <c r="D7186" t="s">
        <v>456</v>
      </c>
      <c r="E7186" t="s">
        <v>474</v>
      </c>
      <c r="F7186" s="20">
        <v>2048</v>
      </c>
      <c r="G7186" s="20">
        <v>54</v>
      </c>
      <c r="H7186" s="11">
        <v>9601.8677463440199</v>
      </c>
      <c r="I7186" s="10">
        <v>4004500.4747166499</v>
      </c>
      <c r="J7186" s="33">
        <f t="shared" si="448"/>
        <v>2.3977691617138412E-3</v>
      </c>
      <c r="K7186" s="33">
        <f t="shared" si="449"/>
        <v>2.3948968094419376E-3</v>
      </c>
      <c r="L7186" s="33">
        <f t="shared" si="450"/>
        <v>0.98009504447567919</v>
      </c>
      <c r="M7186" s="33">
        <f t="shared" si="451"/>
        <v>0.97774781798071453</v>
      </c>
    </row>
    <row r="7187" spans="1:13" ht="41.4">
      <c r="A7187" t="s">
        <v>164</v>
      </c>
      <c r="B7187" t="s">
        <v>262</v>
      </c>
      <c r="C7187" s="14" t="s">
        <v>264</v>
      </c>
      <c r="D7187" t="s">
        <v>456</v>
      </c>
      <c r="E7187" t="s">
        <v>474</v>
      </c>
      <c r="F7187" s="20">
        <v>2048</v>
      </c>
      <c r="G7187" s="20">
        <v>55</v>
      </c>
      <c r="H7187" s="11">
        <v>10363.7423246913</v>
      </c>
      <c r="I7187" s="10">
        <v>3936280.7603725102</v>
      </c>
      <c r="J7187" s="33">
        <f t="shared" si="448"/>
        <v>2.6328768082362415E-3</v>
      </c>
      <c r="K7187" s="33">
        <f t="shared" si="449"/>
        <v>2.6294138279594481E-3</v>
      </c>
      <c r="L7187" s="33">
        <f t="shared" si="450"/>
        <v>0.97774781798071453</v>
      </c>
      <c r="M7187" s="33">
        <f t="shared" si="451"/>
        <v>0.97517691434785891</v>
      </c>
    </row>
    <row r="7188" spans="1:13" ht="41.4">
      <c r="A7188" t="s">
        <v>164</v>
      </c>
      <c r="B7188" t="s">
        <v>262</v>
      </c>
      <c r="C7188" s="14" t="s">
        <v>264</v>
      </c>
      <c r="D7188" t="s">
        <v>456</v>
      </c>
      <c r="E7188" t="s">
        <v>474</v>
      </c>
      <c r="F7188" s="20">
        <v>2048</v>
      </c>
      <c r="G7188" s="20">
        <v>56</v>
      </c>
      <c r="H7188" s="11">
        <v>11103.7386992012</v>
      </c>
      <c r="I7188" s="10">
        <v>3899567.95174762</v>
      </c>
      <c r="J7188" s="33">
        <f t="shared" si="448"/>
        <v>2.8474279296056317E-3</v>
      </c>
      <c r="K7188" s="33">
        <f t="shared" si="449"/>
        <v>2.84337785171207E-3</v>
      </c>
      <c r="L7188" s="33">
        <f t="shared" si="450"/>
        <v>0.97517691434785891</v>
      </c>
      <c r="M7188" s="33">
        <f t="shared" si="451"/>
        <v>0.97240411790810133</v>
      </c>
    </row>
    <row r="7189" spans="1:13" ht="41.4">
      <c r="A7189" t="s">
        <v>164</v>
      </c>
      <c r="B7189" t="s">
        <v>262</v>
      </c>
      <c r="C7189" s="14" t="s">
        <v>264</v>
      </c>
      <c r="D7189" t="s">
        <v>456</v>
      </c>
      <c r="E7189" t="s">
        <v>474</v>
      </c>
      <c r="F7189" s="20">
        <v>2048</v>
      </c>
      <c r="G7189" s="20">
        <v>57</v>
      </c>
      <c r="H7189" s="11">
        <v>12104.9304139098</v>
      </c>
      <c r="I7189" s="10">
        <v>3855608.5521223499</v>
      </c>
      <c r="J7189" s="33">
        <f t="shared" si="448"/>
        <v>3.1395641570632336E-3</v>
      </c>
      <c r="K7189" s="33">
        <f t="shared" si="449"/>
        <v>3.1346408791783631E-3</v>
      </c>
      <c r="L7189" s="33">
        <f t="shared" si="450"/>
        <v>0.97240411790810133</v>
      </c>
      <c r="M7189" s="33">
        <f t="shared" si="451"/>
        <v>0.96935598020902525</v>
      </c>
    </row>
    <row r="7190" spans="1:13" ht="41.4">
      <c r="A7190" t="s">
        <v>164</v>
      </c>
      <c r="B7190" t="s">
        <v>262</v>
      </c>
      <c r="C7190" s="14" t="s">
        <v>264</v>
      </c>
      <c r="D7190" t="s">
        <v>456</v>
      </c>
      <c r="E7190" t="s">
        <v>474</v>
      </c>
      <c r="F7190" s="20">
        <v>2048</v>
      </c>
      <c r="G7190" s="20">
        <v>58</v>
      </c>
      <c r="H7190" s="11">
        <v>13189.7150666662</v>
      </c>
      <c r="I7190" s="10">
        <v>3813039.4528382099</v>
      </c>
      <c r="J7190" s="33">
        <f t="shared" si="448"/>
        <v>3.45910794519803E-3</v>
      </c>
      <c r="K7190" s="33">
        <f t="shared" si="449"/>
        <v>3.4531321236327406E-3</v>
      </c>
      <c r="L7190" s="33">
        <f t="shared" si="450"/>
        <v>0.96935598020902525</v>
      </c>
      <c r="M7190" s="33">
        <f t="shared" si="451"/>
        <v>0.96600866593452994</v>
      </c>
    </row>
    <row r="7191" spans="1:13" ht="41.4">
      <c r="A7191" t="s">
        <v>164</v>
      </c>
      <c r="B7191" t="s">
        <v>262</v>
      </c>
      <c r="C7191" s="14" t="s">
        <v>264</v>
      </c>
      <c r="D7191" t="s">
        <v>456</v>
      </c>
      <c r="E7191" t="s">
        <v>474</v>
      </c>
      <c r="F7191" s="20">
        <v>2048</v>
      </c>
      <c r="G7191" s="20">
        <v>59</v>
      </c>
      <c r="H7191" s="11">
        <v>13843.515055546201</v>
      </c>
      <c r="I7191" s="10">
        <v>3789225.6155567099</v>
      </c>
      <c r="J7191" s="33">
        <f t="shared" si="448"/>
        <v>3.6533889665243176E-3</v>
      </c>
      <c r="K7191" s="33">
        <f t="shared" si="449"/>
        <v>3.6467234607530097E-3</v>
      </c>
      <c r="L7191" s="33">
        <f t="shared" si="450"/>
        <v>0.96600866593452994</v>
      </c>
      <c r="M7191" s="33">
        <f t="shared" si="451"/>
        <v>0.96248589946917573</v>
      </c>
    </row>
    <row r="7192" spans="1:13" ht="41.4">
      <c r="A7192" t="s">
        <v>164</v>
      </c>
      <c r="B7192" t="s">
        <v>262</v>
      </c>
      <c r="C7192" s="14" t="s">
        <v>264</v>
      </c>
      <c r="D7192" t="s">
        <v>456</v>
      </c>
      <c r="E7192" t="s">
        <v>474</v>
      </c>
      <c r="F7192" s="20">
        <v>2048</v>
      </c>
      <c r="G7192" s="20">
        <v>60</v>
      </c>
      <c r="H7192" s="11">
        <v>14604.6992655424</v>
      </c>
      <c r="I7192" s="10">
        <v>3720472.9036345002</v>
      </c>
      <c r="J7192" s="33">
        <f t="shared" si="448"/>
        <v>3.9254953990594012E-3</v>
      </c>
      <c r="K7192" s="33">
        <f t="shared" si="449"/>
        <v>3.9178007137720128E-3</v>
      </c>
      <c r="L7192" s="33">
        <f t="shared" si="450"/>
        <v>0.96248589946917573</v>
      </c>
      <c r="M7192" s="33">
        <f t="shared" si="451"/>
        <v>0.95871507152523994</v>
      </c>
    </row>
    <row r="7193" spans="1:13" ht="41.4">
      <c r="A7193" t="s">
        <v>164</v>
      </c>
      <c r="B7193" t="s">
        <v>262</v>
      </c>
      <c r="C7193" s="14" t="s">
        <v>264</v>
      </c>
      <c r="D7193" t="s">
        <v>456</v>
      </c>
      <c r="E7193" t="s">
        <v>474</v>
      </c>
      <c r="F7193" s="20">
        <v>2048</v>
      </c>
      <c r="G7193" s="20">
        <v>61</v>
      </c>
      <c r="H7193" s="11">
        <v>15279.149381856299</v>
      </c>
      <c r="I7193" s="10">
        <v>3642337.5139542799</v>
      </c>
      <c r="J7193" s="33">
        <f t="shared" si="448"/>
        <v>4.1948746713669025E-3</v>
      </c>
      <c r="K7193" s="33">
        <f t="shared" si="449"/>
        <v>4.1860884745710258E-3</v>
      </c>
      <c r="L7193" s="33">
        <f t="shared" si="450"/>
        <v>0.95871507152523994</v>
      </c>
      <c r="M7193" s="33">
        <f t="shared" si="451"/>
        <v>0.95470180541393057</v>
      </c>
    </row>
    <row r="7194" spans="1:13" ht="41.4">
      <c r="A7194" t="s">
        <v>164</v>
      </c>
      <c r="B7194" t="s">
        <v>262</v>
      </c>
      <c r="C7194" s="14" t="s">
        <v>264</v>
      </c>
      <c r="D7194" t="s">
        <v>456</v>
      </c>
      <c r="E7194" t="s">
        <v>474</v>
      </c>
      <c r="F7194" s="20">
        <v>2048</v>
      </c>
      <c r="G7194" s="20">
        <v>62</v>
      </c>
      <c r="H7194" s="11">
        <v>16548.187644099002</v>
      </c>
      <c r="I7194" s="10">
        <v>3617417.2794923899</v>
      </c>
      <c r="J7194" s="33">
        <f t="shared" si="448"/>
        <v>4.5745863320532125E-3</v>
      </c>
      <c r="K7194" s="33">
        <f t="shared" si="449"/>
        <v>4.564138849040833E-3</v>
      </c>
      <c r="L7194" s="33">
        <f t="shared" si="450"/>
        <v>0.95470180541393057</v>
      </c>
      <c r="M7194" s="33">
        <f t="shared" si="451"/>
        <v>0.95034441381459145</v>
      </c>
    </row>
    <row r="7195" spans="1:13" ht="41.4">
      <c r="A7195" t="s">
        <v>164</v>
      </c>
      <c r="B7195" t="s">
        <v>262</v>
      </c>
      <c r="C7195" s="14" t="s">
        <v>264</v>
      </c>
      <c r="D7195" t="s">
        <v>456</v>
      </c>
      <c r="E7195" t="s">
        <v>474</v>
      </c>
      <c r="F7195" s="20">
        <v>2048</v>
      </c>
      <c r="G7195" s="20">
        <v>63</v>
      </c>
      <c r="H7195" s="11">
        <v>18142.143552661499</v>
      </c>
      <c r="I7195" s="10">
        <v>3639457.8225830002</v>
      </c>
      <c r="J7195" s="33">
        <f t="shared" si="448"/>
        <v>4.9848478639012324E-3</v>
      </c>
      <c r="K7195" s="33">
        <f t="shared" si="449"/>
        <v>4.9724441285913246E-3</v>
      </c>
      <c r="L7195" s="33">
        <f t="shared" si="450"/>
        <v>0.95034441381459145</v>
      </c>
      <c r="M7195" s="33">
        <f t="shared" si="451"/>
        <v>0.94561887931397948</v>
      </c>
    </row>
    <row r="7196" spans="1:13" ht="41.4">
      <c r="A7196" t="s">
        <v>164</v>
      </c>
      <c r="B7196" t="s">
        <v>262</v>
      </c>
      <c r="C7196" s="14" t="s">
        <v>264</v>
      </c>
      <c r="D7196" t="s">
        <v>456</v>
      </c>
      <c r="E7196" t="s">
        <v>474</v>
      </c>
      <c r="F7196" s="20">
        <v>2048</v>
      </c>
      <c r="G7196" s="20">
        <v>64</v>
      </c>
      <c r="H7196" s="11">
        <v>19964.816145885299</v>
      </c>
      <c r="I7196" s="10">
        <v>3620224.76583762</v>
      </c>
      <c r="J7196" s="33">
        <f t="shared" si="448"/>
        <v>5.5148001677365445E-3</v>
      </c>
      <c r="K7196" s="33">
        <f t="shared" si="449"/>
        <v>5.4996215724164577E-3</v>
      </c>
      <c r="L7196" s="33">
        <f t="shared" si="450"/>
        <v>0.94561887931397948</v>
      </c>
      <c r="M7196" s="33">
        <f t="shared" si="451"/>
        <v>0.94041833332602009</v>
      </c>
    </row>
    <row r="7197" spans="1:13" ht="41.4">
      <c r="A7197" t="s">
        <v>164</v>
      </c>
      <c r="B7197" t="s">
        <v>262</v>
      </c>
      <c r="C7197" s="14" t="s">
        <v>264</v>
      </c>
      <c r="D7197" t="s">
        <v>456</v>
      </c>
      <c r="E7197" t="s">
        <v>474</v>
      </c>
      <c r="F7197" s="20">
        <v>2048</v>
      </c>
      <c r="G7197" s="20">
        <v>65</v>
      </c>
      <c r="H7197" s="11">
        <v>21429.143354966702</v>
      </c>
      <c r="I7197" s="10">
        <v>3547493.9612730499</v>
      </c>
      <c r="J7197" s="33">
        <f t="shared" si="448"/>
        <v>6.0406426589875465E-3</v>
      </c>
      <c r="K7197" s="33">
        <f t="shared" si="449"/>
        <v>6.0224346582441468E-3</v>
      </c>
      <c r="L7197" s="33">
        <f t="shared" si="450"/>
        <v>0.94041833332602009</v>
      </c>
      <c r="M7197" s="33">
        <f t="shared" si="451"/>
        <v>0.93475472536214932</v>
      </c>
    </row>
    <row r="7198" spans="1:13" ht="41.4">
      <c r="A7198" t="s">
        <v>164</v>
      </c>
      <c r="B7198" t="s">
        <v>262</v>
      </c>
      <c r="C7198" s="14" t="s">
        <v>264</v>
      </c>
      <c r="D7198" t="s">
        <v>456</v>
      </c>
      <c r="E7198" t="s">
        <v>474</v>
      </c>
      <c r="F7198" s="20">
        <v>2048</v>
      </c>
      <c r="G7198" s="20">
        <v>66</v>
      </c>
      <c r="H7198" s="11">
        <v>21935.731874487501</v>
      </c>
      <c r="I7198" s="10">
        <v>3450927.09769104</v>
      </c>
      <c r="J7198" s="33">
        <f t="shared" si="448"/>
        <v>6.3564750148342305E-3</v>
      </c>
      <c r="K7198" s="33">
        <f t="shared" si="449"/>
        <v>6.3363153649141912E-3</v>
      </c>
      <c r="L7198" s="33">
        <f t="shared" si="450"/>
        <v>0.93475472536214932</v>
      </c>
      <c r="M7198" s="33">
        <f t="shared" si="451"/>
        <v>0.92883182463341096</v>
      </c>
    </row>
    <row r="7199" spans="1:13" ht="41.4">
      <c r="A7199" t="s">
        <v>164</v>
      </c>
      <c r="B7199" t="s">
        <v>262</v>
      </c>
      <c r="C7199" s="14" t="s">
        <v>264</v>
      </c>
      <c r="D7199" t="s">
        <v>456</v>
      </c>
      <c r="E7199" t="s">
        <v>474</v>
      </c>
      <c r="F7199" s="20">
        <v>2048</v>
      </c>
      <c r="G7199" s="20">
        <v>67</v>
      </c>
      <c r="H7199" s="11">
        <v>23171.241530330899</v>
      </c>
      <c r="I7199" s="10">
        <v>3346310.0542306001</v>
      </c>
      <c r="J7199" s="33">
        <f t="shared" si="448"/>
        <v>6.9244155965274244E-3</v>
      </c>
      <c r="K7199" s="33">
        <f t="shared" si="449"/>
        <v>6.9004970699653168E-3</v>
      </c>
      <c r="L7199" s="33">
        <f t="shared" si="450"/>
        <v>0.92883182463341096</v>
      </c>
      <c r="M7199" s="33">
        <f t="shared" si="451"/>
        <v>0.92242242334903757</v>
      </c>
    </row>
    <row r="7200" spans="1:13" ht="41.4">
      <c r="A7200" t="s">
        <v>164</v>
      </c>
      <c r="B7200" t="s">
        <v>262</v>
      </c>
      <c r="C7200" s="14" t="s">
        <v>264</v>
      </c>
      <c r="D7200" t="s">
        <v>456</v>
      </c>
      <c r="E7200" t="s">
        <v>474</v>
      </c>
      <c r="F7200" s="20">
        <v>2048</v>
      </c>
      <c r="G7200" s="20">
        <v>68</v>
      </c>
      <c r="H7200" s="11">
        <v>24330.085857403399</v>
      </c>
      <c r="I7200" s="10">
        <v>3243874.97559149</v>
      </c>
      <c r="J7200" s="33">
        <f t="shared" si="448"/>
        <v>7.5003155301837853E-3</v>
      </c>
      <c r="K7200" s="33">
        <f t="shared" si="449"/>
        <v>7.4722583533717302E-3</v>
      </c>
      <c r="L7200" s="33">
        <f t="shared" si="450"/>
        <v>0.92242242334903757</v>
      </c>
      <c r="M7200" s="33">
        <f t="shared" si="451"/>
        <v>0.91552984469083032</v>
      </c>
    </row>
    <row r="7201" spans="1:13" ht="41.4">
      <c r="A7201" t="s">
        <v>164</v>
      </c>
      <c r="B7201" t="s">
        <v>262</v>
      </c>
      <c r="C7201" s="14" t="s">
        <v>264</v>
      </c>
      <c r="D7201" t="s">
        <v>456</v>
      </c>
      <c r="E7201" t="s">
        <v>474</v>
      </c>
      <c r="F7201" s="20">
        <v>2048</v>
      </c>
      <c r="G7201" s="20">
        <v>69</v>
      </c>
      <c r="H7201" s="11">
        <v>24776.094812455201</v>
      </c>
      <c r="I7201" s="10">
        <v>3127575.0177954398</v>
      </c>
      <c r="J7201" s="33">
        <f t="shared" si="448"/>
        <v>7.9218227129590445E-3</v>
      </c>
      <c r="K7201" s="33">
        <f t="shared" si="449"/>
        <v>7.8905277676054597E-3</v>
      </c>
      <c r="L7201" s="33">
        <f t="shared" si="450"/>
        <v>0.91552984469083032</v>
      </c>
      <c r="M7201" s="33">
        <f t="shared" si="451"/>
        <v>0.9083058310292258</v>
      </c>
    </row>
    <row r="7202" spans="1:13" ht="41.4">
      <c r="A7202" t="s">
        <v>164</v>
      </c>
      <c r="B7202" t="s">
        <v>262</v>
      </c>
      <c r="C7202" s="14" t="s">
        <v>264</v>
      </c>
      <c r="D7202" t="s">
        <v>456</v>
      </c>
      <c r="E7202" t="s">
        <v>474</v>
      </c>
      <c r="F7202" s="20">
        <v>2049</v>
      </c>
      <c r="G7202" s="20">
        <v>30</v>
      </c>
      <c r="H7202" s="11">
        <v>635.65993661806999</v>
      </c>
      <c r="I7202" s="10">
        <v>4236169.6362446696</v>
      </c>
      <c r="J7202" s="33">
        <f t="shared" si="448"/>
        <v>1.500553545305087E-4</v>
      </c>
      <c r="K7202" s="33">
        <f t="shared" si="449"/>
        <v>1.5004409678887054E-4</v>
      </c>
      <c r="L7202" s="33">
        <f t="shared" si="450"/>
        <v>1</v>
      </c>
      <c r="M7202" s="33">
        <f t="shared" si="451"/>
        <v>0.99984995590321113</v>
      </c>
    </row>
    <row r="7203" spans="1:13" ht="41.4">
      <c r="A7203" t="s">
        <v>164</v>
      </c>
      <c r="B7203" t="s">
        <v>262</v>
      </c>
      <c r="C7203" s="14" t="s">
        <v>264</v>
      </c>
      <c r="D7203" t="s">
        <v>456</v>
      </c>
      <c r="E7203" t="s">
        <v>474</v>
      </c>
      <c r="F7203" s="20">
        <v>2049</v>
      </c>
      <c r="G7203" s="20">
        <v>31</v>
      </c>
      <c r="H7203" s="11">
        <v>908.949216418638</v>
      </c>
      <c r="I7203" s="10">
        <v>4271721.2949733101</v>
      </c>
      <c r="J7203" s="33">
        <f t="shared" si="448"/>
        <v>2.127828932772912E-4</v>
      </c>
      <c r="K7203" s="33">
        <f t="shared" si="449"/>
        <v>2.1276025660299513E-4</v>
      </c>
      <c r="L7203" s="33">
        <f t="shared" si="450"/>
        <v>0.99984995590321113</v>
      </c>
      <c r="M7203" s="33">
        <f t="shared" si="451"/>
        <v>0.99963722757002871</v>
      </c>
    </row>
    <row r="7204" spans="1:13" ht="41.4">
      <c r="A7204" t="s">
        <v>164</v>
      </c>
      <c r="B7204" t="s">
        <v>262</v>
      </c>
      <c r="C7204" s="14" t="s">
        <v>264</v>
      </c>
      <c r="D7204" t="s">
        <v>456</v>
      </c>
      <c r="E7204" t="s">
        <v>474</v>
      </c>
      <c r="F7204" s="20">
        <v>2049</v>
      </c>
      <c r="G7204" s="20">
        <v>32</v>
      </c>
      <c r="H7204" s="11">
        <v>961.10794331363104</v>
      </c>
      <c r="I7204" s="10">
        <v>4337462.2344770301</v>
      </c>
      <c r="J7204" s="33">
        <f t="shared" si="448"/>
        <v>2.2158301129958133E-4</v>
      </c>
      <c r="K7204" s="33">
        <f t="shared" si="449"/>
        <v>2.2155846359728226E-4</v>
      </c>
      <c r="L7204" s="33">
        <f t="shared" si="450"/>
        <v>0.99963722757002871</v>
      </c>
      <c r="M7204" s="33">
        <f t="shared" si="451"/>
        <v>0.99941574948173362</v>
      </c>
    </row>
    <row r="7205" spans="1:13" ht="41.4">
      <c r="A7205" t="s">
        <v>164</v>
      </c>
      <c r="B7205" t="s">
        <v>262</v>
      </c>
      <c r="C7205" s="14" t="s">
        <v>264</v>
      </c>
      <c r="D7205" t="s">
        <v>456</v>
      </c>
      <c r="E7205" t="s">
        <v>474</v>
      </c>
      <c r="F7205" s="20">
        <v>2049</v>
      </c>
      <c r="G7205" s="20">
        <v>33</v>
      </c>
      <c r="H7205" s="11">
        <v>1084.4566027482001</v>
      </c>
      <c r="I7205" s="10">
        <v>4573603.0358036701</v>
      </c>
      <c r="J7205" s="33">
        <f t="shared" si="448"/>
        <v>2.37112096143613E-4</v>
      </c>
      <c r="K7205" s="33">
        <f t="shared" si="449"/>
        <v>2.3708398729227476E-4</v>
      </c>
      <c r="L7205" s="33">
        <f t="shared" si="450"/>
        <v>0.99941574948173362</v>
      </c>
      <c r="M7205" s="33">
        <f t="shared" si="451"/>
        <v>0.99917880401088377</v>
      </c>
    </row>
    <row r="7206" spans="1:13" ht="41.4">
      <c r="A7206" t="s">
        <v>164</v>
      </c>
      <c r="B7206" t="s">
        <v>262</v>
      </c>
      <c r="C7206" s="14" t="s">
        <v>264</v>
      </c>
      <c r="D7206" t="s">
        <v>456</v>
      </c>
      <c r="E7206" t="s">
        <v>474</v>
      </c>
      <c r="F7206" s="20">
        <v>2049</v>
      </c>
      <c r="G7206" s="20">
        <v>34</v>
      </c>
      <c r="H7206" s="11">
        <v>1171.02393666233</v>
      </c>
      <c r="I7206" s="10">
        <v>4636494.5896105599</v>
      </c>
      <c r="J7206" s="33">
        <f t="shared" si="448"/>
        <v>2.5256665656126425E-4</v>
      </c>
      <c r="K7206" s="33">
        <f t="shared" si="449"/>
        <v>2.5253476428832577E-4</v>
      </c>
      <c r="L7206" s="33">
        <f t="shared" si="450"/>
        <v>0.99917880401088377</v>
      </c>
      <c r="M7206" s="33">
        <f t="shared" si="451"/>
        <v>0.99892647662713097</v>
      </c>
    </row>
    <row r="7207" spans="1:13" ht="41.4">
      <c r="A7207" t="s">
        <v>164</v>
      </c>
      <c r="B7207" t="s">
        <v>262</v>
      </c>
      <c r="C7207" s="14" t="s">
        <v>264</v>
      </c>
      <c r="D7207" t="s">
        <v>456</v>
      </c>
      <c r="E7207" t="s">
        <v>474</v>
      </c>
      <c r="F7207" s="20">
        <v>2049</v>
      </c>
      <c r="G7207" s="20">
        <v>35</v>
      </c>
      <c r="H7207" s="11">
        <v>1285.0753056491301</v>
      </c>
      <c r="I7207" s="10">
        <v>4707261.5543858102</v>
      </c>
      <c r="J7207" s="33">
        <f t="shared" si="448"/>
        <v>2.7299849196860766E-4</v>
      </c>
      <c r="K7207" s="33">
        <f t="shared" si="449"/>
        <v>2.7296123127107386E-4</v>
      </c>
      <c r="L7207" s="33">
        <f t="shared" si="450"/>
        <v>0.99892647662713097</v>
      </c>
      <c r="M7207" s="33">
        <f t="shared" si="451"/>
        <v>0.9986538084261215</v>
      </c>
    </row>
    <row r="7208" spans="1:13" ht="41.4">
      <c r="A7208" t="s">
        <v>164</v>
      </c>
      <c r="B7208" t="s">
        <v>262</v>
      </c>
      <c r="C7208" s="14" t="s">
        <v>264</v>
      </c>
      <c r="D7208" t="s">
        <v>456</v>
      </c>
      <c r="E7208" t="s">
        <v>474</v>
      </c>
      <c r="F7208" s="20">
        <v>2049</v>
      </c>
      <c r="G7208" s="20">
        <v>36</v>
      </c>
      <c r="H7208" s="11">
        <v>1650.7684083117899</v>
      </c>
      <c r="I7208" s="10">
        <v>4797110.4221526599</v>
      </c>
      <c r="J7208" s="33">
        <f t="shared" si="448"/>
        <v>3.4411724205652588E-4</v>
      </c>
      <c r="K7208" s="33">
        <f t="shared" si="449"/>
        <v>3.4405804050929856E-4</v>
      </c>
      <c r="L7208" s="33">
        <f t="shared" si="450"/>
        <v>0.9986538084261215</v>
      </c>
      <c r="M7208" s="33">
        <f t="shared" si="451"/>
        <v>0.99831021355364724</v>
      </c>
    </row>
    <row r="7209" spans="1:13" ht="41.4">
      <c r="A7209" t="s">
        <v>164</v>
      </c>
      <c r="B7209" t="s">
        <v>262</v>
      </c>
      <c r="C7209" s="14" t="s">
        <v>264</v>
      </c>
      <c r="D7209" t="s">
        <v>456</v>
      </c>
      <c r="E7209" t="s">
        <v>474</v>
      </c>
      <c r="F7209" s="20">
        <v>2049</v>
      </c>
      <c r="G7209" s="20">
        <v>37</v>
      </c>
      <c r="H7209" s="11">
        <v>1814.1182492620801</v>
      </c>
      <c r="I7209" s="10">
        <v>4839107.1240476603</v>
      </c>
      <c r="J7209" s="33">
        <f t="shared" si="448"/>
        <v>3.74886978683924E-4</v>
      </c>
      <c r="K7209" s="33">
        <f t="shared" si="449"/>
        <v>3.7481671734085342E-4</v>
      </c>
      <c r="L7209" s="33">
        <f t="shared" si="450"/>
        <v>0.99831021355364724</v>
      </c>
      <c r="M7209" s="33">
        <f t="shared" si="451"/>
        <v>0.99793603019651522</v>
      </c>
    </row>
    <row r="7210" spans="1:13" ht="41.4">
      <c r="A7210" t="s">
        <v>164</v>
      </c>
      <c r="B7210" t="s">
        <v>262</v>
      </c>
      <c r="C7210" s="14" t="s">
        <v>264</v>
      </c>
      <c r="D7210" t="s">
        <v>456</v>
      </c>
      <c r="E7210" t="s">
        <v>474</v>
      </c>
      <c r="F7210" s="20">
        <v>2049</v>
      </c>
      <c r="G7210" s="20">
        <v>38</v>
      </c>
      <c r="H7210" s="11">
        <v>1956.7515600494401</v>
      </c>
      <c r="I7210" s="10">
        <v>4758378.0985054597</v>
      </c>
      <c r="J7210" s="33">
        <f t="shared" si="448"/>
        <v>4.1122237862183092E-4</v>
      </c>
      <c r="K7210" s="33">
        <f t="shared" si="449"/>
        <v>4.1113783828816697E-4</v>
      </c>
      <c r="L7210" s="33">
        <f t="shared" si="450"/>
        <v>0.99793603019651522</v>
      </c>
      <c r="M7210" s="33">
        <f t="shared" si="451"/>
        <v>0.99752574093431035</v>
      </c>
    </row>
    <row r="7211" spans="1:13" ht="41.4">
      <c r="A7211" t="s">
        <v>164</v>
      </c>
      <c r="B7211" t="s">
        <v>262</v>
      </c>
      <c r="C7211" s="14" t="s">
        <v>264</v>
      </c>
      <c r="D7211" t="s">
        <v>456</v>
      </c>
      <c r="E7211" t="s">
        <v>474</v>
      </c>
      <c r="F7211" s="20">
        <v>2049</v>
      </c>
      <c r="G7211" s="20">
        <v>39</v>
      </c>
      <c r="H7211" s="11">
        <v>2038.0072856387001</v>
      </c>
      <c r="I7211" s="10">
        <v>4656036.6146283196</v>
      </c>
      <c r="J7211" s="33">
        <f t="shared" si="448"/>
        <v>4.377128992576424E-4</v>
      </c>
      <c r="K7211" s="33">
        <f t="shared" si="449"/>
        <v>4.3761711694212391E-4</v>
      </c>
      <c r="L7211" s="33">
        <f t="shared" si="450"/>
        <v>0.99752574093431035</v>
      </c>
      <c r="M7211" s="33">
        <f t="shared" si="451"/>
        <v>0.99708920659548717</v>
      </c>
    </row>
    <row r="7212" spans="1:13" ht="41.4">
      <c r="A7212" t="s">
        <v>164</v>
      </c>
      <c r="B7212" t="s">
        <v>262</v>
      </c>
      <c r="C7212" s="14" t="s">
        <v>264</v>
      </c>
      <c r="D7212" t="s">
        <v>456</v>
      </c>
      <c r="E7212" t="s">
        <v>474</v>
      </c>
      <c r="F7212" s="20">
        <v>2049</v>
      </c>
      <c r="G7212" s="20">
        <v>40</v>
      </c>
      <c r="H7212" s="11">
        <v>2194.8361542596299</v>
      </c>
      <c r="I7212" s="10">
        <v>4597435.20388301</v>
      </c>
      <c r="J7212" s="33">
        <f t="shared" si="448"/>
        <v>4.7740447813290844E-4</v>
      </c>
      <c r="K7212" s="33">
        <f t="shared" si="449"/>
        <v>4.7729053874745464E-4</v>
      </c>
      <c r="L7212" s="33">
        <f t="shared" si="450"/>
        <v>0.99708920659548717</v>
      </c>
      <c r="M7212" s="33">
        <f t="shared" si="451"/>
        <v>0.99661330535089199</v>
      </c>
    </row>
    <row r="7213" spans="1:13" ht="41.4">
      <c r="A7213" t="s">
        <v>164</v>
      </c>
      <c r="B7213" t="s">
        <v>262</v>
      </c>
      <c r="C7213" s="14" t="s">
        <v>264</v>
      </c>
      <c r="D7213" t="s">
        <v>456</v>
      </c>
      <c r="E7213" t="s">
        <v>474</v>
      </c>
      <c r="F7213" s="20">
        <v>2049</v>
      </c>
      <c r="G7213" s="20">
        <v>41</v>
      </c>
      <c r="H7213" s="11">
        <v>2841.9644659887099</v>
      </c>
      <c r="I7213" s="10">
        <v>4586654.8358800402</v>
      </c>
      <c r="J7213" s="33">
        <f t="shared" si="448"/>
        <v>6.1961594401149724E-4</v>
      </c>
      <c r="K7213" s="33">
        <f t="shared" si="449"/>
        <v>6.1942402169390398E-4</v>
      </c>
      <c r="L7213" s="33">
        <f t="shared" si="450"/>
        <v>0.99661330535089199</v>
      </c>
      <c r="M7213" s="33">
        <f t="shared" si="451"/>
        <v>0.99599597912921789</v>
      </c>
    </row>
    <row r="7214" spans="1:13" ht="41.4">
      <c r="A7214" t="s">
        <v>164</v>
      </c>
      <c r="B7214" t="s">
        <v>262</v>
      </c>
      <c r="C7214" s="14" t="s">
        <v>264</v>
      </c>
      <c r="D7214" t="s">
        <v>456</v>
      </c>
      <c r="E7214" t="s">
        <v>474</v>
      </c>
      <c r="F7214" s="20">
        <v>2049</v>
      </c>
      <c r="G7214" s="20">
        <v>42</v>
      </c>
      <c r="H7214" s="11">
        <v>3128.6914216032401</v>
      </c>
      <c r="I7214" s="10">
        <v>4555894.6253714599</v>
      </c>
      <c r="J7214" s="33">
        <f t="shared" si="448"/>
        <v>6.8673480817132504E-4</v>
      </c>
      <c r="K7214" s="33">
        <f t="shared" si="449"/>
        <v>6.8649905979156767E-4</v>
      </c>
      <c r="L7214" s="33">
        <f t="shared" si="450"/>
        <v>0.99599597912921789</v>
      </c>
      <c r="M7214" s="33">
        <f t="shared" si="451"/>
        <v>0.99531222882598946</v>
      </c>
    </row>
    <row r="7215" spans="1:13" ht="41.4">
      <c r="A7215" t="s">
        <v>164</v>
      </c>
      <c r="B7215" t="s">
        <v>262</v>
      </c>
      <c r="C7215" s="14" t="s">
        <v>264</v>
      </c>
      <c r="D7215" t="s">
        <v>456</v>
      </c>
      <c r="E7215" t="s">
        <v>474</v>
      </c>
      <c r="F7215" s="20">
        <v>2049</v>
      </c>
      <c r="G7215" s="20">
        <v>43</v>
      </c>
      <c r="H7215" s="11">
        <v>3437.1900477746899</v>
      </c>
      <c r="I7215" s="10">
        <v>4481575.7387115499</v>
      </c>
      <c r="J7215" s="33">
        <f t="shared" si="448"/>
        <v>7.6696016048205399E-4</v>
      </c>
      <c r="K7215" s="33">
        <f t="shared" si="449"/>
        <v>7.6666612171494286E-4</v>
      </c>
      <c r="L7215" s="33">
        <f t="shared" si="450"/>
        <v>0.99531222882598946</v>
      </c>
      <c r="M7215" s="33">
        <f t="shared" si="451"/>
        <v>0.99454915665961996</v>
      </c>
    </row>
    <row r="7216" spans="1:13" ht="41.4">
      <c r="A7216" t="s">
        <v>164</v>
      </c>
      <c r="B7216" t="s">
        <v>262</v>
      </c>
      <c r="C7216" s="14" t="s">
        <v>264</v>
      </c>
      <c r="D7216" t="s">
        <v>456</v>
      </c>
      <c r="E7216" t="s">
        <v>474</v>
      </c>
      <c r="F7216" s="20">
        <v>2049</v>
      </c>
      <c r="G7216" s="20">
        <v>44</v>
      </c>
      <c r="H7216" s="11">
        <v>3542.9069488976302</v>
      </c>
      <c r="I7216" s="10">
        <v>4384374.36876137</v>
      </c>
      <c r="J7216" s="33">
        <f t="shared" si="448"/>
        <v>8.0807582813657798E-4</v>
      </c>
      <c r="K7216" s="33">
        <f t="shared" si="449"/>
        <v>8.0774942279060458E-4</v>
      </c>
      <c r="L7216" s="33">
        <f t="shared" si="450"/>
        <v>0.99454915665961996</v>
      </c>
      <c r="M7216" s="33">
        <f t="shared" si="451"/>
        <v>0.99374581015239127</v>
      </c>
    </row>
    <row r="7217" spans="1:13" ht="41.4">
      <c r="A7217" t="s">
        <v>164</v>
      </c>
      <c r="B7217" t="s">
        <v>262</v>
      </c>
      <c r="C7217" s="14" t="s">
        <v>264</v>
      </c>
      <c r="D7217" t="s">
        <v>456</v>
      </c>
      <c r="E7217" t="s">
        <v>474</v>
      </c>
      <c r="F7217" s="20">
        <v>2049</v>
      </c>
      <c r="G7217" s="20">
        <v>45</v>
      </c>
      <c r="H7217" s="11">
        <v>3762.3301893806001</v>
      </c>
      <c r="I7217" s="10">
        <v>4283254.4616328999</v>
      </c>
      <c r="J7217" s="33">
        <f t="shared" si="448"/>
        <v>8.7838119894149166E-4</v>
      </c>
      <c r="K7217" s="33">
        <f t="shared" si="449"/>
        <v>8.7799553510437001E-4</v>
      </c>
      <c r="L7217" s="33">
        <f t="shared" si="450"/>
        <v>0.99374581015239127</v>
      </c>
      <c r="M7217" s="33">
        <f t="shared" si="451"/>
        <v>0.99287330576804878</v>
      </c>
    </row>
    <row r="7218" spans="1:13" ht="41.4">
      <c r="A7218" t="s">
        <v>164</v>
      </c>
      <c r="B7218" t="s">
        <v>262</v>
      </c>
      <c r="C7218" s="14" t="s">
        <v>264</v>
      </c>
      <c r="D7218" t="s">
        <v>456</v>
      </c>
      <c r="E7218" t="s">
        <v>474</v>
      </c>
      <c r="F7218" s="20">
        <v>2049</v>
      </c>
      <c r="G7218" s="20">
        <v>46</v>
      </c>
      <c r="H7218" s="11">
        <v>4668.8857619485698</v>
      </c>
      <c r="I7218" s="10">
        <v>4234492.5126936501</v>
      </c>
      <c r="J7218" s="33">
        <f t="shared" si="448"/>
        <v>1.1025844886849482E-3</v>
      </c>
      <c r="K7218" s="33">
        <f t="shared" si="449"/>
        <v>1.1019768657466456E-3</v>
      </c>
      <c r="L7218" s="33">
        <f t="shared" si="450"/>
        <v>0.99287330576804878</v>
      </c>
      <c r="M7218" s="33">
        <f t="shared" si="451"/>
        <v>0.99177918235447504</v>
      </c>
    </row>
    <row r="7219" spans="1:13" ht="41.4">
      <c r="A7219" t="s">
        <v>164</v>
      </c>
      <c r="B7219" t="s">
        <v>262</v>
      </c>
      <c r="C7219" s="14" t="s">
        <v>264</v>
      </c>
      <c r="D7219" t="s">
        <v>456</v>
      </c>
      <c r="E7219" t="s">
        <v>474</v>
      </c>
      <c r="F7219" s="20">
        <v>2049</v>
      </c>
      <c r="G7219" s="20">
        <v>47</v>
      </c>
      <c r="H7219" s="11">
        <v>5144.85701671485</v>
      </c>
      <c r="I7219" s="10">
        <v>4207550.0436638603</v>
      </c>
      <c r="J7219" s="33">
        <f t="shared" si="448"/>
        <v>1.2227678728295764E-3</v>
      </c>
      <c r="K7219" s="33">
        <f t="shared" si="449"/>
        <v>1.222020596806872E-3</v>
      </c>
      <c r="L7219" s="33">
        <f t="shared" si="450"/>
        <v>0.99177918235447504</v>
      </c>
      <c r="M7219" s="33">
        <f t="shared" si="451"/>
        <v>0.99056720776615359</v>
      </c>
    </row>
    <row r="7220" spans="1:13" ht="41.4">
      <c r="A7220" t="s">
        <v>164</v>
      </c>
      <c r="B7220" t="s">
        <v>262</v>
      </c>
      <c r="C7220" s="14" t="s">
        <v>264</v>
      </c>
      <c r="D7220" t="s">
        <v>456</v>
      </c>
      <c r="E7220" t="s">
        <v>474</v>
      </c>
      <c r="F7220" s="20">
        <v>2049</v>
      </c>
      <c r="G7220" s="20">
        <v>48</v>
      </c>
      <c r="H7220" s="11">
        <v>5702.3347209787198</v>
      </c>
      <c r="I7220" s="10">
        <v>4179816.4237374398</v>
      </c>
      <c r="J7220" s="33">
        <f t="shared" si="448"/>
        <v>1.3642548243494148E-3</v>
      </c>
      <c r="K7220" s="33">
        <f t="shared" si="449"/>
        <v>1.3633246517821274E-3</v>
      </c>
      <c r="L7220" s="33">
        <f t="shared" si="450"/>
        <v>0.99056720776615359</v>
      </c>
      <c r="M7220" s="33">
        <f t="shared" si="451"/>
        <v>0.98921674307255902</v>
      </c>
    </row>
    <row r="7221" spans="1:13" ht="41.4">
      <c r="A7221" t="s">
        <v>164</v>
      </c>
      <c r="B7221" t="s">
        <v>262</v>
      </c>
      <c r="C7221" s="14" t="s">
        <v>264</v>
      </c>
      <c r="D7221" t="s">
        <v>456</v>
      </c>
      <c r="E7221" t="s">
        <v>474</v>
      </c>
      <c r="F7221" s="20">
        <v>2049</v>
      </c>
      <c r="G7221" s="20">
        <v>49</v>
      </c>
      <c r="H7221" s="11">
        <v>6182.79718697926</v>
      </c>
      <c r="I7221" s="10">
        <v>4170128.4431456798</v>
      </c>
      <c r="J7221" s="33">
        <f t="shared" si="448"/>
        <v>1.4826395088961219E-3</v>
      </c>
      <c r="K7221" s="33">
        <f t="shared" si="449"/>
        <v>1.4815409419327574E-3</v>
      </c>
      <c r="L7221" s="33">
        <f t="shared" si="450"/>
        <v>0.98921674307255902</v>
      </c>
      <c r="M7221" s="33">
        <f t="shared" si="451"/>
        <v>0.98775117796725165</v>
      </c>
    </row>
    <row r="7222" spans="1:13" ht="41.4">
      <c r="A7222" t="s">
        <v>164</v>
      </c>
      <c r="B7222" t="s">
        <v>262</v>
      </c>
      <c r="C7222" s="14" t="s">
        <v>264</v>
      </c>
      <c r="D7222" t="s">
        <v>456</v>
      </c>
      <c r="E7222" t="s">
        <v>474</v>
      </c>
      <c r="F7222" s="20">
        <v>2049</v>
      </c>
      <c r="G7222" s="20">
        <v>50</v>
      </c>
      <c r="H7222" s="11">
        <v>6810.0009458145096</v>
      </c>
      <c r="I7222" s="10">
        <v>4196599.3796084104</v>
      </c>
      <c r="J7222" s="33">
        <f t="shared" si="448"/>
        <v>1.6227426851618985E-3</v>
      </c>
      <c r="K7222" s="33">
        <f t="shared" si="449"/>
        <v>1.6214267501549751E-3</v>
      </c>
      <c r="L7222" s="33">
        <f t="shared" si="450"/>
        <v>0.98775117796725165</v>
      </c>
      <c r="M7222" s="33">
        <f t="shared" si="451"/>
        <v>0.98614961178479843</v>
      </c>
    </row>
    <row r="7223" spans="1:13" ht="41.4">
      <c r="A7223" t="s">
        <v>164</v>
      </c>
      <c r="B7223" t="s">
        <v>262</v>
      </c>
      <c r="C7223" s="14" t="s">
        <v>264</v>
      </c>
      <c r="D7223" t="s">
        <v>456</v>
      </c>
      <c r="E7223" t="s">
        <v>474</v>
      </c>
      <c r="F7223" s="20">
        <v>2049</v>
      </c>
      <c r="G7223" s="20">
        <v>51</v>
      </c>
      <c r="H7223" s="11">
        <v>7731.1305008991203</v>
      </c>
      <c r="I7223" s="10">
        <v>4224284.15379031</v>
      </c>
      <c r="J7223" s="33">
        <f t="shared" si="448"/>
        <v>1.8301634595206465E-3</v>
      </c>
      <c r="K7223" s="33">
        <f t="shared" si="449"/>
        <v>1.828489731597327E-3</v>
      </c>
      <c r="L7223" s="33">
        <f t="shared" si="450"/>
        <v>0.98614961178479843</v>
      </c>
      <c r="M7223" s="33">
        <f t="shared" si="451"/>
        <v>0.98434644734583121</v>
      </c>
    </row>
    <row r="7224" spans="1:13" ht="41.4">
      <c r="A7224" t="s">
        <v>164</v>
      </c>
      <c r="B7224" t="s">
        <v>262</v>
      </c>
      <c r="C7224" s="14" t="s">
        <v>264</v>
      </c>
      <c r="D7224" t="s">
        <v>456</v>
      </c>
      <c r="E7224" t="s">
        <v>474</v>
      </c>
      <c r="F7224" s="20">
        <v>2049</v>
      </c>
      <c r="G7224" s="20">
        <v>52</v>
      </c>
      <c r="H7224" s="11">
        <v>8402.9160465776204</v>
      </c>
      <c r="I7224" s="10">
        <v>4206278.6238865396</v>
      </c>
      <c r="J7224" s="33">
        <f t="shared" si="448"/>
        <v>1.9977079023865162E-3</v>
      </c>
      <c r="K7224" s="33">
        <f t="shared" si="449"/>
        <v>1.995713812045885E-3</v>
      </c>
      <c r="L7224" s="33">
        <f t="shared" si="450"/>
        <v>0.98434644734583121</v>
      </c>
      <c r="M7224" s="33">
        <f t="shared" si="451"/>
        <v>0.98238197354502488</v>
      </c>
    </row>
    <row r="7225" spans="1:13" ht="41.4">
      <c r="A7225" t="s">
        <v>164</v>
      </c>
      <c r="B7225" t="s">
        <v>262</v>
      </c>
      <c r="C7225" s="14" t="s">
        <v>264</v>
      </c>
      <c r="D7225" t="s">
        <v>456</v>
      </c>
      <c r="E7225" t="s">
        <v>474</v>
      </c>
      <c r="F7225" s="20">
        <v>2049</v>
      </c>
      <c r="G7225" s="20">
        <v>53</v>
      </c>
      <c r="H7225" s="11">
        <v>8989.0711259382697</v>
      </c>
      <c r="I7225" s="10">
        <v>4130745.6272402001</v>
      </c>
      <c r="J7225" s="33">
        <f t="shared" si="448"/>
        <v>2.1761376606344008E-3</v>
      </c>
      <c r="K7225" s="33">
        <f t="shared" si="449"/>
        <v>2.1737715896852361E-3</v>
      </c>
      <c r="L7225" s="33">
        <f t="shared" si="450"/>
        <v>0.98238197354502488</v>
      </c>
      <c r="M7225" s="33">
        <f t="shared" si="451"/>
        <v>0.98024649952071374</v>
      </c>
    </row>
    <row r="7226" spans="1:13" ht="41.4">
      <c r="A7226" t="s">
        <v>164</v>
      </c>
      <c r="B7226" t="s">
        <v>262</v>
      </c>
      <c r="C7226" s="14" t="s">
        <v>264</v>
      </c>
      <c r="D7226" t="s">
        <v>456</v>
      </c>
      <c r="E7226" t="s">
        <v>474</v>
      </c>
      <c r="F7226" s="20">
        <v>2049</v>
      </c>
      <c r="G7226" s="20">
        <v>54</v>
      </c>
      <c r="H7226" s="11">
        <v>9663.7099169652192</v>
      </c>
      <c r="I7226" s="10">
        <v>4052225.17219467</v>
      </c>
      <c r="J7226" s="33">
        <f t="shared" si="448"/>
        <v>2.3847909497416676E-3</v>
      </c>
      <c r="K7226" s="33">
        <f t="shared" si="449"/>
        <v>2.381949594932542E-3</v>
      </c>
      <c r="L7226" s="33">
        <f t="shared" si="450"/>
        <v>0.98024649952071374</v>
      </c>
      <c r="M7226" s="33">
        <f t="shared" si="451"/>
        <v>0.97791160176824632</v>
      </c>
    </row>
    <row r="7227" spans="1:13" ht="41.4">
      <c r="A7227" t="s">
        <v>164</v>
      </c>
      <c r="B7227" t="s">
        <v>262</v>
      </c>
      <c r="C7227" s="14" t="s">
        <v>264</v>
      </c>
      <c r="D7227" t="s">
        <v>456</v>
      </c>
      <c r="E7227" t="s">
        <v>474</v>
      </c>
      <c r="F7227" s="20">
        <v>2049</v>
      </c>
      <c r="G7227" s="20">
        <v>55</v>
      </c>
      <c r="H7227" s="11">
        <v>10424.772646396699</v>
      </c>
      <c r="I7227" s="10">
        <v>3981283.6120110499</v>
      </c>
      <c r="J7227" s="33">
        <f t="shared" si="448"/>
        <v>2.618445120298997E-3</v>
      </c>
      <c r="K7227" s="33">
        <f t="shared" si="449"/>
        <v>2.6150199830384802E-3</v>
      </c>
      <c r="L7227" s="33">
        <f t="shared" si="450"/>
        <v>0.97791160176824632</v>
      </c>
      <c r="M7227" s="33">
        <f t="shared" si="451"/>
        <v>0.97535434338797722</v>
      </c>
    </row>
    <row r="7228" spans="1:13" ht="41.4">
      <c r="A7228" t="s">
        <v>164</v>
      </c>
      <c r="B7228" t="s">
        <v>262</v>
      </c>
      <c r="C7228" s="14" t="s">
        <v>264</v>
      </c>
      <c r="D7228" t="s">
        <v>456</v>
      </c>
      <c r="E7228" t="s">
        <v>474</v>
      </c>
      <c r="F7228" s="20">
        <v>2049</v>
      </c>
      <c r="G7228" s="20">
        <v>56</v>
      </c>
      <c r="H7228" s="11">
        <v>11069.6120165298</v>
      </c>
      <c r="I7228" s="10">
        <v>3911331.23042958</v>
      </c>
      <c r="J7228" s="33">
        <f t="shared" si="448"/>
        <v>2.8301392452804433E-3</v>
      </c>
      <c r="K7228" s="33">
        <f t="shared" si="449"/>
        <v>2.8261381766238047E-3</v>
      </c>
      <c r="L7228" s="33">
        <f t="shared" si="450"/>
        <v>0.97535434338797722</v>
      </c>
      <c r="M7228" s="33">
        <f t="shared" si="451"/>
        <v>0.97259785724239256</v>
      </c>
    </row>
    <row r="7229" spans="1:13" ht="41.4">
      <c r="A7229" t="s">
        <v>164</v>
      </c>
      <c r="B7229" t="s">
        <v>262</v>
      </c>
      <c r="C7229" s="14" t="s">
        <v>264</v>
      </c>
      <c r="D7229" t="s">
        <v>456</v>
      </c>
      <c r="E7229" t="s">
        <v>474</v>
      </c>
      <c r="F7229" s="20">
        <v>2049</v>
      </c>
      <c r="G7229" s="20">
        <v>57</v>
      </c>
      <c r="H7229" s="11">
        <v>12076.4032455948</v>
      </c>
      <c r="I7229" s="10">
        <v>3872536.9625092</v>
      </c>
      <c r="J7229" s="33">
        <f t="shared" si="448"/>
        <v>3.1184733322131876E-3</v>
      </c>
      <c r="K7229" s="33">
        <f t="shared" si="449"/>
        <v>3.1136159447742173E-3</v>
      </c>
      <c r="L7229" s="33">
        <f t="shared" si="450"/>
        <v>0.97259785724239256</v>
      </c>
      <c r="M7229" s="33">
        <f t="shared" si="451"/>
        <v>0.96956956104622938</v>
      </c>
    </row>
    <row r="7230" spans="1:13" ht="41.4">
      <c r="A7230" t="s">
        <v>164</v>
      </c>
      <c r="B7230" t="s">
        <v>262</v>
      </c>
      <c r="C7230" s="14" t="s">
        <v>264</v>
      </c>
      <c r="D7230" t="s">
        <v>456</v>
      </c>
      <c r="E7230" t="s">
        <v>474</v>
      </c>
      <c r="F7230" s="20">
        <v>2049</v>
      </c>
      <c r="G7230" s="20">
        <v>58</v>
      </c>
      <c r="H7230" s="11">
        <v>13152.254245366301</v>
      </c>
      <c r="I7230" s="10">
        <v>3826349.2763495999</v>
      </c>
      <c r="J7230" s="33">
        <f t="shared" si="448"/>
        <v>3.4372853326954428E-3</v>
      </c>
      <c r="K7230" s="33">
        <f t="shared" si="449"/>
        <v>3.4313846302017614E-3</v>
      </c>
      <c r="L7230" s="33">
        <f t="shared" si="450"/>
        <v>0.96956956104622938</v>
      </c>
      <c r="M7230" s="33">
        <f t="shared" si="451"/>
        <v>0.96624259495654385</v>
      </c>
    </row>
    <row r="7231" spans="1:13" ht="41.4">
      <c r="A7231" t="s">
        <v>164</v>
      </c>
      <c r="B7231" t="s">
        <v>262</v>
      </c>
      <c r="C7231" s="14" t="s">
        <v>264</v>
      </c>
      <c r="D7231" t="s">
        <v>456</v>
      </c>
      <c r="E7231" t="s">
        <v>474</v>
      </c>
      <c r="F7231" s="20">
        <v>2049</v>
      </c>
      <c r="G7231" s="20">
        <v>59</v>
      </c>
      <c r="H7231" s="11">
        <v>13724.6426617576</v>
      </c>
      <c r="I7231" s="10">
        <v>3781341.4476090302</v>
      </c>
      <c r="J7231" s="33">
        <f t="shared" si="448"/>
        <v>3.6295697841399093E-3</v>
      </c>
      <c r="K7231" s="33">
        <f t="shared" si="449"/>
        <v>3.6229908576953518E-3</v>
      </c>
      <c r="L7231" s="33">
        <f t="shared" si="450"/>
        <v>0.96624259495654385</v>
      </c>
      <c r="M7231" s="33">
        <f t="shared" si="451"/>
        <v>0.96274190686870043</v>
      </c>
    </row>
    <row r="7232" spans="1:13" ht="41.4">
      <c r="A7232" t="s">
        <v>164</v>
      </c>
      <c r="B7232" t="s">
        <v>262</v>
      </c>
      <c r="C7232" s="14" t="s">
        <v>264</v>
      </c>
      <c r="D7232" t="s">
        <v>456</v>
      </c>
      <c r="E7232" t="s">
        <v>474</v>
      </c>
      <c r="F7232" s="20">
        <v>2049</v>
      </c>
      <c r="G7232" s="20">
        <v>60</v>
      </c>
      <c r="H7232" s="11">
        <v>14599.8840980925</v>
      </c>
      <c r="I7232" s="10">
        <v>3755303.3215047801</v>
      </c>
      <c r="J7232" s="33">
        <f t="shared" si="448"/>
        <v>3.8878042192986451E-3</v>
      </c>
      <c r="K7232" s="33">
        <f t="shared" si="449"/>
        <v>3.8802564930037198E-3</v>
      </c>
      <c r="L7232" s="33">
        <f t="shared" si="450"/>
        <v>0.96274190686870043</v>
      </c>
      <c r="M7232" s="33">
        <f t="shared" si="451"/>
        <v>0.95900622133348634</v>
      </c>
    </row>
    <row r="7233" spans="1:13" ht="41.4">
      <c r="A7233" t="s">
        <v>164</v>
      </c>
      <c r="B7233" t="s">
        <v>262</v>
      </c>
      <c r="C7233" s="14" t="s">
        <v>264</v>
      </c>
      <c r="D7233" t="s">
        <v>456</v>
      </c>
      <c r="E7233" t="s">
        <v>474</v>
      </c>
      <c r="F7233" s="20">
        <v>2049</v>
      </c>
      <c r="G7233" s="20">
        <v>61</v>
      </c>
      <c r="H7233" s="11">
        <v>15300.0649588179</v>
      </c>
      <c r="I7233" s="10">
        <v>3684298.0857637399</v>
      </c>
      <c r="J7233" s="33">
        <f t="shared" si="448"/>
        <v>4.1527760790957442E-3</v>
      </c>
      <c r="K7233" s="33">
        <f t="shared" si="449"/>
        <v>4.1441652282830921E-3</v>
      </c>
      <c r="L7233" s="33">
        <f t="shared" si="450"/>
        <v>0.95900622133348634</v>
      </c>
      <c r="M7233" s="33">
        <f t="shared" si="451"/>
        <v>0.95503194109732892</v>
      </c>
    </row>
    <row r="7234" spans="1:13" ht="41.4">
      <c r="A7234" t="s">
        <v>164</v>
      </c>
      <c r="B7234" t="s">
        <v>262</v>
      </c>
      <c r="C7234" s="14" t="s">
        <v>264</v>
      </c>
      <c r="D7234" t="s">
        <v>456</v>
      </c>
      <c r="E7234" t="s">
        <v>474</v>
      </c>
      <c r="F7234" s="20">
        <v>2049</v>
      </c>
      <c r="G7234" s="20">
        <v>62</v>
      </c>
      <c r="H7234" s="11">
        <v>16325.8219633794</v>
      </c>
      <c r="I7234" s="10">
        <v>3603661.6334517398</v>
      </c>
      <c r="J7234" s="33">
        <f t="shared" ref="J7234:J7297" si="452">IF(I7234&gt;0,H7234/I7234,0)</f>
        <v>4.5303426414487853E-3</v>
      </c>
      <c r="K7234" s="33">
        <f t="shared" ref="K7234:K7297" si="453">1-EXP(-J7234)</f>
        <v>4.5200961184841404E-3</v>
      </c>
      <c r="L7234" s="33">
        <f t="shared" ref="L7234:L7297" si="454">IF(G7234=30,1,M7233)</f>
        <v>0.95503194109732892</v>
      </c>
      <c r="M7234" s="33">
        <f t="shared" ref="M7234:M7297" si="455">L7234*(1-K7234)</f>
        <v>0.95071510492734645</v>
      </c>
    </row>
    <row r="7235" spans="1:13" ht="41.4">
      <c r="A7235" t="s">
        <v>164</v>
      </c>
      <c r="B7235" t="s">
        <v>262</v>
      </c>
      <c r="C7235" s="14" t="s">
        <v>264</v>
      </c>
      <c r="D7235" t="s">
        <v>456</v>
      </c>
      <c r="E7235" t="s">
        <v>474</v>
      </c>
      <c r="F7235" s="20">
        <v>2049</v>
      </c>
      <c r="G7235" s="20">
        <v>63</v>
      </c>
      <c r="H7235" s="11">
        <v>17659.7912788863</v>
      </c>
      <c r="I7235" s="10">
        <v>3575346.19117592</v>
      </c>
      <c r="J7235" s="33">
        <f t="shared" si="452"/>
        <v>4.9393234485855617E-3</v>
      </c>
      <c r="K7235" s="33">
        <f t="shared" si="453"/>
        <v>4.9271450497880842E-3</v>
      </c>
      <c r="L7235" s="33">
        <f t="shared" si="454"/>
        <v>0.95071510492734645</v>
      </c>
      <c r="M7235" s="33">
        <f t="shared" si="455"/>
        <v>0.94603079370434495</v>
      </c>
    </row>
    <row r="7236" spans="1:13" ht="41.4">
      <c r="A7236" t="s">
        <v>164</v>
      </c>
      <c r="B7236" t="s">
        <v>262</v>
      </c>
      <c r="C7236" s="14" t="s">
        <v>264</v>
      </c>
      <c r="D7236" t="s">
        <v>456</v>
      </c>
      <c r="E7236" t="s">
        <v>474</v>
      </c>
      <c r="F7236" s="20">
        <v>2049</v>
      </c>
      <c r="G7236" s="20">
        <v>64</v>
      </c>
      <c r="H7236" s="11">
        <v>19629.990262745199</v>
      </c>
      <c r="I7236" s="10">
        <v>3593099.0407919502</v>
      </c>
      <c r="J7236" s="33">
        <f t="shared" si="452"/>
        <v>5.4632477535099004E-3</v>
      </c>
      <c r="K7236" s="33">
        <f t="shared" si="453"/>
        <v>5.4483513554187679E-3</v>
      </c>
      <c r="L7236" s="33">
        <f t="shared" si="454"/>
        <v>0.94603079370434495</v>
      </c>
      <c r="M7236" s="33">
        <f t="shared" si="455"/>
        <v>0.94087648554719794</v>
      </c>
    </row>
    <row r="7237" spans="1:13" ht="41.4">
      <c r="A7237" t="s">
        <v>164</v>
      </c>
      <c r="B7237" t="s">
        <v>262</v>
      </c>
      <c r="C7237" s="14" t="s">
        <v>264</v>
      </c>
      <c r="D7237" t="s">
        <v>456</v>
      </c>
      <c r="E7237" t="s">
        <v>474</v>
      </c>
      <c r="F7237" s="20">
        <v>2049</v>
      </c>
      <c r="G7237" s="20">
        <v>65</v>
      </c>
      <c r="H7237" s="11">
        <v>21435.046976594502</v>
      </c>
      <c r="I7237" s="10">
        <v>3569413.4087184998</v>
      </c>
      <c r="J7237" s="33">
        <f t="shared" si="452"/>
        <v>6.0052015617575016E-3</v>
      </c>
      <c r="K7237" s="33">
        <f t="shared" si="453"/>
        <v>5.9872063784456309E-3</v>
      </c>
      <c r="L7237" s="33">
        <f t="shared" si="454"/>
        <v>0.94087648554719794</v>
      </c>
      <c r="M7237" s="33">
        <f t="shared" si="455"/>
        <v>0.93524326385160028</v>
      </c>
    </row>
    <row r="7238" spans="1:13" ht="41.4">
      <c r="A7238" t="s">
        <v>164</v>
      </c>
      <c r="B7238" t="s">
        <v>262</v>
      </c>
      <c r="C7238" s="14" t="s">
        <v>264</v>
      </c>
      <c r="D7238" t="s">
        <v>456</v>
      </c>
      <c r="E7238" t="s">
        <v>474</v>
      </c>
      <c r="F7238" s="20">
        <v>2049</v>
      </c>
      <c r="G7238" s="20">
        <v>66</v>
      </c>
      <c r="H7238" s="11">
        <v>22066.2867437776</v>
      </c>
      <c r="I7238" s="10">
        <v>3492827.2175736302</v>
      </c>
      <c r="J7238" s="33">
        <f t="shared" si="452"/>
        <v>6.3176004334696053E-3</v>
      </c>
      <c r="K7238" s="33">
        <f t="shared" si="453"/>
        <v>6.297686354318266E-3</v>
      </c>
      <c r="L7238" s="33">
        <f t="shared" si="454"/>
        <v>0.93524326385160028</v>
      </c>
      <c r="M7238" s="33">
        <f t="shared" si="455"/>
        <v>0.929353395110874</v>
      </c>
    </row>
    <row r="7239" spans="1:13" ht="41.4">
      <c r="A7239" t="s">
        <v>164</v>
      </c>
      <c r="B7239" t="s">
        <v>262</v>
      </c>
      <c r="C7239" s="14" t="s">
        <v>264</v>
      </c>
      <c r="D7239" t="s">
        <v>456</v>
      </c>
      <c r="E7239" t="s">
        <v>474</v>
      </c>
      <c r="F7239" s="20">
        <v>2049</v>
      </c>
      <c r="G7239" s="20">
        <v>67</v>
      </c>
      <c r="H7239" s="11">
        <v>23387.095940814001</v>
      </c>
      <c r="I7239" s="10">
        <v>3392174.8834184799</v>
      </c>
      <c r="J7239" s="33">
        <f t="shared" si="452"/>
        <v>6.8944251828330109E-3</v>
      </c>
      <c r="K7239" s="33">
        <f t="shared" si="453"/>
        <v>6.8707131584190284E-3</v>
      </c>
      <c r="L7239" s="33">
        <f t="shared" si="454"/>
        <v>0.929353395110874</v>
      </c>
      <c r="M7239" s="33">
        <f t="shared" si="455"/>
        <v>0.9229680745102643</v>
      </c>
    </row>
    <row r="7240" spans="1:13" ht="41.4">
      <c r="A7240" t="s">
        <v>164</v>
      </c>
      <c r="B7240" t="s">
        <v>262</v>
      </c>
      <c r="C7240" s="14" t="s">
        <v>264</v>
      </c>
      <c r="D7240" t="s">
        <v>456</v>
      </c>
      <c r="E7240" t="s">
        <v>474</v>
      </c>
      <c r="F7240" s="20">
        <v>2049</v>
      </c>
      <c r="G7240" s="20">
        <v>68</v>
      </c>
      <c r="H7240" s="11">
        <v>24533.704810834901</v>
      </c>
      <c r="I7240" s="10">
        <v>3283905.1208337098</v>
      </c>
      <c r="J7240" s="33">
        <f t="shared" si="452"/>
        <v>7.4708933139354351E-3</v>
      </c>
      <c r="K7240" s="33">
        <f t="shared" si="453"/>
        <v>7.4430555579211299E-3</v>
      </c>
      <c r="L7240" s="33">
        <f t="shared" si="454"/>
        <v>0.9229680745102643</v>
      </c>
      <c r="M7240" s="33">
        <f t="shared" si="455"/>
        <v>0.91609837185349696</v>
      </c>
    </row>
    <row r="7241" spans="1:13" ht="41.4">
      <c r="A7241" t="s">
        <v>164</v>
      </c>
      <c r="B7241" t="s">
        <v>262</v>
      </c>
      <c r="C7241" s="14" t="s">
        <v>264</v>
      </c>
      <c r="D7241" t="s">
        <v>456</v>
      </c>
      <c r="E7241" t="s">
        <v>474</v>
      </c>
      <c r="F7241" s="20">
        <v>2049</v>
      </c>
      <c r="G7241" s="20">
        <v>69</v>
      </c>
      <c r="H7241" s="11">
        <v>25066.9868798969</v>
      </c>
      <c r="I7241" s="10">
        <v>3177754.5853390498</v>
      </c>
      <c r="J7241" s="33">
        <f t="shared" si="452"/>
        <v>7.8882702256324131E-3</v>
      </c>
      <c r="K7241" s="33">
        <f t="shared" si="453"/>
        <v>7.857239468662236E-3</v>
      </c>
      <c r="L7241" s="33">
        <f t="shared" si="454"/>
        <v>0.91609837185349696</v>
      </c>
      <c r="M7241" s="33">
        <f t="shared" si="455"/>
        <v>0.90890036756899251</v>
      </c>
    </row>
    <row r="7242" spans="1:13" ht="41.4">
      <c r="A7242" t="s">
        <v>164</v>
      </c>
      <c r="B7242" t="s">
        <v>262</v>
      </c>
      <c r="C7242" s="14" t="s">
        <v>264</v>
      </c>
      <c r="D7242" t="s">
        <v>456</v>
      </c>
      <c r="E7242" t="s">
        <v>474</v>
      </c>
      <c r="F7242" s="20">
        <v>2050</v>
      </c>
      <c r="G7242" s="20">
        <v>30</v>
      </c>
      <c r="H7242" s="11">
        <v>636.22673737113098</v>
      </c>
      <c r="I7242" s="10">
        <v>4240186.8157788999</v>
      </c>
      <c r="J7242" s="33">
        <f t="shared" si="452"/>
        <v>1.5004686468142312E-4</v>
      </c>
      <c r="K7242" s="33">
        <f t="shared" si="453"/>
        <v>1.5003560821358342E-4</v>
      </c>
      <c r="L7242" s="33">
        <f t="shared" si="454"/>
        <v>1</v>
      </c>
      <c r="M7242" s="33">
        <f t="shared" si="455"/>
        <v>0.99984996439178642</v>
      </c>
    </row>
    <row r="7243" spans="1:13" ht="41.4">
      <c r="A7243" t="s">
        <v>164</v>
      </c>
      <c r="B7243" t="s">
        <v>262</v>
      </c>
      <c r="C7243" s="14" t="s">
        <v>264</v>
      </c>
      <c r="D7243" t="s">
        <v>456</v>
      </c>
      <c r="E7243" t="s">
        <v>474</v>
      </c>
      <c r="F7243" s="20">
        <v>2050</v>
      </c>
      <c r="G7243" s="20">
        <v>31</v>
      </c>
      <c r="H7243" s="11">
        <v>899.89082721301497</v>
      </c>
      <c r="I7243" s="10">
        <v>4231616.0909752902</v>
      </c>
      <c r="J7243" s="33">
        <f t="shared" si="452"/>
        <v>2.1265890096509461E-4</v>
      </c>
      <c r="K7243" s="33">
        <f t="shared" si="453"/>
        <v>2.1263629066381462E-4</v>
      </c>
      <c r="L7243" s="33">
        <f t="shared" si="454"/>
        <v>0.99984996439178642</v>
      </c>
      <c r="M7243" s="33">
        <f t="shared" si="455"/>
        <v>0.99963736000413783</v>
      </c>
    </row>
    <row r="7244" spans="1:13" ht="41.4">
      <c r="A7244" t="s">
        <v>164</v>
      </c>
      <c r="B7244" t="s">
        <v>262</v>
      </c>
      <c r="C7244" s="14" t="s">
        <v>264</v>
      </c>
      <c r="D7244" t="s">
        <v>456</v>
      </c>
      <c r="E7244" t="s">
        <v>474</v>
      </c>
      <c r="F7244" s="20">
        <v>2050</v>
      </c>
      <c r="G7244" s="20">
        <v>32</v>
      </c>
      <c r="H7244" s="11">
        <v>944.60937905951005</v>
      </c>
      <c r="I7244" s="10">
        <v>4267162.93597712</v>
      </c>
      <c r="J7244" s="33">
        <f t="shared" si="452"/>
        <v>2.2136707532195693E-4</v>
      </c>
      <c r="K7244" s="33">
        <f t="shared" si="453"/>
        <v>2.2134257543882097E-4</v>
      </c>
      <c r="L7244" s="33">
        <f t="shared" si="454"/>
        <v>0.99963736000413783</v>
      </c>
      <c r="M7244" s="33">
        <f t="shared" si="455"/>
        <v>0.99941609769636963</v>
      </c>
    </row>
    <row r="7245" spans="1:13" ht="41.4">
      <c r="A7245" t="s">
        <v>164</v>
      </c>
      <c r="B7245" t="s">
        <v>262</v>
      </c>
      <c r="C7245" s="14" t="s">
        <v>264</v>
      </c>
      <c r="D7245" t="s">
        <v>456</v>
      </c>
      <c r="E7245" t="s">
        <v>474</v>
      </c>
      <c r="F7245" s="20">
        <v>2050</v>
      </c>
      <c r="G7245" s="20">
        <v>33</v>
      </c>
      <c r="H7245" s="11">
        <v>1012.0694220588</v>
      </c>
      <c r="I7245" s="10">
        <v>4332655.0124484198</v>
      </c>
      <c r="J7245" s="33">
        <f t="shared" si="452"/>
        <v>2.3359104732570689E-4</v>
      </c>
      <c r="K7245" s="33">
        <f t="shared" si="453"/>
        <v>2.3356376706118454E-4</v>
      </c>
      <c r="L7245" s="33">
        <f t="shared" si="454"/>
        <v>0.99941609769636963</v>
      </c>
      <c r="M7245" s="33">
        <f t="shared" si="455"/>
        <v>0.99918267030773011</v>
      </c>
    </row>
    <row r="7246" spans="1:13" ht="41.4">
      <c r="A7246" t="s">
        <v>164</v>
      </c>
      <c r="B7246" t="s">
        <v>262</v>
      </c>
      <c r="C7246" s="14" t="s">
        <v>264</v>
      </c>
      <c r="D7246" t="s">
        <v>456</v>
      </c>
      <c r="E7246" t="s">
        <v>474</v>
      </c>
      <c r="F7246" s="20">
        <v>2050</v>
      </c>
      <c r="G7246" s="20">
        <v>34</v>
      </c>
      <c r="H7246" s="11">
        <v>1144.17599046275</v>
      </c>
      <c r="I7246" s="10">
        <v>4568286.3782128999</v>
      </c>
      <c r="J7246" s="33">
        <f t="shared" si="452"/>
        <v>2.5046065323740675E-4</v>
      </c>
      <c r="K7246" s="33">
        <f t="shared" si="453"/>
        <v>2.5042929058638475E-4</v>
      </c>
      <c r="L7246" s="33">
        <f t="shared" si="454"/>
        <v>0.99918267030773011</v>
      </c>
      <c r="M7246" s="33">
        <f t="shared" si="455"/>
        <v>0.99893244570043871</v>
      </c>
    </row>
    <row r="7247" spans="1:13" ht="41.4">
      <c r="A7247" t="s">
        <v>164</v>
      </c>
      <c r="B7247" t="s">
        <v>262</v>
      </c>
      <c r="C7247" s="14" t="s">
        <v>264</v>
      </c>
      <c r="D7247" t="s">
        <v>456</v>
      </c>
      <c r="E7247" t="s">
        <v>474</v>
      </c>
      <c r="F7247" s="20">
        <v>2050</v>
      </c>
      <c r="G7247" s="20">
        <v>35</v>
      </c>
      <c r="H7247" s="11">
        <v>1253.9840658140099</v>
      </c>
      <c r="I7247" s="10">
        <v>4630827.0057767602</v>
      </c>
      <c r="J7247" s="33">
        <f t="shared" si="452"/>
        <v>2.7079052278345056E-4</v>
      </c>
      <c r="K7247" s="33">
        <f t="shared" si="453"/>
        <v>2.7075386233899046E-4</v>
      </c>
      <c r="L7247" s="33">
        <f t="shared" si="454"/>
        <v>0.99893244570043871</v>
      </c>
      <c r="M7247" s="33">
        <f t="shared" si="455"/>
        <v>0.99866198088254954</v>
      </c>
    </row>
    <row r="7248" spans="1:13" ht="41.4">
      <c r="A7248" t="s">
        <v>164</v>
      </c>
      <c r="B7248" t="s">
        <v>262</v>
      </c>
      <c r="C7248" s="14" t="s">
        <v>264</v>
      </c>
      <c r="D7248" t="s">
        <v>456</v>
      </c>
      <c r="E7248" t="s">
        <v>474</v>
      </c>
      <c r="F7248" s="20">
        <v>2050</v>
      </c>
      <c r="G7248" s="20">
        <v>36</v>
      </c>
      <c r="H7248" s="11">
        <v>1608.09697691262</v>
      </c>
      <c r="I7248" s="10">
        <v>4701164.7439512704</v>
      </c>
      <c r="J7248" s="33">
        <f t="shared" si="452"/>
        <v>3.4206352350907716E-4</v>
      </c>
      <c r="K7248" s="33">
        <f t="shared" si="453"/>
        <v>3.4200502645209685E-4</v>
      </c>
      <c r="L7248" s="33">
        <f t="shared" si="454"/>
        <v>0.99866198088254954</v>
      </c>
      <c r="M7248" s="33">
        <f t="shared" si="455"/>
        <v>0.99832043346536115</v>
      </c>
    </row>
    <row r="7249" spans="1:13" ht="41.4">
      <c r="A7249" t="s">
        <v>164</v>
      </c>
      <c r="B7249" t="s">
        <v>262</v>
      </c>
      <c r="C7249" s="14" t="s">
        <v>264</v>
      </c>
      <c r="D7249" t="s">
        <v>456</v>
      </c>
      <c r="E7249" t="s">
        <v>474</v>
      </c>
      <c r="F7249" s="20">
        <v>2050</v>
      </c>
      <c r="G7249" s="20">
        <v>37</v>
      </c>
      <c r="H7249" s="11">
        <v>1785.5216656600601</v>
      </c>
      <c r="I7249" s="10">
        <v>4790650.7375206798</v>
      </c>
      <c r="J7249" s="33">
        <f t="shared" si="452"/>
        <v>3.7270963037980233E-4</v>
      </c>
      <c r="K7249" s="33">
        <f t="shared" si="453"/>
        <v>3.7264018277372024E-4</v>
      </c>
      <c r="L7249" s="33">
        <f t="shared" si="454"/>
        <v>0.99832043346536115</v>
      </c>
      <c r="M7249" s="33">
        <f t="shared" si="455"/>
        <v>0.99794841915656785</v>
      </c>
    </row>
    <row r="7250" spans="1:13" ht="41.4">
      <c r="A7250" t="s">
        <v>164</v>
      </c>
      <c r="B7250" t="s">
        <v>262</v>
      </c>
      <c r="C7250" s="14" t="s">
        <v>264</v>
      </c>
      <c r="D7250" t="s">
        <v>456</v>
      </c>
      <c r="E7250" t="s">
        <v>474</v>
      </c>
      <c r="F7250" s="20">
        <v>2050</v>
      </c>
      <c r="G7250" s="20">
        <v>38</v>
      </c>
      <c r="H7250" s="11">
        <v>1975.9483919929401</v>
      </c>
      <c r="I7250" s="10">
        <v>4832128.8353397697</v>
      </c>
      <c r="J7250" s="33">
        <f t="shared" si="452"/>
        <v>4.0891881390699755E-4</v>
      </c>
      <c r="K7250" s="33">
        <f t="shared" si="453"/>
        <v>4.0883521800383349E-4</v>
      </c>
      <c r="L7250" s="33">
        <f t="shared" si="454"/>
        <v>0.99794841915656785</v>
      </c>
      <c r="M7250" s="33">
        <f t="shared" si="455"/>
        <v>0.99754042269706544</v>
      </c>
    </row>
    <row r="7251" spans="1:13" ht="41.4">
      <c r="A7251" t="s">
        <v>164</v>
      </c>
      <c r="B7251" t="s">
        <v>262</v>
      </c>
      <c r="C7251" s="14" t="s">
        <v>264</v>
      </c>
      <c r="D7251" t="s">
        <v>456</v>
      </c>
      <c r="E7251" t="s">
        <v>474</v>
      </c>
      <c r="F7251" s="20">
        <v>2050</v>
      </c>
      <c r="G7251" s="20">
        <v>39</v>
      </c>
      <c r="H7251" s="11">
        <v>2068.7079893534701</v>
      </c>
      <c r="I7251" s="10">
        <v>4750992.4558977196</v>
      </c>
      <c r="J7251" s="33">
        <f t="shared" si="452"/>
        <v>4.3542649426551853E-4</v>
      </c>
      <c r="K7251" s="33">
        <f t="shared" si="453"/>
        <v>4.3533170990728287E-4</v>
      </c>
      <c r="L7251" s="33">
        <f t="shared" si="454"/>
        <v>0.99754042269706544</v>
      </c>
      <c r="M7251" s="33">
        <f t="shared" si="455"/>
        <v>0.99710616171915112</v>
      </c>
    </row>
    <row r="7252" spans="1:13" ht="41.4">
      <c r="A7252" t="s">
        <v>164</v>
      </c>
      <c r="B7252" t="s">
        <v>262</v>
      </c>
      <c r="C7252" s="14" t="s">
        <v>264</v>
      </c>
      <c r="D7252" t="s">
        <v>456</v>
      </c>
      <c r="E7252" t="s">
        <v>474</v>
      </c>
      <c r="F7252" s="20">
        <v>2050</v>
      </c>
      <c r="G7252" s="20">
        <v>40</v>
      </c>
      <c r="H7252" s="11">
        <v>2209.1146083263202</v>
      </c>
      <c r="I7252" s="10">
        <v>4648308.2591467798</v>
      </c>
      <c r="J7252" s="33">
        <f t="shared" si="452"/>
        <v>4.7525131406233679E-4</v>
      </c>
      <c r="K7252" s="33">
        <f t="shared" si="453"/>
        <v>4.7513840004476116E-4</v>
      </c>
      <c r="L7252" s="33">
        <f t="shared" si="454"/>
        <v>0.99710616171915112</v>
      </c>
      <c r="M7252" s="33">
        <f t="shared" si="455"/>
        <v>0.99663239829279715</v>
      </c>
    </row>
    <row r="7253" spans="1:13" ht="41.4">
      <c r="A7253" t="s">
        <v>164</v>
      </c>
      <c r="B7253" t="s">
        <v>262</v>
      </c>
      <c r="C7253" s="14" t="s">
        <v>264</v>
      </c>
      <c r="D7253" t="s">
        <v>456</v>
      </c>
      <c r="E7253" t="s">
        <v>474</v>
      </c>
      <c r="F7253" s="20">
        <v>2050</v>
      </c>
      <c r="G7253" s="20">
        <v>41</v>
      </c>
      <c r="H7253" s="11">
        <v>2830.1182405115301</v>
      </c>
      <c r="I7253" s="10">
        <v>4589201.0100272801</v>
      </c>
      <c r="J7253" s="33">
        <f t="shared" si="452"/>
        <v>6.1669084320512403E-4</v>
      </c>
      <c r="K7253" s="33">
        <f t="shared" si="453"/>
        <v>6.1650072848973281E-4</v>
      </c>
      <c r="L7253" s="33">
        <f t="shared" si="454"/>
        <v>0.99663239829279715</v>
      </c>
      <c r="M7253" s="33">
        <f t="shared" si="455"/>
        <v>0.99601797369321321</v>
      </c>
    </row>
    <row r="7254" spans="1:13" ht="41.4">
      <c r="A7254" t="s">
        <v>164</v>
      </c>
      <c r="B7254" t="s">
        <v>262</v>
      </c>
      <c r="C7254" s="14" t="s">
        <v>264</v>
      </c>
      <c r="D7254" t="s">
        <v>456</v>
      </c>
      <c r="E7254" t="s">
        <v>474</v>
      </c>
      <c r="F7254" s="20">
        <v>2050</v>
      </c>
      <c r="G7254" s="20">
        <v>42</v>
      </c>
      <c r="H7254" s="11">
        <v>3129.9168818345802</v>
      </c>
      <c r="I7254" s="10">
        <v>4578030.7172514899</v>
      </c>
      <c r="J7254" s="33">
        <f t="shared" si="452"/>
        <v>6.8368193119370049E-4</v>
      </c>
      <c r="K7254" s="33">
        <f t="shared" si="453"/>
        <v>6.834482739542791E-4</v>
      </c>
      <c r="L7254" s="33">
        <f t="shared" si="454"/>
        <v>0.99601797369321321</v>
      </c>
      <c r="M7254" s="33">
        <f t="shared" si="455"/>
        <v>0.9953372469282652</v>
      </c>
    </row>
    <row r="7255" spans="1:13" ht="41.4">
      <c r="A7255" t="s">
        <v>164</v>
      </c>
      <c r="B7255" t="s">
        <v>262</v>
      </c>
      <c r="C7255" s="14" t="s">
        <v>264</v>
      </c>
      <c r="D7255" t="s">
        <v>456</v>
      </c>
      <c r="E7255" t="s">
        <v>474</v>
      </c>
      <c r="F7255" s="20">
        <v>2050</v>
      </c>
      <c r="G7255" s="20">
        <v>43</v>
      </c>
      <c r="H7255" s="11">
        <v>3470.70748248052</v>
      </c>
      <c r="I7255" s="10">
        <v>4546566.4802418901</v>
      </c>
      <c r="J7255" s="33">
        <f t="shared" si="452"/>
        <v>7.6336890652831026E-4</v>
      </c>
      <c r="K7255" s="33">
        <f t="shared" si="453"/>
        <v>7.630776146103635E-4</v>
      </c>
      <c r="L7255" s="33">
        <f t="shared" si="454"/>
        <v>0.9953372469282652</v>
      </c>
      <c r="M7255" s="33">
        <f t="shared" si="455"/>
        <v>0.99457772735614636</v>
      </c>
    </row>
    <row r="7256" spans="1:13" ht="41.4">
      <c r="A7256" t="s">
        <v>164</v>
      </c>
      <c r="B7256" t="s">
        <v>262</v>
      </c>
      <c r="C7256" s="14" t="s">
        <v>264</v>
      </c>
      <c r="D7256" t="s">
        <v>456</v>
      </c>
      <c r="E7256" t="s">
        <v>474</v>
      </c>
      <c r="F7256" s="20">
        <v>2050</v>
      </c>
      <c r="G7256" s="20">
        <v>44</v>
      </c>
      <c r="H7256" s="11">
        <v>3597.1682881539</v>
      </c>
      <c r="I7256" s="10">
        <v>4471543.3793929098</v>
      </c>
      <c r="J7256" s="33">
        <f t="shared" si="452"/>
        <v>8.0445787571500167E-4</v>
      </c>
      <c r="K7256" s="33">
        <f t="shared" si="453"/>
        <v>8.0413438622850553E-4</v>
      </c>
      <c r="L7256" s="33">
        <f t="shared" si="454"/>
        <v>0.99457772735614636</v>
      </c>
      <c r="M7256" s="33">
        <f t="shared" si="455"/>
        <v>0.99377795320580231</v>
      </c>
    </row>
    <row r="7257" spans="1:13" ht="41.4">
      <c r="A7257" t="s">
        <v>164</v>
      </c>
      <c r="B7257" t="s">
        <v>262</v>
      </c>
      <c r="C7257" s="14" t="s">
        <v>264</v>
      </c>
      <c r="D7257" t="s">
        <v>456</v>
      </c>
      <c r="E7257" t="s">
        <v>474</v>
      </c>
      <c r="F7257" s="20">
        <v>2050</v>
      </c>
      <c r="G7257" s="20">
        <v>45</v>
      </c>
      <c r="H7257" s="11">
        <v>3812.2916728775799</v>
      </c>
      <c r="I7257" s="10">
        <v>4373845.0933718598</v>
      </c>
      <c r="J7257" s="33">
        <f t="shared" si="452"/>
        <v>8.7161104051324087E-4</v>
      </c>
      <c r="K7257" s="33">
        <f t="shared" si="453"/>
        <v>8.7123129794752785E-4</v>
      </c>
      <c r="L7257" s="33">
        <f t="shared" si="454"/>
        <v>0.99377795320580231</v>
      </c>
      <c r="M7257" s="33">
        <f t="shared" si="455"/>
        <v>0.99291214274975914</v>
      </c>
    </row>
    <row r="7258" spans="1:13" ht="41.4">
      <c r="A7258" t="s">
        <v>164</v>
      </c>
      <c r="B7258" t="s">
        <v>262</v>
      </c>
      <c r="C7258" s="14" t="s">
        <v>264</v>
      </c>
      <c r="D7258" t="s">
        <v>456</v>
      </c>
      <c r="E7258" t="s">
        <v>474</v>
      </c>
      <c r="F7258" s="20">
        <v>2050</v>
      </c>
      <c r="G7258" s="20">
        <v>46</v>
      </c>
      <c r="H7258" s="11">
        <v>4650.2196902263804</v>
      </c>
      <c r="I7258" s="10">
        <v>4272074.5327009903</v>
      </c>
      <c r="J7258" s="33">
        <f t="shared" si="452"/>
        <v>1.0885155805758638E-3</v>
      </c>
      <c r="K7258" s="33">
        <f t="shared" si="453"/>
        <v>1.0879233623903861E-3</v>
      </c>
      <c r="L7258" s="33">
        <f t="shared" si="454"/>
        <v>0.99291214274975914</v>
      </c>
      <c r="M7258" s="33">
        <f t="shared" si="455"/>
        <v>0.99183193043286055</v>
      </c>
    </row>
    <row r="7259" spans="1:13" ht="41.4">
      <c r="A7259" t="s">
        <v>164</v>
      </c>
      <c r="B7259" t="s">
        <v>262</v>
      </c>
      <c r="C7259" s="14" t="s">
        <v>264</v>
      </c>
      <c r="D7259" t="s">
        <v>456</v>
      </c>
      <c r="E7259" t="s">
        <v>474</v>
      </c>
      <c r="F7259" s="20">
        <v>2050</v>
      </c>
      <c r="G7259" s="20">
        <v>47</v>
      </c>
      <c r="H7259" s="11">
        <v>5101.0787623391498</v>
      </c>
      <c r="I7259" s="10">
        <v>4222686.3367346302</v>
      </c>
      <c r="J7259" s="33">
        <f t="shared" si="452"/>
        <v>1.2080174456632206E-3</v>
      </c>
      <c r="K7259" s="33">
        <f t="shared" si="453"/>
        <v>1.207288086311209E-3</v>
      </c>
      <c r="L7259" s="33">
        <f t="shared" si="454"/>
        <v>0.99183193043286055</v>
      </c>
      <c r="M7259" s="33">
        <f t="shared" si="455"/>
        <v>0.9906345035596259</v>
      </c>
    </row>
    <row r="7260" spans="1:13" ht="41.4">
      <c r="A7260" t="s">
        <v>164</v>
      </c>
      <c r="B7260" t="s">
        <v>262</v>
      </c>
      <c r="C7260" s="14" t="s">
        <v>264</v>
      </c>
      <c r="D7260" t="s">
        <v>456</v>
      </c>
      <c r="E7260" t="s">
        <v>474</v>
      </c>
      <c r="F7260" s="20">
        <v>2050</v>
      </c>
      <c r="G7260" s="20">
        <v>48</v>
      </c>
      <c r="H7260" s="11">
        <v>5660.1437772790596</v>
      </c>
      <c r="I7260" s="10">
        <v>4194657.5627633603</v>
      </c>
      <c r="J7260" s="33">
        <f t="shared" si="452"/>
        <v>1.3493696905142038E-3</v>
      </c>
      <c r="K7260" s="33">
        <f t="shared" si="453"/>
        <v>1.3484597005836152E-3</v>
      </c>
      <c r="L7260" s="33">
        <f t="shared" si="454"/>
        <v>0.9906345035596259</v>
      </c>
      <c r="M7260" s="33">
        <f t="shared" si="455"/>
        <v>0.9892986728535681</v>
      </c>
    </row>
    <row r="7261" spans="1:13" ht="41.4">
      <c r="A7261" t="s">
        <v>164</v>
      </c>
      <c r="B7261" t="s">
        <v>262</v>
      </c>
      <c r="C7261" s="14" t="s">
        <v>264</v>
      </c>
      <c r="D7261" t="s">
        <v>456</v>
      </c>
      <c r="E7261" t="s">
        <v>474</v>
      </c>
      <c r="F7261" s="20">
        <v>2050</v>
      </c>
      <c r="G7261" s="20">
        <v>49</v>
      </c>
      <c r="H7261" s="11">
        <v>6116.4539006976001</v>
      </c>
      <c r="I7261" s="10">
        <v>4165690.05742219</v>
      </c>
      <c r="J7261" s="33">
        <f t="shared" si="452"/>
        <v>1.4682930838312491E-3</v>
      </c>
      <c r="K7261" s="33">
        <f t="shared" si="453"/>
        <v>1.4672156689260474E-3</v>
      </c>
      <c r="L7261" s="33">
        <f t="shared" si="454"/>
        <v>0.9892986728535681</v>
      </c>
      <c r="M7261" s="33">
        <f t="shared" si="455"/>
        <v>0.98784715833950965</v>
      </c>
    </row>
    <row r="7262" spans="1:13" ht="41.4">
      <c r="A7262" t="s">
        <v>164</v>
      </c>
      <c r="B7262" t="s">
        <v>262</v>
      </c>
      <c r="C7262" s="14" t="s">
        <v>264</v>
      </c>
      <c r="D7262" t="s">
        <v>456</v>
      </c>
      <c r="E7262" t="s">
        <v>474</v>
      </c>
      <c r="F7262" s="20">
        <v>2050</v>
      </c>
      <c r="G7262" s="20">
        <v>50</v>
      </c>
      <c r="H7262" s="11">
        <v>6676.1491907434502</v>
      </c>
      <c r="I7262" s="10">
        <v>4154755.6302423901</v>
      </c>
      <c r="J7262" s="33">
        <f t="shared" si="452"/>
        <v>1.6068692806257684E-3</v>
      </c>
      <c r="K7262" s="33">
        <f t="shared" si="453"/>
        <v>1.6055789574027646E-3</v>
      </c>
      <c r="L7262" s="33">
        <f t="shared" si="454"/>
        <v>0.98784715833950965</v>
      </c>
      <c r="M7262" s="33">
        <f t="shared" si="455"/>
        <v>0.9862610917289496</v>
      </c>
    </row>
    <row r="7263" spans="1:13" ht="41.4">
      <c r="A7263" t="s">
        <v>164</v>
      </c>
      <c r="B7263" t="s">
        <v>262</v>
      </c>
      <c r="C7263" s="14" t="s">
        <v>264</v>
      </c>
      <c r="D7263" t="s">
        <v>456</v>
      </c>
      <c r="E7263" t="s">
        <v>474</v>
      </c>
      <c r="F7263" s="20">
        <v>2050</v>
      </c>
      <c r="G7263" s="20">
        <v>51</v>
      </c>
      <c r="H7263" s="11">
        <v>7594.3489612905196</v>
      </c>
      <c r="I7263" s="10">
        <v>4179658.9273520201</v>
      </c>
      <c r="J7263" s="33">
        <f t="shared" si="452"/>
        <v>1.8169781537896541E-3</v>
      </c>
      <c r="K7263" s="33">
        <f t="shared" si="453"/>
        <v>1.8153284482949061E-3</v>
      </c>
      <c r="L7263" s="33">
        <f t="shared" si="454"/>
        <v>0.9862610917289496</v>
      </c>
      <c r="M7263" s="33">
        <f t="shared" si="455"/>
        <v>0.98447070391168767</v>
      </c>
    </row>
    <row r="7264" spans="1:13" ht="41.4">
      <c r="A7264" t="s">
        <v>164</v>
      </c>
      <c r="B7264" t="s">
        <v>262</v>
      </c>
      <c r="C7264" s="14" t="s">
        <v>264</v>
      </c>
      <c r="D7264" t="s">
        <v>456</v>
      </c>
      <c r="E7264" t="s">
        <v>474</v>
      </c>
      <c r="F7264" s="20">
        <v>2050</v>
      </c>
      <c r="G7264" s="20">
        <v>52</v>
      </c>
      <c r="H7264" s="11">
        <v>8347.9890893069096</v>
      </c>
      <c r="I7264" s="10">
        <v>4205788.9815132497</v>
      </c>
      <c r="J7264" s="33">
        <f t="shared" si="452"/>
        <v>1.9848806314346494E-3</v>
      </c>
      <c r="K7264" s="33">
        <f t="shared" si="453"/>
        <v>1.9829120585502791E-3</v>
      </c>
      <c r="L7264" s="33">
        <f t="shared" si="454"/>
        <v>0.98447070391168767</v>
      </c>
      <c r="M7264" s="33">
        <f t="shared" si="455"/>
        <v>0.98251858508161172</v>
      </c>
    </row>
    <row r="7265" spans="1:13" ht="41.4">
      <c r="A7265" t="s">
        <v>164</v>
      </c>
      <c r="B7265" t="s">
        <v>262</v>
      </c>
      <c r="C7265" s="14" t="s">
        <v>264</v>
      </c>
      <c r="D7265" t="s">
        <v>456</v>
      </c>
      <c r="E7265" t="s">
        <v>474</v>
      </c>
      <c r="F7265" s="20">
        <v>2050</v>
      </c>
      <c r="G7265" s="20">
        <v>53</v>
      </c>
      <c r="H7265" s="11">
        <v>9064.6443828245992</v>
      </c>
      <c r="I7265" s="10">
        <v>4186129.0544308</v>
      </c>
      <c r="J7265" s="33">
        <f t="shared" si="452"/>
        <v>2.165400126216879E-3</v>
      </c>
      <c r="K7265" s="33">
        <f t="shared" si="453"/>
        <v>2.1630573386928198E-3</v>
      </c>
      <c r="L7265" s="33">
        <f t="shared" si="454"/>
        <v>0.98251858508161172</v>
      </c>
      <c r="M7265" s="33">
        <f t="shared" si="455"/>
        <v>0.98039334104574882</v>
      </c>
    </row>
    <row r="7266" spans="1:13" ht="41.4">
      <c r="A7266" t="s">
        <v>164</v>
      </c>
      <c r="B7266" t="s">
        <v>262</v>
      </c>
      <c r="C7266" s="14" t="s">
        <v>264</v>
      </c>
      <c r="D7266" t="s">
        <v>456</v>
      </c>
      <c r="E7266" t="s">
        <v>474</v>
      </c>
      <c r="F7266" s="20">
        <v>2050</v>
      </c>
      <c r="G7266" s="20">
        <v>54</v>
      </c>
      <c r="H7266" s="11">
        <v>9754.2134368611205</v>
      </c>
      <c r="I7266" s="10">
        <v>4109128.7623941</v>
      </c>
      <c r="J7266" s="33">
        <f t="shared" si="452"/>
        <v>2.3737911369752325E-3</v>
      </c>
      <c r="K7266" s="33">
        <f t="shared" si="453"/>
        <v>2.3709759228116578E-3</v>
      </c>
      <c r="L7266" s="33">
        <f t="shared" si="454"/>
        <v>0.98039334104574882</v>
      </c>
      <c r="M7266" s="33">
        <f t="shared" si="455"/>
        <v>0.97806885203924443</v>
      </c>
    </row>
    <row r="7267" spans="1:13" ht="41.4">
      <c r="A7267" t="s">
        <v>164</v>
      </c>
      <c r="B7267" t="s">
        <v>262</v>
      </c>
      <c r="C7267" s="14" t="s">
        <v>264</v>
      </c>
      <c r="D7267" t="s">
        <v>456</v>
      </c>
      <c r="E7267" t="s">
        <v>474</v>
      </c>
      <c r="F7267" s="20">
        <v>2050</v>
      </c>
      <c r="G7267" s="20">
        <v>55</v>
      </c>
      <c r="H7267" s="11">
        <v>10494.623759296001</v>
      </c>
      <c r="I7267" s="10">
        <v>4029036.4319377202</v>
      </c>
      <c r="J7267" s="33">
        <f t="shared" si="452"/>
        <v>2.6047477943128769E-3</v>
      </c>
      <c r="K7267" s="33">
        <f t="shared" si="453"/>
        <v>2.601358382270047E-3</v>
      </c>
      <c r="L7267" s="33">
        <f t="shared" si="454"/>
        <v>0.97806885203924443</v>
      </c>
      <c r="M7267" s="33">
        <f t="shared" si="455"/>
        <v>0.97552454443255487</v>
      </c>
    </row>
    <row r="7268" spans="1:13" ht="41.4">
      <c r="A7268" t="s">
        <v>164</v>
      </c>
      <c r="B7268" t="s">
        <v>262</v>
      </c>
      <c r="C7268" s="14" t="s">
        <v>264</v>
      </c>
      <c r="D7268" t="s">
        <v>456</v>
      </c>
      <c r="E7268" t="s">
        <v>474</v>
      </c>
      <c r="F7268" s="20">
        <v>2050</v>
      </c>
      <c r="G7268" s="20">
        <v>56</v>
      </c>
      <c r="H7268" s="11">
        <v>11126.6029808243</v>
      </c>
      <c r="I7268" s="10">
        <v>3956369.7585673998</v>
      </c>
      <c r="J7268" s="33">
        <f t="shared" si="452"/>
        <v>2.8123263647766936E-3</v>
      </c>
      <c r="K7268" s="33">
        <f t="shared" si="453"/>
        <v>2.8083754795796834E-3</v>
      </c>
      <c r="L7268" s="33">
        <f t="shared" si="454"/>
        <v>0.97552454443255487</v>
      </c>
      <c r="M7268" s="33">
        <f t="shared" si="455"/>
        <v>0.97278490522224237</v>
      </c>
    </row>
    <row r="7269" spans="1:13" ht="41.4">
      <c r="A7269" t="s">
        <v>164</v>
      </c>
      <c r="B7269" t="s">
        <v>262</v>
      </c>
      <c r="C7269" s="14" t="s">
        <v>264</v>
      </c>
      <c r="D7269" t="s">
        <v>456</v>
      </c>
      <c r="E7269" t="s">
        <v>474</v>
      </c>
      <c r="F7269" s="20">
        <v>2050</v>
      </c>
      <c r="G7269" s="20">
        <v>57</v>
      </c>
      <c r="H7269" s="11">
        <v>12043.9754349466</v>
      </c>
      <c r="I7269" s="10">
        <v>3884557.4807843701</v>
      </c>
      <c r="J7269" s="33">
        <f t="shared" si="452"/>
        <v>3.1004755353793039E-3</v>
      </c>
      <c r="K7269" s="33">
        <f t="shared" si="453"/>
        <v>3.0956740247105596E-3</v>
      </c>
      <c r="L7269" s="33">
        <f t="shared" si="454"/>
        <v>0.97278490522224237</v>
      </c>
      <c r="M7269" s="33">
        <f t="shared" si="455"/>
        <v>0.96977348025951537</v>
      </c>
    </row>
    <row r="7270" spans="1:13" ht="41.4">
      <c r="A7270" t="s">
        <v>164</v>
      </c>
      <c r="B7270" t="s">
        <v>262</v>
      </c>
      <c r="C7270" s="14" t="s">
        <v>264</v>
      </c>
      <c r="D7270" t="s">
        <v>456</v>
      </c>
      <c r="E7270" t="s">
        <v>474</v>
      </c>
      <c r="F7270" s="20">
        <v>2050</v>
      </c>
      <c r="G7270" s="20">
        <v>58</v>
      </c>
      <c r="H7270" s="11">
        <v>13128.0675004489</v>
      </c>
      <c r="I7270" s="10">
        <v>3843512.35402364</v>
      </c>
      <c r="J7270" s="33">
        <f t="shared" si="452"/>
        <v>3.4156433728398405E-3</v>
      </c>
      <c r="K7270" s="33">
        <f t="shared" si="453"/>
        <v>3.4098166988492107E-3</v>
      </c>
      <c r="L7270" s="33">
        <f t="shared" si="454"/>
        <v>0.96977348025951537</v>
      </c>
      <c r="M7270" s="33">
        <f t="shared" si="455"/>
        <v>0.96646673045242537</v>
      </c>
    </row>
    <row r="7271" spans="1:13" ht="41.4">
      <c r="A7271" t="s">
        <v>164</v>
      </c>
      <c r="B7271" t="s">
        <v>262</v>
      </c>
      <c r="C7271" s="14" t="s">
        <v>264</v>
      </c>
      <c r="D7271" t="s">
        <v>456</v>
      </c>
      <c r="E7271" t="s">
        <v>474</v>
      </c>
      <c r="F7271" s="20">
        <v>2050</v>
      </c>
      <c r="G7271" s="20">
        <v>59</v>
      </c>
      <c r="H7271" s="11">
        <v>13695.181967733201</v>
      </c>
      <c r="I7271" s="10">
        <v>3794929.5323230601</v>
      </c>
      <c r="J7271" s="33">
        <f t="shared" si="452"/>
        <v>3.6088106119192458E-3</v>
      </c>
      <c r="K7271" s="33">
        <f t="shared" si="453"/>
        <v>3.6023066810734194E-3</v>
      </c>
      <c r="L7271" s="33">
        <f t="shared" si="454"/>
        <v>0.96646673045242537</v>
      </c>
      <c r="M7271" s="33">
        <f t="shared" si="455"/>
        <v>0.96298522089228145</v>
      </c>
    </row>
    <row r="7272" spans="1:13" ht="41.4">
      <c r="A7272" t="s">
        <v>164</v>
      </c>
      <c r="B7272" t="s">
        <v>262</v>
      </c>
      <c r="C7272" s="14" t="s">
        <v>264</v>
      </c>
      <c r="D7272" t="s">
        <v>456</v>
      </c>
      <c r="E7272" t="s">
        <v>474</v>
      </c>
      <c r="F7272" s="20">
        <v>2050</v>
      </c>
      <c r="G7272" s="20">
        <v>60</v>
      </c>
      <c r="H7272" s="11">
        <v>14484.9489183072</v>
      </c>
      <c r="I7272" s="10">
        <v>3747914.6871665898</v>
      </c>
      <c r="J7272" s="33">
        <f t="shared" si="452"/>
        <v>3.8648021973140935E-3</v>
      </c>
      <c r="K7272" s="33">
        <f t="shared" si="453"/>
        <v>3.8573434612423352E-3</v>
      </c>
      <c r="L7272" s="33">
        <f t="shared" si="454"/>
        <v>0.96298522089228145</v>
      </c>
      <c r="M7272" s="33">
        <f t="shared" si="455"/>
        <v>0.95927065614719964</v>
      </c>
    </row>
    <row r="7273" spans="1:13" ht="41.4">
      <c r="A7273" t="s">
        <v>164</v>
      </c>
      <c r="B7273" t="s">
        <v>262</v>
      </c>
      <c r="C7273" s="14" t="s">
        <v>264</v>
      </c>
      <c r="D7273" t="s">
        <v>456</v>
      </c>
      <c r="E7273" t="s">
        <v>474</v>
      </c>
      <c r="F7273" s="20">
        <v>2050</v>
      </c>
      <c r="G7273" s="20">
        <v>61</v>
      </c>
      <c r="H7273" s="11">
        <v>15293.041429611199</v>
      </c>
      <c r="I7273" s="10">
        <v>3719293.0078316098</v>
      </c>
      <c r="J7273" s="33">
        <f t="shared" si="452"/>
        <v>4.1118140994562879E-3</v>
      </c>
      <c r="K7273" s="33">
        <f t="shared" si="453"/>
        <v>4.1033721663787937E-3</v>
      </c>
      <c r="L7273" s="33">
        <f t="shared" si="454"/>
        <v>0.95927065614719964</v>
      </c>
      <c r="M7273" s="33">
        <f t="shared" si="455"/>
        <v>0.95533441163674127</v>
      </c>
    </row>
    <row r="7274" spans="1:13" ht="41.4">
      <c r="A7274" t="s">
        <v>164</v>
      </c>
      <c r="B7274" t="s">
        <v>262</v>
      </c>
      <c r="C7274" s="14" t="s">
        <v>264</v>
      </c>
      <c r="D7274" t="s">
        <v>456</v>
      </c>
      <c r="E7274" t="s">
        <v>474</v>
      </c>
      <c r="F7274" s="20">
        <v>2050</v>
      </c>
      <c r="G7274" s="20">
        <v>62</v>
      </c>
      <c r="H7274" s="11">
        <v>16367.707157802401</v>
      </c>
      <c r="I7274" s="10">
        <v>3645688.5076335398</v>
      </c>
      <c r="J7274" s="33">
        <f t="shared" si="452"/>
        <v>4.4896065924257683E-3</v>
      </c>
      <c r="K7274" s="33">
        <f t="shared" si="453"/>
        <v>4.4795433743445301E-3</v>
      </c>
      <c r="L7274" s="33">
        <f t="shared" si="454"/>
        <v>0.95533441163674127</v>
      </c>
      <c r="M7274" s="33">
        <f t="shared" si="455"/>
        <v>0.95105494970281057</v>
      </c>
    </row>
    <row r="7275" spans="1:13" ht="41.4">
      <c r="A7275" t="s">
        <v>164</v>
      </c>
      <c r="B7275" t="s">
        <v>262</v>
      </c>
      <c r="C7275" s="14" t="s">
        <v>264</v>
      </c>
      <c r="D7275" t="s">
        <v>456</v>
      </c>
      <c r="E7275" t="s">
        <v>474</v>
      </c>
      <c r="F7275" s="20">
        <v>2050</v>
      </c>
      <c r="G7275" s="20">
        <v>63</v>
      </c>
      <c r="H7275" s="11">
        <v>17442.061768191601</v>
      </c>
      <c r="I7275" s="10">
        <v>3562300.8728261599</v>
      </c>
      <c r="J7275" s="33">
        <f t="shared" si="452"/>
        <v>4.8962910183254398E-3</v>
      </c>
      <c r="K7275" s="33">
        <f t="shared" si="453"/>
        <v>4.8843237252075289E-3</v>
      </c>
      <c r="L7275" s="33">
        <f t="shared" si="454"/>
        <v>0.95105494970281057</v>
      </c>
      <c r="M7275" s="33">
        <f t="shared" si="455"/>
        <v>0.94640968944800108</v>
      </c>
    </row>
    <row r="7276" spans="1:13" ht="41.4">
      <c r="A7276" t="s">
        <v>164</v>
      </c>
      <c r="B7276" t="s">
        <v>262</v>
      </c>
      <c r="C7276" s="14" t="s">
        <v>264</v>
      </c>
      <c r="D7276" t="s">
        <v>456</v>
      </c>
      <c r="E7276" t="s">
        <v>474</v>
      </c>
      <c r="F7276" s="20">
        <v>2050</v>
      </c>
      <c r="G7276" s="20">
        <v>64</v>
      </c>
      <c r="H7276" s="11">
        <v>19125.873512321701</v>
      </c>
      <c r="I7276" s="10">
        <v>3530385.4461470898</v>
      </c>
      <c r="J7276" s="33">
        <f t="shared" si="452"/>
        <v>5.417502933906226E-3</v>
      </c>
      <c r="K7276" s="33">
        <f t="shared" si="453"/>
        <v>5.4028547290554396E-3</v>
      </c>
      <c r="L7276" s="33">
        <f t="shared" si="454"/>
        <v>0.94640968944800108</v>
      </c>
      <c r="M7276" s="33">
        <f t="shared" si="455"/>
        <v>0.94129637538174304</v>
      </c>
    </row>
    <row r="7277" spans="1:13" ht="41.4">
      <c r="A7277" t="s">
        <v>164</v>
      </c>
      <c r="B7277" t="s">
        <v>262</v>
      </c>
      <c r="C7277" s="14" t="s">
        <v>264</v>
      </c>
      <c r="D7277" t="s">
        <v>456</v>
      </c>
      <c r="E7277" t="s">
        <v>474</v>
      </c>
      <c r="F7277" s="20">
        <v>2050</v>
      </c>
      <c r="G7277" s="20">
        <v>65</v>
      </c>
      <c r="H7277" s="11">
        <v>21095.1378909376</v>
      </c>
      <c r="I7277" s="10">
        <v>3543314.5043568602</v>
      </c>
      <c r="J7277" s="33">
        <f t="shared" si="452"/>
        <v>5.9535042302903156E-3</v>
      </c>
      <c r="K7277" s="33">
        <f t="shared" si="453"/>
        <v>5.9358172412420362E-3</v>
      </c>
      <c r="L7277" s="33">
        <f t="shared" si="454"/>
        <v>0.94129637538174304</v>
      </c>
      <c r="M7277" s="33">
        <f t="shared" si="455"/>
        <v>0.93570901212763347</v>
      </c>
    </row>
    <row r="7278" spans="1:13" ht="41.4">
      <c r="A7278" t="s">
        <v>164</v>
      </c>
      <c r="B7278" t="s">
        <v>262</v>
      </c>
      <c r="C7278" s="14" t="s">
        <v>264</v>
      </c>
      <c r="D7278" t="s">
        <v>456</v>
      </c>
      <c r="E7278" t="s">
        <v>474</v>
      </c>
      <c r="F7278" s="20">
        <v>2050</v>
      </c>
      <c r="G7278" s="20">
        <v>66</v>
      </c>
      <c r="H7278" s="11">
        <v>22072.519604293</v>
      </c>
      <c r="I7278" s="10">
        <v>3515068.2772998898</v>
      </c>
      <c r="J7278" s="33">
        <f t="shared" si="452"/>
        <v>6.2793999612571032E-3</v>
      </c>
      <c r="K7278" s="33">
        <f t="shared" si="453"/>
        <v>6.2597257316461263E-3</v>
      </c>
      <c r="L7278" s="33">
        <f t="shared" si="454"/>
        <v>0.93570901212763347</v>
      </c>
      <c r="M7278" s="33">
        <f t="shared" si="455"/>
        <v>0.9298517303470849</v>
      </c>
    </row>
    <row r="7279" spans="1:13" ht="41.4">
      <c r="A7279" t="s">
        <v>164</v>
      </c>
      <c r="B7279" t="s">
        <v>262</v>
      </c>
      <c r="C7279" s="14" t="s">
        <v>264</v>
      </c>
      <c r="D7279" t="s">
        <v>456</v>
      </c>
      <c r="E7279" t="s">
        <v>474</v>
      </c>
      <c r="F7279" s="20">
        <v>2050</v>
      </c>
      <c r="G7279" s="20">
        <v>67</v>
      </c>
      <c r="H7279" s="11">
        <v>23540.5966781428</v>
      </c>
      <c r="I7279" s="10">
        <v>3434057.7592326398</v>
      </c>
      <c r="J7279" s="33">
        <f t="shared" si="452"/>
        <v>6.8550380711718383E-3</v>
      </c>
      <c r="K7279" s="33">
        <f t="shared" si="453"/>
        <v>6.8315958939512145E-3</v>
      </c>
      <c r="L7279" s="33">
        <f t="shared" si="454"/>
        <v>0.9298517303470849</v>
      </c>
      <c r="M7279" s="33">
        <f t="shared" si="455"/>
        <v>0.92349935908406233</v>
      </c>
    </row>
    <row r="7280" spans="1:13" ht="41.4">
      <c r="A7280" t="s">
        <v>164</v>
      </c>
      <c r="B7280" t="s">
        <v>262</v>
      </c>
      <c r="C7280" s="14" t="s">
        <v>264</v>
      </c>
      <c r="D7280" t="s">
        <v>456</v>
      </c>
      <c r="E7280" t="s">
        <v>474</v>
      </c>
      <c r="F7280" s="20">
        <v>2050</v>
      </c>
      <c r="G7280" s="20">
        <v>68</v>
      </c>
      <c r="H7280" s="11">
        <v>24773.4823123596</v>
      </c>
      <c r="I7280" s="10">
        <v>3329608.6560217198</v>
      </c>
      <c r="J7280" s="33">
        <f t="shared" si="452"/>
        <v>7.4403585741392893E-3</v>
      </c>
      <c r="K7280" s="33">
        <f t="shared" si="453"/>
        <v>7.4127476271697024E-3</v>
      </c>
      <c r="L7280" s="33">
        <f t="shared" si="454"/>
        <v>0.92349935908406233</v>
      </c>
      <c r="M7280" s="33">
        <f t="shared" si="455"/>
        <v>0.91665369140131925</v>
      </c>
    </row>
    <row r="7281" spans="1:13" ht="41.4">
      <c r="A7281" t="s">
        <v>164</v>
      </c>
      <c r="B7281" t="s">
        <v>262</v>
      </c>
      <c r="C7281" s="14" t="s">
        <v>264</v>
      </c>
      <c r="D7281" t="s">
        <v>456</v>
      </c>
      <c r="E7281" t="s">
        <v>474</v>
      </c>
      <c r="F7281" s="20">
        <v>2050</v>
      </c>
      <c r="G7281" s="20">
        <v>69</v>
      </c>
      <c r="H7281" s="11">
        <v>25292.392986107701</v>
      </c>
      <c r="I7281" s="10">
        <v>3217685.8418693598</v>
      </c>
      <c r="J7281" s="33">
        <f t="shared" si="452"/>
        <v>7.8604295848266319E-3</v>
      </c>
      <c r="K7281" s="33">
        <f t="shared" si="453"/>
        <v>7.8296171939291614E-3</v>
      </c>
      <c r="L7281" s="33">
        <f t="shared" si="454"/>
        <v>0.91665369140131925</v>
      </c>
      <c r="M7281" s="33">
        <f t="shared" si="455"/>
        <v>0.9094766438982449</v>
      </c>
    </row>
    <row r="7282" spans="1:13" ht="41.4">
      <c r="A7282" t="s">
        <v>164</v>
      </c>
      <c r="B7282" t="s">
        <v>268</v>
      </c>
      <c r="C7282" s="14" t="s">
        <v>270</v>
      </c>
      <c r="D7282" t="s">
        <v>456</v>
      </c>
      <c r="E7282" t="s">
        <v>474</v>
      </c>
      <c r="F7282" s="20">
        <v>2025</v>
      </c>
      <c r="G7282" s="20">
        <v>30</v>
      </c>
      <c r="H7282" s="11">
        <v>917.325203971836</v>
      </c>
      <c r="I7282" s="10">
        <v>4325986.8886659499</v>
      </c>
      <c r="J7282" s="33">
        <f t="shared" si="452"/>
        <v>2.1204992700630241E-4</v>
      </c>
      <c r="K7282" s="33">
        <f t="shared" si="453"/>
        <v>2.1202744600956613E-4</v>
      </c>
      <c r="L7282" s="33">
        <f t="shared" si="454"/>
        <v>1</v>
      </c>
      <c r="M7282" s="33">
        <f t="shared" si="455"/>
        <v>0.99978797255399043</v>
      </c>
    </row>
    <row r="7283" spans="1:13" ht="41.4">
      <c r="A7283" t="s">
        <v>164</v>
      </c>
      <c r="B7283" t="s">
        <v>268</v>
      </c>
      <c r="C7283" s="14" t="s">
        <v>270</v>
      </c>
      <c r="D7283" t="s">
        <v>456</v>
      </c>
      <c r="E7283" t="s">
        <v>474</v>
      </c>
      <c r="F7283" s="20">
        <v>2025</v>
      </c>
      <c r="G7283" s="20">
        <v>31</v>
      </c>
      <c r="H7283" s="11">
        <v>1309.5005560233601</v>
      </c>
      <c r="I7283" s="10">
        <v>4272907.5190614397</v>
      </c>
      <c r="J7283" s="33">
        <f t="shared" si="452"/>
        <v>3.0646592517663405E-4</v>
      </c>
      <c r="K7283" s="33">
        <f t="shared" si="453"/>
        <v>3.06418969291955E-4</v>
      </c>
      <c r="L7283" s="33">
        <f t="shared" si="454"/>
        <v>0.99978797255399043</v>
      </c>
      <c r="M7283" s="33">
        <f t="shared" si="455"/>
        <v>0.99948161855392992</v>
      </c>
    </row>
    <row r="7284" spans="1:13" ht="41.4">
      <c r="A7284" t="s">
        <v>164</v>
      </c>
      <c r="B7284" t="s">
        <v>268</v>
      </c>
      <c r="C7284" s="14" t="s">
        <v>270</v>
      </c>
      <c r="D7284" t="s">
        <v>456</v>
      </c>
      <c r="E7284" t="s">
        <v>474</v>
      </c>
      <c r="F7284" s="20">
        <v>2025</v>
      </c>
      <c r="G7284" s="20">
        <v>32</v>
      </c>
      <c r="H7284" s="11">
        <v>1349.3918456214601</v>
      </c>
      <c r="I7284" s="10">
        <v>4222809.0648328802</v>
      </c>
      <c r="J7284" s="33">
        <f t="shared" si="452"/>
        <v>3.1954839181791493E-4</v>
      </c>
      <c r="K7284" s="33">
        <f t="shared" si="453"/>
        <v>3.1949734166836219E-4</v>
      </c>
      <c r="L7284" s="33">
        <f t="shared" si="454"/>
        <v>0.99948161855392992</v>
      </c>
      <c r="M7284" s="33">
        <f t="shared" si="455"/>
        <v>0.99916228683375552</v>
      </c>
    </row>
    <row r="7285" spans="1:13" ht="41.4">
      <c r="A7285" t="s">
        <v>164</v>
      </c>
      <c r="B7285" t="s">
        <v>268</v>
      </c>
      <c r="C7285" s="14" t="s">
        <v>270</v>
      </c>
      <c r="D7285" t="s">
        <v>456</v>
      </c>
      <c r="E7285" t="s">
        <v>474</v>
      </c>
      <c r="F7285" s="20">
        <v>2025</v>
      </c>
      <c r="G7285" s="20">
        <v>33</v>
      </c>
      <c r="H7285" s="11">
        <v>1418.82180511092</v>
      </c>
      <c r="I7285" s="10">
        <v>4208311.4907758702</v>
      </c>
      <c r="J7285" s="33">
        <f t="shared" si="452"/>
        <v>3.3714752537230489E-4</v>
      </c>
      <c r="K7285" s="33">
        <f t="shared" si="453"/>
        <v>3.3709069753196097E-4</v>
      </c>
      <c r="L7285" s="33">
        <f t="shared" si="454"/>
        <v>0.99916228683375552</v>
      </c>
      <c r="M7285" s="33">
        <f t="shared" si="455"/>
        <v>0.99882547852153913</v>
      </c>
    </row>
    <row r="7286" spans="1:13" ht="41.4">
      <c r="A7286" t="s">
        <v>164</v>
      </c>
      <c r="B7286" t="s">
        <v>268</v>
      </c>
      <c r="C7286" s="14" t="s">
        <v>270</v>
      </c>
      <c r="D7286" t="s">
        <v>456</v>
      </c>
      <c r="E7286" t="s">
        <v>474</v>
      </c>
      <c r="F7286" s="20">
        <v>2025</v>
      </c>
      <c r="G7286" s="20">
        <v>34</v>
      </c>
      <c r="H7286" s="11">
        <v>1510.5804600481999</v>
      </c>
      <c r="I7286" s="10">
        <v>4188390.2319187401</v>
      </c>
      <c r="J7286" s="33">
        <f t="shared" si="452"/>
        <v>3.6065895878956557E-4</v>
      </c>
      <c r="K7286" s="33">
        <f t="shared" si="453"/>
        <v>3.605939291653204E-4</v>
      </c>
      <c r="L7286" s="33">
        <f t="shared" si="454"/>
        <v>0.99882547852153913</v>
      </c>
      <c r="M7286" s="33">
        <f t="shared" si="455"/>
        <v>0.99846530811768863</v>
      </c>
    </row>
    <row r="7287" spans="1:13" ht="41.4">
      <c r="A7287" t="s">
        <v>164</v>
      </c>
      <c r="B7287" t="s">
        <v>268</v>
      </c>
      <c r="C7287" s="14" t="s">
        <v>270</v>
      </c>
      <c r="D7287" t="s">
        <v>456</v>
      </c>
      <c r="E7287" t="s">
        <v>474</v>
      </c>
      <c r="F7287" s="20">
        <v>2025</v>
      </c>
      <c r="G7287" s="20">
        <v>35</v>
      </c>
      <c r="H7287" s="11">
        <v>1630.6763401032899</v>
      </c>
      <c r="I7287" s="10">
        <v>4172291.59254628</v>
      </c>
      <c r="J7287" s="33">
        <f t="shared" si="452"/>
        <v>3.9083470172997074E-4</v>
      </c>
      <c r="K7287" s="33">
        <f t="shared" si="453"/>
        <v>3.9075833579704788E-4</v>
      </c>
      <c r="L7287" s="33">
        <f t="shared" si="454"/>
        <v>0.99846530811768863</v>
      </c>
      <c r="M7287" s="33">
        <f t="shared" si="455"/>
        <v>0.99807514947553744</v>
      </c>
    </row>
    <row r="7288" spans="1:13" ht="41.4">
      <c r="A7288" t="s">
        <v>164</v>
      </c>
      <c r="B7288" t="s">
        <v>268</v>
      </c>
      <c r="C7288" s="14" t="s">
        <v>270</v>
      </c>
      <c r="D7288" t="s">
        <v>456</v>
      </c>
      <c r="E7288" t="s">
        <v>474</v>
      </c>
      <c r="F7288" s="20">
        <v>2025</v>
      </c>
      <c r="G7288" s="20">
        <v>36</v>
      </c>
      <c r="H7288" s="11">
        <v>2229.18516539544</v>
      </c>
      <c r="I7288" s="10">
        <v>4179862.94602308</v>
      </c>
      <c r="J7288" s="33">
        <f t="shared" si="452"/>
        <v>5.3331537282015249E-4</v>
      </c>
      <c r="K7288" s="33">
        <f t="shared" si="453"/>
        <v>5.3317318545476056E-4</v>
      </c>
      <c r="L7288" s="33">
        <f t="shared" si="454"/>
        <v>0.99807514947553744</v>
      </c>
      <c r="M7288" s="33">
        <f t="shared" si="455"/>
        <v>0.99754300256876838</v>
      </c>
    </row>
    <row r="7289" spans="1:13" ht="41.4">
      <c r="A7289" t="s">
        <v>164</v>
      </c>
      <c r="B7289" t="s">
        <v>268</v>
      </c>
      <c r="C7289" s="14" t="s">
        <v>270</v>
      </c>
      <c r="D7289" t="s">
        <v>456</v>
      </c>
      <c r="E7289" t="s">
        <v>474</v>
      </c>
      <c r="F7289" s="20">
        <v>2025</v>
      </c>
      <c r="G7289" s="20">
        <v>37</v>
      </c>
      <c r="H7289" s="11">
        <v>2512.2004213196001</v>
      </c>
      <c r="I7289" s="10">
        <v>4141888.9709310699</v>
      </c>
      <c r="J7289" s="33">
        <f t="shared" si="452"/>
        <v>6.0653495034534294E-4</v>
      </c>
      <c r="K7289" s="33">
        <f t="shared" si="453"/>
        <v>6.0635104520589955E-4</v>
      </c>
      <c r="L7289" s="33">
        <f t="shared" si="454"/>
        <v>0.99754300256876838</v>
      </c>
      <c r="M7289" s="33">
        <f t="shared" si="455"/>
        <v>0.99693814132652292</v>
      </c>
    </row>
    <row r="7290" spans="1:13" ht="41.4">
      <c r="A7290" t="s">
        <v>164</v>
      </c>
      <c r="B7290" t="s">
        <v>268</v>
      </c>
      <c r="C7290" s="14" t="s">
        <v>270</v>
      </c>
      <c r="D7290" t="s">
        <v>456</v>
      </c>
      <c r="E7290" t="s">
        <v>474</v>
      </c>
      <c r="F7290" s="20">
        <v>2025</v>
      </c>
      <c r="G7290" s="20">
        <v>38</v>
      </c>
      <c r="H7290" s="11">
        <v>2814.8019163673598</v>
      </c>
      <c r="I7290" s="10">
        <v>4095336.7609212901</v>
      </c>
      <c r="J7290" s="33">
        <f t="shared" si="452"/>
        <v>6.8731879224851334E-4</v>
      </c>
      <c r="K7290" s="33">
        <f t="shared" si="453"/>
        <v>6.8708264279382369E-4</v>
      </c>
      <c r="L7290" s="33">
        <f t="shared" si="454"/>
        <v>0.99693814132652292</v>
      </c>
      <c r="M7290" s="33">
        <f t="shared" si="455"/>
        <v>0.99625316243367834</v>
      </c>
    </row>
    <row r="7291" spans="1:13" ht="41.4">
      <c r="A7291" t="s">
        <v>164</v>
      </c>
      <c r="B7291" t="s">
        <v>268</v>
      </c>
      <c r="C7291" s="14" t="s">
        <v>270</v>
      </c>
      <c r="D7291" t="s">
        <v>456</v>
      </c>
      <c r="E7291" t="s">
        <v>474</v>
      </c>
      <c r="F7291" s="20">
        <v>2025</v>
      </c>
      <c r="G7291" s="20">
        <v>39</v>
      </c>
      <c r="H7291" s="11">
        <v>3073.4078840931802</v>
      </c>
      <c r="I7291" s="10">
        <v>4111651.3578595598</v>
      </c>
      <c r="J7291" s="33">
        <f t="shared" si="452"/>
        <v>7.4748747318234012E-4</v>
      </c>
      <c r="K7291" s="33">
        <f t="shared" si="453"/>
        <v>7.4720817401630057E-4</v>
      </c>
      <c r="L7291" s="33">
        <f t="shared" si="454"/>
        <v>0.99625316243367834</v>
      </c>
      <c r="M7291" s="33">
        <f t="shared" si="455"/>
        <v>0.9955087539273183</v>
      </c>
    </row>
    <row r="7292" spans="1:13" ht="41.4">
      <c r="A7292" t="s">
        <v>164</v>
      </c>
      <c r="B7292" t="s">
        <v>268</v>
      </c>
      <c r="C7292" s="14" t="s">
        <v>270</v>
      </c>
      <c r="D7292" t="s">
        <v>456</v>
      </c>
      <c r="E7292" t="s">
        <v>474</v>
      </c>
      <c r="F7292" s="20">
        <v>2025</v>
      </c>
      <c r="G7292" s="20">
        <v>40</v>
      </c>
      <c r="H7292" s="11">
        <v>3465.0620533172701</v>
      </c>
      <c r="I7292" s="10">
        <v>4186115.0552511001</v>
      </c>
      <c r="J7292" s="33">
        <f t="shared" si="452"/>
        <v>8.2775126999212918E-4</v>
      </c>
      <c r="K7292" s="33">
        <f t="shared" si="453"/>
        <v>8.2740877841547267E-4</v>
      </c>
      <c r="L7292" s="33">
        <f t="shared" si="454"/>
        <v>0.9955087539273183</v>
      </c>
      <c r="M7292" s="33">
        <f t="shared" si="455"/>
        <v>0.9946850612453294</v>
      </c>
    </row>
    <row r="7293" spans="1:13" ht="41.4">
      <c r="A7293" t="s">
        <v>164</v>
      </c>
      <c r="B7293" t="s">
        <v>268</v>
      </c>
      <c r="C7293" s="14" t="s">
        <v>270</v>
      </c>
      <c r="D7293" t="s">
        <v>456</v>
      </c>
      <c r="E7293" t="s">
        <v>474</v>
      </c>
      <c r="F7293" s="20">
        <v>2025</v>
      </c>
      <c r="G7293" s="20">
        <v>41</v>
      </c>
      <c r="H7293" s="11">
        <v>4700.6360776903502</v>
      </c>
      <c r="I7293" s="10">
        <v>4219085.5376769099</v>
      </c>
      <c r="J7293" s="33">
        <f t="shared" si="452"/>
        <v>1.1141362353792404E-3</v>
      </c>
      <c r="K7293" s="33">
        <f t="shared" si="453"/>
        <v>1.1135158160356928E-3</v>
      </c>
      <c r="L7293" s="33">
        <f t="shared" si="454"/>
        <v>0.9946850612453294</v>
      </c>
      <c r="M7293" s="33">
        <f t="shared" si="455"/>
        <v>0.99357746369765831</v>
      </c>
    </row>
    <row r="7294" spans="1:13" ht="41.4">
      <c r="A7294" t="s">
        <v>164</v>
      </c>
      <c r="B7294" t="s">
        <v>268</v>
      </c>
      <c r="C7294" s="14" t="s">
        <v>270</v>
      </c>
      <c r="D7294" t="s">
        <v>456</v>
      </c>
      <c r="E7294" t="s">
        <v>474</v>
      </c>
      <c r="F7294" s="20">
        <v>2025</v>
      </c>
      <c r="G7294" s="20">
        <v>42</v>
      </c>
      <c r="H7294" s="11">
        <v>5030.2645824940801</v>
      </c>
      <c r="I7294" s="10">
        <v>4191595.4753991398</v>
      </c>
      <c r="J7294" s="33">
        <f t="shared" si="452"/>
        <v>1.2000835032906125E-3</v>
      </c>
      <c r="K7294" s="33">
        <f t="shared" si="453"/>
        <v>1.1993636910568872E-3</v>
      </c>
      <c r="L7294" s="33">
        <f t="shared" si="454"/>
        <v>0.99357746369765831</v>
      </c>
      <c r="M7294" s="33">
        <f t="shared" si="455"/>
        <v>0.99238580296344692</v>
      </c>
    </row>
    <row r="7295" spans="1:13" ht="41.4">
      <c r="A7295" t="s">
        <v>164</v>
      </c>
      <c r="B7295" t="s">
        <v>268</v>
      </c>
      <c r="C7295" s="14" t="s">
        <v>270</v>
      </c>
      <c r="D7295" t="s">
        <v>456</v>
      </c>
      <c r="E7295" t="s">
        <v>474</v>
      </c>
      <c r="F7295" s="20">
        <v>2025</v>
      </c>
      <c r="G7295" s="20">
        <v>43</v>
      </c>
      <c r="H7295" s="11">
        <v>5400.4400121551798</v>
      </c>
      <c r="I7295" s="10">
        <v>4139440.4420393198</v>
      </c>
      <c r="J7295" s="33">
        <f t="shared" si="452"/>
        <v>1.3046304416677683E-3</v>
      </c>
      <c r="K7295" s="33">
        <f t="shared" si="453"/>
        <v>1.3037797813457708E-3</v>
      </c>
      <c r="L7295" s="33">
        <f t="shared" si="454"/>
        <v>0.99238580296344692</v>
      </c>
      <c r="M7295" s="33">
        <f t="shared" si="455"/>
        <v>0.9910919504182486</v>
      </c>
    </row>
    <row r="7296" spans="1:13" ht="41.4">
      <c r="A7296" t="s">
        <v>164</v>
      </c>
      <c r="B7296" t="s">
        <v>268</v>
      </c>
      <c r="C7296" s="14" t="s">
        <v>270</v>
      </c>
      <c r="D7296" t="s">
        <v>456</v>
      </c>
      <c r="E7296" t="s">
        <v>474</v>
      </c>
      <c r="F7296" s="20">
        <v>2025</v>
      </c>
      <c r="G7296" s="20">
        <v>44</v>
      </c>
      <c r="H7296" s="11">
        <v>5380.5872980955401</v>
      </c>
      <c r="I7296" s="10">
        <v>4079738.5720242099</v>
      </c>
      <c r="J7296" s="33">
        <f t="shared" si="452"/>
        <v>1.3188559029226961E-3</v>
      </c>
      <c r="K7296" s="33">
        <f t="shared" si="453"/>
        <v>1.3179865946824076E-3</v>
      </c>
      <c r="L7296" s="33">
        <f t="shared" si="454"/>
        <v>0.9910919504182486</v>
      </c>
      <c r="M7296" s="33">
        <f t="shared" si="455"/>
        <v>0.98978570451349968</v>
      </c>
    </row>
    <row r="7297" spans="1:13" ht="41.4">
      <c r="A7297" t="s">
        <v>164</v>
      </c>
      <c r="B7297" t="s">
        <v>268</v>
      </c>
      <c r="C7297" s="14" t="s">
        <v>270</v>
      </c>
      <c r="D7297" t="s">
        <v>456</v>
      </c>
      <c r="E7297" t="s">
        <v>474</v>
      </c>
      <c r="F7297" s="20">
        <v>2025</v>
      </c>
      <c r="G7297" s="20">
        <v>45</v>
      </c>
      <c r="H7297" s="11">
        <v>5501.1684436647802</v>
      </c>
      <c r="I7297" s="10">
        <v>4025863.72277551</v>
      </c>
      <c r="J7297" s="33">
        <f t="shared" si="452"/>
        <v>1.3664566966196674E-3</v>
      </c>
      <c r="K7297" s="33">
        <f t="shared" si="453"/>
        <v>1.3655235197648219E-3</v>
      </c>
      <c r="L7297" s="33">
        <f t="shared" si="454"/>
        <v>0.98978570451349968</v>
      </c>
      <c r="M7297" s="33">
        <f t="shared" si="455"/>
        <v>0.98843412885445947</v>
      </c>
    </row>
    <row r="7298" spans="1:13" ht="41.4">
      <c r="A7298" t="s">
        <v>164</v>
      </c>
      <c r="B7298" t="s">
        <v>268</v>
      </c>
      <c r="C7298" s="14" t="s">
        <v>270</v>
      </c>
      <c r="D7298" t="s">
        <v>456</v>
      </c>
      <c r="E7298" t="s">
        <v>474</v>
      </c>
      <c r="F7298" s="20">
        <v>2025</v>
      </c>
      <c r="G7298" s="20">
        <v>46</v>
      </c>
      <c r="H7298" s="11">
        <v>6544.6562552282903</v>
      </c>
      <c r="I7298" s="10">
        <v>3958714.5785337202</v>
      </c>
      <c r="J7298" s="33">
        <f t="shared" ref="J7298:J7361" si="456">IF(I7298&gt;0,H7298/I7298,0)</f>
        <v>1.6532276135079141E-3</v>
      </c>
      <c r="K7298" s="33">
        <f t="shared" ref="K7298:K7361" si="457">1-EXP(-J7298)</f>
        <v>1.6518617855154627E-3</v>
      </c>
      <c r="L7298" s="33">
        <f t="shared" ref="L7298:L7361" si="458">IF(G7298=30,1,M7297)</f>
        <v>0.98843412885445947</v>
      </c>
      <c r="M7298" s="33">
        <f t="shared" ref="M7298:M7361" si="459">L7298*(1-K7298)</f>
        <v>0.98680137228950549</v>
      </c>
    </row>
    <row r="7299" spans="1:13" ht="41.4">
      <c r="A7299" t="s">
        <v>164</v>
      </c>
      <c r="B7299" t="s">
        <v>268</v>
      </c>
      <c r="C7299" s="14" t="s">
        <v>270</v>
      </c>
      <c r="D7299" t="s">
        <v>456</v>
      </c>
      <c r="E7299" t="s">
        <v>474</v>
      </c>
      <c r="F7299" s="20">
        <v>2025</v>
      </c>
      <c r="G7299" s="20">
        <v>47</v>
      </c>
      <c r="H7299" s="11">
        <v>6838.6336423133898</v>
      </c>
      <c r="I7299" s="10">
        <v>3867221.8343678401</v>
      </c>
      <c r="J7299" s="33">
        <f t="shared" si="456"/>
        <v>1.768358251791696E-3</v>
      </c>
      <c r="K7299" s="33">
        <f t="shared" si="457"/>
        <v>1.7667956275672081E-3</v>
      </c>
      <c r="L7299" s="33">
        <f t="shared" si="458"/>
        <v>0.98680137228950549</v>
      </c>
      <c r="M7299" s="33">
        <f t="shared" si="459"/>
        <v>0.98505789593966708</v>
      </c>
    </row>
    <row r="7300" spans="1:13" ht="41.4">
      <c r="A7300" t="s">
        <v>164</v>
      </c>
      <c r="B7300" t="s">
        <v>268</v>
      </c>
      <c r="C7300" s="14" t="s">
        <v>270</v>
      </c>
      <c r="D7300" t="s">
        <v>456</v>
      </c>
      <c r="E7300" t="s">
        <v>474</v>
      </c>
      <c r="F7300" s="20">
        <v>2025</v>
      </c>
      <c r="G7300" s="20">
        <v>48</v>
      </c>
      <c r="H7300" s="11">
        <v>7179.2064312237899</v>
      </c>
      <c r="I7300" s="10">
        <v>3779945.0449384302</v>
      </c>
      <c r="J7300" s="33">
        <f t="shared" si="456"/>
        <v>1.8992885732127698E-3</v>
      </c>
      <c r="K7300" s="33">
        <f t="shared" si="457"/>
        <v>1.8974860660115889E-3</v>
      </c>
      <c r="L7300" s="33">
        <f t="shared" si="458"/>
        <v>0.98505789593966708</v>
      </c>
      <c r="M7300" s="33">
        <f t="shared" si="459"/>
        <v>0.98318876230790686</v>
      </c>
    </row>
    <row r="7301" spans="1:13" ht="41.4">
      <c r="A7301" t="s">
        <v>164</v>
      </c>
      <c r="B7301" t="s">
        <v>268</v>
      </c>
      <c r="C7301" s="14" t="s">
        <v>270</v>
      </c>
      <c r="D7301" t="s">
        <v>456</v>
      </c>
      <c r="E7301" t="s">
        <v>474</v>
      </c>
      <c r="F7301" s="20">
        <v>2025</v>
      </c>
      <c r="G7301" s="20">
        <v>49</v>
      </c>
      <c r="H7301" s="11">
        <v>7515.2938759935196</v>
      </c>
      <c r="I7301" s="10">
        <v>3708728.3520107502</v>
      </c>
      <c r="J7301" s="33">
        <f t="shared" si="456"/>
        <v>2.0263802475365919E-3</v>
      </c>
      <c r="K7301" s="33">
        <f t="shared" si="457"/>
        <v>2.0243285251733134E-3</v>
      </c>
      <c r="L7301" s="33">
        <f t="shared" si="458"/>
        <v>0.98318876230790686</v>
      </c>
      <c r="M7301" s="33">
        <f t="shared" si="459"/>
        <v>0.98119846525073717</v>
      </c>
    </row>
    <row r="7302" spans="1:13" ht="41.4">
      <c r="A7302" t="s">
        <v>164</v>
      </c>
      <c r="B7302" t="s">
        <v>268</v>
      </c>
      <c r="C7302" s="14" t="s">
        <v>270</v>
      </c>
      <c r="D7302" t="s">
        <v>456</v>
      </c>
      <c r="E7302" t="s">
        <v>474</v>
      </c>
      <c r="F7302" s="20">
        <v>2025</v>
      </c>
      <c r="G7302" s="20">
        <v>50</v>
      </c>
      <c r="H7302" s="11">
        <v>7884.92899845581</v>
      </c>
      <c r="I7302" s="10">
        <v>3624871.1799817998</v>
      </c>
      <c r="J7302" s="33">
        <f t="shared" si="456"/>
        <v>2.1752301273490772E-3</v>
      </c>
      <c r="K7302" s="33">
        <f t="shared" si="457"/>
        <v>2.1728660287591017E-3</v>
      </c>
      <c r="L7302" s="33">
        <f t="shared" si="458"/>
        <v>0.98119846525073717</v>
      </c>
      <c r="M7302" s="33">
        <f t="shared" si="459"/>
        <v>0.97906645243812329</v>
      </c>
    </row>
    <row r="7303" spans="1:13" ht="41.4">
      <c r="A7303" t="s">
        <v>164</v>
      </c>
      <c r="B7303" t="s">
        <v>268</v>
      </c>
      <c r="C7303" s="14" t="s">
        <v>270</v>
      </c>
      <c r="D7303" t="s">
        <v>456</v>
      </c>
      <c r="E7303" t="s">
        <v>474</v>
      </c>
      <c r="F7303" s="20">
        <v>2025</v>
      </c>
      <c r="G7303" s="20">
        <v>51</v>
      </c>
      <c r="H7303" s="11">
        <v>8896.8237705552401</v>
      </c>
      <c r="I7303" s="10">
        <v>3557342.5560414898</v>
      </c>
      <c r="J7303" s="33">
        <f t="shared" si="456"/>
        <v>2.5009747108682653E-3</v>
      </c>
      <c r="K7303" s="33">
        <f t="shared" si="457"/>
        <v>2.4978498792005421E-3</v>
      </c>
      <c r="L7303" s="33">
        <f t="shared" si="458"/>
        <v>0.97906645243812329</v>
      </c>
      <c r="M7303" s="33">
        <f t="shared" si="459"/>
        <v>0.97662089141817143</v>
      </c>
    </row>
    <row r="7304" spans="1:13" ht="41.4">
      <c r="A7304" t="s">
        <v>164</v>
      </c>
      <c r="B7304" t="s">
        <v>268</v>
      </c>
      <c r="C7304" s="14" t="s">
        <v>270</v>
      </c>
      <c r="D7304" t="s">
        <v>456</v>
      </c>
      <c r="E7304" t="s">
        <v>474</v>
      </c>
      <c r="F7304" s="20">
        <v>2025</v>
      </c>
      <c r="G7304" s="20">
        <v>52</v>
      </c>
      <c r="H7304" s="11">
        <v>9772.6147281362591</v>
      </c>
      <c r="I7304" s="10">
        <v>3491434.4181458498</v>
      </c>
      <c r="J7304" s="33">
        <f t="shared" si="456"/>
        <v>2.7990257177237981E-3</v>
      </c>
      <c r="K7304" s="33">
        <f t="shared" si="457"/>
        <v>2.7951120975322485E-3</v>
      </c>
      <c r="L7304" s="33">
        <f t="shared" si="458"/>
        <v>0.97662089141817143</v>
      </c>
      <c r="M7304" s="33">
        <f t="shared" si="459"/>
        <v>0.97389112654986576</v>
      </c>
    </row>
    <row r="7305" spans="1:13" ht="41.4">
      <c r="A7305" t="s">
        <v>164</v>
      </c>
      <c r="B7305" t="s">
        <v>268</v>
      </c>
      <c r="C7305" s="14" t="s">
        <v>270</v>
      </c>
      <c r="D7305" t="s">
        <v>456</v>
      </c>
      <c r="E7305" t="s">
        <v>474</v>
      </c>
      <c r="F7305" s="20">
        <v>2025</v>
      </c>
      <c r="G7305" s="20">
        <v>53</v>
      </c>
      <c r="H7305" s="11">
        <v>10507.594383497701</v>
      </c>
      <c r="I7305" s="10">
        <v>3403336.7950920402</v>
      </c>
      <c r="J7305" s="33">
        <f t="shared" si="456"/>
        <v>3.0874388919282765E-3</v>
      </c>
      <c r="K7305" s="33">
        <f t="shared" si="457"/>
        <v>3.0826776537437039E-3</v>
      </c>
      <c r="L7305" s="33">
        <f t="shared" si="458"/>
        <v>0.97389112654986576</v>
      </c>
      <c r="M7305" s="33">
        <f t="shared" si="459"/>
        <v>0.97088893413687116</v>
      </c>
    </row>
    <row r="7306" spans="1:13" ht="41.4">
      <c r="A7306" t="s">
        <v>164</v>
      </c>
      <c r="B7306" t="s">
        <v>268</v>
      </c>
      <c r="C7306" s="14" t="s">
        <v>270</v>
      </c>
      <c r="D7306" t="s">
        <v>456</v>
      </c>
      <c r="E7306" t="s">
        <v>474</v>
      </c>
      <c r="F7306" s="20">
        <v>2025</v>
      </c>
      <c r="G7306" s="20">
        <v>54</v>
      </c>
      <c r="H7306" s="11">
        <v>11302.5873446843</v>
      </c>
      <c r="I7306" s="10">
        <v>3326094.6925646001</v>
      </c>
      <c r="J7306" s="33">
        <f t="shared" si="456"/>
        <v>3.3981556117301608E-3</v>
      </c>
      <c r="K7306" s="33">
        <f t="shared" si="457"/>
        <v>3.3923884154090089E-3</v>
      </c>
      <c r="L7306" s="33">
        <f t="shared" si="458"/>
        <v>0.97088893413687116</v>
      </c>
      <c r="M7306" s="33">
        <f t="shared" si="459"/>
        <v>0.96759530176405639</v>
      </c>
    </row>
    <row r="7307" spans="1:13" ht="41.4">
      <c r="A7307" t="s">
        <v>164</v>
      </c>
      <c r="B7307" t="s">
        <v>268</v>
      </c>
      <c r="C7307" s="14" t="s">
        <v>270</v>
      </c>
      <c r="D7307" t="s">
        <v>456</v>
      </c>
      <c r="E7307" t="s">
        <v>474</v>
      </c>
      <c r="F7307" s="20">
        <v>2025</v>
      </c>
      <c r="G7307" s="20">
        <v>55</v>
      </c>
      <c r="H7307" s="11">
        <v>12152.0468553316</v>
      </c>
      <c r="I7307" s="10">
        <v>3246660.0017613098</v>
      </c>
      <c r="J7307" s="33">
        <f t="shared" si="456"/>
        <v>3.7429379265889028E-3</v>
      </c>
      <c r="K7307" s="33">
        <f t="shared" si="457"/>
        <v>3.7359418657567645E-3</v>
      </c>
      <c r="L7307" s="33">
        <f t="shared" si="458"/>
        <v>0.96759530176405639</v>
      </c>
      <c r="M7307" s="33">
        <f t="shared" si="459"/>
        <v>0.96398042196708655</v>
      </c>
    </row>
    <row r="7308" spans="1:13" ht="41.4">
      <c r="A7308" t="s">
        <v>164</v>
      </c>
      <c r="B7308" t="s">
        <v>268</v>
      </c>
      <c r="C7308" s="14" t="s">
        <v>270</v>
      </c>
      <c r="D7308" t="s">
        <v>456</v>
      </c>
      <c r="E7308" t="s">
        <v>474</v>
      </c>
      <c r="F7308" s="20">
        <v>2025</v>
      </c>
      <c r="G7308" s="20">
        <v>56</v>
      </c>
      <c r="H7308" s="11">
        <v>13296.3549670712</v>
      </c>
      <c r="I7308" s="10">
        <v>3151194.3645884902</v>
      </c>
      <c r="J7308" s="33">
        <f t="shared" si="456"/>
        <v>4.2194652023019698E-3</v>
      </c>
      <c r="K7308" s="33">
        <f t="shared" si="457"/>
        <v>4.2105757662889154E-3</v>
      </c>
      <c r="L7308" s="33">
        <f t="shared" si="458"/>
        <v>0.96398042196708655</v>
      </c>
      <c r="M7308" s="33">
        <f t="shared" si="459"/>
        <v>0.959921509363175</v>
      </c>
    </row>
    <row r="7309" spans="1:13" ht="41.4">
      <c r="A7309" t="s">
        <v>164</v>
      </c>
      <c r="B7309" t="s">
        <v>268</v>
      </c>
      <c r="C7309" s="14" t="s">
        <v>270</v>
      </c>
      <c r="D7309" t="s">
        <v>456</v>
      </c>
      <c r="E7309" t="s">
        <v>474</v>
      </c>
      <c r="F7309" s="20">
        <v>2025</v>
      </c>
      <c r="G7309" s="20">
        <v>57</v>
      </c>
      <c r="H7309" s="11">
        <v>14348.445778904001</v>
      </c>
      <c r="I7309" s="10">
        <v>3049212.3527183598</v>
      </c>
      <c r="J7309" s="33">
        <f t="shared" si="456"/>
        <v>4.7056236559295129E-3</v>
      </c>
      <c r="K7309" s="33">
        <f t="shared" si="457"/>
        <v>4.6945695545446142E-3</v>
      </c>
      <c r="L7309" s="33">
        <f t="shared" si="458"/>
        <v>0.959921509363175</v>
      </c>
      <c r="M7309" s="33">
        <f t="shared" si="459"/>
        <v>0.9554150910705661</v>
      </c>
    </row>
    <row r="7310" spans="1:13" ht="41.4">
      <c r="A7310" t="s">
        <v>164</v>
      </c>
      <c r="B7310" t="s">
        <v>268</v>
      </c>
      <c r="C7310" s="14" t="s">
        <v>270</v>
      </c>
      <c r="D7310" t="s">
        <v>456</v>
      </c>
      <c r="E7310" t="s">
        <v>474</v>
      </c>
      <c r="F7310" s="20">
        <v>2025</v>
      </c>
      <c r="G7310" s="20">
        <v>58</v>
      </c>
      <c r="H7310" s="11">
        <v>15591.5113788744</v>
      </c>
      <c r="I7310" s="10">
        <v>2949517.4934811001</v>
      </c>
      <c r="J7310" s="33">
        <f t="shared" si="456"/>
        <v>5.2861227008600912E-3</v>
      </c>
      <c r="K7310" s="33">
        <f t="shared" si="457"/>
        <v>5.272175740192675E-3</v>
      </c>
      <c r="L7310" s="33">
        <f t="shared" si="458"/>
        <v>0.9554150910705661</v>
      </c>
      <c r="M7310" s="33">
        <f t="shared" si="459"/>
        <v>0.95037797480560993</v>
      </c>
    </row>
    <row r="7311" spans="1:13" ht="41.4">
      <c r="A7311" t="s">
        <v>164</v>
      </c>
      <c r="B7311" t="s">
        <v>268</v>
      </c>
      <c r="C7311" s="14" t="s">
        <v>270</v>
      </c>
      <c r="D7311" t="s">
        <v>456</v>
      </c>
      <c r="E7311" t="s">
        <v>474</v>
      </c>
      <c r="F7311" s="20">
        <v>2025</v>
      </c>
      <c r="G7311" s="20">
        <v>59</v>
      </c>
      <c r="H7311" s="11">
        <v>16198.260991356699</v>
      </c>
      <c r="I7311" s="10">
        <v>2836556.0141030601</v>
      </c>
      <c r="J7311" s="33">
        <f t="shared" si="456"/>
        <v>5.7105380295050185E-3</v>
      </c>
      <c r="K7311" s="33">
        <f t="shared" si="457"/>
        <v>5.6942638999598616E-3</v>
      </c>
      <c r="L7311" s="33">
        <f t="shared" si="458"/>
        <v>0.95037797480560993</v>
      </c>
      <c r="M7311" s="33">
        <f t="shared" si="459"/>
        <v>0.94496627181235737</v>
      </c>
    </row>
    <row r="7312" spans="1:13" ht="41.4">
      <c r="A7312" t="s">
        <v>164</v>
      </c>
      <c r="B7312" t="s">
        <v>268</v>
      </c>
      <c r="C7312" s="14" t="s">
        <v>270</v>
      </c>
      <c r="D7312" t="s">
        <v>456</v>
      </c>
      <c r="E7312" t="s">
        <v>474</v>
      </c>
      <c r="F7312" s="20">
        <v>2025</v>
      </c>
      <c r="G7312" s="20">
        <v>60</v>
      </c>
      <c r="H7312" s="11">
        <v>16942.805556747899</v>
      </c>
      <c r="I7312" s="10">
        <v>2711118.0986436098</v>
      </c>
      <c r="J7312" s="33">
        <f t="shared" si="456"/>
        <v>6.2493793852892261E-3</v>
      </c>
      <c r="K7312" s="33">
        <f t="shared" si="457"/>
        <v>6.2298926284488632E-3</v>
      </c>
      <c r="L7312" s="33">
        <f t="shared" si="458"/>
        <v>0.94496627181235737</v>
      </c>
      <c r="M7312" s="33">
        <f t="shared" si="459"/>
        <v>0.93907923340146071</v>
      </c>
    </row>
    <row r="7313" spans="1:13" ht="41.4">
      <c r="A7313" t="s">
        <v>164</v>
      </c>
      <c r="B7313" t="s">
        <v>268</v>
      </c>
      <c r="C7313" s="14" t="s">
        <v>270</v>
      </c>
      <c r="D7313" t="s">
        <v>456</v>
      </c>
      <c r="E7313" t="s">
        <v>474</v>
      </c>
      <c r="F7313" s="20">
        <v>2025</v>
      </c>
      <c r="G7313" s="20">
        <v>61</v>
      </c>
      <c r="H7313" s="11">
        <v>18446.153483152499</v>
      </c>
      <c r="I7313" s="10">
        <v>2587587.36436335</v>
      </c>
      <c r="J7313" s="33">
        <f t="shared" si="456"/>
        <v>7.1287075123320489E-3</v>
      </c>
      <c r="K7313" s="33">
        <f t="shared" si="457"/>
        <v>7.1033585478179617E-3</v>
      </c>
      <c r="L7313" s="33">
        <f t="shared" si="458"/>
        <v>0.93907923340146071</v>
      </c>
      <c r="M7313" s="33">
        <f t="shared" si="459"/>
        <v>0.9324086169018001</v>
      </c>
    </row>
    <row r="7314" spans="1:13" ht="41.4">
      <c r="A7314" t="s">
        <v>164</v>
      </c>
      <c r="B7314" t="s">
        <v>268</v>
      </c>
      <c r="C7314" s="14" t="s">
        <v>270</v>
      </c>
      <c r="D7314" t="s">
        <v>456</v>
      </c>
      <c r="E7314" t="s">
        <v>474</v>
      </c>
      <c r="F7314" s="20">
        <v>2025</v>
      </c>
      <c r="G7314" s="20">
        <v>62</v>
      </c>
      <c r="H7314" s="11">
        <v>19673.154483571499</v>
      </c>
      <c r="I7314" s="10">
        <v>2464801.4290322</v>
      </c>
      <c r="J7314" s="33">
        <f t="shared" si="456"/>
        <v>7.9816387039730544E-3</v>
      </c>
      <c r="K7314" s="33">
        <f t="shared" si="457"/>
        <v>7.9498700040564474E-3</v>
      </c>
      <c r="L7314" s="33">
        <f t="shared" si="458"/>
        <v>0.9324086169018001</v>
      </c>
      <c r="M7314" s="33">
        <f t="shared" si="459"/>
        <v>0.92499608960676871</v>
      </c>
    </row>
    <row r="7315" spans="1:13" ht="41.4">
      <c r="A7315" t="s">
        <v>164</v>
      </c>
      <c r="B7315" t="s">
        <v>268</v>
      </c>
      <c r="C7315" s="14" t="s">
        <v>270</v>
      </c>
      <c r="D7315" t="s">
        <v>456</v>
      </c>
      <c r="E7315" t="s">
        <v>474</v>
      </c>
      <c r="F7315" s="20">
        <v>2025</v>
      </c>
      <c r="G7315" s="20">
        <v>63</v>
      </c>
      <c r="H7315" s="11">
        <v>20916.479176805398</v>
      </c>
      <c r="I7315" s="10">
        <v>2342092.6212101402</v>
      </c>
      <c r="J7315" s="33">
        <f t="shared" si="456"/>
        <v>8.9306797636371973E-3</v>
      </c>
      <c r="K7315" s="33">
        <f t="shared" si="457"/>
        <v>8.8909196926388878E-3</v>
      </c>
      <c r="L7315" s="33">
        <f t="shared" si="458"/>
        <v>0.92499608960676871</v>
      </c>
      <c r="M7315" s="33">
        <f t="shared" si="459"/>
        <v>0.91677202365806998</v>
      </c>
    </row>
    <row r="7316" spans="1:13" ht="41.4">
      <c r="A7316" t="s">
        <v>164</v>
      </c>
      <c r="B7316" t="s">
        <v>268</v>
      </c>
      <c r="C7316" s="14" t="s">
        <v>270</v>
      </c>
      <c r="D7316" t="s">
        <v>456</v>
      </c>
      <c r="E7316" t="s">
        <v>474</v>
      </c>
      <c r="F7316" s="20">
        <v>2025</v>
      </c>
      <c r="G7316" s="20">
        <v>64</v>
      </c>
      <c r="H7316" s="11">
        <v>22266.933830332899</v>
      </c>
      <c r="I7316" s="10">
        <v>2218148.70530253</v>
      </c>
      <c r="J7316" s="33">
        <f t="shared" si="456"/>
        <v>1.003852166317945E-2</v>
      </c>
      <c r="K7316" s="33">
        <f t="shared" si="457"/>
        <v>9.9883038824912784E-3</v>
      </c>
      <c r="L7316" s="33">
        <f t="shared" si="458"/>
        <v>0.91677202365806998</v>
      </c>
      <c r="M7316" s="33">
        <f t="shared" si="459"/>
        <v>0.90761502609480671</v>
      </c>
    </row>
    <row r="7317" spans="1:13" ht="41.4">
      <c r="A7317" t="s">
        <v>164</v>
      </c>
      <c r="B7317" t="s">
        <v>268</v>
      </c>
      <c r="C7317" s="14" t="s">
        <v>270</v>
      </c>
      <c r="D7317" t="s">
        <v>456</v>
      </c>
      <c r="E7317" t="s">
        <v>474</v>
      </c>
      <c r="F7317" s="20">
        <v>2025</v>
      </c>
      <c r="G7317" s="20">
        <v>65</v>
      </c>
      <c r="H7317" s="11">
        <v>23433.727956236398</v>
      </c>
      <c r="I7317" s="10">
        <v>2089504.47083457</v>
      </c>
      <c r="J7317" s="33">
        <f t="shared" si="456"/>
        <v>1.1214969043295093E-2</v>
      </c>
      <c r="K7317" s="33">
        <f t="shared" si="457"/>
        <v>1.1152315715085015E-2</v>
      </c>
      <c r="L7317" s="33">
        <f t="shared" si="458"/>
        <v>0.90761502609480671</v>
      </c>
      <c r="M7317" s="33">
        <f t="shared" si="459"/>
        <v>0.89749301677604232</v>
      </c>
    </row>
    <row r="7318" spans="1:13" ht="41.4">
      <c r="A7318" t="s">
        <v>164</v>
      </c>
      <c r="B7318" t="s">
        <v>268</v>
      </c>
      <c r="C7318" s="14" t="s">
        <v>270</v>
      </c>
      <c r="D7318" t="s">
        <v>456</v>
      </c>
      <c r="E7318" t="s">
        <v>474</v>
      </c>
      <c r="F7318" s="20">
        <v>2025</v>
      </c>
      <c r="G7318" s="20">
        <v>66</v>
      </c>
      <c r="H7318" s="11">
        <v>24122.390417112601</v>
      </c>
      <c r="I7318" s="10">
        <v>1956080.13586195</v>
      </c>
      <c r="J7318" s="33">
        <f t="shared" si="456"/>
        <v>1.2332005205135948E-2</v>
      </c>
      <c r="K7318" s="33">
        <f t="shared" si="457"/>
        <v>1.2256277639497548E-2</v>
      </c>
      <c r="L7318" s="33">
        <f t="shared" si="458"/>
        <v>0.89749301677604232</v>
      </c>
      <c r="M7318" s="33">
        <f t="shared" si="459"/>
        <v>0.88649309318292491</v>
      </c>
    </row>
    <row r="7319" spans="1:13" ht="41.4">
      <c r="A7319" t="s">
        <v>164</v>
      </c>
      <c r="B7319" t="s">
        <v>268</v>
      </c>
      <c r="C7319" s="14" t="s">
        <v>270</v>
      </c>
      <c r="D7319" t="s">
        <v>456</v>
      </c>
      <c r="E7319" t="s">
        <v>474</v>
      </c>
      <c r="F7319" s="20">
        <v>2025</v>
      </c>
      <c r="G7319" s="20">
        <v>67</v>
      </c>
      <c r="H7319" s="11">
        <v>20816.044312128</v>
      </c>
      <c r="I7319" s="10">
        <v>1821534.82128253</v>
      </c>
      <c r="J7319" s="33">
        <f t="shared" si="456"/>
        <v>1.1427749867263899E-2</v>
      </c>
      <c r="K7319" s="33">
        <f t="shared" si="457"/>
        <v>1.1362701156339305E-2</v>
      </c>
      <c r="L7319" s="33">
        <f t="shared" si="458"/>
        <v>0.88649309318292491</v>
      </c>
      <c r="M7319" s="33">
        <f t="shared" si="459"/>
        <v>0.87642013708792843</v>
      </c>
    </row>
    <row r="7320" spans="1:13" ht="41.4">
      <c r="A7320" t="s">
        <v>164</v>
      </c>
      <c r="B7320" t="s">
        <v>268</v>
      </c>
      <c r="C7320" s="14" t="s">
        <v>270</v>
      </c>
      <c r="D7320" t="s">
        <v>456</v>
      </c>
      <c r="E7320" t="s">
        <v>474</v>
      </c>
      <c r="F7320" s="20">
        <v>2025</v>
      </c>
      <c r="G7320" s="20">
        <v>68</v>
      </c>
      <c r="H7320" s="11">
        <v>20439.725661147</v>
      </c>
      <c r="I7320" s="10">
        <v>1697547.8816679099</v>
      </c>
      <c r="J7320" s="33">
        <f t="shared" si="456"/>
        <v>1.2040735864878308E-2</v>
      </c>
      <c r="K7320" s="33">
        <f t="shared" si="457"/>
        <v>1.1968536274057473E-2</v>
      </c>
      <c r="L7320" s="33">
        <f t="shared" si="458"/>
        <v>0.87642013708792843</v>
      </c>
      <c r="M7320" s="33">
        <f t="shared" si="459"/>
        <v>0.86593067088587716</v>
      </c>
    </row>
    <row r="7321" spans="1:13" ht="41.4">
      <c r="A7321" t="s">
        <v>164</v>
      </c>
      <c r="B7321" t="s">
        <v>268</v>
      </c>
      <c r="C7321" s="14" t="s">
        <v>270</v>
      </c>
      <c r="D7321" t="s">
        <v>456</v>
      </c>
      <c r="E7321" t="s">
        <v>474</v>
      </c>
      <c r="F7321" s="20">
        <v>2025</v>
      </c>
      <c r="G7321" s="20">
        <v>69</v>
      </c>
      <c r="H7321" s="11">
        <v>20110.377826764601</v>
      </c>
      <c r="I7321" s="10">
        <v>1580975.5137741701</v>
      </c>
      <c r="J7321" s="33">
        <f t="shared" si="456"/>
        <v>1.2720233584615284E-2</v>
      </c>
      <c r="K7321" s="33">
        <f t="shared" si="457"/>
        <v>1.2639673356805936E-2</v>
      </c>
      <c r="L7321" s="33">
        <f t="shared" si="458"/>
        <v>0.86593067088587716</v>
      </c>
      <c r="M7321" s="33">
        <f t="shared" si="459"/>
        <v>0.85498559005623986</v>
      </c>
    </row>
    <row r="7322" spans="1:13" ht="41.4">
      <c r="A7322" t="s">
        <v>164</v>
      </c>
      <c r="B7322" t="s">
        <v>268</v>
      </c>
      <c r="C7322" s="14" t="s">
        <v>270</v>
      </c>
      <c r="D7322" t="s">
        <v>456</v>
      </c>
      <c r="E7322" t="s">
        <v>474</v>
      </c>
      <c r="F7322" s="20">
        <v>2026</v>
      </c>
      <c r="G7322" s="20">
        <v>30</v>
      </c>
      <c r="H7322" s="11">
        <v>920.93846033992202</v>
      </c>
      <c r="I7322" s="10">
        <v>4382721.7198010497</v>
      </c>
      <c r="J7322" s="33">
        <f t="shared" si="456"/>
        <v>2.1012934866002108E-4</v>
      </c>
      <c r="K7322" s="33">
        <f t="shared" si="457"/>
        <v>2.1010727303472088E-4</v>
      </c>
      <c r="L7322" s="33">
        <f t="shared" si="458"/>
        <v>1</v>
      </c>
      <c r="M7322" s="33">
        <f t="shared" si="459"/>
        <v>0.99978989272696528</v>
      </c>
    </row>
    <row r="7323" spans="1:13" ht="41.4">
      <c r="A7323" t="s">
        <v>164</v>
      </c>
      <c r="B7323" t="s">
        <v>268</v>
      </c>
      <c r="C7323" s="14" t="s">
        <v>270</v>
      </c>
      <c r="D7323" t="s">
        <v>456</v>
      </c>
      <c r="E7323" t="s">
        <v>474</v>
      </c>
      <c r="F7323" s="20">
        <v>2026</v>
      </c>
      <c r="G7323" s="20">
        <v>31</v>
      </c>
      <c r="H7323" s="11">
        <v>1300.2222427832601</v>
      </c>
      <c r="I7323" s="10">
        <v>4319605.7623323202</v>
      </c>
      <c r="J7323" s="33">
        <f t="shared" si="456"/>
        <v>3.010048403308964E-4</v>
      </c>
      <c r="K7323" s="33">
        <f t="shared" si="457"/>
        <v>3.0095954291897709E-4</v>
      </c>
      <c r="L7323" s="33">
        <f t="shared" si="458"/>
        <v>0.99978989272696528</v>
      </c>
      <c r="M7323" s="33">
        <f t="shared" si="459"/>
        <v>0.99948899641783517</v>
      </c>
    </row>
    <row r="7324" spans="1:13" ht="41.4">
      <c r="A7324" t="s">
        <v>164</v>
      </c>
      <c r="B7324" t="s">
        <v>268</v>
      </c>
      <c r="C7324" s="14" t="s">
        <v>270</v>
      </c>
      <c r="D7324" t="s">
        <v>456</v>
      </c>
      <c r="E7324" t="s">
        <v>474</v>
      </c>
      <c r="F7324" s="20">
        <v>2026</v>
      </c>
      <c r="G7324" s="20">
        <v>32</v>
      </c>
      <c r="H7324" s="11">
        <v>1324.2594392498499</v>
      </c>
      <c r="I7324" s="10">
        <v>4266457.1605818104</v>
      </c>
      <c r="J7324" s="33">
        <f t="shared" si="456"/>
        <v>3.1038854707948424E-4</v>
      </c>
      <c r="K7324" s="33">
        <f t="shared" si="457"/>
        <v>3.1034038153787691E-4</v>
      </c>
      <c r="L7324" s="33">
        <f t="shared" si="458"/>
        <v>0.99948899641783517</v>
      </c>
      <c r="M7324" s="33">
        <f t="shared" si="459"/>
        <v>0.99917881462134395</v>
      </c>
    </row>
    <row r="7325" spans="1:13" ht="41.4">
      <c r="A7325" t="s">
        <v>164</v>
      </c>
      <c r="B7325" t="s">
        <v>268</v>
      </c>
      <c r="C7325" s="14" t="s">
        <v>270</v>
      </c>
      <c r="D7325" t="s">
        <v>456</v>
      </c>
      <c r="E7325" t="s">
        <v>474</v>
      </c>
      <c r="F7325" s="20">
        <v>2026</v>
      </c>
      <c r="G7325" s="20">
        <v>33</v>
      </c>
      <c r="H7325" s="11">
        <v>1384.2934913209299</v>
      </c>
      <c r="I7325" s="10">
        <v>4216177.3168261396</v>
      </c>
      <c r="J7325" s="33">
        <f t="shared" si="456"/>
        <v>3.2832904958632065E-4</v>
      </c>
      <c r="K7325" s="33">
        <f t="shared" si="457"/>
        <v>3.2827515550237774E-4</v>
      </c>
      <c r="L7325" s="33">
        <f t="shared" si="458"/>
        <v>0.99917881462134395</v>
      </c>
      <c r="M7325" s="33">
        <f t="shared" si="459"/>
        <v>0.99885080904059942</v>
      </c>
    </row>
    <row r="7326" spans="1:13" ht="41.4">
      <c r="A7326" t="s">
        <v>164</v>
      </c>
      <c r="B7326" t="s">
        <v>268</v>
      </c>
      <c r="C7326" s="14" t="s">
        <v>270</v>
      </c>
      <c r="D7326" t="s">
        <v>456</v>
      </c>
      <c r="E7326" t="s">
        <v>474</v>
      </c>
      <c r="F7326" s="20">
        <v>2026</v>
      </c>
      <c r="G7326" s="20">
        <v>34</v>
      </c>
      <c r="H7326" s="11">
        <v>1460.83234058422</v>
      </c>
      <c r="I7326" s="10">
        <v>4201387.0000887802</v>
      </c>
      <c r="J7326" s="33">
        <f t="shared" si="456"/>
        <v>3.4770239936319862E-4</v>
      </c>
      <c r="K7326" s="33">
        <f t="shared" si="457"/>
        <v>3.4764195788938856E-4</v>
      </c>
      <c r="L7326" s="33">
        <f t="shared" si="458"/>
        <v>0.99885080904059942</v>
      </c>
      <c r="M7326" s="33">
        <f t="shared" si="459"/>
        <v>0.99850356658970518</v>
      </c>
    </row>
    <row r="7327" spans="1:13" ht="41.4">
      <c r="A7327" t="s">
        <v>164</v>
      </c>
      <c r="B7327" t="s">
        <v>268</v>
      </c>
      <c r="C7327" s="14" t="s">
        <v>270</v>
      </c>
      <c r="D7327" t="s">
        <v>456</v>
      </c>
      <c r="E7327" t="s">
        <v>474</v>
      </c>
      <c r="F7327" s="20">
        <v>2026</v>
      </c>
      <c r="G7327" s="20">
        <v>35</v>
      </c>
      <c r="H7327" s="11">
        <v>1578.68981506101</v>
      </c>
      <c r="I7327" s="10">
        <v>4181112.7459406499</v>
      </c>
      <c r="J7327" s="33">
        <f t="shared" si="456"/>
        <v>3.7757647568669968E-4</v>
      </c>
      <c r="K7327" s="33">
        <f t="shared" si="457"/>
        <v>3.7750520265977805E-4</v>
      </c>
      <c r="L7327" s="33">
        <f t="shared" si="458"/>
        <v>0.99850356658970518</v>
      </c>
      <c r="M7327" s="33">
        <f t="shared" si="459"/>
        <v>0.99812662629844318</v>
      </c>
    </row>
    <row r="7328" spans="1:13" ht="41.4">
      <c r="A7328" t="s">
        <v>164</v>
      </c>
      <c r="B7328" t="s">
        <v>268</v>
      </c>
      <c r="C7328" s="14" t="s">
        <v>270</v>
      </c>
      <c r="D7328" t="s">
        <v>456</v>
      </c>
      <c r="E7328" t="s">
        <v>474</v>
      </c>
      <c r="F7328" s="20">
        <v>2026</v>
      </c>
      <c r="G7328" s="20">
        <v>36</v>
      </c>
      <c r="H7328" s="11">
        <v>2123.1815901047798</v>
      </c>
      <c r="I7328" s="10">
        <v>4164575.90605328</v>
      </c>
      <c r="J7328" s="33">
        <f t="shared" si="456"/>
        <v>5.0981940010234904E-4</v>
      </c>
      <c r="K7328" s="33">
        <f t="shared" si="457"/>
        <v>5.0968946427421002E-4</v>
      </c>
      <c r="L7328" s="33">
        <f t="shared" si="458"/>
        <v>0.99812662629844318</v>
      </c>
      <c r="M7328" s="33">
        <f t="shared" si="459"/>
        <v>0.9976178916730073</v>
      </c>
    </row>
    <row r="7329" spans="1:13" ht="41.4">
      <c r="A7329" t="s">
        <v>164</v>
      </c>
      <c r="B7329" t="s">
        <v>268</v>
      </c>
      <c r="C7329" s="14" t="s">
        <v>270</v>
      </c>
      <c r="D7329" t="s">
        <v>456</v>
      </c>
      <c r="E7329" t="s">
        <v>474</v>
      </c>
      <c r="F7329" s="20">
        <v>2026</v>
      </c>
      <c r="G7329" s="20">
        <v>37</v>
      </c>
      <c r="H7329" s="11">
        <v>2335.4857593085098</v>
      </c>
      <c r="I7329" s="10">
        <v>4171612.8794919099</v>
      </c>
      <c r="J7329" s="33">
        <f t="shared" si="456"/>
        <v>5.5985198693531818E-4</v>
      </c>
      <c r="K7329" s="33">
        <f t="shared" si="457"/>
        <v>5.5969529905375293E-4</v>
      </c>
      <c r="L7329" s="33">
        <f t="shared" si="458"/>
        <v>0.9976178916730073</v>
      </c>
      <c r="M7329" s="33">
        <f t="shared" si="459"/>
        <v>0.99705952962878597</v>
      </c>
    </row>
    <row r="7330" spans="1:13" ht="41.4">
      <c r="A7330" t="s">
        <v>164</v>
      </c>
      <c r="B7330" t="s">
        <v>268</v>
      </c>
      <c r="C7330" s="14" t="s">
        <v>270</v>
      </c>
      <c r="D7330" t="s">
        <v>456</v>
      </c>
      <c r="E7330" t="s">
        <v>474</v>
      </c>
      <c r="F7330" s="20">
        <v>2026</v>
      </c>
      <c r="G7330" s="20">
        <v>38</v>
      </c>
      <c r="H7330" s="11">
        <v>2638.81143404254</v>
      </c>
      <c r="I7330" s="10">
        <v>4132995.8102699802</v>
      </c>
      <c r="J7330" s="33">
        <f t="shared" si="456"/>
        <v>6.3847425818468575E-4</v>
      </c>
      <c r="K7330" s="33">
        <f t="shared" si="457"/>
        <v>6.3827047686748628E-4</v>
      </c>
      <c r="L7330" s="33">
        <f t="shared" si="458"/>
        <v>0.99705952962878597</v>
      </c>
      <c r="M7330" s="33">
        <f t="shared" si="459"/>
        <v>0.99642313596734455</v>
      </c>
    </row>
    <row r="7331" spans="1:13" ht="41.4">
      <c r="A7331" t="s">
        <v>164</v>
      </c>
      <c r="B7331" t="s">
        <v>268</v>
      </c>
      <c r="C7331" s="14" t="s">
        <v>270</v>
      </c>
      <c r="D7331" t="s">
        <v>456</v>
      </c>
      <c r="E7331" t="s">
        <v>474</v>
      </c>
      <c r="F7331" s="20">
        <v>2026</v>
      </c>
      <c r="G7331" s="20">
        <v>39</v>
      </c>
      <c r="H7331" s="11">
        <v>2851.94558271399</v>
      </c>
      <c r="I7331" s="10">
        <v>4085758.8973289002</v>
      </c>
      <c r="J7331" s="33">
        <f t="shared" si="456"/>
        <v>6.9802101748550898E-4</v>
      </c>
      <c r="K7331" s="33">
        <f t="shared" si="457"/>
        <v>6.9777745748833553E-4</v>
      </c>
      <c r="L7331" s="33">
        <f t="shared" si="458"/>
        <v>0.99642313596734455</v>
      </c>
      <c r="M7331" s="33">
        <f t="shared" si="459"/>
        <v>0.99572785436494671</v>
      </c>
    </row>
    <row r="7332" spans="1:13" ht="41.4">
      <c r="A7332" t="s">
        <v>164</v>
      </c>
      <c r="B7332" t="s">
        <v>268</v>
      </c>
      <c r="C7332" s="14" t="s">
        <v>270</v>
      </c>
      <c r="D7332" t="s">
        <v>456</v>
      </c>
      <c r="E7332" t="s">
        <v>474</v>
      </c>
      <c r="F7332" s="20">
        <v>2026</v>
      </c>
      <c r="G7332" s="20">
        <v>40</v>
      </c>
      <c r="H7332" s="11">
        <v>3181.66690818406</v>
      </c>
      <c r="I7332" s="10">
        <v>4101301.0166644002</v>
      </c>
      <c r="J7332" s="33">
        <f t="shared" si="456"/>
        <v>7.7577015080246877E-4</v>
      </c>
      <c r="K7332" s="33">
        <f t="shared" si="457"/>
        <v>7.7546931893623938E-4</v>
      </c>
      <c r="L7332" s="33">
        <f t="shared" si="458"/>
        <v>0.99572785436494671</v>
      </c>
      <c r="M7332" s="33">
        <f t="shared" si="459"/>
        <v>0.99495569796387651</v>
      </c>
    </row>
    <row r="7333" spans="1:13" ht="41.4">
      <c r="A7333" t="s">
        <v>164</v>
      </c>
      <c r="B7333" t="s">
        <v>268</v>
      </c>
      <c r="C7333" s="14" t="s">
        <v>270</v>
      </c>
      <c r="D7333" t="s">
        <v>456</v>
      </c>
      <c r="E7333" t="s">
        <v>474</v>
      </c>
      <c r="F7333" s="20">
        <v>2026</v>
      </c>
      <c r="G7333" s="20">
        <v>41</v>
      </c>
      <c r="H7333" s="11">
        <v>4334.07467147846</v>
      </c>
      <c r="I7333" s="10">
        <v>4174694.3101672502</v>
      </c>
      <c r="J7333" s="33">
        <f t="shared" si="456"/>
        <v>1.0381777321810239E-3</v>
      </c>
      <c r="K7333" s="33">
        <f t="shared" si="457"/>
        <v>1.0376390121243917E-3</v>
      </c>
      <c r="L7333" s="33">
        <f t="shared" si="458"/>
        <v>0.99495569796387651</v>
      </c>
      <c r="M7333" s="33">
        <f t="shared" si="459"/>
        <v>0.99392329311633376</v>
      </c>
    </row>
    <row r="7334" spans="1:13" ht="41.4">
      <c r="A7334" t="s">
        <v>164</v>
      </c>
      <c r="B7334" t="s">
        <v>268</v>
      </c>
      <c r="C7334" s="14" t="s">
        <v>270</v>
      </c>
      <c r="D7334" t="s">
        <v>456</v>
      </c>
      <c r="E7334" t="s">
        <v>474</v>
      </c>
      <c r="F7334" s="20">
        <v>2026</v>
      </c>
      <c r="G7334" s="20">
        <v>42</v>
      </c>
      <c r="H7334" s="11">
        <v>4914.3820933508996</v>
      </c>
      <c r="I7334" s="10">
        <v>4206490.6141830096</v>
      </c>
      <c r="J7334" s="33">
        <f t="shared" si="456"/>
        <v>1.1682855244657137E-3</v>
      </c>
      <c r="K7334" s="33">
        <f t="shared" si="457"/>
        <v>1.1676033446185174E-3</v>
      </c>
      <c r="L7334" s="33">
        <f t="shared" si="458"/>
        <v>0.99392329311633376</v>
      </c>
      <c r="M7334" s="33">
        <f t="shared" si="459"/>
        <v>0.99276278495499692</v>
      </c>
    </row>
    <row r="7335" spans="1:13" ht="41.4">
      <c r="A7335" t="s">
        <v>164</v>
      </c>
      <c r="B7335" t="s">
        <v>268</v>
      </c>
      <c r="C7335" s="14" t="s">
        <v>270</v>
      </c>
      <c r="D7335" t="s">
        <v>456</v>
      </c>
      <c r="E7335" t="s">
        <v>474</v>
      </c>
      <c r="F7335" s="20">
        <v>2026</v>
      </c>
      <c r="G7335" s="20">
        <v>43</v>
      </c>
      <c r="H7335" s="11">
        <v>5316.3728803326803</v>
      </c>
      <c r="I7335" s="10">
        <v>4178083.9999358999</v>
      </c>
      <c r="J7335" s="33">
        <f t="shared" si="456"/>
        <v>1.2724427944517736E-3</v>
      </c>
      <c r="K7335" s="33">
        <f t="shared" si="457"/>
        <v>1.2716335823809155E-3</v>
      </c>
      <c r="L7335" s="33">
        <f t="shared" si="458"/>
        <v>0.99276278495499692</v>
      </c>
      <c r="M7335" s="33">
        <f t="shared" si="459"/>
        <v>0.9915003544583102</v>
      </c>
    </row>
    <row r="7336" spans="1:13" ht="41.4">
      <c r="A7336" t="s">
        <v>164</v>
      </c>
      <c r="B7336" t="s">
        <v>268</v>
      </c>
      <c r="C7336" s="14" t="s">
        <v>270</v>
      </c>
      <c r="D7336" t="s">
        <v>456</v>
      </c>
      <c r="E7336" t="s">
        <v>474</v>
      </c>
      <c r="F7336" s="20">
        <v>2026</v>
      </c>
      <c r="G7336" s="20">
        <v>44</v>
      </c>
      <c r="H7336" s="11">
        <v>5398.2630440966695</v>
      </c>
      <c r="I7336" s="10">
        <v>4124950.98371271</v>
      </c>
      <c r="J7336" s="33">
        <f t="shared" si="456"/>
        <v>1.3086853796352024E-3</v>
      </c>
      <c r="K7336" s="33">
        <f t="shared" si="457"/>
        <v>1.307829424356588E-3</v>
      </c>
      <c r="L7336" s="33">
        <f t="shared" si="458"/>
        <v>0.9915003544583102</v>
      </c>
      <c r="M7336" s="33">
        <f t="shared" si="459"/>
        <v>0.99020364112048964</v>
      </c>
    </row>
    <row r="7337" spans="1:13" ht="41.4">
      <c r="A7337" t="s">
        <v>164</v>
      </c>
      <c r="B7337" t="s">
        <v>268</v>
      </c>
      <c r="C7337" s="14" t="s">
        <v>270</v>
      </c>
      <c r="D7337" t="s">
        <v>456</v>
      </c>
      <c r="E7337" t="s">
        <v>474</v>
      </c>
      <c r="F7337" s="20">
        <v>2026</v>
      </c>
      <c r="G7337" s="20">
        <v>45</v>
      </c>
      <c r="H7337" s="11">
        <v>5549.7953453023902</v>
      </c>
      <c r="I7337" s="10">
        <v>4064610.70039206</v>
      </c>
      <c r="J7337" s="33">
        <f t="shared" si="456"/>
        <v>1.3653940695395684E-3</v>
      </c>
      <c r="K7337" s="33">
        <f t="shared" si="457"/>
        <v>1.3644623431631198E-3</v>
      </c>
      <c r="L7337" s="33">
        <f t="shared" si="458"/>
        <v>0.99020364112048964</v>
      </c>
      <c r="M7337" s="33">
        <f t="shared" si="459"/>
        <v>0.9888525455401177</v>
      </c>
    </row>
    <row r="7338" spans="1:13" ht="41.4">
      <c r="A7338" t="s">
        <v>164</v>
      </c>
      <c r="B7338" t="s">
        <v>268</v>
      </c>
      <c r="C7338" s="14" t="s">
        <v>270</v>
      </c>
      <c r="D7338" t="s">
        <v>456</v>
      </c>
      <c r="E7338" t="s">
        <v>474</v>
      </c>
      <c r="F7338" s="20">
        <v>2026</v>
      </c>
      <c r="G7338" s="20">
        <v>46</v>
      </c>
      <c r="H7338" s="11">
        <v>6609.6000000993899</v>
      </c>
      <c r="I7338" s="10">
        <v>4009857.5808514301</v>
      </c>
      <c r="J7338" s="33">
        <f t="shared" si="456"/>
        <v>1.6483378441325951E-3</v>
      </c>
      <c r="K7338" s="33">
        <f t="shared" si="457"/>
        <v>1.6469800814280511E-3</v>
      </c>
      <c r="L7338" s="33">
        <f t="shared" si="458"/>
        <v>0.9888525455401177</v>
      </c>
      <c r="M7338" s="33">
        <f t="shared" si="459"/>
        <v>0.98722392509414369</v>
      </c>
    </row>
    <row r="7339" spans="1:13" ht="41.4">
      <c r="A7339" t="s">
        <v>164</v>
      </c>
      <c r="B7339" t="s">
        <v>268</v>
      </c>
      <c r="C7339" s="14" t="s">
        <v>270</v>
      </c>
      <c r="D7339" t="s">
        <v>456</v>
      </c>
      <c r="E7339" t="s">
        <v>474</v>
      </c>
      <c r="F7339" s="20">
        <v>2026</v>
      </c>
      <c r="G7339" s="20">
        <v>47</v>
      </c>
      <c r="H7339" s="11">
        <v>6906.8751614966804</v>
      </c>
      <c r="I7339" s="10">
        <v>3941806.9116907301</v>
      </c>
      <c r="J7339" s="33">
        <f t="shared" si="456"/>
        <v>1.7522104243645374E-3</v>
      </c>
      <c r="K7339" s="33">
        <f t="shared" si="457"/>
        <v>1.7506761999044329E-3</v>
      </c>
      <c r="L7339" s="33">
        <f t="shared" si="458"/>
        <v>0.98722392509414369</v>
      </c>
      <c r="M7339" s="33">
        <f t="shared" si="459"/>
        <v>0.98549561566450516</v>
      </c>
    </row>
    <row r="7340" spans="1:13" ht="41.4">
      <c r="A7340" t="s">
        <v>164</v>
      </c>
      <c r="B7340" t="s">
        <v>268</v>
      </c>
      <c r="C7340" s="14" t="s">
        <v>270</v>
      </c>
      <c r="D7340" t="s">
        <v>456</v>
      </c>
      <c r="E7340" t="s">
        <v>474</v>
      </c>
      <c r="F7340" s="20">
        <v>2026</v>
      </c>
      <c r="G7340" s="20">
        <v>48</v>
      </c>
      <c r="H7340" s="11">
        <v>7285.1093052961796</v>
      </c>
      <c r="I7340" s="10">
        <v>3849284.4407520602</v>
      </c>
      <c r="J7340" s="33">
        <f t="shared" si="456"/>
        <v>1.8925879387268246E-3</v>
      </c>
      <c r="K7340" s="33">
        <f t="shared" si="457"/>
        <v>1.8907981234795868E-3</v>
      </c>
      <c r="L7340" s="33">
        <f t="shared" si="458"/>
        <v>0.98549561566450516</v>
      </c>
      <c r="M7340" s="33">
        <f t="shared" si="459"/>
        <v>0.98363224240370939</v>
      </c>
    </row>
    <row r="7341" spans="1:13" ht="41.4">
      <c r="A7341" t="s">
        <v>164</v>
      </c>
      <c r="B7341" t="s">
        <v>268</v>
      </c>
      <c r="C7341" s="14" t="s">
        <v>270</v>
      </c>
      <c r="D7341" t="s">
        <v>456</v>
      </c>
      <c r="E7341" t="s">
        <v>474</v>
      </c>
      <c r="F7341" s="20">
        <v>2026</v>
      </c>
      <c r="G7341" s="20">
        <v>49</v>
      </c>
      <c r="H7341" s="11">
        <v>7467.5723264642502</v>
      </c>
      <c r="I7341" s="10">
        <v>3760874.8773242501</v>
      </c>
      <c r="J7341" s="33">
        <f t="shared" si="456"/>
        <v>1.9855944614081936E-3</v>
      </c>
      <c r="K7341" s="33">
        <f t="shared" si="457"/>
        <v>1.9836244728074215E-3</v>
      </c>
      <c r="L7341" s="33">
        <f t="shared" si="458"/>
        <v>0.98363224240370939</v>
      </c>
      <c r="M7341" s="33">
        <f t="shared" si="459"/>
        <v>0.98168108541543497</v>
      </c>
    </row>
    <row r="7342" spans="1:13" ht="41.4">
      <c r="A7342" t="s">
        <v>164</v>
      </c>
      <c r="B7342" t="s">
        <v>268</v>
      </c>
      <c r="C7342" s="14" t="s">
        <v>270</v>
      </c>
      <c r="D7342" t="s">
        <v>456</v>
      </c>
      <c r="E7342" t="s">
        <v>474</v>
      </c>
      <c r="F7342" s="20">
        <v>2026</v>
      </c>
      <c r="G7342" s="20">
        <v>50</v>
      </c>
      <c r="H7342" s="11">
        <v>7874.3177646254799</v>
      </c>
      <c r="I7342" s="10">
        <v>3688492.2120209499</v>
      </c>
      <c r="J7342" s="33">
        <f t="shared" si="456"/>
        <v>2.1348337781391404E-3</v>
      </c>
      <c r="K7342" s="33">
        <f t="shared" si="457"/>
        <v>2.1325566412334629E-3</v>
      </c>
      <c r="L7342" s="33">
        <f t="shared" si="458"/>
        <v>0.98168108541543497</v>
      </c>
      <c r="M7342" s="33">
        <f t="shared" si="459"/>
        <v>0.97958759489715896</v>
      </c>
    </row>
    <row r="7343" spans="1:13" ht="41.4">
      <c r="A7343" t="s">
        <v>164</v>
      </c>
      <c r="B7343" t="s">
        <v>268</v>
      </c>
      <c r="C7343" s="14" t="s">
        <v>270</v>
      </c>
      <c r="D7343" t="s">
        <v>456</v>
      </c>
      <c r="E7343" t="s">
        <v>474</v>
      </c>
      <c r="F7343" s="20">
        <v>2026</v>
      </c>
      <c r="G7343" s="20">
        <v>51</v>
      </c>
      <c r="H7343" s="11">
        <v>8764.9181189081191</v>
      </c>
      <c r="I7343" s="10">
        <v>3603433.0769364098</v>
      </c>
      <c r="J7343" s="33">
        <f t="shared" si="456"/>
        <v>2.432379881010565E-3</v>
      </c>
      <c r="K7343" s="33">
        <f t="shared" si="457"/>
        <v>2.4294240421278701E-3</v>
      </c>
      <c r="L7343" s="33">
        <f t="shared" si="458"/>
        <v>0.97958759489715896</v>
      </c>
      <c r="M7343" s="33">
        <f t="shared" si="459"/>
        <v>0.97720776124274555</v>
      </c>
    </row>
    <row r="7344" spans="1:13" ht="41.4">
      <c r="A7344" t="s">
        <v>164</v>
      </c>
      <c r="B7344" t="s">
        <v>268</v>
      </c>
      <c r="C7344" s="14" t="s">
        <v>270</v>
      </c>
      <c r="D7344" t="s">
        <v>456</v>
      </c>
      <c r="E7344" t="s">
        <v>474</v>
      </c>
      <c r="F7344" s="20">
        <v>2026</v>
      </c>
      <c r="G7344" s="20">
        <v>52</v>
      </c>
      <c r="H7344" s="11">
        <v>9321.2898396076398</v>
      </c>
      <c r="I7344" s="10">
        <v>3534565.5978858201</v>
      </c>
      <c r="J7344" s="33">
        <f t="shared" si="456"/>
        <v>2.6371811702074833E-3</v>
      </c>
      <c r="K7344" s="33">
        <f t="shared" si="457"/>
        <v>2.6337068627423355E-3</v>
      </c>
      <c r="L7344" s="33">
        <f t="shared" si="458"/>
        <v>0.97720776124274555</v>
      </c>
      <c r="M7344" s="33">
        <f t="shared" si="459"/>
        <v>0.97463408245563543</v>
      </c>
    </row>
    <row r="7345" spans="1:13" ht="41.4">
      <c r="A7345" t="s">
        <v>164</v>
      </c>
      <c r="B7345" t="s">
        <v>268</v>
      </c>
      <c r="C7345" s="14" t="s">
        <v>270</v>
      </c>
      <c r="D7345" t="s">
        <v>456</v>
      </c>
      <c r="E7345" t="s">
        <v>474</v>
      </c>
      <c r="F7345" s="20">
        <v>2026</v>
      </c>
      <c r="G7345" s="20">
        <v>53</v>
      </c>
      <c r="H7345" s="11">
        <v>10191.058313248301</v>
      </c>
      <c r="I7345" s="10">
        <v>3466834.13984467</v>
      </c>
      <c r="J7345" s="33">
        <f t="shared" si="456"/>
        <v>2.9395863494366382E-3</v>
      </c>
      <c r="K7345" s="33">
        <f t="shared" si="457"/>
        <v>2.9352699959508399E-3</v>
      </c>
      <c r="L7345" s="33">
        <f t="shared" si="458"/>
        <v>0.97463408245563543</v>
      </c>
      <c r="M7345" s="33">
        <f t="shared" si="459"/>
        <v>0.97177326827637234</v>
      </c>
    </row>
    <row r="7346" spans="1:13" ht="41.4">
      <c r="A7346" t="s">
        <v>164</v>
      </c>
      <c r="B7346" t="s">
        <v>268</v>
      </c>
      <c r="C7346" s="14" t="s">
        <v>270</v>
      </c>
      <c r="D7346" t="s">
        <v>456</v>
      </c>
      <c r="E7346" t="s">
        <v>474</v>
      </c>
      <c r="F7346" s="20">
        <v>2026</v>
      </c>
      <c r="G7346" s="20">
        <v>54</v>
      </c>
      <c r="H7346" s="11">
        <v>11022.0445068356</v>
      </c>
      <c r="I7346" s="10">
        <v>3377090.4228479499</v>
      </c>
      <c r="J7346" s="33">
        <f t="shared" si="456"/>
        <v>3.2637694366325402E-3</v>
      </c>
      <c r="K7346" s="33">
        <f t="shared" si="457"/>
        <v>3.2584491308225161E-3</v>
      </c>
      <c r="L7346" s="33">
        <f t="shared" si="458"/>
        <v>0.97177326827637234</v>
      </c>
      <c r="M7346" s="33">
        <f t="shared" si="459"/>
        <v>0.96860679451500065</v>
      </c>
    </row>
    <row r="7347" spans="1:13" ht="41.4">
      <c r="A7347" t="s">
        <v>164</v>
      </c>
      <c r="B7347" t="s">
        <v>268</v>
      </c>
      <c r="C7347" s="14" t="s">
        <v>270</v>
      </c>
      <c r="D7347" t="s">
        <v>456</v>
      </c>
      <c r="E7347" t="s">
        <v>474</v>
      </c>
      <c r="F7347" s="20">
        <v>2026</v>
      </c>
      <c r="G7347" s="20">
        <v>55</v>
      </c>
      <c r="H7347" s="11">
        <v>11859.9856371562</v>
      </c>
      <c r="I7347" s="10">
        <v>3298031.9221386299</v>
      </c>
      <c r="J7347" s="33">
        <f t="shared" si="456"/>
        <v>3.5960796975747634E-3</v>
      </c>
      <c r="K7347" s="33">
        <f t="shared" si="457"/>
        <v>3.5896215466402204E-3</v>
      </c>
      <c r="L7347" s="33">
        <f t="shared" si="458"/>
        <v>0.96860679451500065</v>
      </c>
      <c r="M7347" s="33">
        <f t="shared" si="459"/>
        <v>0.96512986269518752</v>
      </c>
    </row>
    <row r="7348" spans="1:13" ht="41.4">
      <c r="A7348" t="s">
        <v>164</v>
      </c>
      <c r="B7348" t="s">
        <v>268</v>
      </c>
      <c r="C7348" s="14" t="s">
        <v>270</v>
      </c>
      <c r="D7348" t="s">
        <v>456</v>
      </c>
      <c r="E7348" t="s">
        <v>474</v>
      </c>
      <c r="F7348" s="20">
        <v>2026</v>
      </c>
      <c r="G7348" s="20">
        <v>56</v>
      </c>
      <c r="H7348" s="11">
        <v>12937.3506832441</v>
      </c>
      <c r="I7348" s="10">
        <v>3216664.6135938498</v>
      </c>
      <c r="J7348" s="33">
        <f t="shared" si="456"/>
        <v>4.0219768727426386E-3</v>
      </c>
      <c r="K7348" s="33">
        <f t="shared" si="457"/>
        <v>4.0138995563153701E-3</v>
      </c>
      <c r="L7348" s="33">
        <f t="shared" si="458"/>
        <v>0.96512986269518752</v>
      </c>
      <c r="M7348" s="33">
        <f t="shared" si="459"/>
        <v>0.9612559283675286</v>
      </c>
    </row>
    <row r="7349" spans="1:13" ht="41.4">
      <c r="A7349" t="s">
        <v>164</v>
      </c>
      <c r="B7349" t="s">
        <v>268</v>
      </c>
      <c r="C7349" s="14" t="s">
        <v>270</v>
      </c>
      <c r="D7349" t="s">
        <v>456</v>
      </c>
      <c r="E7349" t="s">
        <v>474</v>
      </c>
      <c r="F7349" s="20">
        <v>2026</v>
      </c>
      <c r="G7349" s="20">
        <v>57</v>
      </c>
      <c r="H7349" s="11">
        <v>13857.3854684004</v>
      </c>
      <c r="I7349" s="10">
        <v>3119252.8014070499</v>
      </c>
      <c r="J7349" s="33">
        <f t="shared" si="456"/>
        <v>4.442533629255549E-3</v>
      </c>
      <c r="K7349" s="33">
        <f t="shared" si="457"/>
        <v>4.4326801735684596E-3</v>
      </c>
      <c r="L7349" s="33">
        <f t="shared" si="458"/>
        <v>0.9612559283675286</v>
      </c>
      <c r="M7349" s="33">
        <f t="shared" si="459"/>
        <v>0.9569949882721287</v>
      </c>
    </row>
    <row r="7350" spans="1:13" ht="41.4">
      <c r="A7350" t="s">
        <v>164</v>
      </c>
      <c r="B7350" t="s">
        <v>268</v>
      </c>
      <c r="C7350" s="14" t="s">
        <v>270</v>
      </c>
      <c r="D7350" t="s">
        <v>456</v>
      </c>
      <c r="E7350" t="s">
        <v>474</v>
      </c>
      <c r="F7350" s="20">
        <v>2026</v>
      </c>
      <c r="G7350" s="20">
        <v>58</v>
      </c>
      <c r="H7350" s="11">
        <v>14960.2988717073</v>
      </c>
      <c r="I7350" s="10">
        <v>3015171.31220811</v>
      </c>
      <c r="J7350" s="33">
        <f t="shared" si="456"/>
        <v>4.9616745858302082E-3</v>
      </c>
      <c r="K7350" s="33">
        <f t="shared" si="457"/>
        <v>4.9493858111834266E-3</v>
      </c>
      <c r="L7350" s="33">
        <f t="shared" si="458"/>
        <v>0.9569949882721287</v>
      </c>
      <c r="M7350" s="33">
        <f t="shared" si="459"/>
        <v>0.95225845085580096</v>
      </c>
    </row>
    <row r="7351" spans="1:13" ht="41.4">
      <c r="A7351" t="s">
        <v>164</v>
      </c>
      <c r="B7351" t="s">
        <v>268</v>
      </c>
      <c r="C7351" s="14" t="s">
        <v>270</v>
      </c>
      <c r="D7351" t="s">
        <v>456</v>
      </c>
      <c r="E7351" t="s">
        <v>474</v>
      </c>
      <c r="F7351" s="20">
        <v>2026</v>
      </c>
      <c r="G7351" s="20">
        <v>59</v>
      </c>
      <c r="H7351" s="11">
        <v>15508.215118108999</v>
      </c>
      <c r="I7351" s="10">
        <v>2913125.2640156001</v>
      </c>
      <c r="J7351" s="33">
        <f t="shared" si="456"/>
        <v>5.3235661746765008E-3</v>
      </c>
      <c r="K7351" s="33">
        <f t="shared" si="457"/>
        <v>5.3094211081324838E-3</v>
      </c>
      <c r="L7351" s="33">
        <f t="shared" si="458"/>
        <v>0.95225845085580096</v>
      </c>
      <c r="M7351" s="33">
        <f t="shared" si="459"/>
        <v>0.94720250973642961</v>
      </c>
    </row>
    <row r="7352" spans="1:13" ht="41.4">
      <c r="A7352" t="s">
        <v>164</v>
      </c>
      <c r="B7352" t="s">
        <v>268</v>
      </c>
      <c r="C7352" s="14" t="s">
        <v>270</v>
      </c>
      <c r="D7352" t="s">
        <v>456</v>
      </c>
      <c r="E7352" t="s">
        <v>474</v>
      </c>
      <c r="F7352" s="20">
        <v>2026</v>
      </c>
      <c r="G7352" s="20">
        <v>60</v>
      </c>
      <c r="H7352" s="11">
        <v>16280.441297702901</v>
      </c>
      <c r="I7352" s="10">
        <v>2798537.8925481499</v>
      </c>
      <c r="J7352" s="33">
        <f t="shared" si="456"/>
        <v>5.8174811000608201E-3</v>
      </c>
      <c r="K7352" s="33">
        <f t="shared" si="457"/>
        <v>5.8005923228042766E-3</v>
      </c>
      <c r="L7352" s="33">
        <f t="shared" si="458"/>
        <v>0.94720250973642961</v>
      </c>
      <c r="M7352" s="33">
        <f t="shared" si="459"/>
        <v>0.94170817413031149</v>
      </c>
    </row>
    <row r="7353" spans="1:13" ht="41.4">
      <c r="A7353" t="s">
        <v>164</v>
      </c>
      <c r="B7353" t="s">
        <v>268</v>
      </c>
      <c r="C7353" s="14" t="s">
        <v>270</v>
      </c>
      <c r="D7353" t="s">
        <v>456</v>
      </c>
      <c r="E7353" t="s">
        <v>474</v>
      </c>
      <c r="F7353" s="20">
        <v>2026</v>
      </c>
      <c r="G7353" s="20">
        <v>61</v>
      </c>
      <c r="H7353" s="11">
        <v>17599.5558827352</v>
      </c>
      <c r="I7353" s="10">
        <v>2671419.68564016</v>
      </c>
      <c r="J7353" s="33">
        <f t="shared" si="456"/>
        <v>6.5880909605252709E-3</v>
      </c>
      <c r="K7353" s="33">
        <f t="shared" si="457"/>
        <v>6.5664370679731077E-3</v>
      </c>
      <c r="L7353" s="33">
        <f t="shared" si="458"/>
        <v>0.94170817413031149</v>
      </c>
      <c r="M7353" s="33">
        <f t="shared" si="459"/>
        <v>0.93552450666848896</v>
      </c>
    </row>
    <row r="7354" spans="1:13" ht="41.4">
      <c r="A7354" t="s">
        <v>164</v>
      </c>
      <c r="B7354" t="s">
        <v>268</v>
      </c>
      <c r="C7354" s="14" t="s">
        <v>270</v>
      </c>
      <c r="D7354" t="s">
        <v>456</v>
      </c>
      <c r="E7354" t="s">
        <v>474</v>
      </c>
      <c r="F7354" s="20">
        <v>2026</v>
      </c>
      <c r="G7354" s="20">
        <v>62</v>
      </c>
      <c r="H7354" s="11">
        <v>18523.375136643001</v>
      </c>
      <c r="I7354" s="10">
        <v>2545925.1242281701</v>
      </c>
      <c r="J7354" s="33">
        <f t="shared" si="456"/>
        <v>7.2756951727944467E-3</v>
      </c>
      <c r="K7354" s="33">
        <f t="shared" si="457"/>
        <v>7.2492913768007483E-3</v>
      </c>
      <c r="L7354" s="33">
        <f t="shared" si="458"/>
        <v>0.93552450666848896</v>
      </c>
      <c r="M7354" s="33">
        <f t="shared" si="459"/>
        <v>0.92874261692951132</v>
      </c>
    </row>
    <row r="7355" spans="1:13" ht="41.4">
      <c r="A7355" t="s">
        <v>164</v>
      </c>
      <c r="B7355" t="s">
        <v>268</v>
      </c>
      <c r="C7355" s="14" t="s">
        <v>270</v>
      </c>
      <c r="D7355" t="s">
        <v>456</v>
      </c>
      <c r="E7355" t="s">
        <v>474</v>
      </c>
      <c r="F7355" s="20">
        <v>2026</v>
      </c>
      <c r="G7355" s="20">
        <v>63</v>
      </c>
      <c r="H7355" s="11">
        <v>19442.639097487801</v>
      </c>
      <c r="I7355" s="10">
        <v>2420935.57511508</v>
      </c>
      <c r="J7355" s="33">
        <f t="shared" si="456"/>
        <v>8.0310435756075788E-3</v>
      </c>
      <c r="K7355" s="33">
        <f t="shared" si="457"/>
        <v>7.9988809026853014E-3</v>
      </c>
      <c r="L7355" s="33">
        <f t="shared" si="458"/>
        <v>0.92874261692951132</v>
      </c>
      <c r="M7355" s="33">
        <f t="shared" si="459"/>
        <v>0.92131371534744388</v>
      </c>
    </row>
    <row r="7356" spans="1:13" ht="41.4">
      <c r="A7356" t="s">
        <v>164</v>
      </c>
      <c r="B7356" t="s">
        <v>268</v>
      </c>
      <c r="C7356" s="14" t="s">
        <v>270</v>
      </c>
      <c r="D7356" t="s">
        <v>456</v>
      </c>
      <c r="E7356" t="s">
        <v>474</v>
      </c>
      <c r="F7356" s="20">
        <v>2026</v>
      </c>
      <c r="G7356" s="20">
        <v>64</v>
      </c>
      <c r="H7356" s="11">
        <v>20722.4908594234</v>
      </c>
      <c r="I7356" s="10">
        <v>2296020.1262465902</v>
      </c>
      <c r="J7356" s="33">
        <f t="shared" si="456"/>
        <v>9.0253959982917967E-3</v>
      </c>
      <c r="K7356" s="33">
        <f t="shared" si="457"/>
        <v>8.9847893672964085E-3</v>
      </c>
      <c r="L7356" s="33">
        <f t="shared" si="458"/>
        <v>0.92131371534744388</v>
      </c>
      <c r="M7356" s="33">
        <f t="shared" si="459"/>
        <v>0.91303590567384585</v>
      </c>
    </row>
    <row r="7357" spans="1:13" ht="41.4">
      <c r="A7357" t="s">
        <v>164</v>
      </c>
      <c r="B7357" t="s">
        <v>268</v>
      </c>
      <c r="C7357" s="14" t="s">
        <v>270</v>
      </c>
      <c r="D7357" t="s">
        <v>456</v>
      </c>
      <c r="E7357" t="s">
        <v>474</v>
      </c>
      <c r="F7357" s="20">
        <v>2026</v>
      </c>
      <c r="G7357" s="20">
        <v>65</v>
      </c>
      <c r="H7357" s="11">
        <v>21632.783777787499</v>
      </c>
      <c r="I7357" s="10">
        <v>2169790.92947056</v>
      </c>
      <c r="J7357" s="33">
        <f t="shared" si="456"/>
        <v>9.9699853492640454E-3</v>
      </c>
      <c r="K7357" s="33">
        <f t="shared" si="457"/>
        <v>9.9204498048985901E-3</v>
      </c>
      <c r="L7357" s="33">
        <f t="shared" si="458"/>
        <v>0.91303590567384585</v>
      </c>
      <c r="M7357" s="33">
        <f t="shared" si="459"/>
        <v>0.9039781788015383</v>
      </c>
    </row>
    <row r="7358" spans="1:13" ht="41.4">
      <c r="A7358" t="s">
        <v>164</v>
      </c>
      <c r="B7358" t="s">
        <v>268</v>
      </c>
      <c r="C7358" s="14" t="s">
        <v>270</v>
      </c>
      <c r="D7358" t="s">
        <v>456</v>
      </c>
      <c r="E7358" t="s">
        <v>474</v>
      </c>
      <c r="F7358" s="20">
        <v>2026</v>
      </c>
      <c r="G7358" s="20">
        <v>66</v>
      </c>
      <c r="H7358" s="11">
        <v>22022.3133696603</v>
      </c>
      <c r="I7358" s="10">
        <v>2039147.0275826701</v>
      </c>
      <c r="J7358" s="33">
        <f t="shared" si="456"/>
        <v>1.0799767290820075E-2</v>
      </c>
      <c r="K7358" s="33">
        <f t="shared" si="457"/>
        <v>1.0741659176881413E-2</v>
      </c>
      <c r="L7358" s="33">
        <f t="shared" si="458"/>
        <v>0.9039781788015383</v>
      </c>
      <c r="M7358" s="33">
        <f t="shared" si="459"/>
        <v>0.89426795330151421</v>
      </c>
    </row>
    <row r="7359" spans="1:13" ht="41.4">
      <c r="A7359" t="s">
        <v>164</v>
      </c>
      <c r="B7359" t="s">
        <v>268</v>
      </c>
      <c r="C7359" s="14" t="s">
        <v>270</v>
      </c>
      <c r="D7359" t="s">
        <v>456</v>
      </c>
      <c r="E7359" t="s">
        <v>474</v>
      </c>
      <c r="F7359" s="20">
        <v>2026</v>
      </c>
      <c r="G7359" s="20">
        <v>67</v>
      </c>
      <c r="H7359" s="11">
        <v>22680.224818331699</v>
      </c>
      <c r="I7359" s="10">
        <v>1903905.6942328799</v>
      </c>
      <c r="J7359" s="33">
        <f t="shared" si="456"/>
        <v>1.1912472811564333E-2</v>
      </c>
      <c r="K7359" s="33">
        <f t="shared" si="457"/>
        <v>1.1841800214146381E-2</v>
      </c>
      <c r="L7359" s="33">
        <f t="shared" si="458"/>
        <v>0.89426795330151421</v>
      </c>
      <c r="M7359" s="33">
        <f t="shared" si="459"/>
        <v>0.88367821086060405</v>
      </c>
    </row>
    <row r="7360" spans="1:13" ht="41.4">
      <c r="A7360" t="s">
        <v>164</v>
      </c>
      <c r="B7360" t="s">
        <v>268</v>
      </c>
      <c r="C7360" s="14" t="s">
        <v>270</v>
      </c>
      <c r="D7360" t="s">
        <v>456</v>
      </c>
      <c r="E7360" t="s">
        <v>474</v>
      </c>
      <c r="F7360" s="20">
        <v>2026</v>
      </c>
      <c r="G7360" s="20">
        <v>68</v>
      </c>
      <c r="H7360" s="11">
        <v>20974.474643208599</v>
      </c>
      <c r="I7360" s="10">
        <v>1772161.85199225</v>
      </c>
      <c r="J7360" s="33">
        <f t="shared" si="456"/>
        <v>1.1835529931777543E-2</v>
      </c>
      <c r="K7360" s="33">
        <f t="shared" si="457"/>
        <v>1.1765765551444485E-2</v>
      </c>
      <c r="L7360" s="33">
        <f t="shared" si="458"/>
        <v>0.88367821086060405</v>
      </c>
      <c r="M7360" s="33">
        <f t="shared" si="459"/>
        <v>0.87328106020869822</v>
      </c>
    </row>
    <row r="7361" spans="1:13" ht="41.4">
      <c r="A7361" t="s">
        <v>164</v>
      </c>
      <c r="B7361" t="s">
        <v>268</v>
      </c>
      <c r="C7361" s="14" t="s">
        <v>270</v>
      </c>
      <c r="D7361" t="s">
        <v>456</v>
      </c>
      <c r="E7361" t="s">
        <v>474</v>
      </c>
      <c r="F7361" s="20">
        <v>2026</v>
      </c>
      <c r="G7361" s="20">
        <v>69</v>
      </c>
      <c r="H7361" s="11">
        <v>20180.845809102299</v>
      </c>
      <c r="I7361" s="10">
        <v>1648001.6537474</v>
      </c>
      <c r="J7361" s="33">
        <f t="shared" si="456"/>
        <v>1.2245646576393271E-2</v>
      </c>
      <c r="K7361" s="33">
        <f t="shared" si="457"/>
        <v>1.2170973762775428E-2</v>
      </c>
      <c r="L7361" s="33">
        <f t="shared" si="458"/>
        <v>0.87328106020869822</v>
      </c>
      <c r="M7361" s="33">
        <f t="shared" si="459"/>
        <v>0.86265237933736949</v>
      </c>
    </row>
    <row r="7362" spans="1:13" ht="41.4">
      <c r="A7362" t="s">
        <v>164</v>
      </c>
      <c r="B7362" t="s">
        <v>268</v>
      </c>
      <c r="C7362" s="14" t="s">
        <v>270</v>
      </c>
      <c r="D7362" t="s">
        <v>456</v>
      </c>
      <c r="E7362" t="s">
        <v>474</v>
      </c>
      <c r="F7362" s="20">
        <v>2027</v>
      </c>
      <c r="G7362" s="20">
        <v>30</v>
      </c>
      <c r="H7362" s="11">
        <v>921.12432737755398</v>
      </c>
      <c r="I7362" s="10">
        <v>4437770.1295055598</v>
      </c>
      <c r="J7362" s="33">
        <f t="shared" ref="J7362:J7425" si="460">IF(I7362&gt;0,H7362/I7362,0)</f>
        <v>2.0756467786676059E-4</v>
      </c>
      <c r="K7362" s="33">
        <f t="shared" ref="K7362:K7425" si="461">1-EXP(-J7362)</f>
        <v>2.0754313780935174E-4</v>
      </c>
      <c r="L7362" s="33">
        <f t="shared" ref="L7362:L7425" si="462">IF(G7362=30,1,M7361)</f>
        <v>1</v>
      </c>
      <c r="M7362" s="33">
        <f t="shared" ref="M7362:M7425" si="463">L7362*(1-K7362)</f>
        <v>0.99979245686219065</v>
      </c>
    </row>
    <row r="7363" spans="1:13" ht="41.4">
      <c r="A7363" t="s">
        <v>164</v>
      </c>
      <c r="B7363" t="s">
        <v>268</v>
      </c>
      <c r="C7363" s="14" t="s">
        <v>270</v>
      </c>
      <c r="D7363" t="s">
        <v>456</v>
      </c>
      <c r="E7363" t="s">
        <v>474</v>
      </c>
      <c r="F7363" s="20">
        <v>2027</v>
      </c>
      <c r="G7363" s="20">
        <v>31</v>
      </c>
      <c r="H7363" s="11">
        <v>1302.4817847540401</v>
      </c>
      <c r="I7363" s="10">
        <v>4376378.2426644396</v>
      </c>
      <c r="J7363" s="33">
        <f t="shared" si="460"/>
        <v>2.9761636507018627E-4</v>
      </c>
      <c r="K7363" s="33">
        <f t="shared" si="461"/>
        <v>2.9757208171310445E-4</v>
      </c>
      <c r="L7363" s="33">
        <f t="shared" si="462"/>
        <v>0.99979245686219065</v>
      </c>
      <c r="M7363" s="33">
        <f t="shared" si="463"/>
        <v>0.99949494653952109</v>
      </c>
    </row>
    <row r="7364" spans="1:13" ht="41.4">
      <c r="A7364" t="s">
        <v>164</v>
      </c>
      <c r="B7364" t="s">
        <v>268</v>
      </c>
      <c r="C7364" s="14" t="s">
        <v>270</v>
      </c>
      <c r="D7364" t="s">
        <v>456</v>
      </c>
      <c r="E7364" t="s">
        <v>474</v>
      </c>
      <c r="F7364" s="20">
        <v>2027</v>
      </c>
      <c r="G7364" s="20">
        <v>32</v>
      </c>
      <c r="H7364" s="11">
        <v>1314.9440100792699</v>
      </c>
      <c r="I7364" s="10">
        <v>4313222.2733535003</v>
      </c>
      <c r="J7364" s="33">
        <f t="shared" si="460"/>
        <v>3.0486349340325326E-4</v>
      </c>
      <c r="K7364" s="33">
        <f t="shared" si="461"/>
        <v>3.0481702725049242E-4</v>
      </c>
      <c r="L7364" s="33">
        <f t="shared" si="462"/>
        <v>0.99949494653952109</v>
      </c>
      <c r="M7364" s="33">
        <f t="shared" si="463"/>
        <v>0.99919028346116501</v>
      </c>
    </row>
    <row r="7365" spans="1:13" ht="41.4">
      <c r="A7365" t="s">
        <v>164</v>
      </c>
      <c r="B7365" t="s">
        <v>268</v>
      </c>
      <c r="C7365" s="14" t="s">
        <v>270</v>
      </c>
      <c r="D7365" t="s">
        <v>456</v>
      </c>
      <c r="E7365" t="s">
        <v>474</v>
      </c>
      <c r="F7365" s="20">
        <v>2027</v>
      </c>
      <c r="G7365" s="20">
        <v>33</v>
      </c>
      <c r="H7365" s="11">
        <v>1359.9361721520199</v>
      </c>
      <c r="I7365" s="10">
        <v>4259909.0667575104</v>
      </c>
      <c r="J7365" s="33">
        <f t="shared" si="460"/>
        <v>3.1924065768548305E-4</v>
      </c>
      <c r="K7365" s="33">
        <f t="shared" si="461"/>
        <v>3.191897058087978E-4</v>
      </c>
      <c r="L7365" s="33">
        <f t="shared" si="462"/>
        <v>0.99919028346116501</v>
      </c>
      <c r="M7365" s="33">
        <f t="shared" si="463"/>
        <v>0.99887135220854006</v>
      </c>
    </row>
    <row r="7366" spans="1:13" ht="41.4">
      <c r="A7366" t="s">
        <v>164</v>
      </c>
      <c r="B7366" t="s">
        <v>268</v>
      </c>
      <c r="C7366" s="14" t="s">
        <v>270</v>
      </c>
      <c r="D7366" t="s">
        <v>456</v>
      </c>
      <c r="E7366" t="s">
        <v>474</v>
      </c>
      <c r="F7366" s="20">
        <v>2027</v>
      </c>
      <c r="G7366" s="20">
        <v>34</v>
      </c>
      <c r="H7366" s="11">
        <v>1427.16345835376</v>
      </c>
      <c r="I7366" s="10">
        <v>4209392.2388388598</v>
      </c>
      <c r="J7366" s="33">
        <f t="shared" si="460"/>
        <v>3.3904264021435929E-4</v>
      </c>
      <c r="K7366" s="33">
        <f t="shared" si="461"/>
        <v>3.3898517175334764E-4</v>
      </c>
      <c r="L7366" s="33">
        <f t="shared" si="462"/>
        <v>0.99887135220854006</v>
      </c>
      <c r="M7366" s="33">
        <f t="shared" si="463"/>
        <v>0.99853274963165217</v>
      </c>
    </row>
    <row r="7367" spans="1:13" ht="41.4">
      <c r="A7367" t="s">
        <v>164</v>
      </c>
      <c r="B7367" t="s">
        <v>268</v>
      </c>
      <c r="C7367" s="14" t="s">
        <v>270</v>
      </c>
      <c r="D7367" t="s">
        <v>456</v>
      </c>
      <c r="E7367" t="s">
        <v>474</v>
      </c>
      <c r="F7367" s="20">
        <v>2027</v>
      </c>
      <c r="G7367" s="20">
        <v>35</v>
      </c>
      <c r="H7367" s="11">
        <v>1529.9118824898101</v>
      </c>
      <c r="I7367" s="10">
        <v>4194258.5288538099</v>
      </c>
      <c r="J7367" s="33">
        <f t="shared" si="460"/>
        <v>3.6476337163410342E-4</v>
      </c>
      <c r="K7367" s="33">
        <f t="shared" si="461"/>
        <v>3.6469685356343984E-4</v>
      </c>
      <c r="L7367" s="33">
        <f t="shared" si="462"/>
        <v>0.99853274963165217</v>
      </c>
      <c r="M7367" s="33">
        <f t="shared" si="463"/>
        <v>0.99816858787968143</v>
      </c>
    </row>
    <row r="7368" spans="1:13" ht="41.4">
      <c r="A7368" t="s">
        <v>164</v>
      </c>
      <c r="B7368" t="s">
        <v>268</v>
      </c>
      <c r="C7368" s="14" t="s">
        <v>270</v>
      </c>
      <c r="D7368" t="s">
        <v>456</v>
      </c>
      <c r="E7368" t="s">
        <v>474</v>
      </c>
      <c r="F7368" s="20">
        <v>2027</v>
      </c>
      <c r="G7368" s="20">
        <v>36</v>
      </c>
      <c r="H7368" s="11">
        <v>2051.93134628503</v>
      </c>
      <c r="I7368" s="10">
        <v>4173558.79998152</v>
      </c>
      <c r="J7368" s="33">
        <f t="shared" si="460"/>
        <v>4.9165027848514212E-4</v>
      </c>
      <c r="K7368" s="33">
        <f t="shared" si="461"/>
        <v>4.9152943829144924E-4</v>
      </c>
      <c r="L7368" s="33">
        <f t="shared" si="462"/>
        <v>0.99816858787968143</v>
      </c>
      <c r="M7368" s="33">
        <f t="shared" si="463"/>
        <v>0.99767795863436082</v>
      </c>
    </row>
    <row r="7369" spans="1:13" ht="41.4">
      <c r="A7369" t="s">
        <v>164</v>
      </c>
      <c r="B7369" t="s">
        <v>268</v>
      </c>
      <c r="C7369" s="14" t="s">
        <v>270</v>
      </c>
      <c r="D7369" t="s">
        <v>456</v>
      </c>
      <c r="E7369" t="s">
        <v>474</v>
      </c>
      <c r="F7369" s="20">
        <v>2027</v>
      </c>
      <c r="G7369" s="20">
        <v>37</v>
      </c>
      <c r="H7369" s="11">
        <v>2230.8208102961898</v>
      </c>
      <c r="I7369" s="10">
        <v>4156575.53810634</v>
      </c>
      <c r="J7369" s="33">
        <f t="shared" si="460"/>
        <v>5.3669680482037172E-4</v>
      </c>
      <c r="K7369" s="33">
        <f t="shared" si="461"/>
        <v>5.3655280885211987E-4</v>
      </c>
      <c r="L7369" s="33">
        <f t="shared" si="462"/>
        <v>0.99767795863436082</v>
      </c>
      <c r="M7369" s="33">
        <f t="shared" si="463"/>
        <v>0.99714265172332572</v>
      </c>
    </row>
    <row r="7370" spans="1:13" ht="41.4">
      <c r="A7370" t="s">
        <v>164</v>
      </c>
      <c r="B7370" t="s">
        <v>268</v>
      </c>
      <c r="C7370" s="14" t="s">
        <v>270</v>
      </c>
      <c r="D7370" t="s">
        <v>456</v>
      </c>
      <c r="E7370" t="s">
        <v>474</v>
      </c>
      <c r="F7370" s="20">
        <v>2027</v>
      </c>
      <c r="G7370" s="20">
        <v>38</v>
      </c>
      <c r="H7370" s="11">
        <v>2466.36163426945</v>
      </c>
      <c r="I7370" s="10">
        <v>4162978.8975297799</v>
      </c>
      <c r="J7370" s="33">
        <f t="shared" si="460"/>
        <v>5.9245114976031583E-4</v>
      </c>
      <c r="K7370" s="33">
        <f t="shared" si="461"/>
        <v>5.9227568523101404E-4</v>
      </c>
      <c r="L7370" s="33">
        <f t="shared" si="462"/>
        <v>0.99714265172332572</v>
      </c>
      <c r="M7370" s="33">
        <f t="shared" si="463"/>
        <v>0.99655206837600319</v>
      </c>
    </row>
    <row r="7371" spans="1:13" ht="41.4">
      <c r="A7371" t="s">
        <v>164</v>
      </c>
      <c r="B7371" t="s">
        <v>268</v>
      </c>
      <c r="C7371" s="14" t="s">
        <v>270</v>
      </c>
      <c r="D7371" t="s">
        <v>456</v>
      </c>
      <c r="E7371" t="s">
        <v>474</v>
      </c>
      <c r="F7371" s="20">
        <v>2027</v>
      </c>
      <c r="G7371" s="20">
        <v>39</v>
      </c>
      <c r="H7371" s="11">
        <v>2686.0691547413098</v>
      </c>
      <c r="I7371" s="10">
        <v>4123665.28208557</v>
      </c>
      <c r="J7371" s="33">
        <f t="shared" si="460"/>
        <v>6.5137904533871705E-4</v>
      </c>
      <c r="K7371" s="33">
        <f t="shared" si="461"/>
        <v>6.511669440636414E-4</v>
      </c>
      <c r="L7371" s="33">
        <f t="shared" si="462"/>
        <v>0.99655206837600319</v>
      </c>
      <c r="M7371" s="33">
        <f t="shared" si="463"/>
        <v>0.99590314661103851</v>
      </c>
    </row>
    <row r="7372" spans="1:13" ht="41.4">
      <c r="A7372" t="s">
        <v>164</v>
      </c>
      <c r="B7372" t="s">
        <v>268</v>
      </c>
      <c r="C7372" s="14" t="s">
        <v>270</v>
      </c>
      <c r="D7372" t="s">
        <v>456</v>
      </c>
      <c r="E7372" t="s">
        <v>474</v>
      </c>
      <c r="F7372" s="20">
        <v>2027</v>
      </c>
      <c r="G7372" s="20">
        <v>40</v>
      </c>
      <c r="H7372" s="11">
        <v>2966.0134136483598</v>
      </c>
      <c r="I7372" s="10">
        <v>4075816.3982250998</v>
      </c>
      <c r="J7372" s="33">
        <f t="shared" si="460"/>
        <v>7.2771026068298194E-4</v>
      </c>
      <c r="K7372" s="33">
        <f t="shared" si="461"/>
        <v>7.2744554378756376E-4</v>
      </c>
      <c r="L7372" s="33">
        <f t="shared" si="462"/>
        <v>0.99590314661103851</v>
      </c>
      <c r="M7372" s="33">
        <f t="shared" si="463"/>
        <v>0.99517868130499232</v>
      </c>
    </row>
    <row r="7373" spans="1:13" ht="41.4">
      <c r="A7373" t="s">
        <v>164</v>
      </c>
      <c r="B7373" t="s">
        <v>268</v>
      </c>
      <c r="C7373" s="14" t="s">
        <v>270</v>
      </c>
      <c r="D7373" t="s">
        <v>456</v>
      </c>
      <c r="E7373" t="s">
        <v>474</v>
      </c>
      <c r="F7373" s="20">
        <v>2027</v>
      </c>
      <c r="G7373" s="20">
        <v>41</v>
      </c>
      <c r="H7373" s="11">
        <v>3990.8711328966301</v>
      </c>
      <c r="I7373" s="10">
        <v>4090472.1467589801</v>
      </c>
      <c r="J7373" s="33">
        <f t="shared" si="460"/>
        <v>9.7565048476341116E-4</v>
      </c>
      <c r="K7373" s="33">
        <f t="shared" si="461"/>
        <v>9.751746925773519E-4</v>
      </c>
      <c r="L7373" s="33">
        <f t="shared" si="462"/>
        <v>0.99517868130499232</v>
      </c>
      <c r="M7373" s="33">
        <f t="shared" si="463"/>
        <v>0.99420820824039113</v>
      </c>
    </row>
    <row r="7374" spans="1:13" ht="41.4">
      <c r="A7374" t="s">
        <v>164</v>
      </c>
      <c r="B7374" t="s">
        <v>268</v>
      </c>
      <c r="C7374" s="14" t="s">
        <v>270</v>
      </c>
      <c r="D7374" t="s">
        <v>456</v>
      </c>
      <c r="E7374" t="s">
        <v>474</v>
      </c>
      <c r="F7374" s="20">
        <v>2027</v>
      </c>
      <c r="G7374" s="20">
        <v>42</v>
      </c>
      <c r="H7374" s="11">
        <v>4553.7794319116301</v>
      </c>
      <c r="I7374" s="10">
        <v>4162704.5461759199</v>
      </c>
      <c r="J7374" s="33">
        <f t="shared" si="460"/>
        <v>1.093947307909463E-3</v>
      </c>
      <c r="K7374" s="33">
        <f t="shared" si="461"/>
        <v>1.0933491656851535E-3</v>
      </c>
      <c r="L7374" s="33">
        <f t="shared" si="462"/>
        <v>0.99420820824039113</v>
      </c>
      <c r="M7374" s="33">
        <f t="shared" si="463"/>
        <v>0.99312119152539413</v>
      </c>
    </row>
    <row r="7375" spans="1:13" ht="41.4">
      <c r="A7375" t="s">
        <v>164</v>
      </c>
      <c r="B7375" t="s">
        <v>268</v>
      </c>
      <c r="C7375" s="14" t="s">
        <v>270</v>
      </c>
      <c r="D7375" t="s">
        <v>456</v>
      </c>
      <c r="E7375" t="s">
        <v>474</v>
      </c>
      <c r="F7375" s="20">
        <v>2027</v>
      </c>
      <c r="G7375" s="20">
        <v>43</v>
      </c>
      <c r="H7375" s="11">
        <v>5201.3845798679304</v>
      </c>
      <c r="I7375" s="10">
        <v>4193240.9584371299</v>
      </c>
      <c r="J7375" s="33">
        <f t="shared" si="460"/>
        <v>1.2404211042063625E-3</v>
      </c>
      <c r="K7375" s="33">
        <f t="shared" si="461"/>
        <v>1.2396520999443661E-3</v>
      </c>
      <c r="L7375" s="33">
        <f t="shared" si="462"/>
        <v>0.99312119152539413</v>
      </c>
      <c r="M7375" s="33">
        <f t="shared" si="463"/>
        <v>0.99189006675482039</v>
      </c>
    </row>
    <row r="7376" spans="1:13" ht="41.4">
      <c r="A7376" t="s">
        <v>164</v>
      </c>
      <c r="B7376" t="s">
        <v>268</v>
      </c>
      <c r="C7376" s="14" t="s">
        <v>270</v>
      </c>
      <c r="D7376" t="s">
        <v>456</v>
      </c>
      <c r="E7376" t="s">
        <v>474</v>
      </c>
      <c r="F7376" s="20">
        <v>2027</v>
      </c>
      <c r="G7376" s="20">
        <v>44</v>
      </c>
      <c r="H7376" s="11">
        <v>5325.7235157228197</v>
      </c>
      <c r="I7376" s="10">
        <v>4163779.0147064701</v>
      </c>
      <c r="J7376" s="33">
        <f t="shared" si="460"/>
        <v>1.2790600790561558E-3</v>
      </c>
      <c r="K7376" s="33">
        <f t="shared" si="461"/>
        <v>1.2782424303576789E-3</v>
      </c>
      <c r="L7376" s="33">
        <f t="shared" si="462"/>
        <v>0.99189006675482039</v>
      </c>
      <c r="M7376" s="33">
        <f t="shared" si="463"/>
        <v>0.99062219078524405</v>
      </c>
    </row>
    <row r="7377" spans="1:13" ht="41.4">
      <c r="A7377" t="s">
        <v>164</v>
      </c>
      <c r="B7377" t="s">
        <v>268</v>
      </c>
      <c r="C7377" s="14" t="s">
        <v>270</v>
      </c>
      <c r="D7377" t="s">
        <v>456</v>
      </c>
      <c r="E7377" t="s">
        <v>474</v>
      </c>
      <c r="F7377" s="20">
        <v>2027</v>
      </c>
      <c r="G7377" s="20">
        <v>45</v>
      </c>
      <c r="H7377" s="11">
        <v>5570.5359746393196</v>
      </c>
      <c r="I7377" s="10">
        <v>4109891.8314218302</v>
      </c>
      <c r="J7377" s="33">
        <f t="shared" si="460"/>
        <v>1.3553972228782904E-3</v>
      </c>
      <c r="K7377" s="33">
        <f t="shared" si="461"/>
        <v>1.3544790869222112E-3</v>
      </c>
      <c r="L7377" s="33">
        <f t="shared" si="462"/>
        <v>0.99062219078524405</v>
      </c>
      <c r="M7377" s="33">
        <f t="shared" si="463"/>
        <v>0.98928041374478437</v>
      </c>
    </row>
    <row r="7378" spans="1:13" ht="41.4">
      <c r="A7378" t="s">
        <v>164</v>
      </c>
      <c r="B7378" t="s">
        <v>268</v>
      </c>
      <c r="C7378" s="14" t="s">
        <v>270</v>
      </c>
      <c r="D7378" t="s">
        <v>456</v>
      </c>
      <c r="E7378" t="s">
        <v>474</v>
      </c>
      <c r="F7378" s="20">
        <v>2027</v>
      </c>
      <c r="G7378" s="20">
        <v>46</v>
      </c>
      <c r="H7378" s="11">
        <v>6663.5182479730202</v>
      </c>
      <c r="I7378" s="10">
        <v>4048660.5527572101</v>
      </c>
      <c r="J7378" s="33">
        <f t="shared" si="460"/>
        <v>1.6458574783294799E-3</v>
      </c>
      <c r="K7378" s="33">
        <f t="shared" si="461"/>
        <v>1.6445037976670074E-3</v>
      </c>
      <c r="L7378" s="33">
        <f t="shared" si="462"/>
        <v>0.98928041374478437</v>
      </c>
      <c r="M7378" s="33">
        <f t="shared" si="463"/>
        <v>0.98765353834742353</v>
      </c>
    </row>
    <row r="7379" spans="1:13" ht="41.4">
      <c r="A7379" t="s">
        <v>164</v>
      </c>
      <c r="B7379" t="s">
        <v>268</v>
      </c>
      <c r="C7379" s="14" t="s">
        <v>270</v>
      </c>
      <c r="D7379" t="s">
        <v>456</v>
      </c>
      <c r="E7379" t="s">
        <v>474</v>
      </c>
      <c r="F7379" s="20">
        <v>2027</v>
      </c>
      <c r="G7379" s="20">
        <v>47</v>
      </c>
      <c r="H7379" s="11">
        <v>6969.8001402637701</v>
      </c>
      <c r="I7379" s="10">
        <v>3992970.1403443702</v>
      </c>
      <c r="J7379" s="33">
        <f t="shared" si="460"/>
        <v>1.7455177212175861E-3</v>
      </c>
      <c r="K7379" s="33">
        <f t="shared" si="461"/>
        <v>1.7439951911566443E-3</v>
      </c>
      <c r="L7379" s="33">
        <f t="shared" si="462"/>
        <v>0.98765353834742353</v>
      </c>
      <c r="M7379" s="33">
        <f t="shared" si="463"/>
        <v>0.98593107532601676</v>
      </c>
    </row>
    <row r="7380" spans="1:13" ht="41.4">
      <c r="A7380" t="s">
        <v>164</v>
      </c>
      <c r="B7380" t="s">
        <v>268</v>
      </c>
      <c r="C7380" s="14" t="s">
        <v>270</v>
      </c>
      <c r="D7380" t="s">
        <v>456</v>
      </c>
      <c r="E7380" t="s">
        <v>474</v>
      </c>
      <c r="F7380" s="20">
        <v>2027</v>
      </c>
      <c r="G7380" s="20">
        <v>48</v>
      </c>
      <c r="H7380" s="11">
        <v>7360.6307126431102</v>
      </c>
      <c r="I7380" s="10">
        <v>3923811.0846265201</v>
      </c>
      <c r="J7380" s="33">
        <f t="shared" si="460"/>
        <v>1.8758881490197219E-3</v>
      </c>
      <c r="K7380" s="33">
        <f t="shared" si="461"/>
        <v>1.8741297705249238E-3</v>
      </c>
      <c r="L7380" s="33">
        <f t="shared" si="462"/>
        <v>0.98593107532601676</v>
      </c>
      <c r="M7380" s="33">
        <f t="shared" si="463"/>
        <v>0.98408331254606263</v>
      </c>
    </row>
    <row r="7381" spans="1:13" ht="41.4">
      <c r="A7381" t="s">
        <v>164</v>
      </c>
      <c r="B7381" t="s">
        <v>268</v>
      </c>
      <c r="C7381" s="14" t="s">
        <v>270</v>
      </c>
      <c r="D7381" t="s">
        <v>456</v>
      </c>
      <c r="E7381" t="s">
        <v>474</v>
      </c>
      <c r="F7381" s="20">
        <v>2027</v>
      </c>
      <c r="G7381" s="20">
        <v>49</v>
      </c>
      <c r="H7381" s="11">
        <v>7575.2492963978002</v>
      </c>
      <c r="I7381" s="10">
        <v>3830122.9255810198</v>
      </c>
      <c r="J7381" s="33">
        <f t="shared" si="460"/>
        <v>1.9778084003005346E-3</v>
      </c>
      <c r="K7381" s="33">
        <f t="shared" si="461"/>
        <v>1.9758538260697955E-3</v>
      </c>
      <c r="L7381" s="33">
        <f t="shared" si="462"/>
        <v>0.98408331254606263</v>
      </c>
      <c r="M7381" s="33">
        <f t="shared" si="463"/>
        <v>0.982138907767797</v>
      </c>
    </row>
    <row r="7382" spans="1:13" ht="41.4">
      <c r="A7382" t="s">
        <v>164</v>
      </c>
      <c r="B7382" t="s">
        <v>268</v>
      </c>
      <c r="C7382" s="14" t="s">
        <v>270</v>
      </c>
      <c r="D7382" t="s">
        <v>456</v>
      </c>
      <c r="E7382" t="s">
        <v>474</v>
      </c>
      <c r="F7382" s="20">
        <v>2027</v>
      </c>
      <c r="G7382" s="20">
        <v>50</v>
      </c>
      <c r="H7382" s="11">
        <v>7837.3616139166797</v>
      </c>
      <c r="I7382" s="10">
        <v>3740734.2218873198</v>
      </c>
      <c r="J7382" s="33">
        <f t="shared" si="460"/>
        <v>2.0951399241517033E-3</v>
      </c>
      <c r="K7382" s="33">
        <f t="shared" si="461"/>
        <v>2.092946650506633E-3</v>
      </c>
      <c r="L7382" s="33">
        <f t="shared" si="462"/>
        <v>0.982138907767797</v>
      </c>
      <c r="M7382" s="33">
        <f t="shared" si="463"/>
        <v>0.98008334343045211</v>
      </c>
    </row>
    <row r="7383" spans="1:13" ht="41.4">
      <c r="A7383" t="s">
        <v>164</v>
      </c>
      <c r="B7383" t="s">
        <v>268</v>
      </c>
      <c r="C7383" s="14" t="s">
        <v>270</v>
      </c>
      <c r="D7383" t="s">
        <v>456</v>
      </c>
      <c r="E7383" t="s">
        <v>474</v>
      </c>
      <c r="F7383" s="20">
        <v>2027</v>
      </c>
      <c r="G7383" s="20">
        <v>51</v>
      </c>
      <c r="H7383" s="11">
        <v>8749.2034148347702</v>
      </c>
      <c r="I7383" s="10">
        <v>3667060.6508412501</v>
      </c>
      <c r="J7383" s="33">
        <f t="shared" si="460"/>
        <v>2.385890021433826E-3</v>
      </c>
      <c r="K7383" s="33">
        <f t="shared" si="461"/>
        <v>2.3830460480888105E-3</v>
      </c>
      <c r="L7383" s="33">
        <f t="shared" si="462"/>
        <v>0.98008334343045211</v>
      </c>
      <c r="M7383" s="33">
        <f t="shared" si="463"/>
        <v>0.97774775969209249</v>
      </c>
    </row>
    <row r="7384" spans="1:13" ht="41.4">
      <c r="A7384" t="s">
        <v>164</v>
      </c>
      <c r="B7384" t="s">
        <v>268</v>
      </c>
      <c r="C7384" s="14" t="s">
        <v>270</v>
      </c>
      <c r="D7384" t="s">
        <v>456</v>
      </c>
      <c r="E7384" t="s">
        <v>474</v>
      </c>
      <c r="F7384" s="20">
        <v>2027</v>
      </c>
      <c r="G7384" s="20">
        <v>52</v>
      </c>
      <c r="H7384" s="11">
        <v>9202.5799561049698</v>
      </c>
      <c r="I7384" s="10">
        <v>3580838.1713247602</v>
      </c>
      <c r="J7384" s="33">
        <f t="shared" si="460"/>
        <v>2.5699513677548851E-3</v>
      </c>
      <c r="K7384" s="33">
        <f t="shared" si="461"/>
        <v>2.5666518698601593E-3</v>
      </c>
      <c r="L7384" s="33">
        <f t="shared" si="462"/>
        <v>0.97774775969209249</v>
      </c>
      <c r="M7384" s="33">
        <f t="shared" si="463"/>
        <v>0.97523822157642714</v>
      </c>
    </row>
    <row r="7385" spans="1:13" ht="41.4">
      <c r="A7385" t="s">
        <v>164</v>
      </c>
      <c r="B7385" t="s">
        <v>268</v>
      </c>
      <c r="C7385" s="14" t="s">
        <v>270</v>
      </c>
      <c r="D7385" t="s">
        <v>456</v>
      </c>
      <c r="E7385" t="s">
        <v>474</v>
      </c>
      <c r="F7385" s="20">
        <v>2027</v>
      </c>
      <c r="G7385" s="20">
        <v>53</v>
      </c>
      <c r="H7385" s="11">
        <v>9804.7242327084496</v>
      </c>
      <c r="I7385" s="10">
        <v>3510458.4893614198</v>
      </c>
      <c r="J7385" s="33">
        <f t="shared" si="460"/>
        <v>2.7930038946257433E-3</v>
      </c>
      <c r="K7385" s="33">
        <f t="shared" si="461"/>
        <v>2.7891070880242674E-3</v>
      </c>
      <c r="L7385" s="33">
        <f t="shared" si="462"/>
        <v>0.97523822157642714</v>
      </c>
      <c r="M7385" s="33">
        <f t="shared" si="463"/>
        <v>0.97251817774011617</v>
      </c>
    </row>
    <row r="7386" spans="1:13" ht="41.4">
      <c r="A7386" t="s">
        <v>164</v>
      </c>
      <c r="B7386" t="s">
        <v>268</v>
      </c>
      <c r="C7386" s="14" t="s">
        <v>270</v>
      </c>
      <c r="D7386" t="s">
        <v>456</v>
      </c>
      <c r="E7386" t="s">
        <v>474</v>
      </c>
      <c r="F7386" s="20">
        <v>2027</v>
      </c>
      <c r="G7386" s="20">
        <v>54</v>
      </c>
      <c r="H7386" s="11">
        <v>10759.5528347543</v>
      </c>
      <c r="I7386" s="10">
        <v>3440844.66770251</v>
      </c>
      <c r="J7386" s="33">
        <f t="shared" si="460"/>
        <v>3.1270091718318027E-3</v>
      </c>
      <c r="K7386" s="33">
        <f t="shared" si="461"/>
        <v>3.1221251707498343E-3</v>
      </c>
      <c r="L7386" s="33">
        <f t="shared" si="462"/>
        <v>0.97251817774011617</v>
      </c>
      <c r="M7386" s="33">
        <f t="shared" si="463"/>
        <v>0.96948185425838196</v>
      </c>
    </row>
    <row r="7387" spans="1:13" ht="41.4">
      <c r="A7387" t="s">
        <v>164</v>
      </c>
      <c r="B7387" t="s">
        <v>268</v>
      </c>
      <c r="C7387" s="14" t="s">
        <v>270</v>
      </c>
      <c r="D7387" t="s">
        <v>456</v>
      </c>
      <c r="E7387" t="s">
        <v>474</v>
      </c>
      <c r="F7387" s="20">
        <v>2027</v>
      </c>
      <c r="G7387" s="20">
        <v>55</v>
      </c>
      <c r="H7387" s="11">
        <v>11626.4459334644</v>
      </c>
      <c r="I7387" s="10">
        <v>3349304.2249356899</v>
      </c>
      <c r="J7387" s="33">
        <f t="shared" si="460"/>
        <v>3.4713018443965444E-3</v>
      </c>
      <c r="K7387" s="33">
        <f t="shared" si="461"/>
        <v>3.4652838415977216E-3</v>
      </c>
      <c r="L7387" s="33">
        <f t="shared" si="462"/>
        <v>0.96948185425838196</v>
      </c>
      <c r="M7387" s="33">
        <f t="shared" si="463"/>
        <v>0.96612232445409818</v>
      </c>
    </row>
    <row r="7388" spans="1:13" ht="41.4">
      <c r="A7388" t="s">
        <v>164</v>
      </c>
      <c r="B7388" t="s">
        <v>268</v>
      </c>
      <c r="C7388" s="14" t="s">
        <v>270</v>
      </c>
      <c r="D7388" t="s">
        <v>456</v>
      </c>
      <c r="E7388" t="s">
        <v>474</v>
      </c>
      <c r="F7388" s="20">
        <v>2027</v>
      </c>
      <c r="G7388" s="20">
        <v>56</v>
      </c>
      <c r="H7388" s="11">
        <v>12675.1930331897</v>
      </c>
      <c r="I7388" s="10">
        <v>3268311.5044054501</v>
      </c>
      <c r="J7388" s="33">
        <f t="shared" si="460"/>
        <v>3.8782083703173477E-3</v>
      </c>
      <c r="K7388" s="33">
        <f t="shared" si="461"/>
        <v>3.8706978325161456E-3</v>
      </c>
      <c r="L7388" s="33">
        <f t="shared" si="462"/>
        <v>0.96612232445409818</v>
      </c>
      <c r="M7388" s="33">
        <f t="shared" si="463"/>
        <v>0.96238275686688823</v>
      </c>
    </row>
    <row r="7389" spans="1:13" ht="41.4">
      <c r="A7389" t="s">
        <v>164</v>
      </c>
      <c r="B7389" t="s">
        <v>268</v>
      </c>
      <c r="C7389" s="14" t="s">
        <v>270</v>
      </c>
      <c r="D7389" t="s">
        <v>456</v>
      </c>
      <c r="E7389" t="s">
        <v>474</v>
      </c>
      <c r="F7389" s="20">
        <v>2027</v>
      </c>
      <c r="G7389" s="20">
        <v>57</v>
      </c>
      <c r="H7389" s="11">
        <v>13569.5043948234</v>
      </c>
      <c r="I7389" s="10">
        <v>3184952.15106569</v>
      </c>
      <c r="J7389" s="33">
        <f t="shared" si="460"/>
        <v>4.2605049467644351E-3</v>
      </c>
      <c r="K7389" s="33">
        <f t="shared" si="461"/>
        <v>4.251441871224948E-3</v>
      </c>
      <c r="L7389" s="33">
        <f t="shared" si="462"/>
        <v>0.96238275686688823</v>
      </c>
      <c r="M7389" s="33">
        <f t="shared" si="463"/>
        <v>0.95829124251819942</v>
      </c>
    </row>
    <row r="7390" spans="1:13" ht="41.4">
      <c r="A7390" t="s">
        <v>164</v>
      </c>
      <c r="B7390" t="s">
        <v>268</v>
      </c>
      <c r="C7390" s="14" t="s">
        <v>270</v>
      </c>
      <c r="D7390" t="s">
        <v>456</v>
      </c>
      <c r="E7390" t="s">
        <v>474</v>
      </c>
      <c r="F7390" s="20">
        <v>2027</v>
      </c>
      <c r="G7390" s="20">
        <v>58</v>
      </c>
      <c r="H7390" s="11">
        <v>14488.948663663299</v>
      </c>
      <c r="I7390" s="10">
        <v>3085511.0656663598</v>
      </c>
      <c r="J7390" s="33">
        <f t="shared" si="460"/>
        <v>4.6958018802419057E-3</v>
      </c>
      <c r="K7390" s="33">
        <f t="shared" si="461"/>
        <v>4.6847938398587585E-3</v>
      </c>
      <c r="L7390" s="33">
        <f t="shared" si="462"/>
        <v>0.95829124251819942</v>
      </c>
      <c r="M7390" s="33">
        <f t="shared" si="463"/>
        <v>0.9538018456084596</v>
      </c>
    </row>
    <row r="7391" spans="1:13" ht="41.4">
      <c r="A7391" t="s">
        <v>164</v>
      </c>
      <c r="B7391" t="s">
        <v>268</v>
      </c>
      <c r="C7391" s="14" t="s">
        <v>270</v>
      </c>
      <c r="D7391" t="s">
        <v>456</v>
      </c>
      <c r="E7391" t="s">
        <v>474</v>
      </c>
      <c r="F7391" s="20">
        <v>2027</v>
      </c>
      <c r="G7391" s="20">
        <v>59</v>
      </c>
      <c r="H7391" s="11">
        <v>14941.6558542975</v>
      </c>
      <c r="I7391" s="10">
        <v>2979222.4248555298</v>
      </c>
      <c r="J7391" s="33">
        <f t="shared" si="460"/>
        <v>5.0152871197665138E-3</v>
      </c>
      <c r="K7391" s="33">
        <f t="shared" si="461"/>
        <v>5.0027315659916249E-3</v>
      </c>
      <c r="L7391" s="33">
        <f t="shared" si="462"/>
        <v>0.9538018456084596</v>
      </c>
      <c r="M7391" s="33">
        <f t="shared" si="463"/>
        <v>0.94903023100773309</v>
      </c>
    </row>
    <row r="7392" spans="1:13" ht="41.4">
      <c r="A7392" t="s">
        <v>164</v>
      </c>
      <c r="B7392" t="s">
        <v>268</v>
      </c>
      <c r="C7392" s="14" t="s">
        <v>270</v>
      </c>
      <c r="D7392" t="s">
        <v>456</v>
      </c>
      <c r="E7392" t="s">
        <v>474</v>
      </c>
      <c r="F7392" s="20">
        <v>2027</v>
      </c>
      <c r="G7392" s="20">
        <v>60</v>
      </c>
      <c r="H7392" s="11">
        <v>15686.559714164699</v>
      </c>
      <c r="I7392" s="10">
        <v>2875507.8258972499</v>
      </c>
      <c r="J7392" s="33">
        <f t="shared" si="460"/>
        <v>5.4552310979261529E-3</v>
      </c>
      <c r="K7392" s="33">
        <f t="shared" si="461"/>
        <v>5.4403783454329835E-3</v>
      </c>
      <c r="L7392" s="33">
        <f t="shared" si="462"/>
        <v>0.94903023100773309</v>
      </c>
      <c r="M7392" s="33">
        <f t="shared" si="463"/>
        <v>0.94386714748979739</v>
      </c>
    </row>
    <row r="7393" spans="1:13" ht="41.4">
      <c r="A7393" t="s">
        <v>164</v>
      </c>
      <c r="B7393" t="s">
        <v>268</v>
      </c>
      <c r="C7393" s="14" t="s">
        <v>270</v>
      </c>
      <c r="D7393" t="s">
        <v>456</v>
      </c>
      <c r="E7393" t="s">
        <v>474</v>
      </c>
      <c r="F7393" s="20">
        <v>2027</v>
      </c>
      <c r="G7393" s="20">
        <v>61</v>
      </c>
      <c r="H7393" s="11">
        <v>17002.467713415201</v>
      </c>
      <c r="I7393" s="10">
        <v>2759072.70043285</v>
      </c>
      <c r="J7393" s="33">
        <f t="shared" si="460"/>
        <v>6.1623848152851544E-3</v>
      </c>
      <c r="K7393" s="33">
        <f t="shared" si="461"/>
        <v>6.1434362647125873E-3</v>
      </c>
      <c r="L7393" s="33">
        <f t="shared" si="462"/>
        <v>0.94386714748979739</v>
      </c>
      <c r="M7393" s="33">
        <f t="shared" si="463"/>
        <v>0.93806855982683779</v>
      </c>
    </row>
    <row r="7394" spans="1:13" ht="41.4">
      <c r="A7394" t="s">
        <v>164</v>
      </c>
      <c r="B7394" t="s">
        <v>268</v>
      </c>
      <c r="C7394" s="14" t="s">
        <v>270</v>
      </c>
      <c r="D7394" t="s">
        <v>456</v>
      </c>
      <c r="E7394" t="s">
        <v>474</v>
      </c>
      <c r="F7394" s="20">
        <v>2027</v>
      </c>
      <c r="G7394" s="20">
        <v>62</v>
      </c>
      <c r="H7394" s="11">
        <v>17832.828677963102</v>
      </c>
      <c r="I7394" s="10">
        <v>2630123.0269661499</v>
      </c>
      <c r="J7394" s="33">
        <f t="shared" si="460"/>
        <v>6.7802260560158251E-3</v>
      </c>
      <c r="K7394" s="33">
        <f t="shared" si="461"/>
        <v>6.7572921848803036E-3</v>
      </c>
      <c r="L7394" s="33">
        <f t="shared" si="462"/>
        <v>0.93806855982683779</v>
      </c>
      <c r="M7394" s="33">
        <f t="shared" si="463"/>
        <v>0.93172975647863798</v>
      </c>
    </row>
    <row r="7395" spans="1:13" ht="41.4">
      <c r="A7395" t="s">
        <v>164</v>
      </c>
      <c r="B7395" t="s">
        <v>268</v>
      </c>
      <c r="C7395" s="14" t="s">
        <v>270</v>
      </c>
      <c r="D7395" t="s">
        <v>456</v>
      </c>
      <c r="E7395" t="s">
        <v>474</v>
      </c>
      <c r="F7395" s="20">
        <v>2027</v>
      </c>
      <c r="G7395" s="20">
        <v>63</v>
      </c>
      <c r="H7395" s="11">
        <v>18714.995355634499</v>
      </c>
      <c r="I7395" s="10">
        <v>2502732.0612703501</v>
      </c>
      <c r="J7395" s="33">
        <f t="shared" si="460"/>
        <v>7.4778261905251824E-3</v>
      </c>
      <c r="K7395" s="33">
        <f t="shared" si="461"/>
        <v>7.4499368088717377E-3</v>
      </c>
      <c r="L7395" s="33">
        <f t="shared" si="462"/>
        <v>0.93172975647863798</v>
      </c>
      <c r="M7395" s="33">
        <f t="shared" si="463"/>
        <v>0.92478842866992672</v>
      </c>
    </row>
    <row r="7396" spans="1:13" ht="41.4">
      <c r="A7396" t="s">
        <v>164</v>
      </c>
      <c r="B7396" t="s">
        <v>268</v>
      </c>
      <c r="C7396" s="14" t="s">
        <v>270</v>
      </c>
      <c r="D7396" t="s">
        <v>456</v>
      </c>
      <c r="E7396" t="s">
        <v>474</v>
      </c>
      <c r="F7396" s="20">
        <v>2027</v>
      </c>
      <c r="G7396" s="20">
        <v>64</v>
      </c>
      <c r="H7396" s="11">
        <v>19780.885712690699</v>
      </c>
      <c r="I7396" s="10">
        <v>2375812.2112042401</v>
      </c>
      <c r="J7396" s="33">
        <f t="shared" si="460"/>
        <v>8.3259466465425147E-3</v>
      </c>
      <c r="K7396" s="33">
        <f t="shared" si="461"/>
        <v>8.2913819472300032E-3</v>
      </c>
      <c r="L7396" s="33">
        <f t="shared" si="462"/>
        <v>0.92478842866992672</v>
      </c>
      <c r="M7396" s="33">
        <f t="shared" si="463"/>
        <v>0.91712065458744574</v>
      </c>
    </row>
    <row r="7397" spans="1:13" ht="41.4">
      <c r="A7397" t="s">
        <v>164</v>
      </c>
      <c r="B7397" t="s">
        <v>268</v>
      </c>
      <c r="C7397" s="14" t="s">
        <v>270</v>
      </c>
      <c r="D7397" t="s">
        <v>456</v>
      </c>
      <c r="E7397" t="s">
        <v>474</v>
      </c>
      <c r="F7397" s="20">
        <v>2027</v>
      </c>
      <c r="G7397" s="20">
        <v>65</v>
      </c>
      <c r="H7397" s="11">
        <v>20773.476276724599</v>
      </c>
      <c r="I7397" s="10">
        <v>2248617.9715437102</v>
      </c>
      <c r="J7397" s="33">
        <f t="shared" si="460"/>
        <v>9.2383306277959223E-3</v>
      </c>
      <c r="K7397" s="33">
        <f t="shared" si="461"/>
        <v>9.1957883587121536E-3</v>
      </c>
      <c r="L7397" s="33">
        <f t="shared" si="462"/>
        <v>0.91712065458744574</v>
      </c>
      <c r="M7397" s="33">
        <f t="shared" si="463"/>
        <v>0.90868700714845607</v>
      </c>
    </row>
    <row r="7398" spans="1:13" ht="41.4">
      <c r="A7398" t="s">
        <v>164</v>
      </c>
      <c r="B7398" t="s">
        <v>268</v>
      </c>
      <c r="C7398" s="14" t="s">
        <v>270</v>
      </c>
      <c r="D7398" t="s">
        <v>456</v>
      </c>
      <c r="E7398" t="s">
        <v>474</v>
      </c>
      <c r="F7398" s="20">
        <v>2027</v>
      </c>
      <c r="G7398" s="20">
        <v>66</v>
      </c>
      <c r="H7398" s="11">
        <v>21083.789067142901</v>
      </c>
      <c r="I7398" s="10">
        <v>2120527.2496185601</v>
      </c>
      <c r="J7398" s="33">
        <f t="shared" si="460"/>
        <v>9.9427107437244436E-3</v>
      </c>
      <c r="K7398" s="33">
        <f t="shared" si="461"/>
        <v>9.8934454074487421E-3</v>
      </c>
      <c r="L7398" s="33">
        <f t="shared" si="462"/>
        <v>0.90868700714845607</v>
      </c>
      <c r="M7398" s="33">
        <f t="shared" si="463"/>
        <v>0.89969696185077486</v>
      </c>
    </row>
    <row r="7399" spans="1:13" ht="41.4">
      <c r="A7399" t="s">
        <v>164</v>
      </c>
      <c r="B7399" t="s">
        <v>268</v>
      </c>
      <c r="C7399" s="14" t="s">
        <v>270</v>
      </c>
      <c r="D7399" t="s">
        <v>456</v>
      </c>
      <c r="E7399" t="s">
        <v>474</v>
      </c>
      <c r="F7399" s="20">
        <v>2027</v>
      </c>
      <c r="G7399" s="20">
        <v>67</v>
      </c>
      <c r="H7399" s="11">
        <v>21598.152913237402</v>
      </c>
      <c r="I7399" s="10">
        <v>1988187.9155182999</v>
      </c>
      <c r="J7399" s="33">
        <f t="shared" si="460"/>
        <v>1.0863235182478708E-2</v>
      </c>
      <c r="K7399" s="33">
        <f t="shared" si="461"/>
        <v>1.0804443325669322E-2</v>
      </c>
      <c r="L7399" s="33">
        <f t="shared" si="462"/>
        <v>0.89969696185077486</v>
      </c>
      <c r="M7399" s="33">
        <f t="shared" si="463"/>
        <v>0.88997623701618134</v>
      </c>
    </row>
    <row r="7400" spans="1:13" ht="41.4">
      <c r="A7400" t="s">
        <v>164</v>
      </c>
      <c r="B7400" t="s">
        <v>268</v>
      </c>
      <c r="C7400" s="14" t="s">
        <v>270</v>
      </c>
      <c r="D7400" t="s">
        <v>456</v>
      </c>
      <c r="E7400" t="s">
        <v>474</v>
      </c>
      <c r="F7400" s="20">
        <v>2027</v>
      </c>
      <c r="G7400" s="20">
        <v>68</v>
      </c>
      <c r="H7400" s="11">
        <v>21960.944611385999</v>
      </c>
      <c r="I7400" s="10">
        <v>1851617.4942861099</v>
      </c>
      <c r="J7400" s="33">
        <f t="shared" si="460"/>
        <v>1.1860411061763611E-2</v>
      </c>
      <c r="K7400" s="33">
        <f t="shared" si="461"/>
        <v>1.1790353629997696E-2</v>
      </c>
      <c r="L7400" s="33">
        <f t="shared" si="462"/>
        <v>0.88997623701618134</v>
      </c>
      <c r="M7400" s="33">
        <f t="shared" si="463"/>
        <v>0.87948310245946593</v>
      </c>
    </row>
    <row r="7401" spans="1:13" ht="41.4">
      <c r="A7401" t="s">
        <v>164</v>
      </c>
      <c r="B7401" t="s">
        <v>268</v>
      </c>
      <c r="C7401" s="14" t="s">
        <v>270</v>
      </c>
      <c r="D7401" t="s">
        <v>456</v>
      </c>
      <c r="E7401" t="s">
        <v>474</v>
      </c>
      <c r="F7401" s="20">
        <v>2027</v>
      </c>
      <c r="G7401" s="20">
        <v>69</v>
      </c>
      <c r="H7401" s="11">
        <v>20437.3230146883</v>
      </c>
      <c r="I7401" s="10">
        <v>1721040.9732977599</v>
      </c>
      <c r="J7401" s="33">
        <f t="shared" si="460"/>
        <v>1.1874977604703666E-2</v>
      </c>
      <c r="K7401" s="33">
        <f t="shared" si="461"/>
        <v>1.1804748323404612E-2</v>
      </c>
      <c r="L7401" s="33">
        <f t="shared" si="462"/>
        <v>0.87948310245946593</v>
      </c>
      <c r="M7401" s="33">
        <f t="shared" si="463"/>
        <v>0.86910102578024484</v>
      </c>
    </row>
    <row r="7402" spans="1:13" ht="41.4">
      <c r="A7402" t="s">
        <v>164</v>
      </c>
      <c r="B7402" t="s">
        <v>268</v>
      </c>
      <c r="C7402" s="14" t="s">
        <v>270</v>
      </c>
      <c r="D7402" t="s">
        <v>456</v>
      </c>
      <c r="E7402" t="s">
        <v>474</v>
      </c>
      <c r="F7402" s="20">
        <v>2028</v>
      </c>
      <c r="G7402" s="20">
        <v>30</v>
      </c>
      <c r="H7402" s="11">
        <v>897.80088035191795</v>
      </c>
      <c r="I7402" s="10">
        <v>4433733.14498745</v>
      </c>
      <c r="J7402" s="33">
        <f t="shared" si="460"/>
        <v>2.0249321530929875E-4</v>
      </c>
      <c r="K7402" s="33">
        <f t="shared" si="461"/>
        <v>2.0247271494189256E-4</v>
      </c>
      <c r="L7402" s="33">
        <f t="shared" si="462"/>
        <v>1</v>
      </c>
      <c r="M7402" s="33">
        <f t="shared" si="463"/>
        <v>0.99979752728505811</v>
      </c>
    </row>
    <row r="7403" spans="1:13" ht="41.4">
      <c r="A7403" t="s">
        <v>164</v>
      </c>
      <c r="B7403" t="s">
        <v>268</v>
      </c>
      <c r="C7403" s="14" t="s">
        <v>270</v>
      </c>
      <c r="D7403" t="s">
        <v>456</v>
      </c>
      <c r="E7403" t="s">
        <v>474</v>
      </c>
      <c r="F7403" s="20">
        <v>2028</v>
      </c>
      <c r="G7403" s="20">
        <v>31</v>
      </c>
      <c r="H7403" s="11">
        <v>1299.8114349549101</v>
      </c>
      <c r="I7403" s="10">
        <v>4431472.7115661502</v>
      </c>
      <c r="J7403" s="33">
        <f t="shared" si="460"/>
        <v>2.9331364978563455E-4</v>
      </c>
      <c r="K7403" s="33">
        <f t="shared" si="461"/>
        <v>2.932706375424754E-4</v>
      </c>
      <c r="L7403" s="33">
        <f t="shared" si="462"/>
        <v>0.99979752728505811</v>
      </c>
      <c r="M7403" s="33">
        <f t="shared" si="463"/>
        <v>0.99950431602681777</v>
      </c>
    </row>
    <row r="7404" spans="1:13" ht="41.4">
      <c r="A7404" t="s">
        <v>164</v>
      </c>
      <c r="B7404" t="s">
        <v>268</v>
      </c>
      <c r="C7404" s="14" t="s">
        <v>270</v>
      </c>
      <c r="D7404" t="s">
        <v>456</v>
      </c>
      <c r="E7404" t="s">
        <v>474</v>
      </c>
      <c r="F7404" s="20">
        <v>2028</v>
      </c>
      <c r="G7404" s="20">
        <v>32</v>
      </c>
      <c r="H7404" s="11">
        <v>1316.05432007687</v>
      </c>
      <c r="I7404" s="10">
        <v>4370039.6767536299</v>
      </c>
      <c r="J7404" s="33">
        <f t="shared" si="460"/>
        <v>3.0115386070236482E-4</v>
      </c>
      <c r="K7404" s="33">
        <f t="shared" si="461"/>
        <v>3.0110851843023756E-4</v>
      </c>
      <c r="L7404" s="33">
        <f t="shared" si="462"/>
        <v>0.99950431602681777</v>
      </c>
      <c r="M7404" s="33">
        <f t="shared" si="463"/>
        <v>0.99920335676305427</v>
      </c>
    </row>
    <row r="7405" spans="1:13" ht="41.4">
      <c r="A7405" t="s">
        <v>164</v>
      </c>
      <c r="B7405" t="s">
        <v>268</v>
      </c>
      <c r="C7405" s="14" t="s">
        <v>270</v>
      </c>
      <c r="D7405" t="s">
        <v>456</v>
      </c>
      <c r="E7405" t="s">
        <v>474</v>
      </c>
      <c r="F7405" s="20">
        <v>2028</v>
      </c>
      <c r="G7405" s="20">
        <v>33</v>
      </c>
      <c r="H7405" s="11">
        <v>1350.12969351013</v>
      </c>
      <c r="I7405" s="10">
        <v>4306742.8094180599</v>
      </c>
      <c r="J7405" s="33">
        <f t="shared" si="460"/>
        <v>3.1349206424810018E-4</v>
      </c>
      <c r="K7405" s="33">
        <f t="shared" si="461"/>
        <v>3.1344293074542229E-4</v>
      </c>
      <c r="L7405" s="33">
        <f t="shared" si="462"/>
        <v>0.99920335676305427</v>
      </c>
      <c r="M7405" s="33">
        <f t="shared" si="463"/>
        <v>0.99889016353449978</v>
      </c>
    </row>
    <row r="7406" spans="1:13" ht="41.4">
      <c r="A7406" t="s">
        <v>164</v>
      </c>
      <c r="B7406" t="s">
        <v>268</v>
      </c>
      <c r="C7406" s="14" t="s">
        <v>270</v>
      </c>
      <c r="D7406" t="s">
        <v>456</v>
      </c>
      <c r="E7406" t="s">
        <v>474</v>
      </c>
      <c r="F7406" s="20">
        <v>2028</v>
      </c>
      <c r="G7406" s="20">
        <v>34</v>
      </c>
      <c r="H7406" s="11">
        <v>1403.69330732358</v>
      </c>
      <c r="I7406" s="10">
        <v>4253209.5374172898</v>
      </c>
      <c r="J7406" s="33">
        <f t="shared" si="460"/>
        <v>3.3003154323216249E-4</v>
      </c>
      <c r="K7406" s="33">
        <f t="shared" si="461"/>
        <v>3.2997708881310484E-4</v>
      </c>
      <c r="L7406" s="33">
        <f t="shared" si="462"/>
        <v>0.99889016353449978</v>
      </c>
      <c r="M7406" s="33">
        <f t="shared" si="463"/>
        <v>0.99856055266629262</v>
      </c>
    </row>
    <row r="7407" spans="1:13" ht="41.4">
      <c r="A7407" t="s">
        <v>164</v>
      </c>
      <c r="B7407" t="s">
        <v>268</v>
      </c>
      <c r="C7407" s="14" t="s">
        <v>270</v>
      </c>
      <c r="D7407" t="s">
        <v>456</v>
      </c>
      <c r="E7407" t="s">
        <v>474</v>
      </c>
      <c r="F7407" s="20">
        <v>2028</v>
      </c>
      <c r="G7407" s="20">
        <v>35</v>
      </c>
      <c r="H7407" s="11">
        <v>1496.09559368745</v>
      </c>
      <c r="I7407" s="10">
        <v>4202407.2629495896</v>
      </c>
      <c r="J7407" s="33">
        <f t="shared" si="460"/>
        <v>3.5600918713370226E-4</v>
      </c>
      <c r="K7407" s="33">
        <f t="shared" si="461"/>
        <v>3.5594582338260849E-4</v>
      </c>
      <c r="L7407" s="33">
        <f t="shared" si="462"/>
        <v>0.99856055266629262</v>
      </c>
      <c r="M7407" s="33">
        <f t="shared" si="463"/>
        <v>0.99820511920817645</v>
      </c>
    </row>
    <row r="7408" spans="1:13" ht="41.4">
      <c r="A7408" t="s">
        <v>164</v>
      </c>
      <c r="B7408" t="s">
        <v>268</v>
      </c>
      <c r="C7408" s="14" t="s">
        <v>270</v>
      </c>
      <c r="D7408" t="s">
        <v>456</v>
      </c>
      <c r="E7408" t="s">
        <v>474</v>
      </c>
      <c r="F7408" s="20">
        <v>2028</v>
      </c>
      <c r="G7408" s="20">
        <v>36</v>
      </c>
      <c r="H7408" s="11">
        <v>1984.86188183629</v>
      </c>
      <c r="I7408" s="10">
        <v>4186858.5119412099</v>
      </c>
      <c r="J7408" s="33">
        <f t="shared" si="460"/>
        <v>4.7406949056800622E-4</v>
      </c>
      <c r="K7408" s="33">
        <f t="shared" si="461"/>
        <v>4.7395713738218603E-4</v>
      </c>
      <c r="L7408" s="33">
        <f t="shared" si="462"/>
        <v>0.99820511920817645</v>
      </c>
      <c r="M7408" s="33">
        <f t="shared" si="463"/>
        <v>0.99773201276735635</v>
      </c>
    </row>
    <row r="7409" spans="1:13" ht="41.4">
      <c r="A7409" t="s">
        <v>164</v>
      </c>
      <c r="B7409" t="s">
        <v>268</v>
      </c>
      <c r="C7409" s="14" t="s">
        <v>270</v>
      </c>
      <c r="D7409" t="s">
        <v>456</v>
      </c>
      <c r="E7409" t="s">
        <v>474</v>
      </c>
      <c r="F7409" s="20">
        <v>2028</v>
      </c>
      <c r="G7409" s="20">
        <v>37</v>
      </c>
      <c r="H7409" s="11">
        <v>2160.5504962097598</v>
      </c>
      <c r="I7409" s="10">
        <v>4165738.7335229702</v>
      </c>
      <c r="J7409" s="33">
        <f t="shared" si="460"/>
        <v>5.1864762396718522E-4</v>
      </c>
      <c r="K7409" s="33">
        <f t="shared" si="461"/>
        <v>5.1851314953754724E-4</v>
      </c>
      <c r="L7409" s="33">
        <f t="shared" si="462"/>
        <v>0.99773201276735635</v>
      </c>
      <c r="M7409" s="33">
        <f t="shared" si="463"/>
        <v>0.99721467559902188</v>
      </c>
    </row>
    <row r="7410" spans="1:13" ht="41.4">
      <c r="A7410" t="s">
        <v>164</v>
      </c>
      <c r="B7410" t="s">
        <v>268</v>
      </c>
      <c r="C7410" s="14" t="s">
        <v>270</v>
      </c>
      <c r="D7410" t="s">
        <v>456</v>
      </c>
      <c r="E7410" t="s">
        <v>474</v>
      </c>
      <c r="F7410" s="20">
        <v>2028</v>
      </c>
      <c r="G7410" s="20">
        <v>38</v>
      </c>
      <c r="H7410" s="11">
        <v>2362.1618825793498</v>
      </c>
      <c r="I7410" s="10">
        <v>4148198.3083298798</v>
      </c>
      <c r="J7410" s="33">
        <f t="shared" si="460"/>
        <v>5.6944285374109505E-4</v>
      </c>
      <c r="K7410" s="33">
        <f t="shared" si="461"/>
        <v>5.6928075192996808E-4</v>
      </c>
      <c r="L7410" s="33">
        <f t="shared" si="462"/>
        <v>0.99721467559902188</v>
      </c>
      <c r="M7410" s="33">
        <f t="shared" si="463"/>
        <v>0.99664698047866129</v>
      </c>
    </row>
    <row r="7411" spans="1:13" ht="41.4">
      <c r="A7411" t="s">
        <v>164</v>
      </c>
      <c r="B7411" t="s">
        <v>268</v>
      </c>
      <c r="C7411" s="14" t="s">
        <v>270</v>
      </c>
      <c r="D7411" t="s">
        <v>456</v>
      </c>
      <c r="E7411" t="s">
        <v>474</v>
      </c>
      <c r="F7411" s="20">
        <v>2028</v>
      </c>
      <c r="G7411" s="20">
        <v>39</v>
      </c>
      <c r="H7411" s="11">
        <v>2522.8719462531399</v>
      </c>
      <c r="I7411" s="10">
        <v>4153908.4996390399</v>
      </c>
      <c r="J7411" s="33">
        <f t="shared" si="460"/>
        <v>6.0734894533001117E-4</v>
      </c>
      <c r="K7411" s="33">
        <f t="shared" si="461"/>
        <v>6.0716454629272665E-4</v>
      </c>
      <c r="L7411" s="33">
        <f t="shared" si="462"/>
        <v>0.99664698047866129</v>
      </c>
      <c r="M7411" s="33">
        <f t="shared" si="463"/>
        <v>0.99604185176694493</v>
      </c>
    </row>
    <row r="7412" spans="1:13" ht="41.4">
      <c r="A7412" t="s">
        <v>164</v>
      </c>
      <c r="B7412" t="s">
        <v>268</v>
      </c>
      <c r="C7412" s="14" t="s">
        <v>270</v>
      </c>
      <c r="D7412" t="s">
        <v>456</v>
      </c>
      <c r="E7412" t="s">
        <v>474</v>
      </c>
      <c r="F7412" s="20">
        <v>2028</v>
      </c>
      <c r="G7412" s="20">
        <v>40</v>
      </c>
      <c r="H7412" s="11">
        <v>2806.76910543033</v>
      </c>
      <c r="I7412" s="10">
        <v>4113963.9448094098</v>
      </c>
      <c r="J7412" s="33">
        <f t="shared" si="460"/>
        <v>6.8225418187527675E-4</v>
      </c>
      <c r="K7412" s="33">
        <f t="shared" si="461"/>
        <v>6.8202149941010148E-4</v>
      </c>
      <c r="L7412" s="33">
        <f t="shared" si="462"/>
        <v>0.99604185176694493</v>
      </c>
      <c r="M7412" s="33">
        <f t="shared" si="463"/>
        <v>0.99536252980972761</v>
      </c>
    </row>
    <row r="7413" spans="1:13" ht="41.4">
      <c r="A7413" t="s">
        <v>164</v>
      </c>
      <c r="B7413" t="s">
        <v>268</v>
      </c>
      <c r="C7413" s="14" t="s">
        <v>270</v>
      </c>
      <c r="D7413" t="s">
        <v>456</v>
      </c>
      <c r="E7413" t="s">
        <v>474</v>
      </c>
      <c r="F7413" s="20">
        <v>2028</v>
      </c>
      <c r="G7413" s="20">
        <v>41</v>
      </c>
      <c r="H7413" s="11">
        <v>3731.8274070545099</v>
      </c>
      <c r="I7413" s="10">
        <v>4065399.1421752302</v>
      </c>
      <c r="J7413" s="33">
        <f t="shared" si="460"/>
        <v>9.1794858919012814E-4</v>
      </c>
      <c r="K7413" s="33">
        <f t="shared" si="461"/>
        <v>9.1752740326944693E-4</v>
      </c>
      <c r="L7413" s="33">
        <f t="shared" si="462"/>
        <v>0.99536252980972761</v>
      </c>
      <c r="M7413" s="33">
        <f t="shared" si="463"/>
        <v>0.99444925741243961</v>
      </c>
    </row>
    <row r="7414" spans="1:13" ht="41.4">
      <c r="A7414" t="s">
        <v>164</v>
      </c>
      <c r="B7414" t="s">
        <v>268</v>
      </c>
      <c r="C7414" s="14" t="s">
        <v>270</v>
      </c>
      <c r="D7414" t="s">
        <v>456</v>
      </c>
      <c r="E7414" t="s">
        <v>474</v>
      </c>
      <c r="F7414" s="20">
        <v>2028</v>
      </c>
      <c r="G7414" s="20">
        <v>42</v>
      </c>
      <c r="H7414" s="11">
        <v>4212.4978782305297</v>
      </c>
      <c r="I7414" s="10">
        <v>4079131.8879852002</v>
      </c>
      <c r="J7414" s="33">
        <f t="shared" si="460"/>
        <v>1.0326946992418042E-3</v>
      </c>
      <c r="K7414" s="33">
        <f t="shared" si="461"/>
        <v>1.0321616535777789E-3</v>
      </c>
      <c r="L7414" s="33">
        <f t="shared" si="462"/>
        <v>0.99444925741243961</v>
      </c>
      <c r="M7414" s="33">
        <f t="shared" si="463"/>
        <v>0.99342282502250956</v>
      </c>
    </row>
    <row r="7415" spans="1:13" ht="41.4">
      <c r="A7415" t="s">
        <v>164</v>
      </c>
      <c r="B7415" t="s">
        <v>268</v>
      </c>
      <c r="C7415" s="14" t="s">
        <v>270</v>
      </c>
      <c r="D7415" t="s">
        <v>456</v>
      </c>
      <c r="E7415" t="s">
        <v>474</v>
      </c>
      <c r="F7415" s="20">
        <v>2028</v>
      </c>
      <c r="G7415" s="20">
        <v>43</v>
      </c>
      <c r="H7415" s="11">
        <v>4843.2575068962897</v>
      </c>
      <c r="I7415" s="10">
        <v>4150067.7210272499</v>
      </c>
      <c r="J7415" s="33">
        <f t="shared" si="460"/>
        <v>1.1670309576773503E-3</v>
      </c>
      <c r="K7415" s="33">
        <f t="shared" si="461"/>
        <v>1.1663502418804983E-3</v>
      </c>
      <c r="L7415" s="33">
        <f t="shared" si="462"/>
        <v>0.99342282502250956</v>
      </c>
      <c r="M7415" s="33">
        <f t="shared" si="463"/>
        <v>0.99226414607025493</v>
      </c>
    </row>
    <row r="7416" spans="1:13" ht="41.4">
      <c r="A7416" t="s">
        <v>164</v>
      </c>
      <c r="B7416" t="s">
        <v>268</v>
      </c>
      <c r="C7416" s="14" t="s">
        <v>270</v>
      </c>
      <c r="D7416" t="s">
        <v>456</v>
      </c>
      <c r="E7416" t="s">
        <v>474</v>
      </c>
      <c r="F7416" s="20">
        <v>2028</v>
      </c>
      <c r="G7416" s="20">
        <v>44</v>
      </c>
      <c r="H7416" s="11">
        <v>5222.5118705094301</v>
      </c>
      <c r="I7416" s="10">
        <v>4179206.6763181901</v>
      </c>
      <c r="J7416" s="33">
        <f t="shared" si="460"/>
        <v>1.249641923694086E-3</v>
      </c>
      <c r="K7416" s="33">
        <f t="shared" si="461"/>
        <v>1.248861446364935E-3</v>
      </c>
      <c r="L7416" s="33">
        <f t="shared" si="462"/>
        <v>0.99226414607025493</v>
      </c>
      <c r="M7416" s="33">
        <f t="shared" si="463"/>
        <v>0.99102494563361754</v>
      </c>
    </row>
    <row r="7417" spans="1:13" ht="41.4">
      <c r="A7417" t="s">
        <v>164</v>
      </c>
      <c r="B7417" t="s">
        <v>268</v>
      </c>
      <c r="C7417" s="14" t="s">
        <v>270</v>
      </c>
      <c r="D7417" t="s">
        <v>456</v>
      </c>
      <c r="E7417" t="s">
        <v>474</v>
      </c>
      <c r="F7417" s="20">
        <v>2028</v>
      </c>
      <c r="G7417" s="20">
        <v>45</v>
      </c>
      <c r="H7417" s="11">
        <v>5505.4929791250597</v>
      </c>
      <c r="I7417" s="10">
        <v>4148900.83847269</v>
      </c>
      <c r="J7417" s="33">
        <f t="shared" si="460"/>
        <v>1.3269762747937267E-3</v>
      </c>
      <c r="K7417" s="33">
        <f t="shared" si="461"/>
        <v>1.3260962310855939E-3</v>
      </c>
      <c r="L7417" s="33">
        <f t="shared" si="462"/>
        <v>0.99102494563361754</v>
      </c>
      <c r="M7417" s="33">
        <f t="shared" si="463"/>
        <v>0.98971075118830099</v>
      </c>
    </row>
    <row r="7418" spans="1:13" ht="41.4">
      <c r="A7418" t="s">
        <v>164</v>
      </c>
      <c r="B7418" t="s">
        <v>268</v>
      </c>
      <c r="C7418" s="14" t="s">
        <v>270</v>
      </c>
      <c r="D7418" t="s">
        <v>456</v>
      </c>
      <c r="E7418" t="s">
        <v>474</v>
      </c>
      <c r="F7418" s="20">
        <v>2028</v>
      </c>
      <c r="G7418" s="20">
        <v>46</v>
      </c>
      <c r="H7418" s="11">
        <v>6688.83985828612</v>
      </c>
      <c r="I7418" s="10">
        <v>4094016.0073611801</v>
      </c>
      <c r="J7418" s="33">
        <f t="shared" si="460"/>
        <v>1.6338089167847313E-3</v>
      </c>
      <c r="K7418" s="33">
        <f t="shared" si="461"/>
        <v>1.6324749775625813E-3</v>
      </c>
      <c r="L7418" s="33">
        <f t="shared" si="462"/>
        <v>0.98971075118830099</v>
      </c>
      <c r="M7418" s="33">
        <f t="shared" si="463"/>
        <v>0.98809507315196143</v>
      </c>
    </row>
    <row r="7419" spans="1:13" ht="41.4">
      <c r="A7419" t="s">
        <v>164</v>
      </c>
      <c r="B7419" t="s">
        <v>268</v>
      </c>
      <c r="C7419" s="14" t="s">
        <v>270</v>
      </c>
      <c r="D7419" t="s">
        <v>456</v>
      </c>
      <c r="E7419" t="s">
        <v>474</v>
      </c>
      <c r="F7419" s="20">
        <v>2028</v>
      </c>
      <c r="G7419" s="20">
        <v>47</v>
      </c>
      <c r="H7419" s="11">
        <v>7023.6366975167402</v>
      </c>
      <c r="I7419" s="10">
        <v>4031838.89234612</v>
      </c>
      <c r="J7419" s="33">
        <f t="shared" si="460"/>
        <v>1.7420429945378343E-3</v>
      </c>
      <c r="K7419" s="33">
        <f t="shared" si="461"/>
        <v>1.7405265183570995E-3</v>
      </c>
      <c r="L7419" s="33">
        <f t="shared" si="462"/>
        <v>0.98809507315196143</v>
      </c>
      <c r="M7419" s="33">
        <f t="shared" si="463"/>
        <v>0.98637526747448245</v>
      </c>
    </row>
    <row r="7420" spans="1:13" ht="41.4">
      <c r="A7420" t="s">
        <v>164</v>
      </c>
      <c r="B7420" t="s">
        <v>268</v>
      </c>
      <c r="C7420" s="14" t="s">
        <v>270</v>
      </c>
      <c r="D7420" t="s">
        <v>456</v>
      </c>
      <c r="E7420" t="s">
        <v>474</v>
      </c>
      <c r="F7420" s="20">
        <v>2028</v>
      </c>
      <c r="G7420" s="20">
        <v>48</v>
      </c>
      <c r="H7420" s="11">
        <v>7424.28957089702</v>
      </c>
      <c r="I7420" s="10">
        <v>3975005.6996984701</v>
      </c>
      <c r="J7420" s="33">
        <f t="shared" si="460"/>
        <v>1.8677431258677694E-3</v>
      </c>
      <c r="K7420" s="33">
        <f t="shared" si="461"/>
        <v>1.8659999790946458E-3</v>
      </c>
      <c r="L7420" s="33">
        <f t="shared" si="462"/>
        <v>0.98637526747448245</v>
      </c>
      <c r="M7420" s="33">
        <f t="shared" si="463"/>
        <v>0.98453469124599557</v>
      </c>
    </row>
    <row r="7421" spans="1:13" ht="41.4">
      <c r="A7421" t="s">
        <v>164</v>
      </c>
      <c r="B7421" t="s">
        <v>268</v>
      </c>
      <c r="C7421" s="14" t="s">
        <v>270</v>
      </c>
      <c r="D7421" t="s">
        <v>456</v>
      </c>
      <c r="E7421" t="s">
        <v>474</v>
      </c>
      <c r="F7421" s="20">
        <v>2028</v>
      </c>
      <c r="G7421" s="20">
        <v>49</v>
      </c>
      <c r="H7421" s="11">
        <v>7659.0462724521904</v>
      </c>
      <c r="I7421" s="10">
        <v>3904587.0921683102</v>
      </c>
      <c r="J7421" s="33">
        <f t="shared" si="460"/>
        <v>1.9615508866006469E-3</v>
      </c>
      <c r="K7421" s="33">
        <f t="shared" si="461"/>
        <v>1.9596283029476025E-3</v>
      </c>
      <c r="L7421" s="33">
        <f t="shared" si="462"/>
        <v>0.98453469124599557</v>
      </c>
      <c r="M7421" s="33">
        <f t="shared" si="463"/>
        <v>0.98260536919979613</v>
      </c>
    </row>
    <row r="7422" spans="1:13" ht="41.4">
      <c r="A7422" t="s">
        <v>164</v>
      </c>
      <c r="B7422" t="s">
        <v>268</v>
      </c>
      <c r="C7422" s="14" t="s">
        <v>270</v>
      </c>
      <c r="D7422" t="s">
        <v>456</v>
      </c>
      <c r="E7422" t="s">
        <v>474</v>
      </c>
      <c r="F7422" s="20">
        <v>2028</v>
      </c>
      <c r="G7422" s="20">
        <v>50</v>
      </c>
      <c r="H7422" s="11">
        <v>7952.17904698654</v>
      </c>
      <c r="I7422" s="10">
        <v>3809890.8303463599</v>
      </c>
      <c r="J7422" s="33">
        <f t="shared" si="460"/>
        <v>2.0872459083725509E-3</v>
      </c>
      <c r="K7422" s="33">
        <f t="shared" si="461"/>
        <v>2.0850691253887499E-3</v>
      </c>
      <c r="L7422" s="33">
        <f t="shared" si="462"/>
        <v>0.98260536919979613</v>
      </c>
      <c r="M7422" s="33">
        <f t="shared" si="463"/>
        <v>0.98055656908203637</v>
      </c>
    </row>
    <row r="7423" spans="1:13" ht="41.4">
      <c r="A7423" t="s">
        <v>164</v>
      </c>
      <c r="B7423" t="s">
        <v>268</v>
      </c>
      <c r="C7423" s="14" t="s">
        <v>270</v>
      </c>
      <c r="D7423" t="s">
        <v>456</v>
      </c>
      <c r="E7423" t="s">
        <v>474</v>
      </c>
      <c r="F7423" s="20">
        <v>2028</v>
      </c>
      <c r="G7423" s="20">
        <v>51</v>
      </c>
      <c r="H7423" s="11">
        <v>8708.6196896134006</v>
      </c>
      <c r="I7423" s="10">
        <v>3719390.7768391399</v>
      </c>
      <c r="J7423" s="33">
        <f t="shared" si="460"/>
        <v>2.3414102502599286E-3</v>
      </c>
      <c r="K7423" s="33">
        <f t="shared" si="461"/>
        <v>2.3386712873755267E-3</v>
      </c>
      <c r="L7423" s="33">
        <f t="shared" si="462"/>
        <v>0.98055656908203637</v>
      </c>
      <c r="M7423" s="33">
        <f t="shared" si="463"/>
        <v>0.97826336958827675</v>
      </c>
    </row>
    <row r="7424" spans="1:13" ht="41.4">
      <c r="A7424" t="s">
        <v>164</v>
      </c>
      <c r="B7424" t="s">
        <v>268</v>
      </c>
      <c r="C7424" s="14" t="s">
        <v>270</v>
      </c>
      <c r="D7424" t="s">
        <v>456</v>
      </c>
      <c r="E7424" t="s">
        <v>474</v>
      </c>
      <c r="F7424" s="20">
        <v>2028</v>
      </c>
      <c r="G7424" s="20">
        <v>52</v>
      </c>
      <c r="H7424" s="11">
        <v>9203.9750268423504</v>
      </c>
      <c r="I7424" s="10">
        <v>3644474.2902061502</v>
      </c>
      <c r="J7424" s="33">
        <f t="shared" si="460"/>
        <v>2.5254602705186667E-3</v>
      </c>
      <c r="K7424" s="33">
        <f t="shared" si="461"/>
        <v>2.5222739785786263E-3</v>
      </c>
      <c r="L7424" s="33">
        <f t="shared" si="462"/>
        <v>0.97826336958827675</v>
      </c>
      <c r="M7424" s="33">
        <f t="shared" si="463"/>
        <v>0.97579592134696758</v>
      </c>
    </row>
    <row r="7425" spans="1:13" ht="41.4">
      <c r="A7425" t="s">
        <v>164</v>
      </c>
      <c r="B7425" t="s">
        <v>268</v>
      </c>
      <c r="C7425" s="14" t="s">
        <v>270</v>
      </c>
      <c r="D7425" t="s">
        <v>456</v>
      </c>
      <c r="E7425" t="s">
        <v>474</v>
      </c>
      <c r="F7425" s="20">
        <v>2028</v>
      </c>
      <c r="G7425" s="20">
        <v>53</v>
      </c>
      <c r="H7425" s="11">
        <v>9703.2521636812107</v>
      </c>
      <c r="I7425" s="10">
        <v>3556903.86165825</v>
      </c>
      <c r="J7425" s="33">
        <f t="shared" si="460"/>
        <v>2.7280051812132748E-3</v>
      </c>
      <c r="K7425" s="33">
        <f t="shared" si="461"/>
        <v>2.7242875564138513E-3</v>
      </c>
      <c r="L7425" s="33">
        <f t="shared" si="462"/>
        <v>0.97579592134696758</v>
      </c>
      <c r="M7425" s="33">
        <f t="shared" si="463"/>
        <v>0.97313757266084266</v>
      </c>
    </row>
    <row r="7426" spans="1:13" ht="41.4">
      <c r="A7426" t="s">
        <v>164</v>
      </c>
      <c r="B7426" t="s">
        <v>268</v>
      </c>
      <c r="C7426" s="14" t="s">
        <v>270</v>
      </c>
      <c r="D7426" t="s">
        <v>456</v>
      </c>
      <c r="E7426" t="s">
        <v>474</v>
      </c>
      <c r="F7426" s="20">
        <v>2028</v>
      </c>
      <c r="G7426" s="20">
        <v>54</v>
      </c>
      <c r="H7426" s="11">
        <v>10431.4524607853</v>
      </c>
      <c r="I7426" s="10">
        <v>3484901.1418343098</v>
      </c>
      <c r="J7426" s="33">
        <f t="shared" ref="J7426:J7489" si="464">IF(I7426&gt;0,H7426/I7426,0)</f>
        <v>2.9933280848519592E-3</v>
      </c>
      <c r="K7426" s="33">
        <f t="shared" ref="K7426:K7489" si="465">1-EXP(-J7426)</f>
        <v>2.9888525450402215E-3</v>
      </c>
      <c r="L7426" s="33">
        <f t="shared" ref="L7426:L7489" si="466">IF(G7426=30,1,M7425)</f>
        <v>0.97313757266084266</v>
      </c>
      <c r="M7426" s="33">
        <f t="shared" ref="M7426:M7489" si="467">L7426*(1-K7426)</f>
        <v>0.97022900795012101</v>
      </c>
    </row>
    <row r="7427" spans="1:13" ht="41.4">
      <c r="A7427" t="s">
        <v>164</v>
      </c>
      <c r="B7427" t="s">
        <v>268</v>
      </c>
      <c r="C7427" s="14" t="s">
        <v>270</v>
      </c>
      <c r="D7427" t="s">
        <v>456</v>
      </c>
      <c r="E7427" t="s">
        <v>474</v>
      </c>
      <c r="F7427" s="20">
        <v>2028</v>
      </c>
      <c r="G7427" s="20">
        <v>55</v>
      </c>
      <c r="H7427" s="11">
        <v>11422.126336224601</v>
      </c>
      <c r="I7427" s="10">
        <v>3413260.6959439698</v>
      </c>
      <c r="J7427" s="33">
        <f t="shared" si="464"/>
        <v>3.3463972880236454E-3</v>
      </c>
      <c r="K7427" s="33">
        <f t="shared" si="465"/>
        <v>3.3408043410991795E-3</v>
      </c>
      <c r="L7427" s="33">
        <f t="shared" si="466"/>
        <v>0.97022900795012101</v>
      </c>
      <c r="M7427" s="33">
        <f t="shared" si="467"/>
        <v>0.96698766266850089</v>
      </c>
    </row>
    <row r="7428" spans="1:13" ht="41.4">
      <c r="A7428" t="s">
        <v>164</v>
      </c>
      <c r="B7428" t="s">
        <v>268</v>
      </c>
      <c r="C7428" s="14" t="s">
        <v>270</v>
      </c>
      <c r="D7428" t="s">
        <v>456</v>
      </c>
      <c r="E7428" t="s">
        <v>474</v>
      </c>
      <c r="F7428" s="20">
        <v>2028</v>
      </c>
      <c r="G7428" s="20">
        <v>56</v>
      </c>
      <c r="H7428" s="11">
        <v>12471.6884956833</v>
      </c>
      <c r="I7428" s="10">
        <v>3319817.9956954401</v>
      </c>
      <c r="J7428" s="33">
        <f t="shared" si="464"/>
        <v>3.7567386259892582E-3</v>
      </c>
      <c r="K7428" s="33">
        <f t="shared" si="465"/>
        <v>3.7496909116729871E-3</v>
      </c>
      <c r="L7428" s="33">
        <f t="shared" si="466"/>
        <v>0.96698766266850089</v>
      </c>
      <c r="M7428" s="33">
        <f t="shared" si="467"/>
        <v>0.96336175781809286</v>
      </c>
    </row>
    <row r="7429" spans="1:13" ht="41.4">
      <c r="A7429" t="s">
        <v>164</v>
      </c>
      <c r="B7429" t="s">
        <v>268</v>
      </c>
      <c r="C7429" s="14" t="s">
        <v>270</v>
      </c>
      <c r="D7429" t="s">
        <v>456</v>
      </c>
      <c r="E7429" t="s">
        <v>474</v>
      </c>
      <c r="F7429" s="20">
        <v>2028</v>
      </c>
      <c r="G7429" s="20">
        <v>57</v>
      </c>
      <c r="H7429" s="11">
        <v>13369.1251714755</v>
      </c>
      <c r="I7429" s="10">
        <v>3236827.7234423198</v>
      </c>
      <c r="J7429" s="33">
        <f t="shared" si="464"/>
        <v>4.1303171851412674E-3</v>
      </c>
      <c r="K7429" s="33">
        <f t="shared" si="465"/>
        <v>4.1217991565383194E-3</v>
      </c>
      <c r="L7429" s="33">
        <f t="shared" si="466"/>
        <v>0.96336175781809286</v>
      </c>
      <c r="M7429" s="33">
        <f t="shared" si="467"/>
        <v>0.95939097413727692</v>
      </c>
    </row>
    <row r="7430" spans="1:13" ht="41.4">
      <c r="A7430" t="s">
        <v>164</v>
      </c>
      <c r="B7430" t="s">
        <v>268</v>
      </c>
      <c r="C7430" s="14" t="s">
        <v>270</v>
      </c>
      <c r="D7430" t="s">
        <v>456</v>
      </c>
      <c r="E7430" t="s">
        <v>474</v>
      </c>
      <c r="F7430" s="20">
        <v>2028</v>
      </c>
      <c r="G7430" s="20">
        <v>58</v>
      </c>
      <c r="H7430" s="11">
        <v>14277.2016592378</v>
      </c>
      <c r="I7430" s="10">
        <v>3151366.54850868</v>
      </c>
      <c r="J7430" s="33">
        <f t="shared" si="464"/>
        <v>4.5304795362488678E-3</v>
      </c>
      <c r="K7430" s="33">
        <f t="shared" si="465"/>
        <v>4.5202323944972811E-3</v>
      </c>
      <c r="L7430" s="33">
        <f t="shared" si="466"/>
        <v>0.95939097413727692</v>
      </c>
      <c r="M7430" s="33">
        <f t="shared" si="467"/>
        <v>0.95505430397699331</v>
      </c>
    </row>
    <row r="7431" spans="1:13" ht="41.4">
      <c r="A7431" t="s">
        <v>164</v>
      </c>
      <c r="B7431" t="s">
        <v>268</v>
      </c>
      <c r="C7431" s="14" t="s">
        <v>270</v>
      </c>
      <c r="D7431" t="s">
        <v>456</v>
      </c>
      <c r="E7431" t="s">
        <v>474</v>
      </c>
      <c r="F7431" s="20">
        <v>2028</v>
      </c>
      <c r="G7431" s="20">
        <v>59</v>
      </c>
      <c r="H7431" s="11">
        <v>14522.4823584072</v>
      </c>
      <c r="I7431" s="10">
        <v>3049834.6991176601</v>
      </c>
      <c r="J7431" s="33">
        <f t="shared" si="464"/>
        <v>4.7617276971137689E-3</v>
      </c>
      <c r="K7431" s="33">
        <f t="shared" si="465"/>
        <v>4.7504086449912108E-3</v>
      </c>
      <c r="L7431" s="33">
        <f t="shared" si="466"/>
        <v>0.95505430397699331</v>
      </c>
      <c r="M7431" s="33">
        <f t="shared" si="467"/>
        <v>0.95051740575494492</v>
      </c>
    </row>
    <row r="7432" spans="1:13" ht="41.4">
      <c r="A7432" t="s">
        <v>164</v>
      </c>
      <c r="B7432" t="s">
        <v>268</v>
      </c>
      <c r="C7432" s="14" t="s">
        <v>270</v>
      </c>
      <c r="D7432" t="s">
        <v>456</v>
      </c>
      <c r="E7432" t="s">
        <v>474</v>
      </c>
      <c r="F7432" s="20">
        <v>2028</v>
      </c>
      <c r="G7432" s="20">
        <v>60</v>
      </c>
      <c r="H7432" s="11">
        <v>15197.390562689199</v>
      </c>
      <c r="I7432" s="10">
        <v>2941974.36151974</v>
      </c>
      <c r="J7432" s="33">
        <f t="shared" si="464"/>
        <v>5.1657114220528631E-3</v>
      </c>
      <c r="K7432" s="33">
        <f t="shared" si="465"/>
        <v>5.1523920793012934E-3</v>
      </c>
      <c r="L7432" s="33">
        <f t="shared" si="466"/>
        <v>0.95051740575494492</v>
      </c>
      <c r="M7432" s="33">
        <f t="shared" si="467"/>
        <v>0.94561996740229515</v>
      </c>
    </row>
    <row r="7433" spans="1:13" ht="41.4">
      <c r="A7433" t="s">
        <v>164</v>
      </c>
      <c r="B7433" t="s">
        <v>268</v>
      </c>
      <c r="C7433" s="14" t="s">
        <v>270</v>
      </c>
      <c r="D7433" t="s">
        <v>456</v>
      </c>
      <c r="E7433" t="s">
        <v>474</v>
      </c>
      <c r="F7433" s="20">
        <v>2028</v>
      </c>
      <c r="G7433" s="20">
        <v>61</v>
      </c>
      <c r="H7433" s="11">
        <v>16461.513617449302</v>
      </c>
      <c r="I7433" s="10">
        <v>2836327.9047796</v>
      </c>
      <c r="J7433" s="33">
        <f t="shared" si="464"/>
        <v>5.8038118899120944E-3</v>
      </c>
      <c r="K7433" s="33">
        <f t="shared" si="465"/>
        <v>5.7870023092888578E-3</v>
      </c>
      <c r="L7433" s="33">
        <f t="shared" si="466"/>
        <v>0.94561996740229515</v>
      </c>
      <c r="M7433" s="33">
        <f t="shared" si="467"/>
        <v>0.94014766246722836</v>
      </c>
    </row>
    <row r="7434" spans="1:13" ht="41.4">
      <c r="A7434" t="s">
        <v>164</v>
      </c>
      <c r="B7434" t="s">
        <v>268</v>
      </c>
      <c r="C7434" s="14" t="s">
        <v>270</v>
      </c>
      <c r="D7434" t="s">
        <v>456</v>
      </c>
      <c r="E7434" t="s">
        <v>474</v>
      </c>
      <c r="F7434" s="20">
        <v>2028</v>
      </c>
      <c r="G7434" s="20">
        <v>62</v>
      </c>
      <c r="H7434" s="11">
        <v>17373.811237576199</v>
      </c>
      <c r="I7434" s="10">
        <v>2717890.7147462</v>
      </c>
      <c r="J7434" s="33">
        <f t="shared" si="464"/>
        <v>6.3923877230650855E-3</v>
      </c>
      <c r="K7434" s="33">
        <f t="shared" si="465"/>
        <v>6.3719998781324172E-3</v>
      </c>
      <c r="L7434" s="33">
        <f t="shared" si="466"/>
        <v>0.94014766246722836</v>
      </c>
      <c r="M7434" s="33">
        <f t="shared" si="467"/>
        <v>0.93415704167656066</v>
      </c>
    </row>
    <row r="7435" spans="1:13" ht="41.4">
      <c r="A7435" t="s">
        <v>164</v>
      </c>
      <c r="B7435" t="s">
        <v>268</v>
      </c>
      <c r="C7435" s="14" t="s">
        <v>270</v>
      </c>
      <c r="D7435" t="s">
        <v>456</v>
      </c>
      <c r="E7435" t="s">
        <v>474</v>
      </c>
      <c r="F7435" s="20">
        <v>2028</v>
      </c>
      <c r="G7435" s="20">
        <v>63</v>
      </c>
      <c r="H7435" s="11">
        <v>18182.761164606101</v>
      </c>
      <c r="I7435" s="10">
        <v>2587105.43838978</v>
      </c>
      <c r="J7435" s="33">
        <f t="shared" si="464"/>
        <v>7.0282257904119641E-3</v>
      </c>
      <c r="K7435" s="33">
        <f t="shared" si="465"/>
        <v>7.0035855709998929E-3</v>
      </c>
      <c r="L7435" s="33">
        <f t="shared" si="466"/>
        <v>0.93415704167656066</v>
      </c>
      <c r="M7435" s="33">
        <f t="shared" si="467"/>
        <v>0.92761459289842674</v>
      </c>
    </row>
    <row r="7436" spans="1:13" ht="41.4">
      <c r="A7436" t="s">
        <v>164</v>
      </c>
      <c r="B7436" t="s">
        <v>268</v>
      </c>
      <c r="C7436" s="14" t="s">
        <v>270</v>
      </c>
      <c r="D7436" t="s">
        <v>456</v>
      </c>
      <c r="E7436" t="s">
        <v>474</v>
      </c>
      <c r="F7436" s="20">
        <v>2028</v>
      </c>
      <c r="G7436" s="20">
        <v>64</v>
      </c>
      <c r="H7436" s="11">
        <v>19353.969695920001</v>
      </c>
      <c r="I7436" s="10">
        <v>2457815.36338779</v>
      </c>
      <c r="J7436" s="33">
        <f t="shared" si="464"/>
        <v>7.8744603781965884E-3</v>
      </c>
      <c r="K7436" s="33">
        <f t="shared" si="465"/>
        <v>7.8435380338977012E-3</v>
      </c>
      <c r="L7436" s="33">
        <f t="shared" si="466"/>
        <v>0.92761459289842674</v>
      </c>
      <c r="M7436" s="33">
        <f t="shared" si="467"/>
        <v>0.92033881255822936</v>
      </c>
    </row>
    <row r="7437" spans="1:13" ht="41.4">
      <c r="A7437" t="s">
        <v>164</v>
      </c>
      <c r="B7437" t="s">
        <v>268</v>
      </c>
      <c r="C7437" s="14" t="s">
        <v>270</v>
      </c>
      <c r="D7437" t="s">
        <v>456</v>
      </c>
      <c r="E7437" t="s">
        <v>474</v>
      </c>
      <c r="F7437" s="20">
        <v>2028</v>
      </c>
      <c r="G7437" s="20">
        <v>65</v>
      </c>
      <c r="H7437" s="11">
        <v>20228.796610375099</v>
      </c>
      <c r="I7437" s="10">
        <v>2328776.1868498102</v>
      </c>
      <c r="J7437" s="33">
        <f t="shared" si="464"/>
        <v>8.6864494426744654E-3</v>
      </c>
      <c r="K7437" s="33">
        <f t="shared" si="465"/>
        <v>8.6488312423798064E-3</v>
      </c>
      <c r="L7437" s="33">
        <f t="shared" si="466"/>
        <v>0.92033881255822936</v>
      </c>
      <c r="M7437" s="33">
        <f t="shared" si="467"/>
        <v>0.91237895748260101</v>
      </c>
    </row>
    <row r="7438" spans="1:13" ht="41.4">
      <c r="A7438" t="s">
        <v>164</v>
      </c>
      <c r="B7438" t="s">
        <v>268</v>
      </c>
      <c r="C7438" s="14" t="s">
        <v>270</v>
      </c>
      <c r="D7438" t="s">
        <v>456</v>
      </c>
      <c r="E7438" t="s">
        <v>474</v>
      </c>
      <c r="F7438" s="20">
        <v>2028</v>
      </c>
      <c r="G7438" s="20">
        <v>66</v>
      </c>
      <c r="H7438" s="11">
        <v>20690.4949287622</v>
      </c>
      <c r="I7438" s="10">
        <v>2199567.1726451102</v>
      </c>
      <c r="J7438" s="33">
        <f t="shared" si="464"/>
        <v>9.4066210780372091E-3</v>
      </c>
      <c r="K7438" s="33">
        <f t="shared" si="465"/>
        <v>9.362517215759536E-3</v>
      </c>
      <c r="L7438" s="33">
        <f t="shared" si="466"/>
        <v>0.91237895748260101</v>
      </c>
      <c r="M7438" s="33">
        <f t="shared" si="467"/>
        <v>0.90383679378587345</v>
      </c>
    </row>
    <row r="7439" spans="1:13" ht="41.4">
      <c r="A7439" t="s">
        <v>164</v>
      </c>
      <c r="B7439" t="s">
        <v>268</v>
      </c>
      <c r="C7439" s="14" t="s">
        <v>270</v>
      </c>
      <c r="D7439" t="s">
        <v>456</v>
      </c>
      <c r="E7439" t="s">
        <v>474</v>
      </c>
      <c r="F7439" s="20">
        <v>2028</v>
      </c>
      <c r="G7439" s="20">
        <v>67</v>
      </c>
      <c r="H7439" s="11">
        <v>21205.285462051601</v>
      </c>
      <c r="I7439" s="10">
        <v>2069692.7168611099</v>
      </c>
      <c r="J7439" s="33">
        <f t="shared" si="464"/>
        <v>1.0245620177961236E-2</v>
      </c>
      <c r="K7439" s="33">
        <f t="shared" si="465"/>
        <v>1.0193312605140115E-2</v>
      </c>
      <c r="L7439" s="33">
        <f t="shared" si="466"/>
        <v>0.90383679378587345</v>
      </c>
      <c r="M7439" s="33">
        <f t="shared" si="467"/>
        <v>0.89462370280278647</v>
      </c>
    </row>
    <row r="7440" spans="1:13" ht="41.4">
      <c r="A7440" t="s">
        <v>164</v>
      </c>
      <c r="B7440" t="s">
        <v>268</v>
      </c>
      <c r="C7440" s="14" t="s">
        <v>270</v>
      </c>
      <c r="D7440" t="s">
        <v>456</v>
      </c>
      <c r="E7440" t="s">
        <v>474</v>
      </c>
      <c r="F7440" s="20">
        <v>2028</v>
      </c>
      <c r="G7440" s="20">
        <v>68</v>
      </c>
      <c r="H7440" s="11">
        <v>21527.745465149099</v>
      </c>
      <c r="I7440" s="10">
        <v>1936010.6312904099</v>
      </c>
      <c r="J7440" s="33">
        <f t="shared" si="464"/>
        <v>1.1119642174072257E-2</v>
      </c>
      <c r="K7440" s="33">
        <f t="shared" si="465"/>
        <v>1.1058047468126886E-2</v>
      </c>
      <c r="L7440" s="33">
        <f t="shared" si="466"/>
        <v>0.89462370280278647</v>
      </c>
      <c r="M7440" s="33">
        <f t="shared" si="467"/>
        <v>0.88473091143108185</v>
      </c>
    </row>
    <row r="7441" spans="1:13" ht="41.4">
      <c r="A7441" t="s">
        <v>164</v>
      </c>
      <c r="B7441" t="s">
        <v>268</v>
      </c>
      <c r="C7441" s="14" t="s">
        <v>270</v>
      </c>
      <c r="D7441" t="s">
        <v>456</v>
      </c>
      <c r="E7441" t="s">
        <v>474</v>
      </c>
      <c r="F7441" s="20">
        <v>2028</v>
      </c>
      <c r="G7441" s="20">
        <v>69</v>
      </c>
      <c r="H7441" s="11">
        <v>20981.9466216523</v>
      </c>
      <c r="I7441" s="10">
        <v>1798435.0066951599</v>
      </c>
      <c r="J7441" s="33">
        <f t="shared" si="464"/>
        <v>1.1666780586199299E-2</v>
      </c>
      <c r="K7441" s="33">
        <f t="shared" si="465"/>
        <v>1.1598987599663935E-2</v>
      </c>
      <c r="L7441" s="33">
        <f t="shared" si="466"/>
        <v>0.88473091143108185</v>
      </c>
      <c r="M7441" s="33">
        <f t="shared" si="467"/>
        <v>0.87446892856035341</v>
      </c>
    </row>
    <row r="7442" spans="1:13" ht="41.4">
      <c r="A7442" t="s">
        <v>164</v>
      </c>
      <c r="B7442" t="s">
        <v>268</v>
      </c>
      <c r="C7442" s="14" t="s">
        <v>270</v>
      </c>
      <c r="D7442" t="s">
        <v>456</v>
      </c>
      <c r="E7442" t="s">
        <v>474</v>
      </c>
      <c r="F7442" s="20">
        <v>2029</v>
      </c>
      <c r="G7442" s="20">
        <v>30</v>
      </c>
      <c r="H7442" s="11">
        <v>865.93763132373499</v>
      </c>
      <c r="I7442" s="10">
        <v>4383735.9167642398</v>
      </c>
      <c r="J7442" s="33">
        <f t="shared" si="464"/>
        <v>1.9753416897496604E-4</v>
      </c>
      <c r="K7442" s="33">
        <f t="shared" si="465"/>
        <v>1.9751466038553378E-4</v>
      </c>
      <c r="L7442" s="33">
        <f t="shared" si="466"/>
        <v>1</v>
      </c>
      <c r="M7442" s="33">
        <f t="shared" si="467"/>
        <v>0.99980248533961447</v>
      </c>
    </row>
    <row r="7443" spans="1:13" ht="41.4">
      <c r="A7443" t="s">
        <v>164</v>
      </c>
      <c r="B7443" t="s">
        <v>268</v>
      </c>
      <c r="C7443" s="14" t="s">
        <v>270</v>
      </c>
      <c r="D7443" t="s">
        <v>456</v>
      </c>
      <c r="E7443" t="s">
        <v>474</v>
      </c>
      <c r="F7443" s="20">
        <v>2029</v>
      </c>
      <c r="G7443" s="20">
        <v>31</v>
      </c>
      <c r="H7443" s="11">
        <v>1268.7939091355599</v>
      </c>
      <c r="I7443" s="10">
        <v>4427580.2674604096</v>
      </c>
      <c r="J7443" s="33">
        <f t="shared" si="464"/>
        <v>2.865659869478369E-4</v>
      </c>
      <c r="K7443" s="33">
        <f t="shared" si="465"/>
        <v>2.8652493083725084E-4</v>
      </c>
      <c r="L7443" s="33">
        <f t="shared" si="466"/>
        <v>0.99980248533961447</v>
      </c>
      <c r="M7443" s="33">
        <f t="shared" si="467"/>
        <v>0.9995160170016516</v>
      </c>
    </row>
    <row r="7444" spans="1:13" ht="41.4">
      <c r="A7444" t="s">
        <v>164</v>
      </c>
      <c r="B7444" t="s">
        <v>268</v>
      </c>
      <c r="C7444" s="14" t="s">
        <v>270</v>
      </c>
      <c r="D7444" t="s">
        <v>456</v>
      </c>
      <c r="E7444" t="s">
        <v>474</v>
      </c>
      <c r="F7444" s="20">
        <v>2029</v>
      </c>
      <c r="G7444" s="20">
        <v>32</v>
      </c>
      <c r="H7444" s="11">
        <v>1316.7333336701799</v>
      </c>
      <c r="I7444" s="10">
        <v>4425191.2047535796</v>
      </c>
      <c r="J7444" s="33">
        <f t="shared" si="464"/>
        <v>2.9755399772460301E-4</v>
      </c>
      <c r="K7444" s="33">
        <f t="shared" si="465"/>
        <v>2.9750973292430594E-4</v>
      </c>
      <c r="L7444" s="33">
        <f t="shared" si="466"/>
        <v>0.9995160170016516</v>
      </c>
      <c r="M7444" s="33">
        <f t="shared" si="467"/>
        <v>0.99921865125837983</v>
      </c>
    </row>
    <row r="7445" spans="1:13" ht="41.4">
      <c r="A7445" t="s">
        <v>164</v>
      </c>
      <c r="B7445" t="s">
        <v>268</v>
      </c>
      <c r="C7445" s="14" t="s">
        <v>270</v>
      </c>
      <c r="D7445" t="s">
        <v>456</v>
      </c>
      <c r="E7445" t="s">
        <v>474</v>
      </c>
      <c r="F7445" s="20">
        <v>2029</v>
      </c>
      <c r="G7445" s="20">
        <v>33</v>
      </c>
      <c r="H7445" s="11">
        <v>1354.4780488902099</v>
      </c>
      <c r="I7445" s="10">
        <v>4363610.3000137201</v>
      </c>
      <c r="J7445" s="33">
        <f t="shared" si="464"/>
        <v>3.1040307354805518E-4</v>
      </c>
      <c r="K7445" s="33">
        <f t="shared" si="465"/>
        <v>3.1035490349817785E-4</v>
      </c>
      <c r="L7445" s="33">
        <f t="shared" si="466"/>
        <v>0.99921865125837983</v>
      </c>
      <c r="M7445" s="33">
        <f t="shared" si="467"/>
        <v>0.99890853885029496</v>
      </c>
    </row>
    <row r="7446" spans="1:13" ht="41.4">
      <c r="A7446" t="s">
        <v>164</v>
      </c>
      <c r="B7446" t="s">
        <v>268</v>
      </c>
      <c r="C7446" s="14" t="s">
        <v>270</v>
      </c>
      <c r="D7446" t="s">
        <v>456</v>
      </c>
      <c r="E7446" t="s">
        <v>474</v>
      </c>
      <c r="F7446" s="20">
        <v>2029</v>
      </c>
      <c r="G7446" s="20">
        <v>34</v>
      </c>
      <c r="H7446" s="11">
        <v>1397.7484777708501</v>
      </c>
      <c r="I7446" s="10">
        <v>4300117.1925242497</v>
      </c>
      <c r="J7446" s="33">
        <f t="shared" si="464"/>
        <v>3.2504892662014762E-4</v>
      </c>
      <c r="K7446" s="33">
        <f t="shared" si="465"/>
        <v>3.2499610394132183E-4</v>
      </c>
      <c r="L7446" s="33">
        <f t="shared" si="466"/>
        <v>0.99890853885029496</v>
      </c>
      <c r="M7446" s="33">
        <f t="shared" si="467"/>
        <v>0.99858389746697485</v>
      </c>
    </row>
    <row r="7447" spans="1:13" ht="41.4">
      <c r="A7447" t="s">
        <v>164</v>
      </c>
      <c r="B7447" t="s">
        <v>268</v>
      </c>
      <c r="C7447" s="14" t="s">
        <v>270</v>
      </c>
      <c r="D7447" t="s">
        <v>456</v>
      </c>
      <c r="E7447" t="s">
        <v>474</v>
      </c>
      <c r="F7447" s="20">
        <v>2029</v>
      </c>
      <c r="G7447" s="20">
        <v>35</v>
      </c>
      <c r="H7447" s="11">
        <v>1477.1387514226001</v>
      </c>
      <c r="I7447" s="10">
        <v>4246314.8389577996</v>
      </c>
      <c r="J7447" s="33">
        <f t="shared" si="464"/>
        <v>3.4786369062194734E-4</v>
      </c>
      <c r="K7447" s="33">
        <f t="shared" si="465"/>
        <v>3.478031930634895E-4</v>
      </c>
      <c r="L7447" s="33">
        <f t="shared" si="466"/>
        <v>0.99858389746697485</v>
      </c>
      <c r="M7447" s="33">
        <f t="shared" si="467"/>
        <v>0.99823658679889404</v>
      </c>
    </row>
    <row r="7448" spans="1:13" ht="41.4">
      <c r="A7448" t="s">
        <v>164</v>
      </c>
      <c r="B7448" t="s">
        <v>268</v>
      </c>
      <c r="C7448" s="14" t="s">
        <v>270</v>
      </c>
      <c r="D7448" t="s">
        <v>456</v>
      </c>
      <c r="E7448" t="s">
        <v>474</v>
      </c>
      <c r="F7448" s="20">
        <v>2029</v>
      </c>
      <c r="G7448" s="20">
        <v>36</v>
      </c>
      <c r="H7448" s="11">
        <v>1939.0279422135</v>
      </c>
      <c r="I7448" s="10">
        <v>4195158.8207401801</v>
      </c>
      <c r="J7448" s="33">
        <f t="shared" si="464"/>
        <v>4.6220608684163815E-4</v>
      </c>
      <c r="K7448" s="33">
        <f t="shared" si="465"/>
        <v>4.6209928606355533E-4</v>
      </c>
      <c r="L7448" s="33">
        <f t="shared" si="466"/>
        <v>0.99823658679889404</v>
      </c>
      <c r="M7448" s="33">
        <f t="shared" si="467"/>
        <v>0.99777530238481171</v>
      </c>
    </row>
    <row r="7449" spans="1:13" ht="41.4">
      <c r="A7449" t="s">
        <v>164</v>
      </c>
      <c r="B7449" t="s">
        <v>268</v>
      </c>
      <c r="C7449" s="14" t="s">
        <v>270</v>
      </c>
      <c r="D7449" t="s">
        <v>456</v>
      </c>
      <c r="E7449" t="s">
        <v>474</v>
      </c>
      <c r="F7449" s="20">
        <v>2029</v>
      </c>
      <c r="G7449" s="20">
        <v>37</v>
      </c>
      <c r="H7449" s="11">
        <v>2099.9642242766899</v>
      </c>
      <c r="I7449" s="10">
        <v>4179211.5011896798</v>
      </c>
      <c r="J7449" s="33">
        <f t="shared" si="464"/>
        <v>5.0247857129961026E-4</v>
      </c>
      <c r="K7449" s="33">
        <f t="shared" si="465"/>
        <v>5.023523500843341E-4</v>
      </c>
      <c r="L7449" s="33">
        <f t="shared" si="466"/>
        <v>0.99777530238481171</v>
      </c>
      <c r="M7449" s="33">
        <f t="shared" si="467"/>
        <v>0.9972740676168026</v>
      </c>
    </row>
    <row r="7450" spans="1:13" ht="41.4">
      <c r="A7450" t="s">
        <v>164</v>
      </c>
      <c r="B7450" t="s">
        <v>268</v>
      </c>
      <c r="C7450" s="14" t="s">
        <v>270</v>
      </c>
      <c r="D7450" t="s">
        <v>456</v>
      </c>
      <c r="E7450" t="s">
        <v>474</v>
      </c>
      <c r="F7450" s="20">
        <v>2029</v>
      </c>
      <c r="G7450" s="20">
        <v>38</v>
      </c>
      <c r="H7450" s="11">
        <v>2298.2931553859999</v>
      </c>
      <c r="I7450" s="10">
        <v>4157548.77804062</v>
      </c>
      <c r="J7450" s="33">
        <f t="shared" si="464"/>
        <v>5.5280004591290574E-4</v>
      </c>
      <c r="K7450" s="33">
        <f t="shared" si="465"/>
        <v>5.5264728011850117E-4</v>
      </c>
      <c r="L7450" s="33">
        <f t="shared" si="466"/>
        <v>0.9972740676168026</v>
      </c>
      <c r="M7450" s="33">
        <f t="shared" si="467"/>
        <v>0.99672292681580144</v>
      </c>
    </row>
    <row r="7451" spans="1:13" ht="41.4">
      <c r="A7451" t="s">
        <v>164</v>
      </c>
      <c r="B7451" t="s">
        <v>268</v>
      </c>
      <c r="C7451" s="14" t="s">
        <v>270</v>
      </c>
      <c r="D7451" t="s">
        <v>456</v>
      </c>
      <c r="E7451" t="s">
        <v>474</v>
      </c>
      <c r="F7451" s="20">
        <v>2029</v>
      </c>
      <c r="G7451" s="20">
        <v>39</v>
      </c>
      <c r="H7451" s="11">
        <v>2427.7837911445899</v>
      </c>
      <c r="I7451" s="10">
        <v>4139393.7805262902</v>
      </c>
      <c r="J7451" s="33">
        <f t="shared" si="464"/>
        <v>5.8650708772044321E-4</v>
      </c>
      <c r="K7451" s="33">
        <f t="shared" si="465"/>
        <v>5.8633512605898996E-4</v>
      </c>
      <c r="L7451" s="33">
        <f t="shared" si="466"/>
        <v>0.99672292681580144</v>
      </c>
      <c r="M7451" s="33">
        <f t="shared" si="467"/>
        <v>0.99613851315286106</v>
      </c>
    </row>
    <row r="7452" spans="1:13" ht="41.4">
      <c r="A7452" t="s">
        <v>164</v>
      </c>
      <c r="B7452" t="s">
        <v>268</v>
      </c>
      <c r="C7452" s="14" t="s">
        <v>270</v>
      </c>
      <c r="D7452" t="s">
        <v>456</v>
      </c>
      <c r="E7452" t="s">
        <v>474</v>
      </c>
      <c r="F7452" s="20">
        <v>2029</v>
      </c>
      <c r="G7452" s="20">
        <v>40</v>
      </c>
      <c r="H7452" s="11">
        <v>2655.1797857074398</v>
      </c>
      <c r="I7452" s="10">
        <v>4144463.31076911</v>
      </c>
      <c r="J7452" s="33">
        <f t="shared" si="464"/>
        <v>6.4065708551650901E-4</v>
      </c>
      <c r="K7452" s="33">
        <f t="shared" si="465"/>
        <v>6.4045190858430523E-4</v>
      </c>
      <c r="L7452" s="33">
        <f t="shared" si="466"/>
        <v>0.99613851315286106</v>
      </c>
      <c r="M7452" s="33">
        <f t="shared" si="467"/>
        <v>0.99550053434089802</v>
      </c>
    </row>
    <row r="7453" spans="1:13" ht="41.4">
      <c r="A7453" t="s">
        <v>164</v>
      </c>
      <c r="B7453" t="s">
        <v>268</v>
      </c>
      <c r="C7453" s="14" t="s">
        <v>270</v>
      </c>
      <c r="D7453" t="s">
        <v>456</v>
      </c>
      <c r="E7453" t="s">
        <v>474</v>
      </c>
      <c r="F7453" s="20">
        <v>2029</v>
      </c>
      <c r="G7453" s="20">
        <v>41</v>
      </c>
      <c r="H7453" s="11">
        <v>3551.6086138122</v>
      </c>
      <c r="I7453" s="10">
        <v>4103785.3391507301</v>
      </c>
      <c r="J7453" s="33">
        <f t="shared" si="464"/>
        <v>8.6544697646081029E-4</v>
      </c>
      <c r="K7453" s="33">
        <f t="shared" si="465"/>
        <v>8.6507258523926822E-4</v>
      </c>
      <c r="L7453" s="33">
        <f t="shared" si="466"/>
        <v>0.99550053434089802</v>
      </c>
      <c r="M7453" s="33">
        <f t="shared" si="467"/>
        <v>0.99463935412004867</v>
      </c>
    </row>
    <row r="7454" spans="1:13" ht="41.4">
      <c r="A7454" t="s">
        <v>164</v>
      </c>
      <c r="B7454" t="s">
        <v>268</v>
      </c>
      <c r="C7454" s="14" t="s">
        <v>270</v>
      </c>
      <c r="D7454" t="s">
        <v>456</v>
      </c>
      <c r="E7454" t="s">
        <v>474</v>
      </c>
      <c r="F7454" s="20">
        <v>2029</v>
      </c>
      <c r="G7454" s="20">
        <v>42</v>
      </c>
      <c r="H7454" s="11">
        <v>3965.3174322697801</v>
      </c>
      <c r="I7454" s="10">
        <v>4054515.3691973598</v>
      </c>
      <c r="J7454" s="33">
        <f t="shared" si="464"/>
        <v>9.7800034558871642E-4</v>
      </c>
      <c r="K7454" s="33">
        <f t="shared" si="465"/>
        <v>9.7752225911962309E-4</v>
      </c>
      <c r="L7454" s="33">
        <f t="shared" si="466"/>
        <v>0.99463935412004867</v>
      </c>
      <c r="M7454" s="33">
        <f t="shared" si="467"/>
        <v>0.99366707201159998</v>
      </c>
    </row>
    <row r="7455" spans="1:13" ht="41.4">
      <c r="A7455" t="s">
        <v>164</v>
      </c>
      <c r="B7455" t="s">
        <v>268</v>
      </c>
      <c r="C7455" s="14" t="s">
        <v>270</v>
      </c>
      <c r="D7455" t="s">
        <v>456</v>
      </c>
      <c r="E7455" t="s">
        <v>474</v>
      </c>
      <c r="F7455" s="20">
        <v>2029</v>
      </c>
      <c r="G7455" s="20">
        <v>43</v>
      </c>
      <c r="H7455" s="11">
        <v>4508.1877473487502</v>
      </c>
      <c r="I7455" s="10">
        <v>4067159.4950923002</v>
      </c>
      <c r="J7455" s="33">
        <f t="shared" si="464"/>
        <v>1.1084364291070029E-3</v>
      </c>
      <c r="K7455" s="33">
        <f t="shared" si="465"/>
        <v>1.1078223403619969E-3</v>
      </c>
      <c r="L7455" s="33">
        <f t="shared" si="466"/>
        <v>0.99366707201159998</v>
      </c>
      <c r="M7455" s="33">
        <f t="shared" si="467"/>
        <v>0.99256626543034343</v>
      </c>
    </row>
    <row r="7456" spans="1:13" ht="41.4">
      <c r="A7456" t="s">
        <v>164</v>
      </c>
      <c r="B7456" t="s">
        <v>268</v>
      </c>
      <c r="C7456" s="14" t="s">
        <v>270</v>
      </c>
      <c r="D7456" t="s">
        <v>456</v>
      </c>
      <c r="E7456" t="s">
        <v>474</v>
      </c>
      <c r="F7456" s="20">
        <v>2029</v>
      </c>
      <c r="G7456" s="20">
        <v>44</v>
      </c>
      <c r="H7456" s="11">
        <v>4894.6318195226404</v>
      </c>
      <c r="I7456" s="10">
        <v>4136658.6157292202</v>
      </c>
      <c r="J7456" s="33">
        <f t="shared" si="464"/>
        <v>1.1832332020126836E-3</v>
      </c>
      <c r="K7456" s="33">
        <f t="shared" si="465"/>
        <v>1.1825334576216484E-3</v>
      </c>
      <c r="L7456" s="33">
        <f t="shared" si="466"/>
        <v>0.99256626543034343</v>
      </c>
      <c r="M7456" s="33">
        <f t="shared" si="467"/>
        <v>0.9913925226125655</v>
      </c>
    </row>
    <row r="7457" spans="1:13" ht="41.4">
      <c r="A7457" t="s">
        <v>164</v>
      </c>
      <c r="B7457" t="s">
        <v>268</v>
      </c>
      <c r="C7457" s="14" t="s">
        <v>270</v>
      </c>
      <c r="D7457" t="s">
        <v>456</v>
      </c>
      <c r="E7457" t="s">
        <v>474</v>
      </c>
      <c r="F7457" s="20">
        <v>2029</v>
      </c>
      <c r="G7457" s="20">
        <v>45</v>
      </c>
      <c r="H7457" s="11">
        <v>5416.8764339909303</v>
      </c>
      <c r="I7457" s="10">
        <v>4164596.9622388901</v>
      </c>
      <c r="J7457" s="33">
        <f t="shared" si="464"/>
        <v>1.300696437880225E-3</v>
      </c>
      <c r="K7457" s="33">
        <f t="shared" si="465"/>
        <v>1.2998508989047197E-3</v>
      </c>
      <c r="L7457" s="33">
        <f t="shared" si="466"/>
        <v>0.9913925226125655</v>
      </c>
      <c r="M7457" s="33">
        <f t="shared" si="467"/>
        <v>0.99010386015088014</v>
      </c>
    </row>
    <row r="7458" spans="1:13" ht="41.4">
      <c r="A7458" t="s">
        <v>164</v>
      </c>
      <c r="B7458" t="s">
        <v>268</v>
      </c>
      <c r="C7458" s="14" t="s">
        <v>270</v>
      </c>
      <c r="D7458" t="s">
        <v>456</v>
      </c>
      <c r="E7458" t="s">
        <v>474</v>
      </c>
      <c r="F7458" s="20">
        <v>2029</v>
      </c>
      <c r="G7458" s="20">
        <v>46</v>
      </c>
      <c r="H7458" s="11">
        <v>6626.7373784572601</v>
      </c>
      <c r="I7458" s="10">
        <v>4133205.7529632701</v>
      </c>
      <c r="J7458" s="33">
        <f t="shared" si="464"/>
        <v>1.6032924017165785E-3</v>
      </c>
      <c r="K7458" s="33">
        <f t="shared" si="465"/>
        <v>1.6020078150682515E-3</v>
      </c>
      <c r="L7458" s="33">
        <f t="shared" si="466"/>
        <v>0.99010386015088014</v>
      </c>
      <c r="M7458" s="33">
        <f t="shared" si="467"/>
        <v>0.9885177060291892</v>
      </c>
    </row>
    <row r="7459" spans="1:13" ht="41.4">
      <c r="A7459" t="s">
        <v>164</v>
      </c>
      <c r="B7459" t="s">
        <v>268</v>
      </c>
      <c r="C7459" s="14" t="s">
        <v>270</v>
      </c>
      <c r="D7459" t="s">
        <v>456</v>
      </c>
      <c r="E7459" t="s">
        <v>474</v>
      </c>
      <c r="F7459" s="20">
        <v>2029</v>
      </c>
      <c r="G7459" s="20">
        <v>47</v>
      </c>
      <c r="H7459" s="11">
        <v>7062.3455708781503</v>
      </c>
      <c r="I7459" s="10">
        <v>4077275.7515497999</v>
      </c>
      <c r="J7459" s="33">
        <f t="shared" si="464"/>
        <v>1.7321236043928855E-3</v>
      </c>
      <c r="K7459" s="33">
        <f t="shared" si="465"/>
        <v>1.7306243440621261E-3</v>
      </c>
      <c r="L7459" s="33">
        <f t="shared" si="466"/>
        <v>0.9885177060291892</v>
      </c>
      <c r="M7459" s="33">
        <f t="shared" si="467"/>
        <v>0.98680695322259859</v>
      </c>
    </row>
    <row r="7460" spans="1:13" ht="41.4">
      <c r="A7460" t="s">
        <v>164</v>
      </c>
      <c r="B7460" t="s">
        <v>268</v>
      </c>
      <c r="C7460" s="14" t="s">
        <v>270</v>
      </c>
      <c r="D7460" t="s">
        <v>456</v>
      </c>
      <c r="E7460" t="s">
        <v>474</v>
      </c>
      <c r="F7460" s="20">
        <v>2029</v>
      </c>
      <c r="G7460" s="20">
        <v>48</v>
      </c>
      <c r="H7460" s="11">
        <v>7488.0895288138699</v>
      </c>
      <c r="I7460" s="10">
        <v>4013947.9793672902</v>
      </c>
      <c r="J7460" s="33">
        <f t="shared" si="464"/>
        <v>1.8655173328863623E-3</v>
      </c>
      <c r="K7460" s="33">
        <f t="shared" si="465"/>
        <v>1.8637783369704897E-3</v>
      </c>
      <c r="L7460" s="33">
        <f t="shared" si="466"/>
        <v>0.98680695322259859</v>
      </c>
      <c r="M7460" s="33">
        <f t="shared" si="467"/>
        <v>0.98496776380041051</v>
      </c>
    </row>
    <row r="7461" spans="1:13" ht="41.4">
      <c r="A7461" t="s">
        <v>164</v>
      </c>
      <c r="B7461" t="s">
        <v>268</v>
      </c>
      <c r="C7461" s="14" t="s">
        <v>270</v>
      </c>
      <c r="D7461" t="s">
        <v>456</v>
      </c>
      <c r="E7461" t="s">
        <v>474</v>
      </c>
      <c r="F7461" s="20">
        <v>2029</v>
      </c>
      <c r="G7461" s="20">
        <v>49</v>
      </c>
      <c r="H7461" s="11">
        <v>7732.4635071066105</v>
      </c>
      <c r="I7461" s="10">
        <v>3955816.41804147</v>
      </c>
      <c r="J7461" s="33">
        <f t="shared" si="464"/>
        <v>1.9547073700995872E-3</v>
      </c>
      <c r="K7461" s="33">
        <f t="shared" si="465"/>
        <v>1.9527981738242106E-3</v>
      </c>
      <c r="L7461" s="33">
        <f t="shared" si="466"/>
        <v>0.98496776380041051</v>
      </c>
      <c r="M7461" s="33">
        <f t="shared" si="467"/>
        <v>0.98304432054998536</v>
      </c>
    </row>
    <row r="7462" spans="1:13" ht="41.4">
      <c r="A7462" t="s">
        <v>164</v>
      </c>
      <c r="B7462" t="s">
        <v>268</v>
      </c>
      <c r="C7462" s="14" t="s">
        <v>270</v>
      </c>
      <c r="D7462" t="s">
        <v>456</v>
      </c>
      <c r="E7462" t="s">
        <v>474</v>
      </c>
      <c r="F7462" s="20">
        <v>2029</v>
      </c>
      <c r="G7462" s="20">
        <v>50</v>
      </c>
      <c r="H7462" s="11">
        <v>8054.8712510943296</v>
      </c>
      <c r="I7462" s="10">
        <v>3884279.7388107399</v>
      </c>
      <c r="J7462" s="33">
        <f t="shared" si="464"/>
        <v>2.0737103897569722E-3</v>
      </c>
      <c r="K7462" s="33">
        <f t="shared" si="465"/>
        <v>2.0715617378506135E-3</v>
      </c>
      <c r="L7462" s="33">
        <f t="shared" si="466"/>
        <v>0.98304432054998536</v>
      </c>
      <c r="M7462" s="33">
        <f t="shared" si="467"/>
        <v>0.98100788354892265</v>
      </c>
    </row>
    <row r="7463" spans="1:13" ht="41.4">
      <c r="A7463" t="s">
        <v>164</v>
      </c>
      <c r="B7463" t="s">
        <v>268</v>
      </c>
      <c r="C7463" s="14" t="s">
        <v>270</v>
      </c>
      <c r="D7463" t="s">
        <v>456</v>
      </c>
      <c r="E7463" t="s">
        <v>474</v>
      </c>
      <c r="F7463" s="20">
        <v>2029</v>
      </c>
      <c r="G7463" s="20">
        <v>51</v>
      </c>
      <c r="H7463" s="11">
        <v>8832.2361303342204</v>
      </c>
      <c r="I7463" s="10">
        <v>3788442.91920366</v>
      </c>
      <c r="J7463" s="33">
        <f t="shared" si="464"/>
        <v>2.3313631269362713E-3</v>
      </c>
      <c r="K7463" s="33">
        <f t="shared" si="465"/>
        <v>2.3286476106162413E-3</v>
      </c>
      <c r="L7463" s="33">
        <f t="shared" si="466"/>
        <v>0.98100788354892265</v>
      </c>
      <c r="M7463" s="33">
        <f t="shared" si="467"/>
        <v>0.97872346188490078</v>
      </c>
    </row>
    <row r="7464" spans="1:13" ht="41.4">
      <c r="A7464" t="s">
        <v>164</v>
      </c>
      <c r="B7464" t="s">
        <v>268</v>
      </c>
      <c r="C7464" s="14" t="s">
        <v>270</v>
      </c>
      <c r="D7464" t="s">
        <v>456</v>
      </c>
      <c r="E7464" t="s">
        <v>474</v>
      </c>
      <c r="F7464" s="20">
        <v>2029</v>
      </c>
      <c r="G7464" s="20">
        <v>52</v>
      </c>
      <c r="H7464" s="11">
        <v>9188.0000633559794</v>
      </c>
      <c r="I7464" s="10">
        <v>3696886.7726678899</v>
      </c>
      <c r="J7464" s="33">
        <f t="shared" si="464"/>
        <v>2.485334452568419E-3</v>
      </c>
      <c r="K7464" s="33">
        <f t="shared" si="465"/>
        <v>2.4822485659140581E-3</v>
      </c>
      <c r="L7464" s="33">
        <f t="shared" si="466"/>
        <v>0.97872346188490078</v>
      </c>
      <c r="M7464" s="33">
        <f t="shared" si="467"/>
        <v>0.9762940269752105</v>
      </c>
    </row>
    <row r="7465" spans="1:13" ht="41.4">
      <c r="A7465" t="s">
        <v>164</v>
      </c>
      <c r="B7465" t="s">
        <v>268</v>
      </c>
      <c r="C7465" s="14" t="s">
        <v>270</v>
      </c>
      <c r="D7465" t="s">
        <v>456</v>
      </c>
      <c r="E7465" t="s">
        <v>474</v>
      </c>
      <c r="F7465" s="20">
        <v>2029</v>
      </c>
      <c r="G7465" s="20">
        <v>53</v>
      </c>
      <c r="H7465" s="11">
        <v>9729.4710644392999</v>
      </c>
      <c r="I7465" s="10">
        <v>3620523.40796522</v>
      </c>
      <c r="J7465" s="33">
        <f t="shared" si="464"/>
        <v>2.6873106366428344E-3</v>
      </c>
      <c r="K7465" s="33">
        <f t="shared" si="465"/>
        <v>2.6837030497064429E-3</v>
      </c>
      <c r="L7465" s="33">
        <f t="shared" si="466"/>
        <v>0.9762940269752105</v>
      </c>
      <c r="M7465" s="33">
        <f t="shared" si="467"/>
        <v>0.97367394371760696</v>
      </c>
    </row>
    <row r="7466" spans="1:13" ht="41.4">
      <c r="A7466" t="s">
        <v>164</v>
      </c>
      <c r="B7466" t="s">
        <v>268</v>
      </c>
      <c r="C7466" s="14" t="s">
        <v>270</v>
      </c>
      <c r="D7466" t="s">
        <v>456</v>
      </c>
      <c r="E7466" t="s">
        <v>474</v>
      </c>
      <c r="F7466" s="20">
        <v>2029</v>
      </c>
      <c r="G7466" s="20">
        <v>54</v>
      </c>
      <c r="H7466" s="11">
        <v>10350.9689779154</v>
      </c>
      <c r="I7466" s="10">
        <v>3531497.7784061101</v>
      </c>
      <c r="J7466" s="33">
        <f t="shared" si="464"/>
        <v>2.9310421887302329E-3</v>
      </c>
      <c r="K7466" s="33">
        <f t="shared" si="465"/>
        <v>2.926750878268769E-3</v>
      </c>
      <c r="L7466" s="33">
        <f t="shared" si="466"/>
        <v>0.97367394371760696</v>
      </c>
      <c r="M7466" s="33">
        <f t="shared" si="467"/>
        <v>0.97082424264768408</v>
      </c>
    </row>
    <row r="7467" spans="1:13" ht="41.4">
      <c r="A7467" t="s">
        <v>164</v>
      </c>
      <c r="B7467" t="s">
        <v>268</v>
      </c>
      <c r="C7467" s="14" t="s">
        <v>270</v>
      </c>
      <c r="D7467" t="s">
        <v>456</v>
      </c>
      <c r="E7467" t="s">
        <v>474</v>
      </c>
      <c r="F7467" s="20">
        <v>2029</v>
      </c>
      <c r="G7467" s="20">
        <v>55</v>
      </c>
      <c r="H7467" s="11">
        <v>11156.508316064401</v>
      </c>
      <c r="I7467" s="10">
        <v>3457686.2200401798</v>
      </c>
      <c r="J7467" s="33">
        <f t="shared" si="464"/>
        <v>3.2265820569267146E-3</v>
      </c>
      <c r="K7467" s="33">
        <f t="shared" si="465"/>
        <v>3.2213822350957155E-3</v>
      </c>
      <c r="L7467" s="33">
        <f t="shared" si="466"/>
        <v>0.97082424264768408</v>
      </c>
      <c r="M7467" s="33">
        <f t="shared" si="467"/>
        <v>0.96769684667901856</v>
      </c>
    </row>
    <row r="7468" spans="1:13" ht="41.4">
      <c r="A7468" t="s">
        <v>164</v>
      </c>
      <c r="B7468" t="s">
        <v>268</v>
      </c>
      <c r="C7468" s="14" t="s">
        <v>270</v>
      </c>
      <c r="D7468" t="s">
        <v>456</v>
      </c>
      <c r="E7468" t="s">
        <v>474</v>
      </c>
      <c r="F7468" s="20">
        <v>2029</v>
      </c>
      <c r="G7468" s="20">
        <v>56</v>
      </c>
      <c r="H7468" s="11">
        <v>12307.4283835244</v>
      </c>
      <c r="I7468" s="10">
        <v>3383907.5114072999</v>
      </c>
      <c r="J7468" s="33">
        <f t="shared" si="464"/>
        <v>3.6370463264836649E-3</v>
      </c>
      <c r="K7468" s="33">
        <f t="shared" si="465"/>
        <v>3.6304402847465722E-3</v>
      </c>
      <c r="L7468" s="33">
        <f t="shared" si="466"/>
        <v>0.96769684667901856</v>
      </c>
      <c r="M7468" s="33">
        <f t="shared" si="467"/>
        <v>0.96418368106341279</v>
      </c>
    </row>
    <row r="7469" spans="1:13" ht="41.4">
      <c r="A7469" t="s">
        <v>164</v>
      </c>
      <c r="B7469" t="s">
        <v>268</v>
      </c>
      <c r="C7469" s="14" t="s">
        <v>270</v>
      </c>
      <c r="D7469" t="s">
        <v>456</v>
      </c>
      <c r="E7469" t="s">
        <v>474</v>
      </c>
      <c r="F7469" s="20">
        <v>2029</v>
      </c>
      <c r="G7469" s="20">
        <v>57</v>
      </c>
      <c r="H7469" s="11">
        <v>13224.124857078999</v>
      </c>
      <c r="I7469" s="10">
        <v>3288509.8709350401</v>
      </c>
      <c r="J7469" s="33">
        <f t="shared" si="464"/>
        <v>4.0213121979527193E-3</v>
      </c>
      <c r="K7469" s="33">
        <f t="shared" si="465"/>
        <v>4.0132375492432093E-3</v>
      </c>
      <c r="L7469" s="33">
        <f t="shared" si="466"/>
        <v>0.96418368106341279</v>
      </c>
      <c r="M7469" s="33">
        <f t="shared" si="467"/>
        <v>0.96031418291020154</v>
      </c>
    </row>
    <row r="7470" spans="1:13" ht="41.4">
      <c r="A7470" t="s">
        <v>164</v>
      </c>
      <c r="B7470" t="s">
        <v>268</v>
      </c>
      <c r="C7470" s="14" t="s">
        <v>270</v>
      </c>
      <c r="D7470" t="s">
        <v>456</v>
      </c>
      <c r="E7470" t="s">
        <v>474</v>
      </c>
      <c r="F7470" s="20">
        <v>2029</v>
      </c>
      <c r="G7470" s="20">
        <v>58</v>
      </c>
      <c r="H7470" s="11">
        <v>14141.727388082199</v>
      </c>
      <c r="I7470" s="10">
        <v>3203399.8046967699</v>
      </c>
      <c r="J7470" s="33">
        <f t="shared" si="464"/>
        <v>4.4145995661696181E-3</v>
      </c>
      <c r="K7470" s="33">
        <f t="shared" si="465"/>
        <v>4.4048695448200004E-3</v>
      </c>
      <c r="L7470" s="33">
        <f t="shared" si="466"/>
        <v>0.96031418291020154</v>
      </c>
      <c r="M7470" s="33">
        <f t="shared" si="467"/>
        <v>0.95608412421244171</v>
      </c>
    </row>
    <row r="7471" spans="1:13" ht="41.4">
      <c r="A7471" t="s">
        <v>164</v>
      </c>
      <c r="B7471" t="s">
        <v>268</v>
      </c>
      <c r="C7471" s="14" t="s">
        <v>270</v>
      </c>
      <c r="D7471" t="s">
        <v>456</v>
      </c>
      <c r="E7471" t="s">
        <v>474</v>
      </c>
      <c r="F7471" s="20">
        <v>2029</v>
      </c>
      <c r="G7471" s="20">
        <v>59</v>
      </c>
      <c r="H7471" s="11">
        <v>14394.7109071458</v>
      </c>
      <c r="I7471" s="10">
        <v>3115751.50308066</v>
      </c>
      <c r="J7471" s="33">
        <f t="shared" si="464"/>
        <v>4.6199804101556916E-3</v>
      </c>
      <c r="K7471" s="33">
        <f t="shared" si="465"/>
        <v>4.6093247166747453E-3</v>
      </c>
      <c r="L7471" s="33">
        <f t="shared" si="466"/>
        <v>0.95608412421244171</v>
      </c>
      <c r="M7471" s="33">
        <f t="shared" si="467"/>
        <v>0.95167722202748894</v>
      </c>
    </row>
    <row r="7472" spans="1:13" ht="41.4">
      <c r="A7472" t="s">
        <v>164</v>
      </c>
      <c r="B7472" t="s">
        <v>268</v>
      </c>
      <c r="C7472" s="14" t="s">
        <v>270</v>
      </c>
      <c r="D7472" t="s">
        <v>456</v>
      </c>
      <c r="E7472" t="s">
        <v>474</v>
      </c>
      <c r="F7472" s="20">
        <v>2029</v>
      </c>
      <c r="G7472" s="20">
        <v>60</v>
      </c>
      <c r="H7472" s="11">
        <v>14838.7822434878</v>
      </c>
      <c r="I7472" s="10">
        <v>3012780.1890034401</v>
      </c>
      <c r="J7472" s="33">
        <f t="shared" si="464"/>
        <v>4.9252787500558195E-3</v>
      </c>
      <c r="K7472" s="33">
        <f t="shared" si="465"/>
        <v>4.9131694533839365E-3</v>
      </c>
      <c r="L7472" s="33">
        <f t="shared" si="466"/>
        <v>0.95167722202748894</v>
      </c>
      <c r="M7472" s="33">
        <f t="shared" si="467"/>
        <v>0.94700147057074224</v>
      </c>
    </row>
    <row r="7473" spans="1:13" ht="41.4">
      <c r="A7473" t="s">
        <v>164</v>
      </c>
      <c r="B7473" t="s">
        <v>268</v>
      </c>
      <c r="C7473" s="14" t="s">
        <v>270</v>
      </c>
      <c r="D7473" t="s">
        <v>456</v>
      </c>
      <c r="E7473" t="s">
        <v>474</v>
      </c>
      <c r="F7473" s="20">
        <v>2029</v>
      </c>
      <c r="G7473" s="20">
        <v>61</v>
      </c>
      <c r="H7473" s="11">
        <v>16006.2690300673</v>
      </c>
      <c r="I7473" s="10">
        <v>2903055.7734031398</v>
      </c>
      <c r="J7473" s="33">
        <f t="shared" si="464"/>
        <v>5.5135933579752655E-3</v>
      </c>
      <c r="K7473" s="33">
        <f t="shared" si="465"/>
        <v>5.4984213989279773E-3</v>
      </c>
      <c r="L7473" s="33">
        <f t="shared" si="466"/>
        <v>0.94700147057074224</v>
      </c>
      <c r="M7473" s="33">
        <f t="shared" si="467"/>
        <v>0.94179445742013979</v>
      </c>
    </row>
    <row r="7474" spans="1:13" ht="41.4">
      <c r="A7474" t="s">
        <v>164</v>
      </c>
      <c r="B7474" t="s">
        <v>268</v>
      </c>
      <c r="C7474" s="14" t="s">
        <v>270</v>
      </c>
      <c r="D7474" t="s">
        <v>456</v>
      </c>
      <c r="E7474" t="s">
        <v>474</v>
      </c>
      <c r="F7474" s="20">
        <v>2029</v>
      </c>
      <c r="G7474" s="20">
        <v>62</v>
      </c>
      <c r="H7474" s="11">
        <v>16947.712614637101</v>
      </c>
      <c r="I7474" s="10">
        <v>2795309.63110686</v>
      </c>
      <c r="J7474" s="33">
        <f t="shared" si="464"/>
        <v>6.0629106793891408E-3</v>
      </c>
      <c r="K7474" s="33">
        <f t="shared" si="465"/>
        <v>6.044568324510502E-3</v>
      </c>
      <c r="L7474" s="33">
        <f t="shared" si="466"/>
        <v>0.94179445742013979</v>
      </c>
      <c r="M7474" s="33">
        <f t="shared" si="467"/>
        <v>0.93610171647461848</v>
      </c>
    </row>
    <row r="7475" spans="1:13" ht="41.4">
      <c r="A7475" t="s">
        <v>164</v>
      </c>
      <c r="B7475" t="s">
        <v>268</v>
      </c>
      <c r="C7475" s="14" t="s">
        <v>270</v>
      </c>
      <c r="D7475" t="s">
        <v>456</v>
      </c>
      <c r="E7475" t="s">
        <v>474</v>
      </c>
      <c r="F7475" s="20">
        <v>2029</v>
      </c>
      <c r="G7475" s="20">
        <v>63</v>
      </c>
      <c r="H7475" s="11">
        <v>17853.828465270999</v>
      </c>
      <c r="I7475" s="10">
        <v>2674795.3430566099</v>
      </c>
      <c r="J7475" s="33">
        <f t="shared" si="464"/>
        <v>6.674839071937601E-3</v>
      </c>
      <c r="K7475" s="33">
        <f t="shared" si="465"/>
        <v>6.6526118155686431E-3</v>
      </c>
      <c r="L7475" s="33">
        <f t="shared" si="466"/>
        <v>0.93610171647461848</v>
      </c>
      <c r="M7475" s="33">
        <f t="shared" si="467"/>
        <v>0.92987419513502534</v>
      </c>
    </row>
    <row r="7476" spans="1:13" ht="41.4">
      <c r="A7476" t="s">
        <v>164</v>
      </c>
      <c r="B7476" t="s">
        <v>268</v>
      </c>
      <c r="C7476" s="14" t="s">
        <v>270</v>
      </c>
      <c r="D7476" t="s">
        <v>456</v>
      </c>
      <c r="E7476" t="s">
        <v>474</v>
      </c>
      <c r="F7476" s="20">
        <v>2029</v>
      </c>
      <c r="G7476" s="20">
        <v>64</v>
      </c>
      <c r="H7476" s="11">
        <v>18962.516783191299</v>
      </c>
      <c r="I7476" s="10">
        <v>2542146.95361603</v>
      </c>
      <c r="J7476" s="33">
        <f t="shared" si="464"/>
        <v>7.4592528005583691E-3</v>
      </c>
      <c r="K7476" s="33">
        <f t="shared" si="465"/>
        <v>7.4315016182850968E-3</v>
      </c>
      <c r="L7476" s="33">
        <f t="shared" si="466"/>
        <v>0.92987419513502534</v>
      </c>
      <c r="M7476" s="33">
        <f t="shared" si="467"/>
        <v>0.92296383354907785</v>
      </c>
    </row>
    <row r="7477" spans="1:13" ht="41.4">
      <c r="A7477" t="s">
        <v>164</v>
      </c>
      <c r="B7477" t="s">
        <v>268</v>
      </c>
      <c r="C7477" s="14" t="s">
        <v>270</v>
      </c>
      <c r="D7477" t="s">
        <v>456</v>
      </c>
      <c r="E7477" t="s">
        <v>474</v>
      </c>
      <c r="F7477" s="20">
        <v>2029</v>
      </c>
      <c r="G7477" s="20">
        <v>65</v>
      </c>
      <c r="H7477" s="11">
        <v>20021.523710506299</v>
      </c>
      <c r="I7477" s="10">
        <v>2410618.8087542602</v>
      </c>
      <c r="J7477" s="33">
        <f t="shared" si="464"/>
        <v>8.3055535938727932E-3</v>
      </c>
      <c r="K7477" s="33">
        <f t="shared" si="465"/>
        <v>8.2711577749334797E-3</v>
      </c>
      <c r="L7477" s="33">
        <f t="shared" si="466"/>
        <v>0.92296383354907785</v>
      </c>
      <c r="M7477" s="33">
        <f t="shared" si="467"/>
        <v>0.91532985406123601</v>
      </c>
    </row>
    <row r="7478" spans="1:13" ht="41.4">
      <c r="A7478" t="s">
        <v>164</v>
      </c>
      <c r="B7478" t="s">
        <v>268</v>
      </c>
      <c r="C7478" s="14" t="s">
        <v>270</v>
      </c>
      <c r="D7478" t="s">
        <v>456</v>
      </c>
      <c r="E7478" t="s">
        <v>474</v>
      </c>
      <c r="F7478" s="20">
        <v>2029</v>
      </c>
      <c r="G7478" s="20">
        <v>66</v>
      </c>
      <c r="H7478" s="11">
        <v>20403.750418505599</v>
      </c>
      <c r="I7478" s="10">
        <v>2279620.8315644902</v>
      </c>
      <c r="J7478" s="33">
        <f t="shared" si="464"/>
        <v>8.9505018273160035E-3</v>
      </c>
      <c r="K7478" s="33">
        <f t="shared" si="465"/>
        <v>8.910565325232267E-3</v>
      </c>
      <c r="L7478" s="33">
        <f t="shared" si="466"/>
        <v>0.91532985406123601</v>
      </c>
      <c r="M7478" s="33">
        <f t="shared" si="467"/>
        <v>0.90717374760248803</v>
      </c>
    </row>
    <row r="7479" spans="1:13" ht="41.4">
      <c r="A7479" t="s">
        <v>164</v>
      </c>
      <c r="B7479" t="s">
        <v>268</v>
      </c>
      <c r="C7479" s="14" t="s">
        <v>270</v>
      </c>
      <c r="D7479" t="s">
        <v>456</v>
      </c>
      <c r="E7479" t="s">
        <v>474</v>
      </c>
      <c r="F7479" s="20">
        <v>2029</v>
      </c>
      <c r="G7479" s="20">
        <v>67</v>
      </c>
      <c r="H7479" s="11">
        <v>21114.416938975999</v>
      </c>
      <c r="I7479" s="10">
        <v>2148363.1316046598</v>
      </c>
      <c r="J7479" s="33">
        <f t="shared" si="464"/>
        <v>9.8281415410462637E-3</v>
      </c>
      <c r="K7479" s="33">
        <f t="shared" si="465"/>
        <v>9.7800031905546092E-3</v>
      </c>
      <c r="L7479" s="33">
        <f t="shared" si="466"/>
        <v>0.90717374760248803</v>
      </c>
      <c r="M7479" s="33">
        <f t="shared" si="467"/>
        <v>0.89830158545654837</v>
      </c>
    </row>
    <row r="7480" spans="1:13" ht="41.4">
      <c r="A7480" t="s">
        <v>164</v>
      </c>
      <c r="B7480" t="s">
        <v>268</v>
      </c>
      <c r="C7480" s="14" t="s">
        <v>270</v>
      </c>
      <c r="D7480" t="s">
        <v>456</v>
      </c>
      <c r="E7480" t="s">
        <v>474</v>
      </c>
      <c r="F7480" s="20">
        <v>2029</v>
      </c>
      <c r="G7480" s="20">
        <v>68</v>
      </c>
      <c r="H7480" s="11">
        <v>21482.449328368701</v>
      </c>
      <c r="I7480" s="10">
        <v>2017002.2026241401</v>
      </c>
      <c r="J7480" s="33">
        <f t="shared" si="464"/>
        <v>1.0650682136301002E-2</v>
      </c>
      <c r="K7480" s="33">
        <f t="shared" si="465"/>
        <v>1.0594164449916565E-2</v>
      </c>
      <c r="L7480" s="33">
        <f t="shared" si="466"/>
        <v>0.89830158545654837</v>
      </c>
      <c r="M7480" s="33">
        <f t="shared" si="467"/>
        <v>0.88878483073460091</v>
      </c>
    </row>
    <row r="7481" spans="1:13" ht="41.4">
      <c r="A7481" t="s">
        <v>164</v>
      </c>
      <c r="B7481" t="s">
        <v>268</v>
      </c>
      <c r="C7481" s="14" t="s">
        <v>270</v>
      </c>
      <c r="D7481" t="s">
        <v>456</v>
      </c>
      <c r="E7481" t="s">
        <v>474</v>
      </c>
      <c r="F7481" s="20">
        <v>2029</v>
      </c>
      <c r="G7481" s="20">
        <v>69</v>
      </c>
      <c r="H7481" s="11">
        <v>20949.051216484899</v>
      </c>
      <c r="I7481" s="10">
        <v>1882183.6592875</v>
      </c>
      <c r="J7481" s="33">
        <f t="shared" si="464"/>
        <v>1.1130184407410676E-2</v>
      </c>
      <c r="K7481" s="33">
        <f t="shared" si="465"/>
        <v>1.1068473069993923E-2</v>
      </c>
      <c r="L7481" s="33">
        <f t="shared" si="466"/>
        <v>0.88878483073460091</v>
      </c>
      <c r="M7481" s="33">
        <f t="shared" si="467"/>
        <v>0.87894733977059591</v>
      </c>
    </row>
    <row r="7482" spans="1:13" ht="41.4">
      <c r="A7482" t="s">
        <v>164</v>
      </c>
      <c r="B7482" t="s">
        <v>268</v>
      </c>
      <c r="C7482" s="14" t="s">
        <v>270</v>
      </c>
      <c r="D7482" t="s">
        <v>456</v>
      </c>
      <c r="E7482" t="s">
        <v>474</v>
      </c>
      <c r="F7482" s="20">
        <v>2030</v>
      </c>
      <c r="G7482" s="20">
        <v>30</v>
      </c>
      <c r="H7482" s="11">
        <v>814.428818785001</v>
      </c>
      <c r="I7482" s="10">
        <v>4336873.8422259297</v>
      </c>
      <c r="J7482" s="33">
        <f t="shared" si="464"/>
        <v>1.8779167861774599E-4</v>
      </c>
      <c r="K7482" s="33">
        <f t="shared" si="465"/>
        <v>1.8777404686420862E-4</v>
      </c>
      <c r="L7482" s="33">
        <f t="shared" si="466"/>
        <v>1</v>
      </c>
      <c r="M7482" s="33">
        <f t="shared" si="467"/>
        <v>0.99981222595313579</v>
      </c>
    </row>
    <row r="7483" spans="1:13" ht="41.4">
      <c r="A7483" t="s">
        <v>164</v>
      </c>
      <c r="B7483" t="s">
        <v>268</v>
      </c>
      <c r="C7483" s="14" t="s">
        <v>270</v>
      </c>
      <c r="D7483" t="s">
        <v>456</v>
      </c>
      <c r="E7483" t="s">
        <v>474</v>
      </c>
      <c r="F7483" s="20">
        <v>2030</v>
      </c>
      <c r="G7483" s="20">
        <v>31</v>
      </c>
      <c r="H7483" s="11">
        <v>1221.0417364303</v>
      </c>
      <c r="I7483" s="10">
        <v>4377769.7888123803</v>
      </c>
      <c r="J7483" s="33">
        <f t="shared" si="464"/>
        <v>2.7891867214003261E-4</v>
      </c>
      <c r="K7483" s="33">
        <f t="shared" si="465"/>
        <v>2.7887977794338603E-4</v>
      </c>
      <c r="L7483" s="33">
        <f t="shared" si="466"/>
        <v>0.99981222595313579</v>
      </c>
      <c r="M7483" s="33">
        <f t="shared" si="467"/>
        <v>0.99953339854157686</v>
      </c>
    </row>
    <row r="7484" spans="1:13" ht="41.4">
      <c r="A7484" t="s">
        <v>164</v>
      </c>
      <c r="B7484" t="s">
        <v>268</v>
      </c>
      <c r="C7484" s="14" t="s">
        <v>270</v>
      </c>
      <c r="D7484" t="s">
        <v>456</v>
      </c>
      <c r="E7484" t="s">
        <v>474</v>
      </c>
      <c r="F7484" s="20">
        <v>2030</v>
      </c>
      <c r="G7484" s="20">
        <v>32</v>
      </c>
      <c r="H7484" s="11">
        <v>1284.77614311193</v>
      </c>
      <c r="I7484" s="10">
        <v>4421432.0359714199</v>
      </c>
      <c r="J7484" s="33">
        <f t="shared" si="464"/>
        <v>2.9057919078239445E-4</v>
      </c>
      <c r="K7484" s="33">
        <f t="shared" si="465"/>
        <v>2.9053697673830925E-4</v>
      </c>
      <c r="L7484" s="33">
        <f t="shared" si="466"/>
        <v>0.99953339854157686</v>
      </c>
      <c r="M7484" s="33">
        <f t="shared" si="467"/>
        <v>0.99924299712981557</v>
      </c>
    </row>
    <row r="7485" spans="1:13" ht="41.4">
      <c r="A7485" t="s">
        <v>164</v>
      </c>
      <c r="B7485" t="s">
        <v>268</v>
      </c>
      <c r="C7485" s="14" t="s">
        <v>270</v>
      </c>
      <c r="D7485" t="s">
        <v>456</v>
      </c>
      <c r="E7485" t="s">
        <v>474</v>
      </c>
      <c r="F7485" s="20">
        <v>2030</v>
      </c>
      <c r="G7485" s="20">
        <v>33</v>
      </c>
      <c r="H7485" s="11">
        <v>1353.3208943150601</v>
      </c>
      <c r="I7485" s="10">
        <v>4418798.7597292503</v>
      </c>
      <c r="J7485" s="33">
        <f t="shared" si="464"/>
        <v>3.0626443246263178E-4</v>
      </c>
      <c r="K7485" s="33">
        <f t="shared" si="465"/>
        <v>3.0621753829884746E-4</v>
      </c>
      <c r="L7485" s="33">
        <f t="shared" si="466"/>
        <v>0.99924299712981557</v>
      </c>
      <c r="M7485" s="33">
        <f t="shared" si="467"/>
        <v>0.99893701139907209</v>
      </c>
    </row>
    <row r="7486" spans="1:13" ht="41.4">
      <c r="A7486" t="s">
        <v>164</v>
      </c>
      <c r="B7486" t="s">
        <v>268</v>
      </c>
      <c r="C7486" s="14" t="s">
        <v>270</v>
      </c>
      <c r="D7486" t="s">
        <v>456</v>
      </c>
      <c r="E7486" t="s">
        <v>474</v>
      </c>
      <c r="F7486" s="20">
        <v>2030</v>
      </c>
      <c r="G7486" s="20">
        <v>34</v>
      </c>
      <c r="H7486" s="11">
        <v>1400.5500430771399</v>
      </c>
      <c r="I7486" s="10">
        <v>4357015.3971389998</v>
      </c>
      <c r="J7486" s="33">
        <f t="shared" si="464"/>
        <v>3.214471181343082E-4</v>
      </c>
      <c r="K7486" s="33">
        <f t="shared" si="465"/>
        <v>3.213954595447932E-4</v>
      </c>
      <c r="L7486" s="33">
        <f t="shared" si="466"/>
        <v>0.99893701139907209</v>
      </c>
      <c r="M7486" s="33">
        <f t="shared" si="467"/>
        <v>0.99861595757923716</v>
      </c>
    </row>
    <row r="7487" spans="1:13" ht="41.4">
      <c r="A7487" t="s">
        <v>164</v>
      </c>
      <c r="B7487" t="s">
        <v>268</v>
      </c>
      <c r="C7487" s="14" t="s">
        <v>270</v>
      </c>
      <c r="D7487" t="s">
        <v>456</v>
      </c>
      <c r="E7487" t="s">
        <v>474</v>
      </c>
      <c r="F7487" s="20">
        <v>2030</v>
      </c>
      <c r="G7487" s="20">
        <v>35</v>
      </c>
      <c r="H7487" s="11">
        <v>1469.74903684623</v>
      </c>
      <c r="I7487" s="10">
        <v>4293277.3698762497</v>
      </c>
      <c r="J7487" s="33">
        <f t="shared" si="464"/>
        <v>3.4233731255257666E-4</v>
      </c>
      <c r="K7487" s="33">
        <f t="shared" si="465"/>
        <v>3.4227872182091001E-4</v>
      </c>
      <c r="L7487" s="33">
        <f t="shared" si="466"/>
        <v>0.99861595757923716</v>
      </c>
      <c r="M7487" s="33">
        <f t="shared" si="467"/>
        <v>0.99827415258568697</v>
      </c>
    </row>
    <row r="7488" spans="1:13" ht="41.4">
      <c r="A7488" t="s">
        <v>164</v>
      </c>
      <c r="B7488" t="s">
        <v>268</v>
      </c>
      <c r="C7488" s="14" t="s">
        <v>270</v>
      </c>
      <c r="D7488" t="s">
        <v>456</v>
      </c>
      <c r="E7488" t="s">
        <v>474</v>
      </c>
      <c r="F7488" s="20">
        <v>2030</v>
      </c>
      <c r="G7488" s="20">
        <v>36</v>
      </c>
      <c r="H7488" s="11">
        <v>1906.3759145891199</v>
      </c>
      <c r="I7488" s="10">
        <v>4239137.5979551496</v>
      </c>
      <c r="J7488" s="33">
        <f t="shared" si="464"/>
        <v>4.4970843020257387E-4</v>
      </c>
      <c r="K7488" s="33">
        <f t="shared" si="465"/>
        <v>4.496073265227718E-4</v>
      </c>
      <c r="L7488" s="33">
        <f t="shared" si="466"/>
        <v>0.99827415258568697</v>
      </c>
      <c r="M7488" s="33">
        <f t="shared" si="467"/>
        <v>0.99782532121280609</v>
      </c>
    </row>
    <row r="7489" spans="1:13" ht="41.4">
      <c r="A7489" t="s">
        <v>164</v>
      </c>
      <c r="B7489" t="s">
        <v>268</v>
      </c>
      <c r="C7489" s="14" t="s">
        <v>270</v>
      </c>
      <c r="D7489" t="s">
        <v>456</v>
      </c>
      <c r="E7489" t="s">
        <v>474</v>
      </c>
      <c r="F7489" s="20">
        <v>2030</v>
      </c>
      <c r="G7489" s="20">
        <v>37</v>
      </c>
      <c r="H7489" s="11">
        <v>2052.8461029732098</v>
      </c>
      <c r="I7489" s="10">
        <v>4187656.9537608898</v>
      </c>
      <c r="J7489" s="33">
        <f t="shared" si="464"/>
        <v>4.9021353125154403E-4</v>
      </c>
      <c r="K7489" s="33">
        <f t="shared" si="465"/>
        <v>4.9009339622985149E-4</v>
      </c>
      <c r="L7489" s="33">
        <f t="shared" si="466"/>
        <v>0.99782532121280609</v>
      </c>
      <c r="M7489" s="33">
        <f t="shared" si="467"/>
        <v>0.99733629361228882</v>
      </c>
    </row>
    <row r="7490" spans="1:13" ht="41.4">
      <c r="A7490" t="s">
        <v>164</v>
      </c>
      <c r="B7490" t="s">
        <v>268</v>
      </c>
      <c r="C7490" s="14" t="s">
        <v>270</v>
      </c>
      <c r="D7490" t="s">
        <v>456</v>
      </c>
      <c r="E7490" t="s">
        <v>474</v>
      </c>
      <c r="F7490" s="20">
        <v>2030</v>
      </c>
      <c r="G7490" s="20">
        <v>38</v>
      </c>
      <c r="H7490" s="11">
        <v>2236.7238950973901</v>
      </c>
      <c r="I7490" s="10">
        <v>4171175.9470056202</v>
      </c>
      <c r="J7490" s="33">
        <f t="shared" ref="J7490:J7553" si="468">IF(I7490&gt;0,H7490/I7490,0)</f>
        <v>5.3623340839963291E-4</v>
      </c>
      <c r="K7490" s="33">
        <f t="shared" ref="K7490:K7553" si="469">1-EXP(-J7490)</f>
        <v>5.3608966096074795E-4</v>
      </c>
      <c r="L7490" s="33">
        <f t="shared" ref="L7490:L7553" si="470">IF(G7490=30,1,M7489)</f>
        <v>0.99733629361228882</v>
      </c>
      <c r="M7490" s="33">
        <f t="shared" ref="M7490:M7553" si="471">L7490*(1-K7490)</f>
        <v>0.9968016319367824</v>
      </c>
    </row>
    <row r="7491" spans="1:13" ht="41.4">
      <c r="A7491" t="s">
        <v>164</v>
      </c>
      <c r="B7491" t="s">
        <v>268</v>
      </c>
      <c r="C7491" s="14" t="s">
        <v>270</v>
      </c>
      <c r="D7491" t="s">
        <v>456</v>
      </c>
      <c r="E7491" t="s">
        <v>474</v>
      </c>
      <c r="F7491" s="20">
        <v>2030</v>
      </c>
      <c r="G7491" s="20">
        <v>39</v>
      </c>
      <c r="H7491" s="11">
        <v>2364.7926161167302</v>
      </c>
      <c r="I7491" s="10">
        <v>4148912.7676359601</v>
      </c>
      <c r="J7491" s="33">
        <f t="shared" si="468"/>
        <v>5.6997887122707156E-4</v>
      </c>
      <c r="K7491" s="33">
        <f t="shared" si="469"/>
        <v>5.6981646412790354E-4</v>
      </c>
      <c r="L7491" s="33">
        <f t="shared" si="470"/>
        <v>0.9968016319367824</v>
      </c>
      <c r="M7491" s="33">
        <f t="shared" si="471"/>
        <v>0.99623363795543529</v>
      </c>
    </row>
    <row r="7492" spans="1:13" ht="41.4">
      <c r="A7492" t="s">
        <v>164</v>
      </c>
      <c r="B7492" t="s">
        <v>268</v>
      </c>
      <c r="C7492" s="14" t="s">
        <v>270</v>
      </c>
      <c r="D7492" t="s">
        <v>456</v>
      </c>
      <c r="E7492" t="s">
        <v>474</v>
      </c>
      <c r="F7492" s="20">
        <v>2030</v>
      </c>
      <c r="G7492" s="20">
        <v>40</v>
      </c>
      <c r="H7492" s="11">
        <v>2559.8757267374499</v>
      </c>
      <c r="I7492" s="10">
        <v>4130193.7686083601</v>
      </c>
      <c r="J7492" s="33">
        <f t="shared" si="468"/>
        <v>6.1979555201352747E-4</v>
      </c>
      <c r="K7492" s="33">
        <f t="shared" si="469"/>
        <v>6.1960351842627048E-4</v>
      </c>
      <c r="L7492" s="33">
        <f t="shared" si="470"/>
        <v>0.99623363795543529</v>
      </c>
      <c r="M7492" s="33">
        <f t="shared" si="471"/>
        <v>0.99561636808818355</v>
      </c>
    </row>
    <row r="7493" spans="1:13" ht="41.4">
      <c r="A7493" t="s">
        <v>164</v>
      </c>
      <c r="B7493" t="s">
        <v>268</v>
      </c>
      <c r="C7493" s="14" t="s">
        <v>270</v>
      </c>
      <c r="D7493" t="s">
        <v>456</v>
      </c>
      <c r="E7493" t="s">
        <v>474</v>
      </c>
      <c r="F7493" s="20">
        <v>2030</v>
      </c>
      <c r="G7493" s="20">
        <v>41</v>
      </c>
      <c r="H7493" s="11">
        <v>3370.4592124573901</v>
      </c>
      <c r="I7493" s="10">
        <v>4134513.4765151502</v>
      </c>
      <c r="J7493" s="33">
        <f t="shared" si="468"/>
        <v>8.1520092547823612E-4</v>
      </c>
      <c r="K7493" s="33">
        <f t="shared" si="469"/>
        <v>8.1486873947600458E-4</v>
      </c>
      <c r="L7493" s="33">
        <f t="shared" si="470"/>
        <v>0.99561636808818355</v>
      </c>
      <c r="M7493" s="33">
        <f t="shared" si="471"/>
        <v>0.99480507143331787</v>
      </c>
    </row>
    <row r="7494" spans="1:13" ht="41.4">
      <c r="A7494" t="s">
        <v>164</v>
      </c>
      <c r="B7494" t="s">
        <v>268</v>
      </c>
      <c r="C7494" s="14" t="s">
        <v>270</v>
      </c>
      <c r="D7494" t="s">
        <v>456</v>
      </c>
      <c r="E7494" t="s">
        <v>474</v>
      </c>
      <c r="F7494" s="20">
        <v>2030</v>
      </c>
      <c r="G7494" s="20">
        <v>42</v>
      </c>
      <c r="H7494" s="11">
        <v>3789.1028071953101</v>
      </c>
      <c r="I7494" s="10">
        <v>4093146.9368078499</v>
      </c>
      <c r="J7494" s="33">
        <f t="shared" si="468"/>
        <v>9.2571873565583341E-4</v>
      </c>
      <c r="K7494" s="33">
        <f t="shared" si="469"/>
        <v>9.2529039025301962E-4</v>
      </c>
      <c r="L7494" s="33">
        <f t="shared" si="470"/>
        <v>0.99480507143331787</v>
      </c>
      <c r="M7494" s="33">
        <f t="shared" si="471"/>
        <v>0.99388458786054568</v>
      </c>
    </row>
    <row r="7495" spans="1:13" ht="41.4">
      <c r="A7495" t="s">
        <v>164</v>
      </c>
      <c r="B7495" t="s">
        <v>268</v>
      </c>
      <c r="C7495" s="14" t="s">
        <v>270</v>
      </c>
      <c r="D7495" t="s">
        <v>456</v>
      </c>
      <c r="E7495" t="s">
        <v>474</v>
      </c>
      <c r="F7495" s="20">
        <v>2030</v>
      </c>
      <c r="G7495" s="20">
        <v>43</v>
      </c>
      <c r="H7495" s="11">
        <v>4259.4073272742198</v>
      </c>
      <c r="I7495" s="10">
        <v>4042979.3416840802</v>
      </c>
      <c r="J7495" s="33">
        <f t="shared" si="468"/>
        <v>1.0535318059527823E-3</v>
      </c>
      <c r="K7495" s="33">
        <f t="shared" si="469"/>
        <v>1.0529770361593638E-3</v>
      </c>
      <c r="L7495" s="33">
        <f t="shared" si="470"/>
        <v>0.99388458786054568</v>
      </c>
      <c r="M7495" s="33">
        <f t="shared" si="471"/>
        <v>0.99283805021293581</v>
      </c>
    </row>
    <row r="7496" spans="1:13" ht="41.4">
      <c r="A7496" t="s">
        <v>164</v>
      </c>
      <c r="B7496" t="s">
        <v>268</v>
      </c>
      <c r="C7496" s="14" t="s">
        <v>270</v>
      </c>
      <c r="D7496" t="s">
        <v>456</v>
      </c>
      <c r="E7496" t="s">
        <v>474</v>
      </c>
      <c r="F7496" s="20">
        <v>2030</v>
      </c>
      <c r="G7496" s="20">
        <v>44</v>
      </c>
      <c r="H7496" s="11">
        <v>4572.3946930084603</v>
      </c>
      <c r="I7496" s="10">
        <v>4054408.4901402202</v>
      </c>
      <c r="J7496" s="33">
        <f t="shared" si="468"/>
        <v>1.12775876040313E-3</v>
      </c>
      <c r="K7496" s="33">
        <f t="shared" si="469"/>
        <v>1.1271230794797082E-3</v>
      </c>
      <c r="L7496" s="33">
        <f t="shared" si="470"/>
        <v>0.99283805021293581</v>
      </c>
      <c r="M7496" s="33">
        <f t="shared" si="471"/>
        <v>0.99171899953235521</v>
      </c>
    </row>
    <row r="7497" spans="1:13" ht="41.4">
      <c r="A7497" t="s">
        <v>164</v>
      </c>
      <c r="B7497" t="s">
        <v>268</v>
      </c>
      <c r="C7497" s="14" t="s">
        <v>270</v>
      </c>
      <c r="D7497" t="s">
        <v>456</v>
      </c>
      <c r="E7497" t="s">
        <v>474</v>
      </c>
      <c r="F7497" s="20">
        <v>2030</v>
      </c>
      <c r="G7497" s="20">
        <v>45</v>
      </c>
      <c r="H7497" s="11">
        <v>5096.9940308511104</v>
      </c>
      <c r="I7497" s="10">
        <v>4122640.49520656</v>
      </c>
      <c r="J7497" s="33">
        <f t="shared" si="468"/>
        <v>1.2363421056911079E-3</v>
      </c>
      <c r="K7497" s="33">
        <f t="shared" si="469"/>
        <v>1.2355781496593554E-3</v>
      </c>
      <c r="L7497" s="33">
        <f t="shared" si="470"/>
        <v>0.99171899953235521</v>
      </c>
      <c r="M7497" s="33">
        <f t="shared" si="471"/>
        <v>0.99049365320593097</v>
      </c>
    </row>
    <row r="7498" spans="1:13" ht="41.4">
      <c r="A7498" t="s">
        <v>164</v>
      </c>
      <c r="B7498" t="s">
        <v>268</v>
      </c>
      <c r="C7498" s="14" t="s">
        <v>270</v>
      </c>
      <c r="D7498" t="s">
        <v>456</v>
      </c>
      <c r="E7498" t="s">
        <v>474</v>
      </c>
      <c r="F7498" s="20">
        <v>2030</v>
      </c>
      <c r="G7498" s="20">
        <v>46</v>
      </c>
      <c r="H7498" s="11">
        <v>6522.3503171277198</v>
      </c>
      <c r="I7498" s="10">
        <v>4149146.3635954098</v>
      </c>
      <c r="J7498" s="33">
        <f t="shared" si="468"/>
        <v>1.5719740268395422E-3</v>
      </c>
      <c r="K7498" s="33">
        <f t="shared" si="469"/>
        <v>1.5707391228327872E-3</v>
      </c>
      <c r="L7498" s="33">
        <f t="shared" si="470"/>
        <v>0.99049365320593097</v>
      </c>
      <c r="M7498" s="33">
        <f t="shared" si="471"/>
        <v>0.98893784607392288</v>
      </c>
    </row>
    <row r="7499" spans="1:13" ht="41.4">
      <c r="A7499" t="s">
        <v>164</v>
      </c>
      <c r="B7499" t="s">
        <v>268</v>
      </c>
      <c r="C7499" s="14" t="s">
        <v>270</v>
      </c>
      <c r="D7499" t="s">
        <v>456</v>
      </c>
      <c r="E7499" t="s">
        <v>474</v>
      </c>
      <c r="F7499" s="20">
        <v>2030</v>
      </c>
      <c r="G7499" s="20">
        <v>47</v>
      </c>
      <c r="H7499" s="11">
        <v>7001.7764204856503</v>
      </c>
      <c r="I7499" s="10">
        <v>4116634.6892516902</v>
      </c>
      <c r="J7499" s="33">
        <f t="shared" si="468"/>
        <v>1.7008495892936308E-3</v>
      </c>
      <c r="K7499" s="33">
        <f t="shared" si="469"/>
        <v>1.6994039643439818E-3</v>
      </c>
      <c r="L7499" s="33">
        <f t="shared" si="470"/>
        <v>0.98893784607392288</v>
      </c>
      <c r="M7499" s="33">
        <f t="shared" si="471"/>
        <v>0.9872572411778151</v>
      </c>
    </row>
    <row r="7500" spans="1:13" ht="41.4">
      <c r="A7500" t="s">
        <v>164</v>
      </c>
      <c r="B7500" t="s">
        <v>268</v>
      </c>
      <c r="C7500" s="14" t="s">
        <v>270</v>
      </c>
      <c r="D7500" t="s">
        <v>456</v>
      </c>
      <c r="E7500" t="s">
        <v>474</v>
      </c>
      <c r="F7500" s="20">
        <v>2030</v>
      </c>
      <c r="G7500" s="20">
        <v>48</v>
      </c>
      <c r="H7500" s="11">
        <v>7526.7141389956496</v>
      </c>
      <c r="I7500" s="10">
        <v>4059440.9435817599</v>
      </c>
      <c r="J7500" s="33">
        <f t="shared" si="468"/>
        <v>1.8541257881570796E-3</v>
      </c>
      <c r="K7500" s="33">
        <f t="shared" si="469"/>
        <v>1.8524079587924902E-3</v>
      </c>
      <c r="L7500" s="33">
        <f t="shared" si="470"/>
        <v>0.9872572411778151</v>
      </c>
      <c r="M7500" s="33">
        <f t="shared" si="471"/>
        <v>0.98542843800688185</v>
      </c>
    </row>
    <row r="7501" spans="1:13" ht="41.4">
      <c r="A7501" t="s">
        <v>164</v>
      </c>
      <c r="B7501" t="s">
        <v>268</v>
      </c>
      <c r="C7501" s="14" t="s">
        <v>270</v>
      </c>
      <c r="D7501" t="s">
        <v>456</v>
      </c>
      <c r="E7501" t="s">
        <v>474</v>
      </c>
      <c r="F7501" s="20">
        <v>2030</v>
      </c>
      <c r="G7501" s="20">
        <v>49</v>
      </c>
      <c r="H7501" s="11">
        <v>7792.0719581986996</v>
      </c>
      <c r="I7501" s="10">
        <v>3994810.3624791801</v>
      </c>
      <c r="J7501" s="33">
        <f t="shared" si="468"/>
        <v>1.9505486496642955E-3</v>
      </c>
      <c r="K7501" s="33">
        <f t="shared" si="469"/>
        <v>1.9486475658999636E-3</v>
      </c>
      <c r="L7501" s="33">
        <f t="shared" si="470"/>
        <v>0.98542843800688185</v>
      </c>
      <c r="M7501" s="33">
        <f t="shared" si="471"/>
        <v>0.98350818527979111</v>
      </c>
    </row>
    <row r="7502" spans="1:13" ht="41.4">
      <c r="A7502" t="s">
        <v>164</v>
      </c>
      <c r="B7502" t="s">
        <v>268</v>
      </c>
      <c r="C7502" s="14" t="s">
        <v>270</v>
      </c>
      <c r="D7502" t="s">
        <v>456</v>
      </c>
      <c r="E7502" t="s">
        <v>474</v>
      </c>
      <c r="F7502" s="20">
        <v>2030</v>
      </c>
      <c r="G7502" s="20">
        <v>50</v>
      </c>
      <c r="H7502" s="11">
        <v>8126.34263785643</v>
      </c>
      <c r="I7502" s="10">
        <v>3935516.5375311398</v>
      </c>
      <c r="J7502" s="33">
        <f t="shared" si="468"/>
        <v>2.0648732028843951E-3</v>
      </c>
      <c r="K7502" s="33">
        <f t="shared" si="469"/>
        <v>2.0627428187890429E-3</v>
      </c>
      <c r="L7502" s="33">
        <f t="shared" si="470"/>
        <v>0.98350818527979111</v>
      </c>
      <c r="M7502" s="33">
        <f t="shared" si="471"/>
        <v>0.981479460833385</v>
      </c>
    </row>
    <row r="7503" spans="1:13" ht="41.4">
      <c r="A7503" t="s">
        <v>164</v>
      </c>
      <c r="B7503" t="s">
        <v>268</v>
      </c>
      <c r="C7503" s="14" t="s">
        <v>270</v>
      </c>
      <c r="D7503" t="s">
        <v>456</v>
      </c>
      <c r="E7503" t="s">
        <v>474</v>
      </c>
      <c r="F7503" s="20">
        <v>2030</v>
      </c>
      <c r="G7503" s="20">
        <v>51</v>
      </c>
      <c r="H7503" s="11">
        <v>8932.4744018458205</v>
      </c>
      <c r="I7503" s="10">
        <v>3862713.3992434698</v>
      </c>
      <c r="J7503" s="33">
        <f t="shared" si="468"/>
        <v>2.3124869692882953E-3</v>
      </c>
      <c r="K7503" s="33">
        <f t="shared" si="469"/>
        <v>2.3098152311467057E-3</v>
      </c>
      <c r="L7503" s="33">
        <f t="shared" si="470"/>
        <v>0.981479460833385</v>
      </c>
      <c r="M7503" s="33">
        <f t="shared" si="471"/>
        <v>0.97921242462569436</v>
      </c>
    </row>
    <row r="7504" spans="1:13" ht="41.4">
      <c r="A7504" t="s">
        <v>164</v>
      </c>
      <c r="B7504" t="s">
        <v>268</v>
      </c>
      <c r="C7504" s="14" t="s">
        <v>270</v>
      </c>
      <c r="D7504" t="s">
        <v>456</v>
      </c>
      <c r="E7504" t="s">
        <v>474</v>
      </c>
      <c r="F7504" s="20">
        <v>2030</v>
      </c>
      <c r="G7504" s="20">
        <v>52</v>
      </c>
      <c r="H7504" s="11">
        <v>9317.1773480742595</v>
      </c>
      <c r="I7504" s="10">
        <v>3765802.5029828502</v>
      </c>
      <c r="J7504" s="33">
        <f t="shared" si="468"/>
        <v>2.4741545369663508E-3</v>
      </c>
      <c r="K7504" s="33">
        <f t="shared" si="469"/>
        <v>2.4710963393010932E-3</v>
      </c>
      <c r="L7504" s="33">
        <f t="shared" si="470"/>
        <v>0.97921242462569436</v>
      </c>
      <c r="M7504" s="33">
        <f t="shared" si="471"/>
        <v>0.97679269638780364</v>
      </c>
    </row>
    <row r="7505" spans="1:13" ht="41.4">
      <c r="A7505" t="s">
        <v>164</v>
      </c>
      <c r="B7505" t="s">
        <v>268</v>
      </c>
      <c r="C7505" s="14" t="s">
        <v>270</v>
      </c>
      <c r="D7505" t="s">
        <v>456</v>
      </c>
      <c r="E7505" t="s">
        <v>474</v>
      </c>
      <c r="F7505" s="20">
        <v>2030</v>
      </c>
      <c r="G7505" s="20">
        <v>53</v>
      </c>
      <c r="H7505" s="11">
        <v>9724.2208300588209</v>
      </c>
      <c r="I7505" s="10">
        <v>3672973.1601316798</v>
      </c>
      <c r="J7505" s="33">
        <f t="shared" si="468"/>
        <v>2.6475066400186266E-3</v>
      </c>
      <c r="K7505" s="33">
        <f t="shared" si="469"/>
        <v>2.6440050851257446E-3</v>
      </c>
      <c r="L7505" s="33">
        <f t="shared" si="470"/>
        <v>0.97679269638780364</v>
      </c>
      <c r="M7505" s="33">
        <f t="shared" si="471"/>
        <v>0.97421005153144058</v>
      </c>
    </row>
    <row r="7506" spans="1:13" ht="41.4">
      <c r="A7506" t="s">
        <v>164</v>
      </c>
      <c r="B7506" t="s">
        <v>268</v>
      </c>
      <c r="C7506" s="14" t="s">
        <v>270</v>
      </c>
      <c r="D7506" t="s">
        <v>456</v>
      </c>
      <c r="E7506" t="s">
        <v>474</v>
      </c>
      <c r="F7506" s="20">
        <v>2030</v>
      </c>
      <c r="G7506" s="20">
        <v>54</v>
      </c>
      <c r="H7506" s="11">
        <v>10386.4840933537</v>
      </c>
      <c r="I7506" s="10">
        <v>3595052.5594164799</v>
      </c>
      <c r="J7506" s="33">
        <f t="shared" si="468"/>
        <v>2.8891049356562261E-3</v>
      </c>
      <c r="K7506" s="33">
        <f t="shared" si="469"/>
        <v>2.8849354882818368E-3</v>
      </c>
      <c r="L7506" s="33">
        <f t="shared" si="470"/>
        <v>0.97421005153144058</v>
      </c>
      <c r="M7506" s="33">
        <f t="shared" si="471"/>
        <v>0.97139951838073668</v>
      </c>
    </row>
    <row r="7507" spans="1:13" ht="41.4">
      <c r="A7507" t="s">
        <v>164</v>
      </c>
      <c r="B7507" t="s">
        <v>268</v>
      </c>
      <c r="C7507" s="14" t="s">
        <v>270</v>
      </c>
      <c r="D7507" t="s">
        <v>456</v>
      </c>
      <c r="E7507" t="s">
        <v>474</v>
      </c>
      <c r="F7507" s="20">
        <v>2030</v>
      </c>
      <c r="G7507" s="20">
        <v>55</v>
      </c>
      <c r="H7507" s="11">
        <v>11084.5130484745</v>
      </c>
      <c r="I7507" s="10">
        <v>3504394.8887093798</v>
      </c>
      <c r="J7507" s="33">
        <f t="shared" si="468"/>
        <v>3.1630319642877843E-3</v>
      </c>
      <c r="K7507" s="33">
        <f t="shared" si="469"/>
        <v>3.1580348487514343E-3</v>
      </c>
      <c r="L7507" s="33">
        <f t="shared" si="470"/>
        <v>0.97139951838073668</v>
      </c>
      <c r="M7507" s="33">
        <f t="shared" si="471"/>
        <v>0.96833180484963</v>
      </c>
    </row>
    <row r="7508" spans="1:13" ht="41.4">
      <c r="A7508" t="s">
        <v>164</v>
      </c>
      <c r="B7508" t="s">
        <v>268</v>
      </c>
      <c r="C7508" s="14" t="s">
        <v>270</v>
      </c>
      <c r="D7508" t="s">
        <v>456</v>
      </c>
      <c r="E7508" t="s">
        <v>474</v>
      </c>
      <c r="F7508" s="20">
        <v>2030</v>
      </c>
      <c r="G7508" s="20">
        <v>56</v>
      </c>
      <c r="H7508" s="11">
        <v>12065.2997209317</v>
      </c>
      <c r="I7508" s="10">
        <v>3428621.7899145298</v>
      </c>
      <c r="J7508" s="33">
        <f t="shared" si="468"/>
        <v>3.5189940624021027E-3</v>
      </c>
      <c r="K7508" s="33">
        <f t="shared" si="469"/>
        <v>3.5128096592159652E-3</v>
      </c>
      <c r="L7508" s="33">
        <f t="shared" si="470"/>
        <v>0.96833180484963</v>
      </c>
      <c r="M7508" s="33">
        <f t="shared" si="471"/>
        <v>0.96493023953222823</v>
      </c>
    </row>
    <row r="7509" spans="1:13" ht="41.4">
      <c r="A7509" t="s">
        <v>164</v>
      </c>
      <c r="B7509" t="s">
        <v>268</v>
      </c>
      <c r="C7509" s="14" t="s">
        <v>270</v>
      </c>
      <c r="D7509" t="s">
        <v>456</v>
      </c>
      <c r="E7509" t="s">
        <v>474</v>
      </c>
      <c r="F7509" s="20">
        <v>2030</v>
      </c>
      <c r="G7509" s="20">
        <v>57</v>
      </c>
      <c r="H7509" s="11">
        <v>13109.2266833634</v>
      </c>
      <c r="I7509" s="10">
        <v>3352646.3848657901</v>
      </c>
      <c r="J7509" s="33">
        <f t="shared" si="468"/>
        <v>3.9101131400376349E-3</v>
      </c>
      <c r="K7509" s="33">
        <f t="shared" si="469"/>
        <v>3.9024786015315893E-3</v>
      </c>
      <c r="L7509" s="33">
        <f t="shared" si="470"/>
        <v>0.96493023953222823</v>
      </c>
      <c r="M7509" s="33">
        <f t="shared" si="471"/>
        <v>0.96116461992048297</v>
      </c>
    </row>
    <row r="7510" spans="1:13" ht="41.4">
      <c r="A7510" t="s">
        <v>164</v>
      </c>
      <c r="B7510" t="s">
        <v>268</v>
      </c>
      <c r="C7510" s="14" t="s">
        <v>270</v>
      </c>
      <c r="D7510" t="s">
        <v>456</v>
      </c>
      <c r="E7510" t="s">
        <v>474</v>
      </c>
      <c r="F7510" s="20">
        <v>2030</v>
      </c>
      <c r="G7510" s="20">
        <v>58</v>
      </c>
      <c r="H7510" s="11">
        <v>14039.3005081794</v>
      </c>
      <c r="I7510" s="10">
        <v>3255179.01544123</v>
      </c>
      <c r="J7510" s="33">
        <f t="shared" si="468"/>
        <v>4.3129119601664715E-3</v>
      </c>
      <c r="K7510" s="33">
        <f t="shared" si="469"/>
        <v>4.3036247118705129E-3</v>
      </c>
      <c r="L7510" s="33">
        <f t="shared" si="470"/>
        <v>0.96116461992048297</v>
      </c>
      <c r="M7510" s="33">
        <f t="shared" si="471"/>
        <v>0.95702812811001758</v>
      </c>
    </row>
    <row r="7511" spans="1:13" ht="41.4">
      <c r="A7511" t="s">
        <v>164</v>
      </c>
      <c r="B7511" t="s">
        <v>268</v>
      </c>
      <c r="C7511" s="14" t="s">
        <v>270</v>
      </c>
      <c r="D7511" t="s">
        <v>456</v>
      </c>
      <c r="E7511" t="s">
        <v>474</v>
      </c>
      <c r="F7511" s="20">
        <v>2030</v>
      </c>
      <c r="G7511" s="20">
        <v>59</v>
      </c>
      <c r="H7511" s="11">
        <v>14310.5299841126</v>
      </c>
      <c r="I7511" s="10">
        <v>3167855.03001623</v>
      </c>
      <c r="J7511" s="33">
        <f t="shared" si="468"/>
        <v>4.5174194679102097E-3</v>
      </c>
      <c r="K7511" s="33">
        <f t="shared" si="469"/>
        <v>4.5072312758049904E-3</v>
      </c>
      <c r="L7511" s="33">
        <f t="shared" si="470"/>
        <v>0.95702812811001758</v>
      </c>
      <c r="M7511" s="33">
        <f t="shared" si="471"/>
        <v>0.95271458099917505</v>
      </c>
    </row>
    <row r="7512" spans="1:13" ht="41.4">
      <c r="A7512" t="s">
        <v>164</v>
      </c>
      <c r="B7512" t="s">
        <v>268</v>
      </c>
      <c r="C7512" s="14" t="s">
        <v>270</v>
      </c>
      <c r="D7512" t="s">
        <v>456</v>
      </c>
      <c r="E7512" t="s">
        <v>474</v>
      </c>
      <c r="F7512" s="20">
        <v>2030</v>
      </c>
      <c r="G7512" s="20">
        <v>60</v>
      </c>
      <c r="H7512" s="11">
        <v>14771.419763563399</v>
      </c>
      <c r="I7512" s="10">
        <v>3078642.0397983701</v>
      </c>
      <c r="J7512" s="33">
        <f t="shared" si="468"/>
        <v>4.798030941112863E-3</v>
      </c>
      <c r="K7512" s="33">
        <f t="shared" si="469"/>
        <v>4.7865387779216784E-3</v>
      </c>
      <c r="L7512" s="33">
        <f t="shared" si="470"/>
        <v>0.95271458099917505</v>
      </c>
      <c r="M7512" s="33">
        <f t="shared" si="471"/>
        <v>0.94815437571293115</v>
      </c>
    </row>
    <row r="7513" spans="1:13" ht="41.4">
      <c r="A7513" t="s">
        <v>164</v>
      </c>
      <c r="B7513" t="s">
        <v>268</v>
      </c>
      <c r="C7513" s="14" t="s">
        <v>270</v>
      </c>
      <c r="D7513" t="s">
        <v>456</v>
      </c>
      <c r="E7513" t="s">
        <v>474</v>
      </c>
      <c r="F7513" s="20">
        <v>2030</v>
      </c>
      <c r="G7513" s="20">
        <v>61</v>
      </c>
      <c r="H7513" s="11">
        <v>15653.159189292001</v>
      </c>
      <c r="I7513" s="10">
        <v>2973954.2785196798</v>
      </c>
      <c r="J7513" s="33">
        <f t="shared" si="468"/>
        <v>5.2634162207374421E-3</v>
      </c>
      <c r="K7513" s="33">
        <f t="shared" si="469"/>
        <v>5.2495887161887467E-3</v>
      </c>
      <c r="L7513" s="33">
        <f t="shared" si="470"/>
        <v>0.94815437571293115</v>
      </c>
      <c r="M7513" s="33">
        <f t="shared" si="471"/>
        <v>0.94317695520098355</v>
      </c>
    </row>
    <row r="7514" spans="1:13" ht="41.4">
      <c r="A7514" t="s">
        <v>164</v>
      </c>
      <c r="B7514" t="s">
        <v>268</v>
      </c>
      <c r="C7514" s="14" t="s">
        <v>270</v>
      </c>
      <c r="D7514" t="s">
        <v>456</v>
      </c>
      <c r="E7514" t="s">
        <v>474</v>
      </c>
      <c r="F7514" s="20">
        <v>2030</v>
      </c>
      <c r="G7514" s="20">
        <v>62</v>
      </c>
      <c r="H7514" s="11">
        <v>16569.283947621501</v>
      </c>
      <c r="I7514" s="10">
        <v>2862192.23065473</v>
      </c>
      <c r="J7514" s="33">
        <f t="shared" si="468"/>
        <v>5.7890185607244338E-3</v>
      </c>
      <c r="K7514" s="33">
        <f t="shared" si="469"/>
        <v>5.7722944803427767E-3</v>
      </c>
      <c r="L7514" s="33">
        <f t="shared" si="470"/>
        <v>0.94317695520098355</v>
      </c>
      <c r="M7514" s="33">
        <f t="shared" si="471"/>
        <v>0.93773266006849043</v>
      </c>
    </row>
    <row r="7515" spans="1:13" ht="41.4">
      <c r="A7515" t="s">
        <v>164</v>
      </c>
      <c r="B7515" t="s">
        <v>268</v>
      </c>
      <c r="C7515" s="14" t="s">
        <v>270</v>
      </c>
      <c r="D7515" t="s">
        <v>456</v>
      </c>
      <c r="E7515" t="s">
        <v>474</v>
      </c>
      <c r="F7515" s="20">
        <v>2030</v>
      </c>
      <c r="G7515" s="20">
        <v>63</v>
      </c>
      <c r="H7515" s="11">
        <v>17524.1332049091</v>
      </c>
      <c r="I7515" s="10">
        <v>2752209.48530985</v>
      </c>
      <c r="J7515" s="33">
        <f t="shared" si="468"/>
        <v>6.3672962753909676E-3</v>
      </c>
      <c r="K7515" s="33">
        <f t="shared" si="469"/>
        <v>6.3470680003727686E-3</v>
      </c>
      <c r="L7515" s="33">
        <f t="shared" si="470"/>
        <v>0.93773266006849043</v>
      </c>
      <c r="M7515" s="33">
        <f t="shared" si="471"/>
        <v>0.93178080710886524</v>
      </c>
    </row>
    <row r="7516" spans="1:13" ht="41.4">
      <c r="A7516" t="s">
        <v>164</v>
      </c>
      <c r="B7516" t="s">
        <v>268</v>
      </c>
      <c r="C7516" s="14" t="s">
        <v>270</v>
      </c>
      <c r="D7516" t="s">
        <v>456</v>
      </c>
      <c r="E7516" t="s">
        <v>474</v>
      </c>
      <c r="F7516" s="20">
        <v>2030</v>
      </c>
      <c r="G7516" s="20">
        <v>64</v>
      </c>
      <c r="H7516" s="11">
        <v>18740.155770963</v>
      </c>
      <c r="I7516" s="10">
        <v>2629564.6490449701</v>
      </c>
      <c r="J7516" s="33">
        <f t="shared" si="468"/>
        <v>7.1267142177961762E-3</v>
      </c>
      <c r="K7516" s="33">
        <f t="shared" si="469"/>
        <v>7.1013794103953476E-3</v>
      </c>
      <c r="L7516" s="33">
        <f t="shared" si="470"/>
        <v>0.93178080710886524</v>
      </c>
      <c r="M7516" s="33">
        <f t="shared" si="471"/>
        <v>0.92516387807026079</v>
      </c>
    </row>
    <row r="7517" spans="1:13" ht="41.4">
      <c r="A7517" t="s">
        <v>164</v>
      </c>
      <c r="B7517" t="s">
        <v>268</v>
      </c>
      <c r="C7517" s="14" t="s">
        <v>270</v>
      </c>
      <c r="D7517" t="s">
        <v>456</v>
      </c>
      <c r="E7517" t="s">
        <v>474</v>
      </c>
      <c r="F7517" s="20">
        <v>2030</v>
      </c>
      <c r="G7517" s="20">
        <v>65</v>
      </c>
      <c r="H7517" s="11">
        <v>19745.687935661499</v>
      </c>
      <c r="I7517" s="10">
        <v>2494701.0430846098</v>
      </c>
      <c r="J7517" s="33">
        <f t="shared" si="468"/>
        <v>7.9150517816141425E-3</v>
      </c>
      <c r="K7517" s="33">
        <f t="shared" si="469"/>
        <v>7.8838102397403853E-3</v>
      </c>
      <c r="L7517" s="33">
        <f t="shared" si="470"/>
        <v>0.92516387807026079</v>
      </c>
      <c r="M7517" s="33">
        <f t="shared" si="471"/>
        <v>0.9178700616148926</v>
      </c>
    </row>
    <row r="7518" spans="1:13" ht="41.4">
      <c r="A7518" t="s">
        <v>164</v>
      </c>
      <c r="B7518" t="s">
        <v>268</v>
      </c>
      <c r="C7518" s="14" t="s">
        <v>270</v>
      </c>
      <c r="D7518" t="s">
        <v>456</v>
      </c>
      <c r="E7518" t="s">
        <v>474</v>
      </c>
      <c r="F7518" s="20">
        <v>2030</v>
      </c>
      <c r="G7518" s="20">
        <v>66</v>
      </c>
      <c r="H7518" s="11">
        <v>20320.437422916701</v>
      </c>
      <c r="I7518" s="10">
        <v>2361012.3174599302</v>
      </c>
      <c r="J7518" s="33">
        <f t="shared" si="468"/>
        <v>8.6066630286699333E-3</v>
      </c>
      <c r="K7518" s="33">
        <f t="shared" si="469"/>
        <v>8.569731732114283E-3</v>
      </c>
      <c r="L7518" s="33">
        <f t="shared" si="470"/>
        <v>0.9178700616148926</v>
      </c>
      <c r="M7518" s="33">
        <f t="shared" si="471"/>
        <v>0.91000416142191376</v>
      </c>
    </row>
    <row r="7519" spans="1:13" ht="41.4">
      <c r="A7519" t="s">
        <v>164</v>
      </c>
      <c r="B7519" t="s">
        <v>268</v>
      </c>
      <c r="C7519" s="14" t="s">
        <v>270</v>
      </c>
      <c r="D7519" t="s">
        <v>456</v>
      </c>
      <c r="E7519" t="s">
        <v>474</v>
      </c>
      <c r="F7519" s="20">
        <v>2030</v>
      </c>
      <c r="G7519" s="20">
        <v>67</v>
      </c>
      <c r="H7519" s="11">
        <v>20999.270582935798</v>
      </c>
      <c r="I7519" s="10">
        <v>2227939.6891798601</v>
      </c>
      <c r="J7519" s="33">
        <f t="shared" si="468"/>
        <v>9.4254214712005801E-3</v>
      </c>
      <c r="K7519" s="33">
        <f t="shared" si="469"/>
        <v>9.3811414148465833E-3</v>
      </c>
      <c r="L7519" s="33">
        <f t="shared" si="470"/>
        <v>0.91000416142191376</v>
      </c>
      <c r="M7519" s="33">
        <f t="shared" si="471"/>
        <v>0.90146728369551588</v>
      </c>
    </row>
    <row r="7520" spans="1:13" ht="41.4">
      <c r="A7520" t="s">
        <v>164</v>
      </c>
      <c r="B7520" t="s">
        <v>268</v>
      </c>
      <c r="C7520" s="14" t="s">
        <v>270</v>
      </c>
      <c r="D7520" t="s">
        <v>456</v>
      </c>
      <c r="E7520" t="s">
        <v>474</v>
      </c>
      <c r="F7520" s="20">
        <v>2030</v>
      </c>
      <c r="G7520" s="20">
        <v>68</v>
      </c>
      <c r="H7520" s="11">
        <v>21583.558322003701</v>
      </c>
      <c r="I7520" s="10">
        <v>2094920.0021170101</v>
      </c>
      <c r="J7520" s="33">
        <f t="shared" si="468"/>
        <v>1.0302807887743948E-2</v>
      </c>
      <c r="K7520" s="33">
        <f t="shared" si="469"/>
        <v>1.0249915764201867E-2</v>
      </c>
      <c r="L7520" s="33">
        <f t="shared" si="470"/>
        <v>0.90146728369551588</v>
      </c>
      <c r="M7520" s="33">
        <f t="shared" si="471"/>
        <v>0.89222731997345295</v>
      </c>
    </row>
    <row r="7521" spans="1:13" ht="41.4">
      <c r="A7521" t="s">
        <v>164</v>
      </c>
      <c r="B7521" t="s">
        <v>268</v>
      </c>
      <c r="C7521" s="14" t="s">
        <v>270</v>
      </c>
      <c r="D7521" t="s">
        <v>456</v>
      </c>
      <c r="E7521" t="s">
        <v>474</v>
      </c>
      <c r="F7521" s="20">
        <v>2030</v>
      </c>
      <c r="G7521" s="20">
        <v>69</v>
      </c>
      <c r="H7521" s="11">
        <v>21123.4347289457</v>
      </c>
      <c r="I7521" s="10">
        <v>1962224.6494108001</v>
      </c>
      <c r="J7521" s="33">
        <f t="shared" si="468"/>
        <v>1.0765044020463438E-2</v>
      </c>
      <c r="K7521" s="33">
        <f t="shared" si="469"/>
        <v>1.0707308295676454E-2</v>
      </c>
      <c r="L7521" s="33">
        <f t="shared" si="470"/>
        <v>0.89222731997345295</v>
      </c>
      <c r="M7521" s="33">
        <f t="shared" si="471"/>
        <v>0.88267396698867207</v>
      </c>
    </row>
    <row r="7522" spans="1:13" ht="41.4">
      <c r="A7522" t="s">
        <v>164</v>
      </c>
      <c r="B7522" t="s">
        <v>268</v>
      </c>
      <c r="C7522" s="14" t="s">
        <v>270</v>
      </c>
      <c r="D7522" t="s">
        <v>456</v>
      </c>
      <c r="E7522" t="s">
        <v>474</v>
      </c>
      <c r="F7522" s="20">
        <v>2031</v>
      </c>
      <c r="G7522" s="20">
        <v>30</v>
      </c>
      <c r="H7522" s="11">
        <v>780.67310935185299</v>
      </c>
      <c r="I7522" s="10">
        <v>4329582.9066322204</v>
      </c>
      <c r="J7522" s="33">
        <f t="shared" si="468"/>
        <v>1.8031138938487312E-4</v>
      </c>
      <c r="K7522" s="33">
        <f t="shared" si="469"/>
        <v>1.8029513426331967E-4</v>
      </c>
      <c r="L7522" s="33">
        <f t="shared" si="470"/>
        <v>1</v>
      </c>
      <c r="M7522" s="33">
        <f t="shared" si="471"/>
        <v>0.99981970486573668</v>
      </c>
    </row>
    <row r="7523" spans="1:13" ht="41.4">
      <c r="A7523" t="s">
        <v>164</v>
      </c>
      <c r="B7523" t="s">
        <v>268</v>
      </c>
      <c r="C7523" s="14" t="s">
        <v>270</v>
      </c>
      <c r="D7523" t="s">
        <v>456</v>
      </c>
      <c r="E7523" t="s">
        <v>474</v>
      </c>
      <c r="F7523" s="20">
        <v>2031</v>
      </c>
      <c r="G7523" s="20">
        <v>31</v>
      </c>
      <c r="H7523" s="11">
        <v>1155.89271106815</v>
      </c>
      <c r="I7523" s="10">
        <v>4331114.6605833201</v>
      </c>
      <c r="J7523" s="33">
        <f t="shared" si="468"/>
        <v>2.6688111529064737E-4</v>
      </c>
      <c r="K7523" s="33">
        <f t="shared" si="469"/>
        <v>2.6684550569366916E-4</v>
      </c>
      <c r="L7523" s="33">
        <f t="shared" si="470"/>
        <v>0.99981970486573668</v>
      </c>
      <c r="M7523" s="33">
        <f t="shared" si="471"/>
        <v>0.99955290747098924</v>
      </c>
    </row>
    <row r="7524" spans="1:13" ht="41.4">
      <c r="A7524" t="s">
        <v>164</v>
      </c>
      <c r="B7524" t="s">
        <v>268</v>
      </c>
      <c r="C7524" s="14" t="s">
        <v>270</v>
      </c>
      <c r="D7524" t="s">
        <v>456</v>
      </c>
      <c r="E7524" t="s">
        <v>474</v>
      </c>
      <c r="F7524" s="20">
        <v>2031</v>
      </c>
      <c r="G7524" s="20">
        <v>32</v>
      </c>
      <c r="H7524" s="11">
        <v>1244.14848692285</v>
      </c>
      <c r="I7524" s="10">
        <v>4371828.0860496303</v>
      </c>
      <c r="J7524" s="33">
        <f t="shared" si="468"/>
        <v>2.8458312230823752E-4</v>
      </c>
      <c r="K7524" s="33">
        <f t="shared" si="469"/>
        <v>2.8454263237254196E-4</v>
      </c>
      <c r="L7524" s="33">
        <f t="shared" si="470"/>
        <v>0.99955290747098924</v>
      </c>
      <c r="M7524" s="33">
        <f t="shared" si="471"/>
        <v>0.99926849205550183</v>
      </c>
    </row>
    <row r="7525" spans="1:13" ht="41.4">
      <c r="A7525" t="s">
        <v>164</v>
      </c>
      <c r="B7525" t="s">
        <v>268</v>
      </c>
      <c r="C7525" s="14" t="s">
        <v>270</v>
      </c>
      <c r="D7525" t="s">
        <v>456</v>
      </c>
      <c r="E7525" t="s">
        <v>474</v>
      </c>
      <c r="F7525" s="20">
        <v>2031</v>
      </c>
      <c r="G7525" s="20">
        <v>33</v>
      </c>
      <c r="H7525" s="11">
        <v>1328.1222556138</v>
      </c>
      <c r="I7525" s="10">
        <v>4415183.7563739698</v>
      </c>
      <c r="J7525" s="33">
        <f t="shared" si="468"/>
        <v>3.0080792304430353E-4</v>
      </c>
      <c r="K7525" s="33">
        <f t="shared" si="469"/>
        <v>3.0076268487710944E-4</v>
      </c>
      <c r="L7525" s="33">
        <f t="shared" si="470"/>
        <v>0.99926849205550183</v>
      </c>
      <c r="M7525" s="33">
        <f t="shared" si="471"/>
        <v>0.99896794938091815</v>
      </c>
    </row>
    <row r="7526" spans="1:13" ht="41.4">
      <c r="A7526" t="s">
        <v>164</v>
      </c>
      <c r="B7526" t="s">
        <v>268</v>
      </c>
      <c r="C7526" s="14" t="s">
        <v>270</v>
      </c>
      <c r="D7526" t="s">
        <v>456</v>
      </c>
      <c r="E7526" t="s">
        <v>474</v>
      </c>
      <c r="F7526" s="20">
        <v>2031</v>
      </c>
      <c r="G7526" s="20">
        <v>34</v>
      </c>
      <c r="H7526" s="11">
        <v>1406.0518239902699</v>
      </c>
      <c r="I7526" s="10">
        <v>4412252.0178707801</v>
      </c>
      <c r="J7526" s="33">
        <f t="shared" si="468"/>
        <v>3.186698806630697E-4</v>
      </c>
      <c r="K7526" s="33">
        <f t="shared" si="469"/>
        <v>3.1861911080977023E-4</v>
      </c>
      <c r="L7526" s="33">
        <f t="shared" si="470"/>
        <v>0.99896794938091815</v>
      </c>
      <c r="M7526" s="33">
        <f t="shared" si="471"/>
        <v>0.99864965910115899</v>
      </c>
    </row>
    <row r="7527" spans="1:13" ht="41.4">
      <c r="A7527" t="s">
        <v>164</v>
      </c>
      <c r="B7527" t="s">
        <v>268</v>
      </c>
      <c r="C7527" s="14" t="s">
        <v>270</v>
      </c>
      <c r="D7527" t="s">
        <v>456</v>
      </c>
      <c r="E7527" t="s">
        <v>474</v>
      </c>
      <c r="F7527" s="20">
        <v>2031</v>
      </c>
      <c r="G7527" s="20">
        <v>35</v>
      </c>
      <c r="H7527" s="11">
        <v>1479.14113890609</v>
      </c>
      <c r="I7527" s="10">
        <v>4350217.81727474</v>
      </c>
      <c r="J7527" s="33">
        <f t="shared" si="468"/>
        <v>3.4001542015492007E-4</v>
      </c>
      <c r="K7527" s="33">
        <f t="shared" si="469"/>
        <v>3.3995762146299402E-4</v>
      </c>
      <c r="L7527" s="33">
        <f t="shared" si="470"/>
        <v>0.99864965910115899</v>
      </c>
      <c r="M7527" s="33">
        <f t="shared" si="471"/>
        <v>0.99831016053837618</v>
      </c>
    </row>
    <row r="7528" spans="1:13" ht="41.4">
      <c r="A7528" t="s">
        <v>164</v>
      </c>
      <c r="B7528" t="s">
        <v>268</v>
      </c>
      <c r="C7528" s="14" t="s">
        <v>270</v>
      </c>
      <c r="D7528" t="s">
        <v>456</v>
      </c>
      <c r="E7528" t="s">
        <v>474</v>
      </c>
      <c r="F7528" s="20">
        <v>2031</v>
      </c>
      <c r="G7528" s="20">
        <v>36</v>
      </c>
      <c r="H7528" s="11">
        <v>1897.8161059961401</v>
      </c>
      <c r="I7528" s="10">
        <v>4286167.4319545496</v>
      </c>
      <c r="J7528" s="33">
        <f t="shared" si="468"/>
        <v>4.4277694143429915E-4</v>
      </c>
      <c r="K7528" s="33">
        <f t="shared" si="469"/>
        <v>4.4267893019056537E-4</v>
      </c>
      <c r="L7528" s="33">
        <f t="shared" si="470"/>
        <v>0.99831016053837618</v>
      </c>
      <c r="M7528" s="33">
        <f t="shared" si="471"/>
        <v>0.99786822966451072</v>
      </c>
    </row>
    <row r="7529" spans="1:13" ht="41.4">
      <c r="A7529" t="s">
        <v>164</v>
      </c>
      <c r="B7529" t="s">
        <v>268</v>
      </c>
      <c r="C7529" s="14" t="s">
        <v>270</v>
      </c>
      <c r="D7529" t="s">
        <v>456</v>
      </c>
      <c r="E7529" t="s">
        <v>474</v>
      </c>
      <c r="F7529" s="20">
        <v>2031</v>
      </c>
      <c r="G7529" s="20">
        <v>37</v>
      </c>
      <c r="H7529" s="11">
        <v>2030.33151510165</v>
      </c>
      <c r="I7529" s="10">
        <v>4231729.2804356404</v>
      </c>
      <c r="J7529" s="33">
        <f t="shared" si="468"/>
        <v>4.7978766611758185E-4</v>
      </c>
      <c r="K7529" s="33">
        <f t="shared" si="469"/>
        <v>4.7967258642067634E-4</v>
      </c>
      <c r="L7529" s="33">
        <f t="shared" si="470"/>
        <v>0.99786822966451072</v>
      </c>
      <c r="M7529" s="33">
        <f t="shared" si="471"/>
        <v>0.99738957962988051</v>
      </c>
    </row>
    <row r="7530" spans="1:13" ht="41.4">
      <c r="A7530" t="s">
        <v>164</v>
      </c>
      <c r="B7530" t="s">
        <v>268</v>
      </c>
      <c r="C7530" s="14" t="s">
        <v>270</v>
      </c>
      <c r="D7530" t="s">
        <v>456</v>
      </c>
      <c r="E7530" t="s">
        <v>474</v>
      </c>
      <c r="F7530" s="20">
        <v>2031</v>
      </c>
      <c r="G7530" s="20">
        <v>38</v>
      </c>
      <c r="H7530" s="11">
        <v>2198.74604415781</v>
      </c>
      <c r="I7530" s="10">
        <v>4179780.78337334</v>
      </c>
      <c r="J7530" s="33">
        <f t="shared" si="468"/>
        <v>5.2604338794612262E-4</v>
      </c>
      <c r="K7530" s="33">
        <f t="shared" si="469"/>
        <v>5.2590505138117027E-4</v>
      </c>
      <c r="L7530" s="33">
        <f t="shared" si="470"/>
        <v>0.99738957962988051</v>
      </c>
      <c r="M7530" s="33">
        <f t="shared" si="471"/>
        <v>0.99686504741175819</v>
      </c>
    </row>
    <row r="7531" spans="1:13" ht="41.4">
      <c r="A7531" t="s">
        <v>164</v>
      </c>
      <c r="B7531" t="s">
        <v>268</v>
      </c>
      <c r="C7531" s="14" t="s">
        <v>270</v>
      </c>
      <c r="D7531" t="s">
        <v>456</v>
      </c>
      <c r="E7531" t="s">
        <v>474</v>
      </c>
      <c r="F7531" s="20">
        <v>2031</v>
      </c>
      <c r="G7531" s="20">
        <v>39</v>
      </c>
      <c r="H7531" s="11">
        <v>2314.29069376298</v>
      </c>
      <c r="I7531" s="10">
        <v>4162707.9611500502</v>
      </c>
      <c r="J7531" s="33">
        <f t="shared" si="468"/>
        <v>5.5595797624092766E-4</v>
      </c>
      <c r="K7531" s="33">
        <f t="shared" si="469"/>
        <v>5.5580346024142191E-4</v>
      </c>
      <c r="L7531" s="33">
        <f t="shared" si="470"/>
        <v>0.99686504741175819</v>
      </c>
      <c r="M7531" s="33">
        <f t="shared" si="471"/>
        <v>0.99631098636901305</v>
      </c>
    </row>
    <row r="7532" spans="1:13" ht="41.4">
      <c r="A7532" t="s">
        <v>164</v>
      </c>
      <c r="B7532" t="s">
        <v>268</v>
      </c>
      <c r="C7532" s="14" t="s">
        <v>270</v>
      </c>
      <c r="D7532" t="s">
        <v>456</v>
      </c>
      <c r="E7532" t="s">
        <v>474</v>
      </c>
      <c r="F7532" s="20">
        <v>2031</v>
      </c>
      <c r="G7532" s="20">
        <v>40</v>
      </c>
      <c r="H7532" s="11">
        <v>2506.71807671533</v>
      </c>
      <c r="I7532" s="10">
        <v>4139892.8625624301</v>
      </c>
      <c r="J7532" s="33">
        <f t="shared" si="468"/>
        <v>6.0550312772195039E-4</v>
      </c>
      <c r="K7532" s="33">
        <f t="shared" si="469"/>
        <v>6.0531984769718328E-4</v>
      </c>
      <c r="L7532" s="33">
        <f t="shared" si="470"/>
        <v>0.99631098636901305</v>
      </c>
      <c r="M7532" s="33">
        <f t="shared" si="471"/>
        <v>0.99570789955448513</v>
      </c>
    </row>
    <row r="7533" spans="1:13" ht="41.4">
      <c r="A7533" t="s">
        <v>164</v>
      </c>
      <c r="B7533" t="s">
        <v>268</v>
      </c>
      <c r="C7533" s="14" t="s">
        <v>270</v>
      </c>
      <c r="D7533" t="s">
        <v>456</v>
      </c>
      <c r="E7533" t="s">
        <v>474</v>
      </c>
      <c r="F7533" s="20">
        <v>2031</v>
      </c>
      <c r="G7533" s="20">
        <v>41</v>
      </c>
      <c r="H7533" s="11">
        <v>3265.90037463318</v>
      </c>
      <c r="I7533" s="10">
        <v>4120504.0387381399</v>
      </c>
      <c r="J7533" s="33">
        <f t="shared" si="468"/>
        <v>7.9259729973067249E-4</v>
      </c>
      <c r="K7533" s="33">
        <f t="shared" si="469"/>
        <v>7.9228327746083682E-4</v>
      </c>
      <c r="L7533" s="33">
        <f t="shared" si="470"/>
        <v>0.99570789955448513</v>
      </c>
      <c r="M7533" s="33">
        <f t="shared" si="471"/>
        <v>0.99491901683643247</v>
      </c>
    </row>
    <row r="7534" spans="1:13" ht="41.4">
      <c r="A7534" t="s">
        <v>164</v>
      </c>
      <c r="B7534" t="s">
        <v>268</v>
      </c>
      <c r="C7534" s="14" t="s">
        <v>270</v>
      </c>
      <c r="D7534" t="s">
        <v>456</v>
      </c>
      <c r="E7534" t="s">
        <v>474</v>
      </c>
      <c r="F7534" s="20">
        <v>2031</v>
      </c>
      <c r="G7534" s="20">
        <v>42</v>
      </c>
      <c r="H7534" s="11">
        <v>3623.4343756748299</v>
      </c>
      <c r="I7534" s="10">
        <v>4124144.4598626401</v>
      </c>
      <c r="J7534" s="33">
        <f t="shared" si="468"/>
        <v>8.7859055640245758E-4</v>
      </c>
      <c r="K7534" s="33">
        <f t="shared" si="469"/>
        <v>8.7820470872856937E-4</v>
      </c>
      <c r="L7534" s="33">
        <f t="shared" si="470"/>
        <v>0.99491901683643247</v>
      </c>
      <c r="M7534" s="33">
        <f t="shared" si="471"/>
        <v>0.99404527427104317</v>
      </c>
    </row>
    <row r="7535" spans="1:13" ht="41.4">
      <c r="A7535" t="s">
        <v>164</v>
      </c>
      <c r="B7535" t="s">
        <v>268</v>
      </c>
      <c r="C7535" s="14" t="s">
        <v>270</v>
      </c>
      <c r="D7535" t="s">
        <v>456</v>
      </c>
      <c r="E7535" t="s">
        <v>474</v>
      </c>
      <c r="F7535" s="20">
        <v>2031</v>
      </c>
      <c r="G7535" s="20">
        <v>43</v>
      </c>
      <c r="H7535" s="11">
        <v>4098.2077495121002</v>
      </c>
      <c r="I7535" s="10">
        <v>4081862.2312754202</v>
      </c>
      <c r="J7535" s="33">
        <f t="shared" si="468"/>
        <v>1.0040044267323478E-3</v>
      </c>
      <c r="K7535" s="33">
        <f t="shared" si="469"/>
        <v>1.0035005829224231E-3</v>
      </c>
      <c r="L7535" s="33">
        <f t="shared" si="470"/>
        <v>0.99404527427104317</v>
      </c>
      <c r="M7535" s="33">
        <f t="shared" si="471"/>
        <v>0.99304774925886086</v>
      </c>
    </row>
    <row r="7536" spans="1:13" ht="41.4">
      <c r="A7536" t="s">
        <v>164</v>
      </c>
      <c r="B7536" t="s">
        <v>268</v>
      </c>
      <c r="C7536" s="14" t="s">
        <v>270</v>
      </c>
      <c r="D7536" t="s">
        <v>456</v>
      </c>
      <c r="E7536" t="s">
        <v>474</v>
      </c>
      <c r="F7536" s="20">
        <v>2031</v>
      </c>
      <c r="G7536" s="20">
        <v>44</v>
      </c>
      <c r="H7536" s="11">
        <v>4347.4838737293103</v>
      </c>
      <c r="I7536" s="10">
        <v>4030684.7146995799</v>
      </c>
      <c r="J7536" s="33">
        <f t="shared" si="468"/>
        <v>1.0785968592071688E-3</v>
      </c>
      <c r="K7536" s="33">
        <f t="shared" si="469"/>
        <v>1.0780153826931427E-3</v>
      </c>
      <c r="L7536" s="33">
        <f t="shared" si="470"/>
        <v>0.99304774925886086</v>
      </c>
      <c r="M7536" s="33">
        <f t="shared" si="471"/>
        <v>0.99197722850941095</v>
      </c>
    </row>
    <row r="7537" spans="1:13" ht="41.4">
      <c r="A7537" t="s">
        <v>164</v>
      </c>
      <c r="B7537" t="s">
        <v>268</v>
      </c>
      <c r="C7537" s="14" t="s">
        <v>270</v>
      </c>
      <c r="D7537" t="s">
        <v>456</v>
      </c>
      <c r="E7537" t="s">
        <v>474</v>
      </c>
      <c r="F7537" s="20">
        <v>2031</v>
      </c>
      <c r="G7537" s="20">
        <v>45</v>
      </c>
      <c r="H7537" s="11">
        <v>4789.0384484367096</v>
      </c>
      <c r="I7537" s="10">
        <v>4041063.9076146898</v>
      </c>
      <c r="J7537" s="33">
        <f t="shared" si="468"/>
        <v>1.185093469918303E-3</v>
      </c>
      <c r="K7537" s="33">
        <f t="shared" si="469"/>
        <v>1.1843915239699854E-3</v>
      </c>
      <c r="L7537" s="33">
        <f t="shared" si="470"/>
        <v>0.99197722850941095</v>
      </c>
      <c r="M7537" s="33">
        <f t="shared" si="471"/>
        <v>0.9908023390879932</v>
      </c>
    </row>
    <row r="7538" spans="1:13" ht="41.4">
      <c r="A7538" t="s">
        <v>164</v>
      </c>
      <c r="B7538" t="s">
        <v>268</v>
      </c>
      <c r="C7538" s="14" t="s">
        <v>270</v>
      </c>
      <c r="D7538" t="s">
        <v>456</v>
      </c>
      <c r="E7538" t="s">
        <v>474</v>
      </c>
      <c r="F7538" s="20">
        <v>2031</v>
      </c>
      <c r="G7538" s="20">
        <v>46</v>
      </c>
      <c r="H7538" s="11">
        <v>6168.62581152239</v>
      </c>
      <c r="I7538" s="10">
        <v>4107799.46010056</v>
      </c>
      <c r="J7538" s="33">
        <f t="shared" si="468"/>
        <v>1.5016862121529613E-3</v>
      </c>
      <c r="K7538" s="33">
        <f t="shared" si="469"/>
        <v>1.5005592456003303E-3</v>
      </c>
      <c r="L7538" s="33">
        <f t="shared" si="470"/>
        <v>0.9908023390879932</v>
      </c>
      <c r="M7538" s="33">
        <f t="shared" si="471"/>
        <v>0.98931558147751231</v>
      </c>
    </row>
    <row r="7539" spans="1:13" ht="41.4">
      <c r="A7539" t="s">
        <v>164</v>
      </c>
      <c r="B7539" t="s">
        <v>268</v>
      </c>
      <c r="C7539" s="14" t="s">
        <v>270</v>
      </c>
      <c r="D7539" t="s">
        <v>456</v>
      </c>
      <c r="E7539" t="s">
        <v>474</v>
      </c>
      <c r="F7539" s="20">
        <v>2031</v>
      </c>
      <c r="G7539" s="20">
        <v>47</v>
      </c>
      <c r="H7539" s="11">
        <v>6909.1748271830002</v>
      </c>
      <c r="I7539" s="10">
        <v>4132852.0694180098</v>
      </c>
      <c r="J7539" s="33">
        <f t="shared" si="468"/>
        <v>1.6717692071073701E-3</v>
      </c>
      <c r="K7539" s="33">
        <f t="shared" si="469"/>
        <v>1.6703725793546509E-3</v>
      </c>
      <c r="L7539" s="33">
        <f t="shared" si="470"/>
        <v>0.98931558147751231</v>
      </c>
      <c r="M7539" s="33">
        <f t="shared" si="471"/>
        <v>0.98766305585788394</v>
      </c>
    </row>
    <row r="7540" spans="1:13" ht="41.4">
      <c r="A7540" t="s">
        <v>164</v>
      </c>
      <c r="B7540" t="s">
        <v>268</v>
      </c>
      <c r="C7540" s="14" t="s">
        <v>270</v>
      </c>
      <c r="D7540" t="s">
        <v>456</v>
      </c>
      <c r="E7540" t="s">
        <v>474</v>
      </c>
      <c r="F7540" s="20">
        <v>2031</v>
      </c>
      <c r="G7540" s="20">
        <v>48</v>
      </c>
      <c r="H7540" s="11">
        <v>7478.2301497785202</v>
      </c>
      <c r="I7540" s="10">
        <v>4098982.3576626601</v>
      </c>
      <c r="J7540" s="33">
        <f t="shared" si="468"/>
        <v>1.8244114019663139E-3</v>
      </c>
      <c r="K7540" s="33">
        <f t="shared" si="469"/>
        <v>1.8227481751083019E-3</v>
      </c>
      <c r="L7540" s="33">
        <f t="shared" si="470"/>
        <v>0.98766305585788394</v>
      </c>
      <c r="M7540" s="33">
        <f t="shared" si="471"/>
        <v>0.98586279482519712</v>
      </c>
    </row>
    <row r="7541" spans="1:13" ht="41.4">
      <c r="A7541" t="s">
        <v>164</v>
      </c>
      <c r="B7541" t="s">
        <v>268</v>
      </c>
      <c r="C7541" s="14" t="s">
        <v>270</v>
      </c>
      <c r="D7541" t="s">
        <v>456</v>
      </c>
      <c r="E7541" t="s">
        <v>474</v>
      </c>
      <c r="F7541" s="20">
        <v>2031</v>
      </c>
      <c r="G7541" s="20">
        <v>49</v>
      </c>
      <c r="H7541" s="11">
        <v>7839.8213892992198</v>
      </c>
      <c r="I7541" s="10">
        <v>4040372.5303080799</v>
      </c>
      <c r="J7541" s="33">
        <f t="shared" si="468"/>
        <v>1.9403709263168935E-3</v>
      </c>
      <c r="K7541" s="33">
        <f t="shared" si="469"/>
        <v>1.9384896236560589E-3</v>
      </c>
      <c r="L7541" s="33">
        <f t="shared" si="470"/>
        <v>0.98586279482519712</v>
      </c>
      <c r="M7541" s="33">
        <f t="shared" si="471"/>
        <v>0.98395171002707993</v>
      </c>
    </row>
    <row r="7542" spans="1:13" ht="41.4">
      <c r="A7542" t="s">
        <v>164</v>
      </c>
      <c r="B7542" t="s">
        <v>268</v>
      </c>
      <c r="C7542" s="14" t="s">
        <v>270</v>
      </c>
      <c r="D7542" t="s">
        <v>456</v>
      </c>
      <c r="E7542" t="s">
        <v>474</v>
      </c>
      <c r="F7542" s="20">
        <v>2031</v>
      </c>
      <c r="G7542" s="20">
        <v>50</v>
      </c>
      <c r="H7542" s="11">
        <v>8190.5559847029399</v>
      </c>
      <c r="I7542" s="10">
        <v>3974577.9298860501</v>
      </c>
      <c r="J7542" s="33">
        <f t="shared" si="468"/>
        <v>2.0607360402008171E-3</v>
      </c>
      <c r="K7542" s="33">
        <f t="shared" si="469"/>
        <v>2.0586141814676884E-3</v>
      </c>
      <c r="L7542" s="33">
        <f t="shared" si="470"/>
        <v>0.98395171002707993</v>
      </c>
      <c r="M7542" s="33">
        <f t="shared" si="471"/>
        <v>0.98192613308293875</v>
      </c>
    </row>
    <row r="7543" spans="1:13" ht="41.4">
      <c r="A7543" t="s">
        <v>164</v>
      </c>
      <c r="B7543" t="s">
        <v>268</v>
      </c>
      <c r="C7543" s="14" t="s">
        <v>270</v>
      </c>
      <c r="D7543" t="s">
        <v>456</v>
      </c>
      <c r="E7543" t="s">
        <v>474</v>
      </c>
      <c r="F7543" s="20">
        <v>2031</v>
      </c>
      <c r="G7543" s="20">
        <v>51</v>
      </c>
      <c r="H7543" s="11">
        <v>9005.9695686101604</v>
      </c>
      <c r="I7543" s="10">
        <v>3913967.3648861698</v>
      </c>
      <c r="J7543" s="33">
        <f t="shared" si="468"/>
        <v>2.3009822844734123E-3</v>
      </c>
      <c r="K7543" s="33">
        <f t="shared" si="469"/>
        <v>2.2983370540018422E-3</v>
      </c>
      <c r="L7543" s="33">
        <f t="shared" si="470"/>
        <v>0.98192613308293875</v>
      </c>
      <c r="M7543" s="33">
        <f t="shared" si="471"/>
        <v>0.97966933586698146</v>
      </c>
    </row>
    <row r="7544" spans="1:13" ht="41.4">
      <c r="A7544" t="s">
        <v>164</v>
      </c>
      <c r="B7544" t="s">
        <v>268</v>
      </c>
      <c r="C7544" s="14" t="s">
        <v>270</v>
      </c>
      <c r="D7544" t="s">
        <v>456</v>
      </c>
      <c r="E7544" t="s">
        <v>474</v>
      </c>
      <c r="F7544" s="20">
        <v>2031</v>
      </c>
      <c r="G7544" s="20">
        <v>52</v>
      </c>
      <c r="H7544" s="11">
        <v>9429.6531544023201</v>
      </c>
      <c r="I7544" s="10">
        <v>3839959.6475587301</v>
      </c>
      <c r="J7544" s="33">
        <f t="shared" si="468"/>
        <v>2.4556646475171321E-3</v>
      </c>
      <c r="K7544" s="33">
        <f t="shared" si="469"/>
        <v>2.4526519696334015E-3</v>
      </c>
      <c r="L7544" s="33">
        <f t="shared" si="470"/>
        <v>0.97966933586698146</v>
      </c>
      <c r="M7544" s="33">
        <f t="shared" si="471"/>
        <v>0.97726654794077783</v>
      </c>
    </row>
    <row r="7545" spans="1:13" ht="41.4">
      <c r="A7545" t="s">
        <v>164</v>
      </c>
      <c r="B7545" t="s">
        <v>268</v>
      </c>
      <c r="C7545" s="14" t="s">
        <v>270</v>
      </c>
      <c r="D7545" t="s">
        <v>456</v>
      </c>
      <c r="E7545" t="s">
        <v>474</v>
      </c>
      <c r="F7545" s="20">
        <v>2031</v>
      </c>
      <c r="G7545" s="20">
        <v>53</v>
      </c>
      <c r="H7545" s="11">
        <v>9861.0229673218091</v>
      </c>
      <c r="I7545" s="10">
        <v>3741748.3819896402</v>
      </c>
      <c r="J7545" s="33">
        <f t="shared" si="468"/>
        <v>2.6354051530526222E-3</v>
      </c>
      <c r="K7545" s="33">
        <f t="shared" si="469"/>
        <v>2.6319355215230766E-3</v>
      </c>
      <c r="L7545" s="33">
        <f t="shared" si="470"/>
        <v>0.97726654794077783</v>
      </c>
      <c r="M7545" s="33">
        <f t="shared" si="471"/>
        <v>0.97469444539925632</v>
      </c>
    </row>
    <row r="7546" spans="1:13" ht="41.4">
      <c r="A7546" t="s">
        <v>164</v>
      </c>
      <c r="B7546" t="s">
        <v>268</v>
      </c>
      <c r="C7546" s="14" t="s">
        <v>270</v>
      </c>
      <c r="D7546" t="s">
        <v>456</v>
      </c>
      <c r="E7546" t="s">
        <v>474</v>
      </c>
      <c r="F7546" s="20">
        <v>2031</v>
      </c>
      <c r="G7546" s="20">
        <v>54</v>
      </c>
      <c r="H7546" s="11">
        <v>10388.413747767599</v>
      </c>
      <c r="I7546" s="10">
        <v>3647533.7626550002</v>
      </c>
      <c r="J7546" s="33">
        <f t="shared" si="468"/>
        <v>2.8480651376358982E-3</v>
      </c>
      <c r="K7546" s="33">
        <f t="shared" si="469"/>
        <v>2.8440132477167701E-3</v>
      </c>
      <c r="L7546" s="33">
        <f t="shared" si="470"/>
        <v>0.97469444539925632</v>
      </c>
      <c r="M7546" s="33">
        <f t="shared" si="471"/>
        <v>0.97192240148406484</v>
      </c>
    </row>
    <row r="7547" spans="1:13" ht="41.4">
      <c r="A7547" t="s">
        <v>164</v>
      </c>
      <c r="B7547" t="s">
        <v>268</v>
      </c>
      <c r="C7547" s="14" t="s">
        <v>270</v>
      </c>
      <c r="D7547" t="s">
        <v>456</v>
      </c>
      <c r="E7547" t="s">
        <v>474</v>
      </c>
      <c r="F7547" s="20">
        <v>2031</v>
      </c>
      <c r="G7547" s="20">
        <v>55</v>
      </c>
      <c r="H7547" s="11">
        <v>11126.851019522601</v>
      </c>
      <c r="I7547" s="10">
        <v>3567877.8368643099</v>
      </c>
      <c r="J7547" s="33">
        <f t="shared" si="468"/>
        <v>3.118618834018606E-3</v>
      </c>
      <c r="K7547" s="33">
        <f t="shared" si="469"/>
        <v>3.113760993532444E-3</v>
      </c>
      <c r="L7547" s="33">
        <f t="shared" si="470"/>
        <v>0.97192240148406484</v>
      </c>
      <c r="M7547" s="33">
        <f t="shared" si="471"/>
        <v>0.96889606742158341</v>
      </c>
    </row>
    <row r="7548" spans="1:13" ht="41.4">
      <c r="A7548" t="s">
        <v>164</v>
      </c>
      <c r="B7548" t="s">
        <v>268</v>
      </c>
      <c r="C7548" s="14" t="s">
        <v>270</v>
      </c>
      <c r="D7548" t="s">
        <v>456</v>
      </c>
      <c r="E7548" t="s">
        <v>474</v>
      </c>
      <c r="F7548" s="20">
        <v>2031</v>
      </c>
      <c r="G7548" s="20">
        <v>56</v>
      </c>
      <c r="H7548" s="11">
        <v>11971.9688283298</v>
      </c>
      <c r="I7548" s="10">
        <v>3475441.7740246998</v>
      </c>
      <c r="J7548" s="33">
        <f t="shared" si="468"/>
        <v>3.4447329596507047E-3</v>
      </c>
      <c r="K7548" s="33">
        <f t="shared" si="469"/>
        <v>3.4388066738459955E-3</v>
      </c>
      <c r="L7548" s="33">
        <f t="shared" si="470"/>
        <v>0.96889606742158341</v>
      </c>
      <c r="M7548" s="33">
        <f t="shared" si="471"/>
        <v>0.96556422115867091</v>
      </c>
    </row>
    <row r="7549" spans="1:13" ht="41.4">
      <c r="A7549" t="s">
        <v>164</v>
      </c>
      <c r="B7549" t="s">
        <v>268</v>
      </c>
      <c r="C7549" s="14" t="s">
        <v>270</v>
      </c>
      <c r="D7549" t="s">
        <v>456</v>
      </c>
      <c r="E7549" t="s">
        <v>474</v>
      </c>
      <c r="F7549" s="20">
        <v>2031</v>
      </c>
      <c r="G7549" s="20">
        <v>57</v>
      </c>
      <c r="H7549" s="11">
        <v>12902.711427779201</v>
      </c>
      <c r="I7549" s="10">
        <v>3397610.5346638798</v>
      </c>
      <c r="J7549" s="33">
        <f t="shared" si="468"/>
        <v>3.7975840068013109E-3</v>
      </c>
      <c r="K7549" s="33">
        <f t="shared" si="469"/>
        <v>3.7903823038984985E-3</v>
      </c>
      <c r="L7549" s="33">
        <f t="shared" si="470"/>
        <v>0.96556422115867091</v>
      </c>
      <c r="M7549" s="33">
        <f t="shared" si="471"/>
        <v>0.96190436362151355</v>
      </c>
    </row>
    <row r="7550" spans="1:13" ht="41.4">
      <c r="A7550" t="s">
        <v>164</v>
      </c>
      <c r="B7550" t="s">
        <v>268</v>
      </c>
      <c r="C7550" s="14" t="s">
        <v>270</v>
      </c>
      <c r="D7550" t="s">
        <v>456</v>
      </c>
      <c r="E7550" t="s">
        <v>474</v>
      </c>
      <c r="F7550" s="20">
        <v>2031</v>
      </c>
      <c r="G7550" s="20">
        <v>58</v>
      </c>
      <c r="H7550" s="11">
        <v>13959.0312639927</v>
      </c>
      <c r="I7550" s="10">
        <v>3319312.54696122</v>
      </c>
      <c r="J7550" s="33">
        <f t="shared" si="468"/>
        <v>4.2053982764509419E-3</v>
      </c>
      <c r="K7550" s="33">
        <f t="shared" si="469"/>
        <v>4.1965679717719251E-3</v>
      </c>
      <c r="L7550" s="33">
        <f t="shared" si="470"/>
        <v>0.96190436362151355</v>
      </c>
      <c r="M7550" s="33">
        <f t="shared" si="471"/>
        <v>0.95786766657723188</v>
      </c>
    </row>
    <row r="7551" spans="1:13" ht="41.4">
      <c r="A7551" t="s">
        <v>164</v>
      </c>
      <c r="B7551" t="s">
        <v>268</v>
      </c>
      <c r="C7551" s="14" t="s">
        <v>270</v>
      </c>
      <c r="D7551" t="s">
        <v>456</v>
      </c>
      <c r="E7551" t="s">
        <v>474</v>
      </c>
      <c r="F7551" s="20">
        <v>2031</v>
      </c>
      <c r="G7551" s="20">
        <v>59</v>
      </c>
      <c r="H7551" s="11">
        <v>14235.604866898</v>
      </c>
      <c r="I7551" s="10">
        <v>3219691.1592529202</v>
      </c>
      <c r="J7551" s="33">
        <f t="shared" si="468"/>
        <v>4.4214193730932735E-3</v>
      </c>
      <c r="K7551" s="33">
        <f t="shared" si="469"/>
        <v>4.4116592882313954E-3</v>
      </c>
      <c r="L7551" s="33">
        <f t="shared" si="470"/>
        <v>0.95786766657723188</v>
      </c>
      <c r="M7551" s="33">
        <f t="shared" si="471"/>
        <v>0.95364188078907985</v>
      </c>
    </row>
    <row r="7552" spans="1:13" ht="41.4">
      <c r="A7552" t="s">
        <v>164</v>
      </c>
      <c r="B7552" t="s">
        <v>268</v>
      </c>
      <c r="C7552" s="14" t="s">
        <v>270</v>
      </c>
      <c r="D7552" t="s">
        <v>456</v>
      </c>
      <c r="E7552" t="s">
        <v>474</v>
      </c>
      <c r="F7552" s="20">
        <v>2031</v>
      </c>
      <c r="G7552" s="20">
        <v>60</v>
      </c>
      <c r="H7552" s="11">
        <v>14714.308849892701</v>
      </c>
      <c r="I7552" s="10">
        <v>3130763.61844029</v>
      </c>
      <c r="J7552" s="33">
        <f t="shared" si="468"/>
        <v>4.6999105148740668E-3</v>
      </c>
      <c r="K7552" s="33">
        <f t="shared" si="469"/>
        <v>4.6888832179837747E-3</v>
      </c>
      <c r="L7552" s="33">
        <f t="shared" si="470"/>
        <v>0.95364188078907985</v>
      </c>
      <c r="M7552" s="33">
        <f t="shared" si="471"/>
        <v>0.94917036537828148</v>
      </c>
    </row>
    <row r="7553" spans="1:13" ht="41.4">
      <c r="A7553" t="s">
        <v>164</v>
      </c>
      <c r="B7553" t="s">
        <v>268</v>
      </c>
      <c r="C7553" s="14" t="s">
        <v>270</v>
      </c>
      <c r="D7553" t="s">
        <v>456</v>
      </c>
      <c r="E7553" t="s">
        <v>474</v>
      </c>
      <c r="F7553" s="20">
        <v>2031</v>
      </c>
      <c r="G7553" s="20">
        <v>61</v>
      </c>
      <c r="H7553" s="11">
        <v>15588.8259748038</v>
      </c>
      <c r="I7553" s="10">
        <v>3039689.1011311202</v>
      </c>
      <c r="J7553" s="33">
        <f t="shared" si="468"/>
        <v>5.128427762234938E-3</v>
      </c>
      <c r="K7553" s="33">
        <f t="shared" si="469"/>
        <v>5.1152998280538098E-3</v>
      </c>
      <c r="L7553" s="33">
        <f t="shared" si="470"/>
        <v>0.94917036537828148</v>
      </c>
      <c r="M7553" s="33">
        <f t="shared" si="471"/>
        <v>0.94431507437146822</v>
      </c>
    </row>
    <row r="7554" spans="1:13" ht="41.4">
      <c r="A7554" t="s">
        <v>164</v>
      </c>
      <c r="B7554" t="s">
        <v>268</v>
      </c>
      <c r="C7554" s="14" t="s">
        <v>270</v>
      </c>
      <c r="D7554" t="s">
        <v>456</v>
      </c>
      <c r="E7554" t="s">
        <v>474</v>
      </c>
      <c r="F7554" s="20">
        <v>2031</v>
      </c>
      <c r="G7554" s="20">
        <v>62</v>
      </c>
      <c r="H7554" s="11">
        <v>16252.708009678099</v>
      </c>
      <c r="I7554" s="10">
        <v>2933126.8327983599</v>
      </c>
      <c r="J7554" s="33">
        <f t="shared" ref="J7554:J7617" si="472">IF(I7554&gt;0,H7554/I7554,0)</f>
        <v>5.5410859932613779E-3</v>
      </c>
      <c r="K7554" s="33">
        <f t="shared" ref="K7554:K7617" si="473">1-EXP(-J7554)</f>
        <v>5.5257624922788739E-3</v>
      </c>
      <c r="L7554" s="33">
        <f t="shared" ref="L7554:L7617" si="474">IF(G7554=30,1,M7553)</f>
        <v>0.94431507437146822</v>
      </c>
      <c r="M7554" s="33">
        <f t="shared" ref="M7554:M7617" si="475">L7554*(1-K7554)</f>
        <v>0.93909701355261288</v>
      </c>
    </row>
    <row r="7555" spans="1:13" ht="41.4">
      <c r="A7555" t="s">
        <v>164</v>
      </c>
      <c r="B7555" t="s">
        <v>268</v>
      </c>
      <c r="C7555" s="14" t="s">
        <v>270</v>
      </c>
      <c r="D7555" t="s">
        <v>456</v>
      </c>
      <c r="E7555" t="s">
        <v>474</v>
      </c>
      <c r="F7555" s="20">
        <v>2031</v>
      </c>
      <c r="G7555" s="20">
        <v>63</v>
      </c>
      <c r="H7555" s="11">
        <v>17190.844526761099</v>
      </c>
      <c r="I7555" s="10">
        <v>2819146.4553074799</v>
      </c>
      <c r="J7555" s="33">
        <f t="shared" si="472"/>
        <v>6.0978898398118585E-3</v>
      </c>
      <c r="K7555" s="33">
        <f t="shared" si="473"/>
        <v>6.0793354429422575E-3</v>
      </c>
      <c r="L7555" s="33">
        <f t="shared" si="474"/>
        <v>0.93909701355261288</v>
      </c>
      <c r="M7555" s="33">
        <f t="shared" si="475"/>
        <v>0.93338792779376123</v>
      </c>
    </row>
    <row r="7556" spans="1:13" ht="41.4">
      <c r="A7556" t="s">
        <v>164</v>
      </c>
      <c r="B7556" t="s">
        <v>268</v>
      </c>
      <c r="C7556" s="14" t="s">
        <v>270</v>
      </c>
      <c r="D7556" t="s">
        <v>456</v>
      </c>
      <c r="E7556" t="s">
        <v>474</v>
      </c>
      <c r="F7556" s="20">
        <v>2031</v>
      </c>
      <c r="G7556" s="20">
        <v>64</v>
      </c>
      <c r="H7556" s="11">
        <v>18463.076358865299</v>
      </c>
      <c r="I7556" s="10">
        <v>2706843.1814948199</v>
      </c>
      <c r="J7556" s="33">
        <f t="shared" si="472"/>
        <v>6.8208888069641697E-3</v>
      </c>
      <c r="K7556" s="33">
        <f t="shared" si="473"/>
        <v>6.7976793446073991E-3</v>
      </c>
      <c r="L7556" s="33">
        <f t="shared" si="474"/>
        <v>0.93338792779376123</v>
      </c>
      <c r="M7556" s="33">
        <f t="shared" si="475"/>
        <v>0.92704305595649172</v>
      </c>
    </row>
    <row r="7557" spans="1:13" ht="41.4">
      <c r="A7557" t="s">
        <v>164</v>
      </c>
      <c r="B7557" t="s">
        <v>268</v>
      </c>
      <c r="C7557" s="14" t="s">
        <v>270</v>
      </c>
      <c r="D7557" t="s">
        <v>456</v>
      </c>
      <c r="E7557" t="s">
        <v>474</v>
      </c>
      <c r="F7557" s="20">
        <v>2031</v>
      </c>
      <c r="G7557" s="20">
        <v>65</v>
      </c>
      <c r="H7557" s="11">
        <v>19583.771909473799</v>
      </c>
      <c r="I7557" s="10">
        <v>2581694.7842087201</v>
      </c>
      <c r="J7557" s="33">
        <f t="shared" si="472"/>
        <v>7.5856263216165397E-3</v>
      </c>
      <c r="K7557" s="33">
        <f t="shared" si="473"/>
        <v>7.5569280688589924E-3</v>
      </c>
      <c r="L7557" s="33">
        <f t="shared" si="474"/>
        <v>0.92704305595649172</v>
      </c>
      <c r="M7557" s="33">
        <f t="shared" si="475"/>
        <v>0.92003745826589334</v>
      </c>
    </row>
    <row r="7558" spans="1:13" ht="41.4">
      <c r="A7558" t="s">
        <v>164</v>
      </c>
      <c r="B7558" t="s">
        <v>268</v>
      </c>
      <c r="C7558" s="14" t="s">
        <v>270</v>
      </c>
      <c r="D7558" t="s">
        <v>456</v>
      </c>
      <c r="E7558" t="s">
        <v>474</v>
      </c>
      <c r="F7558" s="20">
        <v>2031</v>
      </c>
      <c r="G7558" s="20">
        <v>66</v>
      </c>
      <c r="H7558" s="11">
        <v>20088.0015661873</v>
      </c>
      <c r="I7558" s="10">
        <v>2444680.9524324299</v>
      </c>
      <c r="J7558" s="33">
        <f t="shared" si="472"/>
        <v>8.2170237986269601E-3</v>
      </c>
      <c r="K7558" s="33">
        <f t="shared" si="473"/>
        <v>8.1833563371276341E-3</v>
      </c>
      <c r="L7558" s="33">
        <f t="shared" si="474"/>
        <v>0.92003745826589334</v>
      </c>
      <c r="M7558" s="33">
        <f t="shared" si="475"/>
        <v>0.91250846390139839</v>
      </c>
    </row>
    <row r="7559" spans="1:13" ht="41.4">
      <c r="A7559" t="s">
        <v>164</v>
      </c>
      <c r="B7559" t="s">
        <v>268</v>
      </c>
      <c r="C7559" s="14" t="s">
        <v>270</v>
      </c>
      <c r="D7559" t="s">
        <v>456</v>
      </c>
      <c r="E7559" t="s">
        <v>474</v>
      </c>
      <c r="F7559" s="20">
        <v>2031</v>
      </c>
      <c r="G7559" s="20">
        <v>67</v>
      </c>
      <c r="H7559" s="11">
        <v>20969.270862797199</v>
      </c>
      <c r="I7559" s="10">
        <v>2308665.0567101701</v>
      </c>
      <c r="J7559" s="33">
        <f t="shared" si="472"/>
        <v>9.0828553937911845E-3</v>
      </c>
      <c r="K7559" s="33">
        <f t="shared" si="473"/>
        <v>9.0417308663023332E-3</v>
      </c>
      <c r="L7559" s="33">
        <f t="shared" si="474"/>
        <v>0.91250846390139839</v>
      </c>
      <c r="M7559" s="33">
        <f t="shared" si="475"/>
        <v>0.90425780795757904</v>
      </c>
    </row>
    <row r="7560" spans="1:13" ht="41.4">
      <c r="A7560" t="s">
        <v>164</v>
      </c>
      <c r="B7560" t="s">
        <v>268</v>
      </c>
      <c r="C7560" s="14" t="s">
        <v>270</v>
      </c>
      <c r="D7560" t="s">
        <v>456</v>
      </c>
      <c r="E7560" t="s">
        <v>474</v>
      </c>
      <c r="F7560" s="20">
        <v>2031</v>
      </c>
      <c r="G7560" s="20">
        <v>68</v>
      </c>
      <c r="H7560" s="11">
        <v>21544.037962038401</v>
      </c>
      <c r="I7560" s="10">
        <v>2173790.3266436099</v>
      </c>
      <c r="J7560" s="33">
        <f t="shared" si="472"/>
        <v>9.9108169256153459E-3</v>
      </c>
      <c r="K7560" s="33">
        <f t="shared" si="473"/>
        <v>9.8618666255066989E-3</v>
      </c>
      <c r="L7560" s="33">
        <f t="shared" si="474"/>
        <v>0.90425780795757904</v>
      </c>
      <c r="M7560" s="33">
        <f t="shared" si="475"/>
        <v>0.89534013806042834</v>
      </c>
    </row>
    <row r="7561" spans="1:13" ht="41.4">
      <c r="A7561" t="s">
        <v>164</v>
      </c>
      <c r="B7561" t="s">
        <v>268</v>
      </c>
      <c r="C7561" s="14" t="s">
        <v>270</v>
      </c>
      <c r="D7561" t="s">
        <v>456</v>
      </c>
      <c r="E7561" t="s">
        <v>474</v>
      </c>
      <c r="F7561" s="20">
        <v>2031</v>
      </c>
      <c r="G7561" s="20">
        <v>69</v>
      </c>
      <c r="H7561" s="11">
        <v>21317.557415698298</v>
      </c>
      <c r="I7561" s="10">
        <v>2039136.12881488</v>
      </c>
      <c r="J7561" s="33">
        <f t="shared" si="472"/>
        <v>1.0454210052218431E-2</v>
      </c>
      <c r="K7561" s="33">
        <f t="shared" si="473"/>
        <v>1.0399754725986199E-2</v>
      </c>
      <c r="L7561" s="33">
        <f t="shared" si="474"/>
        <v>0.89534013806042834</v>
      </c>
      <c r="M7561" s="33">
        <f t="shared" si="475"/>
        <v>0.88602882022826923</v>
      </c>
    </row>
    <row r="7562" spans="1:13" ht="41.4">
      <c r="A7562" t="s">
        <v>164</v>
      </c>
      <c r="B7562" t="s">
        <v>268</v>
      </c>
      <c r="C7562" s="14" t="s">
        <v>270</v>
      </c>
      <c r="D7562" t="s">
        <v>456</v>
      </c>
      <c r="E7562" t="s">
        <v>474</v>
      </c>
      <c r="F7562" s="20">
        <v>2032</v>
      </c>
      <c r="G7562" s="20">
        <v>30</v>
      </c>
      <c r="H7562" s="11">
        <v>747.94462181083804</v>
      </c>
      <c r="I7562" s="10">
        <v>4342462.1365002599</v>
      </c>
      <c r="J7562" s="33">
        <f t="shared" si="472"/>
        <v>1.7223975668642961E-4</v>
      </c>
      <c r="K7562" s="33">
        <f t="shared" si="473"/>
        <v>1.7222492427115821E-4</v>
      </c>
      <c r="L7562" s="33">
        <f t="shared" si="474"/>
        <v>1</v>
      </c>
      <c r="M7562" s="33">
        <f t="shared" si="475"/>
        <v>0.99982777507572884</v>
      </c>
    </row>
    <row r="7563" spans="1:13" ht="41.4">
      <c r="A7563" t="s">
        <v>164</v>
      </c>
      <c r="B7563" t="s">
        <v>268</v>
      </c>
      <c r="C7563" s="14" t="s">
        <v>270</v>
      </c>
      <c r="D7563" t="s">
        <v>456</v>
      </c>
      <c r="E7563" t="s">
        <v>474</v>
      </c>
      <c r="F7563" s="20">
        <v>2032</v>
      </c>
      <c r="G7563" s="20">
        <v>31</v>
      </c>
      <c r="H7563" s="11">
        <v>1108.82058165231</v>
      </c>
      <c r="I7563" s="10">
        <v>4323933.0583320297</v>
      </c>
      <c r="J7563" s="33">
        <f t="shared" si="472"/>
        <v>2.5643796208076378E-4</v>
      </c>
      <c r="K7563" s="33">
        <f t="shared" si="473"/>
        <v>2.5640508467694723E-4</v>
      </c>
      <c r="L7563" s="33">
        <f t="shared" si="474"/>
        <v>0.99982777507572884</v>
      </c>
      <c r="M7563" s="33">
        <f t="shared" si="475"/>
        <v>0.99957141415039819</v>
      </c>
    </row>
    <row r="7564" spans="1:13" ht="41.4">
      <c r="A7564" t="s">
        <v>164</v>
      </c>
      <c r="B7564" t="s">
        <v>268</v>
      </c>
      <c r="C7564" s="14" t="s">
        <v>270</v>
      </c>
      <c r="D7564" t="s">
        <v>456</v>
      </c>
      <c r="E7564" t="s">
        <v>474</v>
      </c>
      <c r="F7564" s="20">
        <v>2032</v>
      </c>
      <c r="G7564" s="20">
        <v>32</v>
      </c>
      <c r="H7564" s="11">
        <v>1181.07633943731</v>
      </c>
      <c r="I7564" s="10">
        <v>4325357.8034677198</v>
      </c>
      <c r="J7564" s="33">
        <f t="shared" si="472"/>
        <v>2.7305864464910142E-4</v>
      </c>
      <c r="K7564" s="33">
        <f t="shared" si="473"/>
        <v>2.7302136753037942E-4</v>
      </c>
      <c r="L7564" s="33">
        <f t="shared" si="474"/>
        <v>0.99957141415039819</v>
      </c>
      <c r="M7564" s="33">
        <f t="shared" si="475"/>
        <v>0.99929850979596258</v>
      </c>
    </row>
    <row r="7565" spans="1:13" ht="41.4">
      <c r="A7565" t="s">
        <v>164</v>
      </c>
      <c r="B7565" t="s">
        <v>268</v>
      </c>
      <c r="C7565" s="14" t="s">
        <v>270</v>
      </c>
      <c r="D7565" t="s">
        <v>456</v>
      </c>
      <c r="E7565" t="s">
        <v>474</v>
      </c>
      <c r="F7565" s="20">
        <v>2032</v>
      </c>
      <c r="G7565" s="20">
        <v>33</v>
      </c>
      <c r="H7565" s="11">
        <v>1286.4828713644699</v>
      </c>
      <c r="I7565" s="10">
        <v>4365750.8769184696</v>
      </c>
      <c r="J7565" s="33">
        <f t="shared" si="472"/>
        <v>2.9467619835250966E-4</v>
      </c>
      <c r="K7565" s="33">
        <f t="shared" si="473"/>
        <v>2.9463278558594652E-4</v>
      </c>
      <c r="L7565" s="33">
        <f t="shared" si="474"/>
        <v>0.99929850979596258</v>
      </c>
      <c r="M7565" s="33">
        <f t="shared" si="475"/>
        <v>0.99900408369238947</v>
      </c>
    </row>
    <row r="7566" spans="1:13" ht="41.4">
      <c r="A7566" t="s">
        <v>164</v>
      </c>
      <c r="B7566" t="s">
        <v>268</v>
      </c>
      <c r="C7566" s="14" t="s">
        <v>270</v>
      </c>
      <c r="D7566" t="s">
        <v>456</v>
      </c>
      <c r="E7566" t="s">
        <v>474</v>
      </c>
      <c r="F7566" s="20">
        <v>2032</v>
      </c>
      <c r="G7566" s="20">
        <v>34</v>
      </c>
      <c r="H7566" s="11">
        <v>1380.16312033995</v>
      </c>
      <c r="I7566" s="10">
        <v>4408745.7082544696</v>
      </c>
      <c r="J7566" s="33">
        <f t="shared" si="472"/>
        <v>3.1305119679637646E-4</v>
      </c>
      <c r="K7566" s="33">
        <f t="shared" si="473"/>
        <v>3.1300220138330559E-4</v>
      </c>
      <c r="L7566" s="33">
        <f t="shared" si="474"/>
        <v>0.99900408369238947</v>
      </c>
      <c r="M7566" s="33">
        <f t="shared" si="475"/>
        <v>0.99869139321500289</v>
      </c>
    </row>
    <row r="7567" spans="1:13" ht="41.4">
      <c r="A7567" t="s">
        <v>164</v>
      </c>
      <c r="B7567" t="s">
        <v>268</v>
      </c>
      <c r="C7567" s="14" t="s">
        <v>270</v>
      </c>
      <c r="D7567" t="s">
        <v>456</v>
      </c>
      <c r="E7567" t="s">
        <v>474</v>
      </c>
      <c r="F7567" s="20">
        <v>2032</v>
      </c>
      <c r="G7567" s="20">
        <v>35</v>
      </c>
      <c r="H7567" s="11">
        <v>1484.00230896017</v>
      </c>
      <c r="I7567" s="10">
        <v>4405465.9574120799</v>
      </c>
      <c r="J7567" s="33">
        <f t="shared" si="472"/>
        <v>3.3685478977845133E-4</v>
      </c>
      <c r="K7567" s="33">
        <f t="shared" si="473"/>
        <v>3.3679806057373973E-4</v>
      </c>
      <c r="L7567" s="33">
        <f t="shared" si="474"/>
        <v>0.99869139321500289</v>
      </c>
      <c r="M7567" s="33">
        <f t="shared" si="475"/>
        <v>0.99835503589065644</v>
      </c>
    </row>
    <row r="7568" spans="1:13" ht="41.4">
      <c r="A7568" t="s">
        <v>164</v>
      </c>
      <c r="B7568" t="s">
        <v>268</v>
      </c>
      <c r="C7568" s="14" t="s">
        <v>270</v>
      </c>
      <c r="D7568" t="s">
        <v>456</v>
      </c>
      <c r="E7568" t="s">
        <v>474</v>
      </c>
      <c r="F7568" s="20">
        <v>2032</v>
      </c>
      <c r="G7568" s="20">
        <v>36</v>
      </c>
      <c r="H7568" s="11">
        <v>1901.44374495741</v>
      </c>
      <c r="I7568" s="10">
        <v>4343113.9678329704</v>
      </c>
      <c r="J7568" s="33">
        <f t="shared" si="472"/>
        <v>4.3780655056264843E-4</v>
      </c>
      <c r="K7568" s="33">
        <f t="shared" si="473"/>
        <v>4.3771072725928839E-4</v>
      </c>
      <c r="L7568" s="33">
        <f t="shared" si="474"/>
        <v>0.99835503589065644</v>
      </c>
      <c r="M7568" s="33">
        <f t="shared" si="475"/>
        <v>0.9979180451818338</v>
      </c>
    </row>
    <row r="7569" spans="1:13" ht="41.4">
      <c r="A7569" t="s">
        <v>164</v>
      </c>
      <c r="B7569" t="s">
        <v>268</v>
      </c>
      <c r="C7569" s="14" t="s">
        <v>270</v>
      </c>
      <c r="D7569" t="s">
        <v>456</v>
      </c>
      <c r="E7569" t="s">
        <v>474</v>
      </c>
      <c r="F7569" s="20">
        <v>2032</v>
      </c>
      <c r="G7569" s="20">
        <v>37</v>
      </c>
      <c r="H7569" s="11">
        <v>2021.49642331887</v>
      </c>
      <c r="I7569" s="10">
        <v>4278798.88152871</v>
      </c>
      <c r="J7569" s="33">
        <f t="shared" si="472"/>
        <v>4.7244483306881649E-4</v>
      </c>
      <c r="K7569" s="33">
        <f t="shared" si="473"/>
        <v>4.7233324858186876E-4</v>
      </c>
      <c r="L7569" s="33">
        <f t="shared" si="474"/>
        <v>0.9979180451818338</v>
      </c>
      <c r="M7569" s="33">
        <f t="shared" si="475"/>
        <v>0.99744669530973462</v>
      </c>
    </row>
    <row r="7570" spans="1:13" ht="41.4">
      <c r="A7570" t="s">
        <v>164</v>
      </c>
      <c r="B7570" t="s">
        <v>268</v>
      </c>
      <c r="C7570" s="14" t="s">
        <v>270</v>
      </c>
      <c r="D7570" t="s">
        <v>456</v>
      </c>
      <c r="E7570" t="s">
        <v>474</v>
      </c>
      <c r="F7570" s="20">
        <v>2032</v>
      </c>
      <c r="G7570" s="20">
        <v>38</v>
      </c>
      <c r="H7570" s="11">
        <v>2176.7713073458399</v>
      </c>
      <c r="I7570" s="10">
        <v>4223909.7758567296</v>
      </c>
      <c r="J7570" s="33">
        <f t="shared" si="472"/>
        <v>5.1534512403365157E-4</v>
      </c>
      <c r="K7570" s="33">
        <f t="shared" si="473"/>
        <v>5.1521235654317099E-4</v>
      </c>
      <c r="L7570" s="33">
        <f t="shared" si="474"/>
        <v>0.99744669530973462</v>
      </c>
      <c r="M7570" s="33">
        <f t="shared" si="475"/>
        <v>0.99693279844731786</v>
      </c>
    </row>
    <row r="7571" spans="1:13" ht="41.4">
      <c r="A7571" t="s">
        <v>164</v>
      </c>
      <c r="B7571" t="s">
        <v>268</v>
      </c>
      <c r="C7571" s="14" t="s">
        <v>270</v>
      </c>
      <c r="D7571" t="s">
        <v>456</v>
      </c>
      <c r="E7571" t="s">
        <v>474</v>
      </c>
      <c r="F7571" s="20">
        <v>2032</v>
      </c>
      <c r="G7571" s="20">
        <v>39</v>
      </c>
      <c r="H7571" s="11">
        <v>2277.0589491750202</v>
      </c>
      <c r="I7571" s="10">
        <v>4171438.7601401298</v>
      </c>
      <c r="J7571" s="33">
        <f t="shared" si="472"/>
        <v>5.4586896275052299E-4</v>
      </c>
      <c r="K7571" s="33">
        <f t="shared" si="473"/>
        <v>5.457200033935905E-4</v>
      </c>
      <c r="L7571" s="33">
        <f t="shared" si="474"/>
        <v>0.99693279844731786</v>
      </c>
      <c r="M7571" s="33">
        <f t="shared" si="475"/>
        <v>0.99638875227716606</v>
      </c>
    </row>
    <row r="7572" spans="1:13" ht="41.4">
      <c r="A7572" t="s">
        <v>164</v>
      </c>
      <c r="B7572" t="s">
        <v>268</v>
      </c>
      <c r="C7572" s="14" t="s">
        <v>270</v>
      </c>
      <c r="D7572" t="s">
        <v>456</v>
      </c>
      <c r="E7572" t="s">
        <v>474</v>
      </c>
      <c r="F7572" s="20">
        <v>2032</v>
      </c>
      <c r="G7572" s="20">
        <v>40</v>
      </c>
      <c r="H7572" s="11">
        <v>2456.7401838982901</v>
      </c>
      <c r="I7572" s="10">
        <v>4153819.87515717</v>
      </c>
      <c r="J7572" s="33">
        <f t="shared" si="472"/>
        <v>5.9144119334383352E-4</v>
      </c>
      <c r="K7572" s="33">
        <f t="shared" si="473"/>
        <v>5.9126632647743538E-4</v>
      </c>
      <c r="L7572" s="33">
        <f t="shared" si="474"/>
        <v>0.99638875227716606</v>
      </c>
      <c r="M7572" s="33">
        <f t="shared" si="475"/>
        <v>0.99579962115986365</v>
      </c>
    </row>
    <row r="7573" spans="1:13" ht="41.4">
      <c r="A7573" t="s">
        <v>164</v>
      </c>
      <c r="B7573" t="s">
        <v>268</v>
      </c>
      <c r="C7573" s="14" t="s">
        <v>270</v>
      </c>
      <c r="D7573" t="s">
        <v>456</v>
      </c>
      <c r="E7573" t="s">
        <v>474</v>
      </c>
      <c r="F7573" s="20">
        <v>2032</v>
      </c>
      <c r="G7573" s="20">
        <v>41</v>
      </c>
      <c r="H7573" s="11">
        <v>3201.4824044880302</v>
      </c>
      <c r="I7573" s="10">
        <v>4130349.0483471001</v>
      </c>
      <c r="J7573" s="33">
        <f t="shared" si="472"/>
        <v>7.7511182881001605E-4</v>
      </c>
      <c r="K7573" s="33">
        <f t="shared" si="473"/>
        <v>7.7481150723568426E-4</v>
      </c>
      <c r="L7573" s="33">
        <f t="shared" si="474"/>
        <v>0.99579962115986365</v>
      </c>
      <c r="M7573" s="33">
        <f t="shared" si="475"/>
        <v>0.99502806415448808</v>
      </c>
    </row>
    <row r="7574" spans="1:13" ht="41.4">
      <c r="A7574" t="s">
        <v>164</v>
      </c>
      <c r="B7574" t="s">
        <v>268</v>
      </c>
      <c r="C7574" s="14" t="s">
        <v>270</v>
      </c>
      <c r="D7574" t="s">
        <v>456</v>
      </c>
      <c r="E7574" t="s">
        <v>474</v>
      </c>
      <c r="F7574" s="20">
        <v>2032</v>
      </c>
      <c r="G7574" s="20">
        <v>42</v>
      </c>
      <c r="H7574" s="11">
        <v>3518.08482432454</v>
      </c>
      <c r="I7574" s="10">
        <v>4110377.63677323</v>
      </c>
      <c r="J7574" s="33">
        <f t="shared" si="472"/>
        <v>8.5590306663072013E-4</v>
      </c>
      <c r="K7574" s="33">
        <f t="shared" si="473"/>
        <v>8.5553688608008827E-4</v>
      </c>
      <c r="L7574" s="33">
        <f t="shared" si="474"/>
        <v>0.99502806415448808</v>
      </c>
      <c r="M7574" s="33">
        <f t="shared" si="475"/>
        <v>0.99417678094291906</v>
      </c>
    </row>
    <row r="7575" spans="1:13" ht="41.4">
      <c r="A7575" t="s">
        <v>164</v>
      </c>
      <c r="B7575" t="s">
        <v>268</v>
      </c>
      <c r="C7575" s="14" t="s">
        <v>270</v>
      </c>
      <c r="D7575" t="s">
        <v>456</v>
      </c>
      <c r="E7575" t="s">
        <v>474</v>
      </c>
      <c r="F7575" s="20">
        <v>2032</v>
      </c>
      <c r="G7575" s="20">
        <v>43</v>
      </c>
      <c r="H7575" s="11">
        <v>3934.8267557346398</v>
      </c>
      <c r="I7575" s="10">
        <v>4113091.9646734502</v>
      </c>
      <c r="J7575" s="33">
        <f t="shared" si="472"/>
        <v>9.5665907534528871E-4</v>
      </c>
      <c r="K7575" s="33">
        <f t="shared" si="473"/>
        <v>9.5620162293907907E-4</v>
      </c>
      <c r="L7575" s="33">
        <f t="shared" si="474"/>
        <v>0.99417678094291906</v>
      </c>
      <c r="M7575" s="33">
        <f t="shared" si="475"/>
        <v>0.99322614749149307</v>
      </c>
    </row>
    <row r="7576" spans="1:13" ht="41.4">
      <c r="A7576" t="s">
        <v>164</v>
      </c>
      <c r="B7576" t="s">
        <v>268</v>
      </c>
      <c r="C7576" s="14" t="s">
        <v>270</v>
      </c>
      <c r="D7576" t="s">
        <v>456</v>
      </c>
      <c r="E7576" t="s">
        <v>474</v>
      </c>
      <c r="F7576" s="20">
        <v>2032</v>
      </c>
      <c r="G7576" s="20">
        <v>44</v>
      </c>
      <c r="H7576" s="11">
        <v>4199.2334565881301</v>
      </c>
      <c r="I7576" s="10">
        <v>4069783.3238366302</v>
      </c>
      <c r="J7576" s="33">
        <f t="shared" si="472"/>
        <v>1.031807622777683E-3</v>
      </c>
      <c r="K7576" s="33">
        <f t="shared" si="473"/>
        <v>1.0312754923269551E-3</v>
      </c>
      <c r="L7576" s="33">
        <f t="shared" si="474"/>
        <v>0.99322614749149307</v>
      </c>
      <c r="M7576" s="33">
        <f t="shared" si="475"/>
        <v>0.99220185770724678</v>
      </c>
    </row>
    <row r="7577" spans="1:13" ht="41.4">
      <c r="A7577" t="s">
        <v>164</v>
      </c>
      <c r="B7577" t="s">
        <v>268</v>
      </c>
      <c r="C7577" s="14" t="s">
        <v>270</v>
      </c>
      <c r="D7577" t="s">
        <v>456</v>
      </c>
      <c r="E7577" t="s">
        <v>474</v>
      </c>
      <c r="F7577" s="20">
        <v>2032</v>
      </c>
      <c r="G7577" s="20">
        <v>45</v>
      </c>
      <c r="H7577" s="11">
        <v>4569.2437419849603</v>
      </c>
      <c r="I7577" s="10">
        <v>4017762.6436822498</v>
      </c>
      <c r="J7577" s="33">
        <f t="shared" si="472"/>
        <v>1.1372607461443472E-3</v>
      </c>
      <c r="K7577" s="33">
        <f t="shared" si="473"/>
        <v>1.1366143102206072E-3</v>
      </c>
      <c r="L7577" s="33">
        <f t="shared" si="474"/>
        <v>0.99220185770724678</v>
      </c>
      <c r="M7577" s="33">
        <f t="shared" si="475"/>
        <v>0.99107410687714925</v>
      </c>
    </row>
    <row r="7578" spans="1:13" ht="41.4">
      <c r="A7578" t="s">
        <v>164</v>
      </c>
      <c r="B7578" t="s">
        <v>268</v>
      </c>
      <c r="C7578" s="14" t="s">
        <v>270</v>
      </c>
      <c r="D7578" t="s">
        <v>456</v>
      </c>
      <c r="E7578" t="s">
        <v>474</v>
      </c>
      <c r="F7578" s="20">
        <v>2032</v>
      </c>
      <c r="G7578" s="20">
        <v>46</v>
      </c>
      <c r="H7578" s="11">
        <v>5811.4203815332503</v>
      </c>
      <c r="I7578" s="10">
        <v>4026884.6069040499</v>
      </c>
      <c r="J7578" s="33">
        <f t="shared" si="472"/>
        <v>1.4431554287822484E-3</v>
      </c>
      <c r="K7578" s="33">
        <f t="shared" si="473"/>
        <v>1.4421145807484992E-3</v>
      </c>
      <c r="L7578" s="33">
        <f t="shared" si="474"/>
        <v>0.99107410687714925</v>
      </c>
      <c r="M7578" s="33">
        <f t="shared" si="475"/>
        <v>0.98964486445701938</v>
      </c>
    </row>
    <row r="7579" spans="1:13" ht="41.4">
      <c r="A7579" t="s">
        <v>164</v>
      </c>
      <c r="B7579" t="s">
        <v>268</v>
      </c>
      <c r="C7579" s="14" t="s">
        <v>270</v>
      </c>
      <c r="D7579" t="s">
        <v>456</v>
      </c>
      <c r="E7579" t="s">
        <v>474</v>
      </c>
      <c r="F7579" s="20">
        <v>2032</v>
      </c>
      <c r="G7579" s="20">
        <v>47</v>
      </c>
      <c r="H7579" s="11">
        <v>6558.3387450379996</v>
      </c>
      <c r="I7579" s="10">
        <v>4092132.8408727902</v>
      </c>
      <c r="J7579" s="33">
        <f t="shared" si="472"/>
        <v>1.6026700500854721E-3</v>
      </c>
      <c r="K7579" s="33">
        <f t="shared" si="473"/>
        <v>1.6013864602559824E-3</v>
      </c>
      <c r="L7579" s="33">
        <f t="shared" si="474"/>
        <v>0.98964486445701938</v>
      </c>
      <c r="M7579" s="33">
        <f t="shared" si="475"/>
        <v>0.98806006057061602</v>
      </c>
    </row>
    <row r="7580" spans="1:13" ht="41.4">
      <c r="A7580" t="s">
        <v>164</v>
      </c>
      <c r="B7580" t="s">
        <v>268</v>
      </c>
      <c r="C7580" s="14" t="s">
        <v>270</v>
      </c>
      <c r="D7580" t="s">
        <v>456</v>
      </c>
      <c r="E7580" t="s">
        <v>474</v>
      </c>
      <c r="F7580" s="20">
        <v>2032</v>
      </c>
      <c r="G7580" s="20">
        <v>48</v>
      </c>
      <c r="H7580" s="11">
        <v>7384.5710732049802</v>
      </c>
      <c r="I7580" s="10">
        <v>4115460.30088718</v>
      </c>
      <c r="J7580" s="33">
        <f t="shared" si="472"/>
        <v>1.7943487564715591E-3</v>
      </c>
      <c r="K7580" s="33">
        <f t="shared" si="473"/>
        <v>1.7927398751835799E-3</v>
      </c>
      <c r="L7580" s="33">
        <f t="shared" si="474"/>
        <v>0.98806006057061602</v>
      </c>
      <c r="M7580" s="33">
        <f t="shared" si="475"/>
        <v>0.98628872590095473</v>
      </c>
    </row>
    <row r="7581" spans="1:13" ht="41.4">
      <c r="A7581" t="s">
        <v>164</v>
      </c>
      <c r="B7581" t="s">
        <v>268</v>
      </c>
      <c r="C7581" s="14" t="s">
        <v>270</v>
      </c>
      <c r="D7581" t="s">
        <v>456</v>
      </c>
      <c r="E7581" t="s">
        <v>474</v>
      </c>
      <c r="F7581" s="20">
        <v>2032</v>
      </c>
      <c r="G7581" s="20">
        <v>49</v>
      </c>
      <c r="H7581" s="11">
        <v>7795.49882655085</v>
      </c>
      <c r="I7581" s="10">
        <v>4080077.7502664202</v>
      </c>
      <c r="J7581" s="33">
        <f t="shared" si="472"/>
        <v>1.910625067387949E-3</v>
      </c>
      <c r="K7581" s="33">
        <f t="shared" si="473"/>
        <v>1.9088009852111787E-3</v>
      </c>
      <c r="L7581" s="33">
        <f t="shared" si="474"/>
        <v>0.98628872590095473</v>
      </c>
      <c r="M7581" s="33">
        <f t="shared" si="475"/>
        <v>0.9844060970092523</v>
      </c>
    </row>
    <row r="7582" spans="1:13" ht="41.4">
      <c r="A7582" t="s">
        <v>164</v>
      </c>
      <c r="B7582" t="s">
        <v>268</v>
      </c>
      <c r="C7582" s="14" t="s">
        <v>270</v>
      </c>
      <c r="D7582" t="s">
        <v>456</v>
      </c>
      <c r="E7582" t="s">
        <v>474</v>
      </c>
      <c r="F7582" s="20">
        <v>2032</v>
      </c>
      <c r="G7582" s="20">
        <v>50</v>
      </c>
      <c r="H7582" s="11">
        <v>8239.1934647605303</v>
      </c>
      <c r="I7582" s="10">
        <v>4020193.1098053101</v>
      </c>
      <c r="J7582" s="33">
        <f t="shared" si="472"/>
        <v>2.0494521630478437E-3</v>
      </c>
      <c r="K7582" s="33">
        <f t="shared" si="473"/>
        <v>2.0473534699321227E-3</v>
      </c>
      <c r="L7582" s="33">
        <f t="shared" si="474"/>
        <v>0.9844060970092523</v>
      </c>
      <c r="M7582" s="33">
        <f t="shared" si="475"/>
        <v>0.98239066977071809</v>
      </c>
    </row>
    <row r="7583" spans="1:13" ht="41.4">
      <c r="A7583" t="s">
        <v>164</v>
      </c>
      <c r="B7583" t="s">
        <v>268</v>
      </c>
      <c r="C7583" s="14" t="s">
        <v>270</v>
      </c>
      <c r="D7583" t="s">
        <v>456</v>
      </c>
      <c r="E7583" t="s">
        <v>474</v>
      </c>
      <c r="F7583" s="20">
        <v>2032</v>
      </c>
      <c r="G7583" s="20">
        <v>51</v>
      </c>
      <c r="H7583" s="11">
        <v>9065.2427286546408</v>
      </c>
      <c r="I7583" s="10">
        <v>3953088.6228368501</v>
      </c>
      <c r="J7583" s="33">
        <f t="shared" si="472"/>
        <v>2.2932050337260493E-3</v>
      </c>
      <c r="K7583" s="33">
        <f t="shared" si="473"/>
        <v>2.2905776478245876E-3</v>
      </c>
      <c r="L7583" s="33">
        <f t="shared" si="474"/>
        <v>0.98239066977071809</v>
      </c>
      <c r="M7583" s="33">
        <f t="shared" si="475"/>
        <v>0.98014042766110987</v>
      </c>
    </row>
    <row r="7584" spans="1:13" ht="41.4">
      <c r="A7584" t="s">
        <v>164</v>
      </c>
      <c r="B7584" t="s">
        <v>268</v>
      </c>
      <c r="C7584" s="14" t="s">
        <v>270</v>
      </c>
      <c r="D7584" t="s">
        <v>456</v>
      </c>
      <c r="E7584" t="s">
        <v>474</v>
      </c>
      <c r="F7584" s="20">
        <v>2032</v>
      </c>
      <c r="G7584" s="20">
        <v>52</v>
      </c>
      <c r="H7584" s="11">
        <v>9502.7691708939001</v>
      </c>
      <c r="I7584" s="10">
        <v>3891226.2988446299</v>
      </c>
      <c r="J7584" s="33">
        <f t="shared" si="472"/>
        <v>2.4421013945437795E-3</v>
      </c>
      <c r="K7584" s="33">
        <f t="shared" si="473"/>
        <v>2.4391218908433876E-3</v>
      </c>
      <c r="L7584" s="33">
        <f t="shared" si="474"/>
        <v>0.98014042766110987</v>
      </c>
      <c r="M7584" s="33">
        <f t="shared" si="475"/>
        <v>0.97774974568790107</v>
      </c>
    </row>
    <row r="7585" spans="1:13" ht="41.4">
      <c r="A7585" t="s">
        <v>164</v>
      </c>
      <c r="B7585" t="s">
        <v>268</v>
      </c>
      <c r="C7585" s="14" t="s">
        <v>270</v>
      </c>
      <c r="D7585" t="s">
        <v>456</v>
      </c>
      <c r="E7585" t="s">
        <v>474</v>
      </c>
      <c r="F7585" s="20">
        <v>2032</v>
      </c>
      <c r="G7585" s="20">
        <v>53</v>
      </c>
      <c r="H7585" s="11">
        <v>9982.3181913448007</v>
      </c>
      <c r="I7585" s="10">
        <v>3815775.9951757202</v>
      </c>
      <c r="J7585" s="33">
        <f t="shared" si="472"/>
        <v>2.6160650425930219E-3</v>
      </c>
      <c r="K7585" s="33">
        <f t="shared" si="473"/>
        <v>2.6126461264582845E-3</v>
      </c>
      <c r="L7585" s="33">
        <f t="shared" si="474"/>
        <v>0.97774974568790107</v>
      </c>
      <c r="M7585" s="33">
        <f t="shared" si="475"/>
        <v>0.97519523160218402</v>
      </c>
    </row>
    <row r="7586" spans="1:13" ht="41.4">
      <c r="A7586" t="s">
        <v>164</v>
      </c>
      <c r="B7586" t="s">
        <v>268</v>
      </c>
      <c r="C7586" s="14" t="s">
        <v>270</v>
      </c>
      <c r="D7586" t="s">
        <v>456</v>
      </c>
      <c r="E7586" t="s">
        <v>474</v>
      </c>
      <c r="F7586" s="20">
        <v>2032</v>
      </c>
      <c r="G7586" s="20">
        <v>54</v>
      </c>
      <c r="H7586" s="11">
        <v>10531.0702428277</v>
      </c>
      <c r="I7586" s="10">
        <v>3716162.5104424502</v>
      </c>
      <c r="J7586" s="33">
        <f t="shared" si="472"/>
        <v>2.8338562194832164E-3</v>
      </c>
      <c r="K7586" s="33">
        <f t="shared" si="473"/>
        <v>2.8298446392553966E-3</v>
      </c>
      <c r="L7586" s="33">
        <f t="shared" si="474"/>
        <v>0.97519523160218402</v>
      </c>
      <c r="M7586" s="33">
        <f t="shared" si="475"/>
        <v>0.97243558060380719</v>
      </c>
    </row>
    <row r="7587" spans="1:13" ht="41.4">
      <c r="A7587" t="s">
        <v>164</v>
      </c>
      <c r="B7587" t="s">
        <v>268</v>
      </c>
      <c r="C7587" s="14" t="s">
        <v>270</v>
      </c>
      <c r="D7587" t="s">
        <v>456</v>
      </c>
      <c r="E7587" t="s">
        <v>474</v>
      </c>
      <c r="F7587" s="20">
        <v>2032</v>
      </c>
      <c r="G7587" s="20">
        <v>55</v>
      </c>
      <c r="H7587" s="11">
        <v>11137.058322942999</v>
      </c>
      <c r="I7587" s="10">
        <v>3620394.1020473801</v>
      </c>
      <c r="J7587" s="33">
        <f t="shared" si="472"/>
        <v>3.07620054862117E-3</v>
      </c>
      <c r="K7587" s="33">
        <f t="shared" si="473"/>
        <v>3.0714738916706175E-3</v>
      </c>
      <c r="L7587" s="33">
        <f t="shared" si="474"/>
        <v>0.97243558060380719</v>
      </c>
      <c r="M7587" s="33">
        <f t="shared" si="475"/>
        <v>0.96944877010665109</v>
      </c>
    </row>
    <row r="7588" spans="1:13" ht="41.4">
      <c r="A7588" t="s">
        <v>164</v>
      </c>
      <c r="B7588" t="s">
        <v>268</v>
      </c>
      <c r="C7588" s="14" t="s">
        <v>270</v>
      </c>
      <c r="D7588" t="s">
        <v>456</v>
      </c>
      <c r="E7588" t="s">
        <v>474</v>
      </c>
      <c r="F7588" s="20">
        <v>2032</v>
      </c>
      <c r="G7588" s="20">
        <v>56</v>
      </c>
      <c r="H7588" s="11">
        <v>12003.5541755779</v>
      </c>
      <c r="I7588" s="10">
        <v>3538859.8664568099</v>
      </c>
      <c r="J7588" s="33">
        <f t="shared" si="472"/>
        <v>3.3919269562928869E-3</v>
      </c>
      <c r="K7588" s="33">
        <f t="shared" si="473"/>
        <v>3.3861808706580065E-3</v>
      </c>
      <c r="L7588" s="33">
        <f t="shared" si="474"/>
        <v>0.96944877010665109</v>
      </c>
      <c r="M7588" s="33">
        <f t="shared" si="475"/>
        <v>0.96616604122623306</v>
      </c>
    </row>
    <row r="7589" spans="1:13" ht="41.4">
      <c r="A7589" t="s">
        <v>164</v>
      </c>
      <c r="B7589" t="s">
        <v>268</v>
      </c>
      <c r="C7589" s="14" t="s">
        <v>270</v>
      </c>
      <c r="D7589" t="s">
        <v>456</v>
      </c>
      <c r="E7589" t="s">
        <v>474</v>
      </c>
      <c r="F7589" s="20">
        <v>2032</v>
      </c>
      <c r="G7589" s="20">
        <v>57</v>
      </c>
      <c r="H7589" s="11">
        <v>12822.3329700921</v>
      </c>
      <c r="I7589" s="10">
        <v>3444567.7957454701</v>
      </c>
      <c r="J7589" s="33">
        <f t="shared" si="472"/>
        <v>3.7224794895689092E-3</v>
      </c>
      <c r="K7589" s="33">
        <f t="shared" si="473"/>
        <v>3.7155596517747247E-3</v>
      </c>
      <c r="L7589" s="33">
        <f t="shared" si="474"/>
        <v>0.96616604122623306</v>
      </c>
      <c r="M7589" s="33">
        <f t="shared" si="475"/>
        <v>0.9625761936665379</v>
      </c>
    </row>
    <row r="7590" spans="1:13" ht="41.4">
      <c r="A7590" t="s">
        <v>164</v>
      </c>
      <c r="B7590" t="s">
        <v>268</v>
      </c>
      <c r="C7590" s="14" t="s">
        <v>270</v>
      </c>
      <c r="D7590" t="s">
        <v>456</v>
      </c>
      <c r="E7590" t="s">
        <v>474</v>
      </c>
      <c r="F7590" s="20">
        <v>2032</v>
      </c>
      <c r="G7590" s="20">
        <v>58</v>
      </c>
      <c r="H7590" s="11">
        <v>13795.7090804579</v>
      </c>
      <c r="I7590" s="10">
        <v>3364520.0193118402</v>
      </c>
      <c r="J7590" s="33">
        <f t="shared" si="472"/>
        <v>4.1003498273966569E-3</v>
      </c>
      <c r="K7590" s="33">
        <f t="shared" si="473"/>
        <v>4.0919548710486309E-3</v>
      </c>
      <c r="L7590" s="33">
        <f t="shared" si="474"/>
        <v>0.9625761936665379</v>
      </c>
      <c r="M7590" s="33">
        <f t="shared" si="475"/>
        <v>0.95863737532210869</v>
      </c>
    </row>
    <row r="7591" spans="1:13" ht="41.4">
      <c r="A7591" t="s">
        <v>164</v>
      </c>
      <c r="B7591" t="s">
        <v>268</v>
      </c>
      <c r="C7591" s="14" t="s">
        <v>270</v>
      </c>
      <c r="D7591" t="s">
        <v>456</v>
      </c>
      <c r="E7591" t="s">
        <v>474</v>
      </c>
      <c r="F7591" s="20">
        <v>2032</v>
      </c>
      <c r="G7591" s="20">
        <v>59</v>
      </c>
      <c r="H7591" s="11">
        <v>14203.6490819259</v>
      </c>
      <c r="I7591" s="10">
        <v>3283812.3077822998</v>
      </c>
      <c r="J7591" s="33">
        <f t="shared" si="472"/>
        <v>4.3253535070395775E-3</v>
      </c>
      <c r="K7591" s="33">
        <f t="shared" si="473"/>
        <v>4.3160126379323538E-3</v>
      </c>
      <c r="L7591" s="33">
        <f t="shared" si="474"/>
        <v>0.95863737532210869</v>
      </c>
      <c r="M7591" s="33">
        <f t="shared" si="475"/>
        <v>0.95449988429502419</v>
      </c>
    </row>
    <row r="7592" spans="1:13" ht="41.4">
      <c r="A7592" t="s">
        <v>164</v>
      </c>
      <c r="B7592" t="s">
        <v>268</v>
      </c>
      <c r="C7592" s="14" t="s">
        <v>270</v>
      </c>
      <c r="D7592" t="s">
        <v>456</v>
      </c>
      <c r="E7592" t="s">
        <v>474</v>
      </c>
      <c r="F7592" s="20">
        <v>2032</v>
      </c>
      <c r="G7592" s="20">
        <v>60</v>
      </c>
      <c r="H7592" s="11">
        <v>14679.142566418799</v>
      </c>
      <c r="I7592" s="10">
        <v>3182662.6650012401</v>
      </c>
      <c r="J7592" s="33">
        <f t="shared" si="472"/>
        <v>4.6122206817080565E-3</v>
      </c>
      <c r="K7592" s="33">
        <f t="shared" si="473"/>
        <v>4.6016007253671942E-3</v>
      </c>
      <c r="L7592" s="33">
        <f t="shared" si="474"/>
        <v>0.95449988429502419</v>
      </c>
      <c r="M7592" s="33">
        <f t="shared" si="475"/>
        <v>0.95010765693508925</v>
      </c>
    </row>
    <row r="7593" spans="1:13" ht="41.4">
      <c r="A7593" t="s">
        <v>164</v>
      </c>
      <c r="B7593" t="s">
        <v>268</v>
      </c>
      <c r="C7593" s="14" t="s">
        <v>270</v>
      </c>
      <c r="D7593" t="s">
        <v>456</v>
      </c>
      <c r="E7593" t="s">
        <v>474</v>
      </c>
      <c r="F7593" s="20">
        <v>2032</v>
      </c>
      <c r="G7593" s="20">
        <v>61</v>
      </c>
      <c r="H7593" s="11">
        <v>15548.631440450201</v>
      </c>
      <c r="I7593" s="10">
        <v>3091838.2562684598</v>
      </c>
      <c r="J7593" s="33">
        <f t="shared" si="472"/>
        <v>5.0289278260033715E-3</v>
      </c>
      <c r="K7593" s="33">
        <f t="shared" si="473"/>
        <v>5.0163039388682051E-3</v>
      </c>
      <c r="L7593" s="33">
        <f t="shared" si="474"/>
        <v>0.95010765693508925</v>
      </c>
      <c r="M7593" s="33">
        <f t="shared" si="475"/>
        <v>0.94534162815325695</v>
      </c>
    </row>
    <row r="7594" spans="1:13" ht="41.4">
      <c r="A7594" t="s">
        <v>164</v>
      </c>
      <c r="B7594" t="s">
        <v>268</v>
      </c>
      <c r="C7594" s="14" t="s">
        <v>270</v>
      </c>
      <c r="D7594" t="s">
        <v>456</v>
      </c>
      <c r="E7594" t="s">
        <v>474</v>
      </c>
      <c r="F7594" s="20">
        <v>2032</v>
      </c>
      <c r="G7594" s="20">
        <v>62</v>
      </c>
      <c r="H7594" s="11">
        <v>16241.9440292577</v>
      </c>
      <c r="I7594" s="10">
        <v>2998730.4295552298</v>
      </c>
      <c r="J7594" s="33">
        <f t="shared" si="472"/>
        <v>5.4162734566530202E-3</v>
      </c>
      <c r="K7594" s="33">
        <f t="shared" si="473"/>
        <v>5.4016318937375463E-3</v>
      </c>
      <c r="L7594" s="33">
        <f t="shared" si="474"/>
        <v>0.94534162815325695</v>
      </c>
      <c r="M7594" s="33">
        <f t="shared" si="475"/>
        <v>0.94023524066414654</v>
      </c>
    </row>
    <row r="7595" spans="1:13" ht="41.4">
      <c r="A7595" t="s">
        <v>164</v>
      </c>
      <c r="B7595" t="s">
        <v>268</v>
      </c>
      <c r="C7595" s="14" t="s">
        <v>270</v>
      </c>
      <c r="D7595" t="s">
        <v>456</v>
      </c>
      <c r="E7595" t="s">
        <v>474</v>
      </c>
      <c r="F7595" s="20">
        <v>2032</v>
      </c>
      <c r="G7595" s="20">
        <v>63</v>
      </c>
      <c r="H7595" s="11">
        <v>16937.3910183759</v>
      </c>
      <c r="I7595" s="10">
        <v>2890107.6596874702</v>
      </c>
      <c r="J7595" s="33">
        <f t="shared" si="472"/>
        <v>5.8604706165885428E-3</v>
      </c>
      <c r="K7595" s="33">
        <f t="shared" si="473"/>
        <v>5.8433315559963672E-3</v>
      </c>
      <c r="L7595" s="33">
        <f t="shared" si="474"/>
        <v>0.94023524066414654</v>
      </c>
      <c r="M7595" s="33">
        <f t="shared" si="475"/>
        <v>0.93474113441231388</v>
      </c>
    </row>
    <row r="7596" spans="1:13" ht="41.4">
      <c r="A7596" t="s">
        <v>164</v>
      </c>
      <c r="B7596" t="s">
        <v>268</v>
      </c>
      <c r="C7596" s="14" t="s">
        <v>270</v>
      </c>
      <c r="D7596" t="s">
        <v>456</v>
      </c>
      <c r="E7596" t="s">
        <v>474</v>
      </c>
      <c r="F7596" s="20">
        <v>2032</v>
      </c>
      <c r="G7596" s="20">
        <v>64</v>
      </c>
      <c r="H7596" s="11">
        <v>18195.8204873787</v>
      </c>
      <c r="I7596" s="10">
        <v>2773819.9346624101</v>
      </c>
      <c r="J7596" s="33">
        <f t="shared" si="472"/>
        <v>6.5598419926249599E-3</v>
      </c>
      <c r="K7596" s="33">
        <f t="shared" si="473"/>
        <v>6.5383731987569416E-3</v>
      </c>
      <c r="L7596" s="33">
        <f t="shared" si="474"/>
        <v>0.93474113441231388</v>
      </c>
      <c r="M7596" s="33">
        <f t="shared" si="475"/>
        <v>0.92862944803129677</v>
      </c>
    </row>
    <row r="7597" spans="1:13" ht="41.4">
      <c r="A7597" t="s">
        <v>164</v>
      </c>
      <c r="B7597" t="s">
        <v>268</v>
      </c>
      <c r="C7597" s="14" t="s">
        <v>270</v>
      </c>
      <c r="D7597" t="s">
        <v>456</v>
      </c>
      <c r="E7597" t="s">
        <v>474</v>
      </c>
      <c r="F7597" s="20">
        <v>2032</v>
      </c>
      <c r="G7597" s="20">
        <v>65</v>
      </c>
      <c r="H7597" s="11">
        <v>19387.708389045802</v>
      </c>
      <c r="I7597" s="10">
        <v>2658811.0913575599</v>
      </c>
      <c r="J7597" s="33">
        <f t="shared" si="472"/>
        <v>7.2918713375558584E-3</v>
      </c>
      <c r="K7597" s="33">
        <f t="shared" si="473"/>
        <v>7.2653501459454262E-3</v>
      </c>
      <c r="L7597" s="33">
        <f t="shared" si="474"/>
        <v>0.92862944803129677</v>
      </c>
      <c r="M7597" s="33">
        <f t="shared" si="475"/>
        <v>0.9218826299355134</v>
      </c>
    </row>
    <row r="7598" spans="1:13" ht="41.4">
      <c r="A7598" t="s">
        <v>164</v>
      </c>
      <c r="B7598" t="s">
        <v>268</v>
      </c>
      <c r="C7598" s="14" t="s">
        <v>270</v>
      </c>
      <c r="D7598" t="s">
        <v>456</v>
      </c>
      <c r="E7598" t="s">
        <v>474</v>
      </c>
      <c r="F7598" s="20">
        <v>2032</v>
      </c>
      <c r="G7598" s="20">
        <v>66</v>
      </c>
      <c r="H7598" s="11">
        <v>19996.8234705793</v>
      </c>
      <c r="I7598" s="10">
        <v>2531210.83220668</v>
      </c>
      <c r="J7598" s="33">
        <f t="shared" si="472"/>
        <v>7.9001018864739547E-3</v>
      </c>
      <c r="K7598" s="33">
        <f t="shared" si="473"/>
        <v>7.868978095867396E-3</v>
      </c>
      <c r="L7598" s="33">
        <f t="shared" si="474"/>
        <v>0.9218826299355134</v>
      </c>
      <c r="M7598" s="33">
        <f t="shared" si="475"/>
        <v>0.91462835571359025</v>
      </c>
    </row>
    <row r="7599" spans="1:13" ht="41.4">
      <c r="A7599" t="s">
        <v>164</v>
      </c>
      <c r="B7599" t="s">
        <v>268</v>
      </c>
      <c r="C7599" s="14" t="s">
        <v>270</v>
      </c>
      <c r="D7599" t="s">
        <v>456</v>
      </c>
      <c r="E7599" t="s">
        <v>474</v>
      </c>
      <c r="F7599" s="20">
        <v>2032</v>
      </c>
      <c r="G7599" s="20">
        <v>67</v>
      </c>
      <c r="H7599" s="11">
        <v>20840.344949173799</v>
      </c>
      <c r="I7599" s="10">
        <v>2391856.8392066802</v>
      </c>
      <c r="J7599" s="33">
        <f t="shared" si="472"/>
        <v>8.7130402654391412E-3</v>
      </c>
      <c r="K7599" s="33">
        <f t="shared" si="473"/>
        <v>8.6751917351306496E-3</v>
      </c>
      <c r="L7599" s="33">
        <f t="shared" si="474"/>
        <v>0.91462835571359025</v>
      </c>
      <c r="M7599" s="33">
        <f t="shared" si="475"/>
        <v>0.90669377936138762</v>
      </c>
    </row>
    <row r="7600" spans="1:13" ht="41.4">
      <c r="A7600" t="s">
        <v>164</v>
      </c>
      <c r="B7600" t="s">
        <v>268</v>
      </c>
      <c r="C7600" s="14" t="s">
        <v>270</v>
      </c>
      <c r="D7600" t="s">
        <v>456</v>
      </c>
      <c r="E7600" t="s">
        <v>474</v>
      </c>
      <c r="F7600" s="20">
        <v>2032</v>
      </c>
      <c r="G7600" s="20">
        <v>68</v>
      </c>
      <c r="H7600" s="11">
        <v>21590.070812068101</v>
      </c>
      <c r="I7600" s="10">
        <v>2253820.0614960901</v>
      </c>
      <c r="J7600" s="33">
        <f t="shared" si="472"/>
        <v>9.5793232037062314E-3</v>
      </c>
      <c r="K7600" s="33">
        <f t="shared" si="473"/>
        <v>9.5335876422654175E-3</v>
      </c>
      <c r="L7600" s="33">
        <f t="shared" si="474"/>
        <v>0.90669377936138762</v>
      </c>
      <c r="M7600" s="33">
        <f t="shared" si="475"/>
        <v>0.89804973475114902</v>
      </c>
    </row>
    <row r="7601" spans="1:13" ht="41.4">
      <c r="A7601" t="s">
        <v>164</v>
      </c>
      <c r="B7601" t="s">
        <v>268</v>
      </c>
      <c r="C7601" s="14" t="s">
        <v>270</v>
      </c>
      <c r="D7601" t="s">
        <v>456</v>
      </c>
      <c r="E7601" t="s">
        <v>474</v>
      </c>
      <c r="F7601" s="20">
        <v>2032</v>
      </c>
      <c r="G7601" s="20">
        <v>69</v>
      </c>
      <c r="H7601" s="11">
        <v>21394.639301208299</v>
      </c>
      <c r="I7601" s="10">
        <v>2117246.1879362199</v>
      </c>
      <c r="J7601" s="33">
        <f t="shared" si="472"/>
        <v>1.010493698045699E-2</v>
      </c>
      <c r="K7601" s="33">
        <f t="shared" si="473"/>
        <v>1.0054053639977689E-2</v>
      </c>
      <c r="L7601" s="33">
        <f t="shared" si="474"/>
        <v>0.89804973475114902</v>
      </c>
      <c r="M7601" s="33">
        <f t="shared" si="475"/>
        <v>0.88902069454659327</v>
      </c>
    </row>
    <row r="7602" spans="1:13" ht="41.4">
      <c r="A7602" t="s">
        <v>164</v>
      </c>
      <c r="B7602" t="s">
        <v>268</v>
      </c>
      <c r="C7602" s="14" t="s">
        <v>270</v>
      </c>
      <c r="D7602" t="s">
        <v>456</v>
      </c>
      <c r="E7602" t="s">
        <v>474</v>
      </c>
      <c r="F7602" s="20">
        <v>2033</v>
      </c>
      <c r="G7602" s="20">
        <v>30</v>
      </c>
      <c r="H7602" s="11">
        <v>714.79546683369699</v>
      </c>
      <c r="I7602" s="10">
        <v>4355796.0110064195</v>
      </c>
      <c r="J7602" s="33">
        <f t="shared" si="472"/>
        <v>1.641021445971115E-4</v>
      </c>
      <c r="K7602" s="33">
        <f t="shared" si="473"/>
        <v>1.6408868057671278E-4</v>
      </c>
      <c r="L7602" s="33">
        <f t="shared" si="474"/>
        <v>1</v>
      </c>
      <c r="M7602" s="33">
        <f t="shared" si="475"/>
        <v>0.99983591131942329</v>
      </c>
    </row>
    <row r="7603" spans="1:13" ht="41.4">
      <c r="A7603" t="s">
        <v>164</v>
      </c>
      <c r="B7603" t="s">
        <v>268</v>
      </c>
      <c r="C7603" s="14" t="s">
        <v>270</v>
      </c>
      <c r="D7603" t="s">
        <v>456</v>
      </c>
      <c r="E7603" t="s">
        <v>474</v>
      </c>
      <c r="F7603" s="20">
        <v>2033</v>
      </c>
      <c r="G7603" s="20">
        <v>31</v>
      </c>
      <c r="H7603" s="11">
        <v>1063.53139365835</v>
      </c>
      <c r="I7603" s="10">
        <v>4336902.4892552998</v>
      </c>
      <c r="J7603" s="33">
        <f t="shared" si="472"/>
        <v>2.4522833895695257E-4</v>
      </c>
      <c r="K7603" s="33">
        <f t="shared" si="473"/>
        <v>2.4519827294555707E-4</v>
      </c>
      <c r="L7603" s="33">
        <f t="shared" si="474"/>
        <v>0.99983591131942329</v>
      </c>
      <c r="M7603" s="33">
        <f t="shared" si="475"/>
        <v>0.99959075328073876</v>
      </c>
    </row>
    <row r="7604" spans="1:13" ht="41.4">
      <c r="A7604" t="s">
        <v>164</v>
      </c>
      <c r="B7604" t="s">
        <v>268</v>
      </c>
      <c r="C7604" s="14" t="s">
        <v>270</v>
      </c>
      <c r="D7604" t="s">
        <v>456</v>
      </c>
      <c r="E7604" t="s">
        <v>474</v>
      </c>
      <c r="F7604" s="20">
        <v>2033</v>
      </c>
      <c r="G7604" s="20">
        <v>32</v>
      </c>
      <c r="H7604" s="11">
        <v>1135.5990453454599</v>
      </c>
      <c r="I7604" s="10">
        <v>4318303.1748405304</v>
      </c>
      <c r="J7604" s="33">
        <f t="shared" si="472"/>
        <v>2.6297344104085423E-4</v>
      </c>
      <c r="K7604" s="33">
        <f t="shared" si="473"/>
        <v>2.6293886655626153E-4</v>
      </c>
      <c r="L7604" s="33">
        <f t="shared" si="474"/>
        <v>0.99959075328073876</v>
      </c>
      <c r="M7604" s="33">
        <f t="shared" si="475"/>
        <v>0.99932792202105103</v>
      </c>
    </row>
    <row r="7605" spans="1:13" ht="41.4">
      <c r="A7605" t="s">
        <v>164</v>
      </c>
      <c r="B7605" t="s">
        <v>268</v>
      </c>
      <c r="C7605" s="14" t="s">
        <v>270</v>
      </c>
      <c r="D7605" t="s">
        <v>456</v>
      </c>
      <c r="E7605" t="s">
        <v>474</v>
      </c>
      <c r="F7605" s="20">
        <v>2033</v>
      </c>
      <c r="G7605" s="20">
        <v>33</v>
      </c>
      <c r="H7605" s="11">
        <v>1224.0875658041</v>
      </c>
      <c r="I7605" s="10">
        <v>4319470.1704233503</v>
      </c>
      <c r="J7605" s="33">
        <f t="shared" si="472"/>
        <v>2.8338835956913844E-4</v>
      </c>
      <c r="K7605" s="33">
        <f t="shared" si="473"/>
        <v>2.8334820888076262E-4</v>
      </c>
      <c r="L7605" s="33">
        <f t="shared" si="474"/>
        <v>0.99932792202105103</v>
      </c>
      <c r="M7605" s="33">
        <f t="shared" si="475"/>
        <v>0.99904476424426181</v>
      </c>
    </row>
    <row r="7606" spans="1:13" ht="41.4">
      <c r="A7606" t="s">
        <v>164</v>
      </c>
      <c r="B7606" t="s">
        <v>268</v>
      </c>
      <c r="C7606" s="14" t="s">
        <v>270</v>
      </c>
      <c r="D7606" t="s">
        <v>456</v>
      </c>
      <c r="E7606" t="s">
        <v>474</v>
      </c>
      <c r="F7606" s="20">
        <v>2033</v>
      </c>
      <c r="G7606" s="20">
        <v>34</v>
      </c>
      <c r="H7606" s="11">
        <v>1337.15234653887</v>
      </c>
      <c r="I7606" s="10">
        <v>4359493.0973262303</v>
      </c>
      <c r="J7606" s="33">
        <f t="shared" si="472"/>
        <v>3.0672197814901321E-4</v>
      </c>
      <c r="K7606" s="33">
        <f t="shared" si="473"/>
        <v>3.0667494377201177E-4</v>
      </c>
      <c r="L7606" s="33">
        <f t="shared" si="474"/>
        <v>0.99904476424426181</v>
      </c>
      <c r="M7606" s="33">
        <f t="shared" si="475"/>
        <v>0.99873838224736144</v>
      </c>
    </row>
    <row r="7607" spans="1:13" ht="41.4">
      <c r="A7607" t="s">
        <v>164</v>
      </c>
      <c r="B7607" t="s">
        <v>268</v>
      </c>
      <c r="C7607" s="14" t="s">
        <v>270</v>
      </c>
      <c r="D7607" t="s">
        <v>456</v>
      </c>
      <c r="E7607" t="s">
        <v>474</v>
      </c>
      <c r="F7607" s="20">
        <v>2033</v>
      </c>
      <c r="G7607" s="20">
        <v>35</v>
      </c>
      <c r="H7607" s="11">
        <v>1456.7002303004101</v>
      </c>
      <c r="I7607" s="10">
        <v>4402076.9052721504</v>
      </c>
      <c r="J7607" s="33">
        <f t="shared" si="472"/>
        <v>3.309120357610727E-4</v>
      </c>
      <c r="K7607" s="33">
        <f t="shared" si="473"/>
        <v>3.308572904121565E-4</v>
      </c>
      <c r="L7607" s="33">
        <f t="shared" si="474"/>
        <v>0.99873838224736144</v>
      </c>
      <c r="M7607" s="33">
        <f t="shared" si="475"/>
        <v>0.99840794237238051</v>
      </c>
    </row>
    <row r="7608" spans="1:13" ht="41.4">
      <c r="A7608" t="s">
        <v>164</v>
      </c>
      <c r="B7608" t="s">
        <v>268</v>
      </c>
      <c r="C7608" s="14" t="s">
        <v>270</v>
      </c>
      <c r="D7608" t="s">
        <v>456</v>
      </c>
      <c r="E7608" t="s">
        <v>474</v>
      </c>
      <c r="F7608" s="20">
        <v>2033</v>
      </c>
      <c r="G7608" s="20">
        <v>36</v>
      </c>
      <c r="H7608" s="11">
        <v>1899.4495606845801</v>
      </c>
      <c r="I7608" s="10">
        <v>4398380.1877490198</v>
      </c>
      <c r="J7608" s="33">
        <f t="shared" si="472"/>
        <v>4.3185206362451141E-4</v>
      </c>
      <c r="K7608" s="33">
        <f t="shared" si="473"/>
        <v>4.3175882894375128E-4</v>
      </c>
      <c r="L7608" s="33">
        <f t="shared" si="474"/>
        <v>0.99840794237238051</v>
      </c>
      <c r="M7608" s="33">
        <f t="shared" si="475"/>
        <v>0.99797687092837362</v>
      </c>
    </row>
    <row r="7609" spans="1:13" ht="41.4">
      <c r="A7609" t="s">
        <v>164</v>
      </c>
      <c r="B7609" t="s">
        <v>268</v>
      </c>
      <c r="C7609" s="14" t="s">
        <v>270</v>
      </c>
      <c r="D7609" t="s">
        <v>456</v>
      </c>
      <c r="E7609" t="s">
        <v>474</v>
      </c>
      <c r="F7609" s="20">
        <v>2033</v>
      </c>
      <c r="G7609" s="20">
        <v>37</v>
      </c>
      <c r="H7609" s="11">
        <v>2024.5285688932099</v>
      </c>
      <c r="I7609" s="10">
        <v>4335763.8454283103</v>
      </c>
      <c r="J7609" s="33">
        <f t="shared" si="472"/>
        <v>4.6693700143007118E-4</v>
      </c>
      <c r="K7609" s="33">
        <f t="shared" si="473"/>
        <v>4.6682800331421248E-4</v>
      </c>
      <c r="L7609" s="33">
        <f t="shared" si="474"/>
        <v>0.99797687092837362</v>
      </c>
      <c r="M7609" s="33">
        <f t="shared" si="475"/>
        <v>0.99751098737836441</v>
      </c>
    </row>
    <row r="7610" spans="1:13" ht="41.4">
      <c r="A7610" t="s">
        <v>164</v>
      </c>
      <c r="B7610" t="s">
        <v>268</v>
      </c>
      <c r="C7610" s="14" t="s">
        <v>270</v>
      </c>
      <c r="D7610" t="s">
        <v>456</v>
      </c>
      <c r="E7610" t="s">
        <v>474</v>
      </c>
      <c r="F7610" s="20">
        <v>2033</v>
      </c>
      <c r="G7610" s="20">
        <v>38</v>
      </c>
      <c r="H7610" s="11">
        <v>2167.4276004676299</v>
      </c>
      <c r="I7610" s="10">
        <v>4271025.9933046503</v>
      </c>
      <c r="J7610" s="33">
        <f t="shared" si="472"/>
        <v>5.0747235064018217E-4</v>
      </c>
      <c r="K7610" s="33">
        <f t="shared" si="473"/>
        <v>5.0734360832549452E-4</v>
      </c>
      <c r="L7610" s="33">
        <f t="shared" si="474"/>
        <v>0.99751098737836441</v>
      </c>
      <c r="M7610" s="33">
        <f t="shared" si="475"/>
        <v>0.99700490655468355</v>
      </c>
    </row>
    <row r="7611" spans="1:13" ht="41.4">
      <c r="A7611" t="s">
        <v>164</v>
      </c>
      <c r="B7611" t="s">
        <v>268</v>
      </c>
      <c r="C7611" s="14" t="s">
        <v>270</v>
      </c>
      <c r="D7611" t="s">
        <v>456</v>
      </c>
      <c r="E7611" t="s">
        <v>474</v>
      </c>
      <c r="F7611" s="20">
        <v>2033</v>
      </c>
      <c r="G7611" s="20">
        <v>39</v>
      </c>
      <c r="H7611" s="11">
        <v>2256.2274175273301</v>
      </c>
      <c r="I7611" s="10">
        <v>4215630.4350404702</v>
      </c>
      <c r="J7611" s="33">
        <f t="shared" si="472"/>
        <v>5.3520522073602264E-4</v>
      </c>
      <c r="K7611" s="33">
        <f t="shared" si="473"/>
        <v>5.3506202396957914E-4</v>
      </c>
      <c r="L7611" s="33">
        <f t="shared" si="474"/>
        <v>0.99700490655468355</v>
      </c>
      <c r="M7611" s="33">
        <f t="shared" si="475"/>
        <v>0.99647144709147484</v>
      </c>
    </row>
    <row r="7612" spans="1:13" ht="41.4">
      <c r="A7612" t="s">
        <v>164</v>
      </c>
      <c r="B7612" t="s">
        <v>268</v>
      </c>
      <c r="C7612" s="14" t="s">
        <v>270</v>
      </c>
      <c r="D7612" t="s">
        <v>456</v>
      </c>
      <c r="E7612" t="s">
        <v>474</v>
      </c>
      <c r="F7612" s="20">
        <v>2033</v>
      </c>
      <c r="G7612" s="20">
        <v>40</v>
      </c>
      <c r="H7612" s="11">
        <v>2419.2950561934499</v>
      </c>
      <c r="I7612" s="10">
        <v>4162684.7332315398</v>
      </c>
      <c r="J7612" s="33">
        <f t="shared" si="472"/>
        <v>5.8118623226009324E-4</v>
      </c>
      <c r="K7612" s="33">
        <f t="shared" si="473"/>
        <v>5.8101737625571026E-4</v>
      </c>
      <c r="L7612" s="33">
        <f t="shared" si="474"/>
        <v>0.99647144709147484</v>
      </c>
      <c r="M7612" s="33">
        <f t="shared" si="475"/>
        <v>0.99589247986577201</v>
      </c>
    </row>
    <row r="7613" spans="1:13" ht="41.4">
      <c r="A7613" t="s">
        <v>164</v>
      </c>
      <c r="B7613" t="s">
        <v>268</v>
      </c>
      <c r="C7613" s="14" t="s">
        <v>270</v>
      </c>
      <c r="D7613" t="s">
        <v>456</v>
      </c>
      <c r="E7613" t="s">
        <v>474</v>
      </c>
      <c r="F7613" s="20">
        <v>2033</v>
      </c>
      <c r="G7613" s="20">
        <v>41</v>
      </c>
      <c r="H7613" s="11">
        <v>3140.0335715979299</v>
      </c>
      <c r="I7613" s="10">
        <v>4144415.9026860301</v>
      </c>
      <c r="J7613" s="33">
        <f t="shared" si="472"/>
        <v>7.576540688309897E-4</v>
      </c>
      <c r="K7613" s="33">
        <f t="shared" si="473"/>
        <v>7.5736712146046159E-4</v>
      </c>
      <c r="L7613" s="33">
        <f t="shared" si="474"/>
        <v>0.99589247986577201</v>
      </c>
      <c r="M7613" s="33">
        <f t="shared" si="475"/>
        <v>0.99513822364501192</v>
      </c>
    </row>
    <row r="7614" spans="1:13" ht="41.4">
      <c r="A7614" t="s">
        <v>164</v>
      </c>
      <c r="B7614" t="s">
        <v>268</v>
      </c>
      <c r="C7614" s="14" t="s">
        <v>270</v>
      </c>
      <c r="D7614" t="s">
        <v>456</v>
      </c>
      <c r="E7614" t="s">
        <v>474</v>
      </c>
      <c r="F7614" s="20">
        <v>2033</v>
      </c>
      <c r="G7614" s="20">
        <v>42</v>
      </c>
      <c r="H7614" s="11">
        <v>3453.0438851614499</v>
      </c>
      <c r="I7614" s="10">
        <v>4120387.0336258998</v>
      </c>
      <c r="J7614" s="33">
        <f t="shared" si="472"/>
        <v>8.3803872232915107E-4</v>
      </c>
      <c r="K7614" s="33">
        <f t="shared" si="473"/>
        <v>8.3768766595226918E-4</v>
      </c>
      <c r="L7614" s="33">
        <f t="shared" si="474"/>
        <v>0.99513822364501192</v>
      </c>
      <c r="M7614" s="33">
        <f t="shared" si="475"/>
        <v>0.99430460862914682</v>
      </c>
    </row>
    <row r="7615" spans="1:13" ht="41.4">
      <c r="A7615" t="s">
        <v>164</v>
      </c>
      <c r="B7615" t="s">
        <v>268</v>
      </c>
      <c r="C7615" s="14" t="s">
        <v>270</v>
      </c>
      <c r="D7615" t="s">
        <v>456</v>
      </c>
      <c r="E7615" t="s">
        <v>474</v>
      </c>
      <c r="F7615" s="20">
        <v>2033</v>
      </c>
      <c r="G7615" s="20">
        <v>43</v>
      </c>
      <c r="H7615" s="11">
        <v>3826.6843388280199</v>
      </c>
      <c r="I7615" s="10">
        <v>4099581.2767779799</v>
      </c>
      <c r="J7615" s="33">
        <f t="shared" si="472"/>
        <v>9.3343297289999331E-4</v>
      </c>
      <c r="K7615" s="33">
        <f t="shared" si="473"/>
        <v>9.3299745986052951E-4</v>
      </c>
      <c r="L7615" s="33">
        <f t="shared" si="474"/>
        <v>0.99430460862914682</v>
      </c>
      <c r="M7615" s="33">
        <f t="shared" si="475"/>
        <v>0.99337692495496821</v>
      </c>
    </row>
    <row r="7616" spans="1:13" ht="41.4">
      <c r="A7616" t="s">
        <v>164</v>
      </c>
      <c r="B7616" t="s">
        <v>268</v>
      </c>
      <c r="C7616" s="14" t="s">
        <v>270</v>
      </c>
      <c r="D7616" t="s">
        <v>456</v>
      </c>
      <c r="E7616" t="s">
        <v>474</v>
      </c>
      <c r="F7616" s="20">
        <v>2033</v>
      </c>
      <c r="G7616" s="20">
        <v>44</v>
      </c>
      <c r="H7616" s="11">
        <v>4047.4075240570801</v>
      </c>
      <c r="I7616" s="10">
        <v>4101252.25001188</v>
      </c>
      <c r="J7616" s="33">
        <f t="shared" si="472"/>
        <v>9.8687114991411612E-4</v>
      </c>
      <c r="K7616" s="33">
        <f t="shared" si="473"/>
        <v>9.8638435272935254E-4</v>
      </c>
      <c r="L7616" s="33">
        <f t="shared" si="474"/>
        <v>0.99337692495496821</v>
      </c>
      <c r="M7616" s="33">
        <f t="shared" si="475"/>
        <v>0.9923970734998302</v>
      </c>
    </row>
    <row r="7617" spans="1:13" ht="41.4">
      <c r="A7617" t="s">
        <v>164</v>
      </c>
      <c r="B7617" t="s">
        <v>268</v>
      </c>
      <c r="C7617" s="14" t="s">
        <v>270</v>
      </c>
      <c r="D7617" t="s">
        <v>456</v>
      </c>
      <c r="E7617" t="s">
        <v>474</v>
      </c>
      <c r="F7617" s="20">
        <v>2033</v>
      </c>
      <c r="G7617" s="20">
        <v>45</v>
      </c>
      <c r="H7617" s="11">
        <v>4428.5653441237801</v>
      </c>
      <c r="I7617" s="10">
        <v>4057073.5327367601</v>
      </c>
      <c r="J7617" s="33">
        <f t="shared" si="472"/>
        <v>1.0915664476843791E-3</v>
      </c>
      <c r="K7617" s="33">
        <f t="shared" si="473"/>
        <v>1.090970905740396E-3</v>
      </c>
      <c r="L7617" s="33">
        <f t="shared" si="474"/>
        <v>0.9923970734998302</v>
      </c>
      <c r="M7617" s="33">
        <f t="shared" si="475"/>
        <v>0.99131439716569991</v>
      </c>
    </row>
    <row r="7618" spans="1:13" ht="41.4">
      <c r="A7618" t="s">
        <v>164</v>
      </c>
      <c r="B7618" t="s">
        <v>268</v>
      </c>
      <c r="C7618" s="14" t="s">
        <v>270</v>
      </c>
      <c r="D7618" t="s">
        <v>456</v>
      </c>
      <c r="E7618" t="s">
        <v>474</v>
      </c>
      <c r="F7618" s="20">
        <v>2033</v>
      </c>
      <c r="G7618" s="20">
        <v>46</v>
      </c>
      <c r="H7618" s="11">
        <v>5558.3967522726698</v>
      </c>
      <c r="I7618" s="10">
        <v>4004021.3172495901</v>
      </c>
      <c r="J7618" s="33">
        <f t="shared" ref="J7618:J7681" si="476">IF(I7618&gt;0,H7618/I7618,0)</f>
        <v>1.3882035863112734E-3</v>
      </c>
      <c r="K7618" s="33">
        <f t="shared" ref="K7618:K7681" si="477">1-EXP(-J7618)</f>
        <v>1.3872404774279978E-3</v>
      </c>
      <c r="L7618" s="33">
        <f t="shared" ref="L7618:L7681" si="478">IF(G7618=30,1,M7617)</f>
        <v>0.99131439716569991</v>
      </c>
      <c r="M7618" s="33">
        <f t="shared" ref="M7618:M7681" si="479">L7618*(1-K7618)</f>
        <v>0.98993920570809457</v>
      </c>
    </row>
    <row r="7619" spans="1:13" ht="41.4">
      <c r="A7619" t="s">
        <v>164</v>
      </c>
      <c r="B7619" t="s">
        <v>268</v>
      </c>
      <c r="C7619" s="14" t="s">
        <v>270</v>
      </c>
      <c r="D7619" t="s">
        <v>456</v>
      </c>
      <c r="E7619" t="s">
        <v>474</v>
      </c>
      <c r="F7619" s="20">
        <v>2033</v>
      </c>
      <c r="G7619" s="20">
        <v>47</v>
      </c>
      <c r="H7619" s="11">
        <v>6196.6654440888096</v>
      </c>
      <c r="I7619" s="10">
        <v>4011935.8554840698</v>
      </c>
      <c r="J7619" s="33">
        <f t="shared" si="476"/>
        <v>1.5445574573726918E-3</v>
      </c>
      <c r="K7619" s="33">
        <f t="shared" si="477"/>
        <v>1.5433652423969546E-3</v>
      </c>
      <c r="L7619" s="33">
        <f t="shared" si="478"/>
        <v>0.98993920570809457</v>
      </c>
      <c r="M7619" s="33">
        <f t="shared" si="479"/>
        <v>0.98841136794591866</v>
      </c>
    </row>
    <row r="7620" spans="1:13" ht="41.4">
      <c r="A7620" t="s">
        <v>164</v>
      </c>
      <c r="B7620" t="s">
        <v>268</v>
      </c>
      <c r="C7620" s="14" t="s">
        <v>270</v>
      </c>
      <c r="D7620" t="s">
        <v>456</v>
      </c>
      <c r="E7620" t="s">
        <v>474</v>
      </c>
      <c r="F7620" s="20">
        <v>2033</v>
      </c>
      <c r="G7620" s="20">
        <v>48</v>
      </c>
      <c r="H7620" s="11">
        <v>7032.6536614059796</v>
      </c>
      <c r="I7620" s="10">
        <v>4075392.5872830302</v>
      </c>
      <c r="J7620" s="33">
        <f t="shared" si="476"/>
        <v>1.7256383307342881E-3</v>
      </c>
      <c r="K7620" s="33">
        <f t="shared" si="477"/>
        <v>1.7241502729828939E-3</v>
      </c>
      <c r="L7620" s="33">
        <f t="shared" si="478"/>
        <v>0.98841136794591866</v>
      </c>
      <c r="M7620" s="33">
        <f t="shared" si="479"/>
        <v>0.98670719821605535</v>
      </c>
    </row>
    <row r="7621" spans="1:13" ht="41.4">
      <c r="A7621" t="s">
        <v>164</v>
      </c>
      <c r="B7621" t="s">
        <v>268</v>
      </c>
      <c r="C7621" s="14" t="s">
        <v>270</v>
      </c>
      <c r="D7621" t="s">
        <v>456</v>
      </c>
      <c r="E7621" t="s">
        <v>474</v>
      </c>
      <c r="F7621" s="20">
        <v>2033</v>
      </c>
      <c r="G7621" s="20">
        <v>49</v>
      </c>
      <c r="H7621" s="11">
        <v>7703.0822665841197</v>
      </c>
      <c r="I7621" s="10">
        <v>4096835.8144591199</v>
      </c>
      <c r="J7621" s="33">
        <f t="shared" si="476"/>
        <v>1.8802516418640297E-3</v>
      </c>
      <c r="K7621" s="33">
        <f t="shared" si="477"/>
        <v>1.8784850761152105E-3</v>
      </c>
      <c r="L7621" s="33">
        <f t="shared" si="478"/>
        <v>0.98670719821605535</v>
      </c>
      <c r="M7621" s="33">
        <f t="shared" si="479"/>
        <v>0.98485368346971103</v>
      </c>
    </row>
    <row r="7622" spans="1:13" ht="41.4">
      <c r="A7622" t="s">
        <v>164</v>
      </c>
      <c r="B7622" t="s">
        <v>268</v>
      </c>
      <c r="C7622" s="14" t="s">
        <v>270</v>
      </c>
      <c r="D7622" t="s">
        <v>456</v>
      </c>
      <c r="E7622" t="s">
        <v>474</v>
      </c>
      <c r="F7622" s="20">
        <v>2033</v>
      </c>
      <c r="G7622" s="20">
        <v>50</v>
      </c>
      <c r="H7622" s="11">
        <v>8197.5938819895</v>
      </c>
      <c r="I7622" s="10">
        <v>4060070.2554877899</v>
      </c>
      <c r="J7622" s="33">
        <f t="shared" si="476"/>
        <v>2.0190768548670386E-3</v>
      </c>
      <c r="K7622" s="33">
        <f t="shared" si="477"/>
        <v>2.0170398903540665E-3</v>
      </c>
      <c r="L7622" s="33">
        <f t="shared" si="478"/>
        <v>0.98485368346971103</v>
      </c>
      <c r="M7622" s="33">
        <f t="shared" si="479"/>
        <v>0.9828671943039905</v>
      </c>
    </row>
    <row r="7623" spans="1:13" ht="41.4">
      <c r="A7623" t="s">
        <v>164</v>
      </c>
      <c r="B7623" t="s">
        <v>268</v>
      </c>
      <c r="C7623" s="14" t="s">
        <v>270</v>
      </c>
      <c r="D7623" t="s">
        <v>456</v>
      </c>
      <c r="E7623" t="s">
        <v>474</v>
      </c>
      <c r="F7623" s="20">
        <v>2033</v>
      </c>
      <c r="G7623" s="20">
        <v>51</v>
      </c>
      <c r="H7623" s="11">
        <v>9109.4441331590097</v>
      </c>
      <c r="I7623" s="10">
        <v>3998766.8515370898</v>
      </c>
      <c r="J7623" s="33">
        <f t="shared" si="476"/>
        <v>2.2780633308634689E-3</v>
      </c>
      <c r="K7623" s="33">
        <f t="shared" si="477"/>
        <v>2.2754705138345876E-3</v>
      </c>
      <c r="L7623" s="33">
        <f t="shared" si="478"/>
        <v>0.9828671943039905</v>
      </c>
      <c r="M7623" s="33">
        <f t="shared" si="479"/>
        <v>0.98063070898433646</v>
      </c>
    </row>
    <row r="7624" spans="1:13" ht="41.4">
      <c r="A7624" t="s">
        <v>164</v>
      </c>
      <c r="B7624" t="s">
        <v>268</v>
      </c>
      <c r="C7624" s="14" t="s">
        <v>270</v>
      </c>
      <c r="D7624" t="s">
        <v>456</v>
      </c>
      <c r="E7624" t="s">
        <v>474</v>
      </c>
      <c r="F7624" s="20">
        <v>2033</v>
      </c>
      <c r="G7624" s="20">
        <v>52</v>
      </c>
      <c r="H7624" s="11">
        <v>9558.6447014664209</v>
      </c>
      <c r="I7624" s="10">
        <v>3930421.0229368899</v>
      </c>
      <c r="J7624" s="33">
        <f t="shared" si="476"/>
        <v>2.4319645772513218E-3</v>
      </c>
      <c r="K7624" s="33">
        <f t="shared" si="477"/>
        <v>2.4290097472314809E-3</v>
      </c>
      <c r="L7624" s="33">
        <f t="shared" si="478"/>
        <v>0.98063070898433646</v>
      </c>
      <c r="M7624" s="33">
        <f t="shared" si="479"/>
        <v>0.97824874743377899</v>
      </c>
    </row>
    <row r="7625" spans="1:13" ht="41.4">
      <c r="A7625" t="s">
        <v>164</v>
      </c>
      <c r="B7625" t="s">
        <v>268</v>
      </c>
      <c r="C7625" s="14" t="s">
        <v>270</v>
      </c>
      <c r="D7625" t="s">
        <v>456</v>
      </c>
      <c r="E7625" t="s">
        <v>474</v>
      </c>
      <c r="F7625" s="20">
        <v>2033</v>
      </c>
      <c r="G7625" s="20">
        <v>53</v>
      </c>
      <c r="H7625" s="11">
        <v>10053.194258261299</v>
      </c>
      <c r="I7625" s="10">
        <v>3867065.0046538198</v>
      </c>
      <c r="J7625" s="33">
        <f t="shared" si="476"/>
        <v>2.5996962156474694E-3</v>
      </c>
      <c r="K7625" s="33">
        <f t="shared" si="477"/>
        <v>2.5963199318451702E-3</v>
      </c>
      <c r="L7625" s="33">
        <f t="shared" si="478"/>
        <v>0.97824874743377899</v>
      </c>
      <c r="M7625" s="33">
        <f t="shared" si="479"/>
        <v>0.97570890071251415</v>
      </c>
    </row>
    <row r="7626" spans="1:13" ht="41.4">
      <c r="A7626" t="s">
        <v>164</v>
      </c>
      <c r="B7626" t="s">
        <v>268</v>
      </c>
      <c r="C7626" s="14" t="s">
        <v>270</v>
      </c>
      <c r="D7626" t="s">
        <v>456</v>
      </c>
      <c r="E7626" t="s">
        <v>474</v>
      </c>
      <c r="F7626" s="20">
        <v>2033</v>
      </c>
      <c r="G7626" s="20">
        <v>54</v>
      </c>
      <c r="H7626" s="11">
        <v>10658.4378558719</v>
      </c>
      <c r="I7626" s="10">
        <v>3790055.9800684401</v>
      </c>
      <c r="J7626" s="33">
        <f t="shared" si="476"/>
        <v>2.8122111947484828E-3</v>
      </c>
      <c r="K7626" s="33">
        <f t="shared" si="477"/>
        <v>2.8082606329855597E-3</v>
      </c>
      <c r="L7626" s="33">
        <f t="shared" si="478"/>
        <v>0.97570890071251415</v>
      </c>
      <c r="M7626" s="33">
        <f t="shared" si="479"/>
        <v>0.97296885581738957</v>
      </c>
    </row>
    <row r="7627" spans="1:13" ht="41.4">
      <c r="A7627" t="s">
        <v>164</v>
      </c>
      <c r="B7627" t="s">
        <v>268</v>
      </c>
      <c r="C7627" s="14" t="s">
        <v>270</v>
      </c>
      <c r="D7627" t="s">
        <v>456</v>
      </c>
      <c r="E7627" t="s">
        <v>474</v>
      </c>
      <c r="F7627" s="20">
        <v>2033</v>
      </c>
      <c r="G7627" s="20">
        <v>55</v>
      </c>
      <c r="H7627" s="11">
        <v>11283.836665156299</v>
      </c>
      <c r="I7627" s="10">
        <v>3688877.1754634101</v>
      </c>
      <c r="J7627" s="33">
        <f t="shared" si="476"/>
        <v>3.0588810980779761E-3</v>
      </c>
      <c r="K7627" s="33">
        <f t="shared" si="477"/>
        <v>3.0542074878456837E-3</v>
      </c>
      <c r="L7627" s="33">
        <f t="shared" si="478"/>
        <v>0.97296885581738957</v>
      </c>
      <c r="M7627" s="33">
        <f t="shared" si="479"/>
        <v>0.96999720705251147</v>
      </c>
    </row>
    <row r="7628" spans="1:13" ht="41.4">
      <c r="A7628" t="s">
        <v>164</v>
      </c>
      <c r="B7628" t="s">
        <v>268</v>
      </c>
      <c r="C7628" s="14" t="s">
        <v>270</v>
      </c>
      <c r="D7628" t="s">
        <v>456</v>
      </c>
      <c r="E7628" t="s">
        <v>474</v>
      </c>
      <c r="F7628" s="20">
        <v>2033</v>
      </c>
      <c r="G7628" s="20">
        <v>56</v>
      </c>
      <c r="H7628" s="11">
        <v>11998.149643504699</v>
      </c>
      <c r="I7628" s="10">
        <v>3591415.1154326899</v>
      </c>
      <c r="J7628" s="33">
        <f t="shared" si="476"/>
        <v>3.3407860851137434E-3</v>
      </c>
      <c r="K7628" s="33">
        <f t="shared" si="477"/>
        <v>3.3352118684301102E-3</v>
      </c>
      <c r="L7628" s="33">
        <f t="shared" si="478"/>
        <v>0.96999720705251147</v>
      </c>
      <c r="M7628" s="33">
        <f t="shared" si="479"/>
        <v>0.96676206085520588</v>
      </c>
    </row>
    <row r="7629" spans="1:13" ht="41.4">
      <c r="A7629" t="s">
        <v>164</v>
      </c>
      <c r="B7629" t="s">
        <v>268</v>
      </c>
      <c r="C7629" s="14" t="s">
        <v>270</v>
      </c>
      <c r="D7629" t="s">
        <v>456</v>
      </c>
      <c r="E7629" t="s">
        <v>474</v>
      </c>
      <c r="F7629" s="20">
        <v>2033</v>
      </c>
      <c r="G7629" s="20">
        <v>57</v>
      </c>
      <c r="H7629" s="11">
        <v>12866.3162899077</v>
      </c>
      <c r="I7629" s="10">
        <v>3507920.8547150702</v>
      </c>
      <c r="J7629" s="33">
        <f t="shared" si="476"/>
        <v>3.6677897885335166E-3</v>
      </c>
      <c r="K7629" s="33">
        <f t="shared" si="477"/>
        <v>3.6610716636336083E-3</v>
      </c>
      <c r="L7629" s="33">
        <f t="shared" si="478"/>
        <v>0.96676206085520588</v>
      </c>
      <c r="M7629" s="33">
        <f t="shared" si="479"/>
        <v>0.96322267566873288</v>
      </c>
    </row>
    <row r="7630" spans="1:13" ht="41.4">
      <c r="A7630" t="s">
        <v>164</v>
      </c>
      <c r="B7630" t="s">
        <v>268</v>
      </c>
      <c r="C7630" s="14" t="s">
        <v>270</v>
      </c>
      <c r="D7630" t="s">
        <v>456</v>
      </c>
      <c r="E7630" t="s">
        <v>474</v>
      </c>
      <c r="F7630" s="20">
        <v>2033</v>
      </c>
      <c r="G7630" s="20">
        <v>58</v>
      </c>
      <c r="H7630" s="11">
        <v>13727.4021831102</v>
      </c>
      <c r="I7630" s="10">
        <v>3411614.9574625799</v>
      </c>
      <c r="J7630" s="33">
        <f t="shared" si="476"/>
        <v>4.0237255242074801E-3</v>
      </c>
      <c r="K7630" s="33">
        <f t="shared" si="477"/>
        <v>4.0156411873460973E-3</v>
      </c>
      <c r="L7630" s="33">
        <f t="shared" si="478"/>
        <v>0.96322267566873288</v>
      </c>
      <c r="M7630" s="33">
        <f t="shared" si="479"/>
        <v>0.95935471901973179</v>
      </c>
    </row>
    <row r="7631" spans="1:13" ht="41.4">
      <c r="A7631" t="s">
        <v>164</v>
      </c>
      <c r="B7631" t="s">
        <v>268</v>
      </c>
      <c r="C7631" s="14" t="s">
        <v>270</v>
      </c>
      <c r="D7631" t="s">
        <v>456</v>
      </c>
      <c r="E7631" t="s">
        <v>474</v>
      </c>
      <c r="F7631" s="20">
        <v>2033</v>
      </c>
      <c r="G7631" s="20">
        <v>59</v>
      </c>
      <c r="H7631" s="11">
        <v>14084.7353481222</v>
      </c>
      <c r="I7631" s="10">
        <v>3329232.0766188698</v>
      </c>
      <c r="J7631" s="33">
        <f t="shared" si="476"/>
        <v>4.2306258692624684E-3</v>
      </c>
      <c r="K7631" s="33">
        <f t="shared" si="477"/>
        <v>4.2216893783978415E-3</v>
      </c>
      <c r="L7631" s="33">
        <f t="shared" si="478"/>
        <v>0.95935471901973179</v>
      </c>
      <c r="M7631" s="33">
        <f t="shared" si="479"/>
        <v>0.9553046213923303</v>
      </c>
    </row>
    <row r="7632" spans="1:13" ht="41.4">
      <c r="A7632" t="s">
        <v>164</v>
      </c>
      <c r="B7632" t="s">
        <v>268</v>
      </c>
      <c r="C7632" s="14" t="s">
        <v>270</v>
      </c>
      <c r="D7632" t="s">
        <v>456</v>
      </c>
      <c r="E7632" t="s">
        <v>474</v>
      </c>
      <c r="F7632" s="20">
        <v>2033</v>
      </c>
      <c r="G7632" s="20">
        <v>60</v>
      </c>
      <c r="H7632" s="11">
        <v>14688.084428571299</v>
      </c>
      <c r="I7632" s="10">
        <v>3246725.6252004402</v>
      </c>
      <c r="J7632" s="33">
        <f t="shared" si="476"/>
        <v>4.5239684913826106E-3</v>
      </c>
      <c r="K7632" s="33">
        <f t="shared" si="477"/>
        <v>4.5137507599658511E-3</v>
      </c>
      <c r="L7632" s="33">
        <f t="shared" si="478"/>
        <v>0.9553046213923303</v>
      </c>
      <c r="M7632" s="33">
        <f t="shared" si="479"/>
        <v>0.95099261443152183</v>
      </c>
    </row>
    <row r="7633" spans="1:13" ht="41.4">
      <c r="A7633" t="s">
        <v>164</v>
      </c>
      <c r="B7633" t="s">
        <v>268</v>
      </c>
      <c r="C7633" s="14" t="s">
        <v>270</v>
      </c>
      <c r="D7633" t="s">
        <v>456</v>
      </c>
      <c r="E7633" t="s">
        <v>474</v>
      </c>
      <c r="F7633" s="20">
        <v>2033</v>
      </c>
      <c r="G7633" s="20">
        <v>61</v>
      </c>
      <c r="H7633" s="11">
        <v>15521.756747187101</v>
      </c>
      <c r="I7633" s="10">
        <v>3143765.7932525598</v>
      </c>
      <c r="J7633" s="33">
        <f t="shared" si="476"/>
        <v>4.9373133267437818E-3</v>
      </c>
      <c r="K7633" s="33">
        <f t="shared" si="477"/>
        <v>4.9251448300978717E-3</v>
      </c>
      <c r="L7633" s="33">
        <f t="shared" si="478"/>
        <v>0.95099261443152183</v>
      </c>
      <c r="M7633" s="33">
        <f t="shared" si="479"/>
        <v>0.94630883807309318</v>
      </c>
    </row>
    <row r="7634" spans="1:13" ht="41.4">
      <c r="A7634" t="s">
        <v>164</v>
      </c>
      <c r="B7634" t="s">
        <v>268</v>
      </c>
      <c r="C7634" s="14" t="s">
        <v>270</v>
      </c>
      <c r="D7634" t="s">
        <v>456</v>
      </c>
      <c r="E7634" t="s">
        <v>474</v>
      </c>
      <c r="F7634" s="20">
        <v>2033</v>
      </c>
      <c r="G7634" s="20">
        <v>62</v>
      </c>
      <c r="H7634" s="11">
        <v>16239.5096608273</v>
      </c>
      <c r="I7634" s="10">
        <v>3050856.7528435299</v>
      </c>
      <c r="J7634" s="33">
        <f t="shared" si="476"/>
        <v>5.3229341710951776E-3</v>
      </c>
      <c r="K7634" s="33">
        <f t="shared" si="477"/>
        <v>5.3087924599256597E-3</v>
      </c>
      <c r="L7634" s="33">
        <f t="shared" si="478"/>
        <v>0.94630883807309318</v>
      </c>
      <c r="M7634" s="33">
        <f t="shared" si="479"/>
        <v>0.94128508084876972</v>
      </c>
    </row>
    <row r="7635" spans="1:13" ht="41.4">
      <c r="A7635" t="s">
        <v>164</v>
      </c>
      <c r="B7635" t="s">
        <v>268</v>
      </c>
      <c r="C7635" s="14" t="s">
        <v>270</v>
      </c>
      <c r="D7635" t="s">
        <v>456</v>
      </c>
      <c r="E7635" t="s">
        <v>474</v>
      </c>
      <c r="F7635" s="20">
        <v>2033</v>
      </c>
      <c r="G7635" s="20">
        <v>63</v>
      </c>
      <c r="H7635" s="11">
        <v>16971.735082744901</v>
      </c>
      <c r="I7635" s="10">
        <v>2955515.9784738999</v>
      </c>
      <c r="J7635" s="33">
        <f t="shared" si="476"/>
        <v>5.7423932762861825E-3</v>
      </c>
      <c r="K7635" s="33">
        <f t="shared" si="477"/>
        <v>5.7259372500753081E-3</v>
      </c>
      <c r="L7635" s="33">
        <f t="shared" si="478"/>
        <v>0.94128508084876972</v>
      </c>
      <c r="M7635" s="33">
        <f t="shared" si="479"/>
        <v>0.93589534154139764</v>
      </c>
    </row>
    <row r="7636" spans="1:13" ht="41.4">
      <c r="A7636" t="s">
        <v>164</v>
      </c>
      <c r="B7636" t="s">
        <v>268</v>
      </c>
      <c r="C7636" s="14" t="s">
        <v>270</v>
      </c>
      <c r="D7636" t="s">
        <v>456</v>
      </c>
      <c r="E7636" t="s">
        <v>474</v>
      </c>
      <c r="F7636" s="20">
        <v>2033</v>
      </c>
      <c r="G7636" s="20">
        <v>64</v>
      </c>
      <c r="H7636" s="11">
        <v>17993.941051332498</v>
      </c>
      <c r="I7636" s="10">
        <v>2844725.8128177798</v>
      </c>
      <c r="J7636" s="33">
        <f t="shared" si="476"/>
        <v>6.3253692043905635E-3</v>
      </c>
      <c r="K7636" s="33">
        <f t="shared" si="477"/>
        <v>6.3054061699698849E-3</v>
      </c>
      <c r="L7636" s="33">
        <f t="shared" si="478"/>
        <v>0.93589534154139764</v>
      </c>
      <c r="M7636" s="33">
        <f t="shared" si="479"/>
        <v>0.92999414128039648</v>
      </c>
    </row>
    <row r="7637" spans="1:13" ht="41.4">
      <c r="A7637" t="s">
        <v>164</v>
      </c>
      <c r="B7637" t="s">
        <v>268</v>
      </c>
      <c r="C7637" s="14" t="s">
        <v>270</v>
      </c>
      <c r="D7637" t="s">
        <v>456</v>
      </c>
      <c r="E7637" t="s">
        <v>474</v>
      </c>
      <c r="F7637" s="20">
        <v>2033</v>
      </c>
      <c r="G7637" s="20">
        <v>65</v>
      </c>
      <c r="H7637" s="11">
        <v>19178.797049908801</v>
      </c>
      <c r="I7637" s="10">
        <v>2725742.7965796199</v>
      </c>
      <c r="J7637" s="33">
        <f t="shared" si="476"/>
        <v>7.0361726990437927E-3</v>
      </c>
      <c r="K7637" s="33">
        <f t="shared" si="477"/>
        <v>7.0114767914216669E-3</v>
      </c>
      <c r="L7637" s="33">
        <f t="shared" si="478"/>
        <v>0.92999414128039648</v>
      </c>
      <c r="M7637" s="33">
        <f t="shared" si="479"/>
        <v>0.9234735089426509</v>
      </c>
    </row>
    <row r="7638" spans="1:13" ht="41.4">
      <c r="A7638" t="s">
        <v>164</v>
      </c>
      <c r="B7638" t="s">
        <v>268</v>
      </c>
      <c r="C7638" s="14" t="s">
        <v>270</v>
      </c>
      <c r="D7638" t="s">
        <v>456</v>
      </c>
      <c r="E7638" t="s">
        <v>474</v>
      </c>
      <c r="F7638" s="20">
        <v>2033</v>
      </c>
      <c r="G7638" s="20">
        <v>66</v>
      </c>
      <c r="H7638" s="11">
        <v>19853.9650356891</v>
      </c>
      <c r="I7638" s="10">
        <v>2608055.2920458498</v>
      </c>
      <c r="J7638" s="33">
        <f t="shared" si="476"/>
        <v>7.6125552614779704E-3</v>
      </c>
      <c r="K7638" s="33">
        <f t="shared" si="477"/>
        <v>7.583653148818259E-3</v>
      </c>
      <c r="L7638" s="33">
        <f t="shared" si="478"/>
        <v>0.9234735089426509</v>
      </c>
      <c r="M7638" s="33">
        <f t="shared" si="479"/>
        <v>0.91647020615870767</v>
      </c>
    </row>
    <row r="7639" spans="1:13" ht="41.4">
      <c r="A7639" t="s">
        <v>164</v>
      </c>
      <c r="B7639" t="s">
        <v>268</v>
      </c>
      <c r="C7639" s="14" t="s">
        <v>270</v>
      </c>
      <c r="D7639" t="s">
        <v>456</v>
      </c>
      <c r="E7639" t="s">
        <v>474</v>
      </c>
      <c r="F7639" s="20">
        <v>2033</v>
      </c>
      <c r="G7639" s="20">
        <v>67</v>
      </c>
      <c r="H7639" s="11">
        <v>20833.672936449399</v>
      </c>
      <c r="I7639" s="10">
        <v>2477769.0252163201</v>
      </c>
      <c r="J7639" s="33">
        <f t="shared" si="476"/>
        <v>8.4082385098952182E-3</v>
      </c>
      <c r="K7639" s="33">
        <f t="shared" si="477"/>
        <v>8.372988139503712E-3</v>
      </c>
      <c r="L7639" s="33">
        <f t="shared" si="478"/>
        <v>0.91647020615870767</v>
      </c>
      <c r="M7639" s="33">
        <f t="shared" si="479"/>
        <v>0.9087966119923323</v>
      </c>
    </row>
    <row r="7640" spans="1:13" ht="41.4">
      <c r="A7640" t="s">
        <v>164</v>
      </c>
      <c r="B7640" t="s">
        <v>268</v>
      </c>
      <c r="C7640" s="14" t="s">
        <v>270</v>
      </c>
      <c r="D7640" t="s">
        <v>456</v>
      </c>
      <c r="E7640" t="s">
        <v>474</v>
      </c>
      <c r="F7640" s="20">
        <v>2033</v>
      </c>
      <c r="G7640" s="20">
        <v>68</v>
      </c>
      <c r="H7640" s="11">
        <v>21548.217405771</v>
      </c>
      <c r="I7640" s="10">
        <v>2336385.78578118</v>
      </c>
      <c r="J7640" s="33">
        <f t="shared" si="476"/>
        <v>9.2228849948110207E-3</v>
      </c>
      <c r="K7640" s="33">
        <f t="shared" si="477"/>
        <v>9.1804846423116926E-3</v>
      </c>
      <c r="L7640" s="33">
        <f t="shared" si="478"/>
        <v>0.9087966119923323</v>
      </c>
      <c r="M7640" s="33">
        <f t="shared" si="479"/>
        <v>0.90045341865295181</v>
      </c>
    </row>
    <row r="7641" spans="1:13" ht="41.4">
      <c r="A7641" t="s">
        <v>164</v>
      </c>
      <c r="B7641" t="s">
        <v>268</v>
      </c>
      <c r="C7641" s="14" t="s">
        <v>270</v>
      </c>
      <c r="D7641" t="s">
        <v>456</v>
      </c>
      <c r="E7641" t="s">
        <v>474</v>
      </c>
      <c r="F7641" s="20">
        <v>2033</v>
      </c>
      <c r="G7641" s="20">
        <v>69</v>
      </c>
      <c r="H7641" s="11">
        <v>21521.451347878501</v>
      </c>
      <c r="I7641" s="10">
        <v>2196456.4431012999</v>
      </c>
      <c r="J7641" s="33">
        <f t="shared" si="476"/>
        <v>9.7982600180730912E-3</v>
      </c>
      <c r="K7641" s="33">
        <f t="shared" si="477"/>
        <v>9.7504134668806586E-3</v>
      </c>
      <c r="L7641" s="33">
        <f t="shared" si="478"/>
        <v>0.90045341865295181</v>
      </c>
      <c r="M7641" s="33">
        <f t="shared" si="479"/>
        <v>0.89167362551341933</v>
      </c>
    </row>
    <row r="7642" spans="1:13" ht="41.4">
      <c r="A7642" t="s">
        <v>164</v>
      </c>
      <c r="B7642" t="s">
        <v>268</v>
      </c>
      <c r="C7642" s="14" t="s">
        <v>270</v>
      </c>
      <c r="D7642" t="s">
        <v>456</v>
      </c>
      <c r="E7642" t="s">
        <v>474</v>
      </c>
      <c r="F7642" s="20">
        <v>2034</v>
      </c>
      <c r="G7642" s="20">
        <v>30</v>
      </c>
      <c r="H7642" s="11">
        <v>689.47543859388099</v>
      </c>
      <c r="I7642" s="10">
        <v>4392404.0608548801</v>
      </c>
      <c r="J7642" s="33">
        <f t="shared" si="476"/>
        <v>1.5696994835663879E-4</v>
      </c>
      <c r="K7642" s="33">
        <f t="shared" si="477"/>
        <v>1.5695762921885681E-4</v>
      </c>
      <c r="L7642" s="33">
        <f t="shared" si="478"/>
        <v>1</v>
      </c>
      <c r="M7642" s="33">
        <f t="shared" si="479"/>
        <v>0.99984304237078114</v>
      </c>
    </row>
    <row r="7643" spans="1:13" ht="41.4">
      <c r="A7643" t="s">
        <v>164</v>
      </c>
      <c r="B7643" t="s">
        <v>268</v>
      </c>
      <c r="C7643" s="14" t="s">
        <v>270</v>
      </c>
      <c r="D7643" t="s">
        <v>456</v>
      </c>
      <c r="E7643" t="s">
        <v>474</v>
      </c>
      <c r="F7643" s="20">
        <v>2034</v>
      </c>
      <c r="G7643" s="20">
        <v>31</v>
      </c>
      <c r="H7643" s="11">
        <v>1023.9283981009499</v>
      </c>
      <c r="I7643" s="10">
        <v>4350333.4166910201</v>
      </c>
      <c r="J7643" s="33">
        <f t="shared" si="476"/>
        <v>2.3536779828700516E-4</v>
      </c>
      <c r="K7643" s="33">
        <f t="shared" si="477"/>
        <v>2.3534010145975781E-4</v>
      </c>
      <c r="L7643" s="33">
        <f t="shared" si="478"/>
        <v>0.99984304237078114</v>
      </c>
      <c r="M7643" s="33">
        <f t="shared" si="479"/>
        <v>0.99960773920774582</v>
      </c>
    </row>
    <row r="7644" spans="1:13" ht="41.4">
      <c r="A7644" t="s">
        <v>164</v>
      </c>
      <c r="B7644" t="s">
        <v>268</v>
      </c>
      <c r="C7644" s="14" t="s">
        <v>270</v>
      </c>
      <c r="D7644" t="s">
        <v>456</v>
      </c>
      <c r="E7644" t="s">
        <v>474</v>
      </c>
      <c r="F7644" s="20">
        <v>2034</v>
      </c>
      <c r="G7644" s="20">
        <v>32</v>
      </c>
      <c r="H7644" s="11">
        <v>1098.2152589070399</v>
      </c>
      <c r="I7644" s="10">
        <v>4331382.4596581496</v>
      </c>
      <c r="J7644" s="33">
        <f t="shared" si="476"/>
        <v>2.5354843843406881E-4</v>
      </c>
      <c r="K7644" s="33">
        <f t="shared" si="477"/>
        <v>2.5351629774517104E-4</v>
      </c>
      <c r="L7644" s="33">
        <f t="shared" si="478"/>
        <v>0.99960773920774582</v>
      </c>
      <c r="M7644" s="33">
        <f t="shared" si="479"/>
        <v>0.9993543223545045</v>
      </c>
    </row>
    <row r="7645" spans="1:13" ht="41.4">
      <c r="A7645" t="s">
        <v>164</v>
      </c>
      <c r="B7645" t="s">
        <v>268</v>
      </c>
      <c r="C7645" s="14" t="s">
        <v>270</v>
      </c>
      <c r="D7645" t="s">
        <v>456</v>
      </c>
      <c r="E7645" t="s">
        <v>474</v>
      </c>
      <c r="F7645" s="20">
        <v>2034</v>
      </c>
      <c r="G7645" s="20">
        <v>33</v>
      </c>
      <c r="H7645" s="11">
        <v>1185.47275724932</v>
      </c>
      <c r="I7645" s="10">
        <v>4312548.1980706099</v>
      </c>
      <c r="J7645" s="33">
        <f t="shared" si="476"/>
        <v>2.7488916130367853E-4</v>
      </c>
      <c r="K7645" s="33">
        <f t="shared" si="477"/>
        <v>2.7485138273986021E-4</v>
      </c>
      <c r="L7645" s="33">
        <f t="shared" si="478"/>
        <v>0.9993543223545045</v>
      </c>
      <c r="M7645" s="33">
        <f t="shared" si="479"/>
        <v>0.99907964843715835</v>
      </c>
    </row>
    <row r="7646" spans="1:13" ht="41.4">
      <c r="A7646" t="s">
        <v>164</v>
      </c>
      <c r="B7646" t="s">
        <v>268</v>
      </c>
      <c r="C7646" s="14" t="s">
        <v>270</v>
      </c>
      <c r="D7646" t="s">
        <v>456</v>
      </c>
      <c r="E7646" t="s">
        <v>474</v>
      </c>
      <c r="F7646" s="20">
        <v>2034</v>
      </c>
      <c r="G7646" s="20">
        <v>34</v>
      </c>
      <c r="H7646" s="11">
        <v>1280.7800765402999</v>
      </c>
      <c r="I7646" s="10">
        <v>4313410.7968362002</v>
      </c>
      <c r="J7646" s="33">
        <f t="shared" si="476"/>
        <v>2.9692977016697E-4</v>
      </c>
      <c r="K7646" s="33">
        <f t="shared" si="477"/>
        <v>2.9688569088570649E-4</v>
      </c>
      <c r="L7646" s="33">
        <f t="shared" si="478"/>
        <v>0.99907964843715835</v>
      </c>
      <c r="M7646" s="33">
        <f t="shared" si="479"/>
        <v>0.99878303598548224</v>
      </c>
    </row>
    <row r="7647" spans="1:13" ht="41.4">
      <c r="A7647" t="s">
        <v>164</v>
      </c>
      <c r="B7647" t="s">
        <v>268</v>
      </c>
      <c r="C7647" s="14" t="s">
        <v>270</v>
      </c>
      <c r="D7647" t="s">
        <v>456</v>
      </c>
      <c r="E7647" t="s">
        <v>474</v>
      </c>
      <c r="F7647" s="20">
        <v>2034</v>
      </c>
      <c r="G7647" s="20">
        <v>35</v>
      </c>
      <c r="H7647" s="11">
        <v>1418.11362450142</v>
      </c>
      <c r="I7647" s="10">
        <v>4353017.1813998101</v>
      </c>
      <c r="J7647" s="33">
        <f t="shared" si="476"/>
        <v>3.2577717142053496E-4</v>
      </c>
      <c r="K7647" s="33">
        <f t="shared" si="477"/>
        <v>3.2572411179987437E-4</v>
      </c>
      <c r="L7647" s="33">
        <f t="shared" si="478"/>
        <v>0.99878303598548224</v>
      </c>
      <c r="M7647" s="33">
        <f t="shared" si="479"/>
        <v>0.99845770826820512</v>
      </c>
    </row>
    <row r="7648" spans="1:13" ht="41.4">
      <c r="A7648" t="s">
        <v>164</v>
      </c>
      <c r="B7648" t="s">
        <v>268</v>
      </c>
      <c r="C7648" s="14" t="s">
        <v>270</v>
      </c>
      <c r="D7648" t="s">
        <v>456</v>
      </c>
      <c r="E7648" t="s">
        <v>474</v>
      </c>
      <c r="F7648" s="20">
        <v>2034</v>
      </c>
      <c r="G7648" s="20">
        <v>36</v>
      </c>
      <c r="H7648" s="11">
        <v>1866.8251508594899</v>
      </c>
      <c r="I7648" s="10">
        <v>4395120.4784757104</v>
      </c>
      <c r="J7648" s="33">
        <f t="shared" si="476"/>
        <v>4.2474948297820749E-4</v>
      </c>
      <c r="K7648" s="33">
        <f t="shared" si="477"/>
        <v>4.2465928968682398E-4</v>
      </c>
      <c r="L7648" s="33">
        <f t="shared" si="478"/>
        <v>0.99845770826820512</v>
      </c>
      <c r="M7648" s="33">
        <f t="shared" si="479"/>
        <v>0.99803370392702961</v>
      </c>
    </row>
    <row r="7649" spans="1:13" ht="41.4">
      <c r="A7649" t="s">
        <v>164</v>
      </c>
      <c r="B7649" t="s">
        <v>268</v>
      </c>
      <c r="C7649" s="14" t="s">
        <v>270</v>
      </c>
      <c r="D7649" t="s">
        <v>456</v>
      </c>
      <c r="E7649" t="s">
        <v>474</v>
      </c>
      <c r="F7649" s="20">
        <v>2034</v>
      </c>
      <c r="G7649" s="20">
        <v>37</v>
      </c>
      <c r="H7649" s="11">
        <v>2030.72946675247</v>
      </c>
      <c r="I7649" s="10">
        <v>4391062.9783968404</v>
      </c>
      <c r="J7649" s="33">
        <f t="shared" si="476"/>
        <v>4.6246876365546488E-4</v>
      </c>
      <c r="K7649" s="33">
        <f t="shared" si="477"/>
        <v>4.6236184146020154E-4</v>
      </c>
      <c r="L7649" s="33">
        <f t="shared" si="478"/>
        <v>0.99803370392702961</v>
      </c>
      <c r="M7649" s="33">
        <f t="shared" si="479"/>
        <v>0.99757225122584259</v>
      </c>
    </row>
    <row r="7650" spans="1:13" ht="41.4">
      <c r="A7650" t="s">
        <v>164</v>
      </c>
      <c r="B7650" t="s">
        <v>268</v>
      </c>
      <c r="C7650" s="14" t="s">
        <v>270</v>
      </c>
      <c r="D7650" t="s">
        <v>456</v>
      </c>
      <c r="E7650" t="s">
        <v>474</v>
      </c>
      <c r="F7650" s="20">
        <v>2034</v>
      </c>
      <c r="G7650" s="20">
        <v>38</v>
      </c>
      <c r="H7650" s="11">
        <v>2179.0830440556801</v>
      </c>
      <c r="I7650" s="10">
        <v>4328017.7419695202</v>
      </c>
      <c r="J7650" s="33">
        <f t="shared" si="476"/>
        <v>5.0348292774420565E-4</v>
      </c>
      <c r="K7650" s="33">
        <f t="shared" si="477"/>
        <v>5.033562014840065E-4</v>
      </c>
      <c r="L7650" s="33">
        <f t="shared" si="478"/>
        <v>0.99757225122584259</v>
      </c>
      <c r="M7650" s="33">
        <f t="shared" si="479"/>
        <v>0.99707011704675974</v>
      </c>
    </row>
    <row r="7651" spans="1:13" ht="41.4">
      <c r="A7651" t="s">
        <v>164</v>
      </c>
      <c r="B7651" t="s">
        <v>268</v>
      </c>
      <c r="C7651" s="14" t="s">
        <v>270</v>
      </c>
      <c r="D7651" t="s">
        <v>456</v>
      </c>
      <c r="E7651" t="s">
        <v>474</v>
      </c>
      <c r="F7651" s="20">
        <v>2034</v>
      </c>
      <c r="G7651" s="20">
        <v>39</v>
      </c>
      <c r="H7651" s="11">
        <v>2256.6997156873099</v>
      </c>
      <c r="I7651" s="10">
        <v>4262802.1093087299</v>
      </c>
      <c r="J7651" s="33">
        <f t="shared" si="476"/>
        <v>5.2939349700501664E-4</v>
      </c>
      <c r="K7651" s="33">
        <f t="shared" si="477"/>
        <v>5.2925339299214613E-4</v>
      </c>
      <c r="L7651" s="33">
        <f t="shared" si="478"/>
        <v>0.99707011704675974</v>
      </c>
      <c r="M7651" s="33">
        <f t="shared" si="479"/>
        <v>0.99654241430426171</v>
      </c>
    </row>
    <row r="7652" spans="1:13" ht="41.4">
      <c r="A7652" t="s">
        <v>164</v>
      </c>
      <c r="B7652" t="s">
        <v>268</v>
      </c>
      <c r="C7652" s="14" t="s">
        <v>270</v>
      </c>
      <c r="D7652" t="s">
        <v>456</v>
      </c>
      <c r="E7652" t="s">
        <v>474</v>
      </c>
      <c r="F7652" s="20">
        <v>2034</v>
      </c>
      <c r="G7652" s="20">
        <v>40</v>
      </c>
      <c r="H7652" s="11">
        <v>2407.9273366085899</v>
      </c>
      <c r="I7652" s="10">
        <v>4206945.8454729198</v>
      </c>
      <c r="J7652" s="33">
        <f t="shared" si="476"/>
        <v>5.7236946351466641E-4</v>
      </c>
      <c r="K7652" s="33">
        <f t="shared" si="477"/>
        <v>5.7220569136084976E-4</v>
      </c>
      <c r="L7652" s="33">
        <f t="shared" si="478"/>
        <v>0.99654241430426171</v>
      </c>
      <c r="M7652" s="33">
        <f t="shared" si="479"/>
        <v>0.9959721870631143</v>
      </c>
    </row>
    <row r="7653" spans="1:13" ht="41.4">
      <c r="A7653" t="s">
        <v>164</v>
      </c>
      <c r="B7653" t="s">
        <v>268</v>
      </c>
      <c r="C7653" s="14" t="s">
        <v>270</v>
      </c>
      <c r="D7653" t="s">
        <v>456</v>
      </c>
      <c r="E7653" t="s">
        <v>474</v>
      </c>
      <c r="F7653" s="20">
        <v>2034</v>
      </c>
      <c r="G7653" s="20">
        <v>41</v>
      </c>
      <c r="H7653" s="11">
        <v>3102.6880766142499</v>
      </c>
      <c r="I7653" s="10">
        <v>4153426.13538168</v>
      </c>
      <c r="J7653" s="33">
        <f t="shared" si="476"/>
        <v>7.4701896108936771E-4</v>
      </c>
      <c r="K7653" s="33">
        <f t="shared" si="477"/>
        <v>7.4674001188967942E-4</v>
      </c>
      <c r="L7653" s="33">
        <f t="shared" si="478"/>
        <v>0.9959721870631143</v>
      </c>
      <c r="M7653" s="33">
        <f t="shared" si="479"/>
        <v>0.99522845478030497</v>
      </c>
    </row>
    <row r="7654" spans="1:13" ht="41.4">
      <c r="A7654" t="s">
        <v>164</v>
      </c>
      <c r="B7654" t="s">
        <v>268</v>
      </c>
      <c r="C7654" s="14" t="s">
        <v>270</v>
      </c>
      <c r="D7654" t="s">
        <v>456</v>
      </c>
      <c r="E7654" t="s">
        <v>474</v>
      </c>
      <c r="F7654" s="20">
        <v>2034</v>
      </c>
      <c r="G7654" s="20">
        <v>42</v>
      </c>
      <c r="H7654" s="11">
        <v>3402.1919087790998</v>
      </c>
      <c r="I7654" s="10">
        <v>4134614.2080753599</v>
      </c>
      <c r="J7654" s="33">
        <f t="shared" si="476"/>
        <v>8.228559516228241E-4</v>
      </c>
      <c r="K7654" s="33">
        <f t="shared" si="477"/>
        <v>8.225174985033723E-4</v>
      </c>
      <c r="L7654" s="33">
        <f t="shared" si="478"/>
        <v>0.99522845478030497</v>
      </c>
      <c r="M7654" s="33">
        <f t="shared" si="479"/>
        <v>0.9944098619612397</v>
      </c>
    </row>
    <row r="7655" spans="1:13" ht="41.4">
      <c r="A7655" t="s">
        <v>164</v>
      </c>
      <c r="B7655" t="s">
        <v>268</v>
      </c>
      <c r="C7655" s="14" t="s">
        <v>270</v>
      </c>
      <c r="D7655" t="s">
        <v>456</v>
      </c>
      <c r="E7655" t="s">
        <v>474</v>
      </c>
      <c r="F7655" s="20">
        <v>2034</v>
      </c>
      <c r="G7655" s="20">
        <v>43</v>
      </c>
      <c r="H7655" s="11">
        <v>3771.8102825176502</v>
      </c>
      <c r="I7655" s="10">
        <v>4109768.0263710399</v>
      </c>
      <c r="J7655" s="33">
        <f t="shared" si="476"/>
        <v>9.1776719715448046E-4</v>
      </c>
      <c r="K7655" s="33">
        <f t="shared" si="477"/>
        <v>9.1734617764949178E-4</v>
      </c>
      <c r="L7655" s="33">
        <f t="shared" si="478"/>
        <v>0.9944098619612397</v>
      </c>
      <c r="M7655" s="33">
        <f t="shared" si="479"/>
        <v>0.99349764387535255</v>
      </c>
    </row>
    <row r="7656" spans="1:13" ht="41.4">
      <c r="A7656" t="s">
        <v>164</v>
      </c>
      <c r="B7656" t="s">
        <v>268</v>
      </c>
      <c r="C7656" s="14" t="s">
        <v>270</v>
      </c>
      <c r="D7656" t="s">
        <v>456</v>
      </c>
      <c r="E7656" t="s">
        <v>474</v>
      </c>
      <c r="F7656" s="20">
        <v>2034</v>
      </c>
      <c r="G7656" s="20">
        <v>44</v>
      </c>
      <c r="H7656" s="11">
        <v>3953.27600464231</v>
      </c>
      <c r="I7656" s="10">
        <v>4088017.2629480301</v>
      </c>
      <c r="J7656" s="33">
        <f t="shared" si="476"/>
        <v>9.670399487969498E-4</v>
      </c>
      <c r="K7656" s="33">
        <f t="shared" si="477"/>
        <v>9.665725163531258E-4</v>
      </c>
      <c r="L7656" s="33">
        <f t="shared" si="478"/>
        <v>0.99349764387535255</v>
      </c>
      <c r="M7656" s="33">
        <f t="shared" si="479"/>
        <v>0.992537356357721</v>
      </c>
    </row>
    <row r="7657" spans="1:13" ht="41.4">
      <c r="A7657" t="s">
        <v>164</v>
      </c>
      <c r="B7657" t="s">
        <v>268</v>
      </c>
      <c r="C7657" s="14" t="s">
        <v>270</v>
      </c>
      <c r="D7657" t="s">
        <v>456</v>
      </c>
      <c r="E7657" t="s">
        <v>474</v>
      </c>
      <c r="F7657" s="20">
        <v>2034</v>
      </c>
      <c r="G7657" s="20">
        <v>45</v>
      </c>
      <c r="H7657" s="11">
        <v>4294.7903648776</v>
      </c>
      <c r="I7657" s="10">
        <v>4088783.1567411502</v>
      </c>
      <c r="J7657" s="33">
        <f t="shared" si="476"/>
        <v>1.0503835004790623E-3</v>
      </c>
      <c r="K7657" s="33">
        <f t="shared" si="477"/>
        <v>1.0498320408283135E-3</v>
      </c>
      <c r="L7657" s="33">
        <f t="shared" si="478"/>
        <v>0.992537356357721</v>
      </c>
      <c r="M7657" s="33">
        <f t="shared" si="479"/>
        <v>0.99149535883929762</v>
      </c>
    </row>
    <row r="7658" spans="1:13" ht="41.4">
      <c r="A7658" t="s">
        <v>164</v>
      </c>
      <c r="B7658" t="s">
        <v>268</v>
      </c>
      <c r="C7658" s="14" t="s">
        <v>270</v>
      </c>
      <c r="D7658" t="s">
        <v>456</v>
      </c>
      <c r="E7658" t="s">
        <v>474</v>
      </c>
      <c r="F7658" s="20">
        <v>2034</v>
      </c>
      <c r="G7658" s="20">
        <v>46</v>
      </c>
      <c r="H7658" s="11">
        <v>5415.27576696289</v>
      </c>
      <c r="I7658" s="10">
        <v>4043550.3999270401</v>
      </c>
      <c r="J7658" s="33">
        <f t="shared" si="476"/>
        <v>1.3392378556875662E-3</v>
      </c>
      <c r="K7658" s="33">
        <f t="shared" si="477"/>
        <v>1.3383414768699531E-3</v>
      </c>
      <c r="L7658" s="33">
        <f t="shared" si="478"/>
        <v>0.99149535883929762</v>
      </c>
      <c r="M7658" s="33">
        <f t="shared" si="479"/>
        <v>0.99016839947643898</v>
      </c>
    </row>
    <row r="7659" spans="1:13" ht="41.4">
      <c r="A7659" t="s">
        <v>164</v>
      </c>
      <c r="B7659" t="s">
        <v>268</v>
      </c>
      <c r="C7659" s="14" t="s">
        <v>270</v>
      </c>
      <c r="D7659" t="s">
        <v>456</v>
      </c>
      <c r="E7659" t="s">
        <v>474</v>
      </c>
      <c r="F7659" s="20">
        <v>2034</v>
      </c>
      <c r="G7659" s="20">
        <v>47</v>
      </c>
      <c r="H7659" s="11">
        <v>5957.9758385384102</v>
      </c>
      <c r="I7659" s="10">
        <v>3989555.5122678098</v>
      </c>
      <c r="J7659" s="33">
        <f t="shared" si="476"/>
        <v>1.4933933918747952E-3</v>
      </c>
      <c r="K7659" s="33">
        <f t="shared" si="477"/>
        <v>1.4922788348563643E-3</v>
      </c>
      <c r="L7659" s="33">
        <f t="shared" si="478"/>
        <v>0.99016839947643898</v>
      </c>
      <c r="M7659" s="33">
        <f t="shared" si="479"/>
        <v>0.98869079213095667</v>
      </c>
    </row>
    <row r="7660" spans="1:13" ht="41.4">
      <c r="A7660" t="s">
        <v>164</v>
      </c>
      <c r="B7660" t="s">
        <v>268</v>
      </c>
      <c r="C7660" s="14" t="s">
        <v>270</v>
      </c>
      <c r="D7660" t="s">
        <v>456</v>
      </c>
      <c r="E7660" t="s">
        <v>474</v>
      </c>
      <c r="F7660" s="20">
        <v>2034</v>
      </c>
      <c r="G7660" s="20">
        <v>48</v>
      </c>
      <c r="H7660" s="11">
        <v>6677.8926363638802</v>
      </c>
      <c r="I7660" s="10">
        <v>3995952.8466002699</v>
      </c>
      <c r="J7660" s="33">
        <f t="shared" si="476"/>
        <v>1.671164023380653E-3</v>
      </c>
      <c r="K7660" s="33">
        <f t="shared" si="477"/>
        <v>1.6697684063273766E-3</v>
      </c>
      <c r="L7660" s="33">
        <f t="shared" si="478"/>
        <v>0.98869079213095667</v>
      </c>
      <c r="M7660" s="33">
        <f t="shared" si="479"/>
        <v>0.9870399074826296</v>
      </c>
    </row>
    <row r="7661" spans="1:13" ht="41.4">
      <c r="A7661" t="s">
        <v>164</v>
      </c>
      <c r="B7661" t="s">
        <v>268</v>
      </c>
      <c r="C7661" s="14" t="s">
        <v>270</v>
      </c>
      <c r="D7661" t="s">
        <v>456</v>
      </c>
      <c r="E7661" t="s">
        <v>474</v>
      </c>
      <c r="F7661" s="20">
        <v>2034</v>
      </c>
      <c r="G7661" s="20">
        <v>49</v>
      </c>
      <c r="H7661" s="11">
        <v>7374.7495181922905</v>
      </c>
      <c r="I7661" s="10">
        <v>4057450.9225131702</v>
      </c>
      <c r="J7661" s="33">
        <f t="shared" si="476"/>
        <v>1.8175819397525572E-3</v>
      </c>
      <c r="K7661" s="33">
        <f t="shared" si="477"/>
        <v>1.8159311380059329E-3</v>
      </c>
      <c r="L7661" s="33">
        <f t="shared" si="478"/>
        <v>0.9870399074826296</v>
      </c>
      <c r="M7661" s="33">
        <f t="shared" si="479"/>
        <v>0.98524751098017738</v>
      </c>
    </row>
    <row r="7662" spans="1:13" ht="41.4">
      <c r="A7662" t="s">
        <v>164</v>
      </c>
      <c r="B7662" t="s">
        <v>268</v>
      </c>
      <c r="C7662" s="14" t="s">
        <v>270</v>
      </c>
      <c r="D7662" t="s">
        <v>456</v>
      </c>
      <c r="E7662" t="s">
        <v>474</v>
      </c>
      <c r="F7662" s="20">
        <v>2034</v>
      </c>
      <c r="G7662" s="20">
        <v>50</v>
      </c>
      <c r="H7662" s="11">
        <v>8121.1717193572804</v>
      </c>
      <c r="I7662" s="10">
        <v>4077126.7387224799</v>
      </c>
      <c r="J7662" s="33">
        <f t="shared" si="476"/>
        <v>1.9918860118392969E-3</v>
      </c>
      <c r="K7662" s="33">
        <f t="shared" si="477"/>
        <v>1.9899035234126616E-3</v>
      </c>
      <c r="L7662" s="33">
        <f t="shared" si="478"/>
        <v>0.98524751098017738</v>
      </c>
      <c r="M7662" s="33">
        <f t="shared" si="479"/>
        <v>0.98328696348664435</v>
      </c>
    </row>
    <row r="7663" spans="1:13" ht="41.4">
      <c r="A7663" t="s">
        <v>164</v>
      </c>
      <c r="B7663" t="s">
        <v>268</v>
      </c>
      <c r="C7663" s="14" t="s">
        <v>270</v>
      </c>
      <c r="D7663" t="s">
        <v>456</v>
      </c>
      <c r="E7663" t="s">
        <v>474</v>
      </c>
      <c r="F7663" s="20">
        <v>2034</v>
      </c>
      <c r="G7663" s="20">
        <v>51</v>
      </c>
      <c r="H7663" s="11">
        <v>9078.1673347642409</v>
      </c>
      <c r="I7663" s="10">
        <v>4038828.3526895801</v>
      </c>
      <c r="J7663" s="33">
        <f t="shared" si="476"/>
        <v>2.2477229884550081E-3</v>
      </c>
      <c r="K7663" s="33">
        <f t="shared" si="477"/>
        <v>2.2451987507551285E-3</v>
      </c>
      <c r="L7663" s="33">
        <f t="shared" si="478"/>
        <v>0.98328696348664435</v>
      </c>
      <c r="M7663" s="33">
        <f t="shared" si="479"/>
        <v>0.98107928882459028</v>
      </c>
    </row>
    <row r="7664" spans="1:13" ht="41.4">
      <c r="A7664" t="s">
        <v>164</v>
      </c>
      <c r="B7664" t="s">
        <v>268</v>
      </c>
      <c r="C7664" s="14" t="s">
        <v>270</v>
      </c>
      <c r="D7664" t="s">
        <v>456</v>
      </c>
      <c r="E7664" t="s">
        <v>474</v>
      </c>
      <c r="F7664" s="20">
        <v>2034</v>
      </c>
      <c r="G7664" s="20">
        <v>52</v>
      </c>
      <c r="H7664" s="11">
        <v>9619.0282108216506</v>
      </c>
      <c r="I7664" s="10">
        <v>3976177.7596467501</v>
      </c>
      <c r="J7664" s="33">
        <f t="shared" si="476"/>
        <v>2.4191645324418845E-3</v>
      </c>
      <c r="K7664" s="33">
        <f t="shared" si="477"/>
        <v>2.4162407121337548E-3</v>
      </c>
      <c r="L7664" s="33">
        <f t="shared" si="478"/>
        <v>0.98107928882459028</v>
      </c>
      <c r="M7664" s="33">
        <f t="shared" si="479"/>
        <v>0.97870876510510108</v>
      </c>
    </row>
    <row r="7665" spans="1:13" ht="41.4">
      <c r="A7665" t="s">
        <v>164</v>
      </c>
      <c r="B7665" t="s">
        <v>268</v>
      </c>
      <c r="C7665" s="14" t="s">
        <v>270</v>
      </c>
      <c r="D7665" t="s">
        <v>456</v>
      </c>
      <c r="E7665" t="s">
        <v>474</v>
      </c>
      <c r="F7665" s="20">
        <v>2034</v>
      </c>
      <c r="G7665" s="20">
        <v>53</v>
      </c>
      <c r="H7665" s="11">
        <v>10121.4001769893</v>
      </c>
      <c r="I7665" s="10">
        <v>3906352.4902310399</v>
      </c>
      <c r="J7665" s="33">
        <f t="shared" si="476"/>
        <v>2.5910104636744325E-3</v>
      </c>
      <c r="K7665" s="33">
        <f t="shared" si="477"/>
        <v>2.5876566932396816E-3</v>
      </c>
      <c r="L7665" s="33">
        <f t="shared" si="478"/>
        <v>0.97870876510510108</v>
      </c>
      <c r="M7665" s="33">
        <f t="shared" si="479"/>
        <v>0.9761762028183445</v>
      </c>
    </row>
    <row r="7666" spans="1:13" ht="41.4">
      <c r="A7666" t="s">
        <v>164</v>
      </c>
      <c r="B7666" t="s">
        <v>268</v>
      </c>
      <c r="C7666" s="14" t="s">
        <v>270</v>
      </c>
      <c r="D7666" t="s">
        <v>456</v>
      </c>
      <c r="E7666" t="s">
        <v>474</v>
      </c>
      <c r="F7666" s="20">
        <v>2034</v>
      </c>
      <c r="G7666" s="20">
        <v>54</v>
      </c>
      <c r="H7666" s="11">
        <v>10744.9200975435</v>
      </c>
      <c r="I7666" s="10">
        <v>3841384.3844111301</v>
      </c>
      <c r="J7666" s="33">
        <f t="shared" si="476"/>
        <v>2.7971478566810115E-3</v>
      </c>
      <c r="K7666" s="33">
        <f t="shared" si="477"/>
        <v>2.7932394835633589E-3</v>
      </c>
      <c r="L7666" s="33">
        <f t="shared" si="478"/>
        <v>0.9761762028183445</v>
      </c>
      <c r="M7666" s="33">
        <f t="shared" si="479"/>
        <v>0.97344950890571735</v>
      </c>
    </row>
    <row r="7667" spans="1:13" ht="41.4">
      <c r="A7667" t="s">
        <v>164</v>
      </c>
      <c r="B7667" t="s">
        <v>268</v>
      </c>
      <c r="C7667" s="14" t="s">
        <v>270</v>
      </c>
      <c r="D7667" t="s">
        <v>456</v>
      </c>
      <c r="E7667" t="s">
        <v>474</v>
      </c>
      <c r="F7667" s="20">
        <v>2034</v>
      </c>
      <c r="G7667" s="20">
        <v>55</v>
      </c>
      <c r="H7667" s="11">
        <v>11433.262916599801</v>
      </c>
      <c r="I7667" s="10">
        <v>3762640.5382890198</v>
      </c>
      <c r="J7667" s="33">
        <f t="shared" si="476"/>
        <v>3.0386274745763599E-3</v>
      </c>
      <c r="K7667" s="33">
        <f t="shared" si="477"/>
        <v>3.0340155186330264E-3</v>
      </c>
      <c r="L7667" s="33">
        <f t="shared" si="478"/>
        <v>0.97344950890571735</v>
      </c>
      <c r="M7667" s="33">
        <f t="shared" si="479"/>
        <v>0.97049604798909173</v>
      </c>
    </row>
    <row r="7668" spans="1:13" ht="41.4">
      <c r="A7668" t="s">
        <v>164</v>
      </c>
      <c r="B7668" t="s">
        <v>268</v>
      </c>
      <c r="C7668" s="14" t="s">
        <v>270</v>
      </c>
      <c r="D7668" t="s">
        <v>456</v>
      </c>
      <c r="E7668" t="s">
        <v>474</v>
      </c>
      <c r="F7668" s="20">
        <v>2034</v>
      </c>
      <c r="G7668" s="20">
        <v>56</v>
      </c>
      <c r="H7668" s="11">
        <v>12144.9774979426</v>
      </c>
      <c r="I7668" s="10">
        <v>3659761.7775593698</v>
      </c>
      <c r="J7668" s="33">
        <f t="shared" si="476"/>
        <v>3.3185158587130418E-3</v>
      </c>
      <c r="K7668" s="33">
        <f t="shared" si="477"/>
        <v>3.3130156707965597E-3</v>
      </c>
      <c r="L7668" s="33">
        <f t="shared" si="478"/>
        <v>0.97049604798909173</v>
      </c>
      <c r="M7668" s="33">
        <f t="shared" si="479"/>
        <v>0.96728077937365775</v>
      </c>
    </row>
    <row r="7669" spans="1:13" ht="41.4">
      <c r="A7669" t="s">
        <v>164</v>
      </c>
      <c r="B7669" t="s">
        <v>268</v>
      </c>
      <c r="C7669" s="14" t="s">
        <v>270</v>
      </c>
      <c r="D7669" t="s">
        <v>456</v>
      </c>
      <c r="E7669" t="s">
        <v>474</v>
      </c>
      <c r="F7669" s="20">
        <v>2034</v>
      </c>
      <c r="G7669" s="20">
        <v>57</v>
      </c>
      <c r="H7669" s="11">
        <v>12885.4449119071</v>
      </c>
      <c r="I7669" s="10">
        <v>3560528.5348686599</v>
      </c>
      <c r="J7669" s="33">
        <f t="shared" si="476"/>
        <v>3.6189697079291672E-3</v>
      </c>
      <c r="K7669" s="33">
        <f t="shared" si="477"/>
        <v>3.6124291294863387E-3</v>
      </c>
      <c r="L7669" s="33">
        <f t="shared" si="478"/>
        <v>0.96728077937365775</v>
      </c>
      <c r="M7669" s="33">
        <f t="shared" si="479"/>
        <v>0.96378654610985615</v>
      </c>
    </row>
    <row r="7670" spans="1:13" ht="41.4">
      <c r="A7670" t="s">
        <v>164</v>
      </c>
      <c r="B7670" t="s">
        <v>268</v>
      </c>
      <c r="C7670" s="14" t="s">
        <v>270</v>
      </c>
      <c r="D7670" t="s">
        <v>456</v>
      </c>
      <c r="E7670" t="s">
        <v>474</v>
      </c>
      <c r="F7670" s="20">
        <v>2034</v>
      </c>
      <c r="G7670" s="20">
        <v>58</v>
      </c>
      <c r="H7670" s="11">
        <v>13800.1633548725</v>
      </c>
      <c r="I7670" s="10">
        <v>3474904.3298694799</v>
      </c>
      <c r="J7670" s="33">
        <f t="shared" si="476"/>
        <v>3.9713793661164893E-3</v>
      </c>
      <c r="K7670" s="33">
        <f t="shared" si="477"/>
        <v>3.9635038680612134E-3</v>
      </c>
      <c r="L7670" s="33">
        <f t="shared" si="478"/>
        <v>0.96378654610985615</v>
      </c>
      <c r="M7670" s="33">
        <f t="shared" si="479"/>
        <v>0.95996657440636435</v>
      </c>
    </row>
    <row r="7671" spans="1:13" ht="41.4">
      <c r="A7671" t="s">
        <v>164</v>
      </c>
      <c r="B7671" t="s">
        <v>268</v>
      </c>
      <c r="C7671" s="14" t="s">
        <v>270</v>
      </c>
      <c r="D7671" t="s">
        <v>456</v>
      </c>
      <c r="E7671" t="s">
        <v>474</v>
      </c>
      <c r="F7671" s="20">
        <v>2034</v>
      </c>
      <c r="G7671" s="20">
        <v>59</v>
      </c>
      <c r="H7671" s="11">
        <v>14050.515558765401</v>
      </c>
      <c r="I7671" s="10">
        <v>3376471.1359466002</v>
      </c>
      <c r="J7671" s="33">
        <f t="shared" si="476"/>
        <v>4.1613018423823462E-3</v>
      </c>
      <c r="K7671" s="33">
        <f t="shared" si="477"/>
        <v>4.1526556232043266E-3</v>
      </c>
      <c r="L7671" s="33">
        <f t="shared" si="478"/>
        <v>0.95996657440636435</v>
      </c>
      <c r="M7671" s="33">
        <f t="shared" si="479"/>
        <v>0.95598016381306761</v>
      </c>
    </row>
    <row r="7672" spans="1:13" ht="41.4">
      <c r="A7672" t="s">
        <v>164</v>
      </c>
      <c r="B7672" t="s">
        <v>268</v>
      </c>
      <c r="C7672" s="14" t="s">
        <v>270</v>
      </c>
      <c r="D7672" t="s">
        <v>456</v>
      </c>
      <c r="E7672" t="s">
        <v>474</v>
      </c>
      <c r="F7672" s="20">
        <v>2034</v>
      </c>
      <c r="G7672" s="20">
        <v>60</v>
      </c>
      <c r="H7672" s="11">
        <v>14619.9391932992</v>
      </c>
      <c r="I7672" s="10">
        <v>3292329.99395969</v>
      </c>
      <c r="J7672" s="33">
        <f t="shared" si="476"/>
        <v>4.440605656213634E-3</v>
      </c>
      <c r="K7672" s="33">
        <f t="shared" si="477"/>
        <v>4.4307607447641173E-3</v>
      </c>
      <c r="L7672" s="33">
        <f t="shared" si="478"/>
        <v>0.95598016381306761</v>
      </c>
      <c r="M7672" s="33">
        <f t="shared" si="479"/>
        <v>0.95174444443047146</v>
      </c>
    </row>
    <row r="7673" spans="1:13" ht="41.4">
      <c r="A7673" t="s">
        <v>164</v>
      </c>
      <c r="B7673" t="s">
        <v>268</v>
      </c>
      <c r="C7673" s="14" t="s">
        <v>270</v>
      </c>
      <c r="D7673" t="s">
        <v>456</v>
      </c>
      <c r="E7673" t="s">
        <v>474</v>
      </c>
      <c r="F7673" s="20">
        <v>2034</v>
      </c>
      <c r="G7673" s="20">
        <v>61</v>
      </c>
      <c r="H7673" s="11">
        <v>15545.869541510699</v>
      </c>
      <c r="I7673" s="10">
        <v>3207736.58129664</v>
      </c>
      <c r="J7673" s="33">
        <f t="shared" si="476"/>
        <v>4.8463672585068399E-3</v>
      </c>
      <c r="K7673" s="33">
        <f t="shared" si="477"/>
        <v>4.8346425690686257E-3</v>
      </c>
      <c r="L7673" s="33">
        <f t="shared" si="478"/>
        <v>0.95174444443047146</v>
      </c>
      <c r="M7673" s="33">
        <f t="shared" si="479"/>
        <v>0.94714310022455328</v>
      </c>
    </row>
    <row r="7674" spans="1:13" ht="41.4">
      <c r="A7674" t="s">
        <v>164</v>
      </c>
      <c r="B7674" t="s">
        <v>268</v>
      </c>
      <c r="C7674" s="14" t="s">
        <v>270</v>
      </c>
      <c r="D7674" t="s">
        <v>456</v>
      </c>
      <c r="E7674" t="s">
        <v>474</v>
      </c>
      <c r="F7674" s="20">
        <v>2034</v>
      </c>
      <c r="G7674" s="20">
        <v>62</v>
      </c>
      <c r="H7674" s="11">
        <v>16256.749602607901</v>
      </c>
      <c r="I7674" s="10">
        <v>3102778.8652685801</v>
      </c>
      <c r="J7674" s="33">
        <f t="shared" si="476"/>
        <v>5.2394161197177993E-3</v>
      </c>
      <c r="K7674" s="33">
        <f t="shared" si="477"/>
        <v>5.225714319335828E-3</v>
      </c>
      <c r="L7674" s="33">
        <f t="shared" si="478"/>
        <v>0.94714310022455328</v>
      </c>
      <c r="M7674" s="33">
        <f t="shared" si="479"/>
        <v>0.94219360096324967</v>
      </c>
    </row>
    <row r="7675" spans="1:13" ht="41.4">
      <c r="A7675" t="s">
        <v>164</v>
      </c>
      <c r="B7675" t="s">
        <v>268</v>
      </c>
      <c r="C7675" s="14" t="s">
        <v>270</v>
      </c>
      <c r="D7675" t="s">
        <v>456</v>
      </c>
      <c r="E7675" t="s">
        <v>474</v>
      </c>
      <c r="F7675" s="20">
        <v>2034</v>
      </c>
      <c r="G7675" s="20">
        <v>63</v>
      </c>
      <c r="H7675" s="11">
        <v>17013.2657871179</v>
      </c>
      <c r="I7675" s="10">
        <v>3007587.6059908499</v>
      </c>
      <c r="J7675" s="33">
        <f t="shared" si="476"/>
        <v>5.6567814527593383E-3</v>
      </c>
      <c r="K7675" s="33">
        <f t="shared" si="477"/>
        <v>5.6408119906655729E-3</v>
      </c>
      <c r="L7675" s="33">
        <f t="shared" si="478"/>
        <v>0.94219360096324967</v>
      </c>
      <c r="M7675" s="33">
        <f t="shared" si="479"/>
        <v>0.93687886400140774</v>
      </c>
    </row>
    <row r="7676" spans="1:13" ht="41.4">
      <c r="A7676" t="s">
        <v>164</v>
      </c>
      <c r="B7676" t="s">
        <v>268</v>
      </c>
      <c r="C7676" s="14" t="s">
        <v>270</v>
      </c>
      <c r="D7676" t="s">
        <v>456</v>
      </c>
      <c r="E7676" t="s">
        <v>474</v>
      </c>
      <c r="F7676" s="20">
        <v>2034</v>
      </c>
      <c r="G7676" s="20">
        <v>64</v>
      </c>
      <c r="H7676" s="11">
        <v>18077.5718330452</v>
      </c>
      <c r="I7676" s="10">
        <v>2909889.9462776599</v>
      </c>
      <c r="J7676" s="33">
        <f t="shared" si="476"/>
        <v>6.2124589475179588E-3</v>
      </c>
      <c r="K7676" s="33">
        <f t="shared" si="477"/>
        <v>6.1932015237190496E-3</v>
      </c>
      <c r="L7676" s="33">
        <f t="shared" si="478"/>
        <v>0.93687886400140774</v>
      </c>
      <c r="M7676" s="33">
        <f t="shared" si="479"/>
        <v>0.93107658439333407</v>
      </c>
    </row>
    <row r="7677" spans="1:13" ht="41.4">
      <c r="A7677" t="s">
        <v>164</v>
      </c>
      <c r="B7677" t="s">
        <v>268</v>
      </c>
      <c r="C7677" s="14" t="s">
        <v>270</v>
      </c>
      <c r="D7677" t="s">
        <v>456</v>
      </c>
      <c r="E7677" t="s">
        <v>474</v>
      </c>
      <c r="F7677" s="20">
        <v>2034</v>
      </c>
      <c r="G7677" s="20">
        <v>65</v>
      </c>
      <c r="H7677" s="11">
        <v>19035.3887765363</v>
      </c>
      <c r="I7677" s="10">
        <v>2796530.71314209</v>
      </c>
      <c r="J7677" s="33">
        <f t="shared" si="476"/>
        <v>6.8067869546652544E-3</v>
      </c>
      <c r="K7677" s="33">
        <f t="shared" si="477"/>
        <v>6.7836732534228839E-3</v>
      </c>
      <c r="L7677" s="33">
        <f t="shared" si="478"/>
        <v>0.93107658439333407</v>
      </c>
      <c r="M7677" s="33">
        <f t="shared" si="479"/>
        <v>0.92476046507089671</v>
      </c>
    </row>
    <row r="7678" spans="1:13" ht="41.4">
      <c r="A7678" t="s">
        <v>164</v>
      </c>
      <c r="B7678" t="s">
        <v>268</v>
      </c>
      <c r="C7678" s="14" t="s">
        <v>270</v>
      </c>
      <c r="D7678" t="s">
        <v>456</v>
      </c>
      <c r="E7678" t="s">
        <v>474</v>
      </c>
      <c r="F7678" s="20">
        <v>2034</v>
      </c>
      <c r="G7678" s="20">
        <v>66</v>
      </c>
      <c r="H7678" s="11">
        <v>19691.532913445099</v>
      </c>
      <c r="I7678" s="10">
        <v>2674872.8675655499</v>
      </c>
      <c r="J7678" s="33">
        <f t="shared" si="476"/>
        <v>7.3616705871209194E-3</v>
      </c>
      <c r="K7678" s="33">
        <f t="shared" si="477"/>
        <v>7.3346398613092223E-3</v>
      </c>
      <c r="L7678" s="33">
        <f t="shared" si="478"/>
        <v>0.92476046507089671</v>
      </c>
      <c r="M7678" s="33">
        <f t="shared" si="479"/>
        <v>0.91797768010162484</v>
      </c>
    </row>
    <row r="7679" spans="1:13" ht="41.4">
      <c r="A7679" t="s">
        <v>164</v>
      </c>
      <c r="B7679" t="s">
        <v>268</v>
      </c>
      <c r="C7679" s="14" t="s">
        <v>270</v>
      </c>
      <c r="D7679" t="s">
        <v>456</v>
      </c>
      <c r="E7679" t="s">
        <v>474</v>
      </c>
      <c r="F7679" s="20">
        <v>2034</v>
      </c>
      <c r="G7679" s="20">
        <v>67</v>
      </c>
      <c r="H7679" s="11">
        <v>20766.732454135799</v>
      </c>
      <c r="I7679" s="10">
        <v>2554227.7316797101</v>
      </c>
      <c r="J7679" s="33">
        <f t="shared" si="476"/>
        <v>8.1303370864582968E-3</v>
      </c>
      <c r="K7679" s="33">
        <f t="shared" si="477"/>
        <v>8.0973752865608484E-3</v>
      </c>
      <c r="L7679" s="33">
        <f t="shared" si="478"/>
        <v>0.91797768010162484</v>
      </c>
      <c r="M7679" s="33">
        <f t="shared" si="479"/>
        <v>0.91054447032115549</v>
      </c>
    </row>
    <row r="7680" spans="1:13" ht="41.4">
      <c r="A7680" t="s">
        <v>164</v>
      </c>
      <c r="B7680" t="s">
        <v>268</v>
      </c>
      <c r="C7680" s="14" t="s">
        <v>270</v>
      </c>
      <c r="D7680" t="s">
        <v>456</v>
      </c>
      <c r="E7680" t="s">
        <v>474</v>
      </c>
      <c r="F7680" s="20">
        <v>2034</v>
      </c>
      <c r="G7680" s="20">
        <v>68</v>
      </c>
      <c r="H7680" s="11">
        <v>21621.199960264399</v>
      </c>
      <c r="I7680" s="10">
        <v>2421561.4907111898</v>
      </c>
      <c r="J7680" s="33">
        <f t="shared" si="476"/>
        <v>8.9286190101720096E-3</v>
      </c>
      <c r="K7680" s="33">
        <f t="shared" si="477"/>
        <v>8.888877259062844E-3</v>
      </c>
      <c r="L7680" s="33">
        <f t="shared" si="478"/>
        <v>0.91054447032115549</v>
      </c>
      <c r="M7680" s="33">
        <f t="shared" si="479"/>
        <v>0.90245075228555238</v>
      </c>
    </row>
    <row r="7681" spans="1:13" ht="41.4">
      <c r="A7681" t="s">
        <v>164</v>
      </c>
      <c r="B7681" t="s">
        <v>268</v>
      </c>
      <c r="C7681" s="14" t="s">
        <v>270</v>
      </c>
      <c r="D7681" t="s">
        <v>456</v>
      </c>
      <c r="E7681" t="s">
        <v>474</v>
      </c>
      <c r="F7681" s="20">
        <v>2034</v>
      </c>
      <c r="G7681" s="20">
        <v>69</v>
      </c>
      <c r="H7681" s="11">
        <v>21578.390680701901</v>
      </c>
      <c r="I7681" s="10">
        <v>2278270.9760944401</v>
      </c>
      <c r="J7681" s="33">
        <f t="shared" si="476"/>
        <v>9.4713890082087498E-3</v>
      </c>
      <c r="K7681" s="33">
        <f t="shared" si="477"/>
        <v>9.4266766773095645E-3</v>
      </c>
      <c r="L7681" s="33">
        <f t="shared" si="478"/>
        <v>0.90245075228555238</v>
      </c>
      <c r="M7681" s="33">
        <f t="shared" si="479"/>
        <v>0.89394364082656175</v>
      </c>
    </row>
    <row r="7682" spans="1:13" ht="41.4">
      <c r="A7682" t="s">
        <v>164</v>
      </c>
      <c r="B7682" t="s">
        <v>268</v>
      </c>
      <c r="C7682" s="14" t="s">
        <v>270</v>
      </c>
      <c r="D7682" t="s">
        <v>456</v>
      </c>
      <c r="E7682" t="s">
        <v>474</v>
      </c>
      <c r="F7682" s="20">
        <v>2035</v>
      </c>
      <c r="G7682" s="20">
        <v>30</v>
      </c>
      <c r="H7682" s="11">
        <v>693.57663482053499</v>
      </c>
      <c r="I7682" s="10">
        <v>4483817.42467942</v>
      </c>
      <c r="J7682" s="33">
        <f t="shared" ref="J7682:J7745" si="480">IF(I7682&gt;0,H7682/I7682,0)</f>
        <v>1.5468440597135236E-4</v>
      </c>
      <c r="K7682" s="33">
        <f t="shared" ref="K7682:K7745" si="481">1-EXP(-J7682)</f>
        <v>1.5467244295541693E-4</v>
      </c>
      <c r="L7682" s="33">
        <f t="shared" ref="L7682:L7745" si="482">IF(G7682=30,1,M7681)</f>
        <v>1</v>
      </c>
      <c r="M7682" s="33">
        <f t="shared" ref="M7682:M7745" si="483">L7682*(1-K7682)</f>
        <v>0.99984532755704458</v>
      </c>
    </row>
    <row r="7683" spans="1:13" ht="41.4">
      <c r="A7683" t="s">
        <v>164</v>
      </c>
      <c r="B7683" t="s">
        <v>268</v>
      </c>
      <c r="C7683" s="14" t="s">
        <v>270</v>
      </c>
      <c r="D7683" t="s">
        <v>456</v>
      </c>
      <c r="E7683" t="s">
        <v>474</v>
      </c>
      <c r="F7683" s="20">
        <v>2035</v>
      </c>
      <c r="G7683" s="20">
        <v>31</v>
      </c>
      <c r="H7683" s="11">
        <v>990.80731280116902</v>
      </c>
      <c r="I7683" s="10">
        <v>4386976.8592918599</v>
      </c>
      <c r="J7683" s="33">
        <f t="shared" si="480"/>
        <v>2.2585195786993593E-4</v>
      </c>
      <c r="K7683" s="33">
        <f t="shared" si="481"/>
        <v>2.2582645523649969E-4</v>
      </c>
      <c r="L7683" s="33">
        <f t="shared" si="482"/>
        <v>0.99984532755704458</v>
      </c>
      <c r="M7683" s="33">
        <f t="shared" si="483"/>
        <v>0.99961953603093756</v>
      </c>
    </row>
    <row r="7684" spans="1:13" ht="41.4">
      <c r="A7684" t="s">
        <v>164</v>
      </c>
      <c r="B7684" t="s">
        <v>268</v>
      </c>
      <c r="C7684" s="14" t="s">
        <v>270</v>
      </c>
      <c r="D7684" t="s">
        <v>456</v>
      </c>
      <c r="E7684" t="s">
        <v>474</v>
      </c>
      <c r="F7684" s="20">
        <v>2035</v>
      </c>
      <c r="G7684" s="20">
        <v>32</v>
      </c>
      <c r="H7684" s="11">
        <v>1061.1071444974</v>
      </c>
      <c r="I7684" s="10">
        <v>4344891.5858279299</v>
      </c>
      <c r="J7684" s="33">
        <f t="shared" si="480"/>
        <v>2.4421947556953904E-4</v>
      </c>
      <c r="K7684" s="33">
        <f t="shared" si="481"/>
        <v>2.4418965642092338E-4</v>
      </c>
      <c r="L7684" s="33">
        <f t="shared" si="482"/>
        <v>0.99961953603093756</v>
      </c>
      <c r="M7684" s="33">
        <f t="shared" si="483"/>
        <v>0.99937543927988248</v>
      </c>
    </row>
    <row r="7685" spans="1:13" ht="41.4">
      <c r="A7685" t="s">
        <v>164</v>
      </c>
      <c r="B7685" t="s">
        <v>268</v>
      </c>
      <c r="C7685" s="14" t="s">
        <v>270</v>
      </c>
      <c r="D7685" t="s">
        <v>456</v>
      </c>
      <c r="E7685" t="s">
        <v>474</v>
      </c>
      <c r="F7685" s="20">
        <v>2035</v>
      </c>
      <c r="G7685" s="20">
        <v>33</v>
      </c>
      <c r="H7685" s="11">
        <v>1149.9610464688601</v>
      </c>
      <c r="I7685" s="10">
        <v>4325704.3309774501</v>
      </c>
      <c r="J7685" s="33">
        <f t="shared" si="480"/>
        <v>2.6584365423075766E-4</v>
      </c>
      <c r="K7685" s="33">
        <f t="shared" si="481"/>
        <v>2.6580832093758833E-4</v>
      </c>
      <c r="L7685" s="33">
        <f t="shared" si="482"/>
        <v>0.99937543927988248</v>
      </c>
      <c r="M7685" s="33">
        <f t="shared" si="483"/>
        <v>0.99910979697238123</v>
      </c>
    </row>
    <row r="7686" spans="1:13" ht="41.4">
      <c r="A7686" t="s">
        <v>164</v>
      </c>
      <c r="B7686" t="s">
        <v>268</v>
      </c>
      <c r="C7686" s="14" t="s">
        <v>270</v>
      </c>
      <c r="D7686" t="s">
        <v>456</v>
      </c>
      <c r="E7686" t="s">
        <v>474</v>
      </c>
      <c r="F7686" s="20">
        <v>2035</v>
      </c>
      <c r="G7686" s="20">
        <v>34</v>
      </c>
      <c r="H7686" s="11">
        <v>1243.0174396166501</v>
      </c>
      <c r="I7686" s="10">
        <v>4306590.8633045899</v>
      </c>
      <c r="J7686" s="33">
        <f t="shared" si="480"/>
        <v>2.886314207853127E-4</v>
      </c>
      <c r="K7686" s="33">
        <f t="shared" si="481"/>
        <v>2.8858977074408543E-4</v>
      </c>
      <c r="L7686" s="33">
        <f t="shared" si="482"/>
        <v>0.99910979697238123</v>
      </c>
      <c r="M7686" s="33">
        <f t="shared" si="483"/>
        <v>0.99882146410512485</v>
      </c>
    </row>
    <row r="7687" spans="1:13" ht="41.4">
      <c r="A7687" t="s">
        <v>164</v>
      </c>
      <c r="B7687" t="s">
        <v>268</v>
      </c>
      <c r="C7687" s="14" t="s">
        <v>270</v>
      </c>
      <c r="D7687" t="s">
        <v>456</v>
      </c>
      <c r="E7687" t="s">
        <v>474</v>
      </c>
      <c r="F7687" s="20">
        <v>2035</v>
      </c>
      <c r="G7687" s="20">
        <v>35</v>
      </c>
      <c r="H7687" s="11">
        <v>1361.4032842239301</v>
      </c>
      <c r="I7687" s="10">
        <v>4307105.7976008505</v>
      </c>
      <c r="J7687" s="33">
        <f t="shared" si="480"/>
        <v>3.1608308414022722E-4</v>
      </c>
      <c r="K7687" s="33">
        <f t="shared" si="481"/>
        <v>3.1603313514505516E-4</v>
      </c>
      <c r="L7687" s="33">
        <f t="shared" si="482"/>
        <v>0.99882146410512485</v>
      </c>
      <c r="M7687" s="33">
        <f t="shared" si="483"/>
        <v>0.99850580342637352</v>
      </c>
    </row>
    <row r="7688" spans="1:13" ht="41.4">
      <c r="A7688" t="s">
        <v>164</v>
      </c>
      <c r="B7688" t="s">
        <v>268</v>
      </c>
      <c r="C7688" s="14" t="s">
        <v>270</v>
      </c>
      <c r="D7688" t="s">
        <v>456</v>
      </c>
      <c r="E7688" t="s">
        <v>474</v>
      </c>
      <c r="F7688" s="20">
        <v>2035</v>
      </c>
      <c r="G7688" s="20">
        <v>36</v>
      </c>
      <c r="H7688" s="11">
        <v>1813.1500653335299</v>
      </c>
      <c r="I7688" s="10">
        <v>4346228.7002823697</v>
      </c>
      <c r="J7688" s="33">
        <f t="shared" si="480"/>
        <v>4.1717778570090697E-4</v>
      </c>
      <c r="K7688" s="33">
        <f t="shared" si="481"/>
        <v>4.1709077914797721E-4</v>
      </c>
      <c r="L7688" s="33">
        <f t="shared" si="482"/>
        <v>0.99850580342637352</v>
      </c>
      <c r="M7688" s="33">
        <f t="shared" si="483"/>
        <v>0.99808933586283866</v>
      </c>
    </row>
    <row r="7689" spans="1:13" ht="41.4">
      <c r="A7689" t="s">
        <v>164</v>
      </c>
      <c r="B7689" t="s">
        <v>268</v>
      </c>
      <c r="C7689" s="14" t="s">
        <v>270</v>
      </c>
      <c r="D7689" t="s">
        <v>456</v>
      </c>
      <c r="E7689" t="s">
        <v>474</v>
      </c>
      <c r="F7689" s="20">
        <v>2035</v>
      </c>
      <c r="G7689" s="20">
        <v>37</v>
      </c>
      <c r="H7689" s="11">
        <v>1997.5918598880301</v>
      </c>
      <c r="I7689" s="10">
        <v>4387910.8064258499</v>
      </c>
      <c r="J7689" s="33">
        <f t="shared" si="480"/>
        <v>4.5524896653839647E-4</v>
      </c>
      <c r="K7689" s="33">
        <f t="shared" si="481"/>
        <v>4.5514535645096998E-4</v>
      </c>
      <c r="L7689" s="33">
        <f t="shared" si="482"/>
        <v>0.99808933586283866</v>
      </c>
      <c r="M7689" s="33">
        <f t="shared" si="483"/>
        <v>0.99763506013629744</v>
      </c>
    </row>
    <row r="7690" spans="1:13" ht="41.4">
      <c r="A7690" t="s">
        <v>164</v>
      </c>
      <c r="B7690" t="s">
        <v>268</v>
      </c>
      <c r="C7690" s="14" t="s">
        <v>270</v>
      </c>
      <c r="D7690" t="s">
        <v>456</v>
      </c>
      <c r="E7690" t="s">
        <v>474</v>
      </c>
      <c r="F7690" s="20">
        <v>2035</v>
      </c>
      <c r="G7690" s="20">
        <v>38</v>
      </c>
      <c r="H7690" s="11">
        <v>2186.3763393775098</v>
      </c>
      <c r="I7690" s="10">
        <v>4383317.5668430803</v>
      </c>
      <c r="J7690" s="33">
        <f t="shared" si="480"/>
        <v>4.9879487535103807E-4</v>
      </c>
      <c r="K7690" s="33">
        <f t="shared" si="481"/>
        <v>4.9867049786767037E-4</v>
      </c>
      <c r="L7690" s="33">
        <f t="shared" si="482"/>
        <v>0.99763506013629744</v>
      </c>
      <c r="M7690" s="33">
        <f t="shared" si="483"/>
        <v>0.99713756896416905</v>
      </c>
    </row>
    <row r="7691" spans="1:13" ht="41.4">
      <c r="A7691" t="s">
        <v>164</v>
      </c>
      <c r="B7691" t="s">
        <v>268</v>
      </c>
      <c r="C7691" s="14" t="s">
        <v>270</v>
      </c>
      <c r="D7691" t="s">
        <v>456</v>
      </c>
      <c r="E7691" t="s">
        <v>474</v>
      </c>
      <c r="F7691" s="20">
        <v>2035</v>
      </c>
      <c r="G7691" s="20">
        <v>39</v>
      </c>
      <c r="H7691" s="11">
        <v>2270.3643077318302</v>
      </c>
      <c r="I7691" s="10">
        <v>4319787.5610199403</v>
      </c>
      <c r="J7691" s="33">
        <f t="shared" si="480"/>
        <v>5.2557313887810193E-4</v>
      </c>
      <c r="K7691" s="33">
        <f t="shared" si="481"/>
        <v>5.2543504950908204E-4</v>
      </c>
      <c r="L7691" s="33">
        <f t="shared" si="482"/>
        <v>0.99713756896416905</v>
      </c>
      <c r="M7691" s="33">
        <f t="shared" si="483"/>
        <v>0.99661363793625302</v>
      </c>
    </row>
    <row r="7692" spans="1:13" ht="41.4">
      <c r="A7692" t="s">
        <v>164</v>
      </c>
      <c r="B7692" t="s">
        <v>268</v>
      </c>
      <c r="C7692" s="14" t="s">
        <v>270</v>
      </c>
      <c r="D7692" t="s">
        <v>456</v>
      </c>
      <c r="E7692" t="s">
        <v>474</v>
      </c>
      <c r="F7692" s="20">
        <v>2035</v>
      </c>
      <c r="G7692" s="20">
        <v>40</v>
      </c>
      <c r="H7692" s="11">
        <v>2410.6468675726601</v>
      </c>
      <c r="I7692" s="10">
        <v>4254138.7630238701</v>
      </c>
      <c r="J7692" s="33">
        <f t="shared" si="480"/>
        <v>5.666591998656754E-4</v>
      </c>
      <c r="K7692" s="33">
        <f t="shared" si="481"/>
        <v>5.664986788629367E-4</v>
      </c>
      <c r="L7692" s="33">
        <f t="shared" si="482"/>
        <v>0.99661363793625302</v>
      </c>
      <c r="M7692" s="33">
        <f t="shared" si="483"/>
        <v>0.99604905762702534</v>
      </c>
    </row>
    <row r="7693" spans="1:13" ht="41.4">
      <c r="A7693" t="s">
        <v>164</v>
      </c>
      <c r="B7693" t="s">
        <v>268</v>
      </c>
      <c r="C7693" s="14" t="s">
        <v>270</v>
      </c>
      <c r="D7693" t="s">
        <v>456</v>
      </c>
      <c r="E7693" t="s">
        <v>474</v>
      </c>
      <c r="F7693" s="20">
        <v>2035</v>
      </c>
      <c r="G7693" s="20">
        <v>41</v>
      </c>
      <c r="H7693" s="11">
        <v>3089.60489991651</v>
      </c>
      <c r="I7693" s="10">
        <v>4197723.0291733397</v>
      </c>
      <c r="J7693" s="33">
        <f t="shared" si="480"/>
        <v>7.3601923672533202E-4</v>
      </c>
      <c r="K7693" s="33">
        <f t="shared" si="481"/>
        <v>7.3574844100798842E-4</v>
      </c>
      <c r="L7693" s="33">
        <f t="shared" si="482"/>
        <v>0.99604905762702534</v>
      </c>
      <c r="M7693" s="33">
        <f t="shared" si="483"/>
        <v>0.99531621608570875</v>
      </c>
    </row>
    <row r="7694" spans="1:13" ht="41.4">
      <c r="A7694" t="s">
        <v>164</v>
      </c>
      <c r="B7694" t="s">
        <v>268</v>
      </c>
      <c r="C7694" s="14" t="s">
        <v>270</v>
      </c>
      <c r="D7694" t="s">
        <v>456</v>
      </c>
      <c r="E7694" t="s">
        <v>474</v>
      </c>
      <c r="F7694" s="20">
        <v>2035</v>
      </c>
      <c r="G7694" s="20">
        <v>42</v>
      </c>
      <c r="H7694" s="11">
        <v>3366.0620429086298</v>
      </c>
      <c r="I7694" s="10">
        <v>4143749.5996874501</v>
      </c>
      <c r="J7694" s="33">
        <f t="shared" si="480"/>
        <v>8.1232274343085819E-4</v>
      </c>
      <c r="K7694" s="33">
        <f t="shared" si="481"/>
        <v>8.1199289863065349E-4</v>
      </c>
      <c r="L7694" s="33">
        <f t="shared" si="482"/>
        <v>0.99531621608570875</v>
      </c>
      <c r="M7694" s="33">
        <f t="shared" si="483"/>
        <v>0.99450802638635527</v>
      </c>
    </row>
    <row r="7695" spans="1:13" ht="41.4">
      <c r="A7695" t="s">
        <v>164</v>
      </c>
      <c r="B7695" t="s">
        <v>268</v>
      </c>
      <c r="C7695" s="14" t="s">
        <v>270</v>
      </c>
      <c r="D7695" t="s">
        <v>456</v>
      </c>
      <c r="E7695" t="s">
        <v>474</v>
      </c>
      <c r="F7695" s="20">
        <v>2035</v>
      </c>
      <c r="G7695" s="20">
        <v>43</v>
      </c>
      <c r="H7695" s="11">
        <v>3721.83131888554</v>
      </c>
      <c r="I7695" s="10">
        <v>4124127.0987182702</v>
      </c>
      <c r="J7695" s="33">
        <f t="shared" si="480"/>
        <v>9.0245310820858088E-4</v>
      </c>
      <c r="K7695" s="33">
        <f t="shared" si="481"/>
        <v>9.0204601987087241E-4</v>
      </c>
      <c r="L7695" s="33">
        <f t="shared" si="482"/>
        <v>0.99450802638635527</v>
      </c>
      <c r="M7695" s="33">
        <f t="shared" si="483"/>
        <v>0.99361093437942383</v>
      </c>
    </row>
    <row r="7696" spans="1:13" ht="41.4">
      <c r="A7696" t="s">
        <v>164</v>
      </c>
      <c r="B7696" t="s">
        <v>268</v>
      </c>
      <c r="C7696" s="14" t="s">
        <v>270</v>
      </c>
      <c r="D7696" t="s">
        <v>456</v>
      </c>
      <c r="E7696" t="s">
        <v>474</v>
      </c>
      <c r="F7696" s="20">
        <v>2035</v>
      </c>
      <c r="G7696" s="20">
        <v>44</v>
      </c>
      <c r="H7696" s="11">
        <v>3901.51332385152</v>
      </c>
      <c r="I7696" s="10">
        <v>4098355.0100060399</v>
      </c>
      <c r="J7696" s="33">
        <f t="shared" si="480"/>
        <v>9.5197056241493592E-4</v>
      </c>
      <c r="K7696" s="33">
        <f t="shared" si="481"/>
        <v>9.515175821918076E-4</v>
      </c>
      <c r="L7696" s="33">
        <f t="shared" si="482"/>
        <v>0.99361093437942383</v>
      </c>
      <c r="M7696" s="33">
        <f t="shared" si="483"/>
        <v>0.99266549610550381</v>
      </c>
    </row>
    <row r="7697" spans="1:13" ht="41.4">
      <c r="A7697" t="s">
        <v>164</v>
      </c>
      <c r="B7697" t="s">
        <v>268</v>
      </c>
      <c r="C7697" s="14" t="s">
        <v>270</v>
      </c>
      <c r="D7697" t="s">
        <v>456</v>
      </c>
      <c r="E7697" t="s">
        <v>474</v>
      </c>
      <c r="F7697" s="20">
        <v>2035</v>
      </c>
      <c r="G7697" s="20">
        <v>45</v>
      </c>
      <c r="H7697" s="11">
        <v>4201.9263704833002</v>
      </c>
      <c r="I7697" s="10">
        <v>4075798.1288066399</v>
      </c>
      <c r="J7697" s="33">
        <f t="shared" si="480"/>
        <v>1.0309456547382021E-3</v>
      </c>
      <c r="K7697" s="33">
        <f t="shared" si="481"/>
        <v>1.030414412842906E-3</v>
      </c>
      <c r="L7697" s="33">
        <f t="shared" si="482"/>
        <v>0.99266549610550381</v>
      </c>
      <c r="M7697" s="33">
        <f t="shared" si="483"/>
        <v>0.99164263927118479</v>
      </c>
    </row>
    <row r="7698" spans="1:13" ht="41.4">
      <c r="A7698" t="s">
        <v>164</v>
      </c>
      <c r="B7698" t="s">
        <v>268</v>
      </c>
      <c r="C7698" s="14" t="s">
        <v>270</v>
      </c>
      <c r="D7698" t="s">
        <v>456</v>
      </c>
      <c r="E7698" t="s">
        <v>474</v>
      </c>
      <c r="F7698" s="20">
        <v>2035</v>
      </c>
      <c r="G7698" s="20">
        <v>46</v>
      </c>
      <c r="H7698" s="11">
        <v>5267.9702064415196</v>
      </c>
      <c r="I7698" s="10">
        <v>4075466.4387875102</v>
      </c>
      <c r="J7698" s="33">
        <f t="shared" si="480"/>
        <v>1.2926054687396201E-3</v>
      </c>
      <c r="K7698" s="33">
        <f t="shared" si="481"/>
        <v>1.2917704141282016E-3</v>
      </c>
      <c r="L7698" s="33">
        <f t="shared" si="482"/>
        <v>0.99164263927118479</v>
      </c>
      <c r="M7698" s="33">
        <f t="shared" si="483"/>
        <v>0.99036166464838626</v>
      </c>
    </row>
    <row r="7699" spans="1:13" ht="41.4">
      <c r="A7699" t="s">
        <v>164</v>
      </c>
      <c r="B7699" t="s">
        <v>268</v>
      </c>
      <c r="C7699" s="14" t="s">
        <v>270</v>
      </c>
      <c r="D7699" t="s">
        <v>456</v>
      </c>
      <c r="E7699" t="s">
        <v>474</v>
      </c>
      <c r="F7699" s="20">
        <v>2035</v>
      </c>
      <c r="G7699" s="20">
        <v>47</v>
      </c>
      <c r="H7699" s="11">
        <v>5823.2444738145005</v>
      </c>
      <c r="I7699" s="10">
        <v>4029292.2985589402</v>
      </c>
      <c r="J7699" s="33">
        <f t="shared" si="480"/>
        <v>1.4452276088029552E-3</v>
      </c>
      <c r="K7699" s="33">
        <f t="shared" si="481"/>
        <v>1.4441837703043081E-3</v>
      </c>
      <c r="L7699" s="33">
        <f t="shared" si="482"/>
        <v>0.99036166464838626</v>
      </c>
      <c r="M7699" s="33">
        <f t="shared" si="483"/>
        <v>0.98893140040556948</v>
      </c>
    </row>
    <row r="7700" spans="1:13" ht="41.4">
      <c r="A7700" t="s">
        <v>164</v>
      </c>
      <c r="B7700" t="s">
        <v>268</v>
      </c>
      <c r="C7700" s="14" t="s">
        <v>270</v>
      </c>
      <c r="D7700" t="s">
        <v>456</v>
      </c>
      <c r="E7700" t="s">
        <v>474</v>
      </c>
      <c r="F7700" s="20">
        <v>2035</v>
      </c>
      <c r="G7700" s="20">
        <v>48</v>
      </c>
      <c r="H7700" s="11">
        <v>6439.8805753888801</v>
      </c>
      <c r="I7700" s="10">
        <v>3974037.64312603</v>
      </c>
      <c r="J7700" s="33">
        <f t="shared" si="480"/>
        <v>1.6204880662185138E-3</v>
      </c>
      <c r="K7700" s="33">
        <f t="shared" si="481"/>
        <v>1.6191757843735388E-3</v>
      </c>
      <c r="L7700" s="33">
        <f t="shared" si="482"/>
        <v>0.98893140040556948</v>
      </c>
      <c r="M7700" s="33">
        <f t="shared" si="483"/>
        <v>0.98733014662962615</v>
      </c>
    </row>
    <row r="7701" spans="1:13" ht="41.4">
      <c r="A7701" t="s">
        <v>164</v>
      </c>
      <c r="B7701" t="s">
        <v>268</v>
      </c>
      <c r="C7701" s="14" t="s">
        <v>270</v>
      </c>
      <c r="D7701" t="s">
        <v>456</v>
      </c>
      <c r="E7701" t="s">
        <v>474</v>
      </c>
      <c r="F7701" s="20">
        <v>2035</v>
      </c>
      <c r="G7701" s="20">
        <v>49</v>
      </c>
      <c r="H7701" s="11">
        <v>7023.6172690085004</v>
      </c>
      <c r="I7701" s="10">
        <v>3978768.9672666499</v>
      </c>
      <c r="J7701" s="33">
        <f t="shared" si="480"/>
        <v>1.7652739645834757E-3</v>
      </c>
      <c r="K7701" s="33">
        <f t="shared" si="481"/>
        <v>1.7637167849161584E-3</v>
      </c>
      <c r="L7701" s="33">
        <f t="shared" si="482"/>
        <v>0.98733014662962615</v>
      </c>
      <c r="M7701" s="33">
        <f t="shared" si="483"/>
        <v>0.98558877587776172</v>
      </c>
    </row>
    <row r="7702" spans="1:13" ht="41.4">
      <c r="A7702" t="s">
        <v>164</v>
      </c>
      <c r="B7702" t="s">
        <v>268</v>
      </c>
      <c r="C7702" s="14" t="s">
        <v>270</v>
      </c>
      <c r="D7702" t="s">
        <v>456</v>
      </c>
      <c r="E7702" t="s">
        <v>474</v>
      </c>
      <c r="F7702" s="20">
        <v>2035</v>
      </c>
      <c r="G7702" s="20">
        <v>50</v>
      </c>
      <c r="H7702" s="11">
        <v>7800.3694236506899</v>
      </c>
      <c r="I7702" s="10">
        <v>4038400.6266016099</v>
      </c>
      <c r="J7702" s="33">
        <f t="shared" si="480"/>
        <v>1.9315491811952416E-3</v>
      </c>
      <c r="K7702" s="33">
        <f t="shared" si="481"/>
        <v>1.9296849405595617E-3</v>
      </c>
      <c r="L7702" s="33">
        <f t="shared" si="482"/>
        <v>0.98558877587776172</v>
      </c>
      <c r="M7702" s="33">
        <f t="shared" si="483"/>
        <v>0.98368690005936588</v>
      </c>
    </row>
    <row r="7703" spans="1:13" ht="41.4">
      <c r="A7703" t="s">
        <v>164</v>
      </c>
      <c r="B7703" t="s">
        <v>268</v>
      </c>
      <c r="C7703" s="14" t="s">
        <v>270</v>
      </c>
      <c r="D7703" t="s">
        <v>456</v>
      </c>
      <c r="E7703" t="s">
        <v>474</v>
      </c>
      <c r="F7703" s="20">
        <v>2035</v>
      </c>
      <c r="G7703" s="20">
        <v>51</v>
      </c>
      <c r="H7703" s="11">
        <v>8994.8189852655505</v>
      </c>
      <c r="I7703" s="10">
        <v>4056157.1224650801</v>
      </c>
      <c r="J7703" s="33">
        <f t="shared" si="480"/>
        <v>2.2175716358342301E-3</v>
      </c>
      <c r="K7703" s="33">
        <f t="shared" si="481"/>
        <v>2.2151146403776023E-3</v>
      </c>
      <c r="L7703" s="33">
        <f t="shared" si="482"/>
        <v>0.98368690005936588</v>
      </c>
      <c r="M7703" s="33">
        <f t="shared" si="483"/>
        <v>0.98150792080549676</v>
      </c>
    </row>
    <row r="7704" spans="1:13" ht="41.4">
      <c r="A7704" t="s">
        <v>164</v>
      </c>
      <c r="B7704" t="s">
        <v>268</v>
      </c>
      <c r="C7704" s="14" t="s">
        <v>270</v>
      </c>
      <c r="D7704" t="s">
        <v>456</v>
      </c>
      <c r="E7704" t="s">
        <v>474</v>
      </c>
      <c r="F7704" s="20">
        <v>2035</v>
      </c>
      <c r="G7704" s="20">
        <v>52</v>
      </c>
      <c r="H7704" s="11">
        <v>9594.0842460855092</v>
      </c>
      <c r="I7704" s="10">
        <v>4016395.42486144</v>
      </c>
      <c r="J7704" s="33">
        <f t="shared" si="480"/>
        <v>2.3887300007111455E-3</v>
      </c>
      <c r="K7704" s="33">
        <f t="shared" si="481"/>
        <v>2.3858792555415675E-3</v>
      </c>
      <c r="L7704" s="33">
        <f t="shared" si="482"/>
        <v>0.98150792080549676</v>
      </c>
      <c r="M7704" s="33">
        <f t="shared" si="483"/>
        <v>0.9791661614180972</v>
      </c>
    </row>
    <row r="7705" spans="1:13" ht="41.4">
      <c r="A7705" t="s">
        <v>164</v>
      </c>
      <c r="B7705" t="s">
        <v>268</v>
      </c>
      <c r="C7705" s="14" t="s">
        <v>270</v>
      </c>
      <c r="D7705" t="s">
        <v>456</v>
      </c>
      <c r="E7705" t="s">
        <v>474</v>
      </c>
      <c r="F7705" s="20">
        <v>2035</v>
      </c>
      <c r="G7705" s="20">
        <v>53</v>
      </c>
      <c r="H7705" s="11">
        <v>10185.1142913042</v>
      </c>
      <c r="I7705" s="10">
        <v>3952157.4155581002</v>
      </c>
      <c r="J7705" s="33">
        <f t="shared" si="480"/>
        <v>2.5771023824125486E-3</v>
      </c>
      <c r="K7705" s="33">
        <f t="shared" si="481"/>
        <v>2.5737845048499075E-3</v>
      </c>
      <c r="L7705" s="33">
        <f t="shared" si="482"/>
        <v>0.9791661614180972</v>
      </c>
      <c r="M7705" s="33">
        <f t="shared" si="483"/>
        <v>0.97664599872416591</v>
      </c>
    </row>
    <row r="7706" spans="1:13" ht="41.4">
      <c r="A7706" t="s">
        <v>164</v>
      </c>
      <c r="B7706" t="s">
        <v>268</v>
      </c>
      <c r="C7706" s="14" t="s">
        <v>270</v>
      </c>
      <c r="D7706" t="s">
        <v>456</v>
      </c>
      <c r="E7706" t="s">
        <v>474</v>
      </c>
      <c r="F7706" s="20">
        <v>2035</v>
      </c>
      <c r="G7706" s="20">
        <v>54</v>
      </c>
      <c r="H7706" s="11">
        <v>10814.7556018873</v>
      </c>
      <c r="I7706" s="10">
        <v>3880741.6538449498</v>
      </c>
      <c r="J7706" s="33">
        <f t="shared" si="480"/>
        <v>2.7867754585447057E-3</v>
      </c>
      <c r="K7706" s="33">
        <f t="shared" si="481"/>
        <v>2.7828960043758677E-3</v>
      </c>
      <c r="L7706" s="33">
        <f t="shared" si="482"/>
        <v>0.97664599872416591</v>
      </c>
      <c r="M7706" s="33">
        <f t="shared" si="483"/>
        <v>0.97392809447662676</v>
      </c>
    </row>
    <row r="7707" spans="1:13" ht="41.4">
      <c r="A7707" t="s">
        <v>164</v>
      </c>
      <c r="B7707" t="s">
        <v>268</v>
      </c>
      <c r="C7707" s="14" t="s">
        <v>270</v>
      </c>
      <c r="D7707" t="s">
        <v>456</v>
      </c>
      <c r="E7707" t="s">
        <v>474</v>
      </c>
      <c r="F7707" s="20">
        <v>2035</v>
      </c>
      <c r="G7707" s="20">
        <v>55</v>
      </c>
      <c r="H7707" s="11">
        <v>11522.856423466799</v>
      </c>
      <c r="I7707" s="10">
        <v>3813981.3482585601</v>
      </c>
      <c r="J7707" s="33">
        <f t="shared" si="480"/>
        <v>3.0212146760308788E-3</v>
      </c>
      <c r="K7707" s="33">
        <f t="shared" si="481"/>
        <v>3.0166553996449075E-3</v>
      </c>
      <c r="L7707" s="33">
        <f t="shared" si="482"/>
        <v>0.97392809447662676</v>
      </c>
      <c r="M7707" s="33">
        <f t="shared" si="483"/>
        <v>0.97099008903155792</v>
      </c>
    </row>
    <row r="7708" spans="1:13" ht="41.4">
      <c r="A7708" t="s">
        <v>164</v>
      </c>
      <c r="B7708" t="s">
        <v>268</v>
      </c>
      <c r="C7708" s="14" t="s">
        <v>270</v>
      </c>
      <c r="D7708" t="s">
        <v>456</v>
      </c>
      <c r="E7708" t="s">
        <v>474</v>
      </c>
      <c r="F7708" s="20">
        <v>2035</v>
      </c>
      <c r="G7708" s="20">
        <v>56</v>
      </c>
      <c r="H7708" s="11">
        <v>12285.2672821461</v>
      </c>
      <c r="I7708" s="10">
        <v>3733357.82447823</v>
      </c>
      <c r="J7708" s="33">
        <f t="shared" si="480"/>
        <v>3.2906750061824238E-3</v>
      </c>
      <c r="K7708" s="33">
        <f t="shared" si="481"/>
        <v>3.2852666691705057E-3</v>
      </c>
      <c r="L7708" s="33">
        <f t="shared" si="482"/>
        <v>0.97099008903155792</v>
      </c>
      <c r="M7708" s="33">
        <f t="shared" si="483"/>
        <v>0.96780012765596768</v>
      </c>
    </row>
    <row r="7709" spans="1:13" ht="41.4">
      <c r="A7709" t="s">
        <v>164</v>
      </c>
      <c r="B7709" t="s">
        <v>268</v>
      </c>
      <c r="C7709" s="14" t="s">
        <v>270</v>
      </c>
      <c r="D7709" t="s">
        <v>456</v>
      </c>
      <c r="E7709" t="s">
        <v>474</v>
      </c>
      <c r="F7709" s="20">
        <v>2035</v>
      </c>
      <c r="G7709" s="20">
        <v>57</v>
      </c>
      <c r="H7709" s="11">
        <v>13044.6193716575</v>
      </c>
      <c r="I7709" s="10">
        <v>3628709.5411020801</v>
      </c>
      <c r="J7709" s="33">
        <f t="shared" si="480"/>
        <v>3.594837014068561E-3</v>
      </c>
      <c r="K7709" s="33">
        <f t="shared" si="481"/>
        <v>3.5883833231281637E-3</v>
      </c>
      <c r="L7709" s="33">
        <f t="shared" si="482"/>
        <v>0.96780012765596768</v>
      </c>
      <c r="M7709" s="33">
        <f t="shared" si="483"/>
        <v>0.96432728981776572</v>
      </c>
    </row>
    <row r="7710" spans="1:13" ht="41.4">
      <c r="A7710" t="s">
        <v>164</v>
      </c>
      <c r="B7710" t="s">
        <v>268</v>
      </c>
      <c r="C7710" s="14" t="s">
        <v>270</v>
      </c>
      <c r="D7710" t="s">
        <v>456</v>
      </c>
      <c r="E7710" t="s">
        <v>474</v>
      </c>
      <c r="F7710" s="20">
        <v>2035</v>
      </c>
      <c r="G7710" s="20">
        <v>58</v>
      </c>
      <c r="H7710" s="11">
        <v>13834.2533559248</v>
      </c>
      <c r="I7710" s="10">
        <v>3527531.68570932</v>
      </c>
      <c r="J7710" s="33">
        <f t="shared" si="480"/>
        <v>3.9217942143425404E-3</v>
      </c>
      <c r="K7710" s="33">
        <f t="shared" si="481"/>
        <v>3.914114022736781E-3</v>
      </c>
      <c r="L7710" s="33">
        <f t="shared" si="482"/>
        <v>0.96432728981776572</v>
      </c>
      <c r="M7710" s="33">
        <f t="shared" si="483"/>
        <v>0.9605528028501823</v>
      </c>
    </row>
    <row r="7711" spans="1:13" ht="41.4">
      <c r="A7711" t="s">
        <v>164</v>
      </c>
      <c r="B7711" t="s">
        <v>268</v>
      </c>
      <c r="C7711" s="14" t="s">
        <v>270</v>
      </c>
      <c r="D7711" t="s">
        <v>456</v>
      </c>
      <c r="E7711" t="s">
        <v>474</v>
      </c>
      <c r="F7711" s="20">
        <v>2035</v>
      </c>
      <c r="G7711" s="20">
        <v>59</v>
      </c>
      <c r="H7711" s="11">
        <v>14142.5953914072</v>
      </c>
      <c r="I7711" s="10">
        <v>3439655.7533248598</v>
      </c>
      <c r="J7711" s="33">
        <f t="shared" si="480"/>
        <v>4.1116310484665807E-3</v>
      </c>
      <c r="K7711" s="33">
        <f t="shared" si="481"/>
        <v>4.1031898664987132E-3</v>
      </c>
      <c r="L7711" s="33">
        <f t="shared" si="482"/>
        <v>0.9605528028501823</v>
      </c>
      <c r="M7711" s="33">
        <f t="shared" si="483"/>
        <v>0.95661147232329047</v>
      </c>
    </row>
    <row r="7712" spans="1:13" ht="41.4">
      <c r="A7712" t="s">
        <v>164</v>
      </c>
      <c r="B7712" t="s">
        <v>268</v>
      </c>
      <c r="C7712" s="14" t="s">
        <v>270</v>
      </c>
      <c r="D7712" t="s">
        <v>456</v>
      </c>
      <c r="E7712" t="s">
        <v>474</v>
      </c>
      <c r="F7712" s="20">
        <v>2035</v>
      </c>
      <c r="G7712" s="20">
        <v>60</v>
      </c>
      <c r="H7712" s="11">
        <v>14607.683689560699</v>
      </c>
      <c r="I7712" s="10">
        <v>3339671.2299892199</v>
      </c>
      <c r="J7712" s="33">
        <f t="shared" si="480"/>
        <v>4.37398854066478E-3</v>
      </c>
      <c r="K7712" s="33">
        <f t="shared" si="481"/>
        <v>4.3644365845780797E-3</v>
      </c>
      <c r="L7712" s="33">
        <f t="shared" si="482"/>
        <v>0.95661147232329047</v>
      </c>
      <c r="M7712" s="33">
        <f t="shared" si="483"/>
        <v>0.95243640221625558</v>
      </c>
    </row>
    <row r="7713" spans="1:13" ht="41.4">
      <c r="A7713" t="s">
        <v>164</v>
      </c>
      <c r="B7713" t="s">
        <v>268</v>
      </c>
      <c r="C7713" s="14" t="s">
        <v>270</v>
      </c>
      <c r="D7713" t="s">
        <v>456</v>
      </c>
      <c r="E7713" t="s">
        <v>474</v>
      </c>
      <c r="F7713" s="20">
        <v>2035</v>
      </c>
      <c r="G7713" s="20">
        <v>61</v>
      </c>
      <c r="H7713" s="11">
        <v>15479.492668676499</v>
      </c>
      <c r="I7713" s="10">
        <v>3253466.60571193</v>
      </c>
      <c r="J7713" s="33">
        <f t="shared" si="480"/>
        <v>4.7578458747663237E-3</v>
      </c>
      <c r="K7713" s="33">
        <f t="shared" si="481"/>
        <v>4.7465452553877574E-3</v>
      </c>
      <c r="L7713" s="33">
        <f t="shared" si="482"/>
        <v>0.95243640221625558</v>
      </c>
      <c r="M7713" s="33">
        <f t="shared" si="483"/>
        <v>0.9479156197302574</v>
      </c>
    </row>
    <row r="7714" spans="1:13" ht="41.4">
      <c r="A7714" t="s">
        <v>164</v>
      </c>
      <c r="B7714" t="s">
        <v>268</v>
      </c>
      <c r="C7714" s="14" t="s">
        <v>270</v>
      </c>
      <c r="D7714" t="s">
        <v>456</v>
      </c>
      <c r="E7714" t="s">
        <v>474</v>
      </c>
      <c r="F7714" s="20">
        <v>2035</v>
      </c>
      <c r="G7714" s="20">
        <v>62</v>
      </c>
      <c r="H7714" s="11">
        <v>16322.1832733063</v>
      </c>
      <c r="I7714" s="10">
        <v>3166588.7099337699</v>
      </c>
      <c r="J7714" s="33">
        <f t="shared" si="480"/>
        <v>5.1545005583145918E-3</v>
      </c>
      <c r="K7714" s="33">
        <f t="shared" si="481"/>
        <v>5.1412389158104199E-3</v>
      </c>
      <c r="L7714" s="33">
        <f t="shared" si="482"/>
        <v>0.9479156197302574</v>
      </c>
      <c r="M7714" s="33">
        <f t="shared" si="483"/>
        <v>0.94304215905719568</v>
      </c>
    </row>
    <row r="7715" spans="1:13" ht="41.4">
      <c r="A7715" t="s">
        <v>164</v>
      </c>
      <c r="B7715" t="s">
        <v>268</v>
      </c>
      <c r="C7715" s="14" t="s">
        <v>270</v>
      </c>
      <c r="D7715" t="s">
        <v>456</v>
      </c>
      <c r="E7715" t="s">
        <v>474</v>
      </c>
      <c r="F7715" s="20">
        <v>2035</v>
      </c>
      <c r="G7715" s="20">
        <v>63</v>
      </c>
      <c r="H7715" s="11">
        <v>17064.257959628001</v>
      </c>
      <c r="I7715" s="10">
        <v>3059445.1201295699</v>
      </c>
      <c r="J7715" s="33">
        <f t="shared" si="480"/>
        <v>5.5775662872178979E-3</v>
      </c>
      <c r="K7715" s="33">
        <f t="shared" si="481"/>
        <v>5.5620405430742981E-3</v>
      </c>
      <c r="L7715" s="33">
        <f t="shared" si="482"/>
        <v>0.94304215905719568</v>
      </c>
      <c r="M7715" s="33">
        <f t="shared" si="483"/>
        <v>0.9377969203346912</v>
      </c>
    </row>
    <row r="7716" spans="1:13" ht="41.4">
      <c r="A7716" t="s">
        <v>164</v>
      </c>
      <c r="B7716" t="s">
        <v>268</v>
      </c>
      <c r="C7716" s="14" t="s">
        <v>270</v>
      </c>
      <c r="D7716" t="s">
        <v>456</v>
      </c>
      <c r="E7716" t="s">
        <v>474</v>
      </c>
      <c r="F7716" s="20">
        <v>2035</v>
      </c>
      <c r="G7716" s="20">
        <v>64</v>
      </c>
      <c r="H7716" s="11">
        <v>18152.9045462904</v>
      </c>
      <c r="I7716" s="10">
        <v>2961847.59009845</v>
      </c>
      <c r="J7716" s="33">
        <f t="shared" si="480"/>
        <v>6.1289124420095525E-3</v>
      </c>
      <c r="K7716" s="33">
        <f t="shared" si="481"/>
        <v>6.1101689700643336E-3</v>
      </c>
      <c r="L7716" s="33">
        <f t="shared" si="482"/>
        <v>0.9377969203346912</v>
      </c>
      <c r="M7716" s="33">
        <f t="shared" si="483"/>
        <v>0.93206682269184027</v>
      </c>
    </row>
    <row r="7717" spans="1:13" ht="41.4">
      <c r="A7717" t="s">
        <v>164</v>
      </c>
      <c r="B7717" t="s">
        <v>268</v>
      </c>
      <c r="C7717" s="14" t="s">
        <v>270</v>
      </c>
      <c r="D7717" t="s">
        <v>456</v>
      </c>
      <c r="E7717" t="s">
        <v>474</v>
      </c>
      <c r="F7717" s="20">
        <v>2035</v>
      </c>
      <c r="G7717" s="20">
        <v>65</v>
      </c>
      <c r="H7717" s="11">
        <v>19159.5711374889</v>
      </c>
      <c r="I7717" s="10">
        <v>2861377.9815372298</v>
      </c>
      <c r="J7717" s="33">
        <f t="shared" si="480"/>
        <v>6.6959245723963124E-3</v>
      </c>
      <c r="K7717" s="33">
        <f t="shared" si="481"/>
        <v>6.6735568215591234E-3</v>
      </c>
      <c r="L7717" s="33">
        <f t="shared" si="482"/>
        <v>0.93206682269184027</v>
      </c>
      <c r="M7717" s="33">
        <f t="shared" si="483"/>
        <v>0.92584662178911625</v>
      </c>
    </row>
    <row r="7718" spans="1:13" ht="41.4">
      <c r="A7718" t="s">
        <v>164</v>
      </c>
      <c r="B7718" t="s">
        <v>268</v>
      </c>
      <c r="C7718" s="14" t="s">
        <v>270</v>
      </c>
      <c r="D7718" t="s">
        <v>456</v>
      </c>
      <c r="E7718" t="s">
        <v>474</v>
      </c>
      <c r="F7718" s="20">
        <v>2035</v>
      </c>
      <c r="G7718" s="20">
        <v>66</v>
      </c>
      <c r="H7718" s="11">
        <v>19584.0053581834</v>
      </c>
      <c r="I7718" s="10">
        <v>2745455.5543173202</v>
      </c>
      <c r="J7718" s="33">
        <f t="shared" si="480"/>
        <v>7.1332443635399234E-3</v>
      </c>
      <c r="K7718" s="33">
        <f t="shared" si="481"/>
        <v>7.1078631619266863E-3</v>
      </c>
      <c r="L7718" s="33">
        <f t="shared" si="482"/>
        <v>0.92584662178911625</v>
      </c>
      <c r="M7718" s="33">
        <f t="shared" si="483"/>
        <v>0.91926583069250711</v>
      </c>
    </row>
    <row r="7719" spans="1:13" ht="41.4">
      <c r="A7719" t="s">
        <v>164</v>
      </c>
      <c r="B7719" t="s">
        <v>268</v>
      </c>
      <c r="C7719" s="14" t="s">
        <v>270</v>
      </c>
      <c r="D7719" t="s">
        <v>456</v>
      </c>
      <c r="E7719" t="s">
        <v>474</v>
      </c>
      <c r="F7719" s="20">
        <v>2035</v>
      </c>
      <c r="G7719" s="20">
        <v>67</v>
      </c>
      <c r="H7719" s="11">
        <v>20664.802993839199</v>
      </c>
      <c r="I7719" s="10">
        <v>2620819.5299392398</v>
      </c>
      <c r="J7719" s="33">
        <f t="shared" si="480"/>
        <v>7.8848630200486509E-3</v>
      </c>
      <c r="K7719" s="33">
        <f t="shared" si="481"/>
        <v>7.8538590285497367E-3</v>
      </c>
      <c r="L7719" s="33">
        <f t="shared" si="482"/>
        <v>0.91926583069250711</v>
      </c>
      <c r="M7719" s="33">
        <f t="shared" si="483"/>
        <v>0.91204604644848553</v>
      </c>
    </row>
    <row r="7720" spans="1:13" ht="41.4">
      <c r="A7720" t="s">
        <v>164</v>
      </c>
      <c r="B7720" t="s">
        <v>268</v>
      </c>
      <c r="C7720" s="14" t="s">
        <v>270</v>
      </c>
      <c r="D7720" t="s">
        <v>456</v>
      </c>
      <c r="E7720" t="s">
        <v>474</v>
      </c>
      <c r="F7720" s="20">
        <v>2035</v>
      </c>
      <c r="G7720" s="20">
        <v>68</v>
      </c>
      <c r="H7720" s="11">
        <v>21623.015233221999</v>
      </c>
      <c r="I7720" s="10">
        <v>2497520.0967484401</v>
      </c>
      <c r="J7720" s="33">
        <f t="shared" si="480"/>
        <v>8.6577942901734147E-3</v>
      </c>
      <c r="K7720" s="33">
        <f t="shared" si="481"/>
        <v>8.6204235164449861E-3</v>
      </c>
      <c r="L7720" s="33">
        <f t="shared" si="482"/>
        <v>0.91204604644848553</v>
      </c>
      <c r="M7720" s="33">
        <f t="shared" si="483"/>
        <v>0.90418382326160029</v>
      </c>
    </row>
    <row r="7721" spans="1:13" ht="41.4">
      <c r="A7721" t="s">
        <v>164</v>
      </c>
      <c r="B7721" t="s">
        <v>268</v>
      </c>
      <c r="C7721" s="14" t="s">
        <v>270</v>
      </c>
      <c r="D7721" t="s">
        <v>456</v>
      </c>
      <c r="E7721" t="s">
        <v>474</v>
      </c>
      <c r="F7721" s="20">
        <v>2035</v>
      </c>
      <c r="G7721" s="20">
        <v>69</v>
      </c>
      <c r="H7721" s="11">
        <v>21737.726597556</v>
      </c>
      <c r="I7721" s="10">
        <v>2362582.6891571502</v>
      </c>
      <c r="J7721" s="33">
        <f t="shared" si="480"/>
        <v>9.200832079791001E-3</v>
      </c>
      <c r="K7721" s="33">
        <f t="shared" si="481"/>
        <v>9.1586339428044727E-3</v>
      </c>
      <c r="L7721" s="33">
        <f t="shared" si="482"/>
        <v>0.90418382326160029</v>
      </c>
      <c r="M7721" s="33">
        <f t="shared" si="483"/>
        <v>0.89590273460734193</v>
      </c>
    </row>
    <row r="7722" spans="1:13" ht="41.4">
      <c r="A7722" t="s">
        <v>164</v>
      </c>
      <c r="B7722" t="s">
        <v>268</v>
      </c>
      <c r="C7722" s="14" t="s">
        <v>270</v>
      </c>
      <c r="D7722" t="s">
        <v>456</v>
      </c>
      <c r="E7722" t="s">
        <v>474</v>
      </c>
      <c r="F7722" s="20">
        <v>2036</v>
      </c>
      <c r="G7722" s="20">
        <v>30</v>
      </c>
      <c r="H7722" s="11">
        <v>709.18595216925803</v>
      </c>
      <c r="I7722" s="10">
        <v>4571895.9082226101</v>
      </c>
      <c r="J7722" s="33">
        <f t="shared" si="480"/>
        <v>1.5511856927752412E-4</v>
      </c>
      <c r="K7722" s="33">
        <f t="shared" si="481"/>
        <v>1.5510653901429361E-4</v>
      </c>
      <c r="L7722" s="33">
        <f t="shared" si="482"/>
        <v>1</v>
      </c>
      <c r="M7722" s="33">
        <f t="shared" si="483"/>
        <v>0.99984489346098571</v>
      </c>
    </row>
    <row r="7723" spans="1:13" ht="41.4">
      <c r="A7723" t="s">
        <v>164</v>
      </c>
      <c r="B7723" t="s">
        <v>268</v>
      </c>
      <c r="C7723" s="14" t="s">
        <v>270</v>
      </c>
      <c r="D7723" t="s">
        <v>456</v>
      </c>
      <c r="E7723" t="s">
        <v>474</v>
      </c>
      <c r="F7723" s="20">
        <v>2036</v>
      </c>
      <c r="G7723" s="20">
        <v>31</v>
      </c>
      <c r="H7723" s="11">
        <v>996.658776426759</v>
      </c>
      <c r="I7723" s="10">
        <v>4478336.5449834103</v>
      </c>
      <c r="J7723" s="33">
        <f t="shared" si="480"/>
        <v>2.2255111164952679E-4</v>
      </c>
      <c r="K7723" s="33">
        <f t="shared" si="481"/>
        <v>2.2252634898789481E-4</v>
      </c>
      <c r="L7723" s="33">
        <f t="shared" si="482"/>
        <v>0.99984489346098571</v>
      </c>
      <c r="M7723" s="33">
        <f t="shared" si="483"/>
        <v>0.99962240162728966</v>
      </c>
    </row>
    <row r="7724" spans="1:13" ht="41.4">
      <c r="A7724" t="s">
        <v>164</v>
      </c>
      <c r="B7724" t="s">
        <v>268</v>
      </c>
      <c r="C7724" s="14" t="s">
        <v>270</v>
      </c>
      <c r="D7724" t="s">
        <v>456</v>
      </c>
      <c r="E7724" t="s">
        <v>474</v>
      </c>
      <c r="F7724" s="20">
        <v>2036</v>
      </c>
      <c r="G7724" s="20">
        <v>32</v>
      </c>
      <c r="H7724" s="11">
        <v>1030.65151158713</v>
      </c>
      <c r="I7724" s="10">
        <v>4381583.5543158399</v>
      </c>
      <c r="J7724" s="33">
        <f t="shared" si="480"/>
        <v>2.3522352108792789E-4</v>
      </c>
      <c r="K7724" s="33">
        <f t="shared" si="481"/>
        <v>2.3519585820452882E-4</v>
      </c>
      <c r="L7724" s="33">
        <f t="shared" si="482"/>
        <v>0.99962240162728966</v>
      </c>
      <c r="M7724" s="33">
        <f t="shared" si="483"/>
        <v>0.99938729457865849</v>
      </c>
    </row>
    <row r="7725" spans="1:13" ht="41.4">
      <c r="A7725" t="s">
        <v>164</v>
      </c>
      <c r="B7725" t="s">
        <v>268</v>
      </c>
      <c r="C7725" s="14" t="s">
        <v>270</v>
      </c>
      <c r="D7725" t="s">
        <v>456</v>
      </c>
      <c r="E7725" t="s">
        <v>474</v>
      </c>
      <c r="F7725" s="20">
        <v>2036</v>
      </c>
      <c r="G7725" s="20">
        <v>33</v>
      </c>
      <c r="H7725" s="11">
        <v>1114.6549388104099</v>
      </c>
      <c r="I7725" s="10">
        <v>4339290.4040672202</v>
      </c>
      <c r="J7725" s="33">
        <f t="shared" si="480"/>
        <v>2.5687493461272909E-4</v>
      </c>
      <c r="K7725" s="33">
        <f t="shared" si="481"/>
        <v>2.5684194507147318E-4</v>
      </c>
      <c r="L7725" s="33">
        <f t="shared" si="482"/>
        <v>0.99938729457865849</v>
      </c>
      <c r="M7725" s="33">
        <f t="shared" si="483"/>
        <v>0.99913061000203918</v>
      </c>
    </row>
    <row r="7726" spans="1:13" ht="41.4">
      <c r="A7726" t="s">
        <v>164</v>
      </c>
      <c r="B7726" t="s">
        <v>268</v>
      </c>
      <c r="C7726" s="14" t="s">
        <v>270</v>
      </c>
      <c r="D7726" t="s">
        <v>456</v>
      </c>
      <c r="E7726" t="s">
        <v>474</v>
      </c>
      <c r="F7726" s="20">
        <v>2036</v>
      </c>
      <c r="G7726" s="20">
        <v>34</v>
      </c>
      <c r="H7726" s="11">
        <v>1208.7049611549701</v>
      </c>
      <c r="I7726" s="10">
        <v>4319823.8499709601</v>
      </c>
      <c r="J7726" s="33">
        <f t="shared" si="480"/>
        <v>2.7980422423083191E-4</v>
      </c>
      <c r="K7726" s="33">
        <f t="shared" si="481"/>
        <v>2.7976508267957279E-4</v>
      </c>
      <c r="L7726" s="33">
        <f t="shared" si="482"/>
        <v>0.99913061000203918</v>
      </c>
      <c r="M7726" s="33">
        <f t="shared" si="483"/>
        <v>0.99885108814432422</v>
      </c>
    </row>
    <row r="7727" spans="1:13" ht="41.4">
      <c r="A7727" t="s">
        <v>164</v>
      </c>
      <c r="B7727" t="s">
        <v>268</v>
      </c>
      <c r="C7727" s="14" t="s">
        <v>270</v>
      </c>
      <c r="D7727" t="s">
        <v>456</v>
      </c>
      <c r="E7727" t="s">
        <v>474</v>
      </c>
      <c r="F7727" s="20">
        <v>2036</v>
      </c>
      <c r="G7727" s="20">
        <v>35</v>
      </c>
      <c r="H7727" s="11">
        <v>1324.00672626865</v>
      </c>
      <c r="I7727" s="10">
        <v>4300390.5838379702</v>
      </c>
      <c r="J7727" s="33">
        <f t="shared" si="480"/>
        <v>3.0788057513766889E-4</v>
      </c>
      <c r="K7727" s="33">
        <f t="shared" si="481"/>
        <v>3.0783318477700661E-4</v>
      </c>
      <c r="L7727" s="33">
        <f t="shared" si="482"/>
        <v>0.99885108814432422</v>
      </c>
      <c r="M7727" s="33">
        <f t="shared" si="483"/>
        <v>0.99854360863274272</v>
      </c>
    </row>
    <row r="7728" spans="1:13" ht="41.4">
      <c r="A7728" t="s">
        <v>164</v>
      </c>
      <c r="B7728" t="s">
        <v>268</v>
      </c>
      <c r="C7728" s="14" t="s">
        <v>270</v>
      </c>
      <c r="D7728" t="s">
        <v>456</v>
      </c>
      <c r="E7728" t="s">
        <v>474</v>
      </c>
      <c r="F7728" s="20">
        <v>2036</v>
      </c>
      <c r="G7728" s="20">
        <v>36</v>
      </c>
      <c r="H7728" s="11">
        <v>1741.7353751113401</v>
      </c>
      <c r="I7728" s="10">
        <v>4300495.1243250696</v>
      </c>
      <c r="J7728" s="33">
        <f t="shared" si="480"/>
        <v>4.0500810366217828E-4</v>
      </c>
      <c r="K7728" s="33">
        <f t="shared" si="481"/>
        <v>4.0492609895137477E-4</v>
      </c>
      <c r="L7728" s="33">
        <f t="shared" si="482"/>
        <v>0.99854360863274272</v>
      </c>
      <c r="M7728" s="33">
        <f t="shared" si="483"/>
        <v>0.99813927226466626</v>
      </c>
    </row>
    <row r="7729" spans="1:13" ht="41.4">
      <c r="A7729" t="s">
        <v>164</v>
      </c>
      <c r="B7729" t="s">
        <v>268</v>
      </c>
      <c r="C7729" s="14" t="s">
        <v>270</v>
      </c>
      <c r="D7729" t="s">
        <v>456</v>
      </c>
      <c r="E7729" t="s">
        <v>474</v>
      </c>
      <c r="F7729" s="20">
        <v>2036</v>
      </c>
      <c r="G7729" s="20">
        <v>37</v>
      </c>
      <c r="H7729" s="11">
        <v>1942.2187630431399</v>
      </c>
      <c r="I7729" s="10">
        <v>4339201.22634371</v>
      </c>
      <c r="J7729" s="33">
        <f t="shared" si="480"/>
        <v>4.4759822412745971E-4</v>
      </c>
      <c r="K7729" s="33">
        <f t="shared" si="481"/>
        <v>4.4749806698629602E-4</v>
      </c>
      <c r="L7729" s="33">
        <f t="shared" si="482"/>
        <v>0.99813927226466626</v>
      </c>
      <c r="M7729" s="33">
        <f t="shared" si="483"/>
        <v>0.9976926068697447</v>
      </c>
    </row>
    <row r="7730" spans="1:13" ht="41.4">
      <c r="A7730" t="s">
        <v>164</v>
      </c>
      <c r="B7730" t="s">
        <v>268</v>
      </c>
      <c r="C7730" s="14" t="s">
        <v>270</v>
      </c>
      <c r="D7730" t="s">
        <v>456</v>
      </c>
      <c r="E7730" t="s">
        <v>474</v>
      </c>
      <c r="F7730" s="20">
        <v>2036</v>
      </c>
      <c r="G7730" s="20">
        <v>38</v>
      </c>
      <c r="H7730" s="11">
        <v>2152.7961735787799</v>
      </c>
      <c r="I7730" s="10">
        <v>4380279.2149866102</v>
      </c>
      <c r="J7730" s="33">
        <f t="shared" si="480"/>
        <v>4.9147464531786944E-4</v>
      </c>
      <c r="K7730" s="33">
        <f t="shared" si="481"/>
        <v>4.9135389143772912E-4</v>
      </c>
      <c r="L7730" s="33">
        <f t="shared" si="482"/>
        <v>0.9976926068697447</v>
      </c>
      <c r="M7730" s="33">
        <f t="shared" si="483"/>
        <v>0.99720238672490058</v>
      </c>
    </row>
    <row r="7731" spans="1:13" ht="41.4">
      <c r="A7731" t="s">
        <v>164</v>
      </c>
      <c r="B7731" t="s">
        <v>268</v>
      </c>
      <c r="C7731" s="14" t="s">
        <v>270</v>
      </c>
      <c r="D7731" t="s">
        <v>456</v>
      </c>
      <c r="E7731" t="s">
        <v>474</v>
      </c>
      <c r="F7731" s="20">
        <v>2036</v>
      </c>
      <c r="G7731" s="20">
        <v>39</v>
      </c>
      <c r="H7731" s="11">
        <v>2280.0000990353501</v>
      </c>
      <c r="I7731" s="10">
        <v>4375088.7552130204</v>
      </c>
      <c r="J7731" s="33">
        <f t="shared" si="480"/>
        <v>5.2113230761745733E-4</v>
      </c>
      <c r="K7731" s="33">
        <f t="shared" si="481"/>
        <v>5.209965417614093E-4</v>
      </c>
      <c r="L7731" s="33">
        <f t="shared" si="482"/>
        <v>0.99720238672490058</v>
      </c>
      <c r="M7731" s="33">
        <f t="shared" si="483"/>
        <v>0.99668284772998073</v>
      </c>
    </row>
    <row r="7732" spans="1:13" ht="41.4">
      <c r="A7732" t="s">
        <v>164</v>
      </c>
      <c r="B7732" t="s">
        <v>268</v>
      </c>
      <c r="C7732" s="14" t="s">
        <v>270</v>
      </c>
      <c r="D7732" t="s">
        <v>456</v>
      </c>
      <c r="E7732" t="s">
        <v>474</v>
      </c>
      <c r="F7732" s="20">
        <v>2036</v>
      </c>
      <c r="G7732" s="20">
        <v>40</v>
      </c>
      <c r="H7732" s="11">
        <v>2426.9762288941301</v>
      </c>
      <c r="I7732" s="10">
        <v>4311116.9548094301</v>
      </c>
      <c r="J7732" s="33">
        <f t="shared" si="480"/>
        <v>5.6295764052205184E-4</v>
      </c>
      <c r="K7732" s="33">
        <f t="shared" si="481"/>
        <v>5.6279920960089491E-4</v>
      </c>
      <c r="L7732" s="33">
        <f t="shared" si="482"/>
        <v>0.99668284772998073</v>
      </c>
      <c r="M7732" s="33">
        <f t="shared" si="483"/>
        <v>0.99612191541105555</v>
      </c>
    </row>
    <row r="7733" spans="1:13" ht="41.4">
      <c r="A7733" t="s">
        <v>164</v>
      </c>
      <c r="B7733" t="s">
        <v>268</v>
      </c>
      <c r="C7733" s="14" t="s">
        <v>270</v>
      </c>
      <c r="D7733" t="s">
        <v>456</v>
      </c>
      <c r="E7733" t="s">
        <v>474</v>
      </c>
      <c r="F7733" s="20">
        <v>2036</v>
      </c>
      <c r="G7733" s="20">
        <v>41</v>
      </c>
      <c r="H7733" s="11">
        <v>3092.7034668093602</v>
      </c>
      <c r="I7733" s="10">
        <v>4244936.7874528104</v>
      </c>
      <c r="J7733" s="33">
        <f t="shared" si="480"/>
        <v>7.2856290250323088E-4</v>
      </c>
      <c r="K7733" s="33">
        <f t="shared" si="481"/>
        <v>7.2829756499404041E-4</v>
      </c>
      <c r="L7733" s="33">
        <f t="shared" si="482"/>
        <v>0.99612191541105555</v>
      </c>
      <c r="M7733" s="33">
        <f t="shared" si="483"/>
        <v>0.99539644224562451</v>
      </c>
    </row>
    <row r="7734" spans="1:13" ht="41.4">
      <c r="A7734" t="s">
        <v>164</v>
      </c>
      <c r="B7734" t="s">
        <v>268</v>
      </c>
      <c r="C7734" s="14" t="s">
        <v>270</v>
      </c>
      <c r="D7734" t="s">
        <v>456</v>
      </c>
      <c r="E7734" t="s">
        <v>474</v>
      </c>
      <c r="F7734" s="20">
        <v>2036</v>
      </c>
      <c r="G7734" s="20">
        <v>42</v>
      </c>
      <c r="H7734" s="11">
        <v>3356.89866873048</v>
      </c>
      <c r="I7734" s="10">
        <v>4188092.44795581</v>
      </c>
      <c r="J7734" s="33">
        <f t="shared" si="480"/>
        <v>8.0153404215538933E-4</v>
      </c>
      <c r="K7734" s="33">
        <f t="shared" si="481"/>
        <v>8.0121289955303876E-4</v>
      </c>
      <c r="L7734" s="33">
        <f t="shared" si="482"/>
        <v>0.99539644224562451</v>
      </c>
      <c r="M7734" s="33">
        <f t="shared" si="483"/>
        <v>0.99459891777592813</v>
      </c>
    </row>
    <row r="7735" spans="1:13" ht="41.4">
      <c r="A7735" t="s">
        <v>164</v>
      </c>
      <c r="B7735" t="s">
        <v>268</v>
      </c>
      <c r="C7735" s="14" t="s">
        <v>270</v>
      </c>
      <c r="D7735" t="s">
        <v>456</v>
      </c>
      <c r="E7735" t="s">
        <v>474</v>
      </c>
      <c r="F7735" s="20">
        <v>2036</v>
      </c>
      <c r="G7735" s="20">
        <v>43</v>
      </c>
      <c r="H7735" s="11">
        <v>3687.2144922521202</v>
      </c>
      <c r="I7735" s="10">
        <v>4133393.2710842998</v>
      </c>
      <c r="J7735" s="33">
        <f t="shared" si="480"/>
        <v>8.9205508656689352E-4</v>
      </c>
      <c r="K7735" s="33">
        <f t="shared" si="481"/>
        <v>8.9165732371243589E-4</v>
      </c>
      <c r="L7735" s="33">
        <f t="shared" si="482"/>
        <v>0.99459891777592813</v>
      </c>
      <c r="M7735" s="33">
        <f t="shared" si="483"/>
        <v>0.99371207636673675</v>
      </c>
    </row>
    <row r="7736" spans="1:13" ht="41.4">
      <c r="A7736" t="s">
        <v>164</v>
      </c>
      <c r="B7736" t="s">
        <v>268</v>
      </c>
      <c r="C7736" s="14" t="s">
        <v>270</v>
      </c>
      <c r="D7736" t="s">
        <v>456</v>
      </c>
      <c r="E7736" t="s">
        <v>474</v>
      </c>
      <c r="F7736" s="20">
        <v>2036</v>
      </c>
      <c r="G7736" s="20">
        <v>44</v>
      </c>
      <c r="H7736" s="11">
        <v>3855.5825604962902</v>
      </c>
      <c r="I7736" s="10">
        <v>4112852.6500078999</v>
      </c>
      <c r="J7736" s="33">
        <f t="shared" si="480"/>
        <v>9.3744728746576527E-4</v>
      </c>
      <c r="K7736" s="33">
        <f t="shared" si="481"/>
        <v>9.3700802103113823E-4</v>
      </c>
      <c r="L7736" s="33">
        <f t="shared" si="482"/>
        <v>0.99371207636673675</v>
      </c>
      <c r="M7736" s="33">
        <f t="shared" si="483"/>
        <v>0.99278096018058559</v>
      </c>
    </row>
    <row r="7737" spans="1:13" ht="41.4">
      <c r="A7737" t="s">
        <v>164</v>
      </c>
      <c r="B7737" t="s">
        <v>268</v>
      </c>
      <c r="C7737" s="14" t="s">
        <v>270</v>
      </c>
      <c r="D7737" t="s">
        <v>456</v>
      </c>
      <c r="E7737" t="s">
        <v>474</v>
      </c>
      <c r="F7737" s="20">
        <v>2036</v>
      </c>
      <c r="G7737" s="20">
        <v>45</v>
      </c>
      <c r="H7737" s="11">
        <v>4152.8415175134796</v>
      </c>
      <c r="I7737" s="10">
        <v>4086293.4963670499</v>
      </c>
      <c r="J7737" s="33">
        <f t="shared" si="480"/>
        <v>1.0162856684684041E-3</v>
      </c>
      <c r="K7737" s="33">
        <f t="shared" si="481"/>
        <v>1.0157694250868543E-3</v>
      </c>
      <c r="L7737" s="33">
        <f t="shared" si="482"/>
        <v>0.99278096018058559</v>
      </c>
      <c r="M7737" s="33">
        <f t="shared" si="483"/>
        <v>0.99177252363542578</v>
      </c>
    </row>
    <row r="7738" spans="1:13" ht="41.4">
      <c r="A7738" t="s">
        <v>164</v>
      </c>
      <c r="B7738" t="s">
        <v>268</v>
      </c>
      <c r="C7738" s="14" t="s">
        <v>270</v>
      </c>
      <c r="D7738" t="s">
        <v>456</v>
      </c>
      <c r="E7738" t="s">
        <v>474</v>
      </c>
      <c r="F7738" s="20">
        <v>2036</v>
      </c>
      <c r="G7738" s="20">
        <v>46</v>
      </c>
      <c r="H7738" s="11">
        <v>5162.5802880327901</v>
      </c>
      <c r="I7738" s="10">
        <v>4062745.2560561001</v>
      </c>
      <c r="J7738" s="33">
        <f t="shared" si="480"/>
        <v>1.270712280160128E-3</v>
      </c>
      <c r="K7738" s="33">
        <f t="shared" si="481"/>
        <v>1.2699052671739652E-3</v>
      </c>
      <c r="L7738" s="33">
        <f t="shared" si="482"/>
        <v>0.99177252363542578</v>
      </c>
      <c r="M7738" s="33">
        <f t="shared" si="483"/>
        <v>0.99051306648382276</v>
      </c>
    </row>
    <row r="7739" spans="1:13" ht="41.4">
      <c r="A7739" t="s">
        <v>164</v>
      </c>
      <c r="B7739" t="s">
        <v>268</v>
      </c>
      <c r="C7739" s="14" t="s">
        <v>270</v>
      </c>
      <c r="D7739" t="s">
        <v>456</v>
      </c>
      <c r="E7739" t="s">
        <v>474</v>
      </c>
      <c r="F7739" s="20">
        <v>2036</v>
      </c>
      <c r="G7739" s="20">
        <v>47</v>
      </c>
      <c r="H7739" s="11">
        <v>5685.0889379952096</v>
      </c>
      <c r="I7739" s="10">
        <v>4061439.4393779999</v>
      </c>
      <c r="J7739" s="33">
        <f t="shared" si="480"/>
        <v>1.3997719337816516E-3</v>
      </c>
      <c r="K7739" s="33">
        <f t="shared" si="481"/>
        <v>1.3987927099983199E-3</v>
      </c>
      <c r="L7739" s="33">
        <f t="shared" si="482"/>
        <v>0.99051306648382276</v>
      </c>
      <c r="M7739" s="33">
        <f t="shared" si="483"/>
        <v>0.9891275440272671</v>
      </c>
    </row>
    <row r="7740" spans="1:13" ht="41.4">
      <c r="A7740" t="s">
        <v>164</v>
      </c>
      <c r="B7740" t="s">
        <v>268</v>
      </c>
      <c r="C7740" s="14" t="s">
        <v>270</v>
      </c>
      <c r="D7740" t="s">
        <v>456</v>
      </c>
      <c r="E7740" t="s">
        <v>474</v>
      </c>
      <c r="F7740" s="20">
        <v>2036</v>
      </c>
      <c r="G7740" s="20">
        <v>48</v>
      </c>
      <c r="H7740" s="11">
        <v>6315.4117451297598</v>
      </c>
      <c r="I7740" s="10">
        <v>4013982.4324090499</v>
      </c>
      <c r="J7740" s="33">
        <f t="shared" si="480"/>
        <v>1.5733531104019987E-3</v>
      </c>
      <c r="K7740" s="33">
        <f t="shared" si="481"/>
        <v>1.5721160392653255E-3</v>
      </c>
      <c r="L7740" s="33">
        <f t="shared" si="482"/>
        <v>0.9891275440272671</v>
      </c>
      <c r="M7740" s="33">
        <f t="shared" si="483"/>
        <v>0.98757252075042268</v>
      </c>
    </row>
    <row r="7741" spans="1:13" ht="41.4">
      <c r="A7741" t="s">
        <v>164</v>
      </c>
      <c r="B7741" t="s">
        <v>268</v>
      </c>
      <c r="C7741" s="14" t="s">
        <v>270</v>
      </c>
      <c r="D7741" t="s">
        <v>456</v>
      </c>
      <c r="E7741" t="s">
        <v>474</v>
      </c>
      <c r="F7741" s="20">
        <v>2036</v>
      </c>
      <c r="G7741" s="20">
        <v>49</v>
      </c>
      <c r="H7741" s="11">
        <v>6795.6299051515998</v>
      </c>
      <c r="I7741" s="10">
        <v>3957338.3169820099</v>
      </c>
      <c r="J7741" s="33">
        <f t="shared" si="480"/>
        <v>1.717222375451124E-3</v>
      </c>
      <c r="K7741" s="33">
        <f t="shared" si="481"/>
        <v>1.7157487927181858E-3</v>
      </c>
      <c r="L7741" s="33">
        <f t="shared" si="482"/>
        <v>0.98757252075042268</v>
      </c>
      <c r="M7741" s="33">
        <f t="shared" si="483"/>
        <v>0.98587809439022345</v>
      </c>
    </row>
    <row r="7742" spans="1:13" ht="41.4">
      <c r="A7742" t="s">
        <v>164</v>
      </c>
      <c r="B7742" t="s">
        <v>268</v>
      </c>
      <c r="C7742" s="14" t="s">
        <v>270</v>
      </c>
      <c r="D7742" t="s">
        <v>456</v>
      </c>
      <c r="E7742" t="s">
        <v>474</v>
      </c>
      <c r="F7742" s="20">
        <v>2036</v>
      </c>
      <c r="G7742" s="20">
        <v>50</v>
      </c>
      <c r="H7742" s="11">
        <v>7452.6505366151296</v>
      </c>
      <c r="I7742" s="10">
        <v>3960503.3976823101</v>
      </c>
      <c r="J7742" s="33">
        <f t="shared" si="480"/>
        <v>1.8817432503596455E-3</v>
      </c>
      <c r="K7742" s="33">
        <f t="shared" si="481"/>
        <v>1.8799738815361566E-3</v>
      </c>
      <c r="L7742" s="33">
        <f t="shared" si="482"/>
        <v>0.98587809439022345</v>
      </c>
      <c r="M7742" s="33">
        <f t="shared" si="483"/>
        <v>0.98402466932239119</v>
      </c>
    </row>
    <row r="7743" spans="1:13" ht="41.4">
      <c r="A7743" t="s">
        <v>164</v>
      </c>
      <c r="B7743" t="s">
        <v>268</v>
      </c>
      <c r="C7743" s="14" t="s">
        <v>270</v>
      </c>
      <c r="D7743" t="s">
        <v>456</v>
      </c>
      <c r="E7743" t="s">
        <v>474</v>
      </c>
      <c r="F7743" s="20">
        <v>2036</v>
      </c>
      <c r="G7743" s="20">
        <v>51</v>
      </c>
      <c r="H7743" s="11">
        <v>8660.1440233033609</v>
      </c>
      <c r="I7743" s="10">
        <v>4018106.8009284302</v>
      </c>
      <c r="J7743" s="33">
        <f t="shared" si="480"/>
        <v>2.1552797007044051E-3</v>
      </c>
      <c r="K7743" s="33">
        <f t="shared" si="481"/>
        <v>2.152958753140144E-3</v>
      </c>
      <c r="L7743" s="33">
        <f t="shared" si="482"/>
        <v>0.98402466932239119</v>
      </c>
      <c r="M7743" s="33">
        <f t="shared" si="483"/>
        <v>0.9819061047972677</v>
      </c>
    </row>
    <row r="7744" spans="1:13" ht="41.4">
      <c r="A7744" t="s">
        <v>164</v>
      </c>
      <c r="B7744" t="s">
        <v>268</v>
      </c>
      <c r="C7744" s="14" t="s">
        <v>270</v>
      </c>
      <c r="D7744" t="s">
        <v>456</v>
      </c>
      <c r="E7744" t="s">
        <v>474</v>
      </c>
      <c r="F7744" s="20">
        <v>2036</v>
      </c>
      <c r="G7744" s="20">
        <v>52</v>
      </c>
      <c r="H7744" s="11">
        <v>9518.8631346004204</v>
      </c>
      <c r="I7744" s="10">
        <v>4034010.8868081002</v>
      </c>
      <c r="J7744" s="33">
        <f t="shared" si="480"/>
        <v>2.3596523166877705E-3</v>
      </c>
      <c r="K7744" s="33">
        <f t="shared" si="481"/>
        <v>2.3568705256100664E-3</v>
      </c>
      <c r="L7744" s="33">
        <f t="shared" si="482"/>
        <v>0.9819061047972677</v>
      </c>
      <c r="M7744" s="33">
        <f t="shared" si="483"/>
        <v>0.97959187923995439</v>
      </c>
    </row>
    <row r="7745" spans="1:13" ht="41.4">
      <c r="A7745" t="s">
        <v>164</v>
      </c>
      <c r="B7745" t="s">
        <v>268</v>
      </c>
      <c r="C7745" s="14" t="s">
        <v>270</v>
      </c>
      <c r="D7745" t="s">
        <v>456</v>
      </c>
      <c r="E7745" t="s">
        <v>474</v>
      </c>
      <c r="F7745" s="20">
        <v>2036</v>
      </c>
      <c r="G7745" s="20">
        <v>53</v>
      </c>
      <c r="H7745" s="11">
        <v>10170.878224329599</v>
      </c>
      <c r="I7745" s="10">
        <v>3992534.0331773101</v>
      </c>
      <c r="J7745" s="33">
        <f t="shared" si="480"/>
        <v>2.547474395912784E-3</v>
      </c>
      <c r="K7745" s="33">
        <f t="shared" si="481"/>
        <v>2.5442323366192676E-3</v>
      </c>
      <c r="L7745" s="33">
        <f t="shared" si="482"/>
        <v>0.97959187923995439</v>
      </c>
      <c r="M7745" s="33">
        <f t="shared" si="483"/>
        <v>0.97709956990410241</v>
      </c>
    </row>
    <row r="7746" spans="1:13" ht="41.4">
      <c r="A7746" t="s">
        <v>164</v>
      </c>
      <c r="B7746" t="s">
        <v>268</v>
      </c>
      <c r="C7746" s="14" t="s">
        <v>270</v>
      </c>
      <c r="D7746" t="s">
        <v>456</v>
      </c>
      <c r="E7746" t="s">
        <v>474</v>
      </c>
      <c r="F7746" s="20">
        <v>2036</v>
      </c>
      <c r="G7746" s="20">
        <v>54</v>
      </c>
      <c r="H7746" s="11">
        <v>10888.740225621101</v>
      </c>
      <c r="I7746" s="10">
        <v>3926601.15179017</v>
      </c>
      <c r="J7746" s="33">
        <f t="shared" ref="J7746:J7809" si="484">IF(I7746&gt;0,H7746/I7746,0)</f>
        <v>2.7730700941339136E-3</v>
      </c>
      <c r="K7746" s="33">
        <f t="shared" ref="K7746:K7809" si="485">1-EXP(-J7746)</f>
        <v>2.7692286869113181E-3</v>
      </c>
      <c r="L7746" s="33">
        <f t="shared" ref="L7746:L7809" si="486">IF(G7746=30,1,M7745)</f>
        <v>0.97709956990410241</v>
      </c>
      <c r="M7746" s="33">
        <f t="shared" ref="M7746:M7809" si="487">L7746*(1-K7746)</f>
        <v>0.97439375774515524</v>
      </c>
    </row>
    <row r="7747" spans="1:13" ht="41.4">
      <c r="A7747" t="s">
        <v>164</v>
      </c>
      <c r="B7747" t="s">
        <v>268</v>
      </c>
      <c r="C7747" s="14" t="s">
        <v>270</v>
      </c>
      <c r="D7747" t="s">
        <v>456</v>
      </c>
      <c r="E7747" t="s">
        <v>474</v>
      </c>
      <c r="F7747" s="20">
        <v>2036</v>
      </c>
      <c r="G7747" s="20">
        <v>55</v>
      </c>
      <c r="H7747" s="11">
        <v>11599.8939970462</v>
      </c>
      <c r="I7747" s="10">
        <v>3853420.2856013598</v>
      </c>
      <c r="J7747" s="33">
        <f t="shared" si="484"/>
        <v>3.0102851849278453E-3</v>
      </c>
      <c r="K7747" s="33">
        <f t="shared" si="485"/>
        <v>3.0057588195032681E-3</v>
      </c>
      <c r="L7747" s="33">
        <f t="shared" si="486"/>
        <v>0.97439375774515524</v>
      </c>
      <c r="M7747" s="33">
        <f t="shared" si="487"/>
        <v>0.97146496511414382</v>
      </c>
    </row>
    <row r="7748" spans="1:13" ht="41.4">
      <c r="A7748" t="s">
        <v>164</v>
      </c>
      <c r="B7748" t="s">
        <v>268</v>
      </c>
      <c r="C7748" s="14" t="s">
        <v>270</v>
      </c>
      <c r="D7748" t="s">
        <v>456</v>
      </c>
      <c r="E7748" t="s">
        <v>474</v>
      </c>
      <c r="F7748" s="20">
        <v>2036</v>
      </c>
      <c r="G7748" s="20">
        <v>56</v>
      </c>
      <c r="H7748" s="11">
        <v>12368.8862604079</v>
      </c>
      <c r="I7748" s="10">
        <v>3784720.9171946701</v>
      </c>
      <c r="J7748" s="33">
        <f t="shared" si="484"/>
        <v>3.2681105241376763E-3</v>
      </c>
      <c r="K7748" s="33">
        <f t="shared" si="485"/>
        <v>3.2627760637230496E-3</v>
      </c>
      <c r="L7748" s="33">
        <f t="shared" si="486"/>
        <v>0.97146496511414382</v>
      </c>
      <c r="M7748" s="33">
        <f t="shared" si="487"/>
        <v>0.96829529247922386</v>
      </c>
    </row>
    <row r="7749" spans="1:13" ht="41.4">
      <c r="A7749" t="s">
        <v>164</v>
      </c>
      <c r="B7749" t="s">
        <v>268</v>
      </c>
      <c r="C7749" s="14" t="s">
        <v>270</v>
      </c>
      <c r="D7749" t="s">
        <v>456</v>
      </c>
      <c r="E7749" t="s">
        <v>474</v>
      </c>
      <c r="F7749" s="20">
        <v>2036</v>
      </c>
      <c r="G7749" s="20">
        <v>57</v>
      </c>
      <c r="H7749" s="11">
        <v>13207.3488634435</v>
      </c>
      <c r="I7749" s="10">
        <v>3702137.7605571998</v>
      </c>
      <c r="J7749" s="33">
        <f t="shared" si="484"/>
        <v>3.5674925455652664E-3</v>
      </c>
      <c r="K7749" s="33">
        <f t="shared" si="485"/>
        <v>3.561136604537829E-3</v>
      </c>
      <c r="L7749" s="33">
        <f t="shared" si="486"/>
        <v>0.96829529247922386</v>
      </c>
      <c r="M7749" s="33">
        <f t="shared" si="487"/>
        <v>0.96484706066917447</v>
      </c>
    </row>
    <row r="7750" spans="1:13" ht="41.4">
      <c r="A7750" t="s">
        <v>164</v>
      </c>
      <c r="B7750" t="s">
        <v>268</v>
      </c>
      <c r="C7750" s="14" t="s">
        <v>270</v>
      </c>
      <c r="D7750" t="s">
        <v>456</v>
      </c>
      <c r="E7750" t="s">
        <v>474</v>
      </c>
      <c r="F7750" s="20">
        <v>2036</v>
      </c>
      <c r="G7750" s="20">
        <v>58</v>
      </c>
      <c r="H7750" s="11">
        <v>14016.1193076825</v>
      </c>
      <c r="I7750" s="10">
        <v>3595541.7552292901</v>
      </c>
      <c r="J7750" s="33">
        <f t="shared" si="484"/>
        <v>3.8981940029754105E-3</v>
      </c>
      <c r="K7750" s="33">
        <f t="shared" si="485"/>
        <v>3.8906059078906985E-3</v>
      </c>
      <c r="L7750" s="33">
        <f t="shared" si="486"/>
        <v>0.96484706066917447</v>
      </c>
      <c r="M7750" s="33">
        <f t="shared" si="487"/>
        <v>0.96109322099472405</v>
      </c>
    </row>
    <row r="7751" spans="1:13" ht="41.4">
      <c r="A7751" t="s">
        <v>164</v>
      </c>
      <c r="B7751" t="s">
        <v>268</v>
      </c>
      <c r="C7751" s="14" t="s">
        <v>270</v>
      </c>
      <c r="D7751" t="s">
        <v>456</v>
      </c>
      <c r="E7751" t="s">
        <v>474</v>
      </c>
      <c r="F7751" s="20">
        <v>2036</v>
      </c>
      <c r="G7751" s="20">
        <v>59</v>
      </c>
      <c r="H7751" s="11">
        <v>14203.528294735699</v>
      </c>
      <c r="I7751" s="10">
        <v>3492298.44339645</v>
      </c>
      <c r="J7751" s="33">
        <f t="shared" si="484"/>
        <v>4.0671003709871929E-3</v>
      </c>
      <c r="K7751" s="33">
        <f t="shared" si="485"/>
        <v>4.058840919406892E-3</v>
      </c>
      <c r="L7751" s="33">
        <f t="shared" si="486"/>
        <v>0.96109322099472405</v>
      </c>
      <c r="M7751" s="33">
        <f t="shared" si="487"/>
        <v>0.95719229650198612</v>
      </c>
    </row>
    <row r="7752" spans="1:13" ht="41.4">
      <c r="A7752" t="s">
        <v>164</v>
      </c>
      <c r="B7752" t="s">
        <v>268</v>
      </c>
      <c r="C7752" s="14" t="s">
        <v>270</v>
      </c>
      <c r="D7752" t="s">
        <v>456</v>
      </c>
      <c r="E7752" t="s">
        <v>474</v>
      </c>
      <c r="F7752" s="20">
        <v>2036</v>
      </c>
      <c r="G7752" s="20">
        <v>60</v>
      </c>
      <c r="H7752" s="11">
        <v>14729.0286958466</v>
      </c>
      <c r="I7752" s="10">
        <v>3402736.1785569</v>
      </c>
      <c r="J7752" s="33">
        <f t="shared" si="484"/>
        <v>4.3285837993156375E-3</v>
      </c>
      <c r="K7752" s="33">
        <f t="shared" si="485"/>
        <v>4.3192289830312758E-3</v>
      </c>
      <c r="L7752" s="33">
        <f t="shared" si="486"/>
        <v>0.95719229650198612</v>
      </c>
      <c r="M7752" s="33">
        <f t="shared" si="487"/>
        <v>0.95305796379260044</v>
      </c>
    </row>
    <row r="7753" spans="1:13" ht="41.4">
      <c r="A7753" t="s">
        <v>164</v>
      </c>
      <c r="B7753" t="s">
        <v>268</v>
      </c>
      <c r="C7753" s="14" t="s">
        <v>270</v>
      </c>
      <c r="D7753" t="s">
        <v>456</v>
      </c>
      <c r="E7753" t="s">
        <v>474</v>
      </c>
      <c r="F7753" s="20">
        <v>2036</v>
      </c>
      <c r="G7753" s="20">
        <v>61</v>
      </c>
      <c r="H7753" s="11">
        <v>15454.9859961241</v>
      </c>
      <c r="I7753" s="10">
        <v>3300896.4639916499</v>
      </c>
      <c r="J7753" s="33">
        <f t="shared" si="484"/>
        <v>4.6820571819556457E-3</v>
      </c>
      <c r="K7753" s="33">
        <f t="shared" si="485"/>
        <v>4.6711134386340225E-3</v>
      </c>
      <c r="L7753" s="33">
        <f t="shared" si="486"/>
        <v>0.95305796379260044</v>
      </c>
      <c r="M7753" s="33">
        <f t="shared" si="487"/>
        <v>0.94860612193013161</v>
      </c>
    </row>
    <row r="7754" spans="1:13" ht="41.4">
      <c r="A7754" t="s">
        <v>164</v>
      </c>
      <c r="B7754" t="s">
        <v>268</v>
      </c>
      <c r="C7754" s="14" t="s">
        <v>270</v>
      </c>
      <c r="D7754" t="s">
        <v>456</v>
      </c>
      <c r="E7754" t="s">
        <v>474</v>
      </c>
      <c r="F7754" s="20">
        <v>2036</v>
      </c>
      <c r="G7754" s="20">
        <v>62</v>
      </c>
      <c r="H7754" s="11">
        <v>16302.3455179907</v>
      </c>
      <c r="I7754" s="10">
        <v>3212412.0161715401</v>
      </c>
      <c r="J7754" s="33">
        <f t="shared" si="484"/>
        <v>5.0747990718262113E-3</v>
      </c>
      <c r="K7754" s="33">
        <f t="shared" si="485"/>
        <v>5.0619440337880128E-3</v>
      </c>
      <c r="L7754" s="33">
        <f t="shared" si="486"/>
        <v>0.94860612193013161</v>
      </c>
      <c r="M7754" s="33">
        <f t="shared" si="487"/>
        <v>0.94380433083081261</v>
      </c>
    </row>
    <row r="7755" spans="1:13" ht="41.4">
      <c r="A7755" t="s">
        <v>164</v>
      </c>
      <c r="B7755" t="s">
        <v>268</v>
      </c>
      <c r="C7755" s="14" t="s">
        <v>270</v>
      </c>
      <c r="D7755" t="s">
        <v>456</v>
      </c>
      <c r="E7755" t="s">
        <v>474</v>
      </c>
      <c r="F7755" s="20">
        <v>2036</v>
      </c>
      <c r="G7755" s="20">
        <v>63</v>
      </c>
      <c r="H7755" s="11">
        <v>17178.5565914254</v>
      </c>
      <c r="I7755" s="10">
        <v>3123045.4302700199</v>
      </c>
      <c r="J7755" s="33">
        <f t="shared" si="484"/>
        <v>5.5005785138194851E-3</v>
      </c>
      <c r="K7755" s="33">
        <f t="shared" si="485"/>
        <v>5.4854780316420104E-3</v>
      </c>
      <c r="L7755" s="33">
        <f t="shared" si="486"/>
        <v>0.94380433083081261</v>
      </c>
      <c r="M7755" s="33">
        <f t="shared" si="487"/>
        <v>0.9386271129078716</v>
      </c>
    </row>
    <row r="7756" spans="1:13" ht="41.4">
      <c r="A7756" t="s">
        <v>164</v>
      </c>
      <c r="B7756" t="s">
        <v>268</v>
      </c>
      <c r="C7756" s="14" t="s">
        <v>270</v>
      </c>
      <c r="D7756" t="s">
        <v>456</v>
      </c>
      <c r="E7756" t="s">
        <v>474</v>
      </c>
      <c r="F7756" s="20">
        <v>2036</v>
      </c>
      <c r="G7756" s="20">
        <v>64</v>
      </c>
      <c r="H7756" s="11">
        <v>18246.140990143798</v>
      </c>
      <c r="I7756" s="10">
        <v>3013604.43871646</v>
      </c>
      <c r="J7756" s="33">
        <f t="shared" si="484"/>
        <v>6.0545905612997795E-3</v>
      </c>
      <c r="K7756" s="33">
        <f t="shared" si="485"/>
        <v>6.0362984635403683E-3</v>
      </c>
      <c r="L7756" s="33">
        <f t="shared" si="486"/>
        <v>0.9386271129078716</v>
      </c>
      <c r="M7756" s="33">
        <f t="shared" si="487"/>
        <v>0.93296127950838847</v>
      </c>
    </row>
    <row r="7757" spans="1:13" ht="41.4">
      <c r="A7757" t="s">
        <v>164</v>
      </c>
      <c r="B7757" t="s">
        <v>268</v>
      </c>
      <c r="C7757" s="14" t="s">
        <v>270</v>
      </c>
      <c r="D7757" t="s">
        <v>456</v>
      </c>
      <c r="E7757" t="s">
        <v>474</v>
      </c>
      <c r="F7757" s="20">
        <v>2036</v>
      </c>
      <c r="G7757" s="20">
        <v>65</v>
      </c>
      <c r="H7757" s="11">
        <v>19278.387230261102</v>
      </c>
      <c r="I7757" s="10">
        <v>2913184.47083836</v>
      </c>
      <c r="J7757" s="33">
        <f t="shared" si="484"/>
        <v>6.6176335289584807E-3</v>
      </c>
      <c r="K7757" s="33">
        <f t="shared" si="485"/>
        <v>6.5957852134779227E-3</v>
      </c>
      <c r="L7757" s="33">
        <f t="shared" si="486"/>
        <v>0.93296127950838847</v>
      </c>
      <c r="M7757" s="33">
        <f t="shared" si="487"/>
        <v>0.92680766729625963</v>
      </c>
    </row>
    <row r="7758" spans="1:13" ht="41.4">
      <c r="A7758" t="s">
        <v>164</v>
      </c>
      <c r="B7758" t="s">
        <v>268</v>
      </c>
      <c r="C7758" s="14" t="s">
        <v>270</v>
      </c>
      <c r="D7758" t="s">
        <v>456</v>
      </c>
      <c r="E7758" t="s">
        <v>474</v>
      </c>
      <c r="F7758" s="20">
        <v>2036</v>
      </c>
      <c r="G7758" s="20">
        <v>66</v>
      </c>
      <c r="H7758" s="11">
        <v>19737.2079505234</v>
      </c>
      <c r="I7758" s="10">
        <v>2809932.2838157001</v>
      </c>
      <c r="J7758" s="33">
        <f t="shared" si="484"/>
        <v>7.0240866885665984E-3</v>
      </c>
      <c r="K7758" s="33">
        <f t="shared" si="485"/>
        <v>6.9994754492024303E-3</v>
      </c>
      <c r="L7758" s="33">
        <f t="shared" si="486"/>
        <v>0.92680766729625963</v>
      </c>
      <c r="M7758" s="33">
        <f t="shared" si="487"/>
        <v>0.92032049978288688</v>
      </c>
    </row>
    <row r="7759" spans="1:13" ht="41.4">
      <c r="A7759" t="s">
        <v>164</v>
      </c>
      <c r="B7759" t="s">
        <v>268</v>
      </c>
      <c r="C7759" s="14" t="s">
        <v>270</v>
      </c>
      <c r="D7759" t="s">
        <v>456</v>
      </c>
      <c r="E7759" t="s">
        <v>474</v>
      </c>
      <c r="F7759" s="20">
        <v>2036</v>
      </c>
      <c r="G7759" s="20">
        <v>67</v>
      </c>
      <c r="H7759" s="11">
        <v>20624.971944659701</v>
      </c>
      <c r="I7759" s="10">
        <v>2691099.98555867</v>
      </c>
      <c r="J7759" s="33">
        <f t="shared" si="484"/>
        <v>7.6641418213147421E-3</v>
      </c>
      <c r="K7759" s="33">
        <f t="shared" si="485"/>
        <v>7.6348471736049639E-3</v>
      </c>
      <c r="L7759" s="33">
        <f t="shared" si="486"/>
        <v>0.92032049978288688</v>
      </c>
      <c r="M7759" s="33">
        <f t="shared" si="487"/>
        <v>0.91329399341630879</v>
      </c>
    </row>
    <row r="7760" spans="1:13" ht="41.4">
      <c r="A7760" t="s">
        <v>164</v>
      </c>
      <c r="B7760" t="s">
        <v>268</v>
      </c>
      <c r="C7760" s="14" t="s">
        <v>270</v>
      </c>
      <c r="D7760" t="s">
        <v>456</v>
      </c>
      <c r="E7760" t="s">
        <v>474</v>
      </c>
      <c r="F7760" s="20">
        <v>2036</v>
      </c>
      <c r="G7760" s="20">
        <v>68</v>
      </c>
      <c r="H7760" s="11">
        <v>21591.016172584099</v>
      </c>
      <c r="I7760" s="10">
        <v>2563800.7569407299</v>
      </c>
      <c r="J7760" s="33">
        <f t="shared" si="484"/>
        <v>8.4214875567583895E-3</v>
      </c>
      <c r="K7760" s="33">
        <f t="shared" si="485"/>
        <v>8.3861261652212749E-3</v>
      </c>
      <c r="L7760" s="33">
        <f t="shared" si="486"/>
        <v>0.91329399341630879</v>
      </c>
      <c r="M7760" s="33">
        <f t="shared" si="487"/>
        <v>0.90563499476158082</v>
      </c>
    </row>
    <row r="7761" spans="1:13" ht="41.4">
      <c r="A7761" t="s">
        <v>164</v>
      </c>
      <c r="B7761" t="s">
        <v>268</v>
      </c>
      <c r="C7761" s="14" t="s">
        <v>270</v>
      </c>
      <c r="D7761" t="s">
        <v>456</v>
      </c>
      <c r="E7761" t="s">
        <v>474</v>
      </c>
      <c r="F7761" s="20">
        <v>2036</v>
      </c>
      <c r="G7761" s="20">
        <v>69</v>
      </c>
      <c r="H7761" s="11">
        <v>21832.829948820701</v>
      </c>
      <c r="I7761" s="10">
        <v>2437935.5540219001</v>
      </c>
      <c r="J7761" s="33">
        <f t="shared" si="484"/>
        <v>8.9554582001984198E-3</v>
      </c>
      <c r="K7761" s="33">
        <f t="shared" si="485"/>
        <v>8.9154775218570625E-3</v>
      </c>
      <c r="L7761" s="33">
        <f t="shared" si="486"/>
        <v>0.90563499476158082</v>
      </c>
      <c r="M7761" s="33">
        <f t="shared" si="487"/>
        <v>0.89756082632277678</v>
      </c>
    </row>
    <row r="7762" spans="1:13" ht="41.4">
      <c r="A7762" t="s">
        <v>164</v>
      </c>
      <c r="B7762" t="s">
        <v>268</v>
      </c>
      <c r="C7762" s="14" t="s">
        <v>270</v>
      </c>
      <c r="D7762" t="s">
        <v>456</v>
      </c>
      <c r="E7762" t="s">
        <v>474</v>
      </c>
      <c r="F7762" s="20">
        <v>2037</v>
      </c>
      <c r="G7762" s="20">
        <v>30</v>
      </c>
      <c r="H7762" s="11">
        <v>720.58124851867206</v>
      </c>
      <c r="I7762" s="10">
        <v>4637231.2159944996</v>
      </c>
      <c r="J7762" s="33">
        <f t="shared" si="484"/>
        <v>1.5539040754174177E-4</v>
      </c>
      <c r="K7762" s="33">
        <f t="shared" si="485"/>
        <v>1.5537833507772714E-4</v>
      </c>
      <c r="L7762" s="33">
        <f t="shared" si="486"/>
        <v>1</v>
      </c>
      <c r="M7762" s="33">
        <f t="shared" si="487"/>
        <v>0.99984462166492227</v>
      </c>
    </row>
    <row r="7763" spans="1:13" ht="41.4">
      <c r="A7763" t="s">
        <v>164</v>
      </c>
      <c r="B7763" t="s">
        <v>268</v>
      </c>
      <c r="C7763" s="14" t="s">
        <v>270</v>
      </c>
      <c r="D7763" t="s">
        <v>456</v>
      </c>
      <c r="E7763" t="s">
        <v>474</v>
      </c>
      <c r="F7763" s="20">
        <v>2037</v>
      </c>
      <c r="G7763" s="20">
        <v>31</v>
      </c>
      <c r="H7763" s="11">
        <v>1016.9367109708199</v>
      </c>
      <c r="I7763" s="10">
        <v>4566350.9117998602</v>
      </c>
      <c r="J7763" s="33">
        <f t="shared" si="484"/>
        <v>2.2270226940793452E-4</v>
      </c>
      <c r="K7763" s="33">
        <f t="shared" si="485"/>
        <v>2.2267747309834274E-4</v>
      </c>
      <c r="L7763" s="33">
        <f t="shared" si="486"/>
        <v>0.99984462166492227</v>
      </c>
      <c r="M7763" s="33">
        <f t="shared" si="487"/>
        <v>0.99962197879107895</v>
      </c>
    </row>
    <row r="7764" spans="1:13" ht="41.4">
      <c r="A7764" t="s">
        <v>164</v>
      </c>
      <c r="B7764" t="s">
        <v>268</v>
      </c>
      <c r="C7764" s="14" t="s">
        <v>270</v>
      </c>
      <c r="D7764" t="s">
        <v>456</v>
      </c>
      <c r="E7764" t="s">
        <v>474</v>
      </c>
      <c r="F7764" s="20">
        <v>2037</v>
      </c>
      <c r="G7764" s="20">
        <v>32</v>
      </c>
      <c r="H7764" s="11">
        <v>1037.82384145335</v>
      </c>
      <c r="I7764" s="10">
        <v>4472897.4570820397</v>
      </c>
      <c r="J7764" s="33">
        <f t="shared" si="484"/>
        <v>2.3202495729253531E-4</v>
      </c>
      <c r="K7764" s="33">
        <f t="shared" si="485"/>
        <v>2.3199804158391402E-4</v>
      </c>
      <c r="L7764" s="33">
        <f t="shared" si="486"/>
        <v>0.99962197879107895</v>
      </c>
      <c r="M7764" s="33">
        <f t="shared" si="487"/>
        <v>0.99939006844967515</v>
      </c>
    </row>
    <row r="7765" spans="1:13" ht="41.4">
      <c r="A7765" t="s">
        <v>164</v>
      </c>
      <c r="B7765" t="s">
        <v>268</v>
      </c>
      <c r="C7765" s="14" t="s">
        <v>270</v>
      </c>
      <c r="D7765" t="s">
        <v>456</v>
      </c>
      <c r="E7765" t="s">
        <v>474</v>
      </c>
      <c r="F7765" s="20">
        <v>2037</v>
      </c>
      <c r="G7765" s="20">
        <v>33</v>
      </c>
      <c r="H7765" s="11">
        <v>1086.0496629618899</v>
      </c>
      <c r="I7765" s="10">
        <v>4376028.9248884199</v>
      </c>
      <c r="J7765" s="33">
        <f t="shared" si="484"/>
        <v>2.4818155492187065E-4</v>
      </c>
      <c r="K7765" s="33">
        <f t="shared" si="485"/>
        <v>2.4815076042739026E-4</v>
      </c>
      <c r="L7765" s="33">
        <f t="shared" si="486"/>
        <v>0.99939006844967515</v>
      </c>
      <c r="M7765" s="33">
        <f t="shared" si="487"/>
        <v>0.99914206904422576</v>
      </c>
    </row>
    <row r="7766" spans="1:13" ht="41.4">
      <c r="A7766" t="s">
        <v>164</v>
      </c>
      <c r="B7766" t="s">
        <v>268</v>
      </c>
      <c r="C7766" s="14" t="s">
        <v>270</v>
      </c>
      <c r="D7766" t="s">
        <v>456</v>
      </c>
      <c r="E7766" t="s">
        <v>474</v>
      </c>
      <c r="F7766" s="20">
        <v>2037</v>
      </c>
      <c r="G7766" s="20">
        <v>34</v>
      </c>
      <c r="H7766" s="11">
        <v>1174.27037568733</v>
      </c>
      <c r="I7766" s="10">
        <v>4333487.0332559999</v>
      </c>
      <c r="J7766" s="33">
        <f t="shared" si="484"/>
        <v>2.7097586001198498E-4</v>
      </c>
      <c r="K7766" s="33">
        <f t="shared" si="485"/>
        <v>2.7093914936959784E-4</v>
      </c>
      <c r="L7766" s="33">
        <f t="shared" si="486"/>
        <v>0.99914206904422576</v>
      </c>
      <c r="M7766" s="33">
        <f t="shared" si="487"/>
        <v>0.99887136234193952</v>
      </c>
    </row>
    <row r="7767" spans="1:13" ht="41.4">
      <c r="A7767" t="s">
        <v>164</v>
      </c>
      <c r="B7767" t="s">
        <v>268</v>
      </c>
      <c r="C7767" s="14" t="s">
        <v>270</v>
      </c>
      <c r="D7767" t="s">
        <v>456</v>
      </c>
      <c r="E7767" t="s">
        <v>474</v>
      </c>
      <c r="F7767" s="20">
        <v>2037</v>
      </c>
      <c r="G7767" s="20">
        <v>35</v>
      </c>
      <c r="H7767" s="11">
        <v>1290.2202220336601</v>
      </c>
      <c r="I7767" s="10">
        <v>4313701.9073830703</v>
      </c>
      <c r="J7767" s="33">
        <f t="shared" si="484"/>
        <v>2.9909814116394959E-4</v>
      </c>
      <c r="K7767" s="33">
        <f t="shared" si="485"/>
        <v>2.990534157740754E-4</v>
      </c>
      <c r="L7767" s="33">
        <f t="shared" si="486"/>
        <v>0.99887136234193952</v>
      </c>
      <c r="M7767" s="33">
        <f t="shared" si="487"/>
        <v>0.99857264644911226</v>
      </c>
    </row>
    <row r="7768" spans="1:13" ht="41.4">
      <c r="A7768" t="s">
        <v>164</v>
      </c>
      <c r="B7768" t="s">
        <v>268</v>
      </c>
      <c r="C7768" s="14" t="s">
        <v>270</v>
      </c>
      <c r="D7768" t="s">
        <v>456</v>
      </c>
      <c r="E7768" t="s">
        <v>474</v>
      </c>
      <c r="F7768" s="20">
        <v>2037</v>
      </c>
      <c r="G7768" s="20">
        <v>36</v>
      </c>
      <c r="H7768" s="11">
        <v>1694.3074929613299</v>
      </c>
      <c r="I7768" s="10">
        <v>4293888.5882067299</v>
      </c>
      <c r="J7768" s="33">
        <f t="shared" si="484"/>
        <v>3.9458580681734197E-4</v>
      </c>
      <c r="K7768" s="33">
        <f t="shared" si="485"/>
        <v>3.945079680762742E-4</v>
      </c>
      <c r="L7768" s="33">
        <f t="shared" si="486"/>
        <v>0.99857264644911226</v>
      </c>
      <c r="M7768" s="33">
        <f t="shared" si="487"/>
        <v>0.99817870158338506</v>
      </c>
    </row>
    <row r="7769" spans="1:13" ht="41.4">
      <c r="A7769" t="s">
        <v>164</v>
      </c>
      <c r="B7769" t="s">
        <v>268</v>
      </c>
      <c r="C7769" s="14" t="s">
        <v>270</v>
      </c>
      <c r="D7769" t="s">
        <v>456</v>
      </c>
      <c r="E7769" t="s">
        <v>474</v>
      </c>
      <c r="F7769" s="20">
        <v>2037</v>
      </c>
      <c r="G7769" s="20">
        <v>37</v>
      </c>
      <c r="H7769" s="11">
        <v>1869.28670939322</v>
      </c>
      <c r="I7769" s="10">
        <v>4293658.4222407304</v>
      </c>
      <c r="J7769" s="33">
        <f t="shared" si="484"/>
        <v>4.353599018754025E-4</v>
      </c>
      <c r="K7769" s="33">
        <f t="shared" si="485"/>
        <v>4.3526514650471526E-4</v>
      </c>
      <c r="L7769" s="33">
        <f t="shared" si="486"/>
        <v>0.99817870158338506</v>
      </c>
      <c r="M7769" s="33">
        <f t="shared" si="487"/>
        <v>0.99774422918460248</v>
      </c>
    </row>
    <row r="7770" spans="1:13" ht="41.4">
      <c r="A7770" t="s">
        <v>164</v>
      </c>
      <c r="B7770" t="s">
        <v>268</v>
      </c>
      <c r="C7770" s="14" t="s">
        <v>270</v>
      </c>
      <c r="D7770" t="s">
        <v>456</v>
      </c>
      <c r="E7770" t="s">
        <v>474</v>
      </c>
      <c r="F7770" s="20">
        <v>2037</v>
      </c>
      <c r="G7770" s="20">
        <v>38</v>
      </c>
      <c r="H7770" s="11">
        <v>2094.9548760714301</v>
      </c>
      <c r="I7770" s="10">
        <v>4331761.7291772496</v>
      </c>
      <c r="J7770" s="33">
        <f t="shared" si="484"/>
        <v>4.8362652589142618E-4</v>
      </c>
      <c r="K7770" s="33">
        <f t="shared" si="485"/>
        <v>4.8350959743381772E-4</v>
      </c>
      <c r="L7770" s="33">
        <f t="shared" si="486"/>
        <v>0.99774422918460248</v>
      </c>
      <c r="M7770" s="33">
        <f t="shared" si="487"/>
        <v>0.99726181027400751</v>
      </c>
    </row>
    <row r="7771" spans="1:13" ht="41.4">
      <c r="A7771" t="s">
        <v>164</v>
      </c>
      <c r="B7771" t="s">
        <v>268</v>
      </c>
      <c r="C7771" s="14" t="s">
        <v>270</v>
      </c>
      <c r="D7771" t="s">
        <v>456</v>
      </c>
      <c r="E7771" t="s">
        <v>474</v>
      </c>
      <c r="F7771" s="20">
        <v>2037</v>
      </c>
      <c r="G7771" s="20">
        <v>39</v>
      </c>
      <c r="H7771" s="11">
        <v>2247.4031179715698</v>
      </c>
      <c r="I7771" s="10">
        <v>4372170.03288092</v>
      </c>
      <c r="J7771" s="33">
        <f t="shared" si="484"/>
        <v>5.1402463789604856E-4</v>
      </c>
      <c r="K7771" s="33">
        <f t="shared" si="485"/>
        <v>5.1389254986500266E-4</v>
      </c>
      <c r="L7771" s="33">
        <f t="shared" si="486"/>
        <v>0.99726181027400751</v>
      </c>
      <c r="M7771" s="33">
        <f t="shared" si="487"/>
        <v>0.99674932485944279</v>
      </c>
    </row>
    <row r="7772" spans="1:13" ht="41.4">
      <c r="A7772" t="s">
        <v>164</v>
      </c>
      <c r="B7772" t="s">
        <v>268</v>
      </c>
      <c r="C7772" s="14" t="s">
        <v>270</v>
      </c>
      <c r="D7772" t="s">
        <v>456</v>
      </c>
      <c r="E7772" t="s">
        <v>474</v>
      </c>
      <c r="F7772" s="20">
        <v>2037</v>
      </c>
      <c r="G7772" s="20">
        <v>40</v>
      </c>
      <c r="H7772" s="11">
        <v>2438.7747731557301</v>
      </c>
      <c r="I7772" s="10">
        <v>4366417.4784953399</v>
      </c>
      <c r="J7772" s="33">
        <f t="shared" si="484"/>
        <v>5.5852991271831563E-4</v>
      </c>
      <c r="K7772" s="33">
        <f t="shared" si="485"/>
        <v>5.5837396392199867E-4</v>
      </c>
      <c r="L7772" s="33">
        <f t="shared" si="486"/>
        <v>0.99674932485944279</v>
      </c>
      <c r="M7772" s="33">
        <f t="shared" si="487"/>
        <v>0.99619276598788442</v>
      </c>
    </row>
    <row r="7773" spans="1:13" ht="41.4">
      <c r="A7773" t="s">
        <v>164</v>
      </c>
      <c r="B7773" t="s">
        <v>268</v>
      </c>
      <c r="C7773" s="14" t="s">
        <v>270</v>
      </c>
      <c r="D7773" t="s">
        <v>456</v>
      </c>
      <c r="E7773" t="s">
        <v>474</v>
      </c>
      <c r="F7773" s="20">
        <v>2037</v>
      </c>
      <c r="G7773" s="20">
        <v>41</v>
      </c>
      <c r="H7773" s="11">
        <v>3112.3697069304599</v>
      </c>
      <c r="I7773" s="10">
        <v>4301904.9073948404</v>
      </c>
      <c r="J7773" s="33">
        <f t="shared" si="484"/>
        <v>7.2348640286780711E-4</v>
      </c>
      <c r="K7773" s="33">
        <f t="shared" si="485"/>
        <v>7.2322474968489203E-4</v>
      </c>
      <c r="L7773" s="33">
        <f t="shared" si="486"/>
        <v>0.99619276598788442</v>
      </c>
      <c r="M7773" s="33">
        <f t="shared" si="487"/>
        <v>0.99547229472406495</v>
      </c>
    </row>
    <row r="7774" spans="1:13" ht="41.4">
      <c r="A7774" t="s">
        <v>164</v>
      </c>
      <c r="B7774" t="s">
        <v>268</v>
      </c>
      <c r="C7774" s="14" t="s">
        <v>270</v>
      </c>
      <c r="D7774" t="s">
        <v>456</v>
      </c>
      <c r="E7774" t="s">
        <v>474</v>
      </c>
      <c r="F7774" s="20">
        <v>2037</v>
      </c>
      <c r="G7774" s="20">
        <v>42</v>
      </c>
      <c r="H7774" s="11">
        <v>3363.0407940779601</v>
      </c>
      <c r="I7774" s="10">
        <v>4235335.1440310702</v>
      </c>
      <c r="J7774" s="33">
        <f t="shared" si="484"/>
        <v>7.9404360687194986E-4</v>
      </c>
      <c r="K7774" s="33">
        <f t="shared" si="485"/>
        <v>7.937284376720033E-4</v>
      </c>
      <c r="L7774" s="33">
        <f t="shared" si="486"/>
        <v>0.99547229472406495</v>
      </c>
      <c r="M7774" s="33">
        <f t="shared" si="487"/>
        <v>0.9946821600548279</v>
      </c>
    </row>
    <row r="7775" spans="1:13" ht="41.4">
      <c r="A7775" t="s">
        <v>164</v>
      </c>
      <c r="B7775" t="s">
        <v>268</v>
      </c>
      <c r="C7775" s="14" t="s">
        <v>270</v>
      </c>
      <c r="D7775" t="s">
        <v>456</v>
      </c>
      <c r="E7775" t="s">
        <v>474</v>
      </c>
      <c r="F7775" s="20">
        <v>2037</v>
      </c>
      <c r="G7775" s="20">
        <v>43</v>
      </c>
      <c r="H7775" s="11">
        <v>3681.2841530894102</v>
      </c>
      <c r="I7775" s="10">
        <v>4177779.8142914302</v>
      </c>
      <c r="J7775" s="33">
        <f t="shared" si="484"/>
        <v>8.8115801136680349E-4</v>
      </c>
      <c r="K7775" s="33">
        <f t="shared" si="485"/>
        <v>8.8076990564878166E-4</v>
      </c>
      <c r="L7775" s="33">
        <f t="shared" si="486"/>
        <v>0.9946821600548279</v>
      </c>
      <c r="M7775" s="33">
        <f t="shared" si="487"/>
        <v>0.99380607394256593</v>
      </c>
    </row>
    <row r="7776" spans="1:13" ht="41.4">
      <c r="A7776" t="s">
        <v>164</v>
      </c>
      <c r="B7776" t="s">
        <v>268</v>
      </c>
      <c r="C7776" s="14" t="s">
        <v>270</v>
      </c>
      <c r="D7776" t="s">
        <v>456</v>
      </c>
      <c r="E7776" t="s">
        <v>474</v>
      </c>
      <c r="F7776" s="20">
        <v>2037</v>
      </c>
      <c r="G7776" s="20">
        <v>44</v>
      </c>
      <c r="H7776" s="11">
        <v>3822.4503534749501</v>
      </c>
      <c r="I7776" s="10">
        <v>4122254.3742129998</v>
      </c>
      <c r="J7776" s="33">
        <f t="shared" si="484"/>
        <v>9.2727182907161401E-4</v>
      </c>
      <c r="K7776" s="33">
        <f t="shared" si="485"/>
        <v>9.2684204540149917E-4</v>
      </c>
      <c r="L7776" s="33">
        <f t="shared" si="486"/>
        <v>0.99380607394256593</v>
      </c>
      <c r="M7776" s="33">
        <f t="shared" si="487"/>
        <v>0.99288497268826059</v>
      </c>
    </row>
    <row r="7777" spans="1:13" ht="41.4">
      <c r="A7777" t="s">
        <v>164</v>
      </c>
      <c r="B7777" t="s">
        <v>268</v>
      </c>
      <c r="C7777" s="14" t="s">
        <v>270</v>
      </c>
      <c r="D7777" t="s">
        <v>456</v>
      </c>
      <c r="E7777" t="s">
        <v>474</v>
      </c>
      <c r="F7777" s="20">
        <v>2037</v>
      </c>
      <c r="G7777" s="20">
        <v>45</v>
      </c>
      <c r="H7777" s="11">
        <v>4108.6142547498202</v>
      </c>
      <c r="I7777" s="10">
        <v>4100932.2696863702</v>
      </c>
      <c r="J7777" s="33">
        <f t="shared" si="484"/>
        <v>1.0018732289533857E-3</v>
      </c>
      <c r="K7777" s="33">
        <f t="shared" si="485"/>
        <v>1.0013715215330121E-3</v>
      </c>
      <c r="L7777" s="33">
        <f t="shared" si="486"/>
        <v>0.99288497268826059</v>
      </c>
      <c r="M7777" s="33">
        <f t="shared" si="487"/>
        <v>0.99189072595245253</v>
      </c>
    </row>
    <row r="7778" spans="1:13" ht="41.4">
      <c r="A7778" t="s">
        <v>164</v>
      </c>
      <c r="B7778" t="s">
        <v>268</v>
      </c>
      <c r="C7778" s="14" t="s">
        <v>270</v>
      </c>
      <c r="D7778" t="s">
        <v>456</v>
      </c>
      <c r="E7778" t="s">
        <v>474</v>
      </c>
      <c r="F7778" s="20">
        <v>2037</v>
      </c>
      <c r="G7778" s="20">
        <v>46</v>
      </c>
      <c r="H7778" s="11">
        <v>5107.0719037736799</v>
      </c>
      <c r="I7778" s="10">
        <v>4073404.0306698699</v>
      </c>
      <c r="J7778" s="33">
        <f t="shared" si="484"/>
        <v>1.2537602126675915E-3</v>
      </c>
      <c r="K7778" s="33">
        <f t="shared" si="485"/>
        <v>1.2529745836965533E-3</v>
      </c>
      <c r="L7778" s="33">
        <f t="shared" si="486"/>
        <v>0.99189072595245253</v>
      </c>
      <c r="M7778" s="33">
        <f t="shared" si="487"/>
        <v>0.99064791208302982</v>
      </c>
    </row>
    <row r="7779" spans="1:13" ht="41.4">
      <c r="A7779" t="s">
        <v>164</v>
      </c>
      <c r="B7779" t="s">
        <v>268</v>
      </c>
      <c r="C7779" s="14" t="s">
        <v>270</v>
      </c>
      <c r="D7779" t="s">
        <v>456</v>
      </c>
      <c r="E7779" t="s">
        <v>474</v>
      </c>
      <c r="F7779" s="20">
        <v>2037</v>
      </c>
      <c r="G7779" s="20">
        <v>47</v>
      </c>
      <c r="H7779" s="11">
        <v>5579.5675594384902</v>
      </c>
      <c r="I7779" s="10">
        <v>4048999.96578521</v>
      </c>
      <c r="J7779" s="33">
        <f t="shared" si="484"/>
        <v>1.3780112636667958E-3</v>
      </c>
      <c r="K7779" s="33">
        <f t="shared" si="485"/>
        <v>1.3770622421162004E-3</v>
      </c>
      <c r="L7779" s="33">
        <f t="shared" si="486"/>
        <v>0.99064791208302982</v>
      </c>
      <c r="M7779" s="33">
        <f t="shared" si="487"/>
        <v>0.98928372824806898</v>
      </c>
    </row>
    <row r="7780" spans="1:13" ht="41.4">
      <c r="A7780" t="s">
        <v>164</v>
      </c>
      <c r="B7780" t="s">
        <v>268</v>
      </c>
      <c r="C7780" s="14" t="s">
        <v>270</v>
      </c>
      <c r="D7780" t="s">
        <v>456</v>
      </c>
      <c r="E7780" t="s">
        <v>474</v>
      </c>
      <c r="F7780" s="20">
        <v>2037</v>
      </c>
      <c r="G7780" s="20">
        <v>48</v>
      </c>
      <c r="H7780" s="11">
        <v>6184.1512406514803</v>
      </c>
      <c r="I7780" s="10">
        <v>4046357.4136483101</v>
      </c>
      <c r="J7780" s="33">
        <f t="shared" si="484"/>
        <v>1.5283255057480637E-3</v>
      </c>
      <c r="K7780" s="33">
        <f t="shared" si="485"/>
        <v>1.5271582110667481E-3</v>
      </c>
      <c r="L7780" s="33">
        <f t="shared" si="486"/>
        <v>0.98928372824806898</v>
      </c>
      <c r="M7780" s="33">
        <f t="shared" si="487"/>
        <v>0.98777293547940026</v>
      </c>
    </row>
    <row r="7781" spans="1:13" ht="41.4">
      <c r="A7781" t="s">
        <v>164</v>
      </c>
      <c r="B7781" t="s">
        <v>268</v>
      </c>
      <c r="C7781" s="14" t="s">
        <v>270</v>
      </c>
      <c r="D7781" t="s">
        <v>456</v>
      </c>
      <c r="E7781" t="s">
        <v>474</v>
      </c>
      <c r="F7781" s="20">
        <v>2037</v>
      </c>
      <c r="G7781" s="20">
        <v>49</v>
      </c>
      <c r="H7781" s="11">
        <v>6683.7174765154796</v>
      </c>
      <c r="I7781" s="10">
        <v>3997484.7836650498</v>
      </c>
      <c r="J7781" s="33">
        <f t="shared" si="484"/>
        <v>1.6719807174319216E-3</v>
      </c>
      <c r="K7781" s="33">
        <f t="shared" si="485"/>
        <v>1.6705837363557574E-3</v>
      </c>
      <c r="L7781" s="33">
        <f t="shared" si="486"/>
        <v>0.98777293547940026</v>
      </c>
      <c r="M7781" s="33">
        <f t="shared" si="487"/>
        <v>0.98612277807817594</v>
      </c>
    </row>
    <row r="7782" spans="1:13" ht="41.4">
      <c r="A7782" t="s">
        <v>164</v>
      </c>
      <c r="B7782" t="s">
        <v>268</v>
      </c>
      <c r="C7782" s="14" t="s">
        <v>270</v>
      </c>
      <c r="D7782" t="s">
        <v>456</v>
      </c>
      <c r="E7782" t="s">
        <v>474</v>
      </c>
      <c r="F7782" s="20">
        <v>2037</v>
      </c>
      <c r="G7782" s="20">
        <v>50</v>
      </c>
      <c r="H7782" s="11">
        <v>7230.3897374539802</v>
      </c>
      <c r="I7782" s="10">
        <v>3939561.0926049398</v>
      </c>
      <c r="J7782" s="33">
        <f t="shared" si="484"/>
        <v>1.8353287504606407E-3</v>
      </c>
      <c r="K7782" s="33">
        <f t="shared" si="485"/>
        <v>1.8336455645401317E-3</v>
      </c>
      <c r="L7782" s="33">
        <f t="shared" si="486"/>
        <v>0.98612277807817594</v>
      </c>
      <c r="M7782" s="33">
        <f t="shared" si="487"/>
        <v>0.98431457842006087</v>
      </c>
    </row>
    <row r="7783" spans="1:13" ht="41.4">
      <c r="A7783" t="s">
        <v>164</v>
      </c>
      <c r="B7783" t="s">
        <v>268</v>
      </c>
      <c r="C7783" s="14" t="s">
        <v>270</v>
      </c>
      <c r="D7783" t="s">
        <v>456</v>
      </c>
      <c r="E7783" t="s">
        <v>474</v>
      </c>
      <c r="F7783" s="20">
        <v>2037</v>
      </c>
      <c r="G7783" s="20">
        <v>51</v>
      </c>
      <c r="H7783" s="11">
        <v>8287.3687500079996</v>
      </c>
      <c r="I7783" s="10">
        <v>3941016.39543988</v>
      </c>
      <c r="J7783" s="33">
        <f t="shared" si="484"/>
        <v>2.1028506147797942E-3</v>
      </c>
      <c r="K7783" s="33">
        <f t="shared" si="485"/>
        <v>2.1006411734054709E-3</v>
      </c>
      <c r="L7783" s="33">
        <f t="shared" si="486"/>
        <v>0.98431457842006087</v>
      </c>
      <c r="M7783" s="33">
        <f t="shared" si="487"/>
        <v>0.98224688668904847</v>
      </c>
    </row>
    <row r="7784" spans="1:13" ht="41.4">
      <c r="A7784" t="s">
        <v>164</v>
      </c>
      <c r="B7784" t="s">
        <v>268</v>
      </c>
      <c r="C7784" s="14" t="s">
        <v>270</v>
      </c>
      <c r="D7784" t="s">
        <v>456</v>
      </c>
      <c r="E7784" t="s">
        <v>474</v>
      </c>
      <c r="F7784" s="20">
        <v>2037</v>
      </c>
      <c r="G7784" s="20">
        <v>52</v>
      </c>
      <c r="H7784" s="11">
        <v>9190.6819514168801</v>
      </c>
      <c r="I7784" s="10">
        <v>3996650.7005702299</v>
      </c>
      <c r="J7784" s="33">
        <f t="shared" si="484"/>
        <v>2.2995959967443695E-3</v>
      </c>
      <c r="K7784" s="33">
        <f t="shared" si="485"/>
        <v>2.2969539514705595E-3</v>
      </c>
      <c r="L7784" s="33">
        <f t="shared" si="486"/>
        <v>0.98224688668904847</v>
      </c>
      <c r="M7784" s="33">
        <f t="shared" si="487"/>
        <v>0.97999071082134837</v>
      </c>
    </row>
    <row r="7785" spans="1:13" ht="41.4">
      <c r="A7785" t="s">
        <v>164</v>
      </c>
      <c r="B7785" t="s">
        <v>268</v>
      </c>
      <c r="C7785" s="14" t="s">
        <v>270</v>
      </c>
      <c r="D7785" t="s">
        <v>456</v>
      </c>
      <c r="E7785" t="s">
        <v>474</v>
      </c>
      <c r="F7785" s="20">
        <v>2037</v>
      </c>
      <c r="G7785" s="20">
        <v>53</v>
      </c>
      <c r="H7785" s="11">
        <v>10099.1720193784</v>
      </c>
      <c r="I7785" s="10">
        <v>4010434.1983582098</v>
      </c>
      <c r="J7785" s="33">
        <f t="shared" si="484"/>
        <v>2.518224092421912E-3</v>
      </c>
      <c r="K7785" s="33">
        <f t="shared" si="485"/>
        <v>2.5150560259904475E-3</v>
      </c>
      <c r="L7785" s="33">
        <f t="shared" si="486"/>
        <v>0.97999071082134837</v>
      </c>
      <c r="M7785" s="33">
        <f t="shared" si="487"/>
        <v>0.97752597927868246</v>
      </c>
    </row>
    <row r="7786" spans="1:13" ht="41.4">
      <c r="A7786" t="s">
        <v>164</v>
      </c>
      <c r="B7786" t="s">
        <v>268</v>
      </c>
      <c r="C7786" s="14" t="s">
        <v>270</v>
      </c>
      <c r="D7786" t="s">
        <v>456</v>
      </c>
      <c r="E7786" t="s">
        <v>474</v>
      </c>
      <c r="F7786" s="20">
        <v>2037</v>
      </c>
      <c r="G7786" s="20">
        <v>54</v>
      </c>
      <c r="H7786" s="11">
        <v>10881.6591286982</v>
      </c>
      <c r="I7786" s="10">
        <v>3967127.7840428301</v>
      </c>
      <c r="J7786" s="33">
        <f t="shared" si="484"/>
        <v>2.742956547169472E-3</v>
      </c>
      <c r="K7786" s="33">
        <f t="shared" si="485"/>
        <v>2.7391980790831827E-3</v>
      </c>
      <c r="L7786" s="33">
        <f t="shared" si="486"/>
        <v>0.97752597927868246</v>
      </c>
      <c r="M7786" s="33">
        <f t="shared" si="487"/>
        <v>0.9748483419939884</v>
      </c>
    </row>
    <row r="7787" spans="1:13" ht="41.4">
      <c r="A7787" t="s">
        <v>164</v>
      </c>
      <c r="B7787" t="s">
        <v>268</v>
      </c>
      <c r="C7787" s="14" t="s">
        <v>270</v>
      </c>
      <c r="D7787" t="s">
        <v>456</v>
      </c>
      <c r="E7787" t="s">
        <v>474</v>
      </c>
      <c r="F7787" s="20">
        <v>2037</v>
      </c>
      <c r="G7787" s="20">
        <v>55</v>
      </c>
      <c r="H7787" s="11">
        <v>11679.0393436865</v>
      </c>
      <c r="I7787" s="10">
        <v>3899325.6659607701</v>
      </c>
      <c r="J7787" s="33">
        <f t="shared" si="484"/>
        <v>2.9951433514873796E-3</v>
      </c>
      <c r="K7787" s="33">
        <f t="shared" si="485"/>
        <v>2.9906623844686564E-3</v>
      </c>
      <c r="L7787" s="33">
        <f t="shared" si="486"/>
        <v>0.9748483419939884</v>
      </c>
      <c r="M7787" s="33">
        <f t="shared" si="487"/>
        <v>0.97193289972702535</v>
      </c>
    </row>
    <row r="7788" spans="1:13" ht="41.4">
      <c r="A7788" t="s">
        <v>164</v>
      </c>
      <c r="B7788" t="s">
        <v>268</v>
      </c>
      <c r="C7788" s="14" t="s">
        <v>270</v>
      </c>
      <c r="D7788" t="s">
        <v>456</v>
      </c>
      <c r="E7788" t="s">
        <v>474</v>
      </c>
      <c r="F7788" s="20">
        <v>2037</v>
      </c>
      <c r="G7788" s="20">
        <v>56</v>
      </c>
      <c r="H7788" s="11">
        <v>12432.496358851</v>
      </c>
      <c r="I7788" s="10">
        <v>3824239.23235443</v>
      </c>
      <c r="J7788" s="33">
        <f t="shared" si="484"/>
        <v>3.2509724427456418E-3</v>
      </c>
      <c r="K7788" s="33">
        <f t="shared" si="485"/>
        <v>3.2456937536741171E-3</v>
      </c>
      <c r="L7788" s="33">
        <f t="shared" si="486"/>
        <v>0.97193289972702535</v>
      </c>
      <c r="M7788" s="33">
        <f t="shared" si="487"/>
        <v>0.96877830318539093</v>
      </c>
    </row>
    <row r="7789" spans="1:13" ht="41.4">
      <c r="A7789" t="s">
        <v>164</v>
      </c>
      <c r="B7789" t="s">
        <v>268</v>
      </c>
      <c r="C7789" s="14" t="s">
        <v>270</v>
      </c>
      <c r="D7789" t="s">
        <v>456</v>
      </c>
      <c r="E7789" t="s">
        <v>474</v>
      </c>
      <c r="F7789" s="20">
        <v>2037</v>
      </c>
      <c r="G7789" s="20">
        <v>57</v>
      </c>
      <c r="H7789" s="11">
        <v>13298.3021422242</v>
      </c>
      <c r="I7789" s="10">
        <v>3753515.4881809698</v>
      </c>
      <c r="J7789" s="33">
        <f t="shared" si="484"/>
        <v>3.5428925720695052E-3</v>
      </c>
      <c r="K7789" s="33">
        <f t="shared" si="485"/>
        <v>3.5366239334038152E-3</v>
      </c>
      <c r="L7789" s="33">
        <f t="shared" si="486"/>
        <v>0.96877830318539093</v>
      </c>
      <c r="M7789" s="33">
        <f t="shared" si="487"/>
        <v>0.96535209865218319</v>
      </c>
    </row>
    <row r="7790" spans="1:13" ht="41.4">
      <c r="A7790" t="s">
        <v>164</v>
      </c>
      <c r="B7790" t="s">
        <v>268</v>
      </c>
      <c r="C7790" s="14" t="s">
        <v>270</v>
      </c>
      <c r="D7790" t="s">
        <v>456</v>
      </c>
      <c r="E7790" t="s">
        <v>474</v>
      </c>
      <c r="F7790" s="20">
        <v>2037</v>
      </c>
      <c r="G7790" s="20">
        <v>58</v>
      </c>
      <c r="H7790" s="11">
        <v>14196.739848756601</v>
      </c>
      <c r="I7790" s="10">
        <v>3668771.5235473802</v>
      </c>
      <c r="J7790" s="33">
        <f t="shared" si="484"/>
        <v>3.8696167797959789E-3</v>
      </c>
      <c r="K7790" s="33">
        <f t="shared" si="485"/>
        <v>3.8621394606805914E-3</v>
      </c>
      <c r="L7790" s="33">
        <f t="shared" si="486"/>
        <v>0.96535209865218319</v>
      </c>
      <c r="M7790" s="33">
        <f t="shared" si="487"/>
        <v>0.96162377421852774</v>
      </c>
    </row>
    <row r="7791" spans="1:13" ht="41.4">
      <c r="A7791" t="s">
        <v>164</v>
      </c>
      <c r="B7791" t="s">
        <v>268</v>
      </c>
      <c r="C7791" s="14" t="s">
        <v>270</v>
      </c>
      <c r="D7791" t="s">
        <v>456</v>
      </c>
      <c r="E7791" t="s">
        <v>474</v>
      </c>
      <c r="F7791" s="20">
        <v>2037</v>
      </c>
      <c r="G7791" s="20">
        <v>59</v>
      </c>
      <c r="H7791" s="11">
        <v>14397.810709335799</v>
      </c>
      <c r="I7791" s="10">
        <v>3560106.0258359602</v>
      </c>
      <c r="J7791" s="33">
        <f t="shared" si="484"/>
        <v>4.0442084041457729E-3</v>
      </c>
      <c r="K7791" s="33">
        <f t="shared" si="485"/>
        <v>4.0360416064576521E-3</v>
      </c>
      <c r="L7791" s="33">
        <f t="shared" si="486"/>
        <v>0.96162377421852774</v>
      </c>
      <c r="M7791" s="33">
        <f t="shared" si="487"/>
        <v>0.95774262065602289</v>
      </c>
    </row>
    <row r="7792" spans="1:13" ht="41.4">
      <c r="A7792" t="s">
        <v>164</v>
      </c>
      <c r="B7792" t="s">
        <v>268</v>
      </c>
      <c r="C7792" s="14" t="s">
        <v>270</v>
      </c>
      <c r="D7792" t="s">
        <v>456</v>
      </c>
      <c r="E7792" t="s">
        <v>474</v>
      </c>
      <c r="F7792" s="20">
        <v>2037</v>
      </c>
      <c r="G7792" s="20">
        <v>60</v>
      </c>
      <c r="H7792" s="11">
        <v>14808.8486652068</v>
      </c>
      <c r="I7792" s="10">
        <v>3455359.52274027</v>
      </c>
      <c r="J7792" s="33">
        <f t="shared" si="484"/>
        <v>4.2857620365543483E-3</v>
      </c>
      <c r="K7792" s="33">
        <f t="shared" si="485"/>
        <v>4.2765912643641935E-3</v>
      </c>
      <c r="L7792" s="33">
        <f t="shared" si="486"/>
        <v>0.95774262065602289</v>
      </c>
      <c r="M7792" s="33">
        <f t="shared" si="487"/>
        <v>0.95364674693101603</v>
      </c>
    </row>
    <row r="7793" spans="1:13" ht="41.4">
      <c r="A7793" t="s">
        <v>164</v>
      </c>
      <c r="B7793" t="s">
        <v>268</v>
      </c>
      <c r="C7793" s="14" t="s">
        <v>270</v>
      </c>
      <c r="D7793" t="s">
        <v>456</v>
      </c>
      <c r="E7793" t="s">
        <v>474</v>
      </c>
      <c r="F7793" s="20">
        <v>2037</v>
      </c>
      <c r="G7793" s="20">
        <v>61</v>
      </c>
      <c r="H7793" s="11">
        <v>15560.687079761299</v>
      </c>
      <c r="I7793" s="10">
        <v>3363796.99797699</v>
      </c>
      <c r="J7793" s="33">
        <f t="shared" si="484"/>
        <v>4.6259292963040282E-3</v>
      </c>
      <c r="K7793" s="33">
        <f t="shared" si="485"/>
        <v>4.6152461648620857E-3</v>
      </c>
      <c r="L7793" s="33">
        <f t="shared" si="486"/>
        <v>0.95364674693101603</v>
      </c>
      <c r="M7793" s="33">
        <f t="shared" si="487"/>
        <v>0.94924543243960946</v>
      </c>
    </row>
    <row r="7794" spans="1:13" ht="41.4">
      <c r="A7794" t="s">
        <v>164</v>
      </c>
      <c r="B7794" t="s">
        <v>268</v>
      </c>
      <c r="C7794" s="14" t="s">
        <v>270</v>
      </c>
      <c r="D7794" t="s">
        <v>456</v>
      </c>
      <c r="E7794" t="s">
        <v>474</v>
      </c>
      <c r="F7794" s="20">
        <v>2037</v>
      </c>
      <c r="G7794" s="20">
        <v>62</v>
      </c>
      <c r="H7794" s="11">
        <v>16305.2837158939</v>
      </c>
      <c r="I7794" s="10">
        <v>3259894.4988503698</v>
      </c>
      <c r="J7794" s="33">
        <f t="shared" si="484"/>
        <v>5.0017826410161739E-3</v>
      </c>
      <c r="K7794" s="33">
        <f t="shared" si="485"/>
        <v>4.9892945557936663E-3</v>
      </c>
      <c r="L7794" s="33">
        <f t="shared" si="486"/>
        <v>0.94924543243960946</v>
      </c>
      <c r="M7794" s="33">
        <f t="shared" si="487"/>
        <v>0.94450936737142654</v>
      </c>
    </row>
    <row r="7795" spans="1:13" ht="41.4">
      <c r="A7795" t="s">
        <v>164</v>
      </c>
      <c r="B7795" t="s">
        <v>268</v>
      </c>
      <c r="C7795" s="14" t="s">
        <v>270</v>
      </c>
      <c r="D7795" t="s">
        <v>456</v>
      </c>
      <c r="E7795" t="s">
        <v>474</v>
      </c>
      <c r="F7795" s="20">
        <v>2037</v>
      </c>
      <c r="G7795" s="20">
        <v>63</v>
      </c>
      <c r="H7795" s="11">
        <v>17192.2909500963</v>
      </c>
      <c r="I7795" s="10">
        <v>3168897.0018656701</v>
      </c>
      <c r="J7795" s="33">
        <f t="shared" si="484"/>
        <v>5.4253233664503572E-3</v>
      </c>
      <c r="K7795" s="33">
        <f t="shared" si="485"/>
        <v>5.4106328785243907E-3</v>
      </c>
      <c r="L7795" s="33">
        <f t="shared" si="486"/>
        <v>0.94450936737142654</v>
      </c>
      <c r="M7795" s="33">
        <f t="shared" si="487"/>
        <v>0.93939897393425242</v>
      </c>
    </row>
    <row r="7796" spans="1:13" ht="41.4">
      <c r="A7796" t="s">
        <v>164</v>
      </c>
      <c r="B7796" t="s">
        <v>268</v>
      </c>
      <c r="C7796" s="14" t="s">
        <v>270</v>
      </c>
      <c r="D7796" t="s">
        <v>456</v>
      </c>
      <c r="E7796" t="s">
        <v>474</v>
      </c>
      <c r="F7796" s="20">
        <v>2037</v>
      </c>
      <c r="G7796" s="20">
        <v>64</v>
      </c>
      <c r="H7796" s="11">
        <v>18397.841516808901</v>
      </c>
      <c r="I7796" s="10">
        <v>3076915.73099135</v>
      </c>
      <c r="J7796" s="33">
        <f t="shared" si="484"/>
        <v>5.9793127681404875E-3</v>
      </c>
      <c r="K7796" s="33">
        <f t="shared" si="485"/>
        <v>5.9614722532675968E-3</v>
      </c>
      <c r="L7796" s="33">
        <f t="shared" si="486"/>
        <v>0.93939897393425242</v>
      </c>
      <c r="M7796" s="33">
        <f t="shared" si="487"/>
        <v>0.93379877301639536</v>
      </c>
    </row>
    <row r="7797" spans="1:13" ht="41.4">
      <c r="A7797" t="s">
        <v>164</v>
      </c>
      <c r="B7797" t="s">
        <v>268</v>
      </c>
      <c r="C7797" s="14" t="s">
        <v>270</v>
      </c>
      <c r="D7797" t="s">
        <v>456</v>
      </c>
      <c r="E7797" t="s">
        <v>474</v>
      </c>
      <c r="F7797" s="20">
        <v>2037</v>
      </c>
      <c r="G7797" s="20">
        <v>65</v>
      </c>
      <c r="H7797" s="11">
        <v>19401.520190880001</v>
      </c>
      <c r="I7797" s="10">
        <v>2964772.5411044201</v>
      </c>
      <c r="J7797" s="33">
        <f t="shared" si="484"/>
        <v>6.5440164201104808E-3</v>
      </c>
      <c r="K7797" s="33">
        <f t="shared" si="485"/>
        <v>6.5226509753353312E-3</v>
      </c>
      <c r="L7797" s="33">
        <f t="shared" si="486"/>
        <v>0.93379877301639536</v>
      </c>
      <c r="M7797" s="33">
        <f t="shared" si="487"/>
        <v>0.92770792953881298</v>
      </c>
    </row>
    <row r="7798" spans="1:13" ht="41.4">
      <c r="A7798" t="s">
        <v>164</v>
      </c>
      <c r="B7798" t="s">
        <v>268</v>
      </c>
      <c r="C7798" s="14" t="s">
        <v>270</v>
      </c>
      <c r="D7798" t="s">
        <v>456</v>
      </c>
      <c r="E7798" t="s">
        <v>474</v>
      </c>
      <c r="F7798" s="20">
        <v>2037</v>
      </c>
      <c r="G7798" s="20">
        <v>66</v>
      </c>
      <c r="H7798" s="11">
        <v>19865.5410121686</v>
      </c>
      <c r="I7798" s="10">
        <v>2861516.3043699502</v>
      </c>
      <c r="J7798" s="33">
        <f t="shared" si="484"/>
        <v>6.9423127108627827E-3</v>
      </c>
      <c r="K7798" s="33">
        <f t="shared" si="485"/>
        <v>6.9182705262683664E-3</v>
      </c>
      <c r="L7798" s="33">
        <f t="shared" si="486"/>
        <v>0.92770792953881298</v>
      </c>
      <c r="M7798" s="33">
        <f t="shared" si="487"/>
        <v>0.92128979511289921</v>
      </c>
    </row>
    <row r="7799" spans="1:13" ht="41.4">
      <c r="A7799" t="s">
        <v>164</v>
      </c>
      <c r="B7799" t="s">
        <v>268</v>
      </c>
      <c r="C7799" s="14" t="s">
        <v>270</v>
      </c>
      <c r="D7799" t="s">
        <v>456</v>
      </c>
      <c r="E7799" t="s">
        <v>474</v>
      </c>
      <c r="F7799" s="20">
        <v>2037</v>
      </c>
      <c r="G7799" s="20">
        <v>67</v>
      </c>
      <c r="H7799" s="11">
        <v>20817.8082723843</v>
      </c>
      <c r="I7799" s="10">
        <v>2755101.2758556302</v>
      </c>
      <c r="J7799" s="33">
        <f t="shared" si="484"/>
        <v>7.5560954709075357E-3</v>
      </c>
      <c r="K7799" s="33">
        <f t="shared" si="485"/>
        <v>7.5276199479198391E-3</v>
      </c>
      <c r="L7799" s="33">
        <f t="shared" si="486"/>
        <v>0.92128979511289921</v>
      </c>
      <c r="M7799" s="33">
        <f t="shared" si="487"/>
        <v>0.91435467567339235</v>
      </c>
    </row>
    <row r="7800" spans="1:13" ht="41.4">
      <c r="A7800" t="s">
        <v>164</v>
      </c>
      <c r="B7800" t="s">
        <v>268</v>
      </c>
      <c r="C7800" s="14" t="s">
        <v>270</v>
      </c>
      <c r="D7800" t="s">
        <v>456</v>
      </c>
      <c r="E7800" t="s">
        <v>474</v>
      </c>
      <c r="F7800" s="20">
        <v>2037</v>
      </c>
      <c r="G7800" s="20">
        <v>68</v>
      </c>
      <c r="H7800" s="11">
        <v>21604.0505994175</v>
      </c>
      <c r="I7800" s="10">
        <v>2633657.4650731701</v>
      </c>
      <c r="J7800" s="33">
        <f t="shared" si="484"/>
        <v>8.2030601495921111E-3</v>
      </c>
      <c r="K7800" s="33">
        <f t="shared" si="485"/>
        <v>8.1695068609141108E-3</v>
      </c>
      <c r="L7800" s="33">
        <f t="shared" si="486"/>
        <v>0.91435467567339235</v>
      </c>
      <c r="M7800" s="33">
        <f t="shared" si="487"/>
        <v>0.90688484887716969</v>
      </c>
    </row>
    <row r="7801" spans="1:13" ht="41.4">
      <c r="A7801" t="s">
        <v>164</v>
      </c>
      <c r="B7801" t="s">
        <v>268</v>
      </c>
      <c r="C7801" s="14" t="s">
        <v>270</v>
      </c>
      <c r="D7801" t="s">
        <v>456</v>
      </c>
      <c r="E7801" t="s">
        <v>474</v>
      </c>
      <c r="F7801" s="20">
        <v>2037</v>
      </c>
      <c r="G7801" s="20">
        <v>69</v>
      </c>
      <c r="H7801" s="11">
        <v>21872.113259723799</v>
      </c>
      <c r="I7801" s="10">
        <v>2503779.7912876401</v>
      </c>
      <c r="J7801" s="33">
        <f t="shared" si="484"/>
        <v>8.7356377489073989E-3</v>
      </c>
      <c r="K7801" s="33">
        <f t="shared" si="485"/>
        <v>8.6975929279907715E-3</v>
      </c>
      <c r="L7801" s="33">
        <f t="shared" si="486"/>
        <v>0.90688484887716969</v>
      </c>
      <c r="M7801" s="33">
        <f t="shared" si="487"/>
        <v>0.89899713362907363</v>
      </c>
    </row>
    <row r="7802" spans="1:13" ht="41.4">
      <c r="A7802" t="s">
        <v>164</v>
      </c>
      <c r="B7802" t="s">
        <v>268</v>
      </c>
      <c r="C7802" s="14" t="s">
        <v>270</v>
      </c>
      <c r="D7802" t="s">
        <v>456</v>
      </c>
      <c r="E7802" t="s">
        <v>474</v>
      </c>
      <c r="F7802" s="20">
        <v>2038</v>
      </c>
      <c r="G7802" s="20">
        <v>30</v>
      </c>
      <c r="H7802" s="11">
        <v>725.363436957516</v>
      </c>
      <c r="I7802" s="10">
        <v>4658915.1230823696</v>
      </c>
      <c r="J7802" s="33">
        <f t="shared" si="484"/>
        <v>1.5569363634974546E-4</v>
      </c>
      <c r="K7802" s="33">
        <f t="shared" si="485"/>
        <v>1.5568151672451513E-4</v>
      </c>
      <c r="L7802" s="33">
        <f t="shared" si="486"/>
        <v>1</v>
      </c>
      <c r="M7802" s="33">
        <f t="shared" si="487"/>
        <v>0.99984431848327548</v>
      </c>
    </row>
    <row r="7803" spans="1:13" ht="41.4">
      <c r="A7803" t="s">
        <v>164</v>
      </c>
      <c r="B7803" t="s">
        <v>268</v>
      </c>
      <c r="C7803" s="14" t="s">
        <v>270</v>
      </c>
      <c r="D7803" t="s">
        <v>456</v>
      </c>
      <c r="E7803" t="s">
        <v>474</v>
      </c>
      <c r="F7803" s="20">
        <v>2038</v>
      </c>
      <c r="G7803" s="20">
        <v>31</v>
      </c>
      <c r="H7803" s="11">
        <v>1031.35373089264</v>
      </c>
      <c r="I7803" s="10">
        <v>4631652.54515207</v>
      </c>
      <c r="J7803" s="33">
        <f t="shared" si="484"/>
        <v>2.2267510803938723E-4</v>
      </c>
      <c r="K7803" s="33">
        <f t="shared" si="485"/>
        <v>2.2265031777757294E-4</v>
      </c>
      <c r="L7803" s="33">
        <f t="shared" si="486"/>
        <v>0.99984431848327548</v>
      </c>
      <c r="M7803" s="33">
        <f t="shared" si="487"/>
        <v>0.99962170282803708</v>
      </c>
    </row>
    <row r="7804" spans="1:13" ht="41.4">
      <c r="A7804" t="s">
        <v>164</v>
      </c>
      <c r="B7804" t="s">
        <v>268</v>
      </c>
      <c r="C7804" s="14" t="s">
        <v>270</v>
      </c>
      <c r="D7804" t="s">
        <v>456</v>
      </c>
      <c r="E7804" t="s">
        <v>474</v>
      </c>
      <c r="F7804" s="20">
        <v>2038</v>
      </c>
      <c r="G7804" s="20">
        <v>32</v>
      </c>
      <c r="H7804" s="11">
        <v>1058.4216752938801</v>
      </c>
      <c r="I7804" s="10">
        <v>4560853.0640380699</v>
      </c>
      <c r="J7804" s="33">
        <f t="shared" si="484"/>
        <v>2.3206660254842301E-4</v>
      </c>
      <c r="K7804" s="33">
        <f t="shared" si="485"/>
        <v>2.3203967717733143E-4</v>
      </c>
      <c r="L7804" s="33">
        <f t="shared" si="486"/>
        <v>0.99962170282803708</v>
      </c>
      <c r="M7804" s="33">
        <f t="shared" si="487"/>
        <v>0.99938975093081339</v>
      </c>
    </row>
    <row r="7805" spans="1:13" ht="41.4">
      <c r="A7805" t="s">
        <v>164</v>
      </c>
      <c r="B7805" t="s">
        <v>268</v>
      </c>
      <c r="C7805" s="14" t="s">
        <v>270</v>
      </c>
      <c r="D7805" t="s">
        <v>456</v>
      </c>
      <c r="E7805" t="s">
        <v>474</v>
      </c>
      <c r="F7805" s="20">
        <v>2038</v>
      </c>
      <c r="G7805" s="20">
        <v>33</v>
      </c>
      <c r="H7805" s="11">
        <v>1094.54843901194</v>
      </c>
      <c r="I7805" s="10">
        <v>4467296.0561307697</v>
      </c>
      <c r="J7805" s="33">
        <f t="shared" si="484"/>
        <v>2.450136335848657E-4</v>
      </c>
      <c r="K7805" s="33">
        <f t="shared" si="485"/>
        <v>2.4498362019587105E-4</v>
      </c>
      <c r="L7805" s="33">
        <f t="shared" si="486"/>
        <v>0.99938975093081339</v>
      </c>
      <c r="M7805" s="33">
        <f t="shared" si="487"/>
        <v>0.99914491681164375</v>
      </c>
    </row>
    <row r="7806" spans="1:13" ht="41.4">
      <c r="A7806" t="s">
        <v>164</v>
      </c>
      <c r="B7806" t="s">
        <v>268</v>
      </c>
      <c r="C7806" s="14" t="s">
        <v>270</v>
      </c>
      <c r="D7806" t="s">
        <v>456</v>
      </c>
      <c r="E7806" t="s">
        <v>474</v>
      </c>
      <c r="F7806" s="20">
        <v>2038</v>
      </c>
      <c r="G7806" s="20">
        <v>34</v>
      </c>
      <c r="H7806" s="11">
        <v>1146.81085909637</v>
      </c>
      <c r="I7806" s="10">
        <v>4370272.47909714</v>
      </c>
      <c r="J7806" s="33">
        <f t="shared" si="484"/>
        <v>2.6241175226064878E-4</v>
      </c>
      <c r="K7806" s="33">
        <f t="shared" si="485"/>
        <v>2.6237732530820512E-4</v>
      </c>
      <c r="L7806" s="33">
        <f t="shared" si="486"/>
        <v>0.99914491681164375</v>
      </c>
      <c r="M7806" s="33">
        <f t="shared" si="487"/>
        <v>0.99888276384077546</v>
      </c>
    </row>
    <row r="7807" spans="1:13" ht="41.4">
      <c r="A7807" t="s">
        <v>164</v>
      </c>
      <c r="B7807" t="s">
        <v>268</v>
      </c>
      <c r="C7807" s="14" t="s">
        <v>270</v>
      </c>
      <c r="D7807" t="s">
        <v>456</v>
      </c>
      <c r="E7807" t="s">
        <v>474</v>
      </c>
      <c r="F7807" s="20">
        <v>2038</v>
      </c>
      <c r="G7807" s="20">
        <v>35</v>
      </c>
      <c r="H7807" s="11">
        <v>1256.1826960377</v>
      </c>
      <c r="I7807" s="10">
        <v>4327445.0174318198</v>
      </c>
      <c r="J7807" s="33">
        <f t="shared" si="484"/>
        <v>2.9028276291842949E-4</v>
      </c>
      <c r="K7807" s="33">
        <f t="shared" si="485"/>
        <v>2.9024063495364238E-4</v>
      </c>
      <c r="L7807" s="33">
        <f t="shared" si="486"/>
        <v>0.99888276384077546</v>
      </c>
      <c r="M7807" s="33">
        <f t="shared" si="487"/>
        <v>0.99859284747315402</v>
      </c>
    </row>
    <row r="7808" spans="1:13" ht="41.4">
      <c r="A7808" t="s">
        <v>164</v>
      </c>
      <c r="B7808" t="s">
        <v>268</v>
      </c>
      <c r="C7808" s="14" t="s">
        <v>270</v>
      </c>
      <c r="D7808" t="s">
        <v>456</v>
      </c>
      <c r="E7808" t="s">
        <v>474</v>
      </c>
      <c r="F7808" s="20">
        <v>2038</v>
      </c>
      <c r="G7808" s="20">
        <v>36</v>
      </c>
      <c r="H7808" s="11">
        <v>1652.1521420106101</v>
      </c>
      <c r="I7808" s="10">
        <v>4307282.0923854299</v>
      </c>
      <c r="J7808" s="33">
        <f t="shared" si="484"/>
        <v>3.8357184567301613E-4</v>
      </c>
      <c r="K7808" s="33">
        <f t="shared" si="485"/>
        <v>3.8349829139738834E-4</v>
      </c>
      <c r="L7808" s="33">
        <f t="shared" si="486"/>
        <v>0.99859284747315402</v>
      </c>
      <c r="M7808" s="33">
        <f t="shared" si="487"/>
        <v>0.9982098888223464</v>
      </c>
    </row>
    <row r="7809" spans="1:13" ht="41.4">
      <c r="A7809" t="s">
        <v>164</v>
      </c>
      <c r="B7809" t="s">
        <v>268</v>
      </c>
      <c r="C7809" s="14" t="s">
        <v>270</v>
      </c>
      <c r="D7809" t="s">
        <v>456</v>
      </c>
      <c r="E7809" t="s">
        <v>474</v>
      </c>
      <c r="F7809" s="20">
        <v>2038</v>
      </c>
      <c r="G7809" s="20">
        <v>37</v>
      </c>
      <c r="H7809" s="11">
        <v>1821.3226327150301</v>
      </c>
      <c r="I7809" s="10">
        <v>4287171.3105885303</v>
      </c>
      <c r="J7809" s="33">
        <f t="shared" si="484"/>
        <v>4.2483085017309567E-4</v>
      </c>
      <c r="K7809" s="33">
        <f t="shared" si="485"/>
        <v>4.2474062232511489E-4</v>
      </c>
      <c r="L7809" s="33">
        <f t="shared" si="486"/>
        <v>0.9982098888223464</v>
      </c>
      <c r="M7809" s="33">
        <f t="shared" si="487"/>
        <v>0.9977859085329569</v>
      </c>
    </row>
    <row r="7810" spans="1:13" ht="41.4">
      <c r="A7810" t="s">
        <v>164</v>
      </c>
      <c r="B7810" t="s">
        <v>268</v>
      </c>
      <c r="C7810" s="14" t="s">
        <v>270</v>
      </c>
      <c r="D7810" t="s">
        <v>456</v>
      </c>
      <c r="E7810" t="s">
        <v>474</v>
      </c>
      <c r="F7810" s="20">
        <v>2038</v>
      </c>
      <c r="G7810" s="20">
        <v>38</v>
      </c>
      <c r="H7810" s="11">
        <v>2019.86418822313</v>
      </c>
      <c r="I7810" s="10">
        <v>4286420.2276340798</v>
      </c>
      <c r="J7810" s="33">
        <f t="shared" ref="J7810:J7873" si="488">IF(I7810&gt;0,H7810/I7810,0)</f>
        <v>4.7122402400056061E-4</v>
      </c>
      <c r="K7810" s="33">
        <f t="shared" ref="K7810:K7873" si="489">1-EXP(-J7810)</f>
        <v>4.7111301539748407E-4</v>
      </c>
      <c r="L7810" s="33">
        <f t="shared" ref="L7810:L7873" si="490">IF(G7810=30,1,M7809)</f>
        <v>0.9977859085329569</v>
      </c>
      <c r="M7810" s="33">
        <f t="shared" ref="M7810:M7873" si="491">L7810*(1-K7810)</f>
        <v>0.99731583860486683</v>
      </c>
    </row>
    <row r="7811" spans="1:13" ht="41.4">
      <c r="A7811" t="s">
        <v>164</v>
      </c>
      <c r="B7811" t="s">
        <v>268</v>
      </c>
      <c r="C7811" s="14" t="s">
        <v>270</v>
      </c>
      <c r="D7811" t="s">
        <v>456</v>
      </c>
      <c r="E7811" t="s">
        <v>474</v>
      </c>
      <c r="F7811" s="20">
        <v>2038</v>
      </c>
      <c r="G7811" s="20">
        <v>39</v>
      </c>
      <c r="H7811" s="11">
        <v>2189.4994444306299</v>
      </c>
      <c r="I7811" s="10">
        <v>4323857.1528765</v>
      </c>
      <c r="J7811" s="33">
        <f t="shared" si="488"/>
        <v>5.0637645209302025E-4</v>
      </c>
      <c r="K7811" s="33">
        <f t="shared" si="489"/>
        <v>5.0624826517531307E-4</v>
      </c>
      <c r="L7811" s="33">
        <f t="shared" si="490"/>
        <v>0.99731583860486683</v>
      </c>
      <c r="M7811" s="33">
        <f t="shared" si="491"/>
        <v>0.99681094919174129</v>
      </c>
    </row>
    <row r="7812" spans="1:13" ht="41.4">
      <c r="A7812" t="s">
        <v>164</v>
      </c>
      <c r="B7812" t="s">
        <v>268</v>
      </c>
      <c r="C7812" s="14" t="s">
        <v>270</v>
      </c>
      <c r="D7812" t="s">
        <v>456</v>
      </c>
      <c r="E7812" t="s">
        <v>474</v>
      </c>
      <c r="F7812" s="20">
        <v>2038</v>
      </c>
      <c r="G7812" s="20">
        <v>40</v>
      </c>
      <c r="H7812" s="11">
        <v>2406.2585887985001</v>
      </c>
      <c r="I7812" s="10">
        <v>4363624.0188236004</v>
      </c>
      <c r="J7812" s="33">
        <f t="shared" si="488"/>
        <v>5.5143581995572774E-4</v>
      </c>
      <c r="K7812" s="33">
        <f t="shared" si="489"/>
        <v>5.5128380716695791E-4</v>
      </c>
      <c r="L7812" s="33">
        <f t="shared" si="490"/>
        <v>0.99681094919174129</v>
      </c>
      <c r="M7812" s="33">
        <f t="shared" si="491"/>
        <v>0.99626142345664515</v>
      </c>
    </row>
    <row r="7813" spans="1:13" ht="41.4">
      <c r="A7813" t="s">
        <v>164</v>
      </c>
      <c r="B7813" t="s">
        <v>268</v>
      </c>
      <c r="C7813" s="14" t="s">
        <v>270</v>
      </c>
      <c r="D7813" t="s">
        <v>456</v>
      </c>
      <c r="E7813" t="s">
        <v>474</v>
      </c>
      <c r="F7813" s="20">
        <v>2038</v>
      </c>
      <c r="G7813" s="20">
        <v>41</v>
      </c>
      <c r="H7813" s="11">
        <v>3126.5131624697701</v>
      </c>
      <c r="I7813" s="10">
        <v>4357204.52156338</v>
      </c>
      <c r="J7813" s="33">
        <f t="shared" si="488"/>
        <v>7.1755024282127715E-4</v>
      </c>
      <c r="K7813" s="33">
        <f t="shared" si="489"/>
        <v>7.1729286520993973E-4</v>
      </c>
      <c r="L7813" s="33">
        <f t="shared" si="490"/>
        <v>0.99626142345664515</v>
      </c>
      <c r="M7813" s="33">
        <f t="shared" si="491"/>
        <v>0.99554681224571584</v>
      </c>
    </row>
    <row r="7814" spans="1:13" ht="41.4">
      <c r="A7814" t="s">
        <v>164</v>
      </c>
      <c r="B7814" t="s">
        <v>268</v>
      </c>
      <c r="C7814" s="14" t="s">
        <v>270</v>
      </c>
      <c r="D7814" t="s">
        <v>456</v>
      </c>
      <c r="E7814" t="s">
        <v>474</v>
      </c>
      <c r="F7814" s="20">
        <v>2038</v>
      </c>
      <c r="G7814" s="20">
        <v>42</v>
      </c>
      <c r="H7814" s="11">
        <v>3385.9072973467901</v>
      </c>
      <c r="I7814" s="10">
        <v>4292300.4528203905</v>
      </c>
      <c r="J7814" s="33">
        <f t="shared" si="488"/>
        <v>7.8883277966293659E-4</v>
      </c>
      <c r="K7814" s="33">
        <f t="shared" si="489"/>
        <v>7.8852173287913274E-4</v>
      </c>
      <c r="L7814" s="33">
        <f t="shared" si="490"/>
        <v>0.99554681224571584</v>
      </c>
      <c r="M7814" s="33">
        <f t="shared" si="491"/>
        <v>0.99476180194816155</v>
      </c>
    </row>
    <row r="7815" spans="1:13" ht="41.4">
      <c r="A7815" t="s">
        <v>164</v>
      </c>
      <c r="B7815" t="s">
        <v>268</v>
      </c>
      <c r="C7815" s="14" t="s">
        <v>270</v>
      </c>
      <c r="D7815" t="s">
        <v>456</v>
      </c>
      <c r="E7815" t="s">
        <v>474</v>
      </c>
      <c r="F7815" s="20">
        <v>2038</v>
      </c>
      <c r="G7815" s="20">
        <v>43</v>
      </c>
      <c r="H7815" s="11">
        <v>3690.21846552948</v>
      </c>
      <c r="I7815" s="10">
        <v>4225052.1975960396</v>
      </c>
      <c r="J7815" s="33">
        <f t="shared" si="488"/>
        <v>8.7341369832759277E-4</v>
      </c>
      <c r="K7815" s="33">
        <f t="shared" si="489"/>
        <v>8.7303238360658675E-4</v>
      </c>
      <c r="L7815" s="33">
        <f t="shared" si="490"/>
        <v>0.99476180194816155</v>
      </c>
      <c r="M7815" s="33">
        <f t="shared" si="491"/>
        <v>0.99389334268108598</v>
      </c>
    </row>
    <row r="7816" spans="1:13" ht="41.4">
      <c r="A7816" t="s">
        <v>164</v>
      </c>
      <c r="B7816" t="s">
        <v>268</v>
      </c>
      <c r="C7816" s="14" t="s">
        <v>270</v>
      </c>
      <c r="D7816" t="s">
        <v>456</v>
      </c>
      <c r="E7816" t="s">
        <v>474</v>
      </c>
      <c r="F7816" s="20">
        <v>2038</v>
      </c>
      <c r="G7816" s="20">
        <v>44</v>
      </c>
      <c r="H7816" s="11">
        <v>3819.0397104280701</v>
      </c>
      <c r="I7816" s="10">
        <v>4166686.2766873199</v>
      </c>
      <c r="J7816" s="33">
        <f t="shared" si="488"/>
        <v>9.1656521677565737E-4</v>
      </c>
      <c r="K7816" s="33">
        <f t="shared" si="489"/>
        <v>9.1614529918115917E-4</v>
      </c>
      <c r="L7816" s="33">
        <f t="shared" si="490"/>
        <v>0.99389334268108598</v>
      </c>
      <c r="M7816" s="33">
        <f t="shared" si="491"/>
        <v>0.99298279196730121</v>
      </c>
    </row>
    <row r="7817" spans="1:13" ht="41.4">
      <c r="A7817" t="s">
        <v>164</v>
      </c>
      <c r="B7817" t="s">
        <v>268</v>
      </c>
      <c r="C7817" s="14" t="s">
        <v>270</v>
      </c>
      <c r="D7817" t="s">
        <v>456</v>
      </c>
      <c r="E7817" t="s">
        <v>474</v>
      </c>
      <c r="F7817" s="20">
        <v>2038</v>
      </c>
      <c r="G7817" s="20">
        <v>45</v>
      </c>
      <c r="H7817" s="11">
        <v>4075.9077978595101</v>
      </c>
      <c r="I7817" s="10">
        <v>4110478.3275251901</v>
      </c>
      <c r="J7817" s="33">
        <f t="shared" si="488"/>
        <v>9.9158965772080986E-4</v>
      </c>
      <c r="K7817" s="33">
        <f t="shared" si="489"/>
        <v>9.9109819515263986E-4</v>
      </c>
      <c r="L7817" s="33">
        <f t="shared" si="490"/>
        <v>0.99298279196730121</v>
      </c>
      <c r="M7817" s="33">
        <f t="shared" si="491"/>
        <v>0.99199864851436481</v>
      </c>
    </row>
    <row r="7818" spans="1:13" ht="41.4">
      <c r="A7818" t="s">
        <v>164</v>
      </c>
      <c r="B7818" t="s">
        <v>268</v>
      </c>
      <c r="C7818" s="14" t="s">
        <v>270</v>
      </c>
      <c r="D7818" t="s">
        <v>456</v>
      </c>
      <c r="E7818" t="s">
        <v>474</v>
      </c>
      <c r="F7818" s="20">
        <v>2038</v>
      </c>
      <c r="G7818" s="20">
        <v>46</v>
      </c>
      <c r="H7818" s="11">
        <v>5056.9803406984602</v>
      </c>
      <c r="I7818" s="10">
        <v>4088193.3460762398</v>
      </c>
      <c r="J7818" s="33">
        <f t="shared" si="488"/>
        <v>1.2369719121900244E-3</v>
      </c>
      <c r="K7818" s="33">
        <f t="shared" si="489"/>
        <v>1.2362071777850536E-3</v>
      </c>
      <c r="L7818" s="33">
        <f t="shared" si="490"/>
        <v>0.99199864851436481</v>
      </c>
      <c r="M7818" s="33">
        <f t="shared" si="491"/>
        <v>0.99077233266471831</v>
      </c>
    </row>
    <row r="7819" spans="1:13" ht="41.4">
      <c r="A7819" t="s">
        <v>164</v>
      </c>
      <c r="B7819" t="s">
        <v>268</v>
      </c>
      <c r="C7819" s="14" t="s">
        <v>270</v>
      </c>
      <c r="D7819" t="s">
        <v>456</v>
      </c>
      <c r="E7819" t="s">
        <v>474</v>
      </c>
      <c r="F7819" s="20">
        <v>2038</v>
      </c>
      <c r="G7819" s="20">
        <v>47</v>
      </c>
      <c r="H7819" s="11">
        <v>5525.2596617489398</v>
      </c>
      <c r="I7819" s="10">
        <v>4059838.7326485398</v>
      </c>
      <c r="J7819" s="33">
        <f t="shared" si="488"/>
        <v>1.3609554530616527E-3</v>
      </c>
      <c r="K7819" s="33">
        <f t="shared" si="489"/>
        <v>1.3600297731730659E-3</v>
      </c>
      <c r="L7819" s="33">
        <f t="shared" si="490"/>
        <v>0.99077233266471831</v>
      </c>
      <c r="M7819" s="33">
        <f t="shared" si="491"/>
        <v>0.98942485279385817</v>
      </c>
    </row>
    <row r="7820" spans="1:13" ht="41.4">
      <c r="A7820" t="s">
        <v>164</v>
      </c>
      <c r="B7820" t="s">
        <v>268</v>
      </c>
      <c r="C7820" s="14" t="s">
        <v>270</v>
      </c>
      <c r="D7820" t="s">
        <v>456</v>
      </c>
      <c r="E7820" t="s">
        <v>474</v>
      </c>
      <c r="F7820" s="20">
        <v>2038</v>
      </c>
      <c r="G7820" s="20">
        <v>48</v>
      </c>
      <c r="H7820" s="11">
        <v>6077.7044676591104</v>
      </c>
      <c r="I7820" s="10">
        <v>4034216.7342301002</v>
      </c>
      <c r="J7820" s="33">
        <f t="shared" si="488"/>
        <v>1.5065389065714127E-3</v>
      </c>
      <c r="K7820" s="33">
        <f t="shared" si="489"/>
        <v>1.505404646506725E-3</v>
      </c>
      <c r="L7820" s="33">
        <f t="shared" si="490"/>
        <v>0.98942485279385817</v>
      </c>
      <c r="M7820" s="33">
        <f t="shared" si="491"/>
        <v>0.98793536802309301</v>
      </c>
    </row>
    <row r="7821" spans="1:13" ht="41.4">
      <c r="A7821" t="s">
        <v>164</v>
      </c>
      <c r="B7821" t="s">
        <v>268</v>
      </c>
      <c r="C7821" s="14" t="s">
        <v>270</v>
      </c>
      <c r="D7821" t="s">
        <v>456</v>
      </c>
      <c r="E7821" t="s">
        <v>474</v>
      </c>
      <c r="F7821" s="20">
        <v>2038</v>
      </c>
      <c r="G7821" s="20">
        <v>49</v>
      </c>
      <c r="H7821" s="11">
        <v>6563.7110701239699</v>
      </c>
      <c r="I7821" s="10">
        <v>4030090.6770208701</v>
      </c>
      <c r="J7821" s="33">
        <f t="shared" si="488"/>
        <v>1.628675778326657E-3</v>
      </c>
      <c r="K7821" s="33">
        <f t="shared" si="489"/>
        <v>1.6273502056715072E-3</v>
      </c>
      <c r="L7821" s="33">
        <f t="shared" si="490"/>
        <v>0.98793536802309301</v>
      </c>
      <c r="M7821" s="33">
        <f t="shared" si="491"/>
        <v>0.98632765119875043</v>
      </c>
    </row>
    <row r="7822" spans="1:13" ht="41.4">
      <c r="A7822" t="s">
        <v>164</v>
      </c>
      <c r="B7822" t="s">
        <v>268</v>
      </c>
      <c r="C7822" s="14" t="s">
        <v>270</v>
      </c>
      <c r="D7822" t="s">
        <v>456</v>
      </c>
      <c r="E7822" t="s">
        <v>474</v>
      </c>
      <c r="F7822" s="20">
        <v>2038</v>
      </c>
      <c r="G7822" s="20">
        <v>50</v>
      </c>
      <c r="H7822" s="11">
        <v>7130.3916494759596</v>
      </c>
      <c r="I7822" s="10">
        <v>3979904.26383607</v>
      </c>
      <c r="J7822" s="33">
        <f t="shared" si="488"/>
        <v>1.7915987865002715E-3</v>
      </c>
      <c r="K7822" s="33">
        <f t="shared" si="489"/>
        <v>1.7899948314187286E-3</v>
      </c>
      <c r="L7822" s="33">
        <f t="shared" si="490"/>
        <v>0.98632765119875043</v>
      </c>
      <c r="M7822" s="33">
        <f t="shared" si="491"/>
        <v>0.98456212980101931</v>
      </c>
    </row>
    <row r="7823" spans="1:13" ht="41.4">
      <c r="A7823" t="s">
        <v>164</v>
      </c>
      <c r="B7823" t="s">
        <v>268</v>
      </c>
      <c r="C7823" s="14" t="s">
        <v>270</v>
      </c>
      <c r="D7823" t="s">
        <v>456</v>
      </c>
      <c r="E7823" t="s">
        <v>474</v>
      </c>
      <c r="F7823" s="20">
        <v>2038</v>
      </c>
      <c r="G7823" s="20">
        <v>51</v>
      </c>
      <c r="H7823" s="11">
        <v>8052.5363231852398</v>
      </c>
      <c r="I7823" s="10">
        <v>3920576.2956829299</v>
      </c>
      <c r="J7823" s="33">
        <f t="shared" si="488"/>
        <v>2.0539164948918712E-3</v>
      </c>
      <c r="K7823" s="33">
        <f t="shared" si="489"/>
        <v>2.0518086517661294E-3</v>
      </c>
      <c r="L7823" s="33">
        <f t="shared" si="490"/>
        <v>0.98456212980101931</v>
      </c>
      <c r="M7823" s="33">
        <f t="shared" si="491"/>
        <v>0.98254199670489228</v>
      </c>
    </row>
    <row r="7824" spans="1:13" ht="41.4">
      <c r="A7824" t="s">
        <v>164</v>
      </c>
      <c r="B7824" t="s">
        <v>268</v>
      </c>
      <c r="C7824" s="14" t="s">
        <v>270</v>
      </c>
      <c r="D7824" t="s">
        <v>456</v>
      </c>
      <c r="E7824" t="s">
        <v>474</v>
      </c>
      <c r="F7824" s="20">
        <v>2038</v>
      </c>
      <c r="G7824" s="20">
        <v>52</v>
      </c>
      <c r="H7824" s="11">
        <v>8816.4367839174902</v>
      </c>
      <c r="I7824" s="10">
        <v>3920401.6532532801</v>
      </c>
      <c r="J7824" s="33">
        <f t="shared" si="488"/>
        <v>2.2488605922817415E-3</v>
      </c>
      <c r="K7824" s="33">
        <f t="shared" si="489"/>
        <v>2.2463337997895572E-3</v>
      </c>
      <c r="L7824" s="33">
        <f t="shared" si="490"/>
        <v>0.98254199670489228</v>
      </c>
      <c r="M7824" s="33">
        <f t="shared" si="491"/>
        <v>0.98033487940798136</v>
      </c>
    </row>
    <row r="7825" spans="1:13" ht="41.4">
      <c r="A7825" t="s">
        <v>164</v>
      </c>
      <c r="B7825" t="s">
        <v>268</v>
      </c>
      <c r="C7825" s="14" t="s">
        <v>270</v>
      </c>
      <c r="D7825" t="s">
        <v>456</v>
      </c>
      <c r="E7825" t="s">
        <v>474</v>
      </c>
      <c r="F7825" s="20">
        <v>2038</v>
      </c>
      <c r="G7825" s="20">
        <v>53</v>
      </c>
      <c r="H7825" s="11">
        <v>9775.2701646001697</v>
      </c>
      <c r="I7825" s="10">
        <v>3973782.4477727199</v>
      </c>
      <c r="J7825" s="33">
        <f t="shared" si="488"/>
        <v>2.4599409487248473E-3</v>
      </c>
      <c r="K7825" s="33">
        <f t="shared" si="489"/>
        <v>2.4569177734415915E-3</v>
      </c>
      <c r="L7825" s="33">
        <f t="shared" si="490"/>
        <v>0.98033487940798136</v>
      </c>
      <c r="M7825" s="33">
        <f t="shared" si="491"/>
        <v>0.97792627721883918</v>
      </c>
    </row>
    <row r="7826" spans="1:13" ht="41.4">
      <c r="A7826" t="s">
        <v>164</v>
      </c>
      <c r="B7826" t="s">
        <v>268</v>
      </c>
      <c r="C7826" s="14" t="s">
        <v>270</v>
      </c>
      <c r="D7826" t="s">
        <v>456</v>
      </c>
      <c r="E7826" t="s">
        <v>474</v>
      </c>
      <c r="F7826" s="20">
        <v>2038</v>
      </c>
      <c r="G7826" s="20">
        <v>54</v>
      </c>
      <c r="H7826" s="11">
        <v>10813.2684368627</v>
      </c>
      <c r="I7826" s="10">
        <v>3985324.5255157398</v>
      </c>
      <c r="J7826" s="33">
        <f t="shared" si="488"/>
        <v>2.7132717467878873E-3</v>
      </c>
      <c r="K7826" s="33">
        <f t="shared" si="489"/>
        <v>2.7095941518586741E-3</v>
      </c>
      <c r="L7826" s="33">
        <f t="shared" si="490"/>
        <v>0.97792627721883918</v>
      </c>
      <c r="M7826" s="33">
        <f t="shared" si="491"/>
        <v>0.97527649389713811</v>
      </c>
    </row>
    <row r="7827" spans="1:13" ht="41.4">
      <c r="A7827" t="s">
        <v>164</v>
      </c>
      <c r="B7827" t="s">
        <v>268</v>
      </c>
      <c r="C7827" s="14" t="s">
        <v>270</v>
      </c>
      <c r="D7827" t="s">
        <v>456</v>
      </c>
      <c r="E7827" t="s">
        <v>474</v>
      </c>
      <c r="F7827" s="20">
        <v>2038</v>
      </c>
      <c r="G7827" s="20">
        <v>55</v>
      </c>
      <c r="H7827" s="11">
        <v>11678.7125854847</v>
      </c>
      <c r="I7827" s="10">
        <v>3940007.0733152698</v>
      </c>
      <c r="J7827" s="33">
        <f t="shared" si="488"/>
        <v>2.9641349287370168E-3</v>
      </c>
      <c r="K7827" s="33">
        <f t="shared" si="489"/>
        <v>2.9597462181134571E-3</v>
      </c>
      <c r="L7827" s="33">
        <f t="shared" si="490"/>
        <v>0.97527649389713811</v>
      </c>
      <c r="M7827" s="33">
        <f t="shared" si="491"/>
        <v>0.9723899229827111</v>
      </c>
    </row>
    <row r="7828" spans="1:13" ht="41.4">
      <c r="A7828" t="s">
        <v>164</v>
      </c>
      <c r="B7828" t="s">
        <v>268</v>
      </c>
      <c r="C7828" s="14" t="s">
        <v>270</v>
      </c>
      <c r="D7828" t="s">
        <v>456</v>
      </c>
      <c r="E7828" t="s">
        <v>474</v>
      </c>
      <c r="F7828" s="20">
        <v>2038</v>
      </c>
      <c r="G7828" s="20">
        <v>56</v>
      </c>
      <c r="H7828" s="11">
        <v>12501.8816594535</v>
      </c>
      <c r="I7828" s="10">
        <v>3870198.5796431401</v>
      </c>
      <c r="J7828" s="33">
        <f t="shared" si="488"/>
        <v>3.2302946224031385E-3</v>
      </c>
      <c r="K7828" s="33">
        <f t="shared" si="489"/>
        <v>3.2250828341102711E-3</v>
      </c>
      <c r="L7828" s="33">
        <f t="shared" si="490"/>
        <v>0.9723899229827111</v>
      </c>
      <c r="M7828" s="33">
        <f t="shared" si="491"/>
        <v>0.96925388493403775</v>
      </c>
    </row>
    <row r="7829" spans="1:13" ht="41.4">
      <c r="A7829" t="s">
        <v>164</v>
      </c>
      <c r="B7829" t="s">
        <v>268</v>
      </c>
      <c r="C7829" s="14" t="s">
        <v>270</v>
      </c>
      <c r="D7829" t="s">
        <v>456</v>
      </c>
      <c r="E7829" t="s">
        <v>474</v>
      </c>
      <c r="F7829" s="20">
        <v>2038</v>
      </c>
      <c r="G7829" s="20">
        <v>57</v>
      </c>
      <c r="H7829" s="11">
        <v>13367.0104945651</v>
      </c>
      <c r="I7829" s="10">
        <v>3793126.7863596301</v>
      </c>
      <c r="J7829" s="33">
        <f t="shared" si="488"/>
        <v>3.5240083570720277E-3</v>
      </c>
      <c r="K7829" s="33">
        <f t="shared" si="489"/>
        <v>3.5178063270957516E-3</v>
      </c>
      <c r="L7829" s="33">
        <f t="shared" si="490"/>
        <v>0.96925388493403775</v>
      </c>
      <c r="M7829" s="33">
        <f t="shared" si="491"/>
        <v>0.96584423748505466</v>
      </c>
    </row>
    <row r="7830" spans="1:13" ht="41.4">
      <c r="A7830" t="s">
        <v>164</v>
      </c>
      <c r="B7830" t="s">
        <v>268</v>
      </c>
      <c r="C7830" s="14" t="s">
        <v>270</v>
      </c>
      <c r="D7830" t="s">
        <v>456</v>
      </c>
      <c r="E7830" t="s">
        <v>474</v>
      </c>
      <c r="F7830" s="20">
        <v>2038</v>
      </c>
      <c r="G7830" s="20">
        <v>58</v>
      </c>
      <c r="H7830" s="11">
        <v>14297.2538696835</v>
      </c>
      <c r="I7830" s="10">
        <v>3720168.5479446002</v>
      </c>
      <c r="J7830" s="33">
        <f t="shared" si="488"/>
        <v>3.8431736856607635E-3</v>
      </c>
      <c r="K7830" s="33">
        <f t="shared" si="489"/>
        <v>3.8357981451913048E-3</v>
      </c>
      <c r="L7830" s="33">
        <f t="shared" si="490"/>
        <v>0.96584423748505466</v>
      </c>
      <c r="M7830" s="33">
        <f t="shared" si="491"/>
        <v>0.96213945395036582</v>
      </c>
    </row>
    <row r="7831" spans="1:13" ht="41.4">
      <c r="A7831" t="s">
        <v>164</v>
      </c>
      <c r="B7831" t="s">
        <v>268</v>
      </c>
      <c r="C7831" s="14" t="s">
        <v>270</v>
      </c>
      <c r="D7831" t="s">
        <v>456</v>
      </c>
      <c r="E7831" t="s">
        <v>474</v>
      </c>
      <c r="F7831" s="20">
        <v>2038</v>
      </c>
      <c r="G7831" s="20">
        <v>59</v>
      </c>
      <c r="H7831" s="11">
        <v>14594.1090850728</v>
      </c>
      <c r="I7831" s="10">
        <v>3633122.5447660601</v>
      </c>
      <c r="J7831" s="33">
        <f t="shared" si="488"/>
        <v>4.0169603158851132E-3</v>
      </c>
      <c r="K7831" s="33">
        <f t="shared" si="489"/>
        <v>4.0089031228807137E-3</v>
      </c>
      <c r="L7831" s="33">
        <f t="shared" si="490"/>
        <v>0.96213945395036582</v>
      </c>
      <c r="M7831" s="33">
        <f t="shared" si="491"/>
        <v>0.9582823300887775</v>
      </c>
    </row>
    <row r="7832" spans="1:13" ht="41.4">
      <c r="A7832" t="s">
        <v>164</v>
      </c>
      <c r="B7832" t="s">
        <v>268</v>
      </c>
      <c r="C7832" s="14" t="s">
        <v>270</v>
      </c>
      <c r="D7832" t="s">
        <v>456</v>
      </c>
      <c r="E7832" t="s">
        <v>474</v>
      </c>
      <c r="F7832" s="20">
        <v>2038</v>
      </c>
      <c r="G7832" s="20">
        <v>60</v>
      </c>
      <c r="H7832" s="11">
        <v>15019.063555328201</v>
      </c>
      <c r="I7832" s="10">
        <v>3522954.01130227</v>
      </c>
      <c r="J7832" s="33">
        <f t="shared" si="488"/>
        <v>4.2632017071878728E-3</v>
      </c>
      <c r="K7832" s="33">
        <f t="shared" si="489"/>
        <v>4.2541271629074062E-3</v>
      </c>
      <c r="L7832" s="33">
        <f t="shared" si="490"/>
        <v>0.9582823300887775</v>
      </c>
      <c r="M7832" s="33">
        <f t="shared" si="491"/>
        <v>0.95420567519861266</v>
      </c>
    </row>
    <row r="7833" spans="1:13" ht="41.4">
      <c r="A7833" t="s">
        <v>164</v>
      </c>
      <c r="B7833" t="s">
        <v>268</v>
      </c>
      <c r="C7833" s="14" t="s">
        <v>270</v>
      </c>
      <c r="D7833" t="s">
        <v>456</v>
      </c>
      <c r="E7833" t="s">
        <v>474</v>
      </c>
      <c r="F7833" s="20">
        <v>2038</v>
      </c>
      <c r="G7833" s="20">
        <v>61</v>
      </c>
      <c r="H7833" s="11">
        <v>15623.2964401751</v>
      </c>
      <c r="I7833" s="10">
        <v>3416386.7824960598</v>
      </c>
      <c r="J7833" s="33">
        <f t="shared" si="488"/>
        <v>4.5730467405568466E-3</v>
      </c>
      <c r="K7833" s="33">
        <f t="shared" si="489"/>
        <v>4.5626062832739844E-3</v>
      </c>
      <c r="L7833" s="33">
        <f t="shared" si="490"/>
        <v>0.95420567519861266</v>
      </c>
      <c r="M7833" s="33">
        <f t="shared" si="491"/>
        <v>0.9498520103894158</v>
      </c>
    </row>
    <row r="7834" spans="1:13" ht="41.4">
      <c r="A7834" t="s">
        <v>164</v>
      </c>
      <c r="B7834" t="s">
        <v>268</v>
      </c>
      <c r="C7834" s="14" t="s">
        <v>270</v>
      </c>
      <c r="D7834" t="s">
        <v>456</v>
      </c>
      <c r="E7834" t="s">
        <v>474</v>
      </c>
      <c r="F7834" s="20">
        <v>2038</v>
      </c>
      <c r="G7834" s="20">
        <v>62</v>
      </c>
      <c r="H7834" s="11">
        <v>16440.082919721699</v>
      </c>
      <c r="I7834" s="10">
        <v>3322608.59211348</v>
      </c>
      <c r="J7834" s="33">
        <f t="shared" si="488"/>
        <v>4.9479445032267E-3</v>
      </c>
      <c r="K7834" s="33">
        <f t="shared" si="489"/>
        <v>4.9357235902643959E-3</v>
      </c>
      <c r="L7834" s="33">
        <f t="shared" si="490"/>
        <v>0.9498520103894158</v>
      </c>
      <c r="M7834" s="33">
        <f t="shared" si="491"/>
        <v>0.9451638034144767</v>
      </c>
    </row>
    <row r="7835" spans="1:13" ht="41.4">
      <c r="A7835" t="s">
        <v>164</v>
      </c>
      <c r="B7835" t="s">
        <v>268</v>
      </c>
      <c r="C7835" s="14" t="s">
        <v>270</v>
      </c>
      <c r="D7835" t="s">
        <v>456</v>
      </c>
      <c r="E7835" t="s">
        <v>474</v>
      </c>
      <c r="F7835" s="20">
        <v>2038</v>
      </c>
      <c r="G7835" s="20">
        <v>63</v>
      </c>
      <c r="H7835" s="11">
        <v>17223.0940630769</v>
      </c>
      <c r="I7835" s="10">
        <v>3216403.2367186002</v>
      </c>
      <c r="J7835" s="33">
        <f t="shared" si="488"/>
        <v>5.3547682910081995E-3</v>
      </c>
      <c r="K7835" s="33">
        <f t="shared" si="489"/>
        <v>5.340457075092675E-3</v>
      </c>
      <c r="L7835" s="33">
        <f t="shared" si="490"/>
        <v>0.9451638034144767</v>
      </c>
      <c r="M7835" s="33">
        <f t="shared" si="491"/>
        <v>0.9401161966934104</v>
      </c>
    </row>
    <row r="7836" spans="1:13" ht="41.4">
      <c r="A7836" t="s">
        <v>164</v>
      </c>
      <c r="B7836" t="s">
        <v>268</v>
      </c>
      <c r="C7836" s="14" t="s">
        <v>270</v>
      </c>
      <c r="D7836" t="s">
        <v>456</v>
      </c>
      <c r="E7836" t="s">
        <v>474</v>
      </c>
      <c r="F7836" s="20">
        <v>2038</v>
      </c>
      <c r="G7836" s="20">
        <v>64</v>
      </c>
      <c r="H7836" s="11">
        <v>18443.073127321099</v>
      </c>
      <c r="I7836" s="10">
        <v>3122759.6519618998</v>
      </c>
      <c r="J7836" s="33">
        <f t="shared" si="488"/>
        <v>5.9060174918470218E-3</v>
      </c>
      <c r="K7836" s="33">
        <f t="shared" si="489"/>
        <v>5.8886112545791791E-3</v>
      </c>
      <c r="L7836" s="33">
        <f t="shared" si="490"/>
        <v>0.9401161966934104</v>
      </c>
      <c r="M7836" s="33">
        <f t="shared" si="491"/>
        <v>0.93458021787694945</v>
      </c>
    </row>
    <row r="7837" spans="1:13" ht="41.4">
      <c r="A7837" t="s">
        <v>164</v>
      </c>
      <c r="B7837" t="s">
        <v>268</v>
      </c>
      <c r="C7837" s="14" t="s">
        <v>270</v>
      </c>
      <c r="D7837" t="s">
        <v>456</v>
      </c>
      <c r="E7837" t="s">
        <v>474</v>
      </c>
      <c r="F7837" s="20">
        <v>2038</v>
      </c>
      <c r="G7837" s="20">
        <v>65</v>
      </c>
      <c r="H7837" s="11">
        <v>19589.800056533601</v>
      </c>
      <c r="I7837" s="10">
        <v>3027743.7747594402</v>
      </c>
      <c r="J7837" s="33">
        <f t="shared" si="488"/>
        <v>6.4700983682445343E-3</v>
      </c>
      <c r="K7837" s="33">
        <f t="shared" si="489"/>
        <v>6.4492123509358734E-3</v>
      </c>
      <c r="L7837" s="33">
        <f t="shared" si="490"/>
        <v>0.93458021787694945</v>
      </c>
      <c r="M7837" s="33">
        <f t="shared" si="491"/>
        <v>0.92855291159287712</v>
      </c>
    </row>
    <row r="7838" spans="1:13" ht="41.4">
      <c r="A7838" t="s">
        <v>164</v>
      </c>
      <c r="B7838" t="s">
        <v>268</v>
      </c>
      <c r="C7838" s="14" t="s">
        <v>270</v>
      </c>
      <c r="D7838" t="s">
        <v>456</v>
      </c>
      <c r="E7838" t="s">
        <v>474</v>
      </c>
      <c r="F7838" s="20">
        <v>2038</v>
      </c>
      <c r="G7838" s="20">
        <v>66</v>
      </c>
      <c r="H7838" s="11">
        <v>19997.7462749283</v>
      </c>
      <c r="I7838" s="10">
        <v>2912898.48462991</v>
      </c>
      <c r="J7838" s="33">
        <f t="shared" si="488"/>
        <v>6.8652396849556039E-3</v>
      </c>
      <c r="K7838" s="33">
        <f t="shared" si="489"/>
        <v>6.8417277627513817E-3</v>
      </c>
      <c r="L7838" s="33">
        <f t="shared" si="490"/>
        <v>0.92855291159287712</v>
      </c>
      <c r="M7838" s="33">
        <f t="shared" si="491"/>
        <v>0.92220000535844848</v>
      </c>
    </row>
    <row r="7839" spans="1:13" ht="41.4">
      <c r="A7839" t="s">
        <v>164</v>
      </c>
      <c r="B7839" t="s">
        <v>268</v>
      </c>
      <c r="C7839" s="14" t="s">
        <v>270</v>
      </c>
      <c r="D7839" t="s">
        <v>456</v>
      </c>
      <c r="E7839" t="s">
        <v>474</v>
      </c>
      <c r="F7839" s="20">
        <v>2038</v>
      </c>
      <c r="G7839" s="20">
        <v>67</v>
      </c>
      <c r="H7839" s="11">
        <v>20979.352737137098</v>
      </c>
      <c r="I7839" s="10">
        <v>2806412.29456911</v>
      </c>
      <c r="J7839" s="33">
        <f t="shared" si="488"/>
        <v>7.4755062817162508E-3</v>
      </c>
      <c r="K7839" s="33">
        <f t="shared" si="489"/>
        <v>7.4476341805659318E-3</v>
      </c>
      <c r="L7839" s="33">
        <f t="shared" si="490"/>
        <v>0.92220000535844848</v>
      </c>
      <c r="M7839" s="33">
        <f t="shared" si="491"/>
        <v>0.91533179707722279</v>
      </c>
    </row>
    <row r="7840" spans="1:13" ht="41.4">
      <c r="A7840" t="s">
        <v>164</v>
      </c>
      <c r="B7840" t="s">
        <v>268</v>
      </c>
      <c r="C7840" s="14" t="s">
        <v>270</v>
      </c>
      <c r="D7840" t="s">
        <v>456</v>
      </c>
      <c r="E7840" t="s">
        <v>474</v>
      </c>
      <c r="F7840" s="20">
        <v>2038</v>
      </c>
      <c r="G7840" s="20">
        <v>68</v>
      </c>
      <c r="H7840" s="11">
        <v>21836.1379059188</v>
      </c>
      <c r="I7840" s="10">
        <v>2697119.1607012302</v>
      </c>
      <c r="J7840" s="33">
        <f t="shared" si="488"/>
        <v>8.096096836982751E-3</v>
      </c>
      <c r="K7840" s="33">
        <f t="shared" si="489"/>
        <v>8.0634117117779347E-3</v>
      </c>
      <c r="L7840" s="33">
        <f t="shared" si="490"/>
        <v>0.91533179707722279</v>
      </c>
      <c r="M7840" s="33">
        <f t="shared" si="491"/>
        <v>0.90795109994450751</v>
      </c>
    </row>
    <row r="7841" spans="1:13" ht="41.4">
      <c r="A7841" t="s">
        <v>164</v>
      </c>
      <c r="B7841" t="s">
        <v>268</v>
      </c>
      <c r="C7841" s="14" t="s">
        <v>270</v>
      </c>
      <c r="D7841" t="s">
        <v>456</v>
      </c>
      <c r="E7841" t="s">
        <v>474</v>
      </c>
      <c r="F7841" s="20">
        <v>2038</v>
      </c>
      <c r="G7841" s="20">
        <v>69</v>
      </c>
      <c r="H7841" s="11">
        <v>21954.002362484898</v>
      </c>
      <c r="I7841" s="10">
        <v>2573124.8390935501</v>
      </c>
      <c r="J7841" s="33">
        <f t="shared" si="488"/>
        <v>8.5320393433451769E-3</v>
      </c>
      <c r="K7841" s="33">
        <f t="shared" si="489"/>
        <v>8.4957447911988559E-3</v>
      </c>
      <c r="L7841" s="33">
        <f t="shared" si="490"/>
        <v>0.90795109994450751</v>
      </c>
      <c r="M7841" s="33">
        <f t="shared" si="491"/>
        <v>0.90023737911649071</v>
      </c>
    </row>
    <row r="7842" spans="1:13" ht="41.4">
      <c r="A7842" t="s">
        <v>164</v>
      </c>
      <c r="B7842" t="s">
        <v>268</v>
      </c>
      <c r="C7842" s="14" t="s">
        <v>270</v>
      </c>
      <c r="D7842" t="s">
        <v>456</v>
      </c>
      <c r="E7842" t="s">
        <v>474</v>
      </c>
      <c r="F7842" s="20">
        <v>2039</v>
      </c>
      <c r="G7842" s="20">
        <v>30</v>
      </c>
      <c r="H7842" s="11">
        <v>726.46938303926402</v>
      </c>
      <c r="I7842" s="10">
        <v>4660752.1531376196</v>
      </c>
      <c r="J7842" s="33">
        <f t="shared" si="488"/>
        <v>1.5586955906895942E-4</v>
      </c>
      <c r="K7842" s="33">
        <f t="shared" si="489"/>
        <v>1.5585741204038328E-4</v>
      </c>
      <c r="L7842" s="33">
        <f t="shared" si="490"/>
        <v>1</v>
      </c>
      <c r="M7842" s="33">
        <f t="shared" si="491"/>
        <v>0.99984414258795962</v>
      </c>
    </row>
    <row r="7843" spans="1:13" ht="41.4">
      <c r="A7843" t="s">
        <v>164</v>
      </c>
      <c r="B7843" t="s">
        <v>268</v>
      </c>
      <c r="C7843" s="14" t="s">
        <v>270</v>
      </c>
      <c r="D7843" t="s">
        <v>456</v>
      </c>
      <c r="E7843" t="s">
        <v>474</v>
      </c>
      <c r="F7843" s="20">
        <v>2039</v>
      </c>
      <c r="G7843" s="20">
        <v>31</v>
      </c>
      <c r="H7843" s="11">
        <v>1036.90352217438</v>
      </c>
      <c r="I7843" s="10">
        <v>4653356.6783579998</v>
      </c>
      <c r="J7843" s="33">
        <f t="shared" si="488"/>
        <v>2.2282915191024333E-4</v>
      </c>
      <c r="K7843" s="33">
        <f t="shared" si="489"/>
        <v>2.2280432733867706E-4</v>
      </c>
      <c r="L7843" s="33">
        <f t="shared" si="490"/>
        <v>0.99984414258795962</v>
      </c>
      <c r="M7843" s="33">
        <f t="shared" si="491"/>
        <v>0.99962137298632681</v>
      </c>
    </row>
    <row r="7844" spans="1:13" ht="41.4">
      <c r="A7844" t="s">
        <v>164</v>
      </c>
      <c r="B7844" t="s">
        <v>268</v>
      </c>
      <c r="C7844" s="14" t="s">
        <v>270</v>
      </c>
      <c r="D7844" t="s">
        <v>456</v>
      </c>
      <c r="E7844" t="s">
        <v>474</v>
      </c>
      <c r="F7844" s="20">
        <v>2039</v>
      </c>
      <c r="G7844" s="20">
        <v>32</v>
      </c>
      <c r="H7844" s="11">
        <v>1073.22470849264</v>
      </c>
      <c r="I7844" s="10">
        <v>4626126.2833586</v>
      </c>
      <c r="J7844" s="33">
        <f t="shared" si="488"/>
        <v>2.3199209073762497E-4</v>
      </c>
      <c r="K7844" s="33">
        <f t="shared" si="489"/>
        <v>2.3196518265344857E-4</v>
      </c>
      <c r="L7844" s="33">
        <f t="shared" si="490"/>
        <v>0.99962137298632681</v>
      </c>
      <c r="M7844" s="33">
        <f t="shared" si="491"/>
        <v>0.99938949563195778</v>
      </c>
    </row>
    <row r="7845" spans="1:13" ht="41.4">
      <c r="A7845" t="s">
        <v>164</v>
      </c>
      <c r="B7845" t="s">
        <v>268</v>
      </c>
      <c r="C7845" s="14" t="s">
        <v>270</v>
      </c>
      <c r="D7845" t="s">
        <v>456</v>
      </c>
      <c r="E7845" t="s">
        <v>474</v>
      </c>
      <c r="F7845" s="20">
        <v>2039</v>
      </c>
      <c r="G7845" s="20">
        <v>33</v>
      </c>
      <c r="H7845" s="11">
        <v>1116.0140001141899</v>
      </c>
      <c r="I7845" s="10">
        <v>4555193.4081343897</v>
      </c>
      <c r="J7845" s="33">
        <f t="shared" si="488"/>
        <v>2.449981592705327E-4</v>
      </c>
      <c r="K7845" s="33">
        <f t="shared" si="489"/>
        <v>2.4496814967234215E-4</v>
      </c>
      <c r="L7845" s="33">
        <f t="shared" si="490"/>
        <v>0.99938949563195778</v>
      </c>
      <c r="M7845" s="33">
        <f t="shared" si="491"/>
        <v>0.99914467703641086</v>
      </c>
    </row>
    <row r="7846" spans="1:13" ht="41.4">
      <c r="A7846" t="s">
        <v>164</v>
      </c>
      <c r="B7846" t="s">
        <v>268</v>
      </c>
      <c r="C7846" s="14" t="s">
        <v>270</v>
      </c>
      <c r="D7846" t="s">
        <v>456</v>
      </c>
      <c r="E7846" t="s">
        <v>474</v>
      </c>
      <c r="F7846" s="20">
        <v>2039</v>
      </c>
      <c r="G7846" s="20">
        <v>34</v>
      </c>
      <c r="H7846" s="11">
        <v>1156.8679572380299</v>
      </c>
      <c r="I7846" s="10">
        <v>4461492.2700897995</v>
      </c>
      <c r="J7846" s="33">
        <f t="shared" si="488"/>
        <v>2.5930067502162113E-4</v>
      </c>
      <c r="K7846" s="33">
        <f t="shared" si="489"/>
        <v>2.5926705950718443E-4</v>
      </c>
      <c r="L7846" s="33">
        <f t="shared" si="490"/>
        <v>0.99914467703641086</v>
      </c>
      <c r="M7846" s="33">
        <f t="shared" si="491"/>
        <v>0.99888563173397338</v>
      </c>
    </row>
    <row r="7847" spans="1:13" ht="41.4">
      <c r="A7847" t="s">
        <v>164</v>
      </c>
      <c r="B7847" t="s">
        <v>268</v>
      </c>
      <c r="C7847" s="14" t="s">
        <v>270</v>
      </c>
      <c r="D7847" t="s">
        <v>456</v>
      </c>
      <c r="E7847" t="s">
        <v>474</v>
      </c>
      <c r="F7847" s="20">
        <v>2039</v>
      </c>
      <c r="G7847" s="20">
        <v>35</v>
      </c>
      <c r="H7847" s="11">
        <v>1229.90376677212</v>
      </c>
      <c r="I7847" s="10">
        <v>4364279.3079723297</v>
      </c>
      <c r="J7847" s="33">
        <f t="shared" si="488"/>
        <v>2.8181142405927741E-4</v>
      </c>
      <c r="K7847" s="33">
        <f t="shared" si="489"/>
        <v>2.8177171894983033E-4</v>
      </c>
      <c r="L7847" s="33">
        <f t="shared" si="490"/>
        <v>0.99888563173397338</v>
      </c>
      <c r="M7847" s="33">
        <f t="shared" si="491"/>
        <v>0.99860417401248536</v>
      </c>
    </row>
    <row r="7848" spans="1:13" ht="41.4">
      <c r="A7848" t="s">
        <v>164</v>
      </c>
      <c r="B7848" t="s">
        <v>268</v>
      </c>
      <c r="C7848" s="14" t="s">
        <v>270</v>
      </c>
      <c r="D7848" t="s">
        <v>456</v>
      </c>
      <c r="E7848" t="s">
        <v>474</v>
      </c>
      <c r="F7848" s="20">
        <v>2039</v>
      </c>
      <c r="G7848" s="20">
        <v>36</v>
      </c>
      <c r="H7848" s="11">
        <v>1610.4992255463701</v>
      </c>
      <c r="I7848" s="10">
        <v>4321109.47013612</v>
      </c>
      <c r="J7848" s="33">
        <f t="shared" si="488"/>
        <v>3.7270502788156335E-4</v>
      </c>
      <c r="K7848" s="33">
        <f t="shared" si="489"/>
        <v>3.7263558199052138E-4</v>
      </c>
      <c r="L7848" s="33">
        <f t="shared" si="490"/>
        <v>0.99860417401248536</v>
      </c>
      <c r="M7848" s="33">
        <f t="shared" si="491"/>
        <v>0.99823205856492403</v>
      </c>
    </row>
    <row r="7849" spans="1:13" ht="41.4">
      <c r="A7849" t="s">
        <v>164</v>
      </c>
      <c r="B7849" t="s">
        <v>268</v>
      </c>
      <c r="C7849" s="14" t="s">
        <v>270</v>
      </c>
      <c r="D7849" t="s">
        <v>456</v>
      </c>
      <c r="E7849" t="s">
        <v>474</v>
      </c>
      <c r="F7849" s="20">
        <v>2039</v>
      </c>
      <c r="G7849" s="20">
        <v>37</v>
      </c>
      <c r="H7849" s="11">
        <v>1779.8641698322399</v>
      </c>
      <c r="I7849" s="10">
        <v>4300657.49132198</v>
      </c>
      <c r="J7849" s="33">
        <f t="shared" si="488"/>
        <v>4.1385861892599289E-4</v>
      </c>
      <c r="K7849" s="33">
        <f t="shared" si="489"/>
        <v>4.137729912607746E-4</v>
      </c>
      <c r="L7849" s="33">
        <f t="shared" si="490"/>
        <v>0.99823205856492403</v>
      </c>
      <c r="M7849" s="33">
        <f t="shared" si="491"/>
        <v>0.99781901710007925</v>
      </c>
    </row>
    <row r="7850" spans="1:13" ht="41.4">
      <c r="A7850" t="s">
        <v>164</v>
      </c>
      <c r="B7850" t="s">
        <v>268</v>
      </c>
      <c r="C7850" s="14" t="s">
        <v>270</v>
      </c>
      <c r="D7850" t="s">
        <v>456</v>
      </c>
      <c r="E7850" t="s">
        <v>474</v>
      </c>
      <c r="F7850" s="20">
        <v>2039</v>
      </c>
      <c r="G7850" s="20">
        <v>38</v>
      </c>
      <c r="H7850" s="11">
        <v>1971.79192390447</v>
      </c>
      <c r="I7850" s="10">
        <v>4280059.9767923597</v>
      </c>
      <c r="J7850" s="33">
        <f t="shared" si="488"/>
        <v>4.6069259183190376E-4</v>
      </c>
      <c r="K7850" s="33">
        <f t="shared" si="489"/>
        <v>4.6058648929403478E-4</v>
      </c>
      <c r="L7850" s="33">
        <f t="shared" si="490"/>
        <v>0.99781901710007925</v>
      </c>
      <c r="M7850" s="33">
        <f t="shared" si="491"/>
        <v>0.99735943514204228</v>
      </c>
    </row>
    <row r="7851" spans="1:13" ht="41.4">
      <c r="A7851" t="s">
        <v>164</v>
      </c>
      <c r="B7851" t="s">
        <v>268</v>
      </c>
      <c r="C7851" s="14" t="s">
        <v>270</v>
      </c>
      <c r="D7851" t="s">
        <v>456</v>
      </c>
      <c r="E7851" t="s">
        <v>474</v>
      </c>
      <c r="F7851" s="20">
        <v>2039</v>
      </c>
      <c r="G7851" s="20">
        <v>39</v>
      </c>
      <c r="H7851" s="11">
        <v>2115.59604501284</v>
      </c>
      <c r="I7851" s="10">
        <v>4278729.1614611195</v>
      </c>
      <c r="J7851" s="33">
        <f t="shared" si="488"/>
        <v>4.944449543729468E-4</v>
      </c>
      <c r="K7851" s="33">
        <f t="shared" si="489"/>
        <v>4.9432273661065285E-4</v>
      </c>
      <c r="L7851" s="33">
        <f t="shared" si="490"/>
        <v>0.99735943514204228</v>
      </c>
      <c r="M7851" s="33">
        <f t="shared" si="491"/>
        <v>0.99686641769667839</v>
      </c>
    </row>
    <row r="7852" spans="1:13" ht="41.4">
      <c r="A7852" t="s">
        <v>164</v>
      </c>
      <c r="B7852" t="s">
        <v>268</v>
      </c>
      <c r="C7852" s="14" t="s">
        <v>270</v>
      </c>
      <c r="D7852" t="s">
        <v>456</v>
      </c>
      <c r="E7852" t="s">
        <v>474</v>
      </c>
      <c r="F7852" s="20">
        <v>2039</v>
      </c>
      <c r="G7852" s="20">
        <v>40</v>
      </c>
      <c r="H7852" s="11">
        <v>2347.6528792447298</v>
      </c>
      <c r="I7852" s="10">
        <v>4315526.3774040304</v>
      </c>
      <c r="J7852" s="33">
        <f t="shared" si="488"/>
        <v>5.4400151312641062E-4</v>
      </c>
      <c r="K7852" s="33">
        <f t="shared" si="489"/>
        <v>5.4385357113140298E-4</v>
      </c>
      <c r="L7852" s="33">
        <f t="shared" si="490"/>
        <v>0.99686641769667839</v>
      </c>
      <c r="M7852" s="33">
        <f t="shared" si="491"/>
        <v>0.99632426833547305</v>
      </c>
    </row>
    <row r="7853" spans="1:13" ht="41.4">
      <c r="A7853" t="s">
        <v>164</v>
      </c>
      <c r="B7853" t="s">
        <v>268</v>
      </c>
      <c r="C7853" s="14" t="s">
        <v>270</v>
      </c>
      <c r="D7853" t="s">
        <v>456</v>
      </c>
      <c r="E7853" t="s">
        <v>474</v>
      </c>
      <c r="F7853" s="20">
        <v>2039</v>
      </c>
      <c r="G7853" s="20">
        <v>41</v>
      </c>
      <c r="H7853" s="11">
        <v>3086.48188362154</v>
      </c>
      <c r="I7853" s="10">
        <v>4354543.83191144</v>
      </c>
      <c r="J7853" s="33">
        <f t="shared" si="488"/>
        <v>7.0879568624452672E-4</v>
      </c>
      <c r="K7853" s="33">
        <f t="shared" si="489"/>
        <v>7.0854454992042015E-4</v>
      </c>
      <c r="L7853" s="33">
        <f t="shared" si="490"/>
        <v>0.99632426833547305</v>
      </c>
      <c r="M7853" s="33">
        <f t="shared" si="491"/>
        <v>0.99561832820519047</v>
      </c>
    </row>
    <row r="7854" spans="1:13" ht="41.4">
      <c r="A7854" t="s">
        <v>164</v>
      </c>
      <c r="B7854" t="s">
        <v>268</v>
      </c>
      <c r="C7854" s="14" t="s">
        <v>270</v>
      </c>
      <c r="D7854" t="s">
        <v>456</v>
      </c>
      <c r="E7854" t="s">
        <v>474</v>
      </c>
      <c r="F7854" s="20">
        <v>2039</v>
      </c>
      <c r="G7854" s="20">
        <v>42</v>
      </c>
      <c r="H7854" s="11">
        <v>3404.4253008057499</v>
      </c>
      <c r="I7854" s="10">
        <v>4347607.71891612</v>
      </c>
      <c r="J7854" s="33">
        <f t="shared" si="488"/>
        <v>7.8305714795595443E-4</v>
      </c>
      <c r="K7854" s="33">
        <f t="shared" si="489"/>
        <v>7.8275063871746653E-4</v>
      </c>
      <c r="L7854" s="33">
        <f t="shared" si="490"/>
        <v>0.99561832820519047</v>
      </c>
      <c r="M7854" s="33">
        <f t="shared" si="491"/>
        <v>0.99483900732286901</v>
      </c>
    </row>
    <row r="7855" spans="1:13" ht="41.4">
      <c r="A7855" t="s">
        <v>164</v>
      </c>
      <c r="B7855" t="s">
        <v>268</v>
      </c>
      <c r="C7855" s="14" t="s">
        <v>270</v>
      </c>
      <c r="D7855" t="s">
        <v>456</v>
      </c>
      <c r="E7855" t="s">
        <v>474</v>
      </c>
      <c r="F7855" s="20">
        <v>2039</v>
      </c>
      <c r="G7855" s="20">
        <v>43</v>
      </c>
      <c r="H7855" s="11">
        <v>3717.9020507033201</v>
      </c>
      <c r="I7855" s="10">
        <v>4282014.8620267604</v>
      </c>
      <c r="J7855" s="33">
        <f t="shared" si="488"/>
        <v>8.6825995950503664E-4</v>
      </c>
      <c r="K7855" s="33">
        <f t="shared" si="489"/>
        <v>8.6788313089602998E-4</v>
      </c>
      <c r="L7855" s="33">
        <f t="shared" si="490"/>
        <v>0.99483900732286901</v>
      </c>
      <c r="M7855" s="33">
        <f t="shared" si="491"/>
        <v>0.99397560333045609</v>
      </c>
    </row>
    <row r="7856" spans="1:13" ht="41.4">
      <c r="A7856" t="s">
        <v>164</v>
      </c>
      <c r="B7856" t="s">
        <v>268</v>
      </c>
      <c r="C7856" s="14" t="s">
        <v>270</v>
      </c>
      <c r="D7856" t="s">
        <v>456</v>
      </c>
      <c r="E7856" t="s">
        <v>474</v>
      </c>
      <c r="F7856" s="20">
        <v>2039</v>
      </c>
      <c r="G7856" s="20">
        <v>44</v>
      </c>
      <c r="H7856" s="11">
        <v>3830.5496059887</v>
      </c>
      <c r="I7856" s="10">
        <v>4213990.8284465596</v>
      </c>
      <c r="J7856" s="33">
        <f t="shared" si="488"/>
        <v>9.0900758020889881E-4</v>
      </c>
      <c r="K7856" s="33">
        <f t="shared" si="489"/>
        <v>9.085945579747623E-4</v>
      </c>
      <c r="L7856" s="33">
        <f t="shared" si="490"/>
        <v>0.99397560333045609</v>
      </c>
      <c r="M7856" s="33">
        <f t="shared" si="491"/>
        <v>0.99307248250651037</v>
      </c>
    </row>
    <row r="7857" spans="1:13" ht="41.4">
      <c r="A7857" t="s">
        <v>164</v>
      </c>
      <c r="B7857" t="s">
        <v>268</v>
      </c>
      <c r="C7857" s="14" t="s">
        <v>270</v>
      </c>
      <c r="D7857" t="s">
        <v>456</v>
      </c>
      <c r="E7857" t="s">
        <v>474</v>
      </c>
      <c r="F7857" s="20">
        <v>2039</v>
      </c>
      <c r="G7857" s="20">
        <v>45</v>
      </c>
      <c r="H7857" s="11">
        <v>4076.6370580527</v>
      </c>
      <c r="I7857" s="10">
        <v>4154959.39021351</v>
      </c>
      <c r="J7857" s="33">
        <f t="shared" si="488"/>
        <v>9.8114967565139416E-4</v>
      </c>
      <c r="K7857" s="33">
        <f t="shared" si="489"/>
        <v>9.806685056877873E-4</v>
      </c>
      <c r="L7857" s="33">
        <f t="shared" si="490"/>
        <v>0.99307248250651037</v>
      </c>
      <c r="M7857" s="33">
        <f t="shared" si="491"/>
        <v>0.992098607599051</v>
      </c>
    </row>
    <row r="7858" spans="1:13" ht="41.4">
      <c r="A7858" t="s">
        <v>164</v>
      </c>
      <c r="B7858" t="s">
        <v>268</v>
      </c>
      <c r="C7858" s="14" t="s">
        <v>270</v>
      </c>
      <c r="D7858" t="s">
        <v>456</v>
      </c>
      <c r="E7858" t="s">
        <v>474</v>
      </c>
      <c r="F7858" s="20">
        <v>2039</v>
      </c>
      <c r="G7858" s="20">
        <v>46</v>
      </c>
      <c r="H7858" s="11">
        <v>5019.44139017209</v>
      </c>
      <c r="I7858" s="10">
        <v>4097895.5542100598</v>
      </c>
      <c r="J7858" s="33">
        <f t="shared" si="488"/>
        <v>1.2248827047373768E-3</v>
      </c>
      <c r="K7858" s="33">
        <f t="shared" si="489"/>
        <v>1.2241328421129793E-3</v>
      </c>
      <c r="L7858" s="33">
        <f t="shared" si="490"/>
        <v>0.992098607599051</v>
      </c>
      <c r="M7858" s="33">
        <f t="shared" si="491"/>
        <v>0.99088414711087447</v>
      </c>
    </row>
    <row r="7859" spans="1:13" ht="41.4">
      <c r="A7859" t="s">
        <v>164</v>
      </c>
      <c r="B7859" t="s">
        <v>268</v>
      </c>
      <c r="C7859" s="14" t="s">
        <v>270</v>
      </c>
      <c r="D7859" t="s">
        <v>456</v>
      </c>
      <c r="E7859" t="s">
        <v>474</v>
      </c>
      <c r="F7859" s="20">
        <v>2039</v>
      </c>
      <c r="G7859" s="20">
        <v>47</v>
      </c>
      <c r="H7859" s="11">
        <v>5478.93702127901</v>
      </c>
      <c r="I7859" s="10">
        <v>4074794.5603694799</v>
      </c>
      <c r="J7859" s="33">
        <f t="shared" si="488"/>
        <v>1.3445922095228797E-3</v>
      </c>
      <c r="K7859" s="33">
        <f t="shared" si="489"/>
        <v>1.3436886504361034E-3</v>
      </c>
      <c r="L7859" s="33">
        <f t="shared" si="490"/>
        <v>0.99088414711087447</v>
      </c>
      <c r="M7859" s="33">
        <f t="shared" si="491"/>
        <v>0.98955270732850453</v>
      </c>
    </row>
    <row r="7860" spans="1:13" ht="41.4">
      <c r="A7860" t="s">
        <v>164</v>
      </c>
      <c r="B7860" t="s">
        <v>268</v>
      </c>
      <c r="C7860" s="14" t="s">
        <v>270</v>
      </c>
      <c r="D7860" t="s">
        <v>456</v>
      </c>
      <c r="E7860" t="s">
        <v>474</v>
      </c>
      <c r="F7860" s="20">
        <v>2039</v>
      </c>
      <c r="G7860" s="20">
        <v>48</v>
      </c>
      <c r="H7860" s="11">
        <v>6027.1301436310196</v>
      </c>
      <c r="I7860" s="10">
        <v>4045247.3660405902</v>
      </c>
      <c r="J7860" s="33">
        <f t="shared" si="488"/>
        <v>1.4899286986076845E-3</v>
      </c>
      <c r="K7860" s="33">
        <f t="shared" si="489"/>
        <v>1.4888193058846255E-3</v>
      </c>
      <c r="L7860" s="33">
        <f t="shared" si="490"/>
        <v>0.98955270732850453</v>
      </c>
      <c r="M7860" s="33">
        <f t="shared" si="491"/>
        <v>0.98807944215364341</v>
      </c>
    </row>
    <row r="7861" spans="1:13" ht="41.4">
      <c r="A7861" t="s">
        <v>164</v>
      </c>
      <c r="B7861" t="s">
        <v>268</v>
      </c>
      <c r="C7861" s="14" t="s">
        <v>270</v>
      </c>
      <c r="D7861" t="s">
        <v>456</v>
      </c>
      <c r="E7861" t="s">
        <v>474</v>
      </c>
      <c r="F7861" s="20">
        <v>2039</v>
      </c>
      <c r="G7861" s="20">
        <v>49</v>
      </c>
      <c r="H7861" s="11">
        <v>6462.0428241157097</v>
      </c>
      <c r="I7861" s="10">
        <v>4018267.1044537001</v>
      </c>
      <c r="J7861" s="33">
        <f t="shared" si="488"/>
        <v>1.6081665693535947E-3</v>
      </c>
      <c r="K7861" s="33">
        <f t="shared" si="489"/>
        <v>1.6068741623909144E-3</v>
      </c>
      <c r="L7861" s="33">
        <f t="shared" si="490"/>
        <v>0.98807944215364341</v>
      </c>
      <c r="M7861" s="33">
        <f t="shared" si="491"/>
        <v>0.98649172282765707</v>
      </c>
    </row>
    <row r="7862" spans="1:13" ht="41.4">
      <c r="A7862" t="s">
        <v>164</v>
      </c>
      <c r="B7862" t="s">
        <v>268</v>
      </c>
      <c r="C7862" s="14" t="s">
        <v>270</v>
      </c>
      <c r="D7862" t="s">
        <v>456</v>
      </c>
      <c r="E7862" t="s">
        <v>474</v>
      </c>
      <c r="F7862" s="20">
        <v>2039</v>
      </c>
      <c r="G7862" s="20">
        <v>50</v>
      </c>
      <c r="H7862" s="11">
        <v>7024.0252179475201</v>
      </c>
      <c r="I7862" s="10">
        <v>4012738.6283019101</v>
      </c>
      <c r="J7862" s="33">
        <f t="shared" si="488"/>
        <v>1.7504317795350431E-3</v>
      </c>
      <c r="K7862" s="33">
        <f t="shared" si="489"/>
        <v>1.7489006673271357E-3</v>
      </c>
      <c r="L7862" s="33">
        <f t="shared" si="490"/>
        <v>0.98649172282765707</v>
      </c>
      <c r="M7862" s="33">
        <f t="shared" si="491"/>
        <v>0.98476644679529113</v>
      </c>
    </row>
    <row r="7863" spans="1:13" ht="41.4">
      <c r="A7863" t="s">
        <v>164</v>
      </c>
      <c r="B7863" t="s">
        <v>268</v>
      </c>
      <c r="C7863" s="14" t="s">
        <v>270</v>
      </c>
      <c r="D7863" t="s">
        <v>456</v>
      </c>
      <c r="E7863" t="s">
        <v>474</v>
      </c>
      <c r="F7863" s="20">
        <v>2039</v>
      </c>
      <c r="G7863" s="20">
        <v>51</v>
      </c>
      <c r="H7863" s="11">
        <v>7957.7295987553798</v>
      </c>
      <c r="I7863" s="10">
        <v>3961111.10160902</v>
      </c>
      <c r="J7863" s="33">
        <f t="shared" si="488"/>
        <v>2.0089639988948851E-3</v>
      </c>
      <c r="K7863" s="33">
        <f t="shared" si="489"/>
        <v>2.0069473813838501E-3</v>
      </c>
      <c r="L7863" s="33">
        <f t="shared" si="490"/>
        <v>0.98476644679529113</v>
      </c>
      <c r="M7863" s="33">
        <f t="shared" si="491"/>
        <v>0.98279007235362059</v>
      </c>
    </row>
    <row r="7864" spans="1:13" ht="41.4">
      <c r="A7864" t="s">
        <v>164</v>
      </c>
      <c r="B7864" t="s">
        <v>268</v>
      </c>
      <c r="C7864" s="14" t="s">
        <v>270</v>
      </c>
      <c r="D7864" t="s">
        <v>456</v>
      </c>
      <c r="E7864" t="s">
        <v>474</v>
      </c>
      <c r="F7864" s="20">
        <v>2039</v>
      </c>
      <c r="G7864" s="20">
        <v>52</v>
      </c>
      <c r="H7864" s="11">
        <v>8590.4624411422392</v>
      </c>
      <c r="I7864" s="10">
        <v>3900481.0639323601</v>
      </c>
      <c r="J7864" s="33">
        <f t="shared" si="488"/>
        <v>2.2024110104207416E-3</v>
      </c>
      <c r="K7864" s="33">
        <f t="shared" si="489"/>
        <v>2.1999874828191324E-3</v>
      </c>
      <c r="L7864" s="33">
        <f t="shared" si="490"/>
        <v>0.98279007235362059</v>
      </c>
      <c r="M7864" s="33">
        <f t="shared" si="491"/>
        <v>0.98062794649620366</v>
      </c>
    </row>
    <row r="7865" spans="1:13" ht="41.4">
      <c r="A7865" t="s">
        <v>164</v>
      </c>
      <c r="B7865" t="s">
        <v>268</v>
      </c>
      <c r="C7865" s="14" t="s">
        <v>270</v>
      </c>
      <c r="D7865" t="s">
        <v>456</v>
      </c>
      <c r="E7865" t="s">
        <v>474</v>
      </c>
      <c r="F7865" s="20">
        <v>2039</v>
      </c>
      <c r="G7865" s="20">
        <v>53</v>
      </c>
      <c r="H7865" s="11">
        <v>9401.2180504764201</v>
      </c>
      <c r="I7865" s="10">
        <v>3898408.3874812499</v>
      </c>
      <c r="J7865" s="33">
        <f t="shared" si="488"/>
        <v>2.411552899554097E-3</v>
      </c>
      <c r="K7865" s="33">
        <f t="shared" si="489"/>
        <v>2.408647441884626E-3</v>
      </c>
      <c r="L7865" s="33">
        <f t="shared" si="490"/>
        <v>0.98062794649620366</v>
      </c>
      <c r="M7865" s="33">
        <f t="shared" si="491"/>
        <v>0.97826595950143502</v>
      </c>
    </row>
    <row r="7866" spans="1:13" ht="41.4">
      <c r="A7866" t="s">
        <v>164</v>
      </c>
      <c r="B7866" t="s">
        <v>268</v>
      </c>
      <c r="C7866" s="14" t="s">
        <v>270</v>
      </c>
      <c r="D7866" t="s">
        <v>456</v>
      </c>
      <c r="E7866" t="s">
        <v>474</v>
      </c>
      <c r="F7866" s="20">
        <v>2039</v>
      </c>
      <c r="G7866" s="20">
        <v>54</v>
      </c>
      <c r="H7866" s="11">
        <v>10493.7471855652</v>
      </c>
      <c r="I7866" s="10">
        <v>3949403.3293655501</v>
      </c>
      <c r="J7866" s="33">
        <f t="shared" si="488"/>
        <v>2.6570462194984179E-3</v>
      </c>
      <c r="K7866" s="33">
        <f t="shared" si="489"/>
        <v>2.6535193965275816E-3</v>
      </c>
      <c r="L7866" s="33">
        <f t="shared" si="490"/>
        <v>0.97826595950143502</v>
      </c>
      <c r="M7866" s="33">
        <f t="shared" si="491"/>
        <v>0.97567011180293528</v>
      </c>
    </row>
    <row r="7867" spans="1:13" ht="41.4">
      <c r="A7867" t="s">
        <v>164</v>
      </c>
      <c r="B7867" t="s">
        <v>268</v>
      </c>
      <c r="C7867" s="14" t="s">
        <v>270</v>
      </c>
      <c r="D7867" t="s">
        <v>456</v>
      </c>
      <c r="E7867" t="s">
        <v>474</v>
      </c>
      <c r="F7867" s="20">
        <v>2039</v>
      </c>
      <c r="G7867" s="20">
        <v>55</v>
      </c>
      <c r="H7867" s="11">
        <v>11617.991019217099</v>
      </c>
      <c r="I7867" s="10">
        <v>3958513.7036565701</v>
      </c>
      <c r="J7867" s="33">
        <f t="shared" si="488"/>
        <v>2.9349376783728938E-3</v>
      </c>
      <c r="K7867" s="33">
        <f t="shared" si="489"/>
        <v>2.9306349592184144E-3</v>
      </c>
      <c r="L7867" s="33">
        <f t="shared" si="490"/>
        <v>0.97567011180293528</v>
      </c>
      <c r="M7867" s="33">
        <f t="shared" si="491"/>
        <v>0.97281077886462108</v>
      </c>
    </row>
    <row r="7868" spans="1:13" ht="41.4">
      <c r="A7868" t="s">
        <v>164</v>
      </c>
      <c r="B7868" t="s">
        <v>268</v>
      </c>
      <c r="C7868" s="14" t="s">
        <v>270</v>
      </c>
      <c r="D7868" t="s">
        <v>456</v>
      </c>
      <c r="E7868" t="s">
        <v>474</v>
      </c>
      <c r="F7868" s="20">
        <v>2039</v>
      </c>
      <c r="G7868" s="20">
        <v>56</v>
      </c>
      <c r="H7868" s="11">
        <v>12499.463140003199</v>
      </c>
      <c r="I7868" s="10">
        <v>3911041.3346223198</v>
      </c>
      <c r="J7868" s="33">
        <f t="shared" si="488"/>
        <v>3.1959424793985827E-3</v>
      </c>
      <c r="K7868" s="33">
        <f t="shared" si="489"/>
        <v>3.1908408914738118E-3</v>
      </c>
      <c r="L7868" s="33">
        <f t="shared" si="490"/>
        <v>0.97281077886462108</v>
      </c>
      <c r="M7868" s="33">
        <f t="shared" si="491"/>
        <v>0.96970669445175339</v>
      </c>
    </row>
    <row r="7869" spans="1:13" ht="41.4">
      <c r="A7869" t="s">
        <v>164</v>
      </c>
      <c r="B7869" t="s">
        <v>268</v>
      </c>
      <c r="C7869" s="14" t="s">
        <v>270</v>
      </c>
      <c r="D7869" t="s">
        <v>456</v>
      </c>
      <c r="E7869" t="s">
        <v>474</v>
      </c>
      <c r="F7869" s="20">
        <v>2039</v>
      </c>
      <c r="G7869" s="20">
        <v>57</v>
      </c>
      <c r="H7869" s="11">
        <v>13450.726777391799</v>
      </c>
      <c r="I7869" s="10">
        <v>3839147.0391692501</v>
      </c>
      <c r="J7869" s="33">
        <f t="shared" si="488"/>
        <v>3.5035716632261086E-3</v>
      </c>
      <c r="K7869" s="33">
        <f t="shared" si="489"/>
        <v>3.4974413174847507E-3</v>
      </c>
      <c r="L7869" s="33">
        <f t="shared" si="490"/>
        <v>0.96970669445175339</v>
      </c>
      <c r="M7869" s="33">
        <f t="shared" si="491"/>
        <v>0.96631520219273626</v>
      </c>
    </row>
    <row r="7870" spans="1:13" ht="41.4">
      <c r="A7870" t="s">
        <v>164</v>
      </c>
      <c r="B7870" t="s">
        <v>268</v>
      </c>
      <c r="C7870" s="14" t="s">
        <v>270</v>
      </c>
      <c r="D7870" t="s">
        <v>456</v>
      </c>
      <c r="E7870" t="s">
        <v>474</v>
      </c>
      <c r="F7870" s="20">
        <v>2039</v>
      </c>
      <c r="G7870" s="20">
        <v>58</v>
      </c>
      <c r="H7870" s="11">
        <v>14379.223627497</v>
      </c>
      <c r="I7870" s="10">
        <v>3759882.0208778498</v>
      </c>
      <c r="J7870" s="33">
        <f t="shared" si="488"/>
        <v>3.8243816023088317E-3</v>
      </c>
      <c r="K7870" s="33">
        <f t="shared" si="489"/>
        <v>3.8170779685827716E-3</v>
      </c>
      <c r="L7870" s="33">
        <f t="shared" si="490"/>
        <v>0.96631520219273626</v>
      </c>
      <c r="M7870" s="33">
        <f t="shared" si="491"/>
        <v>0.96262670172373976</v>
      </c>
    </row>
    <row r="7871" spans="1:13" ht="41.4">
      <c r="A7871" t="s">
        <v>164</v>
      </c>
      <c r="B7871" t="s">
        <v>268</v>
      </c>
      <c r="C7871" s="14" t="s">
        <v>270</v>
      </c>
      <c r="D7871" t="s">
        <v>456</v>
      </c>
      <c r="E7871" t="s">
        <v>474</v>
      </c>
      <c r="F7871" s="20">
        <v>2039</v>
      </c>
      <c r="G7871" s="20">
        <v>59</v>
      </c>
      <c r="H7871" s="11">
        <v>14711.1857718431</v>
      </c>
      <c r="I7871" s="10">
        <v>3684539.1272006701</v>
      </c>
      <c r="J7871" s="33">
        <f t="shared" si="488"/>
        <v>3.992680024277535E-3</v>
      </c>
      <c r="K7871" s="33">
        <f t="shared" si="489"/>
        <v>3.9847198750230239E-3</v>
      </c>
      <c r="L7871" s="33">
        <f t="shared" si="490"/>
        <v>0.96262670172373976</v>
      </c>
      <c r="M7871" s="33">
        <f t="shared" si="491"/>
        <v>0.95879090397315336</v>
      </c>
    </row>
    <row r="7872" spans="1:13" ht="41.4">
      <c r="A7872" t="s">
        <v>164</v>
      </c>
      <c r="B7872" t="s">
        <v>268</v>
      </c>
      <c r="C7872" s="14" t="s">
        <v>270</v>
      </c>
      <c r="D7872" t="s">
        <v>456</v>
      </c>
      <c r="E7872" t="s">
        <v>474</v>
      </c>
      <c r="F7872" s="20">
        <v>2039</v>
      </c>
      <c r="G7872" s="20">
        <v>60</v>
      </c>
      <c r="H7872" s="11">
        <v>15240.7348411533</v>
      </c>
      <c r="I7872" s="10">
        <v>3595740.1002145498</v>
      </c>
      <c r="J7872" s="33">
        <f t="shared" si="488"/>
        <v>4.2385529588870787E-3</v>
      </c>
      <c r="K7872" s="33">
        <f t="shared" si="489"/>
        <v>4.2295829710257138E-3</v>
      </c>
      <c r="L7872" s="33">
        <f t="shared" si="490"/>
        <v>0.95879090397315336</v>
      </c>
      <c r="M7872" s="33">
        <f t="shared" si="491"/>
        <v>0.95473561829293419</v>
      </c>
    </row>
    <row r="7873" spans="1:13" ht="41.4">
      <c r="A7873" t="s">
        <v>164</v>
      </c>
      <c r="B7873" t="s">
        <v>268</v>
      </c>
      <c r="C7873" s="14" t="s">
        <v>270</v>
      </c>
      <c r="D7873" t="s">
        <v>456</v>
      </c>
      <c r="E7873" t="s">
        <v>474</v>
      </c>
      <c r="F7873" s="20">
        <v>2039</v>
      </c>
      <c r="G7873" s="20">
        <v>61</v>
      </c>
      <c r="H7873" s="11">
        <v>15827.7341255547</v>
      </c>
      <c r="I7873" s="10">
        <v>3483749.7992881299</v>
      </c>
      <c r="J7873" s="33">
        <f t="shared" si="488"/>
        <v>4.5433039217652607E-3</v>
      </c>
      <c r="K7873" s="33">
        <f t="shared" si="489"/>
        <v>4.5329987289504103E-3</v>
      </c>
      <c r="L7873" s="33">
        <f t="shared" si="490"/>
        <v>0.95473561829293419</v>
      </c>
      <c r="M7873" s="33">
        <f t="shared" si="491"/>
        <v>0.95040780294872862</v>
      </c>
    </row>
    <row r="7874" spans="1:13" ht="41.4">
      <c r="A7874" t="s">
        <v>164</v>
      </c>
      <c r="B7874" t="s">
        <v>268</v>
      </c>
      <c r="C7874" s="14" t="s">
        <v>270</v>
      </c>
      <c r="D7874" t="s">
        <v>456</v>
      </c>
      <c r="E7874" t="s">
        <v>474</v>
      </c>
      <c r="F7874" s="20">
        <v>2039</v>
      </c>
      <c r="G7874" s="20">
        <v>62</v>
      </c>
      <c r="H7874" s="11">
        <v>16536.0692077229</v>
      </c>
      <c r="I7874" s="10">
        <v>3375146.9786471399</v>
      </c>
      <c r="J7874" s="33">
        <f t="shared" ref="J7874:J7937" si="492">IF(I7874&gt;0,H7874/I7874,0)</f>
        <v>4.8993626980805005E-3</v>
      </c>
      <c r="K7874" s="33">
        <f t="shared" ref="K7874:K7937" si="493">1-EXP(-J7874)</f>
        <v>4.8873803971897223E-3</v>
      </c>
      <c r="L7874" s="33">
        <f t="shared" ref="L7874:L7937" si="494">IF(G7874=30,1,M7873)</f>
        <v>0.95040780294872862</v>
      </c>
      <c r="M7874" s="33">
        <f t="shared" ref="M7874:M7937" si="495">L7874*(1-K7874)</f>
        <v>0.94576279848326084</v>
      </c>
    </row>
    <row r="7875" spans="1:13" ht="41.4">
      <c r="A7875" t="s">
        <v>164</v>
      </c>
      <c r="B7875" t="s">
        <v>268</v>
      </c>
      <c r="C7875" s="14" t="s">
        <v>270</v>
      </c>
      <c r="D7875" t="s">
        <v>456</v>
      </c>
      <c r="E7875" t="s">
        <v>474</v>
      </c>
      <c r="F7875" s="20">
        <v>2039</v>
      </c>
      <c r="G7875" s="20">
        <v>63</v>
      </c>
      <c r="H7875" s="11">
        <v>17394.7955517794</v>
      </c>
      <c r="I7875" s="10">
        <v>3278891.46716341</v>
      </c>
      <c r="J7875" s="33">
        <f t="shared" si="492"/>
        <v>5.3050842719194208E-3</v>
      </c>
      <c r="K7875" s="33">
        <f t="shared" si="493"/>
        <v>5.291037163695389E-3</v>
      </c>
      <c r="L7875" s="33">
        <f t="shared" si="494"/>
        <v>0.94576279848326084</v>
      </c>
      <c r="M7875" s="33">
        <f t="shared" si="495"/>
        <v>0.94075873236844532</v>
      </c>
    </row>
    <row r="7876" spans="1:13" ht="41.4">
      <c r="A7876" t="s">
        <v>164</v>
      </c>
      <c r="B7876" t="s">
        <v>268</v>
      </c>
      <c r="C7876" s="14" t="s">
        <v>270</v>
      </c>
      <c r="D7876" t="s">
        <v>456</v>
      </c>
      <c r="E7876" t="s">
        <v>474</v>
      </c>
      <c r="F7876" s="20">
        <v>2039</v>
      </c>
      <c r="G7876" s="20">
        <v>64</v>
      </c>
      <c r="H7876" s="11">
        <v>18509.050405554</v>
      </c>
      <c r="I7876" s="10">
        <v>3170257.10608071</v>
      </c>
      <c r="J7876" s="33">
        <f t="shared" si="492"/>
        <v>5.8383436378244297E-3</v>
      </c>
      <c r="K7876" s="33">
        <f t="shared" si="493"/>
        <v>5.821333629132619E-3</v>
      </c>
      <c r="L7876" s="33">
        <f t="shared" si="494"/>
        <v>0.94075873236844532</v>
      </c>
      <c r="M7876" s="33">
        <f t="shared" si="495"/>
        <v>0.93528226192280872</v>
      </c>
    </row>
    <row r="7877" spans="1:13" ht="41.4">
      <c r="A7877" t="s">
        <v>164</v>
      </c>
      <c r="B7877" t="s">
        <v>268</v>
      </c>
      <c r="C7877" s="14" t="s">
        <v>270</v>
      </c>
      <c r="D7877" t="s">
        <v>456</v>
      </c>
      <c r="E7877" t="s">
        <v>474</v>
      </c>
      <c r="F7877" s="20">
        <v>2039</v>
      </c>
      <c r="G7877" s="20">
        <v>65</v>
      </c>
      <c r="H7877" s="11">
        <v>19673.929688531702</v>
      </c>
      <c r="I7877" s="10">
        <v>3073543.7697172002</v>
      </c>
      <c r="J7877" s="33">
        <f t="shared" si="492"/>
        <v>6.4010572689328967E-3</v>
      </c>
      <c r="K7877" s="33">
        <f t="shared" si="493"/>
        <v>6.3806141443141229E-3</v>
      </c>
      <c r="L7877" s="33">
        <f t="shared" si="494"/>
        <v>0.93528226192280872</v>
      </c>
      <c r="M7877" s="33">
        <f t="shared" si="495"/>
        <v>0.9293145866934579</v>
      </c>
    </row>
    <row r="7878" spans="1:13" ht="41.4">
      <c r="A7878" t="s">
        <v>164</v>
      </c>
      <c r="B7878" t="s">
        <v>268</v>
      </c>
      <c r="C7878" s="14" t="s">
        <v>270</v>
      </c>
      <c r="D7878" t="s">
        <v>456</v>
      </c>
      <c r="E7878" t="s">
        <v>474</v>
      </c>
      <c r="F7878" s="20">
        <v>2039</v>
      </c>
      <c r="G7878" s="20">
        <v>66</v>
      </c>
      <c r="H7878" s="11">
        <v>20204.302878196599</v>
      </c>
      <c r="I7878" s="10">
        <v>2975477.1171270502</v>
      </c>
      <c r="J7878" s="33">
        <f t="shared" si="492"/>
        <v>6.7902733184870574E-3</v>
      </c>
      <c r="K7878" s="33">
        <f t="shared" si="493"/>
        <v>6.7672715049308385E-3</v>
      </c>
      <c r="L7878" s="33">
        <f t="shared" si="494"/>
        <v>0.9293145866934579</v>
      </c>
      <c r="M7878" s="33">
        <f t="shared" si="495"/>
        <v>0.92302566257181073</v>
      </c>
    </row>
    <row r="7879" spans="1:13" ht="41.4">
      <c r="A7879" t="s">
        <v>164</v>
      </c>
      <c r="B7879" t="s">
        <v>268</v>
      </c>
      <c r="C7879" s="14" t="s">
        <v>270</v>
      </c>
      <c r="D7879" t="s">
        <v>456</v>
      </c>
      <c r="E7879" t="s">
        <v>474</v>
      </c>
      <c r="F7879" s="20">
        <v>2039</v>
      </c>
      <c r="G7879" s="20">
        <v>67</v>
      </c>
      <c r="H7879" s="11">
        <v>21153.335848920098</v>
      </c>
      <c r="I7879" s="10">
        <v>2857538.49577625</v>
      </c>
      <c r="J7879" s="33">
        <f t="shared" si="492"/>
        <v>7.4026424771484302E-3</v>
      </c>
      <c r="K7879" s="33">
        <f t="shared" si="493"/>
        <v>7.3753104040987782E-3</v>
      </c>
      <c r="L7879" s="33">
        <f t="shared" si="494"/>
        <v>0.92302566257181073</v>
      </c>
      <c r="M7879" s="33">
        <f t="shared" si="495"/>
        <v>0.91621806179939469</v>
      </c>
    </row>
    <row r="7880" spans="1:13" ht="41.4">
      <c r="A7880" t="s">
        <v>164</v>
      </c>
      <c r="B7880" t="s">
        <v>268</v>
      </c>
      <c r="C7880" s="14" t="s">
        <v>270</v>
      </c>
      <c r="D7880" t="s">
        <v>456</v>
      </c>
      <c r="E7880" t="s">
        <v>474</v>
      </c>
      <c r="F7880" s="20">
        <v>2039</v>
      </c>
      <c r="G7880" s="20">
        <v>68</v>
      </c>
      <c r="H7880" s="11">
        <v>22040.1583860186</v>
      </c>
      <c r="I7880" s="10">
        <v>2748109.5429899101</v>
      </c>
      <c r="J7880" s="33">
        <f t="shared" si="492"/>
        <v>8.0201163895523512E-3</v>
      </c>
      <c r="K7880" s="33">
        <f t="shared" si="493"/>
        <v>7.9880410626655962E-3</v>
      </c>
      <c r="L7880" s="33">
        <f t="shared" si="494"/>
        <v>0.91621806179939469</v>
      </c>
      <c r="M7880" s="33">
        <f t="shared" si="495"/>
        <v>0.90889927429938522</v>
      </c>
    </row>
    <row r="7881" spans="1:13" ht="41.4">
      <c r="A7881" t="s">
        <v>164</v>
      </c>
      <c r="B7881" t="s">
        <v>268</v>
      </c>
      <c r="C7881" s="14" t="s">
        <v>270</v>
      </c>
      <c r="D7881" t="s">
        <v>456</v>
      </c>
      <c r="E7881" t="s">
        <v>474</v>
      </c>
      <c r="F7881" s="20">
        <v>2039</v>
      </c>
      <c r="G7881" s="20">
        <v>69</v>
      </c>
      <c r="H7881" s="11">
        <v>22238.5483682835</v>
      </c>
      <c r="I7881" s="10">
        <v>2635980.41383954</v>
      </c>
      <c r="J7881" s="33">
        <f t="shared" si="492"/>
        <v>8.4365377874303232E-3</v>
      </c>
      <c r="K7881" s="33">
        <f t="shared" si="493"/>
        <v>8.4010500704555513E-3</v>
      </c>
      <c r="L7881" s="33">
        <f t="shared" si="494"/>
        <v>0.90889927429938522</v>
      </c>
      <c r="M7881" s="33">
        <f t="shared" si="495"/>
        <v>0.90126356598699542</v>
      </c>
    </row>
    <row r="7882" spans="1:13" ht="41.4">
      <c r="A7882" t="s">
        <v>164</v>
      </c>
      <c r="B7882" t="s">
        <v>268</v>
      </c>
      <c r="C7882" s="14" t="s">
        <v>270</v>
      </c>
      <c r="D7882" t="s">
        <v>456</v>
      </c>
      <c r="E7882" t="s">
        <v>474</v>
      </c>
      <c r="F7882" s="20">
        <v>2040</v>
      </c>
      <c r="G7882" s="20">
        <v>30</v>
      </c>
      <c r="H7882" s="11">
        <v>734.28569226285595</v>
      </c>
      <c r="I7882" s="10">
        <v>4711661.3999053799</v>
      </c>
      <c r="J7882" s="33">
        <f t="shared" si="492"/>
        <v>1.5584432537482467E-4</v>
      </c>
      <c r="K7882" s="33">
        <f t="shared" si="493"/>
        <v>1.5583218227877005E-4</v>
      </c>
      <c r="L7882" s="33">
        <f t="shared" si="494"/>
        <v>1</v>
      </c>
      <c r="M7882" s="33">
        <f t="shared" si="495"/>
        <v>0.99984416781772123</v>
      </c>
    </row>
    <row r="7883" spans="1:13" ht="41.4">
      <c r="A7883" t="s">
        <v>164</v>
      </c>
      <c r="B7883" t="s">
        <v>268</v>
      </c>
      <c r="C7883" s="14" t="s">
        <v>270</v>
      </c>
      <c r="D7883" t="s">
        <v>456</v>
      </c>
      <c r="E7883" t="s">
        <v>474</v>
      </c>
      <c r="F7883" s="20">
        <v>2040</v>
      </c>
      <c r="G7883" s="20">
        <v>31</v>
      </c>
      <c r="H7883" s="11">
        <v>1036.9764338642401</v>
      </c>
      <c r="I7883" s="10">
        <v>4655237.6773524601</v>
      </c>
      <c r="J7883" s="33">
        <f t="shared" si="492"/>
        <v>2.2275477767957753E-4</v>
      </c>
      <c r="K7883" s="33">
        <f t="shared" si="493"/>
        <v>2.2272996967620529E-4</v>
      </c>
      <c r="L7883" s="33">
        <f t="shared" si="494"/>
        <v>0.99984416781772123</v>
      </c>
      <c r="M7883" s="33">
        <f t="shared" si="495"/>
        <v>0.99962147255654221</v>
      </c>
    </row>
    <row r="7884" spans="1:13" ht="41.4">
      <c r="A7884" t="s">
        <v>164</v>
      </c>
      <c r="B7884" t="s">
        <v>268</v>
      </c>
      <c r="C7884" s="14" t="s">
        <v>270</v>
      </c>
      <c r="D7884" t="s">
        <v>456</v>
      </c>
      <c r="E7884" t="s">
        <v>474</v>
      </c>
      <c r="F7884" s="20">
        <v>2040</v>
      </c>
      <c r="G7884" s="20">
        <v>32</v>
      </c>
      <c r="H7884" s="11">
        <v>1078.21633786709</v>
      </c>
      <c r="I7884" s="10">
        <v>4647853.2843297003</v>
      </c>
      <c r="J7884" s="33">
        <f t="shared" si="492"/>
        <v>2.3198157771079197E-4</v>
      </c>
      <c r="K7884" s="33">
        <f t="shared" si="493"/>
        <v>2.3195467206515996E-4</v>
      </c>
      <c r="L7884" s="33">
        <f t="shared" si="494"/>
        <v>0.99962147255654221</v>
      </c>
      <c r="M7884" s="33">
        <f t="shared" si="495"/>
        <v>0.99938960568568602</v>
      </c>
    </row>
    <row r="7885" spans="1:13" ht="41.4">
      <c r="A7885" t="s">
        <v>164</v>
      </c>
      <c r="B7885" t="s">
        <v>268</v>
      </c>
      <c r="C7885" s="14" t="s">
        <v>270</v>
      </c>
      <c r="D7885" t="s">
        <v>456</v>
      </c>
      <c r="E7885" t="s">
        <v>474</v>
      </c>
      <c r="F7885" s="20">
        <v>2040</v>
      </c>
      <c r="G7885" s="20">
        <v>33</v>
      </c>
      <c r="H7885" s="11">
        <v>1130.9118850672201</v>
      </c>
      <c r="I7885" s="10">
        <v>4620437.8036142597</v>
      </c>
      <c r="J7885" s="33">
        <f t="shared" si="492"/>
        <v>2.4476292791617785E-4</v>
      </c>
      <c r="K7885" s="33">
        <f t="shared" si="493"/>
        <v>2.4473297591454113E-4</v>
      </c>
      <c r="L7885" s="33">
        <f t="shared" si="494"/>
        <v>0.99938960568568602</v>
      </c>
      <c r="M7885" s="33">
        <f t="shared" si="495"/>
        <v>0.99914502209338851</v>
      </c>
    </row>
    <row r="7886" spans="1:13" ht="41.4">
      <c r="A7886" t="s">
        <v>164</v>
      </c>
      <c r="B7886" t="s">
        <v>268</v>
      </c>
      <c r="C7886" s="14" t="s">
        <v>270</v>
      </c>
      <c r="D7886" t="s">
        <v>456</v>
      </c>
      <c r="E7886" t="s">
        <v>474</v>
      </c>
      <c r="F7886" s="20">
        <v>2040</v>
      </c>
      <c r="G7886" s="20">
        <v>34</v>
      </c>
      <c r="H7886" s="11">
        <v>1178.8394312442299</v>
      </c>
      <c r="I7886" s="10">
        <v>4549329.87892514</v>
      </c>
      <c r="J7886" s="33">
        <f t="shared" si="492"/>
        <v>2.5912375286418044E-4</v>
      </c>
      <c r="K7886" s="33">
        <f t="shared" si="493"/>
        <v>2.590901832041359E-4</v>
      </c>
      <c r="L7886" s="33">
        <f t="shared" si="494"/>
        <v>0.99914502209338851</v>
      </c>
      <c r="M7886" s="33">
        <f t="shared" si="495"/>
        <v>0.99888615342656684</v>
      </c>
    </row>
    <row r="7887" spans="1:13" ht="41.4">
      <c r="A7887" t="s">
        <v>164</v>
      </c>
      <c r="B7887" t="s">
        <v>268</v>
      </c>
      <c r="C7887" s="14" t="s">
        <v>270</v>
      </c>
      <c r="D7887" t="s">
        <v>456</v>
      </c>
      <c r="E7887" t="s">
        <v>474</v>
      </c>
      <c r="F7887" s="20">
        <v>2040</v>
      </c>
      <c r="G7887" s="20">
        <v>35</v>
      </c>
      <c r="H7887" s="11">
        <v>1241.22704590892</v>
      </c>
      <c r="I7887" s="10">
        <v>4455449.3908318598</v>
      </c>
      <c r="J7887" s="33">
        <f t="shared" si="492"/>
        <v>2.7858627425171475E-4</v>
      </c>
      <c r="K7887" s="33">
        <f t="shared" si="493"/>
        <v>2.7854747269884239E-4</v>
      </c>
      <c r="L7887" s="33">
        <f t="shared" si="494"/>
        <v>0.99888615342656684</v>
      </c>
      <c r="M7887" s="33">
        <f t="shared" si="495"/>
        <v>0.99860791621301603</v>
      </c>
    </row>
    <row r="7888" spans="1:13" ht="41.4">
      <c r="A7888" t="s">
        <v>164</v>
      </c>
      <c r="B7888" t="s">
        <v>268</v>
      </c>
      <c r="C7888" s="14" t="s">
        <v>270</v>
      </c>
      <c r="D7888" t="s">
        <v>456</v>
      </c>
      <c r="E7888" t="s">
        <v>474</v>
      </c>
      <c r="F7888" s="20">
        <v>2040</v>
      </c>
      <c r="G7888" s="20">
        <v>36</v>
      </c>
      <c r="H7888" s="11">
        <v>1578.2466481506101</v>
      </c>
      <c r="I7888" s="10">
        <v>4357993.07592382</v>
      </c>
      <c r="J7888" s="33">
        <f t="shared" si="492"/>
        <v>3.6214987510416104E-4</v>
      </c>
      <c r="K7888" s="33">
        <f t="shared" si="493"/>
        <v>3.6208430675355174E-4</v>
      </c>
      <c r="L7888" s="33">
        <f t="shared" si="494"/>
        <v>0.99860791621301603</v>
      </c>
      <c r="M7888" s="33">
        <f t="shared" si="495"/>
        <v>0.99824633595795542</v>
      </c>
    </row>
    <row r="7889" spans="1:13" ht="41.4">
      <c r="A7889" t="s">
        <v>164</v>
      </c>
      <c r="B7889" t="s">
        <v>268</v>
      </c>
      <c r="C7889" s="14" t="s">
        <v>270</v>
      </c>
      <c r="D7889" t="s">
        <v>456</v>
      </c>
      <c r="E7889" t="s">
        <v>474</v>
      </c>
      <c r="F7889" s="20">
        <v>2040</v>
      </c>
      <c r="G7889" s="20">
        <v>37</v>
      </c>
      <c r="H7889" s="11">
        <v>1737.94866116956</v>
      </c>
      <c r="I7889" s="10">
        <v>4314577.1010129098</v>
      </c>
      <c r="J7889" s="33">
        <f t="shared" si="492"/>
        <v>4.0280857671115696E-4</v>
      </c>
      <c r="K7889" s="33">
        <f t="shared" si="493"/>
        <v>4.0272746022829153E-4</v>
      </c>
      <c r="L7889" s="33">
        <f t="shared" si="494"/>
        <v>0.99824633595795542</v>
      </c>
      <c r="M7889" s="33">
        <f t="shared" si="495"/>
        <v>0.9978443147463929</v>
      </c>
    </row>
    <row r="7890" spans="1:13" ht="41.4">
      <c r="A7890" t="s">
        <v>164</v>
      </c>
      <c r="B7890" t="s">
        <v>268</v>
      </c>
      <c r="C7890" s="14" t="s">
        <v>270</v>
      </c>
      <c r="D7890" t="s">
        <v>456</v>
      </c>
      <c r="E7890" t="s">
        <v>474</v>
      </c>
      <c r="F7890" s="20">
        <v>2040</v>
      </c>
      <c r="G7890" s="20">
        <v>38</v>
      </c>
      <c r="H7890" s="11">
        <v>1929.96556080952</v>
      </c>
      <c r="I7890" s="10">
        <v>4293641.4654537803</v>
      </c>
      <c r="J7890" s="33">
        <f t="shared" si="492"/>
        <v>4.4949387980757925E-4</v>
      </c>
      <c r="K7890" s="33">
        <f t="shared" si="493"/>
        <v>4.4939287256817728E-4</v>
      </c>
      <c r="L7890" s="33">
        <f t="shared" si="494"/>
        <v>0.9978443147463929</v>
      </c>
      <c r="M7890" s="33">
        <f t="shared" si="495"/>
        <v>0.99739589062341316</v>
      </c>
    </row>
    <row r="7891" spans="1:13" ht="41.4">
      <c r="A7891" t="s">
        <v>164</v>
      </c>
      <c r="B7891" t="s">
        <v>268</v>
      </c>
      <c r="C7891" s="14" t="s">
        <v>270</v>
      </c>
      <c r="D7891" t="s">
        <v>456</v>
      </c>
      <c r="E7891" t="s">
        <v>474</v>
      </c>
      <c r="F7891" s="20">
        <v>2040</v>
      </c>
      <c r="G7891" s="20">
        <v>39</v>
      </c>
      <c r="H7891" s="11">
        <v>2068.1715588679699</v>
      </c>
      <c r="I7891" s="10">
        <v>4272500.50424603</v>
      </c>
      <c r="J7891" s="33">
        <f t="shared" si="492"/>
        <v>4.8406584313158342E-4</v>
      </c>
      <c r="K7891" s="33">
        <f t="shared" si="493"/>
        <v>4.8394870216339481E-4</v>
      </c>
      <c r="L7891" s="33">
        <f t="shared" si="494"/>
        <v>0.99739589062341316</v>
      </c>
      <c r="M7891" s="33">
        <f t="shared" si="495"/>
        <v>0.99691320217660284</v>
      </c>
    </row>
    <row r="7892" spans="1:13" ht="41.4">
      <c r="A7892" t="s">
        <v>164</v>
      </c>
      <c r="B7892" t="s">
        <v>268</v>
      </c>
      <c r="C7892" s="14" t="s">
        <v>270</v>
      </c>
      <c r="D7892" t="s">
        <v>456</v>
      </c>
      <c r="E7892" t="s">
        <v>474</v>
      </c>
      <c r="F7892" s="20">
        <v>2040</v>
      </c>
      <c r="G7892" s="20">
        <v>40</v>
      </c>
      <c r="H7892" s="11">
        <v>2272.1129952773499</v>
      </c>
      <c r="I7892" s="10">
        <v>4270618.0201153802</v>
      </c>
      <c r="J7892" s="33">
        <f t="shared" si="492"/>
        <v>5.3203376761285805E-4</v>
      </c>
      <c r="K7892" s="33">
        <f t="shared" si="493"/>
        <v>5.3189226274419354E-4</v>
      </c>
      <c r="L7892" s="33">
        <f t="shared" si="494"/>
        <v>0.99691320217660284</v>
      </c>
      <c r="M7892" s="33">
        <f t="shared" si="495"/>
        <v>0.99638295175773761</v>
      </c>
    </row>
    <row r="7893" spans="1:13" ht="41.4">
      <c r="A7893" t="s">
        <v>164</v>
      </c>
      <c r="B7893" t="s">
        <v>268</v>
      </c>
      <c r="C7893" s="14" t="s">
        <v>270</v>
      </c>
      <c r="D7893" t="s">
        <v>456</v>
      </c>
      <c r="E7893" t="s">
        <v>474</v>
      </c>
      <c r="F7893" s="20">
        <v>2040</v>
      </c>
      <c r="G7893" s="20">
        <v>41</v>
      </c>
      <c r="H7893" s="11">
        <v>3011.6929596957698</v>
      </c>
      <c r="I7893" s="10">
        <v>4306670.3801502502</v>
      </c>
      <c r="J7893" s="33">
        <f t="shared" si="492"/>
        <v>6.9930890777638254E-4</v>
      </c>
      <c r="K7893" s="33">
        <f t="shared" si="493"/>
        <v>6.9906444828971015E-4</v>
      </c>
      <c r="L7893" s="33">
        <f t="shared" si="494"/>
        <v>0.99638295175773761</v>
      </c>
      <c r="M7893" s="33">
        <f t="shared" si="495"/>
        <v>0.99568641585928186</v>
      </c>
    </row>
    <row r="7894" spans="1:13" ht="41.4">
      <c r="A7894" t="s">
        <v>164</v>
      </c>
      <c r="B7894" t="s">
        <v>268</v>
      </c>
      <c r="C7894" s="14" t="s">
        <v>270</v>
      </c>
      <c r="D7894" t="s">
        <v>456</v>
      </c>
      <c r="E7894" t="s">
        <v>474</v>
      </c>
      <c r="F7894" s="20">
        <v>2040</v>
      </c>
      <c r="G7894" s="20">
        <v>42</v>
      </c>
      <c r="H7894" s="11">
        <v>3363.2533686307902</v>
      </c>
      <c r="I7894" s="10">
        <v>4345089.8064996796</v>
      </c>
      <c r="J7894" s="33">
        <f t="shared" si="492"/>
        <v>7.7403540971691953E-4</v>
      </c>
      <c r="K7894" s="33">
        <f t="shared" si="493"/>
        <v>7.7373592158558324E-4</v>
      </c>
      <c r="L7894" s="33">
        <f t="shared" si="494"/>
        <v>0.99568641585928186</v>
      </c>
      <c r="M7894" s="33">
        <f t="shared" si="495"/>
        <v>0.99491601751269676</v>
      </c>
    </row>
    <row r="7895" spans="1:13" ht="41.4">
      <c r="A7895" t="s">
        <v>164</v>
      </c>
      <c r="B7895" t="s">
        <v>268</v>
      </c>
      <c r="C7895" s="14" t="s">
        <v>270</v>
      </c>
      <c r="D7895" t="s">
        <v>456</v>
      </c>
      <c r="E7895" t="s">
        <v>474</v>
      </c>
      <c r="F7895" s="20">
        <v>2040</v>
      </c>
      <c r="G7895" s="20">
        <v>43</v>
      </c>
      <c r="H7895" s="11">
        <v>3738.9694998739301</v>
      </c>
      <c r="I7895" s="10">
        <v>4337325.6924270904</v>
      </c>
      <c r="J7895" s="33">
        <f t="shared" si="492"/>
        <v>8.6204490163192457E-4</v>
      </c>
      <c r="K7895" s="33">
        <f t="shared" si="493"/>
        <v>8.6167344767007492E-4</v>
      </c>
      <c r="L7895" s="33">
        <f t="shared" si="494"/>
        <v>0.99491601751269676</v>
      </c>
      <c r="M7895" s="33">
        <f t="shared" si="495"/>
        <v>0.99405872479774438</v>
      </c>
    </row>
    <row r="7896" spans="1:13" ht="41.4">
      <c r="A7896" t="s">
        <v>164</v>
      </c>
      <c r="B7896" t="s">
        <v>268</v>
      </c>
      <c r="C7896" s="14" t="s">
        <v>270</v>
      </c>
      <c r="D7896" t="s">
        <v>456</v>
      </c>
      <c r="E7896" t="s">
        <v>474</v>
      </c>
      <c r="F7896" s="20">
        <v>2040</v>
      </c>
      <c r="G7896" s="20">
        <v>44</v>
      </c>
      <c r="H7896" s="11">
        <v>3858.0694834595902</v>
      </c>
      <c r="I7896" s="10">
        <v>4270946.6872812202</v>
      </c>
      <c r="J7896" s="33">
        <f t="shared" si="492"/>
        <v>9.0332887903958885E-4</v>
      </c>
      <c r="K7896" s="33">
        <f t="shared" si="493"/>
        <v>9.029210003331789E-4</v>
      </c>
      <c r="L7896" s="33">
        <f t="shared" si="494"/>
        <v>0.99405872479774438</v>
      </c>
      <c r="M7896" s="33">
        <f t="shared" si="495"/>
        <v>0.99316116829956003</v>
      </c>
    </row>
    <row r="7897" spans="1:13" ht="41.4">
      <c r="A7897" t="s">
        <v>164</v>
      </c>
      <c r="B7897" t="s">
        <v>268</v>
      </c>
      <c r="C7897" s="14" t="s">
        <v>270</v>
      </c>
      <c r="D7897" t="s">
        <v>456</v>
      </c>
      <c r="E7897" t="s">
        <v>474</v>
      </c>
      <c r="F7897" s="20">
        <v>2040</v>
      </c>
      <c r="G7897" s="20">
        <v>45</v>
      </c>
      <c r="H7897" s="11">
        <v>4089.0152083923499</v>
      </c>
      <c r="I7897" s="10">
        <v>4202295.8502516299</v>
      </c>
      <c r="J7897" s="33">
        <f t="shared" si="492"/>
        <v>9.7304315405292161E-4</v>
      </c>
      <c r="K7897" s="33">
        <f t="shared" si="493"/>
        <v>9.7256990107408292E-4</v>
      </c>
      <c r="L7897" s="33">
        <f t="shared" si="494"/>
        <v>0.99316116829956003</v>
      </c>
      <c r="M7897" s="33">
        <f t="shared" si="495"/>
        <v>0.99219524964035632</v>
      </c>
    </row>
    <row r="7898" spans="1:13" ht="41.4">
      <c r="A7898" t="s">
        <v>164</v>
      </c>
      <c r="B7898" t="s">
        <v>268</v>
      </c>
      <c r="C7898" s="14" t="s">
        <v>270</v>
      </c>
      <c r="D7898" t="s">
        <v>456</v>
      </c>
      <c r="E7898" t="s">
        <v>474</v>
      </c>
      <c r="F7898" s="20">
        <v>2040</v>
      </c>
      <c r="G7898" s="20">
        <v>46</v>
      </c>
      <c r="H7898" s="11">
        <v>5020.03834233832</v>
      </c>
      <c r="I7898" s="10">
        <v>4142424.9095168598</v>
      </c>
      <c r="J7898" s="33">
        <f t="shared" si="492"/>
        <v>1.2118598289627943E-3</v>
      </c>
      <c r="K7898" s="33">
        <f t="shared" si="493"/>
        <v>1.2111258233741262E-3</v>
      </c>
      <c r="L7898" s="33">
        <f t="shared" si="494"/>
        <v>0.99219524964035632</v>
      </c>
      <c r="M7898" s="33">
        <f t="shared" si="495"/>
        <v>0.99099357635168772</v>
      </c>
    </row>
    <row r="7899" spans="1:13" ht="41.4">
      <c r="A7899" t="s">
        <v>164</v>
      </c>
      <c r="B7899" t="s">
        <v>268</v>
      </c>
      <c r="C7899" s="14" t="s">
        <v>270</v>
      </c>
      <c r="D7899" t="s">
        <v>456</v>
      </c>
      <c r="E7899" t="s">
        <v>474</v>
      </c>
      <c r="F7899" s="20">
        <v>2040</v>
      </c>
      <c r="G7899" s="20">
        <v>47</v>
      </c>
      <c r="H7899" s="11">
        <v>5440.8643510202901</v>
      </c>
      <c r="I7899" s="10">
        <v>4084662.7117603901</v>
      </c>
      <c r="J7899" s="33">
        <f t="shared" si="492"/>
        <v>1.3320229196293689E-3</v>
      </c>
      <c r="K7899" s="33">
        <f t="shared" si="493"/>
        <v>1.3311361708671088E-3</v>
      </c>
      <c r="L7899" s="33">
        <f t="shared" si="494"/>
        <v>0.99099357635168772</v>
      </c>
      <c r="M7899" s="33">
        <f t="shared" si="495"/>
        <v>0.989674428957109</v>
      </c>
    </row>
    <row r="7900" spans="1:13" ht="41.4">
      <c r="A7900" t="s">
        <v>164</v>
      </c>
      <c r="B7900" t="s">
        <v>268</v>
      </c>
      <c r="C7900" s="14" t="s">
        <v>270</v>
      </c>
      <c r="D7900" t="s">
        <v>456</v>
      </c>
      <c r="E7900" t="s">
        <v>474</v>
      </c>
      <c r="F7900" s="20">
        <v>2040</v>
      </c>
      <c r="G7900" s="20">
        <v>48</v>
      </c>
      <c r="H7900" s="11">
        <v>5980.9487074714298</v>
      </c>
      <c r="I7900" s="10">
        <v>4060373.6049440401</v>
      </c>
      <c r="J7900" s="33">
        <f t="shared" si="492"/>
        <v>1.4730045284967956E-3</v>
      </c>
      <c r="K7900" s="33">
        <f t="shared" si="493"/>
        <v>1.4719201898035772E-3</v>
      </c>
      <c r="L7900" s="33">
        <f t="shared" si="494"/>
        <v>0.989674428957109</v>
      </c>
      <c r="M7900" s="33">
        <f t="shared" si="495"/>
        <v>0.98821770718379476</v>
      </c>
    </row>
    <row r="7901" spans="1:13" ht="41.4">
      <c r="A7901" t="s">
        <v>164</v>
      </c>
      <c r="B7901" t="s">
        <v>268</v>
      </c>
      <c r="C7901" s="14" t="s">
        <v>270</v>
      </c>
      <c r="D7901" t="s">
        <v>456</v>
      </c>
      <c r="E7901" t="s">
        <v>474</v>
      </c>
      <c r="F7901" s="20">
        <v>2040</v>
      </c>
      <c r="G7901" s="20">
        <v>49</v>
      </c>
      <c r="H7901" s="11">
        <v>6412.7458635059102</v>
      </c>
      <c r="I7901" s="10">
        <v>4029494.0156919099</v>
      </c>
      <c r="J7901" s="33">
        <f t="shared" si="492"/>
        <v>1.5914518891287568E-3</v>
      </c>
      <c r="K7901" s="33">
        <f t="shared" si="493"/>
        <v>1.5901862010873069E-3</v>
      </c>
      <c r="L7901" s="33">
        <f t="shared" si="494"/>
        <v>0.98821770718379476</v>
      </c>
      <c r="M7901" s="33">
        <f t="shared" si="495"/>
        <v>0.98664625702216091</v>
      </c>
    </row>
    <row r="7902" spans="1:13" ht="41.4">
      <c r="A7902" t="s">
        <v>164</v>
      </c>
      <c r="B7902" t="s">
        <v>268</v>
      </c>
      <c r="C7902" s="14" t="s">
        <v>270</v>
      </c>
      <c r="D7902" t="s">
        <v>456</v>
      </c>
      <c r="E7902" t="s">
        <v>474</v>
      </c>
      <c r="F7902" s="20">
        <v>2040</v>
      </c>
      <c r="G7902" s="20">
        <v>50</v>
      </c>
      <c r="H7902" s="11">
        <v>6921.85994406806</v>
      </c>
      <c r="I7902" s="10">
        <v>4001238.4422066999</v>
      </c>
      <c r="J7902" s="33">
        <f t="shared" si="492"/>
        <v>1.7299293816268107E-3</v>
      </c>
      <c r="K7902" s="33">
        <f t="shared" si="493"/>
        <v>1.7284339162682016E-3</v>
      </c>
      <c r="L7902" s="33">
        <f t="shared" si="494"/>
        <v>0.98664625702216091</v>
      </c>
      <c r="M7902" s="33">
        <f t="shared" si="495"/>
        <v>0.98494090416816471</v>
      </c>
    </row>
    <row r="7903" spans="1:13" ht="41.4">
      <c r="A7903" t="s">
        <v>164</v>
      </c>
      <c r="B7903" t="s">
        <v>268</v>
      </c>
      <c r="C7903" s="14" t="s">
        <v>270</v>
      </c>
      <c r="D7903" t="s">
        <v>456</v>
      </c>
      <c r="E7903" t="s">
        <v>474</v>
      </c>
      <c r="F7903" s="20">
        <v>2040</v>
      </c>
      <c r="G7903" s="20">
        <v>51</v>
      </c>
      <c r="H7903" s="11">
        <v>7849.4410957954597</v>
      </c>
      <c r="I7903" s="10">
        <v>3994162.5605074801</v>
      </c>
      <c r="J7903" s="33">
        <f t="shared" si="492"/>
        <v>1.9652282491972851E-3</v>
      </c>
      <c r="K7903" s="33">
        <f t="shared" si="493"/>
        <v>1.9632984525321806E-3</v>
      </c>
      <c r="L7903" s="33">
        <f t="shared" si="494"/>
        <v>0.98494090416816471</v>
      </c>
      <c r="M7903" s="33">
        <f t="shared" si="495"/>
        <v>0.98300717121517567</v>
      </c>
    </row>
    <row r="7904" spans="1:13" ht="41.4">
      <c r="A7904" t="s">
        <v>164</v>
      </c>
      <c r="B7904" t="s">
        <v>268</v>
      </c>
      <c r="C7904" s="14" t="s">
        <v>270</v>
      </c>
      <c r="D7904" t="s">
        <v>456</v>
      </c>
      <c r="E7904" t="s">
        <v>474</v>
      </c>
      <c r="F7904" s="20">
        <v>2040</v>
      </c>
      <c r="G7904" s="20">
        <v>52</v>
      </c>
      <c r="H7904" s="11">
        <v>8506.0774674840904</v>
      </c>
      <c r="I7904" s="10">
        <v>3941195.2266691402</v>
      </c>
      <c r="J7904" s="33">
        <f t="shared" si="492"/>
        <v>2.1582481907837163E-3</v>
      </c>
      <c r="K7904" s="33">
        <f t="shared" si="493"/>
        <v>2.1559208477862635E-3</v>
      </c>
      <c r="L7904" s="33">
        <f t="shared" si="494"/>
        <v>0.98300717121517567</v>
      </c>
      <c r="M7904" s="33">
        <f t="shared" si="495"/>
        <v>0.98088788556122952</v>
      </c>
    </row>
    <row r="7905" spans="1:13" ht="41.4">
      <c r="A7905" t="s">
        <v>164</v>
      </c>
      <c r="B7905" t="s">
        <v>268</v>
      </c>
      <c r="C7905" s="14" t="s">
        <v>270</v>
      </c>
      <c r="D7905" t="s">
        <v>456</v>
      </c>
      <c r="E7905" t="s">
        <v>474</v>
      </c>
      <c r="F7905" s="20">
        <v>2040</v>
      </c>
      <c r="G7905" s="20">
        <v>53</v>
      </c>
      <c r="H7905" s="11">
        <v>9175.9170695826797</v>
      </c>
      <c r="I7905" s="10">
        <v>3879010.90924021</v>
      </c>
      <c r="J7905" s="33">
        <f t="shared" si="492"/>
        <v>2.3655301014298994E-3</v>
      </c>
      <c r="K7905" s="33">
        <f t="shared" si="493"/>
        <v>2.362734439941172E-3</v>
      </c>
      <c r="L7905" s="33">
        <f t="shared" si="494"/>
        <v>0.98088788556122952</v>
      </c>
      <c r="M7905" s="33">
        <f t="shared" si="495"/>
        <v>0.97857030797229294</v>
      </c>
    </row>
    <row r="7906" spans="1:13" ht="41.4">
      <c r="A7906" t="s">
        <v>164</v>
      </c>
      <c r="B7906" t="s">
        <v>268</v>
      </c>
      <c r="C7906" s="14" t="s">
        <v>270</v>
      </c>
      <c r="D7906" t="s">
        <v>456</v>
      </c>
      <c r="E7906" t="s">
        <v>474</v>
      </c>
      <c r="F7906" s="20">
        <v>2040</v>
      </c>
      <c r="G7906" s="20">
        <v>54</v>
      </c>
      <c r="H7906" s="11">
        <v>10107.1899807014</v>
      </c>
      <c r="I7906" s="10">
        <v>3874931.2085791002</v>
      </c>
      <c r="J7906" s="33">
        <f t="shared" si="492"/>
        <v>2.6083533969129759E-3</v>
      </c>
      <c r="K7906" s="33">
        <f t="shared" si="493"/>
        <v>2.6049545989224043E-3</v>
      </c>
      <c r="L7906" s="33">
        <f t="shared" si="494"/>
        <v>0.97857030797229294</v>
      </c>
      <c r="M7906" s="33">
        <f t="shared" si="495"/>
        <v>0.97602117674817157</v>
      </c>
    </row>
    <row r="7907" spans="1:13" ht="41.4">
      <c r="A7907" t="s">
        <v>164</v>
      </c>
      <c r="B7907" t="s">
        <v>268</v>
      </c>
      <c r="C7907" s="14" t="s">
        <v>270</v>
      </c>
      <c r="D7907" t="s">
        <v>456</v>
      </c>
      <c r="E7907" t="s">
        <v>474</v>
      </c>
      <c r="F7907" s="20">
        <v>2040</v>
      </c>
      <c r="G7907" s="20">
        <v>55</v>
      </c>
      <c r="H7907" s="11">
        <v>11292.319481356501</v>
      </c>
      <c r="I7907" s="10">
        <v>3923339.0798874102</v>
      </c>
      <c r="J7907" s="33">
        <f t="shared" si="492"/>
        <v>2.8782420411341456E-3</v>
      </c>
      <c r="K7907" s="33">
        <f t="shared" si="493"/>
        <v>2.8741038736783686E-3</v>
      </c>
      <c r="L7907" s="33">
        <f t="shared" si="494"/>
        <v>0.97602117674817157</v>
      </c>
      <c r="M7907" s="33">
        <f t="shared" si="495"/>
        <v>0.97321599050328755</v>
      </c>
    </row>
    <row r="7908" spans="1:13" ht="41.4">
      <c r="A7908" t="s">
        <v>164</v>
      </c>
      <c r="B7908" t="s">
        <v>268</v>
      </c>
      <c r="C7908" s="14" t="s">
        <v>270</v>
      </c>
      <c r="D7908" t="s">
        <v>456</v>
      </c>
      <c r="E7908" t="s">
        <v>474</v>
      </c>
      <c r="F7908" s="20">
        <v>2040</v>
      </c>
      <c r="G7908" s="20">
        <v>56</v>
      </c>
      <c r="H7908" s="11">
        <v>12422.464108980301</v>
      </c>
      <c r="I7908" s="10">
        <v>3929860.0172693501</v>
      </c>
      <c r="J7908" s="33">
        <f t="shared" si="492"/>
        <v>3.1610449365603631E-3</v>
      </c>
      <c r="K7908" s="33">
        <f t="shared" si="493"/>
        <v>3.1560540941588666E-3</v>
      </c>
      <c r="L7908" s="33">
        <f t="shared" si="494"/>
        <v>0.97321599050328755</v>
      </c>
      <c r="M7908" s="33">
        <f t="shared" si="495"/>
        <v>0.97014446819195876</v>
      </c>
    </row>
    <row r="7909" spans="1:13" ht="41.4">
      <c r="A7909" t="s">
        <v>164</v>
      </c>
      <c r="B7909" t="s">
        <v>268</v>
      </c>
      <c r="C7909" s="14" t="s">
        <v>270</v>
      </c>
      <c r="D7909" t="s">
        <v>456</v>
      </c>
      <c r="E7909" t="s">
        <v>474</v>
      </c>
      <c r="F7909" s="20">
        <v>2040</v>
      </c>
      <c r="G7909" s="20">
        <v>57</v>
      </c>
      <c r="H7909" s="11">
        <v>13452.9599287372</v>
      </c>
      <c r="I7909" s="10">
        <v>3880141.2596974</v>
      </c>
      <c r="J7909" s="33">
        <f t="shared" si="492"/>
        <v>3.4671314852558624E-3</v>
      </c>
      <c r="K7909" s="33">
        <f t="shared" si="493"/>
        <v>3.4611279252693139E-3</v>
      </c>
      <c r="L7909" s="33">
        <f t="shared" si="494"/>
        <v>0.97014446819195876</v>
      </c>
      <c r="M7909" s="33">
        <f t="shared" si="495"/>
        <v>0.96678667408155405</v>
      </c>
    </row>
    <row r="7910" spans="1:13" ht="41.4">
      <c r="A7910" t="s">
        <v>164</v>
      </c>
      <c r="B7910" t="s">
        <v>268</v>
      </c>
      <c r="C7910" s="14" t="s">
        <v>270</v>
      </c>
      <c r="D7910" t="s">
        <v>456</v>
      </c>
      <c r="E7910" t="s">
        <v>474</v>
      </c>
      <c r="F7910" s="20">
        <v>2040</v>
      </c>
      <c r="G7910" s="20">
        <v>58</v>
      </c>
      <c r="H7910" s="11">
        <v>14467.2962515453</v>
      </c>
      <c r="I7910" s="10">
        <v>3805950.2277992498</v>
      </c>
      <c r="J7910" s="33">
        <f t="shared" si="492"/>
        <v>3.8012310686235274E-3</v>
      </c>
      <c r="K7910" s="33">
        <f t="shared" si="493"/>
        <v>3.7940155353367588E-3</v>
      </c>
      <c r="L7910" s="33">
        <f t="shared" si="494"/>
        <v>0.96678667408155405</v>
      </c>
      <c r="M7910" s="33">
        <f t="shared" si="495"/>
        <v>0.96311867042073207</v>
      </c>
    </row>
    <row r="7911" spans="1:13" ht="41.4">
      <c r="A7911" t="s">
        <v>164</v>
      </c>
      <c r="B7911" t="s">
        <v>268</v>
      </c>
      <c r="C7911" s="14" t="s">
        <v>270</v>
      </c>
      <c r="D7911" t="s">
        <v>456</v>
      </c>
      <c r="E7911" t="s">
        <v>474</v>
      </c>
      <c r="F7911" s="20">
        <v>2040</v>
      </c>
      <c r="G7911" s="20">
        <v>59</v>
      </c>
      <c r="H7911" s="11">
        <v>14794.494524337701</v>
      </c>
      <c r="I7911" s="10">
        <v>3724343.5421968801</v>
      </c>
      <c r="J7911" s="33">
        <f t="shared" si="492"/>
        <v>3.9723764353948041E-3</v>
      </c>
      <c r="K7911" s="33">
        <f t="shared" si="493"/>
        <v>3.9644969849564893E-3</v>
      </c>
      <c r="L7911" s="33">
        <f t="shared" si="494"/>
        <v>0.96311867042073207</v>
      </c>
      <c r="M7911" s="33">
        <f t="shared" si="495"/>
        <v>0.95930038935569373</v>
      </c>
    </row>
    <row r="7912" spans="1:13" ht="41.4">
      <c r="A7912" t="s">
        <v>164</v>
      </c>
      <c r="B7912" t="s">
        <v>268</v>
      </c>
      <c r="C7912" s="14" t="s">
        <v>270</v>
      </c>
      <c r="D7912" t="s">
        <v>456</v>
      </c>
      <c r="E7912" t="s">
        <v>474</v>
      </c>
      <c r="F7912" s="20">
        <v>2040</v>
      </c>
      <c r="G7912" s="20">
        <v>60</v>
      </c>
      <c r="H7912" s="11">
        <v>15363.3120810608</v>
      </c>
      <c r="I7912" s="10">
        <v>3647153.84783214</v>
      </c>
      <c r="J7912" s="33">
        <f t="shared" si="492"/>
        <v>4.2124112998942224E-3</v>
      </c>
      <c r="K7912" s="33">
        <f t="shared" si="493"/>
        <v>4.2035515400976609E-3</v>
      </c>
      <c r="L7912" s="33">
        <f t="shared" si="494"/>
        <v>0.95930038935569373</v>
      </c>
      <c r="M7912" s="33">
        <f t="shared" si="495"/>
        <v>0.95526792072660127</v>
      </c>
    </row>
    <row r="7913" spans="1:13" ht="41.4">
      <c r="A7913" t="s">
        <v>164</v>
      </c>
      <c r="B7913" t="s">
        <v>268</v>
      </c>
      <c r="C7913" s="14" t="s">
        <v>270</v>
      </c>
      <c r="D7913" t="s">
        <v>456</v>
      </c>
      <c r="E7913" t="s">
        <v>474</v>
      </c>
      <c r="F7913" s="20">
        <v>2040</v>
      </c>
      <c r="G7913" s="20">
        <v>61</v>
      </c>
      <c r="H7913" s="11">
        <v>16032.0673034335</v>
      </c>
      <c r="I7913" s="10">
        <v>3556262.4782414502</v>
      </c>
      <c r="J7913" s="33">
        <f t="shared" si="492"/>
        <v>4.5081226151117105E-3</v>
      </c>
      <c r="K7913" s="33">
        <f t="shared" si="493"/>
        <v>4.4979762830511527E-3</v>
      </c>
      <c r="L7913" s="33">
        <f t="shared" si="494"/>
        <v>0.95526792072660127</v>
      </c>
      <c r="M7913" s="33">
        <f t="shared" si="495"/>
        <v>0.95097114827521345</v>
      </c>
    </row>
    <row r="7914" spans="1:13" ht="41.4">
      <c r="A7914" t="s">
        <v>164</v>
      </c>
      <c r="B7914" t="s">
        <v>268</v>
      </c>
      <c r="C7914" s="14" t="s">
        <v>270</v>
      </c>
      <c r="D7914" t="s">
        <v>456</v>
      </c>
      <c r="E7914" t="s">
        <v>474</v>
      </c>
      <c r="F7914" s="20">
        <v>2040</v>
      </c>
      <c r="G7914" s="20">
        <v>62</v>
      </c>
      <c r="H7914" s="11">
        <v>16758.350445243301</v>
      </c>
      <c r="I7914" s="10">
        <v>3442232.1821501702</v>
      </c>
      <c r="J7914" s="33">
        <f t="shared" si="492"/>
        <v>4.8684544093638956E-3</v>
      </c>
      <c r="K7914" s="33">
        <f t="shared" si="493"/>
        <v>4.8566226937059032E-3</v>
      </c>
      <c r="L7914" s="33">
        <f t="shared" si="494"/>
        <v>0.95097114827521345</v>
      </c>
      <c r="M7914" s="33">
        <f t="shared" si="495"/>
        <v>0.94635264021544052</v>
      </c>
    </row>
    <row r="7915" spans="1:13" ht="41.4">
      <c r="A7915" t="s">
        <v>164</v>
      </c>
      <c r="B7915" t="s">
        <v>268</v>
      </c>
      <c r="C7915" s="14" t="s">
        <v>270</v>
      </c>
      <c r="D7915" t="s">
        <v>456</v>
      </c>
      <c r="E7915" t="s">
        <v>474</v>
      </c>
      <c r="F7915" s="20">
        <v>2040</v>
      </c>
      <c r="G7915" s="20">
        <v>63</v>
      </c>
      <c r="H7915" s="11">
        <v>17509.445793857201</v>
      </c>
      <c r="I7915" s="10">
        <v>3331324.5259426599</v>
      </c>
      <c r="J7915" s="33">
        <f t="shared" si="492"/>
        <v>5.2560012263898484E-3</v>
      </c>
      <c r="K7915" s="33">
        <f t="shared" si="493"/>
        <v>5.2422126201649988E-3</v>
      </c>
      <c r="L7915" s="33">
        <f t="shared" si="494"/>
        <v>0.94635264021544052</v>
      </c>
      <c r="M7915" s="33">
        <f t="shared" si="495"/>
        <v>0.94139165846177664</v>
      </c>
    </row>
    <row r="7916" spans="1:13" ht="41.4">
      <c r="A7916" t="s">
        <v>164</v>
      </c>
      <c r="B7916" t="s">
        <v>268</v>
      </c>
      <c r="C7916" s="14" t="s">
        <v>270</v>
      </c>
      <c r="D7916" t="s">
        <v>456</v>
      </c>
      <c r="E7916" t="s">
        <v>474</v>
      </c>
      <c r="F7916" s="20">
        <v>2040</v>
      </c>
      <c r="G7916" s="20">
        <v>64</v>
      </c>
      <c r="H7916" s="11">
        <v>18704.4464628606</v>
      </c>
      <c r="I7916" s="10">
        <v>3232453.8532441598</v>
      </c>
      <c r="J7916" s="33">
        <f t="shared" si="492"/>
        <v>5.786454288926172E-3</v>
      </c>
      <c r="K7916" s="33">
        <f t="shared" si="493"/>
        <v>5.769745007007665E-3</v>
      </c>
      <c r="L7916" s="33">
        <f t="shared" si="494"/>
        <v>0.94139165846177664</v>
      </c>
      <c r="M7916" s="33">
        <f t="shared" si="495"/>
        <v>0.93596006864072812</v>
      </c>
    </row>
    <row r="7917" spans="1:13" ht="41.4">
      <c r="A7917" t="s">
        <v>164</v>
      </c>
      <c r="B7917" t="s">
        <v>268</v>
      </c>
      <c r="C7917" s="14" t="s">
        <v>270</v>
      </c>
      <c r="D7917" t="s">
        <v>456</v>
      </c>
      <c r="E7917" t="s">
        <v>474</v>
      </c>
      <c r="F7917" s="20">
        <v>2040</v>
      </c>
      <c r="G7917" s="20">
        <v>65</v>
      </c>
      <c r="H7917" s="11">
        <v>19758.2790738638</v>
      </c>
      <c r="I7917" s="10">
        <v>3120974.1456926102</v>
      </c>
      <c r="J7917" s="33">
        <f t="shared" si="492"/>
        <v>6.3308051113249511E-3</v>
      </c>
      <c r="K7917" s="33">
        <f t="shared" si="493"/>
        <v>6.3108077866217416E-3</v>
      </c>
      <c r="L7917" s="33">
        <f t="shared" si="494"/>
        <v>0.93596006864072812</v>
      </c>
      <c r="M7917" s="33">
        <f t="shared" si="495"/>
        <v>0.93005340455158314</v>
      </c>
    </row>
    <row r="7918" spans="1:13" ht="41.4">
      <c r="A7918" t="s">
        <v>164</v>
      </c>
      <c r="B7918" t="s">
        <v>268</v>
      </c>
      <c r="C7918" s="14" t="s">
        <v>270</v>
      </c>
      <c r="D7918" t="s">
        <v>456</v>
      </c>
      <c r="E7918" t="s">
        <v>474</v>
      </c>
      <c r="F7918" s="20">
        <v>2040</v>
      </c>
      <c r="G7918" s="20">
        <v>66</v>
      </c>
      <c r="H7918" s="11">
        <v>20285.191599410799</v>
      </c>
      <c r="I7918" s="10">
        <v>3021170.1330681001</v>
      </c>
      <c r="J7918" s="33">
        <f t="shared" si="492"/>
        <v>6.7143493103483396E-3</v>
      </c>
      <c r="K7918" s="33">
        <f t="shared" si="493"/>
        <v>6.6918584323738539E-3</v>
      </c>
      <c r="L7918" s="33">
        <f t="shared" si="494"/>
        <v>0.93005340455158314</v>
      </c>
      <c r="M7918" s="33">
        <f t="shared" si="495"/>
        <v>0.92382961883377657</v>
      </c>
    </row>
    <row r="7919" spans="1:13" ht="41.4">
      <c r="A7919" t="s">
        <v>164</v>
      </c>
      <c r="B7919" t="s">
        <v>268</v>
      </c>
      <c r="C7919" s="14" t="s">
        <v>270</v>
      </c>
      <c r="D7919" t="s">
        <v>456</v>
      </c>
      <c r="E7919" t="s">
        <v>474</v>
      </c>
      <c r="F7919" s="20">
        <v>2040</v>
      </c>
      <c r="G7919" s="20">
        <v>67</v>
      </c>
      <c r="H7919" s="11">
        <v>21387.8783155169</v>
      </c>
      <c r="I7919" s="10">
        <v>2919632.1288427701</v>
      </c>
      <c r="J7919" s="33">
        <f t="shared" si="492"/>
        <v>7.3255387568276391E-3</v>
      </c>
      <c r="K7919" s="33">
        <f t="shared" si="493"/>
        <v>7.2987723970040497E-3</v>
      </c>
      <c r="L7919" s="33">
        <f t="shared" si="494"/>
        <v>0.92382961883377657</v>
      </c>
      <c r="M7919" s="33">
        <f t="shared" si="495"/>
        <v>0.91708679671229787</v>
      </c>
    </row>
    <row r="7920" spans="1:13" ht="41.4">
      <c r="A7920" t="s">
        <v>164</v>
      </c>
      <c r="B7920" t="s">
        <v>268</v>
      </c>
      <c r="C7920" s="14" t="s">
        <v>270</v>
      </c>
      <c r="D7920" t="s">
        <v>456</v>
      </c>
      <c r="E7920" t="s">
        <v>474</v>
      </c>
      <c r="F7920" s="20">
        <v>2040</v>
      </c>
      <c r="G7920" s="20">
        <v>68</v>
      </c>
      <c r="H7920" s="11">
        <v>22235.853167265901</v>
      </c>
      <c r="I7920" s="10">
        <v>2798901.3826655</v>
      </c>
      <c r="J7920" s="33">
        <f t="shared" si="492"/>
        <v>7.9444932590264587E-3</v>
      </c>
      <c r="K7920" s="33">
        <f t="shared" si="493"/>
        <v>7.9130191761523916E-3</v>
      </c>
      <c r="L7920" s="33">
        <f t="shared" si="494"/>
        <v>0.91708679671229787</v>
      </c>
      <c r="M7920" s="33">
        <f t="shared" si="495"/>
        <v>0.90982987130371729</v>
      </c>
    </row>
    <row r="7921" spans="1:13" ht="41.4">
      <c r="A7921" t="s">
        <v>164</v>
      </c>
      <c r="B7921" t="s">
        <v>268</v>
      </c>
      <c r="C7921" s="14" t="s">
        <v>270</v>
      </c>
      <c r="D7921" t="s">
        <v>456</v>
      </c>
      <c r="E7921" t="s">
        <v>474</v>
      </c>
      <c r="F7921" s="20">
        <v>2040</v>
      </c>
      <c r="G7921" s="20">
        <v>69</v>
      </c>
      <c r="H7921" s="11">
        <v>22466.571798238299</v>
      </c>
      <c r="I7921" s="10">
        <v>2686567.2851796998</v>
      </c>
      <c r="J7921" s="33">
        <f t="shared" si="492"/>
        <v>8.3625569038132432E-3</v>
      </c>
      <c r="K7921" s="33">
        <f t="shared" si="493"/>
        <v>8.3276879902837164E-3</v>
      </c>
      <c r="L7921" s="33">
        <f t="shared" si="494"/>
        <v>0.90982987130371729</v>
      </c>
      <c r="M7921" s="33">
        <f t="shared" si="495"/>
        <v>0.90225309201125992</v>
      </c>
    </row>
    <row r="7922" spans="1:13" ht="41.4">
      <c r="A7922" t="s">
        <v>164</v>
      </c>
      <c r="B7922" t="s">
        <v>268</v>
      </c>
      <c r="C7922" s="14" t="s">
        <v>270</v>
      </c>
      <c r="D7922" t="s">
        <v>456</v>
      </c>
      <c r="E7922" t="s">
        <v>474</v>
      </c>
      <c r="F7922" s="20">
        <v>2041</v>
      </c>
      <c r="G7922" s="20">
        <v>30</v>
      </c>
      <c r="H7922" s="11">
        <v>748.78585901323095</v>
      </c>
      <c r="I7922" s="10">
        <v>4807161.8066993197</v>
      </c>
      <c r="J7922" s="33">
        <f t="shared" si="492"/>
        <v>1.5576464640106638E-4</v>
      </c>
      <c r="K7922" s="33">
        <f t="shared" si="493"/>
        <v>1.5575251571842141E-4</v>
      </c>
      <c r="L7922" s="33">
        <f t="shared" si="494"/>
        <v>1</v>
      </c>
      <c r="M7922" s="33">
        <f t="shared" si="495"/>
        <v>0.99984424748428158</v>
      </c>
    </row>
    <row r="7923" spans="1:13" ht="41.4">
      <c r="A7923" t="s">
        <v>164</v>
      </c>
      <c r="B7923" t="s">
        <v>268</v>
      </c>
      <c r="C7923" s="14" t="s">
        <v>270</v>
      </c>
      <c r="D7923" t="s">
        <v>456</v>
      </c>
      <c r="E7923" t="s">
        <v>474</v>
      </c>
      <c r="F7923" s="20">
        <v>2041</v>
      </c>
      <c r="G7923" s="20">
        <v>31</v>
      </c>
      <c r="H7923" s="11">
        <v>1047.33235084644</v>
      </c>
      <c r="I7923" s="10">
        <v>4706136.06422689</v>
      </c>
      <c r="J7923" s="33">
        <f t="shared" si="492"/>
        <v>2.2254612628130476E-4</v>
      </c>
      <c r="K7923" s="33">
        <f t="shared" si="493"/>
        <v>2.225213647290003E-4</v>
      </c>
      <c r="L7923" s="33">
        <f t="shared" si="494"/>
        <v>0.99984424748428158</v>
      </c>
      <c r="M7923" s="33">
        <f t="shared" si="495"/>
        <v>0.99962176077781495</v>
      </c>
    </row>
    <row r="7924" spans="1:13" ht="41.4">
      <c r="A7924" t="s">
        <v>164</v>
      </c>
      <c r="B7924" t="s">
        <v>268</v>
      </c>
      <c r="C7924" s="14" t="s">
        <v>270</v>
      </c>
      <c r="D7924" t="s">
        <v>456</v>
      </c>
      <c r="E7924" t="s">
        <v>474</v>
      </c>
      <c r="F7924" s="20">
        <v>2041</v>
      </c>
      <c r="G7924" s="20">
        <v>32</v>
      </c>
      <c r="H7924" s="11">
        <v>1078.0742199818601</v>
      </c>
      <c r="I7924" s="10">
        <v>4649783.4439874599</v>
      </c>
      <c r="J7924" s="33">
        <f t="shared" si="492"/>
        <v>2.3185471602465613E-4</v>
      </c>
      <c r="K7924" s="33">
        <f t="shared" si="493"/>
        <v>2.318278397971385E-4</v>
      </c>
      <c r="L7924" s="33">
        <f t="shared" si="494"/>
        <v>0.99962176077781495</v>
      </c>
      <c r="M7924" s="33">
        <f t="shared" si="495"/>
        <v>0.99939002062439963</v>
      </c>
    </row>
    <row r="7925" spans="1:13" ht="41.4">
      <c r="A7925" t="s">
        <v>164</v>
      </c>
      <c r="B7925" t="s">
        <v>268</v>
      </c>
      <c r="C7925" s="14" t="s">
        <v>270</v>
      </c>
      <c r="D7925" t="s">
        <v>456</v>
      </c>
      <c r="E7925" t="s">
        <v>474</v>
      </c>
      <c r="F7925" s="20">
        <v>2041</v>
      </c>
      <c r="G7925" s="20">
        <v>33</v>
      </c>
      <c r="H7925" s="11">
        <v>1135.8831832205101</v>
      </c>
      <c r="I7925" s="10">
        <v>4642191.8633813104</v>
      </c>
      <c r="J7925" s="33">
        <f t="shared" si="492"/>
        <v>2.4468682395069037E-4</v>
      </c>
      <c r="K7925" s="33">
        <f t="shared" si="493"/>
        <v>2.4465689057129314E-4</v>
      </c>
      <c r="L7925" s="33">
        <f t="shared" si="494"/>
        <v>0.99939002062439963</v>
      </c>
      <c r="M7925" s="33">
        <f t="shared" si="495"/>
        <v>0.99914551296948573</v>
      </c>
    </row>
    <row r="7926" spans="1:13" ht="41.4">
      <c r="A7926" t="s">
        <v>164</v>
      </c>
      <c r="B7926" t="s">
        <v>268</v>
      </c>
      <c r="C7926" s="14" t="s">
        <v>270</v>
      </c>
      <c r="D7926" t="s">
        <v>456</v>
      </c>
      <c r="E7926" t="s">
        <v>474</v>
      </c>
      <c r="F7926" s="20">
        <v>2041</v>
      </c>
      <c r="G7926" s="20">
        <v>34</v>
      </c>
      <c r="H7926" s="11">
        <v>1194.4291156593599</v>
      </c>
      <c r="I7926" s="10">
        <v>4614548.1683939798</v>
      </c>
      <c r="J7926" s="33">
        <f t="shared" si="492"/>
        <v>2.588398846587535E-4</v>
      </c>
      <c r="K7926" s="33">
        <f t="shared" si="493"/>
        <v>2.5880638850594995E-4</v>
      </c>
      <c r="L7926" s="33">
        <f t="shared" si="494"/>
        <v>0.99914551296948573</v>
      </c>
      <c r="M7926" s="33">
        <f t="shared" si="495"/>
        <v>0.99888692772768217</v>
      </c>
    </row>
    <row r="7927" spans="1:13" ht="41.4">
      <c r="A7927" t="s">
        <v>164</v>
      </c>
      <c r="B7927" t="s">
        <v>268</v>
      </c>
      <c r="C7927" s="14" t="s">
        <v>270</v>
      </c>
      <c r="D7927" t="s">
        <v>456</v>
      </c>
      <c r="E7927" t="s">
        <v>474</v>
      </c>
      <c r="F7927" s="20">
        <v>2041</v>
      </c>
      <c r="G7927" s="20">
        <v>35</v>
      </c>
      <c r="H7927" s="11">
        <v>1264.55754159606</v>
      </c>
      <c r="I7927" s="10">
        <v>4543229.0008354001</v>
      </c>
      <c r="J7927" s="33">
        <f t="shared" si="492"/>
        <v>2.7833893941149249E-4</v>
      </c>
      <c r="K7927" s="33">
        <f t="shared" si="493"/>
        <v>2.7830020672259259E-4</v>
      </c>
      <c r="L7927" s="33">
        <f t="shared" si="494"/>
        <v>0.99888692772768217</v>
      </c>
      <c r="M7927" s="33">
        <f t="shared" si="495"/>
        <v>0.99860893728920308</v>
      </c>
    </row>
    <row r="7928" spans="1:13" ht="41.4">
      <c r="A7928" t="s">
        <v>164</v>
      </c>
      <c r="B7928" t="s">
        <v>268</v>
      </c>
      <c r="C7928" s="14" t="s">
        <v>270</v>
      </c>
      <c r="D7928" t="s">
        <v>456</v>
      </c>
      <c r="E7928" t="s">
        <v>474</v>
      </c>
      <c r="F7928" s="20">
        <v>2041</v>
      </c>
      <c r="G7928" s="20">
        <v>36</v>
      </c>
      <c r="H7928" s="11">
        <v>1590.5200096538699</v>
      </c>
      <c r="I7928" s="10">
        <v>4449114.2534745997</v>
      </c>
      <c r="J7928" s="33">
        <f t="shared" si="492"/>
        <v>3.57491383461715E-4</v>
      </c>
      <c r="K7928" s="33">
        <f t="shared" si="493"/>
        <v>3.5742749103095939E-4</v>
      </c>
      <c r="L7928" s="33">
        <f t="shared" si="494"/>
        <v>0.99860893728920308</v>
      </c>
      <c r="M7928" s="33">
        <f t="shared" si="495"/>
        <v>0.99825200700222672</v>
      </c>
    </row>
    <row r="7929" spans="1:13" ht="41.4">
      <c r="A7929" t="s">
        <v>164</v>
      </c>
      <c r="B7929" t="s">
        <v>268</v>
      </c>
      <c r="C7929" s="14" t="s">
        <v>270</v>
      </c>
      <c r="D7929" t="s">
        <v>456</v>
      </c>
      <c r="E7929" t="s">
        <v>474</v>
      </c>
      <c r="F7929" s="20">
        <v>2041</v>
      </c>
      <c r="G7929" s="20">
        <v>37</v>
      </c>
      <c r="H7929" s="11">
        <v>1706.83435576852</v>
      </c>
      <c r="I7929" s="10">
        <v>4351520.26621952</v>
      </c>
      <c r="J7929" s="33">
        <f t="shared" si="492"/>
        <v>3.9223863186816092E-4</v>
      </c>
      <c r="K7929" s="33">
        <f t="shared" si="493"/>
        <v>3.9216171635270136E-4</v>
      </c>
      <c r="L7929" s="33">
        <f t="shared" si="494"/>
        <v>0.99825200700222672</v>
      </c>
      <c r="M7929" s="33">
        <f t="shared" si="495"/>
        <v>0.99786053078180814</v>
      </c>
    </row>
    <row r="7930" spans="1:13" ht="41.4">
      <c r="A7930" t="s">
        <v>164</v>
      </c>
      <c r="B7930" t="s">
        <v>268</v>
      </c>
      <c r="C7930" s="14" t="s">
        <v>270</v>
      </c>
      <c r="D7930" t="s">
        <v>456</v>
      </c>
      <c r="E7930" t="s">
        <v>474</v>
      </c>
      <c r="F7930" s="20">
        <v>2041</v>
      </c>
      <c r="G7930" s="20">
        <v>38</v>
      </c>
      <c r="H7930" s="11">
        <v>1888.37285353367</v>
      </c>
      <c r="I7930" s="10">
        <v>4307660.0891022198</v>
      </c>
      <c r="J7930" s="33">
        <f t="shared" si="492"/>
        <v>4.3837554831937419E-4</v>
      </c>
      <c r="K7930" s="33">
        <f t="shared" si="493"/>
        <v>4.3827947579777593E-4</v>
      </c>
      <c r="L7930" s="33">
        <f t="shared" si="494"/>
        <v>0.99786053078180814</v>
      </c>
      <c r="M7930" s="33">
        <f t="shared" si="495"/>
        <v>0.99742318899145777</v>
      </c>
    </row>
    <row r="7931" spans="1:13" ht="41.4">
      <c r="A7931" t="s">
        <v>164</v>
      </c>
      <c r="B7931" t="s">
        <v>268</v>
      </c>
      <c r="C7931" s="14" t="s">
        <v>270</v>
      </c>
      <c r="D7931" t="s">
        <v>456</v>
      </c>
      <c r="E7931" t="s">
        <v>474</v>
      </c>
      <c r="F7931" s="20">
        <v>2041</v>
      </c>
      <c r="G7931" s="20">
        <v>39</v>
      </c>
      <c r="H7931" s="11">
        <v>2028.4941661722301</v>
      </c>
      <c r="I7931" s="10">
        <v>4286184.43930165</v>
      </c>
      <c r="J7931" s="33">
        <f t="shared" si="492"/>
        <v>4.7326338726168618E-4</v>
      </c>
      <c r="K7931" s="33">
        <f t="shared" si="493"/>
        <v>4.7315141580950293E-4</v>
      </c>
      <c r="L7931" s="33">
        <f t="shared" si="494"/>
        <v>0.99742318899145777</v>
      </c>
      <c r="M7931" s="33">
        <f t="shared" si="495"/>
        <v>0.99695125679742524</v>
      </c>
    </row>
    <row r="7932" spans="1:13" ht="41.4">
      <c r="A7932" t="s">
        <v>164</v>
      </c>
      <c r="B7932" t="s">
        <v>268</v>
      </c>
      <c r="C7932" s="14" t="s">
        <v>270</v>
      </c>
      <c r="D7932" t="s">
        <v>456</v>
      </c>
      <c r="E7932" t="s">
        <v>474</v>
      </c>
      <c r="F7932" s="20">
        <v>2041</v>
      </c>
      <c r="G7932" s="20">
        <v>40</v>
      </c>
      <c r="H7932" s="11">
        <v>2225.2868357827801</v>
      </c>
      <c r="I7932" s="10">
        <v>4264528.5485187201</v>
      </c>
      <c r="J7932" s="33">
        <f t="shared" si="492"/>
        <v>5.218130938660808E-4</v>
      </c>
      <c r="K7932" s="33">
        <f t="shared" si="493"/>
        <v>5.2167697309113414E-4</v>
      </c>
      <c r="L7932" s="33">
        <f t="shared" si="494"/>
        <v>0.99695125679742524</v>
      </c>
      <c r="M7932" s="33">
        <f t="shared" si="495"/>
        <v>0.99643117028345973</v>
      </c>
    </row>
    <row r="7933" spans="1:13" ht="41.4">
      <c r="A7933" t="s">
        <v>164</v>
      </c>
      <c r="B7933" t="s">
        <v>268</v>
      </c>
      <c r="C7933" s="14" t="s">
        <v>270</v>
      </c>
      <c r="D7933" t="s">
        <v>456</v>
      </c>
      <c r="E7933" t="s">
        <v>474</v>
      </c>
      <c r="F7933" s="20">
        <v>2041</v>
      </c>
      <c r="G7933" s="20">
        <v>41</v>
      </c>
      <c r="H7933" s="11">
        <v>2919.5031693878</v>
      </c>
      <c r="I7933" s="10">
        <v>4261995.3857091703</v>
      </c>
      <c r="J7933" s="33">
        <f t="shared" si="492"/>
        <v>6.850085242178206E-4</v>
      </c>
      <c r="K7933" s="33">
        <f t="shared" si="493"/>
        <v>6.8477395944133157E-4</v>
      </c>
      <c r="L7933" s="33">
        <f t="shared" si="494"/>
        <v>0.99643117028345973</v>
      </c>
      <c r="M7933" s="33">
        <f t="shared" si="495"/>
        <v>0.995748840165674</v>
      </c>
    </row>
    <row r="7934" spans="1:13" ht="41.4">
      <c r="A7934" t="s">
        <v>164</v>
      </c>
      <c r="B7934" t="s">
        <v>268</v>
      </c>
      <c r="C7934" s="14" t="s">
        <v>270</v>
      </c>
      <c r="D7934" t="s">
        <v>456</v>
      </c>
      <c r="E7934" t="s">
        <v>474</v>
      </c>
      <c r="F7934" s="20">
        <v>2041</v>
      </c>
      <c r="G7934" s="20">
        <v>42</v>
      </c>
      <c r="H7934" s="11">
        <v>3285.9617670042999</v>
      </c>
      <c r="I7934" s="10">
        <v>4297460.4306540396</v>
      </c>
      <c r="J7934" s="33">
        <f t="shared" si="492"/>
        <v>7.6462874295836209E-4</v>
      </c>
      <c r="K7934" s="33">
        <f t="shared" si="493"/>
        <v>7.6433648889440153E-4</v>
      </c>
      <c r="L7934" s="33">
        <f t="shared" si="494"/>
        <v>0.995748840165674</v>
      </c>
      <c r="M7934" s="33">
        <f t="shared" si="495"/>
        <v>0.99498775299336106</v>
      </c>
    </row>
    <row r="7935" spans="1:13" ht="41.4">
      <c r="A7935" t="s">
        <v>164</v>
      </c>
      <c r="B7935" t="s">
        <v>268</v>
      </c>
      <c r="C7935" s="14" t="s">
        <v>270</v>
      </c>
      <c r="D7935" t="s">
        <v>456</v>
      </c>
      <c r="E7935" t="s">
        <v>474</v>
      </c>
      <c r="F7935" s="20">
        <v>2041</v>
      </c>
      <c r="G7935" s="20">
        <v>43</v>
      </c>
      <c r="H7935" s="11">
        <v>3697.5416581561299</v>
      </c>
      <c r="I7935" s="10">
        <v>4334962.0508967796</v>
      </c>
      <c r="J7935" s="33">
        <f t="shared" si="492"/>
        <v>8.5295825309271488E-4</v>
      </c>
      <c r="K7935" s="33">
        <f t="shared" si="493"/>
        <v>8.525945876064478E-4</v>
      </c>
      <c r="L7935" s="33">
        <f t="shared" si="494"/>
        <v>0.99498775299336106</v>
      </c>
      <c r="M7935" s="33">
        <f t="shared" si="495"/>
        <v>0.99413943182042419</v>
      </c>
    </row>
    <row r="7936" spans="1:13" ht="41.4">
      <c r="A7936" t="s">
        <v>164</v>
      </c>
      <c r="B7936" t="s">
        <v>268</v>
      </c>
      <c r="C7936" s="14" t="s">
        <v>270</v>
      </c>
      <c r="D7936" t="s">
        <v>456</v>
      </c>
      <c r="E7936" t="s">
        <v>474</v>
      </c>
      <c r="F7936" s="20">
        <v>2041</v>
      </c>
      <c r="G7936" s="20">
        <v>44</v>
      </c>
      <c r="H7936" s="11">
        <v>3880.9136291857799</v>
      </c>
      <c r="I7936" s="10">
        <v>4326264.7139347503</v>
      </c>
      <c r="J7936" s="33">
        <f t="shared" si="492"/>
        <v>8.9705875294350112E-4</v>
      </c>
      <c r="K7936" s="33">
        <f t="shared" si="493"/>
        <v>8.9665651602610641E-4</v>
      </c>
      <c r="L7936" s="33">
        <f t="shared" si="494"/>
        <v>0.99413943182042419</v>
      </c>
      <c r="M7936" s="33">
        <f t="shared" si="495"/>
        <v>0.99324803022104391</v>
      </c>
    </row>
    <row r="7937" spans="1:13" ht="41.4">
      <c r="A7937" t="s">
        <v>164</v>
      </c>
      <c r="B7937" t="s">
        <v>268</v>
      </c>
      <c r="C7937" s="14" t="s">
        <v>270</v>
      </c>
      <c r="D7937" t="s">
        <v>456</v>
      </c>
      <c r="E7937" t="s">
        <v>474</v>
      </c>
      <c r="F7937" s="20">
        <v>2041</v>
      </c>
      <c r="G7937" s="20">
        <v>45</v>
      </c>
      <c r="H7937" s="11">
        <v>4119.2140590991403</v>
      </c>
      <c r="I7937" s="10">
        <v>4259252.0928079896</v>
      </c>
      <c r="J7937" s="33">
        <f t="shared" si="492"/>
        <v>9.6712144980915492E-4</v>
      </c>
      <c r="K7937" s="33">
        <f t="shared" si="493"/>
        <v>9.6665393858530457E-4</v>
      </c>
      <c r="L7937" s="33">
        <f t="shared" si="494"/>
        <v>0.99324803022104391</v>
      </c>
      <c r="M7937" s="33">
        <f t="shared" si="495"/>
        <v>0.99228790310063864</v>
      </c>
    </row>
    <row r="7938" spans="1:13" ht="41.4">
      <c r="A7938" t="s">
        <v>164</v>
      </c>
      <c r="B7938" t="s">
        <v>268</v>
      </c>
      <c r="C7938" s="14" t="s">
        <v>270</v>
      </c>
      <c r="D7938" t="s">
        <v>456</v>
      </c>
      <c r="E7938" t="s">
        <v>474</v>
      </c>
      <c r="F7938" s="20">
        <v>2041</v>
      </c>
      <c r="G7938" s="20">
        <v>46</v>
      </c>
      <c r="H7938" s="11">
        <v>5034.2794432586497</v>
      </c>
      <c r="I7938" s="10">
        <v>4189801.9699562602</v>
      </c>
      <c r="J7938" s="33">
        <f t="shared" ref="J7938:J8001" si="496">IF(I7938&gt;0,H7938/I7938,0)</f>
        <v>1.2015554623721763E-3</v>
      </c>
      <c r="K7938" s="33">
        <f t="shared" ref="K7938:K8001" si="497">1-EXP(-J7938)</f>
        <v>1.2008338836421162E-3</v>
      </c>
      <c r="L7938" s="33">
        <f t="shared" ref="L7938:L8001" si="498">IF(G7938=30,1,M7937)</f>
        <v>0.99228790310063864</v>
      </c>
      <c r="M7938" s="33">
        <f t="shared" ref="M7938:M8001" si="499">L7938*(1-K7938)</f>
        <v>0.99109633016426724</v>
      </c>
    </row>
    <row r="7939" spans="1:13" ht="41.4">
      <c r="A7939" t="s">
        <v>164</v>
      </c>
      <c r="B7939" t="s">
        <v>268</v>
      </c>
      <c r="C7939" s="14" t="s">
        <v>270</v>
      </c>
      <c r="D7939" t="s">
        <v>456</v>
      </c>
      <c r="E7939" t="s">
        <v>474</v>
      </c>
      <c r="F7939" s="20">
        <v>2041</v>
      </c>
      <c r="G7939" s="20">
        <v>47</v>
      </c>
      <c r="H7939" s="11">
        <v>5446.84262331431</v>
      </c>
      <c r="I7939" s="10">
        <v>4129254.2990275598</v>
      </c>
      <c r="J7939" s="33">
        <f t="shared" si="496"/>
        <v>1.3190862632502538E-3</v>
      </c>
      <c r="K7939" s="33">
        <f t="shared" si="497"/>
        <v>1.318216651371662E-3</v>
      </c>
      <c r="L7939" s="33">
        <f t="shared" si="498"/>
        <v>0.99109633016426724</v>
      </c>
      <c r="M7939" s="33">
        <f t="shared" si="499"/>
        <v>0.98978985047873136</v>
      </c>
    </row>
    <row r="7940" spans="1:13" ht="41.4">
      <c r="A7940" t="s">
        <v>164</v>
      </c>
      <c r="B7940" t="s">
        <v>268</v>
      </c>
      <c r="C7940" s="14" t="s">
        <v>270</v>
      </c>
      <c r="D7940" t="s">
        <v>456</v>
      </c>
      <c r="E7940" t="s">
        <v>474</v>
      </c>
      <c r="F7940" s="20">
        <v>2041</v>
      </c>
      <c r="G7940" s="20">
        <v>48</v>
      </c>
      <c r="H7940" s="11">
        <v>5944.9868948617504</v>
      </c>
      <c r="I7940" s="10">
        <v>4070424.00831996</v>
      </c>
      <c r="J7940" s="33">
        <f t="shared" si="496"/>
        <v>1.4605325840035775E-3</v>
      </c>
      <c r="K7940" s="33">
        <f t="shared" si="497"/>
        <v>1.4594665253567785E-3</v>
      </c>
      <c r="L7940" s="33">
        <f t="shared" si="498"/>
        <v>0.98978985047873136</v>
      </c>
      <c r="M7940" s="33">
        <f t="shared" si="499"/>
        <v>0.9883452853248198</v>
      </c>
    </row>
    <row r="7941" spans="1:13" ht="41.4">
      <c r="A7941" t="s">
        <v>164</v>
      </c>
      <c r="B7941" t="s">
        <v>268</v>
      </c>
      <c r="C7941" s="14" t="s">
        <v>270</v>
      </c>
      <c r="D7941" t="s">
        <v>456</v>
      </c>
      <c r="E7941" t="s">
        <v>474</v>
      </c>
      <c r="F7941" s="20">
        <v>2041</v>
      </c>
      <c r="G7941" s="20">
        <v>49</v>
      </c>
      <c r="H7941" s="11">
        <v>6371.12339295114</v>
      </c>
      <c r="I7941" s="10">
        <v>4044805.87934838</v>
      </c>
      <c r="J7941" s="33">
        <f t="shared" si="496"/>
        <v>1.5751369986580247E-3</v>
      </c>
      <c r="K7941" s="33">
        <f t="shared" si="497"/>
        <v>1.5738971214533937E-3</v>
      </c>
      <c r="L7941" s="33">
        <f t="shared" si="498"/>
        <v>0.9883452853248198</v>
      </c>
      <c r="M7941" s="33">
        <f t="shared" si="499"/>
        <v>0.98678973152524507</v>
      </c>
    </row>
    <row r="7942" spans="1:13" ht="41.4">
      <c r="A7942" t="s">
        <v>164</v>
      </c>
      <c r="B7942" t="s">
        <v>268</v>
      </c>
      <c r="C7942" s="14" t="s">
        <v>270</v>
      </c>
      <c r="D7942" t="s">
        <v>456</v>
      </c>
      <c r="E7942" t="s">
        <v>474</v>
      </c>
      <c r="F7942" s="20">
        <v>2041</v>
      </c>
      <c r="G7942" s="20">
        <v>50</v>
      </c>
      <c r="H7942" s="11">
        <v>6876.8662207106299</v>
      </c>
      <c r="I7942" s="10">
        <v>4012676.1360806399</v>
      </c>
      <c r="J7942" s="33">
        <f t="shared" si="496"/>
        <v>1.7137855105913364E-3</v>
      </c>
      <c r="K7942" s="33">
        <f t="shared" si="497"/>
        <v>1.7123178187592458E-3</v>
      </c>
      <c r="L7942" s="33">
        <f t="shared" si="498"/>
        <v>0.98678973152524507</v>
      </c>
      <c r="M7942" s="33">
        <f t="shared" si="499"/>
        <v>0.98510003388458578</v>
      </c>
    </row>
    <row r="7943" spans="1:13" ht="41.4">
      <c r="A7943" t="s">
        <v>164</v>
      </c>
      <c r="B7943" t="s">
        <v>268</v>
      </c>
      <c r="C7943" s="14" t="s">
        <v>270</v>
      </c>
      <c r="D7943" t="s">
        <v>456</v>
      </c>
      <c r="E7943" t="s">
        <v>474</v>
      </c>
      <c r="F7943" s="20">
        <v>2041</v>
      </c>
      <c r="G7943" s="20">
        <v>51</v>
      </c>
      <c r="H7943" s="11">
        <v>7739.0574061507205</v>
      </c>
      <c r="I7943" s="10">
        <v>3983006.9444689699</v>
      </c>
      <c r="J7943" s="33">
        <f t="shared" si="496"/>
        <v>1.9430188081639215E-3</v>
      </c>
      <c r="K7943" s="33">
        <f t="shared" si="497"/>
        <v>1.9411323691127524E-3</v>
      </c>
      <c r="L7943" s="33">
        <f t="shared" si="498"/>
        <v>0.98510003388458578</v>
      </c>
      <c r="M7943" s="33">
        <f t="shared" si="499"/>
        <v>0.98318782432199836</v>
      </c>
    </row>
    <row r="7944" spans="1:13" ht="41.4">
      <c r="A7944" t="s">
        <v>164</v>
      </c>
      <c r="B7944" t="s">
        <v>268</v>
      </c>
      <c r="C7944" s="14" t="s">
        <v>270</v>
      </c>
      <c r="D7944" t="s">
        <v>456</v>
      </c>
      <c r="E7944" t="s">
        <v>474</v>
      </c>
      <c r="F7944" s="20">
        <v>2041</v>
      </c>
      <c r="G7944" s="20">
        <v>52</v>
      </c>
      <c r="H7944" s="11">
        <v>8410.8204995166707</v>
      </c>
      <c r="I7944" s="10">
        <v>3974470.0440871501</v>
      </c>
      <c r="J7944" s="33">
        <f t="shared" si="496"/>
        <v>2.1162118235183362E-3</v>
      </c>
      <c r="K7944" s="33">
        <f t="shared" si="497"/>
        <v>2.1139742259658201E-3</v>
      </c>
      <c r="L7944" s="33">
        <f t="shared" si="498"/>
        <v>0.98318782432199836</v>
      </c>
      <c r="M7944" s="33">
        <f t="shared" si="499"/>
        <v>0.98110939060209823</v>
      </c>
    </row>
    <row r="7945" spans="1:13" ht="41.4">
      <c r="A7945" t="s">
        <v>164</v>
      </c>
      <c r="B7945" t="s">
        <v>268</v>
      </c>
      <c r="C7945" s="14" t="s">
        <v>270</v>
      </c>
      <c r="D7945" t="s">
        <v>456</v>
      </c>
      <c r="E7945" t="s">
        <v>474</v>
      </c>
      <c r="F7945" s="20">
        <v>2041</v>
      </c>
      <c r="G7945" s="20">
        <v>53</v>
      </c>
      <c r="H7945" s="11">
        <v>9105.4799133874494</v>
      </c>
      <c r="I7945" s="10">
        <v>3919904.5370916598</v>
      </c>
      <c r="J7945" s="33">
        <f t="shared" si="496"/>
        <v>2.322883077184115E-3</v>
      </c>
      <c r="K7945" s="33">
        <f t="shared" si="497"/>
        <v>2.3201872720396421E-3</v>
      </c>
      <c r="L7945" s="33">
        <f t="shared" si="498"/>
        <v>0.98110939060209823</v>
      </c>
      <c r="M7945" s="33">
        <f t="shared" si="499"/>
        <v>0.97883303308154468</v>
      </c>
    </row>
    <row r="7946" spans="1:13" ht="41.4">
      <c r="A7946" t="s">
        <v>164</v>
      </c>
      <c r="B7946" t="s">
        <v>268</v>
      </c>
      <c r="C7946" s="14" t="s">
        <v>270</v>
      </c>
      <c r="D7946" t="s">
        <v>456</v>
      </c>
      <c r="E7946" t="s">
        <v>474</v>
      </c>
      <c r="F7946" s="20">
        <v>2041</v>
      </c>
      <c r="G7946" s="20">
        <v>54</v>
      </c>
      <c r="H7946" s="11">
        <v>9884.00761822805</v>
      </c>
      <c r="I7946" s="10">
        <v>3856082.5432230998</v>
      </c>
      <c r="J7946" s="33">
        <f t="shared" si="496"/>
        <v>2.5632251144620259E-3</v>
      </c>
      <c r="K7946" s="33">
        <f t="shared" si="497"/>
        <v>2.559942857954689E-3</v>
      </c>
      <c r="L7946" s="33">
        <f t="shared" si="498"/>
        <v>0.97883303308154468</v>
      </c>
      <c r="M7946" s="33">
        <f t="shared" si="499"/>
        <v>0.97632727644937745</v>
      </c>
    </row>
    <row r="7947" spans="1:13" ht="41.4">
      <c r="A7947" t="s">
        <v>164</v>
      </c>
      <c r="B7947" t="s">
        <v>268</v>
      </c>
      <c r="C7947" s="14" t="s">
        <v>270</v>
      </c>
      <c r="D7947" t="s">
        <v>456</v>
      </c>
      <c r="E7947" t="s">
        <v>474</v>
      </c>
      <c r="F7947" s="20">
        <v>2041</v>
      </c>
      <c r="G7947" s="20">
        <v>55</v>
      </c>
      <c r="H7947" s="11">
        <v>10895.677143565899</v>
      </c>
      <c r="I7947" s="10">
        <v>3849824.6930336999</v>
      </c>
      <c r="J7947" s="33">
        <f t="shared" si="496"/>
        <v>2.8301748812827104E-3</v>
      </c>
      <c r="K7947" s="33">
        <f t="shared" si="497"/>
        <v>2.8261737119131825E-3</v>
      </c>
      <c r="L7947" s="33">
        <f t="shared" si="498"/>
        <v>0.97632727644937745</v>
      </c>
      <c r="M7947" s="33">
        <f t="shared" si="499"/>
        <v>0.97356800596645243</v>
      </c>
    </row>
    <row r="7948" spans="1:13" ht="41.4">
      <c r="A7948" t="s">
        <v>164</v>
      </c>
      <c r="B7948" t="s">
        <v>268</v>
      </c>
      <c r="C7948" s="14" t="s">
        <v>270</v>
      </c>
      <c r="D7948" t="s">
        <v>456</v>
      </c>
      <c r="E7948" t="s">
        <v>474</v>
      </c>
      <c r="F7948" s="20">
        <v>2041</v>
      </c>
      <c r="G7948" s="20">
        <v>56</v>
      </c>
      <c r="H7948" s="11">
        <v>12081.306121973799</v>
      </c>
      <c r="I7948" s="10">
        <v>3895476.5230306298</v>
      </c>
      <c r="J7948" s="33">
        <f t="shared" si="496"/>
        <v>3.1013679714272033E-3</v>
      </c>
      <c r="K7948" s="33">
        <f t="shared" si="497"/>
        <v>3.0965636976704181E-3</v>
      </c>
      <c r="L7948" s="33">
        <f t="shared" si="498"/>
        <v>0.97356800596645243</v>
      </c>
      <c r="M7948" s="33">
        <f t="shared" si="499"/>
        <v>0.97055329062196338</v>
      </c>
    </row>
    <row r="7949" spans="1:13" ht="41.4">
      <c r="A7949" t="s">
        <v>164</v>
      </c>
      <c r="B7949" t="s">
        <v>268</v>
      </c>
      <c r="C7949" s="14" t="s">
        <v>270</v>
      </c>
      <c r="D7949" t="s">
        <v>456</v>
      </c>
      <c r="E7949" t="s">
        <v>474</v>
      </c>
      <c r="F7949" s="20">
        <v>2041</v>
      </c>
      <c r="G7949" s="20">
        <v>57</v>
      </c>
      <c r="H7949" s="11">
        <v>13382.2376967773</v>
      </c>
      <c r="I7949" s="10">
        <v>3899300.4817538201</v>
      </c>
      <c r="J7949" s="33">
        <f t="shared" si="496"/>
        <v>3.431958567798874E-3</v>
      </c>
      <c r="K7949" s="33">
        <f t="shared" si="497"/>
        <v>3.4260761293458675E-3</v>
      </c>
      <c r="L7949" s="33">
        <f t="shared" si="498"/>
        <v>0.97055329062196338</v>
      </c>
      <c r="M7949" s="33">
        <f t="shared" si="499"/>
        <v>0.96722810116070534</v>
      </c>
    </row>
    <row r="7950" spans="1:13" ht="41.4">
      <c r="A7950" t="s">
        <v>164</v>
      </c>
      <c r="B7950" t="s">
        <v>268</v>
      </c>
      <c r="C7950" s="14" t="s">
        <v>270</v>
      </c>
      <c r="D7950" t="s">
        <v>456</v>
      </c>
      <c r="E7950" t="s">
        <v>474</v>
      </c>
      <c r="F7950" s="20">
        <v>2041</v>
      </c>
      <c r="G7950" s="20">
        <v>58</v>
      </c>
      <c r="H7950" s="11">
        <v>14482.6248295318</v>
      </c>
      <c r="I7950" s="10">
        <v>3847113.1504827798</v>
      </c>
      <c r="J7950" s="33">
        <f t="shared" si="496"/>
        <v>3.7645435065288774E-3</v>
      </c>
      <c r="K7950" s="33">
        <f t="shared" si="497"/>
        <v>3.7574664959791892E-3</v>
      </c>
      <c r="L7950" s="33">
        <f t="shared" si="498"/>
        <v>0.96722810116070534</v>
      </c>
      <c r="M7950" s="33">
        <f t="shared" si="499"/>
        <v>0.96359377397662438</v>
      </c>
    </row>
    <row r="7951" spans="1:13" ht="41.4">
      <c r="A7951" t="s">
        <v>164</v>
      </c>
      <c r="B7951" t="s">
        <v>268</v>
      </c>
      <c r="C7951" s="14" t="s">
        <v>270</v>
      </c>
      <c r="D7951" t="s">
        <v>456</v>
      </c>
      <c r="E7951" t="s">
        <v>474</v>
      </c>
      <c r="F7951" s="20">
        <v>2041</v>
      </c>
      <c r="G7951" s="20">
        <v>59</v>
      </c>
      <c r="H7951" s="11">
        <v>14894.634533619999</v>
      </c>
      <c r="I7951" s="10">
        <v>3770476.12717839</v>
      </c>
      <c r="J7951" s="33">
        <f t="shared" si="496"/>
        <v>3.9503325392398906E-3</v>
      </c>
      <c r="K7951" s="33">
        <f t="shared" si="497"/>
        <v>3.9425402397562648E-3</v>
      </c>
      <c r="L7951" s="33">
        <f t="shared" si="498"/>
        <v>0.96359377397662438</v>
      </c>
      <c r="M7951" s="33">
        <f t="shared" si="499"/>
        <v>0.95979476674794295</v>
      </c>
    </row>
    <row r="7952" spans="1:13" ht="41.4">
      <c r="A7952" t="s">
        <v>164</v>
      </c>
      <c r="B7952" t="s">
        <v>268</v>
      </c>
      <c r="C7952" s="14" t="s">
        <v>270</v>
      </c>
      <c r="D7952" t="s">
        <v>456</v>
      </c>
      <c r="E7952" t="s">
        <v>474</v>
      </c>
      <c r="F7952" s="20">
        <v>2041</v>
      </c>
      <c r="G7952" s="20">
        <v>60</v>
      </c>
      <c r="H7952" s="11">
        <v>15457.696324372</v>
      </c>
      <c r="I7952" s="10">
        <v>3687068.9721319899</v>
      </c>
      <c r="J7952" s="33">
        <f t="shared" si="496"/>
        <v>4.1924076932669443E-3</v>
      </c>
      <c r="K7952" s="33">
        <f t="shared" si="497"/>
        <v>4.1836318204293566E-3</v>
      </c>
      <c r="L7952" s="33">
        <f t="shared" si="498"/>
        <v>0.95979476674794295</v>
      </c>
      <c r="M7952" s="33">
        <f t="shared" si="499"/>
        <v>0.95577933882069466</v>
      </c>
    </row>
    <row r="7953" spans="1:13" ht="41.4">
      <c r="A7953" t="s">
        <v>164</v>
      </c>
      <c r="B7953" t="s">
        <v>268</v>
      </c>
      <c r="C7953" s="14" t="s">
        <v>270</v>
      </c>
      <c r="D7953" t="s">
        <v>456</v>
      </c>
      <c r="E7953" t="s">
        <v>474</v>
      </c>
      <c r="F7953" s="20">
        <v>2041</v>
      </c>
      <c r="G7953" s="20">
        <v>61</v>
      </c>
      <c r="H7953" s="11">
        <v>16150.7375809143</v>
      </c>
      <c r="I7953" s="10">
        <v>3607683.6236563399</v>
      </c>
      <c r="J7953" s="33">
        <f t="shared" si="496"/>
        <v>4.4767610649144836E-3</v>
      </c>
      <c r="K7953" s="33">
        <f t="shared" si="497"/>
        <v>4.4667553067964105E-3</v>
      </c>
      <c r="L7953" s="33">
        <f t="shared" si="498"/>
        <v>0.95577933882069466</v>
      </c>
      <c r="M7953" s="33">
        <f t="shared" si="499"/>
        <v>0.95151010638689093</v>
      </c>
    </row>
    <row r="7954" spans="1:13" ht="41.4">
      <c r="A7954" t="s">
        <v>164</v>
      </c>
      <c r="B7954" t="s">
        <v>268</v>
      </c>
      <c r="C7954" s="14" t="s">
        <v>270</v>
      </c>
      <c r="D7954" t="s">
        <v>456</v>
      </c>
      <c r="E7954" t="s">
        <v>474</v>
      </c>
      <c r="F7954" s="20">
        <v>2041</v>
      </c>
      <c r="G7954" s="20">
        <v>62</v>
      </c>
      <c r="H7954" s="11">
        <v>16991.8173730208</v>
      </c>
      <c r="I7954" s="10">
        <v>3514461.5700453701</v>
      </c>
      <c r="J7954" s="33">
        <f t="shared" si="496"/>
        <v>4.8348280481557357E-3</v>
      </c>
      <c r="K7954" s="33">
        <f t="shared" si="497"/>
        <v>4.8231590804200808E-3</v>
      </c>
      <c r="L7954" s="33">
        <f t="shared" si="498"/>
        <v>0.95151010638689093</v>
      </c>
      <c r="M7954" s="33">
        <f t="shared" si="499"/>
        <v>0.94692082177715953</v>
      </c>
    </row>
    <row r="7955" spans="1:13" ht="41.4">
      <c r="A7955" t="s">
        <v>164</v>
      </c>
      <c r="B7955" t="s">
        <v>268</v>
      </c>
      <c r="C7955" s="14" t="s">
        <v>270</v>
      </c>
      <c r="D7955" t="s">
        <v>456</v>
      </c>
      <c r="E7955" t="s">
        <v>474</v>
      </c>
      <c r="F7955" s="20">
        <v>2041</v>
      </c>
      <c r="G7955" s="20">
        <v>63</v>
      </c>
      <c r="H7955" s="11">
        <v>17759.568092206799</v>
      </c>
      <c r="I7955" s="10">
        <v>3398115.4988544099</v>
      </c>
      <c r="J7955" s="33">
        <f t="shared" si="496"/>
        <v>5.2262991349746636E-3</v>
      </c>
      <c r="K7955" s="33">
        <f t="shared" si="497"/>
        <v>5.212665794629201E-3</v>
      </c>
      <c r="L7955" s="33">
        <f t="shared" si="498"/>
        <v>0.94692082177715953</v>
      </c>
      <c r="M7955" s="33">
        <f t="shared" si="499"/>
        <v>0.94198483999925953</v>
      </c>
    </row>
    <row r="7956" spans="1:13" ht="41.4">
      <c r="A7956" t="s">
        <v>164</v>
      </c>
      <c r="B7956" t="s">
        <v>268</v>
      </c>
      <c r="C7956" s="14" t="s">
        <v>270</v>
      </c>
      <c r="D7956" t="s">
        <v>456</v>
      </c>
      <c r="E7956" t="s">
        <v>474</v>
      </c>
      <c r="F7956" s="20">
        <v>2041</v>
      </c>
      <c r="G7956" s="20">
        <v>64</v>
      </c>
      <c r="H7956" s="11">
        <v>18848.450270716101</v>
      </c>
      <c r="I7956" s="10">
        <v>3284769.2882701401</v>
      </c>
      <c r="J7956" s="33">
        <f t="shared" si="496"/>
        <v>5.7381351981168425E-3</v>
      </c>
      <c r="K7956" s="33">
        <f t="shared" si="497"/>
        <v>5.7217035443807296E-3</v>
      </c>
      <c r="L7956" s="33">
        <f t="shared" si="498"/>
        <v>0.94198483999925953</v>
      </c>
      <c r="M7956" s="33">
        <f t="shared" si="499"/>
        <v>0.93659508200148289</v>
      </c>
    </row>
    <row r="7957" spans="1:13" ht="41.4">
      <c r="A7957" t="s">
        <v>164</v>
      </c>
      <c r="B7957" t="s">
        <v>268</v>
      </c>
      <c r="C7957" s="14" t="s">
        <v>270</v>
      </c>
      <c r="D7957" t="s">
        <v>456</v>
      </c>
      <c r="E7957" t="s">
        <v>474</v>
      </c>
      <c r="F7957" s="20">
        <v>2041</v>
      </c>
      <c r="G7957" s="20">
        <v>65</v>
      </c>
      <c r="H7957" s="11">
        <v>19987.160687285701</v>
      </c>
      <c r="I7957" s="10">
        <v>3182856.0067991801</v>
      </c>
      <c r="J7957" s="33">
        <f t="shared" si="496"/>
        <v>6.2796308235714589E-3</v>
      </c>
      <c r="K7957" s="33">
        <f t="shared" si="497"/>
        <v>6.2599551487992899E-3</v>
      </c>
      <c r="L7957" s="33">
        <f t="shared" si="498"/>
        <v>0.93659508200148289</v>
      </c>
      <c r="M7957" s="33">
        <f t="shared" si="499"/>
        <v>0.93073203879556765</v>
      </c>
    </row>
    <row r="7958" spans="1:13" ht="41.4">
      <c r="A7958" t="s">
        <v>164</v>
      </c>
      <c r="B7958" t="s">
        <v>268</v>
      </c>
      <c r="C7958" s="14" t="s">
        <v>270</v>
      </c>
      <c r="D7958" t="s">
        <v>456</v>
      </c>
      <c r="E7958" t="s">
        <v>474</v>
      </c>
      <c r="F7958" s="20">
        <v>2041</v>
      </c>
      <c r="G7958" s="20">
        <v>66</v>
      </c>
      <c r="H7958" s="11">
        <v>20374.751935398501</v>
      </c>
      <c r="I7958" s="10">
        <v>3068523.5371441501</v>
      </c>
      <c r="J7958" s="33">
        <f t="shared" si="496"/>
        <v>6.639920368465258E-3</v>
      </c>
      <c r="K7958" s="33">
        <f t="shared" si="497"/>
        <v>6.6179248070664665E-3</v>
      </c>
      <c r="L7958" s="33">
        <f t="shared" si="498"/>
        <v>0.93073203879556765</v>
      </c>
      <c r="M7958" s="33">
        <f t="shared" si="499"/>
        <v>0.92457252414729096</v>
      </c>
    </row>
    <row r="7959" spans="1:13" ht="41.4">
      <c r="A7959" t="s">
        <v>164</v>
      </c>
      <c r="B7959" t="s">
        <v>268</v>
      </c>
      <c r="C7959" s="14" t="s">
        <v>270</v>
      </c>
      <c r="D7959" t="s">
        <v>456</v>
      </c>
      <c r="E7959" t="s">
        <v>474</v>
      </c>
      <c r="F7959" s="20">
        <v>2041</v>
      </c>
      <c r="G7959" s="20">
        <v>67</v>
      </c>
      <c r="H7959" s="11">
        <v>21501.4706486506</v>
      </c>
      <c r="I7959" s="10">
        <v>2965200.5187979499</v>
      </c>
      <c r="J7959" s="33">
        <f t="shared" si="496"/>
        <v>7.2512703651377314E-3</v>
      </c>
      <c r="K7959" s="33">
        <f t="shared" si="497"/>
        <v>7.2250433355658394E-3</v>
      </c>
      <c r="L7959" s="33">
        <f t="shared" si="498"/>
        <v>0.92457252414729096</v>
      </c>
      <c r="M7959" s="33">
        <f t="shared" si="499"/>
        <v>0.91789244759345334</v>
      </c>
    </row>
    <row r="7960" spans="1:13" ht="41.4">
      <c r="A7960" t="s">
        <v>164</v>
      </c>
      <c r="B7960" t="s">
        <v>268</v>
      </c>
      <c r="C7960" s="14" t="s">
        <v>270</v>
      </c>
      <c r="D7960" t="s">
        <v>456</v>
      </c>
      <c r="E7960" t="s">
        <v>474</v>
      </c>
      <c r="F7960" s="20">
        <v>2041</v>
      </c>
      <c r="G7960" s="20">
        <v>68</v>
      </c>
      <c r="H7960" s="11">
        <v>22508.758883783299</v>
      </c>
      <c r="I7960" s="10">
        <v>2860475.5060885199</v>
      </c>
      <c r="J7960" s="33">
        <f t="shared" si="496"/>
        <v>7.8688871258898816E-3</v>
      </c>
      <c r="K7960" s="33">
        <f t="shared" si="497"/>
        <v>7.838008480198555E-3</v>
      </c>
      <c r="L7960" s="33">
        <f t="shared" si="498"/>
        <v>0.91789244759345334</v>
      </c>
      <c r="M7960" s="33">
        <f t="shared" si="499"/>
        <v>0.91069799880530566</v>
      </c>
    </row>
    <row r="7961" spans="1:13" ht="41.4">
      <c r="A7961" t="s">
        <v>164</v>
      </c>
      <c r="B7961" t="s">
        <v>268</v>
      </c>
      <c r="C7961" s="14" t="s">
        <v>270</v>
      </c>
      <c r="D7961" t="s">
        <v>456</v>
      </c>
      <c r="E7961" t="s">
        <v>474</v>
      </c>
      <c r="F7961" s="20">
        <v>2041</v>
      </c>
      <c r="G7961" s="20">
        <v>69</v>
      </c>
      <c r="H7961" s="11">
        <v>22698.401249188901</v>
      </c>
      <c r="I7961" s="10">
        <v>2737003.1496612802</v>
      </c>
      <c r="J7961" s="33">
        <f t="shared" si="496"/>
        <v>8.2931586147418045E-3</v>
      </c>
      <c r="K7961" s="33">
        <f t="shared" si="497"/>
        <v>8.2588652404478324E-3</v>
      </c>
      <c r="L7961" s="33">
        <f t="shared" si="498"/>
        <v>0.91069799880530566</v>
      </c>
      <c r="M7961" s="33">
        <f t="shared" si="499"/>
        <v>0.90317666675842712</v>
      </c>
    </row>
    <row r="7962" spans="1:13" ht="41.4">
      <c r="A7962" t="s">
        <v>164</v>
      </c>
      <c r="B7962" t="s">
        <v>268</v>
      </c>
      <c r="C7962" s="14" t="s">
        <v>270</v>
      </c>
      <c r="D7962" t="s">
        <v>456</v>
      </c>
      <c r="E7962" t="s">
        <v>474</v>
      </c>
      <c r="F7962" s="20">
        <v>2042</v>
      </c>
      <c r="G7962" s="20">
        <v>30</v>
      </c>
      <c r="H7962" s="11">
        <v>759.310455027329</v>
      </c>
      <c r="I7962" s="10">
        <v>4881155.0094351796</v>
      </c>
      <c r="J7962" s="33">
        <f t="shared" si="496"/>
        <v>1.5555958652400842E-4</v>
      </c>
      <c r="K7962" s="33">
        <f t="shared" si="497"/>
        <v>1.5554748775892246E-4</v>
      </c>
      <c r="L7962" s="33">
        <f t="shared" si="498"/>
        <v>1</v>
      </c>
      <c r="M7962" s="33">
        <f t="shared" si="499"/>
        <v>0.99984445251224108</v>
      </c>
    </row>
    <row r="7963" spans="1:13" ht="41.4">
      <c r="A7963" t="s">
        <v>164</v>
      </c>
      <c r="B7963" t="s">
        <v>268</v>
      </c>
      <c r="C7963" s="14" t="s">
        <v>270</v>
      </c>
      <c r="D7963" t="s">
        <v>456</v>
      </c>
      <c r="E7963" t="s">
        <v>474</v>
      </c>
      <c r="F7963" s="20">
        <v>2042</v>
      </c>
      <c r="G7963" s="20">
        <v>31</v>
      </c>
      <c r="H7963" s="11">
        <v>1066.2794582003801</v>
      </c>
      <c r="I7963" s="10">
        <v>4801573.58755947</v>
      </c>
      <c r="J7963" s="33">
        <f t="shared" si="496"/>
        <v>2.2206875282782982E-4</v>
      </c>
      <c r="K7963" s="33">
        <f t="shared" si="497"/>
        <v>2.2204409738746378E-4</v>
      </c>
      <c r="L7963" s="33">
        <f t="shared" si="498"/>
        <v>0.99984445251224108</v>
      </c>
      <c r="M7963" s="33">
        <f t="shared" si="499"/>
        <v>0.99962244295325509</v>
      </c>
    </row>
    <row r="7964" spans="1:13" ht="41.4">
      <c r="A7964" t="s">
        <v>164</v>
      </c>
      <c r="B7964" t="s">
        <v>268</v>
      </c>
      <c r="C7964" s="14" t="s">
        <v>270</v>
      </c>
      <c r="D7964" t="s">
        <v>456</v>
      </c>
      <c r="E7964" t="s">
        <v>474</v>
      </c>
      <c r="F7964" s="20">
        <v>2042</v>
      </c>
      <c r="G7964" s="20">
        <v>32</v>
      </c>
      <c r="H7964" s="11">
        <v>1088.0903397403499</v>
      </c>
      <c r="I7964" s="10">
        <v>4700673.3232155703</v>
      </c>
      <c r="J7964" s="33">
        <f t="shared" si="496"/>
        <v>2.3147542169469978E-4</v>
      </c>
      <c r="K7964" s="33">
        <f t="shared" si="497"/>
        <v>2.3144863332624777E-4</v>
      </c>
      <c r="L7964" s="33">
        <f t="shared" si="498"/>
        <v>0.99962244295325509</v>
      </c>
      <c r="M7964" s="33">
        <f t="shared" si="499"/>
        <v>0.99939108170499136</v>
      </c>
    </row>
    <row r="7965" spans="1:13" ht="41.4">
      <c r="A7965" t="s">
        <v>164</v>
      </c>
      <c r="B7965" t="s">
        <v>268</v>
      </c>
      <c r="C7965" s="14" t="s">
        <v>270</v>
      </c>
      <c r="D7965" t="s">
        <v>456</v>
      </c>
      <c r="E7965" t="s">
        <v>474</v>
      </c>
      <c r="F7965" s="20">
        <v>2042</v>
      </c>
      <c r="G7965" s="20">
        <v>33</v>
      </c>
      <c r="H7965" s="11">
        <v>1134.91849066175</v>
      </c>
      <c r="I7965" s="10">
        <v>4644172.6253415802</v>
      </c>
      <c r="J7965" s="33">
        <f t="shared" si="496"/>
        <v>2.4437474276234003E-4</v>
      </c>
      <c r="K7965" s="33">
        <f t="shared" si="497"/>
        <v>2.4434488568703117E-4</v>
      </c>
      <c r="L7965" s="33">
        <f t="shared" si="498"/>
        <v>0.99939108170499136</v>
      </c>
      <c r="M7965" s="33">
        <f t="shared" si="499"/>
        <v>0.99914688560537557</v>
      </c>
    </row>
    <row r="7966" spans="1:13" ht="41.4">
      <c r="A7966" t="s">
        <v>164</v>
      </c>
      <c r="B7966" t="s">
        <v>268</v>
      </c>
      <c r="C7966" s="14" t="s">
        <v>270</v>
      </c>
      <c r="D7966" t="s">
        <v>456</v>
      </c>
      <c r="E7966" t="s">
        <v>474</v>
      </c>
      <c r="F7966" s="20">
        <v>2042</v>
      </c>
      <c r="G7966" s="20">
        <v>34</v>
      </c>
      <c r="H7966" s="11">
        <v>1198.8059260274599</v>
      </c>
      <c r="I7966" s="10">
        <v>4636330.5857471796</v>
      </c>
      <c r="J7966" s="33">
        <f t="shared" si="496"/>
        <v>2.5856782726252971E-4</v>
      </c>
      <c r="K7966" s="33">
        <f t="shared" si="497"/>
        <v>2.5853440148293494E-4</v>
      </c>
      <c r="L7966" s="33">
        <f t="shared" si="498"/>
        <v>0.99914688560537557</v>
      </c>
      <c r="M7966" s="33">
        <f t="shared" si="499"/>
        <v>0.99888857176331203</v>
      </c>
    </row>
    <row r="7967" spans="1:13" ht="41.4">
      <c r="A7967" t="s">
        <v>164</v>
      </c>
      <c r="B7967" t="s">
        <v>268</v>
      </c>
      <c r="C7967" s="14" t="s">
        <v>270</v>
      </c>
      <c r="D7967" t="s">
        <v>456</v>
      </c>
      <c r="E7967" t="s">
        <v>474</v>
      </c>
      <c r="F7967" s="20">
        <v>2042</v>
      </c>
      <c r="G7967" s="20">
        <v>35</v>
      </c>
      <c r="H7967" s="11">
        <v>1280.5044594271401</v>
      </c>
      <c r="I7967" s="10">
        <v>4608420.7283611502</v>
      </c>
      <c r="J7967" s="33">
        <f t="shared" si="496"/>
        <v>2.7786188260691075E-4</v>
      </c>
      <c r="K7967" s="33">
        <f t="shared" si="497"/>
        <v>2.7782328256920064E-4</v>
      </c>
      <c r="L7967" s="33">
        <f t="shared" si="498"/>
        <v>0.99888857176331203</v>
      </c>
      <c r="M7967" s="33">
        <f t="shared" si="499"/>
        <v>0.99861105726138388</v>
      </c>
    </row>
    <row r="7968" spans="1:13" ht="41.4">
      <c r="A7968" t="s">
        <v>164</v>
      </c>
      <c r="B7968" t="s">
        <v>268</v>
      </c>
      <c r="C7968" s="14" t="s">
        <v>270</v>
      </c>
      <c r="D7968" t="s">
        <v>456</v>
      </c>
      <c r="E7968" t="s">
        <v>474</v>
      </c>
      <c r="F7968" s="20">
        <v>2042</v>
      </c>
      <c r="G7968" s="20">
        <v>36</v>
      </c>
      <c r="H7968" s="11">
        <v>1614.90793811248</v>
      </c>
      <c r="I7968" s="10">
        <v>4536833.8724845601</v>
      </c>
      <c r="J7968" s="33">
        <f t="shared" si="496"/>
        <v>3.5595483182814647E-4</v>
      </c>
      <c r="K7968" s="33">
        <f t="shared" si="497"/>
        <v>3.5589148742309895E-4</v>
      </c>
      <c r="L7968" s="33">
        <f t="shared" si="498"/>
        <v>0.99861105726138388</v>
      </c>
      <c r="M7968" s="33">
        <f t="shared" si="499"/>
        <v>0.99825566008685795</v>
      </c>
    </row>
    <row r="7969" spans="1:13" ht="41.4">
      <c r="A7969" t="s">
        <v>164</v>
      </c>
      <c r="B7969" t="s">
        <v>268</v>
      </c>
      <c r="C7969" s="14" t="s">
        <v>270</v>
      </c>
      <c r="D7969" t="s">
        <v>456</v>
      </c>
      <c r="E7969" t="s">
        <v>474</v>
      </c>
      <c r="F7969" s="20">
        <v>2042</v>
      </c>
      <c r="G7969" s="20">
        <v>37</v>
      </c>
      <c r="H7969" s="11">
        <v>1720.8263416463601</v>
      </c>
      <c r="I7969" s="10">
        <v>4442594.6969862999</v>
      </c>
      <c r="J7969" s="33">
        <f t="shared" si="496"/>
        <v>3.8734713810686087E-4</v>
      </c>
      <c r="K7969" s="33">
        <f t="shared" si="497"/>
        <v>3.8727212888933771E-4</v>
      </c>
      <c r="L7969" s="33">
        <f t="shared" si="498"/>
        <v>0.99825566008685795</v>
      </c>
      <c r="M7969" s="33">
        <f t="shared" si="499"/>
        <v>0.99786906349220028</v>
      </c>
    </row>
    <row r="7970" spans="1:13" ht="41.4">
      <c r="A7970" t="s">
        <v>164</v>
      </c>
      <c r="B7970" t="s">
        <v>268</v>
      </c>
      <c r="C7970" s="14" t="s">
        <v>270</v>
      </c>
      <c r="D7970" t="s">
        <v>456</v>
      </c>
      <c r="E7970" t="s">
        <v>474</v>
      </c>
      <c r="F7970" s="20">
        <v>2042</v>
      </c>
      <c r="G7970" s="20">
        <v>38</v>
      </c>
      <c r="H7970" s="11">
        <v>1857.6079041715</v>
      </c>
      <c r="I7970" s="10">
        <v>4344663.9860976199</v>
      </c>
      <c r="J7970" s="33">
        <f t="shared" si="496"/>
        <v>4.27560775727562E-4</v>
      </c>
      <c r="K7970" s="33">
        <f t="shared" si="497"/>
        <v>4.2746938464466311E-4</v>
      </c>
      <c r="L7970" s="33">
        <f t="shared" si="498"/>
        <v>0.99786906349220028</v>
      </c>
      <c r="M7970" s="33">
        <f t="shared" si="499"/>
        <v>0.99744250501767329</v>
      </c>
    </row>
    <row r="7971" spans="1:13" ht="41.4">
      <c r="A7971" t="s">
        <v>164</v>
      </c>
      <c r="B7971" t="s">
        <v>268</v>
      </c>
      <c r="C7971" s="14" t="s">
        <v>270</v>
      </c>
      <c r="D7971" t="s">
        <v>456</v>
      </c>
      <c r="E7971" t="s">
        <v>474</v>
      </c>
      <c r="F7971" s="20">
        <v>2042</v>
      </c>
      <c r="G7971" s="20">
        <v>39</v>
      </c>
      <c r="H7971" s="11">
        <v>1988.3743931793499</v>
      </c>
      <c r="I7971" s="10">
        <v>4300305.5262257298</v>
      </c>
      <c r="J7971" s="33">
        <f t="shared" si="496"/>
        <v>4.6237979628496213E-4</v>
      </c>
      <c r="K7971" s="33">
        <f t="shared" si="497"/>
        <v>4.6227291522082936E-4</v>
      </c>
      <c r="L7971" s="33">
        <f t="shared" si="498"/>
        <v>0.99744250501767329</v>
      </c>
      <c r="M7971" s="33">
        <f t="shared" si="499"/>
        <v>0.9969814143631136</v>
      </c>
    </row>
    <row r="7972" spans="1:13" ht="41.4">
      <c r="A7972" t="s">
        <v>164</v>
      </c>
      <c r="B7972" t="s">
        <v>268</v>
      </c>
      <c r="C7972" s="14" t="s">
        <v>270</v>
      </c>
      <c r="D7972" t="s">
        <v>456</v>
      </c>
      <c r="E7972" t="s">
        <v>474</v>
      </c>
      <c r="F7972" s="20">
        <v>2042</v>
      </c>
      <c r="G7972" s="20">
        <v>40</v>
      </c>
      <c r="H7972" s="11">
        <v>2186.2085145975998</v>
      </c>
      <c r="I7972" s="10">
        <v>4278316.2599311899</v>
      </c>
      <c r="J7972" s="33">
        <f t="shared" si="496"/>
        <v>5.1099740687070229E-4</v>
      </c>
      <c r="K7972" s="33">
        <f t="shared" si="497"/>
        <v>5.108668699314034E-4</v>
      </c>
      <c r="L7972" s="33">
        <f t="shared" si="498"/>
        <v>0.9969814143631136</v>
      </c>
      <c r="M7972" s="33">
        <f t="shared" si="499"/>
        <v>0.99647208958857814</v>
      </c>
    </row>
    <row r="7973" spans="1:13" ht="41.4">
      <c r="A7973" t="s">
        <v>164</v>
      </c>
      <c r="B7973" t="s">
        <v>268</v>
      </c>
      <c r="C7973" s="14" t="s">
        <v>270</v>
      </c>
      <c r="D7973" t="s">
        <v>456</v>
      </c>
      <c r="E7973" t="s">
        <v>474</v>
      </c>
      <c r="F7973" s="20">
        <v>2042</v>
      </c>
      <c r="G7973" s="20">
        <v>41</v>
      </c>
      <c r="H7973" s="11">
        <v>2862.28010256471</v>
      </c>
      <c r="I7973" s="10">
        <v>4256049.7812379198</v>
      </c>
      <c r="J7973" s="33">
        <f t="shared" si="496"/>
        <v>6.7252035330568518E-4</v>
      </c>
      <c r="K7973" s="33">
        <f t="shared" si="497"/>
        <v>6.72294262179296E-4</v>
      </c>
      <c r="L7973" s="33">
        <f t="shared" si="498"/>
        <v>0.99647208958857814</v>
      </c>
      <c r="M7973" s="33">
        <f t="shared" si="499"/>
        <v>0.99580216712032588</v>
      </c>
    </row>
    <row r="7974" spans="1:13" ht="41.4">
      <c r="A7974" t="s">
        <v>164</v>
      </c>
      <c r="B7974" t="s">
        <v>268</v>
      </c>
      <c r="C7974" s="14" t="s">
        <v>270</v>
      </c>
      <c r="D7974" t="s">
        <v>456</v>
      </c>
      <c r="E7974" t="s">
        <v>474</v>
      </c>
      <c r="F7974" s="20">
        <v>2042</v>
      </c>
      <c r="G7974" s="20">
        <v>42</v>
      </c>
      <c r="H7974" s="11">
        <v>3189.94028163848</v>
      </c>
      <c r="I7974" s="10">
        <v>4253034.3580756299</v>
      </c>
      <c r="J7974" s="33">
        <f t="shared" si="496"/>
        <v>7.5003868134322616E-4</v>
      </c>
      <c r="K7974" s="33">
        <f t="shared" si="497"/>
        <v>7.497574726417211E-4</v>
      </c>
      <c r="L7974" s="33">
        <f t="shared" si="498"/>
        <v>0.99580216712032588</v>
      </c>
      <c r="M7974" s="33">
        <f t="shared" si="499"/>
        <v>0.99505555700425463</v>
      </c>
    </row>
    <row r="7975" spans="1:13" ht="41.4">
      <c r="A7975" t="s">
        <v>164</v>
      </c>
      <c r="B7975" t="s">
        <v>268</v>
      </c>
      <c r="C7975" s="14" t="s">
        <v>270</v>
      </c>
      <c r="D7975" t="s">
        <v>456</v>
      </c>
      <c r="E7975" t="s">
        <v>474</v>
      </c>
      <c r="F7975" s="20">
        <v>2042</v>
      </c>
      <c r="G7975" s="20">
        <v>43</v>
      </c>
      <c r="H7975" s="11">
        <v>3615.2252271093698</v>
      </c>
      <c r="I7975" s="10">
        <v>4287589.8884229399</v>
      </c>
      <c r="J7975" s="33">
        <f t="shared" si="496"/>
        <v>8.4318354161412601E-4</v>
      </c>
      <c r="K7975" s="33">
        <f t="shared" si="497"/>
        <v>8.4282816226211033E-4</v>
      </c>
      <c r="L7975" s="33">
        <f t="shared" si="498"/>
        <v>0.99505555700425463</v>
      </c>
      <c r="M7975" s="33">
        <f t="shared" si="499"/>
        <v>0.99421689615779607</v>
      </c>
    </row>
    <row r="7976" spans="1:13" ht="41.4">
      <c r="A7976" t="s">
        <v>164</v>
      </c>
      <c r="B7976" t="s">
        <v>268</v>
      </c>
      <c r="C7976" s="14" t="s">
        <v>270</v>
      </c>
      <c r="D7976" t="s">
        <v>456</v>
      </c>
      <c r="E7976" t="s">
        <v>474</v>
      </c>
      <c r="F7976" s="20">
        <v>2042</v>
      </c>
      <c r="G7976" s="20">
        <v>44</v>
      </c>
      <c r="H7976" s="11">
        <v>3839.2157993403998</v>
      </c>
      <c r="I7976" s="10">
        <v>4324063.6048277998</v>
      </c>
      <c r="J7976" s="33">
        <f t="shared" si="496"/>
        <v>8.8787218463991387E-4</v>
      </c>
      <c r="K7976" s="33">
        <f t="shared" si="497"/>
        <v>8.8747814276002313E-4</v>
      </c>
      <c r="L7976" s="33">
        <f t="shared" si="498"/>
        <v>0.99421689615779607</v>
      </c>
      <c r="M7976" s="33">
        <f t="shared" si="499"/>
        <v>0.99333455039329333</v>
      </c>
    </row>
    <row r="7977" spans="1:13" ht="41.4">
      <c r="A7977" t="s">
        <v>164</v>
      </c>
      <c r="B7977" t="s">
        <v>268</v>
      </c>
      <c r="C7977" s="14" t="s">
        <v>270</v>
      </c>
      <c r="D7977" t="s">
        <v>456</v>
      </c>
      <c r="E7977" t="s">
        <v>474</v>
      </c>
      <c r="F7977" s="20">
        <v>2042</v>
      </c>
      <c r="G7977" s="20">
        <v>45</v>
      </c>
      <c r="H7977" s="11">
        <v>4143.4921426402798</v>
      </c>
      <c r="I7977" s="10">
        <v>4314578.5873126797</v>
      </c>
      <c r="J7977" s="33">
        <f t="shared" si="496"/>
        <v>9.6034689339638134E-4</v>
      </c>
      <c r="K7977" s="33">
        <f t="shared" si="497"/>
        <v>9.5988590789897188E-4</v>
      </c>
      <c r="L7977" s="33">
        <f t="shared" si="498"/>
        <v>0.99333455039329333</v>
      </c>
      <c r="M7977" s="33">
        <f t="shared" si="499"/>
        <v>0.99238106255654168</v>
      </c>
    </row>
    <row r="7978" spans="1:13" ht="41.4">
      <c r="A7978" t="s">
        <v>164</v>
      </c>
      <c r="B7978" t="s">
        <v>268</v>
      </c>
      <c r="C7978" s="14" t="s">
        <v>270</v>
      </c>
      <c r="D7978" t="s">
        <v>456</v>
      </c>
      <c r="E7978" t="s">
        <v>474</v>
      </c>
      <c r="F7978" s="20">
        <v>2042</v>
      </c>
      <c r="G7978" s="20">
        <v>46</v>
      </c>
      <c r="H7978" s="11">
        <v>5068.0840405727804</v>
      </c>
      <c r="I7978" s="10">
        <v>4246759.7079614801</v>
      </c>
      <c r="J7978" s="33">
        <f t="shared" si="496"/>
        <v>1.1934002366725737E-3</v>
      </c>
      <c r="K7978" s="33">
        <f t="shared" si="497"/>
        <v>1.1926884177998476E-3</v>
      </c>
      <c r="L7978" s="33">
        <f t="shared" si="498"/>
        <v>0.99238106255654168</v>
      </c>
      <c r="M7978" s="33">
        <f t="shared" si="499"/>
        <v>0.99119746115718654</v>
      </c>
    </row>
    <row r="7979" spans="1:13" ht="41.4">
      <c r="A7979" t="s">
        <v>164</v>
      </c>
      <c r="B7979" t="s">
        <v>268</v>
      </c>
      <c r="C7979" s="14" t="s">
        <v>270</v>
      </c>
      <c r="D7979" t="s">
        <v>456</v>
      </c>
      <c r="E7979" t="s">
        <v>474</v>
      </c>
      <c r="F7979" s="20">
        <v>2042</v>
      </c>
      <c r="G7979" s="20">
        <v>47</v>
      </c>
      <c r="H7979" s="11">
        <v>5464.1550574570101</v>
      </c>
      <c r="I7979" s="10">
        <v>4176678.8188028</v>
      </c>
      <c r="J7979" s="33">
        <f t="shared" si="496"/>
        <v>1.3082535896363828E-3</v>
      </c>
      <c r="K7979" s="33">
        <f t="shared" si="497"/>
        <v>1.3073981989722983E-3</v>
      </c>
      <c r="L7979" s="33">
        <f t="shared" si="498"/>
        <v>0.99119746115718654</v>
      </c>
      <c r="M7979" s="33">
        <f t="shared" si="499"/>
        <v>0.9899015713816437</v>
      </c>
    </row>
    <row r="7980" spans="1:13" ht="41.4">
      <c r="A7980" t="s">
        <v>164</v>
      </c>
      <c r="B7980" t="s">
        <v>268</v>
      </c>
      <c r="C7980" s="14" t="s">
        <v>270</v>
      </c>
      <c r="D7980" t="s">
        <v>456</v>
      </c>
      <c r="E7980" t="s">
        <v>474</v>
      </c>
      <c r="F7980" s="20">
        <v>2042</v>
      </c>
      <c r="G7980" s="20">
        <v>48</v>
      </c>
      <c r="H7980" s="11">
        <v>5955.4585008936301</v>
      </c>
      <c r="I7980" s="10">
        <v>4115078.3602259299</v>
      </c>
      <c r="J7980" s="33">
        <f t="shared" si="496"/>
        <v>1.4472284558310715E-3</v>
      </c>
      <c r="K7980" s="33">
        <f t="shared" si="497"/>
        <v>1.4461817257428455E-3</v>
      </c>
      <c r="L7980" s="33">
        <f t="shared" si="498"/>
        <v>0.9899015713816437</v>
      </c>
      <c r="M7980" s="33">
        <f t="shared" si="499"/>
        <v>0.98846999381882739</v>
      </c>
    </row>
    <row r="7981" spans="1:13" ht="41.4">
      <c r="A7981" t="s">
        <v>164</v>
      </c>
      <c r="B7981" t="s">
        <v>268</v>
      </c>
      <c r="C7981" s="14" t="s">
        <v>270</v>
      </c>
      <c r="D7981" t="s">
        <v>456</v>
      </c>
      <c r="E7981" t="s">
        <v>474</v>
      </c>
      <c r="F7981" s="20">
        <v>2042</v>
      </c>
      <c r="G7981" s="20">
        <v>49</v>
      </c>
      <c r="H7981" s="11">
        <v>6336.7956269442802</v>
      </c>
      <c r="I7981" s="10">
        <v>4055047.4574041902</v>
      </c>
      <c r="J7981" s="33">
        <f t="shared" si="496"/>
        <v>1.5626933330641548E-3</v>
      </c>
      <c r="K7981" s="33">
        <f t="shared" si="497"/>
        <v>1.5614729636080904E-3</v>
      </c>
      <c r="L7981" s="33">
        <f t="shared" si="498"/>
        <v>0.98846999381882739</v>
      </c>
      <c r="M7981" s="33">
        <f t="shared" si="499"/>
        <v>0.98692652464814146</v>
      </c>
    </row>
    <row r="7982" spans="1:13" ht="41.4">
      <c r="A7982" t="s">
        <v>164</v>
      </c>
      <c r="B7982" t="s">
        <v>268</v>
      </c>
      <c r="C7982" s="14" t="s">
        <v>270</v>
      </c>
      <c r="D7982" t="s">
        <v>456</v>
      </c>
      <c r="E7982" t="s">
        <v>474</v>
      </c>
      <c r="F7982" s="20">
        <v>2042</v>
      </c>
      <c r="G7982" s="20">
        <v>50</v>
      </c>
      <c r="H7982" s="11">
        <v>6838.01563949918</v>
      </c>
      <c r="I7982" s="10">
        <v>4028178.1543775098</v>
      </c>
      <c r="J7982" s="33">
        <f t="shared" si="496"/>
        <v>1.6975454851886722E-3</v>
      </c>
      <c r="K7982" s="33">
        <f t="shared" si="497"/>
        <v>1.696105469797371E-3</v>
      </c>
      <c r="L7982" s="33">
        <f t="shared" si="498"/>
        <v>0.98692652464814146</v>
      </c>
      <c r="M7982" s="33">
        <f t="shared" si="499"/>
        <v>0.98525259317139768</v>
      </c>
    </row>
    <row r="7983" spans="1:13" ht="41.4">
      <c r="A7983" t="s">
        <v>164</v>
      </c>
      <c r="B7983" t="s">
        <v>268</v>
      </c>
      <c r="C7983" s="14" t="s">
        <v>270</v>
      </c>
      <c r="D7983" t="s">
        <v>456</v>
      </c>
      <c r="E7983" t="s">
        <v>474</v>
      </c>
      <c r="F7983" s="20">
        <v>2042</v>
      </c>
      <c r="G7983" s="20">
        <v>51</v>
      </c>
      <c r="H7983" s="11">
        <v>7688.4764495505096</v>
      </c>
      <c r="I7983" s="10">
        <v>3994660.7869370799</v>
      </c>
      <c r="J7983" s="33">
        <f t="shared" si="496"/>
        <v>1.9246881924724517E-3</v>
      </c>
      <c r="K7983" s="33">
        <f t="shared" si="497"/>
        <v>1.9228371678922107E-3</v>
      </c>
      <c r="L7983" s="33">
        <f t="shared" si="498"/>
        <v>0.98525259317139768</v>
      </c>
      <c r="M7983" s="33">
        <f t="shared" si="499"/>
        <v>0.98335811286548558</v>
      </c>
    </row>
    <row r="7984" spans="1:13" ht="41.4">
      <c r="A7984" t="s">
        <v>164</v>
      </c>
      <c r="B7984" t="s">
        <v>268</v>
      </c>
      <c r="C7984" s="14" t="s">
        <v>270</v>
      </c>
      <c r="D7984" t="s">
        <v>456</v>
      </c>
      <c r="E7984" t="s">
        <v>474</v>
      </c>
      <c r="F7984" s="20">
        <v>2042</v>
      </c>
      <c r="G7984" s="20">
        <v>52</v>
      </c>
      <c r="H7984" s="11">
        <v>8301.2980753163192</v>
      </c>
      <c r="I7984" s="10">
        <v>3963668.1251258901</v>
      </c>
      <c r="J7984" s="33">
        <f t="shared" si="496"/>
        <v>2.0943474108475369E-3</v>
      </c>
      <c r="K7984" s="33">
        <f t="shared" si="497"/>
        <v>2.0921557955770886E-3</v>
      </c>
      <c r="L7984" s="33">
        <f t="shared" si="498"/>
        <v>0.98335811286548558</v>
      </c>
      <c r="M7984" s="33">
        <f t="shared" si="499"/>
        <v>0.98130077449052633</v>
      </c>
    </row>
    <row r="7985" spans="1:13" ht="41.4">
      <c r="A7985" t="s">
        <v>164</v>
      </c>
      <c r="B7985" t="s">
        <v>268</v>
      </c>
      <c r="C7985" s="14" t="s">
        <v>270</v>
      </c>
      <c r="D7985" t="s">
        <v>456</v>
      </c>
      <c r="E7985" t="s">
        <v>474</v>
      </c>
      <c r="F7985" s="20">
        <v>2042</v>
      </c>
      <c r="G7985" s="20">
        <v>53</v>
      </c>
      <c r="H7985" s="11">
        <v>9020.19671486894</v>
      </c>
      <c r="I7985" s="10">
        <v>3953394.51289663</v>
      </c>
      <c r="J7985" s="33">
        <f t="shared" si="496"/>
        <v>2.281633336982575E-3</v>
      </c>
      <c r="K7985" s="33">
        <f t="shared" si="497"/>
        <v>2.279032390152036E-3</v>
      </c>
      <c r="L7985" s="33">
        <f t="shared" si="498"/>
        <v>0.98130077449052633</v>
      </c>
      <c r="M7985" s="33">
        <f t="shared" si="499"/>
        <v>0.97906435824098115</v>
      </c>
    </row>
    <row r="7986" spans="1:13" ht="41.4">
      <c r="A7986" t="s">
        <v>164</v>
      </c>
      <c r="B7986" t="s">
        <v>268</v>
      </c>
      <c r="C7986" s="14" t="s">
        <v>270</v>
      </c>
      <c r="D7986" t="s">
        <v>456</v>
      </c>
      <c r="E7986" t="s">
        <v>474</v>
      </c>
      <c r="F7986" s="20">
        <v>2042</v>
      </c>
      <c r="G7986" s="20">
        <v>54</v>
      </c>
      <c r="H7986" s="11">
        <v>9824.1063371619803</v>
      </c>
      <c r="I7986" s="10">
        <v>3897145.88849437</v>
      </c>
      <c r="J7986" s="33">
        <f t="shared" si="496"/>
        <v>2.5208464394843176E-3</v>
      </c>
      <c r="K7986" s="33">
        <f t="shared" si="497"/>
        <v>2.5176717742734223E-3</v>
      </c>
      <c r="L7986" s="33">
        <f t="shared" si="498"/>
        <v>0.97906435824098115</v>
      </c>
      <c r="M7986" s="33">
        <f t="shared" si="499"/>
        <v>0.97659939554104069</v>
      </c>
    </row>
    <row r="7987" spans="1:13" ht="41.4">
      <c r="A7987" t="s">
        <v>164</v>
      </c>
      <c r="B7987" t="s">
        <v>268</v>
      </c>
      <c r="C7987" s="14" t="s">
        <v>270</v>
      </c>
      <c r="D7987" t="s">
        <v>456</v>
      </c>
      <c r="E7987" t="s">
        <v>474</v>
      </c>
      <c r="F7987" s="20">
        <v>2042</v>
      </c>
      <c r="G7987" s="20">
        <v>55</v>
      </c>
      <c r="H7987" s="11">
        <v>10670.435697483201</v>
      </c>
      <c r="I7987" s="10">
        <v>3831543.0098830801</v>
      </c>
      <c r="J7987" s="33">
        <f t="shared" si="496"/>
        <v>2.7848925798196404E-3</v>
      </c>
      <c r="K7987" s="33">
        <f t="shared" si="497"/>
        <v>2.7810183637387853E-3</v>
      </c>
      <c r="L7987" s="33">
        <f t="shared" si="498"/>
        <v>0.97659939554104069</v>
      </c>
      <c r="M7987" s="33">
        <f t="shared" si="499"/>
        <v>0.97388345468802484</v>
      </c>
    </row>
    <row r="7988" spans="1:13" ht="41.4">
      <c r="A7988" t="s">
        <v>164</v>
      </c>
      <c r="B7988" t="s">
        <v>268</v>
      </c>
      <c r="C7988" s="14" t="s">
        <v>270</v>
      </c>
      <c r="D7988" t="s">
        <v>456</v>
      </c>
      <c r="E7988" t="s">
        <v>474</v>
      </c>
      <c r="F7988" s="20">
        <v>2042</v>
      </c>
      <c r="G7988" s="20">
        <v>56</v>
      </c>
      <c r="H7988" s="11">
        <v>11658.214987187401</v>
      </c>
      <c r="I7988" s="10">
        <v>3822967.3483767598</v>
      </c>
      <c r="J7988" s="33">
        <f t="shared" si="496"/>
        <v>3.0495198950986342E-3</v>
      </c>
      <c r="K7988" s="33">
        <f t="shared" si="497"/>
        <v>3.0448748322402519E-3</v>
      </c>
      <c r="L7988" s="33">
        <f t="shared" si="498"/>
        <v>0.97388345468802484</v>
      </c>
      <c r="M7988" s="33">
        <f t="shared" si="499"/>
        <v>0.97091810146731006</v>
      </c>
    </row>
    <row r="7989" spans="1:13" ht="41.4">
      <c r="A7989" t="s">
        <v>164</v>
      </c>
      <c r="B7989" t="s">
        <v>268</v>
      </c>
      <c r="C7989" s="14" t="s">
        <v>270</v>
      </c>
      <c r="D7989" t="s">
        <v>456</v>
      </c>
      <c r="E7989" t="s">
        <v>474</v>
      </c>
      <c r="F7989" s="20">
        <v>2042</v>
      </c>
      <c r="G7989" s="20">
        <v>57</v>
      </c>
      <c r="H7989" s="11">
        <v>13036.6823846925</v>
      </c>
      <c r="I7989" s="10">
        <v>3865736.40391627</v>
      </c>
      <c r="J7989" s="33">
        <f t="shared" si="496"/>
        <v>3.3723671307452313E-3</v>
      </c>
      <c r="K7989" s="33">
        <f t="shared" si="497"/>
        <v>3.3666870875705968E-3</v>
      </c>
      <c r="L7989" s="33">
        <f t="shared" si="498"/>
        <v>0.97091810146731006</v>
      </c>
      <c r="M7989" s="33">
        <f t="shared" si="499"/>
        <v>0.96764932403201154</v>
      </c>
    </row>
    <row r="7990" spans="1:13" ht="41.4">
      <c r="A7990" t="s">
        <v>164</v>
      </c>
      <c r="B7990" t="s">
        <v>268</v>
      </c>
      <c r="C7990" s="14" t="s">
        <v>270</v>
      </c>
      <c r="D7990" t="s">
        <v>456</v>
      </c>
      <c r="E7990" t="s">
        <v>474</v>
      </c>
      <c r="F7990" s="20">
        <v>2042</v>
      </c>
      <c r="G7990" s="20">
        <v>58</v>
      </c>
      <c r="H7990" s="11">
        <v>14415.726286184799</v>
      </c>
      <c r="I7990" s="10">
        <v>3866623.2489470202</v>
      </c>
      <c r="J7990" s="33">
        <f t="shared" si="496"/>
        <v>3.7282469374564919E-3</v>
      </c>
      <c r="K7990" s="33">
        <f t="shared" si="497"/>
        <v>3.7213056537958034E-3</v>
      </c>
      <c r="L7990" s="33">
        <f t="shared" si="498"/>
        <v>0.96764932403201154</v>
      </c>
      <c r="M7990" s="33">
        <f t="shared" si="499"/>
        <v>0.96404840513159951</v>
      </c>
    </row>
    <row r="7991" spans="1:13" ht="41.4">
      <c r="A7991" t="s">
        <v>164</v>
      </c>
      <c r="B7991" t="s">
        <v>268</v>
      </c>
      <c r="C7991" s="14" t="s">
        <v>270</v>
      </c>
      <c r="D7991" t="s">
        <v>456</v>
      </c>
      <c r="E7991" t="s">
        <v>474</v>
      </c>
      <c r="F7991" s="20">
        <v>2042</v>
      </c>
      <c r="G7991" s="20">
        <v>59</v>
      </c>
      <c r="H7991" s="11">
        <v>14922.7679563856</v>
      </c>
      <c r="I7991" s="10">
        <v>3811804.0433871401</v>
      </c>
      <c r="J7991" s="33">
        <f t="shared" si="496"/>
        <v>3.9148832905705564E-3</v>
      </c>
      <c r="K7991" s="33">
        <f t="shared" si="497"/>
        <v>3.9072301253214592E-3</v>
      </c>
      <c r="L7991" s="33">
        <f t="shared" si="498"/>
        <v>0.96404840513159951</v>
      </c>
      <c r="M7991" s="33">
        <f t="shared" si="499"/>
        <v>0.96028164616080125</v>
      </c>
    </row>
    <row r="7992" spans="1:13" ht="41.4">
      <c r="A7992" t="s">
        <v>164</v>
      </c>
      <c r="B7992" t="s">
        <v>268</v>
      </c>
      <c r="C7992" s="14" t="s">
        <v>270</v>
      </c>
      <c r="D7992" t="s">
        <v>456</v>
      </c>
      <c r="E7992" t="s">
        <v>474</v>
      </c>
      <c r="F7992" s="20">
        <v>2042</v>
      </c>
      <c r="G7992" s="20">
        <v>60</v>
      </c>
      <c r="H7992" s="11">
        <v>15567.7819160651</v>
      </c>
      <c r="I7992" s="10">
        <v>3733259.0708566001</v>
      </c>
      <c r="J7992" s="33">
        <f t="shared" si="496"/>
        <v>4.1700245336825916E-3</v>
      </c>
      <c r="K7992" s="33">
        <f t="shared" si="497"/>
        <v>4.1613420542869761E-3</v>
      </c>
      <c r="L7992" s="33">
        <f t="shared" si="498"/>
        <v>0.96028164616080125</v>
      </c>
      <c r="M7992" s="33">
        <f t="shared" si="499"/>
        <v>0.95628558576267242</v>
      </c>
    </row>
    <row r="7993" spans="1:13" ht="41.4">
      <c r="A7993" t="s">
        <v>164</v>
      </c>
      <c r="B7993" t="s">
        <v>268</v>
      </c>
      <c r="C7993" s="14" t="s">
        <v>270</v>
      </c>
      <c r="D7993" t="s">
        <v>456</v>
      </c>
      <c r="E7993" t="s">
        <v>474</v>
      </c>
      <c r="F7993" s="20">
        <v>2042</v>
      </c>
      <c r="G7993" s="20">
        <v>61</v>
      </c>
      <c r="H7993" s="11">
        <v>16236.3589753777</v>
      </c>
      <c r="I7993" s="10">
        <v>3647704.0332378098</v>
      </c>
      <c r="J7993" s="33">
        <f t="shared" si="496"/>
        <v>4.4511174227492983E-3</v>
      </c>
      <c r="K7993" s="33">
        <f t="shared" si="497"/>
        <v>4.4412258811735716E-3</v>
      </c>
      <c r="L7993" s="33">
        <f t="shared" si="498"/>
        <v>0.95628558576267242</v>
      </c>
      <c r="M7993" s="33">
        <f t="shared" si="499"/>
        <v>0.95203850546939006</v>
      </c>
    </row>
    <row r="7994" spans="1:13" ht="41.4">
      <c r="A7994" t="s">
        <v>164</v>
      </c>
      <c r="B7994" t="s">
        <v>268</v>
      </c>
      <c r="C7994" s="14" t="s">
        <v>270</v>
      </c>
      <c r="D7994" t="s">
        <v>456</v>
      </c>
      <c r="E7994" t="s">
        <v>474</v>
      </c>
      <c r="F7994" s="20">
        <v>2042</v>
      </c>
      <c r="G7994" s="20">
        <v>62</v>
      </c>
      <c r="H7994" s="11">
        <v>17126.894052666099</v>
      </c>
      <c r="I7994" s="10">
        <v>3565862.4799890802</v>
      </c>
      <c r="J7994" s="33">
        <f t="shared" si="496"/>
        <v>4.8030158618788199E-3</v>
      </c>
      <c r="K7994" s="33">
        <f t="shared" si="497"/>
        <v>4.791499825805845E-3</v>
      </c>
      <c r="L7994" s="33">
        <f t="shared" si="498"/>
        <v>0.95203850546939006</v>
      </c>
      <c r="M7994" s="33">
        <f t="shared" si="499"/>
        <v>0.94747681313627308</v>
      </c>
    </row>
    <row r="7995" spans="1:13" ht="41.4">
      <c r="A7995" t="s">
        <v>164</v>
      </c>
      <c r="B7995" t="s">
        <v>268</v>
      </c>
      <c r="C7995" s="14" t="s">
        <v>270</v>
      </c>
      <c r="D7995" t="s">
        <v>456</v>
      </c>
      <c r="E7995" t="s">
        <v>474</v>
      </c>
      <c r="F7995" s="20">
        <v>2042</v>
      </c>
      <c r="G7995" s="20">
        <v>63</v>
      </c>
      <c r="H7995" s="11">
        <v>18019.068373272501</v>
      </c>
      <c r="I7995" s="10">
        <v>3470015.3613235499</v>
      </c>
      <c r="J7995" s="33">
        <f t="shared" si="496"/>
        <v>5.1927921052198405E-3</v>
      </c>
      <c r="K7995" s="33">
        <f t="shared" si="497"/>
        <v>5.179332867381703E-3</v>
      </c>
      <c r="L7995" s="33">
        <f t="shared" si="498"/>
        <v>0.94747681313627308</v>
      </c>
      <c r="M7995" s="33">
        <f t="shared" si="499"/>
        <v>0.94256951533691435</v>
      </c>
    </row>
    <row r="7996" spans="1:13" ht="41.4">
      <c r="A7996" t="s">
        <v>164</v>
      </c>
      <c r="B7996" t="s">
        <v>268</v>
      </c>
      <c r="C7996" s="14" t="s">
        <v>270</v>
      </c>
      <c r="D7996" t="s">
        <v>456</v>
      </c>
      <c r="E7996" t="s">
        <v>474</v>
      </c>
      <c r="F7996" s="20">
        <v>2042</v>
      </c>
      <c r="G7996" s="20">
        <v>64</v>
      </c>
      <c r="H7996" s="11">
        <v>19126.5142716027</v>
      </c>
      <c r="I7996" s="10">
        <v>3351220.9590008399</v>
      </c>
      <c r="J7996" s="33">
        <f t="shared" si="496"/>
        <v>5.7073271221439346E-3</v>
      </c>
      <c r="K7996" s="33">
        <f t="shared" si="497"/>
        <v>5.6910712712270328E-3</v>
      </c>
      <c r="L7996" s="33">
        <f t="shared" si="498"/>
        <v>0.94256951533691435</v>
      </c>
      <c r="M7996" s="33">
        <f t="shared" si="499"/>
        <v>0.93720528504704603</v>
      </c>
    </row>
    <row r="7997" spans="1:13" ht="41.4">
      <c r="A7997" t="s">
        <v>164</v>
      </c>
      <c r="B7997" t="s">
        <v>268</v>
      </c>
      <c r="C7997" s="14" t="s">
        <v>270</v>
      </c>
      <c r="D7997" t="s">
        <v>456</v>
      </c>
      <c r="E7997" t="s">
        <v>474</v>
      </c>
      <c r="F7997" s="20">
        <v>2042</v>
      </c>
      <c r="G7997" s="20">
        <v>65</v>
      </c>
      <c r="H7997" s="11">
        <v>20156.047312291699</v>
      </c>
      <c r="I7997" s="10">
        <v>3235012.3769169501</v>
      </c>
      <c r="J7997" s="33">
        <f t="shared" si="496"/>
        <v>6.2305935693207238E-3</v>
      </c>
      <c r="K7997" s="33">
        <f t="shared" si="497"/>
        <v>6.2112236707415613E-3</v>
      </c>
      <c r="L7997" s="33">
        <f t="shared" si="498"/>
        <v>0.93720528504704603</v>
      </c>
      <c r="M7997" s="33">
        <f t="shared" si="499"/>
        <v>0.93138409339621775</v>
      </c>
    </row>
    <row r="7998" spans="1:13" ht="41.4">
      <c r="A7998" t="s">
        <v>164</v>
      </c>
      <c r="B7998" t="s">
        <v>268</v>
      </c>
      <c r="C7998" s="14" t="s">
        <v>270</v>
      </c>
      <c r="D7998" t="s">
        <v>456</v>
      </c>
      <c r="E7998" t="s">
        <v>474</v>
      </c>
      <c r="F7998" s="20">
        <v>2042</v>
      </c>
      <c r="G7998" s="20">
        <v>66</v>
      </c>
      <c r="H7998" s="11">
        <v>20605.178871637901</v>
      </c>
      <c r="I7998" s="10">
        <v>3130038.1145458901</v>
      </c>
      <c r="J7998" s="33">
        <f t="shared" si="496"/>
        <v>6.5830440772850869E-3</v>
      </c>
      <c r="K7998" s="33">
        <f t="shared" si="497"/>
        <v>6.5614233121221721E-3</v>
      </c>
      <c r="L7998" s="33">
        <f t="shared" si="498"/>
        <v>0.93138409339621775</v>
      </c>
      <c r="M7998" s="33">
        <f t="shared" si="499"/>
        <v>0.92527288809326802</v>
      </c>
    </row>
    <row r="7999" spans="1:13" ht="41.4">
      <c r="A7999" t="s">
        <v>164</v>
      </c>
      <c r="B7999" t="s">
        <v>268</v>
      </c>
      <c r="C7999" s="14" t="s">
        <v>270</v>
      </c>
      <c r="D7999" t="s">
        <v>456</v>
      </c>
      <c r="E7999" t="s">
        <v>474</v>
      </c>
      <c r="F7999" s="20">
        <v>2042</v>
      </c>
      <c r="G7999" s="20">
        <v>67</v>
      </c>
      <c r="H7999" s="11">
        <v>21618.126287284798</v>
      </c>
      <c r="I7999" s="10">
        <v>3012431.76738386</v>
      </c>
      <c r="J7999" s="33">
        <f t="shared" si="496"/>
        <v>7.1763040482271286E-3</v>
      </c>
      <c r="K7999" s="33">
        <f t="shared" si="497"/>
        <v>7.1506158638017236E-3</v>
      </c>
      <c r="L7999" s="33">
        <f t="shared" si="498"/>
        <v>0.92527288809326802</v>
      </c>
      <c r="M7999" s="33">
        <f t="shared" si="499"/>
        <v>0.91865661710132263</v>
      </c>
    </row>
    <row r="8000" spans="1:13" ht="41.4">
      <c r="A8000" t="s">
        <v>164</v>
      </c>
      <c r="B8000" t="s">
        <v>268</v>
      </c>
      <c r="C8000" s="14" t="s">
        <v>270</v>
      </c>
      <c r="D8000" t="s">
        <v>456</v>
      </c>
      <c r="E8000" t="s">
        <v>474</v>
      </c>
      <c r="F8000" s="20">
        <v>2042</v>
      </c>
      <c r="G8000" s="20">
        <v>68</v>
      </c>
      <c r="H8000" s="11">
        <v>22649.2740981282</v>
      </c>
      <c r="I8000" s="10">
        <v>2905870.5131646101</v>
      </c>
      <c r="J8000" s="33">
        <f t="shared" si="496"/>
        <v>7.7943163659629925E-3</v>
      </c>
      <c r="K8000" s="33">
        <f t="shared" si="497"/>
        <v>7.7640194478454383E-3</v>
      </c>
      <c r="L8000" s="33">
        <f t="shared" si="498"/>
        <v>0.91865661710132263</v>
      </c>
      <c r="M8000" s="33">
        <f t="shared" si="499"/>
        <v>0.91152414926025604</v>
      </c>
    </row>
    <row r="8001" spans="1:13" ht="41.4">
      <c r="A8001" t="s">
        <v>164</v>
      </c>
      <c r="B8001" t="s">
        <v>268</v>
      </c>
      <c r="C8001" s="14" t="s">
        <v>270</v>
      </c>
      <c r="D8001" t="s">
        <v>456</v>
      </c>
      <c r="E8001" t="s">
        <v>474</v>
      </c>
      <c r="F8001" s="20">
        <v>2042</v>
      </c>
      <c r="G8001" s="20">
        <v>69</v>
      </c>
      <c r="H8001" s="11">
        <v>23006.456396405199</v>
      </c>
      <c r="I8001" s="10">
        <v>2797988.5754647302</v>
      </c>
      <c r="J8001" s="33">
        <f t="shared" si="496"/>
        <v>8.2224983326045064E-3</v>
      </c>
      <c r="K8001" s="33">
        <f t="shared" si="497"/>
        <v>8.1887860561802306E-3</v>
      </c>
      <c r="L8001" s="33">
        <f t="shared" si="498"/>
        <v>0.91152414926025604</v>
      </c>
      <c r="M8001" s="33">
        <f t="shared" si="499"/>
        <v>0.90405987301692214</v>
      </c>
    </row>
    <row r="8002" spans="1:13" ht="41.4">
      <c r="A8002" t="s">
        <v>164</v>
      </c>
      <c r="B8002" t="s">
        <v>268</v>
      </c>
      <c r="C8002" s="14" t="s">
        <v>270</v>
      </c>
      <c r="D8002" t="s">
        <v>456</v>
      </c>
      <c r="E8002" t="s">
        <v>474</v>
      </c>
      <c r="F8002" s="20">
        <v>2043</v>
      </c>
      <c r="G8002" s="20">
        <v>30</v>
      </c>
      <c r="H8002" s="11">
        <v>749.96483795826498</v>
      </c>
      <c r="I8002" s="10">
        <v>4831847.17816866</v>
      </c>
      <c r="J8002" s="33">
        <f t="shared" ref="J8002:J8065" si="500">IF(I8002&gt;0,H8002/I8002,0)</f>
        <v>1.5521286379808737E-4</v>
      </c>
      <c r="K8002" s="33">
        <f t="shared" ref="K8002:K8065" si="501">1-EXP(-J8002)</f>
        <v>1.552008189047438E-4</v>
      </c>
      <c r="L8002" s="33">
        <f t="shared" ref="L8002:L8065" si="502">IF(G8002=30,1,M8001)</f>
        <v>1</v>
      </c>
      <c r="M8002" s="33">
        <f t="shared" ref="M8002:M8065" si="503">L8002*(1-K8002)</f>
        <v>0.99984479918109526</v>
      </c>
    </row>
    <row r="8003" spans="1:13" ht="41.4">
      <c r="A8003" t="s">
        <v>164</v>
      </c>
      <c r="B8003" t="s">
        <v>268</v>
      </c>
      <c r="C8003" s="14" t="s">
        <v>270</v>
      </c>
      <c r="D8003" t="s">
        <v>456</v>
      </c>
      <c r="E8003" t="s">
        <v>474</v>
      </c>
      <c r="F8003" s="20">
        <v>2043</v>
      </c>
      <c r="G8003" s="20">
        <v>31</v>
      </c>
      <c r="H8003" s="11">
        <v>1079.70834235084</v>
      </c>
      <c r="I8003" s="10">
        <v>4875533.7477765102</v>
      </c>
      <c r="J8003" s="33">
        <f t="shared" si="500"/>
        <v>2.2145438801305427E-4</v>
      </c>
      <c r="K8003" s="33">
        <f t="shared" si="501"/>
        <v>2.2142986880002713E-4</v>
      </c>
      <c r="L8003" s="33">
        <f t="shared" si="502"/>
        <v>0.99984479918109526</v>
      </c>
      <c r="M8003" s="33">
        <f t="shared" si="503"/>
        <v>0.9996234036783922</v>
      </c>
    </row>
    <row r="8004" spans="1:13" ht="41.4">
      <c r="A8004" t="s">
        <v>164</v>
      </c>
      <c r="B8004" t="s">
        <v>268</v>
      </c>
      <c r="C8004" s="14" t="s">
        <v>270</v>
      </c>
      <c r="D8004" t="s">
        <v>456</v>
      </c>
      <c r="E8004" t="s">
        <v>474</v>
      </c>
      <c r="F8004" s="20">
        <v>2043</v>
      </c>
      <c r="G8004" s="20">
        <v>32</v>
      </c>
      <c r="H8004" s="11">
        <v>1107.23018535238</v>
      </c>
      <c r="I8004" s="10">
        <v>4796055.3562943097</v>
      </c>
      <c r="J8004" s="33">
        <f t="shared" si="500"/>
        <v>2.3086267840909276E-4</v>
      </c>
      <c r="K8004" s="33">
        <f t="shared" si="501"/>
        <v>2.3083603167162181E-4</v>
      </c>
      <c r="L8004" s="33">
        <f t="shared" si="502"/>
        <v>0.9996234036783922</v>
      </c>
      <c r="M8004" s="33">
        <f t="shared" si="503"/>
        <v>0.99939265457872095</v>
      </c>
    </row>
    <row r="8005" spans="1:13" ht="41.4">
      <c r="A8005" t="s">
        <v>164</v>
      </c>
      <c r="B8005" t="s">
        <v>268</v>
      </c>
      <c r="C8005" s="14" t="s">
        <v>270</v>
      </c>
      <c r="D8005" t="s">
        <v>456</v>
      </c>
      <c r="E8005" t="s">
        <v>474</v>
      </c>
      <c r="F8005" s="20">
        <v>2043</v>
      </c>
      <c r="G8005" s="20">
        <v>33</v>
      </c>
      <c r="H8005" s="11">
        <v>1144.8507676430299</v>
      </c>
      <c r="I8005" s="10">
        <v>4695057.5818932597</v>
      </c>
      <c r="J8005" s="33">
        <f t="shared" si="500"/>
        <v>2.4384168834440032E-4</v>
      </c>
      <c r="K8005" s="33">
        <f t="shared" si="501"/>
        <v>2.4381196137623906E-4</v>
      </c>
      <c r="L8005" s="33">
        <f t="shared" si="502"/>
        <v>0.99939265457872095</v>
      </c>
      <c r="M8005" s="33">
        <f t="shared" si="503"/>
        <v>0.99914899069542307</v>
      </c>
    </row>
    <row r="8006" spans="1:13" ht="41.4">
      <c r="A8006" t="s">
        <v>164</v>
      </c>
      <c r="B8006" t="s">
        <v>268</v>
      </c>
      <c r="C8006" s="14" t="s">
        <v>270</v>
      </c>
      <c r="D8006" t="s">
        <v>456</v>
      </c>
      <c r="E8006" t="s">
        <v>474</v>
      </c>
      <c r="F8006" s="20">
        <v>2043</v>
      </c>
      <c r="G8006" s="20">
        <v>34</v>
      </c>
      <c r="H8006" s="11">
        <v>1197.1091905988001</v>
      </c>
      <c r="I8006" s="10">
        <v>4638367.84238574</v>
      </c>
      <c r="J8006" s="33">
        <f t="shared" si="500"/>
        <v>2.5808845509395136E-4</v>
      </c>
      <c r="K8006" s="33">
        <f t="shared" si="501"/>
        <v>2.5805515313359617E-4</v>
      </c>
      <c r="L8006" s="33">
        <f t="shared" si="502"/>
        <v>0.99914899069542307</v>
      </c>
      <c r="M8006" s="33">
        <f t="shared" si="503"/>
        <v>0.9988911551496259</v>
      </c>
    </row>
    <row r="8007" spans="1:13" ht="41.4">
      <c r="A8007" t="s">
        <v>164</v>
      </c>
      <c r="B8007" t="s">
        <v>268</v>
      </c>
      <c r="C8007" s="14" t="s">
        <v>270</v>
      </c>
      <c r="D8007" t="s">
        <v>456</v>
      </c>
      <c r="E8007" t="s">
        <v>474</v>
      </c>
      <c r="F8007" s="20">
        <v>2043</v>
      </c>
      <c r="G8007" s="20">
        <v>35</v>
      </c>
      <c r="H8007" s="11">
        <v>1284.42406818732</v>
      </c>
      <c r="I8007" s="10">
        <v>4630237.1930871997</v>
      </c>
      <c r="J8007" s="33">
        <f t="shared" si="500"/>
        <v>2.7739919460388016E-4</v>
      </c>
      <c r="K8007" s="33">
        <f t="shared" si="501"/>
        <v>2.7736072300466041E-4</v>
      </c>
      <c r="L8007" s="33">
        <f t="shared" si="502"/>
        <v>0.9988911551496259</v>
      </c>
      <c r="M8007" s="33">
        <f t="shared" si="503"/>
        <v>0.99861410197663059</v>
      </c>
    </row>
    <row r="8008" spans="1:13" ht="41.4">
      <c r="A8008" t="s">
        <v>164</v>
      </c>
      <c r="B8008" t="s">
        <v>268</v>
      </c>
      <c r="C8008" s="14" t="s">
        <v>270</v>
      </c>
      <c r="D8008" t="s">
        <v>456</v>
      </c>
      <c r="E8008" t="s">
        <v>474</v>
      </c>
      <c r="F8008" s="20">
        <v>2043</v>
      </c>
      <c r="G8008" s="20">
        <v>36</v>
      </c>
      <c r="H8008" s="11">
        <v>1630.1267648870901</v>
      </c>
      <c r="I8008" s="10">
        <v>4602002.3738266397</v>
      </c>
      <c r="J8008" s="33">
        <f t="shared" si="500"/>
        <v>3.5422119166175336E-4</v>
      </c>
      <c r="K8008" s="33">
        <f t="shared" si="501"/>
        <v>3.5415846274233775E-4</v>
      </c>
      <c r="L8008" s="33">
        <f t="shared" si="502"/>
        <v>0.99861410197663059</v>
      </c>
      <c r="M8008" s="33">
        <f t="shared" si="503"/>
        <v>0.99826043434140177</v>
      </c>
    </row>
    <row r="8009" spans="1:13" ht="41.4">
      <c r="A8009" t="s">
        <v>164</v>
      </c>
      <c r="B8009" t="s">
        <v>268</v>
      </c>
      <c r="C8009" s="14" t="s">
        <v>270</v>
      </c>
      <c r="D8009" t="s">
        <v>456</v>
      </c>
      <c r="E8009" t="s">
        <v>474</v>
      </c>
      <c r="F8009" s="20">
        <v>2043</v>
      </c>
      <c r="G8009" s="20">
        <v>37</v>
      </c>
      <c r="H8009" s="11">
        <v>1746.6425966352999</v>
      </c>
      <c r="I8009" s="10">
        <v>4530258.1465207804</v>
      </c>
      <c r="J8009" s="33">
        <f t="shared" si="500"/>
        <v>3.8555034617104861E-4</v>
      </c>
      <c r="K8009" s="33">
        <f t="shared" si="501"/>
        <v>3.8547603118732621E-4</v>
      </c>
      <c r="L8009" s="33">
        <f t="shared" si="502"/>
        <v>0.99826043434140177</v>
      </c>
      <c r="M8009" s="33">
        <f t="shared" si="503"/>
        <v>0.9978756288710805</v>
      </c>
    </row>
    <row r="8010" spans="1:13" ht="41.4">
      <c r="A8010" t="s">
        <v>164</v>
      </c>
      <c r="B8010" t="s">
        <v>268</v>
      </c>
      <c r="C8010" s="14" t="s">
        <v>270</v>
      </c>
      <c r="D8010" t="s">
        <v>456</v>
      </c>
      <c r="E8010" t="s">
        <v>474</v>
      </c>
      <c r="F8010" s="20">
        <v>2043</v>
      </c>
      <c r="G8010" s="20">
        <v>38</v>
      </c>
      <c r="H8010" s="11">
        <v>1873.7478544023099</v>
      </c>
      <c r="I8010" s="10">
        <v>4435692.0173739502</v>
      </c>
      <c r="J8010" s="33">
        <f t="shared" si="500"/>
        <v>4.2242514743203911E-4</v>
      </c>
      <c r="K8010" s="33">
        <f t="shared" si="501"/>
        <v>4.2233593849128059E-4</v>
      </c>
      <c r="L8010" s="33">
        <f t="shared" si="502"/>
        <v>0.9978756288710805</v>
      </c>
      <c r="M8010" s="33">
        <f t="shared" si="503"/>
        <v>0.99745419013086367</v>
      </c>
    </row>
    <row r="8011" spans="1:13" ht="41.4">
      <c r="A8011" t="s">
        <v>164</v>
      </c>
      <c r="B8011" t="s">
        <v>268</v>
      </c>
      <c r="C8011" s="14" t="s">
        <v>270</v>
      </c>
      <c r="D8011" t="s">
        <v>456</v>
      </c>
      <c r="E8011" t="s">
        <v>474</v>
      </c>
      <c r="F8011" s="20">
        <v>2043</v>
      </c>
      <c r="G8011" s="20">
        <v>39</v>
      </c>
      <c r="H8011" s="11">
        <v>1959.68471951621</v>
      </c>
      <c r="I8011" s="10">
        <v>4337374.9273257405</v>
      </c>
      <c r="J8011" s="33">
        <f t="shared" si="500"/>
        <v>4.518135398372113E-4</v>
      </c>
      <c r="K8011" s="33">
        <f t="shared" si="501"/>
        <v>4.5171148746991907E-4</v>
      </c>
      <c r="L8011" s="33">
        <f t="shared" si="502"/>
        <v>0.99745419013086367</v>
      </c>
      <c r="M8011" s="33">
        <f t="shared" si="503"/>
        <v>0.99700362861495651</v>
      </c>
    </row>
    <row r="8012" spans="1:13" ht="41.4">
      <c r="A8012" t="s">
        <v>164</v>
      </c>
      <c r="B8012" t="s">
        <v>268</v>
      </c>
      <c r="C8012" s="14" t="s">
        <v>270</v>
      </c>
      <c r="D8012" t="s">
        <v>456</v>
      </c>
      <c r="E8012" t="s">
        <v>474</v>
      </c>
      <c r="F8012" s="20">
        <v>2043</v>
      </c>
      <c r="G8012" s="20">
        <v>40</v>
      </c>
      <c r="H8012" s="11">
        <v>2146.8409849969898</v>
      </c>
      <c r="I8012" s="10">
        <v>4292544.6547518298</v>
      </c>
      <c r="J8012" s="33">
        <f t="shared" si="500"/>
        <v>5.0013247564482423E-4</v>
      </c>
      <c r="K8012" s="33">
        <f t="shared" si="501"/>
        <v>5.0000743024547489E-4</v>
      </c>
      <c r="L8012" s="33">
        <f t="shared" si="502"/>
        <v>0.99700362861495651</v>
      </c>
      <c r="M8012" s="33">
        <f t="shared" si="503"/>
        <v>0.99650511939266728</v>
      </c>
    </row>
    <row r="8013" spans="1:13" ht="41.4">
      <c r="A8013" t="s">
        <v>164</v>
      </c>
      <c r="B8013" t="s">
        <v>268</v>
      </c>
      <c r="C8013" s="14" t="s">
        <v>270</v>
      </c>
      <c r="D8013" t="s">
        <v>456</v>
      </c>
      <c r="E8013" t="s">
        <v>474</v>
      </c>
      <c r="F8013" s="20">
        <v>2043</v>
      </c>
      <c r="G8013" s="20">
        <v>41</v>
      </c>
      <c r="H8013" s="11">
        <v>2815.6537861840402</v>
      </c>
      <c r="I8013" s="10">
        <v>4269947.3347321097</v>
      </c>
      <c r="J8013" s="33">
        <f t="shared" si="500"/>
        <v>6.5941183004325987E-4</v>
      </c>
      <c r="K8013" s="33">
        <f t="shared" si="501"/>
        <v>6.5919446584261632E-4</v>
      </c>
      <c r="L8013" s="33">
        <f t="shared" si="502"/>
        <v>0.99650511939266728</v>
      </c>
      <c r="M8013" s="33">
        <f t="shared" si="503"/>
        <v>0.99584822873277978</v>
      </c>
    </row>
    <row r="8014" spans="1:13" ht="41.4">
      <c r="A8014" t="s">
        <v>164</v>
      </c>
      <c r="B8014" t="s">
        <v>268</v>
      </c>
      <c r="C8014" s="14" t="s">
        <v>270</v>
      </c>
      <c r="D8014" t="s">
        <v>456</v>
      </c>
      <c r="E8014" t="s">
        <v>474</v>
      </c>
      <c r="F8014" s="20">
        <v>2043</v>
      </c>
      <c r="G8014" s="20">
        <v>42</v>
      </c>
      <c r="H8014" s="11">
        <v>3131.4142585831</v>
      </c>
      <c r="I8014" s="10">
        <v>4247247.36067193</v>
      </c>
      <c r="J8014" s="33">
        <f t="shared" si="500"/>
        <v>7.3728087692252959E-4</v>
      </c>
      <c r="K8014" s="33">
        <f t="shared" si="501"/>
        <v>7.370091521600175E-4</v>
      </c>
      <c r="L8014" s="33">
        <f t="shared" si="502"/>
        <v>0.99584822873277978</v>
      </c>
      <c r="M8014" s="33">
        <f t="shared" si="503"/>
        <v>0.99511427947404141</v>
      </c>
    </row>
    <row r="8015" spans="1:13" ht="41.4">
      <c r="A8015" t="s">
        <v>164</v>
      </c>
      <c r="B8015" t="s">
        <v>268</v>
      </c>
      <c r="C8015" s="14" t="s">
        <v>270</v>
      </c>
      <c r="D8015" t="s">
        <v>456</v>
      </c>
      <c r="E8015" t="s">
        <v>474</v>
      </c>
      <c r="F8015" s="20">
        <v>2043</v>
      </c>
      <c r="G8015" s="20">
        <v>43</v>
      </c>
      <c r="H8015" s="11">
        <v>3514.1647846464598</v>
      </c>
      <c r="I8015" s="10">
        <v>4243429.5110937199</v>
      </c>
      <c r="J8015" s="33">
        <f t="shared" si="500"/>
        <v>8.2814260858093144E-4</v>
      </c>
      <c r="K8015" s="33">
        <f t="shared" si="501"/>
        <v>8.277997931307457E-4</v>
      </c>
      <c r="L8015" s="33">
        <f t="shared" si="502"/>
        <v>0.99511427947404141</v>
      </c>
      <c r="M8015" s="33">
        <f t="shared" si="503"/>
        <v>0.99429052407935137</v>
      </c>
    </row>
    <row r="8016" spans="1:13" ht="41.4">
      <c r="A8016" t="s">
        <v>164</v>
      </c>
      <c r="B8016" t="s">
        <v>268</v>
      </c>
      <c r="C8016" s="14" t="s">
        <v>270</v>
      </c>
      <c r="D8016" t="s">
        <v>456</v>
      </c>
      <c r="E8016" t="s">
        <v>474</v>
      </c>
      <c r="F8016" s="20">
        <v>2043</v>
      </c>
      <c r="G8016" s="20">
        <v>44</v>
      </c>
      <c r="H8016" s="11">
        <v>3755.5201826391099</v>
      </c>
      <c r="I8016" s="10">
        <v>4276969.0883775903</v>
      </c>
      <c r="J8016" s="33">
        <f t="shared" si="500"/>
        <v>8.780798048890541E-4</v>
      </c>
      <c r="K8016" s="33">
        <f t="shared" si="501"/>
        <v>8.7769440562923684E-4</v>
      </c>
      <c r="L8016" s="33">
        <f t="shared" si="502"/>
        <v>0.99429052407935137</v>
      </c>
      <c r="M8016" s="33">
        <f t="shared" si="503"/>
        <v>0.99341784084879681</v>
      </c>
    </row>
    <row r="8017" spans="1:13" ht="41.4">
      <c r="A8017" t="s">
        <v>164</v>
      </c>
      <c r="B8017" t="s">
        <v>268</v>
      </c>
      <c r="C8017" s="14" t="s">
        <v>270</v>
      </c>
      <c r="D8017" t="s">
        <v>456</v>
      </c>
      <c r="E8017" t="s">
        <v>474</v>
      </c>
      <c r="F8017" s="20">
        <v>2043</v>
      </c>
      <c r="G8017" s="20">
        <v>45</v>
      </c>
      <c r="H8017" s="11">
        <v>4100.5257846107397</v>
      </c>
      <c r="I8017" s="10">
        <v>4312552.9025617</v>
      </c>
      <c r="J8017" s="33">
        <f t="shared" si="500"/>
        <v>9.508348946107968E-4</v>
      </c>
      <c r="K8017" s="33">
        <f t="shared" si="501"/>
        <v>9.5038299435123985E-4</v>
      </c>
      <c r="L8017" s="33">
        <f t="shared" si="502"/>
        <v>0.99341784084879681</v>
      </c>
      <c r="M8017" s="33">
        <f t="shared" si="503"/>
        <v>0.99247371342656898</v>
      </c>
    </row>
    <row r="8018" spans="1:13" ht="41.4">
      <c r="A8018" t="s">
        <v>164</v>
      </c>
      <c r="B8018" t="s">
        <v>268</v>
      </c>
      <c r="C8018" s="14" t="s">
        <v>270</v>
      </c>
      <c r="D8018" t="s">
        <v>456</v>
      </c>
      <c r="E8018" t="s">
        <v>474</v>
      </c>
      <c r="F8018" s="20">
        <v>2043</v>
      </c>
      <c r="G8018" s="20">
        <v>46</v>
      </c>
      <c r="H8018" s="11">
        <v>5095.3045957220602</v>
      </c>
      <c r="I8018" s="10">
        <v>4302100.68873988</v>
      </c>
      <c r="J8018" s="33">
        <f t="shared" si="500"/>
        <v>1.1843759512784708E-3</v>
      </c>
      <c r="K8018" s="33">
        <f t="shared" si="501"/>
        <v>1.1836748548960108E-3</v>
      </c>
      <c r="L8018" s="33">
        <f t="shared" si="502"/>
        <v>0.99247371342656898</v>
      </c>
      <c r="M8018" s="33">
        <f t="shared" si="503"/>
        <v>0.99129894724784073</v>
      </c>
    </row>
    <row r="8019" spans="1:13" ht="41.4">
      <c r="A8019" t="s">
        <v>164</v>
      </c>
      <c r="B8019" t="s">
        <v>268</v>
      </c>
      <c r="C8019" s="14" t="s">
        <v>270</v>
      </c>
      <c r="D8019" t="s">
        <v>456</v>
      </c>
      <c r="E8019" t="s">
        <v>474</v>
      </c>
      <c r="F8019" s="20">
        <v>2043</v>
      </c>
      <c r="G8019" s="20">
        <v>47</v>
      </c>
      <c r="H8019" s="11">
        <v>5501.5993745374999</v>
      </c>
      <c r="I8019" s="10">
        <v>4233646.7975503402</v>
      </c>
      <c r="J8019" s="33">
        <f t="shared" si="500"/>
        <v>1.2994941802232578E-3</v>
      </c>
      <c r="K8019" s="33">
        <f t="shared" si="501"/>
        <v>1.2986502032816816E-3</v>
      </c>
      <c r="L8019" s="33">
        <f t="shared" si="502"/>
        <v>0.99129894724784073</v>
      </c>
      <c r="M8019" s="33">
        <f t="shared" si="503"/>
        <v>0.99001159666848437</v>
      </c>
    </row>
    <row r="8020" spans="1:13" ht="41.4">
      <c r="A8020" t="s">
        <v>164</v>
      </c>
      <c r="B8020" t="s">
        <v>268</v>
      </c>
      <c r="C8020" s="14" t="s">
        <v>270</v>
      </c>
      <c r="D8020" t="s">
        <v>456</v>
      </c>
      <c r="E8020" t="s">
        <v>474</v>
      </c>
      <c r="F8020" s="20">
        <v>2043</v>
      </c>
      <c r="G8020" s="20">
        <v>48</v>
      </c>
      <c r="H8020" s="11">
        <v>5976.6604756368197</v>
      </c>
      <c r="I8020" s="10">
        <v>4162556.3674119599</v>
      </c>
      <c r="J8020" s="33">
        <f t="shared" si="500"/>
        <v>1.4358149050970729E-3</v>
      </c>
      <c r="K8020" s="33">
        <f t="shared" si="501"/>
        <v>1.4347846160366329E-3</v>
      </c>
      <c r="L8020" s="33">
        <f t="shared" si="502"/>
        <v>0.99001159666848437</v>
      </c>
      <c r="M8020" s="33">
        <f t="shared" si="503"/>
        <v>0.98859114325988662</v>
      </c>
    </row>
    <row r="8021" spans="1:13" ht="41.4">
      <c r="A8021" t="s">
        <v>164</v>
      </c>
      <c r="B8021" t="s">
        <v>268</v>
      </c>
      <c r="C8021" s="14" t="s">
        <v>270</v>
      </c>
      <c r="D8021" t="s">
        <v>456</v>
      </c>
      <c r="E8021" t="s">
        <v>474</v>
      </c>
      <c r="F8021" s="20">
        <v>2043</v>
      </c>
      <c r="G8021" s="20">
        <v>49</v>
      </c>
      <c r="H8021" s="11">
        <v>6352.0928683706297</v>
      </c>
      <c r="I8021" s="10">
        <v>4099769.1763637601</v>
      </c>
      <c r="J8021" s="33">
        <f t="shared" si="500"/>
        <v>1.5493781710912175E-3</v>
      </c>
      <c r="K8021" s="33">
        <f t="shared" si="501"/>
        <v>1.5481785043918173E-3</v>
      </c>
      <c r="L8021" s="33">
        <f t="shared" si="502"/>
        <v>0.98859114325988662</v>
      </c>
      <c r="M8021" s="33">
        <f t="shared" si="503"/>
        <v>0.98706062770225955</v>
      </c>
    </row>
    <row r="8022" spans="1:13" ht="41.4">
      <c r="A8022" t="s">
        <v>164</v>
      </c>
      <c r="B8022" t="s">
        <v>268</v>
      </c>
      <c r="C8022" s="14" t="s">
        <v>270</v>
      </c>
      <c r="D8022" t="s">
        <v>456</v>
      </c>
      <c r="E8022" t="s">
        <v>474</v>
      </c>
      <c r="F8022" s="20">
        <v>2043</v>
      </c>
      <c r="G8022" s="20">
        <v>50</v>
      </c>
      <c r="H8022" s="11">
        <v>6805.1948787705796</v>
      </c>
      <c r="I8022" s="10">
        <v>4038622.91046903</v>
      </c>
      <c r="J8022" s="33">
        <f t="shared" si="500"/>
        <v>1.685028543053615E-3</v>
      </c>
      <c r="K8022" s="33">
        <f t="shared" si="501"/>
        <v>1.683609679511866E-3</v>
      </c>
      <c r="L8022" s="33">
        <f t="shared" si="502"/>
        <v>0.98706062770225955</v>
      </c>
      <c r="M8022" s="33">
        <f t="shared" si="503"/>
        <v>0.98539880287519499</v>
      </c>
    </row>
    <row r="8023" spans="1:13" ht="41.4">
      <c r="A8023" t="s">
        <v>164</v>
      </c>
      <c r="B8023" t="s">
        <v>268</v>
      </c>
      <c r="C8023" s="14" t="s">
        <v>270</v>
      </c>
      <c r="D8023" t="s">
        <v>456</v>
      </c>
      <c r="E8023" t="s">
        <v>474</v>
      </c>
      <c r="F8023" s="20">
        <v>2043</v>
      </c>
      <c r="G8023" s="20">
        <v>51</v>
      </c>
      <c r="H8023" s="11">
        <v>7644.5690646092298</v>
      </c>
      <c r="I8023" s="10">
        <v>4010362.9204680198</v>
      </c>
      <c r="J8023" s="33">
        <f t="shared" si="500"/>
        <v>1.9062038065415508E-3</v>
      </c>
      <c r="K8023" s="33">
        <f t="shared" si="501"/>
        <v>1.9043881539166918E-3</v>
      </c>
      <c r="L8023" s="33">
        <f t="shared" si="502"/>
        <v>0.98539880287519499</v>
      </c>
      <c r="M8023" s="33">
        <f t="shared" si="503"/>
        <v>0.98352222106811582</v>
      </c>
    </row>
    <row r="8024" spans="1:13" ht="41.4">
      <c r="A8024" t="s">
        <v>164</v>
      </c>
      <c r="B8024" t="s">
        <v>268</v>
      </c>
      <c r="C8024" s="14" t="s">
        <v>270</v>
      </c>
      <c r="D8024" t="s">
        <v>456</v>
      </c>
      <c r="E8024" t="s">
        <v>474</v>
      </c>
      <c r="F8024" s="20">
        <v>2043</v>
      </c>
      <c r="G8024" s="20">
        <v>52</v>
      </c>
      <c r="H8024" s="11">
        <v>8253.5583757308996</v>
      </c>
      <c r="I8024" s="10">
        <v>3975546.6029197802</v>
      </c>
      <c r="J8024" s="33">
        <f t="shared" si="500"/>
        <v>2.0760814046725546E-3</v>
      </c>
      <c r="K8024" s="33">
        <f t="shared" si="501"/>
        <v>2.0739278382573278E-3</v>
      </c>
      <c r="L8024" s="33">
        <f t="shared" si="502"/>
        <v>0.98352222106811582</v>
      </c>
      <c r="M8024" s="33">
        <f t="shared" si="503"/>
        <v>0.98148246695429797</v>
      </c>
    </row>
    <row r="8025" spans="1:13" ht="41.4">
      <c r="A8025" t="s">
        <v>164</v>
      </c>
      <c r="B8025" t="s">
        <v>268</v>
      </c>
      <c r="C8025" s="14" t="s">
        <v>270</v>
      </c>
      <c r="D8025" t="s">
        <v>456</v>
      </c>
      <c r="E8025" t="s">
        <v>474</v>
      </c>
      <c r="F8025" s="20">
        <v>2043</v>
      </c>
      <c r="G8025" s="20">
        <v>53</v>
      </c>
      <c r="H8025" s="11">
        <v>8910.1143308494193</v>
      </c>
      <c r="I8025" s="10">
        <v>3942963.70800091</v>
      </c>
      <c r="J8025" s="33">
        <f t="shared" si="500"/>
        <v>2.2597505304878559E-3</v>
      </c>
      <c r="K8025" s="33">
        <f t="shared" si="501"/>
        <v>2.257199216397443E-3</v>
      </c>
      <c r="L8025" s="33">
        <f t="shared" si="502"/>
        <v>0.98148246695429797</v>
      </c>
      <c r="M8025" s="33">
        <f t="shared" si="503"/>
        <v>0.9792670654989809</v>
      </c>
    </row>
    <row r="8026" spans="1:13" ht="41.4">
      <c r="A8026" t="s">
        <v>164</v>
      </c>
      <c r="B8026" t="s">
        <v>268</v>
      </c>
      <c r="C8026" s="14" t="s">
        <v>270</v>
      </c>
      <c r="D8026" t="s">
        <v>456</v>
      </c>
      <c r="E8026" t="s">
        <v>474</v>
      </c>
      <c r="F8026" s="20">
        <v>2043</v>
      </c>
      <c r="G8026" s="20">
        <v>54</v>
      </c>
      <c r="H8026" s="11">
        <v>9747.1653465019408</v>
      </c>
      <c r="I8026" s="10">
        <v>3930851.5368477101</v>
      </c>
      <c r="J8026" s="33">
        <f t="shared" si="500"/>
        <v>2.4796574622908654E-3</v>
      </c>
      <c r="K8026" s="33">
        <f t="shared" si="501"/>
        <v>2.4765856512632967E-3</v>
      </c>
      <c r="L8026" s="33">
        <f t="shared" si="502"/>
        <v>0.9792670654989809</v>
      </c>
      <c r="M8026" s="33">
        <f t="shared" si="503"/>
        <v>0.97684182673581144</v>
      </c>
    </row>
    <row r="8027" spans="1:13" ht="41.4">
      <c r="A8027" t="s">
        <v>164</v>
      </c>
      <c r="B8027" t="s">
        <v>268</v>
      </c>
      <c r="C8027" s="14" t="s">
        <v>270</v>
      </c>
      <c r="D8027" t="s">
        <v>456</v>
      </c>
      <c r="E8027" t="s">
        <v>474</v>
      </c>
      <c r="F8027" s="20">
        <v>2043</v>
      </c>
      <c r="G8027" s="20">
        <v>55</v>
      </c>
      <c r="H8027" s="11">
        <v>10620.132868930101</v>
      </c>
      <c r="I8027" s="10">
        <v>3872776.0445132698</v>
      </c>
      <c r="J8027" s="33">
        <f t="shared" si="500"/>
        <v>2.7422532950171765E-3</v>
      </c>
      <c r="K8027" s="33">
        <f t="shared" si="501"/>
        <v>2.7384967530312831E-3</v>
      </c>
      <c r="L8027" s="33">
        <f t="shared" si="502"/>
        <v>0.97684182673581144</v>
      </c>
      <c r="M8027" s="33">
        <f t="shared" si="503"/>
        <v>0.97416674856507024</v>
      </c>
    </row>
    <row r="8028" spans="1:13" ht="41.4">
      <c r="A8028" t="s">
        <v>164</v>
      </c>
      <c r="B8028" t="s">
        <v>268</v>
      </c>
      <c r="C8028" s="14" t="s">
        <v>270</v>
      </c>
      <c r="D8028" t="s">
        <v>456</v>
      </c>
      <c r="E8028" t="s">
        <v>474</v>
      </c>
      <c r="F8028" s="20">
        <v>2043</v>
      </c>
      <c r="G8028" s="20">
        <v>56</v>
      </c>
      <c r="H8028" s="11">
        <v>11417.2344986063</v>
      </c>
      <c r="I8028" s="10">
        <v>3805282.4662858802</v>
      </c>
      <c r="J8028" s="33">
        <f t="shared" si="500"/>
        <v>3.0003645195227813E-3</v>
      </c>
      <c r="K8028" s="33">
        <f t="shared" si="501"/>
        <v>2.9958679241637309E-3</v>
      </c>
      <c r="L8028" s="33">
        <f t="shared" si="502"/>
        <v>0.97416674856507024</v>
      </c>
      <c r="M8028" s="33">
        <f t="shared" si="503"/>
        <v>0.97124827365025723</v>
      </c>
    </row>
    <row r="8029" spans="1:13" ht="41.4">
      <c r="A8029" t="s">
        <v>164</v>
      </c>
      <c r="B8029" t="s">
        <v>268</v>
      </c>
      <c r="C8029" s="14" t="s">
        <v>270</v>
      </c>
      <c r="D8029" t="s">
        <v>456</v>
      </c>
      <c r="E8029" t="s">
        <v>474</v>
      </c>
      <c r="F8029" s="20">
        <v>2043</v>
      </c>
      <c r="G8029" s="20">
        <v>57</v>
      </c>
      <c r="H8029" s="11">
        <v>12597.2663002433</v>
      </c>
      <c r="I8029" s="10">
        <v>3794287.5339712501</v>
      </c>
      <c r="J8029" s="33">
        <f t="shared" si="500"/>
        <v>3.3200610621774642E-3</v>
      </c>
      <c r="K8029" s="33">
        <f t="shared" si="501"/>
        <v>3.3145557537878068E-3</v>
      </c>
      <c r="L8029" s="33">
        <f t="shared" si="502"/>
        <v>0.97124827365025723</v>
      </c>
      <c r="M8029" s="33">
        <f t="shared" si="503"/>
        <v>0.96802901709647327</v>
      </c>
    </row>
    <row r="8030" spans="1:13" ht="41.4">
      <c r="A8030" t="s">
        <v>164</v>
      </c>
      <c r="B8030" t="s">
        <v>268</v>
      </c>
      <c r="C8030" s="14" t="s">
        <v>270</v>
      </c>
      <c r="D8030" t="s">
        <v>456</v>
      </c>
      <c r="E8030" t="s">
        <v>474</v>
      </c>
      <c r="F8030" s="20">
        <v>2043</v>
      </c>
      <c r="G8030" s="20">
        <v>58</v>
      </c>
      <c r="H8030" s="11">
        <v>14064.3596025814</v>
      </c>
      <c r="I8030" s="10">
        <v>3833919.6183118499</v>
      </c>
      <c r="J8030" s="33">
        <f t="shared" si="500"/>
        <v>3.6684023148023676E-3</v>
      </c>
      <c r="K8030" s="33">
        <f t="shared" si="501"/>
        <v>3.6616819472129469E-3</v>
      </c>
      <c r="L8030" s="33">
        <f t="shared" si="502"/>
        <v>0.96802901709647327</v>
      </c>
      <c r="M8030" s="33">
        <f t="shared" si="503"/>
        <v>0.96448440272019287</v>
      </c>
    </row>
    <row r="8031" spans="1:13" ht="41.4">
      <c r="A8031" t="s">
        <v>164</v>
      </c>
      <c r="B8031" t="s">
        <v>268</v>
      </c>
      <c r="C8031" s="14" t="s">
        <v>270</v>
      </c>
      <c r="D8031" t="s">
        <v>456</v>
      </c>
      <c r="E8031" t="s">
        <v>474</v>
      </c>
      <c r="F8031" s="20">
        <v>2043</v>
      </c>
      <c r="G8031" s="20">
        <v>59</v>
      </c>
      <c r="H8031" s="11">
        <v>14865.2008365361</v>
      </c>
      <c r="I8031" s="10">
        <v>3831683.7197872298</v>
      </c>
      <c r="J8031" s="33">
        <f t="shared" si="500"/>
        <v>3.8795479803749441E-3</v>
      </c>
      <c r="K8031" s="33">
        <f t="shared" si="501"/>
        <v>3.8720322564541609E-3</v>
      </c>
      <c r="L8031" s="33">
        <f t="shared" si="502"/>
        <v>0.96448440272019287</v>
      </c>
      <c r="M8031" s="33">
        <f t="shared" si="503"/>
        <v>0.96074988800201333</v>
      </c>
    </row>
    <row r="8032" spans="1:13" ht="41.4">
      <c r="A8032" t="s">
        <v>164</v>
      </c>
      <c r="B8032" t="s">
        <v>268</v>
      </c>
      <c r="C8032" s="14" t="s">
        <v>270</v>
      </c>
      <c r="D8032" t="s">
        <v>456</v>
      </c>
      <c r="E8032" t="s">
        <v>474</v>
      </c>
      <c r="F8032" s="20">
        <v>2043</v>
      </c>
      <c r="G8032" s="20">
        <v>60</v>
      </c>
      <c r="H8032" s="11">
        <v>15607.8137454878</v>
      </c>
      <c r="I8032" s="10">
        <v>3774752.3181775101</v>
      </c>
      <c r="J8032" s="33">
        <f t="shared" si="500"/>
        <v>4.1347914856102175E-3</v>
      </c>
      <c r="K8032" s="33">
        <f t="shared" si="501"/>
        <v>4.1262550048709601E-3</v>
      </c>
      <c r="L8032" s="33">
        <f t="shared" si="502"/>
        <v>0.96074988800201333</v>
      </c>
      <c r="M8032" s="33">
        <f t="shared" si="503"/>
        <v>0.95678558896821586</v>
      </c>
    </row>
    <row r="8033" spans="1:13" ht="41.4">
      <c r="A8033" t="s">
        <v>164</v>
      </c>
      <c r="B8033" t="s">
        <v>268</v>
      </c>
      <c r="C8033" s="14" t="s">
        <v>270</v>
      </c>
      <c r="D8033" t="s">
        <v>456</v>
      </c>
      <c r="E8033" t="s">
        <v>474</v>
      </c>
      <c r="F8033" s="20">
        <v>2043</v>
      </c>
      <c r="G8033" s="20">
        <v>61</v>
      </c>
      <c r="H8033" s="11">
        <v>16338.4444508136</v>
      </c>
      <c r="I8033" s="10">
        <v>3693951.8402661402</v>
      </c>
      <c r="J8033" s="33">
        <f t="shared" si="500"/>
        <v>4.4230258425990892E-3</v>
      </c>
      <c r="K8033" s="33">
        <f t="shared" si="501"/>
        <v>4.413258669256459E-3</v>
      </c>
      <c r="L8033" s="33">
        <f t="shared" si="502"/>
        <v>0.95678558896821586</v>
      </c>
      <c r="M8033" s="33">
        <f t="shared" si="503"/>
        <v>0.95256304667308223</v>
      </c>
    </row>
    <row r="8034" spans="1:13" ht="41.4">
      <c r="A8034" t="s">
        <v>164</v>
      </c>
      <c r="B8034" t="s">
        <v>268</v>
      </c>
      <c r="C8034" s="14" t="s">
        <v>270</v>
      </c>
      <c r="D8034" t="s">
        <v>456</v>
      </c>
      <c r="E8034" t="s">
        <v>474</v>
      </c>
      <c r="F8034" s="20">
        <v>2043</v>
      </c>
      <c r="G8034" s="20">
        <v>62</v>
      </c>
      <c r="H8034" s="11">
        <v>17223.577669975301</v>
      </c>
      <c r="I8034" s="10">
        <v>3605977.4861980099</v>
      </c>
      <c r="J8034" s="33">
        <f t="shared" si="500"/>
        <v>4.7763963407700342E-3</v>
      </c>
      <c r="K8034" s="33">
        <f t="shared" si="501"/>
        <v>4.7650074995229108E-3</v>
      </c>
      <c r="L8034" s="33">
        <f t="shared" si="502"/>
        <v>0.95256304667308223</v>
      </c>
      <c r="M8034" s="33">
        <f t="shared" si="503"/>
        <v>0.94802407661191657</v>
      </c>
    </row>
    <row r="8035" spans="1:13" ht="41.4">
      <c r="A8035" t="s">
        <v>164</v>
      </c>
      <c r="B8035" t="s">
        <v>268</v>
      </c>
      <c r="C8035" s="14" t="s">
        <v>270</v>
      </c>
      <c r="D8035" t="s">
        <v>456</v>
      </c>
      <c r="E8035" t="s">
        <v>474</v>
      </c>
      <c r="F8035" s="20">
        <v>2043</v>
      </c>
      <c r="G8035" s="20">
        <v>63</v>
      </c>
      <c r="H8035" s="11">
        <v>18170.040466027</v>
      </c>
      <c r="I8035" s="10">
        <v>3521380.5884938501</v>
      </c>
      <c r="J8035" s="33">
        <f t="shared" si="500"/>
        <v>5.1599195285501965E-3</v>
      </c>
      <c r="K8035" s="33">
        <f t="shared" si="501"/>
        <v>5.1466300112181784E-3</v>
      </c>
      <c r="L8035" s="33">
        <f t="shared" si="502"/>
        <v>0.94802407661191657</v>
      </c>
      <c r="M8035" s="33">
        <f t="shared" si="503"/>
        <v>0.94314494744786825</v>
      </c>
    </row>
    <row r="8036" spans="1:13" ht="41.4">
      <c r="A8036" t="s">
        <v>164</v>
      </c>
      <c r="B8036" t="s">
        <v>268</v>
      </c>
      <c r="C8036" s="14" t="s">
        <v>270</v>
      </c>
      <c r="D8036" t="s">
        <v>456</v>
      </c>
      <c r="E8036" t="s">
        <v>474</v>
      </c>
      <c r="F8036" s="20">
        <v>2043</v>
      </c>
      <c r="G8036" s="20">
        <v>64</v>
      </c>
      <c r="H8036" s="11">
        <v>19414.520127895099</v>
      </c>
      <c r="I8036" s="10">
        <v>3422753.6319207698</v>
      </c>
      <c r="J8036" s="33">
        <f t="shared" si="500"/>
        <v>5.6721932735194032E-3</v>
      </c>
      <c r="K8036" s="33">
        <f t="shared" si="501"/>
        <v>5.6561367581506872E-3</v>
      </c>
      <c r="L8036" s="33">
        <f t="shared" si="502"/>
        <v>0.94314494744786825</v>
      </c>
      <c r="M8036" s="33">
        <f t="shared" si="503"/>
        <v>0.93781039064234428</v>
      </c>
    </row>
    <row r="8037" spans="1:13" ht="41.4">
      <c r="A8037" t="s">
        <v>164</v>
      </c>
      <c r="B8037" t="s">
        <v>268</v>
      </c>
      <c r="C8037" s="14" t="s">
        <v>270</v>
      </c>
      <c r="D8037" t="s">
        <v>456</v>
      </c>
      <c r="E8037" t="s">
        <v>474</v>
      </c>
      <c r="F8037" s="20">
        <v>2043</v>
      </c>
      <c r="G8037" s="20">
        <v>65</v>
      </c>
      <c r="H8037" s="11">
        <v>20460.1436440861</v>
      </c>
      <c r="I8037" s="10">
        <v>3301086.2636110801</v>
      </c>
      <c r="J8037" s="33">
        <f t="shared" si="500"/>
        <v>6.1980033268517537E-3</v>
      </c>
      <c r="K8037" s="33">
        <f t="shared" si="501"/>
        <v>6.1788353257888895E-3</v>
      </c>
      <c r="L8037" s="33">
        <f t="shared" si="502"/>
        <v>0.93781039064234428</v>
      </c>
      <c r="M8037" s="33">
        <f t="shared" si="503"/>
        <v>0.93201581467175154</v>
      </c>
    </row>
    <row r="8038" spans="1:13" ht="41.4">
      <c r="A8038" t="s">
        <v>164</v>
      </c>
      <c r="B8038" t="s">
        <v>268</v>
      </c>
      <c r="C8038" s="14" t="s">
        <v>270</v>
      </c>
      <c r="D8038" t="s">
        <v>456</v>
      </c>
      <c r="E8038" t="s">
        <v>474</v>
      </c>
      <c r="F8038" s="20">
        <v>2043</v>
      </c>
      <c r="G8038" s="20">
        <v>66</v>
      </c>
      <c r="H8038" s="11">
        <v>20771.1985525128</v>
      </c>
      <c r="I8038" s="10">
        <v>3182006.0375918401</v>
      </c>
      <c r="J8038" s="33">
        <f t="shared" si="500"/>
        <v>6.52770557538997E-3</v>
      </c>
      <c r="K8038" s="33">
        <f t="shared" si="501"/>
        <v>6.5064463884071388E-3</v>
      </c>
      <c r="L8038" s="33">
        <f t="shared" si="502"/>
        <v>0.93201581467175154</v>
      </c>
      <c r="M8038" s="33">
        <f t="shared" si="503"/>
        <v>0.92595170374044222</v>
      </c>
    </row>
    <row r="8039" spans="1:13" ht="41.4">
      <c r="A8039" t="s">
        <v>164</v>
      </c>
      <c r="B8039" t="s">
        <v>268</v>
      </c>
      <c r="C8039" s="14" t="s">
        <v>270</v>
      </c>
      <c r="D8039" t="s">
        <v>456</v>
      </c>
      <c r="E8039" t="s">
        <v>474</v>
      </c>
      <c r="F8039" s="20">
        <v>2043</v>
      </c>
      <c r="G8039" s="20">
        <v>67</v>
      </c>
      <c r="H8039" s="11">
        <v>21877.765098230499</v>
      </c>
      <c r="I8039" s="10">
        <v>3073533.2818850498</v>
      </c>
      <c r="J8039" s="33">
        <f t="shared" si="500"/>
        <v>7.1181155665939284E-3</v>
      </c>
      <c r="K8039" s="33">
        <f t="shared" si="501"/>
        <v>7.092841784771764E-3</v>
      </c>
      <c r="L8039" s="33">
        <f t="shared" si="502"/>
        <v>0.92595170374044222</v>
      </c>
      <c r="M8039" s="33">
        <f t="shared" si="503"/>
        <v>0.91938407480547146</v>
      </c>
    </row>
    <row r="8040" spans="1:13" ht="41.4">
      <c r="A8040" t="s">
        <v>164</v>
      </c>
      <c r="B8040" t="s">
        <v>268</v>
      </c>
      <c r="C8040" s="14" t="s">
        <v>270</v>
      </c>
      <c r="D8040" t="s">
        <v>456</v>
      </c>
      <c r="E8040" t="s">
        <v>474</v>
      </c>
      <c r="F8040" s="20">
        <v>2043</v>
      </c>
      <c r="G8040" s="20">
        <v>68</v>
      </c>
      <c r="H8040" s="11">
        <v>22790.513451653798</v>
      </c>
      <c r="I8040" s="10">
        <v>2952944.5914741401</v>
      </c>
      <c r="J8040" s="33">
        <f t="shared" si="500"/>
        <v>7.7178940361615593E-3</v>
      </c>
      <c r="K8040" s="33">
        <f t="shared" si="501"/>
        <v>7.6881875649111864E-3</v>
      </c>
      <c r="L8040" s="33">
        <f t="shared" si="502"/>
        <v>0.91938407480547146</v>
      </c>
      <c r="M8040" s="33">
        <f t="shared" si="503"/>
        <v>0.91231567759417465</v>
      </c>
    </row>
    <row r="8041" spans="1:13" ht="41.4">
      <c r="A8041" t="s">
        <v>164</v>
      </c>
      <c r="B8041" t="s">
        <v>268</v>
      </c>
      <c r="C8041" s="14" t="s">
        <v>270</v>
      </c>
      <c r="D8041" t="s">
        <v>456</v>
      </c>
      <c r="E8041" t="s">
        <v>474</v>
      </c>
      <c r="F8041" s="20">
        <v>2043</v>
      </c>
      <c r="G8041" s="20">
        <v>69</v>
      </c>
      <c r="H8041" s="11">
        <v>23177.372818754</v>
      </c>
      <c r="I8041" s="10">
        <v>2843174.25882327</v>
      </c>
      <c r="J8041" s="33">
        <f t="shared" si="500"/>
        <v>8.1519353753387695E-3</v>
      </c>
      <c r="K8041" s="33">
        <f t="shared" si="501"/>
        <v>8.1187984546380321E-3</v>
      </c>
      <c r="L8041" s="33">
        <f t="shared" si="502"/>
        <v>0.91231567759417465</v>
      </c>
      <c r="M8041" s="33">
        <f t="shared" si="503"/>
        <v>0.904908770480781</v>
      </c>
    </row>
    <row r="8042" spans="1:13" ht="41.4">
      <c r="A8042" t="s">
        <v>164</v>
      </c>
      <c r="B8042" t="s">
        <v>268</v>
      </c>
      <c r="C8042" s="14" t="s">
        <v>270</v>
      </c>
      <c r="D8042" t="s">
        <v>456</v>
      </c>
      <c r="E8042" t="s">
        <v>474</v>
      </c>
      <c r="F8042" s="20">
        <v>2044</v>
      </c>
      <c r="G8042" s="20">
        <v>30</v>
      </c>
      <c r="H8042" s="11">
        <v>733.15685162239402</v>
      </c>
      <c r="I8042" s="10">
        <v>4734859.85536585</v>
      </c>
      <c r="J8042" s="33">
        <f t="shared" si="500"/>
        <v>1.5484235521596974E-4</v>
      </c>
      <c r="K8042" s="33">
        <f t="shared" si="501"/>
        <v>1.5483036775720826E-4</v>
      </c>
      <c r="L8042" s="33">
        <f t="shared" si="502"/>
        <v>1</v>
      </c>
      <c r="M8042" s="33">
        <f t="shared" si="503"/>
        <v>0.99984516963224279</v>
      </c>
    </row>
    <row r="8043" spans="1:13" ht="41.4">
      <c r="A8043" t="s">
        <v>164</v>
      </c>
      <c r="B8043" t="s">
        <v>268</v>
      </c>
      <c r="C8043" s="14" t="s">
        <v>270</v>
      </c>
      <c r="D8043" t="s">
        <v>456</v>
      </c>
      <c r="E8043" t="s">
        <v>474</v>
      </c>
      <c r="F8043" s="20">
        <v>2044</v>
      </c>
      <c r="G8043" s="20">
        <v>31</v>
      </c>
      <c r="H8043" s="11">
        <v>1065.4141658313499</v>
      </c>
      <c r="I8043" s="10">
        <v>4826337.3444970604</v>
      </c>
      <c r="J8043" s="33">
        <f t="shared" si="500"/>
        <v>2.2075004082466884E-4</v>
      </c>
      <c r="K8043" s="33">
        <f t="shared" si="501"/>
        <v>2.2072567732722703E-4</v>
      </c>
      <c r="L8043" s="33">
        <f t="shared" si="502"/>
        <v>0.99984516963224279</v>
      </c>
      <c r="M8043" s="33">
        <f t="shared" si="503"/>
        <v>0.99962447812995336</v>
      </c>
    </row>
    <row r="8044" spans="1:13" ht="41.4">
      <c r="A8044" t="s">
        <v>164</v>
      </c>
      <c r="B8044" t="s">
        <v>268</v>
      </c>
      <c r="C8044" s="14" t="s">
        <v>270</v>
      </c>
      <c r="D8044" t="s">
        <v>456</v>
      </c>
      <c r="E8044" t="s">
        <v>474</v>
      </c>
      <c r="F8044" s="20">
        <v>2044</v>
      </c>
      <c r="G8044" s="20">
        <v>32</v>
      </c>
      <c r="H8044" s="11">
        <v>1121.1524170944101</v>
      </c>
      <c r="I8044" s="10">
        <v>4869988.4531935304</v>
      </c>
      <c r="J8044" s="33">
        <f t="shared" si="500"/>
        <v>2.3021664791817036E-4</v>
      </c>
      <c r="K8044" s="33">
        <f t="shared" si="501"/>
        <v>2.3019015009917432E-4</v>
      </c>
      <c r="L8044" s="33">
        <f t="shared" si="502"/>
        <v>0.99962447812995336</v>
      </c>
      <c r="M8044" s="33">
        <f t="shared" si="503"/>
        <v>0.99939437442128987</v>
      </c>
    </row>
    <row r="8045" spans="1:13" ht="41.4">
      <c r="A8045" t="s">
        <v>164</v>
      </c>
      <c r="B8045" t="s">
        <v>268</v>
      </c>
      <c r="C8045" s="14" t="s">
        <v>270</v>
      </c>
      <c r="D8045" t="s">
        <v>456</v>
      </c>
      <c r="E8045" t="s">
        <v>474</v>
      </c>
      <c r="F8045" s="20">
        <v>2044</v>
      </c>
      <c r="G8045" s="20">
        <v>33</v>
      </c>
      <c r="H8045" s="11">
        <v>1164.9152843301099</v>
      </c>
      <c r="I8045" s="10">
        <v>4790385.3380541103</v>
      </c>
      <c r="J8045" s="33">
        <f t="shared" si="500"/>
        <v>2.4317778260470944E-4</v>
      </c>
      <c r="K8045" s="33">
        <f t="shared" si="501"/>
        <v>2.4314821728432801E-4</v>
      </c>
      <c r="L8045" s="33">
        <f t="shared" si="502"/>
        <v>0.99939437442128987</v>
      </c>
      <c r="M8045" s="33">
        <f t="shared" si="503"/>
        <v>0.99915137346078531</v>
      </c>
    </row>
    <row r="8046" spans="1:13" ht="41.4">
      <c r="A8046" t="s">
        <v>164</v>
      </c>
      <c r="B8046" t="s">
        <v>268</v>
      </c>
      <c r="C8046" s="14" t="s">
        <v>270</v>
      </c>
      <c r="D8046" t="s">
        <v>456</v>
      </c>
      <c r="E8046" t="s">
        <v>474</v>
      </c>
      <c r="F8046" s="20">
        <v>2044</v>
      </c>
      <c r="G8046" s="20">
        <v>34</v>
      </c>
      <c r="H8046" s="11">
        <v>1207.454774666</v>
      </c>
      <c r="I8046" s="10">
        <v>4689250.75698396</v>
      </c>
      <c r="J8046" s="33">
        <f t="shared" si="500"/>
        <v>2.5749417918580512E-4</v>
      </c>
      <c r="K8046" s="33">
        <f t="shared" si="501"/>
        <v>2.5746103040491519E-4</v>
      </c>
      <c r="L8046" s="33">
        <f t="shared" si="502"/>
        <v>0.99915137346078531</v>
      </c>
      <c r="M8046" s="33">
        <f t="shared" si="503"/>
        <v>0.99889413091864365</v>
      </c>
    </row>
    <row r="8047" spans="1:13" ht="41.4">
      <c r="A8047" t="s">
        <v>164</v>
      </c>
      <c r="B8047" t="s">
        <v>268</v>
      </c>
      <c r="C8047" s="14" t="s">
        <v>270</v>
      </c>
      <c r="D8047" t="s">
        <v>456</v>
      </c>
      <c r="E8047" t="s">
        <v>474</v>
      </c>
      <c r="F8047" s="20">
        <v>2044</v>
      </c>
      <c r="G8047" s="20">
        <v>35</v>
      </c>
      <c r="H8047" s="11">
        <v>1282.3873273085601</v>
      </c>
      <c r="I8047" s="10">
        <v>4632336.6905492898</v>
      </c>
      <c r="J8047" s="33">
        <f t="shared" si="500"/>
        <v>2.7683379101627823E-4</v>
      </c>
      <c r="K8047" s="33">
        <f t="shared" si="501"/>
        <v>2.7679547607806221E-4</v>
      </c>
      <c r="L8047" s="33">
        <f t="shared" si="502"/>
        <v>0.99889413091864365</v>
      </c>
      <c r="M8047" s="33">
        <f t="shared" si="503"/>
        <v>0.9986176415421244</v>
      </c>
    </row>
    <row r="8048" spans="1:13" ht="41.4">
      <c r="A8048" t="s">
        <v>164</v>
      </c>
      <c r="B8048" t="s">
        <v>268</v>
      </c>
      <c r="C8048" s="14" t="s">
        <v>270</v>
      </c>
      <c r="D8048" t="s">
        <v>456</v>
      </c>
      <c r="E8048" t="s">
        <v>474</v>
      </c>
      <c r="F8048" s="20">
        <v>2044</v>
      </c>
      <c r="G8048" s="20">
        <v>36</v>
      </c>
      <c r="H8048" s="11">
        <v>1630.9507800840099</v>
      </c>
      <c r="I8048" s="10">
        <v>4623858.2731699599</v>
      </c>
      <c r="J8048" s="33">
        <f t="shared" si="500"/>
        <v>3.5272508016684638E-4</v>
      </c>
      <c r="K8048" s="33">
        <f t="shared" si="501"/>
        <v>3.526628799891407E-4</v>
      </c>
      <c r="L8048" s="33">
        <f t="shared" si="502"/>
        <v>0.9986176415421244</v>
      </c>
      <c r="M8048" s="33">
        <f t="shared" si="503"/>
        <v>0.9982654661686502</v>
      </c>
    </row>
    <row r="8049" spans="1:13" ht="41.4">
      <c r="A8049" t="s">
        <v>164</v>
      </c>
      <c r="B8049" t="s">
        <v>268</v>
      </c>
      <c r="C8049" s="14" t="s">
        <v>270</v>
      </c>
      <c r="D8049" t="s">
        <v>456</v>
      </c>
      <c r="E8049" t="s">
        <v>474</v>
      </c>
      <c r="F8049" s="20">
        <v>2044</v>
      </c>
      <c r="G8049" s="20">
        <v>37</v>
      </c>
      <c r="H8049" s="11">
        <v>1763.2357356738401</v>
      </c>
      <c r="I8049" s="10">
        <v>4595407.4293466397</v>
      </c>
      <c r="J8049" s="33">
        <f t="shared" si="500"/>
        <v>3.8369519194613204E-4</v>
      </c>
      <c r="K8049" s="33">
        <f t="shared" si="501"/>
        <v>3.8362159035976173E-4</v>
      </c>
      <c r="L8049" s="33">
        <f t="shared" si="502"/>
        <v>0.9982654661686502</v>
      </c>
      <c r="M8049" s="33">
        <f t="shared" si="503"/>
        <v>0.99788250998291739</v>
      </c>
    </row>
    <row r="8050" spans="1:13" ht="41.4">
      <c r="A8050" t="s">
        <v>164</v>
      </c>
      <c r="B8050" t="s">
        <v>268</v>
      </c>
      <c r="C8050" s="14" t="s">
        <v>270</v>
      </c>
      <c r="D8050" t="s">
        <v>456</v>
      </c>
      <c r="E8050" t="s">
        <v>474</v>
      </c>
      <c r="F8050" s="20">
        <v>2044</v>
      </c>
      <c r="G8050" s="20">
        <v>38</v>
      </c>
      <c r="H8050" s="11">
        <v>1902.0337508155701</v>
      </c>
      <c r="I8050" s="10">
        <v>4523299.7415986201</v>
      </c>
      <c r="J8050" s="33">
        <f t="shared" si="500"/>
        <v>4.2049695122423064E-4</v>
      </c>
      <c r="K8050" s="33">
        <f t="shared" si="501"/>
        <v>4.2040855477176731E-4</v>
      </c>
      <c r="L8050" s="33">
        <f t="shared" si="502"/>
        <v>0.99788250998291739</v>
      </c>
      <c r="M8050" s="33">
        <f t="shared" si="503"/>
        <v>0.99746299163906349</v>
      </c>
    </row>
    <row r="8051" spans="1:13" ht="41.4">
      <c r="A8051" t="s">
        <v>164</v>
      </c>
      <c r="B8051" t="s">
        <v>268</v>
      </c>
      <c r="C8051" s="14" t="s">
        <v>270</v>
      </c>
      <c r="D8051" t="s">
        <v>456</v>
      </c>
      <c r="E8051" t="s">
        <v>474</v>
      </c>
      <c r="F8051" s="20">
        <v>2044</v>
      </c>
      <c r="G8051" s="20">
        <v>39</v>
      </c>
      <c r="H8051" s="11">
        <v>1978.6528709433101</v>
      </c>
      <c r="I8051" s="10">
        <v>4428355.7235841397</v>
      </c>
      <c r="J8051" s="33">
        <f t="shared" si="500"/>
        <v>4.4681434700595031E-4</v>
      </c>
      <c r="K8051" s="33">
        <f t="shared" si="501"/>
        <v>4.4671454034117541E-4</v>
      </c>
      <c r="L8051" s="33">
        <f t="shared" si="502"/>
        <v>0.99746299163906349</v>
      </c>
      <c r="M8051" s="33">
        <f t="shared" si="503"/>
        <v>0.99701741041724612</v>
      </c>
    </row>
    <row r="8052" spans="1:13" ht="41.4">
      <c r="A8052" t="s">
        <v>164</v>
      </c>
      <c r="B8052" t="s">
        <v>268</v>
      </c>
      <c r="C8052" s="14" t="s">
        <v>270</v>
      </c>
      <c r="D8052" t="s">
        <v>456</v>
      </c>
      <c r="E8052" t="s">
        <v>474</v>
      </c>
      <c r="F8052" s="20">
        <v>2044</v>
      </c>
      <c r="G8052" s="20">
        <v>40</v>
      </c>
      <c r="H8052" s="11">
        <v>2120.41633754738</v>
      </c>
      <c r="I8052" s="10">
        <v>4329681.8548959596</v>
      </c>
      <c r="J8052" s="33">
        <f t="shared" si="500"/>
        <v>4.897395255842262E-4</v>
      </c>
      <c r="K8052" s="33">
        <f t="shared" si="501"/>
        <v>4.8961962275728688E-4</v>
      </c>
      <c r="L8052" s="33">
        <f t="shared" si="502"/>
        <v>0.99701741041724612</v>
      </c>
      <c r="M8052" s="33">
        <f t="shared" si="503"/>
        <v>0.99652925112887514</v>
      </c>
    </row>
    <row r="8053" spans="1:13" ht="41.4">
      <c r="A8053" t="s">
        <v>164</v>
      </c>
      <c r="B8053" t="s">
        <v>268</v>
      </c>
      <c r="C8053" s="14" t="s">
        <v>270</v>
      </c>
      <c r="D8053" t="s">
        <v>456</v>
      </c>
      <c r="E8053" t="s">
        <v>474</v>
      </c>
      <c r="F8053" s="20">
        <v>2044</v>
      </c>
      <c r="G8053" s="20">
        <v>41</v>
      </c>
      <c r="H8053" s="11">
        <v>2769.5478068996799</v>
      </c>
      <c r="I8053" s="10">
        <v>4284288.6262768004</v>
      </c>
      <c r="J8053" s="33">
        <f t="shared" si="500"/>
        <v>6.4644286332933543E-4</v>
      </c>
      <c r="K8053" s="33">
        <f t="shared" si="501"/>
        <v>6.462339641577497E-4</v>
      </c>
      <c r="L8053" s="33">
        <f t="shared" si="502"/>
        <v>0.99652925112887514</v>
      </c>
      <c r="M8053" s="33">
        <f t="shared" si="503"/>
        <v>0.99588526008051892</v>
      </c>
    </row>
    <row r="8054" spans="1:13" ht="41.4">
      <c r="A8054" t="s">
        <v>164</v>
      </c>
      <c r="B8054" t="s">
        <v>268</v>
      </c>
      <c r="C8054" s="14" t="s">
        <v>270</v>
      </c>
      <c r="D8054" t="s">
        <v>456</v>
      </c>
      <c r="E8054" t="s">
        <v>474</v>
      </c>
      <c r="F8054" s="20">
        <v>2044</v>
      </c>
      <c r="G8054" s="20">
        <v>42</v>
      </c>
      <c r="H8054" s="11">
        <v>3085.81224065383</v>
      </c>
      <c r="I8054" s="10">
        <v>4261267.9052660502</v>
      </c>
      <c r="J8054" s="33">
        <f t="shared" si="500"/>
        <v>7.2415354050854228E-4</v>
      </c>
      <c r="K8054" s="33">
        <f t="shared" si="501"/>
        <v>7.2389140461281976E-4</v>
      </c>
      <c r="L8054" s="33">
        <f t="shared" si="502"/>
        <v>0.99588526008051892</v>
      </c>
      <c r="M8054" s="33">
        <f t="shared" si="503"/>
        <v>0.99516434730076608</v>
      </c>
    </row>
    <row r="8055" spans="1:13" ht="41.4">
      <c r="A8055" t="s">
        <v>164</v>
      </c>
      <c r="B8055" t="s">
        <v>268</v>
      </c>
      <c r="C8055" s="14" t="s">
        <v>270</v>
      </c>
      <c r="D8055" t="s">
        <v>456</v>
      </c>
      <c r="E8055" t="s">
        <v>474</v>
      </c>
      <c r="F8055" s="20">
        <v>2044</v>
      </c>
      <c r="G8055" s="20">
        <v>43</v>
      </c>
      <c r="H8055" s="11">
        <v>3454.5880371775202</v>
      </c>
      <c r="I8055" s="10">
        <v>4237811.6022382202</v>
      </c>
      <c r="J8055" s="33">
        <f t="shared" si="500"/>
        <v>8.151820707067212E-4</v>
      </c>
      <c r="K8055" s="33">
        <f t="shared" si="501"/>
        <v>8.1484990006852609E-4</v>
      </c>
      <c r="L8055" s="33">
        <f t="shared" si="502"/>
        <v>0.99516434730076608</v>
      </c>
      <c r="M8055" s="33">
        <f t="shared" si="503"/>
        <v>0.99435343773181628</v>
      </c>
    </row>
    <row r="8056" spans="1:13" ht="41.4">
      <c r="A8056" t="s">
        <v>164</v>
      </c>
      <c r="B8056" t="s">
        <v>268</v>
      </c>
      <c r="C8056" s="14" t="s">
        <v>270</v>
      </c>
      <c r="D8056" t="s">
        <v>456</v>
      </c>
      <c r="E8056" t="s">
        <v>474</v>
      </c>
      <c r="F8056" s="20">
        <v>2044</v>
      </c>
      <c r="G8056" s="20">
        <v>44</v>
      </c>
      <c r="H8056" s="11">
        <v>3655.9258758586602</v>
      </c>
      <c r="I8056" s="10">
        <v>4233093.9065209301</v>
      </c>
      <c r="J8056" s="33">
        <f t="shared" si="500"/>
        <v>8.6365338369338721E-4</v>
      </c>
      <c r="K8056" s="33">
        <f t="shared" si="501"/>
        <v>8.6328054245277119E-4</v>
      </c>
      <c r="L8056" s="33">
        <f t="shared" si="502"/>
        <v>0.99435343773181628</v>
      </c>
      <c r="M8056" s="33">
        <f t="shared" si="503"/>
        <v>0.9934950317567014</v>
      </c>
    </row>
    <row r="8057" spans="1:13" ht="41.4">
      <c r="A8057" t="s">
        <v>164</v>
      </c>
      <c r="B8057" t="s">
        <v>268</v>
      </c>
      <c r="C8057" s="14" t="s">
        <v>270</v>
      </c>
      <c r="D8057" t="s">
        <v>456</v>
      </c>
      <c r="E8057" t="s">
        <v>474</v>
      </c>
      <c r="F8057" s="20">
        <v>2044</v>
      </c>
      <c r="G8057" s="20">
        <v>45</v>
      </c>
      <c r="H8057" s="11">
        <v>4014.15166111693</v>
      </c>
      <c r="I8057" s="10">
        <v>4265754.5274897497</v>
      </c>
      <c r="J8057" s="33">
        <f t="shared" si="500"/>
        <v>9.4101796886074472E-4</v>
      </c>
      <c r="K8057" s="33">
        <f t="shared" si="501"/>
        <v>9.4057535030012129E-4</v>
      </c>
      <c r="L8057" s="33">
        <f t="shared" si="502"/>
        <v>0.9934950317567014</v>
      </c>
      <c r="M8057" s="33">
        <f t="shared" si="503"/>
        <v>0.99256057481918536</v>
      </c>
    </row>
    <row r="8058" spans="1:13" ht="41.4">
      <c r="A8058" t="s">
        <v>164</v>
      </c>
      <c r="B8058" t="s">
        <v>268</v>
      </c>
      <c r="C8058" s="14" t="s">
        <v>270</v>
      </c>
      <c r="D8058" t="s">
        <v>456</v>
      </c>
      <c r="E8058" t="s">
        <v>474</v>
      </c>
      <c r="F8058" s="20">
        <v>2044</v>
      </c>
      <c r="G8058" s="20">
        <v>46</v>
      </c>
      <c r="H8058" s="11">
        <v>5043.3638940895098</v>
      </c>
      <c r="I8058" s="10">
        <v>4300266.0624342598</v>
      </c>
      <c r="J8058" s="33">
        <f t="shared" si="500"/>
        <v>1.1728027570542003E-3</v>
      </c>
      <c r="K8058" s="33">
        <f t="shared" si="501"/>
        <v>1.1721152926803535E-3</v>
      </c>
      <c r="L8058" s="33">
        <f t="shared" si="502"/>
        <v>0.99256057481918536</v>
      </c>
      <c r="M8058" s="33">
        <f t="shared" si="503"/>
        <v>0.99139717939052818</v>
      </c>
    </row>
    <row r="8059" spans="1:13" ht="41.4">
      <c r="A8059" t="s">
        <v>164</v>
      </c>
      <c r="B8059" t="s">
        <v>268</v>
      </c>
      <c r="C8059" s="14" t="s">
        <v>270</v>
      </c>
      <c r="D8059" t="s">
        <v>456</v>
      </c>
      <c r="E8059" t="s">
        <v>474</v>
      </c>
      <c r="F8059" s="20">
        <v>2044</v>
      </c>
      <c r="G8059" s="20">
        <v>47</v>
      </c>
      <c r="H8059" s="11">
        <v>5533.8596368168201</v>
      </c>
      <c r="I8059" s="10">
        <v>4289011.4501870703</v>
      </c>
      <c r="J8059" s="33">
        <f t="shared" si="500"/>
        <v>1.2902412831225839E-3</v>
      </c>
      <c r="K8059" s="33">
        <f t="shared" si="501"/>
        <v>1.2894092797051115E-3</v>
      </c>
      <c r="L8059" s="33">
        <f t="shared" si="502"/>
        <v>0.99139717939052818</v>
      </c>
      <c r="M8059" s="33">
        <f t="shared" si="503"/>
        <v>0.99011886266754856</v>
      </c>
    </row>
    <row r="8060" spans="1:13" ht="41.4">
      <c r="A8060" t="s">
        <v>164</v>
      </c>
      <c r="B8060" t="s">
        <v>268</v>
      </c>
      <c r="C8060" s="14" t="s">
        <v>270</v>
      </c>
      <c r="D8060" t="s">
        <v>456</v>
      </c>
      <c r="E8060" t="s">
        <v>474</v>
      </c>
      <c r="F8060" s="20">
        <v>2044</v>
      </c>
      <c r="G8060" s="20">
        <v>48</v>
      </c>
      <c r="H8060" s="11">
        <v>6020.3507840356897</v>
      </c>
      <c r="I8060" s="10">
        <v>4219539.0469698198</v>
      </c>
      <c r="J8060" s="33">
        <f t="shared" si="500"/>
        <v>1.4267792564590883E-3</v>
      </c>
      <c r="K8060" s="33">
        <f t="shared" si="501"/>
        <v>1.4257618908453118E-3</v>
      </c>
      <c r="L8060" s="33">
        <f t="shared" si="502"/>
        <v>0.99011886266754856</v>
      </c>
      <c r="M8060" s="33">
        <f t="shared" si="503"/>
        <v>0.98870718892575005</v>
      </c>
    </row>
    <row r="8061" spans="1:13" ht="41.4">
      <c r="A8061" t="s">
        <v>164</v>
      </c>
      <c r="B8061" t="s">
        <v>268</v>
      </c>
      <c r="C8061" s="14" t="s">
        <v>270</v>
      </c>
      <c r="D8061" t="s">
        <v>456</v>
      </c>
      <c r="E8061" t="s">
        <v>474</v>
      </c>
      <c r="F8061" s="20">
        <v>2044</v>
      </c>
      <c r="G8061" s="20">
        <v>49</v>
      </c>
      <c r="H8061" s="11">
        <v>6379.0881969045404</v>
      </c>
      <c r="I8061" s="10">
        <v>4147306.2144186101</v>
      </c>
      <c r="J8061" s="33">
        <f t="shared" si="500"/>
        <v>1.5381280925741319E-3</v>
      </c>
      <c r="K8061" s="33">
        <f t="shared" si="501"/>
        <v>1.5369457798201092E-3</v>
      </c>
      <c r="L8061" s="33">
        <f t="shared" si="502"/>
        <v>0.98870718892575005</v>
      </c>
      <c r="M8061" s="33">
        <f t="shared" si="503"/>
        <v>0.98718759958425284</v>
      </c>
    </row>
    <row r="8062" spans="1:13" ht="41.4">
      <c r="A8062" t="s">
        <v>164</v>
      </c>
      <c r="B8062" t="s">
        <v>268</v>
      </c>
      <c r="C8062" s="14" t="s">
        <v>270</v>
      </c>
      <c r="D8062" t="s">
        <v>456</v>
      </c>
      <c r="E8062" t="s">
        <v>474</v>
      </c>
      <c r="F8062" s="20">
        <v>2044</v>
      </c>
      <c r="G8062" s="20">
        <v>50</v>
      </c>
      <c r="H8062" s="11">
        <v>6827.5638357993303</v>
      </c>
      <c r="I8062" s="10">
        <v>4083415.7466967502</v>
      </c>
      <c r="J8062" s="33">
        <f t="shared" si="500"/>
        <v>1.6720227033758292E-3</v>
      </c>
      <c r="K8062" s="33">
        <f t="shared" si="501"/>
        <v>1.6706256521578089E-3</v>
      </c>
      <c r="L8062" s="33">
        <f t="shared" si="502"/>
        <v>0.98718759958425284</v>
      </c>
      <c r="M8062" s="33">
        <f t="shared" si="503"/>
        <v>0.98553837865689531</v>
      </c>
    </row>
    <row r="8063" spans="1:13" ht="41.4">
      <c r="A8063" t="s">
        <v>164</v>
      </c>
      <c r="B8063" t="s">
        <v>268</v>
      </c>
      <c r="C8063" s="14" t="s">
        <v>270</v>
      </c>
      <c r="D8063" t="s">
        <v>456</v>
      </c>
      <c r="E8063" t="s">
        <v>474</v>
      </c>
      <c r="F8063" s="20">
        <v>2044</v>
      </c>
      <c r="G8063" s="20">
        <v>51</v>
      </c>
      <c r="H8063" s="11">
        <v>7606.23500005592</v>
      </c>
      <c r="I8063" s="10">
        <v>4021023.7416478102</v>
      </c>
      <c r="J8063" s="33">
        <f t="shared" si="500"/>
        <v>1.8916165356782735E-3</v>
      </c>
      <c r="K8063" s="33">
        <f t="shared" si="501"/>
        <v>1.8898285566871786E-3</v>
      </c>
      <c r="L8063" s="33">
        <f t="shared" si="502"/>
        <v>0.98553837865689531</v>
      </c>
      <c r="M8063" s="33">
        <f t="shared" si="503"/>
        <v>0.98367588008519835</v>
      </c>
    </row>
    <row r="8064" spans="1:13" ht="41.4">
      <c r="A8064" t="s">
        <v>164</v>
      </c>
      <c r="B8064" t="s">
        <v>268</v>
      </c>
      <c r="C8064" s="14" t="s">
        <v>270</v>
      </c>
      <c r="D8064" t="s">
        <v>456</v>
      </c>
      <c r="E8064" t="s">
        <v>474</v>
      </c>
      <c r="F8064" s="20">
        <v>2044</v>
      </c>
      <c r="G8064" s="20">
        <v>52</v>
      </c>
      <c r="H8064" s="11">
        <v>8214.8951499391205</v>
      </c>
      <c r="I8064" s="10">
        <v>3991457.1857843301</v>
      </c>
      <c r="J8064" s="33">
        <f t="shared" si="500"/>
        <v>2.0581193202313846E-3</v>
      </c>
      <c r="K8064" s="33">
        <f t="shared" si="501"/>
        <v>2.0560028448984857E-3</v>
      </c>
      <c r="L8064" s="33">
        <f t="shared" si="502"/>
        <v>0.98367588008519835</v>
      </c>
      <c r="M8064" s="33">
        <f t="shared" si="503"/>
        <v>0.98165343967728513</v>
      </c>
    </row>
    <row r="8065" spans="1:13" ht="41.4">
      <c r="A8065" t="s">
        <v>164</v>
      </c>
      <c r="B8065" t="s">
        <v>268</v>
      </c>
      <c r="C8065" s="14" t="s">
        <v>270</v>
      </c>
      <c r="D8065" t="s">
        <v>456</v>
      </c>
      <c r="E8065" t="s">
        <v>474</v>
      </c>
      <c r="F8065" s="20">
        <v>2044</v>
      </c>
      <c r="G8065" s="20">
        <v>53</v>
      </c>
      <c r="H8065" s="11">
        <v>8866.4859850507291</v>
      </c>
      <c r="I8065" s="10">
        <v>3955078.23579117</v>
      </c>
      <c r="J8065" s="33">
        <f t="shared" si="500"/>
        <v>2.2417978751505243E-3</v>
      </c>
      <c r="K8065" s="33">
        <f t="shared" si="501"/>
        <v>2.2392869229935775E-3</v>
      </c>
      <c r="L8065" s="33">
        <f t="shared" si="502"/>
        <v>0.98165343967728513</v>
      </c>
      <c r="M8065" s="33">
        <f t="shared" si="503"/>
        <v>0.97945523596690409</v>
      </c>
    </row>
    <row r="8066" spans="1:13" ht="41.4">
      <c r="A8066" t="s">
        <v>164</v>
      </c>
      <c r="B8066" t="s">
        <v>268</v>
      </c>
      <c r="C8066" s="14" t="s">
        <v>270</v>
      </c>
      <c r="D8066" t="s">
        <v>456</v>
      </c>
      <c r="E8066" t="s">
        <v>474</v>
      </c>
      <c r="F8066" s="20">
        <v>2044</v>
      </c>
      <c r="G8066" s="20">
        <v>54</v>
      </c>
      <c r="H8066" s="11">
        <v>9636.6034070262795</v>
      </c>
      <c r="I8066" s="10">
        <v>3920813.4917556099</v>
      </c>
      <c r="J8066" s="33">
        <f t="shared" ref="J8066:J8129" si="504">IF(I8066&gt;0,H8066/I8066,0)</f>
        <v>2.4578071431577658E-3</v>
      </c>
      <c r="K8066" s="33">
        <f t="shared" ref="K8066:K8129" si="505">1-EXP(-J8066)</f>
        <v>2.4547892081883127E-3</v>
      </c>
      <c r="L8066" s="33">
        <f t="shared" ref="L8066:L8129" si="506">IF(G8066=30,1,M8065)</f>
        <v>0.97945523596690409</v>
      </c>
      <c r="M8066" s="33">
        <f t="shared" ref="M8066:M8129" si="507">L8066*(1-K8066)</f>
        <v>0.97705087982374905</v>
      </c>
    </row>
    <row r="8067" spans="1:13" ht="41.4">
      <c r="A8067" t="s">
        <v>164</v>
      </c>
      <c r="B8067" t="s">
        <v>268</v>
      </c>
      <c r="C8067" s="14" t="s">
        <v>270</v>
      </c>
      <c r="D8067" t="s">
        <v>456</v>
      </c>
      <c r="E8067" t="s">
        <v>474</v>
      </c>
      <c r="F8067" s="20">
        <v>2044</v>
      </c>
      <c r="G8067" s="20">
        <v>55</v>
      </c>
      <c r="H8067" s="11">
        <v>10553.144967138</v>
      </c>
      <c r="I8067" s="10">
        <v>3906702.53858638</v>
      </c>
      <c r="J8067" s="33">
        <f t="shared" si="504"/>
        <v>2.7012921672190074E-3</v>
      </c>
      <c r="K8067" s="33">
        <f t="shared" si="505"/>
        <v>2.6976469605275444E-3</v>
      </c>
      <c r="L8067" s="33">
        <f t="shared" si="506"/>
        <v>0.97705087982374905</v>
      </c>
      <c r="M8067" s="33">
        <f t="shared" si="507"/>
        <v>0.97441514148751174</v>
      </c>
    </row>
    <row r="8068" spans="1:13" ht="41.4">
      <c r="A8068" t="s">
        <v>164</v>
      </c>
      <c r="B8068" t="s">
        <v>268</v>
      </c>
      <c r="C8068" s="14" t="s">
        <v>270</v>
      </c>
      <c r="D8068" t="s">
        <v>456</v>
      </c>
      <c r="E8068" t="s">
        <v>474</v>
      </c>
      <c r="F8068" s="20">
        <v>2044</v>
      </c>
      <c r="G8068" s="20">
        <v>56</v>
      </c>
      <c r="H8068" s="11">
        <v>11366.365060337999</v>
      </c>
      <c r="I8068" s="10">
        <v>3846689.60829364</v>
      </c>
      <c r="J8068" s="33">
        <f t="shared" si="504"/>
        <v>2.9548433114623008E-3</v>
      </c>
      <c r="K8068" s="33">
        <f t="shared" si="505"/>
        <v>2.9504820586284675E-3</v>
      </c>
      <c r="L8068" s="33">
        <f t="shared" si="506"/>
        <v>0.97441514148751174</v>
      </c>
      <c r="M8068" s="33">
        <f t="shared" si="507"/>
        <v>0.97154014709489689</v>
      </c>
    </row>
    <row r="8069" spans="1:13" ht="41.4">
      <c r="A8069" t="s">
        <v>164</v>
      </c>
      <c r="B8069" t="s">
        <v>268</v>
      </c>
      <c r="C8069" s="14" t="s">
        <v>270</v>
      </c>
      <c r="D8069" t="s">
        <v>456</v>
      </c>
      <c r="E8069" t="s">
        <v>474</v>
      </c>
      <c r="F8069" s="20">
        <v>2044</v>
      </c>
      <c r="G8069" s="20">
        <v>57</v>
      </c>
      <c r="H8069" s="11">
        <v>12355.5608464487</v>
      </c>
      <c r="I8069" s="10">
        <v>3777230.28260988</v>
      </c>
      <c r="J8069" s="33">
        <f t="shared" si="504"/>
        <v>3.271063695357122E-3</v>
      </c>
      <c r="K8069" s="33">
        <f t="shared" si="505"/>
        <v>3.265719595059724E-3</v>
      </c>
      <c r="L8069" s="33">
        <f t="shared" si="506"/>
        <v>0.97154014709489689</v>
      </c>
      <c r="M8069" s="33">
        <f t="shared" si="507"/>
        <v>0.96836736939914192</v>
      </c>
    </row>
    <row r="8070" spans="1:13" ht="41.4">
      <c r="A8070" t="s">
        <v>164</v>
      </c>
      <c r="B8070" t="s">
        <v>268</v>
      </c>
      <c r="C8070" s="14" t="s">
        <v>270</v>
      </c>
      <c r="D8070" t="s">
        <v>456</v>
      </c>
      <c r="E8070" t="s">
        <v>474</v>
      </c>
      <c r="F8070" s="20">
        <v>2044</v>
      </c>
      <c r="G8070" s="20">
        <v>58</v>
      </c>
      <c r="H8070" s="11">
        <v>13610.329487090399</v>
      </c>
      <c r="I8070" s="10">
        <v>3763595.6778745302</v>
      </c>
      <c r="J8070" s="33">
        <f t="shared" si="504"/>
        <v>3.6163102128910821E-3</v>
      </c>
      <c r="K8070" s="33">
        <f t="shared" si="505"/>
        <v>3.6097792381619698E-3</v>
      </c>
      <c r="L8070" s="33">
        <f t="shared" si="506"/>
        <v>0.96836736939914192</v>
      </c>
      <c r="M8070" s="33">
        <f t="shared" si="507"/>
        <v>0.96487177697417137</v>
      </c>
    </row>
    <row r="8071" spans="1:13" ht="41.4">
      <c r="A8071" t="s">
        <v>164</v>
      </c>
      <c r="B8071" t="s">
        <v>268</v>
      </c>
      <c r="C8071" s="14" t="s">
        <v>270</v>
      </c>
      <c r="D8071" t="s">
        <v>456</v>
      </c>
      <c r="E8071" t="s">
        <v>474</v>
      </c>
      <c r="F8071" s="20">
        <v>2044</v>
      </c>
      <c r="G8071" s="20">
        <v>59</v>
      </c>
      <c r="H8071" s="11">
        <v>14528.9860303696</v>
      </c>
      <c r="I8071" s="10">
        <v>3799886.0161969401</v>
      </c>
      <c r="J8071" s="33">
        <f t="shared" si="504"/>
        <v>3.8235320660777931E-3</v>
      </c>
      <c r="K8071" s="33">
        <f t="shared" si="505"/>
        <v>3.816231674738324E-3</v>
      </c>
      <c r="L8071" s="33">
        <f t="shared" si="506"/>
        <v>0.96487177697417137</v>
      </c>
      <c r="M8071" s="33">
        <f t="shared" si="507"/>
        <v>0.96118960273682152</v>
      </c>
    </row>
    <row r="8072" spans="1:13" ht="41.4">
      <c r="A8072" t="s">
        <v>164</v>
      </c>
      <c r="B8072" t="s">
        <v>268</v>
      </c>
      <c r="C8072" s="14" t="s">
        <v>270</v>
      </c>
      <c r="D8072" t="s">
        <v>456</v>
      </c>
      <c r="E8072" t="s">
        <v>474</v>
      </c>
      <c r="F8072" s="20">
        <v>2044</v>
      </c>
      <c r="G8072" s="20">
        <v>60</v>
      </c>
      <c r="H8072" s="11">
        <v>15561.6879585966</v>
      </c>
      <c r="I8072" s="10">
        <v>3795015.1257767901</v>
      </c>
      <c r="J8072" s="33">
        <f t="shared" si="504"/>
        <v>4.1005601935279043E-3</v>
      </c>
      <c r="K8072" s="33">
        <f t="shared" si="505"/>
        <v>4.0921643763491833E-3</v>
      </c>
      <c r="L8072" s="33">
        <f t="shared" si="506"/>
        <v>0.96118960273682152</v>
      </c>
      <c r="M8072" s="33">
        <f t="shared" si="507"/>
        <v>0.95725625688558469</v>
      </c>
    </row>
    <row r="8073" spans="1:13" ht="41.4">
      <c r="A8073" t="s">
        <v>164</v>
      </c>
      <c r="B8073" t="s">
        <v>268</v>
      </c>
      <c r="C8073" s="14" t="s">
        <v>270</v>
      </c>
      <c r="D8073" t="s">
        <v>456</v>
      </c>
      <c r="E8073" t="s">
        <v>474</v>
      </c>
      <c r="F8073" s="20">
        <v>2044</v>
      </c>
      <c r="G8073" s="20">
        <v>61</v>
      </c>
      <c r="H8073" s="11">
        <v>16374.408381351799</v>
      </c>
      <c r="I8073" s="10">
        <v>3735612.9175907001</v>
      </c>
      <c r="J8073" s="33">
        <f t="shared" si="504"/>
        <v>4.3833257734617066E-3</v>
      </c>
      <c r="K8073" s="33">
        <f t="shared" si="505"/>
        <v>4.373733022213111E-3</v>
      </c>
      <c r="L8073" s="33">
        <f t="shared" si="506"/>
        <v>0.95725625688558469</v>
      </c>
      <c r="M8073" s="33">
        <f t="shared" si="507"/>
        <v>0.95306947358412408</v>
      </c>
    </row>
    <row r="8074" spans="1:13" ht="41.4">
      <c r="A8074" t="s">
        <v>164</v>
      </c>
      <c r="B8074" t="s">
        <v>268</v>
      </c>
      <c r="C8074" s="14" t="s">
        <v>270</v>
      </c>
      <c r="D8074" t="s">
        <v>456</v>
      </c>
      <c r="E8074" t="s">
        <v>474</v>
      </c>
      <c r="F8074" s="20">
        <v>2044</v>
      </c>
      <c r="G8074" s="20">
        <v>62</v>
      </c>
      <c r="H8074" s="11">
        <v>17343.089622794701</v>
      </c>
      <c r="I8074" s="10">
        <v>3652272.6131393602</v>
      </c>
      <c r="J8074" s="33">
        <f t="shared" si="504"/>
        <v>4.748574780645198E-3</v>
      </c>
      <c r="K8074" s="33">
        <f t="shared" si="505"/>
        <v>4.7373181241616713E-3</v>
      </c>
      <c r="L8074" s="33">
        <f t="shared" si="506"/>
        <v>0.95306947358412408</v>
      </c>
      <c r="M8074" s="33">
        <f t="shared" si="507"/>
        <v>0.94855448029332878</v>
      </c>
    </row>
    <row r="8075" spans="1:13" ht="41.4">
      <c r="A8075" t="s">
        <v>164</v>
      </c>
      <c r="B8075" t="s">
        <v>268</v>
      </c>
      <c r="C8075" s="14" t="s">
        <v>270</v>
      </c>
      <c r="D8075" t="s">
        <v>456</v>
      </c>
      <c r="E8075" t="s">
        <v>474</v>
      </c>
      <c r="F8075" s="20">
        <v>2044</v>
      </c>
      <c r="G8075" s="20">
        <v>63</v>
      </c>
      <c r="H8075" s="11">
        <v>18282.659257617299</v>
      </c>
      <c r="I8075" s="10">
        <v>3561588.7567054699</v>
      </c>
      <c r="J8075" s="33">
        <f t="shared" si="504"/>
        <v>5.1332875597150836E-3</v>
      </c>
      <c r="K8075" s="33">
        <f t="shared" si="505"/>
        <v>5.1201347544642672E-3</v>
      </c>
      <c r="L8075" s="33">
        <f t="shared" si="506"/>
        <v>0.94855448029332878</v>
      </c>
      <c r="M8075" s="33">
        <f t="shared" si="507"/>
        <v>0.94369775353227614</v>
      </c>
    </row>
    <row r="8076" spans="1:13" ht="41.4">
      <c r="A8076" t="s">
        <v>164</v>
      </c>
      <c r="B8076" t="s">
        <v>268</v>
      </c>
      <c r="C8076" s="14" t="s">
        <v>270</v>
      </c>
      <c r="D8076" t="s">
        <v>456</v>
      </c>
      <c r="E8076" t="s">
        <v>474</v>
      </c>
      <c r="F8076" s="20">
        <v>2044</v>
      </c>
      <c r="G8076" s="20">
        <v>64</v>
      </c>
      <c r="H8076" s="11">
        <v>19587.179690550001</v>
      </c>
      <c r="I8076" s="10">
        <v>3474070.4711582898</v>
      </c>
      <c r="J8076" s="33">
        <f t="shared" si="504"/>
        <v>5.6381066110093728E-3</v>
      </c>
      <c r="K8076" s="33">
        <f t="shared" si="505"/>
        <v>5.6222423167945346E-3</v>
      </c>
      <c r="L8076" s="33">
        <f t="shared" si="506"/>
        <v>0.94369775353227614</v>
      </c>
      <c r="M8076" s="33">
        <f t="shared" si="507"/>
        <v>0.93839205608810305</v>
      </c>
    </row>
    <row r="8077" spans="1:13" ht="41.4">
      <c r="A8077" t="s">
        <v>164</v>
      </c>
      <c r="B8077" t="s">
        <v>268</v>
      </c>
      <c r="C8077" s="14" t="s">
        <v>270</v>
      </c>
      <c r="D8077" t="s">
        <v>456</v>
      </c>
      <c r="E8077" t="s">
        <v>474</v>
      </c>
      <c r="F8077" s="20">
        <v>2044</v>
      </c>
      <c r="G8077" s="20">
        <v>65</v>
      </c>
      <c r="H8077" s="11">
        <v>20780.972753729198</v>
      </c>
      <c r="I8077" s="10">
        <v>3372214.3894155198</v>
      </c>
      <c r="J8077" s="33">
        <f t="shared" si="504"/>
        <v>6.1624115059099212E-3</v>
      </c>
      <c r="K8077" s="33">
        <f t="shared" si="505"/>
        <v>6.1434627913649065E-3</v>
      </c>
      <c r="L8077" s="33">
        <f t="shared" si="506"/>
        <v>0.93839205608810305</v>
      </c>
      <c r="M8077" s="33">
        <f t="shared" si="507"/>
        <v>0.93262707940781342</v>
      </c>
    </row>
    <row r="8078" spans="1:13" ht="41.4">
      <c r="A8078" t="s">
        <v>164</v>
      </c>
      <c r="B8078" t="s">
        <v>268</v>
      </c>
      <c r="C8078" s="14" t="s">
        <v>270</v>
      </c>
      <c r="D8078" t="s">
        <v>456</v>
      </c>
      <c r="E8078" t="s">
        <v>474</v>
      </c>
      <c r="F8078" s="20">
        <v>2044</v>
      </c>
      <c r="G8078" s="20">
        <v>66</v>
      </c>
      <c r="H8078" s="11">
        <v>21077.955137503301</v>
      </c>
      <c r="I8078" s="10">
        <v>3247669.2069236701</v>
      </c>
      <c r="J8078" s="33">
        <f t="shared" si="504"/>
        <v>6.4901792006918195E-3</v>
      </c>
      <c r="K8078" s="33">
        <f t="shared" si="505"/>
        <v>6.469163477512252E-3</v>
      </c>
      <c r="L8078" s="33">
        <f t="shared" si="506"/>
        <v>0.93262707940781342</v>
      </c>
      <c r="M8078" s="33">
        <f t="shared" si="507"/>
        <v>0.92659376236756952</v>
      </c>
    </row>
    <row r="8079" spans="1:13" ht="41.4">
      <c r="A8079" t="s">
        <v>164</v>
      </c>
      <c r="B8079" t="s">
        <v>268</v>
      </c>
      <c r="C8079" s="14" t="s">
        <v>270</v>
      </c>
      <c r="D8079" t="s">
        <v>456</v>
      </c>
      <c r="E8079" t="s">
        <v>474</v>
      </c>
      <c r="F8079" s="20">
        <v>2044</v>
      </c>
      <c r="G8079" s="20">
        <v>67</v>
      </c>
      <c r="H8079" s="11">
        <v>22074.141947584099</v>
      </c>
      <c r="I8079" s="10">
        <v>3125286.5235275598</v>
      </c>
      <c r="J8079" s="33">
        <f t="shared" si="504"/>
        <v>7.0630778270750899E-3</v>
      </c>
      <c r="K8079" s="33">
        <f t="shared" si="505"/>
        <v>7.0381929153702227E-3</v>
      </c>
      <c r="L8079" s="33">
        <f t="shared" si="506"/>
        <v>0.92659376236756952</v>
      </c>
      <c r="M8079" s="33">
        <f t="shared" si="507"/>
        <v>0.92007221671384787</v>
      </c>
    </row>
    <row r="8080" spans="1:13" ht="41.4">
      <c r="A8080" t="s">
        <v>164</v>
      </c>
      <c r="B8080" t="s">
        <v>268</v>
      </c>
      <c r="C8080" s="14" t="s">
        <v>270</v>
      </c>
      <c r="D8080" t="s">
        <v>456</v>
      </c>
      <c r="E8080" t="s">
        <v>474</v>
      </c>
      <c r="F8080" s="20">
        <v>2044</v>
      </c>
      <c r="G8080" s="20">
        <v>68</v>
      </c>
      <c r="H8080" s="11">
        <v>23084.352903679701</v>
      </c>
      <c r="I8080" s="10">
        <v>3013591.9985219901</v>
      </c>
      <c r="J8080" s="33">
        <f t="shared" si="504"/>
        <v>7.6600790402288612E-3</v>
      </c>
      <c r="K8080" s="33">
        <f t="shared" si="505"/>
        <v>7.6308154030416686E-3</v>
      </c>
      <c r="L8080" s="33">
        <f t="shared" si="506"/>
        <v>0.92007221671384787</v>
      </c>
      <c r="M8080" s="33">
        <f t="shared" si="507"/>
        <v>0.91305131547063711</v>
      </c>
    </row>
    <row r="8081" spans="1:13" ht="41.4">
      <c r="A8081" t="s">
        <v>164</v>
      </c>
      <c r="B8081" t="s">
        <v>268</v>
      </c>
      <c r="C8081" s="14" t="s">
        <v>270</v>
      </c>
      <c r="D8081" t="s">
        <v>456</v>
      </c>
      <c r="E8081" t="s">
        <v>474</v>
      </c>
      <c r="F8081" s="20">
        <v>2044</v>
      </c>
      <c r="G8081" s="20">
        <v>69</v>
      </c>
      <c r="H8081" s="11">
        <v>23355.775039436801</v>
      </c>
      <c r="I8081" s="10">
        <v>2890062.3027691999</v>
      </c>
      <c r="J8081" s="33">
        <f t="shared" si="504"/>
        <v>8.081408839199682E-3</v>
      </c>
      <c r="K8081" s="33">
        <f t="shared" si="505"/>
        <v>8.0488420423687757E-3</v>
      </c>
      <c r="L8081" s="33">
        <f t="shared" si="506"/>
        <v>0.91305131547063711</v>
      </c>
      <c r="M8081" s="33">
        <f t="shared" si="507"/>
        <v>0.90570230965583698</v>
      </c>
    </row>
    <row r="8082" spans="1:13" ht="41.4">
      <c r="A8082" t="s">
        <v>164</v>
      </c>
      <c r="B8082" t="s">
        <v>268</v>
      </c>
      <c r="C8082" s="14" t="s">
        <v>270</v>
      </c>
      <c r="D8082" t="s">
        <v>456</v>
      </c>
      <c r="E8082" t="s">
        <v>474</v>
      </c>
      <c r="F8082" s="20">
        <v>2045</v>
      </c>
      <c r="G8082" s="20">
        <v>30</v>
      </c>
      <c r="H8082" s="11">
        <v>714.44743569320701</v>
      </c>
      <c r="I8082" s="10">
        <v>4657676.6909081498</v>
      </c>
      <c r="J8082" s="33">
        <f t="shared" si="504"/>
        <v>1.5339137580927813E-4</v>
      </c>
      <c r="K8082" s="33">
        <f t="shared" si="505"/>
        <v>1.5337961195371896E-4</v>
      </c>
      <c r="L8082" s="33">
        <f t="shared" si="506"/>
        <v>1</v>
      </c>
      <c r="M8082" s="33">
        <f t="shared" si="507"/>
        <v>0.99984662038804628</v>
      </c>
    </row>
    <row r="8083" spans="1:13" ht="41.4">
      <c r="A8083" t="s">
        <v>164</v>
      </c>
      <c r="B8083" t="s">
        <v>268</v>
      </c>
      <c r="C8083" s="14" t="s">
        <v>270</v>
      </c>
      <c r="D8083" t="s">
        <v>456</v>
      </c>
      <c r="E8083" t="s">
        <v>474</v>
      </c>
      <c r="F8083" s="20">
        <v>2045</v>
      </c>
      <c r="G8083" s="20">
        <v>31</v>
      </c>
      <c r="H8083" s="11">
        <v>1040.38434568872</v>
      </c>
      <c r="I8083" s="10">
        <v>4729512.7656420097</v>
      </c>
      <c r="J8083" s="33">
        <f t="shared" si="504"/>
        <v>2.1997706682318102E-4</v>
      </c>
      <c r="K8083" s="33">
        <f t="shared" si="505"/>
        <v>2.1995287364218186E-4</v>
      </c>
      <c r="L8083" s="33">
        <f t="shared" si="506"/>
        <v>0.99984662038804628</v>
      </c>
      <c r="M8083" s="33">
        <f t="shared" si="507"/>
        <v>0.99962670125069053</v>
      </c>
    </row>
    <row r="8084" spans="1:13" ht="41.4">
      <c r="A8084" t="s">
        <v>164</v>
      </c>
      <c r="B8084" t="s">
        <v>268</v>
      </c>
      <c r="C8084" s="14" t="s">
        <v>270</v>
      </c>
      <c r="D8084" t="s">
        <v>456</v>
      </c>
      <c r="E8084" t="s">
        <v>474</v>
      </c>
      <c r="F8084" s="20">
        <v>2045</v>
      </c>
      <c r="G8084" s="20">
        <v>32</v>
      </c>
      <c r="H8084" s="11">
        <v>1106.0915625073001</v>
      </c>
      <c r="I8084" s="10">
        <v>4820904.4328611903</v>
      </c>
      <c r="J8084" s="33">
        <f t="shared" si="504"/>
        <v>2.2943652543032026E-4</v>
      </c>
      <c r="K8084" s="33">
        <f t="shared" si="505"/>
        <v>2.294102068836068E-4</v>
      </c>
      <c r="L8084" s="33">
        <f t="shared" si="506"/>
        <v>0.99962670125069053</v>
      </c>
      <c r="M8084" s="33">
        <f t="shared" si="507"/>
        <v>0.99939737668235018</v>
      </c>
    </row>
    <row r="8085" spans="1:13" ht="41.4">
      <c r="A8085" t="s">
        <v>164</v>
      </c>
      <c r="B8085" t="s">
        <v>268</v>
      </c>
      <c r="C8085" s="14" t="s">
        <v>270</v>
      </c>
      <c r="D8085" t="s">
        <v>456</v>
      </c>
      <c r="E8085" t="s">
        <v>474</v>
      </c>
      <c r="F8085" s="20">
        <v>2045</v>
      </c>
      <c r="G8085" s="20">
        <v>33</v>
      </c>
      <c r="H8085" s="11">
        <v>1179.25473758915</v>
      </c>
      <c r="I8085" s="10">
        <v>4864290.2019138001</v>
      </c>
      <c r="J8085" s="33">
        <f t="shared" si="504"/>
        <v>2.424309999278385E-4</v>
      </c>
      <c r="K8085" s="33">
        <f t="shared" si="505"/>
        <v>2.4240161590760589E-4</v>
      </c>
      <c r="L8085" s="33">
        <f t="shared" si="506"/>
        <v>0.99939737668235018</v>
      </c>
      <c r="M8085" s="33">
        <f t="shared" si="507"/>
        <v>0.99915512114330851</v>
      </c>
    </row>
    <row r="8086" spans="1:13" ht="41.4">
      <c r="A8086" t="s">
        <v>164</v>
      </c>
      <c r="B8086" t="s">
        <v>268</v>
      </c>
      <c r="C8086" s="14" t="s">
        <v>270</v>
      </c>
      <c r="D8086" t="s">
        <v>456</v>
      </c>
      <c r="E8086" t="s">
        <v>474</v>
      </c>
      <c r="F8086" s="20">
        <v>2045</v>
      </c>
      <c r="G8086" s="20">
        <v>34</v>
      </c>
      <c r="H8086" s="11">
        <v>1228.32762212633</v>
      </c>
      <c r="I8086" s="10">
        <v>4784522.2841779003</v>
      </c>
      <c r="J8086" s="33">
        <f t="shared" si="504"/>
        <v>2.5672941814657826E-4</v>
      </c>
      <c r="K8086" s="33">
        <f t="shared" si="505"/>
        <v>2.5669646596948592E-4</v>
      </c>
      <c r="L8086" s="33">
        <f t="shared" si="506"/>
        <v>0.99915512114330851</v>
      </c>
      <c r="M8086" s="33">
        <f t="shared" si="507"/>
        <v>0.99889864155475572</v>
      </c>
    </row>
    <row r="8087" spans="1:13" ht="41.4">
      <c r="A8087" t="s">
        <v>164</v>
      </c>
      <c r="B8087" t="s">
        <v>268</v>
      </c>
      <c r="C8087" s="14" t="s">
        <v>270</v>
      </c>
      <c r="D8087" t="s">
        <v>456</v>
      </c>
      <c r="E8087" t="s">
        <v>474</v>
      </c>
      <c r="F8087" s="20">
        <v>2045</v>
      </c>
      <c r="G8087" s="20">
        <v>35</v>
      </c>
      <c r="H8087" s="11">
        <v>1293.12249956901</v>
      </c>
      <c r="I8087" s="10">
        <v>4683217.8066448001</v>
      </c>
      <c r="J8087" s="33">
        <f t="shared" si="504"/>
        <v>2.7611837692756007E-4</v>
      </c>
      <c r="K8087" s="33">
        <f t="shared" si="505"/>
        <v>2.7608025975689454E-4</v>
      </c>
      <c r="L8087" s="33">
        <f t="shared" si="506"/>
        <v>0.99889864155475572</v>
      </c>
      <c r="M8087" s="33">
        <f t="shared" si="507"/>
        <v>0.99862286535832445</v>
      </c>
    </row>
    <row r="8088" spans="1:13" ht="41.4">
      <c r="A8088" t="s">
        <v>164</v>
      </c>
      <c r="B8088" t="s">
        <v>268</v>
      </c>
      <c r="C8088" s="14" t="s">
        <v>270</v>
      </c>
      <c r="D8088" t="s">
        <v>456</v>
      </c>
      <c r="E8088" t="s">
        <v>474</v>
      </c>
      <c r="F8088" s="20">
        <v>2045</v>
      </c>
      <c r="G8088" s="20">
        <v>36</v>
      </c>
      <c r="H8088" s="11">
        <v>1624.2815177411801</v>
      </c>
      <c r="I8088" s="10">
        <v>4626023.4754016297</v>
      </c>
      <c r="J8088" s="33">
        <f t="shared" si="504"/>
        <v>3.5111830417163209E-4</v>
      </c>
      <c r="K8088" s="33">
        <f t="shared" si="505"/>
        <v>3.5105666935375535E-4</v>
      </c>
      <c r="L8088" s="33">
        <f t="shared" si="506"/>
        <v>0.99862286535832445</v>
      </c>
      <c r="M8088" s="33">
        <f t="shared" si="507"/>
        <v>0.99827229214127122</v>
      </c>
    </row>
    <row r="8089" spans="1:13" ht="41.4">
      <c r="A8089" t="s">
        <v>164</v>
      </c>
      <c r="B8089" t="s">
        <v>268</v>
      </c>
      <c r="C8089" s="14" t="s">
        <v>270</v>
      </c>
      <c r="D8089" t="s">
        <v>456</v>
      </c>
      <c r="E8089" t="s">
        <v>474</v>
      </c>
      <c r="F8089" s="20">
        <v>2045</v>
      </c>
      <c r="G8089" s="20">
        <v>37</v>
      </c>
      <c r="H8089" s="11">
        <v>1763.9084648548501</v>
      </c>
      <c r="I8089" s="10">
        <v>4617304.9257617798</v>
      </c>
      <c r="J8089" s="33">
        <f t="shared" si="504"/>
        <v>3.8202122086702646E-4</v>
      </c>
      <c r="K8089" s="33">
        <f t="shared" si="505"/>
        <v>3.8194826005155669E-4</v>
      </c>
      <c r="L8089" s="33">
        <f t="shared" si="506"/>
        <v>0.99827229214127122</v>
      </c>
      <c r="M8089" s="33">
        <f t="shared" si="507"/>
        <v>0.99789100377623019</v>
      </c>
    </row>
    <row r="8090" spans="1:13" ht="41.4">
      <c r="A8090" t="s">
        <v>164</v>
      </c>
      <c r="B8090" t="s">
        <v>268</v>
      </c>
      <c r="C8090" s="14" t="s">
        <v>270</v>
      </c>
      <c r="D8090" t="s">
        <v>456</v>
      </c>
      <c r="E8090" t="s">
        <v>474</v>
      </c>
      <c r="F8090" s="20">
        <v>2045</v>
      </c>
      <c r="G8090" s="20">
        <v>38</v>
      </c>
      <c r="H8090" s="11">
        <v>1920.1817428171601</v>
      </c>
      <c r="I8090" s="10">
        <v>4588429.1973750396</v>
      </c>
      <c r="J8090" s="33">
        <f t="shared" si="504"/>
        <v>4.1848346355996134E-4</v>
      </c>
      <c r="K8090" s="33">
        <f t="shared" si="505"/>
        <v>4.1839591156878075E-4</v>
      </c>
      <c r="L8090" s="33">
        <f t="shared" si="506"/>
        <v>0.99789100377623019</v>
      </c>
      <c r="M8090" s="33">
        <f t="shared" si="507"/>
        <v>0.99747349026005894</v>
      </c>
    </row>
    <row r="8091" spans="1:13" ht="41.4">
      <c r="A8091" t="s">
        <v>164</v>
      </c>
      <c r="B8091" t="s">
        <v>268</v>
      </c>
      <c r="C8091" s="14" t="s">
        <v>270</v>
      </c>
      <c r="D8091" t="s">
        <v>456</v>
      </c>
      <c r="E8091" t="s">
        <v>474</v>
      </c>
      <c r="F8091" s="20">
        <v>2045</v>
      </c>
      <c r="G8091" s="20">
        <v>39</v>
      </c>
      <c r="H8091" s="11">
        <v>2008.8908122870901</v>
      </c>
      <c r="I8091" s="10">
        <v>4515904.2778107198</v>
      </c>
      <c r="J8091" s="33">
        <f t="shared" si="504"/>
        <v>4.4484796149421194E-4</v>
      </c>
      <c r="K8091" s="33">
        <f t="shared" si="505"/>
        <v>4.4474903130997667E-4</v>
      </c>
      <c r="L8091" s="33">
        <f t="shared" si="506"/>
        <v>0.99747349026005894</v>
      </c>
      <c r="M8091" s="33">
        <f t="shared" si="507"/>
        <v>0.99702986489150836</v>
      </c>
    </row>
    <row r="8092" spans="1:13" ht="41.4">
      <c r="A8092" t="s">
        <v>164</v>
      </c>
      <c r="B8092" t="s">
        <v>268</v>
      </c>
      <c r="C8092" s="14" t="s">
        <v>270</v>
      </c>
      <c r="D8092" t="s">
        <v>456</v>
      </c>
      <c r="E8092" t="s">
        <v>474</v>
      </c>
      <c r="F8092" s="20">
        <v>2045</v>
      </c>
      <c r="G8092" s="20">
        <v>40</v>
      </c>
      <c r="H8092" s="11">
        <v>2142.8585040725202</v>
      </c>
      <c r="I8092" s="10">
        <v>4420610.7383399</v>
      </c>
      <c r="J8092" s="33">
        <f t="shared" si="504"/>
        <v>4.8474263646141382E-4</v>
      </c>
      <c r="K8092" s="33">
        <f t="shared" si="505"/>
        <v>4.8462516773106756E-4</v>
      </c>
      <c r="L8092" s="33">
        <f t="shared" si="506"/>
        <v>0.99702986489150836</v>
      </c>
      <c r="M8092" s="33">
        <f t="shared" si="507"/>
        <v>0.99654667912600248</v>
      </c>
    </row>
    <row r="8093" spans="1:13" ht="41.4">
      <c r="A8093" t="s">
        <v>164</v>
      </c>
      <c r="B8093" t="s">
        <v>268</v>
      </c>
      <c r="C8093" s="14" t="s">
        <v>270</v>
      </c>
      <c r="D8093" t="s">
        <v>456</v>
      </c>
      <c r="E8093" t="s">
        <v>474</v>
      </c>
      <c r="F8093" s="20">
        <v>2045</v>
      </c>
      <c r="G8093" s="20">
        <v>41</v>
      </c>
      <c r="H8093" s="11">
        <v>2739.9552781945799</v>
      </c>
      <c r="I8093" s="10">
        <v>4321493.2206732295</v>
      </c>
      <c r="J8093" s="33">
        <f t="shared" si="504"/>
        <v>6.3402975274544859E-4</v>
      </c>
      <c r="K8093" s="33">
        <f t="shared" si="505"/>
        <v>6.3382879835438555E-4</v>
      </c>
      <c r="L8093" s="33">
        <f t="shared" si="506"/>
        <v>0.99654667912600248</v>
      </c>
      <c r="M8093" s="33">
        <f t="shared" si="507"/>
        <v>0.99591503914186796</v>
      </c>
    </row>
    <row r="8094" spans="1:13" ht="41.4">
      <c r="A8094" t="s">
        <v>164</v>
      </c>
      <c r="B8094" t="s">
        <v>268</v>
      </c>
      <c r="C8094" s="14" t="s">
        <v>270</v>
      </c>
      <c r="D8094" t="s">
        <v>456</v>
      </c>
      <c r="E8094" t="s">
        <v>474</v>
      </c>
      <c r="F8094" s="20">
        <v>2045</v>
      </c>
      <c r="G8094" s="20">
        <v>42</v>
      </c>
      <c r="H8094" s="11">
        <v>3040.6520894790401</v>
      </c>
      <c r="I8094" s="10">
        <v>4275732.10768345</v>
      </c>
      <c r="J8094" s="33">
        <f t="shared" si="504"/>
        <v>7.1114186130020096E-4</v>
      </c>
      <c r="K8094" s="33">
        <f t="shared" si="505"/>
        <v>7.108890598561679E-4</v>
      </c>
      <c r="L8094" s="33">
        <f t="shared" si="506"/>
        <v>0.99591503914186796</v>
      </c>
      <c r="M8094" s="33">
        <f t="shared" si="507"/>
        <v>0.99520705403599574</v>
      </c>
    </row>
    <row r="8095" spans="1:13" ht="41.4">
      <c r="A8095" t="s">
        <v>164</v>
      </c>
      <c r="B8095" t="s">
        <v>268</v>
      </c>
      <c r="C8095" s="14" t="s">
        <v>270</v>
      </c>
      <c r="D8095" t="s">
        <v>456</v>
      </c>
      <c r="E8095" t="s">
        <v>474</v>
      </c>
      <c r="F8095" s="20">
        <v>2045</v>
      </c>
      <c r="G8095" s="20">
        <v>43</v>
      </c>
      <c r="H8095" s="11">
        <v>3409.5168605139102</v>
      </c>
      <c r="I8095" s="10">
        <v>4251958.8817462502</v>
      </c>
      <c r="J8095" s="33">
        <f t="shared" si="504"/>
        <v>8.0186966886040183E-4</v>
      </c>
      <c r="K8095" s="33">
        <f t="shared" si="505"/>
        <v>8.0154825729328305E-4</v>
      </c>
      <c r="L8095" s="33">
        <f t="shared" si="506"/>
        <v>0.99520705403599574</v>
      </c>
      <c r="M8095" s="33">
        <f t="shared" si="507"/>
        <v>0.99440934755618726</v>
      </c>
    </row>
    <row r="8096" spans="1:13" ht="41.4">
      <c r="A8096" t="s">
        <v>164</v>
      </c>
      <c r="B8096" t="s">
        <v>268</v>
      </c>
      <c r="C8096" s="14" t="s">
        <v>270</v>
      </c>
      <c r="D8096" t="s">
        <v>456</v>
      </c>
      <c r="E8096" t="s">
        <v>474</v>
      </c>
      <c r="F8096" s="20">
        <v>2045</v>
      </c>
      <c r="G8096" s="20">
        <v>44</v>
      </c>
      <c r="H8096" s="11">
        <v>3598.6481442875302</v>
      </c>
      <c r="I8096" s="10">
        <v>4227653.84224323</v>
      </c>
      <c r="J8096" s="33">
        <f t="shared" si="504"/>
        <v>8.5121636694314971E-4</v>
      </c>
      <c r="K8096" s="33">
        <f t="shared" si="505"/>
        <v>8.5085418506380961E-4</v>
      </c>
      <c r="L8096" s="33">
        <f t="shared" si="506"/>
        <v>0.99440934755618726</v>
      </c>
      <c r="M8096" s="33">
        <f t="shared" si="507"/>
        <v>0.99356325020115255</v>
      </c>
    </row>
    <row r="8097" spans="1:13" ht="41.4">
      <c r="A8097" t="s">
        <v>164</v>
      </c>
      <c r="B8097" t="s">
        <v>268</v>
      </c>
      <c r="C8097" s="14" t="s">
        <v>270</v>
      </c>
      <c r="D8097" t="s">
        <v>456</v>
      </c>
      <c r="E8097" t="s">
        <v>474</v>
      </c>
      <c r="F8097" s="20">
        <v>2045</v>
      </c>
      <c r="G8097" s="20">
        <v>45</v>
      </c>
      <c r="H8097" s="11">
        <v>3913.2843203413699</v>
      </c>
      <c r="I8097" s="10">
        <v>4222176.3000532296</v>
      </c>
      <c r="J8097" s="33">
        <f t="shared" si="504"/>
        <v>9.2684057752207894E-4</v>
      </c>
      <c r="K8097" s="33">
        <f t="shared" si="505"/>
        <v>9.2641119346115186E-4</v>
      </c>
      <c r="L8097" s="33">
        <f t="shared" si="506"/>
        <v>0.99356325020115255</v>
      </c>
      <c r="M8097" s="33">
        <f t="shared" si="507"/>
        <v>0.99264280208475453</v>
      </c>
    </row>
    <row r="8098" spans="1:13" ht="41.4">
      <c r="A8098" t="s">
        <v>164</v>
      </c>
      <c r="B8098" t="s">
        <v>268</v>
      </c>
      <c r="C8098" s="14" t="s">
        <v>270</v>
      </c>
      <c r="D8098" t="s">
        <v>456</v>
      </c>
      <c r="E8098" t="s">
        <v>474</v>
      </c>
      <c r="F8098" s="20">
        <v>2045</v>
      </c>
      <c r="G8098" s="20">
        <v>46</v>
      </c>
      <c r="H8098" s="11">
        <v>4939.0175706337504</v>
      </c>
      <c r="I8098" s="10">
        <v>4253782.6164195202</v>
      </c>
      <c r="J8098" s="33">
        <f t="shared" si="504"/>
        <v>1.1610883808611274E-3</v>
      </c>
      <c r="K8098" s="33">
        <f t="shared" si="505"/>
        <v>1.1604145785536479E-3</v>
      </c>
      <c r="L8098" s="33">
        <f t="shared" si="506"/>
        <v>0.99264280208475453</v>
      </c>
      <c r="M8098" s="33">
        <f t="shared" si="507"/>
        <v>0.99149092490591906</v>
      </c>
    </row>
    <row r="8099" spans="1:13" ht="41.4">
      <c r="A8099" t="s">
        <v>164</v>
      </c>
      <c r="B8099" t="s">
        <v>268</v>
      </c>
      <c r="C8099" s="14" t="s">
        <v>270</v>
      </c>
      <c r="D8099" t="s">
        <v>456</v>
      </c>
      <c r="E8099" t="s">
        <v>474</v>
      </c>
      <c r="F8099" s="20">
        <v>2045</v>
      </c>
      <c r="G8099" s="20">
        <v>47</v>
      </c>
      <c r="H8099" s="11">
        <v>5482.2364089755602</v>
      </c>
      <c r="I8099" s="10">
        <v>4287380.8620580398</v>
      </c>
      <c r="J8099" s="33">
        <f t="shared" si="504"/>
        <v>1.2786912535556645E-3</v>
      </c>
      <c r="K8099" s="33">
        <f t="shared" si="505"/>
        <v>1.277874076237695E-3</v>
      </c>
      <c r="L8099" s="33">
        <f t="shared" si="506"/>
        <v>0.99149092490591906</v>
      </c>
      <c r="M8099" s="33">
        <f t="shared" si="507"/>
        <v>0.9902239243561568</v>
      </c>
    </row>
    <row r="8100" spans="1:13" ht="41.4">
      <c r="A8100" t="s">
        <v>164</v>
      </c>
      <c r="B8100" t="s">
        <v>268</v>
      </c>
      <c r="C8100" s="14" t="s">
        <v>270</v>
      </c>
      <c r="D8100" t="s">
        <v>456</v>
      </c>
      <c r="E8100" t="s">
        <v>474</v>
      </c>
      <c r="F8100" s="20">
        <v>2045</v>
      </c>
      <c r="G8100" s="20">
        <v>48</v>
      </c>
      <c r="H8100" s="11">
        <v>6059.7870088575901</v>
      </c>
      <c r="I8100" s="10">
        <v>4274927.3834376903</v>
      </c>
      <c r="J8100" s="33">
        <f t="shared" si="504"/>
        <v>1.4175181155906798E-3</v>
      </c>
      <c r="K8100" s="33">
        <f t="shared" si="505"/>
        <v>1.4165139113352376E-3</v>
      </c>
      <c r="L8100" s="33">
        <f t="shared" si="506"/>
        <v>0.9902239243561568</v>
      </c>
      <c r="M8100" s="33">
        <f t="shared" si="507"/>
        <v>0.98882125839196933</v>
      </c>
    </row>
    <row r="8101" spans="1:13" ht="41.4">
      <c r="A8101" t="s">
        <v>164</v>
      </c>
      <c r="B8101" t="s">
        <v>268</v>
      </c>
      <c r="C8101" s="14" t="s">
        <v>270</v>
      </c>
      <c r="D8101" t="s">
        <v>456</v>
      </c>
      <c r="E8101" t="s">
        <v>474</v>
      </c>
      <c r="F8101" s="20">
        <v>2045</v>
      </c>
      <c r="G8101" s="20">
        <v>49</v>
      </c>
      <c r="H8101" s="11">
        <v>6430.04770776024</v>
      </c>
      <c r="I8101" s="10">
        <v>4204301.8604319403</v>
      </c>
      <c r="J8101" s="33">
        <f t="shared" si="504"/>
        <v>1.5293972510098577E-3</v>
      </c>
      <c r="K8101" s="33">
        <f t="shared" si="505"/>
        <v>1.5282283190305446E-3</v>
      </c>
      <c r="L8101" s="33">
        <f t="shared" si="506"/>
        <v>0.98882125839196933</v>
      </c>
      <c r="M8101" s="33">
        <f t="shared" si="507"/>
        <v>0.98731011374243527</v>
      </c>
    </row>
    <row r="8102" spans="1:13" ht="41.4">
      <c r="A8102" t="s">
        <v>164</v>
      </c>
      <c r="B8102" t="s">
        <v>268</v>
      </c>
      <c r="C8102" s="14" t="s">
        <v>270</v>
      </c>
      <c r="D8102" t="s">
        <v>456</v>
      </c>
      <c r="E8102" t="s">
        <v>474</v>
      </c>
      <c r="F8102" s="20">
        <v>2045</v>
      </c>
      <c r="G8102" s="20">
        <v>50</v>
      </c>
      <c r="H8102" s="11">
        <v>6862.5526219415196</v>
      </c>
      <c r="I8102" s="10">
        <v>4131010.6044303598</v>
      </c>
      <c r="J8102" s="33">
        <f t="shared" si="504"/>
        <v>1.6612285174435718E-3</v>
      </c>
      <c r="K8102" s="33">
        <f t="shared" si="505"/>
        <v>1.6598494411093068E-3</v>
      </c>
      <c r="L8102" s="33">
        <f t="shared" si="506"/>
        <v>0.98731011374243527</v>
      </c>
      <c r="M8102" s="33">
        <f t="shared" si="507"/>
        <v>0.98567132760193832</v>
      </c>
    </row>
    <row r="8103" spans="1:13" ht="41.4">
      <c r="A8103" t="s">
        <v>164</v>
      </c>
      <c r="B8103" t="s">
        <v>268</v>
      </c>
      <c r="C8103" s="14" t="s">
        <v>270</v>
      </c>
      <c r="D8103" t="s">
        <v>456</v>
      </c>
      <c r="E8103" t="s">
        <v>474</v>
      </c>
      <c r="F8103" s="20">
        <v>2045</v>
      </c>
      <c r="G8103" s="20">
        <v>51</v>
      </c>
      <c r="H8103" s="11">
        <v>7631.6234045807196</v>
      </c>
      <c r="I8103" s="10">
        <v>4065885.0592191499</v>
      </c>
      <c r="J8103" s="33">
        <f t="shared" si="504"/>
        <v>1.8769894607021595E-3</v>
      </c>
      <c r="K8103" s="33">
        <f t="shared" si="505"/>
        <v>1.8752290176010655E-3</v>
      </c>
      <c r="L8103" s="33">
        <f t="shared" si="506"/>
        <v>0.98567132760193832</v>
      </c>
      <c r="M8103" s="33">
        <f t="shared" si="507"/>
        <v>0.98382296812660175</v>
      </c>
    </row>
    <row r="8104" spans="1:13" ht="41.4">
      <c r="A8104" t="s">
        <v>164</v>
      </c>
      <c r="B8104" t="s">
        <v>268</v>
      </c>
      <c r="C8104" s="14" t="s">
        <v>270</v>
      </c>
      <c r="D8104" t="s">
        <v>456</v>
      </c>
      <c r="E8104" t="s">
        <v>474</v>
      </c>
      <c r="F8104" s="20">
        <v>2045</v>
      </c>
      <c r="G8104" s="20">
        <v>52</v>
      </c>
      <c r="H8104" s="11">
        <v>8182.58550344166</v>
      </c>
      <c r="I8104" s="10">
        <v>4002340.5700223502</v>
      </c>
      <c r="J8104" s="33">
        <f t="shared" si="504"/>
        <v>2.0444500812173429E-3</v>
      </c>
      <c r="K8104" s="33">
        <f t="shared" si="505"/>
        <v>2.0423616166463932E-3</v>
      </c>
      <c r="L8104" s="33">
        <f t="shared" si="506"/>
        <v>0.98382296812660175</v>
      </c>
      <c r="M8104" s="33">
        <f t="shared" si="507"/>
        <v>0.98181364585892483</v>
      </c>
    </row>
    <row r="8105" spans="1:13" ht="41.4">
      <c r="A8105" t="s">
        <v>164</v>
      </c>
      <c r="B8105" t="s">
        <v>268</v>
      </c>
      <c r="C8105" s="14" t="s">
        <v>270</v>
      </c>
      <c r="D8105" t="s">
        <v>456</v>
      </c>
      <c r="E8105" t="s">
        <v>474</v>
      </c>
      <c r="F8105" s="20">
        <v>2045</v>
      </c>
      <c r="G8105" s="20">
        <v>53</v>
      </c>
      <c r="H8105" s="11">
        <v>8834.6528693149503</v>
      </c>
      <c r="I8105" s="10">
        <v>3971201.1042434499</v>
      </c>
      <c r="J8105" s="33">
        <f t="shared" si="504"/>
        <v>2.2246803013513043E-3</v>
      </c>
      <c r="K8105" s="33">
        <f t="shared" si="505"/>
        <v>2.2222075341751246E-3</v>
      </c>
      <c r="L8105" s="33">
        <f t="shared" si="506"/>
        <v>0.98181364585892483</v>
      </c>
      <c r="M8105" s="33">
        <f t="shared" si="507"/>
        <v>0.97963185217794113</v>
      </c>
    </row>
    <row r="8106" spans="1:13" ht="41.4">
      <c r="A8106" t="s">
        <v>164</v>
      </c>
      <c r="B8106" t="s">
        <v>268</v>
      </c>
      <c r="C8106" s="14" t="s">
        <v>270</v>
      </c>
      <c r="D8106" t="s">
        <v>456</v>
      </c>
      <c r="E8106" t="s">
        <v>474</v>
      </c>
      <c r="F8106" s="20">
        <v>2045</v>
      </c>
      <c r="G8106" s="20">
        <v>54</v>
      </c>
      <c r="H8106" s="11">
        <v>9598.5415863360795</v>
      </c>
      <c r="I8106" s="10">
        <v>3933171.4085873002</v>
      </c>
      <c r="J8106" s="33">
        <f t="shared" si="504"/>
        <v>2.4404076479808551E-3</v>
      </c>
      <c r="K8106" s="33">
        <f t="shared" si="505"/>
        <v>2.4374322741038679E-3</v>
      </c>
      <c r="L8106" s="33">
        <f t="shared" si="506"/>
        <v>0.97963185217794113</v>
      </c>
      <c r="M8106" s="33">
        <f t="shared" si="507"/>
        <v>0.97724406588470247</v>
      </c>
    </row>
    <row r="8107" spans="1:13" ht="41.4">
      <c r="A8107" t="s">
        <v>164</v>
      </c>
      <c r="B8107" t="s">
        <v>268</v>
      </c>
      <c r="C8107" s="14" t="s">
        <v>270</v>
      </c>
      <c r="D8107" t="s">
        <v>456</v>
      </c>
      <c r="E8107" t="s">
        <v>474</v>
      </c>
      <c r="F8107" s="20">
        <v>2045</v>
      </c>
      <c r="G8107" s="20">
        <v>55</v>
      </c>
      <c r="H8107" s="11">
        <v>10443.7372338969</v>
      </c>
      <c r="I8107" s="10">
        <v>3897076.31008873</v>
      </c>
      <c r="J8107" s="33">
        <f t="shared" si="504"/>
        <v>2.679890359565249E-3</v>
      </c>
      <c r="K8107" s="33">
        <f t="shared" si="505"/>
        <v>2.6763026589925465E-3</v>
      </c>
      <c r="L8107" s="33">
        <f t="shared" si="506"/>
        <v>0.97724406588470247</v>
      </c>
      <c r="M8107" s="33">
        <f t="shared" si="507"/>
        <v>0.97462866499269052</v>
      </c>
    </row>
    <row r="8108" spans="1:13" ht="41.4">
      <c r="A8108" t="s">
        <v>164</v>
      </c>
      <c r="B8108" t="s">
        <v>268</v>
      </c>
      <c r="C8108" s="14" t="s">
        <v>270</v>
      </c>
      <c r="D8108" t="s">
        <v>456</v>
      </c>
      <c r="E8108" t="s">
        <v>474</v>
      </c>
      <c r="F8108" s="20">
        <v>2045</v>
      </c>
      <c r="G8108" s="20">
        <v>56</v>
      </c>
      <c r="H8108" s="11">
        <v>11301.025735724001</v>
      </c>
      <c r="I8108" s="10">
        <v>3880837.8676331602</v>
      </c>
      <c r="J8108" s="33">
        <f t="shared" si="504"/>
        <v>2.9120066648432941E-3</v>
      </c>
      <c r="K8108" s="33">
        <f t="shared" si="505"/>
        <v>2.9077708859716056E-3</v>
      </c>
      <c r="L8108" s="33">
        <f t="shared" si="506"/>
        <v>0.97462866499269052</v>
      </c>
      <c r="M8108" s="33">
        <f t="shared" si="507"/>
        <v>0.97179466813599136</v>
      </c>
    </row>
    <row r="8109" spans="1:13" ht="41.4">
      <c r="A8109" t="s">
        <v>164</v>
      </c>
      <c r="B8109" t="s">
        <v>268</v>
      </c>
      <c r="C8109" s="14" t="s">
        <v>270</v>
      </c>
      <c r="D8109" t="s">
        <v>456</v>
      </c>
      <c r="E8109" t="s">
        <v>474</v>
      </c>
      <c r="F8109" s="20">
        <v>2045</v>
      </c>
      <c r="G8109" s="20">
        <v>57</v>
      </c>
      <c r="H8109" s="11">
        <v>12322.400915185301</v>
      </c>
      <c r="I8109" s="10">
        <v>3818805.1103113201</v>
      </c>
      <c r="J8109" s="33">
        <f t="shared" si="504"/>
        <v>3.2267687298084564E-3</v>
      </c>
      <c r="K8109" s="33">
        <f t="shared" si="505"/>
        <v>3.2215683066153522E-3</v>
      </c>
      <c r="L8109" s="33">
        <f t="shared" si="506"/>
        <v>0.97179466813599136</v>
      </c>
      <c r="M8109" s="33">
        <f t="shared" si="507"/>
        <v>0.96866396523258669</v>
      </c>
    </row>
    <row r="8110" spans="1:13" ht="41.4">
      <c r="A8110" t="s">
        <v>164</v>
      </c>
      <c r="B8110" t="s">
        <v>268</v>
      </c>
      <c r="C8110" s="14" t="s">
        <v>270</v>
      </c>
      <c r="D8110" t="s">
        <v>456</v>
      </c>
      <c r="E8110" t="s">
        <v>474</v>
      </c>
      <c r="F8110" s="20">
        <v>2045</v>
      </c>
      <c r="G8110" s="20">
        <v>58</v>
      </c>
      <c r="H8110" s="11">
        <v>13372.5793577601</v>
      </c>
      <c r="I8110" s="10">
        <v>3747193.3118705899</v>
      </c>
      <c r="J8110" s="33">
        <f t="shared" si="504"/>
        <v>3.5686921503082373E-3</v>
      </c>
      <c r="K8110" s="33">
        <f t="shared" si="505"/>
        <v>3.5623319366074879E-3</v>
      </c>
      <c r="L8110" s="33">
        <f t="shared" si="506"/>
        <v>0.96866396523258669</v>
      </c>
      <c r="M8110" s="33">
        <f t="shared" si="507"/>
        <v>0.9652132626533978</v>
      </c>
    </row>
    <row r="8111" spans="1:13" ht="41.4">
      <c r="A8111" t="s">
        <v>164</v>
      </c>
      <c r="B8111" t="s">
        <v>268</v>
      </c>
      <c r="C8111" s="14" t="s">
        <v>270</v>
      </c>
      <c r="D8111" t="s">
        <v>456</v>
      </c>
      <c r="E8111" t="s">
        <v>474</v>
      </c>
      <c r="F8111" s="20">
        <v>2045</v>
      </c>
      <c r="G8111" s="20">
        <v>59</v>
      </c>
      <c r="H8111" s="11">
        <v>14087.055111915201</v>
      </c>
      <c r="I8111" s="10">
        <v>3730746.1815578099</v>
      </c>
      <c r="J8111" s="33">
        <f t="shared" si="504"/>
        <v>3.7759350077343004E-3</v>
      </c>
      <c r="K8111" s="33">
        <f t="shared" si="505"/>
        <v>3.7688151293614469E-3</v>
      </c>
      <c r="L8111" s="33">
        <f t="shared" si="506"/>
        <v>0.9652132626533978</v>
      </c>
      <c r="M8111" s="33">
        <f t="shared" si="507"/>
        <v>0.9615755523060493</v>
      </c>
    </row>
    <row r="8112" spans="1:13" ht="41.4">
      <c r="A8112" t="s">
        <v>164</v>
      </c>
      <c r="B8112" t="s">
        <v>268</v>
      </c>
      <c r="C8112" s="14" t="s">
        <v>270</v>
      </c>
      <c r="D8112" t="s">
        <v>456</v>
      </c>
      <c r="E8112" t="s">
        <v>474</v>
      </c>
      <c r="F8112" s="20">
        <v>2045</v>
      </c>
      <c r="G8112" s="20">
        <v>60</v>
      </c>
      <c r="H8112" s="11">
        <v>15240.042182240501</v>
      </c>
      <c r="I8112" s="10">
        <v>3764141.0959956502</v>
      </c>
      <c r="J8112" s="33">
        <f t="shared" si="504"/>
        <v>4.0487436027446169E-3</v>
      </c>
      <c r="K8112" s="33">
        <f t="shared" si="505"/>
        <v>4.0405584905637282E-3</v>
      </c>
      <c r="L8112" s="33">
        <f t="shared" si="506"/>
        <v>0.9615755523060493</v>
      </c>
      <c r="M8112" s="33">
        <f t="shared" si="507"/>
        <v>0.95769025004386055</v>
      </c>
    </row>
    <row r="8113" spans="1:13" ht="41.4">
      <c r="A8113" t="s">
        <v>164</v>
      </c>
      <c r="B8113" t="s">
        <v>268</v>
      </c>
      <c r="C8113" s="14" t="s">
        <v>270</v>
      </c>
      <c r="D8113" t="s">
        <v>456</v>
      </c>
      <c r="E8113" t="s">
        <v>474</v>
      </c>
      <c r="F8113" s="20">
        <v>2045</v>
      </c>
      <c r="G8113" s="20">
        <v>61</v>
      </c>
      <c r="H8113" s="11">
        <v>16325.9883993863</v>
      </c>
      <c r="I8113" s="10">
        <v>3756263.2299398398</v>
      </c>
      <c r="J8113" s="33">
        <f t="shared" si="504"/>
        <v>4.3463376765658082E-3</v>
      </c>
      <c r="K8113" s="33">
        <f t="shared" si="505"/>
        <v>4.3369060203017895E-3</v>
      </c>
      <c r="L8113" s="33">
        <f t="shared" si="506"/>
        <v>0.95769025004386055</v>
      </c>
      <c r="M8113" s="33">
        <f t="shared" si="507"/>
        <v>0.953536837432861</v>
      </c>
    </row>
    <row r="8114" spans="1:13" ht="41.4">
      <c r="A8114" t="s">
        <v>164</v>
      </c>
      <c r="B8114" t="s">
        <v>268</v>
      </c>
      <c r="C8114" s="14" t="s">
        <v>270</v>
      </c>
      <c r="D8114" t="s">
        <v>456</v>
      </c>
      <c r="E8114" t="s">
        <v>474</v>
      </c>
      <c r="F8114" s="20">
        <v>2045</v>
      </c>
      <c r="G8114" s="20">
        <v>62</v>
      </c>
      <c r="H8114" s="11">
        <v>17404.882557770499</v>
      </c>
      <c r="I8114" s="10">
        <v>3694082.5344291101</v>
      </c>
      <c r="J8114" s="33">
        <f t="shared" si="504"/>
        <v>4.7115575777086091E-3</v>
      </c>
      <c r="K8114" s="33">
        <f t="shared" si="505"/>
        <v>4.7004756015921467E-3</v>
      </c>
      <c r="L8114" s="33">
        <f t="shared" si="506"/>
        <v>0.953536837432861</v>
      </c>
      <c r="M8114" s="33">
        <f t="shared" si="507"/>
        <v>0.94905476079328854</v>
      </c>
    </row>
    <row r="8115" spans="1:13" ht="41.4">
      <c r="A8115" t="s">
        <v>164</v>
      </c>
      <c r="B8115" t="s">
        <v>268</v>
      </c>
      <c r="C8115" s="14" t="s">
        <v>270</v>
      </c>
      <c r="D8115" t="s">
        <v>456</v>
      </c>
      <c r="E8115" t="s">
        <v>474</v>
      </c>
      <c r="F8115" s="20">
        <v>2045</v>
      </c>
      <c r="G8115" s="20">
        <v>63</v>
      </c>
      <c r="H8115" s="11">
        <v>18427.595474530201</v>
      </c>
      <c r="I8115" s="10">
        <v>3607913.9899593601</v>
      </c>
      <c r="J8115" s="33">
        <f t="shared" si="504"/>
        <v>5.1075484409587521E-3</v>
      </c>
      <c r="K8115" s="33">
        <f t="shared" si="505"/>
        <v>5.0945270939065646E-3</v>
      </c>
      <c r="L8115" s="33">
        <f t="shared" si="506"/>
        <v>0.94905476079328854</v>
      </c>
      <c r="M8115" s="33">
        <f t="shared" si="507"/>
        <v>0.94421977560082615</v>
      </c>
    </row>
    <row r="8116" spans="1:13" ht="41.4">
      <c r="A8116" t="s">
        <v>164</v>
      </c>
      <c r="B8116" t="s">
        <v>268</v>
      </c>
      <c r="C8116" s="14" t="s">
        <v>270</v>
      </c>
      <c r="D8116" t="s">
        <v>456</v>
      </c>
      <c r="E8116" t="s">
        <v>474</v>
      </c>
      <c r="F8116" s="20">
        <v>2045</v>
      </c>
      <c r="G8116" s="20">
        <v>64</v>
      </c>
      <c r="H8116" s="11">
        <v>19724.493800279699</v>
      </c>
      <c r="I8116" s="10">
        <v>3514357.8042990002</v>
      </c>
      <c r="J8116" s="33">
        <f t="shared" si="504"/>
        <v>5.6125457049795453E-3</v>
      </c>
      <c r="K8116" s="33">
        <f t="shared" si="505"/>
        <v>5.5968247955261452E-3</v>
      </c>
      <c r="L8116" s="33">
        <f t="shared" si="506"/>
        <v>0.94421977560082615</v>
      </c>
      <c r="M8116" s="33">
        <f t="shared" si="507"/>
        <v>0.93893514294831726</v>
      </c>
    </row>
    <row r="8117" spans="1:13" ht="41.4">
      <c r="A8117" t="s">
        <v>164</v>
      </c>
      <c r="B8117" t="s">
        <v>268</v>
      </c>
      <c r="C8117" s="14" t="s">
        <v>270</v>
      </c>
      <c r="D8117" t="s">
        <v>456</v>
      </c>
      <c r="E8117" t="s">
        <v>474</v>
      </c>
      <c r="F8117" s="20">
        <v>2045</v>
      </c>
      <c r="G8117" s="20">
        <v>65</v>
      </c>
      <c r="H8117" s="11">
        <v>20984.7192731988</v>
      </c>
      <c r="I8117" s="10">
        <v>3423456.8345899899</v>
      </c>
      <c r="J8117" s="33">
        <f t="shared" si="504"/>
        <v>6.1296871224351315E-3</v>
      </c>
      <c r="K8117" s="33">
        <f t="shared" si="505"/>
        <v>6.1109389167633976E-3</v>
      </c>
      <c r="L8117" s="33">
        <f t="shared" si="506"/>
        <v>0.93893514294831726</v>
      </c>
      <c r="M8117" s="33">
        <f t="shared" si="507"/>
        <v>0.93319736764295758</v>
      </c>
    </row>
    <row r="8118" spans="1:13" ht="41.4">
      <c r="A8118" t="s">
        <v>164</v>
      </c>
      <c r="B8118" t="s">
        <v>268</v>
      </c>
      <c r="C8118" s="14" t="s">
        <v>270</v>
      </c>
      <c r="D8118" t="s">
        <v>456</v>
      </c>
      <c r="E8118" t="s">
        <v>474</v>
      </c>
      <c r="F8118" s="20">
        <v>2045</v>
      </c>
      <c r="G8118" s="20">
        <v>66</v>
      </c>
      <c r="H8118" s="11">
        <v>21412.029885289401</v>
      </c>
      <c r="I8118" s="10">
        <v>3318343.00485727</v>
      </c>
      <c r="J8118" s="33">
        <f t="shared" si="504"/>
        <v>6.4526270653598042E-3</v>
      </c>
      <c r="K8118" s="33">
        <f t="shared" si="505"/>
        <v>6.431853572553714E-3</v>
      </c>
      <c r="L8118" s="33">
        <f t="shared" si="506"/>
        <v>0.93319736764295758</v>
      </c>
      <c r="M8118" s="33">
        <f t="shared" si="507"/>
        <v>0.92719517881998548</v>
      </c>
    </row>
    <row r="8119" spans="1:13" ht="41.4">
      <c r="A8119" t="s">
        <v>164</v>
      </c>
      <c r="B8119" t="s">
        <v>268</v>
      </c>
      <c r="C8119" s="14" t="s">
        <v>270</v>
      </c>
      <c r="D8119" t="s">
        <v>456</v>
      </c>
      <c r="E8119" t="s">
        <v>474</v>
      </c>
      <c r="F8119" s="20">
        <v>2045</v>
      </c>
      <c r="G8119" s="20">
        <v>67</v>
      </c>
      <c r="H8119" s="11">
        <v>22423.522609713102</v>
      </c>
      <c r="I8119" s="10">
        <v>3190491.8406520402</v>
      </c>
      <c r="J8119" s="33">
        <f t="shared" si="504"/>
        <v>7.0282338052086698E-3</v>
      </c>
      <c r="K8119" s="33">
        <f t="shared" si="505"/>
        <v>7.0035935296642871E-3</v>
      </c>
      <c r="L8119" s="33">
        <f t="shared" si="506"/>
        <v>0.92719517881998548</v>
      </c>
      <c r="M8119" s="33">
        <f t="shared" si="507"/>
        <v>0.9207014806648659</v>
      </c>
    </row>
    <row r="8120" spans="1:13" ht="41.4">
      <c r="A8120" t="s">
        <v>164</v>
      </c>
      <c r="B8120" t="s">
        <v>268</v>
      </c>
      <c r="C8120" s="14" t="s">
        <v>270</v>
      </c>
      <c r="D8120" t="s">
        <v>456</v>
      </c>
      <c r="E8120" t="s">
        <v>474</v>
      </c>
      <c r="F8120" s="20">
        <v>2045</v>
      </c>
      <c r="G8120" s="20">
        <v>68</v>
      </c>
      <c r="H8120" s="11">
        <v>23320.344176672399</v>
      </c>
      <c r="I8120" s="10">
        <v>3065087.09522156</v>
      </c>
      <c r="J8120" s="33">
        <f t="shared" si="504"/>
        <v>7.6083789635304593E-3</v>
      </c>
      <c r="K8120" s="33">
        <f t="shared" si="505"/>
        <v>7.5795085138111729E-3</v>
      </c>
      <c r="L8120" s="33">
        <f t="shared" si="506"/>
        <v>0.9207014806648659</v>
      </c>
      <c r="M8120" s="33">
        <f t="shared" si="507"/>
        <v>0.91372301595348804</v>
      </c>
    </row>
    <row r="8121" spans="1:13" ht="41.4">
      <c r="A8121" t="s">
        <v>164</v>
      </c>
      <c r="B8121" t="s">
        <v>268</v>
      </c>
      <c r="C8121" s="14" t="s">
        <v>270</v>
      </c>
      <c r="D8121" t="s">
        <v>456</v>
      </c>
      <c r="E8121" t="s">
        <v>474</v>
      </c>
      <c r="F8121" s="20">
        <v>2045</v>
      </c>
      <c r="G8121" s="20">
        <v>69</v>
      </c>
      <c r="H8121" s="11">
        <v>23694.329826433401</v>
      </c>
      <c r="I8121" s="10">
        <v>2950199.06822001</v>
      </c>
      <c r="J8121" s="33">
        <f t="shared" si="504"/>
        <v>8.031434245123422E-3</v>
      </c>
      <c r="K8121" s="33">
        <f t="shared" si="505"/>
        <v>7.9992684472065534E-3</v>
      </c>
      <c r="L8121" s="33">
        <f t="shared" si="506"/>
        <v>0.91372301595348804</v>
      </c>
      <c r="M8121" s="33">
        <f t="shared" si="507"/>
        <v>0.90641390026248492</v>
      </c>
    </row>
    <row r="8122" spans="1:13" ht="41.4">
      <c r="A8122" t="s">
        <v>164</v>
      </c>
      <c r="B8122" t="s">
        <v>268</v>
      </c>
      <c r="C8122" s="14" t="s">
        <v>270</v>
      </c>
      <c r="D8122" t="s">
        <v>456</v>
      </c>
      <c r="E8122" t="s">
        <v>474</v>
      </c>
      <c r="F8122" s="20">
        <v>2046</v>
      </c>
      <c r="G8122" s="20">
        <v>30</v>
      </c>
      <c r="H8122" s="11">
        <v>697.45128348962498</v>
      </c>
      <c r="I8122" s="10">
        <v>4588930.88477684</v>
      </c>
      <c r="J8122" s="33">
        <f t="shared" si="504"/>
        <v>1.5198557158560083E-4</v>
      </c>
      <c r="K8122" s="33">
        <f t="shared" si="505"/>
        <v>1.5197402236377666E-4</v>
      </c>
      <c r="L8122" s="33">
        <f t="shared" si="506"/>
        <v>1</v>
      </c>
      <c r="M8122" s="33">
        <f t="shared" si="507"/>
        <v>0.99984802597763622</v>
      </c>
    </row>
    <row r="8123" spans="1:13" ht="41.4">
      <c r="A8123" t="s">
        <v>164</v>
      </c>
      <c r="B8123" t="s">
        <v>268</v>
      </c>
      <c r="C8123" s="14" t="s">
        <v>270</v>
      </c>
      <c r="D8123" t="s">
        <v>456</v>
      </c>
      <c r="E8123" t="s">
        <v>474</v>
      </c>
      <c r="F8123" s="20">
        <v>2046</v>
      </c>
      <c r="G8123" s="20">
        <v>31</v>
      </c>
      <c r="H8123" s="11">
        <v>1014.04977801698</v>
      </c>
      <c r="I8123" s="10">
        <v>4652473.3570319302</v>
      </c>
      <c r="J8123" s="33">
        <f t="shared" si="504"/>
        <v>2.1795928750119664E-4</v>
      </c>
      <c r="K8123" s="33">
        <f t="shared" si="505"/>
        <v>2.1793553610138794E-4</v>
      </c>
      <c r="L8123" s="33">
        <f t="shared" si="506"/>
        <v>0.99984802597763622</v>
      </c>
      <c r="M8123" s="33">
        <f t="shared" si="507"/>
        <v>0.99963012356207492</v>
      </c>
    </row>
    <row r="8124" spans="1:13" ht="41.4">
      <c r="A8124" t="s">
        <v>164</v>
      </c>
      <c r="B8124" t="s">
        <v>268</v>
      </c>
      <c r="C8124" s="14" t="s">
        <v>270</v>
      </c>
      <c r="D8124" t="s">
        <v>456</v>
      </c>
      <c r="E8124" t="s">
        <v>474</v>
      </c>
      <c r="F8124" s="20">
        <v>2046</v>
      </c>
      <c r="G8124" s="20">
        <v>32</v>
      </c>
      <c r="H8124" s="11">
        <v>1080.3770596842401</v>
      </c>
      <c r="I8124" s="10">
        <v>4724244.6325471504</v>
      </c>
      <c r="J8124" s="33">
        <f t="shared" si="504"/>
        <v>2.2868778899405508E-4</v>
      </c>
      <c r="K8124" s="33">
        <f t="shared" si="505"/>
        <v>2.2866164193480198E-4</v>
      </c>
      <c r="L8124" s="33">
        <f t="shared" si="506"/>
        <v>0.99963012356207492</v>
      </c>
      <c r="M8124" s="33">
        <f t="shared" si="507"/>
        <v>0.99940154649669377</v>
      </c>
    </row>
    <row r="8125" spans="1:13" ht="41.4">
      <c r="A8125" t="s">
        <v>164</v>
      </c>
      <c r="B8125" t="s">
        <v>268</v>
      </c>
      <c r="C8125" s="14" t="s">
        <v>270</v>
      </c>
      <c r="D8125" t="s">
        <v>456</v>
      </c>
      <c r="E8125" t="s">
        <v>474</v>
      </c>
      <c r="F8125" s="20">
        <v>2046</v>
      </c>
      <c r="G8125" s="20">
        <v>33</v>
      </c>
      <c r="H8125" s="11">
        <v>1163.6490195185499</v>
      </c>
      <c r="I8125" s="10">
        <v>4815323.0996683603</v>
      </c>
      <c r="J8125" s="33">
        <f t="shared" si="504"/>
        <v>2.4165543940316123E-4</v>
      </c>
      <c r="K8125" s="33">
        <f t="shared" si="505"/>
        <v>2.4162624307932923E-4</v>
      </c>
      <c r="L8125" s="33">
        <f t="shared" si="506"/>
        <v>0.99940154649669377</v>
      </c>
      <c r="M8125" s="33">
        <f t="shared" si="507"/>
        <v>0.99916006485568609</v>
      </c>
    </row>
    <row r="8126" spans="1:13" ht="41.4">
      <c r="A8126" t="s">
        <v>164</v>
      </c>
      <c r="B8126" t="s">
        <v>268</v>
      </c>
      <c r="C8126" s="14" t="s">
        <v>270</v>
      </c>
      <c r="D8126" t="s">
        <v>456</v>
      </c>
      <c r="E8126" t="s">
        <v>474</v>
      </c>
      <c r="F8126" s="20">
        <v>2046</v>
      </c>
      <c r="G8126" s="20">
        <v>34</v>
      </c>
      <c r="H8126" s="11">
        <v>1243.6259037745299</v>
      </c>
      <c r="I8126" s="10">
        <v>4858399.6418823199</v>
      </c>
      <c r="J8126" s="33">
        <f t="shared" si="504"/>
        <v>2.5597439392464308E-4</v>
      </c>
      <c r="K8126" s="33">
        <f t="shared" si="505"/>
        <v>2.5594163527464797E-4</v>
      </c>
      <c r="L8126" s="33">
        <f t="shared" si="506"/>
        <v>0.99916006485568609</v>
      </c>
      <c r="M8126" s="33">
        <f t="shared" si="507"/>
        <v>0.99890433819478586</v>
      </c>
    </row>
    <row r="8127" spans="1:13" ht="41.4">
      <c r="A8127" t="s">
        <v>164</v>
      </c>
      <c r="B8127" t="s">
        <v>268</v>
      </c>
      <c r="C8127" s="14" t="s">
        <v>270</v>
      </c>
      <c r="D8127" t="s">
        <v>456</v>
      </c>
      <c r="E8127" t="s">
        <v>474</v>
      </c>
      <c r="F8127" s="20">
        <v>2046</v>
      </c>
      <c r="G8127" s="20">
        <v>35</v>
      </c>
      <c r="H8127" s="11">
        <v>1315.60023649968</v>
      </c>
      <c r="I8127" s="10">
        <v>4778432.8102457803</v>
      </c>
      <c r="J8127" s="33">
        <f t="shared" si="504"/>
        <v>2.7532044265199401E-4</v>
      </c>
      <c r="K8127" s="33">
        <f t="shared" si="505"/>
        <v>2.7528254545694519E-4</v>
      </c>
      <c r="L8127" s="33">
        <f t="shared" si="506"/>
        <v>0.99890433819478586</v>
      </c>
      <c r="M8127" s="33">
        <f t="shared" si="507"/>
        <v>0.99862935726589963</v>
      </c>
    </row>
    <row r="8128" spans="1:13" ht="41.4">
      <c r="A8128" t="s">
        <v>164</v>
      </c>
      <c r="B8128" t="s">
        <v>268</v>
      </c>
      <c r="C8128" s="14" t="s">
        <v>270</v>
      </c>
      <c r="D8128" t="s">
        <v>456</v>
      </c>
      <c r="E8128" t="s">
        <v>474</v>
      </c>
      <c r="F8128" s="20">
        <v>2046</v>
      </c>
      <c r="G8128" s="20">
        <v>36</v>
      </c>
      <c r="H8128" s="11">
        <v>1634.5448036630401</v>
      </c>
      <c r="I8128" s="10">
        <v>4676904.6434009997</v>
      </c>
      <c r="J8128" s="33">
        <f t="shared" si="504"/>
        <v>3.4949286510883724E-4</v>
      </c>
      <c r="K8128" s="33">
        <f t="shared" si="505"/>
        <v>3.494317995916818E-4</v>
      </c>
      <c r="L8128" s="33">
        <f t="shared" si="506"/>
        <v>0.99862935726589963</v>
      </c>
      <c r="M8128" s="33">
        <f t="shared" si="507"/>
        <v>0.99828040441246513</v>
      </c>
    </row>
    <row r="8129" spans="1:13" ht="41.4">
      <c r="A8129" t="s">
        <v>164</v>
      </c>
      <c r="B8129" t="s">
        <v>268</v>
      </c>
      <c r="C8129" s="14" t="s">
        <v>270</v>
      </c>
      <c r="D8129" t="s">
        <v>456</v>
      </c>
      <c r="E8129" t="s">
        <v>474</v>
      </c>
      <c r="F8129" s="20">
        <v>2046</v>
      </c>
      <c r="G8129" s="20">
        <v>37</v>
      </c>
      <c r="H8129" s="11">
        <v>1757.0139200493099</v>
      </c>
      <c r="I8129" s="10">
        <v>4619539.7492275499</v>
      </c>
      <c r="J8129" s="33">
        <f t="shared" si="504"/>
        <v>3.8034393368800576E-4</v>
      </c>
      <c r="K8129" s="33">
        <f t="shared" si="505"/>
        <v>3.8027161210341109E-4</v>
      </c>
      <c r="L8129" s="33">
        <f t="shared" si="506"/>
        <v>0.99828040441246513</v>
      </c>
      <c r="M8129" s="33">
        <f t="shared" si="507"/>
        <v>0.99790078671374793</v>
      </c>
    </row>
    <row r="8130" spans="1:13" ht="41.4">
      <c r="A8130" t="s">
        <v>164</v>
      </c>
      <c r="B8130" t="s">
        <v>268</v>
      </c>
      <c r="C8130" s="14" t="s">
        <v>270</v>
      </c>
      <c r="D8130" t="s">
        <v>456</v>
      </c>
      <c r="E8130" t="s">
        <v>474</v>
      </c>
      <c r="F8130" s="20">
        <v>2046</v>
      </c>
      <c r="G8130" s="20">
        <v>38</v>
      </c>
      <c r="H8130" s="11">
        <v>1921.3027376595601</v>
      </c>
      <c r="I8130" s="10">
        <v>4610372.2170166001</v>
      </c>
      <c r="J8130" s="33">
        <f t="shared" ref="J8130:J8193" si="508">IF(I8130&gt;0,H8130/I8130,0)</f>
        <v>4.1673484205204732E-4</v>
      </c>
      <c r="K8130" s="33">
        <f t="shared" ref="K8130:K8193" si="509">1-EXP(-J8130)</f>
        <v>4.1664802014873548E-4</v>
      </c>
      <c r="L8130" s="33">
        <f t="shared" ref="L8130:L8193" si="510">IF(G8130=30,1,M8129)</f>
        <v>0.99790078671374793</v>
      </c>
      <c r="M8130" s="33">
        <f t="shared" ref="M8130:M8193" si="511">L8130*(1-K8130)</f>
        <v>0.99748501332665873</v>
      </c>
    </row>
    <row r="8131" spans="1:13" ht="41.4">
      <c r="A8131" t="s">
        <v>164</v>
      </c>
      <c r="B8131" t="s">
        <v>268</v>
      </c>
      <c r="C8131" s="14" t="s">
        <v>270</v>
      </c>
      <c r="D8131" t="s">
        <v>456</v>
      </c>
      <c r="E8131" t="s">
        <v>474</v>
      </c>
      <c r="F8131" s="20">
        <v>2046</v>
      </c>
      <c r="G8131" s="20">
        <v>39</v>
      </c>
      <c r="H8131" s="11">
        <v>2028.8908038638599</v>
      </c>
      <c r="I8131" s="10">
        <v>4581013.3354753703</v>
      </c>
      <c r="J8131" s="33">
        <f t="shared" si="508"/>
        <v>4.4289126777958236E-4</v>
      </c>
      <c r="K8131" s="33">
        <f t="shared" si="509"/>
        <v>4.4279320591944504E-4</v>
      </c>
      <c r="L8131" s="33">
        <f t="shared" si="510"/>
        <v>0.99748501332665873</v>
      </c>
      <c r="M8131" s="33">
        <f t="shared" si="511"/>
        <v>0.99704333373975118</v>
      </c>
    </row>
    <row r="8132" spans="1:13" ht="41.4">
      <c r="A8132" t="s">
        <v>164</v>
      </c>
      <c r="B8132" t="s">
        <v>268</v>
      </c>
      <c r="C8132" s="14" t="s">
        <v>270</v>
      </c>
      <c r="D8132" t="s">
        <v>456</v>
      </c>
      <c r="E8132" t="s">
        <v>474</v>
      </c>
      <c r="F8132" s="20">
        <v>2046</v>
      </c>
      <c r="G8132" s="20">
        <v>40</v>
      </c>
      <c r="H8132" s="11">
        <v>2176.4683607460001</v>
      </c>
      <c r="I8132" s="10">
        <v>4508097.1040823096</v>
      </c>
      <c r="J8132" s="33">
        <f t="shared" si="508"/>
        <v>4.8279092275432535E-4</v>
      </c>
      <c r="K8132" s="33">
        <f t="shared" si="509"/>
        <v>4.8267439796989553E-4</v>
      </c>
      <c r="L8132" s="33">
        <f t="shared" si="510"/>
        <v>0.99704333373975118</v>
      </c>
      <c r="M8132" s="33">
        <f t="shared" si="511"/>
        <v>0.99656208644888844</v>
      </c>
    </row>
    <row r="8133" spans="1:13" ht="41.4">
      <c r="A8133" t="s">
        <v>164</v>
      </c>
      <c r="B8133" t="s">
        <v>268</v>
      </c>
      <c r="C8133" s="14" t="s">
        <v>270</v>
      </c>
      <c r="D8133" t="s">
        <v>456</v>
      </c>
      <c r="E8133" t="s">
        <v>474</v>
      </c>
      <c r="F8133" s="20">
        <v>2046</v>
      </c>
      <c r="G8133" s="20">
        <v>41</v>
      </c>
      <c r="H8133" s="11">
        <v>2770.04832538647</v>
      </c>
      <c r="I8133" s="10">
        <v>4412364.66425269</v>
      </c>
      <c r="J8133" s="33">
        <f t="shared" si="508"/>
        <v>6.2779224659927904E-4</v>
      </c>
      <c r="K8133" s="33">
        <f t="shared" si="509"/>
        <v>6.2759522627831021E-4</v>
      </c>
      <c r="L8133" s="33">
        <f t="shared" si="510"/>
        <v>0.99656208644888844</v>
      </c>
      <c r="M8133" s="33">
        <f t="shared" si="511"/>
        <v>0.99593664884074318</v>
      </c>
    </row>
    <row r="8134" spans="1:13" ht="41.4">
      <c r="A8134" t="s">
        <v>164</v>
      </c>
      <c r="B8134" t="s">
        <v>268</v>
      </c>
      <c r="C8134" s="14" t="s">
        <v>270</v>
      </c>
      <c r="D8134" t="s">
        <v>456</v>
      </c>
      <c r="E8134" t="s">
        <v>474</v>
      </c>
      <c r="F8134" s="20">
        <v>2046</v>
      </c>
      <c r="G8134" s="20">
        <v>42</v>
      </c>
      <c r="H8134" s="11">
        <v>3014.0229516071099</v>
      </c>
      <c r="I8134" s="10">
        <v>4313012.2556122998</v>
      </c>
      <c r="J8134" s="33">
        <f t="shared" si="508"/>
        <v>6.988208641617277E-4</v>
      </c>
      <c r="K8134" s="33">
        <f t="shared" si="509"/>
        <v>6.9857674572992856E-4</v>
      </c>
      <c r="L8134" s="33">
        <f t="shared" si="510"/>
        <v>0.99593664884074318</v>
      </c>
      <c r="M8134" s="33">
        <f t="shared" si="511"/>
        <v>0.99524091065764286</v>
      </c>
    </row>
    <row r="8135" spans="1:13" ht="41.4">
      <c r="A8135" t="s">
        <v>164</v>
      </c>
      <c r="B8135" t="s">
        <v>268</v>
      </c>
      <c r="C8135" s="14" t="s">
        <v>270</v>
      </c>
      <c r="D8135" t="s">
        <v>456</v>
      </c>
      <c r="E8135" t="s">
        <v>474</v>
      </c>
      <c r="F8135" s="20">
        <v>2046</v>
      </c>
      <c r="G8135" s="20">
        <v>43</v>
      </c>
      <c r="H8135" s="11">
        <v>3365.4820053071498</v>
      </c>
      <c r="I8135" s="10">
        <v>4266549.5071064299</v>
      </c>
      <c r="J8135" s="33">
        <f t="shared" si="508"/>
        <v>7.8880650504618583E-4</v>
      </c>
      <c r="K8135" s="33">
        <f t="shared" si="509"/>
        <v>7.8849547898018901E-4</v>
      </c>
      <c r="L8135" s="33">
        <f t="shared" si="510"/>
        <v>0.99524091065764286</v>
      </c>
      <c r="M8135" s="33">
        <f t="shared" si="511"/>
        <v>0.99445616769909317</v>
      </c>
    </row>
    <row r="8136" spans="1:13" ht="41.4">
      <c r="A8136" t="s">
        <v>164</v>
      </c>
      <c r="B8136" t="s">
        <v>268</v>
      </c>
      <c r="C8136" s="14" t="s">
        <v>270</v>
      </c>
      <c r="D8136" t="s">
        <v>456</v>
      </c>
      <c r="E8136" t="s">
        <v>474</v>
      </c>
      <c r="F8136" s="20">
        <v>2046</v>
      </c>
      <c r="G8136" s="20">
        <v>44</v>
      </c>
      <c r="H8136" s="11">
        <v>3557.1542795959699</v>
      </c>
      <c r="I8136" s="10">
        <v>4241932.6126985801</v>
      </c>
      <c r="J8136" s="33">
        <f t="shared" si="508"/>
        <v>8.3856925707573261E-4</v>
      </c>
      <c r="K8136" s="33">
        <f t="shared" si="509"/>
        <v>8.3821775613579508E-4</v>
      </c>
      <c r="L8136" s="33">
        <f t="shared" si="510"/>
        <v>0.99445616769909317</v>
      </c>
      <c r="M8136" s="33">
        <f t="shared" si="511"/>
        <v>0.99362259688162902</v>
      </c>
    </row>
    <row r="8137" spans="1:13" ht="41.4">
      <c r="A8137" t="s">
        <v>164</v>
      </c>
      <c r="B8137" t="s">
        <v>268</v>
      </c>
      <c r="C8137" s="14" t="s">
        <v>270</v>
      </c>
      <c r="D8137" t="s">
        <v>456</v>
      </c>
      <c r="E8137" t="s">
        <v>474</v>
      </c>
      <c r="F8137" s="20">
        <v>2046</v>
      </c>
      <c r="G8137" s="20">
        <v>45</v>
      </c>
      <c r="H8137" s="11">
        <v>3857.0562974526001</v>
      </c>
      <c r="I8137" s="10">
        <v>4216919.96944487</v>
      </c>
      <c r="J8137" s="33">
        <f t="shared" si="508"/>
        <v>9.1466196309159659E-4</v>
      </c>
      <c r="K8137" s="33">
        <f t="shared" si="509"/>
        <v>9.1424378734439316E-4</v>
      </c>
      <c r="L8137" s="33">
        <f t="shared" si="510"/>
        <v>0.99362259688162902</v>
      </c>
      <c r="M8137" s="33">
        <f t="shared" si="511"/>
        <v>0.99271418359546504</v>
      </c>
    </row>
    <row r="8138" spans="1:13" ht="41.4">
      <c r="A8138" t="s">
        <v>164</v>
      </c>
      <c r="B8138" t="s">
        <v>268</v>
      </c>
      <c r="C8138" s="14" t="s">
        <v>270</v>
      </c>
      <c r="D8138" t="s">
        <v>456</v>
      </c>
      <c r="E8138" t="s">
        <v>474</v>
      </c>
      <c r="F8138" s="20">
        <v>2046</v>
      </c>
      <c r="G8138" s="20">
        <v>46</v>
      </c>
      <c r="H8138" s="11">
        <v>4821.0417191019797</v>
      </c>
      <c r="I8138" s="10">
        <v>4210516.5659933696</v>
      </c>
      <c r="J8138" s="33">
        <f t="shared" si="508"/>
        <v>1.1450000596220362E-3</v>
      </c>
      <c r="K8138" s="33">
        <f t="shared" si="509"/>
        <v>1.1443447971695164E-3</v>
      </c>
      <c r="L8138" s="33">
        <f t="shared" si="510"/>
        <v>0.99271418359546504</v>
      </c>
      <c r="M8138" s="33">
        <f t="shared" si="511"/>
        <v>0.99157817628439116</v>
      </c>
    </row>
    <row r="8139" spans="1:13" ht="41.4">
      <c r="A8139" t="s">
        <v>164</v>
      </c>
      <c r="B8139" t="s">
        <v>268</v>
      </c>
      <c r="C8139" s="14" t="s">
        <v>270</v>
      </c>
      <c r="D8139" t="s">
        <v>456</v>
      </c>
      <c r="E8139" t="s">
        <v>474</v>
      </c>
      <c r="F8139" s="20">
        <v>2046</v>
      </c>
      <c r="G8139" s="20">
        <v>47</v>
      </c>
      <c r="H8139" s="11">
        <v>5373.8528420080002</v>
      </c>
      <c r="I8139" s="10">
        <v>4241229.10452946</v>
      </c>
      <c r="J8139" s="33">
        <f t="shared" si="508"/>
        <v>1.2670508264382473E-3</v>
      </c>
      <c r="K8139" s="33">
        <f t="shared" si="509"/>
        <v>1.2662484564568421E-3</v>
      </c>
      <c r="L8139" s="33">
        <f t="shared" si="510"/>
        <v>0.99157817628439116</v>
      </c>
      <c r="M8139" s="33">
        <f t="shared" si="511"/>
        <v>0.99032259194921479</v>
      </c>
    </row>
    <row r="8140" spans="1:13" ht="41.4">
      <c r="A8140" t="s">
        <v>164</v>
      </c>
      <c r="B8140" t="s">
        <v>268</v>
      </c>
      <c r="C8140" s="14" t="s">
        <v>270</v>
      </c>
      <c r="D8140" t="s">
        <v>456</v>
      </c>
      <c r="E8140" t="s">
        <v>474</v>
      </c>
      <c r="F8140" s="20">
        <v>2046</v>
      </c>
      <c r="G8140" s="20">
        <v>48</v>
      </c>
      <c r="H8140" s="11">
        <v>6008.4832050867199</v>
      </c>
      <c r="I8140" s="10">
        <v>4273510.7558380896</v>
      </c>
      <c r="J8140" s="33">
        <f t="shared" si="508"/>
        <v>1.4059829373024193E-3</v>
      </c>
      <c r="K8140" s="33">
        <f t="shared" si="509"/>
        <v>1.4049950063513839E-3</v>
      </c>
      <c r="L8140" s="33">
        <f t="shared" si="510"/>
        <v>0.99032259194921479</v>
      </c>
      <c r="M8140" s="33">
        <f t="shared" si="511"/>
        <v>0.98893119365284921</v>
      </c>
    </row>
    <row r="8141" spans="1:13" ht="41.4">
      <c r="A8141" t="s">
        <v>164</v>
      </c>
      <c r="B8141" t="s">
        <v>268</v>
      </c>
      <c r="C8141" s="14" t="s">
        <v>270</v>
      </c>
      <c r="D8141" t="s">
        <v>456</v>
      </c>
      <c r="E8141" t="s">
        <v>474</v>
      </c>
      <c r="F8141" s="20">
        <v>2046</v>
      </c>
      <c r="G8141" s="20">
        <v>49</v>
      </c>
      <c r="H8141" s="11">
        <v>6476.5468305396198</v>
      </c>
      <c r="I8141" s="10">
        <v>4259709.10200777</v>
      </c>
      <c r="J8141" s="33">
        <f t="shared" si="508"/>
        <v>1.5204199806712073E-3</v>
      </c>
      <c r="K8141" s="33">
        <f t="shared" si="509"/>
        <v>1.5192647277764149E-3</v>
      </c>
      <c r="L8141" s="33">
        <f t="shared" si="510"/>
        <v>0.98893119365284921</v>
      </c>
      <c r="M8141" s="33">
        <f t="shared" si="511"/>
        <v>0.98742874537213465</v>
      </c>
    </row>
    <row r="8142" spans="1:13" ht="41.4">
      <c r="A8142" t="s">
        <v>164</v>
      </c>
      <c r="B8142" t="s">
        <v>268</v>
      </c>
      <c r="C8142" s="14" t="s">
        <v>270</v>
      </c>
      <c r="D8142" t="s">
        <v>456</v>
      </c>
      <c r="E8142" t="s">
        <v>474</v>
      </c>
      <c r="F8142" s="20">
        <v>2046</v>
      </c>
      <c r="G8142" s="20">
        <v>50</v>
      </c>
      <c r="H8142" s="11">
        <v>6921.6592396481801</v>
      </c>
      <c r="I8142" s="10">
        <v>4188012.3384229098</v>
      </c>
      <c r="J8142" s="33">
        <f t="shared" si="508"/>
        <v>1.6527313389565338E-3</v>
      </c>
      <c r="K8142" s="33">
        <f t="shared" si="509"/>
        <v>1.6513663306180204E-3</v>
      </c>
      <c r="L8142" s="33">
        <f t="shared" si="510"/>
        <v>0.98742874537213465</v>
      </c>
      <c r="M8142" s="33">
        <f t="shared" si="511"/>
        <v>0.98579813878814271</v>
      </c>
    </row>
    <row r="8143" spans="1:13" ht="41.4">
      <c r="A8143" t="s">
        <v>164</v>
      </c>
      <c r="B8143" t="s">
        <v>268</v>
      </c>
      <c r="C8143" s="14" t="s">
        <v>270</v>
      </c>
      <c r="D8143" t="s">
        <v>456</v>
      </c>
      <c r="E8143" t="s">
        <v>474</v>
      </c>
      <c r="F8143" s="20">
        <v>2046</v>
      </c>
      <c r="G8143" s="20">
        <v>51</v>
      </c>
      <c r="H8143" s="11">
        <v>7667.7663108077304</v>
      </c>
      <c r="I8143" s="10">
        <v>4113530.7360939402</v>
      </c>
      <c r="J8143" s="33">
        <f t="shared" si="508"/>
        <v>1.8640352540768331E-3</v>
      </c>
      <c r="K8143" s="33">
        <f t="shared" si="509"/>
        <v>1.862299019331104E-3</v>
      </c>
      <c r="L8143" s="33">
        <f t="shared" si="510"/>
        <v>0.98579813878814271</v>
      </c>
      <c r="M8143" s="33">
        <f t="shared" si="511"/>
        <v>0.98396228788101914</v>
      </c>
    </row>
    <row r="8144" spans="1:13" ht="41.4">
      <c r="A8144" t="s">
        <v>164</v>
      </c>
      <c r="B8144" t="s">
        <v>268</v>
      </c>
      <c r="C8144" s="14" t="s">
        <v>270</v>
      </c>
      <c r="D8144" t="s">
        <v>456</v>
      </c>
      <c r="E8144" t="s">
        <v>474</v>
      </c>
      <c r="F8144" s="20">
        <v>2046</v>
      </c>
      <c r="G8144" s="20">
        <v>52</v>
      </c>
      <c r="H8144" s="11">
        <v>8218.0027414627602</v>
      </c>
      <c r="I8144" s="10">
        <v>4047262.7089153999</v>
      </c>
      <c r="J8144" s="33">
        <f t="shared" si="508"/>
        <v>2.0305088482049762E-3</v>
      </c>
      <c r="K8144" s="33">
        <f t="shared" si="509"/>
        <v>2.0284487596922141E-3</v>
      </c>
      <c r="L8144" s="33">
        <f t="shared" si="510"/>
        <v>0.98396228788101914</v>
      </c>
      <c r="M8144" s="33">
        <f t="shared" si="511"/>
        <v>0.98196637079858295</v>
      </c>
    </row>
    <row r="8145" spans="1:13" ht="41.4">
      <c r="A8145" t="s">
        <v>164</v>
      </c>
      <c r="B8145" t="s">
        <v>268</v>
      </c>
      <c r="C8145" s="14" t="s">
        <v>270</v>
      </c>
      <c r="D8145" t="s">
        <v>456</v>
      </c>
      <c r="E8145" t="s">
        <v>474</v>
      </c>
      <c r="F8145" s="20">
        <v>2046</v>
      </c>
      <c r="G8145" s="20">
        <v>53</v>
      </c>
      <c r="H8145" s="11">
        <v>8806.9972404514101</v>
      </c>
      <c r="I8145" s="10">
        <v>3982307.4976585</v>
      </c>
      <c r="J8145" s="33">
        <f t="shared" si="508"/>
        <v>2.2115311903035391E-3</v>
      </c>
      <c r="K8145" s="33">
        <f t="shared" si="509"/>
        <v>2.2090875569230617E-3</v>
      </c>
      <c r="L8145" s="33">
        <f t="shared" si="510"/>
        <v>0.98196637079858295</v>
      </c>
      <c r="M8145" s="33">
        <f t="shared" si="511"/>
        <v>0.97979712110753492</v>
      </c>
    </row>
    <row r="8146" spans="1:13" ht="41.4">
      <c r="A8146" t="s">
        <v>164</v>
      </c>
      <c r="B8146" t="s">
        <v>268</v>
      </c>
      <c r="C8146" s="14" t="s">
        <v>270</v>
      </c>
      <c r="D8146" t="s">
        <v>456</v>
      </c>
      <c r="E8146" t="s">
        <v>474</v>
      </c>
      <c r="F8146" s="20">
        <v>2046</v>
      </c>
      <c r="G8146" s="20">
        <v>54</v>
      </c>
      <c r="H8146" s="11">
        <v>9571.6512962126399</v>
      </c>
      <c r="I8146" s="10">
        <v>3949505.7868749201</v>
      </c>
      <c r="J8146" s="33">
        <f t="shared" si="508"/>
        <v>2.4235060822094122E-3</v>
      </c>
      <c r="K8146" s="33">
        <f t="shared" si="509"/>
        <v>2.4205717622701739E-3</v>
      </c>
      <c r="L8146" s="33">
        <f t="shared" si="510"/>
        <v>0.97979712110753492</v>
      </c>
      <c r="M8146" s="33">
        <f t="shared" si="511"/>
        <v>0.97742545186342844</v>
      </c>
    </row>
    <row r="8147" spans="1:13" ht="41.4">
      <c r="A8147" t="s">
        <v>164</v>
      </c>
      <c r="B8147" t="s">
        <v>268</v>
      </c>
      <c r="C8147" s="14" t="s">
        <v>270</v>
      </c>
      <c r="D8147" t="s">
        <v>456</v>
      </c>
      <c r="E8147" t="s">
        <v>474</v>
      </c>
      <c r="F8147" s="20">
        <v>2046</v>
      </c>
      <c r="G8147" s="20">
        <v>55</v>
      </c>
      <c r="H8147" s="11">
        <v>10409.0768899184</v>
      </c>
      <c r="I8147" s="10">
        <v>3909680.24670398</v>
      </c>
      <c r="J8147" s="33">
        <f t="shared" si="508"/>
        <v>2.6623857280128412E-3</v>
      </c>
      <c r="K8147" s="33">
        <f t="shared" si="509"/>
        <v>2.6588447223352407E-3</v>
      </c>
      <c r="L8147" s="33">
        <f t="shared" si="510"/>
        <v>0.97742545186342844</v>
      </c>
      <c r="M8147" s="33">
        <f t="shared" si="511"/>
        <v>0.97482662935926523</v>
      </c>
    </row>
    <row r="8148" spans="1:13" ht="41.4">
      <c r="A8148" t="s">
        <v>164</v>
      </c>
      <c r="B8148" t="s">
        <v>268</v>
      </c>
      <c r="C8148" s="14" t="s">
        <v>270</v>
      </c>
      <c r="D8148" t="s">
        <v>456</v>
      </c>
      <c r="E8148" t="s">
        <v>474</v>
      </c>
      <c r="F8148" s="20">
        <v>2046</v>
      </c>
      <c r="G8148" s="20">
        <v>56</v>
      </c>
      <c r="H8148" s="11">
        <v>11179.2308170958</v>
      </c>
      <c r="I8148" s="10">
        <v>3871637.49690401</v>
      </c>
      <c r="J8148" s="33">
        <f t="shared" si="508"/>
        <v>2.8874683712086613E-3</v>
      </c>
      <c r="K8148" s="33">
        <f t="shared" si="509"/>
        <v>2.883303643881785E-3</v>
      </c>
      <c r="L8148" s="33">
        <f t="shared" si="510"/>
        <v>0.97482662935926523</v>
      </c>
      <c r="M8148" s="33">
        <f t="shared" si="511"/>
        <v>0.97201590818668071</v>
      </c>
    </row>
    <row r="8149" spans="1:13" ht="41.4">
      <c r="A8149" t="s">
        <v>164</v>
      </c>
      <c r="B8149" t="s">
        <v>268</v>
      </c>
      <c r="C8149" s="14" t="s">
        <v>270</v>
      </c>
      <c r="D8149" t="s">
        <v>456</v>
      </c>
      <c r="E8149" t="s">
        <v>474</v>
      </c>
      <c r="F8149" s="20">
        <v>2046</v>
      </c>
      <c r="G8149" s="20">
        <v>57</v>
      </c>
      <c r="H8149" s="11">
        <v>12269.6768995887</v>
      </c>
      <c r="I8149" s="10">
        <v>3853162.5296100401</v>
      </c>
      <c r="J8149" s="33">
        <f t="shared" si="508"/>
        <v>3.1843133543682763E-3</v>
      </c>
      <c r="K8149" s="33">
        <f t="shared" si="509"/>
        <v>3.1792488057283963E-3</v>
      </c>
      <c r="L8149" s="33">
        <f t="shared" si="510"/>
        <v>0.97201590818668071</v>
      </c>
      <c r="M8149" s="33">
        <f t="shared" si="511"/>
        <v>0.96892562777142921</v>
      </c>
    </row>
    <row r="8150" spans="1:13" ht="41.4">
      <c r="A8150" t="s">
        <v>164</v>
      </c>
      <c r="B8150" t="s">
        <v>268</v>
      </c>
      <c r="C8150" s="14" t="s">
        <v>270</v>
      </c>
      <c r="D8150" t="s">
        <v>456</v>
      </c>
      <c r="E8150" t="s">
        <v>474</v>
      </c>
      <c r="F8150" s="20">
        <v>2046</v>
      </c>
      <c r="G8150" s="20">
        <v>58</v>
      </c>
      <c r="H8150" s="11">
        <v>13355.5141364306</v>
      </c>
      <c r="I8150" s="10">
        <v>3788920.16040579</v>
      </c>
      <c r="J8150" s="33">
        <f t="shared" si="508"/>
        <v>3.5248866619032259E-3</v>
      </c>
      <c r="K8150" s="33">
        <f t="shared" si="509"/>
        <v>3.5186815418363215E-3</v>
      </c>
      <c r="L8150" s="33">
        <f t="shared" si="510"/>
        <v>0.96892562777142921</v>
      </c>
      <c r="M8150" s="33">
        <f t="shared" si="511"/>
        <v>0.9655162870495777</v>
      </c>
    </row>
    <row r="8151" spans="1:13" ht="41.4">
      <c r="A8151" t="s">
        <v>164</v>
      </c>
      <c r="B8151" t="s">
        <v>268</v>
      </c>
      <c r="C8151" s="14" t="s">
        <v>270</v>
      </c>
      <c r="D8151" t="s">
        <v>456</v>
      </c>
      <c r="E8151" t="s">
        <v>474</v>
      </c>
      <c r="F8151" s="20">
        <v>2046</v>
      </c>
      <c r="G8151" s="20">
        <v>59</v>
      </c>
      <c r="H8151" s="11">
        <v>13862.5856370086</v>
      </c>
      <c r="I8151" s="10">
        <v>3715013.4279861501</v>
      </c>
      <c r="J8151" s="33">
        <f t="shared" si="508"/>
        <v>3.7315035075184879E-3</v>
      </c>
      <c r="K8151" s="33">
        <f t="shared" si="509"/>
        <v>3.7245500998822623E-3</v>
      </c>
      <c r="L8151" s="33">
        <f t="shared" si="510"/>
        <v>0.9655162870495777</v>
      </c>
      <c r="M8151" s="33">
        <f t="shared" si="511"/>
        <v>0.96192017326620927</v>
      </c>
    </row>
    <row r="8152" spans="1:13" ht="41.4">
      <c r="A8152" t="s">
        <v>164</v>
      </c>
      <c r="B8152" t="s">
        <v>268</v>
      </c>
      <c r="C8152" s="14" t="s">
        <v>270</v>
      </c>
      <c r="D8152" t="s">
        <v>456</v>
      </c>
      <c r="E8152" t="s">
        <v>474</v>
      </c>
      <c r="F8152" s="20">
        <v>2046</v>
      </c>
      <c r="G8152" s="20">
        <v>60</v>
      </c>
      <c r="H8152" s="11">
        <v>14798.3079614826</v>
      </c>
      <c r="I8152" s="10">
        <v>3696208.0777101698</v>
      </c>
      <c r="J8152" s="33">
        <f t="shared" si="508"/>
        <v>4.0036458041210355E-3</v>
      </c>
      <c r="K8152" s="33">
        <f t="shared" si="509"/>
        <v>3.9956418994212539E-3</v>
      </c>
      <c r="L8152" s="33">
        <f t="shared" si="510"/>
        <v>0.96192017326620927</v>
      </c>
      <c r="M8152" s="33">
        <f t="shared" si="511"/>
        <v>0.95807668471800822</v>
      </c>
    </row>
    <row r="8153" spans="1:13" ht="41.4">
      <c r="A8153" t="s">
        <v>164</v>
      </c>
      <c r="B8153" t="s">
        <v>268</v>
      </c>
      <c r="C8153" s="14" t="s">
        <v>270</v>
      </c>
      <c r="D8153" t="s">
        <v>456</v>
      </c>
      <c r="E8153" t="s">
        <v>474</v>
      </c>
      <c r="F8153" s="20">
        <v>2046</v>
      </c>
      <c r="G8153" s="20">
        <v>61</v>
      </c>
      <c r="H8153" s="11">
        <v>15987.312902828</v>
      </c>
      <c r="I8153" s="10">
        <v>3726320.8445597398</v>
      </c>
      <c r="J8153" s="33">
        <f t="shared" si="508"/>
        <v>4.2903747609840826E-3</v>
      </c>
      <c r="K8153" s="33">
        <f t="shared" si="509"/>
        <v>4.2811842514638432E-3</v>
      </c>
      <c r="L8153" s="33">
        <f t="shared" si="510"/>
        <v>0.95807668471800822</v>
      </c>
      <c r="M8153" s="33">
        <f t="shared" si="511"/>
        <v>0.95397498190369878</v>
      </c>
    </row>
    <row r="8154" spans="1:13" ht="41.4">
      <c r="A8154" t="s">
        <v>164</v>
      </c>
      <c r="B8154" t="s">
        <v>268</v>
      </c>
      <c r="C8154" s="14" t="s">
        <v>270</v>
      </c>
      <c r="D8154" t="s">
        <v>456</v>
      </c>
      <c r="E8154" t="s">
        <v>474</v>
      </c>
      <c r="F8154" s="20">
        <v>2046</v>
      </c>
      <c r="G8154" s="20">
        <v>62</v>
      </c>
      <c r="H8154" s="11">
        <v>17371.165965607801</v>
      </c>
      <c r="I8154" s="10">
        <v>3715097.7894757902</v>
      </c>
      <c r="J8154" s="33">
        <f t="shared" si="508"/>
        <v>4.6758300723112097E-3</v>
      </c>
      <c r="K8154" s="33">
        <f t="shared" si="509"/>
        <v>4.6649153972272428E-3</v>
      </c>
      <c r="L8154" s="33">
        <f t="shared" si="510"/>
        <v>0.95397498190369878</v>
      </c>
      <c r="M8154" s="33">
        <f t="shared" si="511"/>
        <v>0.94952476932204666</v>
      </c>
    </row>
    <row r="8155" spans="1:13" ht="41.4">
      <c r="A8155" t="s">
        <v>164</v>
      </c>
      <c r="B8155" t="s">
        <v>268</v>
      </c>
      <c r="C8155" s="14" t="s">
        <v>270</v>
      </c>
      <c r="D8155" t="s">
        <v>456</v>
      </c>
      <c r="E8155" t="s">
        <v>474</v>
      </c>
      <c r="F8155" s="20">
        <v>2046</v>
      </c>
      <c r="G8155" s="20">
        <v>63</v>
      </c>
      <c r="H8155" s="11">
        <v>18510.8686291007</v>
      </c>
      <c r="I8155" s="10">
        <v>3649835.4505905299</v>
      </c>
      <c r="J8155" s="33">
        <f t="shared" si="508"/>
        <v>5.0716994997968218E-3</v>
      </c>
      <c r="K8155" s="33">
        <f t="shared" si="509"/>
        <v>5.0588601468393168E-3</v>
      </c>
      <c r="L8155" s="33">
        <f t="shared" si="510"/>
        <v>0.94952476932204666</v>
      </c>
      <c r="M8155" s="33">
        <f t="shared" si="511"/>
        <v>0.94472125630808657</v>
      </c>
    </row>
    <row r="8156" spans="1:13" ht="41.4">
      <c r="A8156" t="s">
        <v>164</v>
      </c>
      <c r="B8156" t="s">
        <v>268</v>
      </c>
      <c r="C8156" s="14" t="s">
        <v>270</v>
      </c>
      <c r="D8156" t="s">
        <v>456</v>
      </c>
      <c r="E8156" t="s">
        <v>474</v>
      </c>
      <c r="F8156" s="20">
        <v>2046</v>
      </c>
      <c r="G8156" s="20">
        <v>64</v>
      </c>
      <c r="H8156" s="11">
        <v>19891.336561851698</v>
      </c>
      <c r="I8156" s="10">
        <v>3560672.25209312</v>
      </c>
      <c r="J8156" s="33">
        <f t="shared" si="508"/>
        <v>5.5863991835133648E-3</v>
      </c>
      <c r="K8156" s="33">
        <f t="shared" si="509"/>
        <v>5.570824271649566E-3</v>
      </c>
      <c r="L8156" s="33">
        <f t="shared" si="510"/>
        <v>0.94472125630808657</v>
      </c>
      <c r="M8156" s="33">
        <f t="shared" si="511"/>
        <v>0.93945838020350225</v>
      </c>
    </row>
    <row r="8157" spans="1:13" ht="41.4">
      <c r="A8157" t="s">
        <v>164</v>
      </c>
      <c r="B8157" t="s">
        <v>268</v>
      </c>
      <c r="C8157" s="14" t="s">
        <v>270</v>
      </c>
      <c r="D8157" t="s">
        <v>456</v>
      </c>
      <c r="E8157" t="s">
        <v>474</v>
      </c>
      <c r="F8157" s="20">
        <v>2046</v>
      </c>
      <c r="G8157" s="20">
        <v>65</v>
      </c>
      <c r="H8157" s="11">
        <v>21142.297465640298</v>
      </c>
      <c r="I8157" s="10">
        <v>3463784.6882370799</v>
      </c>
      <c r="J8157" s="33">
        <f t="shared" si="508"/>
        <v>6.1038139978616384E-3</v>
      </c>
      <c r="K8157" s="33">
        <f t="shared" si="509"/>
        <v>6.0852235686069678E-3</v>
      </c>
      <c r="L8157" s="33">
        <f t="shared" si="510"/>
        <v>0.93945838020350225</v>
      </c>
      <c r="M8157" s="33">
        <f t="shared" si="511"/>
        <v>0.93374156592656254</v>
      </c>
    </row>
    <row r="8158" spans="1:13" ht="41.4">
      <c r="A8158" t="s">
        <v>164</v>
      </c>
      <c r="B8158" t="s">
        <v>268</v>
      </c>
      <c r="C8158" s="14" t="s">
        <v>270</v>
      </c>
      <c r="D8158" t="s">
        <v>456</v>
      </c>
      <c r="E8158" t="s">
        <v>474</v>
      </c>
      <c r="F8158" s="20">
        <v>2046</v>
      </c>
      <c r="G8158" s="20">
        <v>66</v>
      </c>
      <c r="H8158" s="11">
        <v>21621.739999072201</v>
      </c>
      <c r="I8158" s="10">
        <v>3369458.3100832398</v>
      </c>
      <c r="J8158" s="33">
        <f t="shared" si="508"/>
        <v>6.4169780449184581E-3</v>
      </c>
      <c r="K8158" s="33">
        <f t="shared" si="509"/>
        <v>6.3964332100450161E-3</v>
      </c>
      <c r="L8158" s="33">
        <f t="shared" si="510"/>
        <v>0.93374156592656254</v>
      </c>
      <c r="M8158" s="33">
        <f t="shared" si="511"/>
        <v>0.92776895036467044</v>
      </c>
    </row>
    <row r="8159" spans="1:13" ht="41.4">
      <c r="A8159" t="s">
        <v>164</v>
      </c>
      <c r="B8159" t="s">
        <v>268</v>
      </c>
      <c r="C8159" s="14" t="s">
        <v>270</v>
      </c>
      <c r="D8159" t="s">
        <v>456</v>
      </c>
      <c r="E8159" t="s">
        <v>474</v>
      </c>
      <c r="F8159" s="20">
        <v>2046</v>
      </c>
      <c r="G8159" s="20">
        <v>67</v>
      </c>
      <c r="H8159" s="11">
        <v>22795.558836351302</v>
      </c>
      <c r="I8159" s="10">
        <v>3260632.1350709801</v>
      </c>
      <c r="J8159" s="33">
        <f t="shared" si="508"/>
        <v>6.9911470819308081E-3</v>
      </c>
      <c r="K8159" s="33">
        <f t="shared" si="509"/>
        <v>6.9667658638170593E-3</v>
      </c>
      <c r="L8159" s="33">
        <f t="shared" si="510"/>
        <v>0.92776895036467044</v>
      </c>
      <c r="M8159" s="33">
        <f t="shared" si="511"/>
        <v>0.92130540131176042</v>
      </c>
    </row>
    <row r="8160" spans="1:13" ht="41.4">
      <c r="A8160" t="s">
        <v>164</v>
      </c>
      <c r="B8160" t="s">
        <v>268</v>
      </c>
      <c r="C8160" s="14" t="s">
        <v>270</v>
      </c>
      <c r="D8160" t="s">
        <v>456</v>
      </c>
      <c r="E8160" t="s">
        <v>474</v>
      </c>
      <c r="F8160" s="20">
        <v>2046</v>
      </c>
      <c r="G8160" s="20">
        <v>68</v>
      </c>
      <c r="H8160" s="11">
        <v>23705.393991667799</v>
      </c>
      <c r="I8160" s="10">
        <v>3129751.0592314401</v>
      </c>
      <c r="J8160" s="33">
        <f t="shared" si="508"/>
        <v>7.5742107097454053E-3</v>
      </c>
      <c r="K8160" s="33">
        <f t="shared" si="509"/>
        <v>7.5455986592796176E-3</v>
      </c>
      <c r="L8160" s="33">
        <f t="shared" si="510"/>
        <v>0.92130540131176042</v>
      </c>
      <c r="M8160" s="33">
        <f t="shared" si="511"/>
        <v>0.91435360051083536</v>
      </c>
    </row>
    <row r="8161" spans="1:13" ht="41.4">
      <c r="A8161" t="s">
        <v>164</v>
      </c>
      <c r="B8161" t="s">
        <v>268</v>
      </c>
      <c r="C8161" s="14" t="s">
        <v>270</v>
      </c>
      <c r="D8161" t="s">
        <v>456</v>
      </c>
      <c r="E8161" t="s">
        <v>474</v>
      </c>
      <c r="F8161" s="20">
        <v>2046</v>
      </c>
      <c r="G8161" s="20">
        <v>69</v>
      </c>
      <c r="H8161" s="11">
        <v>23965.217581971399</v>
      </c>
      <c r="I8161" s="10">
        <v>3001360.0116498698</v>
      </c>
      <c r="J8161" s="33">
        <f t="shared" si="508"/>
        <v>7.9847860599693739E-3</v>
      </c>
      <c r="K8161" s="33">
        <f t="shared" si="509"/>
        <v>7.9529923340682096E-3</v>
      </c>
      <c r="L8161" s="33">
        <f t="shared" si="510"/>
        <v>0.91435360051083536</v>
      </c>
      <c r="M8161" s="33">
        <f t="shared" si="511"/>
        <v>0.90708175333534502</v>
      </c>
    </row>
    <row r="8162" spans="1:13" ht="41.4">
      <c r="A8162" t="s">
        <v>164</v>
      </c>
      <c r="B8162" t="s">
        <v>268</v>
      </c>
      <c r="C8162" s="14" t="s">
        <v>270</v>
      </c>
      <c r="D8162" t="s">
        <v>456</v>
      </c>
      <c r="E8162" t="s">
        <v>474</v>
      </c>
      <c r="F8162" s="20">
        <v>2047</v>
      </c>
      <c r="G8162" s="20">
        <v>30</v>
      </c>
      <c r="H8162" s="11">
        <v>648.28473181031802</v>
      </c>
      <c r="I8162" s="10">
        <v>4346989.0678369803</v>
      </c>
      <c r="J8162" s="33">
        <f t="shared" si="508"/>
        <v>1.4913419879680035E-4</v>
      </c>
      <c r="K8162" s="33">
        <f t="shared" si="509"/>
        <v>1.4912307884495934E-4</v>
      </c>
      <c r="L8162" s="33">
        <f t="shared" si="510"/>
        <v>1</v>
      </c>
      <c r="M8162" s="33">
        <f t="shared" si="511"/>
        <v>0.99985087692115504</v>
      </c>
    </row>
    <row r="8163" spans="1:13" ht="41.4">
      <c r="A8163" t="s">
        <v>164</v>
      </c>
      <c r="B8163" t="s">
        <v>268</v>
      </c>
      <c r="C8163" s="14" t="s">
        <v>270</v>
      </c>
      <c r="D8163" t="s">
        <v>456</v>
      </c>
      <c r="E8163" t="s">
        <v>474</v>
      </c>
      <c r="F8163" s="20">
        <v>2047</v>
      </c>
      <c r="G8163" s="20">
        <v>31</v>
      </c>
      <c r="H8163" s="11">
        <v>989.66646370455896</v>
      </c>
      <c r="I8163" s="10">
        <v>4583857.2570406999</v>
      </c>
      <c r="J8163" s="33">
        <f t="shared" si="508"/>
        <v>2.1590254848892905E-4</v>
      </c>
      <c r="K8163" s="33">
        <f t="shared" si="509"/>
        <v>2.1587924321098129E-4</v>
      </c>
      <c r="L8163" s="33">
        <f t="shared" si="510"/>
        <v>0.99985087692115504</v>
      </c>
      <c r="M8163" s="33">
        <f t="shared" si="511"/>
        <v>0.99963502987052144</v>
      </c>
    </row>
    <row r="8164" spans="1:13" ht="41.4">
      <c r="A8164" t="s">
        <v>164</v>
      </c>
      <c r="B8164" t="s">
        <v>268</v>
      </c>
      <c r="C8164" s="14" t="s">
        <v>270</v>
      </c>
      <c r="D8164" t="s">
        <v>456</v>
      </c>
      <c r="E8164" t="s">
        <v>474</v>
      </c>
      <c r="F8164" s="20">
        <v>2047</v>
      </c>
      <c r="G8164" s="20">
        <v>32</v>
      </c>
      <c r="H8164" s="11">
        <v>1052.94370747108</v>
      </c>
      <c r="I8164" s="10">
        <v>4647349.2071852004</v>
      </c>
      <c r="J8164" s="33">
        <f t="shared" si="508"/>
        <v>2.2656866538953835E-4</v>
      </c>
      <c r="K8164" s="33">
        <f t="shared" si="509"/>
        <v>2.2654300064772759E-4</v>
      </c>
      <c r="L8164" s="33">
        <f t="shared" si="510"/>
        <v>0.99963502987052144</v>
      </c>
      <c r="M8164" s="33">
        <f t="shared" si="511"/>
        <v>0.99940856955130197</v>
      </c>
    </row>
    <row r="8165" spans="1:13" ht="41.4">
      <c r="A8165" t="s">
        <v>164</v>
      </c>
      <c r="B8165" t="s">
        <v>268</v>
      </c>
      <c r="C8165" s="14" t="s">
        <v>270</v>
      </c>
      <c r="D8165" t="s">
        <v>456</v>
      </c>
      <c r="E8165" t="s">
        <v>474</v>
      </c>
      <c r="F8165" s="20">
        <v>2047</v>
      </c>
      <c r="G8165" s="20">
        <v>33</v>
      </c>
      <c r="H8165" s="11">
        <v>1136.0750510156399</v>
      </c>
      <c r="I8165" s="10">
        <v>4718830.8814427704</v>
      </c>
      <c r="J8165" s="33">
        <f t="shared" si="508"/>
        <v>2.4075350008481082E-4</v>
      </c>
      <c r="K8165" s="33">
        <f t="shared" si="509"/>
        <v>2.4072452128653943E-4</v>
      </c>
      <c r="L8165" s="33">
        <f t="shared" si="510"/>
        <v>0.99940856955130197</v>
      </c>
      <c r="M8165" s="33">
        <f t="shared" si="511"/>
        <v>0.99916798740182711</v>
      </c>
    </row>
    <row r="8166" spans="1:13" ht="41.4">
      <c r="A8166" t="s">
        <v>164</v>
      </c>
      <c r="B8166" t="s">
        <v>268</v>
      </c>
      <c r="C8166" s="14" t="s">
        <v>270</v>
      </c>
      <c r="D8166" t="s">
        <v>456</v>
      </c>
      <c r="E8166" t="s">
        <v>474</v>
      </c>
      <c r="F8166" s="20">
        <v>2047</v>
      </c>
      <c r="G8166" s="20">
        <v>34</v>
      </c>
      <c r="H8166" s="11">
        <v>1226.6716482136001</v>
      </c>
      <c r="I8166" s="10">
        <v>4809551.8988540201</v>
      </c>
      <c r="J8166" s="33">
        <f t="shared" si="508"/>
        <v>2.5504905114047757E-4</v>
      </c>
      <c r="K8166" s="33">
        <f t="shared" si="509"/>
        <v>2.5501652889625692E-4</v>
      </c>
      <c r="L8166" s="33">
        <f t="shared" si="510"/>
        <v>0.99916798740182711</v>
      </c>
      <c r="M8166" s="33">
        <f t="shared" si="511"/>
        <v>0.99891318304989563</v>
      </c>
    </row>
    <row r="8167" spans="1:13" ht="41.4">
      <c r="A8167" t="s">
        <v>164</v>
      </c>
      <c r="B8167" t="s">
        <v>268</v>
      </c>
      <c r="C8167" s="14" t="s">
        <v>270</v>
      </c>
      <c r="D8167" t="s">
        <v>456</v>
      </c>
      <c r="E8167" t="s">
        <v>474</v>
      </c>
      <c r="F8167" s="20">
        <v>2047</v>
      </c>
      <c r="G8167" s="20">
        <v>35</v>
      </c>
      <c r="H8167" s="11">
        <v>1331.35429536943</v>
      </c>
      <c r="I8167" s="10">
        <v>4852280.4840461398</v>
      </c>
      <c r="J8167" s="33">
        <f t="shared" si="508"/>
        <v>2.7437702740944236E-4</v>
      </c>
      <c r="K8167" s="33">
        <f t="shared" si="509"/>
        <v>2.7433938947529768E-4</v>
      </c>
      <c r="L8167" s="33">
        <f t="shared" si="510"/>
        <v>0.99891318304989563</v>
      </c>
      <c r="M8167" s="33">
        <f t="shared" si="511"/>
        <v>0.99863914181711888</v>
      </c>
    </row>
    <row r="8168" spans="1:13" ht="41.4">
      <c r="A8168" t="s">
        <v>164</v>
      </c>
      <c r="B8168" t="s">
        <v>268</v>
      </c>
      <c r="C8168" s="14" t="s">
        <v>270</v>
      </c>
      <c r="D8168" t="s">
        <v>456</v>
      </c>
      <c r="E8168" t="s">
        <v>474</v>
      </c>
      <c r="F8168" s="20">
        <v>2047</v>
      </c>
      <c r="G8168" s="20">
        <v>36</v>
      </c>
      <c r="H8168" s="11">
        <v>1658.3599565289801</v>
      </c>
      <c r="I8168" s="10">
        <v>4772059.52223479</v>
      </c>
      <c r="J8168" s="33">
        <f t="shared" si="508"/>
        <v>3.4751451628003965E-4</v>
      </c>
      <c r="K8168" s="33">
        <f t="shared" si="509"/>
        <v>3.4745414010461939E-4</v>
      </c>
      <c r="L8168" s="33">
        <f t="shared" si="510"/>
        <v>0.99863914181711888</v>
      </c>
      <c r="M8168" s="33">
        <f t="shared" si="511"/>
        <v>0.99829216051282399</v>
      </c>
    </row>
    <row r="8169" spans="1:13" ht="41.4">
      <c r="A8169" t="s">
        <v>164</v>
      </c>
      <c r="B8169" t="s">
        <v>268</v>
      </c>
      <c r="C8169" s="14" t="s">
        <v>270</v>
      </c>
      <c r="D8169" t="s">
        <v>456</v>
      </c>
      <c r="E8169" t="s">
        <v>474</v>
      </c>
      <c r="F8169" s="20">
        <v>2047</v>
      </c>
      <c r="G8169" s="20">
        <v>37</v>
      </c>
      <c r="H8169" s="11">
        <v>1767.5383443901801</v>
      </c>
      <c r="I8169" s="10">
        <v>4670420.3835263401</v>
      </c>
      <c r="J8169" s="33">
        <f t="shared" si="508"/>
        <v>3.7845380056679678E-4</v>
      </c>
      <c r="K8169" s="33">
        <f t="shared" si="509"/>
        <v>3.7838219596053602E-4</v>
      </c>
      <c r="L8169" s="33">
        <f t="shared" si="510"/>
        <v>0.99829216051282399</v>
      </c>
      <c r="M8169" s="33">
        <f t="shared" si="511"/>
        <v>0.99791442453291901</v>
      </c>
    </row>
    <row r="8170" spans="1:13" ht="41.4">
      <c r="A8170" t="s">
        <v>164</v>
      </c>
      <c r="B8170" t="s">
        <v>268</v>
      </c>
      <c r="C8170" s="14" t="s">
        <v>270</v>
      </c>
      <c r="D8170" t="s">
        <v>456</v>
      </c>
      <c r="E8170" t="s">
        <v>474</v>
      </c>
      <c r="F8170" s="20">
        <v>2047</v>
      </c>
      <c r="G8170" s="20">
        <v>38</v>
      </c>
      <c r="H8170" s="11">
        <v>1913.2604219636801</v>
      </c>
      <c r="I8170" s="10">
        <v>4612679.7469494799</v>
      </c>
      <c r="J8170" s="33">
        <f t="shared" si="508"/>
        <v>4.1478284358002169E-4</v>
      </c>
      <c r="K8170" s="33">
        <f t="shared" si="509"/>
        <v>4.146968330687173E-4</v>
      </c>
      <c r="L8170" s="33">
        <f t="shared" si="510"/>
        <v>0.99791442453291901</v>
      </c>
      <c r="M8170" s="33">
        <f t="shared" si="511"/>
        <v>0.99750059258139157</v>
      </c>
    </row>
    <row r="8171" spans="1:13" ht="41.4">
      <c r="A8171" t="s">
        <v>164</v>
      </c>
      <c r="B8171" t="s">
        <v>268</v>
      </c>
      <c r="C8171" s="14" t="s">
        <v>270</v>
      </c>
      <c r="D8171" t="s">
        <v>456</v>
      </c>
      <c r="E8171" t="s">
        <v>474</v>
      </c>
      <c r="F8171" s="20">
        <v>2047</v>
      </c>
      <c r="G8171" s="20">
        <v>39</v>
      </c>
      <c r="H8171" s="11">
        <v>2029.87139397791</v>
      </c>
      <c r="I8171" s="10">
        <v>4603003.2776043499</v>
      </c>
      <c r="J8171" s="33">
        <f t="shared" si="508"/>
        <v>4.4098847460181782E-4</v>
      </c>
      <c r="K8171" s="33">
        <f t="shared" si="509"/>
        <v>4.4089125347612779E-4</v>
      </c>
      <c r="L8171" s="33">
        <f t="shared" si="510"/>
        <v>0.99750059258139157</v>
      </c>
      <c r="M8171" s="33">
        <f t="shared" si="511"/>
        <v>0.99706080329478519</v>
      </c>
    </row>
    <row r="8172" spans="1:13" ht="41.4">
      <c r="A8172" t="s">
        <v>164</v>
      </c>
      <c r="B8172" t="s">
        <v>268</v>
      </c>
      <c r="C8172" s="14" t="s">
        <v>270</v>
      </c>
      <c r="D8172" t="s">
        <v>456</v>
      </c>
      <c r="E8172" t="s">
        <v>474</v>
      </c>
      <c r="F8172" s="20">
        <v>2047</v>
      </c>
      <c r="G8172" s="20">
        <v>40</v>
      </c>
      <c r="H8172" s="11">
        <v>2198.02500649382</v>
      </c>
      <c r="I8172" s="10">
        <v>4573182.6773193097</v>
      </c>
      <c r="J8172" s="33">
        <f t="shared" si="508"/>
        <v>4.8063354595365729E-4</v>
      </c>
      <c r="K8172" s="33">
        <f t="shared" si="509"/>
        <v>4.8051806015381171E-4</v>
      </c>
      <c r="L8172" s="33">
        <f t="shared" si="510"/>
        <v>0.99706080329478519</v>
      </c>
      <c r="M8172" s="33">
        <f t="shared" si="511"/>
        <v>0.99658169757173054</v>
      </c>
    </row>
    <row r="8173" spans="1:13" ht="41.4">
      <c r="A8173" t="s">
        <v>164</v>
      </c>
      <c r="B8173" t="s">
        <v>268</v>
      </c>
      <c r="C8173" s="14" t="s">
        <v>270</v>
      </c>
      <c r="D8173" t="s">
        <v>456</v>
      </c>
      <c r="E8173" t="s">
        <v>474</v>
      </c>
      <c r="F8173" s="20">
        <v>2047</v>
      </c>
      <c r="G8173" s="20">
        <v>41</v>
      </c>
      <c r="H8173" s="11">
        <v>2810.9398904417199</v>
      </c>
      <c r="I8173" s="10">
        <v>4499782.0849533798</v>
      </c>
      <c r="J8173" s="33">
        <f t="shared" si="508"/>
        <v>6.2468355964194271E-4</v>
      </c>
      <c r="K8173" s="33">
        <f t="shared" si="509"/>
        <v>6.244884854891275E-4</v>
      </c>
      <c r="L8173" s="33">
        <f t="shared" si="510"/>
        <v>0.99658169757173054</v>
      </c>
      <c r="M8173" s="33">
        <f t="shared" si="511"/>
        <v>0.99595934377674777</v>
      </c>
    </row>
    <row r="8174" spans="1:13" ht="41.4">
      <c r="A8174" t="s">
        <v>164</v>
      </c>
      <c r="B8174" t="s">
        <v>268</v>
      </c>
      <c r="C8174" s="14" t="s">
        <v>270</v>
      </c>
      <c r="D8174" t="s">
        <v>456</v>
      </c>
      <c r="E8174" t="s">
        <v>474</v>
      </c>
      <c r="F8174" s="20">
        <v>2047</v>
      </c>
      <c r="G8174" s="20">
        <v>42</v>
      </c>
      <c r="H8174" s="11">
        <v>3048.7570836039599</v>
      </c>
      <c r="I8174" s="10">
        <v>4403825.9572961498</v>
      </c>
      <c r="J8174" s="33">
        <f t="shared" si="508"/>
        <v>6.9229735987927832E-4</v>
      </c>
      <c r="K8174" s="33">
        <f t="shared" si="509"/>
        <v>6.9205777735270591E-4</v>
      </c>
      <c r="L8174" s="33">
        <f t="shared" si="510"/>
        <v>0.99595934377674777</v>
      </c>
      <c r="M8174" s="33">
        <f t="shared" si="511"/>
        <v>0.99527008236696002</v>
      </c>
    </row>
    <row r="8175" spans="1:13" ht="41.4">
      <c r="A8175" t="s">
        <v>164</v>
      </c>
      <c r="B8175" t="s">
        <v>268</v>
      </c>
      <c r="C8175" s="14" t="s">
        <v>270</v>
      </c>
      <c r="D8175" t="s">
        <v>456</v>
      </c>
      <c r="E8175" t="s">
        <v>474</v>
      </c>
      <c r="F8175" s="20">
        <v>2047</v>
      </c>
      <c r="G8175" s="20">
        <v>43</v>
      </c>
      <c r="H8175" s="11">
        <v>3340.2563087408998</v>
      </c>
      <c r="I8175" s="10">
        <v>4303903.4348799102</v>
      </c>
      <c r="J8175" s="33">
        <f t="shared" si="508"/>
        <v>7.7609926878717279E-4</v>
      </c>
      <c r="K8175" s="33">
        <f t="shared" si="509"/>
        <v>7.7579818164585923E-4</v>
      </c>
      <c r="L8175" s="33">
        <f t="shared" si="510"/>
        <v>0.99527008236696002</v>
      </c>
      <c r="M8175" s="33">
        <f t="shared" si="511"/>
        <v>0.99449795364681326</v>
      </c>
    </row>
    <row r="8176" spans="1:13" ht="41.4">
      <c r="A8176" t="s">
        <v>164</v>
      </c>
      <c r="B8176" t="s">
        <v>268</v>
      </c>
      <c r="C8176" s="14" t="s">
        <v>270</v>
      </c>
      <c r="D8176" t="s">
        <v>456</v>
      </c>
      <c r="E8176" t="s">
        <v>474</v>
      </c>
      <c r="F8176" s="20">
        <v>2047</v>
      </c>
      <c r="G8176" s="20">
        <v>44</v>
      </c>
      <c r="H8176" s="11">
        <v>3515.1354485842799</v>
      </c>
      <c r="I8176" s="10">
        <v>4256652.5148086799</v>
      </c>
      <c r="J8176" s="33">
        <f t="shared" si="508"/>
        <v>8.2579807403947126E-4</v>
      </c>
      <c r="K8176" s="33">
        <f t="shared" si="509"/>
        <v>8.2545719664839368E-4</v>
      </c>
      <c r="L8176" s="33">
        <f t="shared" si="510"/>
        <v>0.99449795364681326</v>
      </c>
      <c r="M8176" s="33">
        <f t="shared" si="511"/>
        <v>0.99367703815392339</v>
      </c>
    </row>
    <row r="8177" spans="1:13" ht="41.4">
      <c r="A8177" t="s">
        <v>164</v>
      </c>
      <c r="B8177" t="s">
        <v>268</v>
      </c>
      <c r="C8177" s="14" t="s">
        <v>270</v>
      </c>
      <c r="D8177" t="s">
        <v>456</v>
      </c>
      <c r="E8177" t="s">
        <v>474</v>
      </c>
      <c r="F8177" s="20">
        <v>2047</v>
      </c>
      <c r="G8177" s="20">
        <v>45</v>
      </c>
      <c r="H8177" s="11">
        <v>3816.5865464204298</v>
      </c>
      <c r="I8177" s="10">
        <v>4231331.66698955</v>
      </c>
      <c r="J8177" s="33">
        <f t="shared" si="508"/>
        <v>9.0198236555060754E-4</v>
      </c>
      <c r="K8177" s="33">
        <f t="shared" si="509"/>
        <v>9.0157570173377E-4</v>
      </c>
      <c r="L8177" s="33">
        <f t="shared" si="510"/>
        <v>0.99367703815392339</v>
      </c>
      <c r="M8177" s="33">
        <f t="shared" si="511"/>
        <v>0.99278116308095299</v>
      </c>
    </row>
    <row r="8178" spans="1:13" ht="41.4">
      <c r="A8178" t="s">
        <v>164</v>
      </c>
      <c r="B8178" t="s">
        <v>268</v>
      </c>
      <c r="C8178" s="14" t="s">
        <v>270</v>
      </c>
      <c r="D8178" t="s">
        <v>456</v>
      </c>
      <c r="E8178" t="s">
        <v>474</v>
      </c>
      <c r="F8178" s="20">
        <v>2047</v>
      </c>
      <c r="G8178" s="20">
        <v>46</v>
      </c>
      <c r="H8178" s="11">
        <v>4755.2730427604802</v>
      </c>
      <c r="I8178" s="10">
        <v>4205451.4870037902</v>
      </c>
      <c r="J8178" s="33">
        <f t="shared" si="508"/>
        <v>1.1307401969695328E-3</v>
      </c>
      <c r="K8178" s="33">
        <f t="shared" si="509"/>
        <v>1.130101151160634E-3</v>
      </c>
      <c r="L8178" s="33">
        <f t="shared" si="510"/>
        <v>0.99278116308095299</v>
      </c>
      <c r="M8178" s="33">
        <f t="shared" si="511"/>
        <v>0.99165921994570461</v>
      </c>
    </row>
    <row r="8179" spans="1:13" ht="41.4">
      <c r="A8179" t="s">
        <v>164</v>
      </c>
      <c r="B8179" t="s">
        <v>268</v>
      </c>
      <c r="C8179" s="14" t="s">
        <v>270</v>
      </c>
      <c r="D8179" t="s">
        <v>456</v>
      </c>
      <c r="E8179" t="s">
        <v>474</v>
      </c>
      <c r="F8179" s="20">
        <v>2047</v>
      </c>
      <c r="G8179" s="20">
        <v>47</v>
      </c>
      <c r="H8179" s="11">
        <v>5250.8244671252896</v>
      </c>
      <c r="I8179" s="10">
        <v>4198291.0495230602</v>
      </c>
      <c r="J8179" s="33">
        <f t="shared" si="508"/>
        <v>1.2507052048527699E-3</v>
      </c>
      <c r="K8179" s="33">
        <f t="shared" si="509"/>
        <v>1.2499233990681535E-3</v>
      </c>
      <c r="L8179" s="33">
        <f t="shared" si="510"/>
        <v>0.99165921994570461</v>
      </c>
      <c r="M8179" s="33">
        <f t="shared" si="511"/>
        <v>0.99041972188279281</v>
      </c>
    </row>
    <row r="8180" spans="1:13" ht="41.4">
      <c r="A8180" t="s">
        <v>164</v>
      </c>
      <c r="B8180" t="s">
        <v>268</v>
      </c>
      <c r="C8180" s="14" t="s">
        <v>270</v>
      </c>
      <c r="D8180" t="s">
        <v>456</v>
      </c>
      <c r="E8180" t="s">
        <v>474</v>
      </c>
      <c r="F8180" s="20">
        <v>2047</v>
      </c>
      <c r="G8180" s="20">
        <v>48</v>
      </c>
      <c r="H8180" s="11">
        <v>5893.7085365721496</v>
      </c>
      <c r="I8180" s="10">
        <v>4227710.4577131001</v>
      </c>
      <c r="J8180" s="33">
        <f t="shared" si="508"/>
        <v>1.3940662671966045E-3</v>
      </c>
      <c r="K8180" s="33">
        <f t="shared" si="509"/>
        <v>1.3930950082035043E-3</v>
      </c>
      <c r="L8180" s="33">
        <f t="shared" si="510"/>
        <v>0.99041972188279281</v>
      </c>
      <c r="M8180" s="33">
        <f t="shared" si="511"/>
        <v>0.98903997311221159</v>
      </c>
    </row>
    <row r="8181" spans="1:13" ht="41.4">
      <c r="A8181" t="s">
        <v>164</v>
      </c>
      <c r="B8181" t="s">
        <v>268</v>
      </c>
      <c r="C8181" s="14" t="s">
        <v>270</v>
      </c>
      <c r="D8181" t="s">
        <v>456</v>
      </c>
      <c r="E8181" t="s">
        <v>474</v>
      </c>
      <c r="F8181" s="20">
        <v>2047</v>
      </c>
      <c r="G8181" s="20">
        <v>49</v>
      </c>
      <c r="H8181" s="11">
        <v>6425.9095871397803</v>
      </c>
      <c r="I8181" s="10">
        <v>4258516.8654952496</v>
      </c>
      <c r="J8181" s="33">
        <f t="shared" si="508"/>
        <v>1.5089548286648551E-3</v>
      </c>
      <c r="K8181" s="33">
        <f t="shared" si="509"/>
        <v>1.5078169287459087E-3</v>
      </c>
      <c r="L8181" s="33">
        <f t="shared" si="510"/>
        <v>0.98903997311221159</v>
      </c>
      <c r="M8181" s="33">
        <f t="shared" si="511"/>
        <v>0.98754868189754663</v>
      </c>
    </row>
    <row r="8182" spans="1:13" ht="41.4">
      <c r="A8182" t="s">
        <v>164</v>
      </c>
      <c r="B8182" t="s">
        <v>268</v>
      </c>
      <c r="C8182" s="14" t="s">
        <v>270</v>
      </c>
      <c r="D8182" t="s">
        <v>456</v>
      </c>
      <c r="E8182" t="s">
        <v>474</v>
      </c>
      <c r="F8182" s="20">
        <v>2047</v>
      </c>
      <c r="G8182" s="20">
        <v>50</v>
      </c>
      <c r="H8182" s="11">
        <v>6975.0609400040003</v>
      </c>
      <c r="I8182" s="10">
        <v>4243432.9852957604</v>
      </c>
      <c r="J8182" s="33">
        <f t="shared" si="508"/>
        <v>1.6437306690535256E-3</v>
      </c>
      <c r="K8182" s="33">
        <f t="shared" si="509"/>
        <v>1.6423804836790401E-3</v>
      </c>
      <c r="L8182" s="33">
        <f t="shared" si="510"/>
        <v>0.98754868189754663</v>
      </c>
      <c r="M8182" s="33">
        <f t="shared" si="511"/>
        <v>0.98592675121571516</v>
      </c>
    </row>
    <row r="8183" spans="1:13" ht="41.4">
      <c r="A8183" t="s">
        <v>164</v>
      </c>
      <c r="B8183" t="s">
        <v>268</v>
      </c>
      <c r="C8183" s="14" t="s">
        <v>270</v>
      </c>
      <c r="D8183" t="s">
        <v>456</v>
      </c>
      <c r="E8183" t="s">
        <v>474</v>
      </c>
      <c r="F8183" s="20">
        <v>2047</v>
      </c>
      <c r="G8183" s="20">
        <v>51</v>
      </c>
      <c r="H8183" s="11">
        <v>7728.66358649009</v>
      </c>
      <c r="I8183" s="10">
        <v>4170531.0495938701</v>
      </c>
      <c r="J8183" s="33">
        <f t="shared" si="508"/>
        <v>1.8531605434858743E-3</v>
      </c>
      <c r="K8183" s="33">
        <f t="shared" si="509"/>
        <v>1.8514445016832859E-3</v>
      </c>
      <c r="L8183" s="33">
        <f t="shared" si="510"/>
        <v>0.98592675121571516</v>
      </c>
      <c r="M8183" s="33">
        <f t="shared" si="511"/>
        <v>0.98410136255311431</v>
      </c>
    </row>
    <row r="8184" spans="1:13" ht="41.4">
      <c r="A8184" t="s">
        <v>164</v>
      </c>
      <c r="B8184" t="s">
        <v>268</v>
      </c>
      <c r="C8184" s="14" t="s">
        <v>270</v>
      </c>
      <c r="D8184" t="s">
        <v>456</v>
      </c>
      <c r="E8184" t="s">
        <v>474</v>
      </c>
      <c r="F8184" s="20">
        <v>2047</v>
      </c>
      <c r="G8184" s="20">
        <v>52</v>
      </c>
      <c r="H8184" s="11">
        <v>8262.4419610028999</v>
      </c>
      <c r="I8184" s="10">
        <v>4094955.9173649098</v>
      </c>
      <c r="J8184" s="33">
        <f t="shared" si="508"/>
        <v>2.0177120652179704E-3</v>
      </c>
      <c r="K8184" s="33">
        <f t="shared" si="509"/>
        <v>2.0156778526106978E-3</v>
      </c>
      <c r="L8184" s="33">
        <f t="shared" si="510"/>
        <v>0.98410136255311431</v>
      </c>
      <c r="M8184" s="33">
        <f t="shared" si="511"/>
        <v>0.98211773123189194</v>
      </c>
    </row>
    <row r="8185" spans="1:13" ht="41.4">
      <c r="A8185" t="s">
        <v>164</v>
      </c>
      <c r="B8185" t="s">
        <v>268</v>
      </c>
      <c r="C8185" s="14" t="s">
        <v>270</v>
      </c>
      <c r="D8185" t="s">
        <v>456</v>
      </c>
      <c r="E8185" t="s">
        <v>474</v>
      </c>
      <c r="F8185" s="20">
        <v>2047</v>
      </c>
      <c r="G8185" s="20">
        <v>53</v>
      </c>
      <c r="H8185" s="11">
        <v>8850.7676281466101</v>
      </c>
      <c r="I8185" s="10">
        <v>4027281.9400542402</v>
      </c>
      <c r="J8185" s="33">
        <f t="shared" si="508"/>
        <v>2.1977025100029142E-3</v>
      </c>
      <c r="K8185" s="33">
        <f t="shared" si="509"/>
        <v>2.195289329982697E-3</v>
      </c>
      <c r="L8185" s="33">
        <f t="shared" si="510"/>
        <v>0.98211773123189194</v>
      </c>
      <c r="M8185" s="33">
        <f t="shared" si="511"/>
        <v>0.97996169865573179</v>
      </c>
    </row>
    <row r="8186" spans="1:13" ht="41.4">
      <c r="A8186" t="s">
        <v>164</v>
      </c>
      <c r="B8186" t="s">
        <v>268</v>
      </c>
      <c r="C8186" s="14" t="s">
        <v>270</v>
      </c>
      <c r="D8186" t="s">
        <v>456</v>
      </c>
      <c r="E8186" t="s">
        <v>474</v>
      </c>
      <c r="F8186" s="20">
        <v>2047</v>
      </c>
      <c r="G8186" s="20">
        <v>54</v>
      </c>
      <c r="H8186" s="11">
        <v>9545.8359822159491</v>
      </c>
      <c r="I8186" s="10">
        <v>3960839.85180429</v>
      </c>
      <c r="J8186" s="33">
        <f t="shared" si="508"/>
        <v>2.4100535086939994E-3</v>
      </c>
      <c r="K8186" s="33">
        <f t="shared" si="509"/>
        <v>2.4071516614071475E-3</v>
      </c>
      <c r="L8186" s="33">
        <f t="shared" si="510"/>
        <v>0.97996169865573179</v>
      </c>
      <c r="M8186" s="33">
        <f t="shared" si="511"/>
        <v>0.97760278222469732</v>
      </c>
    </row>
    <row r="8187" spans="1:13" ht="41.4">
      <c r="A8187" t="s">
        <v>164</v>
      </c>
      <c r="B8187" t="s">
        <v>268</v>
      </c>
      <c r="C8187" s="14" t="s">
        <v>270</v>
      </c>
      <c r="D8187" t="s">
        <v>456</v>
      </c>
      <c r="E8187" t="s">
        <v>474</v>
      </c>
      <c r="F8187" s="20">
        <v>2047</v>
      </c>
      <c r="G8187" s="20">
        <v>55</v>
      </c>
      <c r="H8187" s="11">
        <v>10384.8621438342</v>
      </c>
      <c r="I8187" s="10">
        <v>3926230.8216535202</v>
      </c>
      <c r="J8187" s="33">
        <f t="shared" si="508"/>
        <v>2.6449953188082422E-3</v>
      </c>
      <c r="K8187" s="33">
        <f t="shared" si="509"/>
        <v>2.6415004007164233E-3</v>
      </c>
      <c r="L8187" s="33">
        <f t="shared" si="510"/>
        <v>0.97760278222469732</v>
      </c>
      <c r="M8187" s="33">
        <f t="shared" si="511"/>
        <v>0.97502044408370925</v>
      </c>
    </row>
    <row r="8188" spans="1:13" ht="41.4">
      <c r="A8188" t="s">
        <v>164</v>
      </c>
      <c r="B8188" t="s">
        <v>268</v>
      </c>
      <c r="C8188" s="14" t="s">
        <v>270</v>
      </c>
      <c r="D8188" t="s">
        <v>456</v>
      </c>
      <c r="E8188" t="s">
        <v>474</v>
      </c>
      <c r="F8188" s="20">
        <v>2047</v>
      </c>
      <c r="G8188" s="20">
        <v>56</v>
      </c>
      <c r="H8188" s="11">
        <v>11134.9497455124</v>
      </c>
      <c r="I8188" s="10">
        <v>3884496.8976483298</v>
      </c>
      <c r="J8188" s="33">
        <f t="shared" si="508"/>
        <v>2.8665101398982931E-3</v>
      </c>
      <c r="K8188" s="33">
        <f t="shared" si="509"/>
        <v>2.8624056225241556E-3</v>
      </c>
      <c r="L8188" s="33">
        <f t="shared" si="510"/>
        <v>0.97502044408370925</v>
      </c>
      <c r="M8188" s="33">
        <f t="shared" si="511"/>
        <v>0.97222954008248808</v>
      </c>
    </row>
    <row r="8189" spans="1:13" ht="41.4">
      <c r="A8189" t="s">
        <v>164</v>
      </c>
      <c r="B8189" t="s">
        <v>268</v>
      </c>
      <c r="C8189" s="14" t="s">
        <v>270</v>
      </c>
      <c r="D8189" t="s">
        <v>456</v>
      </c>
      <c r="E8189" t="s">
        <v>474</v>
      </c>
      <c r="F8189" s="20">
        <v>2047</v>
      </c>
      <c r="G8189" s="20">
        <v>57</v>
      </c>
      <c r="H8189" s="11">
        <v>12145.7623450642</v>
      </c>
      <c r="I8189" s="10">
        <v>3844406.1965960902</v>
      </c>
      <c r="J8189" s="33">
        <f t="shared" si="508"/>
        <v>3.1593337758685043E-3</v>
      </c>
      <c r="K8189" s="33">
        <f t="shared" si="509"/>
        <v>3.1543483325233712E-3</v>
      </c>
      <c r="L8189" s="33">
        <f t="shared" si="510"/>
        <v>0.97222954008248808</v>
      </c>
      <c r="M8189" s="33">
        <f t="shared" si="511"/>
        <v>0.96916278945389889</v>
      </c>
    </row>
    <row r="8190" spans="1:13" ht="41.4">
      <c r="A8190" t="s">
        <v>164</v>
      </c>
      <c r="B8190" t="s">
        <v>268</v>
      </c>
      <c r="C8190" s="14" t="s">
        <v>270</v>
      </c>
      <c r="D8190" t="s">
        <v>456</v>
      </c>
      <c r="E8190" t="s">
        <v>474</v>
      </c>
      <c r="F8190" s="20">
        <v>2047</v>
      </c>
      <c r="G8190" s="20">
        <v>58</v>
      </c>
      <c r="H8190" s="11">
        <v>13315.607622911801</v>
      </c>
      <c r="I8190" s="10">
        <v>3823482.8938485901</v>
      </c>
      <c r="J8190" s="33">
        <f t="shared" si="508"/>
        <v>3.4825859020670953E-3</v>
      </c>
      <c r="K8190" s="33">
        <f t="shared" si="509"/>
        <v>3.4765287333614614E-3</v>
      </c>
      <c r="L8190" s="33">
        <f t="shared" si="510"/>
        <v>0.96916278945389889</v>
      </c>
      <c r="M8190" s="33">
        <f t="shared" si="511"/>
        <v>0.96579346716905767</v>
      </c>
    </row>
    <row r="8191" spans="1:13" ht="41.4">
      <c r="A8191" t="s">
        <v>164</v>
      </c>
      <c r="B8191" t="s">
        <v>268</v>
      </c>
      <c r="C8191" s="14" t="s">
        <v>270</v>
      </c>
      <c r="D8191" t="s">
        <v>456</v>
      </c>
      <c r="E8191" t="s">
        <v>474</v>
      </c>
      <c r="F8191" s="20">
        <v>2047</v>
      </c>
      <c r="G8191" s="20">
        <v>59</v>
      </c>
      <c r="H8191" s="11">
        <v>13864.6546460793</v>
      </c>
      <c r="I8191" s="10">
        <v>3756882.3080858202</v>
      </c>
      <c r="J8191" s="33">
        <f t="shared" si="508"/>
        <v>3.6904681885399598E-3</v>
      </c>
      <c r="K8191" s="33">
        <f t="shared" si="509"/>
        <v>3.6836667801808387E-3</v>
      </c>
      <c r="L8191" s="33">
        <f t="shared" si="510"/>
        <v>0.96579346716905767</v>
      </c>
      <c r="M8191" s="33">
        <f t="shared" si="511"/>
        <v>0.96223580585753132</v>
      </c>
    </row>
    <row r="8192" spans="1:13" ht="41.4">
      <c r="A8192" t="s">
        <v>164</v>
      </c>
      <c r="B8192" t="s">
        <v>268</v>
      </c>
      <c r="C8192" s="14" t="s">
        <v>270</v>
      </c>
      <c r="D8192" t="s">
        <v>456</v>
      </c>
      <c r="E8192" t="s">
        <v>474</v>
      </c>
      <c r="F8192" s="20">
        <v>2047</v>
      </c>
      <c r="G8192" s="20">
        <v>60</v>
      </c>
      <c r="H8192" s="11">
        <v>14582.4813927795</v>
      </c>
      <c r="I8192" s="10">
        <v>3681154.77755652</v>
      </c>
      <c r="J8192" s="33">
        <f t="shared" si="508"/>
        <v>3.9613877367196907E-3</v>
      </c>
      <c r="K8192" s="33">
        <f t="shared" si="509"/>
        <v>3.9535517908075857E-3</v>
      </c>
      <c r="L8192" s="33">
        <f t="shared" si="510"/>
        <v>0.96223580585753132</v>
      </c>
      <c r="M8192" s="33">
        <f t="shared" si="511"/>
        <v>0.95843155676410408</v>
      </c>
    </row>
    <row r="8193" spans="1:13" ht="41.4">
      <c r="A8193" t="s">
        <v>164</v>
      </c>
      <c r="B8193" t="s">
        <v>268</v>
      </c>
      <c r="C8193" s="14" t="s">
        <v>270</v>
      </c>
      <c r="D8193" t="s">
        <v>456</v>
      </c>
      <c r="E8193" t="s">
        <v>474</v>
      </c>
      <c r="F8193" s="20">
        <v>2047</v>
      </c>
      <c r="G8193" s="20">
        <v>61</v>
      </c>
      <c r="H8193" s="11">
        <v>15521.908022154001</v>
      </c>
      <c r="I8193" s="10">
        <v>3659637.0415972499</v>
      </c>
      <c r="J8193" s="33">
        <f t="shared" si="508"/>
        <v>4.2413790891622028E-3</v>
      </c>
      <c r="K8193" s="33">
        <f t="shared" si="509"/>
        <v>4.2323971439717223E-3</v>
      </c>
      <c r="L8193" s="33">
        <f t="shared" si="510"/>
        <v>0.95843155676410408</v>
      </c>
      <c r="M8193" s="33">
        <f t="shared" si="511"/>
        <v>0.95437509378056329</v>
      </c>
    </row>
    <row r="8194" spans="1:13" ht="41.4">
      <c r="A8194" t="s">
        <v>164</v>
      </c>
      <c r="B8194" t="s">
        <v>268</v>
      </c>
      <c r="C8194" s="14" t="s">
        <v>270</v>
      </c>
      <c r="D8194" t="s">
        <v>456</v>
      </c>
      <c r="E8194" t="s">
        <v>474</v>
      </c>
      <c r="F8194" s="20">
        <v>2047</v>
      </c>
      <c r="G8194" s="20">
        <v>62</v>
      </c>
      <c r="H8194" s="11">
        <v>17037.589379437901</v>
      </c>
      <c r="I8194" s="10">
        <v>3686107.2198396898</v>
      </c>
      <c r="J8194" s="33">
        <f t="shared" ref="J8194:J8257" si="512">IF(I8194&gt;0,H8194/I8194,0)</f>
        <v>4.6221090064164959E-3</v>
      </c>
      <c r="K8194" s="33">
        <f t="shared" ref="K8194:K8257" si="513">1-EXP(-J8194)</f>
        <v>4.6114434992891029E-3</v>
      </c>
      <c r="L8194" s="33">
        <f t="shared" ref="L8194:L8257" si="514">IF(G8194=30,1,M8193)</f>
        <v>0.95437509378056329</v>
      </c>
      <c r="M8194" s="33">
        <f t="shared" ref="M8194:M8257" si="515">L8194*(1-K8194)</f>
        <v>0.94997404695846543</v>
      </c>
    </row>
    <row r="8195" spans="1:13" ht="41.4">
      <c r="A8195" t="s">
        <v>164</v>
      </c>
      <c r="B8195" t="s">
        <v>268</v>
      </c>
      <c r="C8195" s="14" t="s">
        <v>270</v>
      </c>
      <c r="D8195" t="s">
        <v>456</v>
      </c>
      <c r="E8195" t="s">
        <v>474</v>
      </c>
      <c r="F8195" s="20">
        <v>2047</v>
      </c>
      <c r="G8195" s="20">
        <v>63</v>
      </c>
      <c r="H8195" s="11">
        <v>18491.334105200702</v>
      </c>
      <c r="I8195" s="10">
        <v>3671207.2846832899</v>
      </c>
      <c r="J8195" s="33">
        <f t="shared" si="512"/>
        <v>5.0368537299293149E-3</v>
      </c>
      <c r="K8195" s="33">
        <f t="shared" si="513"/>
        <v>5.0241900527987493E-3</v>
      </c>
      <c r="L8195" s="33">
        <f t="shared" si="514"/>
        <v>0.94997404695846543</v>
      </c>
      <c r="M8195" s="33">
        <f t="shared" si="515"/>
        <v>0.94520119680131975</v>
      </c>
    </row>
    <row r="8196" spans="1:13" ht="41.4">
      <c r="A8196" t="s">
        <v>164</v>
      </c>
      <c r="B8196" t="s">
        <v>268</v>
      </c>
      <c r="C8196" s="14" t="s">
        <v>270</v>
      </c>
      <c r="D8196" t="s">
        <v>456</v>
      </c>
      <c r="E8196" t="s">
        <v>474</v>
      </c>
      <c r="F8196" s="20">
        <v>2047</v>
      </c>
      <c r="G8196" s="20">
        <v>64</v>
      </c>
      <c r="H8196" s="11">
        <v>19995.0979390467</v>
      </c>
      <c r="I8196" s="10">
        <v>3602678.6162592601</v>
      </c>
      <c r="J8196" s="33">
        <f t="shared" si="512"/>
        <v>5.5500642907215653E-3</v>
      </c>
      <c r="K8196" s="33">
        <f t="shared" si="513"/>
        <v>5.5346911377175401E-3</v>
      </c>
      <c r="L8196" s="33">
        <f t="shared" si="514"/>
        <v>0.94520119680131975</v>
      </c>
      <c r="M8196" s="33">
        <f t="shared" si="515"/>
        <v>0.93996980011402342</v>
      </c>
    </row>
    <row r="8197" spans="1:13" ht="41.4">
      <c r="A8197" t="s">
        <v>164</v>
      </c>
      <c r="B8197" t="s">
        <v>268</v>
      </c>
      <c r="C8197" s="14" t="s">
        <v>270</v>
      </c>
      <c r="D8197" t="s">
        <v>456</v>
      </c>
      <c r="E8197" t="s">
        <v>474</v>
      </c>
      <c r="F8197" s="20">
        <v>2047</v>
      </c>
      <c r="G8197" s="20">
        <v>65</v>
      </c>
      <c r="H8197" s="11">
        <v>21330.585490522899</v>
      </c>
      <c r="I8197" s="10">
        <v>3510058.4163105902</v>
      </c>
      <c r="J8197" s="33">
        <f t="shared" si="512"/>
        <v>6.0769887450885787E-3</v>
      </c>
      <c r="K8197" s="33">
        <f t="shared" si="513"/>
        <v>6.0585611958834384E-3</v>
      </c>
      <c r="L8197" s="33">
        <f t="shared" si="514"/>
        <v>0.93996980011402342</v>
      </c>
      <c r="M8197" s="33">
        <f t="shared" si="515"/>
        <v>0.93427493555775032</v>
      </c>
    </row>
    <row r="8198" spans="1:13" ht="41.4">
      <c r="A8198" t="s">
        <v>164</v>
      </c>
      <c r="B8198" t="s">
        <v>268</v>
      </c>
      <c r="C8198" s="14" t="s">
        <v>270</v>
      </c>
      <c r="D8198" t="s">
        <v>456</v>
      </c>
      <c r="E8198" t="s">
        <v>474</v>
      </c>
      <c r="F8198" s="20">
        <v>2047</v>
      </c>
      <c r="G8198" s="20">
        <v>66</v>
      </c>
      <c r="H8198" s="11">
        <v>21780.953925883801</v>
      </c>
      <c r="I8198" s="10">
        <v>3409800.84501966</v>
      </c>
      <c r="J8198" s="33">
        <f t="shared" si="512"/>
        <v>6.3877495829989502E-3</v>
      </c>
      <c r="K8198" s="33">
        <f t="shared" si="513"/>
        <v>6.3673912816065714E-3</v>
      </c>
      <c r="L8198" s="33">
        <f t="shared" si="514"/>
        <v>0.93427493555775032</v>
      </c>
      <c r="M8198" s="33">
        <f t="shared" si="515"/>
        <v>0.92832604147845632</v>
      </c>
    </row>
    <row r="8199" spans="1:13" ht="41.4">
      <c r="A8199" t="s">
        <v>164</v>
      </c>
      <c r="B8199" t="s">
        <v>268</v>
      </c>
      <c r="C8199" s="14" t="s">
        <v>270</v>
      </c>
      <c r="D8199" t="s">
        <v>456</v>
      </c>
      <c r="E8199" t="s">
        <v>474</v>
      </c>
      <c r="F8199" s="20">
        <v>2047</v>
      </c>
      <c r="G8199" s="20">
        <v>67</v>
      </c>
      <c r="H8199" s="11">
        <v>23031.966500742899</v>
      </c>
      <c r="I8199" s="10">
        <v>3311580.5443091299</v>
      </c>
      <c r="J8199" s="33">
        <f t="shared" si="512"/>
        <v>6.9549769943910225E-3</v>
      </c>
      <c r="K8199" s="33">
        <f t="shared" si="513"/>
        <v>6.9308471152201845E-3</v>
      </c>
      <c r="L8199" s="33">
        <f t="shared" si="514"/>
        <v>0.92832604147845632</v>
      </c>
      <c r="M8199" s="33">
        <f t="shared" si="515"/>
        <v>0.92189195561189163</v>
      </c>
    </row>
    <row r="8200" spans="1:13" ht="41.4">
      <c r="A8200" t="s">
        <v>164</v>
      </c>
      <c r="B8200" t="s">
        <v>268</v>
      </c>
      <c r="C8200" s="14" t="s">
        <v>270</v>
      </c>
      <c r="D8200" t="s">
        <v>456</v>
      </c>
      <c r="E8200" t="s">
        <v>474</v>
      </c>
      <c r="F8200" s="20">
        <v>2047</v>
      </c>
      <c r="G8200" s="20">
        <v>68</v>
      </c>
      <c r="H8200" s="11">
        <v>24113.134245008801</v>
      </c>
      <c r="I8200" s="10">
        <v>3199286.9625940798</v>
      </c>
      <c r="J8200" s="33">
        <f t="shared" si="512"/>
        <v>7.5370338850307868E-3</v>
      </c>
      <c r="K8200" s="33">
        <f t="shared" si="513"/>
        <v>7.5087016701115283E-3</v>
      </c>
      <c r="L8200" s="33">
        <f t="shared" si="514"/>
        <v>0.92189195561189163</v>
      </c>
      <c r="M8200" s="33">
        <f t="shared" si="515"/>
        <v>0.9149697439451262</v>
      </c>
    </row>
    <row r="8201" spans="1:13" ht="41.4">
      <c r="A8201" t="s">
        <v>164</v>
      </c>
      <c r="B8201" t="s">
        <v>268</v>
      </c>
      <c r="C8201" s="14" t="s">
        <v>270</v>
      </c>
      <c r="D8201" t="s">
        <v>456</v>
      </c>
      <c r="E8201" t="s">
        <v>474</v>
      </c>
      <c r="F8201" s="20">
        <v>2047</v>
      </c>
      <c r="G8201" s="20">
        <v>69</v>
      </c>
      <c r="H8201" s="11">
        <v>24380.4967411217</v>
      </c>
      <c r="I8201" s="10">
        <v>3065413.75402749</v>
      </c>
      <c r="J8201" s="33">
        <f t="shared" si="512"/>
        <v>7.9534114143937056E-3</v>
      </c>
      <c r="K8201" s="33">
        <f t="shared" si="513"/>
        <v>7.9218667225332551E-3</v>
      </c>
      <c r="L8201" s="33">
        <f t="shared" si="514"/>
        <v>0.9149697439451262</v>
      </c>
      <c r="M8201" s="33">
        <f t="shared" si="515"/>
        <v>0.90772147557844252</v>
      </c>
    </row>
    <row r="8202" spans="1:13" ht="41.4">
      <c r="A8202" t="s">
        <v>164</v>
      </c>
      <c r="B8202" t="s">
        <v>268</v>
      </c>
      <c r="C8202" s="14" t="s">
        <v>270</v>
      </c>
      <c r="D8202" t="s">
        <v>456</v>
      </c>
      <c r="E8202" t="s">
        <v>474</v>
      </c>
      <c r="F8202" s="20">
        <v>2048</v>
      </c>
      <c r="G8202" s="20">
        <v>30</v>
      </c>
      <c r="H8202" s="11">
        <v>637.74583547395196</v>
      </c>
      <c r="I8202" s="10">
        <v>4276452.8098200196</v>
      </c>
      <c r="J8202" s="33">
        <f t="shared" si="512"/>
        <v>1.4912963239287853E-4</v>
      </c>
      <c r="K8202" s="33">
        <f t="shared" si="513"/>
        <v>1.4911851312204849E-4</v>
      </c>
      <c r="L8202" s="33">
        <f t="shared" si="514"/>
        <v>1</v>
      </c>
      <c r="M8202" s="33">
        <f t="shared" si="515"/>
        <v>0.99985088148687795</v>
      </c>
    </row>
    <row r="8203" spans="1:13" ht="41.4">
      <c r="A8203" t="s">
        <v>164</v>
      </c>
      <c r="B8203" t="s">
        <v>268</v>
      </c>
      <c r="C8203" s="14" t="s">
        <v>270</v>
      </c>
      <c r="D8203" t="s">
        <v>456</v>
      </c>
      <c r="E8203" t="s">
        <v>474</v>
      </c>
      <c r="F8203" s="20">
        <v>2048</v>
      </c>
      <c r="G8203" s="20">
        <v>31</v>
      </c>
      <c r="H8203" s="11">
        <v>922.09149927454598</v>
      </c>
      <c r="I8203" s="10">
        <v>4342245.0502437698</v>
      </c>
      <c r="J8203" s="33">
        <f t="shared" si="512"/>
        <v>2.1235363011647181E-4</v>
      </c>
      <c r="K8203" s="33">
        <f t="shared" si="513"/>
        <v>2.1233108468021733E-4</v>
      </c>
      <c r="L8203" s="33">
        <f t="shared" si="514"/>
        <v>0.99985088148687795</v>
      </c>
      <c r="M8203" s="33">
        <f t="shared" si="515"/>
        <v>0.99963858206469336</v>
      </c>
    </row>
    <row r="8204" spans="1:13" ht="41.4">
      <c r="A8204" t="s">
        <v>164</v>
      </c>
      <c r="B8204" t="s">
        <v>268</v>
      </c>
      <c r="C8204" s="14" t="s">
        <v>270</v>
      </c>
      <c r="D8204" t="s">
        <v>456</v>
      </c>
      <c r="E8204" t="s">
        <v>474</v>
      </c>
      <c r="F8204" s="20">
        <v>2048</v>
      </c>
      <c r="G8204" s="20">
        <v>32</v>
      </c>
      <c r="H8204" s="11">
        <v>1028.05618391605</v>
      </c>
      <c r="I8204" s="10">
        <v>4578867.2238990497</v>
      </c>
      <c r="J8204" s="33">
        <f t="shared" si="512"/>
        <v>2.2452194694578363E-4</v>
      </c>
      <c r="K8204" s="33">
        <f t="shared" si="513"/>
        <v>2.2449674377966744E-4</v>
      </c>
      <c r="L8204" s="33">
        <f t="shared" si="514"/>
        <v>0.99963858206469336</v>
      </c>
      <c r="M8204" s="33">
        <f t="shared" si="515"/>
        <v>0.99941416645806336</v>
      </c>
    </row>
    <row r="8205" spans="1:13" ht="41.4">
      <c r="A8205" t="s">
        <v>164</v>
      </c>
      <c r="B8205" t="s">
        <v>268</v>
      </c>
      <c r="C8205" s="14" t="s">
        <v>270</v>
      </c>
      <c r="D8205" t="s">
        <v>456</v>
      </c>
      <c r="E8205" t="s">
        <v>474</v>
      </c>
      <c r="F8205" s="20">
        <v>2048</v>
      </c>
      <c r="G8205" s="20">
        <v>33</v>
      </c>
      <c r="H8205" s="11">
        <v>1107.6867826333701</v>
      </c>
      <c r="I8205" s="10">
        <v>4642085.8519404205</v>
      </c>
      <c r="J8205" s="33">
        <f t="shared" si="512"/>
        <v>2.3861833192299754E-4</v>
      </c>
      <c r="K8205" s="33">
        <f t="shared" si="513"/>
        <v>2.385898648331608E-4</v>
      </c>
      <c r="L8205" s="33">
        <f t="shared" si="514"/>
        <v>0.99941416645806336</v>
      </c>
      <c r="M8205" s="33">
        <f t="shared" si="515"/>
        <v>0.99917571636717584</v>
      </c>
    </row>
    <row r="8206" spans="1:13" ht="41.4">
      <c r="A8206" t="s">
        <v>164</v>
      </c>
      <c r="B8206" t="s">
        <v>268</v>
      </c>
      <c r="C8206" s="14" t="s">
        <v>270</v>
      </c>
      <c r="D8206" t="s">
        <v>456</v>
      </c>
      <c r="E8206" t="s">
        <v>474</v>
      </c>
      <c r="F8206" s="20">
        <v>2048</v>
      </c>
      <c r="G8206" s="20">
        <v>34</v>
      </c>
      <c r="H8206" s="11">
        <v>1197.6569358275001</v>
      </c>
      <c r="I8206" s="10">
        <v>4713236.0240958696</v>
      </c>
      <c r="J8206" s="33">
        <f t="shared" si="512"/>
        <v>2.5410502035217813E-4</v>
      </c>
      <c r="K8206" s="33">
        <f t="shared" si="513"/>
        <v>2.5407273840594158E-4</v>
      </c>
      <c r="L8206" s="33">
        <f t="shared" si="514"/>
        <v>0.99917571636717584</v>
      </c>
      <c r="M8206" s="33">
        <f t="shared" si="515"/>
        <v>0.99892185305676973</v>
      </c>
    </row>
    <row r="8207" spans="1:13" ht="41.4">
      <c r="A8207" t="s">
        <v>164</v>
      </c>
      <c r="B8207" t="s">
        <v>268</v>
      </c>
      <c r="C8207" s="14" t="s">
        <v>270</v>
      </c>
      <c r="D8207" t="s">
        <v>456</v>
      </c>
      <c r="E8207" t="s">
        <v>474</v>
      </c>
      <c r="F8207" s="20">
        <v>2048</v>
      </c>
      <c r="G8207" s="20">
        <v>35</v>
      </c>
      <c r="H8207" s="11">
        <v>1313.16675255118</v>
      </c>
      <c r="I8207" s="10">
        <v>4803560.1398554603</v>
      </c>
      <c r="J8207" s="33">
        <f t="shared" si="512"/>
        <v>2.7337364669503095E-4</v>
      </c>
      <c r="K8207" s="33">
        <f t="shared" si="513"/>
        <v>2.7333628352443906E-4</v>
      </c>
      <c r="L8207" s="33">
        <f t="shared" si="514"/>
        <v>0.99892185305676973</v>
      </c>
      <c r="M8207" s="33">
        <f t="shared" si="515"/>
        <v>0.99864881146992379</v>
      </c>
    </row>
    <row r="8208" spans="1:13" ht="41.4">
      <c r="A8208" t="s">
        <v>164</v>
      </c>
      <c r="B8208" t="s">
        <v>268</v>
      </c>
      <c r="C8208" s="14" t="s">
        <v>270</v>
      </c>
      <c r="D8208" t="s">
        <v>456</v>
      </c>
      <c r="E8208" t="s">
        <v>474</v>
      </c>
      <c r="F8208" s="20">
        <v>2048</v>
      </c>
      <c r="G8208" s="20">
        <v>36</v>
      </c>
      <c r="H8208" s="11">
        <v>1674.3173690758499</v>
      </c>
      <c r="I8208" s="10">
        <v>4845879.7783641899</v>
      </c>
      <c r="J8208" s="33">
        <f t="shared" si="512"/>
        <v>3.4551360034793199E-4</v>
      </c>
      <c r="K8208" s="33">
        <f t="shared" si="513"/>
        <v>3.4545391739781994E-4</v>
      </c>
      <c r="L8208" s="33">
        <f t="shared" si="514"/>
        <v>0.99864881146992379</v>
      </c>
      <c r="M8208" s="33">
        <f t="shared" si="515"/>
        <v>0.99830382432589682</v>
      </c>
    </row>
    <row r="8209" spans="1:13" ht="41.4">
      <c r="A8209" t="s">
        <v>164</v>
      </c>
      <c r="B8209" t="s">
        <v>268</v>
      </c>
      <c r="C8209" s="14" t="s">
        <v>270</v>
      </c>
      <c r="D8209" t="s">
        <v>456</v>
      </c>
      <c r="E8209" t="s">
        <v>474</v>
      </c>
      <c r="F8209" s="20">
        <v>2048</v>
      </c>
      <c r="G8209" s="20">
        <v>37</v>
      </c>
      <c r="H8209" s="11">
        <v>1793.39591204663</v>
      </c>
      <c r="I8209" s="10">
        <v>4765517.9550823504</v>
      </c>
      <c r="J8209" s="33">
        <f t="shared" si="512"/>
        <v>3.7632759522687379E-4</v>
      </c>
      <c r="K8209" s="33">
        <f t="shared" si="513"/>
        <v>3.76256792879337E-4</v>
      </c>
      <c r="L8209" s="33">
        <f t="shared" si="514"/>
        <v>0.99830382432589682</v>
      </c>
      <c r="M8209" s="33">
        <f t="shared" si="515"/>
        <v>0.99792820573063679</v>
      </c>
    </row>
    <row r="8210" spans="1:13" ht="41.4">
      <c r="A8210" t="s">
        <v>164</v>
      </c>
      <c r="B8210" t="s">
        <v>268</v>
      </c>
      <c r="C8210" s="14" t="s">
        <v>270</v>
      </c>
      <c r="D8210" t="s">
        <v>456</v>
      </c>
      <c r="E8210" t="s">
        <v>474</v>
      </c>
      <c r="F8210" s="20">
        <v>2048</v>
      </c>
      <c r="G8210" s="20">
        <v>38</v>
      </c>
      <c r="H8210" s="11">
        <v>1924.76440983628</v>
      </c>
      <c r="I8210" s="10">
        <v>4663563.2476692898</v>
      </c>
      <c r="J8210" s="33">
        <f t="shared" si="512"/>
        <v>4.1272398541999402E-4</v>
      </c>
      <c r="K8210" s="33">
        <f t="shared" si="513"/>
        <v>4.1263882659203777E-4</v>
      </c>
      <c r="L8210" s="33">
        <f t="shared" si="514"/>
        <v>0.99792820573063679</v>
      </c>
      <c r="M8210" s="33">
        <f t="shared" si="515"/>
        <v>0.997516421806801</v>
      </c>
    </row>
    <row r="8211" spans="1:13" ht="41.4">
      <c r="A8211" t="s">
        <v>164</v>
      </c>
      <c r="B8211" t="s">
        <v>268</v>
      </c>
      <c r="C8211" s="14" t="s">
        <v>270</v>
      </c>
      <c r="D8211" t="s">
        <v>456</v>
      </c>
      <c r="E8211" t="s">
        <v>474</v>
      </c>
      <c r="F8211" s="20">
        <v>2048</v>
      </c>
      <c r="G8211" s="20">
        <v>39</v>
      </c>
      <c r="H8211" s="11">
        <v>2021.7077649719599</v>
      </c>
      <c r="I8211" s="10">
        <v>4605391.0238603102</v>
      </c>
      <c r="J8211" s="33">
        <f t="shared" si="512"/>
        <v>4.3898721183447591E-4</v>
      </c>
      <c r="K8211" s="33">
        <f t="shared" si="513"/>
        <v>4.3889087104642677E-4</v>
      </c>
      <c r="L8211" s="33">
        <f t="shared" si="514"/>
        <v>0.997516421806801</v>
      </c>
      <c r="M8211" s="33">
        <f t="shared" si="515"/>
        <v>0.99707862095555111</v>
      </c>
    </row>
    <row r="8212" spans="1:13" ht="41.4">
      <c r="A8212" t="s">
        <v>164</v>
      </c>
      <c r="B8212" t="s">
        <v>268</v>
      </c>
      <c r="C8212" s="14" t="s">
        <v>270</v>
      </c>
      <c r="D8212" t="s">
        <v>456</v>
      </c>
      <c r="E8212" t="s">
        <v>474</v>
      </c>
      <c r="F8212" s="20">
        <v>2048</v>
      </c>
      <c r="G8212" s="20">
        <v>40</v>
      </c>
      <c r="H8212" s="11">
        <v>2199.3785229270302</v>
      </c>
      <c r="I8212" s="10">
        <v>4595224.8226709599</v>
      </c>
      <c r="J8212" s="33">
        <f t="shared" si="512"/>
        <v>4.7862261538895681E-4</v>
      </c>
      <c r="K8212" s="33">
        <f t="shared" si="513"/>
        <v>4.7850809385652227E-4</v>
      </c>
      <c r="L8212" s="33">
        <f t="shared" si="514"/>
        <v>0.99707862095555111</v>
      </c>
      <c r="M8212" s="33">
        <f t="shared" si="515"/>
        <v>0.99660151076521253</v>
      </c>
    </row>
    <row r="8213" spans="1:13" ht="41.4">
      <c r="A8213" t="s">
        <v>164</v>
      </c>
      <c r="B8213" t="s">
        <v>268</v>
      </c>
      <c r="C8213" s="14" t="s">
        <v>270</v>
      </c>
      <c r="D8213" t="s">
        <v>456</v>
      </c>
      <c r="E8213" t="s">
        <v>474</v>
      </c>
      <c r="F8213" s="20">
        <v>2048</v>
      </c>
      <c r="G8213" s="20">
        <v>41</v>
      </c>
      <c r="H8213" s="11">
        <v>2837.0060886710398</v>
      </c>
      <c r="I8213" s="10">
        <v>4564844.6267566802</v>
      </c>
      <c r="J8213" s="33">
        <f t="shared" si="512"/>
        <v>6.2149017560028793E-4</v>
      </c>
      <c r="K8213" s="33">
        <f t="shared" si="513"/>
        <v>6.2129709058333926E-4</v>
      </c>
      <c r="L8213" s="33">
        <f t="shared" si="514"/>
        <v>0.99660151076521253</v>
      </c>
      <c r="M8213" s="33">
        <f t="shared" si="515"/>
        <v>0.99598232514610319</v>
      </c>
    </row>
    <row r="8214" spans="1:13" ht="41.4">
      <c r="A8214" t="s">
        <v>164</v>
      </c>
      <c r="B8214" t="s">
        <v>268</v>
      </c>
      <c r="C8214" s="14" t="s">
        <v>270</v>
      </c>
      <c r="D8214" t="s">
        <v>456</v>
      </c>
      <c r="E8214" t="s">
        <v>474</v>
      </c>
      <c r="F8214" s="20">
        <v>2048</v>
      </c>
      <c r="G8214" s="20">
        <v>42</v>
      </c>
      <c r="H8214" s="11">
        <v>3094.28140702373</v>
      </c>
      <c r="I8214" s="10">
        <v>4491176.45508161</v>
      </c>
      <c r="J8214" s="33">
        <f t="shared" si="512"/>
        <v>6.8896901245611448E-4</v>
      </c>
      <c r="K8214" s="33">
        <f t="shared" si="513"/>
        <v>6.8873172780314906E-4</v>
      </c>
      <c r="L8214" s="33">
        <f t="shared" si="514"/>
        <v>0.99598232514610319</v>
      </c>
      <c r="M8214" s="33">
        <f t="shared" si="515"/>
        <v>0.99529636051844395</v>
      </c>
    </row>
    <row r="8215" spans="1:13" ht="41.4">
      <c r="A8215" t="s">
        <v>164</v>
      </c>
      <c r="B8215" t="s">
        <v>268</v>
      </c>
      <c r="C8215" s="14" t="s">
        <v>270</v>
      </c>
      <c r="D8215" t="s">
        <v>456</v>
      </c>
      <c r="E8215" t="s">
        <v>474</v>
      </c>
      <c r="F8215" s="20">
        <v>2048</v>
      </c>
      <c r="G8215" s="20">
        <v>43</v>
      </c>
      <c r="H8215" s="11">
        <v>3380.7010045360198</v>
      </c>
      <c r="I8215" s="10">
        <v>4394655.0937449299</v>
      </c>
      <c r="J8215" s="33">
        <f t="shared" si="512"/>
        <v>7.6927561604274539E-4</v>
      </c>
      <c r="K8215" s="33">
        <f t="shared" si="513"/>
        <v>7.6897979941570327E-4</v>
      </c>
      <c r="L8215" s="33">
        <f t="shared" si="514"/>
        <v>0.99529636051844395</v>
      </c>
      <c r="M8215" s="33">
        <f t="shared" si="515"/>
        <v>0.99453099772277331</v>
      </c>
    </row>
    <row r="8216" spans="1:13" ht="41.4">
      <c r="A8216" t="s">
        <v>164</v>
      </c>
      <c r="B8216" t="s">
        <v>268</v>
      </c>
      <c r="C8216" s="14" t="s">
        <v>270</v>
      </c>
      <c r="D8216" t="s">
        <v>456</v>
      </c>
      <c r="E8216" t="s">
        <v>474</v>
      </c>
      <c r="F8216" s="20">
        <v>2048</v>
      </c>
      <c r="G8216" s="20">
        <v>44</v>
      </c>
      <c r="H8216" s="11">
        <v>3492.9828320340398</v>
      </c>
      <c r="I8216" s="10">
        <v>4294084.2411763398</v>
      </c>
      <c r="J8216" s="33">
        <f t="shared" si="512"/>
        <v>8.134406862677564E-4</v>
      </c>
      <c r="K8216" s="33">
        <f t="shared" si="513"/>
        <v>8.131099330814795E-4</v>
      </c>
      <c r="L8216" s="33">
        <f t="shared" si="514"/>
        <v>0.99453099772277331</v>
      </c>
      <c r="M8216" s="33">
        <f t="shared" si="515"/>
        <v>0.99372233468976745</v>
      </c>
    </row>
    <row r="8217" spans="1:13" ht="41.4">
      <c r="A8217" t="s">
        <v>164</v>
      </c>
      <c r="B8217" t="s">
        <v>268</v>
      </c>
      <c r="C8217" s="14" t="s">
        <v>270</v>
      </c>
      <c r="D8217" t="s">
        <v>456</v>
      </c>
      <c r="E8217" t="s">
        <v>474</v>
      </c>
      <c r="F8217" s="20">
        <v>2048</v>
      </c>
      <c r="G8217" s="20">
        <v>45</v>
      </c>
      <c r="H8217" s="11">
        <v>3775.69338373358</v>
      </c>
      <c r="I8217" s="10">
        <v>4246187.2721442999</v>
      </c>
      <c r="J8217" s="33">
        <f t="shared" si="512"/>
        <v>8.891961521581399E-4</v>
      </c>
      <c r="K8217" s="33">
        <f t="shared" si="513"/>
        <v>8.888009344103498E-4</v>
      </c>
      <c r="L8217" s="33">
        <f t="shared" si="514"/>
        <v>0.99372233468976745</v>
      </c>
      <c r="M8217" s="33">
        <f t="shared" si="515"/>
        <v>0.99283911335015074</v>
      </c>
    </row>
    <row r="8218" spans="1:13" ht="41.4">
      <c r="A8218" t="s">
        <v>164</v>
      </c>
      <c r="B8218" t="s">
        <v>268</v>
      </c>
      <c r="C8218" s="14" t="s">
        <v>270</v>
      </c>
      <c r="D8218" t="s">
        <v>456</v>
      </c>
      <c r="E8218" t="s">
        <v>474</v>
      </c>
      <c r="F8218" s="20">
        <v>2048</v>
      </c>
      <c r="G8218" s="20">
        <v>46</v>
      </c>
      <c r="H8218" s="11">
        <v>4709.5163919242696</v>
      </c>
      <c r="I8218" s="10">
        <v>4220004.6420370303</v>
      </c>
      <c r="J8218" s="33">
        <f t="shared" si="512"/>
        <v>1.115997917398249E-3</v>
      </c>
      <c r="K8218" s="33">
        <f t="shared" si="513"/>
        <v>1.1153754233113045E-3</v>
      </c>
      <c r="L8218" s="33">
        <f t="shared" si="514"/>
        <v>0.99283911335015074</v>
      </c>
      <c r="M8218" s="33">
        <f t="shared" si="515"/>
        <v>0.99173172500381779</v>
      </c>
    </row>
    <row r="8219" spans="1:13" ht="41.4">
      <c r="A8219" t="s">
        <v>164</v>
      </c>
      <c r="B8219" t="s">
        <v>268</v>
      </c>
      <c r="C8219" s="14" t="s">
        <v>270</v>
      </c>
      <c r="D8219" t="s">
        <v>456</v>
      </c>
      <c r="E8219" t="s">
        <v>474</v>
      </c>
      <c r="F8219" s="20">
        <v>2048</v>
      </c>
      <c r="G8219" s="20">
        <v>47</v>
      </c>
      <c r="H8219" s="11">
        <v>5183.4205848362599</v>
      </c>
      <c r="I8219" s="10">
        <v>4193431.2190825101</v>
      </c>
      <c r="J8219" s="33">
        <f t="shared" si="512"/>
        <v>1.2360809833362075E-3</v>
      </c>
      <c r="K8219" s="33">
        <f t="shared" si="513"/>
        <v>1.2353173499075609E-3</v>
      </c>
      <c r="L8219" s="33">
        <f t="shared" si="514"/>
        <v>0.99173172500381779</v>
      </c>
      <c r="M8219" s="33">
        <f t="shared" si="515"/>
        <v>0.99050662159746683</v>
      </c>
    </row>
    <row r="8220" spans="1:13" ht="41.4">
      <c r="A8220" t="s">
        <v>164</v>
      </c>
      <c r="B8220" t="s">
        <v>268</v>
      </c>
      <c r="C8220" s="14" t="s">
        <v>270</v>
      </c>
      <c r="D8220" t="s">
        <v>456</v>
      </c>
      <c r="E8220" t="s">
        <v>474</v>
      </c>
      <c r="F8220" s="20">
        <v>2048</v>
      </c>
      <c r="G8220" s="20">
        <v>48</v>
      </c>
      <c r="H8220" s="11">
        <v>5764.0296983234603</v>
      </c>
      <c r="I8220" s="10">
        <v>4185122.6125912298</v>
      </c>
      <c r="J8220" s="33">
        <f t="shared" si="512"/>
        <v>1.3772666255898883E-3</v>
      </c>
      <c r="K8220" s="33">
        <f t="shared" si="513"/>
        <v>1.3763186291754215E-3</v>
      </c>
      <c r="L8220" s="33">
        <f t="shared" si="514"/>
        <v>0.99050662159746683</v>
      </c>
      <c r="M8220" s="33">
        <f t="shared" si="515"/>
        <v>0.98914336888184062</v>
      </c>
    </row>
    <row r="8221" spans="1:13" ht="41.4">
      <c r="A8221" t="s">
        <v>164</v>
      </c>
      <c r="B8221" t="s">
        <v>268</v>
      </c>
      <c r="C8221" s="14" t="s">
        <v>270</v>
      </c>
      <c r="D8221" t="s">
        <v>456</v>
      </c>
      <c r="E8221" t="s">
        <v>474</v>
      </c>
      <c r="F8221" s="20">
        <v>2048</v>
      </c>
      <c r="G8221" s="20">
        <v>49</v>
      </c>
      <c r="H8221" s="11">
        <v>6306.8494804851198</v>
      </c>
      <c r="I8221" s="10">
        <v>4213093.2959655104</v>
      </c>
      <c r="J8221" s="33">
        <f t="shared" si="512"/>
        <v>1.4969641157779739E-3</v>
      </c>
      <c r="K8221" s="33">
        <f t="shared" si="513"/>
        <v>1.4958442238783842E-3</v>
      </c>
      <c r="L8221" s="33">
        <f t="shared" si="514"/>
        <v>0.98914336888184062</v>
      </c>
      <c r="M8221" s="33">
        <f t="shared" si="515"/>
        <v>0.98766376448691107</v>
      </c>
    </row>
    <row r="8222" spans="1:13" ht="41.4">
      <c r="A8222" t="s">
        <v>164</v>
      </c>
      <c r="B8222" t="s">
        <v>268</v>
      </c>
      <c r="C8222" s="14" t="s">
        <v>270</v>
      </c>
      <c r="D8222" t="s">
        <v>456</v>
      </c>
      <c r="E8222" t="s">
        <v>474</v>
      </c>
      <c r="F8222" s="20">
        <v>2048</v>
      </c>
      <c r="G8222" s="20">
        <v>50</v>
      </c>
      <c r="H8222" s="11">
        <v>6924.02912513092</v>
      </c>
      <c r="I8222" s="10">
        <v>4242476.6422767201</v>
      </c>
      <c r="J8222" s="33">
        <f t="shared" si="512"/>
        <v>1.6320724211259646E-3</v>
      </c>
      <c r="K8222" s="33">
        <f t="shared" si="513"/>
        <v>1.6307413151842587E-3</v>
      </c>
      <c r="L8222" s="33">
        <f t="shared" si="514"/>
        <v>0.98766376448691107</v>
      </c>
      <c r="M8222" s="33">
        <f t="shared" si="515"/>
        <v>0.98605314038065184</v>
      </c>
    </row>
    <row r="8223" spans="1:13" ht="41.4">
      <c r="A8223" t="s">
        <v>164</v>
      </c>
      <c r="B8223" t="s">
        <v>268</v>
      </c>
      <c r="C8223" s="14" t="s">
        <v>270</v>
      </c>
      <c r="D8223" t="s">
        <v>456</v>
      </c>
      <c r="E8223" t="s">
        <v>474</v>
      </c>
      <c r="F8223" s="20">
        <v>2048</v>
      </c>
      <c r="G8223" s="20">
        <v>51</v>
      </c>
      <c r="H8223" s="11">
        <v>7782.3717417129401</v>
      </c>
      <c r="I8223" s="10">
        <v>4225961.2026775898</v>
      </c>
      <c r="J8223" s="33">
        <f t="shared" si="512"/>
        <v>1.8415625152407909E-3</v>
      </c>
      <c r="K8223" s="33">
        <f t="shared" si="513"/>
        <v>1.839867879410928E-3</v>
      </c>
      <c r="L8223" s="33">
        <f t="shared" si="514"/>
        <v>0.98605314038065184</v>
      </c>
      <c r="M8223" s="33">
        <f t="shared" si="515"/>
        <v>0.9842389328802732</v>
      </c>
    </row>
    <row r="8224" spans="1:13" ht="41.4">
      <c r="A8224" t="s">
        <v>164</v>
      </c>
      <c r="B8224" t="s">
        <v>268</v>
      </c>
      <c r="C8224" s="14" t="s">
        <v>270</v>
      </c>
      <c r="D8224" t="s">
        <v>456</v>
      </c>
      <c r="E8224" t="s">
        <v>474</v>
      </c>
      <c r="F8224" s="20">
        <v>2048</v>
      </c>
      <c r="G8224" s="20">
        <v>52</v>
      </c>
      <c r="H8224" s="11">
        <v>8330.9574523302399</v>
      </c>
      <c r="I8224" s="10">
        <v>4151951.78737929</v>
      </c>
      <c r="J8224" s="33">
        <f t="shared" si="512"/>
        <v>2.0065159421296499E-3</v>
      </c>
      <c r="K8224" s="33">
        <f t="shared" si="513"/>
        <v>2.0045042347491826E-3</v>
      </c>
      <c r="L8224" s="33">
        <f t="shared" si="514"/>
        <v>0.9842389328802732</v>
      </c>
      <c r="M8224" s="33">
        <f t="shared" si="515"/>
        <v>0.98226602177130973</v>
      </c>
    </row>
    <row r="8225" spans="1:13" ht="41.4">
      <c r="A8225" t="s">
        <v>164</v>
      </c>
      <c r="B8225" t="s">
        <v>268</v>
      </c>
      <c r="C8225" s="14" t="s">
        <v>270</v>
      </c>
      <c r="D8225" t="s">
        <v>456</v>
      </c>
      <c r="E8225" t="s">
        <v>474</v>
      </c>
      <c r="F8225" s="20">
        <v>2048</v>
      </c>
      <c r="G8225" s="20">
        <v>53</v>
      </c>
      <c r="H8225" s="11">
        <v>8901.43745390607</v>
      </c>
      <c r="I8225" s="10">
        <v>4075017.90090083</v>
      </c>
      <c r="J8225" s="33">
        <f t="shared" si="512"/>
        <v>2.1843922334521043E-3</v>
      </c>
      <c r="K8225" s="33">
        <f t="shared" si="513"/>
        <v>2.1820081849522888E-3</v>
      </c>
      <c r="L8225" s="33">
        <f t="shared" si="514"/>
        <v>0.98226602177130973</v>
      </c>
      <c r="M8225" s="33">
        <f t="shared" si="515"/>
        <v>0.98012270927200418</v>
      </c>
    </row>
    <row r="8226" spans="1:13" ht="41.4">
      <c r="A8226" t="s">
        <v>164</v>
      </c>
      <c r="B8226" t="s">
        <v>268</v>
      </c>
      <c r="C8226" s="14" t="s">
        <v>270</v>
      </c>
      <c r="D8226" t="s">
        <v>456</v>
      </c>
      <c r="E8226" t="s">
        <v>474</v>
      </c>
      <c r="F8226" s="20">
        <v>2048</v>
      </c>
      <c r="G8226" s="20">
        <v>54</v>
      </c>
      <c r="H8226" s="11">
        <v>9595.3572466037203</v>
      </c>
      <c r="I8226" s="10">
        <v>4005862.9484352199</v>
      </c>
      <c r="J8226" s="33">
        <f t="shared" si="512"/>
        <v>2.3953283899420179E-3</v>
      </c>
      <c r="K8226" s="33">
        <f t="shared" si="513"/>
        <v>2.3924618800951203E-3</v>
      </c>
      <c r="L8226" s="33">
        <f t="shared" si="514"/>
        <v>0.98012270927200418</v>
      </c>
      <c r="M8226" s="33">
        <f t="shared" si="515"/>
        <v>0.97777780305225537</v>
      </c>
    </row>
    <row r="8227" spans="1:13" ht="41.4">
      <c r="A8227" t="s">
        <v>164</v>
      </c>
      <c r="B8227" t="s">
        <v>268</v>
      </c>
      <c r="C8227" s="14" t="s">
        <v>270</v>
      </c>
      <c r="D8227" t="s">
        <v>456</v>
      </c>
      <c r="E8227" t="s">
        <v>474</v>
      </c>
      <c r="F8227" s="20">
        <v>2048</v>
      </c>
      <c r="G8227" s="20">
        <v>55</v>
      </c>
      <c r="H8227" s="11">
        <v>10357.279928424899</v>
      </c>
      <c r="I8227" s="10">
        <v>3937803.8805941199</v>
      </c>
      <c r="J8227" s="33">
        <f t="shared" si="512"/>
        <v>2.6302173095685594E-3</v>
      </c>
      <c r="K8227" s="33">
        <f t="shared" si="513"/>
        <v>2.6267613186871097E-3</v>
      </c>
      <c r="L8227" s="33">
        <f t="shared" si="514"/>
        <v>0.97777780305225537</v>
      </c>
      <c r="M8227" s="33">
        <f t="shared" si="515"/>
        <v>0.97520941414092688</v>
      </c>
    </row>
    <row r="8228" spans="1:13" ht="41.4">
      <c r="A8228" t="s">
        <v>164</v>
      </c>
      <c r="B8228" t="s">
        <v>268</v>
      </c>
      <c r="C8228" s="14" t="s">
        <v>270</v>
      </c>
      <c r="D8228" t="s">
        <v>456</v>
      </c>
      <c r="E8228" t="s">
        <v>474</v>
      </c>
      <c r="F8228" s="20">
        <v>2048</v>
      </c>
      <c r="G8228" s="20">
        <v>56</v>
      </c>
      <c r="H8228" s="11">
        <v>11098.722305181</v>
      </c>
      <c r="I8228" s="10">
        <v>3901274.7164862999</v>
      </c>
      <c r="J8228" s="33">
        <f t="shared" si="512"/>
        <v>2.8448963766327926E-3</v>
      </c>
      <c r="K8228" s="33">
        <f t="shared" si="513"/>
        <v>2.840853493705664E-3</v>
      </c>
      <c r="L8228" s="33">
        <f t="shared" si="514"/>
        <v>0.97520941414092688</v>
      </c>
      <c r="M8228" s="33">
        <f t="shared" si="515"/>
        <v>0.97243898706967002</v>
      </c>
    </row>
    <row r="8229" spans="1:13" ht="41.4">
      <c r="A8229" t="s">
        <v>164</v>
      </c>
      <c r="B8229" t="s">
        <v>268</v>
      </c>
      <c r="C8229" s="14" t="s">
        <v>270</v>
      </c>
      <c r="D8229" t="s">
        <v>456</v>
      </c>
      <c r="E8229" t="s">
        <v>474</v>
      </c>
      <c r="F8229" s="20">
        <v>2048</v>
      </c>
      <c r="G8229" s="20">
        <v>57</v>
      </c>
      <c r="H8229" s="11">
        <v>12100.108279339</v>
      </c>
      <c r="I8229" s="10">
        <v>3857531.7872222201</v>
      </c>
      <c r="J8229" s="33">
        <f t="shared" si="512"/>
        <v>3.1367488193926713E-3</v>
      </c>
      <c r="K8229" s="33">
        <f t="shared" si="513"/>
        <v>3.1318343626297596E-3</v>
      </c>
      <c r="L8229" s="33">
        <f t="shared" si="514"/>
        <v>0.97243898706967002</v>
      </c>
      <c r="M8229" s="33">
        <f t="shared" si="515"/>
        <v>0.96939346923440439</v>
      </c>
    </row>
    <row r="8230" spans="1:13" ht="41.4">
      <c r="A8230" t="s">
        <v>164</v>
      </c>
      <c r="B8230" t="s">
        <v>268</v>
      </c>
      <c r="C8230" s="14" t="s">
        <v>270</v>
      </c>
      <c r="D8230" t="s">
        <v>456</v>
      </c>
      <c r="E8230" t="s">
        <v>474</v>
      </c>
      <c r="F8230" s="20">
        <v>2048</v>
      </c>
      <c r="G8230" s="20">
        <v>58</v>
      </c>
      <c r="H8230" s="11">
        <v>13185.0748856722</v>
      </c>
      <c r="I8230" s="10">
        <v>3815194.3862097901</v>
      </c>
      <c r="J8230" s="33">
        <f t="shared" si="512"/>
        <v>3.4559379027528214E-3</v>
      </c>
      <c r="K8230" s="33">
        <f t="shared" si="513"/>
        <v>3.4499730227557368E-3</v>
      </c>
      <c r="L8230" s="33">
        <f t="shared" si="514"/>
        <v>0.96939346923440439</v>
      </c>
      <c r="M8230" s="33">
        <f t="shared" si="515"/>
        <v>0.96604908791711008</v>
      </c>
    </row>
    <row r="8231" spans="1:13" ht="41.4">
      <c r="A8231" t="s">
        <v>164</v>
      </c>
      <c r="B8231" t="s">
        <v>268</v>
      </c>
      <c r="C8231" s="14" t="s">
        <v>270</v>
      </c>
      <c r="D8231" t="s">
        <v>456</v>
      </c>
      <c r="E8231" t="s">
        <v>474</v>
      </c>
      <c r="F8231" s="20">
        <v>2048</v>
      </c>
      <c r="G8231" s="20">
        <v>59</v>
      </c>
      <c r="H8231" s="11">
        <v>13837.078573492299</v>
      </c>
      <c r="I8231" s="10">
        <v>3791646.7555499999</v>
      </c>
      <c r="J8231" s="33">
        <f t="shared" si="512"/>
        <v>3.6493585678144622E-3</v>
      </c>
      <c r="K8231" s="33">
        <f t="shared" si="513"/>
        <v>3.6427077517002804E-3</v>
      </c>
      <c r="L8231" s="33">
        <f t="shared" si="514"/>
        <v>0.96604908791711008</v>
      </c>
      <c r="M8231" s="33">
        <f t="shared" si="515"/>
        <v>0.96253005341603148</v>
      </c>
    </row>
    <row r="8232" spans="1:13" ht="41.4">
      <c r="A8232" t="s">
        <v>164</v>
      </c>
      <c r="B8232" t="s">
        <v>268</v>
      </c>
      <c r="C8232" s="14" t="s">
        <v>270</v>
      </c>
      <c r="D8232" t="s">
        <v>456</v>
      </c>
      <c r="E8232" t="s">
        <v>474</v>
      </c>
      <c r="F8232" s="20">
        <v>2048</v>
      </c>
      <c r="G8232" s="20">
        <v>60</v>
      </c>
      <c r="H8232" s="11">
        <v>14597.764649496299</v>
      </c>
      <c r="I8232" s="10">
        <v>3723151.2099680002</v>
      </c>
      <c r="J8232" s="33">
        <f t="shared" si="512"/>
        <v>3.9208089669884143E-3</v>
      </c>
      <c r="K8232" s="33">
        <f t="shared" si="513"/>
        <v>3.913132631269689E-3</v>
      </c>
      <c r="L8232" s="33">
        <f t="shared" si="514"/>
        <v>0.96253005341603148</v>
      </c>
      <c r="M8232" s="33">
        <f t="shared" si="515"/>
        <v>0.95876354565543143</v>
      </c>
    </row>
    <row r="8233" spans="1:13" ht="41.4">
      <c r="A8233" t="s">
        <v>164</v>
      </c>
      <c r="B8233" t="s">
        <v>268</v>
      </c>
      <c r="C8233" s="14" t="s">
        <v>270</v>
      </c>
      <c r="D8233" t="s">
        <v>456</v>
      </c>
      <c r="E8233" t="s">
        <v>474</v>
      </c>
      <c r="F8233" s="20">
        <v>2048</v>
      </c>
      <c r="G8233" s="20">
        <v>61</v>
      </c>
      <c r="H8233" s="11">
        <v>15287.2206727225</v>
      </c>
      <c r="I8233" s="10">
        <v>3645277.87373921</v>
      </c>
      <c r="J8233" s="33">
        <f t="shared" si="512"/>
        <v>4.1937051720672682E-3</v>
      </c>
      <c r="K8233" s="33">
        <f t="shared" si="513"/>
        <v>4.1849238702178493E-3</v>
      </c>
      <c r="L8233" s="33">
        <f t="shared" si="514"/>
        <v>0.95876354565543143</v>
      </c>
      <c r="M8233" s="33">
        <f t="shared" si="515"/>
        <v>0.95475119320732327</v>
      </c>
    </row>
    <row r="8234" spans="1:13" ht="41.4">
      <c r="A8234" t="s">
        <v>164</v>
      </c>
      <c r="B8234" t="s">
        <v>268</v>
      </c>
      <c r="C8234" s="14" t="s">
        <v>270</v>
      </c>
      <c r="D8234" t="s">
        <v>456</v>
      </c>
      <c r="E8234" t="s">
        <v>474</v>
      </c>
      <c r="F8234" s="20">
        <v>2048</v>
      </c>
      <c r="G8234" s="20">
        <v>62</v>
      </c>
      <c r="H8234" s="11">
        <v>16557.894414725</v>
      </c>
      <c r="I8234" s="10">
        <v>3620717.3742744001</v>
      </c>
      <c r="J8234" s="33">
        <f t="shared" si="512"/>
        <v>4.5730977326125157E-3</v>
      </c>
      <c r="K8234" s="33">
        <f t="shared" si="513"/>
        <v>4.5626570426716695E-3</v>
      </c>
      <c r="L8234" s="33">
        <f t="shared" si="514"/>
        <v>0.95475119320732327</v>
      </c>
      <c r="M8234" s="33">
        <f t="shared" si="515"/>
        <v>0.95039499095163671</v>
      </c>
    </row>
    <row r="8235" spans="1:13" ht="41.4">
      <c r="A8235" t="s">
        <v>164</v>
      </c>
      <c r="B8235" t="s">
        <v>268</v>
      </c>
      <c r="C8235" s="14" t="s">
        <v>270</v>
      </c>
      <c r="D8235" t="s">
        <v>456</v>
      </c>
      <c r="E8235" t="s">
        <v>474</v>
      </c>
      <c r="F8235" s="20">
        <v>2048</v>
      </c>
      <c r="G8235" s="20">
        <v>63</v>
      </c>
      <c r="H8235" s="11">
        <v>18154.0033488999</v>
      </c>
      <c r="I8235" s="10">
        <v>3643192.1923806798</v>
      </c>
      <c r="J8235" s="33">
        <f t="shared" si="512"/>
        <v>4.9829935919567803E-3</v>
      </c>
      <c r="K8235" s="33">
        <f t="shared" si="513"/>
        <v>4.9705990751999218E-3</v>
      </c>
      <c r="L8235" s="33">
        <f t="shared" si="514"/>
        <v>0.95039499095163671</v>
      </c>
      <c r="M8235" s="33">
        <f t="shared" si="515"/>
        <v>0.94567095848853788</v>
      </c>
    </row>
    <row r="8236" spans="1:13" ht="41.4">
      <c r="A8236" t="s">
        <v>164</v>
      </c>
      <c r="B8236" t="s">
        <v>268</v>
      </c>
      <c r="C8236" s="14" t="s">
        <v>270</v>
      </c>
      <c r="D8236" t="s">
        <v>456</v>
      </c>
      <c r="E8236" t="s">
        <v>474</v>
      </c>
      <c r="F8236" s="20">
        <v>2048</v>
      </c>
      <c r="G8236" s="20">
        <v>64</v>
      </c>
      <c r="H8236" s="11">
        <v>19979.7195173408</v>
      </c>
      <c r="I8236" s="10">
        <v>3624399.6323888102</v>
      </c>
      <c r="J8236" s="33">
        <f t="shared" si="512"/>
        <v>5.5125597461150666E-3</v>
      </c>
      <c r="K8236" s="33">
        <f t="shared" si="513"/>
        <v>5.4973934697700733E-3</v>
      </c>
      <c r="L8236" s="33">
        <f t="shared" si="514"/>
        <v>0.94567095848853788</v>
      </c>
      <c r="M8236" s="33">
        <f t="shared" si="515"/>
        <v>0.94047223313679174</v>
      </c>
    </row>
    <row r="8237" spans="1:13" ht="41.4">
      <c r="A8237" t="s">
        <v>164</v>
      </c>
      <c r="B8237" t="s">
        <v>268</v>
      </c>
      <c r="C8237" s="14" t="s">
        <v>270</v>
      </c>
      <c r="D8237" t="s">
        <v>456</v>
      </c>
      <c r="E8237" t="s">
        <v>474</v>
      </c>
      <c r="F8237" s="20">
        <v>2048</v>
      </c>
      <c r="G8237" s="20">
        <v>65</v>
      </c>
      <c r="H8237" s="11">
        <v>21447.195681489498</v>
      </c>
      <c r="I8237" s="10">
        <v>3552125.0984951099</v>
      </c>
      <c r="J8237" s="33">
        <f t="shared" si="512"/>
        <v>6.0378491992232478E-3</v>
      </c>
      <c r="K8237" s="33">
        <f t="shared" si="513"/>
        <v>6.0196580180305048E-3</v>
      </c>
      <c r="L8237" s="33">
        <f t="shared" si="514"/>
        <v>0.94047223313679174</v>
      </c>
      <c r="M8237" s="33">
        <f t="shared" si="515"/>
        <v>0.93481091191785481</v>
      </c>
    </row>
    <row r="8238" spans="1:13" ht="41.4">
      <c r="A8238" t="s">
        <v>164</v>
      </c>
      <c r="B8238" t="s">
        <v>268</v>
      </c>
      <c r="C8238" s="14" t="s">
        <v>270</v>
      </c>
      <c r="D8238" t="s">
        <v>456</v>
      </c>
      <c r="E8238" t="s">
        <v>474</v>
      </c>
      <c r="F8238" s="20">
        <v>2048</v>
      </c>
      <c r="G8238" s="20">
        <v>66</v>
      </c>
      <c r="H8238" s="11">
        <v>21963.960667017702</v>
      </c>
      <c r="I8238" s="10">
        <v>3456006.3571292502</v>
      </c>
      <c r="J8238" s="33">
        <f t="shared" si="512"/>
        <v>6.3553010027626745E-3</v>
      </c>
      <c r="K8238" s="33">
        <f t="shared" si="513"/>
        <v>6.3351487910685567E-3</v>
      </c>
      <c r="L8238" s="33">
        <f t="shared" si="514"/>
        <v>0.93481091191785481</v>
      </c>
      <c r="M8238" s="33">
        <f t="shared" si="515"/>
        <v>0.92888874569934077</v>
      </c>
    </row>
    <row r="8239" spans="1:13" ht="41.4">
      <c r="A8239" t="s">
        <v>164</v>
      </c>
      <c r="B8239" t="s">
        <v>268</v>
      </c>
      <c r="C8239" s="14" t="s">
        <v>270</v>
      </c>
      <c r="D8239" t="s">
        <v>456</v>
      </c>
      <c r="E8239" t="s">
        <v>474</v>
      </c>
      <c r="F8239" s="20">
        <v>2048</v>
      </c>
      <c r="G8239" s="20">
        <v>67</v>
      </c>
      <c r="H8239" s="11">
        <v>23203.9451884843</v>
      </c>
      <c r="I8239" s="10">
        <v>3351915.6724689999</v>
      </c>
      <c r="J8239" s="33">
        <f t="shared" si="512"/>
        <v>6.9225921699254504E-3</v>
      </c>
      <c r="K8239" s="33">
        <f t="shared" si="513"/>
        <v>6.8986862242622626E-3</v>
      </c>
      <c r="L8239" s="33">
        <f t="shared" si="514"/>
        <v>0.92888874569934077</v>
      </c>
      <c r="M8239" s="33">
        <f t="shared" si="515"/>
        <v>0.92248063370551248</v>
      </c>
    </row>
    <row r="8240" spans="1:13" ht="41.4">
      <c r="A8240" t="s">
        <v>164</v>
      </c>
      <c r="B8240" t="s">
        <v>268</v>
      </c>
      <c r="C8240" s="14" t="s">
        <v>270</v>
      </c>
      <c r="D8240" t="s">
        <v>456</v>
      </c>
      <c r="E8240" t="s">
        <v>474</v>
      </c>
      <c r="F8240" s="20">
        <v>2048</v>
      </c>
      <c r="G8240" s="20">
        <v>68</v>
      </c>
      <c r="H8240" s="11">
        <v>24367.532977405699</v>
      </c>
      <c r="I8240" s="10">
        <v>3250027.05048618</v>
      </c>
      <c r="J8240" s="33">
        <f t="shared" si="512"/>
        <v>7.4976400500298898E-3</v>
      </c>
      <c r="K8240" s="33">
        <f t="shared" si="513"/>
        <v>7.469602861544411E-3</v>
      </c>
      <c r="L8240" s="33">
        <f t="shared" si="514"/>
        <v>0.92248063370551248</v>
      </c>
      <c r="M8240" s="33">
        <f t="shared" si="515"/>
        <v>0.91559006972426649</v>
      </c>
    </row>
    <row r="8241" spans="1:13" ht="41.4">
      <c r="A8241" t="s">
        <v>164</v>
      </c>
      <c r="B8241" t="s">
        <v>268</v>
      </c>
      <c r="C8241" s="14" t="s">
        <v>270</v>
      </c>
      <c r="D8241" t="s">
        <v>456</v>
      </c>
      <c r="E8241" t="s">
        <v>474</v>
      </c>
      <c r="F8241" s="20">
        <v>2048</v>
      </c>
      <c r="G8241" s="20">
        <v>69</v>
      </c>
      <c r="H8241" s="11">
        <v>24811.5693362036</v>
      </c>
      <c r="I8241" s="10">
        <v>3134278.3841086598</v>
      </c>
      <c r="J8241" s="33">
        <f t="shared" si="512"/>
        <v>7.9161983383488205E-3</v>
      </c>
      <c r="K8241" s="33">
        <f t="shared" si="513"/>
        <v>7.8849477565873238E-3</v>
      </c>
      <c r="L8241" s="33">
        <f t="shared" si="514"/>
        <v>0.91559006972426649</v>
      </c>
      <c r="M8241" s="33">
        <f t="shared" si="515"/>
        <v>0.90837068985804048</v>
      </c>
    </row>
    <row r="8242" spans="1:13" ht="41.4">
      <c r="A8242" t="s">
        <v>164</v>
      </c>
      <c r="B8242" t="s">
        <v>268</v>
      </c>
      <c r="C8242" s="14" t="s">
        <v>270</v>
      </c>
      <c r="D8242" t="s">
        <v>456</v>
      </c>
      <c r="E8242" t="s">
        <v>474</v>
      </c>
      <c r="F8242" s="20">
        <v>2049</v>
      </c>
      <c r="G8242" s="20">
        <v>30</v>
      </c>
      <c r="H8242" s="11">
        <v>631.66154086531503</v>
      </c>
      <c r="I8242" s="10">
        <v>4236266.6108972002</v>
      </c>
      <c r="J8242" s="33">
        <f t="shared" si="512"/>
        <v>1.4910807059226503E-4</v>
      </c>
      <c r="K8242" s="33">
        <f t="shared" si="513"/>
        <v>1.490969545364651E-4</v>
      </c>
      <c r="L8242" s="33">
        <f t="shared" si="514"/>
        <v>1</v>
      </c>
      <c r="M8242" s="33">
        <f t="shared" si="515"/>
        <v>0.99985090304546353</v>
      </c>
    </row>
    <row r="8243" spans="1:13" ht="41.4">
      <c r="A8243" t="s">
        <v>164</v>
      </c>
      <c r="B8243" t="s">
        <v>268</v>
      </c>
      <c r="C8243" s="14" t="s">
        <v>270</v>
      </c>
      <c r="D8243" t="s">
        <v>456</v>
      </c>
      <c r="E8243" t="s">
        <v>474</v>
      </c>
      <c r="F8243" s="20">
        <v>2049</v>
      </c>
      <c r="G8243" s="20">
        <v>31</v>
      </c>
      <c r="H8243" s="11">
        <v>906.25769260439802</v>
      </c>
      <c r="I8243" s="10">
        <v>4271828.8103739899</v>
      </c>
      <c r="J8243" s="33">
        <f t="shared" si="512"/>
        <v>2.1214747426291574E-4</v>
      </c>
      <c r="K8243" s="33">
        <f t="shared" si="513"/>
        <v>2.1212497257871998E-4</v>
      </c>
      <c r="L8243" s="33">
        <f t="shared" si="514"/>
        <v>0.99985090304546353</v>
      </c>
      <c r="M8243" s="33">
        <f t="shared" si="515"/>
        <v>0.99963880970007224</v>
      </c>
    </row>
    <row r="8244" spans="1:13" ht="41.4">
      <c r="A8244" t="s">
        <v>164</v>
      </c>
      <c r="B8244" t="s">
        <v>268</v>
      </c>
      <c r="C8244" s="14" t="s">
        <v>270</v>
      </c>
      <c r="D8244" t="s">
        <v>456</v>
      </c>
      <c r="E8244" t="s">
        <v>474</v>
      </c>
      <c r="F8244" s="20">
        <v>2049</v>
      </c>
      <c r="G8244" s="20">
        <v>32</v>
      </c>
      <c r="H8244" s="11">
        <v>958.386226073996</v>
      </c>
      <c r="I8244" s="10">
        <v>4337582.00713869</v>
      </c>
      <c r="J8244" s="33">
        <f t="shared" si="512"/>
        <v>2.209494193992659E-4</v>
      </c>
      <c r="K8244" s="33">
        <f t="shared" si="513"/>
        <v>2.2092501187398472E-4</v>
      </c>
      <c r="L8244" s="33">
        <f t="shared" si="514"/>
        <v>0.99963880970007224</v>
      </c>
      <c r="M8244" s="33">
        <f t="shared" si="515"/>
        <v>0.99941796448416953</v>
      </c>
    </row>
    <row r="8245" spans="1:13" ht="41.4">
      <c r="A8245" t="s">
        <v>164</v>
      </c>
      <c r="B8245" t="s">
        <v>268</v>
      </c>
      <c r="C8245" s="14" t="s">
        <v>270</v>
      </c>
      <c r="D8245" t="s">
        <v>456</v>
      </c>
      <c r="E8245" t="s">
        <v>474</v>
      </c>
      <c r="F8245" s="20">
        <v>2049</v>
      </c>
      <c r="G8245" s="20">
        <v>33</v>
      </c>
      <c r="H8245" s="11">
        <v>1081.6112098928299</v>
      </c>
      <c r="I8245" s="10">
        <v>4573740.6931095002</v>
      </c>
      <c r="J8245" s="33">
        <f t="shared" si="512"/>
        <v>2.3648284467073417E-4</v>
      </c>
      <c r="K8245" s="33">
        <f t="shared" si="513"/>
        <v>2.3645488480683596E-4</v>
      </c>
      <c r="L8245" s="33">
        <f t="shared" si="514"/>
        <v>0.99941796448416953</v>
      </c>
      <c r="M8245" s="33">
        <f t="shared" si="515"/>
        <v>0.99918164722450353</v>
      </c>
    </row>
    <row r="8246" spans="1:13" ht="41.4">
      <c r="A8246" t="s">
        <v>164</v>
      </c>
      <c r="B8246" t="s">
        <v>268</v>
      </c>
      <c r="C8246" s="14" t="s">
        <v>270</v>
      </c>
      <c r="D8246" t="s">
        <v>456</v>
      </c>
      <c r="E8246" t="s">
        <v>474</v>
      </c>
      <c r="F8246" s="20">
        <v>2049</v>
      </c>
      <c r="G8246" s="20">
        <v>34</v>
      </c>
      <c r="H8246" s="11">
        <v>1167.99226845722</v>
      </c>
      <c r="I8246" s="10">
        <v>4636645.7160656098</v>
      </c>
      <c r="J8246" s="33">
        <f t="shared" si="512"/>
        <v>2.5190457498407078E-4</v>
      </c>
      <c r="K8246" s="33">
        <f t="shared" si="513"/>
        <v>2.518728496906375E-4</v>
      </c>
      <c r="L8246" s="33">
        <f t="shared" si="514"/>
        <v>0.99918164722450353</v>
      </c>
      <c r="M8246" s="33">
        <f t="shared" si="515"/>
        <v>0.99892998049565851</v>
      </c>
    </row>
    <row r="8247" spans="1:13" ht="41.4">
      <c r="A8247" t="s">
        <v>164</v>
      </c>
      <c r="B8247" t="s">
        <v>268</v>
      </c>
      <c r="C8247" s="14" t="s">
        <v>270</v>
      </c>
      <c r="D8247" t="s">
        <v>456</v>
      </c>
      <c r="E8247" t="s">
        <v>474</v>
      </c>
      <c r="F8247" s="20">
        <v>2049</v>
      </c>
      <c r="G8247" s="20">
        <v>35</v>
      </c>
      <c r="H8247" s="11">
        <v>1281.82844178543</v>
      </c>
      <c r="I8247" s="10">
        <v>4707427.3358602598</v>
      </c>
      <c r="J8247" s="33">
        <f t="shared" si="512"/>
        <v>2.7229914565450895E-4</v>
      </c>
      <c r="K8247" s="33">
        <f t="shared" si="513"/>
        <v>2.7226207560693272E-4</v>
      </c>
      <c r="L8247" s="33">
        <f t="shared" si="514"/>
        <v>0.99892998049565851</v>
      </c>
      <c r="M8247" s="33">
        <f t="shared" si="515"/>
        <v>0.99865800974578278</v>
      </c>
    </row>
    <row r="8248" spans="1:13" ht="41.4">
      <c r="A8248" t="s">
        <v>164</v>
      </c>
      <c r="B8248" t="s">
        <v>268</v>
      </c>
      <c r="C8248" s="14" t="s">
        <v>270</v>
      </c>
      <c r="D8248" t="s">
        <v>456</v>
      </c>
      <c r="E8248" t="s">
        <v>474</v>
      </c>
      <c r="F8248" s="20">
        <v>2049</v>
      </c>
      <c r="G8248" s="20">
        <v>36</v>
      </c>
      <c r="H8248" s="11">
        <v>1647.4860932643901</v>
      </c>
      <c r="I8248" s="10">
        <v>4797293.0081777396</v>
      </c>
      <c r="J8248" s="33">
        <f t="shared" si="512"/>
        <v>3.4341994338390238E-4</v>
      </c>
      <c r="K8248" s="33">
        <f t="shared" si="513"/>
        <v>3.4336098150489214E-4</v>
      </c>
      <c r="L8248" s="33">
        <f t="shared" si="514"/>
        <v>0.99865800974578278</v>
      </c>
      <c r="M8248" s="33">
        <f t="shared" si="515"/>
        <v>0.99831510955136871</v>
      </c>
    </row>
    <row r="8249" spans="1:13" ht="41.4">
      <c r="A8249" t="s">
        <v>164</v>
      </c>
      <c r="B8249" t="s">
        <v>268</v>
      </c>
      <c r="C8249" s="14" t="s">
        <v>270</v>
      </c>
      <c r="D8249" t="s">
        <v>456</v>
      </c>
      <c r="E8249" t="s">
        <v>474</v>
      </c>
      <c r="F8249" s="20">
        <v>2049</v>
      </c>
      <c r="G8249" s="20">
        <v>37</v>
      </c>
      <c r="H8249" s="11">
        <v>1810.5368986958199</v>
      </c>
      <c r="I8249" s="10">
        <v>4839311.5890193405</v>
      </c>
      <c r="J8249" s="33">
        <f t="shared" si="512"/>
        <v>3.7413108567012425E-4</v>
      </c>
      <c r="K8249" s="33">
        <f t="shared" si="513"/>
        <v>3.7406110736282194E-4</v>
      </c>
      <c r="L8249" s="33">
        <f t="shared" si="514"/>
        <v>0.99831510955136871</v>
      </c>
      <c r="M8249" s="33">
        <f t="shared" si="515"/>
        <v>0.99794167869599293</v>
      </c>
    </row>
    <row r="8250" spans="1:13" ht="41.4">
      <c r="A8250" t="s">
        <v>164</v>
      </c>
      <c r="B8250" t="s">
        <v>268</v>
      </c>
      <c r="C8250" s="14" t="s">
        <v>270</v>
      </c>
      <c r="D8250" t="s">
        <v>456</v>
      </c>
      <c r="E8250" t="s">
        <v>474</v>
      </c>
      <c r="F8250" s="20">
        <v>2049</v>
      </c>
      <c r="G8250" s="20">
        <v>38</v>
      </c>
      <c r="H8250" s="11">
        <v>1952.94026375203</v>
      </c>
      <c r="I8250" s="10">
        <v>4758600.8991204603</v>
      </c>
      <c r="J8250" s="33">
        <f t="shared" si="512"/>
        <v>4.1040219702244727E-4</v>
      </c>
      <c r="K8250" s="33">
        <f t="shared" si="513"/>
        <v>4.1031799356028298E-4</v>
      </c>
      <c r="L8250" s="33">
        <f t="shared" si="514"/>
        <v>0.99794167869599293</v>
      </c>
      <c r="M8250" s="33">
        <f t="shared" si="515"/>
        <v>0.99753220526870023</v>
      </c>
    </row>
    <row r="8251" spans="1:13" ht="41.4">
      <c r="A8251" t="s">
        <v>164</v>
      </c>
      <c r="B8251" t="s">
        <v>268</v>
      </c>
      <c r="C8251" s="14" t="s">
        <v>270</v>
      </c>
      <c r="D8251" t="s">
        <v>456</v>
      </c>
      <c r="E8251" t="s">
        <v>474</v>
      </c>
      <c r="F8251" s="20">
        <v>2049</v>
      </c>
      <c r="G8251" s="20">
        <v>39</v>
      </c>
      <c r="H8251" s="11">
        <v>2034.17065792566</v>
      </c>
      <c r="I8251" s="10">
        <v>4656278.03667315</v>
      </c>
      <c r="J8251" s="33">
        <f t="shared" si="512"/>
        <v>4.3686623562948755E-4</v>
      </c>
      <c r="K8251" s="33">
        <f t="shared" si="513"/>
        <v>4.3677082347015617E-4</v>
      </c>
      <c r="L8251" s="33">
        <f t="shared" si="514"/>
        <v>0.99753220526870023</v>
      </c>
      <c r="M8251" s="33">
        <f t="shared" si="515"/>
        <v>0.99709651230596708</v>
      </c>
    </row>
    <row r="8252" spans="1:13" ht="41.4">
      <c r="A8252" t="s">
        <v>164</v>
      </c>
      <c r="B8252" t="s">
        <v>268</v>
      </c>
      <c r="C8252" s="14" t="s">
        <v>270</v>
      </c>
      <c r="D8252" t="s">
        <v>456</v>
      </c>
      <c r="E8252" t="s">
        <v>474</v>
      </c>
      <c r="F8252" s="20">
        <v>2049</v>
      </c>
      <c r="G8252" s="20">
        <v>40</v>
      </c>
      <c r="H8252" s="11">
        <v>2190.8301459189802</v>
      </c>
      <c r="I8252" s="10">
        <v>4597697.5705757802</v>
      </c>
      <c r="J8252" s="33">
        <f t="shared" si="512"/>
        <v>4.7650592764948165E-4</v>
      </c>
      <c r="K8252" s="33">
        <f t="shared" si="513"/>
        <v>4.7639241673014254E-4</v>
      </c>
      <c r="L8252" s="33">
        <f t="shared" si="514"/>
        <v>0.99709651230596708</v>
      </c>
      <c r="M8252" s="33">
        <f t="shared" si="515"/>
        <v>0.99662150308875641</v>
      </c>
    </row>
    <row r="8253" spans="1:13" ht="41.4">
      <c r="A8253" t="s">
        <v>164</v>
      </c>
      <c r="B8253" t="s">
        <v>268</v>
      </c>
      <c r="C8253" s="14" t="s">
        <v>270</v>
      </c>
      <c r="D8253" t="s">
        <v>456</v>
      </c>
      <c r="E8253" t="s">
        <v>474</v>
      </c>
      <c r="F8253" s="20">
        <v>2049</v>
      </c>
      <c r="G8253" s="20">
        <v>41</v>
      </c>
      <c r="H8253" s="11">
        <v>2837.2831187616398</v>
      </c>
      <c r="I8253" s="10">
        <v>4586942.2209648099</v>
      </c>
      <c r="J8253" s="33">
        <f t="shared" si="512"/>
        <v>6.1855654204531275E-4</v>
      </c>
      <c r="K8253" s="33">
        <f t="shared" si="513"/>
        <v>6.1836527538594588E-4</v>
      </c>
      <c r="L8253" s="33">
        <f t="shared" si="514"/>
        <v>0.99662150308875641</v>
      </c>
      <c r="M8253" s="33">
        <f t="shared" si="515"/>
        <v>0.99600522695854332</v>
      </c>
    </row>
    <row r="8254" spans="1:13" ht="41.4">
      <c r="A8254" t="s">
        <v>164</v>
      </c>
      <c r="B8254" t="s">
        <v>268</v>
      </c>
      <c r="C8254" s="14" t="s">
        <v>270</v>
      </c>
      <c r="D8254" t="s">
        <v>456</v>
      </c>
      <c r="E8254" t="s">
        <v>474</v>
      </c>
      <c r="F8254" s="20">
        <v>2049</v>
      </c>
      <c r="G8254" s="20">
        <v>42</v>
      </c>
      <c r="H8254" s="11">
        <v>3123.5817229735999</v>
      </c>
      <c r="I8254" s="10">
        <v>4556217.4952693004</v>
      </c>
      <c r="J8254" s="33">
        <f t="shared" si="512"/>
        <v>6.8556466547455214E-4</v>
      </c>
      <c r="K8254" s="33">
        <f t="shared" si="513"/>
        <v>6.8532971971246859E-4</v>
      </c>
      <c r="L8254" s="33">
        <f t="shared" si="514"/>
        <v>0.99600522695854332</v>
      </c>
      <c r="M8254" s="33">
        <f t="shared" si="515"/>
        <v>0.99532263497551965</v>
      </c>
    </row>
    <row r="8255" spans="1:13" ht="41.4">
      <c r="A8255" t="s">
        <v>164</v>
      </c>
      <c r="B8255" t="s">
        <v>268</v>
      </c>
      <c r="C8255" s="14" t="s">
        <v>270</v>
      </c>
      <c r="D8255" t="s">
        <v>456</v>
      </c>
      <c r="E8255" t="s">
        <v>474</v>
      </c>
      <c r="F8255" s="20">
        <v>2049</v>
      </c>
      <c r="G8255" s="20">
        <v>43</v>
      </c>
      <c r="H8255" s="11">
        <v>3431.6308172044601</v>
      </c>
      <c r="I8255" s="10">
        <v>4481933.5026559802</v>
      </c>
      <c r="J8255" s="33">
        <f t="shared" si="512"/>
        <v>7.6565857462429683E-4</v>
      </c>
      <c r="K8255" s="33">
        <f t="shared" si="513"/>
        <v>7.6536553289263676E-4</v>
      </c>
      <c r="L8255" s="33">
        <f t="shared" si="514"/>
        <v>0.99532263497551965</v>
      </c>
      <c r="M8255" s="33">
        <f t="shared" si="515"/>
        <v>0.99456084933660149</v>
      </c>
    </row>
    <row r="8256" spans="1:13" ht="41.4">
      <c r="A8256" t="s">
        <v>164</v>
      </c>
      <c r="B8256" t="s">
        <v>268</v>
      </c>
      <c r="C8256" s="14" t="s">
        <v>270</v>
      </c>
      <c r="D8256" t="s">
        <v>456</v>
      </c>
      <c r="E8256" t="s">
        <v>474</v>
      </c>
      <c r="F8256" s="20">
        <v>2049</v>
      </c>
      <c r="G8256" s="20">
        <v>44</v>
      </c>
      <c r="H8256" s="11">
        <v>3537.3393877879498</v>
      </c>
      <c r="I8256" s="10">
        <v>4384767.8818786396</v>
      </c>
      <c r="J8256" s="33">
        <f t="shared" si="512"/>
        <v>8.0673355650297002E-4</v>
      </c>
      <c r="K8256" s="33">
        <f t="shared" si="513"/>
        <v>8.0640823447597487E-4</v>
      </c>
      <c r="L8256" s="33">
        <f t="shared" si="514"/>
        <v>0.99456084933660149</v>
      </c>
      <c r="M8256" s="33">
        <f t="shared" si="515"/>
        <v>0.99375882727800902</v>
      </c>
    </row>
    <row r="8257" spans="1:13" ht="41.4">
      <c r="A8257" t="s">
        <v>164</v>
      </c>
      <c r="B8257" t="s">
        <v>268</v>
      </c>
      <c r="C8257" s="14" t="s">
        <v>270</v>
      </c>
      <c r="D8257" t="s">
        <v>456</v>
      </c>
      <c r="E8257" t="s">
        <v>474</v>
      </c>
      <c r="F8257" s="20">
        <v>2049</v>
      </c>
      <c r="G8257" s="20">
        <v>45</v>
      </c>
      <c r="H8257" s="11">
        <v>3756.6543148279902</v>
      </c>
      <c r="I8257" s="10">
        <v>4283699.1535461498</v>
      </c>
      <c r="J8257" s="33">
        <f t="shared" si="512"/>
        <v>8.7696502022513434E-4</v>
      </c>
      <c r="K8257" s="33">
        <f t="shared" si="513"/>
        <v>8.7658059878470418E-4</v>
      </c>
      <c r="L8257" s="33">
        <f t="shared" si="514"/>
        <v>0.99375882727800902</v>
      </c>
      <c r="M8257" s="33">
        <f t="shared" si="515"/>
        <v>0.99288771757014604</v>
      </c>
    </row>
    <row r="8258" spans="1:13" ht="41.4">
      <c r="A8258" t="s">
        <v>164</v>
      </c>
      <c r="B8258" t="s">
        <v>268</v>
      </c>
      <c r="C8258" s="14" t="s">
        <v>270</v>
      </c>
      <c r="D8258" t="s">
        <v>456</v>
      </c>
      <c r="E8258" t="s">
        <v>474</v>
      </c>
      <c r="F8258" s="20">
        <v>2049</v>
      </c>
      <c r="G8258" s="20">
        <v>46</v>
      </c>
      <c r="H8258" s="11">
        <v>4664.2781000997902</v>
      </c>
      <c r="I8258" s="10">
        <v>4235003.9417576296</v>
      </c>
      <c r="J8258" s="33">
        <f t="shared" ref="J8258:J8321" si="516">IF(I8258&gt;0,H8258/I8258,0)</f>
        <v>1.1013633432803845E-3</v>
      </c>
      <c r="K8258" s="33">
        <f t="shared" ref="K8258:K8321" si="517">1-EXP(-J8258)</f>
        <v>1.1007570652713516E-3</v>
      </c>
      <c r="L8258" s="33">
        <f t="shared" ref="L8258:L8321" si="518">IF(G8258=30,1,M8257)</f>
        <v>0.99288771757014604</v>
      </c>
      <c r="M8258" s="33">
        <f t="shared" ref="M8258:M8321" si="519">L8258*(1-K8258)</f>
        <v>0.99179478940000954</v>
      </c>
    </row>
    <row r="8259" spans="1:13" ht="41.4">
      <c r="A8259" t="s">
        <v>164</v>
      </c>
      <c r="B8259" t="s">
        <v>268</v>
      </c>
      <c r="C8259" s="14" t="s">
        <v>270</v>
      </c>
      <c r="D8259" t="s">
        <v>456</v>
      </c>
      <c r="E8259" t="s">
        <v>474</v>
      </c>
      <c r="F8259" s="20">
        <v>2049</v>
      </c>
      <c r="G8259" s="20">
        <v>47</v>
      </c>
      <c r="H8259" s="11">
        <v>5139.6619192964099</v>
      </c>
      <c r="I8259" s="10">
        <v>4208137.0918635903</v>
      </c>
      <c r="J8259" s="33">
        <f t="shared" si="516"/>
        <v>1.2213627567490416E-3</v>
      </c>
      <c r="K8259" s="33">
        <f t="shared" si="517"/>
        <v>1.2206171968212054E-3</v>
      </c>
      <c r="L8259" s="33">
        <f t="shared" si="518"/>
        <v>0.99179478940000954</v>
      </c>
      <c r="M8259" s="33">
        <f t="shared" si="519"/>
        <v>0.99058418762435019</v>
      </c>
    </row>
    <row r="8260" spans="1:13" ht="41.4">
      <c r="A8260" t="s">
        <v>164</v>
      </c>
      <c r="B8260" t="s">
        <v>268</v>
      </c>
      <c r="C8260" s="14" t="s">
        <v>270</v>
      </c>
      <c r="D8260" t="s">
        <v>456</v>
      </c>
      <c r="E8260" t="s">
        <v>474</v>
      </c>
      <c r="F8260" s="20">
        <v>2049</v>
      </c>
      <c r="G8260" s="20">
        <v>48</v>
      </c>
      <c r="H8260" s="11">
        <v>5696.4574731156299</v>
      </c>
      <c r="I8260" s="10">
        <v>4180482.5037780101</v>
      </c>
      <c r="J8260" s="33">
        <f t="shared" si="516"/>
        <v>1.3626315785241522E-3</v>
      </c>
      <c r="K8260" s="33">
        <f t="shared" si="517"/>
        <v>1.361703617652199E-3</v>
      </c>
      <c r="L8260" s="33">
        <f t="shared" si="518"/>
        <v>0.99058418762435019</v>
      </c>
      <c r="M8260" s="33">
        <f t="shared" si="519"/>
        <v>0.98923530555247308</v>
      </c>
    </row>
    <row r="8261" spans="1:13" ht="41.4">
      <c r="A8261" t="s">
        <v>164</v>
      </c>
      <c r="B8261" t="s">
        <v>268</v>
      </c>
      <c r="C8261" s="14" t="s">
        <v>270</v>
      </c>
      <c r="D8261" t="s">
        <v>456</v>
      </c>
      <c r="E8261" t="s">
        <v>474</v>
      </c>
      <c r="F8261" s="20">
        <v>2049</v>
      </c>
      <c r="G8261" s="20">
        <v>49</v>
      </c>
      <c r="H8261" s="11">
        <v>6176.1391053767102</v>
      </c>
      <c r="I8261" s="10">
        <v>4170881.2194453599</v>
      </c>
      <c r="J8261" s="33">
        <f t="shared" si="516"/>
        <v>1.4807755916381642E-3</v>
      </c>
      <c r="K8261" s="33">
        <f t="shared" si="517"/>
        <v>1.4796797844099929E-3</v>
      </c>
      <c r="L8261" s="33">
        <f t="shared" si="518"/>
        <v>0.98923530555247308</v>
      </c>
      <c r="M8261" s="33">
        <f t="shared" si="519"/>
        <v>0.98777155406882244</v>
      </c>
    </row>
    <row r="8262" spans="1:13" ht="41.4">
      <c r="A8262" t="s">
        <v>164</v>
      </c>
      <c r="B8262" t="s">
        <v>268</v>
      </c>
      <c r="C8262" s="14" t="s">
        <v>270</v>
      </c>
      <c r="D8262" t="s">
        <v>456</v>
      </c>
      <c r="E8262" t="s">
        <v>474</v>
      </c>
      <c r="F8262" s="20">
        <v>2049</v>
      </c>
      <c r="G8262" s="20">
        <v>50</v>
      </c>
      <c r="H8262" s="11">
        <v>6802.4750217363899</v>
      </c>
      <c r="I8262" s="10">
        <v>4197454.1175887296</v>
      </c>
      <c r="J8262" s="33">
        <f t="shared" si="516"/>
        <v>1.6206192685303588E-3</v>
      </c>
      <c r="K8262" s="33">
        <f t="shared" si="517"/>
        <v>1.6193067742371614E-3</v>
      </c>
      <c r="L8262" s="33">
        <f t="shared" si="518"/>
        <v>0.98777155406882244</v>
      </c>
      <c r="M8262" s="33">
        <f t="shared" si="519"/>
        <v>0.98617204889992005</v>
      </c>
    </row>
    <row r="8263" spans="1:13" ht="41.4">
      <c r="A8263" t="s">
        <v>164</v>
      </c>
      <c r="B8263" t="s">
        <v>268</v>
      </c>
      <c r="C8263" s="14" t="s">
        <v>270</v>
      </c>
      <c r="D8263" t="s">
        <v>456</v>
      </c>
      <c r="E8263" t="s">
        <v>474</v>
      </c>
      <c r="F8263" s="20">
        <v>2049</v>
      </c>
      <c r="G8263" s="20">
        <v>51</v>
      </c>
      <c r="H8263" s="11">
        <v>7725.4049142655504</v>
      </c>
      <c r="I8263" s="10">
        <v>4225255.5583347799</v>
      </c>
      <c r="J8263" s="33">
        <f t="shared" si="516"/>
        <v>1.8283876105496962E-3</v>
      </c>
      <c r="K8263" s="33">
        <f t="shared" si="517"/>
        <v>1.8267171281740602E-3</v>
      </c>
      <c r="L8263" s="33">
        <f t="shared" si="518"/>
        <v>0.98617204889992005</v>
      </c>
      <c r="M8263" s="33">
        <f t="shared" si="519"/>
        <v>0.98437059152686801</v>
      </c>
    </row>
    <row r="8264" spans="1:13" ht="41.4">
      <c r="A8264" t="s">
        <v>164</v>
      </c>
      <c r="B8264" t="s">
        <v>268</v>
      </c>
      <c r="C8264" s="14" t="s">
        <v>270</v>
      </c>
      <c r="D8264" t="s">
        <v>456</v>
      </c>
      <c r="E8264" t="s">
        <v>474</v>
      </c>
      <c r="F8264" s="20">
        <v>2049</v>
      </c>
      <c r="G8264" s="20">
        <v>52</v>
      </c>
      <c r="H8264" s="11">
        <v>8396.3732843121907</v>
      </c>
      <c r="I8264" s="10">
        <v>4207392.65421117</v>
      </c>
      <c r="J8264" s="33">
        <f t="shared" si="516"/>
        <v>1.9956238873755409E-3</v>
      </c>
      <c r="K8264" s="33">
        <f t="shared" si="517"/>
        <v>1.9936339539652348E-3</v>
      </c>
      <c r="L8264" s="33">
        <f t="shared" si="518"/>
        <v>0.98437059152686801</v>
      </c>
      <c r="M8264" s="33">
        <f t="shared" si="519"/>
        <v>0.98240811689231522</v>
      </c>
    </row>
    <row r="8265" spans="1:13" ht="41.4">
      <c r="A8265" t="s">
        <v>164</v>
      </c>
      <c r="B8265" t="s">
        <v>268</v>
      </c>
      <c r="C8265" s="14" t="s">
        <v>270</v>
      </c>
      <c r="D8265" t="s">
        <v>456</v>
      </c>
      <c r="E8265" t="s">
        <v>474</v>
      </c>
      <c r="F8265" s="20">
        <v>2049</v>
      </c>
      <c r="G8265" s="20">
        <v>53</v>
      </c>
      <c r="H8265" s="11">
        <v>8981.8983221233993</v>
      </c>
      <c r="I8265" s="10">
        <v>4132006.5566571001</v>
      </c>
      <c r="J8265" s="33">
        <f t="shared" si="516"/>
        <v>2.173737674170098E-3</v>
      </c>
      <c r="K8265" s="33">
        <f t="shared" si="517"/>
        <v>2.1713768173696746E-3</v>
      </c>
      <c r="L8265" s="33">
        <f t="shared" si="518"/>
        <v>0.98240811689231522</v>
      </c>
      <c r="M8265" s="33">
        <f t="shared" si="519"/>
        <v>0.98027493868209947</v>
      </c>
    </row>
    <row r="8266" spans="1:13" ht="41.4">
      <c r="A8266" t="s">
        <v>164</v>
      </c>
      <c r="B8266" t="s">
        <v>268</v>
      </c>
      <c r="C8266" s="14" t="s">
        <v>270</v>
      </c>
      <c r="D8266" t="s">
        <v>456</v>
      </c>
      <c r="E8266" t="s">
        <v>474</v>
      </c>
      <c r="F8266" s="20">
        <v>2049</v>
      </c>
      <c r="G8266" s="20">
        <v>54</v>
      </c>
      <c r="H8266" s="11">
        <v>9656.7826551644994</v>
      </c>
      <c r="I8266" s="10">
        <v>4053643.5059587001</v>
      </c>
      <c r="J8266" s="33">
        <f t="shared" si="516"/>
        <v>2.3822476349904475E-3</v>
      </c>
      <c r="K8266" s="33">
        <f t="shared" si="517"/>
        <v>2.3794123350023844E-3</v>
      </c>
      <c r="L8266" s="33">
        <f t="shared" si="518"/>
        <v>0.98027493868209947</v>
      </c>
      <c r="M8266" s="33">
        <f t="shared" si="519"/>
        <v>0.97794246040130561</v>
      </c>
    </row>
    <row r="8267" spans="1:13" ht="41.4">
      <c r="A8267" t="s">
        <v>164</v>
      </c>
      <c r="B8267" t="s">
        <v>268</v>
      </c>
      <c r="C8267" s="14" t="s">
        <v>270</v>
      </c>
      <c r="D8267" t="s">
        <v>456</v>
      </c>
      <c r="E8267" t="s">
        <v>474</v>
      </c>
      <c r="F8267" s="20">
        <v>2049</v>
      </c>
      <c r="G8267" s="20">
        <v>55</v>
      </c>
      <c r="H8267" s="11">
        <v>10418.0684801021</v>
      </c>
      <c r="I8267" s="10">
        <v>3982880.2142523001</v>
      </c>
      <c r="J8267" s="33">
        <f t="shared" si="516"/>
        <v>2.615712228256874E-3</v>
      </c>
      <c r="K8267" s="33">
        <f t="shared" si="517"/>
        <v>2.6122942338391297E-3</v>
      </c>
      <c r="L8267" s="33">
        <f t="shared" si="518"/>
        <v>0.97794246040130561</v>
      </c>
      <c r="M8267" s="33">
        <f t="shared" si="519"/>
        <v>0.97538778695097283</v>
      </c>
    </row>
    <row r="8268" spans="1:13" ht="41.4">
      <c r="A8268" t="s">
        <v>164</v>
      </c>
      <c r="B8268" t="s">
        <v>268</v>
      </c>
      <c r="C8268" s="14" t="s">
        <v>270</v>
      </c>
      <c r="D8268" t="s">
        <v>456</v>
      </c>
      <c r="E8268" t="s">
        <v>474</v>
      </c>
      <c r="F8268" s="20">
        <v>2049</v>
      </c>
      <c r="G8268" s="20">
        <v>56</v>
      </c>
      <c r="H8268" s="11">
        <v>11064.459868510399</v>
      </c>
      <c r="I8268" s="10">
        <v>3913108.6379932002</v>
      </c>
      <c r="J8268" s="33">
        <f t="shared" si="516"/>
        <v>2.8275371046648733E-3</v>
      </c>
      <c r="K8268" s="33">
        <f t="shared" si="517"/>
        <v>2.8235433866411475E-3</v>
      </c>
      <c r="L8268" s="33">
        <f t="shared" si="518"/>
        <v>0.97538778695097283</v>
      </c>
      <c r="M8268" s="33">
        <f t="shared" si="519"/>
        <v>0.97263373721571689</v>
      </c>
    </row>
    <row r="8269" spans="1:13" ht="41.4">
      <c r="A8269" t="s">
        <v>164</v>
      </c>
      <c r="B8269" t="s">
        <v>268</v>
      </c>
      <c r="C8269" s="14" t="s">
        <v>270</v>
      </c>
      <c r="D8269" t="s">
        <v>456</v>
      </c>
      <c r="E8269" t="s">
        <v>474</v>
      </c>
      <c r="F8269" s="20">
        <v>2049</v>
      </c>
      <c r="G8269" s="20">
        <v>57</v>
      </c>
      <c r="H8269" s="11">
        <v>12071.632291955601</v>
      </c>
      <c r="I8269" s="10">
        <v>3874555.5236400999</v>
      </c>
      <c r="J8269" s="33">
        <f t="shared" si="516"/>
        <v>3.1156173187613639E-3</v>
      </c>
      <c r="K8269" s="33">
        <f t="shared" si="517"/>
        <v>3.1107688197857808E-3</v>
      </c>
      <c r="L8269" s="33">
        <f t="shared" si="518"/>
        <v>0.97263373721571689</v>
      </c>
      <c r="M8269" s="33">
        <f t="shared" si="519"/>
        <v>0.96960809851291452</v>
      </c>
    </row>
    <row r="8270" spans="1:13" ht="41.4">
      <c r="A8270" t="s">
        <v>164</v>
      </c>
      <c r="B8270" t="s">
        <v>268</v>
      </c>
      <c r="C8270" s="14" t="s">
        <v>270</v>
      </c>
      <c r="D8270" t="s">
        <v>456</v>
      </c>
      <c r="E8270" t="s">
        <v>474</v>
      </c>
      <c r="F8270" s="20">
        <v>2049</v>
      </c>
      <c r="G8270" s="20">
        <v>58</v>
      </c>
      <c r="H8270" s="11">
        <v>13147.7105769317</v>
      </c>
      <c r="I8270" s="10">
        <v>3828610.4616612298</v>
      </c>
      <c r="J8270" s="33">
        <f t="shared" si="516"/>
        <v>3.4340684978505032E-3</v>
      </c>
      <c r="K8270" s="33">
        <f t="shared" si="517"/>
        <v>3.4281788283981873E-3</v>
      </c>
      <c r="L8270" s="33">
        <f t="shared" si="518"/>
        <v>0.96960809851291452</v>
      </c>
      <c r="M8270" s="33">
        <f t="shared" si="519"/>
        <v>0.96628410855774916</v>
      </c>
    </row>
    <row r="8271" spans="1:13" ht="41.4">
      <c r="A8271" t="s">
        <v>164</v>
      </c>
      <c r="B8271" t="s">
        <v>268</v>
      </c>
      <c r="C8271" s="14" t="s">
        <v>270</v>
      </c>
      <c r="D8271" t="s">
        <v>456</v>
      </c>
      <c r="E8271" t="s">
        <v>474</v>
      </c>
      <c r="F8271" s="20">
        <v>2049</v>
      </c>
      <c r="G8271" s="20">
        <v>59</v>
      </c>
      <c r="H8271" s="11">
        <v>13718.3059149481</v>
      </c>
      <c r="I8271" s="10">
        <v>3783863.1253972198</v>
      </c>
      <c r="J8271" s="33">
        <f t="shared" si="516"/>
        <v>3.625476255436166E-3</v>
      </c>
      <c r="K8271" s="33">
        <f t="shared" si="517"/>
        <v>3.618912151460596E-3</v>
      </c>
      <c r="L8271" s="33">
        <f t="shared" si="518"/>
        <v>0.96628410855774916</v>
      </c>
      <c r="M8271" s="33">
        <f t="shared" si="519"/>
        <v>0.96278721125552624</v>
      </c>
    </row>
    <row r="8272" spans="1:13" ht="41.4">
      <c r="A8272" t="s">
        <v>164</v>
      </c>
      <c r="B8272" t="s">
        <v>268</v>
      </c>
      <c r="C8272" s="14" t="s">
        <v>270</v>
      </c>
      <c r="D8272" t="s">
        <v>456</v>
      </c>
      <c r="E8272" t="s">
        <v>474</v>
      </c>
      <c r="F8272" s="20">
        <v>2049</v>
      </c>
      <c r="G8272" s="20">
        <v>60</v>
      </c>
      <c r="H8272" s="11">
        <v>14592.997256771499</v>
      </c>
      <c r="I8272" s="10">
        <v>3758121.9964502999</v>
      </c>
      <c r="J8272" s="33">
        <f t="shared" si="516"/>
        <v>3.8830557577841226E-3</v>
      </c>
      <c r="K8272" s="33">
        <f t="shared" si="517"/>
        <v>3.8755264455075933E-3</v>
      </c>
      <c r="L8272" s="33">
        <f t="shared" si="518"/>
        <v>0.96278721125552624</v>
      </c>
      <c r="M8272" s="33">
        <f t="shared" si="519"/>
        <v>0.95905590395690898</v>
      </c>
    </row>
    <row r="8273" spans="1:13" ht="41.4">
      <c r="A8273" t="s">
        <v>164</v>
      </c>
      <c r="B8273" t="s">
        <v>268</v>
      </c>
      <c r="C8273" s="14" t="s">
        <v>270</v>
      </c>
      <c r="D8273" t="s">
        <v>456</v>
      </c>
      <c r="E8273" t="s">
        <v>474</v>
      </c>
      <c r="F8273" s="20">
        <v>2049</v>
      </c>
      <c r="G8273" s="20">
        <v>61</v>
      </c>
      <c r="H8273" s="11">
        <v>15308.7166309117</v>
      </c>
      <c r="I8273" s="10">
        <v>3687402.29221963</v>
      </c>
      <c r="J8273" s="33">
        <f t="shared" si="516"/>
        <v>4.1516263802332852E-3</v>
      </c>
      <c r="K8273" s="33">
        <f t="shared" si="517"/>
        <v>4.1430202933044891E-3</v>
      </c>
      <c r="L8273" s="33">
        <f t="shared" si="518"/>
        <v>0.95905590395690898</v>
      </c>
      <c r="M8273" s="33">
        <f t="shared" si="519"/>
        <v>0.95508251588440207</v>
      </c>
    </row>
    <row r="8274" spans="1:13" ht="41.4">
      <c r="A8274" t="s">
        <v>164</v>
      </c>
      <c r="B8274" t="s">
        <v>268</v>
      </c>
      <c r="C8274" s="14" t="s">
        <v>270</v>
      </c>
      <c r="D8274" t="s">
        <v>456</v>
      </c>
      <c r="E8274" t="s">
        <v>474</v>
      </c>
      <c r="F8274" s="20">
        <v>2049</v>
      </c>
      <c r="G8274" s="20">
        <v>62</v>
      </c>
      <c r="H8274" s="11">
        <v>16335.9424424635</v>
      </c>
      <c r="I8274" s="10">
        <v>3607082.3940521502</v>
      </c>
      <c r="J8274" s="33">
        <f t="shared" si="516"/>
        <v>4.5288520354845319E-3</v>
      </c>
      <c r="K8274" s="33">
        <f t="shared" si="517"/>
        <v>4.5186122490962211E-3</v>
      </c>
      <c r="L8274" s="33">
        <f t="shared" si="518"/>
        <v>0.95508251588440207</v>
      </c>
      <c r="M8274" s="33">
        <f t="shared" si="519"/>
        <v>0.95076686832922919</v>
      </c>
    </row>
    <row r="8275" spans="1:13" ht="41.4">
      <c r="A8275" t="s">
        <v>164</v>
      </c>
      <c r="B8275" t="s">
        <v>268</v>
      </c>
      <c r="C8275" s="14" t="s">
        <v>270</v>
      </c>
      <c r="D8275" t="s">
        <v>456</v>
      </c>
      <c r="E8275" t="s">
        <v>474</v>
      </c>
      <c r="F8275" s="20">
        <v>2049</v>
      </c>
      <c r="G8275" s="20">
        <v>63</v>
      </c>
      <c r="H8275" s="11">
        <v>17671.997392520199</v>
      </c>
      <c r="I8275" s="10">
        <v>3579168.5158914002</v>
      </c>
      <c r="J8275" s="33">
        <f t="shared" si="516"/>
        <v>4.9374588857878767E-3</v>
      </c>
      <c r="K8275" s="33">
        <f t="shared" si="517"/>
        <v>4.9252896722320472E-3</v>
      </c>
      <c r="L8275" s="33">
        <f t="shared" si="518"/>
        <v>0.95076686832922919</v>
      </c>
      <c r="M8275" s="33">
        <f t="shared" si="519"/>
        <v>0.94608406609194684</v>
      </c>
    </row>
    <row r="8276" spans="1:13" ht="41.4">
      <c r="A8276" t="s">
        <v>164</v>
      </c>
      <c r="B8276" t="s">
        <v>268</v>
      </c>
      <c r="C8276" s="14" t="s">
        <v>270</v>
      </c>
      <c r="D8276" t="s">
        <v>456</v>
      </c>
      <c r="E8276" t="s">
        <v>474</v>
      </c>
      <c r="F8276" s="20">
        <v>2049</v>
      </c>
      <c r="G8276" s="20">
        <v>64</v>
      </c>
      <c r="H8276" s="11">
        <v>19645.379344061301</v>
      </c>
      <c r="I8276" s="10">
        <v>3597407.8455755799</v>
      </c>
      <c r="J8276" s="33">
        <f t="shared" si="516"/>
        <v>5.4609819590578194E-3</v>
      </c>
      <c r="K8276" s="33">
        <f t="shared" si="517"/>
        <v>5.446097903258118E-3</v>
      </c>
      <c r="L8276" s="33">
        <f t="shared" si="518"/>
        <v>0.94608406609194684</v>
      </c>
      <c r="M8276" s="33">
        <f t="shared" si="519"/>
        <v>0.94093159964329753</v>
      </c>
    </row>
    <row r="8277" spans="1:13" ht="41.4">
      <c r="A8277" t="s">
        <v>164</v>
      </c>
      <c r="B8277" t="s">
        <v>268</v>
      </c>
      <c r="C8277" s="14" t="s">
        <v>270</v>
      </c>
      <c r="D8277" t="s">
        <v>456</v>
      </c>
      <c r="E8277" t="s">
        <v>474</v>
      </c>
      <c r="F8277" s="20">
        <v>2049</v>
      </c>
      <c r="G8277" s="20">
        <v>65</v>
      </c>
      <c r="H8277" s="11">
        <v>21453.9828040051</v>
      </c>
      <c r="I8277" s="10">
        <v>3574213.42070171</v>
      </c>
      <c r="J8277" s="33">
        <f t="shared" si="516"/>
        <v>6.0024347398351862E-3</v>
      </c>
      <c r="K8277" s="33">
        <f t="shared" si="517"/>
        <v>5.9844561182524902E-3</v>
      </c>
      <c r="L8277" s="33">
        <f t="shared" si="518"/>
        <v>0.94093159964329753</v>
      </c>
      <c r="M8277" s="33">
        <f t="shared" si="519"/>
        <v>0.93530063577495515</v>
      </c>
    </row>
    <row r="8278" spans="1:13" ht="41.4">
      <c r="A8278" t="s">
        <v>164</v>
      </c>
      <c r="B8278" t="s">
        <v>268</v>
      </c>
      <c r="C8278" s="14" t="s">
        <v>270</v>
      </c>
      <c r="D8278" t="s">
        <v>456</v>
      </c>
      <c r="E8278" t="s">
        <v>474</v>
      </c>
      <c r="F8278" s="20">
        <v>2049</v>
      </c>
      <c r="G8278" s="20">
        <v>66</v>
      </c>
      <c r="H8278" s="11">
        <v>22095.970767618001</v>
      </c>
      <c r="I8278" s="10">
        <v>3498132.69762892</v>
      </c>
      <c r="J8278" s="33">
        <f t="shared" si="516"/>
        <v>6.316504454675187E-3</v>
      </c>
      <c r="K8278" s="33">
        <f t="shared" si="517"/>
        <v>6.2965972770577805E-3</v>
      </c>
      <c r="L8278" s="33">
        <f t="shared" si="518"/>
        <v>0.93530063577495515</v>
      </c>
      <c r="M8278" s="33">
        <f t="shared" si="519"/>
        <v>0.9294114243385041</v>
      </c>
    </row>
    <row r="8279" spans="1:13" ht="41.4">
      <c r="A8279" t="s">
        <v>164</v>
      </c>
      <c r="B8279" t="s">
        <v>268</v>
      </c>
      <c r="C8279" s="14" t="s">
        <v>270</v>
      </c>
      <c r="D8279" t="s">
        <v>456</v>
      </c>
      <c r="E8279" t="s">
        <v>474</v>
      </c>
      <c r="F8279" s="20">
        <v>2049</v>
      </c>
      <c r="G8279" s="20">
        <v>67</v>
      </c>
      <c r="H8279" s="11">
        <v>23421.773332888701</v>
      </c>
      <c r="I8279" s="10">
        <v>3398051.5807244298</v>
      </c>
      <c r="J8279" s="33">
        <f t="shared" si="516"/>
        <v>6.8927068281569226E-3</v>
      </c>
      <c r="K8279" s="33">
        <f t="shared" si="517"/>
        <v>6.8690066085987933E-3</v>
      </c>
      <c r="L8279" s="33">
        <f t="shared" si="518"/>
        <v>0.9294114243385041</v>
      </c>
      <c r="M8279" s="33">
        <f t="shared" si="519"/>
        <v>0.92302729112261572</v>
      </c>
    </row>
    <row r="8280" spans="1:13" ht="41.4">
      <c r="A8280" t="s">
        <v>164</v>
      </c>
      <c r="B8280" t="s">
        <v>268</v>
      </c>
      <c r="C8280" s="14" t="s">
        <v>270</v>
      </c>
      <c r="D8280" t="s">
        <v>456</v>
      </c>
      <c r="E8280" t="s">
        <v>474</v>
      </c>
      <c r="F8280" s="20">
        <v>2049</v>
      </c>
      <c r="G8280" s="20">
        <v>68</v>
      </c>
      <c r="H8280" s="11">
        <v>24573.4078773865</v>
      </c>
      <c r="I8280" s="10">
        <v>3290353.9932027101</v>
      </c>
      <c r="J8280" s="33">
        <f t="shared" si="516"/>
        <v>7.4683173689368432E-3</v>
      </c>
      <c r="K8280" s="33">
        <f t="shared" si="517"/>
        <v>7.4404987825311686E-3</v>
      </c>
      <c r="L8280" s="33">
        <f t="shared" si="518"/>
        <v>0.92302729112261572</v>
      </c>
      <c r="M8280" s="33">
        <f t="shared" si="519"/>
        <v>0.9161595076867749</v>
      </c>
    </row>
    <row r="8281" spans="1:13" ht="41.4">
      <c r="A8281" t="s">
        <v>164</v>
      </c>
      <c r="B8281" t="s">
        <v>268</v>
      </c>
      <c r="C8281" s="14" t="s">
        <v>270</v>
      </c>
      <c r="D8281" t="s">
        <v>456</v>
      </c>
      <c r="E8281" t="s">
        <v>474</v>
      </c>
      <c r="F8281" s="20">
        <v>2049</v>
      </c>
      <c r="G8281" s="20">
        <v>69</v>
      </c>
      <c r="H8281" s="11">
        <v>25104.701490628599</v>
      </c>
      <c r="I8281" s="10">
        <v>3184795.4686503401</v>
      </c>
      <c r="J8281" s="33">
        <f t="shared" si="516"/>
        <v>7.8826730751621939E-3</v>
      </c>
      <c r="K8281" s="33">
        <f t="shared" si="517"/>
        <v>7.8516862808026833E-3</v>
      </c>
      <c r="L8281" s="33">
        <f t="shared" si="518"/>
        <v>0.9161595076867749</v>
      </c>
      <c r="M8281" s="33">
        <f t="shared" si="519"/>
        <v>0.90896611064924371</v>
      </c>
    </row>
    <row r="8282" spans="1:13" ht="41.4">
      <c r="A8282" t="s">
        <v>164</v>
      </c>
      <c r="B8282" t="s">
        <v>268</v>
      </c>
      <c r="C8282" s="14" t="s">
        <v>270</v>
      </c>
      <c r="D8282" t="s">
        <v>456</v>
      </c>
      <c r="E8282" t="s">
        <v>474</v>
      </c>
      <c r="F8282" s="20">
        <v>2050</v>
      </c>
      <c r="G8282" s="20">
        <v>30</v>
      </c>
      <c r="H8282" s="11">
        <v>632.06946898549097</v>
      </c>
      <c r="I8282" s="10">
        <v>4240288.8109231899</v>
      </c>
      <c r="J8282" s="33">
        <f t="shared" si="516"/>
        <v>1.4906283443647737E-4</v>
      </c>
      <c r="K8282" s="33">
        <f t="shared" si="517"/>
        <v>1.4905172512413856E-4</v>
      </c>
      <c r="L8282" s="33">
        <f t="shared" si="518"/>
        <v>1</v>
      </c>
      <c r="M8282" s="33">
        <f t="shared" si="519"/>
        <v>0.99985094827487586</v>
      </c>
    </row>
    <row r="8283" spans="1:13" ht="41.4">
      <c r="A8283" t="s">
        <v>164</v>
      </c>
      <c r="B8283" t="s">
        <v>268</v>
      </c>
      <c r="C8283" s="14" t="s">
        <v>270</v>
      </c>
      <c r="D8283" t="s">
        <v>456</v>
      </c>
      <c r="E8283" t="s">
        <v>474</v>
      </c>
      <c r="F8283" s="20">
        <v>2050</v>
      </c>
      <c r="G8283" s="20">
        <v>31</v>
      </c>
      <c r="H8283" s="11">
        <v>897.11583853108698</v>
      </c>
      <c r="I8283" s="10">
        <v>4231728.16114558</v>
      </c>
      <c r="J8283" s="33">
        <f t="shared" si="516"/>
        <v>2.11997511269303E-4</v>
      </c>
      <c r="K8283" s="33">
        <f t="shared" si="517"/>
        <v>2.1197504138481538E-4</v>
      </c>
      <c r="L8283" s="33">
        <f t="shared" si="518"/>
        <v>0.99985094827487586</v>
      </c>
      <c r="M8283" s="33">
        <f t="shared" si="519"/>
        <v>0.99963900482873669</v>
      </c>
    </row>
    <row r="8284" spans="1:13" ht="41.4">
      <c r="A8284" t="s">
        <v>164</v>
      </c>
      <c r="B8284" t="s">
        <v>268</v>
      </c>
      <c r="C8284" s="14" t="s">
        <v>270</v>
      </c>
      <c r="D8284" t="s">
        <v>456</v>
      </c>
      <c r="E8284" t="s">
        <v>474</v>
      </c>
      <c r="F8284" s="20">
        <v>2050</v>
      </c>
      <c r="G8284" s="20">
        <v>32</v>
      </c>
      <c r="H8284" s="11">
        <v>941.82604677415497</v>
      </c>
      <c r="I8284" s="10">
        <v>4267286.9892910598</v>
      </c>
      <c r="J8284" s="33">
        <f t="shared" si="516"/>
        <v>2.2070839133569127E-4</v>
      </c>
      <c r="K8284" s="33">
        <f t="shared" si="517"/>
        <v>2.206840370304608E-4</v>
      </c>
      <c r="L8284" s="33">
        <f t="shared" si="518"/>
        <v>0.99963900482873669</v>
      </c>
      <c r="M8284" s="33">
        <f t="shared" si="519"/>
        <v>0.99941840045757802</v>
      </c>
    </row>
    <row r="8285" spans="1:13" ht="41.4">
      <c r="A8285" t="s">
        <v>164</v>
      </c>
      <c r="B8285" t="s">
        <v>268</v>
      </c>
      <c r="C8285" s="14" t="s">
        <v>270</v>
      </c>
      <c r="D8285" t="s">
        <v>456</v>
      </c>
      <c r="E8285" t="s">
        <v>474</v>
      </c>
      <c r="F8285" s="20">
        <v>2050</v>
      </c>
      <c r="G8285" s="20">
        <v>33</v>
      </c>
      <c r="H8285" s="11">
        <v>1009.20858262307</v>
      </c>
      <c r="I8285" s="10">
        <v>4332792.3758283304</v>
      </c>
      <c r="J8285" s="33">
        <f t="shared" si="516"/>
        <v>2.329233655997958E-4</v>
      </c>
      <c r="K8285" s="33">
        <f t="shared" si="517"/>
        <v>2.3289624105871098E-4</v>
      </c>
      <c r="L8285" s="33">
        <f t="shared" si="518"/>
        <v>0.99941840045757802</v>
      </c>
      <c r="M8285" s="33">
        <f t="shared" si="519"/>
        <v>0.99918563966886653</v>
      </c>
    </row>
    <row r="8286" spans="1:13" ht="41.4">
      <c r="A8286" t="s">
        <v>164</v>
      </c>
      <c r="B8286" t="s">
        <v>268</v>
      </c>
      <c r="C8286" s="14" t="s">
        <v>270</v>
      </c>
      <c r="D8286" t="s">
        <v>456</v>
      </c>
      <c r="E8286" t="s">
        <v>474</v>
      </c>
      <c r="F8286" s="20">
        <v>2050</v>
      </c>
      <c r="G8286" s="20">
        <v>34</v>
      </c>
      <c r="H8286" s="11">
        <v>1141.00672936149</v>
      </c>
      <c r="I8286" s="10">
        <v>4568443.6290520504</v>
      </c>
      <c r="J8286" s="33">
        <f t="shared" si="516"/>
        <v>2.4975830326667473E-4</v>
      </c>
      <c r="K8286" s="33">
        <f t="shared" si="517"/>
        <v>2.4972711625814714E-4</v>
      </c>
      <c r="L8286" s="33">
        <f t="shared" si="518"/>
        <v>0.99918563966886653</v>
      </c>
      <c r="M8286" s="33">
        <f t="shared" si="519"/>
        <v>0.99893611592046549</v>
      </c>
    </row>
    <row r="8287" spans="1:13" ht="41.4">
      <c r="A8287" t="s">
        <v>164</v>
      </c>
      <c r="B8287" t="s">
        <v>268</v>
      </c>
      <c r="C8287" s="14" t="s">
        <v>270</v>
      </c>
      <c r="D8287" t="s">
        <v>456</v>
      </c>
      <c r="E8287" t="s">
        <v>474</v>
      </c>
      <c r="F8287" s="20">
        <v>2050</v>
      </c>
      <c r="G8287" s="20">
        <v>35</v>
      </c>
      <c r="H8287" s="11">
        <v>1250.6081984596101</v>
      </c>
      <c r="I8287" s="10">
        <v>4630999.40981491</v>
      </c>
      <c r="J8287" s="33">
        <f t="shared" si="516"/>
        <v>2.7005147005829437E-4</v>
      </c>
      <c r="K8287" s="33">
        <f t="shared" si="517"/>
        <v>2.7001500944223711E-4</v>
      </c>
      <c r="L8287" s="33">
        <f t="shared" si="518"/>
        <v>0.99893611592046549</v>
      </c>
      <c r="M8287" s="33">
        <f t="shared" si="519"/>
        <v>0.99866638817569309</v>
      </c>
    </row>
    <row r="8288" spans="1:13" ht="41.4">
      <c r="A8288" t="s">
        <v>164</v>
      </c>
      <c r="B8288" t="s">
        <v>268</v>
      </c>
      <c r="C8288" s="14" t="s">
        <v>270</v>
      </c>
      <c r="D8288" t="s">
        <v>456</v>
      </c>
      <c r="E8288" t="s">
        <v>474</v>
      </c>
      <c r="F8288" s="20">
        <v>2050</v>
      </c>
      <c r="G8288" s="20">
        <v>36</v>
      </c>
      <c r="H8288" s="11">
        <v>1604.72710598412</v>
      </c>
      <c r="I8288" s="10">
        <v>4701353.9168736897</v>
      </c>
      <c r="J8288" s="33">
        <f t="shared" si="516"/>
        <v>3.4133297223690678E-4</v>
      </c>
      <c r="K8288" s="33">
        <f t="shared" si="517"/>
        <v>3.4127472476541687E-4</v>
      </c>
      <c r="L8288" s="33">
        <f t="shared" si="518"/>
        <v>0.99866638817569309</v>
      </c>
      <c r="M8288" s="33">
        <f t="shared" si="519"/>
        <v>0.99832556857893595</v>
      </c>
    </row>
    <row r="8289" spans="1:13" ht="41.4">
      <c r="A8289" t="s">
        <v>164</v>
      </c>
      <c r="B8289" t="s">
        <v>268</v>
      </c>
      <c r="C8289" s="14" t="s">
        <v>270</v>
      </c>
      <c r="D8289" t="s">
        <v>456</v>
      </c>
      <c r="E8289" t="s">
        <v>474</v>
      </c>
      <c r="F8289" s="20">
        <v>2050</v>
      </c>
      <c r="G8289" s="20">
        <v>37</v>
      </c>
      <c r="H8289" s="11">
        <v>1781.8165495134101</v>
      </c>
      <c r="I8289" s="10">
        <v>4790864.8065609401</v>
      </c>
      <c r="J8289" s="33">
        <f t="shared" si="516"/>
        <v>3.7191960563639115E-4</v>
      </c>
      <c r="K8289" s="33">
        <f t="shared" si="517"/>
        <v>3.7185045211329815E-4</v>
      </c>
      <c r="L8289" s="33">
        <f t="shared" si="518"/>
        <v>0.99832556857893595</v>
      </c>
      <c r="M8289" s="33">
        <f t="shared" si="519"/>
        <v>0.99795434076490364</v>
      </c>
    </row>
    <row r="8290" spans="1:13" ht="41.4">
      <c r="A8290" t="s">
        <v>164</v>
      </c>
      <c r="B8290" t="s">
        <v>268</v>
      </c>
      <c r="C8290" s="14" t="s">
        <v>270</v>
      </c>
      <c r="D8290" t="s">
        <v>456</v>
      </c>
      <c r="E8290" t="s">
        <v>474</v>
      </c>
      <c r="F8290" s="20">
        <v>2050</v>
      </c>
      <c r="G8290" s="20">
        <v>38</v>
      </c>
      <c r="H8290" s="11">
        <v>1971.9123422950599</v>
      </c>
      <c r="I8290" s="10">
        <v>4832368.1710613295</v>
      </c>
      <c r="J8290" s="33">
        <f t="shared" si="516"/>
        <v>4.0806334958165454E-4</v>
      </c>
      <c r="K8290" s="33">
        <f t="shared" si="517"/>
        <v>4.0798010305664878E-4</v>
      </c>
      <c r="L8290" s="33">
        <f t="shared" si="518"/>
        <v>0.99795434076490364</v>
      </c>
      <c r="M8290" s="33">
        <f t="shared" si="519"/>
        <v>0.99754719525011259</v>
      </c>
    </row>
    <row r="8291" spans="1:13" ht="41.4">
      <c r="A8291" t="s">
        <v>164</v>
      </c>
      <c r="B8291" t="s">
        <v>268</v>
      </c>
      <c r="C8291" s="14" t="s">
        <v>270</v>
      </c>
      <c r="D8291" t="s">
        <v>456</v>
      </c>
      <c r="E8291" t="s">
        <v>474</v>
      </c>
      <c r="F8291" s="20">
        <v>2050</v>
      </c>
      <c r="G8291" s="20">
        <v>39</v>
      </c>
      <c r="H8291" s="11">
        <v>2064.6329683548702</v>
      </c>
      <c r="I8291" s="10">
        <v>4751253.0937470598</v>
      </c>
      <c r="J8291" s="33">
        <f t="shared" si="516"/>
        <v>4.3454493532917742E-4</v>
      </c>
      <c r="K8291" s="33">
        <f t="shared" si="517"/>
        <v>4.3445053435309244E-4</v>
      </c>
      <c r="L8291" s="33">
        <f t="shared" si="518"/>
        <v>0.99754719525011259</v>
      </c>
      <c r="M8291" s="33">
        <f t="shared" si="519"/>
        <v>0.99711381033809376</v>
      </c>
    </row>
    <row r="8292" spans="1:13" ht="41.4">
      <c r="A8292" t="s">
        <v>164</v>
      </c>
      <c r="B8292" t="s">
        <v>268</v>
      </c>
      <c r="C8292" s="14" t="s">
        <v>270</v>
      </c>
      <c r="D8292" t="s">
        <v>456</v>
      </c>
      <c r="E8292" t="s">
        <v>474</v>
      </c>
      <c r="F8292" s="20">
        <v>2050</v>
      </c>
      <c r="G8292" s="20">
        <v>40</v>
      </c>
      <c r="H8292" s="11">
        <v>2204.91557412467</v>
      </c>
      <c r="I8292" s="10">
        <v>4648588.8904273501</v>
      </c>
      <c r="J8292" s="33">
        <f t="shared" si="516"/>
        <v>4.7431933132765581E-4</v>
      </c>
      <c r="K8292" s="33">
        <f t="shared" si="517"/>
        <v>4.7420685969679077E-4</v>
      </c>
      <c r="L8292" s="33">
        <f t="shared" si="518"/>
        <v>0.99711381033809376</v>
      </c>
      <c r="M8292" s="33">
        <f t="shared" si="519"/>
        <v>0.996640972129333</v>
      </c>
    </row>
    <row r="8293" spans="1:13" ht="41.4">
      <c r="A8293" t="s">
        <v>164</v>
      </c>
      <c r="B8293" t="s">
        <v>268</v>
      </c>
      <c r="C8293" s="14" t="s">
        <v>270</v>
      </c>
      <c r="D8293" t="s">
        <v>456</v>
      </c>
      <c r="E8293" t="s">
        <v>474</v>
      </c>
      <c r="F8293" s="20">
        <v>2050</v>
      </c>
      <c r="G8293" s="20">
        <v>41</v>
      </c>
      <c r="H8293" s="11">
        <v>2825.2606622386302</v>
      </c>
      <c r="I8293" s="10">
        <v>4589505.2677257396</v>
      </c>
      <c r="J8293" s="33">
        <f t="shared" si="516"/>
        <v>6.1559155016258332E-4</v>
      </c>
      <c r="K8293" s="33">
        <f t="shared" si="517"/>
        <v>6.1540211255828314E-4</v>
      </c>
      <c r="L8293" s="33">
        <f t="shared" si="518"/>
        <v>0.996640972129333</v>
      </c>
      <c r="M8293" s="33">
        <f t="shared" si="519"/>
        <v>0.9960276371696225</v>
      </c>
    </row>
    <row r="8294" spans="1:13" ht="41.4">
      <c r="A8294" t="s">
        <v>164</v>
      </c>
      <c r="B8294" t="s">
        <v>268</v>
      </c>
      <c r="C8294" s="14" t="s">
        <v>270</v>
      </c>
      <c r="D8294" t="s">
        <v>456</v>
      </c>
      <c r="E8294" t="s">
        <v>474</v>
      </c>
      <c r="F8294" s="20">
        <v>2050</v>
      </c>
      <c r="G8294" s="20">
        <v>42</v>
      </c>
      <c r="H8294" s="11">
        <v>3124.5988222637002</v>
      </c>
      <c r="I8294" s="10">
        <v>4578373.8411156004</v>
      </c>
      <c r="J8294" s="33">
        <f t="shared" si="516"/>
        <v>6.8246913220663019E-4</v>
      </c>
      <c r="K8294" s="33">
        <f t="shared" si="517"/>
        <v>6.8223630311770034E-4</v>
      </c>
      <c r="L8294" s="33">
        <f t="shared" si="518"/>
        <v>0.9960276371696225</v>
      </c>
      <c r="M8294" s="33">
        <f t="shared" si="519"/>
        <v>0.99534811095663689</v>
      </c>
    </row>
    <row r="8295" spans="1:13" ht="41.4">
      <c r="A8295" t="s">
        <v>164</v>
      </c>
      <c r="B8295" t="s">
        <v>268</v>
      </c>
      <c r="C8295" s="14" t="s">
        <v>270</v>
      </c>
      <c r="D8295" t="s">
        <v>456</v>
      </c>
      <c r="E8295" t="s">
        <v>474</v>
      </c>
      <c r="F8295" s="20">
        <v>2050</v>
      </c>
      <c r="G8295" s="20">
        <v>43</v>
      </c>
      <c r="H8295" s="11">
        <v>3464.8506111972702</v>
      </c>
      <c r="I8295" s="10">
        <v>4546950.3428655704</v>
      </c>
      <c r="J8295" s="33">
        <f t="shared" si="516"/>
        <v>7.6201637359726664E-4</v>
      </c>
      <c r="K8295" s="33">
        <f t="shared" si="517"/>
        <v>7.6172611285296732E-4</v>
      </c>
      <c r="L8295" s="33">
        <f t="shared" si="518"/>
        <v>0.99534811095663689</v>
      </c>
      <c r="M8295" s="33">
        <f t="shared" si="519"/>
        <v>0.99458992830914239</v>
      </c>
    </row>
    <row r="8296" spans="1:13" ht="41.4">
      <c r="A8296" t="s">
        <v>164</v>
      </c>
      <c r="B8296" t="s">
        <v>268</v>
      </c>
      <c r="C8296" s="14" t="s">
        <v>270</v>
      </c>
      <c r="D8296" t="s">
        <v>456</v>
      </c>
      <c r="E8296" t="s">
        <v>474</v>
      </c>
      <c r="F8296" s="20">
        <v>2050</v>
      </c>
      <c r="G8296" s="20">
        <v>44</v>
      </c>
      <c r="H8296" s="11">
        <v>3591.2793570242802</v>
      </c>
      <c r="I8296" s="10">
        <v>4471967.6140106702</v>
      </c>
      <c r="J8296" s="33">
        <f t="shared" si="516"/>
        <v>8.0306470596361334E-4</v>
      </c>
      <c r="K8296" s="33">
        <f t="shared" si="517"/>
        <v>8.0274233580313048E-4</v>
      </c>
      <c r="L8296" s="33">
        <f t="shared" si="518"/>
        <v>0.99458992830914239</v>
      </c>
      <c r="M8296" s="33">
        <f t="shared" si="519"/>
        <v>0.99379152886692523</v>
      </c>
    </row>
    <row r="8297" spans="1:13" ht="41.4">
      <c r="A8297" t="s">
        <v>164</v>
      </c>
      <c r="B8297" t="s">
        <v>268</v>
      </c>
      <c r="C8297" s="14" t="s">
        <v>270</v>
      </c>
      <c r="D8297" t="s">
        <v>456</v>
      </c>
      <c r="E8297" t="s">
        <v>474</v>
      </c>
      <c r="F8297" s="20">
        <v>2050</v>
      </c>
      <c r="G8297" s="20">
        <v>45</v>
      </c>
      <c r="H8297" s="11">
        <v>3806.3638856430698</v>
      </c>
      <c r="I8297" s="10">
        <v>4374309.53746334</v>
      </c>
      <c r="J8297" s="33">
        <f t="shared" si="516"/>
        <v>8.7016336019292732E-4</v>
      </c>
      <c r="K8297" s="33">
        <f t="shared" si="517"/>
        <v>8.6978487784461489E-4</v>
      </c>
      <c r="L8297" s="33">
        <f t="shared" si="518"/>
        <v>0.99379152886692523</v>
      </c>
      <c r="M8297" s="33">
        <f t="shared" si="519"/>
        <v>0.99292714402338667</v>
      </c>
    </row>
    <row r="8298" spans="1:13" ht="41.4">
      <c r="A8298" t="s">
        <v>164</v>
      </c>
      <c r="B8298" t="s">
        <v>268</v>
      </c>
      <c r="C8298" s="14" t="s">
        <v>270</v>
      </c>
      <c r="D8298" t="s">
        <v>456</v>
      </c>
      <c r="E8298" t="s">
        <v>474</v>
      </c>
      <c r="F8298" s="20">
        <v>2050</v>
      </c>
      <c r="G8298" s="20">
        <v>46</v>
      </c>
      <c r="H8298" s="11">
        <v>4645.6269533392897</v>
      </c>
      <c r="I8298" s="10">
        <v>4272597.1408033604</v>
      </c>
      <c r="J8298" s="33">
        <f t="shared" si="516"/>
        <v>1.0873075088155375E-3</v>
      </c>
      <c r="K8298" s="33">
        <f t="shared" si="517"/>
        <v>1.086716604190574E-3</v>
      </c>
      <c r="L8298" s="33">
        <f t="shared" si="518"/>
        <v>0.99292714402338667</v>
      </c>
      <c r="M8298" s="33">
        <f t="shared" si="519"/>
        <v>0.99184811360922498</v>
      </c>
    </row>
    <row r="8299" spans="1:13" ht="41.4">
      <c r="A8299" t="s">
        <v>164</v>
      </c>
      <c r="B8299" t="s">
        <v>268</v>
      </c>
      <c r="C8299" s="14" t="s">
        <v>270</v>
      </c>
      <c r="D8299" t="s">
        <v>456</v>
      </c>
      <c r="E8299" t="s">
        <v>474</v>
      </c>
      <c r="F8299" s="20">
        <v>2050</v>
      </c>
      <c r="G8299" s="20">
        <v>47</v>
      </c>
      <c r="H8299" s="11">
        <v>5095.9095942787999</v>
      </c>
      <c r="I8299" s="10">
        <v>4223287.2356839497</v>
      </c>
      <c r="J8299" s="33">
        <f t="shared" si="516"/>
        <v>1.2066215982710756E-3</v>
      </c>
      <c r="K8299" s="33">
        <f t="shared" si="517"/>
        <v>1.20589392313597E-3</v>
      </c>
      <c r="L8299" s="33">
        <f t="shared" si="518"/>
        <v>0.99184811360922498</v>
      </c>
      <c r="M8299" s="33">
        <f t="shared" si="519"/>
        <v>0.9906520499963497</v>
      </c>
    </row>
    <row r="8300" spans="1:13" ht="41.4">
      <c r="A8300" t="s">
        <v>164</v>
      </c>
      <c r="B8300" t="s">
        <v>268</v>
      </c>
      <c r="C8300" s="14" t="s">
        <v>270</v>
      </c>
      <c r="D8300" t="s">
        <v>456</v>
      </c>
      <c r="E8300" t="s">
        <v>474</v>
      </c>
      <c r="F8300" s="20">
        <v>2050</v>
      </c>
      <c r="G8300" s="20">
        <v>48</v>
      </c>
      <c r="H8300" s="11">
        <v>5654.3279310227899</v>
      </c>
      <c r="I8300" s="10">
        <v>4195345.8073958503</v>
      </c>
      <c r="J8300" s="33">
        <f t="shared" si="516"/>
        <v>1.3477620655381836E-3</v>
      </c>
      <c r="K8300" s="33">
        <f t="shared" si="517"/>
        <v>1.3468542421346541E-3</v>
      </c>
      <c r="L8300" s="33">
        <f t="shared" si="518"/>
        <v>0.9906520499963497</v>
      </c>
      <c r="M8300" s="33">
        <f t="shared" si="519"/>
        <v>0.98931778608033272</v>
      </c>
    </row>
    <row r="8301" spans="1:13" ht="41.4">
      <c r="A8301" t="s">
        <v>164</v>
      </c>
      <c r="B8301" t="s">
        <v>268</v>
      </c>
      <c r="C8301" s="14" t="s">
        <v>270</v>
      </c>
      <c r="D8301" t="s">
        <v>456</v>
      </c>
      <c r="E8301" t="s">
        <v>474</v>
      </c>
      <c r="F8301" s="20">
        <v>2050</v>
      </c>
      <c r="G8301" s="20">
        <v>49</v>
      </c>
      <c r="H8301" s="11">
        <v>6109.8491001136399</v>
      </c>
      <c r="I8301" s="10">
        <v>4166469.9936861298</v>
      </c>
      <c r="J8301" s="33">
        <f t="shared" si="516"/>
        <v>1.4664330018870908E-3</v>
      </c>
      <c r="K8301" s="33">
        <f t="shared" si="517"/>
        <v>1.4653583143958704E-3</v>
      </c>
      <c r="L8301" s="33">
        <f t="shared" si="518"/>
        <v>0.98931778608033272</v>
      </c>
      <c r="M8301" s="33">
        <f t="shared" si="519"/>
        <v>0.98786808103692014</v>
      </c>
    </row>
    <row r="8302" spans="1:13" ht="41.4">
      <c r="A8302" t="s">
        <v>164</v>
      </c>
      <c r="B8302" t="s">
        <v>268</v>
      </c>
      <c r="C8302" s="14" t="s">
        <v>270</v>
      </c>
      <c r="D8302" t="s">
        <v>456</v>
      </c>
      <c r="E8302" t="s">
        <v>474</v>
      </c>
      <c r="F8302" s="20">
        <v>2050</v>
      </c>
      <c r="G8302" s="20">
        <v>50</v>
      </c>
      <c r="H8302" s="11">
        <v>6668.7399536193298</v>
      </c>
      <c r="I8302" s="10">
        <v>4155632.4883255698</v>
      </c>
      <c r="J8302" s="33">
        <f t="shared" si="516"/>
        <v>1.6047472851253906E-3</v>
      </c>
      <c r="K8302" s="33">
        <f t="shared" si="517"/>
        <v>1.6034603666857938E-3</v>
      </c>
      <c r="L8302" s="33">
        <f t="shared" si="518"/>
        <v>0.98786808103692014</v>
      </c>
      <c r="M8302" s="33">
        <f t="shared" si="519"/>
        <v>0.98628407372146354</v>
      </c>
    </row>
    <row r="8303" spans="1:13" ht="41.4">
      <c r="A8303" t="s">
        <v>164</v>
      </c>
      <c r="B8303" t="s">
        <v>268</v>
      </c>
      <c r="C8303" s="14" t="s">
        <v>270</v>
      </c>
      <c r="D8303" t="s">
        <v>456</v>
      </c>
      <c r="E8303" t="s">
        <v>474</v>
      </c>
      <c r="F8303" s="20">
        <v>2050</v>
      </c>
      <c r="G8303" s="20">
        <v>51</v>
      </c>
      <c r="H8303" s="11">
        <v>7588.5445769647104</v>
      </c>
      <c r="I8303" s="10">
        <v>4180651.4125785502</v>
      </c>
      <c r="J8303" s="33">
        <f t="shared" si="516"/>
        <v>1.8151584114697171E-3</v>
      </c>
      <c r="K8303" s="33">
        <f t="shared" si="517"/>
        <v>1.8135120077521494E-3</v>
      </c>
      <c r="L8303" s="33">
        <f t="shared" si="518"/>
        <v>0.98628407372146354</v>
      </c>
      <c r="M8303" s="33">
        <f t="shared" si="519"/>
        <v>0.98449543571071496</v>
      </c>
    </row>
    <row r="8304" spans="1:13" ht="41.4">
      <c r="A8304" t="s">
        <v>164</v>
      </c>
      <c r="B8304" t="s">
        <v>268</v>
      </c>
      <c r="C8304" s="14" t="s">
        <v>270</v>
      </c>
      <c r="D8304" t="s">
        <v>456</v>
      </c>
      <c r="E8304" t="s">
        <v>474</v>
      </c>
      <c r="F8304" s="20">
        <v>2050</v>
      </c>
      <c r="G8304" s="20">
        <v>52</v>
      </c>
      <c r="H8304" s="11">
        <v>8341.2818759472702</v>
      </c>
      <c r="I8304" s="10">
        <v>4206941.1080007004</v>
      </c>
      <c r="J8304" s="33">
        <f t="shared" si="516"/>
        <v>1.9827427248943277E-3</v>
      </c>
      <c r="K8304" s="33">
        <f t="shared" si="517"/>
        <v>1.9807783890097852E-3</v>
      </c>
      <c r="L8304" s="33">
        <f t="shared" si="518"/>
        <v>0.98449543571071496</v>
      </c>
      <c r="M8304" s="33">
        <f t="shared" si="519"/>
        <v>0.98254536842758045</v>
      </c>
    </row>
    <row r="8305" spans="1:13" ht="41.4">
      <c r="A8305" t="s">
        <v>164</v>
      </c>
      <c r="B8305" t="s">
        <v>268</v>
      </c>
      <c r="C8305" s="14" t="s">
        <v>270</v>
      </c>
      <c r="D8305" t="s">
        <v>456</v>
      </c>
      <c r="E8305" t="s">
        <v>474</v>
      </c>
      <c r="F8305" s="20">
        <v>2050</v>
      </c>
      <c r="G8305" s="20">
        <v>53</v>
      </c>
      <c r="H8305" s="11">
        <v>9057.0449147114796</v>
      </c>
      <c r="I8305" s="10">
        <v>4187443.7653988502</v>
      </c>
      <c r="J8305" s="33">
        <f t="shared" si="516"/>
        <v>2.1629054435430262E-3</v>
      </c>
      <c r="K8305" s="33">
        <f t="shared" si="517"/>
        <v>2.1605680490556223E-3</v>
      </c>
      <c r="L8305" s="33">
        <f t="shared" si="518"/>
        <v>0.98254536842758045</v>
      </c>
      <c r="M8305" s="33">
        <f t="shared" si="519"/>
        <v>0.98042251229780819</v>
      </c>
    </row>
    <row r="8306" spans="1:13" ht="41.4">
      <c r="A8306" t="s">
        <v>164</v>
      </c>
      <c r="B8306" t="s">
        <v>268</v>
      </c>
      <c r="C8306" s="14" t="s">
        <v>270</v>
      </c>
      <c r="D8306" t="s">
        <v>456</v>
      </c>
      <c r="E8306" t="s">
        <v>474</v>
      </c>
      <c r="F8306" s="20">
        <v>2050</v>
      </c>
      <c r="G8306" s="20">
        <v>54</v>
      </c>
      <c r="H8306" s="11">
        <v>9746.85391362058</v>
      </c>
      <c r="I8306" s="10">
        <v>4110610.4829772701</v>
      </c>
      <c r="J8306" s="33">
        <f t="shared" si="516"/>
        <v>2.371145102165224E-3</v>
      </c>
      <c r="K8306" s="33">
        <f t="shared" si="517"/>
        <v>2.3683361581939844E-3</v>
      </c>
      <c r="L8306" s="33">
        <f t="shared" si="518"/>
        <v>0.98042251229780819</v>
      </c>
      <c r="M8306" s="33">
        <f t="shared" si="519"/>
        <v>0.9781005422116259</v>
      </c>
    </row>
    <row r="8307" spans="1:13" ht="41.4">
      <c r="A8307" t="s">
        <v>164</v>
      </c>
      <c r="B8307" t="s">
        <v>268</v>
      </c>
      <c r="C8307" s="14" t="s">
        <v>270</v>
      </c>
      <c r="D8307" t="s">
        <v>456</v>
      </c>
      <c r="E8307" t="s">
        <v>474</v>
      </c>
      <c r="F8307" s="20">
        <v>2050</v>
      </c>
      <c r="G8307" s="20">
        <v>55</v>
      </c>
      <c r="H8307" s="11">
        <v>10487.509172751699</v>
      </c>
      <c r="I8307" s="10">
        <v>4030694.7606013501</v>
      </c>
      <c r="J8307" s="33">
        <f t="shared" si="516"/>
        <v>2.6019110341133941E-3</v>
      </c>
      <c r="K8307" s="33">
        <f t="shared" si="517"/>
        <v>2.5985289974873593E-3</v>
      </c>
      <c r="L8307" s="33">
        <f t="shared" si="518"/>
        <v>0.9781005422116259</v>
      </c>
      <c r="M8307" s="33">
        <f t="shared" si="519"/>
        <v>0.97555891959023089</v>
      </c>
    </row>
    <row r="8308" spans="1:13" ht="41.4">
      <c r="A8308" t="s">
        <v>164</v>
      </c>
      <c r="B8308" t="s">
        <v>268</v>
      </c>
      <c r="C8308" s="14" t="s">
        <v>270</v>
      </c>
      <c r="D8308" t="s">
        <v>456</v>
      </c>
      <c r="E8308" t="s">
        <v>474</v>
      </c>
      <c r="F8308" s="20">
        <v>2050</v>
      </c>
      <c r="G8308" s="20">
        <v>56</v>
      </c>
      <c r="H8308" s="11">
        <v>11121.276774322099</v>
      </c>
      <c r="I8308" s="10">
        <v>3958228.47719712</v>
      </c>
      <c r="J8308" s="33">
        <f t="shared" si="516"/>
        <v>2.8096601392240093E-3</v>
      </c>
      <c r="K8308" s="33">
        <f t="shared" si="517"/>
        <v>2.8057167382451453E-3</v>
      </c>
      <c r="L8308" s="33">
        <f t="shared" si="518"/>
        <v>0.97555891959023089</v>
      </c>
      <c r="M8308" s="33">
        <f t="shared" si="519"/>
        <v>0.97282177760039223</v>
      </c>
    </row>
    <row r="8309" spans="1:13" ht="41.4">
      <c r="A8309" t="s">
        <v>164</v>
      </c>
      <c r="B8309" t="s">
        <v>268</v>
      </c>
      <c r="C8309" s="14" t="s">
        <v>270</v>
      </c>
      <c r="D8309" t="s">
        <v>456</v>
      </c>
      <c r="E8309" t="s">
        <v>474</v>
      </c>
      <c r="F8309" s="20">
        <v>2050</v>
      </c>
      <c r="G8309" s="20">
        <v>57</v>
      </c>
      <c r="H8309" s="11">
        <v>12039.1047032966</v>
      </c>
      <c r="I8309" s="10">
        <v>3886653.9761555502</v>
      </c>
      <c r="J8309" s="33">
        <f t="shared" si="516"/>
        <v>3.0975499175269969E-3</v>
      </c>
      <c r="K8309" s="33">
        <f t="shared" si="517"/>
        <v>3.0927574593510032E-3</v>
      </c>
      <c r="L8309" s="33">
        <f t="shared" si="518"/>
        <v>0.97282177760039223</v>
      </c>
      <c r="M8309" s="33">
        <f t="shared" si="519"/>
        <v>0.96981307579109954</v>
      </c>
    </row>
    <row r="8310" spans="1:13" ht="41.4">
      <c r="A8310" t="s">
        <v>164</v>
      </c>
      <c r="B8310" t="s">
        <v>268</v>
      </c>
      <c r="C8310" s="14" t="s">
        <v>270</v>
      </c>
      <c r="D8310" t="s">
        <v>456</v>
      </c>
      <c r="E8310" t="s">
        <v>474</v>
      </c>
      <c r="F8310" s="20">
        <v>2050</v>
      </c>
      <c r="G8310" s="20">
        <v>58</v>
      </c>
      <c r="H8310" s="11">
        <v>13123.612956819001</v>
      </c>
      <c r="I8310" s="10">
        <v>3845879.3408738901</v>
      </c>
      <c r="J8310" s="33">
        <f t="shared" si="516"/>
        <v>3.4123829152260801E-3</v>
      </c>
      <c r="K8310" s="33">
        <f t="shared" si="517"/>
        <v>3.4065673535011998E-3</v>
      </c>
      <c r="L8310" s="33">
        <f t="shared" si="518"/>
        <v>0.96981307579109954</v>
      </c>
      <c r="M8310" s="33">
        <f t="shared" si="519"/>
        <v>0.96650934222811102</v>
      </c>
    </row>
    <row r="8311" spans="1:13" ht="41.4">
      <c r="A8311" t="s">
        <v>164</v>
      </c>
      <c r="B8311" t="s">
        <v>268</v>
      </c>
      <c r="C8311" s="14" t="s">
        <v>270</v>
      </c>
      <c r="D8311" t="s">
        <v>456</v>
      </c>
      <c r="E8311" t="s">
        <v>474</v>
      </c>
      <c r="F8311" s="20">
        <v>2050</v>
      </c>
      <c r="G8311" s="20">
        <v>59</v>
      </c>
      <c r="H8311" s="11">
        <v>13688.914356937001</v>
      </c>
      <c r="I8311" s="10">
        <v>3797568.6459791502</v>
      </c>
      <c r="J8311" s="33">
        <f t="shared" si="516"/>
        <v>3.604652248072136E-3</v>
      </c>
      <c r="K8311" s="33">
        <f t="shared" si="517"/>
        <v>3.5981632883133052E-3</v>
      </c>
      <c r="L8311" s="33">
        <f t="shared" si="518"/>
        <v>0.96650934222811102</v>
      </c>
      <c r="M8311" s="33">
        <f t="shared" si="519"/>
        <v>0.96303168379509396</v>
      </c>
    </row>
    <row r="8312" spans="1:13" ht="41.4">
      <c r="A8312" t="s">
        <v>164</v>
      </c>
      <c r="B8312" t="s">
        <v>268</v>
      </c>
      <c r="C8312" s="14" t="s">
        <v>270</v>
      </c>
      <c r="D8312" t="s">
        <v>456</v>
      </c>
      <c r="E8312" t="s">
        <v>474</v>
      </c>
      <c r="F8312" s="20">
        <v>2050</v>
      </c>
      <c r="G8312" s="20">
        <v>60</v>
      </c>
      <c r="H8312" s="11">
        <v>14478.172944657001</v>
      </c>
      <c r="I8312" s="10">
        <v>3750843.2429080601</v>
      </c>
      <c r="J8312" s="33">
        <f t="shared" si="516"/>
        <v>3.8599781454561541E-3</v>
      </c>
      <c r="K8312" s="33">
        <f t="shared" si="517"/>
        <v>3.8525380058184178E-3</v>
      </c>
      <c r="L8312" s="33">
        <f t="shared" si="518"/>
        <v>0.96303168379509396</v>
      </c>
      <c r="M8312" s="33">
        <f t="shared" si="519"/>
        <v>0.95932156763246601</v>
      </c>
    </row>
    <row r="8313" spans="1:13" ht="41.4">
      <c r="A8313" t="s">
        <v>164</v>
      </c>
      <c r="B8313" t="s">
        <v>268</v>
      </c>
      <c r="C8313" s="14" t="s">
        <v>270</v>
      </c>
      <c r="D8313" t="s">
        <v>456</v>
      </c>
      <c r="E8313" t="s">
        <v>474</v>
      </c>
      <c r="F8313" s="20">
        <v>2050</v>
      </c>
      <c r="G8313" s="20">
        <v>61</v>
      </c>
      <c r="H8313" s="11">
        <v>15302.2266523912</v>
      </c>
      <c r="I8313" s="10">
        <v>3722552.5413980698</v>
      </c>
      <c r="J8313" s="33">
        <f t="shared" si="516"/>
        <v>4.1106811743331848E-3</v>
      </c>
      <c r="K8313" s="33">
        <f t="shared" si="517"/>
        <v>4.102243889429924E-3</v>
      </c>
      <c r="L8313" s="33">
        <f t="shared" si="518"/>
        <v>0.95932156763246601</v>
      </c>
      <c r="M8313" s="33">
        <f t="shared" si="519"/>
        <v>0.95538619659364743</v>
      </c>
    </row>
    <row r="8314" spans="1:13" ht="41.4">
      <c r="A8314" t="s">
        <v>164</v>
      </c>
      <c r="B8314" t="s">
        <v>268</v>
      </c>
      <c r="C8314" s="14" t="s">
        <v>270</v>
      </c>
      <c r="D8314" t="s">
        <v>456</v>
      </c>
      <c r="E8314" t="s">
        <v>474</v>
      </c>
      <c r="F8314" s="20">
        <v>2050</v>
      </c>
      <c r="G8314" s="20">
        <v>62</v>
      </c>
      <c r="H8314" s="11">
        <v>16378.503744997601</v>
      </c>
      <c r="I8314" s="10">
        <v>3649291.9745601201</v>
      </c>
      <c r="J8314" s="33">
        <f t="shared" si="516"/>
        <v>4.4881319059080875E-3</v>
      </c>
      <c r="K8314" s="33">
        <f t="shared" si="517"/>
        <v>4.478075292666639E-3</v>
      </c>
      <c r="L8314" s="33">
        <f t="shared" si="518"/>
        <v>0.95538619659364743</v>
      </c>
      <c r="M8314" s="33">
        <f t="shared" si="519"/>
        <v>0.95110790527172662</v>
      </c>
    </row>
    <row r="8315" spans="1:13" ht="41.4">
      <c r="A8315" t="s">
        <v>164</v>
      </c>
      <c r="B8315" t="s">
        <v>268</v>
      </c>
      <c r="C8315" s="14" t="s">
        <v>270</v>
      </c>
      <c r="D8315" t="s">
        <v>456</v>
      </c>
      <c r="E8315" t="s">
        <v>474</v>
      </c>
      <c r="F8315" s="20">
        <v>2050</v>
      </c>
      <c r="G8315" s="20">
        <v>63</v>
      </c>
      <c r="H8315" s="11">
        <v>17454.7428985308</v>
      </c>
      <c r="I8315" s="10">
        <v>3566254.6664791801</v>
      </c>
      <c r="J8315" s="33">
        <f t="shared" si="516"/>
        <v>4.8944185233308554E-3</v>
      </c>
      <c r="K8315" s="33">
        <f t="shared" si="517"/>
        <v>4.8824603743400363E-3</v>
      </c>
      <c r="L8315" s="33">
        <f t="shared" si="518"/>
        <v>0.95110790527172662</v>
      </c>
      <c r="M8315" s="33">
        <f t="shared" si="519"/>
        <v>0.94646415861251587</v>
      </c>
    </row>
    <row r="8316" spans="1:13" ht="41.4">
      <c r="A8316" t="s">
        <v>164</v>
      </c>
      <c r="B8316" t="s">
        <v>268</v>
      </c>
      <c r="C8316" s="14" t="s">
        <v>270</v>
      </c>
      <c r="D8316" t="s">
        <v>456</v>
      </c>
      <c r="E8316" t="s">
        <v>474</v>
      </c>
      <c r="F8316" s="20">
        <v>2050</v>
      </c>
      <c r="G8316" s="20">
        <v>64</v>
      </c>
      <c r="H8316" s="11">
        <v>19141.633154302399</v>
      </c>
      <c r="I8316" s="10">
        <v>3534786.4392601498</v>
      </c>
      <c r="J8316" s="33">
        <f t="shared" si="516"/>
        <v>5.4152163032256196E-3</v>
      </c>
      <c r="K8316" s="33">
        <f t="shared" si="517"/>
        <v>5.4005804501080501E-3</v>
      </c>
      <c r="L8316" s="33">
        <f t="shared" si="518"/>
        <v>0.94646415861251587</v>
      </c>
      <c r="M8316" s="33">
        <f t="shared" si="519"/>
        <v>0.9413527027807852</v>
      </c>
    </row>
    <row r="8317" spans="1:13" ht="41.4">
      <c r="A8317" t="s">
        <v>164</v>
      </c>
      <c r="B8317" t="s">
        <v>268</v>
      </c>
      <c r="C8317" s="14" t="s">
        <v>270</v>
      </c>
      <c r="D8317" t="s">
        <v>456</v>
      </c>
      <c r="E8317" t="s">
        <v>474</v>
      </c>
      <c r="F8317" s="20">
        <v>2050</v>
      </c>
      <c r="G8317" s="20">
        <v>65</v>
      </c>
      <c r="H8317" s="11">
        <v>21114.609810823698</v>
      </c>
      <c r="I8317" s="10">
        <v>3548258.4922454702</v>
      </c>
      <c r="J8317" s="33">
        <f t="shared" si="516"/>
        <v>5.9506966183463109E-3</v>
      </c>
      <c r="K8317" s="33">
        <f t="shared" si="517"/>
        <v>5.9330262908514619E-3</v>
      </c>
      <c r="L8317" s="33">
        <f t="shared" si="518"/>
        <v>0.9413527027807852</v>
      </c>
      <c r="M8317" s="33">
        <f t="shared" si="519"/>
        <v>0.93576763244622274</v>
      </c>
    </row>
    <row r="8318" spans="1:13" ht="41.4">
      <c r="A8318" t="s">
        <v>164</v>
      </c>
      <c r="B8318" t="s">
        <v>268</v>
      </c>
      <c r="C8318" s="14" t="s">
        <v>270</v>
      </c>
      <c r="D8318" t="s">
        <v>456</v>
      </c>
      <c r="E8318" t="s">
        <v>474</v>
      </c>
      <c r="F8318" s="20">
        <v>2050</v>
      </c>
      <c r="G8318" s="20">
        <v>66</v>
      </c>
      <c r="H8318" s="11">
        <v>22103.390763952801</v>
      </c>
      <c r="I8318" s="10">
        <v>3520557.4060019199</v>
      </c>
      <c r="J8318" s="33">
        <f t="shared" si="516"/>
        <v>6.2783781699654942E-3</v>
      </c>
      <c r="K8318" s="33">
        <f t="shared" si="517"/>
        <v>6.258710335969031E-3</v>
      </c>
      <c r="L8318" s="33">
        <f t="shared" si="518"/>
        <v>0.93576763244622274</v>
      </c>
      <c r="M8318" s="33">
        <f t="shared" si="519"/>
        <v>0.92991093389296631</v>
      </c>
    </row>
    <row r="8319" spans="1:13" ht="41.4">
      <c r="A8319" t="s">
        <v>164</v>
      </c>
      <c r="B8319" t="s">
        <v>268</v>
      </c>
      <c r="C8319" s="14" t="s">
        <v>270</v>
      </c>
      <c r="D8319" t="s">
        <v>456</v>
      </c>
      <c r="E8319" t="s">
        <v>474</v>
      </c>
      <c r="F8319" s="20">
        <v>2050</v>
      </c>
      <c r="G8319" s="20">
        <v>67</v>
      </c>
      <c r="H8319" s="11">
        <v>23576.955327625899</v>
      </c>
      <c r="I8319" s="10">
        <v>3440184.0930073699</v>
      </c>
      <c r="J8319" s="33">
        <f t="shared" si="516"/>
        <v>6.8533993211436521E-3</v>
      </c>
      <c r="K8319" s="33">
        <f t="shared" si="517"/>
        <v>6.8299683378674203E-3</v>
      </c>
      <c r="L8319" s="33">
        <f t="shared" si="518"/>
        <v>0.92991093389296631</v>
      </c>
      <c r="M8319" s="33">
        <f t="shared" si="519"/>
        <v>0.92355967165744057</v>
      </c>
    </row>
    <row r="8320" spans="1:13" ht="41.4">
      <c r="A8320" t="s">
        <v>164</v>
      </c>
      <c r="B8320" t="s">
        <v>268</v>
      </c>
      <c r="C8320" s="14" t="s">
        <v>270</v>
      </c>
      <c r="D8320" t="s">
        <v>456</v>
      </c>
      <c r="E8320" t="s">
        <v>474</v>
      </c>
      <c r="F8320" s="20">
        <v>2050</v>
      </c>
      <c r="G8320" s="20">
        <v>68</v>
      </c>
      <c r="H8320" s="11">
        <v>24815.431247037501</v>
      </c>
      <c r="I8320" s="10">
        <v>3336355.4771135799</v>
      </c>
      <c r="J8320" s="33">
        <f t="shared" si="516"/>
        <v>7.4378858659588532E-3</v>
      </c>
      <c r="K8320" s="33">
        <f t="shared" si="517"/>
        <v>7.4102932455164527E-3</v>
      </c>
      <c r="L8320" s="33">
        <f t="shared" si="518"/>
        <v>0.92355967165744057</v>
      </c>
      <c r="M8320" s="33">
        <f t="shared" si="519"/>
        <v>0.91671582366072601</v>
      </c>
    </row>
    <row r="8321" spans="1:13" ht="41.4">
      <c r="A8321" t="s">
        <v>164</v>
      </c>
      <c r="B8321" t="s">
        <v>268</v>
      </c>
      <c r="C8321" s="14" t="s">
        <v>270</v>
      </c>
      <c r="D8321" t="s">
        <v>456</v>
      </c>
      <c r="E8321" t="s">
        <v>474</v>
      </c>
      <c r="F8321" s="20">
        <v>2050</v>
      </c>
      <c r="G8321" s="20">
        <v>69</v>
      </c>
      <c r="H8321" s="11">
        <v>25332.324884508798</v>
      </c>
      <c r="I8321" s="10">
        <v>3225051.1094567999</v>
      </c>
      <c r="J8321" s="33">
        <f t="shared" si="516"/>
        <v>7.8548599773277886E-3</v>
      </c>
      <c r="K8321" s="33">
        <f t="shared" si="517"/>
        <v>7.8240911789361212E-3</v>
      </c>
      <c r="L8321" s="33">
        <f t="shared" si="518"/>
        <v>0.91671582366072601</v>
      </c>
      <c r="M8321" s="33">
        <f t="shared" si="519"/>
        <v>0.909543355471231</v>
      </c>
    </row>
    <row r="8322" spans="1:13" ht="41.4">
      <c r="A8322" t="s">
        <v>164</v>
      </c>
      <c r="B8322" t="s">
        <v>115</v>
      </c>
      <c r="C8322" s="14" t="s">
        <v>383</v>
      </c>
      <c r="D8322" t="s">
        <v>456</v>
      </c>
      <c r="E8322" t="s">
        <v>474</v>
      </c>
      <c r="F8322" s="20">
        <v>2025</v>
      </c>
      <c r="G8322" s="20">
        <v>30</v>
      </c>
      <c r="H8322" s="11">
        <v>916.573281719688</v>
      </c>
      <c r="I8322" s="10">
        <v>4325986.8886659499</v>
      </c>
      <c r="J8322" s="33">
        <f t="shared" ref="J8322:J8385" si="520">IF(I8322&gt;0,H8322/I8322,0)</f>
        <v>2.1187611181187405E-4</v>
      </c>
      <c r="K8322" s="33">
        <f t="shared" ref="K8322:K8385" si="521">1-EXP(-J8322)</f>
        <v>2.1185366765363867E-4</v>
      </c>
      <c r="L8322" s="33">
        <f t="shared" ref="L8322:L8385" si="522">IF(G8322=30,1,M8321)</f>
        <v>1</v>
      </c>
      <c r="M8322" s="33">
        <f t="shared" ref="M8322:M8385" si="523">L8322*(1-K8322)</f>
        <v>0.99978814633234636</v>
      </c>
    </row>
    <row r="8323" spans="1:13" ht="41.4">
      <c r="A8323" t="s">
        <v>164</v>
      </c>
      <c r="B8323" t="s">
        <v>115</v>
      </c>
      <c r="C8323" s="14" t="s">
        <v>383</v>
      </c>
      <c r="D8323" t="s">
        <v>456</v>
      </c>
      <c r="E8323" t="s">
        <v>474</v>
      </c>
      <c r="F8323" s="20">
        <v>2025</v>
      </c>
      <c r="G8323" s="20">
        <v>31</v>
      </c>
      <c r="H8323" s="11">
        <v>1305.4500599082</v>
      </c>
      <c r="I8323" s="10">
        <v>4272907.5190614397</v>
      </c>
      <c r="J8323" s="33">
        <f t="shared" si="520"/>
        <v>3.0551797671365168E-4</v>
      </c>
      <c r="K8323" s="33">
        <f t="shared" si="521"/>
        <v>3.0547131084912582E-4</v>
      </c>
      <c r="L8323" s="33">
        <f t="shared" si="522"/>
        <v>0.99978814633234636</v>
      </c>
      <c r="M8323" s="33">
        <f t="shared" si="523"/>
        <v>0.99948273973671475</v>
      </c>
    </row>
    <row r="8324" spans="1:13" ht="41.4">
      <c r="A8324" t="s">
        <v>164</v>
      </c>
      <c r="B8324" t="s">
        <v>115</v>
      </c>
      <c r="C8324" s="14" t="s">
        <v>383</v>
      </c>
      <c r="D8324" t="s">
        <v>456</v>
      </c>
      <c r="E8324" t="s">
        <v>474</v>
      </c>
      <c r="F8324" s="20">
        <v>2025</v>
      </c>
      <c r="G8324" s="20">
        <v>32</v>
      </c>
      <c r="H8324" s="11">
        <v>1345.2903377699199</v>
      </c>
      <c r="I8324" s="10">
        <v>4222809.0648328802</v>
      </c>
      <c r="J8324" s="33">
        <f t="shared" si="520"/>
        <v>3.1857711706014831E-4</v>
      </c>
      <c r="K8324" s="33">
        <f t="shared" si="521"/>
        <v>3.1852637675877649E-4</v>
      </c>
      <c r="L8324" s="33">
        <f t="shared" si="522"/>
        <v>0.99948273973671475</v>
      </c>
      <c r="M8324" s="33">
        <f t="shared" si="523"/>
        <v>0.99916437812099346</v>
      </c>
    </row>
    <row r="8325" spans="1:13" ht="41.4">
      <c r="A8325" t="s">
        <v>164</v>
      </c>
      <c r="B8325" t="s">
        <v>115</v>
      </c>
      <c r="C8325" s="14" t="s">
        <v>383</v>
      </c>
      <c r="D8325" t="s">
        <v>456</v>
      </c>
      <c r="E8325" t="s">
        <v>474</v>
      </c>
      <c r="F8325" s="20">
        <v>2025</v>
      </c>
      <c r="G8325" s="20">
        <v>33</v>
      </c>
      <c r="H8325" s="11">
        <v>1414.5832388128099</v>
      </c>
      <c r="I8325" s="10">
        <v>4208311.4907758702</v>
      </c>
      <c r="J8325" s="33">
        <f t="shared" si="520"/>
        <v>3.3614033607384152E-4</v>
      </c>
      <c r="K8325" s="33">
        <f t="shared" si="521"/>
        <v>3.3608384724059803E-4</v>
      </c>
      <c r="L8325" s="33">
        <f t="shared" si="522"/>
        <v>0.99916437812099346</v>
      </c>
      <c r="M8325" s="33">
        <f t="shared" si="523"/>
        <v>0.99882857511276879</v>
      </c>
    </row>
    <row r="8326" spans="1:13" ht="41.4">
      <c r="A8326" t="s">
        <v>164</v>
      </c>
      <c r="B8326" t="s">
        <v>115</v>
      </c>
      <c r="C8326" s="14" t="s">
        <v>383</v>
      </c>
      <c r="D8326" t="s">
        <v>456</v>
      </c>
      <c r="E8326" t="s">
        <v>474</v>
      </c>
      <c r="F8326" s="20">
        <v>2025</v>
      </c>
      <c r="G8326" s="20">
        <v>34</v>
      </c>
      <c r="H8326" s="11">
        <v>1506.06761857225</v>
      </c>
      <c r="I8326" s="10">
        <v>4188390.2319187401</v>
      </c>
      <c r="J8326" s="33">
        <f t="shared" si="520"/>
        <v>3.5958149436383978E-4</v>
      </c>
      <c r="K8326" s="33">
        <f t="shared" si="521"/>
        <v>3.5951685268653666E-4</v>
      </c>
      <c r="L8326" s="33">
        <f t="shared" si="522"/>
        <v>0.99882857511276879</v>
      </c>
      <c r="M8326" s="33">
        <f t="shared" si="523"/>
        <v>0.99846947940707087</v>
      </c>
    </row>
    <row r="8327" spans="1:13" ht="41.4">
      <c r="A8327" t="s">
        <v>164</v>
      </c>
      <c r="B8327" t="s">
        <v>115</v>
      </c>
      <c r="C8327" s="14" t="s">
        <v>383</v>
      </c>
      <c r="D8327" t="s">
        <v>456</v>
      </c>
      <c r="E8327" t="s">
        <v>474</v>
      </c>
      <c r="F8327" s="20">
        <v>2025</v>
      </c>
      <c r="G8327" s="20">
        <v>35</v>
      </c>
      <c r="H8327" s="11">
        <v>1625.80790003377</v>
      </c>
      <c r="I8327" s="10">
        <v>4172291.59254628</v>
      </c>
      <c r="J8327" s="33">
        <f t="shared" si="520"/>
        <v>3.896678513405547E-4</v>
      </c>
      <c r="K8327" s="33">
        <f t="shared" si="521"/>
        <v>3.8959194068366454E-4</v>
      </c>
      <c r="L8327" s="33">
        <f t="shared" si="522"/>
        <v>0.99846947940707087</v>
      </c>
      <c r="M8327" s="33">
        <f t="shared" si="523"/>
        <v>0.99808048374487524</v>
      </c>
    </row>
    <row r="8328" spans="1:13" ht="41.4">
      <c r="A8328" t="s">
        <v>164</v>
      </c>
      <c r="B8328" t="s">
        <v>115</v>
      </c>
      <c r="C8328" s="14" t="s">
        <v>383</v>
      </c>
      <c r="D8328" t="s">
        <v>456</v>
      </c>
      <c r="E8328" t="s">
        <v>474</v>
      </c>
      <c r="F8328" s="20">
        <v>2025</v>
      </c>
      <c r="G8328" s="20">
        <v>36</v>
      </c>
      <c r="H8328" s="11">
        <v>2223.1843931463</v>
      </c>
      <c r="I8328" s="10">
        <v>4179862.94602308</v>
      </c>
      <c r="J8328" s="33">
        <f t="shared" si="520"/>
        <v>5.318797343012271E-4</v>
      </c>
      <c r="K8328" s="33">
        <f t="shared" si="521"/>
        <v>5.3173831134978311E-4</v>
      </c>
      <c r="L8328" s="33">
        <f t="shared" si="522"/>
        <v>0.99808048374487524</v>
      </c>
      <c r="M8328" s="33">
        <f t="shared" si="523"/>
        <v>0.99754976611385759</v>
      </c>
    </row>
    <row r="8329" spans="1:13" ht="41.4">
      <c r="A8329" t="s">
        <v>164</v>
      </c>
      <c r="B8329" t="s">
        <v>115</v>
      </c>
      <c r="C8329" s="14" t="s">
        <v>383</v>
      </c>
      <c r="D8329" t="s">
        <v>456</v>
      </c>
      <c r="E8329" t="s">
        <v>474</v>
      </c>
      <c r="F8329" s="20">
        <v>2025</v>
      </c>
      <c r="G8329" s="20">
        <v>37</v>
      </c>
      <c r="H8329" s="11">
        <v>2505.3992831935702</v>
      </c>
      <c r="I8329" s="10">
        <v>4141888.9709310699</v>
      </c>
      <c r="J8329" s="33">
        <f t="shared" si="520"/>
        <v>6.0489291257616025E-4</v>
      </c>
      <c r="K8329" s="33">
        <f t="shared" si="521"/>
        <v>6.0471000174067147E-4</v>
      </c>
      <c r="L8329" s="33">
        <f t="shared" si="522"/>
        <v>0.99754976611385759</v>
      </c>
      <c r="M8329" s="33">
        <f t="shared" si="523"/>
        <v>0.99694653779305453</v>
      </c>
    </row>
    <row r="8330" spans="1:13" ht="41.4">
      <c r="A8330" t="s">
        <v>164</v>
      </c>
      <c r="B8330" t="s">
        <v>115</v>
      </c>
      <c r="C8330" s="14" t="s">
        <v>383</v>
      </c>
      <c r="D8330" t="s">
        <v>456</v>
      </c>
      <c r="E8330" t="s">
        <v>474</v>
      </c>
      <c r="F8330" s="20">
        <v>2025</v>
      </c>
      <c r="G8330" s="20">
        <v>38</v>
      </c>
      <c r="H8330" s="11">
        <v>2807.1611866263902</v>
      </c>
      <c r="I8330" s="10">
        <v>4095336.7609212901</v>
      </c>
      <c r="J8330" s="33">
        <f t="shared" si="520"/>
        <v>6.8545307761086027E-4</v>
      </c>
      <c r="K8330" s="33">
        <f t="shared" si="521"/>
        <v>6.8521820831712876E-4</v>
      </c>
      <c r="L8330" s="33">
        <f t="shared" si="522"/>
        <v>0.99694653779305453</v>
      </c>
      <c r="M8330" s="33">
        <f t="shared" si="523"/>
        <v>0.99626341187264</v>
      </c>
    </row>
    <row r="8331" spans="1:13" ht="41.4">
      <c r="A8331" t="s">
        <v>164</v>
      </c>
      <c r="B8331" t="s">
        <v>115</v>
      </c>
      <c r="C8331" s="14" t="s">
        <v>383</v>
      </c>
      <c r="D8331" t="s">
        <v>456</v>
      </c>
      <c r="E8331" t="s">
        <v>474</v>
      </c>
      <c r="F8331" s="20">
        <v>2025</v>
      </c>
      <c r="G8331" s="20">
        <v>39</v>
      </c>
      <c r="H8331" s="11">
        <v>3065.0698739916502</v>
      </c>
      <c r="I8331" s="10">
        <v>4111651.3578595598</v>
      </c>
      <c r="J8331" s="33">
        <f t="shared" si="520"/>
        <v>7.4545957505192315E-4</v>
      </c>
      <c r="K8331" s="33">
        <f t="shared" si="521"/>
        <v>7.4518178909321886E-4</v>
      </c>
      <c r="L8331" s="33">
        <f t="shared" si="522"/>
        <v>0.99626341187264</v>
      </c>
      <c r="M8331" s="33">
        <f t="shared" si="523"/>
        <v>0.99552101452097264</v>
      </c>
    </row>
    <row r="8332" spans="1:13" ht="41.4">
      <c r="A8332" t="s">
        <v>164</v>
      </c>
      <c r="B8332" t="s">
        <v>115</v>
      </c>
      <c r="C8332" s="14" t="s">
        <v>383</v>
      </c>
      <c r="D8332" t="s">
        <v>456</v>
      </c>
      <c r="E8332" t="s">
        <v>474</v>
      </c>
      <c r="F8332" s="20">
        <v>2025</v>
      </c>
      <c r="G8332" s="20">
        <v>40</v>
      </c>
      <c r="H8332" s="11">
        <v>3455.68419659345</v>
      </c>
      <c r="I8332" s="10">
        <v>4186115.0552511001</v>
      </c>
      <c r="J8332" s="33">
        <f t="shared" si="520"/>
        <v>8.2551104090142213E-4</v>
      </c>
      <c r="K8332" s="33">
        <f t="shared" si="521"/>
        <v>8.2517040040275269E-4</v>
      </c>
      <c r="L8332" s="33">
        <f t="shared" si="522"/>
        <v>0.99552101452097264</v>
      </c>
      <c r="M8332" s="33">
        <f t="shared" si="523"/>
        <v>0.99469954004681105</v>
      </c>
    </row>
    <row r="8333" spans="1:13" ht="41.4">
      <c r="A8333" t="s">
        <v>164</v>
      </c>
      <c r="B8333" t="s">
        <v>115</v>
      </c>
      <c r="C8333" s="14" t="s">
        <v>383</v>
      </c>
      <c r="D8333" t="s">
        <v>456</v>
      </c>
      <c r="E8333" t="s">
        <v>474</v>
      </c>
      <c r="F8333" s="20">
        <v>2025</v>
      </c>
      <c r="G8333" s="20">
        <v>41</v>
      </c>
      <c r="H8333" s="11">
        <v>4689.4795110135701</v>
      </c>
      <c r="I8333" s="10">
        <v>4219085.5376769099</v>
      </c>
      <c r="J8333" s="33">
        <f t="shared" si="520"/>
        <v>1.1114919261854231E-3</v>
      </c>
      <c r="K8333" s="33">
        <f t="shared" si="521"/>
        <v>1.1108744478296462E-3</v>
      </c>
      <c r="L8333" s="33">
        <f t="shared" si="522"/>
        <v>0.99469954004681105</v>
      </c>
      <c r="M8333" s="33">
        <f t="shared" si="523"/>
        <v>0.99359455374450512</v>
      </c>
    </row>
    <row r="8334" spans="1:13" ht="41.4">
      <c r="A8334" t="s">
        <v>164</v>
      </c>
      <c r="B8334" t="s">
        <v>115</v>
      </c>
      <c r="C8334" s="14" t="s">
        <v>383</v>
      </c>
      <c r="D8334" t="s">
        <v>456</v>
      </c>
      <c r="E8334" t="s">
        <v>474</v>
      </c>
      <c r="F8334" s="20">
        <v>2025</v>
      </c>
      <c r="G8334" s="20">
        <v>42</v>
      </c>
      <c r="H8334" s="11">
        <v>5018.1224085112199</v>
      </c>
      <c r="I8334" s="10">
        <v>4191595.4753991398</v>
      </c>
      <c r="J8334" s="33">
        <f t="shared" si="520"/>
        <v>1.1971867127834838E-3</v>
      </c>
      <c r="K8334" s="33">
        <f t="shared" si="521"/>
        <v>1.1964703706645041E-3</v>
      </c>
      <c r="L8334" s="33">
        <f t="shared" si="522"/>
        <v>0.99359455374450512</v>
      </c>
      <c r="M8334" s="33">
        <f t="shared" si="523"/>
        <v>0.99240574730049624</v>
      </c>
    </row>
    <row r="8335" spans="1:13" ht="41.4">
      <c r="A8335" t="s">
        <v>164</v>
      </c>
      <c r="B8335" t="s">
        <v>115</v>
      </c>
      <c r="C8335" s="14" t="s">
        <v>383</v>
      </c>
      <c r="D8335" t="s">
        <v>456</v>
      </c>
      <c r="E8335" t="s">
        <v>474</v>
      </c>
      <c r="F8335" s="20">
        <v>2025</v>
      </c>
      <c r="G8335" s="20">
        <v>43</v>
      </c>
      <c r="H8335" s="11">
        <v>5387.0486878267402</v>
      </c>
      <c r="I8335" s="10">
        <v>4139440.4420393198</v>
      </c>
      <c r="J8335" s="33">
        <f t="shared" si="520"/>
        <v>1.3013953850179757E-3</v>
      </c>
      <c r="K8335" s="33">
        <f t="shared" si="521"/>
        <v>1.3005489372714951E-3</v>
      </c>
      <c r="L8335" s="33">
        <f t="shared" si="522"/>
        <v>0.99240574730049624</v>
      </c>
      <c r="M8335" s="33">
        <f t="shared" si="523"/>
        <v>0.99111507506050245</v>
      </c>
    </row>
    <row r="8336" spans="1:13" ht="41.4">
      <c r="A8336" t="s">
        <v>164</v>
      </c>
      <c r="B8336" t="s">
        <v>115</v>
      </c>
      <c r="C8336" s="14" t="s">
        <v>383</v>
      </c>
      <c r="D8336" t="s">
        <v>456</v>
      </c>
      <c r="E8336" t="s">
        <v>474</v>
      </c>
      <c r="F8336" s="20">
        <v>2025</v>
      </c>
      <c r="G8336" s="20">
        <v>44</v>
      </c>
      <c r="H8336" s="11">
        <v>5367.0449923193701</v>
      </c>
      <c r="I8336" s="10">
        <v>4079738.5720242099</v>
      </c>
      <c r="J8336" s="33">
        <f t="shared" si="520"/>
        <v>1.3155364976379965E-3</v>
      </c>
      <c r="K8336" s="33">
        <f t="shared" si="521"/>
        <v>1.3146715588274738E-3</v>
      </c>
      <c r="L8336" s="33">
        <f t="shared" si="522"/>
        <v>0.99111507506050245</v>
      </c>
      <c r="M8336" s="33">
        <f t="shared" si="523"/>
        <v>0.98981208425979528</v>
      </c>
    </row>
    <row r="8337" spans="1:13" ht="41.4">
      <c r="A8337" t="s">
        <v>164</v>
      </c>
      <c r="B8337" t="s">
        <v>115</v>
      </c>
      <c r="C8337" s="14" t="s">
        <v>383</v>
      </c>
      <c r="D8337" t="s">
        <v>456</v>
      </c>
      <c r="E8337" t="s">
        <v>474</v>
      </c>
      <c r="F8337" s="20">
        <v>2025</v>
      </c>
      <c r="G8337" s="20">
        <v>45</v>
      </c>
      <c r="H8337" s="11">
        <v>5487.1190486731102</v>
      </c>
      <c r="I8337" s="10">
        <v>4025863.72277551</v>
      </c>
      <c r="J8337" s="33">
        <f t="shared" si="520"/>
        <v>1.3629669125735289E-3</v>
      </c>
      <c r="K8337" s="33">
        <f t="shared" si="521"/>
        <v>1.3620384950198128E-3</v>
      </c>
      <c r="L8337" s="33">
        <f t="shared" si="522"/>
        <v>0.98981208425979528</v>
      </c>
      <c r="M8337" s="33">
        <f t="shared" si="523"/>
        <v>0.98846392209819767</v>
      </c>
    </row>
    <row r="8338" spans="1:13" ht="41.4">
      <c r="A8338" t="s">
        <v>164</v>
      </c>
      <c r="B8338" t="s">
        <v>115</v>
      </c>
      <c r="C8338" s="14" t="s">
        <v>383</v>
      </c>
      <c r="D8338" t="s">
        <v>456</v>
      </c>
      <c r="E8338" t="s">
        <v>474</v>
      </c>
      <c r="F8338" s="20">
        <v>2025</v>
      </c>
      <c r="G8338" s="20">
        <v>46</v>
      </c>
      <c r="H8338" s="11">
        <v>6527.8793540992101</v>
      </c>
      <c r="I8338" s="10">
        <v>3958714.5785337202</v>
      </c>
      <c r="J8338" s="33">
        <f t="shared" si="520"/>
        <v>1.6489896466638143E-3</v>
      </c>
      <c r="K8338" s="33">
        <f t="shared" si="521"/>
        <v>1.6476308102414405E-3</v>
      </c>
      <c r="L8338" s="33">
        <f t="shared" si="522"/>
        <v>0.98846392209819767</v>
      </c>
      <c r="M8338" s="33">
        <f t="shared" si="523"/>
        <v>0.98683529848533658</v>
      </c>
    </row>
    <row r="8339" spans="1:13" ht="41.4">
      <c r="A8339" t="s">
        <v>164</v>
      </c>
      <c r="B8339" t="s">
        <v>115</v>
      </c>
      <c r="C8339" s="14" t="s">
        <v>383</v>
      </c>
      <c r="D8339" t="s">
        <v>456</v>
      </c>
      <c r="E8339" t="s">
        <v>474</v>
      </c>
      <c r="F8339" s="20">
        <v>2025</v>
      </c>
      <c r="G8339" s="20">
        <v>47</v>
      </c>
      <c r="H8339" s="11">
        <v>6821.4832659378599</v>
      </c>
      <c r="I8339" s="10">
        <v>3867221.8343678401</v>
      </c>
      <c r="J8339" s="33">
        <f t="shared" si="520"/>
        <v>1.7639234463654556E-3</v>
      </c>
      <c r="K8339" s="33">
        <f t="shared" si="521"/>
        <v>1.7623686477193923E-3</v>
      </c>
      <c r="L8339" s="33">
        <f t="shared" si="522"/>
        <v>0.98683529848533658</v>
      </c>
      <c r="M8339" s="33">
        <f t="shared" si="523"/>
        <v>0.98509613089482317</v>
      </c>
    </row>
    <row r="8340" spans="1:13" ht="41.4">
      <c r="A8340" t="s">
        <v>164</v>
      </c>
      <c r="B8340" t="s">
        <v>115</v>
      </c>
      <c r="C8340" s="14" t="s">
        <v>383</v>
      </c>
      <c r="D8340" t="s">
        <v>456</v>
      </c>
      <c r="E8340" t="s">
        <v>474</v>
      </c>
      <c r="F8340" s="20">
        <v>2025</v>
      </c>
      <c r="G8340" s="20">
        <v>48</v>
      </c>
      <c r="H8340" s="11">
        <v>7161.5429020737201</v>
      </c>
      <c r="I8340" s="10">
        <v>3779945.0449384302</v>
      </c>
      <c r="J8340" s="33">
        <f t="shared" si="520"/>
        <v>1.8946156139659886E-3</v>
      </c>
      <c r="K8340" s="33">
        <f t="shared" si="521"/>
        <v>1.8928219627423193E-3</v>
      </c>
      <c r="L8340" s="33">
        <f t="shared" si="522"/>
        <v>0.98509613089482317</v>
      </c>
      <c r="M8340" s="33">
        <f t="shared" si="523"/>
        <v>0.98323151930285302</v>
      </c>
    </row>
    <row r="8341" spans="1:13" ht="41.4">
      <c r="A8341" t="s">
        <v>164</v>
      </c>
      <c r="B8341" t="s">
        <v>115</v>
      </c>
      <c r="C8341" s="14" t="s">
        <v>383</v>
      </c>
      <c r="D8341" t="s">
        <v>456</v>
      </c>
      <c r="E8341" t="s">
        <v>474</v>
      </c>
      <c r="F8341" s="20">
        <v>2025</v>
      </c>
      <c r="G8341" s="20">
        <v>49</v>
      </c>
      <c r="H8341" s="11">
        <v>7497.1237316500001</v>
      </c>
      <c r="I8341" s="10">
        <v>3708728.3520107502</v>
      </c>
      <c r="J8341" s="33">
        <f t="shared" si="520"/>
        <v>2.0214809552134782E-3</v>
      </c>
      <c r="K8341" s="33">
        <f t="shared" si="521"/>
        <v>2.0194391386502142E-3</v>
      </c>
      <c r="L8341" s="33">
        <f t="shared" si="522"/>
        <v>0.98323151930285302</v>
      </c>
      <c r="M8341" s="33">
        <f t="shared" si="523"/>
        <v>0.98124594309041835</v>
      </c>
    </row>
    <row r="8342" spans="1:13" ht="41.4">
      <c r="A8342" t="s">
        <v>164</v>
      </c>
      <c r="B8342" t="s">
        <v>115</v>
      </c>
      <c r="C8342" s="14" t="s">
        <v>383</v>
      </c>
      <c r="D8342" t="s">
        <v>456</v>
      </c>
      <c r="E8342" t="s">
        <v>474</v>
      </c>
      <c r="F8342" s="20">
        <v>2025</v>
      </c>
      <c r="G8342" s="20">
        <v>50</v>
      </c>
      <c r="H8342" s="11">
        <v>7866.15166761829</v>
      </c>
      <c r="I8342" s="10">
        <v>3624871.1799817998</v>
      </c>
      <c r="J8342" s="33">
        <f t="shared" si="520"/>
        <v>2.1700499899303415E-3</v>
      </c>
      <c r="K8342" s="33">
        <f t="shared" si="521"/>
        <v>2.1676971336972439E-3</v>
      </c>
      <c r="L8342" s="33">
        <f t="shared" si="522"/>
        <v>0.98124594309041835</v>
      </c>
      <c r="M8342" s="33">
        <f t="shared" si="523"/>
        <v>0.97911889907212923</v>
      </c>
    </row>
    <row r="8343" spans="1:13" ht="41.4">
      <c r="A8343" t="s">
        <v>164</v>
      </c>
      <c r="B8343" t="s">
        <v>115</v>
      </c>
      <c r="C8343" s="14" t="s">
        <v>383</v>
      </c>
      <c r="D8343" t="s">
        <v>456</v>
      </c>
      <c r="E8343" t="s">
        <v>474</v>
      </c>
      <c r="F8343" s="20">
        <v>2025</v>
      </c>
      <c r="G8343" s="20">
        <v>51</v>
      </c>
      <c r="H8343" s="11">
        <v>8876.2615131410294</v>
      </c>
      <c r="I8343" s="10">
        <v>3557342.5560414898</v>
      </c>
      <c r="J8343" s="33">
        <f t="shared" si="520"/>
        <v>2.4951944810786739E-3</v>
      </c>
      <c r="K8343" s="33">
        <f t="shared" si="521"/>
        <v>2.4920840708934078E-3</v>
      </c>
      <c r="L8343" s="33">
        <f t="shared" si="522"/>
        <v>0.97911889907212923</v>
      </c>
      <c r="M8343" s="33">
        <f t="shared" si="523"/>
        <v>0.97667885246024089</v>
      </c>
    </row>
    <row r="8344" spans="1:13" ht="41.4">
      <c r="A8344" t="s">
        <v>164</v>
      </c>
      <c r="B8344" t="s">
        <v>115</v>
      </c>
      <c r="C8344" s="14" t="s">
        <v>383</v>
      </c>
      <c r="D8344" t="s">
        <v>456</v>
      </c>
      <c r="E8344" t="s">
        <v>474</v>
      </c>
      <c r="F8344" s="20">
        <v>2025</v>
      </c>
      <c r="G8344" s="20">
        <v>52</v>
      </c>
      <c r="H8344" s="11">
        <v>9750.7785316294794</v>
      </c>
      <c r="I8344" s="10">
        <v>3491434.4181458498</v>
      </c>
      <c r="J8344" s="33">
        <f t="shared" si="520"/>
        <v>2.7927714984283445E-3</v>
      </c>
      <c r="K8344" s="33">
        <f t="shared" si="521"/>
        <v>2.7888753399778476E-3</v>
      </c>
      <c r="L8344" s="33">
        <f t="shared" si="522"/>
        <v>0.97667885246024089</v>
      </c>
      <c r="M8344" s="33">
        <f t="shared" si="523"/>
        <v>0.9739550168935367</v>
      </c>
    </row>
    <row r="8345" spans="1:13" ht="41.4">
      <c r="A8345" t="s">
        <v>164</v>
      </c>
      <c r="B8345" t="s">
        <v>115</v>
      </c>
      <c r="C8345" s="14" t="s">
        <v>383</v>
      </c>
      <c r="D8345" t="s">
        <v>456</v>
      </c>
      <c r="E8345" t="s">
        <v>474</v>
      </c>
      <c r="F8345" s="20">
        <v>2025</v>
      </c>
      <c r="G8345" s="20">
        <v>53</v>
      </c>
      <c r="H8345" s="11">
        <v>10484.558495568501</v>
      </c>
      <c r="I8345" s="10">
        <v>3403336.7950920402</v>
      </c>
      <c r="J8345" s="33">
        <f t="shared" si="520"/>
        <v>3.0806702735645519E-3</v>
      </c>
      <c r="K8345" s="33">
        <f t="shared" si="521"/>
        <v>3.0759298780119737E-3</v>
      </c>
      <c r="L8345" s="33">
        <f t="shared" si="522"/>
        <v>0.9739550168935367</v>
      </c>
      <c r="M8345" s="33">
        <f t="shared" si="523"/>
        <v>0.9709591995572342</v>
      </c>
    </row>
    <row r="8346" spans="1:13" ht="41.4">
      <c r="A8346" t="s">
        <v>164</v>
      </c>
      <c r="B8346" t="s">
        <v>115</v>
      </c>
      <c r="C8346" s="14" t="s">
        <v>383</v>
      </c>
      <c r="D8346" t="s">
        <v>456</v>
      </c>
      <c r="E8346" t="s">
        <v>474</v>
      </c>
      <c r="F8346" s="20">
        <v>2025</v>
      </c>
      <c r="G8346" s="20">
        <v>54</v>
      </c>
      <c r="H8346" s="11">
        <v>11278.1195805856</v>
      </c>
      <c r="I8346" s="10">
        <v>3326094.6925646001</v>
      </c>
      <c r="J8346" s="33">
        <f t="shared" si="520"/>
        <v>3.3907993076076723E-3</v>
      </c>
      <c r="K8346" s="33">
        <f t="shared" si="521"/>
        <v>3.385057039761552E-3</v>
      </c>
      <c r="L8346" s="33">
        <f t="shared" si="522"/>
        <v>0.9709591995572342</v>
      </c>
      <c r="M8346" s="33">
        <f t="shared" si="523"/>
        <v>0.9676724472834517</v>
      </c>
    </row>
    <row r="8347" spans="1:13" ht="41.4">
      <c r="A8347" t="s">
        <v>164</v>
      </c>
      <c r="B8347" t="s">
        <v>115</v>
      </c>
      <c r="C8347" s="14" t="s">
        <v>383</v>
      </c>
      <c r="D8347" t="s">
        <v>456</v>
      </c>
      <c r="E8347" t="s">
        <v>474</v>
      </c>
      <c r="F8347" s="20">
        <v>2025</v>
      </c>
      <c r="G8347" s="20">
        <v>55</v>
      </c>
      <c r="H8347" s="11">
        <v>12125.663233822001</v>
      </c>
      <c r="I8347" s="10">
        <v>3246660.0017613098</v>
      </c>
      <c r="J8347" s="33">
        <f t="shared" si="520"/>
        <v>3.7348115377784678E-3</v>
      </c>
      <c r="K8347" s="33">
        <f t="shared" si="521"/>
        <v>3.7278458037667273E-3</v>
      </c>
      <c r="L8347" s="33">
        <f t="shared" si="522"/>
        <v>0.9676724472834517</v>
      </c>
      <c r="M8347" s="33">
        <f t="shared" si="523"/>
        <v>0.96406511361142544</v>
      </c>
    </row>
    <row r="8348" spans="1:13" ht="41.4">
      <c r="A8348" t="s">
        <v>164</v>
      </c>
      <c r="B8348" t="s">
        <v>115</v>
      </c>
      <c r="C8348" s="14" t="s">
        <v>383</v>
      </c>
      <c r="D8348" t="s">
        <v>456</v>
      </c>
      <c r="E8348" t="s">
        <v>474</v>
      </c>
      <c r="F8348" s="20">
        <v>2025</v>
      </c>
      <c r="G8348" s="20">
        <v>56</v>
      </c>
      <c r="H8348" s="11">
        <v>13266.988531814701</v>
      </c>
      <c r="I8348" s="10">
        <v>3151194.3645884902</v>
      </c>
      <c r="J8348" s="33">
        <f t="shared" si="520"/>
        <v>4.2101460579208726E-3</v>
      </c>
      <c r="K8348" s="33">
        <f t="shared" si="521"/>
        <v>4.2012958176308457E-3</v>
      </c>
      <c r="L8348" s="33">
        <f t="shared" si="522"/>
        <v>0.96406511361142544</v>
      </c>
      <c r="M8348" s="33">
        <f t="shared" si="523"/>
        <v>0.96001479088168595</v>
      </c>
    </row>
    <row r="8349" spans="1:13" ht="41.4">
      <c r="A8349" t="s">
        <v>164</v>
      </c>
      <c r="B8349" t="s">
        <v>115</v>
      </c>
      <c r="C8349" s="14" t="s">
        <v>383</v>
      </c>
      <c r="D8349" t="s">
        <v>456</v>
      </c>
      <c r="E8349" t="s">
        <v>474</v>
      </c>
      <c r="F8349" s="20">
        <v>2025</v>
      </c>
      <c r="G8349" s="20">
        <v>57</v>
      </c>
      <c r="H8349" s="11">
        <v>14316.4354099988</v>
      </c>
      <c r="I8349" s="10">
        <v>3049212.3527183598</v>
      </c>
      <c r="J8349" s="33">
        <f t="shared" si="520"/>
        <v>4.6951257419758771E-3</v>
      </c>
      <c r="K8349" s="33">
        <f t="shared" si="521"/>
        <v>4.6841208689335501E-3</v>
      </c>
      <c r="L8349" s="33">
        <f t="shared" si="522"/>
        <v>0.96001479088168595</v>
      </c>
      <c r="M8349" s="33">
        <f t="shared" si="523"/>
        <v>0.95551796556523216</v>
      </c>
    </row>
    <row r="8350" spans="1:13" ht="41.4">
      <c r="A8350" t="s">
        <v>164</v>
      </c>
      <c r="B8350" t="s">
        <v>115</v>
      </c>
      <c r="C8350" s="14" t="s">
        <v>383</v>
      </c>
      <c r="D8350" t="s">
        <v>456</v>
      </c>
      <c r="E8350" t="s">
        <v>474</v>
      </c>
      <c r="F8350" s="20">
        <v>2025</v>
      </c>
      <c r="G8350" s="20">
        <v>58</v>
      </c>
      <c r="H8350" s="11">
        <v>15556.5123129904</v>
      </c>
      <c r="I8350" s="10">
        <v>2949517.4934811001</v>
      </c>
      <c r="J8350" s="33">
        <f t="shared" si="520"/>
        <v>5.2742566699037225E-3</v>
      </c>
      <c r="K8350" s="33">
        <f t="shared" si="521"/>
        <v>5.2603721990064356E-3</v>
      </c>
      <c r="L8350" s="33">
        <f t="shared" si="522"/>
        <v>0.95551796556523216</v>
      </c>
      <c r="M8350" s="33">
        <f t="shared" si="523"/>
        <v>0.95049158542352163</v>
      </c>
    </row>
    <row r="8351" spans="1:13" ht="41.4">
      <c r="A8351" t="s">
        <v>164</v>
      </c>
      <c r="B8351" t="s">
        <v>115</v>
      </c>
      <c r="C8351" s="14" t="s">
        <v>383</v>
      </c>
      <c r="D8351" t="s">
        <v>456</v>
      </c>
      <c r="E8351" t="s">
        <v>474</v>
      </c>
      <c r="F8351" s="20">
        <v>2025</v>
      </c>
      <c r="G8351" s="20">
        <v>59</v>
      </c>
      <c r="H8351" s="11">
        <v>16162.8153601668</v>
      </c>
      <c r="I8351" s="10">
        <v>2836556.0141030601</v>
      </c>
      <c r="J8351" s="33">
        <f t="shared" si="520"/>
        <v>5.6980420199026459E-3</v>
      </c>
      <c r="K8351" s="33">
        <f t="shared" si="521"/>
        <v>5.681838968302988E-3</v>
      </c>
      <c r="L8351" s="33">
        <f t="shared" si="522"/>
        <v>0.95049158542352163</v>
      </c>
      <c r="M8351" s="33">
        <f t="shared" si="523"/>
        <v>0.94509104529441823</v>
      </c>
    </row>
    <row r="8352" spans="1:13" ht="41.4">
      <c r="A8352" t="s">
        <v>164</v>
      </c>
      <c r="B8352" t="s">
        <v>115</v>
      </c>
      <c r="C8352" s="14" t="s">
        <v>383</v>
      </c>
      <c r="D8352" t="s">
        <v>456</v>
      </c>
      <c r="E8352" t="s">
        <v>474</v>
      </c>
      <c r="F8352" s="20">
        <v>2025</v>
      </c>
      <c r="G8352" s="20">
        <v>60</v>
      </c>
      <c r="H8352" s="11">
        <v>16906.299955334202</v>
      </c>
      <c r="I8352" s="10">
        <v>2711118.0986436098</v>
      </c>
      <c r="J8352" s="33">
        <f t="shared" si="520"/>
        <v>6.2359142391445561E-3</v>
      </c>
      <c r="K8352" s="33">
        <f t="shared" si="521"/>
        <v>6.2165112786282117E-3</v>
      </c>
      <c r="L8352" s="33">
        <f t="shared" si="522"/>
        <v>0.94509104529441823</v>
      </c>
      <c r="M8352" s="33">
        <f t="shared" si="523"/>
        <v>0.93921587615201496</v>
      </c>
    </row>
    <row r="8353" spans="1:13" ht="41.4">
      <c r="A8353" t="s">
        <v>164</v>
      </c>
      <c r="B8353" t="s">
        <v>115</v>
      </c>
      <c r="C8353" s="14" t="s">
        <v>383</v>
      </c>
      <c r="D8353" t="s">
        <v>456</v>
      </c>
      <c r="E8353" t="s">
        <v>474</v>
      </c>
      <c r="F8353" s="20">
        <v>2025</v>
      </c>
      <c r="G8353" s="20">
        <v>61</v>
      </c>
      <c r="H8353" s="11">
        <v>18407.486690036301</v>
      </c>
      <c r="I8353" s="10">
        <v>2587587.36436335</v>
      </c>
      <c r="J8353" s="33">
        <f t="shared" si="520"/>
        <v>7.1137643287129283E-3</v>
      </c>
      <c r="K8353" s="33">
        <f t="shared" si="521"/>
        <v>7.0885214001331631E-3</v>
      </c>
      <c r="L8353" s="33">
        <f t="shared" si="522"/>
        <v>0.93921587615201496</v>
      </c>
      <c r="M8353" s="33">
        <f t="shared" si="523"/>
        <v>0.93255822431456659</v>
      </c>
    </row>
    <row r="8354" spans="1:13" ht="41.4">
      <c r="A8354" t="s">
        <v>164</v>
      </c>
      <c r="B8354" t="s">
        <v>115</v>
      </c>
      <c r="C8354" s="14" t="s">
        <v>383</v>
      </c>
      <c r="D8354" t="s">
        <v>456</v>
      </c>
      <c r="E8354" t="s">
        <v>474</v>
      </c>
      <c r="F8354" s="20">
        <v>2025</v>
      </c>
      <c r="G8354" s="20">
        <v>62</v>
      </c>
      <c r="H8354" s="11">
        <v>19633.237811842599</v>
      </c>
      <c r="I8354" s="10">
        <v>2464801.4290322</v>
      </c>
      <c r="J8354" s="33">
        <f t="shared" si="520"/>
        <v>7.965444023436628E-3</v>
      </c>
      <c r="K8354" s="33">
        <f t="shared" si="521"/>
        <v>7.9338039390329795E-3</v>
      </c>
      <c r="L8354" s="33">
        <f t="shared" si="522"/>
        <v>0.93255822431456659</v>
      </c>
      <c r="M8354" s="33">
        <f t="shared" si="523"/>
        <v>0.92515949020112209</v>
      </c>
    </row>
    <row r="8355" spans="1:13" ht="41.4">
      <c r="A8355" t="s">
        <v>164</v>
      </c>
      <c r="B8355" t="s">
        <v>115</v>
      </c>
      <c r="C8355" s="14" t="s">
        <v>383</v>
      </c>
      <c r="D8355" t="s">
        <v>456</v>
      </c>
      <c r="E8355" t="s">
        <v>474</v>
      </c>
      <c r="F8355" s="20">
        <v>2025</v>
      </c>
      <c r="G8355" s="20">
        <v>63</v>
      </c>
      <c r="H8355" s="11">
        <v>20875.2144263671</v>
      </c>
      <c r="I8355" s="10">
        <v>2342092.6212101402</v>
      </c>
      <c r="J8355" s="33">
        <f t="shared" si="520"/>
        <v>8.913061011046202E-3</v>
      </c>
      <c r="K8355" s="33">
        <f t="shared" si="521"/>
        <v>8.8734574331311711E-3</v>
      </c>
      <c r="L8355" s="33">
        <f t="shared" si="522"/>
        <v>0.92515949020112209</v>
      </c>
      <c r="M8355" s="33">
        <f t="shared" si="523"/>
        <v>0.91695012684596511</v>
      </c>
    </row>
    <row r="8356" spans="1:13" ht="41.4">
      <c r="A8356" t="s">
        <v>164</v>
      </c>
      <c r="B8356" t="s">
        <v>115</v>
      </c>
      <c r="C8356" s="14" t="s">
        <v>383</v>
      </c>
      <c r="D8356" t="s">
        <v>456</v>
      </c>
      <c r="E8356" t="s">
        <v>474</v>
      </c>
      <c r="F8356" s="20">
        <v>2025</v>
      </c>
      <c r="G8356" s="20">
        <v>64</v>
      </c>
      <c r="H8356" s="11">
        <v>22223.755432407299</v>
      </c>
      <c r="I8356" s="10">
        <v>2218148.70530253</v>
      </c>
      <c r="J8356" s="33">
        <f t="shared" si="520"/>
        <v>1.0019055701396825E-2</v>
      </c>
      <c r="K8356" s="33">
        <f t="shared" si="521"/>
        <v>9.9690321650797165E-3</v>
      </c>
      <c r="L8356" s="33">
        <f t="shared" si="522"/>
        <v>0.91695012684596511</v>
      </c>
      <c r="M8356" s="33">
        <f t="shared" si="523"/>
        <v>0.90780902153766374</v>
      </c>
    </row>
    <row r="8357" spans="1:13" ht="41.4">
      <c r="A8357" t="s">
        <v>164</v>
      </c>
      <c r="B8357" t="s">
        <v>115</v>
      </c>
      <c r="C8357" s="14" t="s">
        <v>383</v>
      </c>
      <c r="D8357" t="s">
        <v>456</v>
      </c>
      <c r="E8357" t="s">
        <v>474</v>
      </c>
      <c r="F8357" s="20">
        <v>2025</v>
      </c>
      <c r="G8357" s="20">
        <v>65</v>
      </c>
      <c r="H8357" s="11">
        <v>23389.054184711898</v>
      </c>
      <c r="I8357" s="10">
        <v>2089504.47083457</v>
      </c>
      <c r="J8357" s="33">
        <f t="shared" si="520"/>
        <v>1.1193588963880065E-2</v>
      </c>
      <c r="K8357" s="33">
        <f t="shared" si="521"/>
        <v>1.1131173847059084E-2</v>
      </c>
      <c r="L8357" s="33">
        <f t="shared" si="522"/>
        <v>0.90780902153766374</v>
      </c>
      <c r="M8357" s="33">
        <f t="shared" si="523"/>
        <v>0.89770404149899941</v>
      </c>
    </row>
    <row r="8358" spans="1:13" ht="41.4">
      <c r="A8358" t="s">
        <v>164</v>
      </c>
      <c r="B8358" t="s">
        <v>115</v>
      </c>
      <c r="C8358" s="14" t="s">
        <v>383</v>
      </c>
      <c r="D8358" t="s">
        <v>456</v>
      </c>
      <c r="E8358" t="s">
        <v>474</v>
      </c>
      <c r="F8358" s="20">
        <v>2025</v>
      </c>
      <c r="G8358" s="20">
        <v>66</v>
      </c>
      <c r="H8358" s="11">
        <v>24077.7550458279</v>
      </c>
      <c r="I8358" s="10">
        <v>1956080.13586195</v>
      </c>
      <c r="J8358" s="33">
        <f t="shared" si="520"/>
        <v>1.2309186420533838E-2</v>
      </c>
      <c r="K8358" s="33">
        <f t="shared" si="521"/>
        <v>1.2233738271095418E-2</v>
      </c>
      <c r="L8358" s="33">
        <f t="shared" si="522"/>
        <v>0.89770404149899941</v>
      </c>
      <c r="M8358" s="33">
        <f t="shared" si="523"/>
        <v>0.88672176521039603</v>
      </c>
    </row>
    <row r="8359" spans="1:13" ht="41.4">
      <c r="A8359" t="s">
        <v>164</v>
      </c>
      <c r="B8359" t="s">
        <v>115</v>
      </c>
      <c r="C8359" s="14" t="s">
        <v>383</v>
      </c>
      <c r="D8359" t="s">
        <v>456</v>
      </c>
      <c r="E8359" t="s">
        <v>474</v>
      </c>
      <c r="F8359" s="20">
        <v>2025</v>
      </c>
      <c r="G8359" s="20">
        <v>67</v>
      </c>
      <c r="H8359" s="11">
        <v>20770.924815550599</v>
      </c>
      <c r="I8359" s="10">
        <v>1821534.82128253</v>
      </c>
      <c r="J8359" s="33">
        <f t="shared" si="520"/>
        <v>1.1402979823864106E-2</v>
      </c>
      <c r="K8359" s="33">
        <f t="shared" si="521"/>
        <v>1.1338212264246028E-2</v>
      </c>
      <c r="L8359" s="33">
        <f t="shared" si="522"/>
        <v>0.88672176521039603</v>
      </c>
      <c r="M8359" s="33">
        <f t="shared" si="523"/>
        <v>0.8766679256171136</v>
      </c>
    </row>
    <row r="8360" spans="1:13" ht="41.4">
      <c r="A8360" t="s">
        <v>164</v>
      </c>
      <c r="B8360" t="s">
        <v>115</v>
      </c>
      <c r="C8360" s="14" t="s">
        <v>383</v>
      </c>
      <c r="D8360" t="s">
        <v>456</v>
      </c>
      <c r="E8360" t="s">
        <v>474</v>
      </c>
      <c r="F8360" s="20">
        <v>2025</v>
      </c>
      <c r="G8360" s="20">
        <v>68</v>
      </c>
      <c r="H8360" s="11">
        <v>20393.4764088802</v>
      </c>
      <c r="I8360" s="10">
        <v>1697547.8816679099</v>
      </c>
      <c r="J8360" s="33">
        <f t="shared" si="520"/>
        <v>1.2013491123939773E-2</v>
      </c>
      <c r="K8360" s="33">
        <f t="shared" si="521"/>
        <v>1.1941617246089775E-2</v>
      </c>
      <c r="L8360" s="33">
        <f t="shared" si="522"/>
        <v>0.8766679256171136</v>
      </c>
      <c r="M8360" s="33">
        <f t="shared" si="523"/>
        <v>0.86619909279747054</v>
      </c>
    </row>
    <row r="8361" spans="1:13" ht="41.4">
      <c r="A8361" t="s">
        <v>164</v>
      </c>
      <c r="B8361" t="s">
        <v>115</v>
      </c>
      <c r="C8361" s="14" t="s">
        <v>383</v>
      </c>
      <c r="D8361" t="s">
        <v>456</v>
      </c>
      <c r="E8361" t="s">
        <v>474</v>
      </c>
      <c r="F8361" s="20">
        <v>2025</v>
      </c>
      <c r="G8361" s="20">
        <v>69</v>
      </c>
      <c r="H8361" s="11">
        <v>20063.505526855301</v>
      </c>
      <c r="I8361" s="10">
        <v>1580975.5137741701</v>
      </c>
      <c r="J8361" s="33">
        <f t="shared" si="520"/>
        <v>1.2690585876917772E-2</v>
      </c>
      <c r="K8361" s="33">
        <f t="shared" si="521"/>
        <v>1.2610399952507012E-2</v>
      </c>
      <c r="L8361" s="33">
        <f t="shared" si="522"/>
        <v>0.86619909279747054</v>
      </c>
      <c r="M8361" s="33">
        <f t="shared" si="523"/>
        <v>0.85527597579879566</v>
      </c>
    </row>
    <row r="8362" spans="1:13" ht="41.4">
      <c r="A8362" t="s">
        <v>164</v>
      </c>
      <c r="B8362" t="s">
        <v>115</v>
      </c>
      <c r="C8362" s="14" t="s">
        <v>383</v>
      </c>
      <c r="D8362" t="s">
        <v>456</v>
      </c>
      <c r="E8362" t="s">
        <v>474</v>
      </c>
      <c r="F8362" s="20">
        <v>2026</v>
      </c>
      <c r="G8362" s="20">
        <v>30</v>
      </c>
      <c r="H8362" s="11">
        <v>919.47088598524601</v>
      </c>
      <c r="I8362" s="10">
        <v>4382722.4579572696</v>
      </c>
      <c r="J8362" s="33">
        <f t="shared" si="520"/>
        <v>2.0979445876520312E-4</v>
      </c>
      <c r="K8362" s="33">
        <f t="shared" si="521"/>
        <v>2.0977245344666606E-4</v>
      </c>
      <c r="L8362" s="33">
        <f t="shared" si="522"/>
        <v>1</v>
      </c>
      <c r="M8362" s="33">
        <f t="shared" si="523"/>
        <v>0.99979022754655333</v>
      </c>
    </row>
    <row r="8363" spans="1:13" ht="41.4">
      <c r="A8363" t="s">
        <v>164</v>
      </c>
      <c r="B8363" t="s">
        <v>115</v>
      </c>
      <c r="C8363" s="14" t="s">
        <v>383</v>
      </c>
      <c r="D8363" t="s">
        <v>456</v>
      </c>
      <c r="E8363" t="s">
        <v>474</v>
      </c>
      <c r="F8363" s="20">
        <v>2026</v>
      </c>
      <c r="G8363" s="20">
        <v>31</v>
      </c>
      <c r="H8363" s="11">
        <v>1292.03474124884</v>
      </c>
      <c r="I8363" s="10">
        <v>4319606.51425457</v>
      </c>
      <c r="J8363" s="33">
        <f t="shared" si="520"/>
        <v>2.9910936030519555E-4</v>
      </c>
      <c r="K8363" s="33">
        <f t="shared" si="521"/>
        <v>2.9906463156015306E-4</v>
      </c>
      <c r="L8363" s="33">
        <f t="shared" si="522"/>
        <v>0.99979022754655333</v>
      </c>
      <c r="M8363" s="33">
        <f t="shared" si="523"/>
        <v>0.99949122565051474</v>
      </c>
    </row>
    <row r="8364" spans="1:13" ht="41.4">
      <c r="A8364" t="s">
        <v>164</v>
      </c>
      <c r="B8364" t="s">
        <v>115</v>
      </c>
      <c r="C8364" s="14" t="s">
        <v>383</v>
      </c>
      <c r="D8364" t="s">
        <v>456</v>
      </c>
      <c r="E8364" t="s">
        <v>474</v>
      </c>
      <c r="F8364" s="20">
        <v>2026</v>
      </c>
      <c r="G8364" s="20">
        <v>32</v>
      </c>
      <c r="H8364" s="11">
        <v>1315.45560586544</v>
      </c>
      <c r="I8364" s="10">
        <v>4266461.2110779202</v>
      </c>
      <c r="J8364" s="33">
        <f t="shared" si="520"/>
        <v>3.0832475458814507E-4</v>
      </c>
      <c r="K8364" s="33">
        <f t="shared" si="521"/>
        <v>3.0827722739568131E-4</v>
      </c>
      <c r="L8364" s="33">
        <f t="shared" si="522"/>
        <v>0.99949122565051474</v>
      </c>
      <c r="M8364" s="33">
        <f t="shared" si="523"/>
        <v>0.99918310526666487</v>
      </c>
    </row>
    <row r="8365" spans="1:13" ht="41.4">
      <c r="A8365" t="s">
        <v>164</v>
      </c>
      <c r="B8365" t="s">
        <v>115</v>
      </c>
      <c r="C8365" s="14" t="s">
        <v>383</v>
      </c>
      <c r="D8365" t="s">
        <v>456</v>
      </c>
      <c r="E8365" t="s">
        <v>474</v>
      </c>
      <c r="F8365" s="20">
        <v>2026</v>
      </c>
      <c r="G8365" s="20">
        <v>33</v>
      </c>
      <c r="H8365" s="11">
        <v>1375.2332569965999</v>
      </c>
      <c r="I8365" s="10">
        <v>4216181.4183339896</v>
      </c>
      <c r="J8365" s="33">
        <f t="shared" si="520"/>
        <v>3.2617981072076803E-4</v>
      </c>
      <c r="K8365" s="33">
        <f t="shared" si="521"/>
        <v>3.2612661986974878E-4</v>
      </c>
      <c r="L8365" s="33">
        <f t="shared" si="522"/>
        <v>0.99918310526666487</v>
      </c>
      <c r="M8365" s="33">
        <f t="shared" si="523"/>
        <v>0.99885724505791329</v>
      </c>
    </row>
    <row r="8366" spans="1:13" ht="41.4">
      <c r="A8366" t="s">
        <v>164</v>
      </c>
      <c r="B8366" t="s">
        <v>115</v>
      </c>
      <c r="C8366" s="14" t="s">
        <v>383</v>
      </c>
      <c r="D8366" t="s">
        <v>456</v>
      </c>
      <c r="E8366" t="s">
        <v>474</v>
      </c>
      <c r="F8366" s="20">
        <v>2026</v>
      </c>
      <c r="G8366" s="20">
        <v>34</v>
      </c>
      <c r="H8366" s="11">
        <v>1451.3757915490901</v>
      </c>
      <c r="I8366" s="10">
        <v>4201391.2386550801</v>
      </c>
      <c r="J8366" s="33">
        <f t="shared" si="520"/>
        <v>3.4545123486611883E-4</v>
      </c>
      <c r="K8366" s="33">
        <f t="shared" si="521"/>
        <v>3.453915734584756E-4</v>
      </c>
      <c r="L8366" s="33">
        <f t="shared" si="522"/>
        <v>0.99885724505791329</v>
      </c>
      <c r="M8366" s="33">
        <f t="shared" si="523"/>
        <v>0.99851224818238238</v>
      </c>
    </row>
    <row r="8367" spans="1:13" ht="41.4">
      <c r="A8367" t="s">
        <v>164</v>
      </c>
      <c r="B8367" t="s">
        <v>115</v>
      </c>
      <c r="C8367" s="14" t="s">
        <v>383</v>
      </c>
      <c r="D8367" t="s">
        <v>456</v>
      </c>
      <c r="E8367" t="s">
        <v>474</v>
      </c>
      <c r="F8367" s="20">
        <v>2026</v>
      </c>
      <c r="G8367" s="20">
        <v>35</v>
      </c>
      <c r="H8367" s="11">
        <v>1568.4692801675501</v>
      </c>
      <c r="I8367" s="10">
        <v>4181117.2587821302</v>
      </c>
      <c r="J8367" s="33">
        <f t="shared" si="520"/>
        <v>3.7513161748168992E-4</v>
      </c>
      <c r="K8367" s="33">
        <f t="shared" si="521"/>
        <v>3.7506126441400056E-4</v>
      </c>
      <c r="L8367" s="33">
        <f t="shared" si="522"/>
        <v>0.99851224818238238</v>
      </c>
      <c r="M8367" s="33">
        <f t="shared" si="523"/>
        <v>0.99813774491604623</v>
      </c>
    </row>
    <row r="8368" spans="1:13" ht="41.4">
      <c r="A8368" t="s">
        <v>164</v>
      </c>
      <c r="B8368" t="s">
        <v>115</v>
      </c>
      <c r="C8368" s="14" t="s">
        <v>383</v>
      </c>
      <c r="D8368" t="s">
        <v>456</v>
      </c>
      <c r="E8368" t="s">
        <v>474</v>
      </c>
      <c r="F8368" s="20">
        <v>2026</v>
      </c>
      <c r="G8368" s="20">
        <v>36</v>
      </c>
      <c r="H8368" s="11">
        <v>2110.57818157471</v>
      </c>
      <c r="I8368" s="10">
        <v>4164580.7744933502</v>
      </c>
      <c r="J8368" s="33">
        <f t="shared" si="520"/>
        <v>5.0679247104565435E-4</v>
      </c>
      <c r="K8368" s="33">
        <f t="shared" si="521"/>
        <v>5.0666407343258335E-4</v>
      </c>
      <c r="L8368" s="33">
        <f t="shared" si="522"/>
        <v>0.99813774491604623</v>
      </c>
      <c r="M8368" s="33">
        <f t="shared" si="523"/>
        <v>0.99763202438036025</v>
      </c>
    </row>
    <row r="8369" spans="1:13" ht="41.4">
      <c r="A8369" t="s">
        <v>164</v>
      </c>
      <c r="B8369" t="s">
        <v>115</v>
      </c>
      <c r="C8369" s="14" t="s">
        <v>383</v>
      </c>
      <c r="D8369" t="s">
        <v>456</v>
      </c>
      <c r="E8369" t="s">
        <v>474</v>
      </c>
      <c r="F8369" s="20">
        <v>2026</v>
      </c>
      <c r="G8369" s="20">
        <v>37</v>
      </c>
      <c r="H8369" s="11">
        <v>2321.6510058108902</v>
      </c>
      <c r="I8369" s="10">
        <v>4171618.8802641602</v>
      </c>
      <c r="J8369" s="33">
        <f t="shared" si="520"/>
        <v>5.5653478240655482E-4</v>
      </c>
      <c r="K8369" s="33">
        <f t="shared" si="521"/>
        <v>5.5637994564983195E-4</v>
      </c>
      <c r="L8369" s="33">
        <f t="shared" si="522"/>
        <v>0.99763202438036025</v>
      </c>
      <c r="M8369" s="33">
        <f t="shared" si="523"/>
        <v>0.99707696192885698</v>
      </c>
    </row>
    <row r="8370" spans="1:13" ht="41.4">
      <c r="A8370" t="s">
        <v>164</v>
      </c>
      <c r="B8370" t="s">
        <v>115</v>
      </c>
      <c r="C8370" s="14" t="s">
        <v>383</v>
      </c>
      <c r="D8370" t="s">
        <v>456</v>
      </c>
      <c r="E8370" t="s">
        <v>474</v>
      </c>
      <c r="F8370" s="20">
        <v>2026</v>
      </c>
      <c r="G8370" s="20">
        <v>38</v>
      </c>
      <c r="H8370" s="11">
        <v>2623.1864076932102</v>
      </c>
      <c r="I8370" s="10">
        <v>4133002.6114081098</v>
      </c>
      <c r="J8370" s="33">
        <f t="shared" si="520"/>
        <v>6.3469265672675031E-4</v>
      </c>
      <c r="K8370" s="33">
        <f t="shared" si="521"/>
        <v>6.3449128194847937E-4</v>
      </c>
      <c r="L8370" s="33">
        <f t="shared" si="522"/>
        <v>0.99707696192885698</v>
      </c>
      <c r="M8370" s="33">
        <f t="shared" si="523"/>
        <v>0.99644432528908145</v>
      </c>
    </row>
    <row r="8371" spans="1:13" ht="41.4">
      <c r="A8371" t="s">
        <v>164</v>
      </c>
      <c r="B8371" t="s">
        <v>115</v>
      </c>
      <c r="C8371" s="14" t="s">
        <v>383</v>
      </c>
      <c r="D8371" t="s">
        <v>456</v>
      </c>
      <c r="E8371" t="s">
        <v>474</v>
      </c>
      <c r="F8371" s="20">
        <v>2026</v>
      </c>
      <c r="G8371" s="20">
        <v>39</v>
      </c>
      <c r="H8371" s="11">
        <v>2835.0564285312198</v>
      </c>
      <c r="I8371" s="10">
        <v>4085766.53805864</v>
      </c>
      <c r="J8371" s="33">
        <f t="shared" si="520"/>
        <v>6.9388605592680356E-4</v>
      </c>
      <c r="K8371" s="33">
        <f t="shared" si="521"/>
        <v>6.9364537266958237E-4</v>
      </c>
      <c r="L8371" s="33">
        <f t="shared" si="522"/>
        <v>0.99644432528908145</v>
      </c>
      <c r="M8371" s="33">
        <f t="shared" si="523"/>
        <v>0.9957531462937218</v>
      </c>
    </row>
    <row r="8372" spans="1:13" ht="41.4">
      <c r="A8372" t="s">
        <v>164</v>
      </c>
      <c r="B8372" t="s">
        <v>115</v>
      </c>
      <c r="C8372" s="14" t="s">
        <v>383</v>
      </c>
      <c r="D8372" t="s">
        <v>456</v>
      </c>
      <c r="E8372" t="s">
        <v>474</v>
      </c>
      <c r="F8372" s="20">
        <v>2026</v>
      </c>
      <c r="G8372" s="20">
        <v>40</v>
      </c>
      <c r="H8372" s="11">
        <v>3162.7750378471001</v>
      </c>
      <c r="I8372" s="10">
        <v>4101309.3546744999</v>
      </c>
      <c r="J8372" s="33">
        <f t="shared" si="520"/>
        <v>7.7116227144443565E-4</v>
      </c>
      <c r="K8372" s="33">
        <f t="shared" si="521"/>
        <v>7.7086500223910726E-4</v>
      </c>
      <c r="L8372" s="33">
        <f t="shared" si="522"/>
        <v>0.9957531462937218</v>
      </c>
      <c r="M8372" s="33">
        <f t="shared" si="523"/>
        <v>0.99498555504237451</v>
      </c>
    </row>
    <row r="8373" spans="1:13" ht="41.4">
      <c r="A8373" t="s">
        <v>164</v>
      </c>
      <c r="B8373" t="s">
        <v>115</v>
      </c>
      <c r="C8373" s="14" t="s">
        <v>383</v>
      </c>
      <c r="D8373" t="s">
        <v>456</v>
      </c>
      <c r="E8373" t="s">
        <v>474</v>
      </c>
      <c r="F8373" s="20">
        <v>2026</v>
      </c>
      <c r="G8373" s="20">
        <v>41</v>
      </c>
      <c r="H8373" s="11">
        <v>4311.1329649320696</v>
      </c>
      <c r="I8373" s="10">
        <v>4174703.6880239798</v>
      </c>
      <c r="J8373" s="33">
        <f t="shared" si="520"/>
        <v>1.0326799905103364E-3</v>
      </c>
      <c r="K8373" s="33">
        <f t="shared" si="521"/>
        <v>1.0321469600280686E-3</v>
      </c>
      <c r="L8373" s="33">
        <f t="shared" si="522"/>
        <v>0.99498555504237451</v>
      </c>
      <c r="M8373" s="33">
        <f t="shared" si="523"/>
        <v>0.99395858372646573</v>
      </c>
    </row>
    <row r="8374" spans="1:13" ht="41.4">
      <c r="A8374" t="s">
        <v>164</v>
      </c>
      <c r="B8374" t="s">
        <v>115</v>
      </c>
      <c r="C8374" s="14" t="s">
        <v>383</v>
      </c>
      <c r="D8374" t="s">
        <v>456</v>
      </c>
      <c r="E8374" t="s">
        <v>474</v>
      </c>
      <c r="F8374" s="20">
        <v>2026</v>
      </c>
      <c r="G8374" s="20">
        <v>42</v>
      </c>
      <c r="H8374" s="11">
        <v>4888.6241136561202</v>
      </c>
      <c r="I8374" s="10">
        <v>4206501.7707496798</v>
      </c>
      <c r="J8374" s="33">
        <f t="shared" si="520"/>
        <v>1.1621590528380719E-3</v>
      </c>
      <c r="K8374" s="33">
        <f t="shared" si="521"/>
        <v>1.1614840075346855E-3</v>
      </c>
      <c r="L8374" s="33">
        <f t="shared" si="522"/>
        <v>0.99395858372646573</v>
      </c>
      <c r="M8374" s="33">
        <f t="shared" si="523"/>
        <v>0.99280411672731561</v>
      </c>
    </row>
    <row r="8375" spans="1:13" ht="41.4">
      <c r="A8375" t="s">
        <v>164</v>
      </c>
      <c r="B8375" t="s">
        <v>115</v>
      </c>
      <c r="C8375" s="14" t="s">
        <v>383</v>
      </c>
      <c r="D8375" t="s">
        <v>456</v>
      </c>
      <c r="E8375" t="s">
        <v>474</v>
      </c>
      <c r="F8375" s="20">
        <v>2026</v>
      </c>
      <c r="G8375" s="20">
        <v>43</v>
      </c>
      <c r="H8375" s="11">
        <v>5287.67086483599</v>
      </c>
      <c r="I8375" s="10">
        <v>4178096.14210989</v>
      </c>
      <c r="J8375" s="33">
        <f t="shared" si="520"/>
        <v>1.2655694567539984E-3</v>
      </c>
      <c r="K8375" s="33">
        <f t="shared" si="521"/>
        <v>1.2647689614587732E-3</v>
      </c>
      <c r="L8375" s="33">
        <f t="shared" si="522"/>
        <v>0.99280411672731561</v>
      </c>
      <c r="M8375" s="33">
        <f t="shared" si="523"/>
        <v>0.9915484488956704</v>
      </c>
    </row>
    <row r="8376" spans="1:13" ht="41.4">
      <c r="A8376" t="s">
        <v>164</v>
      </c>
      <c r="B8376" t="s">
        <v>115</v>
      </c>
      <c r="C8376" s="14" t="s">
        <v>383</v>
      </c>
      <c r="D8376" t="s">
        <v>456</v>
      </c>
      <c r="E8376" t="s">
        <v>474</v>
      </c>
      <c r="F8376" s="20">
        <v>2026</v>
      </c>
      <c r="G8376" s="20">
        <v>44</v>
      </c>
      <c r="H8376" s="11">
        <v>5368.6002267159402</v>
      </c>
      <c r="I8376" s="10">
        <v>4124964.3750370299</v>
      </c>
      <c r="J8376" s="33">
        <f t="shared" si="520"/>
        <v>1.3014900829701702E-3</v>
      </c>
      <c r="K8376" s="33">
        <f t="shared" si="521"/>
        <v>1.3006435120598292E-3</v>
      </c>
      <c r="L8376" s="33">
        <f t="shared" si="522"/>
        <v>0.9915484488956704</v>
      </c>
      <c r="M8376" s="33">
        <f t="shared" si="523"/>
        <v>0.99025879783872128</v>
      </c>
    </row>
    <row r="8377" spans="1:13" ht="41.4">
      <c r="A8377" t="s">
        <v>164</v>
      </c>
      <c r="B8377" t="s">
        <v>115</v>
      </c>
      <c r="C8377" s="14" t="s">
        <v>383</v>
      </c>
      <c r="D8377" t="s">
        <v>456</v>
      </c>
      <c r="E8377" t="s">
        <v>474</v>
      </c>
      <c r="F8377" s="20">
        <v>2026</v>
      </c>
      <c r="G8377" s="20">
        <v>45</v>
      </c>
      <c r="H8377" s="11">
        <v>5518.5713421425799</v>
      </c>
      <c r="I8377" s="10">
        <v>4064624.2426978298</v>
      </c>
      <c r="J8377" s="33">
        <f t="shared" si="520"/>
        <v>1.3577076287080638E-3</v>
      </c>
      <c r="K8377" s="33">
        <f t="shared" si="521"/>
        <v>1.3567863606902542E-3</v>
      </c>
      <c r="L8377" s="33">
        <f t="shared" si="522"/>
        <v>0.99025879783872128</v>
      </c>
      <c r="M8377" s="33">
        <f t="shared" si="523"/>
        <v>0.98891522820826017</v>
      </c>
    </row>
    <row r="8378" spans="1:13" ht="41.4">
      <c r="A8378" t="s">
        <v>164</v>
      </c>
      <c r="B8378" t="s">
        <v>115</v>
      </c>
      <c r="C8378" s="14" t="s">
        <v>383</v>
      </c>
      <c r="D8378" t="s">
        <v>456</v>
      </c>
      <c r="E8378" t="s">
        <v>474</v>
      </c>
      <c r="F8378" s="20">
        <v>2026</v>
      </c>
      <c r="G8378" s="20">
        <v>46</v>
      </c>
      <c r="H8378" s="11">
        <v>6571.9195203113304</v>
      </c>
      <c r="I8378" s="10">
        <v>4009871.6302464199</v>
      </c>
      <c r="J8378" s="33">
        <f t="shared" si="520"/>
        <v>1.6389351396537011E-3</v>
      </c>
      <c r="K8378" s="33">
        <f t="shared" si="521"/>
        <v>1.6375928188834266E-3</v>
      </c>
      <c r="L8378" s="33">
        <f t="shared" si="522"/>
        <v>0.98891522820826017</v>
      </c>
      <c r="M8378" s="33">
        <f t="shared" si="523"/>
        <v>0.98729578773206184</v>
      </c>
    </row>
    <row r="8379" spans="1:13" ht="41.4">
      <c r="A8379" t="s">
        <v>164</v>
      </c>
      <c r="B8379" t="s">
        <v>115</v>
      </c>
      <c r="C8379" s="14" t="s">
        <v>383</v>
      </c>
      <c r="D8379" t="s">
        <v>456</v>
      </c>
      <c r="E8379" t="s">
        <v>474</v>
      </c>
      <c r="F8379" s="20">
        <v>2026</v>
      </c>
      <c r="G8379" s="20">
        <v>47</v>
      </c>
      <c r="H8379" s="11">
        <v>6866.8613577724</v>
      </c>
      <c r="I8379" s="10">
        <v>3941823.6885918598</v>
      </c>
      <c r="J8379" s="33">
        <f t="shared" si="520"/>
        <v>1.7420518775728027E-3</v>
      </c>
      <c r="K8379" s="33">
        <f t="shared" si="521"/>
        <v>1.7405353859308859E-3</v>
      </c>
      <c r="L8379" s="33">
        <f t="shared" si="522"/>
        <v>0.98729578773206184</v>
      </c>
      <c r="M8379" s="33">
        <f t="shared" si="523"/>
        <v>0.98557736447713362</v>
      </c>
    </row>
    <row r="8380" spans="1:13" ht="41.4">
      <c r="A8380" t="s">
        <v>164</v>
      </c>
      <c r="B8380" t="s">
        <v>115</v>
      </c>
      <c r="C8380" s="14" t="s">
        <v>383</v>
      </c>
      <c r="D8380" t="s">
        <v>456</v>
      </c>
      <c r="E8380" t="s">
        <v>474</v>
      </c>
      <c r="F8380" s="20">
        <v>2026</v>
      </c>
      <c r="G8380" s="20">
        <v>48</v>
      </c>
      <c r="H8380" s="11">
        <v>7243.2765313336104</v>
      </c>
      <c r="I8380" s="10">
        <v>3849301.5911284401</v>
      </c>
      <c r="J8380" s="33">
        <f t="shared" si="520"/>
        <v>1.8817118793776331E-3</v>
      </c>
      <c r="K8380" s="33">
        <f t="shared" si="521"/>
        <v>1.8799425695302796E-3</v>
      </c>
      <c r="L8380" s="33">
        <f t="shared" si="522"/>
        <v>0.98557736447713362</v>
      </c>
      <c r="M8380" s="33">
        <f t="shared" si="523"/>
        <v>0.98372453563408757</v>
      </c>
    </row>
    <row r="8381" spans="1:13" ht="41.4">
      <c r="A8381" t="s">
        <v>164</v>
      </c>
      <c r="B8381" t="s">
        <v>115</v>
      </c>
      <c r="C8381" s="14" t="s">
        <v>383</v>
      </c>
      <c r="D8381" t="s">
        <v>456</v>
      </c>
      <c r="E8381" t="s">
        <v>474</v>
      </c>
      <c r="F8381" s="20">
        <v>2026</v>
      </c>
      <c r="G8381" s="20">
        <v>49</v>
      </c>
      <c r="H8381" s="11">
        <v>7424.7386615615596</v>
      </c>
      <c r="I8381" s="10">
        <v>3760892.5408533998</v>
      </c>
      <c r="J8381" s="33">
        <f t="shared" si="520"/>
        <v>1.9741959071972797E-3</v>
      </c>
      <c r="K8381" s="33">
        <f t="shared" si="521"/>
        <v>1.9722484642127336E-3</v>
      </c>
      <c r="L8381" s="33">
        <f t="shared" si="522"/>
        <v>0.98372453563408757</v>
      </c>
      <c r="M8381" s="33">
        <f t="shared" si="523"/>
        <v>0.98178438642947485</v>
      </c>
    </row>
    <row r="8382" spans="1:13" ht="41.4">
      <c r="A8382" t="s">
        <v>164</v>
      </c>
      <c r="B8382" t="s">
        <v>115</v>
      </c>
      <c r="C8382" s="14" t="s">
        <v>383</v>
      </c>
      <c r="D8382" t="s">
        <v>456</v>
      </c>
      <c r="E8382" t="s">
        <v>474</v>
      </c>
      <c r="F8382" s="20">
        <v>2026</v>
      </c>
      <c r="G8382" s="20">
        <v>50</v>
      </c>
      <c r="H8382" s="11">
        <v>7829.6026589817302</v>
      </c>
      <c r="I8382" s="10">
        <v>3688510.3821653002</v>
      </c>
      <c r="J8382" s="33">
        <f t="shared" si="520"/>
        <v>2.1227004529631951E-3</v>
      </c>
      <c r="K8382" s="33">
        <f t="shared" si="521"/>
        <v>2.1204491176086693E-3</v>
      </c>
      <c r="L8382" s="33">
        <f t="shared" si="522"/>
        <v>0.98178438642947485</v>
      </c>
      <c r="M8382" s="33">
        <f t="shared" si="523"/>
        <v>0.97970256259358846</v>
      </c>
    </row>
    <row r="8383" spans="1:13" ht="41.4">
      <c r="A8383" t="s">
        <v>164</v>
      </c>
      <c r="B8383" t="s">
        <v>115</v>
      </c>
      <c r="C8383" s="14" t="s">
        <v>383</v>
      </c>
      <c r="D8383" t="s">
        <v>456</v>
      </c>
      <c r="E8383" t="s">
        <v>474</v>
      </c>
      <c r="F8383" s="20">
        <v>2026</v>
      </c>
      <c r="G8383" s="20">
        <v>51</v>
      </c>
      <c r="H8383" s="11">
        <v>8716.2458171427606</v>
      </c>
      <c r="I8383" s="10">
        <v>3603451.8542672498</v>
      </c>
      <c r="J8383" s="33">
        <f t="shared" si="520"/>
        <v>2.4188600735211381E-3</v>
      </c>
      <c r="K8383" s="33">
        <f t="shared" si="521"/>
        <v>2.4159369888128168E-3</v>
      </c>
      <c r="L8383" s="33">
        <f t="shared" si="522"/>
        <v>0.97970256259358846</v>
      </c>
      <c r="M8383" s="33">
        <f t="shared" si="523"/>
        <v>0.97733566293458385</v>
      </c>
    </row>
    <row r="8384" spans="1:13" ht="41.4">
      <c r="A8384" t="s">
        <v>164</v>
      </c>
      <c r="B8384" t="s">
        <v>115</v>
      </c>
      <c r="C8384" s="14" t="s">
        <v>383</v>
      </c>
      <c r="D8384" t="s">
        <v>456</v>
      </c>
      <c r="E8384" t="s">
        <v>474</v>
      </c>
      <c r="F8384" s="20">
        <v>2026</v>
      </c>
      <c r="G8384" s="20">
        <v>52</v>
      </c>
      <c r="H8384" s="11">
        <v>9269.8844848877397</v>
      </c>
      <c r="I8384" s="10">
        <v>3534586.1601432301</v>
      </c>
      <c r="J8384" s="33">
        <f t="shared" si="520"/>
        <v>2.6226223000069973E-3</v>
      </c>
      <c r="K8384" s="33">
        <f t="shared" si="521"/>
        <v>2.6191862306365055E-3</v>
      </c>
      <c r="L8384" s="33">
        <f t="shared" si="522"/>
        <v>0.97733566293458385</v>
      </c>
      <c r="M8384" s="33">
        <f t="shared" si="523"/>
        <v>0.97477583882351559</v>
      </c>
    </row>
    <row r="8385" spans="1:13" ht="41.4">
      <c r="A8385" t="s">
        <v>164</v>
      </c>
      <c r="B8385" t="s">
        <v>115</v>
      </c>
      <c r="C8385" s="14" t="s">
        <v>383</v>
      </c>
      <c r="D8385" t="s">
        <v>456</v>
      </c>
      <c r="E8385" t="s">
        <v>474</v>
      </c>
      <c r="F8385" s="20">
        <v>2026</v>
      </c>
      <c r="G8385" s="20">
        <v>53</v>
      </c>
      <c r="H8385" s="11">
        <v>10136.2963796897</v>
      </c>
      <c r="I8385" s="10">
        <v>3466855.9760411801</v>
      </c>
      <c r="J8385" s="33">
        <f t="shared" si="520"/>
        <v>2.9237719852626778E-3</v>
      </c>
      <c r="K8385" s="33">
        <f t="shared" si="521"/>
        <v>2.9195019265249034E-3</v>
      </c>
      <c r="L8385" s="33">
        <f t="shared" si="522"/>
        <v>0.97477583882351559</v>
      </c>
      <c r="M8385" s="33">
        <f t="shared" si="523"/>
        <v>0.97192997888414046</v>
      </c>
    </row>
    <row r="8386" spans="1:13" ht="41.4">
      <c r="A8386" t="s">
        <v>164</v>
      </c>
      <c r="B8386" t="s">
        <v>115</v>
      </c>
      <c r="C8386" s="14" t="s">
        <v>383</v>
      </c>
      <c r="D8386" t="s">
        <v>456</v>
      </c>
      <c r="E8386" t="s">
        <v>474</v>
      </c>
      <c r="F8386" s="20">
        <v>2026</v>
      </c>
      <c r="G8386" s="20">
        <v>54</v>
      </c>
      <c r="H8386" s="11">
        <v>10964.097501632799</v>
      </c>
      <c r="I8386" s="10">
        <v>3377113.45873588</v>
      </c>
      <c r="J8386" s="33">
        <f t="shared" ref="J8386:J8449" si="524">IF(I8386&gt;0,H8386/I8386,0)</f>
        <v>3.2465884358344526E-3</v>
      </c>
      <c r="K8386" s="33">
        <f t="shared" ref="K8386:K8449" si="525">1-EXP(-J8386)</f>
        <v>3.2413239663282578E-3</v>
      </c>
      <c r="L8386" s="33">
        <f t="shared" ref="L8386:L8449" si="526">IF(G8386=30,1,M8385)</f>
        <v>0.97192997888414046</v>
      </c>
      <c r="M8386" s="33">
        <f t="shared" ref="M8386:M8449" si="527">L8386*(1-K8386)</f>
        <v>0.96877963894999042</v>
      </c>
    </row>
    <row r="8387" spans="1:13" ht="41.4">
      <c r="A8387" t="s">
        <v>164</v>
      </c>
      <c r="B8387" t="s">
        <v>115</v>
      </c>
      <c r="C8387" s="14" t="s">
        <v>383</v>
      </c>
      <c r="D8387" t="s">
        <v>456</v>
      </c>
      <c r="E8387" t="s">
        <v>474</v>
      </c>
      <c r="F8387" s="20">
        <v>2026</v>
      </c>
      <c r="G8387" s="20">
        <v>55</v>
      </c>
      <c r="H8387" s="11">
        <v>11797.2756998444</v>
      </c>
      <c r="I8387" s="10">
        <v>3298056.38990273</v>
      </c>
      <c r="J8387" s="33">
        <f t="shared" si="524"/>
        <v>3.5770388086640141E-3</v>
      </c>
      <c r="K8387" s="33">
        <f t="shared" si="525"/>
        <v>3.5706488266864511E-3</v>
      </c>
      <c r="L8387" s="33">
        <f t="shared" si="526"/>
        <v>0.96877963894999042</v>
      </c>
      <c r="M8387" s="33">
        <f t="shared" si="527"/>
        <v>0.96532046706885588</v>
      </c>
    </row>
    <row r="8388" spans="1:13" ht="41.4">
      <c r="A8388" t="s">
        <v>164</v>
      </c>
      <c r="B8388" t="s">
        <v>115</v>
      </c>
      <c r="C8388" s="14" t="s">
        <v>383</v>
      </c>
      <c r="D8388" t="s">
        <v>456</v>
      </c>
      <c r="E8388" t="s">
        <v>474</v>
      </c>
      <c r="F8388" s="20">
        <v>2026</v>
      </c>
      <c r="G8388" s="20">
        <v>56</v>
      </c>
      <c r="H8388" s="11">
        <v>12867.775989891699</v>
      </c>
      <c r="I8388" s="10">
        <v>3216690.9972153599</v>
      </c>
      <c r="J8388" s="33">
        <f t="shared" si="524"/>
        <v>4.0003146093395775E-3</v>
      </c>
      <c r="K8388" s="33">
        <f t="shared" si="525"/>
        <v>3.9923240093749923E-3</v>
      </c>
      <c r="L8388" s="33">
        <f t="shared" si="526"/>
        <v>0.96532046706885588</v>
      </c>
      <c r="M8388" s="33">
        <f t="shared" si="527"/>
        <v>0.96146659499143583</v>
      </c>
    </row>
    <row r="8389" spans="1:13" ht="41.4">
      <c r="A8389" t="s">
        <v>164</v>
      </c>
      <c r="B8389" t="s">
        <v>115</v>
      </c>
      <c r="C8389" s="14" t="s">
        <v>383</v>
      </c>
      <c r="D8389" t="s">
        <v>456</v>
      </c>
      <c r="E8389" t="s">
        <v>474</v>
      </c>
      <c r="F8389" s="20">
        <v>2026</v>
      </c>
      <c r="G8389" s="20">
        <v>57</v>
      </c>
      <c r="H8389" s="11">
        <v>13781.7590865567</v>
      </c>
      <c r="I8389" s="10">
        <v>3119282.1678423099</v>
      </c>
      <c r="J8389" s="33">
        <f t="shared" si="524"/>
        <v>4.4182470020305686E-3</v>
      </c>
      <c r="K8389" s="33">
        <f t="shared" si="525"/>
        <v>4.4085009075791604E-3</v>
      </c>
      <c r="L8389" s="33">
        <f t="shared" si="526"/>
        <v>0.96146659499143583</v>
      </c>
      <c r="M8389" s="33">
        <f t="shared" si="527"/>
        <v>0.95722796863480908</v>
      </c>
    </row>
    <row r="8390" spans="1:13" ht="41.4">
      <c r="A8390" t="s">
        <v>164</v>
      </c>
      <c r="B8390" t="s">
        <v>115</v>
      </c>
      <c r="C8390" s="14" t="s">
        <v>383</v>
      </c>
      <c r="D8390" t="s">
        <v>456</v>
      </c>
      <c r="E8390" t="s">
        <v>474</v>
      </c>
      <c r="F8390" s="20">
        <v>2026</v>
      </c>
      <c r="G8390" s="20">
        <v>58</v>
      </c>
      <c r="H8390" s="11">
        <v>14877.6856086026</v>
      </c>
      <c r="I8390" s="10">
        <v>3015203.3225770099</v>
      </c>
      <c r="J8390" s="33">
        <f t="shared" si="524"/>
        <v>4.9342230081807744E-3</v>
      </c>
      <c r="K8390" s="33">
        <f t="shared" si="525"/>
        <v>4.9220697270497826E-3</v>
      </c>
      <c r="L8390" s="33">
        <f t="shared" si="526"/>
        <v>0.95722796863480908</v>
      </c>
      <c r="M8390" s="33">
        <f t="shared" si="527"/>
        <v>0.95251642582850637</v>
      </c>
    </row>
    <row r="8391" spans="1:13" ht="41.4">
      <c r="A8391" t="s">
        <v>164</v>
      </c>
      <c r="B8391" t="s">
        <v>115</v>
      </c>
      <c r="C8391" s="14" t="s">
        <v>383</v>
      </c>
      <c r="D8391" t="s">
        <v>456</v>
      </c>
      <c r="E8391" t="s">
        <v>474</v>
      </c>
      <c r="F8391" s="20">
        <v>2026</v>
      </c>
      <c r="G8391" s="20">
        <v>59</v>
      </c>
      <c r="H8391" s="11">
        <v>15423.876406808</v>
      </c>
      <c r="I8391" s="10">
        <v>2913160.2630814798</v>
      </c>
      <c r="J8391" s="33">
        <f t="shared" si="524"/>
        <v>5.2945512824251377E-3</v>
      </c>
      <c r="K8391" s="33">
        <f t="shared" si="525"/>
        <v>5.2805598494614081E-3</v>
      </c>
      <c r="L8391" s="33">
        <f t="shared" si="526"/>
        <v>0.95251642582850637</v>
      </c>
      <c r="M8391" s="33">
        <f t="shared" si="527"/>
        <v>0.94748660583432387</v>
      </c>
    </row>
    <row r="8392" spans="1:13" ht="41.4">
      <c r="A8392" t="s">
        <v>164</v>
      </c>
      <c r="B8392" t="s">
        <v>115</v>
      </c>
      <c r="C8392" s="14" t="s">
        <v>383</v>
      </c>
      <c r="D8392" t="s">
        <v>456</v>
      </c>
      <c r="E8392" t="s">
        <v>474</v>
      </c>
      <c r="F8392" s="20">
        <v>2026</v>
      </c>
      <c r="G8392" s="20">
        <v>60</v>
      </c>
      <c r="H8392" s="11">
        <v>16191.9497234059</v>
      </c>
      <c r="I8392" s="10">
        <v>2798573.3381793401</v>
      </c>
      <c r="J8392" s="33">
        <f t="shared" si="524"/>
        <v>5.7857871732387225E-3</v>
      </c>
      <c r="K8392" s="33">
        <f t="shared" si="525"/>
        <v>5.7690817401864214E-3</v>
      </c>
      <c r="L8392" s="33">
        <f t="shared" si="526"/>
        <v>0.94748660583432387</v>
      </c>
      <c r="M8392" s="33">
        <f t="shared" si="527"/>
        <v>0.94202047815753387</v>
      </c>
    </row>
    <row r="8393" spans="1:13" ht="41.4">
      <c r="A8393" t="s">
        <v>164</v>
      </c>
      <c r="B8393" t="s">
        <v>115</v>
      </c>
      <c r="C8393" s="14" t="s">
        <v>383</v>
      </c>
      <c r="D8393" t="s">
        <v>456</v>
      </c>
      <c r="E8393" t="s">
        <v>474</v>
      </c>
      <c r="F8393" s="20">
        <v>2026</v>
      </c>
      <c r="G8393" s="20">
        <v>61</v>
      </c>
      <c r="H8393" s="11">
        <v>17505.620900486501</v>
      </c>
      <c r="I8393" s="10">
        <v>2671456.1912415698</v>
      </c>
      <c r="J8393" s="33">
        <f t="shared" si="524"/>
        <v>6.5528384698499195E-3</v>
      </c>
      <c r="K8393" s="33">
        <f t="shared" si="525"/>
        <v>6.5314154432630778E-3</v>
      </c>
      <c r="L8393" s="33">
        <f t="shared" si="526"/>
        <v>0.94202047815753387</v>
      </c>
      <c r="M8393" s="33">
        <f t="shared" si="527"/>
        <v>0.93586775105862563</v>
      </c>
    </row>
    <row r="8394" spans="1:13" ht="41.4">
      <c r="A8394" t="s">
        <v>164</v>
      </c>
      <c r="B8394" t="s">
        <v>115</v>
      </c>
      <c r="C8394" s="14" t="s">
        <v>383</v>
      </c>
      <c r="D8394" t="s">
        <v>456</v>
      </c>
      <c r="E8394" t="s">
        <v>474</v>
      </c>
      <c r="F8394" s="20">
        <v>2026</v>
      </c>
      <c r="G8394" s="20">
        <v>62</v>
      </c>
      <c r="H8394" s="11">
        <v>18424.9774265573</v>
      </c>
      <c r="I8394" s="10">
        <v>2545963.7910212898</v>
      </c>
      <c r="J8394" s="33">
        <f t="shared" si="524"/>
        <v>7.2369361620678394E-3</v>
      </c>
      <c r="K8394" s="33">
        <f t="shared" si="525"/>
        <v>7.2108125957414115E-3</v>
      </c>
      <c r="L8394" s="33">
        <f t="shared" si="526"/>
        <v>0.93586775105862563</v>
      </c>
      <c r="M8394" s="33">
        <f t="shared" si="527"/>
        <v>0.92911938409134387</v>
      </c>
    </row>
    <row r="8395" spans="1:13" ht="41.4">
      <c r="A8395" t="s">
        <v>164</v>
      </c>
      <c r="B8395" t="s">
        <v>115</v>
      </c>
      <c r="C8395" s="14" t="s">
        <v>383</v>
      </c>
      <c r="D8395" t="s">
        <v>456</v>
      </c>
      <c r="E8395" t="s">
        <v>474</v>
      </c>
      <c r="F8395" s="20">
        <v>2026</v>
      </c>
      <c r="G8395" s="20">
        <v>63</v>
      </c>
      <c r="H8395" s="11">
        <v>19340.547355007198</v>
      </c>
      <c r="I8395" s="10">
        <v>2420975.4917868101</v>
      </c>
      <c r="J8395" s="33">
        <f t="shared" si="524"/>
        <v>7.9887414889660176E-3</v>
      </c>
      <c r="K8395" s="33">
        <f t="shared" si="525"/>
        <v>7.9569162978078145E-3</v>
      </c>
      <c r="L8395" s="33">
        <f t="shared" si="526"/>
        <v>0.92911938409134387</v>
      </c>
      <c r="M8395" s="33">
        <f t="shared" si="527"/>
        <v>0.92172645892145832</v>
      </c>
    </row>
    <row r="8396" spans="1:13" ht="41.4">
      <c r="A8396" t="s">
        <v>164</v>
      </c>
      <c r="B8396" t="s">
        <v>115</v>
      </c>
      <c r="C8396" s="14" t="s">
        <v>383</v>
      </c>
      <c r="D8396" t="s">
        <v>456</v>
      </c>
      <c r="E8396" t="s">
        <v>474</v>
      </c>
      <c r="F8396" s="20">
        <v>2026</v>
      </c>
      <c r="G8396" s="20">
        <v>64</v>
      </c>
      <c r="H8396" s="11">
        <v>20614.311933669</v>
      </c>
      <c r="I8396" s="10">
        <v>2296061.3909970201</v>
      </c>
      <c r="J8396" s="33">
        <f t="shared" si="524"/>
        <v>8.9781187970403679E-3</v>
      </c>
      <c r="K8396" s="33">
        <f t="shared" si="525"/>
        <v>8.9379358341968862E-3</v>
      </c>
      <c r="L8396" s="33">
        <f t="shared" si="526"/>
        <v>0.92172645892145832</v>
      </c>
      <c r="M8396" s="33">
        <f t="shared" si="527"/>
        <v>0.91348812697493686</v>
      </c>
    </row>
    <row r="8397" spans="1:13" ht="41.4">
      <c r="A8397" t="s">
        <v>164</v>
      </c>
      <c r="B8397" t="s">
        <v>115</v>
      </c>
      <c r="C8397" s="14" t="s">
        <v>383</v>
      </c>
      <c r="D8397" t="s">
        <v>456</v>
      </c>
      <c r="E8397" t="s">
        <v>474</v>
      </c>
      <c r="F8397" s="20">
        <v>2026</v>
      </c>
      <c r="G8397" s="20">
        <v>65</v>
      </c>
      <c r="H8397" s="11">
        <v>21520.635569289101</v>
      </c>
      <c r="I8397" s="10">
        <v>2169834.10786848</v>
      </c>
      <c r="J8397" s="33">
        <f t="shared" si="524"/>
        <v>9.9181017992337368E-3</v>
      </c>
      <c r="K8397" s="33">
        <f t="shared" si="525"/>
        <v>9.8690796304000683E-3</v>
      </c>
      <c r="L8397" s="33">
        <f t="shared" si="526"/>
        <v>0.91348812697493686</v>
      </c>
      <c r="M8397" s="33">
        <f t="shared" si="527"/>
        <v>0.90447283990839622</v>
      </c>
    </row>
    <row r="8398" spans="1:13" ht="41.4">
      <c r="A8398" t="s">
        <v>164</v>
      </c>
      <c r="B8398" t="s">
        <v>115</v>
      </c>
      <c r="C8398" s="14" t="s">
        <v>383</v>
      </c>
      <c r="D8398" t="s">
        <v>456</v>
      </c>
      <c r="E8398" t="s">
        <v>474</v>
      </c>
      <c r="F8398" s="20">
        <v>2026</v>
      </c>
      <c r="G8398" s="20">
        <v>66</v>
      </c>
      <c r="H8398" s="11">
        <v>21910.294234069799</v>
      </c>
      <c r="I8398" s="10">
        <v>2039191.7013542</v>
      </c>
      <c r="J8398" s="33">
        <f t="shared" si="524"/>
        <v>1.0744597587131933E-2</v>
      </c>
      <c r="K8398" s="33">
        <f t="shared" si="525"/>
        <v>1.0687080581818553E-2</v>
      </c>
      <c r="L8398" s="33">
        <f t="shared" si="526"/>
        <v>0.90447283990839622</v>
      </c>
      <c r="M8398" s="33">
        <f t="shared" si="527"/>
        <v>0.89480666578422896</v>
      </c>
    </row>
    <row r="8399" spans="1:13" ht="41.4">
      <c r="A8399" t="s">
        <v>164</v>
      </c>
      <c r="B8399" t="s">
        <v>115</v>
      </c>
      <c r="C8399" s="14" t="s">
        <v>383</v>
      </c>
      <c r="D8399" t="s">
        <v>456</v>
      </c>
      <c r="E8399" t="s">
        <v>474</v>
      </c>
      <c r="F8399" s="20">
        <v>2026</v>
      </c>
      <c r="G8399" s="20">
        <v>67</v>
      </c>
      <c r="H8399" s="11">
        <v>22565.285138926702</v>
      </c>
      <c r="I8399" s="10">
        <v>1903950.32960416</v>
      </c>
      <c r="J8399" s="33">
        <f t="shared" si="524"/>
        <v>1.1851824487258619E-2</v>
      </c>
      <c r="K8399" s="33">
        <f t="shared" si="525"/>
        <v>1.1781868257812467E-2</v>
      </c>
      <c r="L8399" s="33">
        <f t="shared" si="526"/>
        <v>0.89480666578422896</v>
      </c>
      <c r="M8399" s="33">
        <f t="shared" si="527"/>
        <v>0.88426417153174675</v>
      </c>
    </row>
    <row r="8400" spans="1:13" ht="41.4">
      <c r="A8400" t="s">
        <v>164</v>
      </c>
      <c r="B8400" t="s">
        <v>115</v>
      </c>
      <c r="C8400" s="14" t="s">
        <v>383</v>
      </c>
      <c r="D8400" t="s">
        <v>456</v>
      </c>
      <c r="E8400" t="s">
        <v>474</v>
      </c>
      <c r="F8400" s="20">
        <v>2026</v>
      </c>
      <c r="G8400" s="20">
        <v>68</v>
      </c>
      <c r="H8400" s="11">
        <v>20856.862432142199</v>
      </c>
      <c r="I8400" s="10">
        <v>1772206.9714888199</v>
      </c>
      <c r="J8400" s="33">
        <f t="shared" si="524"/>
        <v>1.1768863777022884E-2</v>
      </c>
      <c r="K8400" s="33">
        <f t="shared" si="525"/>
        <v>1.1699881578945748E-2</v>
      </c>
      <c r="L8400" s="33">
        <f t="shared" si="526"/>
        <v>0.88426417153174675</v>
      </c>
      <c r="M8400" s="33">
        <f t="shared" si="527"/>
        <v>0.87391838544032074</v>
      </c>
    </row>
    <row r="8401" spans="1:13" ht="41.4">
      <c r="A8401" t="s">
        <v>164</v>
      </c>
      <c r="B8401" t="s">
        <v>115</v>
      </c>
      <c r="C8401" s="14" t="s">
        <v>383</v>
      </c>
      <c r="D8401" t="s">
        <v>456</v>
      </c>
      <c r="E8401" t="s">
        <v>474</v>
      </c>
      <c r="F8401" s="20">
        <v>2026</v>
      </c>
      <c r="G8401" s="20">
        <v>69</v>
      </c>
      <c r="H8401" s="11">
        <v>20062.004835181498</v>
      </c>
      <c r="I8401" s="10">
        <v>1648047.90299967</v>
      </c>
      <c r="J8401" s="33">
        <f t="shared" si="524"/>
        <v>1.2173192780783821E-2</v>
      </c>
      <c r="K8401" s="33">
        <f t="shared" si="525"/>
        <v>1.2099399207518569E-2</v>
      </c>
      <c r="L8401" s="33">
        <f t="shared" si="526"/>
        <v>0.87391838544032074</v>
      </c>
      <c r="M8401" s="33">
        <f t="shared" si="527"/>
        <v>0.86334449802008817</v>
      </c>
    </row>
    <row r="8402" spans="1:13" ht="41.4">
      <c r="A8402" t="s">
        <v>164</v>
      </c>
      <c r="B8402" t="s">
        <v>115</v>
      </c>
      <c r="C8402" s="14" t="s">
        <v>383</v>
      </c>
      <c r="D8402" t="s">
        <v>456</v>
      </c>
      <c r="E8402" t="s">
        <v>474</v>
      </c>
      <c r="F8402" s="20">
        <v>2027</v>
      </c>
      <c r="G8402" s="20">
        <v>30</v>
      </c>
      <c r="H8402" s="11">
        <v>918.97604573705303</v>
      </c>
      <c r="I8402" s="10">
        <v>4437772.2935972298</v>
      </c>
      <c r="J8402" s="33">
        <f t="shared" si="524"/>
        <v>2.070804865456801E-4</v>
      </c>
      <c r="K8402" s="33">
        <f t="shared" si="525"/>
        <v>2.0705904686169063E-4</v>
      </c>
      <c r="L8402" s="33">
        <f t="shared" si="526"/>
        <v>1</v>
      </c>
      <c r="M8402" s="33">
        <f t="shared" si="527"/>
        <v>0.99979294095313831</v>
      </c>
    </row>
    <row r="8403" spans="1:13" ht="41.4">
      <c r="A8403" t="s">
        <v>164</v>
      </c>
      <c r="B8403" t="s">
        <v>115</v>
      </c>
      <c r="C8403" s="14" t="s">
        <v>383</v>
      </c>
      <c r="D8403" t="s">
        <v>456</v>
      </c>
      <c r="E8403" t="s">
        <v>474</v>
      </c>
      <c r="F8403" s="20">
        <v>2027</v>
      </c>
      <c r="G8403" s="20">
        <v>31</v>
      </c>
      <c r="H8403" s="11">
        <v>1290.0462387790001</v>
      </c>
      <c r="I8403" s="10">
        <v>4376380.4475392401</v>
      </c>
      <c r="J8403" s="33">
        <f t="shared" si="524"/>
        <v>2.9477470120413543E-4</v>
      </c>
      <c r="K8403" s="33">
        <f t="shared" si="525"/>
        <v>2.9473125941048561E-4</v>
      </c>
      <c r="L8403" s="33">
        <f t="shared" si="526"/>
        <v>0.99979294095313831</v>
      </c>
      <c r="M8403" s="33">
        <f t="shared" si="527"/>
        <v>0.99949827072050146</v>
      </c>
    </row>
    <row r="8404" spans="1:13" ht="41.4">
      <c r="A8404" t="s">
        <v>164</v>
      </c>
      <c r="B8404" t="s">
        <v>115</v>
      </c>
      <c r="C8404" s="14" t="s">
        <v>383</v>
      </c>
      <c r="D8404" t="s">
        <v>456</v>
      </c>
      <c r="E8404" t="s">
        <v>474</v>
      </c>
      <c r="F8404" s="20">
        <v>2027</v>
      </c>
      <c r="G8404" s="20">
        <v>32</v>
      </c>
      <c r="H8404" s="11">
        <v>1301.2753590822299</v>
      </c>
      <c r="I8404" s="10">
        <v>4313231.2119500004</v>
      </c>
      <c r="J8404" s="33">
        <f t="shared" si="524"/>
        <v>3.016938566791848E-4</v>
      </c>
      <c r="K8404" s="33">
        <f t="shared" si="525"/>
        <v>3.0164835166390791E-4</v>
      </c>
      <c r="L8404" s="33">
        <f t="shared" si="526"/>
        <v>0.99949827072050146</v>
      </c>
      <c r="M8404" s="33">
        <f t="shared" si="527"/>
        <v>0.99919677371464766</v>
      </c>
    </row>
    <row r="8405" spans="1:13" ht="41.4">
      <c r="A8405" t="s">
        <v>164</v>
      </c>
      <c r="B8405" t="s">
        <v>115</v>
      </c>
      <c r="C8405" s="14" t="s">
        <v>383</v>
      </c>
      <c r="D8405" t="s">
        <v>456</v>
      </c>
      <c r="E8405" t="s">
        <v>474</v>
      </c>
      <c r="F8405" s="20">
        <v>2027</v>
      </c>
      <c r="G8405" s="20">
        <v>33</v>
      </c>
      <c r="H8405" s="11">
        <v>1345.44474072363</v>
      </c>
      <c r="I8405" s="10">
        <v>4259921.9163035303</v>
      </c>
      <c r="J8405" s="33">
        <f t="shared" si="524"/>
        <v>3.1583788791394448E-4</v>
      </c>
      <c r="K8405" s="33">
        <f t="shared" si="525"/>
        <v>3.1578801637877074E-4</v>
      </c>
      <c r="L8405" s="33">
        <f t="shared" si="526"/>
        <v>0.99919677371464766</v>
      </c>
      <c r="M8405" s="33">
        <f t="shared" si="527"/>
        <v>0.99888123934750428</v>
      </c>
    </row>
    <row r="8406" spans="1:13" ht="41.4">
      <c r="A8406" t="s">
        <v>164</v>
      </c>
      <c r="B8406" t="s">
        <v>115</v>
      </c>
      <c r="C8406" s="14" t="s">
        <v>383</v>
      </c>
      <c r="D8406" t="s">
        <v>456</v>
      </c>
      <c r="E8406" t="s">
        <v>474</v>
      </c>
      <c r="F8406" s="20">
        <v>2027</v>
      </c>
      <c r="G8406" s="20">
        <v>34</v>
      </c>
      <c r="H8406" s="11">
        <v>1412.1194463679401</v>
      </c>
      <c r="I8406" s="10">
        <v>4209405.39552176</v>
      </c>
      <c r="J8406" s="33">
        <f t="shared" si="524"/>
        <v>3.3546767623528131E-4</v>
      </c>
      <c r="K8406" s="33">
        <f t="shared" si="525"/>
        <v>3.3541141324600066E-4</v>
      </c>
      <c r="L8406" s="33">
        <f t="shared" si="526"/>
        <v>0.99888123934750428</v>
      </c>
      <c r="M8406" s="33">
        <f t="shared" si="527"/>
        <v>0.99854620317934983</v>
      </c>
    </row>
    <row r="8407" spans="1:13" ht="41.4">
      <c r="A8407" t="s">
        <v>164</v>
      </c>
      <c r="B8407" t="s">
        <v>115</v>
      </c>
      <c r="C8407" s="14" t="s">
        <v>383</v>
      </c>
      <c r="D8407" t="s">
        <v>456</v>
      </c>
      <c r="E8407" t="s">
        <v>474</v>
      </c>
      <c r="F8407" s="20">
        <v>2027</v>
      </c>
      <c r="G8407" s="20">
        <v>35</v>
      </c>
      <c r="H8407" s="11">
        <v>1513.90396020922</v>
      </c>
      <c r="I8407" s="10">
        <v>4194272.2184699001</v>
      </c>
      <c r="J8407" s="33">
        <f t="shared" si="524"/>
        <v>3.6094556608476472E-4</v>
      </c>
      <c r="K8407" s="33">
        <f t="shared" si="525"/>
        <v>3.6088043307069828E-4</v>
      </c>
      <c r="L8407" s="33">
        <f t="shared" si="526"/>
        <v>0.99854620317934983</v>
      </c>
      <c r="M8407" s="33">
        <f t="shared" si="527"/>
        <v>0.99818584739310534</v>
      </c>
    </row>
    <row r="8408" spans="1:13" ht="41.4">
      <c r="A8408" t="s">
        <v>164</v>
      </c>
      <c r="B8408" t="s">
        <v>115</v>
      </c>
      <c r="C8408" s="14" t="s">
        <v>383</v>
      </c>
      <c r="D8408" t="s">
        <v>456</v>
      </c>
      <c r="E8408" t="s">
        <v>474</v>
      </c>
      <c r="F8408" s="20">
        <v>2027</v>
      </c>
      <c r="G8408" s="20">
        <v>36</v>
      </c>
      <c r="H8408" s="11">
        <v>2032.0147447372401</v>
      </c>
      <c r="I8408" s="10">
        <v>4173573.5271569402</v>
      </c>
      <c r="J8408" s="33">
        <f t="shared" si="524"/>
        <v>4.8687646965248484E-4</v>
      </c>
      <c r="K8408" s="33">
        <f t="shared" si="525"/>
        <v>4.8675796453734321E-4</v>
      </c>
      <c r="L8408" s="33">
        <f t="shared" si="526"/>
        <v>0.99818584739310534</v>
      </c>
      <c r="M8408" s="33">
        <f t="shared" si="527"/>
        <v>0.99769997248179831</v>
      </c>
    </row>
    <row r="8409" spans="1:13" ht="41.4">
      <c r="A8409" t="s">
        <v>164</v>
      </c>
      <c r="B8409" t="s">
        <v>115</v>
      </c>
      <c r="C8409" s="14" t="s">
        <v>383</v>
      </c>
      <c r="D8409" t="s">
        <v>456</v>
      </c>
      <c r="E8409" t="s">
        <v>474</v>
      </c>
      <c r="F8409" s="20">
        <v>2027</v>
      </c>
      <c r="G8409" s="20">
        <v>37</v>
      </c>
      <c r="H8409" s="11">
        <v>2209.1611462783499</v>
      </c>
      <c r="I8409" s="10">
        <v>4156593.0034132302</v>
      </c>
      <c r="J8409" s="33">
        <f t="shared" si="524"/>
        <v>5.3148363201888516E-4</v>
      </c>
      <c r="K8409" s="33">
        <f t="shared" si="525"/>
        <v>5.3134241961183548E-4</v>
      </c>
      <c r="L8409" s="33">
        <f t="shared" si="526"/>
        <v>0.99769997248179831</v>
      </c>
      <c r="M8409" s="33">
        <f t="shared" si="527"/>
        <v>0.99716985216437315</v>
      </c>
    </row>
    <row r="8410" spans="1:13" ht="41.4">
      <c r="A8410" t="s">
        <v>164</v>
      </c>
      <c r="B8410" t="s">
        <v>115</v>
      </c>
      <c r="C8410" s="14" t="s">
        <v>383</v>
      </c>
      <c r="D8410" t="s">
        <v>456</v>
      </c>
      <c r="E8410" t="s">
        <v>474</v>
      </c>
      <c r="F8410" s="20">
        <v>2027</v>
      </c>
      <c r="G8410" s="20">
        <v>38</v>
      </c>
      <c r="H8410" s="11">
        <v>2442.4453962719099</v>
      </c>
      <c r="I8410" s="10">
        <v>4162998.72440047</v>
      </c>
      <c r="J8410" s="33">
        <f t="shared" si="524"/>
        <v>5.8670337368975682E-4</v>
      </c>
      <c r="K8410" s="33">
        <f t="shared" si="525"/>
        <v>5.865312969197678E-4</v>
      </c>
      <c r="L8410" s="33">
        <f t="shared" si="526"/>
        <v>0.99716985216437315</v>
      </c>
      <c r="M8410" s="33">
        <f t="shared" si="527"/>
        <v>0.99658498083773384</v>
      </c>
    </row>
    <row r="8411" spans="1:13" ht="41.4">
      <c r="A8411" t="s">
        <v>164</v>
      </c>
      <c r="B8411" t="s">
        <v>115</v>
      </c>
      <c r="C8411" s="14" t="s">
        <v>383</v>
      </c>
      <c r="D8411" t="s">
        <v>456</v>
      </c>
      <c r="E8411" t="s">
        <v>474</v>
      </c>
      <c r="F8411" s="20">
        <v>2027</v>
      </c>
      <c r="G8411" s="20">
        <v>39</v>
      </c>
      <c r="H8411" s="11">
        <v>2660.1186464368102</v>
      </c>
      <c r="I8411" s="10">
        <v>4123687.6977034202</v>
      </c>
      <c r="J8411" s="33">
        <f t="shared" si="524"/>
        <v>6.4508247021671729E-4</v>
      </c>
      <c r="K8411" s="33">
        <f t="shared" si="525"/>
        <v>6.4487444925265258E-4</v>
      </c>
      <c r="L8411" s="33">
        <f t="shared" si="526"/>
        <v>0.99658498083773384</v>
      </c>
      <c r="M8411" s="33">
        <f t="shared" si="527"/>
        <v>0.99594230864708266</v>
      </c>
    </row>
    <row r="8412" spans="1:13" ht="41.4">
      <c r="A8412" t="s">
        <v>164</v>
      </c>
      <c r="B8412" t="s">
        <v>115</v>
      </c>
      <c r="C8412" s="14" t="s">
        <v>383</v>
      </c>
      <c r="D8412" t="s">
        <v>456</v>
      </c>
      <c r="E8412" t="s">
        <v>474</v>
      </c>
      <c r="F8412" s="20">
        <v>2027</v>
      </c>
      <c r="G8412" s="20">
        <v>40</v>
      </c>
      <c r="H8412" s="11">
        <v>2937.2222922833698</v>
      </c>
      <c r="I8412" s="10">
        <v>4075840.91536198</v>
      </c>
      <c r="J8412" s="33">
        <f t="shared" si="524"/>
        <v>7.2064203517190311E-4</v>
      </c>
      <c r="K8412" s="33">
        <f t="shared" si="525"/>
        <v>7.2038243506378219E-4</v>
      </c>
      <c r="L8412" s="33">
        <f t="shared" si="526"/>
        <v>0.99594230864708266</v>
      </c>
      <c r="M8412" s="33">
        <f t="shared" si="527"/>
        <v>0.99522484930159638</v>
      </c>
    </row>
    <row r="8413" spans="1:13" ht="41.4">
      <c r="A8413" t="s">
        <v>164</v>
      </c>
      <c r="B8413" t="s">
        <v>115</v>
      </c>
      <c r="C8413" s="14" t="s">
        <v>383</v>
      </c>
      <c r="D8413" t="s">
        <v>456</v>
      </c>
      <c r="E8413" t="s">
        <v>474</v>
      </c>
      <c r="F8413" s="20">
        <v>2027</v>
      </c>
      <c r="G8413" s="20">
        <v>41</v>
      </c>
      <c r="H8413" s="11">
        <v>3955.81464910349</v>
      </c>
      <c r="I8413" s="10">
        <v>4090499.36162744</v>
      </c>
      <c r="J8413" s="33">
        <f t="shared" si="524"/>
        <v>9.6707377251114776E-4</v>
      </c>
      <c r="K8413" s="33">
        <f t="shared" si="525"/>
        <v>9.6660630737366304E-4</v>
      </c>
      <c r="L8413" s="33">
        <f t="shared" si="526"/>
        <v>0.99522484930159638</v>
      </c>
      <c r="M8413" s="33">
        <f t="shared" si="527"/>
        <v>0.99426285868500641</v>
      </c>
    </row>
    <row r="8414" spans="1:13" ht="41.4">
      <c r="A8414" t="s">
        <v>164</v>
      </c>
      <c r="B8414" t="s">
        <v>115</v>
      </c>
      <c r="C8414" s="14" t="s">
        <v>383</v>
      </c>
      <c r="D8414" t="s">
        <v>456</v>
      </c>
      <c r="E8414" t="s">
        <v>474</v>
      </c>
      <c r="F8414" s="20">
        <v>2027</v>
      </c>
      <c r="G8414" s="20">
        <v>42</v>
      </c>
      <c r="H8414" s="11">
        <v>4514.0698220541699</v>
      </c>
      <c r="I8414" s="10">
        <v>4162736.8493744</v>
      </c>
      <c r="J8414" s="33">
        <f t="shared" si="524"/>
        <v>1.0843995153651306E-3</v>
      </c>
      <c r="K8414" s="33">
        <f t="shared" si="525"/>
        <v>1.0838117666813751E-3</v>
      </c>
      <c r="L8414" s="33">
        <f t="shared" si="526"/>
        <v>0.99426285868500641</v>
      </c>
      <c r="M8414" s="33">
        <f t="shared" si="527"/>
        <v>0.99318526489958936</v>
      </c>
    </row>
    <row r="8415" spans="1:13" ht="41.4">
      <c r="A8415" t="s">
        <v>164</v>
      </c>
      <c r="B8415" t="s">
        <v>115</v>
      </c>
      <c r="C8415" s="14" t="s">
        <v>383</v>
      </c>
      <c r="D8415" t="s">
        <v>456</v>
      </c>
      <c r="E8415" t="s">
        <v>474</v>
      </c>
      <c r="F8415" s="20">
        <v>2027</v>
      </c>
      <c r="G8415" s="20">
        <v>43</v>
      </c>
      <c r="H8415" s="11">
        <v>5155.85228105224</v>
      </c>
      <c r="I8415" s="10">
        <v>4193277.8517756099</v>
      </c>
      <c r="J8415" s="33">
        <f t="shared" si="524"/>
        <v>1.2295517881957276E-3</v>
      </c>
      <c r="K8415" s="33">
        <f t="shared" si="525"/>
        <v>1.228796199106208E-3</v>
      </c>
      <c r="L8415" s="33">
        <f t="shared" si="526"/>
        <v>0.99318526489958936</v>
      </c>
      <c r="M8415" s="33">
        <f t="shared" si="527"/>
        <v>0.99196484262107243</v>
      </c>
    </row>
    <row r="8416" spans="1:13" ht="41.4">
      <c r="A8416" t="s">
        <v>164</v>
      </c>
      <c r="B8416" t="s">
        <v>115</v>
      </c>
      <c r="C8416" s="14" t="s">
        <v>383</v>
      </c>
      <c r="D8416" t="s">
        <v>456</v>
      </c>
      <c r="E8416" t="s">
        <v>474</v>
      </c>
      <c r="F8416" s="20">
        <v>2027</v>
      </c>
      <c r="G8416" s="20">
        <v>44</v>
      </c>
      <c r="H8416" s="11">
        <v>5278.1542766535104</v>
      </c>
      <c r="I8416" s="10">
        <v>4163819.83373354</v>
      </c>
      <c r="J8416" s="33">
        <f t="shared" si="524"/>
        <v>1.2676231170936109E-3</v>
      </c>
      <c r="K8416" s="33">
        <f t="shared" si="525"/>
        <v>1.2668200222865078E-3</v>
      </c>
      <c r="L8416" s="33">
        <f t="shared" si="526"/>
        <v>0.99196484262107243</v>
      </c>
      <c r="M8416" s="33">
        <f t="shared" si="527"/>
        <v>0.99070820169703577</v>
      </c>
    </row>
    <row r="8417" spans="1:13" ht="41.4">
      <c r="A8417" t="s">
        <v>164</v>
      </c>
      <c r="B8417" t="s">
        <v>115</v>
      </c>
      <c r="C8417" s="14" t="s">
        <v>383</v>
      </c>
      <c r="D8417" t="s">
        <v>456</v>
      </c>
      <c r="E8417" t="s">
        <v>474</v>
      </c>
      <c r="F8417" s="20">
        <v>2027</v>
      </c>
      <c r="G8417" s="20">
        <v>45</v>
      </c>
      <c r="H8417" s="11">
        <v>5519.5682823352799</v>
      </c>
      <c r="I8417" s="10">
        <v>4109934.85522652</v>
      </c>
      <c r="J8417" s="33">
        <f t="shared" si="524"/>
        <v>1.3429819393161811E-3</v>
      </c>
      <c r="K8417" s="33">
        <f t="shared" si="525"/>
        <v>1.3420805426365146E-3</v>
      </c>
      <c r="L8417" s="33">
        <f t="shared" si="526"/>
        <v>0.99070820169703577</v>
      </c>
      <c r="M8417" s="33">
        <f t="shared" si="527"/>
        <v>0.98937859149610774</v>
      </c>
    </row>
    <row r="8418" spans="1:13" ht="41.4">
      <c r="A8418" t="s">
        <v>164</v>
      </c>
      <c r="B8418" t="s">
        <v>115</v>
      </c>
      <c r="C8418" s="14" t="s">
        <v>383</v>
      </c>
      <c r="D8418" t="s">
        <v>456</v>
      </c>
      <c r="E8418" t="s">
        <v>474</v>
      </c>
      <c r="F8418" s="20">
        <v>2027</v>
      </c>
      <c r="G8418" s="20">
        <v>46</v>
      </c>
      <c r="H8418" s="11">
        <v>6601.3228166385497</v>
      </c>
      <c r="I8418" s="10">
        <v>4048705.2855584901</v>
      </c>
      <c r="J8418" s="33">
        <f t="shared" si="524"/>
        <v>1.6304774862682908E-3</v>
      </c>
      <c r="K8418" s="33">
        <f t="shared" si="525"/>
        <v>1.6291489799830083E-3</v>
      </c>
      <c r="L8418" s="33">
        <f t="shared" si="526"/>
        <v>0.98937859149610774</v>
      </c>
      <c r="M8418" s="33">
        <f t="shared" si="527"/>
        <v>0.98776674637295481</v>
      </c>
    </row>
    <row r="8419" spans="1:13" ht="41.4">
      <c r="A8419" t="s">
        <v>164</v>
      </c>
      <c r="B8419" t="s">
        <v>115</v>
      </c>
      <c r="C8419" s="14" t="s">
        <v>383</v>
      </c>
      <c r="D8419" t="s">
        <v>456</v>
      </c>
      <c r="E8419" t="s">
        <v>474</v>
      </c>
      <c r="F8419" s="20">
        <v>2027</v>
      </c>
      <c r="G8419" s="20">
        <v>47</v>
      </c>
      <c r="H8419" s="11">
        <v>6903.4001664959897</v>
      </c>
      <c r="I8419" s="10">
        <v>3993021.8360176501</v>
      </c>
      <c r="J8419" s="33">
        <f t="shared" si="524"/>
        <v>1.728866119445252E-3</v>
      </c>
      <c r="K8419" s="33">
        <f t="shared" si="525"/>
        <v>1.7273724913008381E-3</v>
      </c>
      <c r="L8419" s="33">
        <f t="shared" si="526"/>
        <v>0.98776674637295481</v>
      </c>
      <c r="M8419" s="33">
        <f t="shared" si="527"/>
        <v>0.98606050526744848</v>
      </c>
    </row>
    <row r="8420" spans="1:13" ht="41.4">
      <c r="A8420" t="s">
        <v>164</v>
      </c>
      <c r="B8420" t="s">
        <v>115</v>
      </c>
      <c r="C8420" s="14" t="s">
        <v>383</v>
      </c>
      <c r="D8420" t="s">
        <v>456</v>
      </c>
      <c r="E8420" t="s">
        <v>474</v>
      </c>
      <c r="F8420" s="20">
        <v>2027</v>
      </c>
      <c r="G8420" s="20">
        <v>48</v>
      </c>
      <c r="H8420" s="11">
        <v>7289.1027541662497</v>
      </c>
      <c r="I8420" s="10">
        <v>3923867.83040115</v>
      </c>
      <c r="J8420" s="33">
        <f t="shared" si="524"/>
        <v>1.8576320786577209E-3</v>
      </c>
      <c r="K8420" s="33">
        <f t="shared" si="525"/>
        <v>1.8559077480770902E-3</v>
      </c>
      <c r="L8420" s="33">
        <f t="shared" si="526"/>
        <v>0.98606050526744848</v>
      </c>
      <c r="M8420" s="33">
        <f t="shared" si="527"/>
        <v>0.98423046793564983</v>
      </c>
    </row>
    <row r="8421" spans="1:13" ht="41.4">
      <c r="A8421" t="s">
        <v>164</v>
      </c>
      <c r="B8421" t="s">
        <v>115</v>
      </c>
      <c r="C8421" s="14" t="s">
        <v>383</v>
      </c>
      <c r="D8421" t="s">
        <v>456</v>
      </c>
      <c r="E8421" t="s">
        <v>474</v>
      </c>
      <c r="F8421" s="20">
        <v>2027</v>
      </c>
      <c r="G8421" s="20">
        <v>49</v>
      </c>
      <c r="H8421" s="11">
        <v>7501.3865796744203</v>
      </c>
      <c r="I8421" s="10">
        <v>3830181.8584770798</v>
      </c>
      <c r="J8421" s="33">
        <f t="shared" si="524"/>
        <v>1.9584935798993759E-3</v>
      </c>
      <c r="K8421" s="33">
        <f t="shared" si="525"/>
        <v>1.9565769827667445E-3</v>
      </c>
      <c r="L8421" s="33">
        <f t="shared" si="526"/>
        <v>0.98423046793564983</v>
      </c>
      <c r="M8421" s="33">
        <f t="shared" si="527"/>
        <v>0.98230474525634914</v>
      </c>
    </row>
    <row r="8422" spans="1:13" ht="41.4">
      <c r="A8422" t="s">
        <v>164</v>
      </c>
      <c r="B8422" t="s">
        <v>115</v>
      </c>
      <c r="C8422" s="14" t="s">
        <v>383</v>
      </c>
      <c r="D8422" t="s">
        <v>456</v>
      </c>
      <c r="E8422" t="s">
        <v>474</v>
      </c>
      <c r="F8422" s="20">
        <v>2027</v>
      </c>
      <c r="G8422" s="20">
        <v>50</v>
      </c>
      <c r="H8422" s="11">
        <v>7760.6957544307297</v>
      </c>
      <c r="I8422" s="10">
        <v>3740794.6624438502</v>
      </c>
      <c r="J8422" s="33">
        <f t="shared" si="524"/>
        <v>2.0746115343740065E-3</v>
      </c>
      <c r="K8422" s="33">
        <f t="shared" si="525"/>
        <v>2.072461015285687E-3</v>
      </c>
      <c r="L8422" s="33">
        <f t="shared" si="526"/>
        <v>0.98230474525634914</v>
      </c>
      <c r="M8422" s="33">
        <f t="shared" si="527"/>
        <v>0.98026895696667526</v>
      </c>
    </row>
    <row r="8423" spans="1:13" ht="41.4">
      <c r="A8423" t="s">
        <v>164</v>
      </c>
      <c r="B8423" t="s">
        <v>115</v>
      </c>
      <c r="C8423" s="14" t="s">
        <v>383</v>
      </c>
      <c r="D8423" t="s">
        <v>456</v>
      </c>
      <c r="E8423" t="s">
        <v>474</v>
      </c>
      <c r="F8423" s="20">
        <v>2027</v>
      </c>
      <c r="G8423" s="20">
        <v>51</v>
      </c>
      <c r="H8423" s="11">
        <v>8665.0025046323099</v>
      </c>
      <c r="I8423" s="10">
        <v>3667123.4725009901</v>
      </c>
      <c r="J8423" s="33">
        <f t="shared" si="524"/>
        <v>2.3628881246048556E-3</v>
      </c>
      <c r="K8423" s="33">
        <f t="shared" si="525"/>
        <v>2.3600987019239961E-3</v>
      </c>
      <c r="L8423" s="33">
        <f t="shared" si="526"/>
        <v>0.98026895696667526</v>
      </c>
      <c r="M8423" s="33">
        <f t="shared" si="527"/>
        <v>0.97795542547380188</v>
      </c>
    </row>
    <row r="8424" spans="1:13" ht="41.4">
      <c r="A8424" t="s">
        <v>164</v>
      </c>
      <c r="B8424" t="s">
        <v>115</v>
      </c>
      <c r="C8424" s="14" t="s">
        <v>383</v>
      </c>
      <c r="D8424" t="s">
        <v>456</v>
      </c>
      <c r="E8424" t="s">
        <v>474</v>
      </c>
      <c r="F8424" s="20">
        <v>2027</v>
      </c>
      <c r="G8424" s="20">
        <v>52</v>
      </c>
      <c r="H8424" s="11">
        <v>9114.4653690491796</v>
      </c>
      <c r="I8424" s="10">
        <v>3580905.55388752</v>
      </c>
      <c r="J8424" s="33">
        <f t="shared" si="524"/>
        <v>2.5452962195985007E-3</v>
      </c>
      <c r="K8424" s="33">
        <f t="shared" si="525"/>
        <v>2.5420596997253186E-3</v>
      </c>
      <c r="L8424" s="33">
        <f t="shared" si="526"/>
        <v>0.97795542547380188</v>
      </c>
      <c r="M8424" s="33">
        <f t="shared" si="527"/>
        <v>0.97546940439857721</v>
      </c>
    </row>
    <row r="8425" spans="1:13" ht="41.4">
      <c r="A8425" t="s">
        <v>164</v>
      </c>
      <c r="B8425" t="s">
        <v>115</v>
      </c>
      <c r="C8425" s="14" t="s">
        <v>383</v>
      </c>
      <c r="D8425" t="s">
        <v>456</v>
      </c>
      <c r="E8425" t="s">
        <v>474</v>
      </c>
      <c r="F8425" s="20">
        <v>2027</v>
      </c>
      <c r="G8425" s="20">
        <v>53</v>
      </c>
      <c r="H8425" s="11">
        <v>9711.2104260772394</v>
      </c>
      <c r="I8425" s="10">
        <v>3510530.37691967</v>
      </c>
      <c r="J8425" s="33">
        <f t="shared" si="524"/>
        <v>2.7663086153376011E-3</v>
      </c>
      <c r="K8425" s="33">
        <f t="shared" si="525"/>
        <v>2.7624859094005361E-3</v>
      </c>
      <c r="L8425" s="33">
        <f t="shared" si="526"/>
        <v>0.97546940439857721</v>
      </c>
      <c r="M8425" s="33">
        <f t="shared" si="527"/>
        <v>0.97277468391387478</v>
      </c>
    </row>
    <row r="8426" spans="1:13" ht="41.4">
      <c r="A8426" t="s">
        <v>164</v>
      </c>
      <c r="B8426" t="s">
        <v>115</v>
      </c>
      <c r="C8426" s="14" t="s">
        <v>383</v>
      </c>
      <c r="D8426" t="s">
        <v>456</v>
      </c>
      <c r="E8426" t="s">
        <v>474</v>
      </c>
      <c r="F8426" s="20">
        <v>2027</v>
      </c>
      <c r="G8426" s="20">
        <v>54</v>
      </c>
      <c r="H8426" s="11">
        <v>10659.6608569938</v>
      </c>
      <c r="I8426" s="10">
        <v>3440921.1730871499</v>
      </c>
      <c r="J8426" s="33">
        <f t="shared" si="524"/>
        <v>3.0979090542286648E-3</v>
      </c>
      <c r="K8426" s="33">
        <f t="shared" si="525"/>
        <v>3.0931154852656961E-3</v>
      </c>
      <c r="L8426" s="33">
        <f t="shared" si="526"/>
        <v>0.97277468391387478</v>
      </c>
      <c r="M8426" s="33">
        <f t="shared" si="527"/>
        <v>0.96976577947538634</v>
      </c>
    </row>
    <row r="8427" spans="1:13" ht="41.4">
      <c r="A8427" t="s">
        <v>164</v>
      </c>
      <c r="B8427" t="s">
        <v>115</v>
      </c>
      <c r="C8427" s="14" t="s">
        <v>383</v>
      </c>
      <c r="D8427" t="s">
        <v>456</v>
      </c>
      <c r="E8427" t="s">
        <v>474</v>
      </c>
      <c r="F8427" s="20">
        <v>2027</v>
      </c>
      <c r="G8427" s="20">
        <v>55</v>
      </c>
      <c r="H8427" s="11">
        <v>11518.802460213399</v>
      </c>
      <c r="I8427" s="10">
        <v>3349385.1010403498</v>
      </c>
      <c r="J8427" s="33">
        <f t="shared" si="524"/>
        <v>3.4390797453047587E-3</v>
      </c>
      <c r="K8427" s="33">
        <f t="shared" si="525"/>
        <v>3.4331728838867814E-3</v>
      </c>
      <c r="L8427" s="33">
        <f t="shared" si="526"/>
        <v>0.96976577947538634</v>
      </c>
      <c r="M8427" s="33">
        <f t="shared" si="527"/>
        <v>0.96643640589757007</v>
      </c>
    </row>
    <row r="8428" spans="1:13" ht="41.4">
      <c r="A8428" t="s">
        <v>164</v>
      </c>
      <c r="B8428" t="s">
        <v>115</v>
      </c>
      <c r="C8428" s="14" t="s">
        <v>383</v>
      </c>
      <c r="D8428" t="s">
        <v>456</v>
      </c>
      <c r="E8428" t="s">
        <v>474</v>
      </c>
      <c r="F8428" s="20">
        <v>2027</v>
      </c>
      <c r="G8428" s="20">
        <v>56</v>
      </c>
      <c r="H8428" s="11">
        <v>12555.923863617099</v>
      </c>
      <c r="I8428" s="10">
        <v>3268398.5580229401</v>
      </c>
      <c r="J8428" s="33">
        <f t="shared" si="524"/>
        <v>3.8416134509654783E-3</v>
      </c>
      <c r="K8428" s="33">
        <f t="shared" si="525"/>
        <v>3.8342438940288659E-3</v>
      </c>
      <c r="L8428" s="33">
        <f t="shared" si="526"/>
        <v>0.96643640589757007</v>
      </c>
      <c r="M8428" s="33">
        <f t="shared" si="527"/>
        <v>0.96273085300929007</v>
      </c>
    </row>
    <row r="8429" spans="1:13" ht="41.4">
      <c r="A8429" t="s">
        <v>164</v>
      </c>
      <c r="B8429" t="s">
        <v>115</v>
      </c>
      <c r="C8429" s="14" t="s">
        <v>383</v>
      </c>
      <c r="D8429" t="s">
        <v>456</v>
      </c>
      <c r="E8429" t="s">
        <v>474</v>
      </c>
      <c r="F8429" s="20">
        <v>2027</v>
      </c>
      <c r="G8429" s="20">
        <v>57</v>
      </c>
      <c r="H8429" s="11">
        <v>13439.826863497001</v>
      </c>
      <c r="I8429" s="10">
        <v>3185047.9666688698</v>
      </c>
      <c r="J8429" s="33">
        <f t="shared" si="524"/>
        <v>4.2196623109426023E-3</v>
      </c>
      <c r="K8429" s="33">
        <f t="shared" si="525"/>
        <v>4.2107720449693353E-3</v>
      </c>
      <c r="L8429" s="33">
        <f t="shared" si="526"/>
        <v>0.96273085300929007</v>
      </c>
      <c r="M8429" s="33">
        <f t="shared" si="527"/>
        <v>0.95867701284660911</v>
      </c>
    </row>
    <row r="8430" spans="1:13" ht="41.4">
      <c r="A8430" t="s">
        <v>164</v>
      </c>
      <c r="B8430" t="s">
        <v>115</v>
      </c>
      <c r="C8430" s="14" t="s">
        <v>383</v>
      </c>
      <c r="D8430" t="s">
        <v>456</v>
      </c>
      <c r="E8430" t="s">
        <v>474</v>
      </c>
      <c r="F8430" s="20">
        <v>2027</v>
      </c>
      <c r="G8430" s="20">
        <v>58</v>
      </c>
      <c r="H8430" s="11">
        <v>14348.2378200241</v>
      </c>
      <c r="I8430" s="10">
        <v>3085615.8852108498</v>
      </c>
      <c r="J8430" s="33">
        <f t="shared" si="524"/>
        <v>4.6500401714919355E-3</v>
      </c>
      <c r="K8430" s="33">
        <f t="shared" si="525"/>
        <v>4.6392454731024602E-3</v>
      </c>
      <c r="L8430" s="33">
        <f t="shared" si="526"/>
        <v>0.95867701284660911</v>
      </c>
      <c r="M8430" s="33">
        <f t="shared" si="527"/>
        <v>0.95422947485459308</v>
      </c>
    </row>
    <row r="8431" spans="1:13" ht="41.4">
      <c r="A8431" t="s">
        <v>164</v>
      </c>
      <c r="B8431" t="s">
        <v>115</v>
      </c>
      <c r="C8431" s="14" t="s">
        <v>383</v>
      </c>
      <c r="D8431" t="s">
        <v>456</v>
      </c>
      <c r="E8431" t="s">
        <v>474</v>
      </c>
      <c r="F8431" s="20">
        <v>2027</v>
      </c>
      <c r="G8431" s="20">
        <v>59</v>
      </c>
      <c r="H8431" s="11">
        <v>14797.7722365182</v>
      </c>
      <c r="I8431" s="10">
        <v>2979336.8414956098</v>
      </c>
      <c r="J8431" s="33">
        <f t="shared" si="524"/>
        <v>4.9668006753777472E-3</v>
      </c>
      <c r="K8431" s="33">
        <f t="shared" si="525"/>
        <v>4.9544865166627483E-3</v>
      </c>
      <c r="L8431" s="33">
        <f t="shared" si="526"/>
        <v>0.95422947485459308</v>
      </c>
      <c r="M8431" s="33">
        <f t="shared" si="527"/>
        <v>0.9495017577876238</v>
      </c>
    </row>
    <row r="8432" spans="1:13" ht="41.4">
      <c r="A8432" t="s">
        <v>164</v>
      </c>
      <c r="B8432" t="s">
        <v>115</v>
      </c>
      <c r="C8432" s="14" t="s">
        <v>383</v>
      </c>
      <c r="D8432" t="s">
        <v>456</v>
      </c>
      <c r="E8432" t="s">
        <v>474</v>
      </c>
      <c r="F8432" s="20">
        <v>2027</v>
      </c>
      <c r="G8432" s="20">
        <v>60</v>
      </c>
      <c r="H8432" s="11">
        <v>15534.6227610799</v>
      </c>
      <c r="I8432" s="10">
        <v>2875626.9157258202</v>
      </c>
      <c r="J8432" s="33">
        <f t="shared" si="524"/>
        <v>5.4021690630750322E-3</v>
      </c>
      <c r="K8432" s="33">
        <f t="shared" si="525"/>
        <v>5.3876035879716344E-3</v>
      </c>
      <c r="L8432" s="33">
        <f t="shared" si="526"/>
        <v>0.9495017577876238</v>
      </c>
      <c r="M8432" s="33">
        <f t="shared" si="527"/>
        <v>0.94438621871058182</v>
      </c>
    </row>
    <row r="8433" spans="1:13" ht="41.4">
      <c r="A8433" t="s">
        <v>164</v>
      </c>
      <c r="B8433" t="s">
        <v>115</v>
      </c>
      <c r="C8433" s="14" t="s">
        <v>383</v>
      </c>
      <c r="D8433" t="s">
        <v>456</v>
      </c>
      <c r="E8433" t="s">
        <v>474</v>
      </c>
      <c r="F8433" s="20">
        <v>2027</v>
      </c>
      <c r="G8433" s="20">
        <v>61</v>
      </c>
      <c r="H8433" s="11">
        <v>16839.663248858898</v>
      </c>
      <c r="I8433" s="10">
        <v>2759196.3626057901</v>
      </c>
      <c r="J8433" s="33">
        <f t="shared" si="524"/>
        <v>6.1031043230846717E-3</v>
      </c>
      <c r="K8433" s="33">
        <f t="shared" si="525"/>
        <v>6.0845182121094243E-3</v>
      </c>
      <c r="L8433" s="33">
        <f t="shared" si="526"/>
        <v>0.94438621871058182</v>
      </c>
      <c r="M8433" s="33">
        <f t="shared" si="527"/>
        <v>0.93864008356357209</v>
      </c>
    </row>
    <row r="8434" spans="1:13" ht="41.4">
      <c r="A8434" t="s">
        <v>164</v>
      </c>
      <c r="B8434" t="s">
        <v>115</v>
      </c>
      <c r="C8434" s="14" t="s">
        <v>383</v>
      </c>
      <c r="D8434" t="s">
        <v>456</v>
      </c>
      <c r="E8434" t="s">
        <v>474</v>
      </c>
      <c r="F8434" s="20">
        <v>2027</v>
      </c>
      <c r="G8434" s="20">
        <v>62</v>
      </c>
      <c r="H8434" s="11">
        <v>17662.152673898501</v>
      </c>
      <c r="I8434" s="10">
        <v>2630253.1652725898</v>
      </c>
      <c r="J8434" s="33">
        <f t="shared" si="524"/>
        <v>6.7150010147665994E-3</v>
      </c>
      <c r="K8434" s="33">
        <f t="shared" si="525"/>
        <v>6.6925057754674278E-3</v>
      </c>
      <c r="L8434" s="33">
        <f t="shared" si="526"/>
        <v>0.93864008356357209</v>
      </c>
      <c r="M8434" s="33">
        <f t="shared" si="527"/>
        <v>0.93235822938323765</v>
      </c>
    </row>
    <row r="8435" spans="1:13" ht="41.4">
      <c r="A8435" t="s">
        <v>164</v>
      </c>
      <c r="B8435" t="s">
        <v>115</v>
      </c>
      <c r="C8435" s="14" t="s">
        <v>383</v>
      </c>
      <c r="D8435" t="s">
        <v>456</v>
      </c>
      <c r="E8435" t="s">
        <v>474</v>
      </c>
      <c r="F8435" s="20">
        <v>2027</v>
      </c>
      <c r="G8435" s="20">
        <v>63</v>
      </c>
      <c r="H8435" s="11">
        <v>18536.118406815898</v>
      </c>
      <c r="I8435" s="10">
        <v>2502868.7765939198</v>
      </c>
      <c r="J8435" s="33">
        <f t="shared" si="524"/>
        <v>7.4059489575163239E-3</v>
      </c>
      <c r="K8435" s="33">
        <f t="shared" si="525"/>
        <v>7.3785924927215474E-3</v>
      </c>
      <c r="L8435" s="33">
        <f t="shared" si="526"/>
        <v>0.93235822938323765</v>
      </c>
      <c r="M8435" s="33">
        <f t="shared" si="527"/>
        <v>0.92547873795138336</v>
      </c>
    </row>
    <row r="8436" spans="1:13" ht="41.4">
      <c r="A8436" t="s">
        <v>164</v>
      </c>
      <c r="B8436" t="s">
        <v>115</v>
      </c>
      <c r="C8436" s="14" t="s">
        <v>383</v>
      </c>
      <c r="D8436" t="s">
        <v>456</v>
      </c>
      <c r="E8436" t="s">
        <v>474</v>
      </c>
      <c r="F8436" s="20">
        <v>2027</v>
      </c>
      <c r="G8436" s="20">
        <v>64</v>
      </c>
      <c r="H8436" s="11">
        <v>19591.354976880801</v>
      </c>
      <c r="I8436" s="10">
        <v>2375953.8257091301</v>
      </c>
      <c r="J8436" s="33">
        <f t="shared" si="524"/>
        <v>8.2456800148603647E-3</v>
      </c>
      <c r="K8436" s="33">
        <f t="shared" si="525"/>
        <v>8.2117776421067878E-3</v>
      </c>
      <c r="L8436" s="33">
        <f t="shared" si="526"/>
        <v>0.92547873795138336</v>
      </c>
      <c r="M8436" s="33">
        <f t="shared" si="527"/>
        <v>0.91787891234282903</v>
      </c>
    </row>
    <row r="8437" spans="1:13" ht="41.4">
      <c r="A8437" t="s">
        <v>164</v>
      </c>
      <c r="B8437" t="s">
        <v>115</v>
      </c>
      <c r="C8437" s="14" t="s">
        <v>383</v>
      </c>
      <c r="D8437" t="s">
        <v>456</v>
      </c>
      <c r="E8437" t="s">
        <v>474</v>
      </c>
      <c r="F8437" s="20">
        <v>2027</v>
      </c>
      <c r="G8437" s="20">
        <v>65</v>
      </c>
      <c r="H8437" s="11">
        <v>20575.227691436899</v>
      </c>
      <c r="I8437" s="10">
        <v>2248766.9705682499</v>
      </c>
      <c r="J8437" s="33">
        <f t="shared" si="524"/>
        <v>9.1495597190480189E-3</v>
      </c>
      <c r="K8437" s="33">
        <f t="shared" si="525"/>
        <v>9.107829864433481E-3</v>
      </c>
      <c r="L8437" s="33">
        <f t="shared" si="526"/>
        <v>0.91787891234282903</v>
      </c>
      <c r="M8437" s="33">
        <f t="shared" si="527"/>
        <v>0.90951902737305934</v>
      </c>
    </row>
    <row r="8438" spans="1:13" ht="41.4">
      <c r="A8438" t="s">
        <v>164</v>
      </c>
      <c r="B8438" t="s">
        <v>115</v>
      </c>
      <c r="C8438" s="14" t="s">
        <v>383</v>
      </c>
      <c r="D8438" t="s">
        <v>456</v>
      </c>
      <c r="E8438" t="s">
        <v>474</v>
      </c>
      <c r="F8438" s="20">
        <v>2027</v>
      </c>
      <c r="G8438" s="20">
        <v>66</v>
      </c>
      <c r="H8438" s="11">
        <v>20885.200509149599</v>
      </c>
      <c r="I8438" s="10">
        <v>2120682.0671759001</v>
      </c>
      <c r="J8438" s="33">
        <f t="shared" si="524"/>
        <v>9.8483411692929044E-3</v>
      </c>
      <c r="K8438" s="33">
        <f t="shared" si="525"/>
        <v>9.8000050643566317E-3</v>
      </c>
      <c r="L8438" s="33">
        <f t="shared" si="526"/>
        <v>0.90951902737305934</v>
      </c>
      <c r="M8438" s="33">
        <f t="shared" si="527"/>
        <v>0.90060573629867469</v>
      </c>
    </row>
    <row r="8439" spans="1:13" ht="41.4">
      <c r="A8439" t="s">
        <v>164</v>
      </c>
      <c r="B8439" t="s">
        <v>115</v>
      </c>
      <c r="C8439" s="14" t="s">
        <v>383</v>
      </c>
      <c r="D8439" t="s">
        <v>456</v>
      </c>
      <c r="E8439" t="s">
        <v>474</v>
      </c>
      <c r="F8439" s="20">
        <v>2027</v>
      </c>
      <c r="G8439" s="20">
        <v>67</v>
      </c>
      <c r="H8439" s="11">
        <v>21394.684799058799</v>
      </c>
      <c r="I8439" s="10">
        <v>1988344.0262821</v>
      </c>
      <c r="J8439" s="33">
        <f t="shared" si="524"/>
        <v>1.0760051840256033E-2</v>
      </c>
      <c r="K8439" s="33">
        <f t="shared" si="525"/>
        <v>1.070236955595405E-2</v>
      </c>
      <c r="L8439" s="33">
        <f t="shared" si="526"/>
        <v>0.90060573629867469</v>
      </c>
      <c r="M8439" s="33">
        <f t="shared" si="527"/>
        <v>0.89096712088459418</v>
      </c>
    </row>
    <row r="8440" spans="1:13" ht="41.4">
      <c r="A8440" t="s">
        <v>164</v>
      </c>
      <c r="B8440" t="s">
        <v>115</v>
      </c>
      <c r="C8440" s="14" t="s">
        <v>383</v>
      </c>
      <c r="D8440" t="s">
        <v>456</v>
      </c>
      <c r="E8440" t="s">
        <v>474</v>
      </c>
      <c r="F8440" s="20">
        <v>2027</v>
      </c>
      <c r="G8440" s="20">
        <v>68</v>
      </c>
      <c r="H8440" s="11">
        <v>21754.2034496907</v>
      </c>
      <c r="I8440" s="10">
        <v>1851776.4392456301</v>
      </c>
      <c r="J8440" s="33">
        <f t="shared" si="524"/>
        <v>1.1747748264122448E-2</v>
      </c>
      <c r="K8440" s="33">
        <f t="shared" si="525"/>
        <v>1.1679012894720064E-2</v>
      </c>
      <c r="L8440" s="33">
        <f t="shared" si="526"/>
        <v>0.89096712088459418</v>
      </c>
      <c r="M8440" s="33">
        <f t="shared" si="527"/>
        <v>0.88056150439101144</v>
      </c>
    </row>
    <row r="8441" spans="1:13" ht="41.4">
      <c r="A8441" t="s">
        <v>164</v>
      </c>
      <c r="B8441" t="s">
        <v>115</v>
      </c>
      <c r="C8441" s="14" t="s">
        <v>383</v>
      </c>
      <c r="D8441" t="s">
        <v>456</v>
      </c>
      <c r="E8441" t="s">
        <v>474</v>
      </c>
      <c r="F8441" s="20">
        <v>2027</v>
      </c>
      <c r="G8441" s="20">
        <v>69</v>
      </c>
      <c r="H8441" s="11">
        <v>20228.933577997999</v>
      </c>
      <c r="I8441" s="10">
        <v>1721203.0096870901</v>
      </c>
      <c r="J8441" s="33">
        <f t="shared" si="524"/>
        <v>1.1752787709612222E-2</v>
      </c>
      <c r="K8441" s="33">
        <f t="shared" si="525"/>
        <v>1.1683993471911291E-2</v>
      </c>
      <c r="L8441" s="33">
        <f t="shared" si="526"/>
        <v>0.88056150439101144</v>
      </c>
      <c r="M8441" s="33">
        <f t="shared" si="527"/>
        <v>0.87027302952209051</v>
      </c>
    </row>
    <row r="8442" spans="1:13" ht="41.4">
      <c r="A8442" t="s">
        <v>164</v>
      </c>
      <c r="B8442" t="s">
        <v>115</v>
      </c>
      <c r="C8442" s="14" t="s">
        <v>383</v>
      </c>
      <c r="D8442" t="s">
        <v>456</v>
      </c>
      <c r="E8442" t="s">
        <v>474</v>
      </c>
      <c r="F8442" s="20">
        <v>2028</v>
      </c>
      <c r="G8442" s="20">
        <v>30</v>
      </c>
      <c r="H8442" s="11">
        <v>895.027447809357</v>
      </c>
      <c r="I8442" s="10">
        <v>4433737.3603139501</v>
      </c>
      <c r="J8442" s="33">
        <f t="shared" si="524"/>
        <v>2.0186749351025626E-4</v>
      </c>
      <c r="K8442" s="33">
        <f t="shared" si="525"/>
        <v>2.0184711963877611E-4</v>
      </c>
      <c r="L8442" s="33">
        <f t="shared" si="526"/>
        <v>1</v>
      </c>
      <c r="M8442" s="33">
        <f t="shared" si="527"/>
        <v>0.99979815288036122</v>
      </c>
    </row>
    <row r="8443" spans="1:13" ht="41.4">
      <c r="A8443" t="s">
        <v>164</v>
      </c>
      <c r="B8443" t="s">
        <v>115</v>
      </c>
      <c r="C8443" s="14" t="s">
        <v>383</v>
      </c>
      <c r="D8443" t="s">
        <v>456</v>
      </c>
      <c r="E8443" t="s">
        <v>474</v>
      </c>
      <c r="F8443" s="20">
        <v>2028</v>
      </c>
      <c r="G8443" s="20">
        <v>31</v>
      </c>
      <c r="H8443" s="11">
        <v>1283.0856151882699</v>
      </c>
      <c r="I8443" s="10">
        <v>4431477.0214788802</v>
      </c>
      <c r="J8443" s="33">
        <f t="shared" si="524"/>
        <v>2.8953904284492407E-4</v>
      </c>
      <c r="K8443" s="33">
        <f t="shared" si="525"/>
        <v>2.8949713046144687E-4</v>
      </c>
      <c r="L8443" s="33">
        <f t="shared" si="526"/>
        <v>0.99979815288036122</v>
      </c>
      <c r="M8443" s="33">
        <f t="shared" si="527"/>
        <v>0.99950871418406173</v>
      </c>
    </row>
    <row r="8444" spans="1:13" ht="41.4">
      <c r="A8444" t="s">
        <v>164</v>
      </c>
      <c r="B8444" t="s">
        <v>115</v>
      </c>
      <c r="C8444" s="14" t="s">
        <v>383</v>
      </c>
      <c r="D8444" t="s">
        <v>456</v>
      </c>
      <c r="E8444" t="s">
        <v>474</v>
      </c>
      <c r="F8444" s="20">
        <v>2028</v>
      </c>
      <c r="G8444" s="20">
        <v>32</v>
      </c>
      <c r="H8444" s="11">
        <v>1297.40575184817</v>
      </c>
      <c r="I8444" s="10">
        <v>4370054.3147993702</v>
      </c>
      <c r="J8444" s="33">
        <f t="shared" si="524"/>
        <v>2.9688549807137444E-4</v>
      </c>
      <c r="K8444" s="33">
        <f t="shared" si="525"/>
        <v>2.9684143193287049E-4</v>
      </c>
      <c r="L8444" s="33">
        <f t="shared" si="526"/>
        <v>0.99950871418406173</v>
      </c>
      <c r="M8444" s="33">
        <f t="shared" si="527"/>
        <v>0.99921201858611397</v>
      </c>
    </row>
    <row r="8445" spans="1:13" ht="41.4">
      <c r="A8445" t="s">
        <v>164</v>
      </c>
      <c r="B8445" t="s">
        <v>115</v>
      </c>
      <c r="C8445" s="14" t="s">
        <v>383</v>
      </c>
      <c r="D8445" t="s">
        <v>456</v>
      </c>
      <c r="E8445" t="s">
        <v>474</v>
      </c>
      <c r="F8445" s="20">
        <v>2028</v>
      </c>
      <c r="G8445" s="20">
        <v>33</v>
      </c>
      <c r="H8445" s="11">
        <v>1329.9824383330299</v>
      </c>
      <c r="I8445" s="10">
        <v>4306765.4063189002</v>
      </c>
      <c r="J8445" s="33">
        <f t="shared" si="524"/>
        <v>3.0881237143348358E-4</v>
      </c>
      <c r="K8445" s="33">
        <f t="shared" si="525"/>
        <v>3.0876469380103355E-4</v>
      </c>
      <c r="L8445" s="33">
        <f t="shared" si="526"/>
        <v>0.99921201858611397</v>
      </c>
      <c r="M8445" s="33">
        <f t="shared" si="527"/>
        <v>0.99890349719315297</v>
      </c>
    </row>
    <row r="8446" spans="1:13" ht="41.4">
      <c r="A8446" t="s">
        <v>164</v>
      </c>
      <c r="B8446" t="s">
        <v>115</v>
      </c>
      <c r="C8446" s="14" t="s">
        <v>383</v>
      </c>
      <c r="D8446" t="s">
        <v>456</v>
      </c>
      <c r="E8446" t="s">
        <v>474</v>
      </c>
      <c r="F8446" s="20">
        <v>2028</v>
      </c>
      <c r="G8446" s="20">
        <v>34</v>
      </c>
      <c r="H8446" s="11">
        <v>1382.4363682944499</v>
      </c>
      <c r="I8446" s="10">
        <v>4253236.8628100203</v>
      </c>
      <c r="J8446" s="33">
        <f t="shared" si="524"/>
        <v>3.2503159661348007E-4</v>
      </c>
      <c r="K8446" s="33">
        <f t="shared" si="525"/>
        <v>3.2497877956660925E-4</v>
      </c>
      <c r="L8446" s="33">
        <f t="shared" si="526"/>
        <v>0.99890349719315297</v>
      </c>
      <c r="M8446" s="33">
        <f t="shared" si="527"/>
        <v>0.99857887475373031</v>
      </c>
    </row>
    <row r="8447" spans="1:13" ht="41.4">
      <c r="A8447" t="s">
        <v>164</v>
      </c>
      <c r="B8447" t="s">
        <v>115</v>
      </c>
      <c r="C8447" s="14" t="s">
        <v>383</v>
      </c>
      <c r="D8447" t="s">
        <v>456</v>
      </c>
      <c r="E8447" t="s">
        <v>474</v>
      </c>
      <c r="F8447" s="20">
        <v>2028</v>
      </c>
      <c r="G8447" s="20">
        <v>35</v>
      </c>
      <c r="H8447" s="11">
        <v>1473.6043226414799</v>
      </c>
      <c r="I8447" s="10">
        <v>4202435.44685998</v>
      </c>
      <c r="J8447" s="33">
        <f t="shared" si="524"/>
        <v>3.506548384324483E-4</v>
      </c>
      <c r="K8447" s="33">
        <f t="shared" si="525"/>
        <v>3.5059336621001691E-4</v>
      </c>
      <c r="L8447" s="33">
        <f t="shared" si="526"/>
        <v>0.99857887475373031</v>
      </c>
      <c r="M8447" s="33">
        <f t="shared" si="527"/>
        <v>0.99822877962460421</v>
      </c>
    </row>
    <row r="8448" spans="1:13" ht="41.4">
      <c r="A8448" t="s">
        <v>164</v>
      </c>
      <c r="B8448" t="s">
        <v>115</v>
      </c>
      <c r="C8448" s="14" t="s">
        <v>383</v>
      </c>
      <c r="D8448" t="s">
        <v>456</v>
      </c>
      <c r="E8448" t="s">
        <v>474</v>
      </c>
      <c r="F8448" s="20">
        <v>2028</v>
      </c>
      <c r="G8448" s="20">
        <v>36</v>
      </c>
      <c r="H8448" s="11">
        <v>1957.0768745636201</v>
      </c>
      <c r="I8448" s="10">
        <v>4186888.19101304</v>
      </c>
      <c r="J8448" s="33">
        <f t="shared" si="524"/>
        <v>4.6742993490115026E-4</v>
      </c>
      <c r="K8448" s="33">
        <f t="shared" si="525"/>
        <v>4.6732070654864621E-4</v>
      </c>
      <c r="L8448" s="33">
        <f t="shared" si="526"/>
        <v>0.99822877962460421</v>
      </c>
      <c r="M8448" s="33">
        <f t="shared" si="527"/>
        <v>0.99776228664601285</v>
      </c>
    </row>
    <row r="8449" spans="1:13" ht="41.4">
      <c r="A8449" t="s">
        <v>164</v>
      </c>
      <c r="B8449" t="s">
        <v>115</v>
      </c>
      <c r="C8449" s="14" t="s">
        <v>383</v>
      </c>
      <c r="D8449" t="s">
        <v>456</v>
      </c>
      <c r="E8449" t="s">
        <v>474</v>
      </c>
      <c r="F8449" s="20">
        <v>2028</v>
      </c>
      <c r="G8449" s="20">
        <v>37</v>
      </c>
      <c r="H8449" s="11">
        <v>2130.30146752666</v>
      </c>
      <c r="I8449" s="10">
        <v>4165773.3578738598</v>
      </c>
      <c r="J8449" s="33">
        <f t="shared" si="524"/>
        <v>5.1138198949304576E-4</v>
      </c>
      <c r="K8449" s="33">
        <f t="shared" si="525"/>
        <v>5.1125125600937071E-4</v>
      </c>
      <c r="L8449" s="33">
        <f t="shared" si="526"/>
        <v>0.99776228664601285</v>
      </c>
      <c r="M8449" s="33">
        <f t="shared" si="527"/>
        <v>0.99725217942376632</v>
      </c>
    </row>
    <row r="8450" spans="1:13" ht="41.4">
      <c r="A8450" t="s">
        <v>164</v>
      </c>
      <c r="B8450" t="s">
        <v>115</v>
      </c>
      <c r="C8450" s="14" t="s">
        <v>383</v>
      </c>
      <c r="D8450" t="s">
        <v>456</v>
      </c>
      <c r="E8450" t="s">
        <v>474</v>
      </c>
      <c r="F8450" s="20">
        <v>2028</v>
      </c>
      <c r="G8450" s="20">
        <v>38</v>
      </c>
      <c r="H8450" s="11">
        <v>2329.0424832427898</v>
      </c>
      <c r="I8450" s="10">
        <v>4148237.40859304</v>
      </c>
      <c r="J8450" s="33">
        <f t="shared" ref="J8450:J8513" si="528">IF(I8450&gt;0,H8450/I8450,0)</f>
        <v>5.6145351720183546E-4</v>
      </c>
      <c r="K8450" s="33">
        <f t="shared" ref="K8450:K8513" si="529">1-EXP(-J8450)</f>
        <v>5.6129593166953651E-4</v>
      </c>
      <c r="L8450" s="33">
        <f t="shared" ref="L8450:L8513" si="530">IF(G8450=30,1,M8449)</f>
        <v>0.99725217942376632</v>
      </c>
      <c r="M8450" s="33">
        <f t="shared" ref="M8450:M8513" si="531">L8450*(1-K8450)</f>
        <v>0.9966924258326072</v>
      </c>
    </row>
    <row r="8451" spans="1:13" ht="41.4">
      <c r="A8451" t="s">
        <v>164</v>
      </c>
      <c r="B8451" t="s">
        <v>115</v>
      </c>
      <c r="C8451" s="14" t="s">
        <v>383</v>
      </c>
      <c r="D8451" t="s">
        <v>456</v>
      </c>
      <c r="E8451" t="s">
        <v>474</v>
      </c>
      <c r="F8451" s="20">
        <v>2028</v>
      </c>
      <c r="G8451" s="20">
        <v>39</v>
      </c>
      <c r="H8451" s="11">
        <v>2487.5167760078898</v>
      </c>
      <c r="I8451" s="10">
        <v>4153952.2126604998</v>
      </c>
      <c r="J8451" s="33">
        <f t="shared" si="528"/>
        <v>5.9883134149362285E-4</v>
      </c>
      <c r="K8451" s="33">
        <f t="shared" si="529"/>
        <v>5.9865207779052909E-4</v>
      </c>
      <c r="L8451" s="33">
        <f t="shared" si="530"/>
        <v>0.9966924258326072</v>
      </c>
      <c r="M8451" s="33">
        <f t="shared" si="531"/>
        <v>0.99609575384096438</v>
      </c>
    </row>
    <row r="8452" spans="1:13" ht="41.4">
      <c r="A8452" t="s">
        <v>164</v>
      </c>
      <c r="B8452" t="s">
        <v>115</v>
      </c>
      <c r="C8452" s="14" t="s">
        <v>383</v>
      </c>
      <c r="D8452" t="s">
        <v>456</v>
      </c>
      <c r="E8452" t="s">
        <v>474</v>
      </c>
      <c r="F8452" s="20">
        <v>2028</v>
      </c>
      <c r="G8452" s="20">
        <v>40</v>
      </c>
      <c r="H8452" s="11">
        <v>2767.3693962781199</v>
      </c>
      <c r="I8452" s="10">
        <v>4114012.2743087299</v>
      </c>
      <c r="J8452" s="33">
        <f t="shared" si="528"/>
        <v>6.7266921237932277E-4</v>
      </c>
      <c r="K8452" s="33">
        <f t="shared" si="529"/>
        <v>6.7244302116475918E-4</v>
      </c>
      <c r="L8452" s="33">
        <f t="shared" si="530"/>
        <v>0.99609575384096438</v>
      </c>
      <c r="M8452" s="33">
        <f t="shared" si="531"/>
        <v>0.99542593620288222</v>
      </c>
    </row>
    <row r="8453" spans="1:13" ht="41.4">
      <c r="A8453" t="s">
        <v>164</v>
      </c>
      <c r="B8453" t="s">
        <v>115</v>
      </c>
      <c r="C8453" s="14" t="s">
        <v>383</v>
      </c>
      <c r="D8453" t="s">
        <v>456</v>
      </c>
      <c r="E8453" t="s">
        <v>474</v>
      </c>
      <c r="F8453" s="20">
        <v>2028</v>
      </c>
      <c r="G8453" s="20">
        <v>41</v>
      </c>
      <c r="H8453" s="11">
        <v>3683.8779129846498</v>
      </c>
      <c r="I8453" s="10">
        <v>4065452.4071748499</v>
      </c>
      <c r="J8453" s="33">
        <f t="shared" si="528"/>
        <v>9.0614218149085097E-4</v>
      </c>
      <c r="K8453" s="33">
        <f t="shared" si="529"/>
        <v>9.0573175864083755E-4</v>
      </c>
      <c r="L8453" s="33">
        <f t="shared" si="530"/>
        <v>0.99542593620288222</v>
      </c>
      <c r="M8453" s="33">
        <f t="shared" si="531"/>
        <v>0.99452434731908845</v>
      </c>
    </row>
    <row r="8454" spans="1:13" ht="41.4">
      <c r="A8454" t="s">
        <v>164</v>
      </c>
      <c r="B8454" t="s">
        <v>115</v>
      </c>
      <c r="C8454" s="14" t="s">
        <v>383</v>
      </c>
      <c r="D8454" t="s">
        <v>456</v>
      </c>
      <c r="E8454" t="s">
        <v>474</v>
      </c>
      <c r="F8454" s="20">
        <v>2028</v>
      </c>
      <c r="G8454" s="20">
        <v>42</v>
      </c>
      <c r="H8454" s="11">
        <v>4158.6004642203698</v>
      </c>
      <c r="I8454" s="10">
        <v>4079194.1127949599</v>
      </c>
      <c r="J8454" s="33">
        <f t="shared" si="528"/>
        <v>1.0194661860234453E-3</v>
      </c>
      <c r="K8454" s="33">
        <f t="shared" si="529"/>
        <v>1.0189467069167124E-3</v>
      </c>
      <c r="L8454" s="33">
        <f t="shared" si="530"/>
        <v>0.99452434731908845</v>
      </c>
      <c r="M8454" s="33">
        <f t="shared" si="531"/>
        <v>0.99351098001043914</v>
      </c>
    </row>
    <row r="8455" spans="1:13" ht="41.4">
      <c r="A8455" t="s">
        <v>164</v>
      </c>
      <c r="B8455" t="s">
        <v>115</v>
      </c>
      <c r="C8455" s="14" t="s">
        <v>383</v>
      </c>
      <c r="D8455" t="s">
        <v>456</v>
      </c>
      <c r="E8455" t="s">
        <v>474</v>
      </c>
      <c r="F8455" s="20">
        <v>2028</v>
      </c>
      <c r="G8455" s="20">
        <v>43</v>
      </c>
      <c r="H8455" s="11">
        <v>4780.9676196002401</v>
      </c>
      <c r="I8455" s="10">
        <v>4150139.6737448699</v>
      </c>
      <c r="J8455" s="33">
        <f t="shared" si="528"/>
        <v>1.1520016181253351E-3</v>
      </c>
      <c r="K8455" s="33">
        <f t="shared" si="529"/>
        <v>1.1513383189929449E-3</v>
      </c>
      <c r="L8455" s="33">
        <f t="shared" si="530"/>
        <v>0.99351098001043914</v>
      </c>
      <c r="M8455" s="33">
        <f t="shared" si="531"/>
        <v>0.99236711274881284</v>
      </c>
    </row>
    <row r="8456" spans="1:13" ht="41.4">
      <c r="A8456" t="s">
        <v>164</v>
      </c>
      <c r="B8456" t="s">
        <v>115</v>
      </c>
      <c r="C8456" s="14" t="s">
        <v>383</v>
      </c>
      <c r="D8456" t="s">
        <v>456</v>
      </c>
      <c r="E8456" t="s">
        <v>474</v>
      </c>
      <c r="F8456" s="20">
        <v>2028</v>
      </c>
      <c r="G8456" s="20">
        <v>44</v>
      </c>
      <c r="H8456" s="11">
        <v>5155.5927095879497</v>
      </c>
      <c r="I8456" s="10">
        <v>4179289.0271620499</v>
      </c>
      <c r="J8456" s="33">
        <f t="shared" si="528"/>
        <v>1.2336052079865028E-3</v>
      </c>
      <c r="K8456" s="33">
        <f t="shared" si="529"/>
        <v>1.2328446298650597E-3</v>
      </c>
      <c r="L8456" s="33">
        <f t="shared" si="530"/>
        <v>0.99236711274881284</v>
      </c>
      <c r="M8456" s="33">
        <f t="shared" si="531"/>
        <v>0.99114367828300576</v>
      </c>
    </row>
    <row r="8457" spans="1:13" ht="41.4">
      <c r="A8457" t="s">
        <v>164</v>
      </c>
      <c r="B8457" t="s">
        <v>115</v>
      </c>
      <c r="C8457" s="14" t="s">
        <v>383</v>
      </c>
      <c r="D8457" t="s">
        <v>456</v>
      </c>
      <c r="E8457" t="s">
        <v>474</v>
      </c>
      <c r="F8457" s="20">
        <v>2028</v>
      </c>
      <c r="G8457" s="20">
        <v>45</v>
      </c>
      <c r="H8457" s="11">
        <v>5433.1260820757998</v>
      </c>
      <c r="I8457" s="10">
        <v>4148989.1362515902</v>
      </c>
      <c r="J8457" s="33">
        <f t="shared" si="528"/>
        <v>1.3095059793249699E-3</v>
      </c>
      <c r="K8457" s="33">
        <f t="shared" si="529"/>
        <v>1.308648950505642E-3</v>
      </c>
      <c r="L8457" s="33">
        <f t="shared" si="530"/>
        <v>0.99114367828300576</v>
      </c>
      <c r="M8457" s="33">
        <f t="shared" si="531"/>
        <v>0.98984661914862038</v>
      </c>
    </row>
    <row r="8458" spans="1:13" ht="41.4">
      <c r="A8458" t="s">
        <v>164</v>
      </c>
      <c r="B8458" t="s">
        <v>115</v>
      </c>
      <c r="C8458" s="14" t="s">
        <v>383</v>
      </c>
      <c r="D8458" t="s">
        <v>456</v>
      </c>
      <c r="E8458" t="s">
        <v>474</v>
      </c>
      <c r="F8458" s="20">
        <v>2028</v>
      </c>
      <c r="G8458" s="20">
        <v>46</v>
      </c>
      <c r="H8458" s="11">
        <v>6599.1654329744697</v>
      </c>
      <c r="I8458" s="10">
        <v>4094109.8944839598</v>
      </c>
      <c r="J8458" s="33">
        <f t="shared" si="528"/>
        <v>1.6118681723384122E-3</v>
      </c>
      <c r="K8458" s="33">
        <f t="shared" si="529"/>
        <v>1.6105698105256527E-3</v>
      </c>
      <c r="L8458" s="33">
        <f t="shared" si="530"/>
        <v>0.98984661914862038</v>
      </c>
      <c r="M8458" s="33">
        <f t="shared" si="531"/>
        <v>0.98825240206676868</v>
      </c>
    </row>
    <row r="8459" spans="1:13" ht="41.4">
      <c r="A8459" t="s">
        <v>164</v>
      </c>
      <c r="B8459" t="s">
        <v>115</v>
      </c>
      <c r="C8459" s="14" t="s">
        <v>383</v>
      </c>
      <c r="D8459" t="s">
        <v>456</v>
      </c>
      <c r="E8459" t="s">
        <v>474</v>
      </c>
      <c r="F8459" s="20">
        <v>2028</v>
      </c>
      <c r="G8459" s="20">
        <v>47</v>
      </c>
      <c r="H8459" s="11">
        <v>6927.2702437696898</v>
      </c>
      <c r="I8459" s="10">
        <v>4031945.7138877502</v>
      </c>
      <c r="J8459" s="33">
        <f t="shared" si="528"/>
        <v>1.7180961092579199E-3</v>
      </c>
      <c r="K8459" s="33">
        <f t="shared" si="529"/>
        <v>1.7166210270361804E-3</v>
      </c>
      <c r="L8459" s="33">
        <f t="shared" si="530"/>
        <v>0.98825240206676868</v>
      </c>
      <c r="M8459" s="33">
        <f t="shared" si="531"/>
        <v>0.98655594721336182</v>
      </c>
    </row>
    <row r="8460" spans="1:13" ht="41.4">
      <c r="A8460" t="s">
        <v>164</v>
      </c>
      <c r="B8460" t="s">
        <v>115</v>
      </c>
      <c r="C8460" s="14" t="s">
        <v>383</v>
      </c>
      <c r="D8460" t="s">
        <v>456</v>
      </c>
      <c r="E8460" t="s">
        <v>474</v>
      </c>
      <c r="F8460" s="20">
        <v>2028</v>
      </c>
      <c r="G8460" s="20">
        <v>48</v>
      </c>
      <c r="H8460" s="11">
        <v>7320.0635119231401</v>
      </c>
      <c r="I8460" s="10">
        <v>3975123.6597820101</v>
      </c>
      <c r="J8460" s="33">
        <f t="shared" si="528"/>
        <v>1.8414681248745256E-3</v>
      </c>
      <c r="K8460" s="33">
        <f t="shared" si="529"/>
        <v>1.8397736627060457E-3</v>
      </c>
      <c r="L8460" s="33">
        <f t="shared" si="530"/>
        <v>0.98655594721336182</v>
      </c>
      <c r="M8460" s="33">
        <f t="shared" si="531"/>
        <v>0.98474090756489263</v>
      </c>
    </row>
    <row r="8461" spans="1:13" ht="41.4">
      <c r="A8461" t="s">
        <v>164</v>
      </c>
      <c r="B8461" t="s">
        <v>115</v>
      </c>
      <c r="C8461" s="14" t="s">
        <v>383</v>
      </c>
      <c r="D8461" t="s">
        <v>456</v>
      </c>
      <c r="E8461" t="s">
        <v>474</v>
      </c>
      <c r="F8461" s="20">
        <v>2028</v>
      </c>
      <c r="G8461" s="20">
        <v>49</v>
      </c>
      <c r="H8461" s="11">
        <v>7548.8865698812797</v>
      </c>
      <c r="I8461" s="10">
        <v>3904715.20229562</v>
      </c>
      <c r="J8461" s="33">
        <f t="shared" si="528"/>
        <v>1.9332745613414304E-3</v>
      </c>
      <c r="K8461" s="33">
        <f t="shared" si="529"/>
        <v>1.9314069897801156E-3</v>
      </c>
      <c r="L8461" s="33">
        <f t="shared" si="530"/>
        <v>0.98474090756489263</v>
      </c>
      <c r="M8461" s="33">
        <f t="shared" si="531"/>
        <v>0.98283897209289939</v>
      </c>
    </row>
    <row r="8462" spans="1:13" ht="41.4">
      <c r="A8462" t="s">
        <v>164</v>
      </c>
      <c r="B8462" t="s">
        <v>115</v>
      </c>
      <c r="C8462" s="14" t="s">
        <v>383</v>
      </c>
      <c r="D8462" t="s">
        <v>456</v>
      </c>
      <c r="E8462" t="s">
        <v>474</v>
      </c>
      <c r="F8462" s="20">
        <v>2028</v>
      </c>
      <c r="G8462" s="20">
        <v>50</v>
      </c>
      <c r="H8462" s="11">
        <v>7837.1850662153602</v>
      </c>
      <c r="I8462" s="10">
        <v>3810023.4399084002</v>
      </c>
      <c r="J8462" s="33">
        <f t="shared" si="528"/>
        <v>2.0569912993511083E-3</v>
      </c>
      <c r="K8462" s="33">
        <f t="shared" si="529"/>
        <v>2.0548771425974444E-3</v>
      </c>
      <c r="L8462" s="33">
        <f t="shared" si="530"/>
        <v>0.98283897209289939</v>
      </c>
      <c r="M8462" s="33">
        <f t="shared" si="531"/>
        <v>0.98081935875429171</v>
      </c>
    </row>
    <row r="8463" spans="1:13" ht="41.4">
      <c r="A8463" t="s">
        <v>164</v>
      </c>
      <c r="B8463" t="s">
        <v>115</v>
      </c>
      <c r="C8463" s="14" t="s">
        <v>383</v>
      </c>
      <c r="D8463" t="s">
        <v>456</v>
      </c>
      <c r="E8463" t="s">
        <v>474</v>
      </c>
      <c r="F8463" s="20">
        <v>2028</v>
      </c>
      <c r="G8463" s="20">
        <v>51</v>
      </c>
      <c r="H8463" s="11">
        <v>8583.0163456384707</v>
      </c>
      <c r="I8463" s="10">
        <v>3719527.67452606</v>
      </c>
      <c r="J8463" s="33">
        <f t="shared" si="528"/>
        <v>2.3075554470050053E-3</v>
      </c>
      <c r="K8463" s="33">
        <f t="shared" si="529"/>
        <v>2.3048950876368712E-3</v>
      </c>
      <c r="L8463" s="33">
        <f t="shared" si="530"/>
        <v>0.98081935875429171</v>
      </c>
      <c r="M8463" s="33">
        <f t="shared" si="531"/>
        <v>0.97855867303243982</v>
      </c>
    </row>
    <row r="8464" spans="1:13" ht="41.4">
      <c r="A8464" t="s">
        <v>164</v>
      </c>
      <c r="B8464" t="s">
        <v>115</v>
      </c>
      <c r="C8464" s="14" t="s">
        <v>383</v>
      </c>
      <c r="D8464" t="s">
        <v>456</v>
      </c>
      <c r="E8464" t="s">
        <v>474</v>
      </c>
      <c r="F8464" s="20">
        <v>2028</v>
      </c>
      <c r="G8464" s="20">
        <v>52</v>
      </c>
      <c r="H8464" s="11">
        <v>9071.7727552092492</v>
      </c>
      <c r="I8464" s="10">
        <v>3644621.0909758001</v>
      </c>
      <c r="J8464" s="33">
        <f t="shared" si="528"/>
        <v>2.4890852927540951E-3</v>
      </c>
      <c r="K8464" s="33">
        <f t="shared" si="529"/>
        <v>2.4859900885650932E-3</v>
      </c>
      <c r="L8464" s="33">
        <f t="shared" si="530"/>
        <v>0.97855867303243982</v>
      </c>
      <c r="M8464" s="33">
        <f t="shared" si="531"/>
        <v>0.97612598587020172</v>
      </c>
    </row>
    <row r="8465" spans="1:13" ht="41.4">
      <c r="A8465" t="s">
        <v>164</v>
      </c>
      <c r="B8465" t="s">
        <v>115</v>
      </c>
      <c r="C8465" s="14" t="s">
        <v>383</v>
      </c>
      <c r="D8465" t="s">
        <v>456</v>
      </c>
      <c r="E8465" t="s">
        <v>474</v>
      </c>
      <c r="F8465" s="20">
        <v>2028</v>
      </c>
      <c r="G8465" s="20">
        <v>53</v>
      </c>
      <c r="H8465" s="11">
        <v>9564.1574782074695</v>
      </c>
      <c r="I8465" s="10">
        <v>3557059.09917595</v>
      </c>
      <c r="J8465" s="33">
        <f t="shared" si="528"/>
        <v>2.6887822809643957E-3</v>
      </c>
      <c r="K8465" s="33">
        <f t="shared" si="529"/>
        <v>2.6851707434916161E-3</v>
      </c>
      <c r="L8465" s="33">
        <f t="shared" si="530"/>
        <v>0.97612598587020172</v>
      </c>
      <c r="M8465" s="33">
        <f t="shared" si="531"/>
        <v>0.97350492093098118</v>
      </c>
    </row>
    <row r="8466" spans="1:13" ht="41.4">
      <c r="A8466" t="s">
        <v>164</v>
      </c>
      <c r="B8466" t="s">
        <v>115</v>
      </c>
      <c r="C8466" s="14" t="s">
        <v>383</v>
      </c>
      <c r="D8466" t="s">
        <v>456</v>
      </c>
      <c r="E8466" t="s">
        <v>474</v>
      </c>
      <c r="F8466" s="20">
        <v>2028</v>
      </c>
      <c r="G8466" s="20">
        <v>54</v>
      </c>
      <c r="H8466" s="11">
        <v>10283.145726869299</v>
      </c>
      <c r="I8466" s="10">
        <v>3485066.2408745401</v>
      </c>
      <c r="J8466" s="33">
        <f t="shared" si="528"/>
        <v>2.9506313556579211E-3</v>
      </c>
      <c r="K8466" s="33">
        <f t="shared" si="529"/>
        <v>2.9462825212799304E-3</v>
      </c>
      <c r="L8466" s="33">
        <f t="shared" si="530"/>
        <v>0.97350492093098118</v>
      </c>
      <c r="M8466" s="33">
        <f t="shared" si="531"/>
        <v>0.97063670039806227</v>
      </c>
    </row>
    <row r="8467" spans="1:13" ht="41.4">
      <c r="A8467" t="s">
        <v>164</v>
      </c>
      <c r="B8467" t="s">
        <v>115</v>
      </c>
      <c r="C8467" s="14" t="s">
        <v>383</v>
      </c>
      <c r="D8467" t="s">
        <v>456</v>
      </c>
      <c r="E8467" t="s">
        <v>474</v>
      </c>
      <c r="F8467" s="20">
        <v>2028</v>
      </c>
      <c r="G8467" s="20">
        <v>55</v>
      </c>
      <c r="H8467" s="11">
        <v>11261.149862972799</v>
      </c>
      <c r="I8467" s="10">
        <v>3413436.7418752699</v>
      </c>
      <c r="J8467" s="33">
        <f t="shared" si="528"/>
        <v>3.2990650521873043E-3</v>
      </c>
      <c r="K8467" s="33">
        <f t="shared" si="529"/>
        <v>3.2936291165561737E-3</v>
      </c>
      <c r="L8467" s="33">
        <f t="shared" si="530"/>
        <v>0.97063670039806227</v>
      </c>
      <c r="M8467" s="33">
        <f t="shared" si="531"/>
        <v>0.9674397831000332</v>
      </c>
    </row>
    <row r="8468" spans="1:13" ht="41.4">
      <c r="A8468" t="s">
        <v>164</v>
      </c>
      <c r="B8468" t="s">
        <v>115</v>
      </c>
      <c r="C8468" s="14" t="s">
        <v>383</v>
      </c>
      <c r="D8468" t="s">
        <v>456</v>
      </c>
      <c r="E8468" t="s">
        <v>474</v>
      </c>
      <c r="F8468" s="20">
        <v>2028</v>
      </c>
      <c r="G8468" s="20">
        <v>56</v>
      </c>
      <c r="H8468" s="11">
        <v>12294.5502667898</v>
      </c>
      <c r="I8468" s="10">
        <v>3320006.1094319499</v>
      </c>
      <c r="J8468" s="33">
        <f t="shared" si="528"/>
        <v>3.7031709766622649E-3</v>
      </c>
      <c r="K8468" s="33">
        <f t="shared" si="529"/>
        <v>3.6963226950816885E-3</v>
      </c>
      <c r="L8468" s="33">
        <f t="shared" si="530"/>
        <v>0.9674397831000332</v>
      </c>
      <c r="M8468" s="33">
        <f t="shared" si="531"/>
        <v>0.96386381347363559</v>
      </c>
    </row>
    <row r="8469" spans="1:13" ht="41.4">
      <c r="A8469" t="s">
        <v>164</v>
      </c>
      <c r="B8469" t="s">
        <v>115</v>
      </c>
      <c r="C8469" s="14" t="s">
        <v>383</v>
      </c>
      <c r="D8469" t="s">
        <v>456</v>
      </c>
      <c r="E8469" t="s">
        <v>474</v>
      </c>
      <c r="F8469" s="20">
        <v>2028</v>
      </c>
      <c r="G8469" s="20">
        <v>57</v>
      </c>
      <c r="H8469" s="11">
        <v>13176.3877993521</v>
      </c>
      <c r="I8469" s="10">
        <v>3237033.5795389898</v>
      </c>
      <c r="J8469" s="33">
        <f t="shared" si="528"/>
        <v>4.0705131644722227E-3</v>
      </c>
      <c r="K8469" s="33">
        <f t="shared" si="529"/>
        <v>4.0622398551061201E-3</v>
      </c>
      <c r="L8469" s="33">
        <f t="shared" si="530"/>
        <v>0.96386381347363559</v>
      </c>
      <c r="M8469" s="33">
        <f t="shared" si="531"/>
        <v>0.95994836747564838</v>
      </c>
    </row>
    <row r="8470" spans="1:13" ht="41.4">
      <c r="A8470" t="s">
        <v>164</v>
      </c>
      <c r="B8470" t="s">
        <v>115</v>
      </c>
      <c r="C8470" s="14" t="s">
        <v>383</v>
      </c>
      <c r="D8470" t="s">
        <v>456</v>
      </c>
      <c r="E8470" t="s">
        <v>474</v>
      </c>
      <c r="F8470" s="20">
        <v>2028</v>
      </c>
      <c r="G8470" s="20">
        <v>58</v>
      </c>
      <c r="H8470" s="11">
        <v>14067.9024323747</v>
      </c>
      <c r="I8470" s="10">
        <v>3151591.4807086098</v>
      </c>
      <c r="J8470" s="33">
        <f t="shared" si="528"/>
        <v>4.4637455452226464E-3</v>
      </c>
      <c r="K8470" s="33">
        <f t="shared" si="529"/>
        <v>4.45379783992228E-3</v>
      </c>
      <c r="L8470" s="33">
        <f t="shared" si="530"/>
        <v>0.95994836747564838</v>
      </c>
      <c r="M8470" s="33">
        <f t="shared" si="531"/>
        <v>0.95567295151014842</v>
      </c>
    </row>
    <row r="8471" spans="1:13" ht="41.4">
      <c r="A8471" t="s">
        <v>164</v>
      </c>
      <c r="B8471" t="s">
        <v>115</v>
      </c>
      <c r="C8471" s="14" t="s">
        <v>383</v>
      </c>
      <c r="D8471" t="s">
        <v>456</v>
      </c>
      <c r="E8471" t="s">
        <v>474</v>
      </c>
      <c r="F8471" s="20">
        <v>2028</v>
      </c>
      <c r="G8471" s="20">
        <v>59</v>
      </c>
      <c r="H8471" s="11">
        <v>14309.685924981801</v>
      </c>
      <c r="I8471" s="10">
        <v>3050079.5582710602</v>
      </c>
      <c r="J8471" s="33">
        <f t="shared" si="528"/>
        <v>4.6915779249683759E-3</v>
      </c>
      <c r="K8471" s="33">
        <f t="shared" si="529"/>
        <v>4.6805896640657041E-3</v>
      </c>
      <c r="L8471" s="33">
        <f t="shared" si="530"/>
        <v>0.95567295151014842</v>
      </c>
      <c r="M8471" s="33">
        <f t="shared" si="531"/>
        <v>0.95119983857108281</v>
      </c>
    </row>
    <row r="8472" spans="1:13" ht="41.4">
      <c r="A8472" t="s">
        <v>164</v>
      </c>
      <c r="B8472" t="s">
        <v>115</v>
      </c>
      <c r="C8472" s="14" t="s">
        <v>383</v>
      </c>
      <c r="D8472" t="s">
        <v>456</v>
      </c>
      <c r="E8472" t="s">
        <v>474</v>
      </c>
      <c r="F8472" s="20">
        <v>2028</v>
      </c>
      <c r="G8472" s="20">
        <v>60</v>
      </c>
      <c r="H8472" s="11">
        <v>14972.741063768501</v>
      </c>
      <c r="I8472" s="10">
        <v>2942231.85906805</v>
      </c>
      <c r="J8472" s="33">
        <f t="shared" si="528"/>
        <v>5.0889058989766721E-3</v>
      </c>
      <c r="K8472" s="33">
        <f t="shared" si="529"/>
        <v>5.075979353971749E-3</v>
      </c>
      <c r="L8472" s="33">
        <f t="shared" si="530"/>
        <v>0.95119983857108281</v>
      </c>
      <c r="M8472" s="33">
        <f t="shared" si="531"/>
        <v>0.94637156782899479</v>
      </c>
    </row>
    <row r="8473" spans="1:13" ht="41.4">
      <c r="A8473" t="s">
        <v>164</v>
      </c>
      <c r="B8473" t="s">
        <v>115</v>
      </c>
      <c r="C8473" s="14" t="s">
        <v>383</v>
      </c>
      <c r="D8473" t="s">
        <v>456</v>
      </c>
      <c r="E8473" t="s">
        <v>474</v>
      </c>
      <c r="F8473" s="20">
        <v>2028</v>
      </c>
      <c r="G8473" s="20">
        <v>61</v>
      </c>
      <c r="H8473" s="11">
        <v>16219.8020202647</v>
      </c>
      <c r="I8473" s="10">
        <v>2836598.0163438199</v>
      </c>
      <c r="J8473" s="33">
        <f t="shared" si="528"/>
        <v>5.718047438096608E-3</v>
      </c>
      <c r="K8473" s="33">
        <f t="shared" si="529"/>
        <v>5.7017305199621449E-3</v>
      </c>
      <c r="L8473" s="33">
        <f t="shared" si="530"/>
        <v>0.94637156782899479</v>
      </c>
      <c r="M8473" s="33">
        <f t="shared" si="531"/>
        <v>0.94097561217747983</v>
      </c>
    </row>
    <row r="8474" spans="1:13" ht="41.4">
      <c r="A8474" t="s">
        <v>164</v>
      </c>
      <c r="B8474" t="s">
        <v>115</v>
      </c>
      <c r="C8474" s="14" t="s">
        <v>383</v>
      </c>
      <c r="D8474" t="s">
        <v>456</v>
      </c>
      <c r="E8474" t="s">
        <v>474</v>
      </c>
      <c r="F8474" s="20">
        <v>2028</v>
      </c>
      <c r="G8474" s="20">
        <v>62</v>
      </c>
      <c r="H8474" s="11">
        <v>17118.261991592899</v>
      </c>
      <c r="I8474" s="10">
        <v>2718176.1646711002</v>
      </c>
      <c r="J8474" s="33">
        <f t="shared" si="528"/>
        <v>6.2977014566177733E-3</v>
      </c>
      <c r="K8474" s="33">
        <f t="shared" si="529"/>
        <v>6.2779124982423884E-3</v>
      </c>
      <c r="L8474" s="33">
        <f t="shared" si="530"/>
        <v>0.94097561217747983</v>
      </c>
      <c r="M8474" s="33">
        <f t="shared" si="531"/>
        <v>0.93506824962124957</v>
      </c>
    </row>
    <row r="8475" spans="1:13" ht="41.4">
      <c r="A8475" t="s">
        <v>164</v>
      </c>
      <c r="B8475" t="s">
        <v>115</v>
      </c>
      <c r="C8475" s="14" t="s">
        <v>383</v>
      </c>
      <c r="D8475" t="s">
        <v>456</v>
      </c>
      <c r="E8475" t="s">
        <v>474</v>
      </c>
      <c r="F8475" s="20">
        <v>2028</v>
      </c>
      <c r="G8475" s="20">
        <v>63</v>
      </c>
      <c r="H8475" s="11">
        <v>17915.203831000901</v>
      </c>
      <c r="I8475" s="10">
        <v>2587405.0851862198</v>
      </c>
      <c r="J8475" s="33">
        <f t="shared" si="528"/>
        <v>6.9240042595462067E-3</v>
      </c>
      <c r="K8475" s="33">
        <f t="shared" si="529"/>
        <v>6.9000885713297322E-3</v>
      </c>
      <c r="L8475" s="33">
        <f t="shared" si="530"/>
        <v>0.93506824962124957</v>
      </c>
      <c r="M8475" s="33">
        <f t="shared" si="531"/>
        <v>0.92861619587862465</v>
      </c>
    </row>
    <row r="8476" spans="1:13" ht="41.4">
      <c r="A8476" t="s">
        <v>164</v>
      </c>
      <c r="B8476" t="s">
        <v>115</v>
      </c>
      <c r="C8476" s="14" t="s">
        <v>383</v>
      </c>
      <c r="D8476" t="s">
        <v>456</v>
      </c>
      <c r="E8476" t="s">
        <v>474</v>
      </c>
      <c r="F8476" s="20">
        <v>2028</v>
      </c>
      <c r="G8476" s="20">
        <v>64</v>
      </c>
      <c r="H8476" s="11">
        <v>19068.716442483699</v>
      </c>
      <c r="I8476" s="10">
        <v>2458129.61520151</v>
      </c>
      <c r="J8476" s="33">
        <f t="shared" si="528"/>
        <v>7.7574088545044051E-3</v>
      </c>
      <c r="K8476" s="33">
        <f t="shared" si="529"/>
        <v>7.727397811221004E-3</v>
      </c>
      <c r="L8476" s="33">
        <f t="shared" si="530"/>
        <v>0.92861619587862465</v>
      </c>
      <c r="M8476" s="33">
        <f t="shared" si="531"/>
        <v>0.92144040911912783</v>
      </c>
    </row>
    <row r="8477" spans="1:13" ht="41.4">
      <c r="A8477" t="s">
        <v>164</v>
      </c>
      <c r="B8477" t="s">
        <v>115</v>
      </c>
      <c r="C8477" s="14" t="s">
        <v>383</v>
      </c>
      <c r="D8477" t="s">
        <v>456</v>
      </c>
      <c r="E8477" t="s">
        <v>474</v>
      </c>
      <c r="F8477" s="20">
        <v>2028</v>
      </c>
      <c r="G8477" s="20">
        <v>65</v>
      </c>
      <c r="H8477" s="11">
        <v>19930.467929324099</v>
      </c>
      <c r="I8477" s="10">
        <v>2329105.8154325401</v>
      </c>
      <c r="J8477" s="33">
        <f t="shared" si="528"/>
        <v>8.5571328693036623E-3</v>
      </c>
      <c r="K8477" s="33">
        <f t="shared" si="529"/>
        <v>8.5206248167997156E-3</v>
      </c>
      <c r="L8477" s="33">
        <f t="shared" si="530"/>
        <v>0.92144040911912783</v>
      </c>
      <c r="M8477" s="33">
        <f t="shared" si="531"/>
        <v>0.91358916110198529</v>
      </c>
    </row>
    <row r="8478" spans="1:13" ht="41.4">
      <c r="A8478" t="s">
        <v>164</v>
      </c>
      <c r="B8478" t="s">
        <v>115</v>
      </c>
      <c r="C8478" s="14" t="s">
        <v>383</v>
      </c>
      <c r="D8478" t="s">
        <v>456</v>
      </c>
      <c r="E8478" t="s">
        <v>474</v>
      </c>
      <c r="F8478" s="20">
        <v>2028</v>
      </c>
      <c r="G8478" s="20">
        <v>66</v>
      </c>
      <c r="H8478" s="11">
        <v>20389.5021475352</v>
      </c>
      <c r="I8478" s="10">
        <v>2199912.6753501599</v>
      </c>
      <c r="J8478" s="33">
        <f t="shared" si="528"/>
        <v>9.2683234093779675E-3</v>
      </c>
      <c r="K8478" s="33">
        <f t="shared" si="529"/>
        <v>9.2255048873796097E-3</v>
      </c>
      <c r="L8478" s="33">
        <f t="shared" si="530"/>
        <v>0.91358916110198529</v>
      </c>
      <c r="M8478" s="33">
        <f t="shared" si="531"/>
        <v>0.9051608398311819</v>
      </c>
    </row>
    <row r="8479" spans="1:13" ht="41.4">
      <c r="A8479" t="s">
        <v>164</v>
      </c>
      <c r="B8479" t="s">
        <v>115</v>
      </c>
      <c r="C8479" s="14" t="s">
        <v>383</v>
      </c>
      <c r="D8479" t="s">
        <v>456</v>
      </c>
      <c r="E8479" t="s">
        <v>474</v>
      </c>
      <c r="F8479" s="20">
        <v>2028</v>
      </c>
      <c r="G8479" s="20">
        <v>67</v>
      </c>
      <c r="H8479" s="11">
        <v>20896.353905386899</v>
      </c>
      <c r="I8479" s="10">
        <v>2070044.11592634</v>
      </c>
      <c r="J8479" s="33">
        <f t="shared" si="528"/>
        <v>1.0094641821696552E-2</v>
      </c>
      <c r="K8479" s="33">
        <f t="shared" si="529"/>
        <v>1.0043861936833154E-2</v>
      </c>
      <c r="L8479" s="33">
        <f t="shared" si="530"/>
        <v>0.9051608398311819</v>
      </c>
      <c r="M8479" s="33">
        <f t="shared" si="531"/>
        <v>0.8960695293252896</v>
      </c>
    </row>
    <row r="8480" spans="1:13" ht="41.4">
      <c r="A8480" t="s">
        <v>164</v>
      </c>
      <c r="B8480" t="s">
        <v>115</v>
      </c>
      <c r="C8480" s="14" t="s">
        <v>383</v>
      </c>
      <c r="D8480" t="s">
        <v>456</v>
      </c>
      <c r="E8480" t="s">
        <v>474</v>
      </c>
      <c r="F8480" s="20">
        <v>2028</v>
      </c>
      <c r="G8480" s="20">
        <v>68</v>
      </c>
      <c r="H8480" s="11">
        <v>21214.110513905602</v>
      </c>
      <c r="I8480" s="10">
        <v>1936368.01211855</v>
      </c>
      <c r="J8480" s="33">
        <f t="shared" si="528"/>
        <v>1.0955619170085119E-2</v>
      </c>
      <c r="K8480" s="33">
        <f t="shared" si="529"/>
        <v>1.0895824934553766E-2</v>
      </c>
      <c r="L8480" s="33">
        <f t="shared" si="530"/>
        <v>0.8960695293252896</v>
      </c>
      <c r="M8480" s="33">
        <f t="shared" si="531"/>
        <v>0.88630611260457326</v>
      </c>
    </row>
    <row r="8481" spans="1:13" ht="41.4">
      <c r="A8481" t="s">
        <v>164</v>
      </c>
      <c r="B8481" t="s">
        <v>115</v>
      </c>
      <c r="C8481" s="14" t="s">
        <v>383</v>
      </c>
      <c r="D8481" t="s">
        <v>456</v>
      </c>
      <c r="E8481" t="s">
        <v>474</v>
      </c>
      <c r="F8481" s="20">
        <v>2028</v>
      </c>
      <c r="G8481" s="20">
        <v>69</v>
      </c>
      <c r="H8481" s="11">
        <v>20669.553918165999</v>
      </c>
      <c r="I8481" s="10">
        <v>1798798.2544086401</v>
      </c>
      <c r="J8481" s="33">
        <f t="shared" si="528"/>
        <v>1.1490757158290201E-2</v>
      </c>
      <c r="K8481" s="33">
        <f t="shared" si="529"/>
        <v>1.1424990551983316E-2</v>
      </c>
      <c r="L8481" s="33">
        <f t="shared" si="530"/>
        <v>0.88630611260457326</v>
      </c>
      <c r="M8481" s="33">
        <f t="shared" si="531"/>
        <v>0.87618007364190098</v>
      </c>
    </row>
    <row r="8482" spans="1:13" ht="41.4">
      <c r="A8482" t="s">
        <v>164</v>
      </c>
      <c r="B8482" t="s">
        <v>115</v>
      </c>
      <c r="C8482" s="14" t="s">
        <v>383</v>
      </c>
      <c r="D8482" t="s">
        <v>456</v>
      </c>
      <c r="E8482" t="s">
        <v>474</v>
      </c>
      <c r="F8482" s="20">
        <v>2029</v>
      </c>
      <c r="G8482" s="20">
        <v>30</v>
      </c>
      <c r="H8482" s="11">
        <v>862.60285913729899</v>
      </c>
      <c r="I8482" s="10">
        <v>4383742.7053706497</v>
      </c>
      <c r="J8482" s="33">
        <f t="shared" si="528"/>
        <v>1.9677314959212807E-4</v>
      </c>
      <c r="K8482" s="33">
        <f t="shared" si="529"/>
        <v>1.9675379102568336E-4</v>
      </c>
      <c r="L8482" s="33">
        <f t="shared" si="530"/>
        <v>1</v>
      </c>
      <c r="M8482" s="33">
        <f t="shared" si="531"/>
        <v>0.99980324620897432</v>
      </c>
    </row>
    <row r="8483" spans="1:13" ht="41.4">
      <c r="A8483" t="s">
        <v>164</v>
      </c>
      <c r="B8483" t="s">
        <v>115</v>
      </c>
      <c r="C8483" s="14" t="s">
        <v>383</v>
      </c>
      <c r="D8483" t="s">
        <v>456</v>
      </c>
      <c r="E8483" t="s">
        <v>474</v>
      </c>
      <c r="F8483" s="20">
        <v>2029</v>
      </c>
      <c r="G8483" s="20">
        <v>31</v>
      </c>
      <c r="H8483" s="11">
        <v>1248.22752994041</v>
      </c>
      <c r="I8483" s="10">
        <v>4427587.2515214104</v>
      </c>
      <c r="J8483" s="33">
        <f t="shared" si="528"/>
        <v>2.81920481524445E-4</v>
      </c>
      <c r="K8483" s="33">
        <f t="shared" si="529"/>
        <v>2.8188074567969679E-4</v>
      </c>
      <c r="L8483" s="33">
        <f t="shared" si="530"/>
        <v>0.99980324620897432</v>
      </c>
      <c r="M8483" s="33">
        <f t="shared" si="531"/>
        <v>0.99952142092439999</v>
      </c>
    </row>
    <row r="8484" spans="1:13" ht="41.4">
      <c r="A8484" t="s">
        <v>164</v>
      </c>
      <c r="B8484" t="s">
        <v>115</v>
      </c>
      <c r="C8484" s="14" t="s">
        <v>383</v>
      </c>
      <c r="D8484" t="s">
        <v>456</v>
      </c>
      <c r="E8484" t="s">
        <v>474</v>
      </c>
      <c r="F8484" s="20">
        <v>2029</v>
      </c>
      <c r="G8484" s="20">
        <v>32</v>
      </c>
      <c r="H8484" s="11">
        <v>1292.99949409225</v>
      </c>
      <c r="I8484" s="10">
        <v>4425212.2359432299</v>
      </c>
      <c r="J8484" s="33">
        <f t="shared" si="528"/>
        <v>2.921892612494434E-4</v>
      </c>
      <c r="K8484" s="33">
        <f t="shared" si="529"/>
        <v>2.9214657812448586E-4</v>
      </c>
      <c r="L8484" s="33">
        <f t="shared" si="530"/>
        <v>0.99952142092439999</v>
      </c>
      <c r="M8484" s="33">
        <f t="shared" si="531"/>
        <v>0.99922941416151478</v>
      </c>
    </row>
    <row r="8485" spans="1:13" ht="41.4">
      <c r="A8485" t="s">
        <v>164</v>
      </c>
      <c r="B8485" t="s">
        <v>115</v>
      </c>
      <c r="C8485" s="14" t="s">
        <v>383</v>
      </c>
      <c r="D8485" t="s">
        <v>456</v>
      </c>
      <c r="E8485" t="s">
        <v>474</v>
      </c>
      <c r="F8485" s="20">
        <v>2029</v>
      </c>
      <c r="G8485" s="20">
        <v>33</v>
      </c>
      <c r="H8485" s="11">
        <v>1328.47394460604</v>
      </c>
      <c r="I8485" s="10">
        <v>4363643.57002714</v>
      </c>
      <c r="J8485" s="33">
        <f t="shared" si="528"/>
        <v>3.0444144286463285E-4</v>
      </c>
      <c r="K8485" s="33">
        <f t="shared" si="529"/>
        <v>3.0439510527102698E-4</v>
      </c>
      <c r="L8485" s="33">
        <f t="shared" si="530"/>
        <v>0.99922941416151478</v>
      </c>
      <c r="M8485" s="33">
        <f t="shared" si="531"/>
        <v>0.99892525361880113</v>
      </c>
    </row>
    <row r="8486" spans="1:13" ht="41.4">
      <c r="A8486" t="s">
        <v>164</v>
      </c>
      <c r="B8486" t="s">
        <v>115</v>
      </c>
      <c r="C8486" s="14" t="s">
        <v>383</v>
      </c>
      <c r="D8486" t="s">
        <v>456</v>
      </c>
      <c r="E8486" t="s">
        <v>474</v>
      </c>
      <c r="F8486" s="20">
        <v>2029</v>
      </c>
      <c r="G8486" s="20">
        <v>34</v>
      </c>
      <c r="H8486" s="11">
        <v>1369.9236468050501</v>
      </c>
      <c r="I8486" s="10">
        <v>4300159.9097880898</v>
      </c>
      <c r="J8486" s="33">
        <f t="shared" si="528"/>
        <v>3.1857504733412564E-4</v>
      </c>
      <c r="K8486" s="33">
        <f t="shared" si="529"/>
        <v>3.1852430769196971E-4</v>
      </c>
      <c r="L8486" s="33">
        <f t="shared" si="530"/>
        <v>0.99892525361880113</v>
      </c>
      <c r="M8486" s="33">
        <f t="shared" si="531"/>
        <v>0.99860707164395623</v>
      </c>
    </row>
    <row r="8487" spans="1:13" ht="41.4">
      <c r="A8487" t="s">
        <v>164</v>
      </c>
      <c r="B8487" t="s">
        <v>115</v>
      </c>
      <c r="C8487" s="14" t="s">
        <v>383</v>
      </c>
      <c r="D8487" t="s">
        <v>456</v>
      </c>
      <c r="E8487" t="s">
        <v>474</v>
      </c>
      <c r="F8487" s="20">
        <v>2029</v>
      </c>
      <c r="G8487" s="20">
        <v>35</v>
      </c>
      <c r="H8487" s="11">
        <v>1447.4194465222199</v>
      </c>
      <c r="I8487" s="10">
        <v>4246363.3870549602</v>
      </c>
      <c r="J8487" s="33">
        <f t="shared" si="528"/>
        <v>3.40860947260114E-4</v>
      </c>
      <c r="K8487" s="33">
        <f t="shared" si="529"/>
        <v>3.4080286076743072E-4</v>
      </c>
      <c r="L8487" s="33">
        <f t="shared" si="530"/>
        <v>0.99860707164395623</v>
      </c>
      <c r="M8487" s="33">
        <f t="shared" si="531"/>
        <v>0.99826674349715738</v>
      </c>
    </row>
    <row r="8488" spans="1:13" ht="41.4">
      <c r="A8488" t="s">
        <v>164</v>
      </c>
      <c r="B8488" t="s">
        <v>115</v>
      </c>
      <c r="C8488" s="14" t="s">
        <v>383</v>
      </c>
      <c r="D8488" t="s">
        <v>456</v>
      </c>
      <c r="E8488" t="s">
        <v>474</v>
      </c>
      <c r="F8488" s="20">
        <v>2029</v>
      </c>
      <c r="G8488" s="20">
        <v>36</v>
      </c>
      <c r="H8488" s="11">
        <v>1902.3955262259899</v>
      </c>
      <c r="I8488" s="10">
        <v>4195209.4585732399</v>
      </c>
      <c r="J8488" s="33">
        <f t="shared" si="528"/>
        <v>4.5346854430314444E-4</v>
      </c>
      <c r="K8488" s="33">
        <f t="shared" si="529"/>
        <v>4.5336574298249221E-4</v>
      </c>
      <c r="L8488" s="33">
        <f t="shared" si="530"/>
        <v>0.99826674349715738</v>
      </c>
      <c r="M8488" s="33">
        <f t="shared" si="531"/>
        <v>0.99781416355329711</v>
      </c>
    </row>
    <row r="8489" spans="1:13" ht="41.4">
      <c r="A8489" t="s">
        <v>164</v>
      </c>
      <c r="B8489" t="s">
        <v>115</v>
      </c>
      <c r="C8489" s="14" t="s">
        <v>383</v>
      </c>
      <c r="D8489" t="s">
        <v>456</v>
      </c>
      <c r="E8489" t="s">
        <v>474</v>
      </c>
      <c r="F8489" s="20">
        <v>2029</v>
      </c>
      <c r="G8489" s="20">
        <v>37</v>
      </c>
      <c r="H8489" s="11">
        <v>2060.4766915454802</v>
      </c>
      <c r="I8489" s="10">
        <v>4179268.92687668</v>
      </c>
      <c r="J8489" s="33">
        <f t="shared" si="528"/>
        <v>4.9302323626380018E-4</v>
      </c>
      <c r="K8489" s="33">
        <f t="shared" si="529"/>
        <v>4.9290172027893764E-4</v>
      </c>
      <c r="L8489" s="33">
        <f t="shared" si="530"/>
        <v>0.99781416355329711</v>
      </c>
      <c r="M8489" s="33">
        <f t="shared" si="531"/>
        <v>0.99732233923556302</v>
      </c>
    </row>
    <row r="8490" spans="1:13" ht="41.4">
      <c r="A8490" t="s">
        <v>164</v>
      </c>
      <c r="B8490" t="s">
        <v>115</v>
      </c>
      <c r="C8490" s="14" t="s">
        <v>383</v>
      </c>
      <c r="D8490" t="s">
        <v>456</v>
      </c>
      <c r="E8490" t="s">
        <v>474</v>
      </c>
      <c r="F8490" s="20">
        <v>2029</v>
      </c>
      <c r="G8490" s="20">
        <v>38</v>
      </c>
      <c r="H8490" s="11">
        <v>2255.0338491142602</v>
      </c>
      <c r="I8490" s="10">
        <v>4157613.6033873102</v>
      </c>
      <c r="J8490" s="33">
        <f t="shared" si="528"/>
        <v>5.4238658620825865E-4</v>
      </c>
      <c r="K8490" s="33">
        <f t="shared" si="529"/>
        <v>5.4223952119369923E-4</v>
      </c>
      <c r="L8490" s="33">
        <f t="shared" si="530"/>
        <v>0.99732233923556302</v>
      </c>
      <c r="M8490" s="33">
        <f t="shared" si="531"/>
        <v>0.9967815516478602</v>
      </c>
    </row>
    <row r="8491" spans="1:13" ht="41.4">
      <c r="A8491" t="s">
        <v>164</v>
      </c>
      <c r="B8491" t="s">
        <v>115</v>
      </c>
      <c r="C8491" s="14" t="s">
        <v>383</v>
      </c>
      <c r="D8491" t="s">
        <v>456</v>
      </c>
      <c r="E8491" t="s">
        <v>474</v>
      </c>
      <c r="F8491" s="20">
        <v>2029</v>
      </c>
      <c r="G8491" s="20">
        <v>39</v>
      </c>
      <c r="H8491" s="11">
        <v>2381.9693396483299</v>
      </c>
      <c r="I8491" s="10">
        <v>4139465.9419857301</v>
      </c>
      <c r="J8491" s="33">
        <f t="shared" si="528"/>
        <v>5.7542914304198453E-4</v>
      </c>
      <c r="K8491" s="33">
        <f t="shared" si="529"/>
        <v>5.752636154440216E-4</v>
      </c>
      <c r="L8491" s="33">
        <f t="shared" si="530"/>
        <v>0.9967815516478602</v>
      </c>
      <c r="M8491" s="33">
        <f t="shared" si="531"/>
        <v>0.99620813948865139</v>
      </c>
    </row>
    <row r="8492" spans="1:13" ht="41.4">
      <c r="A8492" t="s">
        <v>164</v>
      </c>
      <c r="B8492" t="s">
        <v>115</v>
      </c>
      <c r="C8492" s="14" t="s">
        <v>383</v>
      </c>
      <c r="D8492" t="s">
        <v>456</v>
      </c>
      <c r="E8492" t="s">
        <v>474</v>
      </c>
      <c r="F8492" s="20">
        <v>2029</v>
      </c>
      <c r="G8492" s="20">
        <v>40</v>
      </c>
      <c r="H8492" s="11">
        <v>2604.6905849526202</v>
      </c>
      <c r="I8492" s="10">
        <v>4144542.3090631599</v>
      </c>
      <c r="J8492" s="33">
        <f t="shared" si="528"/>
        <v>6.2846278086165549E-4</v>
      </c>
      <c r="K8492" s="33">
        <f t="shared" si="529"/>
        <v>6.2826533949189578E-4</v>
      </c>
      <c r="L8492" s="33">
        <f t="shared" si="530"/>
        <v>0.99620813948865139</v>
      </c>
      <c r="M8492" s="33">
        <f t="shared" si="531"/>
        <v>0.99558225644369092</v>
      </c>
    </row>
    <row r="8493" spans="1:13" ht="41.4">
      <c r="A8493" t="s">
        <v>164</v>
      </c>
      <c r="B8493" t="s">
        <v>115</v>
      </c>
      <c r="C8493" s="14" t="s">
        <v>383</v>
      </c>
      <c r="D8493" t="s">
        <v>456</v>
      </c>
      <c r="E8493" t="s">
        <v>474</v>
      </c>
      <c r="F8493" s="20">
        <v>2029</v>
      </c>
      <c r="G8493" s="20">
        <v>41</v>
      </c>
      <c r="H8493" s="11">
        <v>3489.4301469351599</v>
      </c>
      <c r="I8493" s="10">
        <v>4103872.9848685199</v>
      </c>
      <c r="J8493" s="33">
        <f t="shared" si="528"/>
        <v>8.5027732578496322E-4</v>
      </c>
      <c r="K8493" s="33">
        <f t="shared" si="529"/>
        <v>8.4991594245220625E-4</v>
      </c>
      <c r="L8493" s="33">
        <f t="shared" si="530"/>
        <v>0.99558225644369092</v>
      </c>
      <c r="M8493" s="33">
        <f t="shared" si="531"/>
        <v>0.99473609521191686</v>
      </c>
    </row>
    <row r="8494" spans="1:13" ht="41.4">
      <c r="A8494" t="s">
        <v>164</v>
      </c>
      <c r="B8494" t="s">
        <v>115</v>
      </c>
      <c r="C8494" s="14" t="s">
        <v>383</v>
      </c>
      <c r="D8494" t="s">
        <v>456</v>
      </c>
      <c r="E8494" t="s">
        <v>474</v>
      </c>
      <c r="F8494" s="20">
        <v>2029</v>
      </c>
      <c r="G8494" s="20">
        <v>42</v>
      </c>
      <c r="H8494" s="11">
        <v>3896.0680284079499</v>
      </c>
      <c r="I8494" s="10">
        <v>4054616.4944706098</v>
      </c>
      <c r="J8494" s="33">
        <f t="shared" si="528"/>
        <v>9.6089680336503426E-4</v>
      </c>
      <c r="K8494" s="33">
        <f t="shared" si="529"/>
        <v>9.6043528986577975E-4</v>
      </c>
      <c r="L8494" s="33">
        <f t="shared" si="530"/>
        <v>0.99473609521191686</v>
      </c>
      <c r="M8494" s="33">
        <f t="shared" si="531"/>
        <v>0.99378071556197201</v>
      </c>
    </row>
    <row r="8495" spans="1:13" ht="41.4">
      <c r="A8495" t="s">
        <v>164</v>
      </c>
      <c r="B8495" t="s">
        <v>115</v>
      </c>
      <c r="C8495" s="14" t="s">
        <v>383</v>
      </c>
      <c r="D8495" t="s">
        <v>456</v>
      </c>
      <c r="E8495" t="s">
        <v>474</v>
      </c>
      <c r="F8495" s="20">
        <v>2029</v>
      </c>
      <c r="G8495" s="20">
        <v>43</v>
      </c>
      <c r="H8495" s="11">
        <v>4428.9698472861401</v>
      </c>
      <c r="I8495" s="10">
        <v>4067275.5039832001</v>
      </c>
      <c r="J8495" s="33">
        <f t="shared" si="528"/>
        <v>1.0889279181970147E-3</v>
      </c>
      <c r="K8495" s="33">
        <f t="shared" si="529"/>
        <v>1.0883352513348932E-3</v>
      </c>
      <c r="L8495" s="33">
        <f t="shared" si="530"/>
        <v>0.99378071556197201</v>
      </c>
      <c r="M8495" s="33">
        <f t="shared" si="531"/>
        <v>0.99269914897712908</v>
      </c>
    </row>
    <row r="8496" spans="1:13" ht="41.4">
      <c r="A8496" t="s">
        <v>164</v>
      </c>
      <c r="B8496" t="s">
        <v>115</v>
      </c>
      <c r="C8496" s="14" t="s">
        <v>383</v>
      </c>
      <c r="D8496" t="s">
        <v>456</v>
      </c>
      <c r="E8496" t="s">
        <v>474</v>
      </c>
      <c r="F8496" s="20">
        <v>2029</v>
      </c>
      <c r="G8496" s="20">
        <v>44</v>
      </c>
      <c r="H8496" s="11">
        <v>4808.7947494897398</v>
      </c>
      <c r="I8496" s="10">
        <v>4136792.7154839798</v>
      </c>
      <c r="J8496" s="33">
        <f t="shared" si="528"/>
        <v>1.162445179206215E-3</v>
      </c>
      <c r="K8496" s="33">
        <f t="shared" si="529"/>
        <v>1.1617698015307099E-3</v>
      </c>
      <c r="L8496" s="33">
        <f t="shared" si="530"/>
        <v>0.99269914897712908</v>
      </c>
      <c r="M8496" s="33">
        <f t="shared" si="531"/>
        <v>0.99154586108384224</v>
      </c>
    </row>
    <row r="8497" spans="1:13" ht="41.4">
      <c r="A8497" t="s">
        <v>164</v>
      </c>
      <c r="B8497" t="s">
        <v>115</v>
      </c>
      <c r="C8497" s="14" t="s">
        <v>383</v>
      </c>
      <c r="D8497" t="s">
        <v>456</v>
      </c>
      <c r="E8497" t="s">
        <v>474</v>
      </c>
      <c r="F8497" s="20">
        <v>2029</v>
      </c>
      <c r="G8497" s="20">
        <v>45</v>
      </c>
      <c r="H8497" s="11">
        <v>5321.6453881243797</v>
      </c>
      <c r="I8497" s="10">
        <v>4164746.0536019802</v>
      </c>
      <c r="J8497" s="33">
        <f t="shared" si="528"/>
        <v>1.2777838839709873E-3</v>
      </c>
      <c r="K8497" s="33">
        <f t="shared" si="529"/>
        <v>1.2769678657459371E-3</v>
      </c>
      <c r="L8497" s="33">
        <f t="shared" si="530"/>
        <v>0.99154586108384224</v>
      </c>
      <c r="M8497" s="33">
        <f t="shared" si="531"/>
        <v>0.99027968888182483</v>
      </c>
    </row>
    <row r="8498" spans="1:13" ht="41.4">
      <c r="A8498" t="s">
        <v>164</v>
      </c>
      <c r="B8498" t="s">
        <v>115</v>
      </c>
      <c r="C8498" s="14" t="s">
        <v>383</v>
      </c>
      <c r="D8498" t="s">
        <v>456</v>
      </c>
      <c r="E8498" t="s">
        <v>474</v>
      </c>
      <c r="F8498" s="20">
        <v>2029</v>
      </c>
      <c r="G8498" s="20">
        <v>46</v>
      </c>
      <c r="H8498" s="11">
        <v>6507.65898733412</v>
      </c>
      <c r="I8498" s="10">
        <v>4133366.2078982699</v>
      </c>
      <c r="J8498" s="33">
        <f t="shared" si="528"/>
        <v>1.5744211037722515E-3</v>
      </c>
      <c r="K8498" s="33">
        <f t="shared" si="529"/>
        <v>1.5731823530565903E-3</v>
      </c>
      <c r="L8498" s="33">
        <f t="shared" si="530"/>
        <v>0.99027968888182483</v>
      </c>
      <c r="M8498" s="33">
        <f t="shared" si="531"/>
        <v>0.98872179835068552</v>
      </c>
    </row>
    <row r="8499" spans="1:13" ht="41.4">
      <c r="A8499" t="s">
        <v>164</v>
      </c>
      <c r="B8499" t="s">
        <v>115</v>
      </c>
      <c r="C8499" s="14" t="s">
        <v>383</v>
      </c>
      <c r="D8499" t="s">
        <v>456</v>
      </c>
      <c r="E8499" t="s">
        <v>474</v>
      </c>
      <c r="F8499" s="20">
        <v>2029</v>
      </c>
      <c r="G8499" s="20">
        <v>47</v>
      </c>
      <c r="H8499" s="11">
        <v>6932.8346498759001</v>
      </c>
      <c r="I8499" s="10">
        <v>4077459.0937147499</v>
      </c>
      <c r="J8499" s="33">
        <f t="shared" si="528"/>
        <v>1.7002830661287576E-3</v>
      </c>
      <c r="K8499" s="33">
        <f t="shared" si="529"/>
        <v>1.6988384037706084E-3</v>
      </c>
      <c r="L8499" s="33">
        <f t="shared" si="530"/>
        <v>0.98872179835068552</v>
      </c>
      <c r="M8499" s="33">
        <f t="shared" si="531"/>
        <v>0.98704211978900225</v>
      </c>
    </row>
    <row r="8500" spans="1:13" ht="41.4">
      <c r="A8500" t="s">
        <v>164</v>
      </c>
      <c r="B8500" t="s">
        <v>115</v>
      </c>
      <c r="C8500" s="14" t="s">
        <v>383</v>
      </c>
      <c r="D8500" t="s">
        <v>456</v>
      </c>
      <c r="E8500" t="s">
        <v>474</v>
      </c>
      <c r="F8500" s="20">
        <v>2029</v>
      </c>
      <c r="G8500" s="20">
        <v>48</v>
      </c>
      <c r="H8500" s="11">
        <v>7347.4658179746903</v>
      </c>
      <c r="I8500" s="10">
        <v>4014150.8929958199</v>
      </c>
      <c r="J8500" s="33">
        <f t="shared" si="528"/>
        <v>1.8303910375653987E-3</v>
      </c>
      <c r="K8500" s="33">
        <f t="shared" si="529"/>
        <v>1.8287168934920661E-3</v>
      </c>
      <c r="L8500" s="33">
        <f t="shared" si="530"/>
        <v>0.98704211978900225</v>
      </c>
      <c r="M8500" s="33">
        <f t="shared" si="531"/>
        <v>0.98523709918995583</v>
      </c>
    </row>
    <row r="8501" spans="1:13" ht="41.4">
      <c r="A8501" t="s">
        <v>164</v>
      </c>
      <c r="B8501" t="s">
        <v>115</v>
      </c>
      <c r="C8501" s="14" t="s">
        <v>383</v>
      </c>
      <c r="D8501" t="s">
        <v>456</v>
      </c>
      <c r="E8501" t="s">
        <v>474</v>
      </c>
      <c r="F8501" s="20">
        <v>2029</v>
      </c>
      <c r="G8501" s="20">
        <v>49</v>
      </c>
      <c r="H8501" s="11">
        <v>7583.4079808118104</v>
      </c>
      <c r="I8501" s="10">
        <v>3956038.2709653499</v>
      </c>
      <c r="J8501" s="33">
        <f t="shared" si="528"/>
        <v>1.9169197721035475E-3</v>
      </c>
      <c r="K8501" s="33">
        <f t="shared" si="529"/>
        <v>1.915083654814409E-3</v>
      </c>
      <c r="L8501" s="33">
        <f t="shared" si="530"/>
        <v>0.98523709918995583</v>
      </c>
      <c r="M8501" s="33">
        <f t="shared" si="531"/>
        <v>0.98335028772518041</v>
      </c>
    </row>
    <row r="8502" spans="1:13" ht="41.4">
      <c r="A8502" t="s">
        <v>164</v>
      </c>
      <c r="B8502" t="s">
        <v>115</v>
      </c>
      <c r="C8502" s="14" t="s">
        <v>383</v>
      </c>
      <c r="D8502" t="s">
        <v>456</v>
      </c>
      <c r="E8502" t="s">
        <v>474</v>
      </c>
      <c r="F8502" s="20">
        <v>2029</v>
      </c>
      <c r="G8502" s="20">
        <v>50</v>
      </c>
      <c r="H8502" s="11">
        <v>7896.2625666980302</v>
      </c>
      <c r="I8502" s="10">
        <v>3884517.6107413298</v>
      </c>
      <c r="J8502" s="33">
        <f t="shared" si="528"/>
        <v>2.032752418180205E-3</v>
      </c>
      <c r="K8502" s="33">
        <f t="shared" si="529"/>
        <v>2.0306877761889774E-3</v>
      </c>
      <c r="L8502" s="33">
        <f t="shared" si="530"/>
        <v>0.98335028772518041</v>
      </c>
      <c r="M8502" s="33">
        <f t="shared" si="531"/>
        <v>0.98135341031618495</v>
      </c>
    </row>
    <row r="8503" spans="1:13" ht="41.4">
      <c r="A8503" t="s">
        <v>164</v>
      </c>
      <c r="B8503" t="s">
        <v>115</v>
      </c>
      <c r="C8503" s="14" t="s">
        <v>383</v>
      </c>
      <c r="D8503" t="s">
        <v>456</v>
      </c>
      <c r="E8503" t="s">
        <v>474</v>
      </c>
      <c r="F8503" s="20">
        <v>2029</v>
      </c>
      <c r="G8503" s="20">
        <v>51</v>
      </c>
      <c r="H8503" s="11">
        <v>8658.3326741558394</v>
      </c>
      <c r="I8503" s="10">
        <v>3788690.0717879599</v>
      </c>
      <c r="J8503" s="33">
        <f t="shared" si="528"/>
        <v>2.285310360599065E-3</v>
      </c>
      <c r="K8503" s="33">
        <f t="shared" si="529"/>
        <v>2.282701026967815E-3</v>
      </c>
      <c r="L8503" s="33">
        <f t="shared" si="530"/>
        <v>0.98135341031618495</v>
      </c>
      <c r="M8503" s="33">
        <f t="shared" si="531"/>
        <v>0.97911327387863778</v>
      </c>
    </row>
    <row r="8504" spans="1:13" ht="41.4">
      <c r="A8504" t="s">
        <v>164</v>
      </c>
      <c r="B8504" t="s">
        <v>115</v>
      </c>
      <c r="C8504" s="14" t="s">
        <v>383</v>
      </c>
      <c r="D8504" t="s">
        <v>456</v>
      </c>
      <c r="E8504" t="s">
        <v>474</v>
      </c>
      <c r="F8504" s="20">
        <v>2029</v>
      </c>
      <c r="G8504" s="20">
        <v>52</v>
      </c>
      <c r="H8504" s="11">
        <v>9006.0866882198807</v>
      </c>
      <c r="I8504" s="10">
        <v>3697148.7964772498</v>
      </c>
      <c r="J8504" s="33">
        <f t="shared" si="528"/>
        <v>2.4359546190840737E-3</v>
      </c>
      <c r="K8504" s="33">
        <f t="shared" si="529"/>
        <v>2.4329900892728906E-3</v>
      </c>
      <c r="L8504" s="33">
        <f t="shared" si="530"/>
        <v>0.97911327387863778</v>
      </c>
      <c r="M8504" s="33">
        <f t="shared" si="531"/>
        <v>0.97673110098701554</v>
      </c>
    </row>
    <row r="8505" spans="1:13" ht="41.4">
      <c r="A8505" t="s">
        <v>164</v>
      </c>
      <c r="B8505" t="s">
        <v>115</v>
      </c>
      <c r="C8505" s="14" t="s">
        <v>383</v>
      </c>
      <c r="D8505" t="s">
        <v>456</v>
      </c>
      <c r="E8505" t="s">
        <v>474</v>
      </c>
      <c r="F8505" s="20">
        <v>2029</v>
      </c>
      <c r="G8505" s="20">
        <v>53</v>
      </c>
      <c r="H8505" s="11">
        <v>9537.1891354845193</v>
      </c>
      <c r="I8505" s="10">
        <v>3620801.85217189</v>
      </c>
      <c r="J8505" s="33">
        <f t="shared" si="528"/>
        <v>2.633999187158989E-3</v>
      </c>
      <c r="K8505" s="33">
        <f t="shared" si="529"/>
        <v>2.6305332550552452E-3</v>
      </c>
      <c r="L8505" s="33">
        <f t="shared" si="530"/>
        <v>0.97673110098701554</v>
      </c>
      <c r="M8505" s="33">
        <f t="shared" si="531"/>
        <v>0.9741617773446225</v>
      </c>
    </row>
    <row r="8506" spans="1:13" ht="41.4">
      <c r="A8506" t="s">
        <v>164</v>
      </c>
      <c r="B8506" t="s">
        <v>115</v>
      </c>
      <c r="C8506" s="14" t="s">
        <v>383</v>
      </c>
      <c r="D8506" t="s">
        <v>456</v>
      </c>
      <c r="E8506" t="s">
        <v>474</v>
      </c>
      <c r="F8506" s="20">
        <v>2029</v>
      </c>
      <c r="G8506" s="20">
        <v>54</v>
      </c>
      <c r="H8506" s="11">
        <v>10147.4873040004</v>
      </c>
      <c r="I8506" s="10">
        <v>3531791.4649992599</v>
      </c>
      <c r="J8506" s="33">
        <f t="shared" si="528"/>
        <v>2.8731841629280699E-3</v>
      </c>
      <c r="K8506" s="33">
        <f t="shared" si="529"/>
        <v>2.8690605195853536E-3</v>
      </c>
      <c r="L8506" s="33">
        <f t="shared" si="530"/>
        <v>0.9741617773446225</v>
      </c>
      <c r="M8506" s="33">
        <f t="shared" si="531"/>
        <v>0.97136684824955399</v>
      </c>
    </row>
    <row r="8507" spans="1:13" ht="41.4">
      <c r="A8507" t="s">
        <v>164</v>
      </c>
      <c r="B8507" t="s">
        <v>115</v>
      </c>
      <c r="C8507" s="14" t="s">
        <v>383</v>
      </c>
      <c r="D8507" t="s">
        <v>456</v>
      </c>
      <c r="E8507" t="s">
        <v>474</v>
      </c>
      <c r="F8507" s="20">
        <v>2029</v>
      </c>
      <c r="G8507" s="20">
        <v>55</v>
      </c>
      <c r="H8507" s="11">
        <v>10936.180487571701</v>
      </c>
      <c r="I8507" s="10">
        <v>3457998.8756100899</v>
      </c>
      <c r="J8507" s="33">
        <f t="shared" si="528"/>
        <v>3.1625749113762354E-3</v>
      </c>
      <c r="K8507" s="33">
        <f t="shared" si="529"/>
        <v>3.1575792391247415E-3</v>
      </c>
      <c r="L8507" s="33">
        <f t="shared" si="530"/>
        <v>0.97136684824955399</v>
      </c>
      <c r="M8507" s="33">
        <f t="shared" si="531"/>
        <v>0.96829968045594716</v>
      </c>
    </row>
    <row r="8508" spans="1:13" ht="41.4">
      <c r="A8508" t="s">
        <v>164</v>
      </c>
      <c r="B8508" t="s">
        <v>115</v>
      </c>
      <c r="C8508" s="14" t="s">
        <v>383</v>
      </c>
      <c r="D8508" t="s">
        <v>456</v>
      </c>
      <c r="E8508" t="s">
        <v>474</v>
      </c>
      <c r="F8508" s="20">
        <v>2029</v>
      </c>
      <c r="G8508" s="20">
        <v>56</v>
      </c>
      <c r="H8508" s="11">
        <v>12063.9959309889</v>
      </c>
      <c r="I8508" s="10">
        <v>3384243.6594928498</v>
      </c>
      <c r="J8508" s="33">
        <f t="shared" si="528"/>
        <v>3.564753943513856E-3</v>
      </c>
      <c r="K8508" s="33">
        <f t="shared" si="529"/>
        <v>3.558407751285797E-3</v>
      </c>
      <c r="L8508" s="33">
        <f t="shared" si="530"/>
        <v>0.96829968045594716</v>
      </c>
      <c r="M8508" s="33">
        <f t="shared" si="531"/>
        <v>0.96485407536744516</v>
      </c>
    </row>
    <row r="8509" spans="1:13" ht="41.4">
      <c r="A8509" t="s">
        <v>164</v>
      </c>
      <c r="B8509" t="s">
        <v>115</v>
      </c>
      <c r="C8509" s="14" t="s">
        <v>383</v>
      </c>
      <c r="D8509" t="s">
        <v>456</v>
      </c>
      <c r="E8509" t="s">
        <v>474</v>
      </c>
      <c r="F8509" s="20">
        <v>2029</v>
      </c>
      <c r="G8509" s="20">
        <v>57</v>
      </c>
      <c r="H8509" s="11">
        <v>12960.3804450194</v>
      </c>
      <c r="I8509" s="10">
        <v>3288874.1242423002</v>
      </c>
      <c r="J8509" s="33">
        <f t="shared" si="528"/>
        <v>3.94067390706394E-3</v>
      </c>
      <c r="K8509" s="33">
        <f t="shared" si="529"/>
        <v>3.9329196406654443E-3</v>
      </c>
      <c r="L8509" s="33">
        <f t="shared" si="530"/>
        <v>0.96485407536744516</v>
      </c>
      <c r="M8509" s="33">
        <f t="shared" si="531"/>
        <v>0.96105938182405648</v>
      </c>
    </row>
    <row r="8510" spans="1:13" ht="41.4">
      <c r="A8510" t="s">
        <v>164</v>
      </c>
      <c r="B8510" t="s">
        <v>115</v>
      </c>
      <c r="C8510" s="14" t="s">
        <v>383</v>
      </c>
      <c r="D8510" t="s">
        <v>456</v>
      </c>
      <c r="E8510" t="s">
        <v>474</v>
      </c>
      <c r="F8510" s="20">
        <v>2029</v>
      </c>
      <c r="G8510" s="20">
        <v>58</v>
      </c>
      <c r="H8510" s="11">
        <v>13855.2530374701</v>
      </c>
      <c r="I8510" s="10">
        <v>3203797.2044019601</v>
      </c>
      <c r="J8510" s="33">
        <f t="shared" si="528"/>
        <v>4.3246348484333617E-3</v>
      </c>
      <c r="K8510" s="33">
        <f t="shared" si="529"/>
        <v>4.3152970808086888E-3</v>
      </c>
      <c r="L8510" s="33">
        <f t="shared" si="530"/>
        <v>0.96105938182405648</v>
      </c>
      <c r="M8510" s="33">
        <f t="shared" si="531"/>
        <v>0.95691212507918733</v>
      </c>
    </row>
    <row r="8511" spans="1:13" ht="41.4">
      <c r="A8511" t="s">
        <v>164</v>
      </c>
      <c r="B8511" t="s">
        <v>115</v>
      </c>
      <c r="C8511" s="14" t="s">
        <v>383</v>
      </c>
      <c r="D8511" t="s">
        <v>456</v>
      </c>
      <c r="E8511" t="s">
        <v>474</v>
      </c>
      <c r="F8511" s="20">
        <v>2029</v>
      </c>
      <c r="G8511" s="20">
        <v>59</v>
      </c>
      <c r="H8511" s="11">
        <v>14102.358692955</v>
      </c>
      <c r="I8511" s="10">
        <v>3116184.3078465802</v>
      </c>
      <c r="J8511" s="33">
        <f t="shared" si="528"/>
        <v>4.5255213747932479E-3</v>
      </c>
      <c r="K8511" s="33">
        <f t="shared" si="529"/>
        <v>4.5152966328475541E-3</v>
      </c>
      <c r="L8511" s="33">
        <f t="shared" si="530"/>
        <v>0.95691212507918733</v>
      </c>
      <c r="M8511" s="33">
        <f t="shared" si="531"/>
        <v>0.95259138298288626</v>
      </c>
    </row>
    <row r="8512" spans="1:13" ht="41.4">
      <c r="A8512" t="s">
        <v>164</v>
      </c>
      <c r="B8512" t="s">
        <v>115</v>
      </c>
      <c r="C8512" s="14" t="s">
        <v>383</v>
      </c>
      <c r="D8512" t="s">
        <v>456</v>
      </c>
      <c r="E8512" t="s">
        <v>474</v>
      </c>
      <c r="F8512" s="20">
        <v>2029</v>
      </c>
      <c r="G8512" s="20">
        <v>60</v>
      </c>
      <c r="H8512" s="11">
        <v>14532.598683095401</v>
      </c>
      <c r="I8512" s="10">
        <v>3013236.1448446801</v>
      </c>
      <c r="J8512" s="33">
        <f t="shared" si="528"/>
        <v>4.8229206024755474E-3</v>
      </c>
      <c r="K8512" s="33">
        <f t="shared" si="529"/>
        <v>4.8113089956927091E-3</v>
      </c>
      <c r="L8512" s="33">
        <f t="shared" si="530"/>
        <v>0.95259138298288626</v>
      </c>
      <c r="M8512" s="33">
        <f t="shared" si="531"/>
        <v>0.94800817149272132</v>
      </c>
    </row>
    <row r="8513" spans="1:13" ht="41.4">
      <c r="A8513" t="s">
        <v>164</v>
      </c>
      <c r="B8513" t="s">
        <v>115</v>
      </c>
      <c r="C8513" s="14" t="s">
        <v>383</v>
      </c>
      <c r="D8513" t="s">
        <v>456</v>
      </c>
      <c r="E8513" t="s">
        <v>474</v>
      </c>
      <c r="F8513" s="20">
        <v>2029</v>
      </c>
      <c r="G8513" s="20">
        <v>61</v>
      </c>
      <c r="H8513" s="11">
        <v>15677.404343038401</v>
      </c>
      <c r="I8513" s="10">
        <v>2903535.96211361</v>
      </c>
      <c r="J8513" s="33">
        <f t="shared" si="528"/>
        <v>5.399418001913135E-3</v>
      </c>
      <c r="K8513" s="33">
        <f t="shared" si="529"/>
        <v>5.3848673446729167E-3</v>
      </c>
      <c r="L8513" s="33">
        <f t="shared" si="530"/>
        <v>0.94800817149272132</v>
      </c>
      <c r="M8513" s="33">
        <f t="shared" si="531"/>
        <v>0.94290327324756706</v>
      </c>
    </row>
    <row r="8514" spans="1:13" ht="41.4">
      <c r="A8514" t="s">
        <v>164</v>
      </c>
      <c r="B8514" t="s">
        <v>115</v>
      </c>
      <c r="C8514" s="14" t="s">
        <v>383</v>
      </c>
      <c r="D8514" t="s">
        <v>456</v>
      </c>
      <c r="E8514" t="s">
        <v>474</v>
      </c>
      <c r="F8514" s="20">
        <v>2029</v>
      </c>
      <c r="G8514" s="20">
        <v>62</v>
      </c>
      <c r="H8514" s="11">
        <v>16598.1475631045</v>
      </c>
      <c r="I8514" s="10">
        <v>2795819.2521803798</v>
      </c>
      <c r="J8514" s="33">
        <f t="shared" ref="J8514:J8577" si="532">IF(I8514&gt;0,H8514/I8514,0)</f>
        <v>5.9367741852983085E-3</v>
      </c>
      <c r="K8514" s="33">
        <f t="shared" ref="K8514:K8577" si="533">1-EXP(-J8514)</f>
        <v>5.9191863636222086E-3</v>
      </c>
      <c r="L8514" s="33">
        <f t="shared" ref="L8514:L8577" si="534">IF(G8514=30,1,M8513)</f>
        <v>0.94290327324756706</v>
      </c>
      <c r="M8514" s="33">
        <f t="shared" ref="M8514:M8577" si="535">L8514*(1-K8514)</f>
        <v>0.93732205305034533</v>
      </c>
    </row>
    <row r="8515" spans="1:13" ht="41.4">
      <c r="A8515" t="s">
        <v>164</v>
      </c>
      <c r="B8515" t="s">
        <v>115</v>
      </c>
      <c r="C8515" s="14" t="s">
        <v>383</v>
      </c>
      <c r="D8515" t="s">
        <v>456</v>
      </c>
      <c r="E8515" t="s">
        <v>474</v>
      </c>
      <c r="F8515" s="20">
        <v>2029</v>
      </c>
      <c r="G8515" s="20">
        <v>63</v>
      </c>
      <c r="H8515" s="11">
        <v>17485.431956920002</v>
      </c>
      <c r="I8515" s="10">
        <v>2675333.80138015</v>
      </c>
      <c r="J8515" s="33">
        <f t="shared" si="532"/>
        <v>6.5357945045585054E-3</v>
      </c>
      <c r="K8515" s="33">
        <f t="shared" si="533"/>
        <v>6.5144826548892976E-3</v>
      </c>
      <c r="L8515" s="33">
        <f t="shared" si="534"/>
        <v>0.93732205305034533</v>
      </c>
      <c r="M8515" s="33">
        <f t="shared" si="535"/>
        <v>0.93121588479370365</v>
      </c>
    </row>
    <row r="8516" spans="1:13" ht="41.4">
      <c r="A8516" t="s">
        <v>164</v>
      </c>
      <c r="B8516" t="s">
        <v>115</v>
      </c>
      <c r="C8516" s="14" t="s">
        <v>383</v>
      </c>
      <c r="D8516" t="s">
        <v>456</v>
      </c>
      <c r="E8516" t="s">
        <v>474</v>
      </c>
      <c r="F8516" s="20">
        <v>2029</v>
      </c>
      <c r="G8516" s="20">
        <v>64</v>
      </c>
      <c r="H8516" s="11">
        <v>18570.655816328701</v>
      </c>
      <c r="I8516" s="10">
        <v>2542711.2428549901</v>
      </c>
      <c r="J8516" s="33">
        <f t="shared" si="532"/>
        <v>7.3034859418316493E-3</v>
      </c>
      <c r="K8516" s="33">
        <f t="shared" si="533"/>
        <v>7.2768802990951231E-3</v>
      </c>
      <c r="L8516" s="33">
        <f t="shared" si="534"/>
        <v>0.93121588479370365</v>
      </c>
      <c r="M8516" s="33">
        <f t="shared" si="535"/>
        <v>0.92443953826744396</v>
      </c>
    </row>
    <row r="8517" spans="1:13" ht="41.4">
      <c r="A8517" t="s">
        <v>164</v>
      </c>
      <c r="B8517" t="s">
        <v>115</v>
      </c>
      <c r="C8517" s="14" t="s">
        <v>383</v>
      </c>
      <c r="D8517" t="s">
        <v>456</v>
      </c>
      <c r="E8517" t="s">
        <v>474</v>
      </c>
      <c r="F8517" s="20">
        <v>2029</v>
      </c>
      <c r="G8517" s="20">
        <v>65</v>
      </c>
      <c r="H8517" s="11">
        <v>19609.769016993901</v>
      </c>
      <c r="I8517" s="10">
        <v>2411214.9717270099</v>
      </c>
      <c r="J8517" s="33">
        <f t="shared" si="532"/>
        <v>8.1327335998368448E-3</v>
      </c>
      <c r="K8517" s="33">
        <f t="shared" si="533"/>
        <v>8.0997523916227498E-3</v>
      </c>
      <c r="L8517" s="33">
        <f t="shared" si="534"/>
        <v>0.92443953826744396</v>
      </c>
      <c r="M8517" s="33">
        <f t="shared" si="535"/>
        <v>0.91695180690645162</v>
      </c>
    </row>
    <row r="8518" spans="1:13" ht="41.4">
      <c r="A8518" t="s">
        <v>164</v>
      </c>
      <c r="B8518" t="s">
        <v>115</v>
      </c>
      <c r="C8518" s="14" t="s">
        <v>383</v>
      </c>
      <c r="D8518" t="s">
        <v>456</v>
      </c>
      <c r="E8518" t="s">
        <v>474</v>
      </c>
      <c r="F8518" s="20">
        <v>2029</v>
      </c>
      <c r="G8518" s="20">
        <v>66</v>
      </c>
      <c r="H8518" s="11">
        <v>19988.415117686902</v>
      </c>
      <c r="I8518" s="10">
        <v>2280244.9557091198</v>
      </c>
      <c r="J8518" s="33">
        <f t="shared" si="532"/>
        <v>8.7659069555844384E-3</v>
      </c>
      <c r="K8518" s="33">
        <f t="shared" si="533"/>
        <v>8.7275984113065475E-3</v>
      </c>
      <c r="L8518" s="33">
        <f t="shared" si="534"/>
        <v>0.91695180690645162</v>
      </c>
      <c r="M8518" s="33">
        <f t="shared" si="535"/>
        <v>0.90894901977325016</v>
      </c>
    </row>
    <row r="8519" spans="1:13" ht="41.4">
      <c r="A8519" t="s">
        <v>164</v>
      </c>
      <c r="B8519" t="s">
        <v>115</v>
      </c>
      <c r="C8519" s="14" t="s">
        <v>383</v>
      </c>
      <c r="D8519" t="s">
        <v>456</v>
      </c>
      <c r="E8519" t="s">
        <v>474</v>
      </c>
      <c r="F8519" s="20">
        <v>2029</v>
      </c>
      <c r="G8519" s="20">
        <v>67</v>
      </c>
      <c r="H8519" s="11">
        <v>20685.766924535001</v>
      </c>
      <c r="I8519" s="10">
        <v>2149005.17382342</v>
      </c>
      <c r="J8519" s="33">
        <f t="shared" si="532"/>
        <v>9.6257408667526616E-3</v>
      </c>
      <c r="K8519" s="33">
        <f t="shared" si="533"/>
        <v>9.5795617114403653E-3</v>
      </c>
      <c r="L8519" s="33">
        <f t="shared" si="534"/>
        <v>0.90894901977325016</v>
      </c>
      <c r="M8519" s="33">
        <f t="shared" si="535"/>
        <v>0.90024168654577907</v>
      </c>
    </row>
    <row r="8520" spans="1:13" ht="41.4">
      <c r="A8520" t="s">
        <v>164</v>
      </c>
      <c r="B8520" t="s">
        <v>115</v>
      </c>
      <c r="C8520" s="14" t="s">
        <v>383</v>
      </c>
      <c r="D8520" t="s">
        <v>456</v>
      </c>
      <c r="E8520" t="s">
        <v>474</v>
      </c>
      <c r="F8520" s="20">
        <v>2029</v>
      </c>
      <c r="G8520" s="20">
        <v>68</v>
      </c>
      <c r="H8520" s="11">
        <v>21046.560415679702</v>
      </c>
      <c r="I8520" s="10">
        <v>2017657.6075947401</v>
      </c>
      <c r="J8520" s="33">
        <f t="shared" si="532"/>
        <v>1.0431185319281904E-2</v>
      </c>
      <c r="K8520" s="33">
        <f t="shared" si="533"/>
        <v>1.0376969182310347E-2</v>
      </c>
      <c r="L8520" s="33">
        <f t="shared" si="534"/>
        <v>0.90024168654577907</v>
      </c>
      <c r="M8520" s="33">
        <f t="shared" si="535"/>
        <v>0.89089990630786242</v>
      </c>
    </row>
    <row r="8521" spans="1:13" ht="41.4">
      <c r="A8521" t="s">
        <v>164</v>
      </c>
      <c r="B8521" t="s">
        <v>115</v>
      </c>
      <c r="C8521" s="14" t="s">
        <v>383</v>
      </c>
      <c r="D8521" t="s">
        <v>456</v>
      </c>
      <c r="E8521" t="s">
        <v>474</v>
      </c>
      <c r="F8521" s="20">
        <v>2029</v>
      </c>
      <c r="G8521" s="20">
        <v>69</v>
      </c>
      <c r="H8521" s="11">
        <v>20514.997648768302</v>
      </c>
      <c r="I8521" s="10">
        <v>1882849.2157574201</v>
      </c>
      <c r="J8521" s="33">
        <f t="shared" si="532"/>
        <v>1.0895719889346352E-2</v>
      </c>
      <c r="K8521" s="33">
        <f t="shared" si="533"/>
        <v>1.0836576531440989E-2</v>
      </c>
      <c r="L8521" s="33">
        <f t="shared" si="534"/>
        <v>0.89089990630786242</v>
      </c>
      <c r="M8521" s="33">
        <f t="shared" si="535"/>
        <v>0.88124560129130369</v>
      </c>
    </row>
    <row r="8522" spans="1:13" ht="41.4">
      <c r="A8522" t="s">
        <v>164</v>
      </c>
      <c r="B8522" t="s">
        <v>115</v>
      </c>
      <c r="C8522" s="14" t="s">
        <v>383</v>
      </c>
      <c r="D8522" t="s">
        <v>456</v>
      </c>
      <c r="E8522" t="s">
        <v>474</v>
      </c>
      <c r="F8522" s="20">
        <v>2030</v>
      </c>
      <c r="G8522" s="20">
        <v>30</v>
      </c>
      <c r="H8522" s="11">
        <v>810.62141193203104</v>
      </c>
      <c r="I8522" s="10">
        <v>4336883.5573643399</v>
      </c>
      <c r="J8522" s="33">
        <f t="shared" si="532"/>
        <v>1.86913344850022E-4</v>
      </c>
      <c r="K8522" s="33">
        <f t="shared" si="533"/>
        <v>1.8689587763909277E-4</v>
      </c>
      <c r="L8522" s="33">
        <f t="shared" si="534"/>
        <v>1</v>
      </c>
      <c r="M8522" s="33">
        <f t="shared" si="535"/>
        <v>0.99981310412236091</v>
      </c>
    </row>
    <row r="8523" spans="1:13" ht="41.4">
      <c r="A8523" t="s">
        <v>164</v>
      </c>
      <c r="B8523" t="s">
        <v>115</v>
      </c>
      <c r="C8523" s="14" t="s">
        <v>383</v>
      </c>
      <c r="D8523" t="s">
        <v>456</v>
      </c>
      <c r="E8523" t="s">
        <v>474</v>
      </c>
      <c r="F8523" s="20">
        <v>2030</v>
      </c>
      <c r="G8523" s="20">
        <v>31</v>
      </c>
      <c r="H8523" s="11">
        <v>1197.09754120358</v>
      </c>
      <c r="I8523" s="10">
        <v>4377779.9047438903</v>
      </c>
      <c r="J8523" s="33">
        <f t="shared" si="532"/>
        <v>2.7344854406827766E-4</v>
      </c>
      <c r="K8523" s="33">
        <f t="shared" si="533"/>
        <v>2.7341116042267632E-4</v>
      </c>
      <c r="L8523" s="33">
        <f t="shared" si="534"/>
        <v>0.99981310412236091</v>
      </c>
      <c r="M8523" s="33">
        <f t="shared" si="535"/>
        <v>0.99953974406135704</v>
      </c>
    </row>
    <row r="8524" spans="1:13" ht="41.4">
      <c r="A8524" t="s">
        <v>164</v>
      </c>
      <c r="B8524" t="s">
        <v>115</v>
      </c>
      <c r="C8524" s="14" t="s">
        <v>383</v>
      </c>
      <c r="D8524" t="s">
        <v>456</v>
      </c>
      <c r="E8524" t="s">
        <v>474</v>
      </c>
      <c r="F8524" s="20">
        <v>2030</v>
      </c>
      <c r="G8524" s="20">
        <v>32</v>
      </c>
      <c r="H8524" s="11">
        <v>1256.5951632782101</v>
      </c>
      <c r="I8524" s="10">
        <v>4421459.5791809103</v>
      </c>
      <c r="J8524" s="33">
        <f t="shared" si="532"/>
        <v>2.8420369807180242E-4</v>
      </c>
      <c r="K8524" s="33">
        <f t="shared" si="533"/>
        <v>2.8416331602643119E-4</v>
      </c>
      <c r="L8524" s="33">
        <f t="shared" si="534"/>
        <v>0.99953974406135704</v>
      </c>
      <c r="M8524" s="33">
        <f t="shared" si="535"/>
        <v>0.99925571153318438</v>
      </c>
    </row>
    <row r="8525" spans="1:13" ht="41.4">
      <c r="A8525" t="s">
        <v>164</v>
      </c>
      <c r="B8525" t="s">
        <v>115</v>
      </c>
      <c r="C8525" s="14" t="s">
        <v>383</v>
      </c>
      <c r="D8525" t="s">
        <v>456</v>
      </c>
      <c r="E8525" t="s">
        <v>474</v>
      </c>
      <c r="F8525" s="20">
        <v>2030</v>
      </c>
      <c r="G8525" s="20">
        <v>33</v>
      </c>
      <c r="H8525" s="11">
        <v>1321.4336846216199</v>
      </c>
      <c r="I8525" s="10">
        <v>4418843.5013158303</v>
      </c>
      <c r="J8525" s="33">
        <f t="shared" si="532"/>
        <v>2.9904514251933277E-4</v>
      </c>
      <c r="K8525" s="33">
        <f t="shared" si="533"/>
        <v>2.9900043297748091E-4</v>
      </c>
      <c r="L8525" s="33">
        <f t="shared" si="534"/>
        <v>0.99925571153318438</v>
      </c>
      <c r="M8525" s="33">
        <f t="shared" si="535"/>
        <v>0.99895693364278071</v>
      </c>
    </row>
    <row r="8526" spans="1:13" ht="41.4">
      <c r="A8526" t="s">
        <v>164</v>
      </c>
      <c r="B8526" t="s">
        <v>115</v>
      </c>
      <c r="C8526" s="14" t="s">
        <v>383</v>
      </c>
      <c r="D8526" t="s">
        <v>456</v>
      </c>
      <c r="E8526" t="s">
        <v>474</v>
      </c>
      <c r="F8526" s="20">
        <v>2030</v>
      </c>
      <c r="G8526" s="20">
        <v>34</v>
      </c>
      <c r="H8526" s="11">
        <v>1366.01744784312</v>
      </c>
      <c r="I8526" s="10">
        <v>4357074.6322896797</v>
      </c>
      <c r="J8526" s="33">
        <f t="shared" si="532"/>
        <v>3.1351711024634577E-4</v>
      </c>
      <c r="K8526" s="33">
        <f t="shared" si="533"/>
        <v>3.1346796889286654E-4</v>
      </c>
      <c r="L8526" s="33">
        <f t="shared" si="534"/>
        <v>0.99895693364278071</v>
      </c>
      <c r="M8526" s="33">
        <f t="shared" si="535"/>
        <v>0.99864379264178027</v>
      </c>
    </row>
    <row r="8527" spans="1:13" ht="41.4">
      <c r="A8527" t="s">
        <v>164</v>
      </c>
      <c r="B8527" t="s">
        <v>115</v>
      </c>
      <c r="C8527" s="14" t="s">
        <v>383</v>
      </c>
      <c r="D8527" t="s">
        <v>456</v>
      </c>
      <c r="E8527" t="s">
        <v>474</v>
      </c>
      <c r="F8527" s="20">
        <v>2030</v>
      </c>
      <c r="G8527" s="20">
        <v>35</v>
      </c>
      <c r="H8527" s="11">
        <v>1432.4726468941101</v>
      </c>
      <c r="I8527" s="10">
        <v>4293347.8592720497</v>
      </c>
      <c r="J8527" s="33">
        <f t="shared" si="532"/>
        <v>3.3364933237368521E-4</v>
      </c>
      <c r="K8527" s="33">
        <f t="shared" si="533"/>
        <v>3.3359367762508807E-4</v>
      </c>
      <c r="L8527" s="33">
        <f t="shared" si="534"/>
        <v>0.99864379264178027</v>
      </c>
      <c r="M8527" s="33">
        <f t="shared" si="535"/>
        <v>0.99831065138635544</v>
      </c>
    </row>
    <row r="8528" spans="1:13" ht="41.4">
      <c r="A8528" t="s">
        <v>164</v>
      </c>
      <c r="B8528" t="s">
        <v>115</v>
      </c>
      <c r="C8528" s="14" t="s">
        <v>383</v>
      </c>
      <c r="D8528" t="s">
        <v>456</v>
      </c>
      <c r="E8528" t="s">
        <v>474</v>
      </c>
      <c r="F8528" s="20">
        <v>2030</v>
      </c>
      <c r="G8528" s="20">
        <v>36</v>
      </c>
      <c r="H8528" s="11">
        <v>1860.0472496196101</v>
      </c>
      <c r="I8528" s="10">
        <v>4239215.8020042405</v>
      </c>
      <c r="J8528" s="33">
        <f t="shared" si="532"/>
        <v>4.3877154089211649E-4</v>
      </c>
      <c r="K8528" s="33">
        <f t="shared" si="533"/>
        <v>4.386752947367345E-4</v>
      </c>
      <c r="L8528" s="33">
        <f t="shared" si="534"/>
        <v>0.99831065138635544</v>
      </c>
      <c r="M8528" s="33">
        <f t="shared" si="535"/>
        <v>0.99787271716711967</v>
      </c>
    </row>
    <row r="8529" spans="1:13" ht="41.4">
      <c r="A8529" t="s">
        <v>164</v>
      </c>
      <c r="B8529" t="s">
        <v>115</v>
      </c>
      <c r="C8529" s="14" t="s">
        <v>383</v>
      </c>
      <c r="D8529" t="s">
        <v>456</v>
      </c>
      <c r="E8529" t="s">
        <v>474</v>
      </c>
      <c r="F8529" s="20">
        <v>2030</v>
      </c>
      <c r="G8529" s="20">
        <v>37</v>
      </c>
      <c r="H8529" s="11">
        <v>2003.19990973983</v>
      </c>
      <c r="I8529" s="10">
        <v>4187744.15952142</v>
      </c>
      <c r="J8529" s="33">
        <f t="shared" si="532"/>
        <v>4.7834820691834191E-4</v>
      </c>
      <c r="K8529" s="33">
        <f t="shared" si="533"/>
        <v>4.7823381665501596E-4</v>
      </c>
      <c r="L8529" s="33">
        <f t="shared" si="534"/>
        <v>0.99787271716711967</v>
      </c>
      <c r="M8529" s="33">
        <f t="shared" si="535"/>
        <v>0.99739550068905292</v>
      </c>
    </row>
    <row r="8530" spans="1:13" ht="41.4">
      <c r="A8530" t="s">
        <v>164</v>
      </c>
      <c r="B8530" t="s">
        <v>115</v>
      </c>
      <c r="C8530" s="14" t="s">
        <v>383</v>
      </c>
      <c r="D8530" t="s">
        <v>456</v>
      </c>
      <c r="E8530" t="s">
        <v>474</v>
      </c>
      <c r="F8530" s="20">
        <v>2030</v>
      </c>
      <c r="G8530" s="20">
        <v>38</v>
      </c>
      <c r="H8530" s="11">
        <v>2182.7719693279901</v>
      </c>
      <c r="I8530" s="10">
        <v>4171272.7819078099</v>
      </c>
      <c r="J8530" s="33">
        <f t="shared" si="532"/>
        <v>5.2328679600993589E-4</v>
      </c>
      <c r="K8530" s="33">
        <f t="shared" si="533"/>
        <v>5.2314990535318184E-4</v>
      </c>
      <c r="L8530" s="33">
        <f t="shared" si="534"/>
        <v>0.99739550068905292</v>
      </c>
      <c r="M8530" s="33">
        <f t="shared" si="535"/>
        <v>0.99687371332726771</v>
      </c>
    </row>
    <row r="8531" spans="1:13" ht="41.4">
      <c r="A8531" t="s">
        <v>164</v>
      </c>
      <c r="B8531" t="s">
        <v>115</v>
      </c>
      <c r="C8531" s="14" t="s">
        <v>383</v>
      </c>
      <c r="D8531" t="s">
        <v>456</v>
      </c>
      <c r="E8531" t="s">
        <v>474</v>
      </c>
      <c r="F8531" s="20">
        <v>2030</v>
      </c>
      <c r="G8531" s="20">
        <v>39</v>
      </c>
      <c r="H8531" s="11">
        <v>2307.63328661274</v>
      </c>
      <c r="I8531" s="10">
        <v>4149020.75738368</v>
      </c>
      <c r="J8531" s="33">
        <f t="shared" si="532"/>
        <v>5.5618745278775237E-4</v>
      </c>
      <c r="K8531" s="33">
        <f t="shared" si="533"/>
        <v>5.5603280921801002E-4</v>
      </c>
      <c r="L8531" s="33">
        <f t="shared" si="534"/>
        <v>0.99687371332726771</v>
      </c>
      <c r="M8531" s="33">
        <f t="shared" si="535"/>
        <v>0.99631941883601072</v>
      </c>
    </row>
    <row r="8532" spans="1:13" ht="41.4">
      <c r="A8532" t="s">
        <v>164</v>
      </c>
      <c r="B8532" t="s">
        <v>115</v>
      </c>
      <c r="C8532" s="14" t="s">
        <v>383</v>
      </c>
      <c r="D8532" t="s">
        <v>456</v>
      </c>
      <c r="E8532" t="s">
        <v>474</v>
      </c>
      <c r="F8532" s="20">
        <v>2030</v>
      </c>
      <c r="G8532" s="20">
        <v>40</v>
      </c>
      <c r="H8532" s="11">
        <v>2497.3459234653301</v>
      </c>
      <c r="I8532" s="10">
        <v>4130311.6310055298</v>
      </c>
      <c r="J8532" s="33">
        <f t="shared" si="532"/>
        <v>6.0463861969111223E-4</v>
      </c>
      <c r="K8532" s="33">
        <f t="shared" si="533"/>
        <v>6.0445586259672002E-4</v>
      </c>
      <c r="L8532" s="33">
        <f t="shared" si="534"/>
        <v>0.99631941883601072</v>
      </c>
      <c r="M8532" s="33">
        <f t="shared" si="535"/>
        <v>0.99571718772227635</v>
      </c>
    </row>
    <row r="8533" spans="1:13" ht="41.4">
      <c r="A8533" t="s">
        <v>164</v>
      </c>
      <c r="B8533" t="s">
        <v>115</v>
      </c>
      <c r="C8533" s="14" t="s">
        <v>383</v>
      </c>
      <c r="D8533" t="s">
        <v>456</v>
      </c>
      <c r="E8533" t="s">
        <v>474</v>
      </c>
      <c r="F8533" s="20">
        <v>2030</v>
      </c>
      <c r="G8533" s="20">
        <v>41</v>
      </c>
      <c r="H8533" s="11">
        <v>3293.50784477768</v>
      </c>
      <c r="I8533" s="10">
        <v>4134642.8300951002</v>
      </c>
      <c r="J8533" s="33">
        <f t="shared" si="532"/>
        <v>7.9656405162859651E-4</v>
      </c>
      <c r="K8533" s="33">
        <f t="shared" si="533"/>
        <v>7.9624687870616384E-4</v>
      </c>
      <c r="L8533" s="33">
        <f t="shared" si="534"/>
        <v>0.99571718772227635</v>
      </c>
      <c r="M8533" s="33">
        <f t="shared" si="535"/>
        <v>0.9949243510194784</v>
      </c>
    </row>
    <row r="8534" spans="1:13" ht="41.4">
      <c r="A8534" t="s">
        <v>164</v>
      </c>
      <c r="B8534" t="s">
        <v>115</v>
      </c>
      <c r="C8534" s="14" t="s">
        <v>383</v>
      </c>
      <c r="D8534" t="s">
        <v>456</v>
      </c>
      <c r="E8534" t="s">
        <v>474</v>
      </c>
      <c r="F8534" s="20">
        <v>2030</v>
      </c>
      <c r="G8534" s="20">
        <v>42</v>
      </c>
      <c r="H8534" s="11">
        <v>3702.9476225193998</v>
      </c>
      <c r="I8534" s="10">
        <v>4093296.6169617702</v>
      </c>
      <c r="J8534" s="33">
        <f t="shared" si="532"/>
        <v>9.0463701242054009E-4</v>
      </c>
      <c r="K8534" s="33">
        <f t="shared" si="533"/>
        <v>9.0422795171818393E-4</v>
      </c>
      <c r="L8534" s="33">
        <f t="shared" si="534"/>
        <v>0.9949243510194784</v>
      </c>
      <c r="M8534" s="33">
        <f t="shared" si="535"/>
        <v>0.99402471261144154</v>
      </c>
    </row>
    <row r="8535" spans="1:13" ht="41.4">
      <c r="A8535" t="s">
        <v>164</v>
      </c>
      <c r="B8535" t="s">
        <v>115</v>
      </c>
      <c r="C8535" s="14" t="s">
        <v>383</v>
      </c>
      <c r="D8535" t="s">
        <v>456</v>
      </c>
      <c r="E8535" t="s">
        <v>474</v>
      </c>
      <c r="F8535" s="20">
        <v>2030</v>
      </c>
      <c r="G8535" s="20">
        <v>43</v>
      </c>
      <c r="H8535" s="11">
        <v>4161.9309894077296</v>
      </c>
      <c r="I8535" s="10">
        <v>4043149.5355892899</v>
      </c>
      <c r="J8535" s="33">
        <f t="shared" si="532"/>
        <v>1.029378446869917E-3</v>
      </c>
      <c r="K8535" s="33">
        <f t="shared" si="533"/>
        <v>1.0288488186214195E-3</v>
      </c>
      <c r="L8535" s="33">
        <f t="shared" si="534"/>
        <v>0.99402471261144154</v>
      </c>
      <c r="M8535" s="33">
        <f t="shared" si="535"/>
        <v>0.99300201146019074</v>
      </c>
    </row>
    <row r="8536" spans="1:13" ht="41.4">
      <c r="A8536" t="s">
        <v>164</v>
      </c>
      <c r="B8536" t="s">
        <v>115</v>
      </c>
      <c r="C8536" s="14" t="s">
        <v>383</v>
      </c>
      <c r="D8536" t="s">
        <v>456</v>
      </c>
      <c r="E8536" t="s">
        <v>474</v>
      </c>
      <c r="F8536" s="20">
        <v>2030</v>
      </c>
      <c r="G8536" s="20">
        <v>44</v>
      </c>
      <c r="H8536" s="11">
        <v>4467.9068185106098</v>
      </c>
      <c r="I8536" s="10">
        <v>4054603.4908702201</v>
      </c>
      <c r="J8536" s="33">
        <f t="shared" si="532"/>
        <v>1.101934339219859E-3</v>
      </c>
      <c r="K8536" s="33">
        <f t="shared" si="533"/>
        <v>1.1013274325201161E-3</v>
      </c>
      <c r="L8536" s="33">
        <f t="shared" si="534"/>
        <v>0.99300201146019074</v>
      </c>
      <c r="M8536" s="33">
        <f t="shared" si="535"/>
        <v>0.99190839110442197</v>
      </c>
    </row>
    <row r="8537" spans="1:13" ht="41.4">
      <c r="A8537" t="s">
        <v>164</v>
      </c>
      <c r="B8537" t="s">
        <v>115</v>
      </c>
      <c r="C8537" s="14" t="s">
        <v>383</v>
      </c>
      <c r="D8537" t="s">
        <v>456</v>
      </c>
      <c r="E8537" t="s">
        <v>474</v>
      </c>
      <c r="F8537" s="20">
        <v>2030</v>
      </c>
      <c r="G8537" s="20">
        <v>45</v>
      </c>
      <c r="H8537" s="11">
        <v>4980.0719570481797</v>
      </c>
      <c r="I8537" s="10">
        <v>4122860.14641676</v>
      </c>
      <c r="J8537" s="33">
        <f t="shared" si="532"/>
        <v>1.2079167811152739E-3</v>
      </c>
      <c r="K8537" s="33">
        <f t="shared" si="533"/>
        <v>1.2071875432893009E-3</v>
      </c>
      <c r="L8537" s="33">
        <f t="shared" si="534"/>
        <v>0.99190839110442197</v>
      </c>
      <c r="M8537" s="33">
        <f t="shared" si="535"/>
        <v>0.99071097165059663</v>
      </c>
    </row>
    <row r="8538" spans="1:13" ht="41.4">
      <c r="A8538" t="s">
        <v>164</v>
      </c>
      <c r="B8538" t="s">
        <v>115</v>
      </c>
      <c r="C8538" s="14" t="s">
        <v>383</v>
      </c>
      <c r="D8538" t="s">
        <v>456</v>
      </c>
      <c r="E8538" t="s">
        <v>474</v>
      </c>
      <c r="F8538" s="20">
        <v>2030</v>
      </c>
      <c r="G8538" s="20">
        <v>46</v>
      </c>
      <c r="H8538" s="11">
        <v>6372.5590113532398</v>
      </c>
      <c r="I8538" s="10">
        <v>4149390.3385636802</v>
      </c>
      <c r="J8538" s="33">
        <f t="shared" si="532"/>
        <v>1.5357820044375758E-3</v>
      </c>
      <c r="K8538" s="33">
        <f t="shared" si="533"/>
        <v>1.5346032947459731E-3</v>
      </c>
      <c r="L8538" s="33">
        <f t="shared" si="534"/>
        <v>0.99071097165059663</v>
      </c>
      <c r="M8538" s="33">
        <f t="shared" si="535"/>
        <v>0.98919062332936059</v>
      </c>
    </row>
    <row r="8539" spans="1:13" ht="41.4">
      <c r="A8539" t="s">
        <v>164</v>
      </c>
      <c r="B8539" t="s">
        <v>115</v>
      </c>
      <c r="C8539" s="14" t="s">
        <v>383</v>
      </c>
      <c r="D8539" t="s">
        <v>456</v>
      </c>
      <c r="E8539" t="s">
        <v>474</v>
      </c>
      <c r="F8539" s="20">
        <v>2030</v>
      </c>
      <c r="G8539" s="20">
        <v>47</v>
      </c>
      <c r="H8539" s="11">
        <v>6837.54108118983</v>
      </c>
      <c r="I8539" s="10">
        <v>4116913.8548902301</v>
      </c>
      <c r="J8539" s="33">
        <f t="shared" si="532"/>
        <v>1.6608414269023222E-3</v>
      </c>
      <c r="K8539" s="33">
        <f t="shared" si="533"/>
        <v>1.6594629930053451E-3</v>
      </c>
      <c r="L8539" s="33">
        <f t="shared" si="534"/>
        <v>0.98919062332936059</v>
      </c>
      <c r="M8539" s="33">
        <f t="shared" si="535"/>
        <v>0.9875490980969176</v>
      </c>
    </row>
    <row r="8540" spans="1:13" ht="41.4">
      <c r="A8540" t="s">
        <v>164</v>
      </c>
      <c r="B8540" t="s">
        <v>115</v>
      </c>
      <c r="C8540" s="14" t="s">
        <v>383</v>
      </c>
      <c r="D8540" t="s">
        <v>456</v>
      </c>
      <c r="E8540" t="s">
        <v>474</v>
      </c>
      <c r="F8540" s="20">
        <v>2030</v>
      </c>
      <c r="G8540" s="20">
        <v>48</v>
      </c>
      <c r="H8540" s="11">
        <v>7346.6371959080298</v>
      </c>
      <c r="I8540" s="10">
        <v>4059753.3345810599</v>
      </c>
      <c r="J8540" s="33">
        <f t="shared" si="532"/>
        <v>1.8096264946269587E-3</v>
      </c>
      <c r="K8540" s="33">
        <f t="shared" si="533"/>
        <v>1.8079901078337235E-3</v>
      </c>
      <c r="L8540" s="33">
        <f t="shared" si="534"/>
        <v>0.9875490980969176</v>
      </c>
      <c r="M8540" s="33">
        <f t="shared" si="535"/>
        <v>0.9857636190965583</v>
      </c>
    </row>
    <row r="8541" spans="1:13" ht="41.4">
      <c r="A8541" t="s">
        <v>164</v>
      </c>
      <c r="B8541" t="s">
        <v>115</v>
      </c>
      <c r="C8541" s="14" t="s">
        <v>383</v>
      </c>
      <c r="D8541" t="s">
        <v>456</v>
      </c>
      <c r="E8541" t="s">
        <v>474</v>
      </c>
      <c r="F8541" s="20">
        <v>2030</v>
      </c>
      <c r="G8541" s="20">
        <v>49</v>
      </c>
      <c r="H8541" s="11">
        <v>7600.8106839417596</v>
      </c>
      <c r="I8541" s="10">
        <v>3995153.3372866199</v>
      </c>
      <c r="J8541" s="33">
        <f t="shared" si="532"/>
        <v>1.9025078744797281E-3</v>
      </c>
      <c r="K8541" s="33">
        <f t="shared" si="533"/>
        <v>1.9006992535272049E-3</v>
      </c>
      <c r="L8541" s="33">
        <f t="shared" si="534"/>
        <v>0.9857636190965583</v>
      </c>
      <c r="M8541" s="33">
        <f t="shared" si="535"/>
        <v>0.98388997892158714</v>
      </c>
    </row>
    <row r="8542" spans="1:13" ht="41.4">
      <c r="A8542" t="s">
        <v>164</v>
      </c>
      <c r="B8542" t="s">
        <v>115</v>
      </c>
      <c r="C8542" s="14" t="s">
        <v>383</v>
      </c>
      <c r="D8542" t="s">
        <v>456</v>
      </c>
      <c r="E8542" t="s">
        <v>474</v>
      </c>
      <c r="F8542" s="20">
        <v>2030</v>
      </c>
      <c r="G8542" s="20">
        <v>50</v>
      </c>
      <c r="H8542" s="11">
        <v>7922.2282182263098</v>
      </c>
      <c r="I8542" s="10">
        <v>3935886.7694840999</v>
      </c>
      <c r="J8542" s="33">
        <f t="shared" si="532"/>
        <v>2.0128191389166216E-3</v>
      </c>
      <c r="K8542" s="33">
        <f t="shared" si="533"/>
        <v>2.010794776926228E-3</v>
      </c>
      <c r="L8542" s="33">
        <f t="shared" si="534"/>
        <v>0.98388997892158714</v>
      </c>
      <c r="M8542" s="33">
        <f t="shared" si="535"/>
        <v>0.98191157809090157</v>
      </c>
    </row>
    <row r="8543" spans="1:13" ht="41.4">
      <c r="A8543" t="s">
        <v>164</v>
      </c>
      <c r="B8543" t="s">
        <v>115</v>
      </c>
      <c r="C8543" s="14" t="s">
        <v>383</v>
      </c>
      <c r="D8543" t="s">
        <v>456</v>
      </c>
      <c r="E8543" t="s">
        <v>474</v>
      </c>
      <c r="F8543" s="20">
        <v>2030</v>
      </c>
      <c r="G8543" s="20">
        <v>51</v>
      </c>
      <c r="H8543" s="11">
        <v>8705.0932408509107</v>
      </c>
      <c r="I8543" s="10">
        <v>3863109.0827397699</v>
      </c>
      <c r="J8543" s="33">
        <f t="shared" si="532"/>
        <v>2.2533904827448307E-3</v>
      </c>
      <c r="K8543" s="33">
        <f t="shared" si="533"/>
        <v>2.2508535043697098E-3</v>
      </c>
      <c r="L8543" s="33">
        <f t="shared" si="534"/>
        <v>0.98191157809090157</v>
      </c>
      <c r="M8543" s="33">
        <f t="shared" si="535"/>
        <v>0.97970143897437445</v>
      </c>
    </row>
    <row r="8544" spans="1:13" ht="41.4">
      <c r="A8544" t="s">
        <v>164</v>
      </c>
      <c r="B8544" t="s">
        <v>115</v>
      </c>
      <c r="C8544" s="14" t="s">
        <v>383</v>
      </c>
      <c r="D8544" t="s">
        <v>456</v>
      </c>
      <c r="E8544" t="s">
        <v>474</v>
      </c>
      <c r="F8544" s="20">
        <v>2030</v>
      </c>
      <c r="G8544" s="20">
        <v>52</v>
      </c>
      <c r="H8544" s="11">
        <v>9078.7061904377897</v>
      </c>
      <c r="I8544" s="10">
        <v>3766222.70872958</v>
      </c>
      <c r="J8544" s="33">
        <f t="shared" si="532"/>
        <v>2.41056010028154E-3</v>
      </c>
      <c r="K8544" s="33">
        <f t="shared" si="533"/>
        <v>2.4076570334239378E-3</v>
      </c>
      <c r="L8544" s="33">
        <f t="shared" si="534"/>
        <v>0.97970143897437445</v>
      </c>
      <c r="M8544" s="33">
        <f t="shared" si="535"/>
        <v>0.9773426539141723</v>
      </c>
    </row>
    <row r="8545" spans="1:13" ht="41.4">
      <c r="A8545" t="s">
        <v>164</v>
      </c>
      <c r="B8545" t="s">
        <v>115</v>
      </c>
      <c r="C8545" s="14" t="s">
        <v>383</v>
      </c>
      <c r="D8545" t="s">
        <v>456</v>
      </c>
      <c r="E8545" t="s">
        <v>474</v>
      </c>
      <c r="F8545" s="20">
        <v>2030</v>
      </c>
      <c r="G8545" s="20">
        <v>53</v>
      </c>
      <c r="H8545" s="11">
        <v>9473.7243508772899</v>
      </c>
      <c r="I8545" s="10">
        <v>3673416.1114926399</v>
      </c>
      <c r="J8545" s="33">
        <f t="shared" si="532"/>
        <v>2.578995698646233E-3</v>
      </c>
      <c r="K8545" s="33">
        <f t="shared" si="533"/>
        <v>2.5756729463078942E-3</v>
      </c>
      <c r="L8545" s="33">
        <f t="shared" si="534"/>
        <v>0.9773426539141723</v>
      </c>
      <c r="M8545" s="33">
        <f t="shared" si="535"/>
        <v>0.97482533888121281</v>
      </c>
    </row>
    <row r="8546" spans="1:13" ht="41.4">
      <c r="A8546" t="s">
        <v>164</v>
      </c>
      <c r="B8546" t="s">
        <v>115</v>
      </c>
      <c r="C8546" s="14" t="s">
        <v>383</v>
      </c>
      <c r="D8546" t="s">
        <v>456</v>
      </c>
      <c r="E8546" t="s">
        <v>474</v>
      </c>
      <c r="F8546" s="20">
        <v>2030</v>
      </c>
      <c r="G8546" s="20">
        <v>54</v>
      </c>
      <c r="H8546" s="11">
        <v>10120.214284885</v>
      </c>
      <c r="I8546" s="10">
        <v>3595522.1406521602</v>
      </c>
      <c r="J8546" s="33">
        <f t="shared" si="532"/>
        <v>2.814671663529065E-3</v>
      </c>
      <c r="K8546" s="33">
        <f t="shared" si="533"/>
        <v>2.8107141891100529E-3</v>
      </c>
      <c r="L8546" s="33">
        <f t="shared" si="534"/>
        <v>0.97482533888121281</v>
      </c>
      <c r="M8546" s="33">
        <f t="shared" si="535"/>
        <v>0.97208538346931539</v>
      </c>
    </row>
    <row r="8547" spans="1:13" ht="41.4">
      <c r="A8547" t="s">
        <v>164</v>
      </c>
      <c r="B8547" t="s">
        <v>115</v>
      </c>
      <c r="C8547" s="14" t="s">
        <v>383</v>
      </c>
      <c r="D8547" t="s">
        <v>456</v>
      </c>
      <c r="E8547" t="s">
        <v>474</v>
      </c>
      <c r="F8547" s="20">
        <v>2030</v>
      </c>
      <c r="G8547" s="20">
        <v>55</v>
      </c>
      <c r="H8547" s="11">
        <v>10798.513718783501</v>
      </c>
      <c r="I8547" s="10">
        <v>3504890.73676833</v>
      </c>
      <c r="J8547" s="33">
        <f t="shared" si="532"/>
        <v>3.0809844100133706E-3</v>
      </c>
      <c r="K8547" s="33">
        <f t="shared" si="533"/>
        <v>3.076243048149907E-3</v>
      </c>
      <c r="L8547" s="33">
        <f t="shared" si="534"/>
        <v>0.97208538346931539</v>
      </c>
      <c r="M8547" s="33">
        <f t="shared" si="535"/>
        <v>0.96909501256620978</v>
      </c>
    </row>
    <row r="8548" spans="1:13" ht="41.4">
      <c r="A8548" t="s">
        <v>164</v>
      </c>
      <c r="B8548" t="s">
        <v>115</v>
      </c>
      <c r="C8548" s="14" t="s">
        <v>383</v>
      </c>
      <c r="D8548" t="s">
        <v>456</v>
      </c>
      <c r="E8548" t="s">
        <v>474</v>
      </c>
      <c r="F8548" s="20">
        <v>2030</v>
      </c>
      <c r="G8548" s="20">
        <v>56</v>
      </c>
      <c r="H8548" s="11">
        <v>11750.6306766575</v>
      </c>
      <c r="I8548" s="10">
        <v>3429153.2369869398</v>
      </c>
      <c r="J8548" s="33">
        <f t="shared" si="532"/>
        <v>3.4266857922576567E-3</v>
      </c>
      <c r="K8548" s="33">
        <f t="shared" si="533"/>
        <v>3.4208214048815355E-3</v>
      </c>
      <c r="L8548" s="33">
        <f t="shared" si="534"/>
        <v>0.96909501256620978</v>
      </c>
      <c r="M8548" s="33">
        <f t="shared" si="535"/>
        <v>0.96577991160385934</v>
      </c>
    </row>
    <row r="8549" spans="1:13" ht="41.4">
      <c r="A8549" t="s">
        <v>164</v>
      </c>
      <c r="B8549" t="s">
        <v>115</v>
      </c>
      <c r="C8549" s="14" t="s">
        <v>383</v>
      </c>
      <c r="D8549" t="s">
        <v>456</v>
      </c>
      <c r="E8549" t="s">
        <v>474</v>
      </c>
      <c r="F8549" s="20">
        <v>2030</v>
      </c>
      <c r="G8549" s="20">
        <v>57</v>
      </c>
      <c r="H8549" s="11">
        <v>12766.145547375199</v>
      </c>
      <c r="I8549" s="10">
        <v>3353224.1959125702</v>
      </c>
      <c r="J8549" s="33">
        <f t="shared" si="532"/>
        <v>3.8071255608069861E-3</v>
      </c>
      <c r="K8549" s="33">
        <f t="shared" si="533"/>
        <v>3.7998876464188092E-3</v>
      </c>
      <c r="L8549" s="33">
        <f t="shared" si="534"/>
        <v>0.96577991160385934</v>
      </c>
      <c r="M8549" s="33">
        <f t="shared" si="535"/>
        <v>0.96211005644859637</v>
      </c>
    </row>
    <row r="8550" spans="1:13" ht="41.4">
      <c r="A8550" t="s">
        <v>164</v>
      </c>
      <c r="B8550" t="s">
        <v>115</v>
      </c>
      <c r="C8550" s="14" t="s">
        <v>383</v>
      </c>
      <c r="D8550" t="s">
        <v>456</v>
      </c>
      <c r="E8550" t="s">
        <v>474</v>
      </c>
      <c r="F8550" s="20">
        <v>2030</v>
      </c>
      <c r="G8550" s="20">
        <v>58</v>
      </c>
      <c r="H8550" s="11">
        <v>13668.2869091422</v>
      </c>
      <c r="I8550" s="10">
        <v>3255804.9208425502</v>
      </c>
      <c r="J8550" s="33">
        <f t="shared" si="532"/>
        <v>4.1981283404427883E-3</v>
      </c>
      <c r="K8550" s="33">
        <f t="shared" si="533"/>
        <v>4.189328518229285E-3</v>
      </c>
      <c r="L8550" s="33">
        <f t="shared" si="534"/>
        <v>0.96211005644859637</v>
      </c>
      <c r="M8550" s="33">
        <f t="shared" si="535"/>
        <v>0.95807946135144106</v>
      </c>
    </row>
    <row r="8551" spans="1:13" ht="41.4">
      <c r="A8551" t="s">
        <v>164</v>
      </c>
      <c r="B8551" t="s">
        <v>115</v>
      </c>
      <c r="C8551" s="14" t="s">
        <v>383</v>
      </c>
      <c r="D8551" t="s">
        <v>456</v>
      </c>
      <c r="E8551" t="s">
        <v>474</v>
      </c>
      <c r="F8551" s="20">
        <v>2030</v>
      </c>
      <c r="G8551" s="20">
        <v>59</v>
      </c>
      <c r="H8551" s="11">
        <v>13931.200756804499</v>
      </c>
      <c r="I8551" s="10">
        <v>3168536.4078343501</v>
      </c>
      <c r="J8551" s="33">
        <f t="shared" si="532"/>
        <v>4.3967305290729727E-3</v>
      </c>
      <c r="K8551" s="33">
        <f t="shared" si="533"/>
        <v>4.3870790595517128E-3</v>
      </c>
      <c r="L8551" s="33">
        <f t="shared" si="534"/>
        <v>0.95807946135144106</v>
      </c>
      <c r="M8551" s="33">
        <f t="shared" si="535"/>
        <v>0.9538762910091596</v>
      </c>
    </row>
    <row r="8552" spans="1:13" ht="41.4">
      <c r="A8552" t="s">
        <v>164</v>
      </c>
      <c r="B8552" t="s">
        <v>115</v>
      </c>
      <c r="C8552" s="14" t="s">
        <v>383</v>
      </c>
      <c r="D8552" t="s">
        <v>456</v>
      </c>
      <c r="E8552" t="s">
        <v>474</v>
      </c>
      <c r="F8552" s="20">
        <v>2030</v>
      </c>
      <c r="G8552" s="20">
        <v>60</v>
      </c>
      <c r="H8552" s="11">
        <v>14373.198445255501</v>
      </c>
      <c r="I8552" s="10">
        <v>3079364.2216854198</v>
      </c>
      <c r="J8552" s="33">
        <f t="shared" si="532"/>
        <v>4.6675863621577895E-3</v>
      </c>
      <c r="K8552" s="33">
        <f t="shared" si="533"/>
        <v>4.6567101094632246E-3</v>
      </c>
      <c r="L8552" s="33">
        <f t="shared" si="534"/>
        <v>0.9538762910091596</v>
      </c>
      <c r="M8552" s="33">
        <f t="shared" si="535"/>
        <v>0.94943436564163997</v>
      </c>
    </row>
    <row r="8553" spans="1:13" ht="41.4">
      <c r="A8553" t="s">
        <v>164</v>
      </c>
      <c r="B8553" t="s">
        <v>115</v>
      </c>
      <c r="C8553" s="14" t="s">
        <v>383</v>
      </c>
      <c r="D8553" t="s">
        <v>456</v>
      </c>
      <c r="E8553" t="s">
        <v>474</v>
      </c>
      <c r="F8553" s="20">
        <v>2030</v>
      </c>
      <c r="G8553" s="20">
        <v>61</v>
      </c>
      <c r="H8553" s="11">
        <v>15228.9724665222</v>
      </c>
      <c r="I8553" s="10">
        <v>2974712.9861442</v>
      </c>
      <c r="J8553" s="33">
        <f t="shared" si="532"/>
        <v>5.119476244416399E-3</v>
      </c>
      <c r="K8553" s="33">
        <f t="shared" si="533"/>
        <v>5.1063940600727387E-3</v>
      </c>
      <c r="L8553" s="33">
        <f t="shared" si="534"/>
        <v>0.94943436564163997</v>
      </c>
      <c r="M8553" s="33">
        <f t="shared" si="535"/>
        <v>0.9445861796364986</v>
      </c>
    </row>
    <row r="8554" spans="1:13" ht="41.4">
      <c r="A8554" t="s">
        <v>164</v>
      </c>
      <c r="B8554" t="s">
        <v>115</v>
      </c>
      <c r="C8554" s="14" t="s">
        <v>383</v>
      </c>
      <c r="D8554" t="s">
        <v>456</v>
      </c>
      <c r="E8554" t="s">
        <v>474</v>
      </c>
      <c r="F8554" s="20">
        <v>2030</v>
      </c>
      <c r="G8554" s="20">
        <v>62</v>
      </c>
      <c r="H8554" s="11">
        <v>16118.483628926801</v>
      </c>
      <c r="I8554" s="10">
        <v>2862997.4020600701</v>
      </c>
      <c r="J8554" s="33">
        <f t="shared" si="532"/>
        <v>5.6299330265995855E-3</v>
      </c>
      <c r="K8554" s="33">
        <f t="shared" si="533"/>
        <v>5.614114653040847E-3</v>
      </c>
      <c r="L8554" s="33">
        <f t="shared" si="534"/>
        <v>0.9445861796364986</v>
      </c>
      <c r="M8554" s="33">
        <f t="shared" si="535"/>
        <v>0.93928316452434146</v>
      </c>
    </row>
    <row r="8555" spans="1:13" ht="41.4">
      <c r="A8555" t="s">
        <v>164</v>
      </c>
      <c r="B8555" t="s">
        <v>115</v>
      </c>
      <c r="C8555" s="14" t="s">
        <v>383</v>
      </c>
      <c r="D8555" t="s">
        <v>456</v>
      </c>
      <c r="E8555" t="s">
        <v>474</v>
      </c>
      <c r="F8555" s="20">
        <v>2030</v>
      </c>
      <c r="G8555" s="20">
        <v>63</v>
      </c>
      <c r="H8555" s="11">
        <v>17046.740637536699</v>
      </c>
      <c r="I8555" s="10">
        <v>2753064.1719990098</v>
      </c>
      <c r="J8555" s="33">
        <f t="shared" si="532"/>
        <v>6.1919154703753239E-3</v>
      </c>
      <c r="K8555" s="33">
        <f t="shared" si="533"/>
        <v>6.1727850667585571E-3</v>
      </c>
      <c r="L8555" s="33">
        <f t="shared" si="534"/>
        <v>0.93928316452434146</v>
      </c>
      <c r="M8555" s="33">
        <f t="shared" si="535"/>
        <v>0.93348517143290788</v>
      </c>
    </row>
    <row r="8556" spans="1:13" ht="41.4">
      <c r="A8556" t="s">
        <v>164</v>
      </c>
      <c r="B8556" t="s">
        <v>115</v>
      </c>
      <c r="C8556" s="14" t="s">
        <v>383</v>
      </c>
      <c r="D8556" t="s">
        <v>456</v>
      </c>
      <c r="E8556" t="s">
        <v>474</v>
      </c>
      <c r="F8556" s="20">
        <v>2030</v>
      </c>
      <c r="G8556" s="20">
        <v>64</v>
      </c>
      <c r="H8556" s="11">
        <v>18229.7055157137</v>
      </c>
      <c r="I8556" s="10">
        <v>2630466.30763443</v>
      </c>
      <c r="J8556" s="33">
        <f t="shared" si="532"/>
        <v>6.9302182137081303E-3</v>
      </c>
      <c r="K8556" s="33">
        <f t="shared" si="533"/>
        <v>6.9062596294842127E-3</v>
      </c>
      <c r="L8556" s="33">
        <f t="shared" si="534"/>
        <v>0.93348517143290788</v>
      </c>
      <c r="M8556" s="33">
        <f t="shared" si="535"/>
        <v>0.92703828047871861</v>
      </c>
    </row>
    <row r="8557" spans="1:13" ht="41.4">
      <c r="A8557" t="s">
        <v>164</v>
      </c>
      <c r="B8557" t="s">
        <v>115</v>
      </c>
      <c r="C8557" s="14" t="s">
        <v>383</v>
      </c>
      <c r="D8557" t="s">
        <v>456</v>
      </c>
      <c r="E8557" t="s">
        <v>474</v>
      </c>
      <c r="F8557" s="20">
        <v>2030</v>
      </c>
      <c r="G8557" s="20">
        <v>65</v>
      </c>
      <c r="H8557" s="11">
        <v>19210.393664412499</v>
      </c>
      <c r="I8557" s="10">
        <v>2495651.2401744202</v>
      </c>
      <c r="J8557" s="33">
        <f t="shared" si="532"/>
        <v>7.6975473796851079E-3</v>
      </c>
      <c r="K8557" s="33">
        <f t="shared" si="533"/>
        <v>7.667997131942883E-3</v>
      </c>
      <c r="L8557" s="33">
        <f t="shared" si="534"/>
        <v>0.92703828047871861</v>
      </c>
      <c r="M8557" s="33">
        <f t="shared" si="535"/>
        <v>0.91992975360280649</v>
      </c>
    </row>
    <row r="8558" spans="1:13" ht="41.4">
      <c r="A8558" t="s">
        <v>164</v>
      </c>
      <c r="B8558" t="s">
        <v>115</v>
      </c>
      <c r="C8558" s="14" t="s">
        <v>383</v>
      </c>
      <c r="D8558" t="s">
        <v>456</v>
      </c>
      <c r="E8558" t="s">
        <v>474</v>
      </c>
      <c r="F8558" s="20">
        <v>2030</v>
      </c>
      <c r="G8558" s="20">
        <v>66</v>
      </c>
      <c r="H8558" s="11">
        <v>19778.693790302801</v>
      </c>
      <c r="I8558" s="10">
        <v>2362013.3519835998</v>
      </c>
      <c r="J8558" s="33">
        <f t="shared" si="532"/>
        <v>8.3736587575564767E-3</v>
      </c>
      <c r="K8558" s="33">
        <f t="shared" si="533"/>
        <v>8.3386973301406986E-3</v>
      </c>
      <c r="L8558" s="33">
        <f t="shared" si="534"/>
        <v>0.91992975360280649</v>
      </c>
      <c r="M8558" s="33">
        <f t="shared" si="535"/>
        <v>0.91225873782252176</v>
      </c>
    </row>
    <row r="8559" spans="1:13" ht="41.4">
      <c r="A8559" t="s">
        <v>164</v>
      </c>
      <c r="B8559" t="s">
        <v>115</v>
      </c>
      <c r="C8559" s="14" t="s">
        <v>383</v>
      </c>
      <c r="D8559" t="s">
        <v>456</v>
      </c>
      <c r="E8559" t="s">
        <v>474</v>
      </c>
      <c r="F8559" s="20">
        <v>2030</v>
      </c>
      <c r="G8559" s="20">
        <v>67</v>
      </c>
      <c r="H8559" s="11">
        <v>20440.176306759298</v>
      </c>
      <c r="I8559" s="10">
        <v>2228971.1511638798</v>
      </c>
      <c r="J8559" s="33">
        <f t="shared" si="532"/>
        <v>9.1702291867197354E-3</v>
      </c>
      <c r="K8559" s="33">
        <f t="shared" si="533"/>
        <v>9.1283108664438339E-3</v>
      </c>
      <c r="L8559" s="33">
        <f t="shared" si="534"/>
        <v>0.91225873782252176</v>
      </c>
      <c r="M8559" s="33">
        <f t="shared" si="535"/>
        <v>0.90393135647304812</v>
      </c>
    </row>
    <row r="8560" spans="1:13" ht="41.4">
      <c r="A8560" t="s">
        <v>164</v>
      </c>
      <c r="B8560" t="s">
        <v>115</v>
      </c>
      <c r="C8560" s="14" t="s">
        <v>383</v>
      </c>
      <c r="D8560" t="s">
        <v>456</v>
      </c>
      <c r="E8560" t="s">
        <v>474</v>
      </c>
      <c r="F8560" s="20">
        <v>2030</v>
      </c>
      <c r="G8560" s="20">
        <v>68</v>
      </c>
      <c r="H8560" s="11">
        <v>21012.3808963593</v>
      </c>
      <c r="I8560" s="10">
        <v>2095981.74048088</v>
      </c>
      <c r="J8560" s="33">
        <f t="shared" si="532"/>
        <v>1.0025078220165429E-2</v>
      </c>
      <c r="K8560" s="33">
        <f t="shared" si="533"/>
        <v>9.9749946272104095E-3</v>
      </c>
      <c r="L8560" s="33">
        <f t="shared" si="534"/>
        <v>0.90393135647304812</v>
      </c>
      <c r="M8560" s="33">
        <f t="shared" si="535"/>
        <v>0.89491464604886239</v>
      </c>
    </row>
    <row r="8561" spans="1:13" ht="41.4">
      <c r="A8561" t="s">
        <v>164</v>
      </c>
      <c r="B8561" t="s">
        <v>115</v>
      </c>
      <c r="C8561" s="14" t="s">
        <v>383</v>
      </c>
      <c r="D8561" t="s">
        <v>456</v>
      </c>
      <c r="E8561" t="s">
        <v>474</v>
      </c>
      <c r="F8561" s="20">
        <v>2030</v>
      </c>
      <c r="G8561" s="20">
        <v>69</v>
      </c>
      <c r="H8561" s="11">
        <v>20553.735830955298</v>
      </c>
      <c r="I8561" s="10">
        <v>1963305.98044787</v>
      </c>
      <c r="J8561" s="33">
        <f t="shared" si="532"/>
        <v>1.0468941691027994E-2</v>
      </c>
      <c r="K8561" s="33">
        <f t="shared" si="533"/>
        <v>1.0414333051983804E-2</v>
      </c>
      <c r="L8561" s="33">
        <f t="shared" si="534"/>
        <v>0.89491464604886239</v>
      </c>
      <c r="M8561" s="33">
        <f t="shared" si="535"/>
        <v>0.8855947068718113</v>
      </c>
    </row>
    <row r="8562" spans="1:13" ht="41.4">
      <c r="A8562" t="s">
        <v>164</v>
      </c>
      <c r="B8562" t="s">
        <v>115</v>
      </c>
      <c r="C8562" s="14" t="s">
        <v>383</v>
      </c>
      <c r="D8562" t="s">
        <v>456</v>
      </c>
      <c r="E8562" t="s">
        <v>474</v>
      </c>
      <c r="F8562" s="20">
        <v>2031</v>
      </c>
      <c r="G8562" s="20">
        <v>30</v>
      </c>
      <c r="H8562" s="11">
        <v>776.30944252394102</v>
      </c>
      <c r="I8562" s="10">
        <v>4329596.2309769001</v>
      </c>
      <c r="J8562" s="33">
        <f t="shared" si="532"/>
        <v>1.7930296524412391E-4</v>
      </c>
      <c r="K8562" s="33">
        <f t="shared" si="533"/>
        <v>1.7928689142820975E-4</v>
      </c>
      <c r="L8562" s="33">
        <f t="shared" si="534"/>
        <v>1</v>
      </c>
      <c r="M8562" s="33">
        <f t="shared" si="535"/>
        <v>0.99982071310857179</v>
      </c>
    </row>
    <row r="8563" spans="1:13" ht="41.4">
      <c r="A8563" t="s">
        <v>164</v>
      </c>
      <c r="B8563" t="s">
        <v>115</v>
      </c>
      <c r="C8563" s="14" t="s">
        <v>383</v>
      </c>
      <c r="D8563" t="s">
        <v>456</v>
      </c>
      <c r="E8563" t="s">
        <v>474</v>
      </c>
      <c r="F8563" s="20">
        <v>2031</v>
      </c>
      <c r="G8563" s="20">
        <v>31</v>
      </c>
      <c r="H8563" s="11">
        <v>1129.59566210771</v>
      </c>
      <c r="I8563" s="10">
        <v>4331128.17266957</v>
      </c>
      <c r="J8563" s="33">
        <f t="shared" si="532"/>
        <v>2.6080864316963014E-4</v>
      </c>
      <c r="K8563" s="33">
        <f t="shared" si="533"/>
        <v>2.6077463555196356E-4</v>
      </c>
      <c r="L8563" s="33">
        <f t="shared" si="534"/>
        <v>0.99982071310857179</v>
      </c>
      <c r="M8563" s="33">
        <f t="shared" si="535"/>
        <v>0.99955998522649359</v>
      </c>
    </row>
    <row r="8564" spans="1:13" ht="41.4">
      <c r="A8564" t="s">
        <v>164</v>
      </c>
      <c r="B8564" t="s">
        <v>115</v>
      </c>
      <c r="C8564" s="14" t="s">
        <v>383</v>
      </c>
      <c r="D8564" t="s">
        <v>456</v>
      </c>
      <c r="E8564" t="s">
        <v>474</v>
      </c>
      <c r="F8564" s="20">
        <v>2031</v>
      </c>
      <c r="G8564" s="20">
        <v>32</v>
      </c>
      <c r="H8564" s="11">
        <v>1211.8840787061699</v>
      </c>
      <c r="I8564" s="10">
        <v>4371862.1359049696</v>
      </c>
      <c r="J8564" s="33">
        <f t="shared" si="532"/>
        <v>2.7720089084083422E-4</v>
      </c>
      <c r="K8564" s="33">
        <f t="shared" si="533"/>
        <v>2.7716247422371332E-4</v>
      </c>
      <c r="L8564" s="33">
        <f t="shared" si="534"/>
        <v>0.99955998522649359</v>
      </c>
      <c r="M8564" s="33">
        <f t="shared" si="535"/>
        <v>0.99928294470785317</v>
      </c>
    </row>
    <row r="8565" spans="1:13" ht="41.4">
      <c r="A8565" t="s">
        <v>164</v>
      </c>
      <c r="B8565" t="s">
        <v>115</v>
      </c>
      <c r="C8565" s="14" t="s">
        <v>383</v>
      </c>
      <c r="D8565" t="s">
        <v>456</v>
      </c>
      <c r="E8565" t="s">
        <v>474</v>
      </c>
      <c r="F8565" s="20">
        <v>2031</v>
      </c>
      <c r="G8565" s="20">
        <v>33</v>
      </c>
      <c r="H8565" s="11">
        <v>1290.9175007142201</v>
      </c>
      <c r="I8565" s="10">
        <v>4415239.4504734697</v>
      </c>
      <c r="J8565" s="33">
        <f t="shared" si="532"/>
        <v>2.9237768759648769E-4</v>
      </c>
      <c r="K8565" s="33">
        <f t="shared" si="533"/>
        <v>2.9233494940572591E-4</v>
      </c>
      <c r="L8565" s="33">
        <f t="shared" si="534"/>
        <v>0.99928294470785317</v>
      </c>
      <c r="M8565" s="33">
        <f t="shared" si="535"/>
        <v>0.99899081937876999</v>
      </c>
    </row>
    <row r="8566" spans="1:13" ht="41.4">
      <c r="A8566" t="s">
        <v>164</v>
      </c>
      <c r="B8566" t="s">
        <v>115</v>
      </c>
      <c r="C8566" s="14" t="s">
        <v>383</v>
      </c>
      <c r="D8566" t="s">
        <v>456</v>
      </c>
      <c r="E8566" t="s">
        <v>474</v>
      </c>
      <c r="F8566" s="20">
        <v>2031</v>
      </c>
      <c r="G8566" s="20">
        <v>34</v>
      </c>
      <c r="H8566" s="11">
        <v>1364.5757328415</v>
      </c>
      <c r="I8566" s="10">
        <v>4412328.5951960804</v>
      </c>
      <c r="J8566" s="33">
        <f t="shared" si="532"/>
        <v>3.0926430418785694E-4</v>
      </c>
      <c r="K8566" s="33">
        <f t="shared" si="533"/>
        <v>3.0921648691240033E-4</v>
      </c>
      <c r="L8566" s="33">
        <f t="shared" si="534"/>
        <v>0.99899081937876999</v>
      </c>
      <c r="M8566" s="33">
        <f t="shared" si="535"/>
        <v>0.99868191494714398</v>
      </c>
    </row>
    <row r="8567" spans="1:13" ht="41.4">
      <c r="A8567" t="s">
        <v>164</v>
      </c>
      <c r="B8567" t="s">
        <v>115</v>
      </c>
      <c r="C8567" s="14" t="s">
        <v>383</v>
      </c>
      <c r="D8567" t="s">
        <v>456</v>
      </c>
      <c r="E8567" t="s">
        <v>474</v>
      </c>
      <c r="F8567" s="20">
        <v>2031</v>
      </c>
      <c r="G8567" s="20">
        <v>35</v>
      </c>
      <c r="H8567" s="11">
        <v>1433.9232956661799</v>
      </c>
      <c r="I8567" s="10">
        <v>4350311.5131983999</v>
      </c>
      <c r="J8567" s="33">
        <f t="shared" si="532"/>
        <v>3.2961393484485038E-4</v>
      </c>
      <c r="K8567" s="33">
        <f t="shared" si="533"/>
        <v>3.2955961813985191E-4</v>
      </c>
      <c r="L8567" s="33">
        <f t="shared" si="534"/>
        <v>0.99868191494714398</v>
      </c>
      <c r="M8567" s="33">
        <f t="shared" si="535"/>
        <v>0.99835278971661079</v>
      </c>
    </row>
    <row r="8568" spans="1:13" ht="41.4">
      <c r="A8568" t="s">
        <v>164</v>
      </c>
      <c r="B8568" t="s">
        <v>115</v>
      </c>
      <c r="C8568" s="14" t="s">
        <v>383</v>
      </c>
      <c r="D8568" t="s">
        <v>456</v>
      </c>
      <c r="E8568" t="s">
        <v>474</v>
      </c>
      <c r="F8568" s="20">
        <v>2031</v>
      </c>
      <c r="G8568" s="20">
        <v>36</v>
      </c>
      <c r="H8568" s="11">
        <v>1841.16845913989</v>
      </c>
      <c r="I8568" s="10">
        <v>4286275.1073050201</v>
      </c>
      <c r="J8568" s="33">
        <f t="shared" si="532"/>
        <v>4.2954976361690375E-4</v>
      </c>
      <c r="K8568" s="33">
        <f t="shared" si="533"/>
        <v>4.2945752032530482E-4</v>
      </c>
      <c r="L8568" s="33">
        <f t="shared" si="534"/>
        <v>0.99835278971661079</v>
      </c>
      <c r="M8568" s="33">
        <f t="shared" si="535"/>
        <v>0.99792403960312925</v>
      </c>
    </row>
    <row r="8569" spans="1:13" ht="41.4">
      <c r="A8569" t="s">
        <v>164</v>
      </c>
      <c r="B8569" t="s">
        <v>115</v>
      </c>
      <c r="C8569" s="14" t="s">
        <v>383</v>
      </c>
      <c r="D8569" t="s">
        <v>456</v>
      </c>
      <c r="E8569" t="s">
        <v>474</v>
      </c>
      <c r="F8569" s="20">
        <v>2031</v>
      </c>
      <c r="G8569" s="20">
        <v>37</v>
      </c>
      <c r="H8569" s="11">
        <v>1969.3109378965501</v>
      </c>
      <c r="I8569" s="10">
        <v>4231853.7152907401</v>
      </c>
      <c r="J8569" s="33">
        <f t="shared" si="532"/>
        <v>4.6535420890872004E-4</v>
      </c>
      <c r="K8569" s="33">
        <f t="shared" si="533"/>
        <v>4.6524594843266875E-4</v>
      </c>
      <c r="L8569" s="33">
        <f t="shared" si="534"/>
        <v>0.99792403960312925</v>
      </c>
      <c r="M8569" s="33">
        <f t="shared" si="535"/>
        <v>0.99745975948686039</v>
      </c>
    </row>
    <row r="8570" spans="1:13" ht="41.4">
      <c r="A8570" t="s">
        <v>164</v>
      </c>
      <c r="B8570" t="s">
        <v>115</v>
      </c>
      <c r="C8570" s="14" t="s">
        <v>383</v>
      </c>
      <c r="D8570" t="s">
        <v>456</v>
      </c>
      <c r="E8570" t="s">
        <v>474</v>
      </c>
      <c r="F8570" s="20">
        <v>2031</v>
      </c>
      <c r="G8570" s="20">
        <v>38</v>
      </c>
      <c r="H8570" s="11">
        <v>2132.8646359663198</v>
      </c>
      <c r="I8570" s="10">
        <v>4179917.5184667599</v>
      </c>
      <c r="J8570" s="33">
        <f t="shared" si="532"/>
        <v>5.1026476636043244E-4</v>
      </c>
      <c r="K8570" s="33">
        <f t="shared" si="533"/>
        <v>5.1013460343463102E-4</v>
      </c>
      <c r="L8570" s="33">
        <f t="shared" si="534"/>
        <v>0.99745975948686039</v>
      </c>
      <c r="M8570" s="33">
        <f t="shared" si="535"/>
        <v>0.9969509207480125</v>
      </c>
    </row>
    <row r="8571" spans="1:13" ht="41.4">
      <c r="A8571" t="s">
        <v>164</v>
      </c>
      <c r="B8571" t="s">
        <v>115</v>
      </c>
      <c r="C8571" s="14" t="s">
        <v>383</v>
      </c>
      <c r="D8571" t="s">
        <v>456</v>
      </c>
      <c r="E8571" t="s">
        <v>474</v>
      </c>
      <c r="F8571" s="20">
        <v>2031</v>
      </c>
      <c r="G8571" s="20">
        <v>39</v>
      </c>
      <c r="H8571" s="11">
        <v>2244.9708604591401</v>
      </c>
      <c r="I8571" s="10">
        <v>4162858.60878762</v>
      </c>
      <c r="J8571" s="33">
        <f t="shared" si="532"/>
        <v>5.3928587815115815E-4</v>
      </c>
      <c r="K8571" s="33">
        <f t="shared" si="533"/>
        <v>5.3914048965841843E-4</v>
      </c>
      <c r="L8571" s="33">
        <f t="shared" si="534"/>
        <v>0.9969509207480125</v>
      </c>
      <c r="M8571" s="33">
        <f t="shared" si="535"/>
        <v>0.99641342414043499</v>
      </c>
    </row>
    <row r="8572" spans="1:13" ht="41.4">
      <c r="A8572" t="s">
        <v>164</v>
      </c>
      <c r="B8572" t="s">
        <v>115</v>
      </c>
      <c r="C8572" s="14" t="s">
        <v>383</v>
      </c>
      <c r="D8572" t="s">
        <v>456</v>
      </c>
      <c r="E8572" t="s">
        <v>474</v>
      </c>
      <c r="F8572" s="20">
        <v>2031</v>
      </c>
      <c r="G8572" s="20">
        <v>40</v>
      </c>
      <c r="H8572" s="11">
        <v>2430.9126417356601</v>
      </c>
      <c r="I8572" s="10">
        <v>4140057.8447549799</v>
      </c>
      <c r="J8572" s="33">
        <f t="shared" si="532"/>
        <v>5.8716876258513447E-4</v>
      </c>
      <c r="K8572" s="33">
        <f t="shared" si="533"/>
        <v>5.8699641274173597E-4</v>
      </c>
      <c r="L8572" s="33">
        <f t="shared" si="534"/>
        <v>0.99641342414043499</v>
      </c>
      <c r="M8572" s="33">
        <f t="shared" si="535"/>
        <v>0.99582853303485686</v>
      </c>
    </row>
    <row r="8573" spans="1:13" ht="41.4">
      <c r="A8573" t="s">
        <v>164</v>
      </c>
      <c r="B8573" t="s">
        <v>115</v>
      </c>
      <c r="C8573" s="14" t="s">
        <v>383</v>
      </c>
      <c r="D8573" t="s">
        <v>456</v>
      </c>
      <c r="E8573" t="s">
        <v>474</v>
      </c>
      <c r="F8573" s="20">
        <v>2031</v>
      </c>
      <c r="G8573" s="20">
        <v>41</v>
      </c>
      <c r="H8573" s="11">
        <v>3172.6159793840602</v>
      </c>
      <c r="I8573" s="10">
        <v>4120684.2346202498</v>
      </c>
      <c r="J8573" s="33">
        <f t="shared" si="532"/>
        <v>7.6992455590969085E-4</v>
      </c>
      <c r="K8573" s="33">
        <f t="shared" si="533"/>
        <v>7.6962824005066821E-4</v>
      </c>
      <c r="L8573" s="33">
        <f t="shared" si="534"/>
        <v>0.99582853303485686</v>
      </c>
      <c r="M8573" s="33">
        <f t="shared" si="535"/>
        <v>0.99506211527358501</v>
      </c>
    </row>
    <row r="8574" spans="1:13" ht="41.4">
      <c r="A8574" t="s">
        <v>164</v>
      </c>
      <c r="B8574" t="s">
        <v>115</v>
      </c>
      <c r="C8574" s="14" t="s">
        <v>383</v>
      </c>
      <c r="D8574" t="s">
        <v>456</v>
      </c>
      <c r="E8574" t="s">
        <v>474</v>
      </c>
      <c r="F8574" s="20">
        <v>2031</v>
      </c>
      <c r="G8574" s="20">
        <v>42</v>
      </c>
      <c r="H8574" s="11">
        <v>3519.4989209873402</v>
      </c>
      <c r="I8574" s="10">
        <v>4124350.5565426801</v>
      </c>
      <c r="J8574" s="33">
        <f t="shared" si="532"/>
        <v>8.5334621117600414E-4</v>
      </c>
      <c r="K8574" s="33">
        <f t="shared" si="533"/>
        <v>8.52982214843645E-4</v>
      </c>
      <c r="L8574" s="33">
        <f t="shared" si="534"/>
        <v>0.99506211527358501</v>
      </c>
      <c r="M8574" s="33">
        <f t="shared" si="535"/>
        <v>0.99421334498659197</v>
      </c>
    </row>
    <row r="8575" spans="1:13" ht="41.4">
      <c r="A8575" t="s">
        <v>164</v>
      </c>
      <c r="B8575" t="s">
        <v>115</v>
      </c>
      <c r="C8575" s="14" t="s">
        <v>383</v>
      </c>
      <c r="D8575" t="s">
        <v>456</v>
      </c>
      <c r="E8575" t="s">
        <v>474</v>
      </c>
      <c r="F8575" s="20">
        <v>2031</v>
      </c>
      <c r="G8575" s="20">
        <v>43</v>
      </c>
      <c r="H8575" s="11">
        <v>3980.1583764730899</v>
      </c>
      <c r="I8575" s="10">
        <v>4082097.8043984501</v>
      </c>
      <c r="J8575" s="33">
        <f t="shared" si="532"/>
        <v>9.7502768605506687E-4</v>
      </c>
      <c r="K8575" s="33">
        <f t="shared" si="533"/>
        <v>9.7455250101285973E-4</v>
      </c>
      <c r="L8575" s="33">
        <f t="shared" si="534"/>
        <v>0.99421334498659197</v>
      </c>
      <c r="M8575" s="33">
        <f t="shared" si="535"/>
        <v>0.99324443188469491</v>
      </c>
    </row>
    <row r="8576" spans="1:13" ht="41.4">
      <c r="A8576" t="s">
        <v>164</v>
      </c>
      <c r="B8576" t="s">
        <v>115</v>
      </c>
      <c r="C8576" s="14" t="s">
        <v>383</v>
      </c>
      <c r="D8576" t="s">
        <v>456</v>
      </c>
      <c r="E8576" t="s">
        <v>474</v>
      </c>
      <c r="F8576" s="20">
        <v>2031</v>
      </c>
      <c r="G8576" s="20">
        <v>44</v>
      </c>
      <c r="H8576" s="11">
        <v>4222.4429323702798</v>
      </c>
      <c r="I8576" s="10">
        <v>4030952.05971744</v>
      </c>
      <c r="J8576" s="33">
        <f t="shared" si="532"/>
        <v>1.0475051228136568E-3</v>
      </c>
      <c r="K8576" s="33">
        <f t="shared" si="533"/>
        <v>1.0469566808377628E-3</v>
      </c>
      <c r="L8576" s="33">
        <f t="shared" si="534"/>
        <v>0.99324443188469491</v>
      </c>
      <c r="M8576" s="33">
        <f t="shared" si="535"/>
        <v>0.99220454799102831</v>
      </c>
    </row>
    <row r="8577" spans="1:13" ht="41.4">
      <c r="A8577" t="s">
        <v>164</v>
      </c>
      <c r="B8577" t="s">
        <v>115</v>
      </c>
      <c r="C8577" s="14" t="s">
        <v>383</v>
      </c>
      <c r="D8577" t="s">
        <v>456</v>
      </c>
      <c r="E8577" t="s">
        <v>474</v>
      </c>
      <c r="F8577" s="20">
        <v>2031</v>
      </c>
      <c r="G8577" s="20">
        <v>45</v>
      </c>
      <c r="H8577" s="11">
        <v>4650.8011212296096</v>
      </c>
      <c r="I8577" s="10">
        <v>4041362.9888490001</v>
      </c>
      <c r="J8577" s="33">
        <f t="shared" si="532"/>
        <v>1.1508001468965253E-3</v>
      </c>
      <c r="K8577" s="33">
        <f t="shared" si="533"/>
        <v>1.1501382303430452E-3</v>
      </c>
      <c r="L8577" s="33">
        <f t="shared" si="534"/>
        <v>0.99220454799102831</v>
      </c>
      <c r="M8577" s="33">
        <f t="shared" si="535"/>
        <v>0.99106337560806357</v>
      </c>
    </row>
    <row r="8578" spans="1:13" ht="41.4">
      <c r="A8578" t="s">
        <v>164</v>
      </c>
      <c r="B8578" t="s">
        <v>115</v>
      </c>
      <c r="C8578" s="14" t="s">
        <v>383</v>
      </c>
      <c r="D8578" t="s">
        <v>456</v>
      </c>
      <c r="E8578" t="s">
        <v>474</v>
      </c>
      <c r="F8578" s="20">
        <v>2031</v>
      </c>
      <c r="G8578" s="20">
        <v>46</v>
      </c>
      <c r="H8578" s="11">
        <v>5989.8312568151396</v>
      </c>
      <c r="I8578" s="10">
        <v>4108135.5310534998</v>
      </c>
      <c r="J8578" s="33">
        <f t="shared" ref="J8578:J8641" si="536">IF(I8578&gt;0,H8578/I8578,0)</f>
        <v>1.4580412967239893E-3</v>
      </c>
      <c r="K8578" s="33">
        <f t="shared" ref="K8578:K8641" si="537">1-EXP(-J8578)</f>
        <v>1.4569788709287712E-3</v>
      </c>
      <c r="L8578" s="33">
        <f t="shared" ref="L8578:L8641" si="538">IF(G8578=30,1,M8577)</f>
        <v>0.99106337560806357</v>
      </c>
      <c r="M8578" s="33">
        <f t="shared" ref="M8578:M8641" si="539">L8578*(1-K8578)</f>
        <v>0.98961941721005131</v>
      </c>
    </row>
    <row r="8579" spans="1:13" ht="41.4">
      <c r="A8579" t="s">
        <v>164</v>
      </c>
      <c r="B8579" t="s">
        <v>115</v>
      </c>
      <c r="C8579" s="14" t="s">
        <v>383</v>
      </c>
      <c r="D8579" t="s">
        <v>456</v>
      </c>
      <c r="E8579" t="s">
        <v>474</v>
      </c>
      <c r="F8579" s="20">
        <v>2031</v>
      </c>
      <c r="G8579" s="20">
        <v>47</v>
      </c>
      <c r="H8579" s="11">
        <v>6708.8657520608203</v>
      </c>
      <c r="I8579" s="10">
        <v>4133245.2878590501</v>
      </c>
      <c r="J8579" s="33">
        <f t="shared" si="536"/>
        <v>1.6231472571365097E-3</v>
      </c>
      <c r="K8579" s="33">
        <f t="shared" si="537"/>
        <v>1.621830666064028E-3</v>
      </c>
      <c r="L8579" s="33">
        <f t="shared" si="538"/>
        <v>0.98961941721005131</v>
      </c>
      <c r="M8579" s="33">
        <f t="shared" si="539"/>
        <v>0.9880144220914876</v>
      </c>
    </row>
    <row r="8580" spans="1:13" ht="41.4">
      <c r="A8580" t="s">
        <v>164</v>
      </c>
      <c r="B8580" t="s">
        <v>115</v>
      </c>
      <c r="C8580" s="14" t="s">
        <v>383</v>
      </c>
      <c r="D8580" t="s">
        <v>456</v>
      </c>
      <c r="E8580" t="s">
        <v>474</v>
      </c>
      <c r="F8580" s="20">
        <v>2031</v>
      </c>
      <c r="G8580" s="20">
        <v>48</v>
      </c>
      <c r="H8580" s="11">
        <v>7257.0138643115297</v>
      </c>
      <c r="I8580" s="10">
        <v>4099425.0691949301</v>
      </c>
      <c r="J8580" s="33">
        <f t="shared" si="536"/>
        <v>1.770251618658493E-3</v>
      </c>
      <c r="K8580" s="33">
        <f t="shared" si="537"/>
        <v>1.7686856474524726E-3</v>
      </c>
      <c r="L8580" s="33">
        <f t="shared" si="538"/>
        <v>0.9880144220914876</v>
      </c>
      <c r="M8580" s="33">
        <f t="shared" si="539"/>
        <v>0.98626693516365838</v>
      </c>
    </row>
    <row r="8581" spans="1:13" ht="41.4">
      <c r="A8581" t="s">
        <v>164</v>
      </c>
      <c r="B8581" t="s">
        <v>115</v>
      </c>
      <c r="C8581" s="14" t="s">
        <v>383</v>
      </c>
      <c r="D8581" t="s">
        <v>456</v>
      </c>
      <c r="E8581" t="s">
        <v>474</v>
      </c>
      <c r="F8581" s="20">
        <v>2031</v>
      </c>
      <c r="G8581" s="20">
        <v>49</v>
      </c>
      <c r="H8581" s="11">
        <v>7603.0730003302097</v>
      </c>
      <c r="I8581" s="10">
        <v>4040864.14899264</v>
      </c>
      <c r="J8581" s="33">
        <f t="shared" si="536"/>
        <v>1.8815463029673008E-3</v>
      </c>
      <c r="K8581" s="33">
        <f t="shared" si="537"/>
        <v>1.8797773043803812E-3</v>
      </c>
      <c r="L8581" s="33">
        <f t="shared" si="538"/>
        <v>0.98626693516365838</v>
      </c>
      <c r="M8581" s="33">
        <f t="shared" si="539"/>
        <v>0.98441297296287689</v>
      </c>
    </row>
    <row r="8582" spans="1:13" ht="41.4">
      <c r="A8582" t="s">
        <v>164</v>
      </c>
      <c r="B8582" t="s">
        <v>115</v>
      </c>
      <c r="C8582" s="14" t="s">
        <v>383</v>
      </c>
      <c r="D8582" t="s">
        <v>456</v>
      </c>
      <c r="E8582" t="s">
        <v>474</v>
      </c>
      <c r="F8582" s="20">
        <v>2031</v>
      </c>
      <c r="G8582" s="20">
        <v>50</v>
      </c>
      <c r="H8582" s="11">
        <v>7937.6488191568496</v>
      </c>
      <c r="I8582" s="10">
        <v>3975111.1400577701</v>
      </c>
      <c r="J8582" s="33">
        <f t="shared" si="536"/>
        <v>1.9968369536056524E-3</v>
      </c>
      <c r="K8582" s="33">
        <f t="shared" si="537"/>
        <v>1.9948446010510379E-3</v>
      </c>
      <c r="L8582" s="33">
        <f t="shared" si="538"/>
        <v>0.98441297296287689</v>
      </c>
      <c r="M8582" s="33">
        <f t="shared" si="539"/>
        <v>0.98244922205855734</v>
      </c>
    </row>
    <row r="8583" spans="1:13" ht="41.4">
      <c r="A8583" t="s">
        <v>164</v>
      </c>
      <c r="B8583" t="s">
        <v>115</v>
      </c>
      <c r="C8583" s="14" t="s">
        <v>383</v>
      </c>
      <c r="D8583" t="s">
        <v>456</v>
      </c>
      <c r="E8583" t="s">
        <v>474</v>
      </c>
      <c r="F8583" s="20">
        <v>2031</v>
      </c>
      <c r="G8583" s="20">
        <v>51</v>
      </c>
      <c r="H8583" s="11">
        <v>8723.4668731245602</v>
      </c>
      <c r="I8583" s="10">
        <v>3914540.4935493502</v>
      </c>
      <c r="J8583" s="33">
        <f t="shared" si="536"/>
        <v>2.2284778730734017E-3</v>
      </c>
      <c r="K8583" s="33">
        <f t="shared" si="537"/>
        <v>2.2259966597099057E-3</v>
      </c>
      <c r="L8583" s="33">
        <f t="shared" si="538"/>
        <v>0.98244922205855734</v>
      </c>
      <c r="M8583" s="33">
        <f t="shared" si="539"/>
        <v>0.98026229337192039</v>
      </c>
    </row>
    <row r="8584" spans="1:13" ht="41.4">
      <c r="A8584" t="s">
        <v>164</v>
      </c>
      <c r="B8584" t="s">
        <v>115</v>
      </c>
      <c r="C8584" s="14" t="s">
        <v>383</v>
      </c>
      <c r="D8584" t="s">
        <v>456</v>
      </c>
      <c r="E8584" t="s">
        <v>474</v>
      </c>
      <c r="F8584" s="20">
        <v>2031</v>
      </c>
      <c r="G8584" s="20">
        <v>52</v>
      </c>
      <c r="H8584" s="11">
        <v>9129.4178968020697</v>
      </c>
      <c r="I8584" s="10">
        <v>3840581.3705421402</v>
      </c>
      <c r="J8584" s="33">
        <f t="shared" si="536"/>
        <v>2.3770926888377194E-3</v>
      </c>
      <c r="K8584" s="33">
        <f t="shared" si="537"/>
        <v>2.3742696413369124E-3</v>
      </c>
      <c r="L8584" s="33">
        <f t="shared" si="538"/>
        <v>0.98026229337192039</v>
      </c>
      <c r="M8584" s="33">
        <f t="shared" si="539"/>
        <v>0.97793488636822012</v>
      </c>
    </row>
    <row r="8585" spans="1:13" ht="41.4">
      <c r="A8585" t="s">
        <v>164</v>
      </c>
      <c r="B8585" t="s">
        <v>115</v>
      </c>
      <c r="C8585" s="14" t="s">
        <v>383</v>
      </c>
      <c r="D8585" t="s">
        <v>456</v>
      </c>
      <c r="E8585" t="s">
        <v>474</v>
      </c>
      <c r="F8585" s="20">
        <v>2031</v>
      </c>
      <c r="G8585" s="20">
        <v>53</v>
      </c>
      <c r="H8585" s="11">
        <v>9545.2294781152304</v>
      </c>
      <c r="I8585" s="10">
        <v>3742405.49979473</v>
      </c>
      <c r="J8585" s="33">
        <f t="shared" si="536"/>
        <v>2.5505599215902134E-3</v>
      </c>
      <c r="K8585" s="33">
        <f t="shared" si="537"/>
        <v>2.5473100072542776E-3</v>
      </c>
      <c r="L8585" s="33">
        <f t="shared" si="538"/>
        <v>0.97793488636822012</v>
      </c>
      <c r="M8585" s="33">
        <f t="shared" si="539"/>
        <v>0.97544378304573132</v>
      </c>
    </row>
    <row r="8586" spans="1:13" ht="41.4">
      <c r="A8586" t="s">
        <v>164</v>
      </c>
      <c r="B8586" t="s">
        <v>115</v>
      </c>
      <c r="C8586" s="14" t="s">
        <v>383</v>
      </c>
      <c r="D8586" t="s">
        <v>456</v>
      </c>
      <c r="E8586" t="s">
        <v>474</v>
      </c>
      <c r="F8586" s="20">
        <v>2031</v>
      </c>
      <c r="G8586" s="20">
        <v>54</v>
      </c>
      <c r="H8586" s="11">
        <v>10054.7471010722</v>
      </c>
      <c r="I8586" s="10">
        <v>3648225.4122419199</v>
      </c>
      <c r="J8586" s="33">
        <f t="shared" si="536"/>
        <v>2.7560652001744931E-3</v>
      </c>
      <c r="K8586" s="33">
        <f t="shared" si="537"/>
        <v>2.7522707392084733E-3</v>
      </c>
      <c r="L8586" s="33">
        <f t="shared" si="538"/>
        <v>0.97544378304573132</v>
      </c>
      <c r="M8586" s="33">
        <f t="shared" si="539"/>
        <v>0.97275909766391178</v>
      </c>
    </row>
    <row r="8587" spans="1:13" ht="41.4">
      <c r="A8587" t="s">
        <v>164</v>
      </c>
      <c r="B8587" t="s">
        <v>115</v>
      </c>
      <c r="C8587" s="14" t="s">
        <v>383</v>
      </c>
      <c r="D8587" t="s">
        <v>456</v>
      </c>
      <c r="E8587" t="s">
        <v>474</v>
      </c>
      <c r="F8587" s="20">
        <v>2031</v>
      </c>
      <c r="G8587" s="20">
        <v>55</v>
      </c>
      <c r="H8587" s="11">
        <v>10767.410733914799</v>
      </c>
      <c r="I8587" s="10">
        <v>3568611.6033206498</v>
      </c>
      <c r="J8587" s="33">
        <f t="shared" si="536"/>
        <v>3.0172548685027962E-3</v>
      </c>
      <c r="K8587" s="33">
        <f t="shared" si="537"/>
        <v>3.0127075296751959E-3</v>
      </c>
      <c r="L8587" s="33">
        <f t="shared" si="538"/>
        <v>0.97275909766391178</v>
      </c>
      <c r="M8587" s="33">
        <f t="shared" si="539"/>
        <v>0.96982845900581971</v>
      </c>
    </row>
    <row r="8588" spans="1:13" ht="41.4">
      <c r="A8588" t="s">
        <v>164</v>
      </c>
      <c r="B8588" t="s">
        <v>115</v>
      </c>
      <c r="C8588" s="14" t="s">
        <v>383</v>
      </c>
      <c r="D8588" t="s">
        <v>456</v>
      </c>
      <c r="E8588" t="s">
        <v>474</v>
      </c>
      <c r="F8588" s="20">
        <v>2031</v>
      </c>
      <c r="G8588" s="20">
        <v>56</v>
      </c>
      <c r="H8588" s="11">
        <v>11580.422729058901</v>
      </c>
      <c r="I8588" s="10">
        <v>3476221.2141662701</v>
      </c>
      <c r="J8588" s="33">
        <f t="shared" si="536"/>
        <v>3.3313250266888798E-3</v>
      </c>
      <c r="K8588" s="33">
        <f t="shared" si="537"/>
        <v>3.3257823200328884E-3</v>
      </c>
      <c r="L8588" s="33">
        <f t="shared" si="538"/>
        <v>0.96982845900581971</v>
      </c>
      <c r="M8588" s="33">
        <f t="shared" si="539"/>
        <v>0.96660302066339343</v>
      </c>
    </row>
    <row r="8589" spans="1:13" ht="41.4">
      <c r="A8589" t="s">
        <v>164</v>
      </c>
      <c r="B8589" t="s">
        <v>115</v>
      </c>
      <c r="C8589" s="14" t="s">
        <v>383</v>
      </c>
      <c r="D8589" t="s">
        <v>456</v>
      </c>
      <c r="E8589" t="s">
        <v>474</v>
      </c>
      <c r="F8589" s="20">
        <v>2031</v>
      </c>
      <c r="G8589" s="20">
        <v>57</v>
      </c>
      <c r="H8589" s="11">
        <v>12476.4428587478</v>
      </c>
      <c r="I8589" s="10">
        <v>3398453.8813866498</v>
      </c>
      <c r="J8589" s="33">
        <f t="shared" si="536"/>
        <v>3.6712114668029905E-3</v>
      </c>
      <c r="K8589" s="33">
        <f t="shared" si="537"/>
        <v>3.6644808090612324E-3</v>
      </c>
      <c r="L8589" s="33">
        <f t="shared" si="538"/>
        <v>0.96660302066339343</v>
      </c>
      <c r="M8589" s="33">
        <f t="shared" si="539"/>
        <v>0.96306092244419184</v>
      </c>
    </row>
    <row r="8590" spans="1:13" ht="41.4">
      <c r="A8590" t="s">
        <v>164</v>
      </c>
      <c r="B8590" t="s">
        <v>115</v>
      </c>
      <c r="C8590" s="14" t="s">
        <v>383</v>
      </c>
      <c r="D8590" t="s">
        <v>456</v>
      </c>
      <c r="E8590" t="s">
        <v>474</v>
      </c>
      <c r="F8590" s="20">
        <v>2031</v>
      </c>
      <c r="G8590" s="20">
        <v>58</v>
      </c>
      <c r="H8590" s="11">
        <v>13495.3433562259</v>
      </c>
      <c r="I8590" s="10">
        <v>3320230.1524696201</v>
      </c>
      <c r="J8590" s="33">
        <f t="shared" si="536"/>
        <v>4.0645806876333348E-3</v>
      </c>
      <c r="K8590" s="33">
        <f t="shared" si="537"/>
        <v>4.0563314598853761E-3</v>
      </c>
      <c r="L8590" s="33">
        <f t="shared" si="538"/>
        <v>0.96306092244419184</v>
      </c>
      <c r="M8590" s="33">
        <f t="shared" si="539"/>
        <v>0.95915442812669527</v>
      </c>
    </row>
    <row r="8591" spans="1:13" ht="41.4">
      <c r="A8591" t="s">
        <v>164</v>
      </c>
      <c r="B8591" t="s">
        <v>115</v>
      </c>
      <c r="C8591" s="14" t="s">
        <v>383</v>
      </c>
      <c r="D8591" t="s">
        <v>456</v>
      </c>
      <c r="E8591" t="s">
        <v>474</v>
      </c>
      <c r="F8591" s="20">
        <v>2031</v>
      </c>
      <c r="G8591" s="20">
        <v>59</v>
      </c>
      <c r="H8591" s="11">
        <v>13763.0291930232</v>
      </c>
      <c r="I8591" s="10">
        <v>3220684.18908442</v>
      </c>
      <c r="J8591" s="33">
        <f t="shared" si="536"/>
        <v>4.273324667991049E-3</v>
      </c>
      <c r="K8591" s="33">
        <f t="shared" si="537"/>
        <v>4.2642070083290795E-3</v>
      </c>
      <c r="L8591" s="33">
        <f t="shared" si="538"/>
        <v>0.95915442812669527</v>
      </c>
      <c r="M8591" s="33">
        <f t="shared" si="539"/>
        <v>0.95506439509220753</v>
      </c>
    </row>
    <row r="8592" spans="1:13" ht="41.4">
      <c r="A8592" t="s">
        <v>164</v>
      </c>
      <c r="B8592" t="s">
        <v>115</v>
      </c>
      <c r="C8592" s="14" t="s">
        <v>383</v>
      </c>
      <c r="D8592" t="s">
        <v>456</v>
      </c>
      <c r="E8592" t="s">
        <v>474</v>
      </c>
      <c r="F8592" s="20">
        <v>2031</v>
      </c>
      <c r="G8592" s="20">
        <v>60</v>
      </c>
      <c r="H8592" s="11">
        <v>14218.123269993401</v>
      </c>
      <c r="I8592" s="10">
        <v>3131819.6928661801</v>
      </c>
      <c r="J8592" s="33">
        <f t="shared" si="536"/>
        <v>4.5398920322201729E-3</v>
      </c>
      <c r="K8592" s="33">
        <f t="shared" si="537"/>
        <v>4.5296022997022289E-3</v>
      </c>
      <c r="L8592" s="33">
        <f t="shared" si="538"/>
        <v>0.95506439509220753</v>
      </c>
      <c r="M8592" s="33">
        <f t="shared" si="539"/>
        <v>0.9507383332118341</v>
      </c>
    </row>
    <row r="8593" spans="1:13" ht="41.4">
      <c r="A8593" t="s">
        <v>164</v>
      </c>
      <c r="B8593" t="s">
        <v>115</v>
      </c>
      <c r="C8593" s="14" t="s">
        <v>383</v>
      </c>
      <c r="D8593" t="s">
        <v>456</v>
      </c>
      <c r="E8593" t="s">
        <v>474</v>
      </c>
      <c r="F8593" s="20">
        <v>2031</v>
      </c>
      <c r="G8593" s="20">
        <v>61</v>
      </c>
      <c r="H8593" s="11">
        <v>15059.7733308601</v>
      </c>
      <c r="I8593" s="10">
        <v>3040804.1281367298</v>
      </c>
      <c r="J8593" s="33">
        <f t="shared" si="536"/>
        <v>4.9525627749289012E-3</v>
      </c>
      <c r="K8593" s="33">
        <f t="shared" si="537"/>
        <v>4.940319056842446E-3</v>
      </c>
      <c r="L8593" s="33">
        <f t="shared" si="538"/>
        <v>0.9507383332118341</v>
      </c>
      <c r="M8593" s="33">
        <f t="shared" si="539"/>
        <v>0.94604138250619707</v>
      </c>
    </row>
    <row r="8594" spans="1:13" ht="41.4">
      <c r="A8594" t="s">
        <v>164</v>
      </c>
      <c r="B8594" t="s">
        <v>115</v>
      </c>
      <c r="C8594" s="14" t="s">
        <v>383</v>
      </c>
      <c r="D8594" t="s">
        <v>456</v>
      </c>
      <c r="E8594" t="s">
        <v>474</v>
      </c>
      <c r="F8594" s="20">
        <v>2031</v>
      </c>
      <c r="G8594" s="20">
        <v>62</v>
      </c>
      <c r="H8594" s="11">
        <v>15693.3879290073</v>
      </c>
      <c r="I8594" s="10">
        <v>2934303.6510899998</v>
      </c>
      <c r="J8594" s="33">
        <f t="shared" si="536"/>
        <v>5.34824946394955E-3</v>
      </c>
      <c r="K8594" s="33">
        <f t="shared" si="537"/>
        <v>5.3339730404160512E-3</v>
      </c>
      <c r="L8594" s="33">
        <f t="shared" si="538"/>
        <v>0.94604138250619707</v>
      </c>
      <c r="M8594" s="33">
        <f t="shared" si="539"/>
        <v>0.94099522327679108</v>
      </c>
    </row>
    <row r="8595" spans="1:13" ht="41.4">
      <c r="A8595" t="s">
        <v>164</v>
      </c>
      <c r="B8595" t="s">
        <v>115</v>
      </c>
      <c r="C8595" s="14" t="s">
        <v>383</v>
      </c>
      <c r="D8595" t="s">
        <v>456</v>
      </c>
      <c r="E8595" t="s">
        <v>474</v>
      </c>
      <c r="F8595" s="20">
        <v>2031</v>
      </c>
      <c r="G8595" s="20">
        <v>63</v>
      </c>
      <c r="H8595" s="11">
        <v>16598.860740489101</v>
      </c>
      <c r="I8595" s="10">
        <v>2820395.38238332</v>
      </c>
      <c r="J8595" s="33">
        <f t="shared" si="536"/>
        <v>5.8852956731415993E-3</v>
      </c>
      <c r="K8595" s="33">
        <f t="shared" si="537"/>
        <v>5.8680112451745536E-3</v>
      </c>
      <c r="L8595" s="33">
        <f t="shared" si="538"/>
        <v>0.94099522327679108</v>
      </c>
      <c r="M8595" s="33">
        <f t="shared" si="539"/>
        <v>0.93547345272494731</v>
      </c>
    </row>
    <row r="8596" spans="1:13" ht="41.4">
      <c r="A8596" t="s">
        <v>164</v>
      </c>
      <c r="B8596" t="s">
        <v>115</v>
      </c>
      <c r="C8596" s="14" t="s">
        <v>383</v>
      </c>
      <c r="D8596" t="s">
        <v>456</v>
      </c>
      <c r="E8596" t="s">
        <v>474</v>
      </c>
      <c r="F8596" s="20">
        <v>2031</v>
      </c>
      <c r="G8596" s="20">
        <v>64</v>
      </c>
      <c r="H8596" s="11">
        <v>17827.461077636399</v>
      </c>
      <c r="I8596" s="10">
        <v>2708167.08702796</v>
      </c>
      <c r="J8596" s="33">
        <f t="shared" si="536"/>
        <v>6.5828512439389019E-3</v>
      </c>
      <c r="K8596" s="33">
        <f t="shared" si="537"/>
        <v>6.5612317440186807E-3</v>
      </c>
      <c r="L8596" s="33">
        <f t="shared" si="538"/>
        <v>0.93547345272494731</v>
      </c>
      <c r="M8596" s="33">
        <f t="shared" si="539"/>
        <v>0.9293355946112416</v>
      </c>
    </row>
    <row r="8597" spans="1:13" ht="41.4">
      <c r="A8597" t="s">
        <v>164</v>
      </c>
      <c r="B8597" t="s">
        <v>115</v>
      </c>
      <c r="C8597" s="14" t="s">
        <v>383</v>
      </c>
      <c r="D8597" t="s">
        <v>456</v>
      </c>
      <c r="E8597" t="s">
        <v>474</v>
      </c>
      <c r="F8597" s="20">
        <v>2031</v>
      </c>
      <c r="G8597" s="20">
        <v>65</v>
      </c>
      <c r="H8597" s="11">
        <v>18913.874683253998</v>
      </c>
      <c r="I8597" s="10">
        <v>2583097.4653431298</v>
      </c>
      <c r="J8597" s="33">
        <f t="shared" si="536"/>
        <v>7.3221684187365901E-3</v>
      </c>
      <c r="K8597" s="33">
        <f t="shared" si="537"/>
        <v>7.2954266526055189E-3</v>
      </c>
      <c r="L8597" s="33">
        <f t="shared" si="538"/>
        <v>0.9293355946112416</v>
      </c>
      <c r="M8597" s="33">
        <f t="shared" si="539"/>
        <v>0.9225556949450997</v>
      </c>
    </row>
    <row r="8598" spans="1:13" ht="41.4">
      <c r="A8598" t="s">
        <v>164</v>
      </c>
      <c r="B8598" t="s">
        <v>115</v>
      </c>
      <c r="C8598" s="14" t="s">
        <v>383</v>
      </c>
      <c r="D8598" t="s">
        <v>456</v>
      </c>
      <c r="E8598" t="s">
        <v>474</v>
      </c>
      <c r="F8598" s="20">
        <v>2031</v>
      </c>
      <c r="G8598" s="20">
        <v>66</v>
      </c>
      <c r="H8598" s="11">
        <v>19411.2931771687</v>
      </c>
      <c r="I8598" s="10">
        <v>2446155.5726665701</v>
      </c>
      <c r="J8598" s="33">
        <f t="shared" si="536"/>
        <v>7.9354287168286377E-3</v>
      </c>
      <c r="K8598" s="33">
        <f t="shared" si="537"/>
        <v>7.9040263210928829E-3</v>
      </c>
      <c r="L8598" s="33">
        <f t="shared" si="538"/>
        <v>0.9225556949450997</v>
      </c>
      <c r="M8598" s="33">
        <f t="shared" si="539"/>
        <v>0.91526379044957951</v>
      </c>
    </row>
    <row r="8599" spans="1:13" ht="41.4">
      <c r="A8599" t="s">
        <v>164</v>
      </c>
      <c r="B8599" t="s">
        <v>115</v>
      </c>
      <c r="C8599" s="14" t="s">
        <v>383</v>
      </c>
      <c r="D8599" t="s">
        <v>456</v>
      </c>
      <c r="E8599" t="s">
        <v>474</v>
      </c>
      <c r="F8599" s="20">
        <v>2031</v>
      </c>
      <c r="G8599" s="20">
        <v>67</v>
      </c>
      <c r="H8599" s="11">
        <v>20269.2390379752</v>
      </c>
      <c r="I8599" s="10">
        <v>2310195.0950122601</v>
      </c>
      <c r="J8599" s="33">
        <f t="shared" si="536"/>
        <v>8.773821345970623E-3</v>
      </c>
      <c r="K8599" s="33">
        <f t="shared" si="537"/>
        <v>8.7354436970263905E-3</v>
      </c>
      <c r="L8599" s="33">
        <f t="shared" si="538"/>
        <v>0.91526379044957951</v>
      </c>
      <c r="M8599" s="33">
        <f t="shared" si="539"/>
        <v>0.90726855514018023</v>
      </c>
    </row>
    <row r="8600" spans="1:13" ht="41.4">
      <c r="A8600" t="s">
        <v>164</v>
      </c>
      <c r="B8600" t="s">
        <v>115</v>
      </c>
      <c r="C8600" s="14" t="s">
        <v>383</v>
      </c>
      <c r="D8600" t="s">
        <v>456</v>
      </c>
      <c r="E8600" t="s">
        <v>474</v>
      </c>
      <c r="F8600" s="20">
        <v>2031</v>
      </c>
      <c r="G8600" s="20">
        <v>68</v>
      </c>
      <c r="H8600" s="11">
        <v>20828.8260985897</v>
      </c>
      <c r="I8600" s="10">
        <v>2175366.5877635698</v>
      </c>
      <c r="J8600" s="33">
        <f t="shared" si="536"/>
        <v>9.5748579645158569E-3</v>
      </c>
      <c r="K8600" s="33">
        <f t="shared" si="537"/>
        <v>9.5291649629500874E-3</v>
      </c>
      <c r="L8600" s="33">
        <f t="shared" si="538"/>
        <v>0.90726855514018023</v>
      </c>
      <c r="M8600" s="33">
        <f t="shared" si="539"/>
        <v>0.89862304341255206</v>
      </c>
    </row>
    <row r="8601" spans="1:13" ht="41.4">
      <c r="A8601" t="s">
        <v>164</v>
      </c>
      <c r="B8601" t="s">
        <v>115</v>
      </c>
      <c r="C8601" s="14" t="s">
        <v>383</v>
      </c>
      <c r="D8601" t="s">
        <v>456</v>
      </c>
      <c r="E8601" t="s">
        <v>474</v>
      </c>
      <c r="F8601" s="20">
        <v>2031</v>
      </c>
      <c r="G8601" s="20">
        <v>69</v>
      </c>
      <c r="H8601" s="11">
        <v>20601.471439475499</v>
      </c>
      <c r="I8601" s="10">
        <v>2040753.0013049999</v>
      </c>
      <c r="J8601" s="33">
        <f t="shared" si="536"/>
        <v>1.0095034247800434E-2</v>
      </c>
      <c r="K8601" s="33">
        <f t="shared" si="537"/>
        <v>1.0044250421387235E-2</v>
      </c>
      <c r="L8601" s="33">
        <f t="shared" si="538"/>
        <v>0.89862304341255206</v>
      </c>
      <c r="M8601" s="33">
        <f t="shared" si="539"/>
        <v>0.88959704853008725</v>
      </c>
    </row>
    <row r="8602" spans="1:13" ht="41.4">
      <c r="A8602" t="s">
        <v>164</v>
      </c>
      <c r="B8602" t="s">
        <v>115</v>
      </c>
      <c r="C8602" s="14" t="s">
        <v>383</v>
      </c>
      <c r="D8602" t="s">
        <v>456</v>
      </c>
      <c r="E8602" t="s">
        <v>474</v>
      </c>
      <c r="F8602" s="20">
        <v>2032</v>
      </c>
      <c r="G8602" s="20">
        <v>30</v>
      </c>
      <c r="H8602" s="11">
        <v>743.07506913958696</v>
      </c>
      <c r="I8602" s="10">
        <v>4342479.4741514102</v>
      </c>
      <c r="J8602" s="33">
        <f t="shared" si="536"/>
        <v>1.7111769291317045E-4</v>
      </c>
      <c r="K8602" s="33">
        <f t="shared" si="537"/>
        <v>1.7110305311585083E-4</v>
      </c>
      <c r="L8602" s="33">
        <f t="shared" si="538"/>
        <v>1</v>
      </c>
      <c r="M8602" s="33">
        <f t="shared" si="539"/>
        <v>0.99982889694688415</v>
      </c>
    </row>
    <row r="8603" spans="1:13" ht="41.4">
      <c r="A8603" t="s">
        <v>164</v>
      </c>
      <c r="B8603" t="s">
        <v>115</v>
      </c>
      <c r="C8603" s="14" t="s">
        <v>383</v>
      </c>
      <c r="D8603" t="s">
        <v>456</v>
      </c>
      <c r="E8603" t="s">
        <v>474</v>
      </c>
      <c r="F8603" s="20">
        <v>2032</v>
      </c>
      <c r="G8603" s="20">
        <v>31</v>
      </c>
      <c r="H8603" s="11">
        <v>1080.2075780775799</v>
      </c>
      <c r="I8603" s="10">
        <v>4323950.7321790596</v>
      </c>
      <c r="J8603" s="33">
        <f t="shared" si="536"/>
        <v>2.498195851397243E-4</v>
      </c>
      <c r="K8603" s="33">
        <f t="shared" si="537"/>
        <v>2.4978838282552207E-4</v>
      </c>
      <c r="L8603" s="33">
        <f t="shared" si="538"/>
        <v>0.99982889694688415</v>
      </c>
      <c r="M8603" s="33">
        <f t="shared" si="539"/>
        <v>0.99957915130361352</v>
      </c>
    </row>
    <row r="8604" spans="1:13" ht="41.4">
      <c r="A8604" t="s">
        <v>164</v>
      </c>
      <c r="B8604" t="s">
        <v>115</v>
      </c>
      <c r="C8604" s="14" t="s">
        <v>383</v>
      </c>
      <c r="D8604" t="s">
        <v>456</v>
      </c>
      <c r="E8604" t="s">
        <v>474</v>
      </c>
      <c r="F8604" s="20">
        <v>2032</v>
      </c>
      <c r="G8604" s="20">
        <v>32</v>
      </c>
      <c r="H8604" s="11">
        <v>1145.9226025255</v>
      </c>
      <c r="I8604" s="10">
        <v>4325397.5990649499</v>
      </c>
      <c r="J8604" s="33">
        <f t="shared" si="536"/>
        <v>2.6492884787590896E-4</v>
      </c>
      <c r="K8604" s="33">
        <f t="shared" si="537"/>
        <v>2.6489375732763332E-4</v>
      </c>
      <c r="L8604" s="33">
        <f t="shared" si="538"/>
        <v>0.99957915130361352</v>
      </c>
      <c r="M8604" s="33">
        <f t="shared" si="539"/>
        <v>0.9993143690264783</v>
      </c>
    </row>
    <row r="8605" spans="1:13" ht="41.4">
      <c r="A8605" t="s">
        <v>164</v>
      </c>
      <c r="B8605" t="s">
        <v>115</v>
      </c>
      <c r="C8605" s="14" t="s">
        <v>383</v>
      </c>
      <c r="D8605" t="s">
        <v>456</v>
      </c>
      <c r="E8605" t="s">
        <v>474</v>
      </c>
      <c r="F8605" s="20">
        <v>2032</v>
      </c>
      <c r="G8605" s="20">
        <v>33</v>
      </c>
      <c r="H8605" s="11">
        <v>1244.5767661484899</v>
      </c>
      <c r="I8605" s="10">
        <v>4365817.1544849603</v>
      </c>
      <c r="J8605" s="33">
        <f t="shared" si="536"/>
        <v>2.8507303950417364E-4</v>
      </c>
      <c r="K8605" s="33">
        <f t="shared" si="537"/>
        <v>2.8503241004618207E-4</v>
      </c>
      <c r="L8605" s="33">
        <f t="shared" si="538"/>
        <v>0.9993143690264783</v>
      </c>
      <c r="M8605" s="33">
        <f t="shared" si="539"/>
        <v>0.99902953204348088</v>
      </c>
    </row>
    <row r="8606" spans="1:13" ht="41.4">
      <c r="A8606" t="s">
        <v>164</v>
      </c>
      <c r="B8606" t="s">
        <v>115</v>
      </c>
      <c r="C8606" s="14" t="s">
        <v>383</v>
      </c>
      <c r="D8606" t="s">
        <v>456</v>
      </c>
      <c r="E8606" t="s">
        <v>474</v>
      </c>
      <c r="F8606" s="20">
        <v>2032</v>
      </c>
      <c r="G8606" s="20">
        <v>34</v>
      </c>
      <c r="H8606" s="11">
        <v>1332.6096573568</v>
      </c>
      <c r="I8606" s="10">
        <v>4408838.5438664705</v>
      </c>
      <c r="J8606" s="33">
        <f t="shared" si="536"/>
        <v>3.0225866610849526E-4</v>
      </c>
      <c r="K8606" s="33">
        <f t="shared" si="537"/>
        <v>3.0221299055999129E-4</v>
      </c>
      <c r="L8606" s="33">
        <f t="shared" si="538"/>
        <v>0.99902953204348088</v>
      </c>
      <c r="M8606" s="33">
        <f t="shared" si="539"/>
        <v>0.99872761234094432</v>
      </c>
    </row>
    <row r="8607" spans="1:13" ht="41.4">
      <c r="A8607" t="s">
        <v>164</v>
      </c>
      <c r="B8607" t="s">
        <v>115</v>
      </c>
      <c r="C8607" s="14" t="s">
        <v>383</v>
      </c>
      <c r="D8607" t="s">
        <v>456</v>
      </c>
      <c r="E8607" t="s">
        <v>474</v>
      </c>
      <c r="F8607" s="20">
        <v>2032</v>
      </c>
      <c r="G8607" s="20">
        <v>35</v>
      </c>
      <c r="H8607" s="11">
        <v>1430.7673957505999</v>
      </c>
      <c r="I8607" s="10">
        <v>4405583.9190699495</v>
      </c>
      <c r="J8607" s="33">
        <f t="shared" si="536"/>
        <v>3.2476226126516394E-4</v>
      </c>
      <c r="K8607" s="33">
        <f t="shared" si="537"/>
        <v>3.2470953171037653E-4</v>
      </c>
      <c r="L8607" s="33">
        <f t="shared" si="538"/>
        <v>0.99872761234094432</v>
      </c>
      <c r="M8607" s="33">
        <f t="shared" si="539"/>
        <v>0.99840331596563492</v>
      </c>
    </row>
    <row r="8608" spans="1:13" ht="41.4">
      <c r="A8608" t="s">
        <v>164</v>
      </c>
      <c r="B8608" t="s">
        <v>115</v>
      </c>
      <c r="C8608" s="14" t="s">
        <v>383</v>
      </c>
      <c r="D8608" t="s">
        <v>456</v>
      </c>
      <c r="E8608" t="s">
        <v>474</v>
      </c>
      <c r="F8608" s="20">
        <v>2032</v>
      </c>
      <c r="G8608" s="20">
        <v>36</v>
      </c>
      <c r="H8608" s="11">
        <v>1834.1881478191201</v>
      </c>
      <c r="I8608" s="10">
        <v>4343252.7627875097</v>
      </c>
      <c r="J8608" s="33">
        <f t="shared" si="536"/>
        <v>4.223074842740522E-4</v>
      </c>
      <c r="K8608" s="33">
        <f t="shared" si="537"/>
        <v>4.2221832501976309E-4</v>
      </c>
      <c r="L8608" s="33">
        <f t="shared" si="538"/>
        <v>0.99840331596563492</v>
      </c>
      <c r="M8608" s="33">
        <f t="shared" si="539"/>
        <v>0.99798177178987368</v>
      </c>
    </row>
    <row r="8609" spans="1:13" ht="41.4">
      <c r="A8609" t="s">
        <v>164</v>
      </c>
      <c r="B8609" t="s">
        <v>115</v>
      </c>
      <c r="C8609" s="14" t="s">
        <v>383</v>
      </c>
      <c r="D8609" t="s">
        <v>456</v>
      </c>
      <c r="E8609" t="s">
        <v>474</v>
      </c>
      <c r="F8609" s="20">
        <v>2032</v>
      </c>
      <c r="G8609" s="20">
        <v>37</v>
      </c>
      <c r="H8609" s="11">
        <v>1948.62381716647</v>
      </c>
      <c r="I8609" s="10">
        <v>4278963.0714162402</v>
      </c>
      <c r="J8609" s="33">
        <f t="shared" si="536"/>
        <v>4.5539626882583014E-4</v>
      </c>
      <c r="K8609" s="33">
        <f t="shared" si="537"/>
        <v>4.5529259168364256E-4</v>
      </c>
      <c r="L8609" s="33">
        <f t="shared" si="538"/>
        <v>0.99798177178987368</v>
      </c>
      <c r="M8609" s="33">
        <f t="shared" si="539"/>
        <v>0.99752739808254243</v>
      </c>
    </row>
    <row r="8610" spans="1:13" ht="41.4">
      <c r="A8610" t="s">
        <v>164</v>
      </c>
      <c r="B8610" t="s">
        <v>115</v>
      </c>
      <c r="C8610" s="14" t="s">
        <v>383</v>
      </c>
      <c r="D8610" t="s">
        <v>456</v>
      </c>
      <c r="E8610" t="s">
        <v>474</v>
      </c>
      <c r="F8610" s="20">
        <v>2032</v>
      </c>
      <c r="G8610" s="20">
        <v>38</v>
      </c>
      <c r="H8610" s="11">
        <v>2097.8216917698701</v>
      </c>
      <c r="I8610" s="10">
        <v>4224095.0666709496</v>
      </c>
      <c r="J8610" s="33">
        <f t="shared" si="536"/>
        <v>4.9663221557728432E-4</v>
      </c>
      <c r="K8610" s="33">
        <f t="shared" si="537"/>
        <v>4.9650891421115784E-4</v>
      </c>
      <c r="L8610" s="33">
        <f t="shared" si="538"/>
        <v>0.99752739808254243</v>
      </c>
      <c r="M8610" s="33">
        <f t="shared" si="539"/>
        <v>0.99703211683722459</v>
      </c>
    </row>
    <row r="8611" spans="1:13" ht="41.4">
      <c r="A8611" t="s">
        <v>164</v>
      </c>
      <c r="B8611" t="s">
        <v>115</v>
      </c>
      <c r="C8611" s="14" t="s">
        <v>383</v>
      </c>
      <c r="D8611" t="s">
        <v>456</v>
      </c>
      <c r="E8611" t="s">
        <v>474</v>
      </c>
      <c r="F8611" s="20">
        <v>2032</v>
      </c>
      <c r="G8611" s="20">
        <v>39</v>
      </c>
      <c r="H8611" s="11">
        <v>2194.5334865781901</v>
      </c>
      <c r="I8611" s="10">
        <v>4171641.1826142599</v>
      </c>
      <c r="J8611" s="33">
        <f t="shared" si="536"/>
        <v>5.26059982273675E-4</v>
      </c>
      <c r="K8611" s="33">
        <f t="shared" si="537"/>
        <v>5.2592163698161887E-4</v>
      </c>
      <c r="L8611" s="33">
        <f t="shared" si="538"/>
        <v>0.99703211683722459</v>
      </c>
      <c r="M8611" s="33">
        <f t="shared" si="539"/>
        <v>0.99650775607421427</v>
      </c>
    </row>
    <row r="8612" spans="1:13" ht="41.4">
      <c r="A8612" t="s">
        <v>164</v>
      </c>
      <c r="B8612" t="s">
        <v>115</v>
      </c>
      <c r="C8612" s="14" t="s">
        <v>383</v>
      </c>
      <c r="D8612" t="s">
        <v>456</v>
      </c>
      <c r="E8612" t="s">
        <v>474</v>
      </c>
      <c r="F8612" s="20">
        <v>2032</v>
      </c>
      <c r="G8612" s="20">
        <v>40</v>
      </c>
      <c r="H8612" s="11">
        <v>2367.03354171401</v>
      </c>
      <c r="I8612" s="10">
        <v>4154039.6130006202</v>
      </c>
      <c r="J8612" s="33">
        <f t="shared" si="536"/>
        <v>5.6981486991748058E-4</v>
      </c>
      <c r="K8612" s="33">
        <f t="shared" si="537"/>
        <v>5.6965255625551769E-4</v>
      </c>
      <c r="L8612" s="33">
        <f t="shared" si="538"/>
        <v>0.99650775607421427</v>
      </c>
      <c r="M8612" s="33">
        <f t="shared" si="539"/>
        <v>0.99594009288363816</v>
      </c>
    </row>
    <row r="8613" spans="1:13" ht="41.4">
      <c r="A8613" t="s">
        <v>164</v>
      </c>
      <c r="B8613" t="s">
        <v>115</v>
      </c>
      <c r="C8613" s="14" t="s">
        <v>383</v>
      </c>
      <c r="D8613" t="s">
        <v>456</v>
      </c>
      <c r="E8613" t="s">
        <v>474</v>
      </c>
      <c r="F8613" s="20">
        <v>2032</v>
      </c>
      <c r="G8613" s="20">
        <v>41</v>
      </c>
      <c r="H8613" s="11">
        <v>3090.3434850930898</v>
      </c>
      <c r="I8613" s="10">
        <v>4130589.5648787702</v>
      </c>
      <c r="J8613" s="33">
        <f t="shared" si="536"/>
        <v>7.4816038644202334E-4</v>
      </c>
      <c r="K8613" s="33">
        <f t="shared" si="537"/>
        <v>7.4788058424346548E-4</v>
      </c>
      <c r="L8613" s="33">
        <f t="shared" si="538"/>
        <v>0.99594009288363816</v>
      </c>
      <c r="M8613" s="33">
        <f t="shared" si="539"/>
        <v>0.99519524862510089</v>
      </c>
    </row>
    <row r="8614" spans="1:13" ht="41.4">
      <c r="A8614" t="s">
        <v>164</v>
      </c>
      <c r="B8614" t="s">
        <v>115</v>
      </c>
      <c r="C8614" s="14" t="s">
        <v>383</v>
      </c>
      <c r="D8614" t="s">
        <v>456</v>
      </c>
      <c r="E8614" t="s">
        <v>474</v>
      </c>
      <c r="F8614" s="20">
        <v>2032</v>
      </c>
      <c r="G8614" s="20">
        <v>42</v>
      </c>
      <c r="H8614" s="11">
        <v>3395.1967996254598</v>
      </c>
      <c r="I8614" s="10">
        <v>4110650.8311643298</v>
      </c>
      <c r="J8614" s="33">
        <f t="shared" si="536"/>
        <v>8.2595115447053923E-4</v>
      </c>
      <c r="K8614" s="33">
        <f t="shared" si="537"/>
        <v>8.2561015070636845E-4</v>
      </c>
      <c r="L8614" s="33">
        <f t="shared" si="538"/>
        <v>0.99519524862510089</v>
      </c>
      <c r="M8614" s="33">
        <f t="shared" si="539"/>
        <v>0.99437360532590124</v>
      </c>
    </row>
    <row r="8615" spans="1:13" ht="41.4">
      <c r="A8615" t="s">
        <v>164</v>
      </c>
      <c r="B8615" t="s">
        <v>115</v>
      </c>
      <c r="C8615" s="14" t="s">
        <v>383</v>
      </c>
      <c r="D8615" t="s">
        <v>456</v>
      </c>
      <c r="E8615" t="s">
        <v>474</v>
      </c>
      <c r="F8615" s="20">
        <v>2032</v>
      </c>
      <c r="G8615" s="20">
        <v>43</v>
      </c>
      <c r="H8615" s="11">
        <v>3795.5637157555502</v>
      </c>
      <c r="I8615" s="10">
        <v>4113401.6418667501</v>
      </c>
      <c r="J8615" s="33">
        <f t="shared" si="536"/>
        <v>9.2273112285554538E-4</v>
      </c>
      <c r="K8615" s="33">
        <f t="shared" si="537"/>
        <v>9.2230553740335619E-4</v>
      </c>
      <c r="L8615" s="33">
        <f t="shared" si="538"/>
        <v>0.99437360532590124</v>
      </c>
      <c r="M8615" s="33">
        <f t="shared" si="539"/>
        <v>0.9934564890434614</v>
      </c>
    </row>
    <row r="8616" spans="1:13" ht="41.4">
      <c r="A8616" t="s">
        <v>164</v>
      </c>
      <c r="B8616" t="s">
        <v>115</v>
      </c>
      <c r="C8616" s="14" t="s">
        <v>383</v>
      </c>
      <c r="D8616" t="s">
        <v>456</v>
      </c>
      <c r="E8616" t="s">
        <v>474</v>
      </c>
      <c r="F8616" s="20">
        <v>2032</v>
      </c>
      <c r="G8616" s="20">
        <v>44</v>
      </c>
      <c r="H8616" s="11">
        <v>4051.1623094691299</v>
      </c>
      <c r="I8616" s="10">
        <v>4070136.50382338</v>
      </c>
      <c r="J8616" s="33">
        <f t="shared" si="536"/>
        <v>9.9533819213767742E-4</v>
      </c>
      <c r="K8616" s="33">
        <f t="shared" si="537"/>
        <v>9.9484300738506004E-4</v>
      </c>
      <c r="L8616" s="33">
        <f t="shared" si="538"/>
        <v>0.9934564890434614</v>
      </c>
      <c r="M8616" s="33">
        <f t="shared" si="539"/>
        <v>0.99246815580219516</v>
      </c>
    </row>
    <row r="8617" spans="1:13" ht="41.4">
      <c r="A8617" t="s">
        <v>164</v>
      </c>
      <c r="B8617" t="s">
        <v>115</v>
      </c>
      <c r="C8617" s="14" t="s">
        <v>383</v>
      </c>
      <c r="D8617" t="s">
        <v>456</v>
      </c>
      <c r="E8617" t="s">
        <v>474</v>
      </c>
      <c r="F8617" s="20">
        <v>2032</v>
      </c>
      <c r="G8617" s="20">
        <v>45</v>
      </c>
      <c r="H8617" s="11">
        <v>4407.6428158642502</v>
      </c>
      <c r="I8617" s="10">
        <v>4018154.4804777601</v>
      </c>
      <c r="J8617" s="33">
        <f t="shared" si="536"/>
        <v>1.0969321456601091E-3</v>
      </c>
      <c r="K8617" s="33">
        <f t="shared" si="537"/>
        <v>1.0963307355161822E-3</v>
      </c>
      <c r="L8617" s="33">
        <f t="shared" si="538"/>
        <v>0.99246815580219516</v>
      </c>
      <c r="M8617" s="33">
        <f t="shared" si="539"/>
        <v>0.99138008245896814</v>
      </c>
    </row>
    <row r="8618" spans="1:13" ht="41.4">
      <c r="A8618" t="s">
        <v>164</v>
      </c>
      <c r="B8618" t="s">
        <v>115</v>
      </c>
      <c r="C8618" s="14" t="s">
        <v>383</v>
      </c>
      <c r="D8618" t="s">
        <v>456</v>
      </c>
      <c r="E8618" t="s">
        <v>474</v>
      </c>
      <c r="F8618" s="20">
        <v>2032</v>
      </c>
      <c r="G8618" s="20">
        <v>46</v>
      </c>
      <c r="H8618" s="11">
        <v>5604.90538314674</v>
      </c>
      <c r="I8618" s="10">
        <v>4027321.2529392499</v>
      </c>
      <c r="J8618" s="33">
        <f t="shared" si="536"/>
        <v>1.3917204591156283E-3</v>
      </c>
      <c r="K8618" s="33">
        <f t="shared" si="537"/>
        <v>1.390752465308509E-3</v>
      </c>
      <c r="L8618" s="33">
        <f t="shared" si="538"/>
        <v>0.99138008245896814</v>
      </c>
      <c r="M8618" s="33">
        <f t="shared" si="539"/>
        <v>0.99000131816523063</v>
      </c>
    </row>
    <row r="8619" spans="1:13" ht="41.4">
      <c r="A8619" t="s">
        <v>164</v>
      </c>
      <c r="B8619" t="s">
        <v>115</v>
      </c>
      <c r="C8619" s="14" t="s">
        <v>383</v>
      </c>
      <c r="D8619" t="s">
        <v>456</v>
      </c>
      <c r="E8619" t="s">
        <v>474</v>
      </c>
      <c r="F8619" s="20">
        <v>2032</v>
      </c>
      <c r="G8619" s="20">
        <v>47</v>
      </c>
      <c r="H8619" s="11">
        <v>6324.8549620235299</v>
      </c>
      <c r="I8619" s="10">
        <v>4092646.9649151498</v>
      </c>
      <c r="J8619" s="33">
        <f t="shared" si="536"/>
        <v>1.5454191422432301E-3</v>
      </c>
      <c r="K8619" s="33">
        <f t="shared" si="537"/>
        <v>1.5442255970024021E-3</v>
      </c>
      <c r="L8619" s="33">
        <f t="shared" si="538"/>
        <v>0.99000131816523063</v>
      </c>
      <c r="M8619" s="33">
        <f t="shared" si="539"/>
        <v>0.98847253278865377</v>
      </c>
    </row>
    <row r="8620" spans="1:13" ht="41.4">
      <c r="A8620" t="s">
        <v>164</v>
      </c>
      <c r="B8620" t="s">
        <v>115</v>
      </c>
      <c r="C8620" s="14" t="s">
        <v>383</v>
      </c>
      <c r="D8620" t="s">
        <v>456</v>
      </c>
      <c r="E8620" t="s">
        <v>474</v>
      </c>
      <c r="F8620" s="20">
        <v>2032</v>
      </c>
      <c r="G8620" s="20">
        <v>48</v>
      </c>
      <c r="H8620" s="11">
        <v>7121.4320814070597</v>
      </c>
      <c r="I8620" s="10">
        <v>4116052.8753533298</v>
      </c>
      <c r="J8620" s="33">
        <f t="shared" si="536"/>
        <v>1.7301604952768598E-3</v>
      </c>
      <c r="K8620" s="33">
        <f t="shared" si="537"/>
        <v>1.7286646304269793E-3</v>
      </c>
      <c r="L8620" s="33">
        <f t="shared" si="538"/>
        <v>0.98847253278865377</v>
      </c>
      <c r="M8620" s="33">
        <f t="shared" si="539"/>
        <v>0.98676379528307345</v>
      </c>
    </row>
    <row r="8621" spans="1:13" ht="41.4">
      <c r="A8621" t="s">
        <v>164</v>
      </c>
      <c r="B8621" t="s">
        <v>115</v>
      </c>
      <c r="C8621" s="14" t="s">
        <v>383</v>
      </c>
      <c r="D8621" t="s">
        <v>456</v>
      </c>
      <c r="E8621" t="s">
        <v>474</v>
      </c>
      <c r="F8621" s="20">
        <v>2032</v>
      </c>
      <c r="G8621" s="20">
        <v>49</v>
      </c>
      <c r="H8621" s="11">
        <v>7511.9885129184404</v>
      </c>
      <c r="I8621" s="10">
        <v>4080740.4971928401</v>
      </c>
      <c r="J8621" s="33">
        <f t="shared" si="536"/>
        <v>1.8408395530384672E-3</v>
      </c>
      <c r="K8621" s="33">
        <f t="shared" si="537"/>
        <v>1.8391462471026854E-3</v>
      </c>
      <c r="L8621" s="33">
        <f t="shared" si="538"/>
        <v>0.98676379528307345</v>
      </c>
      <c r="M8621" s="33">
        <f t="shared" si="539"/>
        <v>0.98494899235220179</v>
      </c>
    </row>
    <row r="8622" spans="1:13" ht="41.4">
      <c r="A8622" t="s">
        <v>164</v>
      </c>
      <c r="B8622" t="s">
        <v>115</v>
      </c>
      <c r="C8622" s="14" t="s">
        <v>383</v>
      </c>
      <c r="D8622" t="s">
        <v>456</v>
      </c>
      <c r="E8622" t="s">
        <v>474</v>
      </c>
      <c r="F8622" s="20">
        <v>2032</v>
      </c>
      <c r="G8622" s="20">
        <v>50</v>
      </c>
      <c r="H8622" s="11">
        <v>7934.3534197073604</v>
      </c>
      <c r="I8622" s="10">
        <v>4020920.0333229601</v>
      </c>
      <c r="J8622" s="33">
        <f t="shared" si="536"/>
        <v>1.9732681460840366E-3</v>
      </c>
      <c r="K8622" s="33">
        <f t="shared" si="537"/>
        <v>1.9713225324453632E-3</v>
      </c>
      <c r="L8622" s="33">
        <f t="shared" si="538"/>
        <v>0.98494899235220179</v>
      </c>
      <c r="M8622" s="33">
        <f t="shared" si="539"/>
        <v>0.98300734021026859</v>
      </c>
    </row>
    <row r="8623" spans="1:13" ht="41.4">
      <c r="A8623" t="s">
        <v>164</v>
      </c>
      <c r="B8623" t="s">
        <v>115</v>
      </c>
      <c r="C8623" s="14" t="s">
        <v>383</v>
      </c>
      <c r="D8623" t="s">
        <v>456</v>
      </c>
      <c r="E8623" t="s">
        <v>474</v>
      </c>
      <c r="F8623" s="20">
        <v>2032</v>
      </c>
      <c r="G8623" s="20">
        <v>51</v>
      </c>
      <c r="H8623" s="11">
        <v>8724.6718780499195</v>
      </c>
      <c r="I8623" s="10">
        <v>3953873.0182998502</v>
      </c>
      <c r="J8623" s="33">
        <f t="shared" si="536"/>
        <v>2.2066140813499099E-3</v>
      </c>
      <c r="K8623" s="33">
        <f t="shared" si="537"/>
        <v>2.2041812982314113E-3</v>
      </c>
      <c r="L8623" s="33">
        <f t="shared" si="538"/>
        <v>0.98300734021026859</v>
      </c>
      <c r="M8623" s="33">
        <f t="shared" si="539"/>
        <v>0.98084061381495291</v>
      </c>
    </row>
    <row r="8624" spans="1:13" ht="41.4">
      <c r="A8624" t="s">
        <v>164</v>
      </c>
      <c r="B8624" t="s">
        <v>115</v>
      </c>
      <c r="C8624" s="14" t="s">
        <v>383</v>
      </c>
      <c r="D8624" t="s">
        <v>456</v>
      </c>
      <c r="E8624" t="s">
        <v>474</v>
      </c>
      <c r="F8624" s="20">
        <v>2032</v>
      </c>
      <c r="G8624" s="20">
        <v>52</v>
      </c>
      <c r="H8624" s="11">
        <v>9139.78124268791</v>
      </c>
      <c r="I8624" s="10">
        <v>3892080.02028349</v>
      </c>
      <c r="J8624" s="33">
        <f t="shared" si="536"/>
        <v>2.3483025002199696E-3</v>
      </c>
      <c r="K8624" s="33">
        <f t="shared" si="537"/>
        <v>2.3455473949325345E-3</v>
      </c>
      <c r="L8624" s="33">
        <f t="shared" si="538"/>
        <v>0.98084061381495291</v>
      </c>
      <c r="M8624" s="33">
        <f t="shared" si="539"/>
        <v>0.97854000566837518</v>
      </c>
    </row>
    <row r="8625" spans="1:13" ht="41.4">
      <c r="A8625" t="s">
        <v>164</v>
      </c>
      <c r="B8625" t="s">
        <v>115</v>
      </c>
      <c r="C8625" s="14" t="s">
        <v>383</v>
      </c>
      <c r="D8625" t="s">
        <v>456</v>
      </c>
      <c r="E8625" t="s">
        <v>474</v>
      </c>
      <c r="F8625" s="20">
        <v>2032</v>
      </c>
      <c r="G8625" s="20">
        <v>53</v>
      </c>
      <c r="H8625" s="11">
        <v>9596.0930556186595</v>
      </c>
      <c r="I8625" s="10">
        <v>3816695.68002212</v>
      </c>
      <c r="J8625" s="33">
        <f t="shared" si="536"/>
        <v>2.5142410766066225E-3</v>
      </c>
      <c r="K8625" s="33">
        <f t="shared" si="537"/>
        <v>2.5110830197708767E-3</v>
      </c>
      <c r="L8625" s="33">
        <f t="shared" si="538"/>
        <v>0.97854000566837518</v>
      </c>
      <c r="M8625" s="33">
        <f t="shared" si="539"/>
        <v>0.97608281047597478</v>
      </c>
    </row>
    <row r="8626" spans="1:13" ht="41.4">
      <c r="A8626" t="s">
        <v>164</v>
      </c>
      <c r="B8626" t="s">
        <v>115</v>
      </c>
      <c r="C8626" s="14" t="s">
        <v>383</v>
      </c>
      <c r="D8626" t="s">
        <v>456</v>
      </c>
      <c r="E8626" t="s">
        <v>474</v>
      </c>
      <c r="F8626" s="20">
        <v>2032</v>
      </c>
      <c r="G8626" s="20">
        <v>54</v>
      </c>
      <c r="H8626" s="11">
        <v>10122.625845520801</v>
      </c>
      <c r="I8626" s="10">
        <v>3717132.7921592901</v>
      </c>
      <c r="J8626" s="33">
        <f t="shared" si="536"/>
        <v>2.7232349263585352E-3</v>
      </c>
      <c r="K8626" s="33">
        <f t="shared" si="537"/>
        <v>2.7195302857583314E-3</v>
      </c>
      <c r="L8626" s="33">
        <f t="shared" si="538"/>
        <v>0.97608281047597478</v>
      </c>
      <c r="M8626" s="33">
        <f t="shared" si="539"/>
        <v>0.97342832371147725</v>
      </c>
    </row>
    <row r="8627" spans="1:13" ht="41.4">
      <c r="A8627" t="s">
        <v>164</v>
      </c>
      <c r="B8627" t="s">
        <v>115</v>
      </c>
      <c r="C8627" s="14" t="s">
        <v>383</v>
      </c>
      <c r="D8627" t="s">
        <v>456</v>
      </c>
      <c r="E8627" t="s">
        <v>474</v>
      </c>
      <c r="F8627" s="20">
        <v>2032</v>
      </c>
      <c r="G8627" s="20">
        <v>55</v>
      </c>
      <c r="H8627" s="11">
        <v>10699.962142079001</v>
      </c>
      <c r="I8627" s="10">
        <v>3621416.3897148701</v>
      </c>
      <c r="J8627" s="33">
        <f t="shared" si="536"/>
        <v>2.9546345933783814E-3</v>
      </c>
      <c r="K8627" s="33">
        <f t="shared" si="537"/>
        <v>2.9502739563417313E-3</v>
      </c>
      <c r="L8627" s="33">
        <f t="shared" si="538"/>
        <v>0.97342832371147725</v>
      </c>
      <c r="M8627" s="33">
        <f t="shared" si="539"/>
        <v>0.97055644347966585</v>
      </c>
    </row>
    <row r="8628" spans="1:13" ht="41.4">
      <c r="A8628" t="s">
        <v>164</v>
      </c>
      <c r="B8628" t="s">
        <v>115</v>
      </c>
      <c r="C8628" s="14" t="s">
        <v>383</v>
      </c>
      <c r="D8628" t="s">
        <v>456</v>
      </c>
      <c r="E8628" t="s">
        <v>474</v>
      </c>
      <c r="F8628" s="20">
        <v>2032</v>
      </c>
      <c r="G8628" s="20">
        <v>56</v>
      </c>
      <c r="H8628" s="11">
        <v>11527.0888147142</v>
      </c>
      <c r="I8628" s="10">
        <v>3539949.5600539702</v>
      </c>
      <c r="J8628" s="33">
        <f t="shared" si="536"/>
        <v>3.256286175596936E-3</v>
      </c>
      <c r="K8628" s="33">
        <f t="shared" si="537"/>
        <v>3.2509902257039647E-3</v>
      </c>
      <c r="L8628" s="33">
        <f t="shared" si="538"/>
        <v>0.97055644347966585</v>
      </c>
      <c r="M8628" s="33">
        <f t="shared" si="539"/>
        <v>0.9674011739684194</v>
      </c>
    </row>
    <row r="8629" spans="1:13" ht="41.4">
      <c r="A8629" t="s">
        <v>164</v>
      </c>
      <c r="B8629" t="s">
        <v>115</v>
      </c>
      <c r="C8629" s="14" t="s">
        <v>383</v>
      </c>
      <c r="D8629" t="s">
        <v>456</v>
      </c>
      <c r="E8629" t="s">
        <v>474</v>
      </c>
      <c r="F8629" s="20">
        <v>2032</v>
      </c>
      <c r="G8629" s="20">
        <v>57</v>
      </c>
      <c r="H8629" s="11">
        <v>12307.282252758399</v>
      </c>
      <c r="I8629" s="10">
        <v>3445734.7683628998</v>
      </c>
      <c r="J8629" s="33">
        <f t="shared" si="536"/>
        <v>3.5717439327478191E-3</v>
      </c>
      <c r="K8629" s="33">
        <f t="shared" si="537"/>
        <v>3.5653728429448917E-3</v>
      </c>
      <c r="L8629" s="33">
        <f t="shared" si="538"/>
        <v>0.9674011739684194</v>
      </c>
      <c r="M8629" s="33">
        <f t="shared" si="539"/>
        <v>0.96395202809451941</v>
      </c>
    </row>
    <row r="8630" spans="1:13" ht="41.4">
      <c r="A8630" t="s">
        <v>164</v>
      </c>
      <c r="B8630" t="s">
        <v>115</v>
      </c>
      <c r="C8630" s="14" t="s">
        <v>383</v>
      </c>
      <c r="D8630" t="s">
        <v>456</v>
      </c>
      <c r="E8630" t="s">
        <v>474</v>
      </c>
      <c r="F8630" s="20">
        <v>2032</v>
      </c>
      <c r="G8630" s="20">
        <v>58</v>
      </c>
      <c r="H8630" s="11">
        <v>13236.1073029251</v>
      </c>
      <c r="I8630" s="10">
        <v>3365784.8945110198</v>
      </c>
      <c r="J8630" s="33">
        <f t="shared" si="536"/>
        <v>3.932547003972468E-3</v>
      </c>
      <c r="K8630" s="33">
        <f t="shared" si="537"/>
        <v>3.9248246671372833E-3</v>
      </c>
      <c r="L8630" s="33">
        <f t="shared" si="538"/>
        <v>0.96395202809451941</v>
      </c>
      <c r="M8630" s="33">
        <f t="shared" si="539"/>
        <v>0.96016868539671707</v>
      </c>
    </row>
    <row r="8631" spans="1:13" ht="41.4">
      <c r="A8631" t="s">
        <v>164</v>
      </c>
      <c r="B8631" t="s">
        <v>115</v>
      </c>
      <c r="C8631" s="14" t="s">
        <v>383</v>
      </c>
      <c r="D8631" t="s">
        <v>456</v>
      </c>
      <c r="E8631" t="s">
        <v>474</v>
      </c>
      <c r="F8631" s="20">
        <v>2032</v>
      </c>
      <c r="G8631" s="20">
        <v>59</v>
      </c>
      <c r="H8631" s="11">
        <v>13629.361047599999</v>
      </c>
      <c r="I8631" s="10">
        <v>3285187.9672948201</v>
      </c>
      <c r="J8631" s="33">
        <f t="shared" si="536"/>
        <v>4.1487309655596554E-3</v>
      </c>
      <c r="K8631" s="33">
        <f t="shared" si="537"/>
        <v>4.1401368702183028E-3</v>
      </c>
      <c r="L8631" s="33">
        <f t="shared" si="538"/>
        <v>0.96016868539671707</v>
      </c>
      <c r="M8631" s="33">
        <f t="shared" si="539"/>
        <v>0.95619345562067704</v>
      </c>
    </row>
    <row r="8632" spans="1:13" ht="41.4">
      <c r="A8632" t="s">
        <v>164</v>
      </c>
      <c r="B8632" t="s">
        <v>115</v>
      </c>
      <c r="C8632" s="14" t="s">
        <v>383</v>
      </c>
      <c r="D8632" t="s">
        <v>456</v>
      </c>
      <c r="E8632" t="s">
        <v>474</v>
      </c>
      <c r="F8632" s="20">
        <v>2032</v>
      </c>
      <c r="G8632" s="20">
        <v>60</v>
      </c>
      <c r="H8632" s="11">
        <v>14078.790436653</v>
      </c>
      <c r="I8632" s="10">
        <v>3184121.6063127401</v>
      </c>
      <c r="J8632" s="33">
        <f t="shared" si="536"/>
        <v>4.4215617923451253E-3</v>
      </c>
      <c r="K8632" s="33">
        <f t="shared" si="537"/>
        <v>4.411801079167943E-3</v>
      </c>
      <c r="L8632" s="33">
        <f t="shared" si="538"/>
        <v>0.95619345562067704</v>
      </c>
      <c r="M8632" s="33">
        <f t="shared" si="539"/>
        <v>0.95197492030127639</v>
      </c>
    </row>
    <row r="8633" spans="1:13" ht="41.4">
      <c r="A8633" t="s">
        <v>164</v>
      </c>
      <c r="B8633" t="s">
        <v>115</v>
      </c>
      <c r="C8633" s="14" t="s">
        <v>383</v>
      </c>
      <c r="D8633" t="s">
        <v>456</v>
      </c>
      <c r="E8633" t="s">
        <v>474</v>
      </c>
      <c r="F8633" s="20">
        <v>2032</v>
      </c>
      <c r="G8633" s="20">
        <v>61</v>
      </c>
      <c r="H8633" s="11">
        <v>14909.4372436793</v>
      </c>
      <c r="I8633" s="10">
        <v>3093382.75769463</v>
      </c>
      <c r="J8633" s="33">
        <f t="shared" si="536"/>
        <v>4.8197841688335675E-3</v>
      </c>
      <c r="K8633" s="33">
        <f t="shared" si="537"/>
        <v>4.8081876475071228E-3</v>
      </c>
      <c r="L8633" s="33">
        <f t="shared" si="538"/>
        <v>0.95197492030127639</v>
      </c>
      <c r="M8633" s="33">
        <f t="shared" si="539"/>
        <v>0.94739764624874723</v>
      </c>
    </row>
    <row r="8634" spans="1:13" ht="41.4">
      <c r="A8634" t="s">
        <v>164</v>
      </c>
      <c r="B8634" t="s">
        <v>115</v>
      </c>
      <c r="C8634" s="14" t="s">
        <v>383</v>
      </c>
      <c r="D8634" t="s">
        <v>456</v>
      </c>
      <c r="E8634" t="s">
        <v>474</v>
      </c>
      <c r="F8634" s="20">
        <v>2032</v>
      </c>
      <c r="G8634" s="20">
        <v>62</v>
      </c>
      <c r="H8634" s="11">
        <v>15563.9109289307</v>
      </c>
      <c r="I8634" s="10">
        <v>3000365.6811013701</v>
      </c>
      <c r="J8634" s="33">
        <f t="shared" si="536"/>
        <v>5.1873380058185172E-3</v>
      </c>
      <c r="K8634" s="33">
        <f t="shared" si="537"/>
        <v>5.1739070017801092E-3</v>
      </c>
      <c r="L8634" s="33">
        <f t="shared" si="538"/>
        <v>0.94739764624874723</v>
      </c>
      <c r="M8634" s="33">
        <f t="shared" si="539"/>
        <v>0.94249589893335084</v>
      </c>
    </row>
    <row r="8635" spans="1:13" ht="41.4">
      <c r="A8635" t="s">
        <v>164</v>
      </c>
      <c r="B8635" t="s">
        <v>115</v>
      </c>
      <c r="C8635" s="14" t="s">
        <v>383</v>
      </c>
      <c r="D8635" t="s">
        <v>456</v>
      </c>
      <c r="E8635" t="s">
        <v>474</v>
      </c>
      <c r="F8635" s="20">
        <v>2032</v>
      </c>
      <c r="G8635" s="20">
        <v>63</v>
      </c>
      <c r="H8635" s="11">
        <v>16222.7616099971</v>
      </c>
      <c r="I8635" s="10">
        <v>2891833.61943061</v>
      </c>
      <c r="J8635" s="33">
        <f t="shared" si="536"/>
        <v>5.6098530361478041E-3</v>
      </c>
      <c r="K8635" s="33">
        <f t="shared" si="537"/>
        <v>5.5941471934851661E-3</v>
      </c>
      <c r="L8635" s="33">
        <f t="shared" si="538"/>
        <v>0.94249589893335084</v>
      </c>
      <c r="M8635" s="33">
        <f t="shared" si="539"/>
        <v>0.93722343814546161</v>
      </c>
    </row>
    <row r="8636" spans="1:13" ht="41.4">
      <c r="A8636" t="s">
        <v>164</v>
      </c>
      <c r="B8636" t="s">
        <v>115</v>
      </c>
      <c r="C8636" s="14" t="s">
        <v>383</v>
      </c>
      <c r="D8636" t="s">
        <v>456</v>
      </c>
      <c r="E8636" t="s">
        <v>474</v>
      </c>
      <c r="F8636" s="20">
        <v>2032</v>
      </c>
      <c r="G8636" s="20">
        <v>64</v>
      </c>
      <c r="H8636" s="11">
        <v>17429.249208507601</v>
      </c>
      <c r="I8636" s="10">
        <v>2775649.03660062</v>
      </c>
      <c r="J8636" s="33">
        <f t="shared" si="536"/>
        <v>6.2793418687592684E-3</v>
      </c>
      <c r="K8636" s="33">
        <f t="shared" si="537"/>
        <v>6.2596680027897644E-3</v>
      </c>
      <c r="L8636" s="33">
        <f t="shared" si="538"/>
        <v>0.93722343814546161</v>
      </c>
      <c r="M8636" s="33">
        <f t="shared" si="539"/>
        <v>0.93135673057823787</v>
      </c>
    </row>
    <row r="8637" spans="1:13" ht="41.4">
      <c r="A8637" t="s">
        <v>164</v>
      </c>
      <c r="B8637" t="s">
        <v>115</v>
      </c>
      <c r="C8637" s="14" t="s">
        <v>383</v>
      </c>
      <c r="D8637" t="s">
        <v>456</v>
      </c>
      <c r="E8637" t="s">
        <v>474</v>
      </c>
      <c r="F8637" s="20">
        <v>2032</v>
      </c>
      <c r="G8637" s="20">
        <v>65</v>
      </c>
      <c r="H8637" s="11">
        <v>18576.2655268005</v>
      </c>
      <c r="I8637" s="10">
        <v>2660756.9271758399</v>
      </c>
      <c r="J8637" s="33">
        <f t="shared" si="536"/>
        <v>6.9815717990134394E-3</v>
      </c>
      <c r="K8637" s="33">
        <f t="shared" si="537"/>
        <v>6.9572572441300995E-3</v>
      </c>
      <c r="L8637" s="33">
        <f t="shared" si="538"/>
        <v>0.93135673057823787</v>
      </c>
      <c r="M8637" s="33">
        <f t="shared" si="539"/>
        <v>0.92487704221755307</v>
      </c>
    </row>
    <row r="8638" spans="1:13" ht="41.4">
      <c r="A8638" t="s">
        <v>164</v>
      </c>
      <c r="B8638" t="s">
        <v>115</v>
      </c>
      <c r="C8638" s="14" t="s">
        <v>383</v>
      </c>
      <c r="D8638" t="s">
        <v>456</v>
      </c>
      <c r="E8638" t="s">
        <v>474</v>
      </c>
      <c r="F8638" s="20">
        <v>2032</v>
      </c>
      <c r="G8638" s="20">
        <v>66</v>
      </c>
      <c r="H8638" s="11">
        <v>19173.241325762901</v>
      </c>
      <c r="I8638" s="10">
        <v>2533267.5472903401</v>
      </c>
      <c r="J8638" s="33">
        <f t="shared" si="536"/>
        <v>7.5685812760958402E-3</v>
      </c>
      <c r="K8638" s="33">
        <f t="shared" si="537"/>
        <v>7.5400116873514111E-3</v>
      </c>
      <c r="L8638" s="33">
        <f t="shared" si="538"/>
        <v>0.92487704221755307</v>
      </c>
      <c r="M8638" s="33">
        <f t="shared" si="539"/>
        <v>0.91790345850986976</v>
      </c>
    </row>
    <row r="8639" spans="1:13" ht="41.4">
      <c r="A8639" t="s">
        <v>164</v>
      </c>
      <c r="B8639" t="s">
        <v>115</v>
      </c>
      <c r="C8639" s="14" t="s">
        <v>383</v>
      </c>
      <c r="D8639" t="s">
        <v>456</v>
      </c>
      <c r="E8639" t="s">
        <v>474</v>
      </c>
      <c r="F8639" s="20">
        <v>2032</v>
      </c>
      <c r="G8639" s="20">
        <v>67</v>
      </c>
      <c r="H8639" s="11">
        <v>19989.518529514498</v>
      </c>
      <c r="I8639" s="10">
        <v>2393989.6013265802</v>
      </c>
      <c r="J8639" s="33">
        <f t="shared" si="536"/>
        <v>8.3498769244602054E-3</v>
      </c>
      <c r="K8639" s="33">
        <f t="shared" si="537"/>
        <v>8.3151135261206877E-3</v>
      </c>
      <c r="L8639" s="33">
        <f t="shared" si="538"/>
        <v>0.91790345850986976</v>
      </c>
      <c r="M8639" s="33">
        <f t="shared" si="539"/>
        <v>0.91027098704634135</v>
      </c>
    </row>
    <row r="8640" spans="1:13" ht="41.4">
      <c r="A8640" t="s">
        <v>164</v>
      </c>
      <c r="B8640" t="s">
        <v>115</v>
      </c>
      <c r="C8640" s="14" t="s">
        <v>383</v>
      </c>
      <c r="D8640" t="s">
        <v>456</v>
      </c>
      <c r="E8640" t="s">
        <v>474</v>
      </c>
      <c r="F8640" s="20">
        <v>2032</v>
      </c>
      <c r="G8640" s="20">
        <v>68</v>
      </c>
      <c r="H8640" s="11">
        <v>20719.187020679299</v>
      </c>
      <c r="I8640" s="10">
        <v>2256029.1196645098</v>
      </c>
      <c r="J8640" s="33">
        <f t="shared" si="536"/>
        <v>9.1839182571191343E-3</v>
      </c>
      <c r="K8640" s="33">
        <f t="shared" si="537"/>
        <v>9.141874885913559E-3</v>
      </c>
      <c r="L8640" s="33">
        <f t="shared" si="538"/>
        <v>0.91027098704634135</v>
      </c>
      <c r="M8640" s="33">
        <f t="shared" si="539"/>
        <v>0.9019494035704867</v>
      </c>
    </row>
    <row r="8641" spans="1:13" ht="41.4">
      <c r="A8641" t="s">
        <v>164</v>
      </c>
      <c r="B8641" t="s">
        <v>115</v>
      </c>
      <c r="C8641" s="14" t="s">
        <v>383</v>
      </c>
      <c r="D8641" t="s">
        <v>456</v>
      </c>
      <c r="E8641" t="s">
        <v>474</v>
      </c>
      <c r="F8641" s="20">
        <v>2032</v>
      </c>
      <c r="G8641" s="20">
        <v>69</v>
      </c>
      <c r="H8641" s="11">
        <v>20522.5451601637</v>
      </c>
      <c r="I8641" s="10">
        <v>2119514.0543404398</v>
      </c>
      <c r="J8641" s="33">
        <f t="shared" si="536"/>
        <v>9.6826652874212708E-3</v>
      </c>
      <c r="K8641" s="33">
        <f t="shared" si="537"/>
        <v>9.6359392164646618E-3</v>
      </c>
      <c r="L8641" s="33">
        <f t="shared" si="538"/>
        <v>0.9019494035704867</v>
      </c>
      <c r="M8641" s="33">
        <f t="shared" si="539"/>
        <v>0.89325827394135493</v>
      </c>
    </row>
    <row r="8642" spans="1:13" ht="41.4">
      <c r="A8642" t="s">
        <v>164</v>
      </c>
      <c r="B8642" t="s">
        <v>115</v>
      </c>
      <c r="C8642" s="14" t="s">
        <v>383</v>
      </c>
      <c r="D8642" t="s">
        <v>456</v>
      </c>
      <c r="E8642" t="s">
        <v>474</v>
      </c>
      <c r="F8642" s="20">
        <v>2033</v>
      </c>
      <c r="G8642" s="20">
        <v>30</v>
      </c>
      <c r="H8642" s="11">
        <v>709.487753995199</v>
      </c>
      <c r="I8642" s="10">
        <v>4355817.5873619802</v>
      </c>
      <c r="J8642" s="33">
        <f t="shared" ref="J8642:J8705" si="540">IF(I8642&gt;0,H8642/I8642,0)</f>
        <v>1.6288279749218952E-4</v>
      </c>
      <c r="K8642" s="33">
        <f t="shared" ref="K8642:K8705" si="541">1-EXP(-J8642)</f>
        <v>1.6286953280952865E-4</v>
      </c>
      <c r="L8642" s="33">
        <f t="shared" ref="L8642:L8705" si="542">IF(G8642=30,1,M8641)</f>
        <v>1</v>
      </c>
      <c r="M8642" s="33">
        <f t="shared" ref="M8642:M8705" si="543">L8642*(1-K8642)</f>
        <v>0.99983713046719047</v>
      </c>
    </row>
    <row r="8643" spans="1:13" ht="41.4">
      <c r="A8643" t="s">
        <v>164</v>
      </c>
      <c r="B8643" t="s">
        <v>115</v>
      </c>
      <c r="C8643" s="14" t="s">
        <v>383</v>
      </c>
      <c r="D8643" t="s">
        <v>456</v>
      </c>
      <c r="E8643" t="s">
        <v>474</v>
      </c>
      <c r="F8643" s="20">
        <v>2033</v>
      </c>
      <c r="G8643" s="20">
        <v>31</v>
      </c>
      <c r="H8643" s="11">
        <v>1032.90741987294</v>
      </c>
      <c r="I8643" s="10">
        <v>4336924.6782757901</v>
      </c>
      <c r="J8643" s="33">
        <f t="shared" si="540"/>
        <v>2.3816586556065988E-4</v>
      </c>
      <c r="K8643" s="33">
        <f t="shared" si="541"/>
        <v>2.3813750632240005E-4</v>
      </c>
      <c r="L8643" s="33">
        <f t="shared" si="542"/>
        <v>0.99983713046719047</v>
      </c>
      <c r="M8643" s="33">
        <f t="shared" si="543"/>
        <v>0.99959903174621245</v>
      </c>
    </row>
    <row r="8644" spans="1:13" ht="41.4">
      <c r="A8644" t="s">
        <v>164</v>
      </c>
      <c r="B8644" t="s">
        <v>115</v>
      </c>
      <c r="C8644" s="14" t="s">
        <v>383</v>
      </c>
      <c r="D8644" t="s">
        <v>456</v>
      </c>
      <c r="E8644" t="s">
        <v>474</v>
      </c>
      <c r="F8644" s="20">
        <v>2033</v>
      </c>
      <c r="G8644" s="20">
        <v>32</v>
      </c>
      <c r="H8644" s="11">
        <v>1097.4988353297999</v>
      </c>
      <c r="I8644" s="10">
        <v>4318349.44424883</v>
      </c>
      <c r="J8644" s="33">
        <f t="shared" si="540"/>
        <v>2.5414775934621197E-4</v>
      </c>
      <c r="K8644" s="33">
        <f t="shared" si="541"/>
        <v>2.5411546654019457E-4</v>
      </c>
      <c r="L8644" s="33">
        <f t="shared" si="542"/>
        <v>0.99959903174621245</v>
      </c>
      <c r="M8644" s="33">
        <f t="shared" si="543"/>
        <v>0.99934501817190713</v>
      </c>
    </row>
    <row r="8645" spans="1:13" ht="41.4">
      <c r="A8645" t="s">
        <v>164</v>
      </c>
      <c r="B8645" t="s">
        <v>115</v>
      </c>
      <c r="C8645" s="14" t="s">
        <v>383</v>
      </c>
      <c r="D8645" t="s">
        <v>456</v>
      </c>
      <c r="E8645" t="s">
        <v>474</v>
      </c>
      <c r="F8645" s="20">
        <v>2033</v>
      </c>
      <c r="G8645" s="20">
        <v>33</v>
      </c>
      <c r="H8645" s="11">
        <v>1178.73427554514</v>
      </c>
      <c r="I8645" s="10">
        <v>4319545.0776022105</v>
      </c>
      <c r="J8645" s="33">
        <f t="shared" si="540"/>
        <v>2.7288389271757713E-4</v>
      </c>
      <c r="K8645" s="33">
        <f t="shared" si="541"/>
        <v>2.7284666329463469E-4</v>
      </c>
      <c r="L8645" s="33">
        <f t="shared" si="542"/>
        <v>0.99934501817190713</v>
      </c>
      <c r="M8645" s="33">
        <f t="shared" si="543"/>
        <v>0.99907235021821883</v>
      </c>
    </row>
    <row r="8646" spans="1:13" ht="41.4">
      <c r="A8646" t="s">
        <v>164</v>
      </c>
      <c r="B8646" t="s">
        <v>115</v>
      </c>
      <c r="C8646" s="14" t="s">
        <v>383</v>
      </c>
      <c r="D8646" t="s">
        <v>456</v>
      </c>
      <c r="E8646" t="s">
        <v>474</v>
      </c>
      <c r="F8646" s="20">
        <v>2033</v>
      </c>
      <c r="G8646" s="20">
        <v>34</v>
      </c>
      <c r="H8646" s="11">
        <v>1284.28273263201</v>
      </c>
      <c r="I8646" s="10">
        <v>4359601.2067730799</v>
      </c>
      <c r="J8646" s="33">
        <f t="shared" si="540"/>
        <v>2.9458720459035276E-4</v>
      </c>
      <c r="K8646" s="33">
        <f t="shared" si="541"/>
        <v>2.9454381804028262E-4</v>
      </c>
      <c r="L8646" s="33">
        <f t="shared" si="542"/>
        <v>0.99907235021821883</v>
      </c>
      <c r="M8646" s="33">
        <f t="shared" si="543"/>
        <v>0.99877807963368703</v>
      </c>
    </row>
    <row r="8647" spans="1:13" ht="41.4">
      <c r="A8647" t="s">
        <v>164</v>
      </c>
      <c r="B8647" t="s">
        <v>115</v>
      </c>
      <c r="C8647" s="14" t="s">
        <v>383</v>
      </c>
      <c r="D8647" t="s">
        <v>456</v>
      </c>
      <c r="E8647" t="s">
        <v>474</v>
      </c>
      <c r="F8647" s="20">
        <v>2033</v>
      </c>
      <c r="G8647" s="20">
        <v>35</v>
      </c>
      <c r="H8647" s="11">
        <v>1396.5139284755501</v>
      </c>
      <c r="I8647" s="10">
        <v>4402217.1846175101</v>
      </c>
      <c r="J8647" s="33">
        <f t="shared" si="540"/>
        <v>3.1722967539069458E-4</v>
      </c>
      <c r="K8647" s="33">
        <f t="shared" si="541"/>
        <v>3.1717936337749553E-4</v>
      </c>
      <c r="L8647" s="33">
        <f t="shared" si="542"/>
        <v>0.99877807963368703</v>
      </c>
      <c r="M8647" s="33">
        <f t="shared" si="543"/>
        <v>0.9984612878382334</v>
      </c>
    </row>
    <row r="8648" spans="1:13" ht="41.4">
      <c r="A8648" t="s">
        <v>164</v>
      </c>
      <c r="B8648" t="s">
        <v>115</v>
      </c>
      <c r="C8648" s="14" t="s">
        <v>383</v>
      </c>
      <c r="D8648" t="s">
        <v>456</v>
      </c>
      <c r="E8648" t="s">
        <v>474</v>
      </c>
      <c r="F8648" s="20">
        <v>2033</v>
      </c>
      <c r="G8648" s="20">
        <v>36</v>
      </c>
      <c r="H8648" s="11">
        <v>1821.57365639305</v>
      </c>
      <c r="I8648" s="10">
        <v>4398551.2366348105</v>
      </c>
      <c r="J8648" s="33">
        <f t="shared" si="540"/>
        <v>4.141303712052874E-4</v>
      </c>
      <c r="K8648" s="33">
        <f t="shared" si="541"/>
        <v>4.1404463105942924E-4</v>
      </c>
      <c r="L8648" s="33">
        <f t="shared" si="542"/>
        <v>0.9984612878382334</v>
      </c>
      <c r="M8648" s="33">
        <f t="shared" si="543"/>
        <v>0.99804788030268332</v>
      </c>
    </row>
    <row r="8649" spans="1:13" ht="41.4">
      <c r="A8649" t="s">
        <v>164</v>
      </c>
      <c r="B8649" t="s">
        <v>115</v>
      </c>
      <c r="C8649" s="14" t="s">
        <v>383</v>
      </c>
      <c r="D8649" t="s">
        <v>456</v>
      </c>
      <c r="E8649" t="s">
        <v>474</v>
      </c>
      <c r="F8649" s="20">
        <v>2033</v>
      </c>
      <c r="G8649" s="20">
        <v>37</v>
      </c>
      <c r="H8649" s="11">
        <v>1939.5028564980901</v>
      </c>
      <c r="I8649" s="10">
        <v>4335969.7266397597</v>
      </c>
      <c r="J8649" s="33">
        <f t="shared" si="540"/>
        <v>4.4730544232861693E-4</v>
      </c>
      <c r="K8649" s="33">
        <f t="shared" si="541"/>
        <v>4.4720541616383169E-4</v>
      </c>
      <c r="L8649" s="33">
        <f t="shared" si="542"/>
        <v>0.99804788030268332</v>
      </c>
      <c r="M8649" s="33">
        <f t="shared" si="543"/>
        <v>0.99760154788502109</v>
      </c>
    </row>
    <row r="8650" spans="1:13" ht="41.4">
      <c r="A8650" t="s">
        <v>164</v>
      </c>
      <c r="B8650" t="s">
        <v>115</v>
      </c>
      <c r="C8650" s="14" t="s">
        <v>383</v>
      </c>
      <c r="D8650" t="s">
        <v>456</v>
      </c>
      <c r="E8650" t="s">
        <v>474</v>
      </c>
      <c r="F8650" s="20">
        <v>2033</v>
      </c>
      <c r="G8650" s="20">
        <v>38</v>
      </c>
      <c r="H8650" s="11">
        <v>2074.91666375984</v>
      </c>
      <c r="I8650" s="10">
        <v>4271262.8414701298</v>
      </c>
      <c r="J8650" s="33">
        <f t="shared" si="540"/>
        <v>4.8578529132280526E-4</v>
      </c>
      <c r="K8650" s="33">
        <f t="shared" si="541"/>
        <v>4.8566731675236952E-4</v>
      </c>
      <c r="L8650" s="33">
        <f t="shared" si="542"/>
        <v>0.99760154788502109</v>
      </c>
      <c r="M8650" s="33">
        <f t="shared" si="543"/>
        <v>0.99711704541807178</v>
      </c>
    </row>
    <row r="8651" spans="1:13" ht="41.4">
      <c r="A8651" t="s">
        <v>164</v>
      </c>
      <c r="B8651" t="s">
        <v>115</v>
      </c>
      <c r="C8651" s="14" t="s">
        <v>383</v>
      </c>
      <c r="D8651" t="s">
        <v>456</v>
      </c>
      <c r="E8651" t="s">
        <v>474</v>
      </c>
      <c r="F8651" s="20">
        <v>2033</v>
      </c>
      <c r="G8651" s="20">
        <v>39</v>
      </c>
      <c r="H8651" s="11">
        <v>2159.2766355110298</v>
      </c>
      <c r="I8651" s="10">
        <v>4215894.41616851</v>
      </c>
      <c r="J8651" s="33">
        <f t="shared" si="540"/>
        <v>5.1217521654003473E-4</v>
      </c>
      <c r="K8651" s="33">
        <f t="shared" si="541"/>
        <v>5.1204407720351064E-4</v>
      </c>
      <c r="L8651" s="33">
        <f t="shared" si="542"/>
        <v>0.99711704541807178</v>
      </c>
      <c r="M8651" s="33">
        <f t="shared" si="543"/>
        <v>0.99660647754068676</v>
      </c>
    </row>
    <row r="8652" spans="1:13" ht="41.4">
      <c r="A8652" t="s">
        <v>164</v>
      </c>
      <c r="B8652" t="s">
        <v>115</v>
      </c>
      <c r="C8652" s="14" t="s">
        <v>383</v>
      </c>
      <c r="D8652" t="s">
        <v>456</v>
      </c>
      <c r="E8652" t="s">
        <v>474</v>
      </c>
      <c r="F8652" s="20">
        <v>2033</v>
      </c>
      <c r="G8652" s="20">
        <v>40</v>
      </c>
      <c r="H8652" s="11">
        <v>2314.6627933290401</v>
      </c>
      <c r="I8652" s="10">
        <v>4162969.37683834</v>
      </c>
      <c r="J8652" s="33">
        <f t="shared" si="540"/>
        <v>5.5601244779921073E-4</v>
      </c>
      <c r="K8652" s="33">
        <f t="shared" si="541"/>
        <v>5.5585790152268277E-4</v>
      </c>
      <c r="L8652" s="33">
        <f t="shared" si="542"/>
        <v>0.99660647754068676</v>
      </c>
      <c r="M8652" s="33">
        <f t="shared" si="543"/>
        <v>0.99605250595543704</v>
      </c>
    </row>
    <row r="8653" spans="1:13" ht="41.4">
      <c r="A8653" t="s">
        <v>164</v>
      </c>
      <c r="B8653" t="s">
        <v>115</v>
      </c>
      <c r="C8653" s="14" t="s">
        <v>383</v>
      </c>
      <c r="D8653" t="s">
        <v>456</v>
      </c>
      <c r="E8653" t="s">
        <v>474</v>
      </c>
      <c r="F8653" s="20">
        <v>2033</v>
      </c>
      <c r="G8653" s="20">
        <v>41</v>
      </c>
      <c r="H8653" s="11">
        <v>3010.3003514529</v>
      </c>
      <c r="I8653" s="10">
        <v>4144724.9913010499</v>
      </c>
      <c r="J8653" s="33">
        <f t="shared" si="540"/>
        <v>7.2629676462754929E-4</v>
      </c>
      <c r="K8653" s="33">
        <f t="shared" si="541"/>
        <v>7.2603307497520753E-4</v>
      </c>
      <c r="L8653" s="33">
        <f t="shared" si="542"/>
        <v>0.99605250595543704</v>
      </c>
      <c r="M8653" s="33">
        <f t="shared" si="543"/>
        <v>0.9953293388917015</v>
      </c>
    </row>
    <row r="8654" spans="1:13" ht="41.4">
      <c r="A8654" t="s">
        <v>164</v>
      </c>
      <c r="B8654" t="s">
        <v>115</v>
      </c>
      <c r="C8654" s="14" t="s">
        <v>383</v>
      </c>
      <c r="D8654" t="s">
        <v>456</v>
      </c>
      <c r="E8654" t="s">
        <v>474</v>
      </c>
      <c r="F8654" s="20">
        <v>2033</v>
      </c>
      <c r="G8654" s="20">
        <v>42</v>
      </c>
      <c r="H8654" s="11">
        <v>3309.5566016231901</v>
      </c>
      <c r="I8654" s="10">
        <v>4120738.3132950501</v>
      </c>
      <c r="J8654" s="33">
        <f t="shared" si="540"/>
        <v>8.0314651162033683E-4</v>
      </c>
      <c r="K8654" s="33">
        <f t="shared" si="541"/>
        <v>8.028240757875782E-4</v>
      </c>
      <c r="L8654" s="33">
        <f t="shared" si="542"/>
        <v>0.9953293388917015</v>
      </c>
      <c r="M8654" s="33">
        <f t="shared" si="543"/>
        <v>0.99453026453510152</v>
      </c>
    </row>
    <row r="8655" spans="1:13" ht="41.4">
      <c r="A8655" t="s">
        <v>164</v>
      </c>
      <c r="B8655" t="s">
        <v>115</v>
      </c>
      <c r="C8655" s="14" t="s">
        <v>383</v>
      </c>
      <c r="D8655" t="s">
        <v>456</v>
      </c>
      <c r="E8655" t="s">
        <v>474</v>
      </c>
      <c r="F8655" s="20">
        <v>2033</v>
      </c>
      <c r="G8655" s="20">
        <v>43</v>
      </c>
      <c r="H8655" s="11">
        <v>3665.3654148232199</v>
      </c>
      <c r="I8655" s="10">
        <v>4099976.8960053301</v>
      </c>
      <c r="J8655" s="33">
        <f t="shared" si="540"/>
        <v>8.9399660236974532E-4</v>
      </c>
      <c r="K8655" s="33">
        <f t="shared" si="541"/>
        <v>8.9359710646541579E-4</v>
      </c>
      <c r="L8655" s="33">
        <f t="shared" si="542"/>
        <v>0.99453026453510152</v>
      </c>
      <c r="M8655" s="33">
        <f t="shared" si="543"/>
        <v>0.99364155516842068</v>
      </c>
    </row>
    <row r="8656" spans="1:13" ht="41.4">
      <c r="A8656" t="s">
        <v>164</v>
      </c>
      <c r="B8656" t="s">
        <v>115</v>
      </c>
      <c r="C8656" s="14" t="s">
        <v>383</v>
      </c>
      <c r="D8656" t="s">
        <v>456</v>
      </c>
      <c r="E8656" t="s">
        <v>474</v>
      </c>
      <c r="F8656" s="20">
        <v>2033</v>
      </c>
      <c r="G8656" s="20">
        <v>44</v>
      </c>
      <c r="H8656" s="11">
        <v>3875.7827202527001</v>
      </c>
      <c r="I8656" s="10">
        <v>4101700.6187512502</v>
      </c>
      <c r="J8656" s="33">
        <f t="shared" si="540"/>
        <v>9.4492091951671258E-4</v>
      </c>
      <c r="K8656" s="33">
        <f t="shared" si="541"/>
        <v>9.4447462232760682E-4</v>
      </c>
      <c r="L8656" s="33">
        <f t="shared" si="542"/>
        <v>0.99364155516842068</v>
      </c>
      <c r="M8656" s="33">
        <f t="shared" si="543"/>
        <v>0.99270308593587397</v>
      </c>
    </row>
    <row r="8657" spans="1:13" ht="41.4">
      <c r="A8657" t="s">
        <v>164</v>
      </c>
      <c r="B8657" t="s">
        <v>115</v>
      </c>
      <c r="C8657" s="14" t="s">
        <v>383</v>
      </c>
      <c r="D8657" t="s">
        <v>456</v>
      </c>
      <c r="E8657" t="s">
        <v>474</v>
      </c>
      <c r="F8657" s="20">
        <v>2033</v>
      </c>
      <c r="G8657" s="20">
        <v>45</v>
      </c>
      <c r="H8657" s="11">
        <v>4240.6427398043497</v>
      </c>
      <c r="I8657" s="10">
        <v>4057574.0711645898</v>
      </c>
      <c r="J8657" s="33">
        <f t="shared" si="540"/>
        <v>1.0451177638236475E-3</v>
      </c>
      <c r="K8657" s="33">
        <f t="shared" si="541"/>
        <v>1.0445718184625141E-3</v>
      </c>
      <c r="L8657" s="33">
        <f t="shared" si="542"/>
        <v>0.99270308593587397</v>
      </c>
      <c r="M8657" s="33">
        <f t="shared" si="543"/>
        <v>0.99166613626820455</v>
      </c>
    </row>
    <row r="8658" spans="1:13" ht="41.4">
      <c r="A8658" t="s">
        <v>164</v>
      </c>
      <c r="B8658" t="s">
        <v>115</v>
      </c>
      <c r="C8658" s="14" t="s">
        <v>383</v>
      </c>
      <c r="D8658" t="s">
        <v>456</v>
      </c>
      <c r="E8658" t="s">
        <v>474</v>
      </c>
      <c r="F8658" s="20">
        <v>2033</v>
      </c>
      <c r="G8658" s="20">
        <v>46</v>
      </c>
      <c r="H8658" s="11">
        <v>5321.3755211062398</v>
      </c>
      <c r="I8658" s="10">
        <v>4004573.8890914302</v>
      </c>
      <c r="J8658" s="33">
        <f t="shared" si="540"/>
        <v>1.328824406412331E-3</v>
      </c>
      <c r="K8658" s="33">
        <f t="shared" si="541"/>
        <v>1.3279419101982493E-3</v>
      </c>
      <c r="L8658" s="33">
        <f t="shared" si="542"/>
        <v>0.99166613626820455</v>
      </c>
      <c r="M8658" s="33">
        <f t="shared" si="543"/>
        <v>0.99034926124492961</v>
      </c>
    </row>
    <row r="8659" spans="1:13" ht="41.4">
      <c r="A8659" t="s">
        <v>164</v>
      </c>
      <c r="B8659" t="s">
        <v>115</v>
      </c>
      <c r="C8659" s="14" t="s">
        <v>383</v>
      </c>
      <c r="D8659" t="s">
        <v>456</v>
      </c>
      <c r="E8659" t="s">
        <v>474</v>
      </c>
      <c r="F8659" s="20">
        <v>2033</v>
      </c>
      <c r="G8659" s="20">
        <v>47</v>
      </c>
      <c r="H8659" s="11">
        <v>5932.0908724476503</v>
      </c>
      <c r="I8659" s="10">
        <v>4012578.0706052501</v>
      </c>
      <c r="J8659" s="33">
        <f t="shared" si="540"/>
        <v>1.47837394514616E-3</v>
      </c>
      <c r="K8659" s="33">
        <f t="shared" si="541"/>
        <v>1.4772816887060891E-3</v>
      </c>
      <c r="L8659" s="33">
        <f t="shared" si="542"/>
        <v>0.99034926124492961</v>
      </c>
      <c r="M8659" s="33">
        <f t="shared" si="543"/>
        <v>0.98888623641586892</v>
      </c>
    </row>
    <row r="8660" spans="1:13" ht="41.4">
      <c r="A8660" t="s">
        <v>164</v>
      </c>
      <c r="B8660" t="s">
        <v>115</v>
      </c>
      <c r="C8660" s="14" t="s">
        <v>383</v>
      </c>
      <c r="D8660" t="s">
        <v>456</v>
      </c>
      <c r="E8660" t="s">
        <v>474</v>
      </c>
      <c r="F8660" s="20">
        <v>2033</v>
      </c>
      <c r="G8660" s="20">
        <v>48</v>
      </c>
      <c r="H8660" s="11">
        <v>6731.6947605854102</v>
      </c>
      <c r="I8660" s="10">
        <v>4076138.9716461902</v>
      </c>
      <c r="J8660" s="33">
        <f t="shared" si="540"/>
        <v>1.6514880398856339E-3</v>
      </c>
      <c r="K8660" s="33">
        <f t="shared" si="541"/>
        <v>1.6501250839178194E-3</v>
      </c>
      <c r="L8660" s="33">
        <f t="shared" si="542"/>
        <v>0.98888623641586892</v>
      </c>
      <c r="M8660" s="33">
        <f t="shared" si="543"/>
        <v>0.98725445043201798</v>
      </c>
    </row>
    <row r="8661" spans="1:13" ht="41.4">
      <c r="A8661" t="s">
        <v>164</v>
      </c>
      <c r="B8661" t="s">
        <v>115</v>
      </c>
      <c r="C8661" s="14" t="s">
        <v>383</v>
      </c>
      <c r="D8661" t="s">
        <v>456</v>
      </c>
      <c r="E8661" t="s">
        <v>474</v>
      </c>
      <c r="F8661" s="20">
        <v>2033</v>
      </c>
      <c r="G8661" s="20">
        <v>49</v>
      </c>
      <c r="H8661" s="11">
        <v>7372.5600339768998</v>
      </c>
      <c r="I8661" s="10">
        <v>4097689.9775472502</v>
      </c>
      <c r="J8661" s="33">
        <f t="shared" si="540"/>
        <v>1.7991990790845248E-3</v>
      </c>
      <c r="K8661" s="33">
        <f t="shared" si="541"/>
        <v>1.7975814906880938E-3</v>
      </c>
      <c r="L8661" s="33">
        <f t="shared" si="542"/>
        <v>0.98725445043201798</v>
      </c>
      <c r="M8661" s="33">
        <f t="shared" si="543"/>
        <v>0.98547978010532189</v>
      </c>
    </row>
    <row r="8662" spans="1:13" ht="41.4">
      <c r="A8662" t="s">
        <v>164</v>
      </c>
      <c r="B8662" t="s">
        <v>115</v>
      </c>
      <c r="C8662" s="14" t="s">
        <v>383</v>
      </c>
      <c r="D8662" t="s">
        <v>456</v>
      </c>
      <c r="E8662" t="s">
        <v>474</v>
      </c>
      <c r="F8662" s="20">
        <v>2033</v>
      </c>
      <c r="G8662" s="20">
        <v>50</v>
      </c>
      <c r="H8662" s="11">
        <v>7839.8458772868898</v>
      </c>
      <c r="I8662" s="10">
        <v>4061014.6041832599</v>
      </c>
      <c r="J8662" s="33">
        <f t="shared" si="540"/>
        <v>1.9305140811882449E-3</v>
      </c>
      <c r="K8662" s="33">
        <f t="shared" si="541"/>
        <v>1.9286518374347361E-3</v>
      </c>
      <c r="L8662" s="33">
        <f t="shared" si="542"/>
        <v>0.98547978010532189</v>
      </c>
      <c r="M8662" s="33">
        <f t="shared" si="543"/>
        <v>0.98357913271666697</v>
      </c>
    </row>
    <row r="8663" spans="1:13" ht="41.4">
      <c r="A8663" t="s">
        <v>164</v>
      </c>
      <c r="B8663" t="s">
        <v>115</v>
      </c>
      <c r="C8663" s="14" t="s">
        <v>383</v>
      </c>
      <c r="D8663" t="s">
        <v>456</v>
      </c>
      <c r="E8663" t="s">
        <v>474</v>
      </c>
      <c r="F8663" s="20">
        <v>2033</v>
      </c>
      <c r="G8663" s="20">
        <v>51</v>
      </c>
      <c r="H8663" s="11">
        <v>8707.68079605821</v>
      </c>
      <c r="I8663" s="10">
        <v>3999796.31155873</v>
      </c>
      <c r="J8663" s="33">
        <f t="shared" si="540"/>
        <v>2.1770310580302541E-3</v>
      </c>
      <c r="K8663" s="33">
        <f t="shared" si="541"/>
        <v>2.1746630446410897E-3</v>
      </c>
      <c r="L8663" s="33">
        <f t="shared" si="542"/>
        <v>0.98357913271666697</v>
      </c>
      <c r="M8663" s="33">
        <f t="shared" si="543"/>
        <v>0.98144017952526785</v>
      </c>
    </row>
    <row r="8664" spans="1:13" ht="41.4">
      <c r="A8664" t="s">
        <v>164</v>
      </c>
      <c r="B8664" t="s">
        <v>115</v>
      </c>
      <c r="C8664" s="14" t="s">
        <v>383</v>
      </c>
      <c r="D8664" t="s">
        <v>456</v>
      </c>
      <c r="E8664" t="s">
        <v>474</v>
      </c>
      <c r="F8664" s="20">
        <v>2033</v>
      </c>
      <c r="G8664" s="20">
        <v>52</v>
      </c>
      <c r="H8664" s="11">
        <v>9130.3910622029998</v>
      </c>
      <c r="I8664" s="10">
        <v>3931543.4217375899</v>
      </c>
      <c r="J8664" s="33">
        <f t="shared" si="540"/>
        <v>2.3223426738010491E-3</v>
      </c>
      <c r="K8664" s="33">
        <f t="shared" si="541"/>
        <v>2.3196481223479726E-3</v>
      </c>
      <c r="L8664" s="33">
        <f t="shared" si="542"/>
        <v>0.98144017952526785</v>
      </c>
      <c r="M8664" s="33">
        <f t="shared" si="543"/>
        <v>0.97916358365563516</v>
      </c>
    </row>
    <row r="8665" spans="1:13" ht="41.4">
      <c r="A8665" t="s">
        <v>164</v>
      </c>
      <c r="B8665" t="s">
        <v>115</v>
      </c>
      <c r="C8665" s="14" t="s">
        <v>383</v>
      </c>
      <c r="D8665" t="s">
        <v>456</v>
      </c>
      <c r="E8665" t="s">
        <v>474</v>
      </c>
      <c r="F8665" s="20">
        <v>2033</v>
      </c>
      <c r="G8665" s="20">
        <v>53</v>
      </c>
      <c r="H8665" s="11">
        <v>9596.2680639620994</v>
      </c>
      <c r="I8665" s="10">
        <v>3868278.64684508</v>
      </c>
      <c r="J8665" s="33">
        <f t="shared" si="540"/>
        <v>2.4807592575546997E-3</v>
      </c>
      <c r="K8665" s="33">
        <f t="shared" si="541"/>
        <v>2.4776847172313099E-3</v>
      </c>
      <c r="L8665" s="33">
        <f t="shared" si="542"/>
        <v>0.97916358365563516</v>
      </c>
      <c r="M8665" s="33">
        <f t="shared" si="543"/>
        <v>0.97673752500874211</v>
      </c>
    </row>
    <row r="8666" spans="1:13" ht="41.4">
      <c r="A8666" t="s">
        <v>164</v>
      </c>
      <c r="B8666" t="s">
        <v>115</v>
      </c>
      <c r="C8666" s="14" t="s">
        <v>383</v>
      </c>
      <c r="D8666" t="s">
        <v>456</v>
      </c>
      <c r="E8666" t="s">
        <v>474</v>
      </c>
      <c r="F8666" s="20">
        <v>2033</v>
      </c>
      <c r="G8666" s="20">
        <v>54</v>
      </c>
      <c r="H8666" s="11">
        <v>10170.1617030985</v>
      </c>
      <c r="I8666" s="10">
        <v>3791358.2655103598</v>
      </c>
      <c r="J8666" s="33">
        <f t="shared" si="540"/>
        <v>2.6824586311495627E-3</v>
      </c>
      <c r="K8666" s="33">
        <f t="shared" si="541"/>
        <v>2.6788640538156772E-3</v>
      </c>
      <c r="L8666" s="33">
        <f t="shared" si="542"/>
        <v>0.97673752500874211</v>
      </c>
      <c r="M8666" s="33">
        <f t="shared" si="543"/>
        <v>0.97412097796298336</v>
      </c>
    </row>
    <row r="8667" spans="1:13" ht="41.4">
      <c r="A8667" t="s">
        <v>164</v>
      </c>
      <c r="B8667" t="s">
        <v>115</v>
      </c>
      <c r="C8667" s="14" t="s">
        <v>383</v>
      </c>
      <c r="D8667" t="s">
        <v>456</v>
      </c>
      <c r="E8667" t="s">
        <v>474</v>
      </c>
      <c r="F8667" s="20">
        <v>2033</v>
      </c>
      <c r="G8667" s="20">
        <v>55</v>
      </c>
      <c r="H8667" s="11">
        <v>10761.464531986299</v>
      </c>
      <c r="I8667" s="10">
        <v>3690251.7171257599</v>
      </c>
      <c r="J8667" s="33">
        <f t="shared" si="540"/>
        <v>2.9161871213403624E-3</v>
      </c>
      <c r="K8667" s="33">
        <f t="shared" si="541"/>
        <v>2.9119391779462989E-3</v>
      </c>
      <c r="L8667" s="33">
        <f t="shared" si="542"/>
        <v>0.97412097796298336</v>
      </c>
      <c r="M8667" s="33">
        <f t="shared" si="543"/>
        <v>0.97128439692319357</v>
      </c>
    </row>
    <row r="8668" spans="1:13" ht="41.4">
      <c r="A8668" t="s">
        <v>164</v>
      </c>
      <c r="B8668" t="s">
        <v>115</v>
      </c>
      <c r="C8668" s="14" t="s">
        <v>383</v>
      </c>
      <c r="D8668" t="s">
        <v>456</v>
      </c>
      <c r="E8668" t="s">
        <v>474</v>
      </c>
      <c r="F8668" s="20">
        <v>2033</v>
      </c>
      <c r="G8668" s="20">
        <v>56</v>
      </c>
      <c r="H8668" s="11">
        <v>11433.430229235901</v>
      </c>
      <c r="I8668" s="10">
        <v>3592869.6762590599</v>
      </c>
      <c r="J8668" s="33">
        <f t="shared" si="540"/>
        <v>3.1822557619569794E-3</v>
      </c>
      <c r="K8668" s="33">
        <f t="shared" si="541"/>
        <v>3.1771977528051165E-3</v>
      </c>
      <c r="L8668" s="33">
        <f t="shared" si="542"/>
        <v>0.97128439692319357</v>
      </c>
      <c r="M8668" s="33">
        <f t="shared" si="543"/>
        <v>0.96819843431995456</v>
      </c>
    </row>
    <row r="8669" spans="1:13" ht="41.4">
      <c r="A8669" t="s">
        <v>164</v>
      </c>
      <c r="B8669" t="s">
        <v>115</v>
      </c>
      <c r="C8669" s="14" t="s">
        <v>383</v>
      </c>
      <c r="D8669" t="s">
        <v>456</v>
      </c>
      <c r="E8669" t="s">
        <v>474</v>
      </c>
      <c r="F8669" s="20">
        <v>2033</v>
      </c>
      <c r="G8669" s="20">
        <v>57</v>
      </c>
      <c r="H8669" s="11">
        <v>12254.111633798</v>
      </c>
      <c r="I8669" s="10">
        <v>3509481.4754766799</v>
      </c>
      <c r="J8669" s="33">
        <f t="shared" si="540"/>
        <v>3.4917157190959584E-3</v>
      </c>
      <c r="K8669" s="33">
        <f t="shared" si="541"/>
        <v>3.4856267687872755E-3</v>
      </c>
      <c r="L8669" s="33">
        <f t="shared" si="542"/>
        <v>0.96819843431995456</v>
      </c>
      <c r="M8669" s="33">
        <f t="shared" si="543"/>
        <v>0.96482365593979103</v>
      </c>
    </row>
    <row r="8670" spans="1:13" ht="41.4">
      <c r="A8670" t="s">
        <v>164</v>
      </c>
      <c r="B8670" t="s">
        <v>115</v>
      </c>
      <c r="C8670" s="14" t="s">
        <v>383</v>
      </c>
      <c r="D8670" t="s">
        <v>456</v>
      </c>
      <c r="E8670" t="s">
        <v>474</v>
      </c>
      <c r="F8670" s="20">
        <v>2033</v>
      </c>
      <c r="G8670" s="20">
        <v>58</v>
      </c>
      <c r="H8670" s="11">
        <v>13066.6455350141</v>
      </c>
      <c r="I8670" s="10">
        <v>3413290.5057576699</v>
      </c>
      <c r="J8670" s="33">
        <f t="shared" si="540"/>
        <v>3.8281668416364737E-3</v>
      </c>
      <c r="K8670" s="33">
        <f t="shared" si="541"/>
        <v>3.8208487522201073E-3</v>
      </c>
      <c r="L8670" s="33">
        <f t="shared" si="542"/>
        <v>0.96482365593979103</v>
      </c>
      <c r="M8670" s="33">
        <f t="shared" si="543"/>
        <v>0.96113721067788105</v>
      </c>
    </row>
    <row r="8671" spans="1:13" ht="41.4">
      <c r="A8671" t="s">
        <v>164</v>
      </c>
      <c r="B8671" t="s">
        <v>115</v>
      </c>
      <c r="C8671" s="14" t="s">
        <v>383</v>
      </c>
      <c r="D8671" t="s">
        <v>456</v>
      </c>
      <c r="E8671" t="s">
        <v>474</v>
      </c>
      <c r="F8671" s="20">
        <v>2033</v>
      </c>
      <c r="G8671" s="20">
        <v>59</v>
      </c>
      <c r="H8671" s="11">
        <v>13406.6227536893</v>
      </c>
      <c r="I8671" s="10">
        <v>3331048.88760177</v>
      </c>
      <c r="J8671" s="33">
        <f t="shared" si="540"/>
        <v>4.0247451196495539E-3</v>
      </c>
      <c r="K8671" s="33">
        <f t="shared" si="541"/>
        <v>4.0166566879410448E-3</v>
      </c>
      <c r="L8671" s="33">
        <f t="shared" si="542"/>
        <v>0.96113721067788105</v>
      </c>
      <c r="M8671" s="33">
        <f t="shared" si="543"/>
        <v>0.95727665247258276</v>
      </c>
    </row>
    <row r="8672" spans="1:13" ht="41.4">
      <c r="A8672" t="s">
        <v>164</v>
      </c>
      <c r="B8672" t="s">
        <v>115</v>
      </c>
      <c r="C8672" s="14" t="s">
        <v>383</v>
      </c>
      <c r="D8672" t="s">
        <v>456</v>
      </c>
      <c r="E8672" t="s">
        <v>474</v>
      </c>
      <c r="F8672" s="20">
        <v>2033</v>
      </c>
      <c r="G8672" s="20">
        <v>60</v>
      </c>
      <c r="H8672" s="11">
        <v>13975.059942316801</v>
      </c>
      <c r="I8672" s="10">
        <v>3248666.4598501599</v>
      </c>
      <c r="J8672" s="33">
        <f t="shared" si="540"/>
        <v>4.301783551815098E-3</v>
      </c>
      <c r="K8672" s="33">
        <f t="shared" si="541"/>
        <v>4.2925441343578674E-3</v>
      </c>
      <c r="L8672" s="33">
        <f t="shared" si="542"/>
        <v>0.95727665247258276</v>
      </c>
      <c r="M8672" s="33">
        <f t="shared" si="543"/>
        <v>0.95316750019305385</v>
      </c>
    </row>
    <row r="8673" spans="1:13" ht="41.4">
      <c r="A8673" t="s">
        <v>164</v>
      </c>
      <c r="B8673" t="s">
        <v>115</v>
      </c>
      <c r="C8673" s="14" t="s">
        <v>383</v>
      </c>
      <c r="D8673" t="s">
        <v>456</v>
      </c>
      <c r="E8673" t="s">
        <v>474</v>
      </c>
      <c r="F8673" s="20">
        <v>2033</v>
      </c>
      <c r="G8673" s="20">
        <v>61</v>
      </c>
      <c r="H8673" s="11">
        <v>14766.973315564201</v>
      </c>
      <c r="I8673" s="10">
        <v>3145814.5156335798</v>
      </c>
      <c r="J8673" s="33">
        <f t="shared" si="540"/>
        <v>4.6941652923837666E-3</v>
      </c>
      <c r="K8673" s="33">
        <f t="shared" si="541"/>
        <v>4.6831649177443424E-3</v>
      </c>
      <c r="L8673" s="33">
        <f t="shared" si="542"/>
        <v>0.95316750019305385</v>
      </c>
      <c r="M8673" s="33">
        <f t="shared" si="543"/>
        <v>0.94870365959541569</v>
      </c>
    </row>
    <row r="8674" spans="1:13" ht="41.4">
      <c r="A8674" t="s">
        <v>164</v>
      </c>
      <c r="B8674" t="s">
        <v>115</v>
      </c>
      <c r="C8674" s="14" t="s">
        <v>383</v>
      </c>
      <c r="D8674" t="s">
        <v>456</v>
      </c>
      <c r="E8674" t="s">
        <v>474</v>
      </c>
      <c r="F8674" s="20">
        <v>2033</v>
      </c>
      <c r="G8674" s="20">
        <v>62</v>
      </c>
      <c r="H8674" s="11">
        <v>15438.4940284772</v>
      </c>
      <c r="I8674" s="10">
        <v>3053028.3670726898</v>
      </c>
      <c r="J8674" s="33">
        <f t="shared" si="540"/>
        <v>5.0567804069504814E-3</v>
      </c>
      <c r="K8674" s="33">
        <f t="shared" si="541"/>
        <v>5.044016416870023E-3</v>
      </c>
      <c r="L8674" s="33">
        <f t="shared" si="542"/>
        <v>0.94870365959541569</v>
      </c>
      <c r="M8674" s="33">
        <f t="shared" si="543"/>
        <v>0.94391838276167173</v>
      </c>
    </row>
    <row r="8675" spans="1:13" ht="41.4">
      <c r="A8675" t="s">
        <v>164</v>
      </c>
      <c r="B8675" t="s">
        <v>115</v>
      </c>
      <c r="C8675" s="14" t="s">
        <v>383</v>
      </c>
      <c r="D8675" t="s">
        <v>456</v>
      </c>
      <c r="E8675" t="s">
        <v>474</v>
      </c>
      <c r="F8675" s="20">
        <v>2033</v>
      </c>
      <c r="G8675" s="20">
        <v>63</v>
      </c>
      <c r="H8675" s="11">
        <v>16124.444473563701</v>
      </c>
      <c r="I8675" s="10">
        <v>2957815.2863451601</v>
      </c>
      <c r="J8675" s="33">
        <f t="shared" si="540"/>
        <v>5.4514710732623045E-3</v>
      </c>
      <c r="K8675" s="33">
        <f t="shared" si="541"/>
        <v>5.4366387696954677E-3</v>
      </c>
      <c r="L8675" s="33">
        <f t="shared" si="542"/>
        <v>0.94391838276167173</v>
      </c>
      <c r="M8675" s="33">
        <f t="shared" si="543"/>
        <v>0.93878663948652141</v>
      </c>
    </row>
    <row r="8676" spans="1:13" ht="41.4">
      <c r="A8676" t="s">
        <v>164</v>
      </c>
      <c r="B8676" t="s">
        <v>115</v>
      </c>
      <c r="C8676" s="14" t="s">
        <v>383</v>
      </c>
      <c r="D8676" t="s">
        <v>456</v>
      </c>
      <c r="E8676" t="s">
        <v>474</v>
      </c>
      <c r="F8676" s="20">
        <v>2033</v>
      </c>
      <c r="G8676" s="20">
        <v>64</v>
      </c>
      <c r="H8676" s="11">
        <v>17088.130283292201</v>
      </c>
      <c r="I8676" s="10">
        <v>2847150.2764308201</v>
      </c>
      <c r="J8676" s="33">
        <f t="shared" si="540"/>
        <v>6.0018364414237508E-3</v>
      </c>
      <c r="K8676" s="33">
        <f t="shared" si="541"/>
        <v>5.9838614001537227E-3</v>
      </c>
      <c r="L8676" s="33">
        <f t="shared" si="542"/>
        <v>0.93878663948652141</v>
      </c>
      <c r="M8676" s="33">
        <f t="shared" si="543"/>
        <v>0.93316907035151797</v>
      </c>
    </row>
    <row r="8677" spans="1:13" ht="41.4">
      <c r="A8677" t="s">
        <v>164</v>
      </c>
      <c r="B8677" t="s">
        <v>115</v>
      </c>
      <c r="C8677" s="14" t="s">
        <v>383</v>
      </c>
      <c r="D8677" t="s">
        <v>456</v>
      </c>
      <c r="E8677" t="s">
        <v>474</v>
      </c>
      <c r="F8677" s="20">
        <v>2033</v>
      </c>
      <c r="G8677" s="20">
        <v>65</v>
      </c>
      <c r="H8677" s="11">
        <v>18220.705774675302</v>
      </c>
      <c r="I8677" s="10">
        <v>2728319.7859701598</v>
      </c>
      <c r="J8677" s="33">
        <f t="shared" si="540"/>
        <v>6.6783614840062542E-3</v>
      </c>
      <c r="K8677" s="33">
        <f t="shared" si="541"/>
        <v>6.6561107882348036E-3</v>
      </c>
      <c r="L8677" s="33">
        <f t="shared" si="542"/>
        <v>0.93316907035151797</v>
      </c>
      <c r="M8677" s="33">
        <f t="shared" si="543"/>
        <v>0.92695779363510422</v>
      </c>
    </row>
    <row r="8678" spans="1:13" ht="41.4">
      <c r="A8678" t="s">
        <v>164</v>
      </c>
      <c r="B8678" t="s">
        <v>115</v>
      </c>
      <c r="C8678" s="14" t="s">
        <v>383</v>
      </c>
      <c r="D8678" t="s">
        <v>456</v>
      </c>
      <c r="E8678" t="s">
        <v>474</v>
      </c>
      <c r="F8678" s="20">
        <v>2033</v>
      </c>
      <c r="G8678" s="20">
        <v>66</v>
      </c>
      <c r="H8678" s="11">
        <v>18877.510325596599</v>
      </c>
      <c r="I8678" s="10">
        <v>2610790.82857288</v>
      </c>
      <c r="J8678" s="33">
        <f t="shared" si="540"/>
        <v>7.2305717175801063E-3</v>
      </c>
      <c r="K8678" s="33">
        <f t="shared" si="541"/>
        <v>7.2044940239630595E-3</v>
      </c>
      <c r="L8678" s="33">
        <f t="shared" si="542"/>
        <v>0.92695779363510422</v>
      </c>
      <c r="M8678" s="33">
        <f t="shared" si="543"/>
        <v>0.92027953175039412</v>
      </c>
    </row>
    <row r="8679" spans="1:13" ht="41.4">
      <c r="A8679" t="s">
        <v>164</v>
      </c>
      <c r="B8679" t="s">
        <v>115</v>
      </c>
      <c r="C8679" s="14" t="s">
        <v>383</v>
      </c>
      <c r="D8679" t="s">
        <v>456</v>
      </c>
      <c r="E8679" t="s">
        <v>474</v>
      </c>
      <c r="F8679" s="20">
        <v>2033</v>
      </c>
      <c r="G8679" s="20">
        <v>67</v>
      </c>
      <c r="H8679" s="11">
        <v>19819.7473459869</v>
      </c>
      <c r="I8679" s="10">
        <v>2480623.7127811499</v>
      </c>
      <c r="J8679" s="33">
        <f t="shared" si="540"/>
        <v>7.9898241897260591E-3</v>
      </c>
      <c r="K8679" s="33">
        <f t="shared" si="541"/>
        <v>7.9579903830271359E-3</v>
      </c>
      <c r="L8679" s="33">
        <f t="shared" si="542"/>
        <v>0.92027953175039412</v>
      </c>
      <c r="M8679" s="33">
        <f t="shared" si="543"/>
        <v>0.91295595608702773</v>
      </c>
    </row>
    <row r="8680" spans="1:13" ht="41.4">
      <c r="A8680" t="s">
        <v>164</v>
      </c>
      <c r="B8680" t="s">
        <v>115</v>
      </c>
      <c r="C8680" s="14" t="s">
        <v>383</v>
      </c>
      <c r="D8680" t="s">
        <v>456</v>
      </c>
      <c r="E8680" t="s">
        <v>474</v>
      </c>
      <c r="F8680" s="20">
        <v>2033</v>
      </c>
      <c r="G8680" s="20">
        <v>68</v>
      </c>
      <c r="H8680" s="11">
        <v>20511.4681984616</v>
      </c>
      <c r="I8680" s="10">
        <v>2339340.4055550699</v>
      </c>
      <c r="J8680" s="33">
        <f t="shared" si="540"/>
        <v>8.768056222067739E-3</v>
      </c>
      <c r="K8680" s="33">
        <f t="shared" si="541"/>
        <v>8.7297289175656267E-3</v>
      </c>
      <c r="L8680" s="33">
        <f t="shared" si="542"/>
        <v>0.91295595608702773</v>
      </c>
      <c r="M8680" s="33">
        <f t="shared" si="543"/>
        <v>0.90498609807671104</v>
      </c>
    </row>
    <row r="8681" spans="1:13" ht="41.4">
      <c r="A8681" t="s">
        <v>164</v>
      </c>
      <c r="B8681" t="s">
        <v>115</v>
      </c>
      <c r="C8681" s="14" t="s">
        <v>383</v>
      </c>
      <c r="D8681" t="s">
        <v>456</v>
      </c>
      <c r="E8681" t="s">
        <v>474</v>
      </c>
      <c r="F8681" s="20">
        <v>2033</v>
      </c>
      <c r="G8681" s="20">
        <v>69</v>
      </c>
      <c r="H8681" s="11">
        <v>20481.8558064553</v>
      </c>
      <c r="I8681" s="10">
        <v>2199503.6181413899</v>
      </c>
      <c r="J8681" s="33">
        <f t="shared" si="540"/>
        <v>9.312035514523382E-3</v>
      </c>
      <c r="K8681" s="33">
        <f t="shared" si="541"/>
        <v>9.2688127797388997E-3</v>
      </c>
      <c r="L8681" s="33">
        <f t="shared" si="542"/>
        <v>0.90498609807671104</v>
      </c>
      <c r="M8681" s="33">
        <f t="shared" si="543"/>
        <v>0.89659795136537157</v>
      </c>
    </row>
    <row r="8682" spans="1:13" ht="41.4">
      <c r="A8682" t="s">
        <v>164</v>
      </c>
      <c r="B8682" t="s">
        <v>115</v>
      </c>
      <c r="C8682" s="14" t="s">
        <v>383</v>
      </c>
      <c r="D8682" t="s">
        <v>456</v>
      </c>
      <c r="E8682" t="s">
        <v>474</v>
      </c>
      <c r="F8682" s="20">
        <v>2034</v>
      </c>
      <c r="G8682" s="20">
        <v>30</v>
      </c>
      <c r="H8682" s="11">
        <v>683.76176590555497</v>
      </c>
      <c r="I8682" s="10">
        <v>4392429.9851499796</v>
      </c>
      <c r="J8682" s="33">
        <f t="shared" si="540"/>
        <v>1.5566822196761958E-4</v>
      </c>
      <c r="K8682" s="33">
        <f t="shared" si="541"/>
        <v>1.5565610629864057E-4</v>
      </c>
      <c r="L8682" s="33">
        <f t="shared" si="542"/>
        <v>1</v>
      </c>
      <c r="M8682" s="33">
        <f t="shared" si="543"/>
        <v>0.99984434389370136</v>
      </c>
    </row>
    <row r="8683" spans="1:13" ht="41.4">
      <c r="A8683" t="s">
        <v>164</v>
      </c>
      <c r="B8683" t="s">
        <v>115</v>
      </c>
      <c r="C8683" s="14" t="s">
        <v>383</v>
      </c>
      <c r="D8683" t="s">
        <v>456</v>
      </c>
      <c r="E8683" t="s">
        <v>474</v>
      </c>
      <c r="F8683" s="20">
        <v>2034</v>
      </c>
      <c r="G8683" s="20">
        <v>31</v>
      </c>
      <c r="H8683" s="11">
        <v>991.41444292634799</v>
      </c>
      <c r="I8683" s="10">
        <v>4350360.2785083996</v>
      </c>
      <c r="J8683" s="33">
        <f t="shared" si="540"/>
        <v>2.2789249153090202E-4</v>
      </c>
      <c r="K8683" s="33">
        <f t="shared" si="541"/>
        <v>2.2786652600959023E-4</v>
      </c>
      <c r="L8683" s="33">
        <f t="shared" si="542"/>
        <v>0.99984434389370136</v>
      </c>
      <c r="M8683" s="33">
        <f t="shared" si="543"/>
        <v>0.99961651283650799</v>
      </c>
    </row>
    <row r="8684" spans="1:13" ht="41.4">
      <c r="A8684" t="s">
        <v>164</v>
      </c>
      <c r="B8684" t="s">
        <v>115</v>
      </c>
      <c r="C8684" s="14" t="s">
        <v>383</v>
      </c>
      <c r="D8684" t="s">
        <v>456</v>
      </c>
      <c r="E8684" t="s">
        <v>474</v>
      </c>
      <c r="F8684" s="20">
        <v>2034</v>
      </c>
      <c r="G8684" s="20">
        <v>32</v>
      </c>
      <c r="H8684" s="11">
        <v>1057.1948040408199</v>
      </c>
      <c r="I8684" s="10">
        <v>4331435.2511040196</v>
      </c>
      <c r="J8684" s="33">
        <f t="shared" si="540"/>
        <v>2.4407494115751964E-4</v>
      </c>
      <c r="K8684" s="33">
        <f t="shared" si="541"/>
        <v>2.4404515729226084E-4</v>
      </c>
      <c r="L8684" s="33">
        <f t="shared" si="542"/>
        <v>0.99961651283650799</v>
      </c>
      <c r="M8684" s="33">
        <f t="shared" si="543"/>
        <v>0.99937256126740082</v>
      </c>
    </row>
    <row r="8685" spans="1:13" ht="41.4">
      <c r="A8685" t="s">
        <v>164</v>
      </c>
      <c r="B8685" t="s">
        <v>115</v>
      </c>
      <c r="C8685" s="14" t="s">
        <v>383</v>
      </c>
      <c r="D8685" t="s">
        <v>456</v>
      </c>
      <c r="E8685" t="s">
        <v>474</v>
      </c>
      <c r="F8685" s="20">
        <v>2034</v>
      </c>
      <c r="G8685" s="20">
        <v>33</v>
      </c>
      <c r="H8685" s="11">
        <v>1136.2602669847099</v>
      </c>
      <c r="I8685" s="10">
        <v>4312632.5195885496</v>
      </c>
      <c r="J8685" s="33">
        <f t="shared" si="540"/>
        <v>2.6347254532438477E-4</v>
      </c>
      <c r="K8685" s="33">
        <f t="shared" si="541"/>
        <v>2.634378394813508E-4</v>
      </c>
      <c r="L8685" s="33">
        <f t="shared" si="542"/>
        <v>0.99937256126740082</v>
      </c>
      <c r="M8685" s="33">
        <f t="shared" si="543"/>
        <v>0.9991092887190236</v>
      </c>
    </row>
    <row r="8686" spans="1:13" ht="41.4">
      <c r="A8686" t="s">
        <v>164</v>
      </c>
      <c r="B8686" t="s">
        <v>115</v>
      </c>
      <c r="C8686" s="14" t="s">
        <v>383</v>
      </c>
      <c r="D8686" t="s">
        <v>456</v>
      </c>
      <c r="E8686" t="s">
        <v>474</v>
      </c>
      <c r="F8686" s="20">
        <v>2034</v>
      </c>
      <c r="G8686" s="20">
        <v>34</v>
      </c>
      <c r="H8686" s="11">
        <v>1223.6287556340501</v>
      </c>
      <c r="I8686" s="10">
        <v>4313530.9748942396</v>
      </c>
      <c r="J8686" s="33">
        <f t="shared" si="540"/>
        <v>2.8367218474976904E-4</v>
      </c>
      <c r="K8686" s="33">
        <f t="shared" si="541"/>
        <v>2.8363195359981663E-4</v>
      </c>
      <c r="L8686" s="33">
        <f t="shared" si="542"/>
        <v>0.9991092887190236</v>
      </c>
      <c r="M8686" s="33">
        <f t="shared" si="543"/>
        <v>0.99882590939960447</v>
      </c>
    </row>
    <row r="8687" spans="1:13" ht="41.4">
      <c r="A8687" t="s">
        <v>164</v>
      </c>
      <c r="B8687" t="s">
        <v>115</v>
      </c>
      <c r="C8687" s="14" t="s">
        <v>383</v>
      </c>
      <c r="D8687" t="s">
        <v>456</v>
      </c>
      <c r="E8687" t="s">
        <v>474</v>
      </c>
      <c r="F8687" s="20">
        <v>2034</v>
      </c>
      <c r="G8687" s="20">
        <v>35</v>
      </c>
      <c r="H8687" s="11">
        <v>1351.59861109133</v>
      </c>
      <c r="I8687" s="10">
        <v>4353178.0345652299</v>
      </c>
      <c r="J8687" s="33">
        <f t="shared" si="540"/>
        <v>3.1048548907472375E-4</v>
      </c>
      <c r="K8687" s="33">
        <f t="shared" si="541"/>
        <v>3.1043729344337745E-4</v>
      </c>
      <c r="L8687" s="33">
        <f t="shared" si="542"/>
        <v>0.99882590939960447</v>
      </c>
      <c r="M8687" s="33">
        <f t="shared" si="543"/>
        <v>0.99851583658766929</v>
      </c>
    </row>
    <row r="8688" spans="1:13" ht="41.4">
      <c r="A8688" t="s">
        <v>164</v>
      </c>
      <c r="B8688" t="s">
        <v>115</v>
      </c>
      <c r="C8688" s="14" t="s">
        <v>383</v>
      </c>
      <c r="D8688" t="s">
        <v>456</v>
      </c>
      <c r="E8688" t="s">
        <v>474</v>
      </c>
      <c r="F8688" s="20">
        <v>2034</v>
      </c>
      <c r="G8688" s="20">
        <v>36</v>
      </c>
      <c r="H8688" s="11">
        <v>1779.4798934031401</v>
      </c>
      <c r="I8688" s="10">
        <v>4395320.7710868698</v>
      </c>
      <c r="J8688" s="33">
        <f t="shared" si="540"/>
        <v>4.0485779902774019E-4</v>
      </c>
      <c r="K8688" s="33">
        <f t="shared" si="541"/>
        <v>4.0477585516796033E-4</v>
      </c>
      <c r="L8688" s="33">
        <f t="shared" si="542"/>
        <v>0.99851583658766929</v>
      </c>
      <c r="M8688" s="33">
        <f t="shared" si="543"/>
        <v>0.99811166148601582</v>
      </c>
    </row>
    <row r="8689" spans="1:13" ht="41.4">
      <c r="A8689" t="s">
        <v>164</v>
      </c>
      <c r="B8689" t="s">
        <v>115</v>
      </c>
      <c r="C8689" s="14" t="s">
        <v>383</v>
      </c>
      <c r="D8689" t="s">
        <v>456</v>
      </c>
      <c r="E8689" t="s">
        <v>474</v>
      </c>
      <c r="F8689" s="20">
        <v>2034</v>
      </c>
      <c r="G8689" s="20">
        <v>37</v>
      </c>
      <c r="H8689" s="11">
        <v>1933.14167241665</v>
      </c>
      <c r="I8689" s="10">
        <v>4391311.6974961497</v>
      </c>
      <c r="J8689" s="33">
        <f t="shared" si="540"/>
        <v>4.4021964405735399E-4</v>
      </c>
      <c r="K8689" s="33">
        <f t="shared" si="541"/>
        <v>4.4012276160687591E-4</v>
      </c>
      <c r="L8689" s="33">
        <f t="shared" si="542"/>
        <v>0.99811166148601582</v>
      </c>
      <c r="M8689" s="33">
        <f t="shared" si="543"/>
        <v>0.9976723698251706</v>
      </c>
    </row>
    <row r="8690" spans="1:13" ht="41.4">
      <c r="A8690" t="s">
        <v>164</v>
      </c>
      <c r="B8690" t="s">
        <v>115</v>
      </c>
      <c r="C8690" s="14" t="s">
        <v>383</v>
      </c>
      <c r="D8690" t="s">
        <v>456</v>
      </c>
      <c r="E8690" t="s">
        <v>474</v>
      </c>
      <c r="F8690" s="20">
        <v>2034</v>
      </c>
      <c r="G8690" s="20">
        <v>38</v>
      </c>
      <c r="H8690" s="11">
        <v>2072.2392002178699</v>
      </c>
      <c r="I8690" s="10">
        <v>4328308.3840319598</v>
      </c>
      <c r="J8690" s="33">
        <f t="shared" si="540"/>
        <v>4.7876422296128351E-4</v>
      </c>
      <c r="K8690" s="33">
        <f t="shared" si="541"/>
        <v>4.7864963365851221E-4</v>
      </c>
      <c r="L8690" s="33">
        <f t="shared" si="542"/>
        <v>0.9976723698251706</v>
      </c>
      <c r="M8690" s="33">
        <f t="shared" si="543"/>
        <v>0.99719483431084255</v>
      </c>
    </row>
    <row r="8691" spans="1:13" ht="41.4">
      <c r="A8691" t="s">
        <v>164</v>
      </c>
      <c r="B8691" t="s">
        <v>115</v>
      </c>
      <c r="C8691" s="14" t="s">
        <v>383</v>
      </c>
      <c r="D8691" t="s">
        <v>456</v>
      </c>
      <c r="E8691" t="s">
        <v>474</v>
      </c>
      <c r="F8691" s="20">
        <v>2034</v>
      </c>
      <c r="G8691" s="20">
        <v>39</v>
      </c>
      <c r="H8691" s="11">
        <v>2144.3601976954401</v>
      </c>
      <c r="I8691" s="10">
        <v>4263131.14177729</v>
      </c>
      <c r="J8691" s="33">
        <f t="shared" si="540"/>
        <v>5.0300122759100983E-4</v>
      </c>
      <c r="K8691" s="33">
        <f t="shared" si="541"/>
        <v>5.0287474368160279E-4</v>
      </c>
      <c r="L8691" s="33">
        <f t="shared" si="542"/>
        <v>0.99719483431084255</v>
      </c>
      <c r="M8691" s="33">
        <f t="shared" si="543"/>
        <v>0.99669337021413784</v>
      </c>
    </row>
    <row r="8692" spans="1:13" ht="41.4">
      <c r="A8692" t="s">
        <v>164</v>
      </c>
      <c r="B8692" t="s">
        <v>115</v>
      </c>
      <c r="C8692" s="14" t="s">
        <v>383</v>
      </c>
      <c r="D8692" t="s">
        <v>456</v>
      </c>
      <c r="E8692" t="s">
        <v>474</v>
      </c>
      <c r="F8692" s="20">
        <v>2034</v>
      </c>
      <c r="G8692" s="20">
        <v>40</v>
      </c>
      <c r="H8692" s="11">
        <v>2286.5754800548002</v>
      </c>
      <c r="I8692" s="10">
        <v>4207306.3864299702</v>
      </c>
      <c r="J8692" s="33">
        <f t="shared" si="540"/>
        <v>5.4347729165382468E-4</v>
      </c>
      <c r="K8692" s="33">
        <f t="shared" si="541"/>
        <v>5.4332963462122574E-4</v>
      </c>
      <c r="L8692" s="33">
        <f t="shared" si="542"/>
        <v>0.99669337021413784</v>
      </c>
      <c r="M8692" s="33">
        <f t="shared" si="543"/>
        <v>0.99615183716946998</v>
      </c>
    </row>
    <row r="8693" spans="1:13" ht="41.4">
      <c r="A8693" t="s">
        <v>164</v>
      </c>
      <c r="B8693" t="s">
        <v>115</v>
      </c>
      <c r="C8693" s="14" t="s">
        <v>383</v>
      </c>
      <c r="D8693" t="s">
        <v>456</v>
      </c>
      <c r="E8693" t="s">
        <v>474</v>
      </c>
      <c r="F8693" s="20">
        <v>2034</v>
      </c>
      <c r="G8693" s="20">
        <v>41</v>
      </c>
      <c r="H8693" s="11">
        <v>2952.7134855159102</v>
      </c>
      <c r="I8693" s="10">
        <v>4153814.9570693201</v>
      </c>
      <c r="J8693" s="33">
        <f t="shared" si="540"/>
        <v>7.1084377037323922E-4</v>
      </c>
      <c r="K8693" s="33">
        <f t="shared" si="541"/>
        <v>7.1059118079441763E-4</v>
      </c>
      <c r="L8693" s="33">
        <f t="shared" si="542"/>
        <v>0.99615183716946998</v>
      </c>
      <c r="M8693" s="33">
        <f t="shared" si="543"/>
        <v>0.9954439804592452</v>
      </c>
    </row>
    <row r="8694" spans="1:13" ht="41.4">
      <c r="A8694" t="s">
        <v>164</v>
      </c>
      <c r="B8694" t="s">
        <v>115</v>
      </c>
      <c r="C8694" s="14" t="s">
        <v>383</v>
      </c>
      <c r="D8694" t="s">
        <v>456</v>
      </c>
      <c r="E8694" t="s">
        <v>474</v>
      </c>
      <c r="F8694" s="20">
        <v>2034</v>
      </c>
      <c r="G8694" s="20">
        <v>42</v>
      </c>
      <c r="H8694" s="11">
        <v>3236.8485295908699</v>
      </c>
      <c r="I8694" s="10">
        <v>4135052.5549123199</v>
      </c>
      <c r="J8694" s="33">
        <f t="shared" si="540"/>
        <v>7.8278292394266911E-4</v>
      </c>
      <c r="K8694" s="33">
        <f t="shared" si="541"/>
        <v>7.8247662931563156E-4</v>
      </c>
      <c r="L8694" s="33">
        <f t="shared" si="542"/>
        <v>0.9954439804592452</v>
      </c>
      <c r="M8694" s="33">
        <f t="shared" si="543"/>
        <v>0.99466506880874295</v>
      </c>
    </row>
    <row r="8695" spans="1:13" ht="41.4">
      <c r="A8695" t="s">
        <v>164</v>
      </c>
      <c r="B8695" t="s">
        <v>115</v>
      </c>
      <c r="C8695" s="14" t="s">
        <v>383</v>
      </c>
      <c r="D8695" t="s">
        <v>456</v>
      </c>
      <c r="E8695" t="s">
        <v>474</v>
      </c>
      <c r="F8695" s="20">
        <v>2034</v>
      </c>
      <c r="G8695" s="20">
        <v>43</v>
      </c>
      <c r="H8695" s="11">
        <v>3586.0521111032099</v>
      </c>
      <c r="I8695" s="10">
        <v>4110262.20754227</v>
      </c>
      <c r="J8695" s="33">
        <f t="shared" si="540"/>
        <v>8.7246310089970848E-4</v>
      </c>
      <c r="K8695" s="33">
        <f t="shared" si="541"/>
        <v>8.7208261562965461E-4</v>
      </c>
      <c r="L8695" s="33">
        <f t="shared" si="542"/>
        <v>0.99466506880874295</v>
      </c>
      <c r="M8695" s="33">
        <f t="shared" si="543"/>
        <v>0.99379763869386073</v>
      </c>
    </row>
    <row r="8696" spans="1:13" ht="41.4">
      <c r="A8696" t="s">
        <v>164</v>
      </c>
      <c r="B8696" t="s">
        <v>115</v>
      </c>
      <c r="C8696" s="14" t="s">
        <v>383</v>
      </c>
      <c r="D8696" t="s">
        <v>456</v>
      </c>
      <c r="E8696" t="s">
        <v>474</v>
      </c>
      <c r="F8696" s="20">
        <v>2034</v>
      </c>
      <c r="G8696" s="20">
        <v>44</v>
      </c>
      <c r="H8696" s="11">
        <v>3757.19318083587</v>
      </c>
      <c r="I8696" s="10">
        <v>4088573.48323164</v>
      </c>
      <c r="J8696" s="33">
        <f t="shared" si="540"/>
        <v>9.1894965230419575E-4</v>
      </c>
      <c r="K8696" s="33">
        <f t="shared" si="541"/>
        <v>9.1852754738008802E-4</v>
      </c>
      <c r="L8696" s="33">
        <f t="shared" si="542"/>
        <v>0.99379763869386073</v>
      </c>
      <c r="M8696" s="33">
        <f t="shared" si="543"/>
        <v>0.99288480818619917</v>
      </c>
    </row>
    <row r="8697" spans="1:13" ht="41.4">
      <c r="A8697" t="s">
        <v>164</v>
      </c>
      <c r="B8697" t="s">
        <v>115</v>
      </c>
      <c r="C8697" s="14" t="s">
        <v>383</v>
      </c>
      <c r="D8697" t="s">
        <v>456</v>
      </c>
      <c r="E8697" t="s">
        <v>474</v>
      </c>
      <c r="F8697" s="20">
        <v>2034</v>
      </c>
      <c r="G8697" s="20">
        <v>45</v>
      </c>
      <c r="H8697" s="11">
        <v>4079.5631245884201</v>
      </c>
      <c r="I8697" s="10">
        <v>4089402.2622942799</v>
      </c>
      <c r="J8697" s="33">
        <f t="shared" si="540"/>
        <v>9.9759399123031263E-4</v>
      </c>
      <c r="K8697" s="33">
        <f t="shared" si="541"/>
        <v>9.9709655976998324E-4</v>
      </c>
      <c r="L8697" s="33">
        <f t="shared" si="542"/>
        <v>0.99288480818619917</v>
      </c>
      <c r="M8697" s="33">
        <f t="shared" si="543"/>
        <v>0.99189480615970882</v>
      </c>
    </row>
    <row r="8698" spans="1:13" ht="41.4">
      <c r="A8698" t="s">
        <v>164</v>
      </c>
      <c r="B8698" t="s">
        <v>115</v>
      </c>
      <c r="C8698" s="14" t="s">
        <v>383</v>
      </c>
      <c r="D8698" t="s">
        <v>456</v>
      </c>
      <c r="E8698" t="s">
        <v>474</v>
      </c>
      <c r="F8698" s="20">
        <v>2034</v>
      </c>
      <c r="G8698" s="20">
        <v>46</v>
      </c>
      <c r="H8698" s="11">
        <v>5142.9459229557297</v>
      </c>
      <c r="I8698" s="10">
        <v>4044237.7754088901</v>
      </c>
      <c r="J8698" s="33">
        <f t="shared" si="540"/>
        <v>1.2716724902347651E-3</v>
      </c>
      <c r="K8698" s="33">
        <f t="shared" si="541"/>
        <v>1.2708642574122964E-3</v>
      </c>
      <c r="L8698" s="33">
        <f t="shared" si="542"/>
        <v>0.99189480615970882</v>
      </c>
      <c r="M8698" s="33">
        <f t="shared" si="543"/>
        <v>0.99063424250344756</v>
      </c>
    </row>
    <row r="8699" spans="1:13" ht="41.4">
      <c r="A8699" t="s">
        <v>164</v>
      </c>
      <c r="B8699" t="s">
        <v>115</v>
      </c>
      <c r="C8699" s="14" t="s">
        <v>383</v>
      </c>
      <c r="D8699" t="s">
        <v>456</v>
      </c>
      <c r="E8699" t="s">
        <v>474</v>
      </c>
      <c r="F8699" s="20">
        <v>2034</v>
      </c>
      <c r="G8699" s="20">
        <v>47</v>
      </c>
      <c r="H8699" s="11">
        <v>5658.2059540805003</v>
      </c>
      <c r="I8699" s="10">
        <v>3990343.93111858</v>
      </c>
      <c r="J8699" s="33">
        <f t="shared" si="540"/>
        <v>1.4179745033893313E-3</v>
      </c>
      <c r="K8699" s="33">
        <f t="shared" si="541"/>
        <v>1.4169696525502262E-3</v>
      </c>
      <c r="L8699" s="33">
        <f t="shared" si="542"/>
        <v>0.99063424250344756</v>
      </c>
      <c r="M8699" s="33">
        <f t="shared" si="543"/>
        <v>0.98923054384504305</v>
      </c>
    </row>
    <row r="8700" spans="1:13" ht="41.4">
      <c r="A8700" t="s">
        <v>164</v>
      </c>
      <c r="B8700" t="s">
        <v>115</v>
      </c>
      <c r="C8700" s="14" t="s">
        <v>383</v>
      </c>
      <c r="D8700" t="s">
        <v>456</v>
      </c>
      <c r="E8700" t="s">
        <v>474</v>
      </c>
      <c r="F8700" s="20">
        <v>2034</v>
      </c>
      <c r="G8700" s="20">
        <v>48</v>
      </c>
      <c r="H8700" s="11">
        <v>6341.3751050299297</v>
      </c>
      <c r="I8700" s="10">
        <v>3996858.1373376399</v>
      </c>
      <c r="J8700" s="33">
        <f t="shared" si="540"/>
        <v>1.586589988218597E-3</v>
      </c>
      <c r="K8700" s="33">
        <f t="shared" si="541"/>
        <v>1.5853320197045662E-3</v>
      </c>
      <c r="L8700" s="33">
        <f t="shared" si="542"/>
        <v>0.98923054384504305</v>
      </c>
      <c r="M8700" s="33">
        <f t="shared" si="543"/>
        <v>0.98766228498901576</v>
      </c>
    </row>
    <row r="8701" spans="1:13" ht="41.4">
      <c r="A8701" t="s">
        <v>164</v>
      </c>
      <c r="B8701" t="s">
        <v>115</v>
      </c>
      <c r="C8701" s="14" t="s">
        <v>383</v>
      </c>
      <c r="D8701" t="s">
        <v>456</v>
      </c>
      <c r="E8701" t="s">
        <v>474</v>
      </c>
      <c r="F8701" s="20">
        <v>2034</v>
      </c>
      <c r="G8701" s="20">
        <v>49</v>
      </c>
      <c r="H8701" s="11">
        <v>7001.7485562434404</v>
      </c>
      <c r="I8701" s="10">
        <v>4058496.3504025498</v>
      </c>
      <c r="J8701" s="33">
        <f t="shared" si="540"/>
        <v>1.7252075526811694E-3</v>
      </c>
      <c r="K8701" s="33">
        <f t="shared" si="541"/>
        <v>1.7237202375632865E-3</v>
      </c>
      <c r="L8701" s="33">
        <f t="shared" si="542"/>
        <v>0.98766228498901576</v>
      </c>
      <c r="M8701" s="33">
        <f t="shared" si="543"/>
        <v>0.98595983152050215</v>
      </c>
    </row>
    <row r="8702" spans="1:13" ht="41.4">
      <c r="A8702" t="s">
        <v>164</v>
      </c>
      <c r="B8702" t="s">
        <v>115</v>
      </c>
      <c r="C8702" s="14" t="s">
        <v>383</v>
      </c>
      <c r="D8702" t="s">
        <v>456</v>
      </c>
      <c r="E8702" t="s">
        <v>474</v>
      </c>
      <c r="F8702" s="20">
        <v>2034</v>
      </c>
      <c r="G8702" s="20">
        <v>50</v>
      </c>
      <c r="H8702" s="11">
        <v>7710.0211329976</v>
      </c>
      <c r="I8702" s="10">
        <v>4078309.0134797799</v>
      </c>
      <c r="J8702" s="33">
        <f t="shared" si="540"/>
        <v>1.8904945916344614E-3</v>
      </c>
      <c r="K8702" s="33">
        <f t="shared" si="541"/>
        <v>1.888708732297073E-3</v>
      </c>
      <c r="L8702" s="33">
        <f t="shared" si="542"/>
        <v>0.98595983152050215</v>
      </c>
      <c r="M8702" s="33">
        <f t="shared" si="543"/>
        <v>0.98409764057701521</v>
      </c>
    </row>
    <row r="8703" spans="1:13" ht="41.4">
      <c r="A8703" t="s">
        <v>164</v>
      </c>
      <c r="B8703" t="s">
        <v>115</v>
      </c>
      <c r="C8703" s="14" t="s">
        <v>383</v>
      </c>
      <c r="D8703" t="s">
        <v>456</v>
      </c>
      <c r="E8703" t="s">
        <v>474</v>
      </c>
      <c r="F8703" s="20">
        <v>2034</v>
      </c>
      <c r="G8703" s="20">
        <v>51</v>
      </c>
      <c r="H8703" s="11">
        <v>8613.69904664563</v>
      </c>
      <c r="I8703" s="10">
        <v>4040127.5167239499</v>
      </c>
      <c r="J8703" s="33">
        <f t="shared" si="540"/>
        <v>2.1320364297883073E-3</v>
      </c>
      <c r="K8703" s="33">
        <f t="shared" si="541"/>
        <v>2.1297652544822743E-3</v>
      </c>
      <c r="L8703" s="33">
        <f t="shared" si="542"/>
        <v>0.98409764057701521</v>
      </c>
      <c r="M8703" s="33">
        <f t="shared" si="543"/>
        <v>0.98200174361509629</v>
      </c>
    </row>
    <row r="8704" spans="1:13" ht="41.4">
      <c r="A8704" t="s">
        <v>164</v>
      </c>
      <c r="B8704" t="s">
        <v>115</v>
      </c>
      <c r="C8704" s="14" t="s">
        <v>383</v>
      </c>
      <c r="D8704" t="s">
        <v>456</v>
      </c>
      <c r="E8704" t="s">
        <v>474</v>
      </c>
      <c r="F8704" s="20">
        <v>2034</v>
      </c>
      <c r="G8704" s="20">
        <v>52</v>
      </c>
      <c r="H8704" s="11">
        <v>9121.5176027863199</v>
      </c>
      <c r="I8704" s="10">
        <v>3977605.6765059899</v>
      </c>
      <c r="J8704" s="33">
        <f t="shared" si="540"/>
        <v>2.2932181680711114E-3</v>
      </c>
      <c r="K8704" s="33">
        <f t="shared" si="541"/>
        <v>2.290590752084376E-3</v>
      </c>
      <c r="L8704" s="33">
        <f t="shared" si="542"/>
        <v>0.98200174361509629</v>
      </c>
      <c r="M8704" s="33">
        <f t="shared" si="543"/>
        <v>0.97975237950264082</v>
      </c>
    </row>
    <row r="8705" spans="1:13" ht="41.4">
      <c r="A8705" t="s">
        <v>164</v>
      </c>
      <c r="B8705" t="s">
        <v>115</v>
      </c>
      <c r="C8705" s="14" t="s">
        <v>383</v>
      </c>
      <c r="D8705" t="s">
        <v>456</v>
      </c>
      <c r="E8705" t="s">
        <v>474</v>
      </c>
      <c r="F8705" s="20">
        <v>2034</v>
      </c>
      <c r="G8705" s="20">
        <v>53</v>
      </c>
      <c r="H8705" s="11">
        <v>9590.8300240567296</v>
      </c>
      <c r="I8705" s="10">
        <v>3907899.18476392</v>
      </c>
      <c r="J8705" s="33">
        <f t="shared" si="540"/>
        <v>2.4542163373736368E-3</v>
      </c>
      <c r="K8705" s="33">
        <f t="shared" si="541"/>
        <v>2.4512072106444016E-3</v>
      </c>
      <c r="L8705" s="33">
        <f t="shared" si="542"/>
        <v>0.97975237950264082</v>
      </c>
      <c r="M8705" s="33">
        <f t="shared" si="543"/>
        <v>0.97735080340535796</v>
      </c>
    </row>
    <row r="8706" spans="1:13" ht="41.4">
      <c r="A8706" t="s">
        <v>164</v>
      </c>
      <c r="B8706" t="s">
        <v>115</v>
      </c>
      <c r="C8706" s="14" t="s">
        <v>383</v>
      </c>
      <c r="D8706" t="s">
        <v>456</v>
      </c>
      <c r="E8706" t="s">
        <v>474</v>
      </c>
      <c r="F8706" s="20">
        <v>2034</v>
      </c>
      <c r="G8706" s="20">
        <v>54</v>
      </c>
      <c r="H8706" s="11">
        <v>10176.358070161001</v>
      </c>
      <c r="I8706" s="10">
        <v>3843050.2572586802</v>
      </c>
      <c r="J8706" s="33">
        <f t="shared" ref="J8706:J8769" si="544">IF(I8706&gt;0,H8706/I8706,0)</f>
        <v>2.6479898489331719E-3</v>
      </c>
      <c r="K8706" s="33">
        <f t="shared" ref="K8706:K8769" si="545">1-EXP(-J8706)</f>
        <v>2.644487016317032E-3</v>
      </c>
      <c r="L8706" s="33">
        <f t="shared" ref="L8706:L8769" si="546">IF(G8706=30,1,M8705)</f>
        <v>0.97735080340535796</v>
      </c>
      <c r="M8706" s="33">
        <f t="shared" ref="M8706:M8769" si="547">L8706*(1-K8706)</f>
        <v>0.9747662118953655</v>
      </c>
    </row>
    <row r="8707" spans="1:13" ht="41.4">
      <c r="A8707" t="s">
        <v>164</v>
      </c>
      <c r="B8707" t="s">
        <v>115</v>
      </c>
      <c r="C8707" s="14" t="s">
        <v>383</v>
      </c>
      <c r="D8707" t="s">
        <v>456</v>
      </c>
      <c r="E8707" t="s">
        <v>474</v>
      </c>
      <c r="F8707" s="20">
        <v>2034</v>
      </c>
      <c r="G8707" s="20">
        <v>55</v>
      </c>
      <c r="H8707" s="11">
        <v>10819.6773265589</v>
      </c>
      <c r="I8707" s="10">
        <v>3764425.5754942298</v>
      </c>
      <c r="J8707" s="33">
        <f t="shared" si="544"/>
        <v>2.8741907920807781E-3</v>
      </c>
      <c r="K8707" s="33">
        <f t="shared" si="545"/>
        <v>2.8700642601529047E-3</v>
      </c>
      <c r="L8707" s="33">
        <f t="shared" si="546"/>
        <v>0.9747662118953655</v>
      </c>
      <c r="M8707" s="33">
        <f t="shared" si="547"/>
        <v>0.97196857022859995</v>
      </c>
    </row>
    <row r="8708" spans="1:13" ht="41.4">
      <c r="A8708" t="s">
        <v>164</v>
      </c>
      <c r="B8708" t="s">
        <v>115</v>
      </c>
      <c r="C8708" s="14" t="s">
        <v>383</v>
      </c>
      <c r="D8708" t="s">
        <v>456</v>
      </c>
      <c r="E8708" t="s">
        <v>474</v>
      </c>
      <c r="F8708" s="20">
        <v>2034</v>
      </c>
      <c r="G8708" s="20">
        <v>56</v>
      </c>
      <c r="H8708" s="11">
        <v>11483.341487173901</v>
      </c>
      <c r="I8708" s="10">
        <v>3661652.3128925599</v>
      </c>
      <c r="J8708" s="33">
        <f t="shared" si="544"/>
        <v>3.1361091949504392E-3</v>
      </c>
      <c r="K8708" s="33">
        <f t="shared" si="545"/>
        <v>3.1311967411813413E-3</v>
      </c>
      <c r="L8708" s="33">
        <f t="shared" si="546"/>
        <v>0.97196857022859995</v>
      </c>
      <c r="M8708" s="33">
        <f t="shared" si="547"/>
        <v>0.96892514540896946</v>
      </c>
    </row>
    <row r="8709" spans="1:13" ht="41.4">
      <c r="A8709" t="s">
        <v>164</v>
      </c>
      <c r="B8709" t="s">
        <v>115</v>
      </c>
      <c r="C8709" s="14" t="s">
        <v>383</v>
      </c>
      <c r="D8709" t="s">
        <v>456</v>
      </c>
      <c r="E8709" t="s">
        <v>474</v>
      </c>
      <c r="F8709" s="20">
        <v>2034</v>
      </c>
      <c r="G8709" s="20">
        <v>57</v>
      </c>
      <c r="H8709" s="11">
        <v>12172.473193355499</v>
      </c>
      <c r="I8709" s="10">
        <v>3562540.52769941</v>
      </c>
      <c r="J8709" s="33">
        <f t="shared" si="544"/>
        <v>3.4167957104522108E-3</v>
      </c>
      <c r="K8709" s="33">
        <f t="shared" si="545"/>
        <v>3.4109651065399316E-3</v>
      </c>
      <c r="L8709" s="33">
        <f t="shared" si="546"/>
        <v>0.96892514540896946</v>
      </c>
      <c r="M8709" s="33">
        <f t="shared" si="547"/>
        <v>0.96562017554713031</v>
      </c>
    </row>
    <row r="8710" spans="1:13" ht="41.4">
      <c r="A8710" t="s">
        <v>164</v>
      </c>
      <c r="B8710" t="s">
        <v>115</v>
      </c>
      <c r="C8710" s="14" t="s">
        <v>383</v>
      </c>
      <c r="D8710" t="s">
        <v>456</v>
      </c>
      <c r="E8710" t="s">
        <v>474</v>
      </c>
      <c r="F8710" s="20">
        <v>2034</v>
      </c>
      <c r="G8710" s="20">
        <v>58</v>
      </c>
      <c r="H8710" s="11">
        <v>13028.4852081555</v>
      </c>
      <c r="I8710" s="10">
        <v>3477068.62034263</v>
      </c>
      <c r="J8710" s="33">
        <f t="shared" si="544"/>
        <v>3.7469738537606644E-3</v>
      </c>
      <c r="K8710" s="33">
        <f t="shared" si="545"/>
        <v>3.7399627068253061E-3</v>
      </c>
      <c r="L8710" s="33">
        <f t="shared" si="546"/>
        <v>0.96562017554713031</v>
      </c>
      <c r="M8710" s="33">
        <f t="shared" si="547"/>
        <v>0.96200879210162593</v>
      </c>
    </row>
    <row r="8711" spans="1:13" ht="41.4">
      <c r="A8711" t="s">
        <v>164</v>
      </c>
      <c r="B8711" t="s">
        <v>115</v>
      </c>
      <c r="C8711" s="14" t="s">
        <v>383</v>
      </c>
      <c r="D8711" t="s">
        <v>456</v>
      </c>
      <c r="E8711" t="s">
        <v>474</v>
      </c>
      <c r="F8711" s="20">
        <v>2034</v>
      </c>
      <c r="G8711" s="20">
        <v>59</v>
      </c>
      <c r="H8711" s="11">
        <v>13262.9125644858</v>
      </c>
      <c r="I8711" s="10">
        <v>3378797.4299312099</v>
      </c>
      <c r="J8711" s="33">
        <f t="shared" si="544"/>
        <v>3.9253352234128527E-3</v>
      </c>
      <c r="K8711" s="33">
        <f t="shared" si="545"/>
        <v>3.9176411656489663E-3</v>
      </c>
      <c r="L8711" s="33">
        <f t="shared" si="546"/>
        <v>0.96200879210162593</v>
      </c>
      <c r="M8711" s="33">
        <f t="shared" si="547"/>
        <v>0.95823998685597234</v>
      </c>
    </row>
    <row r="8712" spans="1:13" ht="41.4">
      <c r="A8712" t="s">
        <v>164</v>
      </c>
      <c r="B8712" t="s">
        <v>115</v>
      </c>
      <c r="C8712" s="14" t="s">
        <v>383</v>
      </c>
      <c r="D8712" t="s">
        <v>456</v>
      </c>
      <c r="E8712" t="s">
        <v>474</v>
      </c>
      <c r="F8712" s="20">
        <v>2034</v>
      </c>
      <c r="G8712" s="20">
        <v>60</v>
      </c>
      <c r="H8712" s="11">
        <v>13792.4598347918</v>
      </c>
      <c r="I8712" s="10">
        <v>3294813.0532971602</v>
      </c>
      <c r="J8712" s="33">
        <f t="shared" si="544"/>
        <v>4.1861130242243985E-3</v>
      </c>
      <c r="K8712" s="33">
        <f t="shared" si="545"/>
        <v>4.1773634662359838E-3</v>
      </c>
      <c r="L8712" s="33">
        <f t="shared" si="546"/>
        <v>0.95823998685597234</v>
      </c>
      <c r="M8712" s="33">
        <f t="shared" si="547"/>
        <v>0.95423707014299375</v>
      </c>
    </row>
    <row r="8713" spans="1:13" ht="41.4">
      <c r="A8713" t="s">
        <v>164</v>
      </c>
      <c r="B8713" t="s">
        <v>115</v>
      </c>
      <c r="C8713" s="14" t="s">
        <v>383</v>
      </c>
      <c r="D8713" t="s">
        <v>456</v>
      </c>
      <c r="E8713" t="s">
        <v>474</v>
      </c>
      <c r="F8713" s="20">
        <v>2034</v>
      </c>
      <c r="G8713" s="20">
        <v>61</v>
      </c>
      <c r="H8713" s="11">
        <v>14666.3376751052</v>
      </c>
      <c r="I8713" s="10">
        <v>3210376.5768865501</v>
      </c>
      <c r="J8713" s="33">
        <f t="shared" si="544"/>
        <v>4.5684166090349237E-3</v>
      </c>
      <c r="K8713" s="33">
        <f t="shared" si="545"/>
        <v>4.5579972665491519E-3</v>
      </c>
      <c r="L8713" s="33">
        <f t="shared" si="546"/>
        <v>0.95423707014299375</v>
      </c>
      <c r="M8713" s="33">
        <f t="shared" si="547"/>
        <v>0.94988766018564208</v>
      </c>
    </row>
    <row r="8714" spans="1:13" ht="41.4">
      <c r="A8714" t="s">
        <v>164</v>
      </c>
      <c r="B8714" t="s">
        <v>115</v>
      </c>
      <c r="C8714" s="14" t="s">
        <v>383</v>
      </c>
      <c r="D8714" t="s">
        <v>456</v>
      </c>
      <c r="E8714" t="s">
        <v>474</v>
      </c>
      <c r="F8714" s="20">
        <v>2034</v>
      </c>
      <c r="G8714" s="20">
        <v>62</v>
      </c>
      <c r="H8714" s="11">
        <v>15326.8793519798</v>
      </c>
      <c r="I8714" s="10">
        <v>3105566.5541916699</v>
      </c>
      <c r="J8714" s="33">
        <f t="shared" si="544"/>
        <v>4.9352925092823021E-3</v>
      </c>
      <c r="K8714" s="33">
        <f t="shared" si="545"/>
        <v>4.923133963423254E-3</v>
      </c>
      <c r="L8714" s="33">
        <f t="shared" si="546"/>
        <v>0.94988766018564208</v>
      </c>
      <c r="M8714" s="33">
        <f t="shared" si="547"/>
        <v>0.94521123598434553</v>
      </c>
    </row>
    <row r="8715" spans="1:13" ht="41.4">
      <c r="A8715" t="s">
        <v>164</v>
      </c>
      <c r="B8715" t="s">
        <v>115</v>
      </c>
      <c r="C8715" s="14" t="s">
        <v>383</v>
      </c>
      <c r="D8715" t="s">
        <v>456</v>
      </c>
      <c r="E8715" t="s">
        <v>474</v>
      </c>
      <c r="F8715" s="20">
        <v>2034</v>
      </c>
      <c r="G8715" s="20">
        <v>63</v>
      </c>
      <c r="H8715" s="11">
        <v>16029.330228332999</v>
      </c>
      <c r="I8715" s="10">
        <v>3010541.9139074502</v>
      </c>
      <c r="J8715" s="33">
        <f t="shared" si="544"/>
        <v>5.3244002863020003E-3</v>
      </c>
      <c r="K8715" s="33">
        <f t="shared" si="545"/>
        <v>5.3102507907620833E-3</v>
      </c>
      <c r="L8715" s="33">
        <f t="shared" si="546"/>
        <v>0.94521123598434553</v>
      </c>
      <c r="M8715" s="33">
        <f t="shared" si="547"/>
        <v>0.94019192727102241</v>
      </c>
    </row>
    <row r="8716" spans="1:13" ht="41.4">
      <c r="A8716" t="s">
        <v>164</v>
      </c>
      <c r="B8716" t="s">
        <v>115</v>
      </c>
      <c r="C8716" s="14" t="s">
        <v>383</v>
      </c>
      <c r="D8716" t="s">
        <v>456</v>
      </c>
      <c r="E8716" t="s">
        <v>474</v>
      </c>
      <c r="F8716" s="20">
        <v>2034</v>
      </c>
      <c r="G8716" s="20">
        <v>64</v>
      </c>
      <c r="H8716" s="11">
        <v>17021.8584127871</v>
      </c>
      <c r="I8716" s="10">
        <v>2913015.3356213402</v>
      </c>
      <c r="J8716" s="33">
        <f t="shared" si="544"/>
        <v>5.8433809821177522E-3</v>
      </c>
      <c r="K8716" s="33">
        <f t="shared" si="545"/>
        <v>5.8263416367506649E-3</v>
      </c>
      <c r="L8716" s="33">
        <f t="shared" si="546"/>
        <v>0.94019192727102241</v>
      </c>
      <c r="M8716" s="33">
        <f t="shared" si="547"/>
        <v>0.93471404789862644</v>
      </c>
    </row>
    <row r="8717" spans="1:13" ht="41.4">
      <c r="A8717" t="s">
        <v>164</v>
      </c>
      <c r="B8717" t="s">
        <v>115</v>
      </c>
      <c r="C8717" s="14" t="s">
        <v>383</v>
      </c>
      <c r="D8717" t="s">
        <v>456</v>
      </c>
      <c r="E8717" t="s">
        <v>474</v>
      </c>
      <c r="F8717" s="20">
        <v>2034</v>
      </c>
      <c r="G8717" s="20">
        <v>65</v>
      </c>
      <c r="H8717" s="11">
        <v>17921.3452466819</v>
      </c>
      <c r="I8717" s="10">
        <v>2799836.53848706</v>
      </c>
      <c r="J8717" s="33">
        <f t="shared" si="544"/>
        <v>6.4008541214216766E-3</v>
      </c>
      <c r="K8717" s="33">
        <f t="shared" si="545"/>
        <v>6.3804122929882467E-3</v>
      </c>
      <c r="L8717" s="33">
        <f t="shared" si="546"/>
        <v>0.93471404789862644</v>
      </c>
      <c r="M8717" s="33">
        <f t="shared" si="547"/>
        <v>0.9287501868969853</v>
      </c>
    </row>
    <row r="8718" spans="1:13" ht="41.4">
      <c r="A8718" t="s">
        <v>164</v>
      </c>
      <c r="B8718" t="s">
        <v>115</v>
      </c>
      <c r="C8718" s="14" t="s">
        <v>383</v>
      </c>
      <c r="D8718" t="s">
        <v>456</v>
      </c>
      <c r="E8718" t="s">
        <v>474</v>
      </c>
      <c r="F8718" s="20">
        <v>2034</v>
      </c>
      <c r="G8718" s="20">
        <v>66</v>
      </c>
      <c r="H8718" s="11">
        <v>18557.5121330088</v>
      </c>
      <c r="I8718" s="10">
        <v>2678379.52242035</v>
      </c>
      <c r="J8718" s="33">
        <f t="shared" si="544"/>
        <v>6.9286342647359705E-3</v>
      </c>
      <c r="K8718" s="33">
        <f t="shared" si="545"/>
        <v>6.9046866184290234E-3</v>
      </c>
      <c r="L8718" s="33">
        <f t="shared" si="546"/>
        <v>0.9287501868969853</v>
      </c>
      <c r="M8718" s="33">
        <f t="shared" si="547"/>
        <v>0.92233745790965427</v>
      </c>
    </row>
    <row r="8719" spans="1:13" ht="41.4">
      <c r="A8719" t="s">
        <v>164</v>
      </c>
      <c r="B8719" t="s">
        <v>115</v>
      </c>
      <c r="C8719" s="14" t="s">
        <v>383</v>
      </c>
      <c r="D8719" t="s">
        <v>456</v>
      </c>
      <c r="E8719" t="s">
        <v>474</v>
      </c>
      <c r="F8719" s="20">
        <v>2034</v>
      </c>
      <c r="G8719" s="20">
        <v>67</v>
      </c>
      <c r="H8719" s="11">
        <v>19583.719146244999</v>
      </c>
      <c r="I8719" s="10">
        <v>2557906.0671240301</v>
      </c>
      <c r="J8719" s="33">
        <f t="shared" si="544"/>
        <v>7.6561525843143506E-3</v>
      </c>
      <c r="K8719" s="33">
        <f t="shared" si="545"/>
        <v>7.6269189015376604E-3</v>
      </c>
      <c r="L8719" s="33">
        <f t="shared" si="546"/>
        <v>0.92233745790965427</v>
      </c>
      <c r="M8719" s="33">
        <f t="shared" si="547"/>
        <v>0.91530286491832691</v>
      </c>
    </row>
    <row r="8720" spans="1:13" ht="41.4">
      <c r="A8720" t="s">
        <v>164</v>
      </c>
      <c r="B8720" t="s">
        <v>115</v>
      </c>
      <c r="C8720" s="14" t="s">
        <v>383</v>
      </c>
      <c r="D8720" t="s">
        <v>456</v>
      </c>
      <c r="E8720" t="s">
        <v>474</v>
      </c>
      <c r="F8720" s="20">
        <v>2034</v>
      </c>
      <c r="G8720" s="20">
        <v>68</v>
      </c>
      <c r="H8720" s="11">
        <v>20405.390321577201</v>
      </c>
      <c r="I8720" s="10">
        <v>2425391.7857546601</v>
      </c>
      <c r="J8720" s="33">
        <f t="shared" si="544"/>
        <v>8.4132346952878242E-3</v>
      </c>
      <c r="K8720" s="33">
        <f t="shared" si="545"/>
        <v>8.3779424795188406E-3</v>
      </c>
      <c r="L8720" s="33">
        <f t="shared" si="546"/>
        <v>0.91530286491832691</v>
      </c>
      <c r="M8720" s="33">
        <f t="shared" si="547"/>
        <v>0.90763451016470231</v>
      </c>
    </row>
    <row r="8721" spans="1:13" ht="41.4">
      <c r="A8721" t="s">
        <v>164</v>
      </c>
      <c r="B8721" t="s">
        <v>115</v>
      </c>
      <c r="C8721" s="14" t="s">
        <v>383</v>
      </c>
      <c r="D8721" t="s">
        <v>456</v>
      </c>
      <c r="E8721" t="s">
        <v>474</v>
      </c>
      <c r="F8721" s="20">
        <v>2034</v>
      </c>
      <c r="G8721" s="20">
        <v>69</v>
      </c>
      <c r="H8721" s="11">
        <v>20360.464016485301</v>
      </c>
      <c r="I8721" s="10">
        <v>2282219.0354721099</v>
      </c>
      <c r="J8721" s="33">
        <f t="shared" si="544"/>
        <v>8.9213452784445146E-3</v>
      </c>
      <c r="K8721" s="33">
        <f t="shared" si="545"/>
        <v>8.8816681564253264E-3</v>
      </c>
      <c r="L8721" s="33">
        <f t="shared" si="546"/>
        <v>0.90763451016470231</v>
      </c>
      <c r="M8721" s="33">
        <f t="shared" si="547"/>
        <v>0.89957320163809973</v>
      </c>
    </row>
    <row r="8722" spans="1:13" ht="41.4">
      <c r="A8722" t="s">
        <v>164</v>
      </c>
      <c r="B8722" t="s">
        <v>115</v>
      </c>
      <c r="C8722" s="14" t="s">
        <v>383</v>
      </c>
      <c r="D8722" t="s">
        <v>456</v>
      </c>
      <c r="E8722" t="s">
        <v>474</v>
      </c>
      <c r="F8722" s="20">
        <v>2035</v>
      </c>
      <c r="G8722" s="20">
        <v>30</v>
      </c>
      <c r="H8722" s="11">
        <v>687.19301353896299</v>
      </c>
      <c r="I8722" s="10">
        <v>4483850.4753979603</v>
      </c>
      <c r="J8722" s="33">
        <f t="shared" si="544"/>
        <v>1.532595739553451E-4</v>
      </c>
      <c r="K8722" s="33">
        <f t="shared" si="545"/>
        <v>1.5324783030679079E-4</v>
      </c>
      <c r="L8722" s="33">
        <f t="shared" si="546"/>
        <v>1</v>
      </c>
      <c r="M8722" s="33">
        <f t="shared" si="547"/>
        <v>0.99984675216969321</v>
      </c>
    </row>
    <row r="8723" spans="1:13" ht="41.4">
      <c r="A8723" t="s">
        <v>164</v>
      </c>
      <c r="B8723" t="s">
        <v>115</v>
      </c>
      <c r="C8723" s="14" t="s">
        <v>383</v>
      </c>
      <c r="D8723" t="s">
        <v>456</v>
      </c>
      <c r="E8723" t="s">
        <v>474</v>
      </c>
      <c r="F8723" s="20">
        <v>2035</v>
      </c>
      <c r="G8723" s="20">
        <v>31</v>
      </c>
      <c r="H8723" s="11">
        <v>956.50559678424304</v>
      </c>
      <c r="I8723" s="10">
        <v>4387008.4708066499</v>
      </c>
      <c r="J8723" s="33">
        <f t="shared" si="544"/>
        <v>2.180313995628935E-4</v>
      </c>
      <c r="K8723" s="33">
        <f t="shared" si="545"/>
        <v>2.1800763244461674E-4</v>
      </c>
      <c r="L8723" s="33">
        <f t="shared" si="546"/>
        <v>0.99984675216969321</v>
      </c>
      <c r="M8723" s="33">
        <f t="shared" si="547"/>
        <v>0.99962877794644522</v>
      </c>
    </row>
    <row r="8724" spans="1:13" ht="41.4">
      <c r="A8724" t="s">
        <v>164</v>
      </c>
      <c r="B8724" t="s">
        <v>115</v>
      </c>
      <c r="C8724" s="14" t="s">
        <v>383</v>
      </c>
      <c r="D8724" t="s">
        <v>456</v>
      </c>
      <c r="E8724" t="s">
        <v>474</v>
      </c>
      <c r="F8724" s="20">
        <v>2035</v>
      </c>
      <c r="G8724" s="20">
        <v>32</v>
      </c>
      <c r="H8724" s="11">
        <v>1017.39493006237</v>
      </c>
      <c r="I8724" s="10">
        <v>4344950.93581637</v>
      </c>
      <c r="J8724" s="33">
        <f t="shared" si="544"/>
        <v>2.341556774958639E-4</v>
      </c>
      <c r="K8724" s="33">
        <f t="shared" si="545"/>
        <v>2.3412826519486618E-4</v>
      </c>
      <c r="L8724" s="33">
        <f t="shared" si="546"/>
        <v>0.99962877794644522</v>
      </c>
      <c r="M8724" s="33">
        <f t="shared" si="547"/>
        <v>0.99939473659482581</v>
      </c>
    </row>
    <row r="8725" spans="1:13" ht="41.4">
      <c r="A8725" t="s">
        <v>164</v>
      </c>
      <c r="B8725" t="s">
        <v>115</v>
      </c>
      <c r="C8725" s="14" t="s">
        <v>383</v>
      </c>
      <c r="D8725" t="s">
        <v>456</v>
      </c>
      <c r="E8725" t="s">
        <v>474</v>
      </c>
      <c r="F8725" s="20">
        <v>2035</v>
      </c>
      <c r="G8725" s="20">
        <v>33</v>
      </c>
      <c r="H8725" s="11">
        <v>1097.00728423496</v>
      </c>
      <c r="I8725" s="10">
        <v>4325798.0886776801</v>
      </c>
      <c r="J8725" s="33">
        <f t="shared" si="544"/>
        <v>2.5359650675935635E-4</v>
      </c>
      <c r="K8725" s="33">
        <f t="shared" si="545"/>
        <v>2.5356435388323995E-4</v>
      </c>
      <c r="L8725" s="33">
        <f t="shared" si="546"/>
        <v>0.99939473659482581</v>
      </c>
      <c r="M8725" s="33">
        <f t="shared" si="547"/>
        <v>0.99914132571416681</v>
      </c>
    </row>
    <row r="8726" spans="1:13" ht="41.4">
      <c r="A8726" t="s">
        <v>164</v>
      </c>
      <c r="B8726" t="s">
        <v>115</v>
      </c>
      <c r="C8726" s="14" t="s">
        <v>383</v>
      </c>
      <c r="D8726" t="s">
        <v>456</v>
      </c>
      <c r="E8726" t="s">
        <v>474</v>
      </c>
      <c r="F8726" s="20">
        <v>2035</v>
      </c>
      <c r="G8726" s="20">
        <v>34</v>
      </c>
      <c r="H8726" s="11">
        <v>1181.2215322842001</v>
      </c>
      <c r="I8726" s="10">
        <v>4306724.3057086496</v>
      </c>
      <c r="J8726" s="33">
        <f t="shared" si="544"/>
        <v>2.7427377478480972E-4</v>
      </c>
      <c r="K8726" s="33">
        <f t="shared" si="545"/>
        <v>2.7423616517152638E-4</v>
      </c>
      <c r="L8726" s="33">
        <f t="shared" si="546"/>
        <v>0.99914132571416681</v>
      </c>
      <c r="M8726" s="33">
        <f t="shared" si="547"/>
        <v>0.99886732502853859</v>
      </c>
    </row>
    <row r="8727" spans="1:13" ht="41.4">
      <c r="A8727" t="s">
        <v>164</v>
      </c>
      <c r="B8727" t="s">
        <v>115</v>
      </c>
      <c r="C8727" s="14" t="s">
        <v>383</v>
      </c>
      <c r="D8727" t="s">
        <v>456</v>
      </c>
      <c r="E8727" t="s">
        <v>474</v>
      </c>
      <c r="F8727" s="20">
        <v>2035</v>
      </c>
      <c r="G8727" s="20">
        <v>35</v>
      </c>
      <c r="H8727" s="11">
        <v>1289.8464921776999</v>
      </c>
      <c r="I8727" s="10">
        <v>4307282.9887107601</v>
      </c>
      <c r="J8727" s="33">
        <f t="shared" si="544"/>
        <v>2.9945710452699371E-4</v>
      </c>
      <c r="K8727" s="33">
        <f t="shared" si="545"/>
        <v>2.9941227172358698E-4</v>
      </c>
      <c r="L8727" s="33">
        <f t="shared" si="546"/>
        <v>0.99886732502853859</v>
      </c>
      <c r="M8727" s="33">
        <f t="shared" si="547"/>
        <v>0.99856825189360132</v>
      </c>
    </row>
    <row r="8728" spans="1:13" ht="41.4">
      <c r="A8728" t="s">
        <v>164</v>
      </c>
      <c r="B8728" t="s">
        <v>115</v>
      </c>
      <c r="C8728" s="14" t="s">
        <v>383</v>
      </c>
      <c r="D8728" t="s">
        <v>456</v>
      </c>
      <c r="E8728" t="s">
        <v>474</v>
      </c>
      <c r="F8728" s="20">
        <v>2035</v>
      </c>
      <c r="G8728" s="20">
        <v>36</v>
      </c>
      <c r="H8728" s="11">
        <v>1717.5396848893099</v>
      </c>
      <c r="I8728" s="10">
        <v>4346455.8720044503</v>
      </c>
      <c r="J8728" s="33">
        <f t="shared" si="544"/>
        <v>3.9515866155503704E-4</v>
      </c>
      <c r="K8728" s="33">
        <f t="shared" si="545"/>
        <v>3.9508059665416262E-4</v>
      </c>
      <c r="L8728" s="33">
        <f t="shared" si="546"/>
        <v>0.99856825189360132</v>
      </c>
      <c r="M8728" s="33">
        <f t="shared" si="547"/>
        <v>0.99817373695284328</v>
      </c>
    </row>
    <row r="8729" spans="1:13" ht="41.4">
      <c r="A8729" t="s">
        <v>164</v>
      </c>
      <c r="B8729" t="s">
        <v>115</v>
      </c>
      <c r="C8729" s="14" t="s">
        <v>383</v>
      </c>
      <c r="D8729" t="s">
        <v>456</v>
      </c>
      <c r="E8729" t="s">
        <v>474</v>
      </c>
      <c r="F8729" s="20">
        <v>2035</v>
      </c>
      <c r="G8729" s="20">
        <v>37</v>
      </c>
      <c r="H8729" s="11">
        <v>1889.13288586917</v>
      </c>
      <c r="I8729" s="10">
        <v>4388198.2059430303</v>
      </c>
      <c r="J8729" s="33">
        <f t="shared" si="544"/>
        <v>4.305030896987919E-4</v>
      </c>
      <c r="K8729" s="33">
        <f t="shared" si="545"/>
        <v>4.3041043654001854E-4</v>
      </c>
      <c r="L8729" s="33">
        <f t="shared" si="546"/>
        <v>0.99817373695284328</v>
      </c>
      <c r="M8729" s="33">
        <f t="shared" si="547"/>
        <v>0.99774411255897866</v>
      </c>
    </row>
    <row r="8730" spans="1:13" ht="41.4">
      <c r="A8730" t="s">
        <v>164</v>
      </c>
      <c r="B8730" t="s">
        <v>115</v>
      </c>
      <c r="C8730" s="14" t="s">
        <v>383</v>
      </c>
      <c r="D8730" t="s">
        <v>456</v>
      </c>
      <c r="E8730" t="s">
        <v>474</v>
      </c>
      <c r="F8730" s="20">
        <v>2035</v>
      </c>
      <c r="G8730" s="20">
        <v>38</v>
      </c>
      <c r="H8730" s="11">
        <v>2065.0562291241099</v>
      </c>
      <c r="I8730" s="10">
        <v>4383663.5570278801</v>
      </c>
      <c r="J8730" s="33">
        <f t="shared" si="544"/>
        <v>4.7108000015498819E-4</v>
      </c>
      <c r="K8730" s="33">
        <f t="shared" si="545"/>
        <v>4.709690593930338E-4</v>
      </c>
      <c r="L8730" s="33">
        <f t="shared" si="546"/>
        <v>0.99774411255897866</v>
      </c>
      <c r="M8730" s="33">
        <f t="shared" si="547"/>
        <v>0.99727420595277183</v>
      </c>
    </row>
    <row r="8731" spans="1:13" ht="41.4">
      <c r="A8731" t="s">
        <v>164</v>
      </c>
      <c r="B8731" t="s">
        <v>115</v>
      </c>
      <c r="C8731" s="14" t="s">
        <v>383</v>
      </c>
      <c r="D8731" t="s">
        <v>456</v>
      </c>
      <c r="E8731" t="s">
        <v>474</v>
      </c>
      <c r="F8731" s="20">
        <v>2035</v>
      </c>
      <c r="G8731" s="20">
        <v>39</v>
      </c>
      <c r="H8731" s="11">
        <v>2142.0880964632702</v>
      </c>
      <c r="I8731" s="10">
        <v>4320184.6502852496</v>
      </c>
      <c r="J8731" s="33">
        <f t="shared" si="544"/>
        <v>4.9583253260293732E-4</v>
      </c>
      <c r="K8731" s="33">
        <f t="shared" si="545"/>
        <v>4.9570962796696705E-4</v>
      </c>
      <c r="L8731" s="33">
        <f t="shared" si="546"/>
        <v>0.99727420595277183</v>
      </c>
      <c r="M8731" s="33">
        <f t="shared" si="547"/>
        <v>0.99677984752715798</v>
      </c>
    </row>
    <row r="8732" spans="1:13" ht="41.4">
      <c r="A8732" t="s">
        <v>164</v>
      </c>
      <c r="B8732" t="s">
        <v>115</v>
      </c>
      <c r="C8732" s="14" t="s">
        <v>383</v>
      </c>
      <c r="D8732" t="s">
        <v>456</v>
      </c>
      <c r="E8732" t="s">
        <v>474</v>
      </c>
      <c r="F8732" s="20">
        <v>2035</v>
      </c>
      <c r="G8732" s="20">
        <v>40</v>
      </c>
      <c r="H8732" s="11">
        <v>2271.8085962790201</v>
      </c>
      <c r="I8732" s="10">
        <v>4254579.6529133003</v>
      </c>
      <c r="J8732" s="33">
        <f t="shared" si="544"/>
        <v>5.3396781388812681E-4</v>
      </c>
      <c r="K8732" s="33">
        <f t="shared" si="545"/>
        <v>5.3382527844592076E-4</v>
      </c>
      <c r="L8732" s="33">
        <f t="shared" si="546"/>
        <v>0.99677984752715798</v>
      </c>
      <c r="M8732" s="33">
        <f t="shared" si="547"/>
        <v>0.99624774124750248</v>
      </c>
    </row>
    <row r="8733" spans="1:13" ht="41.4">
      <c r="A8733" t="s">
        <v>164</v>
      </c>
      <c r="B8733" t="s">
        <v>115</v>
      </c>
      <c r="C8733" s="14" t="s">
        <v>383</v>
      </c>
      <c r="D8733" t="s">
        <v>456</v>
      </c>
      <c r="E8733" t="s">
        <v>474</v>
      </c>
      <c r="F8733" s="20">
        <v>2035</v>
      </c>
      <c r="G8733" s="20">
        <v>41</v>
      </c>
      <c r="H8733" s="11">
        <v>2917.3668087518299</v>
      </c>
      <c r="I8733" s="10">
        <v>4198204.3531920305</v>
      </c>
      <c r="J8733" s="33">
        <f t="shared" si="544"/>
        <v>6.9490824250459881E-4</v>
      </c>
      <c r="K8733" s="33">
        <f t="shared" si="545"/>
        <v>6.9466684969032855E-4</v>
      </c>
      <c r="L8733" s="33">
        <f t="shared" si="546"/>
        <v>0.99624774124750248</v>
      </c>
      <c r="M8733" s="33">
        <f t="shared" si="547"/>
        <v>0.99555568096757896</v>
      </c>
    </row>
    <row r="8734" spans="1:13" ht="41.4">
      <c r="A8734" t="s">
        <v>164</v>
      </c>
      <c r="B8734" t="s">
        <v>115</v>
      </c>
      <c r="C8734" s="14" t="s">
        <v>383</v>
      </c>
      <c r="D8734" t="s">
        <v>456</v>
      </c>
      <c r="E8734" t="s">
        <v>474</v>
      </c>
      <c r="F8734" s="20">
        <v>2035</v>
      </c>
      <c r="G8734" s="20">
        <v>42</v>
      </c>
      <c r="H8734" s="11">
        <v>3177.5675848805199</v>
      </c>
      <c r="I8734" s="10">
        <v>4144287.8058825601</v>
      </c>
      <c r="J8734" s="33">
        <f t="shared" si="544"/>
        <v>7.6673429397691912E-4</v>
      </c>
      <c r="K8734" s="33">
        <f t="shared" si="545"/>
        <v>7.6644042834850268E-4</v>
      </c>
      <c r="L8734" s="33">
        <f t="shared" si="546"/>
        <v>0.99555568096757896</v>
      </c>
      <c r="M8734" s="33">
        <f t="shared" si="547"/>
        <v>0.99479264684501334</v>
      </c>
    </row>
    <row r="8735" spans="1:13" ht="41.4">
      <c r="A8735" t="s">
        <v>164</v>
      </c>
      <c r="B8735" t="s">
        <v>115</v>
      </c>
      <c r="C8735" s="14" t="s">
        <v>383</v>
      </c>
      <c r="D8735" t="s">
        <v>456</v>
      </c>
      <c r="E8735" t="s">
        <v>474</v>
      </c>
      <c r="F8735" s="20">
        <v>2035</v>
      </c>
      <c r="G8735" s="20">
        <v>43</v>
      </c>
      <c r="H8735" s="11">
        <v>3510.6986330258901</v>
      </c>
      <c r="I8735" s="10">
        <v>4124730.0677465899</v>
      </c>
      <c r="J8735" s="33">
        <f t="shared" si="544"/>
        <v>8.5113415311170758E-4</v>
      </c>
      <c r="K8735" s="33">
        <f t="shared" si="545"/>
        <v>8.5077204118100269E-4</v>
      </c>
      <c r="L8735" s="33">
        <f t="shared" si="546"/>
        <v>0.99479264684501334</v>
      </c>
      <c r="M8735" s="33">
        <f t="shared" si="547"/>
        <v>0.99394630507430515</v>
      </c>
    </row>
    <row r="8736" spans="1:13" ht="41.4">
      <c r="A8736" t="s">
        <v>164</v>
      </c>
      <c r="B8736" t="s">
        <v>115</v>
      </c>
      <c r="C8736" s="14" t="s">
        <v>383</v>
      </c>
      <c r="D8736" t="s">
        <v>456</v>
      </c>
      <c r="E8736" t="s">
        <v>474</v>
      </c>
      <c r="F8736" s="20">
        <v>2035</v>
      </c>
      <c r="G8736" s="20">
        <v>44</v>
      </c>
      <c r="H8736" s="11">
        <v>3678.8433436233499</v>
      </c>
      <c r="I8736" s="10">
        <v>4099034.0649222499</v>
      </c>
      <c r="J8736" s="33">
        <f t="shared" si="544"/>
        <v>8.974903075593567E-4</v>
      </c>
      <c r="K8736" s="33">
        <f t="shared" si="545"/>
        <v>8.9708768359264557E-4</v>
      </c>
      <c r="L8736" s="33">
        <f t="shared" si="546"/>
        <v>0.99394630507430515</v>
      </c>
      <c r="M8736" s="33">
        <f t="shared" si="547"/>
        <v>0.99305464808587052</v>
      </c>
    </row>
    <row r="8737" spans="1:13" ht="41.4">
      <c r="A8737" t="s">
        <v>164</v>
      </c>
      <c r="B8737" t="s">
        <v>115</v>
      </c>
      <c r="C8737" s="14" t="s">
        <v>383</v>
      </c>
      <c r="D8737" t="s">
        <v>456</v>
      </c>
      <c r="E8737" t="s">
        <v>474</v>
      </c>
      <c r="F8737" s="20">
        <v>2035</v>
      </c>
      <c r="G8737" s="20">
        <v>45</v>
      </c>
      <c r="H8737" s="11">
        <v>3959.3603592848199</v>
      </c>
      <c r="I8737" s="10">
        <v>4076549.3460113602</v>
      </c>
      <c r="J8737" s="33">
        <f t="shared" si="544"/>
        <v>9.712528963150656E-4</v>
      </c>
      <c r="K8737" s="33">
        <f t="shared" si="545"/>
        <v>9.7078138288608784E-4</v>
      </c>
      <c r="L8737" s="33">
        <f t="shared" si="546"/>
        <v>0.99305464808587052</v>
      </c>
      <c r="M8737" s="33">
        <f t="shared" si="547"/>
        <v>0.9920906091213203</v>
      </c>
    </row>
    <row r="8738" spans="1:13" ht="41.4">
      <c r="A8738" t="s">
        <v>164</v>
      </c>
      <c r="B8738" t="s">
        <v>115</v>
      </c>
      <c r="C8738" s="14" t="s">
        <v>383</v>
      </c>
      <c r="D8738" t="s">
        <v>456</v>
      </c>
      <c r="E8738" t="s">
        <v>474</v>
      </c>
      <c r="F8738" s="20">
        <v>2035</v>
      </c>
      <c r="G8738" s="20">
        <v>46</v>
      </c>
      <c r="H8738" s="11">
        <v>4959.7311840245102</v>
      </c>
      <c r="I8738" s="10">
        <v>4076299.45043698</v>
      </c>
      <c r="J8738" s="33">
        <f t="shared" si="544"/>
        <v>1.2167239537548759E-3</v>
      </c>
      <c r="K8738" s="33">
        <f t="shared" si="545"/>
        <v>1.215984045283558E-3</v>
      </c>
      <c r="L8738" s="33">
        <f t="shared" si="546"/>
        <v>0.9920906091213203</v>
      </c>
      <c r="M8738" s="33">
        <f t="shared" si="547"/>
        <v>0.9908842427691531</v>
      </c>
    </row>
    <row r="8739" spans="1:13" ht="41.4">
      <c r="A8739" t="s">
        <v>164</v>
      </c>
      <c r="B8739" t="s">
        <v>115</v>
      </c>
      <c r="C8739" s="14" t="s">
        <v>383</v>
      </c>
      <c r="D8739" t="s">
        <v>456</v>
      </c>
      <c r="E8739" t="s">
        <v>474</v>
      </c>
      <c r="F8739" s="20">
        <v>2035</v>
      </c>
      <c r="G8739" s="20">
        <v>47</v>
      </c>
      <c r="H8739" s="11">
        <v>5482.9723004774996</v>
      </c>
      <c r="I8739" s="10">
        <v>4030250.56807554</v>
      </c>
      <c r="J8739" s="33">
        <f t="shared" si="544"/>
        <v>1.3604544451675717E-3</v>
      </c>
      <c r="K8739" s="33">
        <f t="shared" si="545"/>
        <v>1.359529446539276E-3</v>
      </c>
      <c r="L8739" s="33">
        <f t="shared" si="546"/>
        <v>0.9908842427691531</v>
      </c>
      <c r="M8739" s="33">
        <f t="shared" si="547"/>
        <v>0.98953710646299664</v>
      </c>
    </row>
    <row r="8740" spans="1:13" ht="41.4">
      <c r="A8740" t="s">
        <v>164</v>
      </c>
      <c r="B8740" t="s">
        <v>115</v>
      </c>
      <c r="C8740" s="14" t="s">
        <v>383</v>
      </c>
      <c r="D8740" t="s">
        <v>456</v>
      </c>
      <c r="E8740" t="s">
        <v>474</v>
      </c>
      <c r="F8740" s="20">
        <v>2035</v>
      </c>
      <c r="G8740" s="20">
        <v>48</v>
      </c>
      <c r="H8740" s="11">
        <v>6063.3272097599702</v>
      </c>
      <c r="I8740" s="10">
        <v>3975124.0230434299</v>
      </c>
      <c r="J8740" s="33">
        <f t="shared" si="544"/>
        <v>1.5253177447071885E-3</v>
      </c>
      <c r="K8740" s="33">
        <f t="shared" si="545"/>
        <v>1.5241550388365166E-3</v>
      </c>
      <c r="L8740" s="33">
        <f t="shared" si="546"/>
        <v>0.98953710646299664</v>
      </c>
      <c r="M8740" s="33">
        <f t="shared" si="547"/>
        <v>0.98802889849606534</v>
      </c>
    </row>
    <row r="8741" spans="1:13" ht="41.4">
      <c r="A8741" t="s">
        <v>164</v>
      </c>
      <c r="B8741" t="s">
        <v>115</v>
      </c>
      <c r="C8741" s="14" t="s">
        <v>383</v>
      </c>
      <c r="D8741" t="s">
        <v>456</v>
      </c>
      <c r="E8741" t="s">
        <v>474</v>
      </c>
      <c r="F8741" s="20">
        <v>2035</v>
      </c>
      <c r="G8741" s="20">
        <v>49</v>
      </c>
      <c r="H8741" s="11">
        <v>6611.8311601474697</v>
      </c>
      <c r="I8741" s="10">
        <v>3980008.4925065101</v>
      </c>
      <c r="J8741" s="33">
        <f t="shared" si="544"/>
        <v>1.6612605657993216E-3</v>
      </c>
      <c r="K8741" s="33">
        <f t="shared" si="545"/>
        <v>1.6598814362691616E-3</v>
      </c>
      <c r="L8741" s="33">
        <f t="shared" si="546"/>
        <v>0.98802889849606534</v>
      </c>
      <c r="M8741" s="33">
        <f t="shared" si="547"/>
        <v>0.98638888766895427</v>
      </c>
    </row>
    <row r="8742" spans="1:13" ht="41.4">
      <c r="A8742" t="s">
        <v>164</v>
      </c>
      <c r="B8742" t="s">
        <v>115</v>
      </c>
      <c r="C8742" s="14" t="s">
        <v>383</v>
      </c>
      <c r="D8742" t="s">
        <v>456</v>
      </c>
      <c r="E8742" t="s">
        <v>474</v>
      </c>
      <c r="F8742" s="20">
        <v>2035</v>
      </c>
      <c r="G8742" s="20">
        <v>50</v>
      </c>
      <c r="H8742" s="11">
        <v>7342.1419302515496</v>
      </c>
      <c r="I8742" s="10">
        <v>4039816.1563237598</v>
      </c>
      <c r="J8742" s="33">
        <f t="shared" si="544"/>
        <v>1.8174445683025616E-3</v>
      </c>
      <c r="K8742" s="33">
        <f t="shared" si="545"/>
        <v>1.8157940160036246E-3</v>
      </c>
      <c r="L8742" s="33">
        <f t="shared" si="546"/>
        <v>0.98638888766895427</v>
      </c>
      <c r="M8742" s="33">
        <f t="shared" si="547"/>
        <v>0.98459780862927249</v>
      </c>
    </row>
    <row r="8743" spans="1:13" ht="41.4">
      <c r="A8743" t="s">
        <v>164</v>
      </c>
      <c r="B8743" t="s">
        <v>115</v>
      </c>
      <c r="C8743" s="14" t="s">
        <v>383</v>
      </c>
      <c r="D8743" t="s">
        <v>456</v>
      </c>
      <c r="E8743" t="s">
        <v>474</v>
      </c>
      <c r="F8743" s="20">
        <v>2035</v>
      </c>
      <c r="G8743" s="20">
        <v>51</v>
      </c>
      <c r="H8743" s="11">
        <v>8468.3213893182692</v>
      </c>
      <c r="I8743" s="10">
        <v>4057746.9431480402</v>
      </c>
      <c r="J8743" s="33">
        <f t="shared" si="544"/>
        <v>2.0869515787863453E-3</v>
      </c>
      <c r="K8743" s="33">
        <f t="shared" si="545"/>
        <v>2.0847754094568405E-3</v>
      </c>
      <c r="L8743" s="33">
        <f t="shared" si="546"/>
        <v>0.98459780862927249</v>
      </c>
      <c r="M8743" s="33">
        <f t="shared" si="547"/>
        <v>0.98254514332963705</v>
      </c>
    </row>
    <row r="8744" spans="1:13" ht="41.4">
      <c r="A8744" t="s">
        <v>164</v>
      </c>
      <c r="B8744" t="s">
        <v>115</v>
      </c>
      <c r="C8744" s="14" t="s">
        <v>383</v>
      </c>
      <c r="D8744" t="s">
        <v>456</v>
      </c>
      <c r="E8744" t="s">
        <v>474</v>
      </c>
      <c r="F8744" s="20">
        <v>2035</v>
      </c>
      <c r="G8744" s="20">
        <v>52</v>
      </c>
      <c r="H8744" s="11">
        <v>9026.4905683494399</v>
      </c>
      <c r="I8744" s="10">
        <v>4018154.9582052501</v>
      </c>
      <c r="J8744" s="33">
        <f t="shared" si="544"/>
        <v>2.2464266963913245E-3</v>
      </c>
      <c r="K8744" s="33">
        <f t="shared" si="545"/>
        <v>2.2439053682864474E-3</v>
      </c>
      <c r="L8744" s="33">
        <f t="shared" si="546"/>
        <v>0.98254514332963705</v>
      </c>
      <c r="M8744" s="33">
        <f t="shared" si="547"/>
        <v>0.98034040500793596</v>
      </c>
    </row>
    <row r="8745" spans="1:13" ht="41.4">
      <c r="A8745" t="s">
        <v>164</v>
      </c>
      <c r="B8745" t="s">
        <v>115</v>
      </c>
      <c r="C8745" s="14" t="s">
        <v>383</v>
      </c>
      <c r="D8745" t="s">
        <v>456</v>
      </c>
      <c r="E8745" t="s">
        <v>474</v>
      </c>
      <c r="F8745" s="20">
        <v>2035</v>
      </c>
      <c r="G8745" s="20">
        <v>53</v>
      </c>
      <c r="H8745" s="11">
        <v>9577.2874759190108</v>
      </c>
      <c r="I8745" s="10">
        <v>3954077.8945250702</v>
      </c>
      <c r="J8745" s="33">
        <f t="shared" si="544"/>
        <v>2.4221291869793455E-3</v>
      </c>
      <c r="K8745" s="33">
        <f t="shared" si="545"/>
        <v>2.4191981989681866E-3</v>
      </c>
      <c r="L8745" s="33">
        <f t="shared" si="546"/>
        <v>0.98034040500793596</v>
      </c>
      <c r="M8745" s="33">
        <f t="shared" si="547"/>
        <v>0.97796876726576498</v>
      </c>
    </row>
    <row r="8746" spans="1:13" ht="41.4">
      <c r="A8746" t="s">
        <v>164</v>
      </c>
      <c r="B8746" t="s">
        <v>115</v>
      </c>
      <c r="C8746" s="14" t="s">
        <v>383</v>
      </c>
      <c r="D8746" t="s">
        <v>456</v>
      </c>
      <c r="E8746" t="s">
        <v>474</v>
      </c>
      <c r="F8746" s="20">
        <v>2035</v>
      </c>
      <c r="G8746" s="20">
        <v>54</v>
      </c>
      <c r="H8746" s="11">
        <v>10163.8490424845</v>
      </c>
      <c r="I8746" s="10">
        <v>3882813.03722873</v>
      </c>
      <c r="J8746" s="33">
        <f t="shared" si="544"/>
        <v>2.6176509002706753E-3</v>
      </c>
      <c r="K8746" s="33">
        <f t="shared" si="545"/>
        <v>2.614227839596861E-3</v>
      </c>
      <c r="L8746" s="33">
        <f t="shared" si="546"/>
        <v>0.97796876726576498</v>
      </c>
      <c r="M8746" s="33">
        <f t="shared" si="547"/>
        <v>0.97541213408812255</v>
      </c>
    </row>
    <row r="8747" spans="1:13" ht="41.4">
      <c r="A8747" t="s">
        <v>164</v>
      </c>
      <c r="B8747" t="s">
        <v>115</v>
      </c>
      <c r="C8747" s="14" t="s">
        <v>383</v>
      </c>
      <c r="D8747" t="s">
        <v>456</v>
      </c>
      <c r="E8747" t="s">
        <v>474</v>
      </c>
      <c r="F8747" s="20">
        <v>2035</v>
      </c>
      <c r="G8747" s="20">
        <v>55</v>
      </c>
      <c r="H8747" s="11">
        <v>10818.796383233301</v>
      </c>
      <c r="I8747" s="10">
        <v>3816208.8381853402</v>
      </c>
      <c r="J8747" s="33">
        <f t="shared" si="544"/>
        <v>2.8349592074153329E-3</v>
      </c>
      <c r="K8747" s="33">
        <f t="shared" si="545"/>
        <v>2.8309445052965287E-3</v>
      </c>
      <c r="L8747" s="33">
        <f t="shared" si="546"/>
        <v>0.97541213408812255</v>
      </c>
      <c r="M8747" s="33">
        <f t="shared" si="547"/>
        <v>0.97265079646672625</v>
      </c>
    </row>
    <row r="8748" spans="1:13" ht="41.4">
      <c r="A8748" t="s">
        <v>164</v>
      </c>
      <c r="B8748" t="s">
        <v>115</v>
      </c>
      <c r="C8748" s="14" t="s">
        <v>383</v>
      </c>
      <c r="D8748" t="s">
        <v>456</v>
      </c>
      <c r="E8748" t="s">
        <v>474</v>
      </c>
      <c r="F8748" s="20">
        <v>2035</v>
      </c>
      <c r="G8748" s="20">
        <v>56</v>
      </c>
      <c r="H8748" s="11">
        <v>11521.3537662705</v>
      </c>
      <c r="I8748" s="10">
        <v>3735748.2944177901</v>
      </c>
      <c r="J8748" s="33">
        <f t="shared" si="544"/>
        <v>3.0840819183365468E-3</v>
      </c>
      <c r="K8748" s="33">
        <f t="shared" si="545"/>
        <v>3.0793310230021742E-3</v>
      </c>
      <c r="L8748" s="33">
        <f t="shared" si="546"/>
        <v>0.97265079646672625</v>
      </c>
      <c r="M8748" s="33">
        <f t="shared" si="547"/>
        <v>0.96965568269461844</v>
      </c>
    </row>
    <row r="8749" spans="1:13" ht="41.4">
      <c r="A8749" t="s">
        <v>164</v>
      </c>
      <c r="B8749" t="s">
        <v>115</v>
      </c>
      <c r="C8749" s="14" t="s">
        <v>383</v>
      </c>
      <c r="D8749" t="s">
        <v>456</v>
      </c>
      <c r="E8749" t="s">
        <v>474</v>
      </c>
      <c r="F8749" s="20">
        <v>2035</v>
      </c>
      <c r="G8749" s="20">
        <v>57</v>
      </c>
      <c r="H8749" s="11">
        <v>12222.0720784718</v>
      </c>
      <c r="I8749" s="10">
        <v>3631252.3757046601</v>
      </c>
      <c r="J8749" s="33">
        <f t="shared" si="544"/>
        <v>3.3658007799857352E-3</v>
      </c>
      <c r="K8749" s="33">
        <f t="shared" si="545"/>
        <v>3.3601428221734508E-3</v>
      </c>
      <c r="L8749" s="33">
        <f t="shared" si="546"/>
        <v>0.96965568269461844</v>
      </c>
      <c r="M8749" s="33">
        <f t="shared" si="547"/>
        <v>0.96639750111243239</v>
      </c>
    </row>
    <row r="8750" spans="1:13" ht="41.4">
      <c r="A8750" t="s">
        <v>164</v>
      </c>
      <c r="B8750" t="s">
        <v>115</v>
      </c>
      <c r="C8750" s="14" t="s">
        <v>383</v>
      </c>
      <c r="D8750" t="s">
        <v>456</v>
      </c>
      <c r="E8750" t="s">
        <v>474</v>
      </c>
      <c r="F8750" s="20">
        <v>2035</v>
      </c>
      <c r="G8750" s="20">
        <v>58</v>
      </c>
      <c r="H8750" s="11">
        <v>12949.037694693799</v>
      </c>
      <c r="I8750" s="10">
        <v>3530245.7995446702</v>
      </c>
      <c r="J8750" s="33">
        <f t="shared" si="544"/>
        <v>3.6680272224568506E-3</v>
      </c>
      <c r="K8750" s="33">
        <f t="shared" si="545"/>
        <v>3.661308228266158E-3</v>
      </c>
      <c r="L8750" s="33">
        <f t="shared" si="546"/>
        <v>0.96639750111243239</v>
      </c>
      <c r="M8750" s="33">
        <f t="shared" si="547"/>
        <v>0.96285922198983354</v>
      </c>
    </row>
    <row r="8751" spans="1:13" ht="41.4">
      <c r="A8751" t="s">
        <v>164</v>
      </c>
      <c r="B8751" t="s">
        <v>115</v>
      </c>
      <c r="C8751" s="14" t="s">
        <v>383</v>
      </c>
      <c r="D8751" t="s">
        <v>456</v>
      </c>
      <c r="E8751" t="s">
        <v>474</v>
      </c>
      <c r="F8751" s="20">
        <v>2035</v>
      </c>
      <c r="G8751" s="20">
        <v>59</v>
      </c>
      <c r="H8751" s="11">
        <v>13235.8696064916</v>
      </c>
      <c r="I8751" s="10">
        <v>3442578.9732273398</v>
      </c>
      <c r="J8751" s="33">
        <f t="shared" si="544"/>
        <v>3.8447540955271892E-3</v>
      </c>
      <c r="K8751" s="33">
        <f t="shared" si="545"/>
        <v>3.8373724916803686E-3</v>
      </c>
      <c r="L8751" s="33">
        <f t="shared" si="546"/>
        <v>0.96285922198983354</v>
      </c>
      <c r="M8751" s="33">
        <f t="shared" si="547"/>
        <v>0.95916437249800901</v>
      </c>
    </row>
    <row r="8752" spans="1:13" ht="41.4">
      <c r="A8752" t="s">
        <v>164</v>
      </c>
      <c r="B8752" t="s">
        <v>115</v>
      </c>
      <c r="C8752" s="14" t="s">
        <v>383</v>
      </c>
      <c r="D8752" t="s">
        <v>456</v>
      </c>
      <c r="E8752" t="s">
        <v>474</v>
      </c>
      <c r="F8752" s="20">
        <v>2035</v>
      </c>
      <c r="G8752" s="20">
        <v>60</v>
      </c>
      <c r="H8752" s="11">
        <v>13660.6959718908</v>
      </c>
      <c r="I8752" s="10">
        <v>3342770.1485294499</v>
      </c>
      <c r="J8752" s="33">
        <f t="shared" si="544"/>
        <v>4.0866393335181623E-3</v>
      </c>
      <c r="K8752" s="33">
        <f t="shared" si="545"/>
        <v>4.0783003862877587E-3</v>
      </c>
      <c r="L8752" s="33">
        <f t="shared" si="546"/>
        <v>0.95916437249800901</v>
      </c>
      <c r="M8752" s="33">
        <f t="shared" si="547"/>
        <v>0.95525261206713696</v>
      </c>
    </row>
    <row r="8753" spans="1:13" ht="41.4">
      <c r="A8753" t="s">
        <v>164</v>
      </c>
      <c r="B8753" t="s">
        <v>115</v>
      </c>
      <c r="C8753" s="14" t="s">
        <v>383</v>
      </c>
      <c r="D8753" t="s">
        <v>456</v>
      </c>
      <c r="E8753" t="s">
        <v>474</v>
      </c>
      <c r="F8753" s="20">
        <v>2035</v>
      </c>
      <c r="G8753" s="20">
        <v>61</v>
      </c>
      <c r="H8753" s="11">
        <v>14475.219826070799</v>
      </c>
      <c r="I8753" s="10">
        <v>3256759.6571408599</v>
      </c>
      <c r="J8753" s="33">
        <f t="shared" si="544"/>
        <v>4.4446693492815898E-3</v>
      </c>
      <c r="K8753" s="33">
        <f t="shared" si="545"/>
        <v>4.434806424360116E-3</v>
      </c>
      <c r="L8753" s="33">
        <f t="shared" si="546"/>
        <v>0.95525261206713696</v>
      </c>
      <c r="M8753" s="33">
        <f t="shared" si="547"/>
        <v>0.95101625164625481</v>
      </c>
    </row>
    <row r="8754" spans="1:13" ht="41.4">
      <c r="A8754" t="s">
        <v>164</v>
      </c>
      <c r="B8754" t="s">
        <v>115</v>
      </c>
      <c r="C8754" s="14" t="s">
        <v>383</v>
      </c>
      <c r="D8754" t="s">
        <v>456</v>
      </c>
      <c r="E8754" t="s">
        <v>474</v>
      </c>
      <c r="F8754" s="20">
        <v>2035</v>
      </c>
      <c r="G8754" s="20">
        <v>62</v>
      </c>
      <c r="H8754" s="11">
        <v>15253.9956765805</v>
      </c>
      <c r="I8754" s="10">
        <v>3170088.1045655902</v>
      </c>
      <c r="J8754" s="33">
        <f t="shared" si="544"/>
        <v>4.8118522808913589E-3</v>
      </c>
      <c r="K8754" s="33">
        <f t="shared" si="545"/>
        <v>4.8002938662643491E-3</v>
      </c>
      <c r="L8754" s="33">
        <f t="shared" si="546"/>
        <v>0.95101625164625481</v>
      </c>
      <c r="M8754" s="33">
        <f t="shared" si="547"/>
        <v>0.94645109416675954</v>
      </c>
    </row>
    <row r="8755" spans="1:13" ht="41.4">
      <c r="A8755" t="s">
        <v>164</v>
      </c>
      <c r="B8755" t="s">
        <v>115</v>
      </c>
      <c r="C8755" s="14" t="s">
        <v>383</v>
      </c>
      <c r="D8755" t="s">
        <v>456</v>
      </c>
      <c r="E8755" t="s">
        <v>474</v>
      </c>
      <c r="F8755" s="20">
        <v>2035</v>
      </c>
      <c r="G8755" s="20">
        <v>63</v>
      </c>
      <c r="H8755" s="11">
        <v>15938.1838691331</v>
      </c>
      <c r="I8755" s="10">
        <v>3063139.4591137101</v>
      </c>
      <c r="J8755" s="33">
        <f t="shared" si="544"/>
        <v>5.2032184893549245E-3</v>
      </c>
      <c r="K8755" s="33">
        <f t="shared" si="545"/>
        <v>5.1897051957296991E-3</v>
      </c>
      <c r="L8755" s="33">
        <f t="shared" si="546"/>
        <v>0.94645109416675954</v>
      </c>
      <c r="M8755" s="33">
        <f t="shared" si="547"/>
        <v>0.94153929200585829</v>
      </c>
    </row>
    <row r="8756" spans="1:13" ht="41.4">
      <c r="A8756" t="s">
        <v>164</v>
      </c>
      <c r="B8756" t="s">
        <v>115</v>
      </c>
      <c r="C8756" s="14" t="s">
        <v>383</v>
      </c>
      <c r="D8756" t="s">
        <v>456</v>
      </c>
      <c r="E8756" t="s">
        <v>474</v>
      </c>
      <c r="F8756" s="20">
        <v>2035</v>
      </c>
      <c r="G8756" s="20">
        <v>64</v>
      </c>
      <c r="H8756" s="11">
        <v>16944.371629118901</v>
      </c>
      <c r="I8756" s="10">
        <v>2965758.92927498</v>
      </c>
      <c r="J8756" s="33">
        <f t="shared" si="544"/>
        <v>5.7133341020610814E-3</v>
      </c>
      <c r="K8756" s="33">
        <f t="shared" si="545"/>
        <v>5.6970440470541783E-3</v>
      </c>
      <c r="L8756" s="33">
        <f t="shared" si="546"/>
        <v>0.94153929200585829</v>
      </c>
      <c r="M8756" s="33">
        <f t="shared" si="547"/>
        <v>0.93617530118726866</v>
      </c>
    </row>
    <row r="8757" spans="1:13" ht="41.4">
      <c r="A8757" t="s">
        <v>164</v>
      </c>
      <c r="B8757" t="s">
        <v>115</v>
      </c>
      <c r="C8757" s="14" t="s">
        <v>383</v>
      </c>
      <c r="D8757" t="s">
        <v>456</v>
      </c>
      <c r="E8757" t="s">
        <v>474</v>
      </c>
      <c r="F8757" s="20">
        <v>2035</v>
      </c>
      <c r="G8757" s="20">
        <v>65</v>
      </c>
      <c r="H8757" s="11">
        <v>17879.102950907502</v>
      </c>
      <c r="I8757" s="10">
        <v>2865527.9659551</v>
      </c>
      <c r="J8757" s="33">
        <f t="shared" si="544"/>
        <v>6.2393747900304558E-3</v>
      </c>
      <c r="K8757" s="33">
        <f t="shared" si="545"/>
        <v>6.2199503110099696E-3</v>
      </c>
      <c r="L8757" s="33">
        <f t="shared" si="546"/>
        <v>0.93617530118726866</v>
      </c>
      <c r="M8757" s="33">
        <f t="shared" si="547"/>
        <v>0.93035233733148903</v>
      </c>
    </row>
    <row r="8758" spans="1:13" ht="41.4">
      <c r="A8758" t="s">
        <v>164</v>
      </c>
      <c r="B8758" t="s">
        <v>115</v>
      </c>
      <c r="C8758" s="14" t="s">
        <v>383</v>
      </c>
      <c r="D8758" t="s">
        <v>456</v>
      </c>
      <c r="E8758" t="s">
        <v>474</v>
      </c>
      <c r="F8758" s="20">
        <v>2035</v>
      </c>
      <c r="G8758" s="20">
        <v>66</v>
      </c>
      <c r="H8758" s="11">
        <v>18283.140128826701</v>
      </c>
      <c r="I8758" s="10">
        <v>2749839.4268432101</v>
      </c>
      <c r="J8758" s="33">
        <f t="shared" si="544"/>
        <v>6.6488028174850828E-3</v>
      </c>
      <c r="K8758" s="33">
        <f t="shared" si="545"/>
        <v>6.6267484335188476E-3</v>
      </c>
      <c r="L8758" s="33">
        <f t="shared" si="546"/>
        <v>0.93035233733148903</v>
      </c>
      <c r="M8758" s="33">
        <f t="shared" si="547"/>
        <v>0.92418712643745704</v>
      </c>
    </row>
    <row r="8759" spans="1:13" ht="41.4">
      <c r="A8759" t="s">
        <v>164</v>
      </c>
      <c r="B8759" t="s">
        <v>115</v>
      </c>
      <c r="C8759" s="14" t="s">
        <v>383</v>
      </c>
      <c r="D8759" t="s">
        <v>456</v>
      </c>
      <c r="E8759" t="s">
        <v>474</v>
      </c>
      <c r="F8759" s="20">
        <v>2035</v>
      </c>
      <c r="G8759" s="20">
        <v>67</v>
      </c>
      <c r="H8759" s="11">
        <v>19308.469252213399</v>
      </c>
      <c r="I8759" s="10">
        <v>2625417.5783718298</v>
      </c>
      <c r="J8759" s="33">
        <f t="shared" si="544"/>
        <v>7.3544374088436153E-3</v>
      </c>
      <c r="K8759" s="33">
        <f t="shared" si="545"/>
        <v>7.3274597098220706E-3</v>
      </c>
      <c r="L8759" s="33">
        <f t="shared" si="546"/>
        <v>0.92418712643745704</v>
      </c>
      <c r="M8759" s="33">
        <f t="shared" si="547"/>
        <v>0.91741518250415033</v>
      </c>
    </row>
    <row r="8760" spans="1:13" ht="41.4">
      <c r="A8760" t="s">
        <v>164</v>
      </c>
      <c r="B8760" t="s">
        <v>115</v>
      </c>
      <c r="C8760" s="14" t="s">
        <v>383</v>
      </c>
      <c r="D8760" t="s">
        <v>456</v>
      </c>
      <c r="E8760" t="s">
        <v>474</v>
      </c>
      <c r="F8760" s="20">
        <v>2035</v>
      </c>
      <c r="G8760" s="20">
        <v>68</v>
      </c>
      <c r="H8760" s="11">
        <v>20222.426226071799</v>
      </c>
      <c r="I8760" s="10">
        <v>2502332.6635010201</v>
      </c>
      <c r="J8760" s="33">
        <f t="shared" si="544"/>
        <v>8.0814299877213572E-3</v>
      </c>
      <c r="K8760" s="33">
        <f t="shared" si="545"/>
        <v>8.0488630206690948E-3</v>
      </c>
      <c r="L8760" s="33">
        <f t="shared" si="546"/>
        <v>0.91741518250415033</v>
      </c>
      <c r="M8760" s="33">
        <f t="shared" si="547"/>
        <v>0.91003103336709223</v>
      </c>
    </row>
    <row r="8761" spans="1:13" ht="41.4">
      <c r="A8761" t="s">
        <v>164</v>
      </c>
      <c r="B8761" t="s">
        <v>115</v>
      </c>
      <c r="C8761" s="14" t="s">
        <v>383</v>
      </c>
      <c r="D8761" t="s">
        <v>456</v>
      </c>
      <c r="E8761" t="s">
        <v>474</v>
      </c>
      <c r="F8761" s="20">
        <v>2035</v>
      </c>
      <c r="G8761" s="20">
        <v>69</v>
      </c>
      <c r="H8761" s="11">
        <v>20327.7585516379</v>
      </c>
      <c r="I8761" s="10">
        <v>2367573.3219857998</v>
      </c>
      <c r="J8761" s="33">
        <f t="shared" si="544"/>
        <v>8.585904547441011E-3</v>
      </c>
      <c r="K8761" s="33">
        <f t="shared" si="545"/>
        <v>8.5491509318882386E-3</v>
      </c>
      <c r="L8761" s="33">
        <f t="shared" si="546"/>
        <v>0.91003103336709223</v>
      </c>
      <c r="M8761" s="33">
        <f t="shared" si="547"/>
        <v>0.90225104071013473</v>
      </c>
    </row>
    <row r="8762" spans="1:13" ht="41.4">
      <c r="A8762" t="s">
        <v>164</v>
      </c>
      <c r="B8762" t="s">
        <v>115</v>
      </c>
      <c r="C8762" s="14" t="s">
        <v>383</v>
      </c>
      <c r="D8762" t="s">
        <v>456</v>
      </c>
      <c r="E8762" t="s">
        <v>474</v>
      </c>
      <c r="F8762" s="20">
        <v>2036</v>
      </c>
      <c r="G8762" s="20">
        <v>30</v>
      </c>
      <c r="H8762" s="11">
        <v>702.01224344740899</v>
      </c>
      <c r="I8762" s="10">
        <v>4571938.5738501204</v>
      </c>
      <c r="J8762" s="33">
        <f t="shared" si="544"/>
        <v>1.535480479686827E-4</v>
      </c>
      <c r="K8762" s="33">
        <f t="shared" si="545"/>
        <v>1.5353626007053034E-4</v>
      </c>
      <c r="L8762" s="33">
        <f t="shared" si="546"/>
        <v>1</v>
      </c>
      <c r="M8762" s="33">
        <f t="shared" si="547"/>
        <v>0.99984646373992947</v>
      </c>
    </row>
    <row r="8763" spans="1:13" ht="41.4">
      <c r="A8763" t="s">
        <v>164</v>
      </c>
      <c r="B8763" t="s">
        <v>115</v>
      </c>
      <c r="C8763" s="14" t="s">
        <v>383</v>
      </c>
      <c r="D8763" t="s">
        <v>456</v>
      </c>
      <c r="E8763" t="s">
        <v>474</v>
      </c>
      <c r="F8763" s="20">
        <v>2036</v>
      </c>
      <c r="G8763" s="20">
        <v>31</v>
      </c>
      <c r="H8763" s="11">
        <v>959.01564500008396</v>
      </c>
      <c r="I8763" s="10">
        <v>4478375.9459870998</v>
      </c>
      <c r="J8763" s="33">
        <f t="shared" si="544"/>
        <v>2.1414362183224501E-4</v>
      </c>
      <c r="K8763" s="33">
        <f t="shared" si="545"/>
        <v>2.1412069472348527E-4</v>
      </c>
      <c r="L8763" s="33">
        <f t="shared" si="546"/>
        <v>0.99984646373992947</v>
      </c>
      <c r="M8763" s="33">
        <f t="shared" si="547"/>
        <v>0.9996323759204967</v>
      </c>
    </row>
    <row r="8764" spans="1:13" ht="41.4">
      <c r="A8764" t="s">
        <v>164</v>
      </c>
      <c r="B8764" t="s">
        <v>115</v>
      </c>
      <c r="C8764" s="14" t="s">
        <v>383</v>
      </c>
      <c r="D8764" t="s">
        <v>456</v>
      </c>
      <c r="E8764" t="s">
        <v>474</v>
      </c>
      <c r="F8764" s="20">
        <v>2036</v>
      </c>
      <c r="G8764" s="20">
        <v>32</v>
      </c>
      <c r="H8764" s="11">
        <v>984.25420367749098</v>
      </c>
      <c r="I8764" s="10">
        <v>4381649.4375557601</v>
      </c>
      <c r="J8764" s="33">
        <f t="shared" si="544"/>
        <v>2.2463097920187401E-4</v>
      </c>
      <c r="K8764" s="33">
        <f t="shared" si="545"/>
        <v>2.2460575155247575E-4</v>
      </c>
      <c r="L8764" s="33">
        <f t="shared" si="546"/>
        <v>0.9996323759204967</v>
      </c>
      <c r="M8764" s="33">
        <f t="shared" si="547"/>
        <v>0.99940785273942689</v>
      </c>
    </row>
    <row r="8765" spans="1:13" ht="41.4">
      <c r="A8765" t="s">
        <v>164</v>
      </c>
      <c r="B8765" t="s">
        <v>115</v>
      </c>
      <c r="C8765" s="14" t="s">
        <v>383</v>
      </c>
      <c r="D8765" t="s">
        <v>456</v>
      </c>
      <c r="E8765" t="s">
        <v>474</v>
      </c>
      <c r="F8765" s="20">
        <v>2036</v>
      </c>
      <c r="G8765" s="20">
        <v>33</v>
      </c>
      <c r="H8765" s="11">
        <v>1058.16298591238</v>
      </c>
      <c r="I8765" s="10">
        <v>4339393.4060921203</v>
      </c>
      <c r="J8765" s="33">
        <f t="shared" si="544"/>
        <v>2.4385043873339851E-4</v>
      </c>
      <c r="K8765" s="33">
        <f t="shared" si="545"/>
        <v>2.4382070963169244E-4</v>
      </c>
      <c r="L8765" s="33">
        <f t="shared" si="546"/>
        <v>0.99940785273942689</v>
      </c>
      <c r="M8765" s="33">
        <f t="shared" si="547"/>
        <v>0.9991641764075605</v>
      </c>
    </row>
    <row r="8766" spans="1:13" ht="41.4">
      <c r="A8766" t="s">
        <v>164</v>
      </c>
      <c r="B8766" t="s">
        <v>115</v>
      </c>
      <c r="C8766" s="14" t="s">
        <v>383</v>
      </c>
      <c r="D8766" t="s">
        <v>456</v>
      </c>
      <c r="E8766" t="s">
        <v>474</v>
      </c>
      <c r="F8766" s="20">
        <v>2036</v>
      </c>
      <c r="G8766" s="20">
        <v>34</v>
      </c>
      <c r="H8766" s="11">
        <v>1142.3144935771199</v>
      </c>
      <c r="I8766" s="10">
        <v>4319970.4608059302</v>
      </c>
      <c r="J8766" s="33">
        <f t="shared" si="544"/>
        <v>2.644264593800048E-4</v>
      </c>
      <c r="K8766" s="33">
        <f t="shared" si="545"/>
        <v>2.6439150178514392E-4</v>
      </c>
      <c r="L8766" s="33">
        <f t="shared" si="546"/>
        <v>0.9991641764075605</v>
      </c>
      <c r="M8766" s="33">
        <f t="shared" si="547"/>
        <v>0.99890000589043015</v>
      </c>
    </row>
    <row r="8767" spans="1:13" ht="41.4">
      <c r="A8767" t="s">
        <v>164</v>
      </c>
      <c r="B8767" t="s">
        <v>115</v>
      </c>
      <c r="C8767" s="14" t="s">
        <v>383</v>
      </c>
      <c r="D8767" t="s">
        <v>456</v>
      </c>
      <c r="E8767" t="s">
        <v>474</v>
      </c>
      <c r="F8767" s="20">
        <v>2036</v>
      </c>
      <c r="G8767" s="20">
        <v>35</v>
      </c>
      <c r="H8767" s="11">
        <v>1246.8894451226499</v>
      </c>
      <c r="I8767" s="10">
        <v>4300585.6704997998</v>
      </c>
      <c r="J8767" s="33">
        <f t="shared" si="544"/>
        <v>2.8993479973571612E-4</v>
      </c>
      <c r="K8767" s="33">
        <f t="shared" si="545"/>
        <v>2.8989277270341507E-4</v>
      </c>
      <c r="L8767" s="33">
        <f t="shared" si="546"/>
        <v>0.99890000589043015</v>
      </c>
      <c r="M8767" s="33">
        <f t="shared" si="547"/>
        <v>0.99861043199806909</v>
      </c>
    </row>
    <row r="8768" spans="1:13" ht="41.4">
      <c r="A8768" t="s">
        <v>164</v>
      </c>
      <c r="B8768" t="s">
        <v>115</v>
      </c>
      <c r="C8768" s="14" t="s">
        <v>383</v>
      </c>
      <c r="D8768" t="s">
        <v>456</v>
      </c>
      <c r="E8768" t="s">
        <v>474</v>
      </c>
      <c r="F8768" s="20">
        <v>2036</v>
      </c>
      <c r="G8768" s="20">
        <v>36</v>
      </c>
      <c r="H8768" s="11">
        <v>1639.4020205977599</v>
      </c>
      <c r="I8768" s="10">
        <v>4300743.6584004397</v>
      </c>
      <c r="J8768" s="33">
        <f t="shared" si="544"/>
        <v>3.8119035934531772E-4</v>
      </c>
      <c r="K8768" s="33">
        <f t="shared" si="545"/>
        <v>3.8111771553095419E-4</v>
      </c>
      <c r="L8768" s="33">
        <f t="shared" si="546"/>
        <v>0.99861043199806909</v>
      </c>
      <c r="M8768" s="33">
        <f t="shared" si="547"/>
        <v>0.99822984387152058</v>
      </c>
    </row>
    <row r="8769" spans="1:13" ht="41.4">
      <c r="A8769" t="s">
        <v>164</v>
      </c>
      <c r="B8769" t="s">
        <v>115</v>
      </c>
      <c r="C8769" s="14" t="s">
        <v>383</v>
      </c>
      <c r="D8769" t="s">
        <v>456</v>
      </c>
      <c r="E8769" t="s">
        <v>474</v>
      </c>
      <c r="F8769" s="20">
        <v>2036</v>
      </c>
      <c r="G8769" s="20">
        <v>37</v>
      </c>
      <c r="H8769" s="11">
        <v>1824.33567045218</v>
      </c>
      <c r="I8769" s="10">
        <v>4339523.7409274299</v>
      </c>
      <c r="J8769" s="33">
        <f t="shared" si="544"/>
        <v>4.2039997459773971E-4</v>
      </c>
      <c r="K8769" s="33">
        <f t="shared" si="545"/>
        <v>4.2031161891042945E-4</v>
      </c>
      <c r="L8769" s="33">
        <f t="shared" si="546"/>
        <v>0.99822984387152058</v>
      </c>
      <c r="M8769" s="33">
        <f t="shared" si="547"/>
        <v>0.99781027626979824</v>
      </c>
    </row>
    <row r="8770" spans="1:13" ht="41.4">
      <c r="A8770" t="s">
        <v>164</v>
      </c>
      <c r="B8770" t="s">
        <v>115</v>
      </c>
      <c r="C8770" s="14" t="s">
        <v>383</v>
      </c>
      <c r="D8770" t="s">
        <v>456</v>
      </c>
      <c r="E8770" t="s">
        <v>474</v>
      </c>
      <c r="F8770" s="20">
        <v>2036</v>
      </c>
      <c r="G8770" s="20">
        <v>38</v>
      </c>
      <c r="H8770" s="11">
        <v>2019.0070330665601</v>
      </c>
      <c r="I8770" s="10">
        <v>4380674.7114766398</v>
      </c>
      <c r="J8770" s="33">
        <f t="shared" ref="J8770:J8833" si="548">IF(I8770&gt;0,H8770/I8770,0)</f>
        <v>4.6088951269928746E-4</v>
      </c>
      <c r="K8770" s="33">
        <f t="shared" ref="K8770:K8833" si="549">1-EXP(-J8770)</f>
        <v>4.607833194428812E-4</v>
      </c>
      <c r="L8770" s="33">
        <f t="shared" ref="L8770:L8833" si="550">IF(G8770=30,1,M8769)</f>
        <v>0.99781027626979824</v>
      </c>
      <c r="M8770" s="33">
        <f t="shared" ref="M8770:M8833" si="551">L8770*(1-K8770)</f>
        <v>0.99735050193852437</v>
      </c>
    </row>
    <row r="8771" spans="1:13" ht="41.4">
      <c r="A8771" t="s">
        <v>164</v>
      </c>
      <c r="B8771" t="s">
        <v>115</v>
      </c>
      <c r="C8771" s="14" t="s">
        <v>383</v>
      </c>
      <c r="D8771" t="s">
        <v>456</v>
      </c>
      <c r="E8771" t="s">
        <v>474</v>
      </c>
      <c r="F8771" s="20">
        <v>2036</v>
      </c>
      <c r="G8771" s="20">
        <v>39</v>
      </c>
      <c r="H8771" s="11">
        <v>2135.6165833918699</v>
      </c>
      <c r="I8771" s="10">
        <v>4375555.5983421803</v>
      </c>
      <c r="J8771" s="33">
        <f t="shared" si="548"/>
        <v>4.8807895029399624E-4</v>
      </c>
      <c r="K8771" s="33">
        <f t="shared" si="549"/>
        <v>4.8795985913918649E-4</v>
      </c>
      <c r="L8771" s="33">
        <f t="shared" si="550"/>
        <v>0.99735050193852437</v>
      </c>
      <c r="M8771" s="33">
        <f t="shared" si="551"/>
        <v>0.99686383492808606</v>
      </c>
    </row>
    <row r="8772" spans="1:13" ht="41.4">
      <c r="A8772" t="s">
        <v>164</v>
      </c>
      <c r="B8772" t="s">
        <v>115</v>
      </c>
      <c r="C8772" s="14" t="s">
        <v>383</v>
      </c>
      <c r="D8772" t="s">
        <v>456</v>
      </c>
      <c r="E8772" t="s">
        <v>474</v>
      </c>
      <c r="F8772" s="20">
        <v>2036</v>
      </c>
      <c r="G8772" s="20">
        <v>40</v>
      </c>
      <c r="H8772" s="11">
        <v>2270.0039079143398</v>
      </c>
      <c r="I8772" s="10">
        <v>4311641.7447436396</v>
      </c>
      <c r="J8772" s="33">
        <f t="shared" si="548"/>
        <v>5.2648249606584811E-4</v>
      </c>
      <c r="K8772" s="33">
        <f t="shared" si="549"/>
        <v>5.2634392847539235E-4</v>
      </c>
      <c r="L8772" s="33">
        <f t="shared" si="550"/>
        <v>0.99686383492808606</v>
      </c>
      <c r="M8772" s="33">
        <f t="shared" si="551"/>
        <v>0.99633914170105498</v>
      </c>
    </row>
    <row r="8773" spans="1:13" ht="41.4">
      <c r="A8773" t="s">
        <v>164</v>
      </c>
      <c r="B8773" t="s">
        <v>115</v>
      </c>
      <c r="C8773" s="14" t="s">
        <v>383</v>
      </c>
      <c r="D8773" t="s">
        <v>456</v>
      </c>
      <c r="E8773" t="s">
        <v>474</v>
      </c>
      <c r="F8773" s="20">
        <v>2036</v>
      </c>
      <c r="G8773" s="20">
        <v>41</v>
      </c>
      <c r="H8773" s="11">
        <v>2897.3284977406101</v>
      </c>
      <c r="I8773" s="10">
        <v>4245515.8277055398</v>
      </c>
      <c r="J8773" s="33">
        <f t="shared" si="548"/>
        <v>6.8244439906056165E-4</v>
      </c>
      <c r="K8773" s="33">
        <f t="shared" si="549"/>
        <v>6.8221158684511618E-4</v>
      </c>
      <c r="L8773" s="33">
        <f t="shared" si="550"/>
        <v>0.99633914170105498</v>
      </c>
      <c r="M8773" s="33">
        <f t="shared" si="551"/>
        <v>0.99565942759415915</v>
      </c>
    </row>
    <row r="8774" spans="1:13" ht="41.4">
      <c r="A8774" t="s">
        <v>164</v>
      </c>
      <c r="B8774" t="s">
        <v>115</v>
      </c>
      <c r="C8774" s="14" t="s">
        <v>383</v>
      </c>
      <c r="D8774" t="s">
        <v>456</v>
      </c>
      <c r="E8774" t="s">
        <v>474</v>
      </c>
      <c r="F8774" s="20">
        <v>2036</v>
      </c>
      <c r="G8774" s="20">
        <v>42</v>
      </c>
      <c r="H8774" s="11">
        <v>3142.8795617195901</v>
      </c>
      <c r="I8774" s="10">
        <v>4188745.28888741</v>
      </c>
      <c r="J8774" s="33">
        <f t="shared" si="548"/>
        <v>7.5031527222663456E-4</v>
      </c>
      <c r="K8774" s="33">
        <f t="shared" si="549"/>
        <v>7.5003385611072115E-4</v>
      </c>
      <c r="L8774" s="33">
        <f t="shared" si="550"/>
        <v>0.99565942759415915</v>
      </c>
      <c r="M8774" s="33">
        <f t="shared" si="551"/>
        <v>0.99491264931430767</v>
      </c>
    </row>
    <row r="8775" spans="1:13" ht="41.4">
      <c r="A8775" t="s">
        <v>164</v>
      </c>
      <c r="B8775" t="s">
        <v>115</v>
      </c>
      <c r="C8775" s="14" t="s">
        <v>383</v>
      </c>
      <c r="D8775" t="s">
        <v>456</v>
      </c>
      <c r="E8775" t="s">
        <v>474</v>
      </c>
      <c r="F8775" s="20">
        <v>2036</v>
      </c>
      <c r="G8775" s="20">
        <v>43</v>
      </c>
      <c r="H8775" s="11">
        <v>3449.4028441046198</v>
      </c>
      <c r="I8775" s="10">
        <v>4134119.09776873</v>
      </c>
      <c r="J8775" s="33">
        <f t="shared" si="548"/>
        <v>8.3437432800770892E-4</v>
      </c>
      <c r="K8775" s="33">
        <f t="shared" si="549"/>
        <v>8.3402633454043862E-4</v>
      </c>
      <c r="L8775" s="33">
        <f t="shared" si="550"/>
        <v>0.99491264931430767</v>
      </c>
      <c r="M8775" s="33">
        <f t="shared" si="551"/>
        <v>0.99408286596421214</v>
      </c>
    </row>
    <row r="8776" spans="1:13" ht="41.4">
      <c r="A8776" t="s">
        <v>164</v>
      </c>
      <c r="B8776" t="s">
        <v>115</v>
      </c>
      <c r="C8776" s="14" t="s">
        <v>383</v>
      </c>
      <c r="D8776" t="s">
        <v>456</v>
      </c>
      <c r="E8776" t="s">
        <v>474</v>
      </c>
      <c r="F8776" s="20">
        <v>2036</v>
      </c>
      <c r="G8776" s="20">
        <v>44</v>
      </c>
      <c r="H8776" s="11">
        <v>3605.3678632216902</v>
      </c>
      <c r="I8776" s="10">
        <v>4113665.6875963002</v>
      </c>
      <c r="J8776" s="33">
        <f t="shared" si="548"/>
        <v>8.7643676881491578E-4</v>
      </c>
      <c r="K8776" s="33">
        <f t="shared" si="549"/>
        <v>8.760528102900178E-4</v>
      </c>
      <c r="L8776" s="33">
        <f t="shared" si="550"/>
        <v>0.99408286596421214</v>
      </c>
      <c r="M8776" s="33">
        <f t="shared" si="551"/>
        <v>0.99321199687582307</v>
      </c>
    </row>
    <row r="8777" spans="1:13" ht="41.4">
      <c r="A8777" t="s">
        <v>164</v>
      </c>
      <c r="B8777" t="s">
        <v>115</v>
      </c>
      <c r="C8777" s="14" t="s">
        <v>383</v>
      </c>
      <c r="D8777" t="s">
        <v>456</v>
      </c>
      <c r="E8777" t="s">
        <v>474</v>
      </c>
      <c r="F8777" s="20">
        <v>2036</v>
      </c>
      <c r="G8777" s="20">
        <v>45</v>
      </c>
      <c r="H8777" s="11">
        <v>3880.5436438573802</v>
      </c>
      <c r="I8777" s="10">
        <v>4087193.9144952302</v>
      </c>
      <c r="J8777" s="33">
        <f t="shared" si="548"/>
        <v>9.4943957273351648E-4</v>
      </c>
      <c r="K8777" s="33">
        <f t="shared" si="549"/>
        <v>9.4898899759165989E-4</v>
      </c>
      <c r="L8777" s="33">
        <f t="shared" si="550"/>
        <v>0.99321199687582307</v>
      </c>
      <c r="M8777" s="33">
        <f t="shared" si="551"/>
        <v>0.99226944961851182</v>
      </c>
    </row>
    <row r="8778" spans="1:13" ht="41.4">
      <c r="A8778" t="s">
        <v>164</v>
      </c>
      <c r="B8778" t="s">
        <v>115</v>
      </c>
      <c r="C8778" s="14" t="s">
        <v>383</v>
      </c>
      <c r="D8778" t="s">
        <v>456</v>
      </c>
      <c r="E8778" t="s">
        <v>474</v>
      </c>
      <c r="F8778" s="20">
        <v>2036</v>
      </c>
      <c r="G8778" s="20">
        <v>46</v>
      </c>
      <c r="H8778" s="11">
        <v>4819.0410474324499</v>
      </c>
      <c r="I8778" s="10">
        <v>4063737.4599200701</v>
      </c>
      <c r="J8778" s="33">
        <f t="shared" si="548"/>
        <v>1.1858642677982539E-3</v>
      </c>
      <c r="K8778" s="33">
        <f t="shared" si="549"/>
        <v>1.1851614086267892E-3</v>
      </c>
      <c r="L8778" s="33">
        <f t="shared" si="550"/>
        <v>0.99226944961851182</v>
      </c>
      <c r="M8778" s="33">
        <f t="shared" si="551"/>
        <v>0.99109345015986461</v>
      </c>
    </row>
    <row r="8779" spans="1:13" ht="41.4">
      <c r="A8779" t="s">
        <v>164</v>
      </c>
      <c r="B8779" t="s">
        <v>115</v>
      </c>
      <c r="C8779" s="14" t="s">
        <v>383</v>
      </c>
      <c r="D8779" t="s">
        <v>456</v>
      </c>
      <c r="E8779" t="s">
        <v>474</v>
      </c>
      <c r="F8779" s="20">
        <v>2036</v>
      </c>
      <c r="G8779" s="20">
        <v>47</v>
      </c>
      <c r="H8779" s="11">
        <v>5303.7007635747896</v>
      </c>
      <c r="I8779" s="10">
        <v>4062578.9799977299</v>
      </c>
      <c r="J8779" s="33">
        <f t="shared" si="548"/>
        <v>1.3055009612582974E-3</v>
      </c>
      <c r="K8779" s="33">
        <f t="shared" si="549"/>
        <v>1.3046491655920311E-3</v>
      </c>
      <c r="L8779" s="33">
        <f t="shared" si="550"/>
        <v>0.99109345015986461</v>
      </c>
      <c r="M8779" s="33">
        <f t="shared" si="551"/>
        <v>0.98980042091708986</v>
      </c>
    </row>
    <row r="8780" spans="1:13" ht="41.4">
      <c r="A8780" t="s">
        <v>164</v>
      </c>
      <c r="B8780" t="s">
        <v>115</v>
      </c>
      <c r="C8780" s="14" t="s">
        <v>383</v>
      </c>
      <c r="D8780" t="s">
        <v>456</v>
      </c>
      <c r="E8780" t="s">
        <v>474</v>
      </c>
      <c r="F8780" s="20">
        <v>2036</v>
      </c>
      <c r="G8780" s="20">
        <v>48</v>
      </c>
      <c r="H8780" s="11">
        <v>5892.1910971157404</v>
      </c>
      <c r="I8780" s="10">
        <v>4015278.81401831</v>
      </c>
      <c r="J8780" s="33">
        <f t="shared" si="548"/>
        <v>1.4674425787182387E-3</v>
      </c>
      <c r="K8780" s="33">
        <f t="shared" si="549"/>
        <v>1.4663664113263586E-3</v>
      </c>
      <c r="L8780" s="33">
        <f t="shared" si="550"/>
        <v>0.98980042091708986</v>
      </c>
      <c r="M8780" s="33">
        <f t="shared" si="551"/>
        <v>0.9883490108259404</v>
      </c>
    </row>
    <row r="8781" spans="1:13" ht="41.4">
      <c r="A8781" t="s">
        <v>164</v>
      </c>
      <c r="B8781" t="s">
        <v>115</v>
      </c>
      <c r="C8781" s="14" t="s">
        <v>383</v>
      </c>
      <c r="D8781" t="s">
        <v>456</v>
      </c>
      <c r="E8781" t="s">
        <v>474</v>
      </c>
      <c r="F8781" s="20">
        <v>2036</v>
      </c>
      <c r="G8781" s="20">
        <v>49</v>
      </c>
      <c r="H8781" s="11">
        <v>6339.5214692315203</v>
      </c>
      <c r="I8781" s="10">
        <v>3958798.5584186502</v>
      </c>
      <c r="J8781" s="33">
        <f t="shared" si="548"/>
        <v>1.6013751080489063E-3</v>
      </c>
      <c r="K8781" s="33">
        <f t="shared" si="549"/>
        <v>1.6000935910849279E-3</v>
      </c>
      <c r="L8781" s="33">
        <f t="shared" si="550"/>
        <v>0.9883490108259404</v>
      </c>
      <c r="M8781" s="33">
        <f t="shared" si="551"/>
        <v>0.98676755990796272</v>
      </c>
    </row>
    <row r="8782" spans="1:13" ht="41.4">
      <c r="A8782" t="s">
        <v>164</v>
      </c>
      <c r="B8782" t="s">
        <v>115</v>
      </c>
      <c r="C8782" s="14" t="s">
        <v>383</v>
      </c>
      <c r="D8782" t="s">
        <v>456</v>
      </c>
      <c r="E8782" t="s">
        <v>474</v>
      </c>
      <c r="F8782" s="20">
        <v>2036</v>
      </c>
      <c r="G8782" s="20">
        <v>50</v>
      </c>
      <c r="H8782" s="11">
        <v>6951.9194741720303</v>
      </c>
      <c r="I8782" s="10">
        <v>3962151.3322848598</v>
      </c>
      <c r="J8782" s="33">
        <f t="shared" si="548"/>
        <v>1.7545820164731206E-3</v>
      </c>
      <c r="K8782" s="33">
        <f t="shared" si="549"/>
        <v>1.7530436373158764E-3</v>
      </c>
      <c r="L8782" s="33">
        <f t="shared" si="550"/>
        <v>0.98676755990796272</v>
      </c>
      <c r="M8782" s="33">
        <f t="shared" si="551"/>
        <v>0.98503771331555634</v>
      </c>
    </row>
    <row r="8783" spans="1:13" ht="41.4">
      <c r="A8783" t="s">
        <v>164</v>
      </c>
      <c r="B8783" t="s">
        <v>115</v>
      </c>
      <c r="C8783" s="14" t="s">
        <v>383</v>
      </c>
      <c r="D8783" t="s">
        <v>456</v>
      </c>
      <c r="E8783" t="s">
        <v>474</v>
      </c>
      <c r="F8783" s="20">
        <v>2036</v>
      </c>
      <c r="G8783" s="20">
        <v>51</v>
      </c>
      <c r="H8783" s="11">
        <v>8079.5751841654101</v>
      </c>
      <c r="I8783" s="10">
        <v>4019976.3184486199</v>
      </c>
      <c r="J8783" s="33">
        <f t="shared" si="548"/>
        <v>2.0098564131053043E-3</v>
      </c>
      <c r="K8783" s="33">
        <f t="shared" si="549"/>
        <v>2.0078380041684829E-3</v>
      </c>
      <c r="L8783" s="33">
        <f t="shared" si="550"/>
        <v>0.98503771331555634</v>
      </c>
      <c r="M8783" s="33">
        <f t="shared" si="551"/>
        <v>0.98305991715922214</v>
      </c>
    </row>
    <row r="8784" spans="1:13" ht="41.4">
      <c r="A8784" t="s">
        <v>164</v>
      </c>
      <c r="B8784" t="s">
        <v>115</v>
      </c>
      <c r="C8784" s="14" t="s">
        <v>383</v>
      </c>
      <c r="D8784" t="s">
        <v>456</v>
      </c>
      <c r="E8784" t="s">
        <v>474</v>
      </c>
      <c r="F8784" s="20">
        <v>2036</v>
      </c>
      <c r="G8784" s="20">
        <v>52</v>
      </c>
      <c r="H8784" s="11">
        <v>8882.1971824202392</v>
      </c>
      <c r="I8784" s="10">
        <v>4036122.2782357801</v>
      </c>
      <c r="J8784" s="33">
        <f t="shared" si="548"/>
        <v>2.2006759384660454E-3</v>
      </c>
      <c r="K8784" s="33">
        <f t="shared" si="549"/>
        <v>2.1982562264990513E-3</v>
      </c>
      <c r="L8784" s="33">
        <f t="shared" si="550"/>
        <v>0.98305991715922214</v>
      </c>
      <c r="M8784" s="33">
        <f t="shared" si="551"/>
        <v>0.98089889957530529</v>
      </c>
    </row>
    <row r="8785" spans="1:13" ht="41.4">
      <c r="A8785" t="s">
        <v>164</v>
      </c>
      <c r="B8785" t="s">
        <v>115</v>
      </c>
      <c r="C8785" s="14" t="s">
        <v>383</v>
      </c>
      <c r="D8785" t="s">
        <v>456</v>
      </c>
      <c r="E8785" t="s">
        <v>474</v>
      </c>
      <c r="F8785" s="20">
        <v>2036</v>
      </c>
      <c r="G8785" s="20">
        <v>53</v>
      </c>
      <c r="H8785" s="11">
        <v>9484.8181771695108</v>
      </c>
      <c r="I8785" s="10">
        <v>3994855.1712909802</v>
      </c>
      <c r="J8785" s="33">
        <f t="shared" si="548"/>
        <v>2.3742583324001683E-3</v>
      </c>
      <c r="K8785" s="33">
        <f t="shared" si="549"/>
        <v>2.3714420104186118E-3</v>
      </c>
      <c r="L8785" s="33">
        <f t="shared" si="550"/>
        <v>0.98089889957530529</v>
      </c>
      <c r="M8785" s="33">
        <f t="shared" si="551"/>
        <v>0.97857275471687899</v>
      </c>
    </row>
    <row r="8786" spans="1:13" ht="41.4">
      <c r="A8786" t="s">
        <v>164</v>
      </c>
      <c r="B8786" t="s">
        <v>115</v>
      </c>
      <c r="C8786" s="14" t="s">
        <v>383</v>
      </c>
      <c r="D8786" t="s">
        <v>456</v>
      </c>
      <c r="E8786" t="s">
        <v>474</v>
      </c>
      <c r="F8786" s="20">
        <v>2036</v>
      </c>
      <c r="G8786" s="20">
        <v>54</v>
      </c>
      <c r="H8786" s="11">
        <v>10151.3236756651</v>
      </c>
      <c r="I8786" s="10">
        <v>3929122.2829192802</v>
      </c>
      <c r="J8786" s="33">
        <f t="shared" si="548"/>
        <v>2.5836110318569203E-3</v>
      </c>
      <c r="K8786" s="33">
        <f t="shared" si="549"/>
        <v>2.5802763813064233E-3</v>
      </c>
      <c r="L8786" s="33">
        <f t="shared" si="550"/>
        <v>0.97857275471687899</v>
      </c>
      <c r="M8786" s="33">
        <f t="shared" si="551"/>
        <v>0.97604776655049308</v>
      </c>
    </row>
    <row r="8787" spans="1:13" ht="41.4">
      <c r="A8787" t="s">
        <v>164</v>
      </c>
      <c r="B8787" t="s">
        <v>115</v>
      </c>
      <c r="C8787" s="14" t="s">
        <v>383</v>
      </c>
      <c r="D8787" t="s">
        <v>456</v>
      </c>
      <c r="E8787" t="s">
        <v>474</v>
      </c>
      <c r="F8787" s="20">
        <v>2036</v>
      </c>
      <c r="G8787" s="20">
        <v>55</v>
      </c>
      <c r="H8787" s="11">
        <v>10803.3444983473</v>
      </c>
      <c r="I8787" s="10">
        <v>3856134.0920641301</v>
      </c>
      <c r="J8787" s="33">
        <f t="shared" si="548"/>
        <v>2.8015997992861378E-3</v>
      </c>
      <c r="K8787" s="33">
        <f t="shared" si="549"/>
        <v>2.7976789809444069E-3</v>
      </c>
      <c r="L8787" s="33">
        <f t="shared" si="550"/>
        <v>0.97604776655049308</v>
      </c>
      <c r="M8787" s="33">
        <f t="shared" si="551"/>
        <v>0.97331709822961698</v>
      </c>
    </row>
    <row r="8788" spans="1:13" ht="41.4">
      <c r="A8788" t="s">
        <v>164</v>
      </c>
      <c r="B8788" t="s">
        <v>115</v>
      </c>
      <c r="C8788" s="14" t="s">
        <v>383</v>
      </c>
      <c r="D8788" t="s">
        <v>456</v>
      </c>
      <c r="E8788" t="s">
        <v>474</v>
      </c>
      <c r="F8788" s="20">
        <v>2036</v>
      </c>
      <c r="G8788" s="20">
        <v>56</v>
      </c>
      <c r="H8788" s="11">
        <v>11503.9341222645</v>
      </c>
      <c r="I8788" s="10">
        <v>3787642.4743038402</v>
      </c>
      <c r="J8788" s="33">
        <f t="shared" si="548"/>
        <v>3.037228091170061E-3</v>
      </c>
      <c r="K8788" s="33">
        <f t="shared" si="549"/>
        <v>3.0326203800015161E-3</v>
      </c>
      <c r="L8788" s="33">
        <f t="shared" si="550"/>
        <v>0.97331709822961698</v>
      </c>
      <c r="M8788" s="33">
        <f t="shared" si="551"/>
        <v>0.97036539696132196</v>
      </c>
    </row>
    <row r="8789" spans="1:13" ht="41.4">
      <c r="A8789" t="s">
        <v>164</v>
      </c>
      <c r="B8789" t="s">
        <v>115</v>
      </c>
      <c r="C8789" s="14" t="s">
        <v>383</v>
      </c>
      <c r="D8789" t="s">
        <v>456</v>
      </c>
      <c r="E8789" t="s">
        <v>474</v>
      </c>
      <c r="F8789" s="20">
        <v>2036</v>
      </c>
      <c r="G8789" s="20">
        <v>57</v>
      </c>
      <c r="H8789" s="11">
        <v>12269.047189786101</v>
      </c>
      <c r="I8789" s="10">
        <v>3705280.51340034</v>
      </c>
      <c r="J8789" s="33">
        <f t="shared" si="548"/>
        <v>3.3112330214715058E-3</v>
      </c>
      <c r="K8789" s="33">
        <f t="shared" si="549"/>
        <v>3.3057569352769045E-3</v>
      </c>
      <c r="L8789" s="33">
        <f t="shared" si="550"/>
        <v>0.97036539696132196</v>
      </c>
      <c r="M8789" s="33">
        <f t="shared" si="551"/>
        <v>0.96715760482056434</v>
      </c>
    </row>
    <row r="8790" spans="1:13" ht="41.4">
      <c r="A8790" t="s">
        <v>164</v>
      </c>
      <c r="B8790" t="s">
        <v>115</v>
      </c>
      <c r="C8790" s="14" t="s">
        <v>383</v>
      </c>
      <c r="D8790" t="s">
        <v>456</v>
      </c>
      <c r="E8790" t="s">
        <v>474</v>
      </c>
      <c r="F8790" s="20">
        <v>2036</v>
      </c>
      <c r="G8790" s="20">
        <v>58</v>
      </c>
      <c r="H8790" s="11">
        <v>13007.185168911299</v>
      </c>
      <c r="I8790" s="10">
        <v>3598893.6288590599</v>
      </c>
      <c r="J8790" s="33">
        <f t="shared" si="548"/>
        <v>3.6142177319741747E-3</v>
      </c>
      <c r="K8790" s="33">
        <f t="shared" si="549"/>
        <v>3.607694308457865E-3</v>
      </c>
      <c r="L8790" s="33">
        <f t="shared" si="550"/>
        <v>0.96715760482056434</v>
      </c>
      <c r="M8790" s="33">
        <f t="shared" si="551"/>
        <v>0.96366839583427144</v>
      </c>
    </row>
    <row r="8791" spans="1:13" ht="41.4">
      <c r="A8791" t="s">
        <v>164</v>
      </c>
      <c r="B8791" t="s">
        <v>115</v>
      </c>
      <c r="C8791" s="14" t="s">
        <v>383</v>
      </c>
      <c r="D8791" t="s">
        <v>456</v>
      </c>
      <c r="E8791" t="s">
        <v>474</v>
      </c>
      <c r="F8791" s="20">
        <v>2036</v>
      </c>
      <c r="G8791" s="20">
        <v>59</v>
      </c>
      <c r="H8791" s="11">
        <v>13174.9833711518</v>
      </c>
      <c r="I8791" s="10">
        <v>3495882.0196420299</v>
      </c>
      <c r="J8791" s="33">
        <f t="shared" si="548"/>
        <v>3.7687151045506071E-3</v>
      </c>
      <c r="K8791" s="33">
        <f t="shared" si="549"/>
        <v>3.7616224106927776E-3</v>
      </c>
      <c r="L8791" s="33">
        <f t="shared" si="550"/>
        <v>0.96366839583427144</v>
      </c>
      <c r="M8791" s="33">
        <f t="shared" si="551"/>
        <v>0.96004343920002488</v>
      </c>
    </row>
    <row r="8792" spans="1:13" ht="41.4">
      <c r="A8792" t="s">
        <v>164</v>
      </c>
      <c r="B8792" t="s">
        <v>115</v>
      </c>
      <c r="C8792" s="14" t="s">
        <v>383</v>
      </c>
      <c r="D8792" t="s">
        <v>456</v>
      </c>
      <c r="E8792" t="s">
        <v>474</v>
      </c>
      <c r="F8792" s="20">
        <v>2036</v>
      </c>
      <c r="G8792" s="20">
        <v>60</v>
      </c>
      <c r="H8792" s="11">
        <v>13651.627760502601</v>
      </c>
      <c r="I8792" s="10">
        <v>3406547.5813122499</v>
      </c>
      <c r="J8792" s="33">
        <f t="shared" si="548"/>
        <v>4.0074672185391293E-3</v>
      </c>
      <c r="K8792" s="33">
        <f t="shared" si="549"/>
        <v>3.9994480375633579E-3</v>
      </c>
      <c r="L8792" s="33">
        <f t="shared" si="550"/>
        <v>0.96004343920002488</v>
      </c>
      <c r="M8792" s="33">
        <f t="shared" si="551"/>
        <v>0.95620379535114075</v>
      </c>
    </row>
    <row r="8793" spans="1:13" ht="41.4">
      <c r="A8793" t="s">
        <v>164</v>
      </c>
      <c r="B8793" t="s">
        <v>115</v>
      </c>
      <c r="C8793" s="14" t="s">
        <v>383</v>
      </c>
      <c r="D8793" t="s">
        <v>456</v>
      </c>
      <c r="E8793" t="s">
        <v>474</v>
      </c>
      <c r="F8793" s="20">
        <v>2036</v>
      </c>
      <c r="G8793" s="20">
        <v>61</v>
      </c>
      <c r="H8793" s="11">
        <v>14320.6354293202</v>
      </c>
      <c r="I8793" s="10">
        <v>3304920.8659856902</v>
      </c>
      <c r="J8793" s="33">
        <f t="shared" si="548"/>
        <v>4.3331250610894982E-3</v>
      </c>
      <c r="K8793" s="33">
        <f t="shared" si="549"/>
        <v>4.3237506197887354E-3</v>
      </c>
      <c r="L8793" s="33">
        <f t="shared" si="550"/>
        <v>0.95620379535114075</v>
      </c>
      <c r="M8793" s="33">
        <f t="shared" si="551"/>
        <v>0.95206940859834688</v>
      </c>
    </row>
    <row r="8794" spans="1:13" ht="41.4">
      <c r="A8794" t="s">
        <v>164</v>
      </c>
      <c r="B8794" t="s">
        <v>115</v>
      </c>
      <c r="C8794" s="14" t="s">
        <v>383</v>
      </c>
      <c r="D8794" t="s">
        <v>456</v>
      </c>
      <c r="E8794" t="s">
        <v>474</v>
      </c>
      <c r="F8794" s="20">
        <v>2036</v>
      </c>
      <c r="G8794" s="20">
        <v>62</v>
      </c>
      <c r="H8794" s="11">
        <v>15096.1475322226</v>
      </c>
      <c r="I8794" s="10">
        <v>3216684.5495155999</v>
      </c>
      <c r="J8794" s="33">
        <f t="shared" si="548"/>
        <v>4.6930767689035363E-3</v>
      </c>
      <c r="K8794" s="33">
        <f t="shared" si="549"/>
        <v>4.6820814914094733E-3</v>
      </c>
      <c r="L8794" s="33">
        <f t="shared" si="550"/>
        <v>0.95206940859834688</v>
      </c>
      <c r="M8794" s="33">
        <f t="shared" si="551"/>
        <v>0.94761174204181142</v>
      </c>
    </row>
    <row r="8795" spans="1:13" ht="41.4">
      <c r="A8795" t="s">
        <v>164</v>
      </c>
      <c r="B8795" t="s">
        <v>115</v>
      </c>
      <c r="C8795" s="14" t="s">
        <v>383</v>
      </c>
      <c r="D8795" t="s">
        <v>456</v>
      </c>
      <c r="E8795" t="s">
        <v>474</v>
      </c>
      <c r="F8795" s="20">
        <v>2036</v>
      </c>
      <c r="G8795" s="20">
        <v>63</v>
      </c>
      <c r="H8795" s="11">
        <v>15899.288842179199</v>
      </c>
      <c r="I8795" s="10">
        <v>3127584.2334432299</v>
      </c>
      <c r="J8795" s="33">
        <f t="shared" si="548"/>
        <v>5.0835685485839987E-3</v>
      </c>
      <c r="K8795" s="33">
        <f t="shared" si="549"/>
        <v>5.0706690816880728E-3</v>
      </c>
      <c r="L8795" s="33">
        <f t="shared" si="550"/>
        <v>0.94761174204181142</v>
      </c>
      <c r="M8795" s="33">
        <f t="shared" si="551"/>
        <v>0.94280671647999548</v>
      </c>
    </row>
    <row r="8796" spans="1:13" ht="41.4">
      <c r="A8796" t="s">
        <v>164</v>
      </c>
      <c r="B8796" t="s">
        <v>115</v>
      </c>
      <c r="C8796" s="14" t="s">
        <v>383</v>
      </c>
      <c r="D8796" t="s">
        <v>456</v>
      </c>
      <c r="E8796" t="s">
        <v>474</v>
      </c>
      <c r="F8796" s="20">
        <v>2036</v>
      </c>
      <c r="G8796" s="20">
        <v>64</v>
      </c>
      <c r="H8796" s="11">
        <v>16878.336869792802</v>
      </c>
      <c r="I8796" s="10">
        <v>3018391.6502108099</v>
      </c>
      <c r="J8796" s="33">
        <f t="shared" si="548"/>
        <v>5.5918312882339135E-3</v>
      </c>
      <c r="K8796" s="33">
        <f t="shared" si="549"/>
        <v>5.5762261003975411E-3</v>
      </c>
      <c r="L8796" s="33">
        <f t="shared" si="550"/>
        <v>0.94280671647999548</v>
      </c>
      <c r="M8796" s="33">
        <f t="shared" si="551"/>
        <v>0.93754941305992967</v>
      </c>
    </row>
    <row r="8797" spans="1:13" ht="41.4">
      <c r="A8797" t="s">
        <v>164</v>
      </c>
      <c r="B8797" t="s">
        <v>115</v>
      </c>
      <c r="C8797" s="14" t="s">
        <v>383</v>
      </c>
      <c r="D8797" t="s">
        <v>456</v>
      </c>
      <c r="E8797" t="s">
        <v>474</v>
      </c>
      <c r="F8797" s="20">
        <v>2036</v>
      </c>
      <c r="G8797" s="20">
        <v>65</v>
      </c>
      <c r="H8797" s="11">
        <v>17828.499306620099</v>
      </c>
      <c r="I8797" s="10">
        <v>2918265.9108554702</v>
      </c>
      <c r="J8797" s="33">
        <f t="shared" si="548"/>
        <v>6.1092785411709771E-3</v>
      </c>
      <c r="K8797" s="33">
        <f t="shared" si="549"/>
        <v>6.090654844108867E-3</v>
      </c>
      <c r="L8797" s="33">
        <f t="shared" si="550"/>
        <v>0.93754941305992967</v>
      </c>
      <c r="M8797" s="33">
        <f t="shared" si="551"/>
        <v>0.93183912318568474</v>
      </c>
    </row>
    <row r="8798" spans="1:13" ht="41.4">
      <c r="A8798" t="s">
        <v>164</v>
      </c>
      <c r="B8798" t="s">
        <v>115</v>
      </c>
      <c r="C8798" s="14" t="s">
        <v>383</v>
      </c>
      <c r="D8798" t="s">
        <v>456</v>
      </c>
      <c r="E8798" t="s">
        <v>474</v>
      </c>
      <c r="F8798" s="20">
        <v>2036</v>
      </c>
      <c r="G8798" s="20">
        <v>66</v>
      </c>
      <c r="H8798" s="11">
        <v>18258.839448009599</v>
      </c>
      <c r="I8798" s="10">
        <v>2815318.1427599899</v>
      </c>
      <c r="J8798" s="33">
        <f t="shared" si="548"/>
        <v>6.4855332584578141E-3</v>
      </c>
      <c r="K8798" s="33">
        <f t="shared" si="549"/>
        <v>6.4645475799154362E-3</v>
      </c>
      <c r="L8798" s="33">
        <f t="shared" si="550"/>
        <v>0.93183912318568474</v>
      </c>
      <c r="M8798" s="33">
        <f t="shared" si="551"/>
        <v>0.92581520483702417</v>
      </c>
    </row>
    <row r="8799" spans="1:13" ht="41.4">
      <c r="A8799" t="s">
        <v>164</v>
      </c>
      <c r="B8799" t="s">
        <v>115</v>
      </c>
      <c r="C8799" s="14" t="s">
        <v>383</v>
      </c>
      <c r="D8799" t="s">
        <v>456</v>
      </c>
      <c r="E8799" t="s">
        <v>474</v>
      </c>
      <c r="F8799" s="20">
        <v>2036</v>
      </c>
      <c r="G8799" s="20">
        <v>67</v>
      </c>
      <c r="H8799" s="11">
        <v>19084.3107290224</v>
      </c>
      <c r="I8799" s="10">
        <v>2696732.0890121898</v>
      </c>
      <c r="J8799" s="33">
        <f t="shared" si="548"/>
        <v>7.0768285832994863E-3</v>
      </c>
      <c r="K8799" s="33">
        <f t="shared" si="549"/>
        <v>7.0518467972436882E-3</v>
      </c>
      <c r="L8799" s="33">
        <f t="shared" si="550"/>
        <v>0.92581520483702417</v>
      </c>
      <c r="M8799" s="33">
        <f t="shared" si="551"/>
        <v>0.91928649784995464</v>
      </c>
    </row>
    <row r="8800" spans="1:13" ht="41.4">
      <c r="A8800" t="s">
        <v>164</v>
      </c>
      <c r="B8800" t="s">
        <v>115</v>
      </c>
      <c r="C8800" s="14" t="s">
        <v>383</v>
      </c>
      <c r="D8800" t="s">
        <v>456</v>
      </c>
      <c r="E8800" t="s">
        <v>474</v>
      </c>
      <c r="F8800" s="20">
        <v>2036</v>
      </c>
      <c r="G8800" s="20">
        <v>68</v>
      </c>
      <c r="H8800" s="11">
        <v>20000.834087162399</v>
      </c>
      <c r="I8800" s="10">
        <v>2569694.9091255399</v>
      </c>
      <c r="J8800" s="33">
        <f t="shared" si="548"/>
        <v>7.7833496949910787E-3</v>
      </c>
      <c r="K8800" s="33">
        <f t="shared" si="549"/>
        <v>7.7531378626529701E-3</v>
      </c>
      <c r="L8800" s="33">
        <f t="shared" si="550"/>
        <v>0.91928649784995464</v>
      </c>
      <c r="M8800" s="33">
        <f t="shared" si="551"/>
        <v>0.91215914289684852</v>
      </c>
    </row>
    <row r="8801" spans="1:13" ht="41.4">
      <c r="A8801" t="s">
        <v>164</v>
      </c>
      <c r="B8801" t="s">
        <v>115</v>
      </c>
      <c r="C8801" s="14" t="s">
        <v>383</v>
      </c>
      <c r="D8801" t="s">
        <v>456</v>
      </c>
      <c r="E8801" t="s">
        <v>474</v>
      </c>
      <c r="F8801" s="20">
        <v>2036</v>
      </c>
      <c r="G8801" s="20">
        <v>69</v>
      </c>
      <c r="H8801" s="11">
        <v>20224.541415542899</v>
      </c>
      <c r="I8801" s="10">
        <v>2444079.8744557402</v>
      </c>
      <c r="J8801" s="33">
        <f t="shared" si="548"/>
        <v>8.2749101725026891E-3</v>
      </c>
      <c r="K8801" s="33">
        <f t="shared" si="549"/>
        <v>8.2407673445052954E-3</v>
      </c>
      <c r="L8801" s="33">
        <f t="shared" si="550"/>
        <v>0.91215914289684852</v>
      </c>
      <c r="M8801" s="33">
        <f t="shared" si="551"/>
        <v>0.90464225161907219</v>
      </c>
    </row>
    <row r="8802" spans="1:13" ht="41.4">
      <c r="A8802" t="s">
        <v>164</v>
      </c>
      <c r="B8802" t="s">
        <v>115</v>
      </c>
      <c r="C8802" s="14" t="s">
        <v>383</v>
      </c>
      <c r="D8802" t="s">
        <v>456</v>
      </c>
      <c r="E8802" t="s">
        <v>474</v>
      </c>
      <c r="F8802" s="20">
        <v>2037</v>
      </c>
      <c r="G8802" s="20">
        <v>30</v>
      </c>
      <c r="H8802" s="11">
        <v>712.659695323145</v>
      </c>
      <c r="I8802" s="10">
        <v>4637285.18316794</v>
      </c>
      <c r="J8802" s="33">
        <f t="shared" si="548"/>
        <v>1.5368036839957615E-4</v>
      </c>
      <c r="K8802" s="33">
        <f t="shared" si="549"/>
        <v>1.53668560176623E-4</v>
      </c>
      <c r="L8802" s="33">
        <f t="shared" si="550"/>
        <v>1</v>
      </c>
      <c r="M8802" s="33">
        <f t="shared" si="551"/>
        <v>0.99984633143982338</v>
      </c>
    </row>
    <row r="8803" spans="1:13" ht="41.4">
      <c r="A8803" t="s">
        <v>164</v>
      </c>
      <c r="B8803" t="s">
        <v>115</v>
      </c>
      <c r="C8803" s="14" t="s">
        <v>383</v>
      </c>
      <c r="D8803" t="s">
        <v>456</v>
      </c>
      <c r="E8803" t="s">
        <v>474</v>
      </c>
      <c r="F8803" s="20">
        <v>2037</v>
      </c>
      <c r="G8803" s="20">
        <v>31</v>
      </c>
      <c r="H8803" s="11">
        <v>975.058147003719</v>
      </c>
      <c r="I8803" s="10">
        <v>4566400.7086367598</v>
      </c>
      <c r="J8803" s="33">
        <f t="shared" si="548"/>
        <v>2.1352881825712795E-4</v>
      </c>
      <c r="K8803" s="33">
        <f t="shared" si="549"/>
        <v>2.135060226015062E-4</v>
      </c>
      <c r="L8803" s="33">
        <f t="shared" si="550"/>
        <v>0.99984633143982338</v>
      </c>
      <c r="M8803" s="33">
        <f t="shared" si="551"/>
        <v>0.99963285822638492</v>
      </c>
    </row>
    <row r="8804" spans="1:13" ht="41.4">
      <c r="A8804" t="s">
        <v>164</v>
      </c>
      <c r="B8804" t="s">
        <v>115</v>
      </c>
      <c r="C8804" s="14" t="s">
        <v>383</v>
      </c>
      <c r="D8804" t="s">
        <v>456</v>
      </c>
      <c r="E8804" t="s">
        <v>474</v>
      </c>
      <c r="F8804" s="20">
        <v>2037</v>
      </c>
      <c r="G8804" s="20">
        <v>32</v>
      </c>
      <c r="H8804" s="11">
        <v>987.00140316206705</v>
      </c>
      <c r="I8804" s="10">
        <v>4472974.4642880699</v>
      </c>
      <c r="J8804" s="33">
        <f t="shared" si="548"/>
        <v>2.2065885040082846E-4</v>
      </c>
      <c r="K8804" s="33">
        <f t="shared" si="549"/>
        <v>2.2063450702725085E-4</v>
      </c>
      <c r="L8804" s="33">
        <f t="shared" si="550"/>
        <v>0.99963285822638492</v>
      </c>
      <c r="M8804" s="33">
        <f t="shared" si="551"/>
        <v>0.99941230472350195</v>
      </c>
    </row>
    <row r="8805" spans="1:13" ht="41.4">
      <c r="A8805" t="s">
        <v>164</v>
      </c>
      <c r="B8805" t="s">
        <v>115</v>
      </c>
      <c r="C8805" s="14" t="s">
        <v>383</v>
      </c>
      <c r="D8805" t="s">
        <v>456</v>
      </c>
      <c r="E8805" t="s">
        <v>474</v>
      </c>
      <c r="F8805" s="20">
        <v>2037</v>
      </c>
      <c r="G8805" s="20">
        <v>33</v>
      </c>
      <c r="H8805" s="11">
        <v>1025.9412049368</v>
      </c>
      <c r="I8805" s="10">
        <v>4376141.13943733</v>
      </c>
      <c r="J8805" s="33">
        <f t="shared" si="548"/>
        <v>2.3443969749767078E-4</v>
      </c>
      <c r="K8805" s="33">
        <f t="shared" si="549"/>
        <v>2.3441221865916351E-4</v>
      </c>
      <c r="L8805" s="33">
        <f t="shared" si="550"/>
        <v>0.99941230472350195</v>
      </c>
      <c r="M8805" s="33">
        <f t="shared" si="551"/>
        <v>0.9991780302677965</v>
      </c>
    </row>
    <row r="8806" spans="1:13" ht="41.4">
      <c r="A8806" t="s">
        <v>164</v>
      </c>
      <c r="B8806" t="s">
        <v>115</v>
      </c>
      <c r="C8806" s="14" t="s">
        <v>383</v>
      </c>
      <c r="D8806" t="s">
        <v>456</v>
      </c>
      <c r="E8806" t="s">
        <v>474</v>
      </c>
      <c r="F8806" s="20">
        <v>2037</v>
      </c>
      <c r="G8806" s="20">
        <v>34</v>
      </c>
      <c r="H8806" s="11">
        <v>1103.48529795746</v>
      </c>
      <c r="I8806" s="10">
        <v>4333646.4179944899</v>
      </c>
      <c r="J8806" s="33">
        <f t="shared" si="548"/>
        <v>2.5463205613071848E-4</v>
      </c>
      <c r="K8806" s="33">
        <f t="shared" si="549"/>
        <v>2.545996401401851E-4</v>
      </c>
      <c r="L8806" s="33">
        <f t="shared" si="550"/>
        <v>0.9991780302677965</v>
      </c>
      <c r="M8806" s="33">
        <f t="shared" si="551"/>
        <v>0.99892363990085431</v>
      </c>
    </row>
    <row r="8807" spans="1:13" ht="41.4">
      <c r="A8807" t="s">
        <v>164</v>
      </c>
      <c r="B8807" t="s">
        <v>115</v>
      </c>
      <c r="C8807" s="14" t="s">
        <v>383</v>
      </c>
      <c r="D8807" t="s">
        <v>456</v>
      </c>
      <c r="E8807" t="s">
        <v>474</v>
      </c>
      <c r="F8807" s="20">
        <v>2037</v>
      </c>
      <c r="G8807" s="20">
        <v>35</v>
      </c>
      <c r="H8807" s="11">
        <v>1207.53302006441</v>
      </c>
      <c r="I8807" s="10">
        <v>4313914.7440424403</v>
      </c>
      <c r="J8807" s="33">
        <f t="shared" si="548"/>
        <v>2.7991582859443974E-4</v>
      </c>
      <c r="K8807" s="33">
        <f t="shared" si="549"/>
        <v>2.7987665581397092E-4</v>
      </c>
      <c r="L8807" s="33">
        <f t="shared" si="550"/>
        <v>0.99892363990085431</v>
      </c>
      <c r="M8807" s="33">
        <f t="shared" si="551"/>
        <v>0.99864406449310539</v>
      </c>
    </row>
    <row r="8808" spans="1:13" ht="41.4">
      <c r="A8808" t="s">
        <v>164</v>
      </c>
      <c r="B8808" t="s">
        <v>115</v>
      </c>
      <c r="C8808" s="14" t="s">
        <v>383</v>
      </c>
      <c r="D8808" t="s">
        <v>456</v>
      </c>
      <c r="E8808" t="s">
        <v>474</v>
      </c>
      <c r="F8808" s="20">
        <v>2037</v>
      </c>
      <c r="G8808" s="20">
        <v>36</v>
      </c>
      <c r="H8808" s="11">
        <v>1584.5002593389099</v>
      </c>
      <c r="I8808" s="10">
        <v>4294160.5595889501</v>
      </c>
      <c r="J8808" s="33">
        <f t="shared" si="548"/>
        <v>3.6898952364524139E-4</v>
      </c>
      <c r="K8808" s="33">
        <f t="shared" si="549"/>
        <v>3.6892145538336418E-4</v>
      </c>
      <c r="L8808" s="33">
        <f t="shared" si="550"/>
        <v>0.99864406449310539</v>
      </c>
      <c r="M8808" s="33">
        <f t="shared" si="551"/>
        <v>0.9982756432714226</v>
      </c>
    </row>
    <row r="8809" spans="1:13" ht="41.4">
      <c r="A8809" t="s">
        <v>164</v>
      </c>
      <c r="B8809" t="s">
        <v>115</v>
      </c>
      <c r="C8809" s="14" t="s">
        <v>383</v>
      </c>
      <c r="D8809" t="s">
        <v>456</v>
      </c>
      <c r="E8809" t="s">
        <v>474</v>
      </c>
      <c r="F8809" s="20">
        <v>2037</v>
      </c>
      <c r="G8809" s="20">
        <v>37</v>
      </c>
      <c r="H8809" s="11">
        <v>1743.6012606801601</v>
      </c>
      <c r="I8809" s="10">
        <v>4294009.0004932098</v>
      </c>
      <c r="J8809" s="33">
        <f t="shared" si="548"/>
        <v>4.0605440288548304E-4</v>
      </c>
      <c r="K8809" s="33">
        <f t="shared" si="549"/>
        <v>4.0597197395364493E-4</v>
      </c>
      <c r="L8809" s="33">
        <f t="shared" si="550"/>
        <v>0.9982756432714226</v>
      </c>
      <c r="M8809" s="33">
        <f t="shared" si="551"/>
        <v>0.99787037133797385</v>
      </c>
    </row>
    <row r="8810" spans="1:13" ht="41.4">
      <c r="A8810" t="s">
        <v>164</v>
      </c>
      <c r="B8810" t="s">
        <v>115</v>
      </c>
      <c r="C8810" s="14" t="s">
        <v>383</v>
      </c>
      <c r="D8810" t="s">
        <v>456</v>
      </c>
      <c r="E8810" t="s">
        <v>474</v>
      </c>
      <c r="F8810" s="20">
        <v>2037</v>
      </c>
      <c r="G8810" s="20">
        <v>38</v>
      </c>
      <c r="H8810" s="11">
        <v>1950.46406449389</v>
      </c>
      <c r="I8810" s="10">
        <v>4332201.7250047196</v>
      </c>
      <c r="J8810" s="33">
        <f t="shared" si="548"/>
        <v>4.5022466364762019E-4</v>
      </c>
      <c r="K8810" s="33">
        <f t="shared" si="549"/>
        <v>4.5012332773231023E-4</v>
      </c>
      <c r="L8810" s="33">
        <f t="shared" si="550"/>
        <v>0.99787037133797385</v>
      </c>
      <c r="M8810" s="33">
        <f t="shared" si="551"/>
        <v>0.99742120660578171</v>
      </c>
    </row>
    <row r="8811" spans="1:13" ht="41.4">
      <c r="A8811" t="s">
        <v>164</v>
      </c>
      <c r="B8811" t="s">
        <v>115</v>
      </c>
      <c r="C8811" s="14" t="s">
        <v>383</v>
      </c>
      <c r="D8811" t="s">
        <v>456</v>
      </c>
      <c r="E8811" t="s">
        <v>474</v>
      </c>
      <c r="F8811" s="20">
        <v>2037</v>
      </c>
      <c r="G8811" s="20">
        <v>39</v>
      </c>
      <c r="H8811" s="11">
        <v>2089.24972174915</v>
      </c>
      <c r="I8811" s="10">
        <v>4372698.7904203897</v>
      </c>
      <c r="J8811" s="33">
        <f t="shared" si="548"/>
        <v>4.7779410882959315E-4</v>
      </c>
      <c r="K8811" s="33">
        <f t="shared" si="549"/>
        <v>4.7767998340120243E-4</v>
      </c>
      <c r="L8811" s="33">
        <f t="shared" si="550"/>
        <v>0.99742120660578171</v>
      </c>
      <c r="M8811" s="33">
        <f t="shared" si="551"/>
        <v>0.99694475846036623</v>
      </c>
    </row>
    <row r="8812" spans="1:13" ht="41.4">
      <c r="A8812" t="s">
        <v>164</v>
      </c>
      <c r="B8812" t="s">
        <v>115</v>
      </c>
      <c r="C8812" s="14" t="s">
        <v>383</v>
      </c>
      <c r="D8812" t="s">
        <v>456</v>
      </c>
      <c r="E8812" t="s">
        <v>474</v>
      </c>
      <c r="F8812" s="20">
        <v>2037</v>
      </c>
      <c r="G8812" s="20">
        <v>40</v>
      </c>
      <c r="H8812" s="11">
        <v>2263.5061313453698</v>
      </c>
      <c r="I8812" s="10">
        <v>4367028.0358181903</v>
      </c>
      <c r="J8812" s="33">
        <f t="shared" si="548"/>
        <v>5.1831728873279095E-4</v>
      </c>
      <c r="K8812" s="33">
        <f t="shared" si="549"/>
        <v>5.1818298553174547E-4</v>
      </c>
      <c r="L8812" s="33">
        <f t="shared" si="550"/>
        <v>0.99694475846036623</v>
      </c>
      <c r="M8812" s="33">
        <f t="shared" si="551"/>
        <v>0.99642815864901702</v>
      </c>
    </row>
    <row r="8813" spans="1:13" ht="41.4">
      <c r="A8813" t="s">
        <v>164</v>
      </c>
      <c r="B8813" t="s">
        <v>115</v>
      </c>
      <c r="C8813" s="14" t="s">
        <v>383</v>
      </c>
      <c r="D8813" t="s">
        <v>456</v>
      </c>
      <c r="E8813" t="s">
        <v>474</v>
      </c>
      <c r="F8813" s="20">
        <v>2037</v>
      </c>
      <c r="G8813" s="20">
        <v>41</v>
      </c>
      <c r="H8813" s="11">
        <v>2892.8323254792799</v>
      </c>
      <c r="I8813" s="10">
        <v>4302585.8597858101</v>
      </c>
      <c r="J8813" s="33">
        <f t="shared" si="548"/>
        <v>6.7234737893720725E-4</v>
      </c>
      <c r="K8813" s="33">
        <f t="shared" si="549"/>
        <v>6.7212140408556831E-4</v>
      </c>
      <c r="L8813" s="33">
        <f t="shared" si="550"/>
        <v>0.99642815864901702</v>
      </c>
      <c r="M8813" s="33">
        <f t="shared" si="551"/>
        <v>0.99575843795595542</v>
      </c>
    </row>
    <row r="8814" spans="1:13" ht="41.4">
      <c r="A8814" t="s">
        <v>164</v>
      </c>
      <c r="B8814" t="s">
        <v>115</v>
      </c>
      <c r="C8814" s="14" t="s">
        <v>383</v>
      </c>
      <c r="D8814" t="s">
        <v>456</v>
      </c>
      <c r="E8814" t="s">
        <v>474</v>
      </c>
      <c r="F8814" s="20">
        <v>2037</v>
      </c>
      <c r="G8814" s="20">
        <v>42</v>
      </c>
      <c r="H8814" s="11">
        <v>3122.57463588271</v>
      </c>
      <c r="I8814" s="10">
        <v>4236108.70237468</v>
      </c>
      <c r="J8814" s="33">
        <f t="shared" si="548"/>
        <v>7.3713279220909882E-4</v>
      </c>
      <c r="K8814" s="33">
        <f t="shared" si="549"/>
        <v>7.3686117657545402E-4</v>
      </c>
      <c r="L8814" s="33">
        <f t="shared" si="550"/>
        <v>0.99575843795595542</v>
      </c>
      <c r="M8814" s="33">
        <f t="shared" si="551"/>
        <v>0.9950247022217783</v>
      </c>
    </row>
    <row r="8815" spans="1:13" ht="41.4">
      <c r="A8815" t="s">
        <v>164</v>
      </c>
      <c r="B8815" t="s">
        <v>115</v>
      </c>
      <c r="C8815" s="14" t="s">
        <v>383</v>
      </c>
      <c r="D8815" t="s">
        <v>456</v>
      </c>
      <c r="E8815" t="s">
        <v>474</v>
      </c>
      <c r="F8815" s="20">
        <v>2037</v>
      </c>
      <c r="G8815" s="20">
        <v>43</v>
      </c>
      <c r="H8815" s="11">
        <v>3414.0535886931102</v>
      </c>
      <c r="I8815" s="10">
        <v>4178645.6279935199</v>
      </c>
      <c r="J8815" s="33">
        <f t="shared" si="548"/>
        <v>8.1702395767225004E-4</v>
      </c>
      <c r="K8815" s="33">
        <f t="shared" si="549"/>
        <v>8.1669028447772796E-4</v>
      </c>
      <c r="L8815" s="33">
        <f t="shared" si="550"/>
        <v>0.9950247022217783</v>
      </c>
      <c r="M8815" s="33">
        <f t="shared" si="551"/>
        <v>0.99421207521465838</v>
      </c>
    </row>
    <row r="8816" spans="1:13" ht="41.4">
      <c r="A8816" t="s">
        <v>164</v>
      </c>
      <c r="B8816" t="s">
        <v>115</v>
      </c>
      <c r="C8816" s="14" t="s">
        <v>383</v>
      </c>
      <c r="D8816" t="s">
        <v>456</v>
      </c>
      <c r="E8816" t="s">
        <v>474</v>
      </c>
      <c r="F8816" s="20">
        <v>2037</v>
      </c>
      <c r="G8816" s="20">
        <v>44</v>
      </c>
      <c r="H8816" s="11">
        <v>3543.5843761698802</v>
      </c>
      <c r="I8816" s="10">
        <v>4123216.7486558901</v>
      </c>
      <c r="J8816" s="33">
        <f t="shared" si="548"/>
        <v>8.5942228899924759E-4</v>
      </c>
      <c r="K8816" s="33">
        <f t="shared" si="549"/>
        <v>8.5905309143696762E-4</v>
      </c>
      <c r="L8816" s="33">
        <f t="shared" si="550"/>
        <v>0.99421207521465838</v>
      </c>
      <c r="M8816" s="33">
        <f t="shared" si="551"/>
        <v>0.99335799425790128</v>
      </c>
    </row>
    <row r="8817" spans="1:13" ht="41.4">
      <c r="A8817" t="s">
        <v>164</v>
      </c>
      <c r="B8817" t="s">
        <v>115</v>
      </c>
      <c r="C8817" s="14" t="s">
        <v>383</v>
      </c>
      <c r="D8817" t="s">
        <v>456</v>
      </c>
      <c r="E8817" t="s">
        <v>474</v>
      </c>
      <c r="F8817" s="20">
        <v>2037</v>
      </c>
      <c r="G8817" s="20">
        <v>45</v>
      </c>
      <c r="H8817" s="11">
        <v>3805.6899564662199</v>
      </c>
      <c r="I8817" s="10">
        <v>4101993.9795562099</v>
      </c>
      <c r="J8817" s="33">
        <f t="shared" si="548"/>
        <v>9.2776585617464831E-4</v>
      </c>
      <c r="K8817" s="33">
        <f t="shared" si="549"/>
        <v>9.2733561449753754E-4</v>
      </c>
      <c r="L8817" s="33">
        <f t="shared" si="550"/>
        <v>0.99335799425790128</v>
      </c>
      <c r="M8817" s="33">
        <f t="shared" si="551"/>
        <v>0.99243681801188011</v>
      </c>
    </row>
    <row r="8818" spans="1:13" ht="41.4">
      <c r="A8818" t="s">
        <v>164</v>
      </c>
      <c r="B8818" t="s">
        <v>115</v>
      </c>
      <c r="C8818" s="14" t="s">
        <v>383</v>
      </c>
      <c r="D8818" t="s">
        <v>456</v>
      </c>
      <c r="E8818" t="s">
        <v>474</v>
      </c>
      <c r="F8818" s="20">
        <v>2037</v>
      </c>
      <c r="G8818" s="20">
        <v>46</v>
      </c>
      <c r="H8818" s="11">
        <v>4725.3303019205396</v>
      </c>
      <c r="I8818" s="10">
        <v>4074574.8811494298</v>
      </c>
      <c r="J8818" s="33">
        <f t="shared" si="548"/>
        <v>1.159711243443275E-3</v>
      </c>
      <c r="K8818" s="33">
        <f t="shared" si="549"/>
        <v>1.1590390382389959E-3</v>
      </c>
      <c r="L8818" s="33">
        <f t="shared" si="550"/>
        <v>0.99243681801188011</v>
      </c>
      <c r="M8818" s="33">
        <f t="shared" si="551"/>
        <v>0.99128654499681867</v>
      </c>
    </row>
    <row r="8819" spans="1:13" ht="41.4">
      <c r="A8819" t="s">
        <v>164</v>
      </c>
      <c r="B8819" t="s">
        <v>115</v>
      </c>
      <c r="C8819" s="14" t="s">
        <v>383</v>
      </c>
      <c r="D8819" t="s">
        <v>456</v>
      </c>
      <c r="E8819" t="s">
        <v>474</v>
      </c>
      <c r="F8819" s="20">
        <v>2037</v>
      </c>
      <c r="G8819" s="20">
        <v>47</v>
      </c>
      <c r="H8819" s="11">
        <v>5158.6184473502199</v>
      </c>
      <c r="I8819" s="10">
        <v>4050333.7045564102</v>
      </c>
      <c r="J8819" s="33">
        <f t="shared" si="548"/>
        <v>1.2736280078718078E-3</v>
      </c>
      <c r="K8819" s="33">
        <f t="shared" si="549"/>
        <v>1.2728172879423738E-3</v>
      </c>
      <c r="L8819" s="33">
        <f t="shared" si="550"/>
        <v>0.99128654499681867</v>
      </c>
      <c r="M8819" s="33">
        <f t="shared" si="551"/>
        <v>0.99002481834504208</v>
      </c>
    </row>
    <row r="8820" spans="1:13" ht="41.4">
      <c r="A8820" t="s">
        <v>164</v>
      </c>
      <c r="B8820" t="s">
        <v>115</v>
      </c>
      <c r="C8820" s="14" t="s">
        <v>383</v>
      </c>
      <c r="D8820" t="s">
        <v>456</v>
      </c>
      <c r="E8820" t="s">
        <v>474</v>
      </c>
      <c r="F8820" s="20">
        <v>2037</v>
      </c>
      <c r="G8820" s="20">
        <v>48</v>
      </c>
      <c r="H8820" s="11">
        <v>5713.8786888929999</v>
      </c>
      <c r="I8820" s="10">
        <v>4047875.8180705002</v>
      </c>
      <c r="J8820" s="33">
        <f t="shared" si="548"/>
        <v>1.4115746000371704E-3</v>
      </c>
      <c r="K8820" s="33">
        <f t="shared" si="549"/>
        <v>1.4105787972165107E-3</v>
      </c>
      <c r="L8820" s="33">
        <f t="shared" si="550"/>
        <v>0.99002481834504208</v>
      </c>
      <c r="M8820" s="33">
        <f t="shared" si="551"/>
        <v>0.98862831032756648</v>
      </c>
    </row>
    <row r="8821" spans="1:13" ht="41.4">
      <c r="A8821" t="s">
        <v>164</v>
      </c>
      <c r="B8821" t="s">
        <v>115</v>
      </c>
      <c r="C8821" s="14" t="s">
        <v>383</v>
      </c>
      <c r="D8821" t="s">
        <v>456</v>
      </c>
      <c r="E8821" t="s">
        <v>474</v>
      </c>
      <c r="F8821" s="20">
        <v>2037</v>
      </c>
      <c r="G8821" s="20">
        <v>49</v>
      </c>
      <c r="H8821" s="11">
        <v>6175.5692276798</v>
      </c>
      <c r="I8821" s="10">
        <v>3999201.2296388298</v>
      </c>
      <c r="J8821" s="33">
        <f t="shared" si="548"/>
        <v>1.5442006723521435E-3</v>
      </c>
      <c r="K8821" s="33">
        <f t="shared" si="549"/>
        <v>1.5430090079624481E-3</v>
      </c>
      <c r="L8821" s="33">
        <f t="shared" si="550"/>
        <v>0.98862831032756648</v>
      </c>
      <c r="M8821" s="33">
        <f t="shared" si="551"/>
        <v>0.98710284793920433</v>
      </c>
    </row>
    <row r="8822" spans="1:13" ht="41.4">
      <c r="A8822" t="s">
        <v>164</v>
      </c>
      <c r="B8822" t="s">
        <v>115</v>
      </c>
      <c r="C8822" s="14" t="s">
        <v>383</v>
      </c>
      <c r="D8822" t="s">
        <v>456</v>
      </c>
      <c r="E8822" t="s">
        <v>474</v>
      </c>
      <c r="F8822" s="20">
        <v>2037</v>
      </c>
      <c r="G8822" s="20">
        <v>50</v>
      </c>
      <c r="H8822" s="11">
        <v>6680.6754561194803</v>
      </c>
      <c r="I8822" s="10">
        <v>3941473.5334169702</v>
      </c>
      <c r="J8822" s="33">
        <f t="shared" si="548"/>
        <v>1.6949690006741772E-3</v>
      </c>
      <c r="K8822" s="33">
        <f t="shared" si="549"/>
        <v>1.6935333519587648E-3</v>
      </c>
      <c r="L8822" s="33">
        <f t="shared" si="550"/>
        <v>0.98710284793920433</v>
      </c>
      <c r="M8822" s="33">
        <f t="shared" si="551"/>
        <v>0.98543115634440581</v>
      </c>
    </row>
    <row r="8823" spans="1:13" ht="41.4">
      <c r="A8823" t="s">
        <v>164</v>
      </c>
      <c r="B8823" t="s">
        <v>115</v>
      </c>
      <c r="C8823" s="14" t="s">
        <v>383</v>
      </c>
      <c r="D8823" t="s">
        <v>456</v>
      </c>
      <c r="E8823" t="s">
        <v>474</v>
      </c>
      <c r="F8823" s="20">
        <v>2037</v>
      </c>
      <c r="G8823" s="20">
        <v>51</v>
      </c>
      <c r="H8823" s="11">
        <v>7659.0628814127103</v>
      </c>
      <c r="I8823" s="10">
        <v>3943160.2111956798</v>
      </c>
      <c r="J8823" s="33">
        <f t="shared" si="548"/>
        <v>1.9423666478644705E-3</v>
      </c>
      <c r="K8823" s="33">
        <f t="shared" si="549"/>
        <v>1.9404814745306309E-3</v>
      </c>
      <c r="L8823" s="33">
        <f t="shared" si="550"/>
        <v>0.98543115634440581</v>
      </c>
      <c r="M8823" s="33">
        <f t="shared" si="551"/>
        <v>0.98351894544109419</v>
      </c>
    </row>
    <row r="8824" spans="1:13" ht="41.4">
      <c r="A8824" t="s">
        <v>164</v>
      </c>
      <c r="B8824" t="s">
        <v>115</v>
      </c>
      <c r="C8824" s="14" t="s">
        <v>383</v>
      </c>
      <c r="D8824" t="s">
        <v>456</v>
      </c>
      <c r="E8824" t="s">
        <v>474</v>
      </c>
      <c r="F8824" s="20">
        <v>2037</v>
      </c>
      <c r="G8824" s="20">
        <v>52</v>
      </c>
      <c r="H8824" s="11">
        <v>8494.7610509287006</v>
      </c>
      <c r="I8824" s="10">
        <v>3999095.0899114702</v>
      </c>
      <c r="J8824" s="33">
        <f t="shared" si="548"/>
        <v>2.1241708086307976E-3</v>
      </c>
      <c r="K8824" s="33">
        <f t="shared" si="549"/>
        <v>2.1219163543831909E-3</v>
      </c>
      <c r="L8824" s="33">
        <f t="shared" si="550"/>
        <v>0.98351894544109419</v>
      </c>
      <c r="M8824" s="33">
        <f t="shared" si="551"/>
        <v>0.98143200050591706</v>
      </c>
    </row>
    <row r="8825" spans="1:13" ht="41.4">
      <c r="A8825" t="s">
        <v>164</v>
      </c>
      <c r="B8825" t="s">
        <v>115</v>
      </c>
      <c r="C8825" s="14" t="s">
        <v>383</v>
      </c>
      <c r="D8825" t="s">
        <v>456</v>
      </c>
      <c r="E8825" t="s">
        <v>474</v>
      </c>
      <c r="F8825" s="20">
        <v>2037</v>
      </c>
      <c r="G8825" s="20">
        <v>53</v>
      </c>
      <c r="H8825" s="11">
        <v>9336.8082233669702</v>
      </c>
      <c r="I8825" s="10">
        <v>4013175.1940660998</v>
      </c>
      <c r="J8825" s="33">
        <f t="shared" si="548"/>
        <v>2.3265389054463459E-3</v>
      </c>
      <c r="K8825" s="33">
        <f t="shared" si="549"/>
        <v>2.3238346114287101E-3</v>
      </c>
      <c r="L8825" s="33">
        <f t="shared" si="550"/>
        <v>0.98143200050591706</v>
      </c>
      <c r="M8825" s="33">
        <f t="shared" si="551"/>
        <v>0.97915131485437767</v>
      </c>
    </row>
    <row r="8826" spans="1:13" ht="41.4">
      <c r="A8826" t="s">
        <v>164</v>
      </c>
      <c r="B8826" t="s">
        <v>115</v>
      </c>
      <c r="C8826" s="14" t="s">
        <v>383</v>
      </c>
      <c r="D8826" t="s">
        <v>456</v>
      </c>
      <c r="E8826" t="s">
        <v>474</v>
      </c>
      <c r="F8826" s="20">
        <v>2037</v>
      </c>
      <c r="G8826" s="20">
        <v>54</v>
      </c>
      <c r="H8826" s="11">
        <v>10057.153790136799</v>
      </c>
      <c r="I8826" s="10">
        <v>3970126.4624408502</v>
      </c>
      <c r="J8826" s="33">
        <f t="shared" si="548"/>
        <v>2.5332074142428249E-3</v>
      </c>
      <c r="K8826" s="33">
        <f t="shared" si="549"/>
        <v>2.5300015519504893E-3</v>
      </c>
      <c r="L8826" s="33">
        <f t="shared" si="550"/>
        <v>0.97915131485437767</v>
      </c>
      <c r="M8826" s="33">
        <f t="shared" si="551"/>
        <v>0.97667406050820171</v>
      </c>
    </row>
    <row r="8827" spans="1:13" ht="41.4">
      <c r="A8827" t="s">
        <v>164</v>
      </c>
      <c r="B8827" t="s">
        <v>115</v>
      </c>
      <c r="C8827" s="14" t="s">
        <v>383</v>
      </c>
      <c r="D8827" t="s">
        <v>456</v>
      </c>
      <c r="E8827" t="s">
        <v>474</v>
      </c>
      <c r="F8827" s="20">
        <v>2037</v>
      </c>
      <c r="G8827" s="20">
        <v>55</v>
      </c>
      <c r="H8827" s="11">
        <v>10785.884021378901</v>
      </c>
      <c r="I8827" s="10">
        <v>3902574.0668128398</v>
      </c>
      <c r="J8827" s="33">
        <f t="shared" si="548"/>
        <v>2.7637871406723954E-3</v>
      </c>
      <c r="K8827" s="33">
        <f t="shared" si="549"/>
        <v>2.7599713971033779E-3</v>
      </c>
      <c r="L8827" s="33">
        <f t="shared" si="550"/>
        <v>0.97667406050820171</v>
      </c>
      <c r="M8827" s="33">
        <f t="shared" si="551"/>
        <v>0.97397846803690624</v>
      </c>
    </row>
    <row r="8828" spans="1:13" ht="41.4">
      <c r="A8828" t="s">
        <v>164</v>
      </c>
      <c r="B8828" t="s">
        <v>115</v>
      </c>
      <c r="C8828" s="14" t="s">
        <v>383</v>
      </c>
      <c r="D8828" t="s">
        <v>456</v>
      </c>
      <c r="E8828" t="s">
        <v>474</v>
      </c>
      <c r="F8828" s="20">
        <v>2037</v>
      </c>
      <c r="G8828" s="20">
        <v>56</v>
      </c>
      <c r="H8828" s="11">
        <v>11465.598532402801</v>
      </c>
      <c r="I8828" s="10">
        <v>3827737.6262687002</v>
      </c>
      <c r="J8828" s="33">
        <f t="shared" si="548"/>
        <v>2.9953982356882517E-3</v>
      </c>
      <c r="K8828" s="33">
        <f t="shared" si="549"/>
        <v>2.990916506364516E-3</v>
      </c>
      <c r="L8828" s="33">
        <f t="shared" si="550"/>
        <v>0.97397846803690624</v>
      </c>
      <c r="M8828" s="33">
        <f t="shared" si="551"/>
        <v>0.97106537976001106</v>
      </c>
    </row>
    <row r="8829" spans="1:13" ht="41.4">
      <c r="A8829" t="s">
        <v>164</v>
      </c>
      <c r="B8829" t="s">
        <v>115</v>
      </c>
      <c r="C8829" s="14" t="s">
        <v>383</v>
      </c>
      <c r="D8829" t="s">
        <v>456</v>
      </c>
      <c r="E8829" t="s">
        <v>474</v>
      </c>
      <c r="F8829" s="20">
        <v>2037</v>
      </c>
      <c r="G8829" s="20">
        <v>57</v>
      </c>
      <c r="H8829" s="11">
        <v>12246.7606459861</v>
      </c>
      <c r="I8829" s="10">
        <v>3757288.0115263402</v>
      </c>
      <c r="J8829" s="33">
        <f t="shared" si="548"/>
        <v>3.259468161188698E-3</v>
      </c>
      <c r="K8829" s="33">
        <f t="shared" si="549"/>
        <v>3.2541618616455104E-3</v>
      </c>
      <c r="L8829" s="33">
        <f t="shared" si="550"/>
        <v>0.97106537976001106</v>
      </c>
      <c r="M8829" s="33">
        <f t="shared" si="551"/>
        <v>0.96790537583603176</v>
      </c>
    </row>
    <row r="8830" spans="1:13" ht="41.4">
      <c r="A8830" t="s">
        <v>164</v>
      </c>
      <c r="B8830" t="s">
        <v>115</v>
      </c>
      <c r="C8830" s="14" t="s">
        <v>383</v>
      </c>
      <c r="D8830" t="s">
        <v>456</v>
      </c>
      <c r="E8830" t="s">
        <v>474</v>
      </c>
      <c r="F8830" s="20">
        <v>2037</v>
      </c>
      <c r="G8830" s="20">
        <v>58</v>
      </c>
      <c r="H8830" s="11">
        <v>13057.941863476801</v>
      </c>
      <c r="I8830" s="10">
        <v>3672836.1298111901</v>
      </c>
      <c r="J8830" s="33">
        <f t="shared" si="548"/>
        <v>3.5552748344773203E-3</v>
      </c>
      <c r="K8830" s="33">
        <f t="shared" si="549"/>
        <v>3.5489623280172689E-3</v>
      </c>
      <c r="L8830" s="33">
        <f t="shared" si="550"/>
        <v>0.96790537583603176</v>
      </c>
      <c r="M8830" s="33">
        <f t="shared" si="551"/>
        <v>0.96447031612010425</v>
      </c>
    </row>
    <row r="8831" spans="1:13" ht="41.4">
      <c r="A8831" t="s">
        <v>164</v>
      </c>
      <c r="B8831" t="s">
        <v>115</v>
      </c>
      <c r="C8831" s="14" t="s">
        <v>383</v>
      </c>
      <c r="D8831" t="s">
        <v>456</v>
      </c>
      <c r="E8831" t="s">
        <v>474</v>
      </c>
      <c r="F8831" s="20">
        <v>2037</v>
      </c>
      <c r="G8831" s="20">
        <v>59</v>
      </c>
      <c r="H8831" s="11">
        <v>13237.2568185326</v>
      </c>
      <c r="I8831" s="10">
        <v>3564447.6681329799</v>
      </c>
      <c r="J8831" s="33">
        <f t="shared" si="548"/>
        <v>3.7136908859335661E-3</v>
      </c>
      <c r="K8831" s="33">
        <f t="shared" si="549"/>
        <v>3.7068036642440294E-3</v>
      </c>
      <c r="L8831" s="33">
        <f t="shared" si="550"/>
        <v>0.96447031612010425</v>
      </c>
      <c r="M8831" s="33">
        <f t="shared" si="551"/>
        <v>0.96089521401825562</v>
      </c>
    </row>
    <row r="8832" spans="1:13" ht="41.4">
      <c r="A8832" t="s">
        <v>164</v>
      </c>
      <c r="B8832" t="s">
        <v>115</v>
      </c>
      <c r="C8832" s="14" t="s">
        <v>383</v>
      </c>
      <c r="D8832" t="s">
        <v>456</v>
      </c>
      <c r="E8832" t="s">
        <v>474</v>
      </c>
      <c r="F8832" s="20">
        <v>2037</v>
      </c>
      <c r="G8832" s="20">
        <v>60</v>
      </c>
      <c r="H8832" s="11">
        <v>13599.381199027501</v>
      </c>
      <c r="I8832" s="10">
        <v>3459949.2425359199</v>
      </c>
      <c r="J8832" s="33">
        <f t="shared" si="548"/>
        <v>3.9305146537525594E-3</v>
      </c>
      <c r="K8832" s="33">
        <f t="shared" si="549"/>
        <v>3.9228002914785121E-3</v>
      </c>
      <c r="L8832" s="33">
        <f t="shared" si="550"/>
        <v>0.96089521401825562</v>
      </c>
      <c r="M8832" s="33">
        <f t="shared" si="551"/>
        <v>0.95712581399262453</v>
      </c>
    </row>
    <row r="8833" spans="1:13" ht="41.4">
      <c r="A8833" t="s">
        <v>164</v>
      </c>
      <c r="B8833" t="s">
        <v>115</v>
      </c>
      <c r="C8833" s="14" t="s">
        <v>383</v>
      </c>
      <c r="D8833" t="s">
        <v>456</v>
      </c>
      <c r="E8833" t="s">
        <v>474</v>
      </c>
      <c r="F8833" s="20">
        <v>2037</v>
      </c>
      <c r="G8833" s="20">
        <v>61</v>
      </c>
      <c r="H8833" s="11">
        <v>14285.3885419819</v>
      </c>
      <c r="I8833" s="10">
        <v>3368659.7397683202</v>
      </c>
      <c r="J8833" s="33">
        <f t="shared" si="548"/>
        <v>4.2406742281915297E-3</v>
      </c>
      <c r="K8833" s="33">
        <f t="shared" si="549"/>
        <v>4.2316952660053087E-3</v>
      </c>
      <c r="L8833" s="33">
        <f t="shared" si="550"/>
        <v>0.95712581399262453</v>
      </c>
      <c r="M8833" s="33">
        <f t="shared" si="551"/>
        <v>0.95307554921658044</v>
      </c>
    </row>
    <row r="8834" spans="1:13" ht="41.4">
      <c r="A8834" t="s">
        <v>164</v>
      </c>
      <c r="B8834" t="s">
        <v>115</v>
      </c>
      <c r="C8834" s="14" t="s">
        <v>383</v>
      </c>
      <c r="D8834" t="s">
        <v>456</v>
      </c>
      <c r="E8834" t="s">
        <v>474</v>
      </c>
      <c r="F8834" s="20">
        <v>2037</v>
      </c>
      <c r="G8834" s="20">
        <v>62</v>
      </c>
      <c r="H8834" s="11">
        <v>14956.165064549799</v>
      </c>
      <c r="I8834" s="10">
        <v>3265023.33584507</v>
      </c>
      <c r="J8834" s="33">
        <f t="shared" ref="J8834:J8897" si="552">IF(I8834&gt;0,H8834/I8834,0)</f>
        <v>4.5807222571286063E-3</v>
      </c>
      <c r="K8834" s="33">
        <f t="shared" ref="K8834:K8897" si="553">1-EXP(-J8834)</f>
        <v>4.5702467501633759E-3</v>
      </c>
      <c r="L8834" s="33">
        <f t="shared" ref="L8834:L8897" si="554">IF(G8834=30,1,M8833)</f>
        <v>0.95307554921658044</v>
      </c>
      <c r="M8834" s="33">
        <f t="shared" ref="M8834:M8897" si="555">L8834*(1-K8834)</f>
        <v>0.94871975878511317</v>
      </c>
    </row>
    <row r="8835" spans="1:13" ht="41.4">
      <c r="A8835" t="s">
        <v>164</v>
      </c>
      <c r="B8835" t="s">
        <v>115</v>
      </c>
      <c r="C8835" s="14" t="s">
        <v>383</v>
      </c>
      <c r="D8835" t="s">
        <v>456</v>
      </c>
      <c r="E8835" t="s">
        <v>474</v>
      </c>
      <c r="F8835" s="20">
        <v>2037</v>
      </c>
      <c r="G8835" s="20">
        <v>63</v>
      </c>
      <c r="H8835" s="11">
        <v>15761.826522684099</v>
      </c>
      <c r="I8835" s="10">
        <v>3174341.0320264101</v>
      </c>
      <c r="J8835" s="33">
        <f t="shared" si="552"/>
        <v>4.9653853709039552E-3</v>
      </c>
      <c r="K8835" s="33">
        <f t="shared" si="553"/>
        <v>4.9530782232992676E-3</v>
      </c>
      <c r="L8835" s="33">
        <f t="shared" si="554"/>
        <v>0.94871975878511317</v>
      </c>
      <c r="M8835" s="33">
        <f t="shared" si="555"/>
        <v>0.94402067560786085</v>
      </c>
    </row>
    <row r="8836" spans="1:13" ht="41.4">
      <c r="A8836" t="s">
        <v>164</v>
      </c>
      <c r="B8836" t="s">
        <v>115</v>
      </c>
      <c r="C8836" s="14" t="s">
        <v>383</v>
      </c>
      <c r="D8836" t="s">
        <v>456</v>
      </c>
      <c r="E8836" t="s">
        <v>474</v>
      </c>
      <c r="F8836" s="20">
        <v>2037</v>
      </c>
      <c r="G8836" s="20">
        <v>64</v>
      </c>
      <c r="H8836" s="11">
        <v>16859.1834509656</v>
      </c>
      <c r="I8836" s="10">
        <v>3082693.5126232202</v>
      </c>
      <c r="J8836" s="33">
        <f t="shared" si="552"/>
        <v>5.4689781458745366E-3</v>
      </c>
      <c r="K8836" s="33">
        <f t="shared" si="553"/>
        <v>5.4540505102632642E-3</v>
      </c>
      <c r="L8836" s="33">
        <f t="shared" si="554"/>
        <v>0.94402067560786085</v>
      </c>
      <c r="M8836" s="33">
        <f t="shared" si="555"/>
        <v>0.93887193916036271</v>
      </c>
    </row>
    <row r="8837" spans="1:13" ht="41.4">
      <c r="A8837" t="s">
        <v>164</v>
      </c>
      <c r="B8837" t="s">
        <v>115</v>
      </c>
      <c r="C8837" s="14" t="s">
        <v>383</v>
      </c>
      <c r="D8837" t="s">
        <v>456</v>
      </c>
      <c r="E8837" t="s">
        <v>474</v>
      </c>
      <c r="F8837" s="20">
        <v>2037</v>
      </c>
      <c r="G8837" s="20">
        <v>65</v>
      </c>
      <c r="H8837" s="11">
        <v>17776.260995888799</v>
      </c>
      <c r="I8837" s="10">
        <v>2970881.1171042901</v>
      </c>
      <c r="J8837" s="33">
        <f t="shared" si="552"/>
        <v>5.983497923745691E-3</v>
      </c>
      <c r="K8837" s="33">
        <f t="shared" si="553"/>
        <v>5.9656324504783198E-3</v>
      </c>
      <c r="L8837" s="33">
        <f t="shared" si="554"/>
        <v>0.93887193916036271</v>
      </c>
      <c r="M8837" s="33">
        <f t="shared" si="555"/>
        <v>0.93327097425326411</v>
      </c>
    </row>
    <row r="8838" spans="1:13" ht="41.4">
      <c r="A8838" t="s">
        <v>164</v>
      </c>
      <c r="B8838" t="s">
        <v>115</v>
      </c>
      <c r="C8838" s="14" t="s">
        <v>383</v>
      </c>
      <c r="D8838" t="s">
        <v>456</v>
      </c>
      <c r="E8838" t="s">
        <v>474</v>
      </c>
      <c r="F8838" s="20">
        <v>2037</v>
      </c>
      <c r="G8838" s="20">
        <v>66</v>
      </c>
      <c r="H8838" s="11">
        <v>18208.6062041152</v>
      </c>
      <c r="I8838" s="10">
        <v>2867993.7284548599</v>
      </c>
      <c r="J8838" s="33">
        <f t="shared" si="552"/>
        <v>6.3489002864469792E-3</v>
      </c>
      <c r="K8838" s="33">
        <f t="shared" si="553"/>
        <v>6.3287886038881913E-3</v>
      </c>
      <c r="L8838" s="33">
        <f t="shared" si="554"/>
        <v>0.93327097425326411</v>
      </c>
      <c r="M8838" s="33">
        <f t="shared" si="555"/>
        <v>0.92736449954707045</v>
      </c>
    </row>
    <row r="8839" spans="1:13" ht="41.4">
      <c r="A8839" t="s">
        <v>164</v>
      </c>
      <c r="B8839" t="s">
        <v>115</v>
      </c>
      <c r="C8839" s="14" t="s">
        <v>383</v>
      </c>
      <c r="D8839" t="s">
        <v>456</v>
      </c>
      <c r="E8839" t="s">
        <v>474</v>
      </c>
      <c r="F8839" s="20">
        <v>2037</v>
      </c>
      <c r="G8839" s="20">
        <v>67</v>
      </c>
      <c r="H8839" s="11">
        <v>19083.021365611901</v>
      </c>
      <c r="I8839" s="10">
        <v>2761901.60167399</v>
      </c>
      <c r="J8839" s="33">
        <f t="shared" si="552"/>
        <v>6.9093777106489498E-3</v>
      </c>
      <c r="K8839" s="33">
        <f t="shared" si="553"/>
        <v>6.8855628406849778E-3</v>
      </c>
      <c r="L8839" s="33">
        <f t="shared" si="554"/>
        <v>0.92736449954707045</v>
      </c>
      <c r="M8839" s="33">
        <f t="shared" si="555"/>
        <v>0.92097907300921877</v>
      </c>
    </row>
    <row r="8840" spans="1:13" ht="41.4">
      <c r="A8840" t="s">
        <v>164</v>
      </c>
      <c r="B8840" t="s">
        <v>115</v>
      </c>
      <c r="C8840" s="14" t="s">
        <v>383</v>
      </c>
      <c r="D8840" t="s">
        <v>456</v>
      </c>
      <c r="E8840" t="s">
        <v>474</v>
      </c>
      <c r="F8840" s="20">
        <v>2037</v>
      </c>
      <c r="G8840" s="20">
        <v>68</v>
      </c>
      <c r="H8840" s="11">
        <v>19813.202636411999</v>
      </c>
      <c r="I8840" s="10">
        <v>2640757.3297035499</v>
      </c>
      <c r="J8840" s="33">
        <f t="shared" si="552"/>
        <v>7.5028486766090773E-3</v>
      </c>
      <c r="K8840" s="33">
        <f t="shared" si="553"/>
        <v>7.4747725682879906E-3</v>
      </c>
      <c r="L8840" s="33">
        <f t="shared" si="554"/>
        <v>0.92097907300921877</v>
      </c>
      <c r="M8840" s="33">
        <f t="shared" si="555"/>
        <v>0.91409496389832212</v>
      </c>
    </row>
    <row r="8841" spans="1:13" ht="41.4">
      <c r="A8841" t="s">
        <v>164</v>
      </c>
      <c r="B8841" t="s">
        <v>115</v>
      </c>
      <c r="C8841" s="14" t="s">
        <v>383</v>
      </c>
      <c r="D8841" t="s">
        <v>456</v>
      </c>
      <c r="E8841" t="s">
        <v>474</v>
      </c>
      <c r="F8841" s="20">
        <v>2037</v>
      </c>
      <c r="G8841" s="20">
        <v>69</v>
      </c>
      <c r="H8841" s="11">
        <v>20062.010013725201</v>
      </c>
      <c r="I8841" s="10">
        <v>2511180.8243475701</v>
      </c>
      <c r="J8841" s="33">
        <f t="shared" si="552"/>
        <v>7.9890742312184997E-3</v>
      </c>
      <c r="K8841" s="33">
        <f t="shared" si="553"/>
        <v>7.9572463924031389E-3</v>
      </c>
      <c r="L8841" s="33">
        <f t="shared" si="554"/>
        <v>0.91409496389832212</v>
      </c>
      <c r="M8841" s="33">
        <f t="shared" si="555"/>
        <v>0.9068212850445283</v>
      </c>
    </row>
    <row r="8842" spans="1:13" ht="41.4">
      <c r="A8842" t="s">
        <v>164</v>
      </c>
      <c r="B8842" t="s">
        <v>115</v>
      </c>
      <c r="C8842" s="14" t="s">
        <v>383</v>
      </c>
      <c r="D8842" t="s">
        <v>456</v>
      </c>
      <c r="E8842" t="s">
        <v>474</v>
      </c>
      <c r="F8842" s="20">
        <v>2038</v>
      </c>
      <c r="G8842" s="20">
        <v>30</v>
      </c>
      <c r="H8842" s="11">
        <v>716.84925523262302</v>
      </c>
      <c r="I8842" s="10">
        <v>4658980.9512403198</v>
      </c>
      <c r="J8842" s="33">
        <f t="shared" si="552"/>
        <v>1.5386395925095649E-4</v>
      </c>
      <c r="K8842" s="33">
        <f t="shared" si="553"/>
        <v>1.5385212279905858E-4</v>
      </c>
      <c r="L8842" s="33">
        <f t="shared" si="554"/>
        <v>1</v>
      </c>
      <c r="M8842" s="33">
        <f t="shared" si="555"/>
        <v>0.99984614787720094</v>
      </c>
    </row>
    <row r="8843" spans="1:13" ht="41.4">
      <c r="A8843" t="s">
        <v>164</v>
      </c>
      <c r="B8843" t="s">
        <v>115</v>
      </c>
      <c r="C8843" s="14" t="s">
        <v>383</v>
      </c>
      <c r="D8843" t="s">
        <v>456</v>
      </c>
      <c r="E8843" t="s">
        <v>474</v>
      </c>
      <c r="F8843" s="20">
        <v>2038</v>
      </c>
      <c r="G8843" s="20">
        <v>31</v>
      </c>
      <c r="H8843" s="11">
        <v>985.38928171513101</v>
      </c>
      <c r="I8843" s="10">
        <v>4631714.3808302702</v>
      </c>
      <c r="J8843" s="33">
        <f t="shared" si="552"/>
        <v>2.1274828296698477E-4</v>
      </c>
      <c r="K8843" s="33">
        <f t="shared" si="553"/>
        <v>2.1272565365582086E-4</v>
      </c>
      <c r="L8843" s="33">
        <f t="shared" si="554"/>
        <v>0.99984614787720094</v>
      </c>
      <c r="M8843" s="33">
        <f t="shared" si="555"/>
        <v>0.99963345495183853</v>
      </c>
    </row>
    <row r="8844" spans="1:13" ht="41.4">
      <c r="A8844" t="s">
        <v>164</v>
      </c>
      <c r="B8844" t="s">
        <v>115</v>
      </c>
      <c r="C8844" s="14" t="s">
        <v>383</v>
      </c>
      <c r="D8844" t="s">
        <v>456</v>
      </c>
      <c r="E8844" t="s">
        <v>474</v>
      </c>
      <c r="F8844" s="20">
        <v>2038</v>
      </c>
      <c r="G8844" s="20">
        <v>32</v>
      </c>
      <c r="H8844" s="11">
        <v>1002.26629946451</v>
      </c>
      <c r="I8844" s="10">
        <v>4560944.6933764098</v>
      </c>
      <c r="J8844" s="33">
        <f t="shared" si="552"/>
        <v>2.1974971564992711E-4</v>
      </c>
      <c r="K8844" s="33">
        <f t="shared" si="553"/>
        <v>2.1972557244964719E-4</v>
      </c>
      <c r="L8844" s="33">
        <f t="shared" si="554"/>
        <v>0.99963345495183853</v>
      </c>
      <c r="M8844" s="33">
        <f t="shared" si="555"/>
        <v>0.99941380991870943</v>
      </c>
    </row>
    <row r="8845" spans="1:13" ht="41.4">
      <c r="A8845" t="s">
        <v>164</v>
      </c>
      <c r="B8845" t="s">
        <v>115</v>
      </c>
      <c r="C8845" s="14" t="s">
        <v>383</v>
      </c>
      <c r="D8845" t="s">
        <v>456</v>
      </c>
      <c r="E8845" t="s">
        <v>474</v>
      </c>
      <c r="F8845" s="20">
        <v>2038</v>
      </c>
      <c r="G8845" s="20">
        <v>33</v>
      </c>
      <c r="H8845" s="11">
        <v>1028.8668918169799</v>
      </c>
      <c r="I8845" s="10">
        <v>4467423.8096318701</v>
      </c>
      <c r="J8845" s="33">
        <f t="shared" si="552"/>
        <v>2.3030429519552606E-4</v>
      </c>
      <c r="K8845" s="33">
        <f t="shared" si="553"/>
        <v>2.3027777719708542E-4</v>
      </c>
      <c r="L8845" s="33">
        <f t="shared" si="554"/>
        <v>0.99941380991870943</v>
      </c>
      <c r="M8845" s="33">
        <f t="shared" si="555"/>
        <v>0.99918366712806128</v>
      </c>
    </row>
    <row r="8846" spans="1:13" ht="41.4">
      <c r="A8846" t="s">
        <v>164</v>
      </c>
      <c r="B8846" t="s">
        <v>115</v>
      </c>
      <c r="C8846" s="14" t="s">
        <v>383</v>
      </c>
      <c r="D8846" t="s">
        <v>456</v>
      </c>
      <c r="E8846" t="s">
        <v>474</v>
      </c>
      <c r="F8846" s="20">
        <v>2038</v>
      </c>
      <c r="G8846" s="20">
        <v>34</v>
      </c>
      <c r="H8846" s="11">
        <v>1071.46456369151</v>
      </c>
      <c r="I8846" s="10">
        <v>4370444.68449191</v>
      </c>
      <c r="J8846" s="33">
        <f t="shared" si="552"/>
        <v>2.4516145176107498E-4</v>
      </c>
      <c r="K8846" s="33">
        <f t="shared" si="553"/>
        <v>2.4513140214810214E-4</v>
      </c>
      <c r="L8846" s="33">
        <f t="shared" si="554"/>
        <v>0.99918366712806128</v>
      </c>
      <c r="M8846" s="33">
        <f t="shared" si="555"/>
        <v>0.99893873583473469</v>
      </c>
    </row>
    <row r="8847" spans="1:13" ht="41.4">
      <c r="A8847" t="s">
        <v>164</v>
      </c>
      <c r="B8847" t="s">
        <v>115</v>
      </c>
      <c r="C8847" s="14" t="s">
        <v>383</v>
      </c>
      <c r="D8847" t="s">
        <v>456</v>
      </c>
      <c r="E8847" t="s">
        <v>474</v>
      </c>
      <c r="F8847" s="20">
        <v>2038</v>
      </c>
      <c r="G8847" s="20">
        <v>35</v>
      </c>
      <c r="H8847" s="11">
        <v>1168.1237617412601</v>
      </c>
      <c r="I8847" s="10">
        <v>4327675.0103664501</v>
      </c>
      <c r="J8847" s="33">
        <f t="shared" si="552"/>
        <v>2.699194738382973E-4</v>
      </c>
      <c r="K8847" s="33">
        <f t="shared" si="553"/>
        <v>2.6988304885444681E-4</v>
      </c>
      <c r="L8847" s="33">
        <f t="shared" si="554"/>
        <v>0.99893873583473469</v>
      </c>
      <c r="M8847" s="33">
        <f t="shared" si="555"/>
        <v>0.99866913920308886</v>
      </c>
    </row>
    <row r="8848" spans="1:13" ht="41.4">
      <c r="A8848" t="s">
        <v>164</v>
      </c>
      <c r="B8848" t="s">
        <v>115</v>
      </c>
      <c r="C8848" s="14" t="s">
        <v>383</v>
      </c>
      <c r="D8848" t="s">
        <v>456</v>
      </c>
      <c r="E8848" t="s">
        <v>474</v>
      </c>
      <c r="F8848" s="20">
        <v>2038</v>
      </c>
      <c r="G8848" s="20">
        <v>36</v>
      </c>
      <c r="H8848" s="11">
        <v>1534.7725416943799</v>
      </c>
      <c r="I8848" s="10">
        <v>4307577.3655663803</v>
      </c>
      <c r="J8848" s="33">
        <f t="shared" si="552"/>
        <v>3.5629598993692845E-4</v>
      </c>
      <c r="K8848" s="33">
        <f t="shared" si="553"/>
        <v>3.5623252405847516E-4</v>
      </c>
      <c r="L8848" s="33">
        <f t="shared" si="554"/>
        <v>0.99866913920308886</v>
      </c>
      <c r="M8848" s="33">
        <f t="shared" si="555"/>
        <v>0.99831338077493126</v>
      </c>
    </row>
    <row r="8849" spans="1:13" ht="41.4">
      <c r="A8849" t="s">
        <v>164</v>
      </c>
      <c r="B8849" t="s">
        <v>115</v>
      </c>
      <c r="C8849" s="14" t="s">
        <v>383</v>
      </c>
      <c r="D8849" t="s">
        <v>456</v>
      </c>
      <c r="E8849" t="s">
        <v>474</v>
      </c>
      <c r="F8849" s="20">
        <v>2038</v>
      </c>
      <c r="G8849" s="20">
        <v>37</v>
      </c>
      <c r="H8849" s="11">
        <v>1686.88025480031</v>
      </c>
      <c r="I8849" s="10">
        <v>4287552.7766471701</v>
      </c>
      <c r="J8849" s="33">
        <f t="shared" si="552"/>
        <v>3.9343661586818674E-4</v>
      </c>
      <c r="K8849" s="33">
        <f t="shared" si="553"/>
        <v>3.933592298319688E-4</v>
      </c>
      <c r="L8849" s="33">
        <f t="shared" si="554"/>
        <v>0.99831338077493126</v>
      </c>
      <c r="M8849" s="33">
        <f t="shared" si="555"/>
        <v>0.99792068499233866</v>
      </c>
    </row>
    <row r="8850" spans="1:13" ht="41.4">
      <c r="A8850" t="s">
        <v>164</v>
      </c>
      <c r="B8850" t="s">
        <v>115</v>
      </c>
      <c r="C8850" s="14" t="s">
        <v>383</v>
      </c>
      <c r="D8850" t="s">
        <v>456</v>
      </c>
      <c r="E8850" t="s">
        <v>474</v>
      </c>
      <c r="F8850" s="20">
        <v>2038</v>
      </c>
      <c r="G8850" s="20">
        <v>38</v>
      </c>
      <c r="H8850" s="11">
        <v>1866.3762110857001</v>
      </c>
      <c r="I8850" s="10">
        <v>4286896.0598783502</v>
      </c>
      <c r="J8850" s="33">
        <f t="shared" si="552"/>
        <v>4.3536773110814877E-4</v>
      </c>
      <c r="K8850" s="33">
        <f t="shared" si="553"/>
        <v>4.3527297232959228E-4</v>
      </c>
      <c r="L8850" s="33">
        <f t="shared" si="554"/>
        <v>0.99792068499233866</v>
      </c>
      <c r="M8850" s="33">
        <f t="shared" si="555"/>
        <v>0.99748631708963287</v>
      </c>
    </row>
    <row r="8851" spans="1:13" ht="41.4">
      <c r="A8851" t="s">
        <v>164</v>
      </c>
      <c r="B8851" t="s">
        <v>115</v>
      </c>
      <c r="C8851" s="14" t="s">
        <v>383</v>
      </c>
      <c r="D8851" t="s">
        <v>456</v>
      </c>
      <c r="E8851" t="s">
        <v>474</v>
      </c>
      <c r="F8851" s="20">
        <v>2038</v>
      </c>
      <c r="G8851" s="20">
        <v>39</v>
      </c>
      <c r="H8851" s="11">
        <v>2019.63244299965</v>
      </c>
      <c r="I8851" s="10">
        <v>4324441.0586189302</v>
      </c>
      <c r="J8851" s="33">
        <f t="shared" si="552"/>
        <v>4.6702739512991475E-4</v>
      </c>
      <c r="K8851" s="33">
        <f t="shared" si="553"/>
        <v>4.6691835481160737E-4</v>
      </c>
      <c r="L8851" s="33">
        <f t="shared" si="554"/>
        <v>0.99748631708963287</v>
      </c>
      <c r="M8851" s="33">
        <f t="shared" si="555"/>
        <v>0.99702057241951025</v>
      </c>
    </row>
    <row r="8852" spans="1:13" ht="41.4">
      <c r="A8852" t="s">
        <v>164</v>
      </c>
      <c r="B8852" t="s">
        <v>115</v>
      </c>
      <c r="C8852" s="14" t="s">
        <v>383</v>
      </c>
      <c r="D8852" t="s">
        <v>456</v>
      </c>
      <c r="E8852" t="s">
        <v>474</v>
      </c>
      <c r="F8852" s="20">
        <v>2038</v>
      </c>
      <c r="G8852" s="20">
        <v>40</v>
      </c>
      <c r="H8852" s="11">
        <v>2215.4661225375999</v>
      </c>
      <c r="I8852" s="10">
        <v>4364310.1803691704</v>
      </c>
      <c r="J8852" s="33">
        <f t="shared" si="552"/>
        <v>5.0763259964950447E-4</v>
      </c>
      <c r="K8852" s="33">
        <f t="shared" si="553"/>
        <v>5.0750377602071239E-4</v>
      </c>
      <c r="L8852" s="33">
        <f t="shared" si="554"/>
        <v>0.99702057241951025</v>
      </c>
      <c r="M8852" s="33">
        <f t="shared" si="555"/>
        <v>0.99651458071423704</v>
      </c>
    </row>
    <row r="8853" spans="1:13" ht="41.4">
      <c r="A8853" t="s">
        <v>164</v>
      </c>
      <c r="B8853" t="s">
        <v>115</v>
      </c>
      <c r="C8853" s="14" t="s">
        <v>383</v>
      </c>
      <c r="D8853" t="s">
        <v>456</v>
      </c>
      <c r="E8853" t="s">
        <v>474</v>
      </c>
      <c r="F8853" s="20">
        <v>2038</v>
      </c>
      <c r="G8853" s="20">
        <v>41</v>
      </c>
      <c r="H8853" s="11">
        <v>2882.6104069439998</v>
      </c>
      <c r="I8853" s="10">
        <v>4357989.4158516303</v>
      </c>
      <c r="J8853" s="33">
        <f t="shared" si="552"/>
        <v>6.6145420098058809E-4</v>
      </c>
      <c r="K8853" s="33">
        <f t="shared" si="553"/>
        <v>6.6123548837604407E-4</v>
      </c>
      <c r="L8853" s="33">
        <f t="shared" si="554"/>
        <v>0.99651458071423704</v>
      </c>
      <c r="M8853" s="33">
        <f t="shared" si="555"/>
        <v>0.99585564990878461</v>
      </c>
    </row>
    <row r="8854" spans="1:13" ht="41.4">
      <c r="A8854" t="s">
        <v>164</v>
      </c>
      <c r="B8854" t="s">
        <v>115</v>
      </c>
      <c r="C8854" s="14" t="s">
        <v>383</v>
      </c>
      <c r="D8854" t="s">
        <v>456</v>
      </c>
      <c r="E8854" t="s">
        <v>474</v>
      </c>
      <c r="F8854" s="20">
        <v>2038</v>
      </c>
      <c r="G8854" s="20">
        <v>42</v>
      </c>
      <c r="H8854" s="11">
        <v>3117.8236935953</v>
      </c>
      <c r="I8854" s="10">
        <v>4293199.9475684902</v>
      </c>
      <c r="J8854" s="33">
        <f t="shared" si="552"/>
        <v>7.2622373326942762E-4</v>
      </c>
      <c r="K8854" s="33">
        <f t="shared" si="553"/>
        <v>7.259600966376123E-4</v>
      </c>
      <c r="L8854" s="33">
        <f t="shared" si="554"/>
        <v>0.99585564990878461</v>
      </c>
      <c r="M8854" s="33">
        <f t="shared" si="555"/>
        <v>0.99513269844493968</v>
      </c>
    </row>
    <row r="8855" spans="1:13" ht="41.4">
      <c r="A8855" t="s">
        <v>164</v>
      </c>
      <c r="B8855" t="s">
        <v>115</v>
      </c>
      <c r="C8855" s="14" t="s">
        <v>383</v>
      </c>
      <c r="D8855" t="s">
        <v>456</v>
      </c>
      <c r="E8855" t="s">
        <v>474</v>
      </c>
      <c r="F8855" s="20">
        <v>2038</v>
      </c>
      <c r="G8855" s="20">
        <v>43</v>
      </c>
      <c r="H8855" s="11">
        <v>3392.5955930486102</v>
      </c>
      <c r="I8855" s="10">
        <v>4226064.9982680101</v>
      </c>
      <c r="J8855" s="33">
        <f t="shared" si="552"/>
        <v>8.0277884851250871E-4</v>
      </c>
      <c r="K8855" s="33">
        <f t="shared" si="553"/>
        <v>8.0245670778100742E-4</v>
      </c>
      <c r="L8855" s="33">
        <f t="shared" si="554"/>
        <v>0.99513269844493968</v>
      </c>
      <c r="M8855" s="33">
        <f t="shared" si="555"/>
        <v>0.99433414753594029</v>
      </c>
    </row>
    <row r="8856" spans="1:13" ht="41.4">
      <c r="A8856" t="s">
        <v>164</v>
      </c>
      <c r="B8856" t="s">
        <v>115</v>
      </c>
      <c r="C8856" s="14" t="s">
        <v>383</v>
      </c>
      <c r="D8856" t="s">
        <v>456</v>
      </c>
      <c r="E8856" t="s">
        <v>474</v>
      </c>
      <c r="F8856" s="20">
        <v>2038</v>
      </c>
      <c r="G8856" s="20">
        <v>44</v>
      </c>
      <c r="H8856" s="11">
        <v>3508.5207886773601</v>
      </c>
      <c r="I8856" s="10">
        <v>4167817.8337794798</v>
      </c>
      <c r="J8856" s="33">
        <f t="shared" si="552"/>
        <v>8.4181241325889406E-4</v>
      </c>
      <c r="K8856" s="33">
        <f t="shared" si="553"/>
        <v>8.4145818859326926E-4</v>
      </c>
      <c r="L8856" s="33">
        <f t="shared" si="554"/>
        <v>0.99433414753594029</v>
      </c>
      <c r="M8856" s="33">
        <f t="shared" si="555"/>
        <v>0.99349745692529823</v>
      </c>
    </row>
    <row r="8857" spans="1:13" ht="41.4">
      <c r="A8857" t="s">
        <v>164</v>
      </c>
      <c r="B8857" t="s">
        <v>115</v>
      </c>
      <c r="C8857" s="14" t="s">
        <v>383</v>
      </c>
      <c r="D8857" t="s">
        <v>456</v>
      </c>
      <c r="E8857" t="s">
        <v>474</v>
      </c>
      <c r="F8857" s="20">
        <v>2038</v>
      </c>
      <c r="G8857" s="20">
        <v>45</v>
      </c>
      <c r="H8857" s="11">
        <v>3741.41494459057</v>
      </c>
      <c r="I8857" s="10">
        <v>4111717.7677041302</v>
      </c>
      <c r="J8857" s="33">
        <f t="shared" si="552"/>
        <v>9.0993963009277094E-4</v>
      </c>
      <c r="K8857" s="33">
        <f t="shared" si="553"/>
        <v>9.0952576056912982E-4</v>
      </c>
      <c r="L8857" s="33">
        <f t="shared" si="554"/>
        <v>0.99349745692529823</v>
      </c>
      <c r="M8857" s="33">
        <f t="shared" si="555"/>
        <v>0.99259384539516471</v>
      </c>
    </row>
    <row r="8858" spans="1:13" ht="41.4">
      <c r="A8858" t="s">
        <v>164</v>
      </c>
      <c r="B8858" t="s">
        <v>115</v>
      </c>
      <c r="C8858" s="14" t="s">
        <v>383</v>
      </c>
      <c r="D8858" t="s">
        <v>456</v>
      </c>
      <c r="E8858" t="s">
        <v>474</v>
      </c>
      <c r="F8858" s="20">
        <v>2038</v>
      </c>
      <c r="G8858" s="20">
        <v>46</v>
      </c>
      <c r="H8858" s="11">
        <v>4636.0804047942001</v>
      </c>
      <c r="I8858" s="10">
        <v>4089555.8129900699</v>
      </c>
      <c r="J8858" s="33">
        <f t="shared" si="552"/>
        <v>1.1336391082053822E-3</v>
      </c>
      <c r="K8858" s="33">
        <f t="shared" si="553"/>
        <v>1.1329967821365194E-3</v>
      </c>
      <c r="L8858" s="33">
        <f t="shared" si="554"/>
        <v>0.99259384539516471</v>
      </c>
      <c r="M8858" s="33">
        <f t="shared" si="555"/>
        <v>0.99146923976236345</v>
      </c>
    </row>
    <row r="8859" spans="1:13" ht="41.4">
      <c r="A8859" t="s">
        <v>164</v>
      </c>
      <c r="B8859" t="s">
        <v>115</v>
      </c>
      <c r="C8859" s="14" t="s">
        <v>383</v>
      </c>
      <c r="D8859" t="s">
        <v>456</v>
      </c>
      <c r="E8859" t="s">
        <v>474</v>
      </c>
      <c r="F8859" s="20">
        <v>2038</v>
      </c>
      <c r="G8859" s="20">
        <v>47</v>
      </c>
      <c r="H8859" s="11">
        <v>5061.5141629283798</v>
      </c>
      <c r="I8859" s="10">
        <v>4061388.9975817399</v>
      </c>
      <c r="J8859" s="33">
        <f t="shared" si="552"/>
        <v>1.2462520004713022E-3</v>
      </c>
      <c r="K8859" s="33">
        <f t="shared" si="553"/>
        <v>1.2454757509479109E-3</v>
      </c>
      <c r="L8859" s="33">
        <f t="shared" si="554"/>
        <v>0.99146923976236345</v>
      </c>
      <c r="M8859" s="33">
        <f t="shared" si="555"/>
        <v>0.99023438886642867</v>
      </c>
    </row>
    <row r="8860" spans="1:13" ht="41.4">
      <c r="A8860" t="s">
        <v>164</v>
      </c>
      <c r="B8860" t="s">
        <v>115</v>
      </c>
      <c r="C8860" s="14" t="s">
        <v>383</v>
      </c>
      <c r="D8860" t="s">
        <v>456</v>
      </c>
      <c r="E8860" t="s">
        <v>474</v>
      </c>
      <c r="F8860" s="20">
        <v>2038</v>
      </c>
      <c r="G8860" s="20">
        <v>48</v>
      </c>
      <c r="H8860" s="11">
        <v>5562.9909571315202</v>
      </c>
      <c r="I8860" s="10">
        <v>4035968.5162977702</v>
      </c>
      <c r="J8860" s="33">
        <f t="shared" si="552"/>
        <v>1.3783534075321531E-3</v>
      </c>
      <c r="K8860" s="33">
        <f t="shared" si="553"/>
        <v>1.3774039147697037E-3</v>
      </c>
      <c r="L8860" s="33">
        <f t="shared" si="554"/>
        <v>0.99023438886642867</v>
      </c>
      <c r="M8860" s="33">
        <f t="shared" si="555"/>
        <v>0.98887043614266446</v>
      </c>
    </row>
    <row r="8861" spans="1:13" ht="41.4">
      <c r="A8861" t="s">
        <v>164</v>
      </c>
      <c r="B8861" t="s">
        <v>115</v>
      </c>
      <c r="C8861" s="14" t="s">
        <v>383</v>
      </c>
      <c r="D8861" t="s">
        <v>456</v>
      </c>
      <c r="E8861" t="s">
        <v>474</v>
      </c>
      <c r="F8861" s="20">
        <v>2038</v>
      </c>
      <c r="G8861" s="20">
        <v>49</v>
      </c>
      <c r="H8861" s="11">
        <v>6003.32292047587</v>
      </c>
      <c r="I8861" s="10">
        <v>4032075.7221492599</v>
      </c>
      <c r="J8861" s="33">
        <f t="shared" si="552"/>
        <v>1.4888914132981251E-3</v>
      </c>
      <c r="K8861" s="33">
        <f t="shared" si="553"/>
        <v>1.4877835643682946E-3</v>
      </c>
      <c r="L8861" s="33">
        <f t="shared" si="554"/>
        <v>0.98887043614266446</v>
      </c>
      <c r="M8861" s="33">
        <f t="shared" si="555"/>
        <v>0.98739921096048167</v>
      </c>
    </row>
    <row r="8862" spans="1:13" ht="41.4">
      <c r="A8862" t="s">
        <v>164</v>
      </c>
      <c r="B8862" t="s">
        <v>115</v>
      </c>
      <c r="C8862" s="14" t="s">
        <v>383</v>
      </c>
      <c r="D8862" t="s">
        <v>456</v>
      </c>
      <c r="E8862" t="s">
        <v>474</v>
      </c>
      <c r="F8862" s="20">
        <v>2038</v>
      </c>
      <c r="G8862" s="20">
        <v>50</v>
      </c>
      <c r="H8862" s="11">
        <v>6522.5588179140796</v>
      </c>
      <c r="I8862" s="10">
        <v>3982124.3442438799</v>
      </c>
      <c r="J8862" s="33">
        <f t="shared" si="552"/>
        <v>1.6379596049888225E-3</v>
      </c>
      <c r="K8862" s="33">
        <f t="shared" si="553"/>
        <v>1.6366188812720894E-3</v>
      </c>
      <c r="L8862" s="33">
        <f t="shared" si="554"/>
        <v>0.98739921096048167</v>
      </c>
      <c r="M8862" s="33">
        <f t="shared" si="555"/>
        <v>0.98578321476847053</v>
      </c>
    </row>
    <row r="8863" spans="1:13" ht="41.4">
      <c r="A8863" t="s">
        <v>164</v>
      </c>
      <c r="B8863" t="s">
        <v>115</v>
      </c>
      <c r="C8863" s="14" t="s">
        <v>383</v>
      </c>
      <c r="D8863" t="s">
        <v>456</v>
      </c>
      <c r="E8863" t="s">
        <v>474</v>
      </c>
      <c r="F8863" s="20">
        <v>2038</v>
      </c>
      <c r="G8863" s="20">
        <v>51</v>
      </c>
      <c r="H8863" s="11">
        <v>7368.5503541703501</v>
      </c>
      <c r="I8863" s="10">
        <v>3923032.9209708599</v>
      </c>
      <c r="J8863" s="33">
        <f t="shared" si="552"/>
        <v>1.878279000612313E-3</v>
      </c>
      <c r="K8863" s="33">
        <f t="shared" si="553"/>
        <v>1.8765161384985962E-3</v>
      </c>
      <c r="L8863" s="33">
        <f t="shared" si="554"/>
        <v>0.98578321476847053</v>
      </c>
      <c r="M8863" s="33">
        <f t="shared" si="555"/>
        <v>0.98393337665689651</v>
      </c>
    </row>
    <row r="8864" spans="1:13" ht="41.4">
      <c r="A8864" t="s">
        <v>164</v>
      </c>
      <c r="B8864" t="s">
        <v>115</v>
      </c>
      <c r="C8864" s="14" t="s">
        <v>383</v>
      </c>
      <c r="D8864" t="s">
        <v>456</v>
      </c>
      <c r="E8864" t="s">
        <v>474</v>
      </c>
      <c r="F8864" s="20">
        <v>2038</v>
      </c>
      <c r="G8864" s="20">
        <v>52</v>
      </c>
      <c r="H8864" s="11">
        <v>8069.0140301805204</v>
      </c>
      <c r="I8864" s="10">
        <v>3923167.3522376302</v>
      </c>
      <c r="J8864" s="33">
        <f t="shared" si="552"/>
        <v>2.0567600883959875E-3</v>
      </c>
      <c r="K8864" s="33">
        <f t="shared" si="553"/>
        <v>2.054646406725702E-3</v>
      </c>
      <c r="L8864" s="33">
        <f t="shared" si="554"/>
        <v>0.98393337665689651</v>
      </c>
      <c r="M8864" s="33">
        <f t="shared" si="555"/>
        <v>0.98191174148009097</v>
      </c>
    </row>
    <row r="8865" spans="1:13" ht="41.4">
      <c r="A8865" t="s">
        <v>164</v>
      </c>
      <c r="B8865" t="s">
        <v>115</v>
      </c>
      <c r="C8865" s="14" t="s">
        <v>383</v>
      </c>
      <c r="D8865" t="s">
        <v>456</v>
      </c>
      <c r="E8865" t="s">
        <v>474</v>
      </c>
      <c r="F8865" s="20">
        <v>2038</v>
      </c>
      <c r="G8865" s="20">
        <v>53</v>
      </c>
      <c r="H8865" s="11">
        <v>8948.3029790411802</v>
      </c>
      <c r="I8865" s="10">
        <v>3976914.7198598702</v>
      </c>
      <c r="J8865" s="33">
        <f t="shared" si="552"/>
        <v>2.2500615701803333E-3</v>
      </c>
      <c r="K8865" s="33">
        <f t="shared" si="553"/>
        <v>2.2475320791713882E-3</v>
      </c>
      <c r="L8865" s="33">
        <f t="shared" si="554"/>
        <v>0.98191174148009097</v>
      </c>
      <c r="M8865" s="33">
        <f t="shared" si="555"/>
        <v>0.97970486334219942</v>
      </c>
    </row>
    <row r="8866" spans="1:13" ht="41.4">
      <c r="A8866" t="s">
        <v>164</v>
      </c>
      <c r="B8866" t="s">
        <v>115</v>
      </c>
      <c r="C8866" s="14" t="s">
        <v>383</v>
      </c>
      <c r="D8866" t="s">
        <v>456</v>
      </c>
      <c r="E8866" t="s">
        <v>474</v>
      </c>
      <c r="F8866" s="20">
        <v>2038</v>
      </c>
      <c r="G8866" s="20">
        <v>54</v>
      </c>
      <c r="H8866" s="11">
        <v>9904.4301903566502</v>
      </c>
      <c r="I8866" s="10">
        <v>3988818.00024897</v>
      </c>
      <c r="J8866" s="33">
        <f t="shared" si="552"/>
        <v>2.4830489106643736E-3</v>
      </c>
      <c r="K8866" s="33">
        <f t="shared" si="553"/>
        <v>2.4799686946878063E-3</v>
      </c>
      <c r="L8866" s="33">
        <f t="shared" si="554"/>
        <v>0.97970486334219942</v>
      </c>
      <c r="M8866" s="33">
        <f t="shared" si="555"/>
        <v>0.97727522595107741</v>
      </c>
    </row>
    <row r="8867" spans="1:13" ht="41.4">
      <c r="A8867" t="s">
        <v>164</v>
      </c>
      <c r="B8867" t="s">
        <v>115</v>
      </c>
      <c r="C8867" s="14" t="s">
        <v>383</v>
      </c>
      <c r="D8867" t="s">
        <v>456</v>
      </c>
      <c r="E8867" t="s">
        <v>474</v>
      </c>
      <c r="F8867" s="20">
        <v>2038</v>
      </c>
      <c r="G8867" s="20">
        <v>55</v>
      </c>
      <c r="H8867" s="11">
        <v>10688.5673315818</v>
      </c>
      <c r="I8867" s="10">
        <v>3943818.4021195802</v>
      </c>
      <c r="J8867" s="33">
        <f t="shared" si="552"/>
        <v>2.7102077838668478E-3</v>
      </c>
      <c r="K8867" s="33">
        <f t="shared" si="553"/>
        <v>2.7065384863523834E-3</v>
      </c>
      <c r="L8867" s="33">
        <f t="shared" si="554"/>
        <v>0.97727522595107741</v>
      </c>
      <c r="M8867" s="33">
        <f t="shared" si="555"/>
        <v>0.97463019294028208</v>
      </c>
    </row>
    <row r="8868" spans="1:13" ht="41.4">
      <c r="A8868" t="s">
        <v>164</v>
      </c>
      <c r="B8868" t="s">
        <v>115</v>
      </c>
      <c r="C8868" s="14" t="s">
        <v>383</v>
      </c>
      <c r="D8868" t="s">
        <v>456</v>
      </c>
      <c r="E8868" t="s">
        <v>474</v>
      </c>
      <c r="F8868" s="20">
        <v>2038</v>
      </c>
      <c r="G8868" s="20">
        <v>56</v>
      </c>
      <c r="H8868" s="11">
        <v>11428.9039302529</v>
      </c>
      <c r="I8868" s="10">
        <v>3874326.0701210098</v>
      </c>
      <c r="J8868" s="33">
        <f t="shared" si="552"/>
        <v>2.9499076028714154E-3</v>
      </c>
      <c r="K8868" s="33">
        <f t="shared" si="553"/>
        <v>2.9455609006124872E-3</v>
      </c>
      <c r="L8868" s="33">
        <f t="shared" si="554"/>
        <v>0.97463019294028208</v>
      </c>
      <c r="M8868" s="33">
        <f t="shared" si="555"/>
        <v>0.97175936035140076</v>
      </c>
    </row>
    <row r="8869" spans="1:13" ht="41.4">
      <c r="A8869" t="s">
        <v>164</v>
      </c>
      <c r="B8869" t="s">
        <v>115</v>
      </c>
      <c r="C8869" s="14" t="s">
        <v>383</v>
      </c>
      <c r="D8869" t="s">
        <v>456</v>
      </c>
      <c r="E8869" t="s">
        <v>474</v>
      </c>
      <c r="F8869" s="20">
        <v>2038</v>
      </c>
      <c r="G8869" s="20">
        <v>57</v>
      </c>
      <c r="H8869" s="11">
        <v>12201.8802800309</v>
      </c>
      <c r="I8869" s="10">
        <v>3797575.6038015201</v>
      </c>
      <c r="J8869" s="33">
        <f t="shared" si="552"/>
        <v>3.2130710624474063E-3</v>
      </c>
      <c r="K8869" s="33">
        <f t="shared" si="553"/>
        <v>3.2079146737140629E-3</v>
      </c>
      <c r="L8869" s="33">
        <f t="shared" si="554"/>
        <v>0.97175936035140076</v>
      </c>
      <c r="M8869" s="33">
        <f t="shared" si="555"/>
        <v>0.96864203924001047</v>
      </c>
    </row>
    <row r="8870" spans="1:13" ht="41.4">
      <c r="A8870" t="s">
        <v>164</v>
      </c>
      <c r="B8870" t="s">
        <v>115</v>
      </c>
      <c r="C8870" s="14" t="s">
        <v>383</v>
      </c>
      <c r="D8870" t="s">
        <v>456</v>
      </c>
      <c r="E8870" t="s">
        <v>474</v>
      </c>
      <c r="F8870" s="20">
        <v>2038</v>
      </c>
      <c r="G8870" s="20">
        <v>58</v>
      </c>
      <c r="H8870" s="11">
        <v>13032.0886239218</v>
      </c>
      <c r="I8870" s="10">
        <v>3724973.1921238098</v>
      </c>
      <c r="J8870" s="33">
        <f t="shared" si="552"/>
        <v>3.4985724599246033E-3</v>
      </c>
      <c r="K8870" s="33">
        <f t="shared" si="553"/>
        <v>3.4924595861510754E-3</v>
      </c>
      <c r="L8870" s="33">
        <f t="shared" si="554"/>
        <v>0.96864203924001047</v>
      </c>
      <c r="M8870" s="33">
        <f t="shared" si="555"/>
        <v>0.96525909606451776</v>
      </c>
    </row>
    <row r="8871" spans="1:13" ht="41.4">
      <c r="A8871" t="s">
        <v>164</v>
      </c>
      <c r="B8871" t="s">
        <v>115</v>
      </c>
      <c r="C8871" s="14" t="s">
        <v>383</v>
      </c>
      <c r="D8871" t="s">
        <v>456</v>
      </c>
      <c r="E8871" t="s">
        <v>474</v>
      </c>
      <c r="F8871" s="20">
        <v>2038</v>
      </c>
      <c r="G8871" s="20">
        <v>59</v>
      </c>
      <c r="H8871" s="11">
        <v>13295.145089457799</v>
      </c>
      <c r="I8871" s="10">
        <v>3638303.0623318702</v>
      </c>
      <c r="J8871" s="33">
        <f t="shared" si="552"/>
        <v>3.6542159522402846E-3</v>
      </c>
      <c r="K8871" s="33">
        <f t="shared" si="553"/>
        <v>3.6475474303401256E-3</v>
      </c>
      <c r="L8871" s="33">
        <f t="shared" si="554"/>
        <v>0.96525909606451776</v>
      </c>
      <c r="M8871" s="33">
        <f t="shared" si="555"/>
        <v>0.96173826772905524</v>
      </c>
    </row>
    <row r="8872" spans="1:13" ht="41.4">
      <c r="A8872" t="s">
        <v>164</v>
      </c>
      <c r="B8872" t="s">
        <v>115</v>
      </c>
      <c r="C8872" s="14" t="s">
        <v>383</v>
      </c>
      <c r="D8872" t="s">
        <v>456</v>
      </c>
      <c r="E8872" t="s">
        <v>474</v>
      </c>
      <c r="F8872" s="20">
        <v>2038</v>
      </c>
      <c r="G8872" s="20">
        <v>60</v>
      </c>
      <c r="H8872" s="11">
        <v>13666.5650997008</v>
      </c>
      <c r="I8872" s="10">
        <v>3528429.4814913999</v>
      </c>
      <c r="J8872" s="33">
        <f t="shared" si="552"/>
        <v>3.8732714289429989E-3</v>
      </c>
      <c r="K8872" s="33">
        <f t="shared" si="553"/>
        <v>3.8657799884105337E-3</v>
      </c>
      <c r="L8872" s="33">
        <f t="shared" si="554"/>
        <v>0.96173826772905524</v>
      </c>
      <c r="M8872" s="33">
        <f t="shared" si="555"/>
        <v>0.9580203991795796</v>
      </c>
    </row>
    <row r="8873" spans="1:13" ht="41.4">
      <c r="A8873" t="s">
        <v>164</v>
      </c>
      <c r="B8873" t="s">
        <v>115</v>
      </c>
      <c r="C8873" s="14" t="s">
        <v>383</v>
      </c>
      <c r="D8873" t="s">
        <v>456</v>
      </c>
      <c r="E8873" t="s">
        <v>474</v>
      </c>
      <c r="F8873" s="20">
        <v>2038</v>
      </c>
      <c r="G8873" s="20">
        <v>61</v>
      </c>
      <c r="H8873" s="11">
        <v>14206.263167176799</v>
      </c>
      <c r="I8873" s="10">
        <v>3422155.0525875702</v>
      </c>
      <c r="J8873" s="33">
        <f t="shared" si="552"/>
        <v>4.1512622744650672E-3</v>
      </c>
      <c r="K8873" s="33">
        <f t="shared" si="553"/>
        <v>4.1426576959678885E-3</v>
      </c>
      <c r="L8873" s="33">
        <f t="shared" si="554"/>
        <v>0.9580203991795796</v>
      </c>
      <c r="M8873" s="33">
        <f t="shared" si="555"/>
        <v>0.95405164860002412</v>
      </c>
    </row>
    <row r="8874" spans="1:13" ht="41.4">
      <c r="A8874" t="s">
        <v>164</v>
      </c>
      <c r="B8874" t="s">
        <v>115</v>
      </c>
      <c r="C8874" s="14" t="s">
        <v>383</v>
      </c>
      <c r="D8874" t="s">
        <v>456</v>
      </c>
      <c r="E8874" t="s">
        <v>474</v>
      </c>
      <c r="F8874" s="20">
        <v>2038</v>
      </c>
      <c r="G8874" s="20">
        <v>62</v>
      </c>
      <c r="H8874" s="11">
        <v>14936.001043995901</v>
      </c>
      <c r="I8874" s="10">
        <v>3328710.9578598398</v>
      </c>
      <c r="J8874" s="33">
        <f t="shared" si="552"/>
        <v>4.4870225240580359E-3</v>
      </c>
      <c r="K8874" s="33">
        <f t="shared" si="553"/>
        <v>4.4769708780993955E-3</v>
      </c>
      <c r="L8874" s="33">
        <f t="shared" si="554"/>
        <v>0.95405164860002412</v>
      </c>
      <c r="M8874" s="33">
        <f t="shared" si="555"/>
        <v>0.94978038715303914</v>
      </c>
    </row>
    <row r="8875" spans="1:13" ht="41.4">
      <c r="A8875" t="s">
        <v>164</v>
      </c>
      <c r="B8875" t="s">
        <v>115</v>
      </c>
      <c r="C8875" s="14" t="s">
        <v>383</v>
      </c>
      <c r="D8875" t="s">
        <v>456</v>
      </c>
      <c r="E8875" t="s">
        <v>474</v>
      </c>
      <c r="F8875" s="20">
        <v>2038</v>
      </c>
      <c r="G8875" s="20">
        <v>63</v>
      </c>
      <c r="H8875" s="11">
        <v>15636.2060274838</v>
      </c>
      <c r="I8875" s="10">
        <v>3222840.0663146698</v>
      </c>
      <c r="J8875" s="33">
        <f t="shared" si="552"/>
        <v>4.8516853786554365E-3</v>
      </c>
      <c r="K8875" s="33">
        <f t="shared" si="553"/>
        <v>4.8399349639344225E-3</v>
      </c>
      <c r="L8875" s="33">
        <f t="shared" si="554"/>
        <v>0.94978038715303914</v>
      </c>
      <c r="M8875" s="33">
        <f t="shared" si="555"/>
        <v>0.94518351184919802</v>
      </c>
    </row>
    <row r="8876" spans="1:13" ht="41.4">
      <c r="A8876" t="s">
        <v>164</v>
      </c>
      <c r="B8876" t="s">
        <v>115</v>
      </c>
      <c r="C8876" s="14" t="s">
        <v>383</v>
      </c>
      <c r="D8876" t="s">
        <v>456</v>
      </c>
      <c r="E8876" t="s">
        <v>474</v>
      </c>
      <c r="F8876" s="20">
        <v>2038</v>
      </c>
      <c r="G8876" s="20">
        <v>64</v>
      </c>
      <c r="H8876" s="11">
        <v>16736.6804889839</v>
      </c>
      <c r="I8876" s="10">
        <v>3129586.4296770701</v>
      </c>
      <c r="J8876" s="33">
        <f t="shared" si="552"/>
        <v>5.3478888872581457E-3</v>
      </c>
      <c r="K8876" s="33">
        <f t="shared" si="553"/>
        <v>5.3336143869663344E-3</v>
      </c>
      <c r="L8876" s="33">
        <f t="shared" si="554"/>
        <v>0.94518351184919802</v>
      </c>
      <c r="M8876" s="33">
        <f t="shared" si="555"/>
        <v>0.94014226747207574</v>
      </c>
    </row>
    <row r="8877" spans="1:13" ht="41.4">
      <c r="A8877" t="s">
        <v>164</v>
      </c>
      <c r="B8877" t="s">
        <v>115</v>
      </c>
      <c r="C8877" s="14" t="s">
        <v>383</v>
      </c>
      <c r="D8877" t="s">
        <v>456</v>
      </c>
      <c r="E8877" t="s">
        <v>474</v>
      </c>
      <c r="F8877" s="20">
        <v>2038</v>
      </c>
      <c r="G8877" s="20">
        <v>65</v>
      </c>
      <c r="H8877" s="11">
        <v>17776.239953865199</v>
      </c>
      <c r="I8877" s="10">
        <v>3035004.8660511202</v>
      </c>
      <c r="J8877" s="33">
        <f t="shared" si="552"/>
        <v>5.8570713189643317E-3</v>
      </c>
      <c r="K8877" s="33">
        <f t="shared" si="553"/>
        <v>5.8399521158514212E-3</v>
      </c>
      <c r="L8877" s="33">
        <f t="shared" si="554"/>
        <v>0.94014226747207574</v>
      </c>
      <c r="M8877" s="33">
        <f t="shared" si="555"/>
        <v>0.93465188164795088</v>
      </c>
    </row>
    <row r="8878" spans="1:13" ht="41.4">
      <c r="A8878" t="s">
        <v>164</v>
      </c>
      <c r="B8878" t="s">
        <v>115</v>
      </c>
      <c r="C8878" s="14" t="s">
        <v>383</v>
      </c>
      <c r="D8878" t="s">
        <v>456</v>
      </c>
      <c r="E8878" t="s">
        <v>474</v>
      </c>
      <c r="F8878" s="20">
        <v>2038</v>
      </c>
      <c r="G8878" s="20">
        <v>66</v>
      </c>
      <c r="H8878" s="11">
        <v>18156.420242767199</v>
      </c>
      <c r="I8878" s="10">
        <v>2920568.35801965</v>
      </c>
      <c r="J8878" s="33">
        <f t="shared" si="552"/>
        <v>6.2167420916244276E-3</v>
      </c>
      <c r="K8878" s="33">
        <f t="shared" si="553"/>
        <v>6.1974581323350764E-3</v>
      </c>
      <c r="L8878" s="33">
        <f t="shared" si="554"/>
        <v>0.93465188164795088</v>
      </c>
      <c r="M8878" s="33">
        <f t="shared" si="555"/>
        <v>0.92885941574312947</v>
      </c>
    </row>
    <row r="8879" spans="1:13" ht="41.4">
      <c r="A8879" t="s">
        <v>164</v>
      </c>
      <c r="B8879" t="s">
        <v>115</v>
      </c>
      <c r="C8879" s="14" t="s">
        <v>383</v>
      </c>
      <c r="D8879" t="s">
        <v>456</v>
      </c>
      <c r="E8879" t="s">
        <v>474</v>
      </c>
      <c r="F8879" s="20">
        <v>2038</v>
      </c>
      <c r="G8879" s="20">
        <v>67</v>
      </c>
      <c r="H8879" s="11">
        <v>19050.118965640799</v>
      </c>
      <c r="I8879" s="10">
        <v>2814470.7214332498</v>
      </c>
      <c r="J8879" s="33">
        <f t="shared" si="552"/>
        <v>6.7686328447359567E-3</v>
      </c>
      <c r="K8879" s="33">
        <f t="shared" si="553"/>
        <v>6.7457772455690179E-3</v>
      </c>
      <c r="L8879" s="33">
        <f t="shared" si="554"/>
        <v>0.92885941574312947</v>
      </c>
      <c r="M8879" s="33">
        <f t="shared" si="555"/>
        <v>0.92259353703207692</v>
      </c>
    </row>
    <row r="8880" spans="1:13" ht="41.4">
      <c r="A8880" t="s">
        <v>164</v>
      </c>
      <c r="B8880" t="s">
        <v>115</v>
      </c>
      <c r="C8880" s="14" t="s">
        <v>383</v>
      </c>
      <c r="D8880" t="s">
        <v>456</v>
      </c>
      <c r="E8880" t="s">
        <v>474</v>
      </c>
      <c r="F8880" s="20">
        <v>2038</v>
      </c>
      <c r="G8880" s="20">
        <v>68</v>
      </c>
      <c r="H8880" s="11">
        <v>19834.956352052999</v>
      </c>
      <c r="I8880" s="10">
        <v>2705567.2988060298</v>
      </c>
      <c r="J8880" s="33">
        <f t="shared" si="552"/>
        <v>7.3311635459248009E-3</v>
      </c>
      <c r="K8880" s="33">
        <f t="shared" si="553"/>
        <v>7.30435611634217E-3</v>
      </c>
      <c r="L8880" s="33">
        <f t="shared" si="554"/>
        <v>0.92259353703207692</v>
      </c>
      <c r="M8880" s="33">
        <f t="shared" si="555"/>
        <v>0.91585458528695896</v>
      </c>
    </row>
    <row r="8881" spans="1:13" ht="41.4">
      <c r="A8881" t="s">
        <v>164</v>
      </c>
      <c r="B8881" t="s">
        <v>115</v>
      </c>
      <c r="C8881" s="14" t="s">
        <v>383</v>
      </c>
      <c r="D8881" t="s">
        <v>456</v>
      </c>
      <c r="E8881" t="s">
        <v>474</v>
      </c>
      <c r="F8881" s="20">
        <v>2038</v>
      </c>
      <c r="G8881" s="20">
        <v>69</v>
      </c>
      <c r="H8881" s="11">
        <v>19930.258856725399</v>
      </c>
      <c r="I8881" s="10">
        <v>2581916.4146952801</v>
      </c>
      <c r="J8881" s="33">
        <f t="shared" si="552"/>
        <v>7.719172759927468E-3</v>
      </c>
      <c r="K8881" s="33">
        <f t="shared" si="553"/>
        <v>7.6894564567976387E-3</v>
      </c>
      <c r="L8881" s="33">
        <f t="shared" si="554"/>
        <v>0.91585458528695896</v>
      </c>
      <c r="M8881" s="33">
        <f t="shared" si="555"/>
        <v>0.90881216133263643</v>
      </c>
    </row>
    <row r="8882" spans="1:13" ht="41.4">
      <c r="A8882" t="s">
        <v>164</v>
      </c>
      <c r="B8882" t="s">
        <v>115</v>
      </c>
      <c r="C8882" s="14" t="s">
        <v>383</v>
      </c>
      <c r="D8882" t="s">
        <v>456</v>
      </c>
      <c r="E8882" t="s">
        <v>474</v>
      </c>
      <c r="F8882" s="20">
        <v>2039</v>
      </c>
      <c r="G8882" s="20">
        <v>30</v>
      </c>
      <c r="H8882" s="11">
        <v>717.433182175919</v>
      </c>
      <c r="I8882" s="10">
        <v>4660830.5661191205</v>
      </c>
      <c r="J8882" s="33">
        <f t="shared" si="552"/>
        <v>1.5392818339957285E-4</v>
      </c>
      <c r="K8882" s="33">
        <f t="shared" si="553"/>
        <v>1.5391633706463015E-4</v>
      </c>
      <c r="L8882" s="33">
        <f t="shared" si="554"/>
        <v>1</v>
      </c>
      <c r="M8882" s="33">
        <f t="shared" si="555"/>
        <v>0.99984608366293537</v>
      </c>
    </row>
    <row r="8883" spans="1:13" ht="41.4">
      <c r="A8883" t="s">
        <v>164</v>
      </c>
      <c r="B8883" t="s">
        <v>115</v>
      </c>
      <c r="C8883" s="14" t="s">
        <v>383</v>
      </c>
      <c r="D8883" t="s">
        <v>456</v>
      </c>
      <c r="E8883" t="s">
        <v>474</v>
      </c>
      <c r="F8883" s="20">
        <v>2039</v>
      </c>
      <c r="G8883" s="20">
        <v>31</v>
      </c>
      <c r="H8883" s="11">
        <v>987.28947437488898</v>
      </c>
      <c r="I8883" s="10">
        <v>4653430.9568096101</v>
      </c>
      <c r="J8883" s="33">
        <f t="shared" si="552"/>
        <v>2.1216377411383667E-4</v>
      </c>
      <c r="K8883" s="33">
        <f t="shared" si="553"/>
        <v>2.1214126897195484E-4</v>
      </c>
      <c r="L8883" s="33">
        <f t="shared" si="554"/>
        <v>0.99984608366293537</v>
      </c>
      <c r="M8883" s="33">
        <f t="shared" si="555"/>
        <v>0.99963397504597051</v>
      </c>
    </row>
    <row r="8884" spans="1:13" ht="41.4">
      <c r="A8884" t="s">
        <v>164</v>
      </c>
      <c r="B8884" t="s">
        <v>115</v>
      </c>
      <c r="C8884" s="14" t="s">
        <v>383</v>
      </c>
      <c r="D8884" t="s">
        <v>456</v>
      </c>
      <c r="E8884" t="s">
        <v>474</v>
      </c>
      <c r="F8884" s="20">
        <v>2039</v>
      </c>
      <c r="G8884" s="20">
        <v>32</v>
      </c>
      <c r="H8884" s="11">
        <v>1011.92418385909</v>
      </c>
      <c r="I8884" s="10">
        <v>4626234.0270696301</v>
      </c>
      <c r="J8884" s="33">
        <f t="shared" si="552"/>
        <v>2.1873605570707966E-4</v>
      </c>
      <c r="K8884" s="33">
        <f t="shared" si="553"/>
        <v>2.1871213472024476E-4</v>
      </c>
      <c r="L8884" s="33">
        <f t="shared" si="554"/>
        <v>0.99963397504597051</v>
      </c>
      <c r="M8884" s="33">
        <f t="shared" si="555"/>
        <v>0.99941534296534928</v>
      </c>
    </row>
    <row r="8885" spans="1:13" ht="41.4">
      <c r="A8885" t="s">
        <v>164</v>
      </c>
      <c r="B8885" t="s">
        <v>115</v>
      </c>
      <c r="C8885" s="14" t="s">
        <v>383</v>
      </c>
      <c r="D8885" t="s">
        <v>456</v>
      </c>
      <c r="E8885" t="s">
        <v>474</v>
      </c>
      <c r="F8885" s="20">
        <v>2039</v>
      </c>
      <c r="G8885" s="20">
        <v>33</v>
      </c>
      <c r="H8885" s="11">
        <v>1043.81541164852</v>
      </c>
      <c r="I8885" s="10">
        <v>4555341.10348986</v>
      </c>
      <c r="J8885" s="33">
        <f t="shared" si="552"/>
        <v>2.2914099908980472E-4</v>
      </c>
      <c r="K8885" s="33">
        <f t="shared" si="553"/>
        <v>2.2911474829612199E-4</v>
      </c>
      <c r="L8885" s="33">
        <f t="shared" si="554"/>
        <v>0.99941534296534928</v>
      </c>
      <c r="M8885" s="33">
        <f t="shared" si="555"/>
        <v>0.99918636217060253</v>
      </c>
    </row>
    <row r="8886" spans="1:13" ht="41.4">
      <c r="A8886" t="s">
        <v>164</v>
      </c>
      <c r="B8886" t="s">
        <v>115</v>
      </c>
      <c r="C8886" s="14" t="s">
        <v>383</v>
      </c>
      <c r="D8886" t="s">
        <v>456</v>
      </c>
      <c r="E8886" t="s">
        <v>474</v>
      </c>
      <c r="F8886" s="20">
        <v>2039</v>
      </c>
      <c r="G8886" s="20">
        <v>34</v>
      </c>
      <c r="H8886" s="11">
        <v>1074.7347529415299</v>
      </c>
      <c r="I8886" s="10">
        <v>4461685.5729469899</v>
      </c>
      <c r="J8886" s="33">
        <f t="shared" si="552"/>
        <v>2.4088088131043632E-4</v>
      </c>
      <c r="K8886" s="33">
        <f t="shared" si="553"/>
        <v>2.4085187184030854E-4</v>
      </c>
      <c r="L8886" s="33">
        <f t="shared" si="554"/>
        <v>0.99918636217060253</v>
      </c>
      <c r="M8886" s="33">
        <f t="shared" si="555"/>
        <v>0.99894570626495638</v>
      </c>
    </row>
    <row r="8887" spans="1:13" ht="41.4">
      <c r="A8887" t="s">
        <v>164</v>
      </c>
      <c r="B8887" t="s">
        <v>115</v>
      </c>
      <c r="C8887" s="14" t="s">
        <v>383</v>
      </c>
      <c r="D8887" t="s">
        <v>456</v>
      </c>
      <c r="E8887" t="s">
        <v>474</v>
      </c>
      <c r="F8887" s="20">
        <v>2039</v>
      </c>
      <c r="G8887" s="20">
        <v>35</v>
      </c>
      <c r="H8887" s="11">
        <v>1136.1789378588901</v>
      </c>
      <c r="I8887" s="10">
        <v>4364526.6707983203</v>
      </c>
      <c r="J8887" s="33">
        <f t="shared" si="552"/>
        <v>2.6032122691807731E-4</v>
      </c>
      <c r="K8887" s="33">
        <f t="shared" si="553"/>
        <v>2.6028734628746886E-4</v>
      </c>
      <c r="L8887" s="33">
        <f t="shared" si="554"/>
        <v>0.99894570626495638</v>
      </c>
      <c r="M8887" s="33">
        <f t="shared" si="555"/>
        <v>0.9986856933379874</v>
      </c>
    </row>
    <row r="8888" spans="1:13" ht="41.4">
      <c r="A8888" t="s">
        <v>164</v>
      </c>
      <c r="B8888" t="s">
        <v>115</v>
      </c>
      <c r="C8888" s="14" t="s">
        <v>383</v>
      </c>
      <c r="D8888" t="s">
        <v>456</v>
      </c>
      <c r="E8888" t="s">
        <v>474</v>
      </c>
      <c r="F8888" s="20">
        <v>2039</v>
      </c>
      <c r="G8888" s="20">
        <v>36</v>
      </c>
      <c r="H8888" s="11">
        <v>1485.7419931583399</v>
      </c>
      <c r="I8888" s="10">
        <v>4321427.2543652402</v>
      </c>
      <c r="J8888" s="33">
        <f t="shared" si="552"/>
        <v>3.4380816931663832E-4</v>
      </c>
      <c r="K8888" s="33">
        <f t="shared" si="553"/>
        <v>3.4374907406065081E-4</v>
      </c>
      <c r="L8888" s="33">
        <f t="shared" si="554"/>
        <v>0.9986856933379874</v>
      </c>
      <c r="M8888" s="33">
        <f t="shared" si="555"/>
        <v>0.9983423960556248</v>
      </c>
    </row>
    <row r="8889" spans="1:13" ht="41.4">
      <c r="A8889" t="s">
        <v>164</v>
      </c>
      <c r="B8889" t="s">
        <v>115</v>
      </c>
      <c r="C8889" s="14" t="s">
        <v>383</v>
      </c>
      <c r="D8889" t="s">
        <v>456</v>
      </c>
      <c r="E8889" t="s">
        <v>474</v>
      </c>
      <c r="F8889" s="20">
        <v>2039</v>
      </c>
      <c r="G8889" s="20">
        <v>37</v>
      </c>
      <c r="H8889" s="11">
        <v>1636.4150410749101</v>
      </c>
      <c r="I8889" s="10">
        <v>4301069.8089438397</v>
      </c>
      <c r="J8889" s="33">
        <f t="shared" si="552"/>
        <v>3.8046698002252238E-4</v>
      </c>
      <c r="K8889" s="33">
        <f t="shared" si="553"/>
        <v>3.8039461163930088E-4</v>
      </c>
      <c r="L8889" s="33">
        <f t="shared" si="554"/>
        <v>0.9983423960556248</v>
      </c>
      <c r="M8889" s="33">
        <f t="shared" si="555"/>
        <v>0.99796263198759416</v>
      </c>
    </row>
    <row r="8890" spans="1:13" ht="41.4">
      <c r="A8890" t="s">
        <v>164</v>
      </c>
      <c r="B8890" t="s">
        <v>115</v>
      </c>
      <c r="C8890" s="14" t="s">
        <v>383</v>
      </c>
      <c r="D8890" t="s">
        <v>456</v>
      </c>
      <c r="E8890" t="s">
        <v>474</v>
      </c>
      <c r="F8890" s="20">
        <v>2039</v>
      </c>
      <c r="G8890" s="20">
        <v>38</v>
      </c>
      <c r="H8890" s="11">
        <v>1808.0450478119501</v>
      </c>
      <c r="I8890" s="10">
        <v>4280575.4217258897</v>
      </c>
      <c r="J8890" s="33">
        <f t="shared" si="552"/>
        <v>4.2238364464629909E-4</v>
      </c>
      <c r="K8890" s="33">
        <f t="shared" si="553"/>
        <v>4.2229445323271886E-4</v>
      </c>
      <c r="L8890" s="33">
        <f t="shared" si="554"/>
        <v>0.99796263198759416</v>
      </c>
      <c r="M8890" s="33">
        <f t="shared" si="555"/>
        <v>0.99754119790357232</v>
      </c>
    </row>
    <row r="8891" spans="1:13" ht="41.4">
      <c r="A8891" t="s">
        <v>164</v>
      </c>
      <c r="B8891" t="s">
        <v>115</v>
      </c>
      <c r="C8891" s="14" t="s">
        <v>383</v>
      </c>
      <c r="D8891" t="s">
        <v>456</v>
      </c>
      <c r="E8891" t="s">
        <v>474</v>
      </c>
      <c r="F8891" s="20">
        <v>2039</v>
      </c>
      <c r="G8891" s="20">
        <v>39</v>
      </c>
      <c r="H8891" s="11">
        <v>1935.6984784229401</v>
      </c>
      <c r="I8891" s="10">
        <v>4279357.8614494801</v>
      </c>
      <c r="J8891" s="33">
        <f t="shared" si="552"/>
        <v>4.5233386435395968E-4</v>
      </c>
      <c r="K8891" s="33">
        <f t="shared" si="553"/>
        <v>4.5223157681484327E-4</v>
      </c>
      <c r="L8891" s="33">
        <f t="shared" si="554"/>
        <v>0.99754119790357232</v>
      </c>
      <c r="M8891" s="33">
        <f t="shared" si="555"/>
        <v>0.99709007827470664</v>
      </c>
    </row>
    <row r="8892" spans="1:13" ht="41.4">
      <c r="A8892" t="s">
        <v>164</v>
      </c>
      <c r="B8892" t="s">
        <v>115</v>
      </c>
      <c r="C8892" s="14" t="s">
        <v>383</v>
      </c>
      <c r="D8892" t="s">
        <v>456</v>
      </c>
      <c r="E8892" t="s">
        <v>474</v>
      </c>
      <c r="F8892" s="20">
        <v>2039</v>
      </c>
      <c r="G8892" s="20">
        <v>40</v>
      </c>
      <c r="H8892" s="11">
        <v>2143.69691720421</v>
      </c>
      <c r="I8892" s="10">
        <v>4316279.3323416198</v>
      </c>
      <c r="J8892" s="33">
        <f t="shared" si="552"/>
        <v>4.9665388918219879E-4</v>
      </c>
      <c r="K8892" s="33">
        <f t="shared" si="553"/>
        <v>4.9653057705467685E-4</v>
      </c>
      <c r="L8892" s="33">
        <f t="shared" si="554"/>
        <v>0.99709007827470664</v>
      </c>
      <c r="M8892" s="33">
        <f t="shared" si="555"/>
        <v>0.9965949925627654</v>
      </c>
    </row>
    <row r="8893" spans="1:13" ht="41.4">
      <c r="A8893" t="s">
        <v>164</v>
      </c>
      <c r="B8893" t="s">
        <v>115</v>
      </c>
      <c r="C8893" s="14" t="s">
        <v>383</v>
      </c>
      <c r="D8893" t="s">
        <v>456</v>
      </c>
      <c r="E8893" t="s">
        <v>474</v>
      </c>
      <c r="F8893" s="20">
        <v>2039</v>
      </c>
      <c r="G8893" s="20">
        <v>41</v>
      </c>
      <c r="H8893" s="11">
        <v>2821.93285791074</v>
      </c>
      <c r="I8893" s="10">
        <v>4355419.7513752803</v>
      </c>
      <c r="J8893" s="33">
        <f t="shared" si="552"/>
        <v>6.4791294961172871E-4</v>
      </c>
      <c r="K8893" s="33">
        <f t="shared" si="553"/>
        <v>6.4770309934059078E-4</v>
      </c>
      <c r="L8893" s="33">
        <f t="shared" si="554"/>
        <v>0.9965949925627654</v>
      </c>
      <c r="M8893" s="33">
        <f t="shared" si="555"/>
        <v>0.99594949489729523</v>
      </c>
    </row>
    <row r="8894" spans="1:13" ht="41.4">
      <c r="A8894" t="s">
        <v>164</v>
      </c>
      <c r="B8894" t="s">
        <v>115</v>
      </c>
      <c r="C8894" s="14" t="s">
        <v>383</v>
      </c>
      <c r="D8894" t="s">
        <v>456</v>
      </c>
      <c r="E8894" t="s">
        <v>474</v>
      </c>
      <c r="F8894" s="20">
        <v>2039</v>
      </c>
      <c r="G8894" s="20">
        <v>42</v>
      </c>
      <c r="H8894" s="11">
        <v>3108.3875677195501</v>
      </c>
      <c r="I8894" s="10">
        <v>4348635.3839054499</v>
      </c>
      <c r="J8894" s="33">
        <f t="shared" si="552"/>
        <v>7.1479608964777127E-4</v>
      </c>
      <c r="K8894" s="33">
        <f t="shared" si="553"/>
        <v>7.14540683780851E-4</v>
      </c>
      <c r="L8894" s="33">
        <f t="shared" si="554"/>
        <v>0.99594949489729523</v>
      </c>
      <c r="M8894" s="33">
        <f t="shared" si="555"/>
        <v>0.99523784846420016</v>
      </c>
    </row>
    <row r="8895" spans="1:13" ht="41.4">
      <c r="A8895" t="s">
        <v>164</v>
      </c>
      <c r="B8895" t="s">
        <v>115</v>
      </c>
      <c r="C8895" s="14" t="s">
        <v>383</v>
      </c>
      <c r="D8895" t="s">
        <v>456</v>
      </c>
      <c r="E8895" t="s">
        <v>474</v>
      </c>
      <c r="F8895" s="20">
        <v>2039</v>
      </c>
      <c r="G8895" s="20">
        <v>43</v>
      </c>
      <c r="H8895" s="11">
        <v>3388.41264710726</v>
      </c>
      <c r="I8895" s="10">
        <v>4283181.0360888802</v>
      </c>
      <c r="J8895" s="33">
        <f t="shared" si="552"/>
        <v>7.9109722856854445E-4</v>
      </c>
      <c r="K8895" s="33">
        <f t="shared" si="553"/>
        <v>7.9078439365576347E-4</v>
      </c>
      <c r="L8895" s="33">
        <f t="shared" si="554"/>
        <v>0.99523784846420016</v>
      </c>
      <c r="M8895" s="33">
        <f t="shared" si="555"/>
        <v>0.99445082990565914</v>
      </c>
    </row>
    <row r="8896" spans="1:13" ht="41.4">
      <c r="A8896" t="s">
        <v>164</v>
      </c>
      <c r="B8896" t="s">
        <v>115</v>
      </c>
      <c r="C8896" s="14" t="s">
        <v>383</v>
      </c>
      <c r="D8896" t="s">
        <v>456</v>
      </c>
      <c r="E8896" t="s">
        <v>474</v>
      </c>
      <c r="F8896" s="20">
        <v>2039</v>
      </c>
      <c r="G8896" s="20">
        <v>44</v>
      </c>
      <c r="H8896" s="11">
        <v>3487.2680661028298</v>
      </c>
      <c r="I8896" s="10">
        <v>4215299.5359698497</v>
      </c>
      <c r="J8896" s="33">
        <f t="shared" si="552"/>
        <v>8.2728831874114602E-4</v>
      </c>
      <c r="K8896" s="33">
        <f t="shared" si="553"/>
        <v>8.2694621010725999E-4</v>
      </c>
      <c r="L8896" s="33">
        <f t="shared" si="554"/>
        <v>0.99445082990565914</v>
      </c>
      <c r="M8896" s="33">
        <f t="shared" si="555"/>
        <v>0.99362847256073061</v>
      </c>
    </row>
    <row r="8897" spans="1:13" ht="41.4">
      <c r="A8897" t="s">
        <v>164</v>
      </c>
      <c r="B8897" t="s">
        <v>115</v>
      </c>
      <c r="C8897" s="14" t="s">
        <v>383</v>
      </c>
      <c r="D8897" t="s">
        <v>456</v>
      </c>
      <c r="E8897" t="s">
        <v>474</v>
      </c>
      <c r="F8897" s="20">
        <v>2039</v>
      </c>
      <c r="G8897" s="20">
        <v>45</v>
      </c>
      <c r="H8897" s="11">
        <v>3707.0095986346901</v>
      </c>
      <c r="I8897" s="10">
        <v>4156399.37979203</v>
      </c>
      <c r="J8897" s="33">
        <f t="shared" si="552"/>
        <v>8.918800288196016E-4</v>
      </c>
      <c r="K8897" s="33">
        <f t="shared" si="553"/>
        <v>8.914824220412898E-4</v>
      </c>
      <c r="L8897" s="33">
        <f t="shared" si="554"/>
        <v>0.99362847256073061</v>
      </c>
      <c r="M8897" s="33">
        <f t="shared" si="555"/>
        <v>0.99274267024340301</v>
      </c>
    </row>
    <row r="8898" spans="1:13" ht="41.4">
      <c r="A8898" t="s">
        <v>164</v>
      </c>
      <c r="B8898" t="s">
        <v>115</v>
      </c>
      <c r="C8898" s="14" t="s">
        <v>383</v>
      </c>
      <c r="D8898" t="s">
        <v>456</v>
      </c>
      <c r="E8898" t="s">
        <v>474</v>
      </c>
      <c r="F8898" s="20">
        <v>2039</v>
      </c>
      <c r="G8898" s="20">
        <v>46</v>
      </c>
      <c r="H8898" s="11">
        <v>4558.39028370702</v>
      </c>
      <c r="I8898" s="10">
        <v>4099466.9943009899</v>
      </c>
      <c r="J8898" s="33">
        <f t="shared" ref="J8898:J8961" si="556">IF(I8898&gt;0,H8898/I8898,0)</f>
        <v>1.1119470628850087E-3</v>
      </c>
      <c r="K8898" s="33">
        <f t="shared" ref="K8898:K8961" si="557">1-EXP(-J8898)</f>
        <v>1.111329078826051E-3</v>
      </c>
      <c r="L8898" s="33">
        <f t="shared" ref="L8898:L8961" si="558">IF(G8898=30,1,M8897)</f>
        <v>0.99274267024340301</v>
      </c>
      <c r="M8898" s="33">
        <f t="shared" ref="M8898:M8961" si="559">L8898*(1-K8898)</f>
        <v>0.9916394064461701</v>
      </c>
    </row>
    <row r="8899" spans="1:13" ht="41.4">
      <c r="A8899" t="s">
        <v>164</v>
      </c>
      <c r="B8899" t="s">
        <v>115</v>
      </c>
      <c r="C8899" s="14" t="s">
        <v>383</v>
      </c>
      <c r="D8899" t="s">
        <v>456</v>
      </c>
      <c r="E8899" t="s">
        <v>474</v>
      </c>
      <c r="F8899" s="20">
        <v>2039</v>
      </c>
      <c r="G8899" s="20">
        <v>47</v>
      </c>
      <c r="H8899" s="11">
        <v>4971.2058021614903</v>
      </c>
      <c r="I8899" s="10">
        <v>4076575.2636331902</v>
      </c>
      <c r="J8899" s="33">
        <f t="shared" si="556"/>
        <v>1.2194564016784456E-3</v>
      </c>
      <c r="K8899" s="33">
        <f t="shared" si="557"/>
        <v>1.2187131668655038E-3</v>
      </c>
      <c r="L8899" s="33">
        <f t="shared" si="558"/>
        <v>0.9916394064461701</v>
      </c>
      <c r="M8899" s="33">
        <f t="shared" si="559"/>
        <v>0.99043088244475141</v>
      </c>
    </row>
    <row r="8900" spans="1:13" ht="41.4">
      <c r="A8900" t="s">
        <v>164</v>
      </c>
      <c r="B8900" t="s">
        <v>115</v>
      </c>
      <c r="C8900" s="14" t="s">
        <v>383</v>
      </c>
      <c r="D8900" t="s">
        <v>456</v>
      </c>
      <c r="E8900" t="s">
        <v>474</v>
      </c>
      <c r="F8900" s="20">
        <v>2039</v>
      </c>
      <c r="G8900" s="20">
        <v>48</v>
      </c>
      <c r="H8900" s="11">
        <v>5464.04560651055</v>
      </c>
      <c r="I8900" s="10">
        <v>4047258.0553843901</v>
      </c>
      <c r="J8900" s="33">
        <f t="shared" si="556"/>
        <v>1.3500610862312806E-3</v>
      </c>
      <c r="K8900" s="33">
        <f t="shared" si="557"/>
        <v>1.3491501637428183E-3</v>
      </c>
      <c r="L8900" s="33">
        <f t="shared" si="558"/>
        <v>0.99043088244475141</v>
      </c>
      <c r="M8900" s="33">
        <f t="shared" si="559"/>
        <v>0.9890946424575251</v>
      </c>
    </row>
    <row r="8901" spans="1:13" ht="41.4">
      <c r="A8901" t="s">
        <v>164</v>
      </c>
      <c r="B8901" t="s">
        <v>115</v>
      </c>
      <c r="C8901" s="14" t="s">
        <v>383</v>
      </c>
      <c r="D8901" t="s">
        <v>456</v>
      </c>
      <c r="E8901" t="s">
        <v>474</v>
      </c>
      <c r="F8901" s="20">
        <v>2039</v>
      </c>
      <c r="G8901" s="20">
        <v>49</v>
      </c>
      <c r="H8901" s="11">
        <v>5852.9084716450097</v>
      </c>
      <c r="I8901" s="10">
        <v>4020529.4812745601</v>
      </c>
      <c r="J8901" s="33">
        <f t="shared" si="556"/>
        <v>1.4557556408688643E-3</v>
      </c>
      <c r="K8901" s="33">
        <f t="shared" si="557"/>
        <v>1.4546965426176506E-3</v>
      </c>
      <c r="L8901" s="33">
        <f t="shared" si="558"/>
        <v>0.9890946424575251</v>
      </c>
      <c r="M8901" s="33">
        <f t="shared" si="559"/>
        <v>0.98765580990082047</v>
      </c>
    </row>
    <row r="8902" spans="1:13" ht="41.4">
      <c r="A8902" t="s">
        <v>164</v>
      </c>
      <c r="B8902" t="s">
        <v>115</v>
      </c>
      <c r="C8902" s="14" t="s">
        <v>383</v>
      </c>
      <c r="D8902" t="s">
        <v>456</v>
      </c>
      <c r="E8902" t="s">
        <v>474</v>
      </c>
      <c r="F8902" s="20">
        <v>2039</v>
      </c>
      <c r="G8902" s="20">
        <v>50</v>
      </c>
      <c r="H8902" s="11">
        <v>6357.7536806192902</v>
      </c>
      <c r="I8902" s="10">
        <v>4015278.9349429598</v>
      </c>
      <c r="J8902" s="33">
        <f t="shared" si="556"/>
        <v>1.5833902908440425E-3</v>
      </c>
      <c r="K8902" s="33">
        <f t="shared" si="557"/>
        <v>1.5821373898018409E-3</v>
      </c>
      <c r="L8902" s="33">
        <f t="shared" si="558"/>
        <v>0.98765580990082047</v>
      </c>
      <c r="M8902" s="33">
        <f t="shared" si="559"/>
        <v>0.98609320271572132</v>
      </c>
    </row>
    <row r="8903" spans="1:13" ht="41.4">
      <c r="A8903" t="s">
        <v>164</v>
      </c>
      <c r="B8903" t="s">
        <v>115</v>
      </c>
      <c r="C8903" s="14" t="s">
        <v>383</v>
      </c>
      <c r="D8903" t="s">
        <v>456</v>
      </c>
      <c r="E8903" t="s">
        <v>474</v>
      </c>
      <c r="F8903" s="20">
        <v>2039</v>
      </c>
      <c r="G8903" s="20">
        <v>51</v>
      </c>
      <c r="H8903" s="11">
        <v>7206.5768783223903</v>
      </c>
      <c r="I8903" s="10">
        <v>3963932.71034319</v>
      </c>
      <c r="J8903" s="33">
        <f t="shared" si="556"/>
        <v>1.8180371375926959E-3</v>
      </c>
      <c r="K8903" s="33">
        <f t="shared" si="557"/>
        <v>1.8163855091347658E-3</v>
      </c>
      <c r="L8903" s="33">
        <f t="shared" si="558"/>
        <v>0.98609320271572132</v>
      </c>
      <c r="M8903" s="33">
        <f t="shared" si="559"/>
        <v>0.9843020773116522</v>
      </c>
    </row>
    <row r="8904" spans="1:13" ht="41.4">
      <c r="A8904" t="s">
        <v>164</v>
      </c>
      <c r="B8904" t="s">
        <v>115</v>
      </c>
      <c r="C8904" s="14" t="s">
        <v>383</v>
      </c>
      <c r="D8904" t="s">
        <v>456</v>
      </c>
      <c r="E8904" t="s">
        <v>474</v>
      </c>
      <c r="F8904" s="20">
        <v>2039</v>
      </c>
      <c r="G8904" s="20">
        <v>52</v>
      </c>
      <c r="H8904" s="11">
        <v>7781.7242974758801</v>
      </c>
      <c r="I8904" s="10">
        <v>3903614.44108041</v>
      </c>
      <c r="J8904" s="33">
        <f t="shared" si="556"/>
        <v>1.9934664180927967E-3</v>
      </c>
      <c r="K8904" s="33">
        <f t="shared" si="557"/>
        <v>1.9914807835638149E-3</v>
      </c>
      <c r="L8904" s="33">
        <f t="shared" si="558"/>
        <v>0.9843020773116522</v>
      </c>
      <c r="M8904" s="33">
        <f t="shared" si="559"/>
        <v>0.9823418586394641</v>
      </c>
    </row>
    <row r="8905" spans="1:13" ht="41.4">
      <c r="A8905" t="s">
        <v>164</v>
      </c>
      <c r="B8905" t="s">
        <v>115</v>
      </c>
      <c r="C8905" s="14" t="s">
        <v>383</v>
      </c>
      <c r="D8905" t="s">
        <v>456</v>
      </c>
      <c r="E8905" t="s">
        <v>474</v>
      </c>
      <c r="F8905" s="20">
        <v>2039</v>
      </c>
      <c r="G8905" s="20">
        <v>53</v>
      </c>
      <c r="H8905" s="11">
        <v>8518.5761082709905</v>
      </c>
      <c r="I8905" s="10">
        <v>3901912.56971962</v>
      </c>
      <c r="J8905" s="33">
        <f t="shared" si="556"/>
        <v>2.1831796474320055E-3</v>
      </c>
      <c r="K8905" s="33">
        <f t="shared" si="557"/>
        <v>2.180798244071247E-3</v>
      </c>
      <c r="L8905" s="33">
        <f t="shared" si="558"/>
        <v>0.9823418586394641</v>
      </c>
      <c r="M8905" s="33">
        <f t="shared" si="559"/>
        <v>0.98019956923906548</v>
      </c>
    </row>
    <row r="8906" spans="1:13" ht="41.4">
      <c r="A8906" t="s">
        <v>164</v>
      </c>
      <c r="B8906" t="s">
        <v>115</v>
      </c>
      <c r="C8906" s="14" t="s">
        <v>383</v>
      </c>
      <c r="D8906" t="s">
        <v>456</v>
      </c>
      <c r="E8906" t="s">
        <v>474</v>
      </c>
      <c r="F8906" s="20">
        <v>2039</v>
      </c>
      <c r="G8906" s="20">
        <v>54</v>
      </c>
      <c r="H8906" s="11">
        <v>9513.9667658963299</v>
      </c>
      <c r="I8906" s="10">
        <v>3953351.4655388999</v>
      </c>
      <c r="J8906" s="33">
        <f t="shared" si="556"/>
        <v>2.4065572840737642E-3</v>
      </c>
      <c r="K8906" s="33">
        <f t="shared" si="557"/>
        <v>2.4036638466327087E-3</v>
      </c>
      <c r="L8906" s="33">
        <f t="shared" si="558"/>
        <v>0.98019956923906548</v>
      </c>
      <c r="M8906" s="33">
        <f t="shared" si="559"/>
        <v>0.97784349897200062</v>
      </c>
    </row>
    <row r="8907" spans="1:13" ht="41.4">
      <c r="A8907" t="s">
        <v>164</v>
      </c>
      <c r="B8907" t="s">
        <v>115</v>
      </c>
      <c r="C8907" s="14" t="s">
        <v>383</v>
      </c>
      <c r="D8907" t="s">
        <v>456</v>
      </c>
      <c r="E8907" t="s">
        <v>474</v>
      </c>
      <c r="F8907" s="20">
        <v>2039</v>
      </c>
      <c r="G8907" s="20">
        <v>55</v>
      </c>
      <c r="H8907" s="11">
        <v>10534.0827361098</v>
      </c>
      <c r="I8907" s="10">
        <v>3962902.4518391001</v>
      </c>
      <c r="J8907" s="33">
        <f t="shared" si="556"/>
        <v>2.6581736149526346E-3</v>
      </c>
      <c r="K8907" s="33">
        <f t="shared" si="557"/>
        <v>2.654643799782197E-3</v>
      </c>
      <c r="L8907" s="33">
        <f t="shared" si="558"/>
        <v>0.97784349897200062</v>
      </c>
      <c r="M8907" s="33">
        <f t="shared" si="559"/>
        <v>0.97524767279029723</v>
      </c>
    </row>
    <row r="8908" spans="1:13" ht="41.4">
      <c r="A8908" t="s">
        <v>164</v>
      </c>
      <c r="B8908" t="s">
        <v>115</v>
      </c>
      <c r="C8908" s="14" t="s">
        <v>383</v>
      </c>
      <c r="D8908" t="s">
        <v>456</v>
      </c>
      <c r="E8908" t="s">
        <v>474</v>
      </c>
      <c r="F8908" s="20">
        <v>2039</v>
      </c>
      <c r="G8908" s="20">
        <v>56</v>
      </c>
      <c r="H8908" s="11">
        <v>11319.9022179329</v>
      </c>
      <c r="I8908" s="10">
        <v>3915826.6046643499</v>
      </c>
      <c r="J8908" s="33">
        <f t="shared" si="556"/>
        <v>2.890807832106039E-3</v>
      </c>
      <c r="K8908" s="33">
        <f t="shared" si="557"/>
        <v>2.8866334705395236E-3</v>
      </c>
      <c r="L8908" s="33">
        <f t="shared" si="558"/>
        <v>0.97524767279029723</v>
      </c>
      <c r="M8908" s="33">
        <f t="shared" si="559"/>
        <v>0.97243249021595501</v>
      </c>
    </row>
    <row r="8909" spans="1:13" ht="41.4">
      <c r="A8909" t="s">
        <v>164</v>
      </c>
      <c r="B8909" t="s">
        <v>115</v>
      </c>
      <c r="C8909" s="14" t="s">
        <v>383</v>
      </c>
      <c r="D8909" t="s">
        <v>456</v>
      </c>
      <c r="E8909" t="s">
        <v>474</v>
      </c>
      <c r="F8909" s="20">
        <v>2039</v>
      </c>
      <c r="G8909" s="20">
        <v>57</v>
      </c>
      <c r="H8909" s="11">
        <v>12166.9114029183</v>
      </c>
      <c r="I8909" s="10">
        <v>3844328.3931483598</v>
      </c>
      <c r="J8909" s="33">
        <f t="shared" si="556"/>
        <v>3.1648990821395617E-3</v>
      </c>
      <c r="K8909" s="33">
        <f t="shared" si="557"/>
        <v>3.1598960684423583E-3</v>
      </c>
      <c r="L8909" s="33">
        <f t="shared" si="558"/>
        <v>0.97243249021595501</v>
      </c>
      <c r="M8909" s="33">
        <f t="shared" si="559"/>
        <v>0.96935970461329601</v>
      </c>
    </row>
    <row r="8910" spans="1:13" ht="41.4">
      <c r="A8910" t="s">
        <v>164</v>
      </c>
      <c r="B8910" t="s">
        <v>115</v>
      </c>
      <c r="C8910" s="14" t="s">
        <v>383</v>
      </c>
      <c r="D8910" t="s">
        <v>456</v>
      </c>
      <c r="E8910" t="s">
        <v>474</v>
      </c>
      <c r="F8910" s="20">
        <v>2039</v>
      </c>
      <c r="G8910" s="20">
        <v>58</v>
      </c>
      <c r="H8910" s="11">
        <v>12987.308692492899</v>
      </c>
      <c r="I8910" s="10">
        <v>3765473.44840643</v>
      </c>
      <c r="J8910" s="33">
        <f t="shared" si="556"/>
        <v>3.4490506626701093E-3</v>
      </c>
      <c r="K8910" s="33">
        <f t="shared" si="557"/>
        <v>3.4431095198302897E-3</v>
      </c>
      <c r="L8910" s="33">
        <f t="shared" si="558"/>
        <v>0.96935970461329601</v>
      </c>
      <c r="M8910" s="33">
        <f t="shared" si="559"/>
        <v>0.96602209298620212</v>
      </c>
    </row>
    <row r="8911" spans="1:13" ht="41.4">
      <c r="A8911" t="s">
        <v>164</v>
      </c>
      <c r="B8911" t="s">
        <v>115</v>
      </c>
      <c r="C8911" s="14" t="s">
        <v>383</v>
      </c>
      <c r="D8911" t="s">
        <v>456</v>
      </c>
      <c r="E8911" t="s">
        <v>474</v>
      </c>
      <c r="F8911" s="20">
        <v>2039</v>
      </c>
      <c r="G8911" s="20">
        <v>59</v>
      </c>
      <c r="H8911" s="11">
        <v>13277.522658063799</v>
      </c>
      <c r="I8911" s="10">
        <v>3690582.33549086</v>
      </c>
      <c r="J8911" s="33">
        <f t="shared" si="556"/>
        <v>3.5976768572209199E-3</v>
      </c>
      <c r="K8911" s="33">
        <f t="shared" si="557"/>
        <v>3.5912129718168595E-3</v>
      </c>
      <c r="L8911" s="33">
        <f t="shared" si="558"/>
        <v>0.96602209298620212</v>
      </c>
      <c r="M8911" s="33">
        <f t="shared" si="559"/>
        <v>0.96255290191480836</v>
      </c>
    </row>
    <row r="8912" spans="1:13" ht="41.4">
      <c r="A8912" t="s">
        <v>164</v>
      </c>
      <c r="B8912" t="s">
        <v>115</v>
      </c>
      <c r="C8912" s="14" t="s">
        <v>383</v>
      </c>
      <c r="D8912" t="s">
        <v>456</v>
      </c>
      <c r="E8912" t="s">
        <v>474</v>
      </c>
      <c r="F8912" s="20">
        <v>2039</v>
      </c>
      <c r="G8912" s="20">
        <v>60</v>
      </c>
      <c r="H8912" s="11">
        <v>13737.7269608889</v>
      </c>
      <c r="I8912" s="10">
        <v>3602188.1911850199</v>
      </c>
      <c r="J8912" s="33">
        <f t="shared" si="556"/>
        <v>3.8137171718309278E-3</v>
      </c>
      <c r="K8912" s="33">
        <f t="shared" si="557"/>
        <v>3.8064541884192948E-3</v>
      </c>
      <c r="L8912" s="33">
        <f t="shared" si="558"/>
        <v>0.96255290191480836</v>
      </c>
      <c r="M8912" s="33">
        <f t="shared" si="559"/>
        <v>0.95888898838973957</v>
      </c>
    </row>
    <row r="8913" spans="1:13" ht="41.4">
      <c r="A8913" t="s">
        <v>164</v>
      </c>
      <c r="B8913" t="s">
        <v>115</v>
      </c>
      <c r="C8913" s="14" t="s">
        <v>383</v>
      </c>
      <c r="D8913" t="s">
        <v>456</v>
      </c>
      <c r="E8913" t="s">
        <v>474</v>
      </c>
      <c r="F8913" s="20">
        <v>2039</v>
      </c>
      <c r="G8913" s="20">
        <v>61</v>
      </c>
      <c r="H8913" s="11">
        <v>14256.6748570908</v>
      </c>
      <c r="I8913" s="10">
        <v>3490541.45912538</v>
      </c>
      <c r="J8913" s="33">
        <f t="shared" si="556"/>
        <v>4.0843734486577547E-3</v>
      </c>
      <c r="K8913" s="33">
        <f t="shared" si="557"/>
        <v>4.0760437398297267E-3</v>
      </c>
      <c r="L8913" s="33">
        <f t="shared" si="558"/>
        <v>0.95888898838973957</v>
      </c>
      <c r="M8913" s="33">
        <f t="shared" si="559"/>
        <v>0.95498051493142189</v>
      </c>
    </row>
    <row r="8914" spans="1:13" ht="41.4">
      <c r="A8914" t="s">
        <v>164</v>
      </c>
      <c r="B8914" t="s">
        <v>115</v>
      </c>
      <c r="C8914" s="14" t="s">
        <v>383</v>
      </c>
      <c r="D8914" t="s">
        <v>456</v>
      </c>
      <c r="E8914" t="s">
        <v>474</v>
      </c>
      <c r="F8914" s="20">
        <v>2039</v>
      </c>
      <c r="G8914" s="20">
        <v>62</v>
      </c>
      <c r="H8914" s="11">
        <v>14875.9954603306</v>
      </c>
      <c r="I8914" s="10">
        <v>3382290.5299613201</v>
      </c>
      <c r="J8914" s="33">
        <f t="shared" si="556"/>
        <v>4.3982015526326541E-3</v>
      </c>
      <c r="K8914" s="33">
        <f t="shared" si="557"/>
        <v>4.3885436285374668E-3</v>
      </c>
      <c r="L8914" s="33">
        <f t="shared" si="558"/>
        <v>0.95498051493142189</v>
      </c>
      <c r="M8914" s="33">
        <f t="shared" si="559"/>
        <v>0.95078954127724213</v>
      </c>
    </row>
    <row r="8915" spans="1:13" ht="41.4">
      <c r="A8915" t="s">
        <v>164</v>
      </c>
      <c r="B8915" t="s">
        <v>115</v>
      </c>
      <c r="C8915" s="14" t="s">
        <v>383</v>
      </c>
      <c r="D8915" t="s">
        <v>456</v>
      </c>
      <c r="E8915" t="s">
        <v>474</v>
      </c>
      <c r="F8915" s="20">
        <v>2039</v>
      </c>
      <c r="G8915" s="20">
        <v>63</v>
      </c>
      <c r="H8915" s="11">
        <v>15637.3811140993</v>
      </c>
      <c r="I8915" s="10">
        <v>3286449.6300346302</v>
      </c>
      <c r="J8915" s="33">
        <f t="shared" si="556"/>
        <v>4.758138074349408E-3</v>
      </c>
      <c r="K8915" s="33">
        <f t="shared" si="557"/>
        <v>4.746836067989757E-3</v>
      </c>
      <c r="L8915" s="33">
        <f t="shared" si="558"/>
        <v>0.95078954127724213</v>
      </c>
      <c r="M8915" s="33">
        <f t="shared" si="559"/>
        <v>0.94627629918963985</v>
      </c>
    </row>
    <row r="8916" spans="1:13" ht="41.4">
      <c r="A8916" t="s">
        <v>164</v>
      </c>
      <c r="B8916" t="s">
        <v>115</v>
      </c>
      <c r="C8916" s="14" t="s">
        <v>383</v>
      </c>
      <c r="D8916" t="s">
        <v>456</v>
      </c>
      <c r="E8916" t="s">
        <v>474</v>
      </c>
      <c r="F8916" s="20">
        <v>2039</v>
      </c>
      <c r="G8916" s="20">
        <v>64</v>
      </c>
      <c r="H8916" s="11">
        <v>16628.4035326025</v>
      </c>
      <c r="I8916" s="10">
        <v>3178225.1334955399</v>
      </c>
      <c r="J8916" s="33">
        <f t="shared" si="556"/>
        <v>5.2319778600183409E-3</v>
      </c>
      <c r="K8916" s="33">
        <f t="shared" si="557"/>
        <v>5.2183149023372621E-3</v>
      </c>
      <c r="L8916" s="33">
        <f t="shared" si="558"/>
        <v>0.94627629918963985</v>
      </c>
      <c r="M8916" s="33">
        <f t="shared" si="559"/>
        <v>0.94133833147585</v>
      </c>
    </row>
    <row r="8917" spans="1:13" ht="41.4">
      <c r="A8917" t="s">
        <v>164</v>
      </c>
      <c r="B8917" t="s">
        <v>115</v>
      </c>
      <c r="C8917" s="14" t="s">
        <v>383</v>
      </c>
      <c r="D8917" t="s">
        <v>456</v>
      </c>
      <c r="E8917" t="s">
        <v>474</v>
      </c>
      <c r="F8917" s="20">
        <v>2039</v>
      </c>
      <c r="G8917" s="20">
        <v>65</v>
      </c>
      <c r="H8917" s="11">
        <v>17675.475536479898</v>
      </c>
      <c r="I8917" s="10">
        <v>3082012.38036037</v>
      </c>
      <c r="J8917" s="33">
        <f t="shared" si="556"/>
        <v>5.735043651710822E-3</v>
      </c>
      <c r="K8917" s="33">
        <f t="shared" si="557"/>
        <v>5.7186296821352123E-3</v>
      </c>
      <c r="L8917" s="33">
        <f t="shared" si="558"/>
        <v>0.94133833147585</v>
      </c>
      <c r="M8917" s="33">
        <f t="shared" si="559"/>
        <v>0.9359551661525406</v>
      </c>
    </row>
    <row r="8918" spans="1:13" ht="41.4">
      <c r="A8918" t="s">
        <v>164</v>
      </c>
      <c r="B8918" t="s">
        <v>115</v>
      </c>
      <c r="C8918" s="14" t="s">
        <v>383</v>
      </c>
      <c r="D8918" t="s">
        <v>456</v>
      </c>
      <c r="E8918" t="s">
        <v>474</v>
      </c>
      <c r="F8918" s="20">
        <v>2039</v>
      </c>
      <c r="G8918" s="20">
        <v>66</v>
      </c>
      <c r="H8918" s="11">
        <v>18164.0905731251</v>
      </c>
      <c r="I8918" s="10">
        <v>2984476.7125748401</v>
      </c>
      <c r="J8918" s="33">
        <f t="shared" si="556"/>
        <v>6.086189413571981E-3</v>
      </c>
      <c r="K8918" s="33">
        <f t="shared" si="557"/>
        <v>6.0677060794842586E-3</v>
      </c>
      <c r="L8918" s="33">
        <f t="shared" si="558"/>
        <v>0.9359551661525406</v>
      </c>
      <c r="M8918" s="33">
        <f t="shared" si="559"/>
        <v>0.93027606530075213</v>
      </c>
    </row>
    <row r="8919" spans="1:13" ht="41.4">
      <c r="A8919" t="s">
        <v>164</v>
      </c>
      <c r="B8919" t="s">
        <v>115</v>
      </c>
      <c r="C8919" s="14" t="s">
        <v>383</v>
      </c>
      <c r="D8919" t="s">
        <v>456</v>
      </c>
      <c r="E8919" t="s">
        <v>474</v>
      </c>
      <c r="F8919" s="20">
        <v>2039</v>
      </c>
      <c r="G8919" s="20">
        <v>67</v>
      </c>
      <c r="H8919" s="11">
        <v>19022.488128639699</v>
      </c>
      <c r="I8919" s="10">
        <v>2866960.8799343398</v>
      </c>
      <c r="J8919" s="33">
        <f t="shared" si="556"/>
        <v>6.6350706986540251E-3</v>
      </c>
      <c r="K8919" s="33">
        <f t="shared" si="557"/>
        <v>6.6131072203235997E-3</v>
      </c>
      <c r="L8919" s="33">
        <f t="shared" si="558"/>
        <v>0.93027606530075213</v>
      </c>
      <c r="M8919" s="33">
        <f t="shared" si="559"/>
        <v>0.9241240499364175</v>
      </c>
    </row>
    <row r="8920" spans="1:13" ht="41.4">
      <c r="A8920" t="s">
        <v>164</v>
      </c>
      <c r="B8920" t="s">
        <v>115</v>
      </c>
      <c r="C8920" s="14" t="s">
        <v>383</v>
      </c>
      <c r="D8920" t="s">
        <v>456</v>
      </c>
      <c r="E8920" t="s">
        <v>474</v>
      </c>
      <c r="F8920" s="20">
        <v>2039</v>
      </c>
      <c r="G8920" s="20">
        <v>68</v>
      </c>
      <c r="H8920" s="11">
        <v>19828.130463835099</v>
      </c>
      <c r="I8920" s="10">
        <v>2757995.39158967</v>
      </c>
      <c r="J8920" s="33">
        <f t="shared" si="556"/>
        <v>7.1893269018141626E-3</v>
      </c>
      <c r="K8920" s="33">
        <f t="shared" si="557"/>
        <v>7.1635455117746716E-3</v>
      </c>
      <c r="L8920" s="33">
        <f t="shared" si="558"/>
        <v>0.9241240499364175</v>
      </c>
      <c r="M8920" s="33">
        <f t="shared" si="559"/>
        <v>0.91750404524617246</v>
      </c>
    </row>
    <row r="8921" spans="1:13" ht="41.4">
      <c r="A8921" t="s">
        <v>164</v>
      </c>
      <c r="B8921" t="s">
        <v>115</v>
      </c>
      <c r="C8921" s="14" t="s">
        <v>383</v>
      </c>
      <c r="D8921" t="s">
        <v>456</v>
      </c>
      <c r="E8921" t="s">
        <v>474</v>
      </c>
      <c r="F8921" s="20">
        <v>2039</v>
      </c>
      <c r="G8921" s="20">
        <v>69</v>
      </c>
      <c r="H8921" s="11">
        <v>19991.042084478901</v>
      </c>
      <c r="I8921" s="10">
        <v>2646313.2013440598</v>
      </c>
      <c r="J8921" s="33">
        <f t="shared" si="556"/>
        <v>7.5542993453403288E-3</v>
      </c>
      <c r="K8921" s="33">
        <f t="shared" si="557"/>
        <v>7.5258373413024104E-3</v>
      </c>
      <c r="L8921" s="33">
        <f t="shared" si="558"/>
        <v>0.91750404524617246</v>
      </c>
      <c r="M8921" s="33">
        <f t="shared" si="559"/>
        <v>0.91059905904166283</v>
      </c>
    </row>
    <row r="8922" spans="1:13" ht="41.4">
      <c r="A8922" t="s">
        <v>164</v>
      </c>
      <c r="B8922" t="s">
        <v>115</v>
      </c>
      <c r="C8922" s="14" t="s">
        <v>383</v>
      </c>
      <c r="D8922" t="s">
        <v>456</v>
      </c>
      <c r="E8922" t="s">
        <v>474</v>
      </c>
      <c r="F8922" s="20">
        <v>2040</v>
      </c>
      <c r="G8922" s="20">
        <v>30</v>
      </c>
      <c r="H8922" s="11">
        <v>724.67238700909195</v>
      </c>
      <c r="I8922" s="10">
        <v>4711753.8446458997</v>
      </c>
      <c r="J8922" s="33">
        <f t="shared" si="556"/>
        <v>1.538009859815911E-4</v>
      </c>
      <c r="K8922" s="33">
        <f t="shared" si="557"/>
        <v>1.5378915921626657E-4</v>
      </c>
      <c r="L8922" s="33">
        <f t="shared" si="558"/>
        <v>1</v>
      </c>
      <c r="M8922" s="33">
        <f t="shared" si="559"/>
        <v>0.99984621084078373</v>
      </c>
    </row>
    <row r="8923" spans="1:13" ht="41.4">
      <c r="A8923" t="s">
        <v>164</v>
      </c>
      <c r="B8923" t="s">
        <v>115</v>
      </c>
      <c r="C8923" s="14" t="s">
        <v>383</v>
      </c>
      <c r="D8923" t="s">
        <v>456</v>
      </c>
      <c r="E8923" t="s">
        <v>474</v>
      </c>
      <c r="F8923" s="20">
        <v>2040</v>
      </c>
      <c r="G8923" s="20">
        <v>31</v>
      </c>
      <c r="H8923" s="11">
        <v>984.00914524287896</v>
      </c>
      <c r="I8923" s="10">
        <v>4655325.0513931299</v>
      </c>
      <c r="J8923" s="33">
        <f t="shared" si="556"/>
        <v>2.113728116468278E-4</v>
      </c>
      <c r="K8923" s="33">
        <f t="shared" si="557"/>
        <v>2.1135047398801454E-4</v>
      </c>
      <c r="L8923" s="33">
        <f t="shared" si="558"/>
        <v>0.99984621084078373</v>
      </c>
      <c r="M8923" s="33">
        <f t="shared" si="559"/>
        <v>0.99963489287020746</v>
      </c>
    </row>
    <row r="8924" spans="1:13" ht="41.4">
      <c r="A8924" t="s">
        <v>164</v>
      </c>
      <c r="B8924" t="s">
        <v>115</v>
      </c>
      <c r="C8924" s="14" t="s">
        <v>383</v>
      </c>
      <c r="D8924" t="s">
        <v>456</v>
      </c>
      <c r="E8924" t="s">
        <v>474</v>
      </c>
      <c r="F8924" s="20">
        <v>2040</v>
      </c>
      <c r="G8924" s="20">
        <v>32</v>
      </c>
      <c r="H8924" s="11">
        <v>1012.37335581742</v>
      </c>
      <c r="I8924" s="10">
        <v>4647977.1099403799</v>
      </c>
      <c r="J8924" s="33">
        <f t="shared" si="556"/>
        <v>2.1780945384871007E-4</v>
      </c>
      <c r="K8924" s="33">
        <f t="shared" si="557"/>
        <v>2.1778573509168009E-4</v>
      </c>
      <c r="L8924" s="33">
        <f t="shared" si="558"/>
        <v>0.99963489287020746</v>
      </c>
      <c r="M8924" s="33">
        <f t="shared" si="559"/>
        <v>0.99941718665024037</v>
      </c>
    </row>
    <row r="8925" spans="1:13" ht="41.4">
      <c r="A8925" t="s">
        <v>164</v>
      </c>
      <c r="B8925" t="s">
        <v>115</v>
      </c>
      <c r="C8925" s="14" t="s">
        <v>383</v>
      </c>
      <c r="D8925" t="s">
        <v>456</v>
      </c>
      <c r="E8925" t="s">
        <v>474</v>
      </c>
      <c r="F8925" s="20">
        <v>2040</v>
      </c>
      <c r="G8925" s="20">
        <v>33</v>
      </c>
      <c r="H8925" s="11">
        <v>1052.47496710474</v>
      </c>
      <c r="I8925" s="10">
        <v>4620606.7442385396</v>
      </c>
      <c r="J8925" s="33">
        <f t="shared" si="556"/>
        <v>2.2777852030300499E-4</v>
      </c>
      <c r="K8925" s="33">
        <f t="shared" si="557"/>
        <v>2.277525807453662E-4</v>
      </c>
      <c r="L8925" s="33">
        <f t="shared" si="558"/>
        <v>0.99941718665024037</v>
      </c>
      <c r="M8925" s="33">
        <f t="shared" si="559"/>
        <v>0.99918956680673954</v>
      </c>
    </row>
    <row r="8926" spans="1:13" ht="41.4">
      <c r="A8926" t="s">
        <v>164</v>
      </c>
      <c r="B8926" t="s">
        <v>115</v>
      </c>
      <c r="C8926" s="14" t="s">
        <v>383</v>
      </c>
      <c r="D8926" t="s">
        <v>456</v>
      </c>
      <c r="E8926" t="s">
        <v>474</v>
      </c>
      <c r="F8926" s="20">
        <v>2040</v>
      </c>
      <c r="G8926" s="20">
        <v>34</v>
      </c>
      <c r="H8926" s="11">
        <v>1088.99073033789</v>
      </c>
      <c r="I8926" s="10">
        <v>4549549.6220597904</v>
      </c>
      <c r="J8926" s="33">
        <f t="shared" si="556"/>
        <v>2.3936231513062468E-4</v>
      </c>
      <c r="K8926" s="33">
        <f t="shared" si="557"/>
        <v>2.3933367025719132E-4</v>
      </c>
      <c r="L8926" s="33">
        <f t="shared" si="558"/>
        <v>0.99918956680673954</v>
      </c>
      <c r="M8926" s="33">
        <f t="shared" si="559"/>
        <v>0.99895042710043302</v>
      </c>
    </row>
    <row r="8927" spans="1:13" ht="41.4">
      <c r="A8927" t="s">
        <v>164</v>
      </c>
      <c r="B8927" t="s">
        <v>115</v>
      </c>
      <c r="C8927" s="14" t="s">
        <v>383</v>
      </c>
      <c r="D8927" t="s">
        <v>456</v>
      </c>
      <c r="E8927" t="s">
        <v>474</v>
      </c>
      <c r="F8927" s="20">
        <v>2040</v>
      </c>
      <c r="G8927" s="20">
        <v>35</v>
      </c>
      <c r="H8927" s="11">
        <v>1139.3533510096499</v>
      </c>
      <c r="I8927" s="10">
        <v>4455724.6175169898</v>
      </c>
      <c r="J8927" s="33">
        <f t="shared" si="556"/>
        <v>2.5570551342658364E-4</v>
      </c>
      <c r="K8927" s="33">
        <f t="shared" si="557"/>
        <v>2.556728235582062E-4</v>
      </c>
      <c r="L8927" s="33">
        <f t="shared" si="558"/>
        <v>0.99895042710043302</v>
      </c>
      <c r="M8927" s="33">
        <f t="shared" si="559"/>
        <v>0.99869502262414156</v>
      </c>
    </row>
    <row r="8928" spans="1:13" ht="41.4">
      <c r="A8928" t="s">
        <v>164</v>
      </c>
      <c r="B8928" t="s">
        <v>115</v>
      </c>
      <c r="C8928" s="14" t="s">
        <v>383</v>
      </c>
      <c r="D8928" t="s">
        <v>456</v>
      </c>
      <c r="E8928" t="s">
        <v>474</v>
      </c>
      <c r="F8928" s="20">
        <v>2040</v>
      </c>
      <c r="G8928" s="20">
        <v>36</v>
      </c>
      <c r="H8928" s="11">
        <v>1445.6888144898501</v>
      </c>
      <c r="I8928" s="10">
        <v>4358333.8790702103</v>
      </c>
      <c r="J8928" s="33">
        <f t="shared" si="556"/>
        <v>3.3170676102452885E-4</v>
      </c>
      <c r="K8928" s="33">
        <f t="shared" si="557"/>
        <v>3.3165175241933742E-4</v>
      </c>
      <c r="L8928" s="33">
        <f t="shared" si="558"/>
        <v>0.99869502262414156</v>
      </c>
      <c r="M8928" s="33">
        <f t="shared" si="559"/>
        <v>0.99836380366975574</v>
      </c>
    </row>
    <row r="8929" spans="1:13" ht="41.4">
      <c r="A8929" t="s">
        <v>164</v>
      </c>
      <c r="B8929" t="s">
        <v>115</v>
      </c>
      <c r="C8929" s="14" t="s">
        <v>383</v>
      </c>
      <c r="D8929" t="s">
        <v>456</v>
      </c>
      <c r="E8929" t="s">
        <v>474</v>
      </c>
      <c r="F8929" s="20">
        <v>2040</v>
      </c>
      <c r="G8929" s="20">
        <v>37</v>
      </c>
      <c r="H8929" s="11">
        <v>1585.75439352689</v>
      </c>
      <c r="I8929" s="10">
        <v>4315019.2860730104</v>
      </c>
      <c r="J8929" s="33">
        <f t="shared" si="556"/>
        <v>3.674964787863196E-4</v>
      </c>
      <c r="K8929" s="33">
        <f t="shared" si="557"/>
        <v>3.674289602265679E-4</v>
      </c>
      <c r="L8929" s="33">
        <f t="shared" si="558"/>
        <v>0.99836380366975574</v>
      </c>
      <c r="M8929" s="33">
        <f t="shared" si="559"/>
        <v>0.99799697589544556</v>
      </c>
    </row>
    <row r="8930" spans="1:13" ht="41.4">
      <c r="A8930" t="s">
        <v>164</v>
      </c>
      <c r="B8930" t="s">
        <v>115</v>
      </c>
      <c r="C8930" s="14" t="s">
        <v>383</v>
      </c>
      <c r="D8930" t="s">
        <v>456</v>
      </c>
      <c r="E8930" t="s">
        <v>474</v>
      </c>
      <c r="F8930" s="20">
        <v>2040</v>
      </c>
      <c r="G8930" s="20">
        <v>38</v>
      </c>
      <c r="H8930" s="11">
        <v>1755.6657812958499</v>
      </c>
      <c r="I8930" s="10">
        <v>4294196.7373881396</v>
      </c>
      <c r="J8930" s="33">
        <f t="shared" si="556"/>
        <v>4.0884614484703349E-4</v>
      </c>
      <c r="K8930" s="33">
        <f t="shared" si="557"/>
        <v>4.0876257865096743E-4</v>
      </c>
      <c r="L8930" s="33">
        <f t="shared" si="558"/>
        <v>0.99799697589544556</v>
      </c>
      <c r="M8930" s="33">
        <f t="shared" si="559"/>
        <v>0.99758903207809269</v>
      </c>
    </row>
    <row r="8931" spans="1:13" ht="41.4">
      <c r="A8931" t="s">
        <v>164</v>
      </c>
      <c r="B8931" t="s">
        <v>115</v>
      </c>
      <c r="C8931" s="14" t="s">
        <v>383</v>
      </c>
      <c r="D8931" t="s">
        <v>456</v>
      </c>
      <c r="E8931" t="s">
        <v>474</v>
      </c>
      <c r="F8931" s="20">
        <v>2040</v>
      </c>
      <c r="G8931" s="20">
        <v>39</v>
      </c>
      <c r="H8931" s="11">
        <v>1876.82986860187</v>
      </c>
      <c r="I8931" s="10">
        <v>4273179.0326985205</v>
      </c>
      <c r="J8931" s="33">
        <f t="shared" si="556"/>
        <v>4.3921161604517386E-4</v>
      </c>
      <c r="K8931" s="33">
        <f t="shared" si="557"/>
        <v>4.3911517674288802E-4</v>
      </c>
      <c r="L8931" s="33">
        <f t="shared" si="558"/>
        <v>0.99758903207809269</v>
      </c>
      <c r="M8931" s="33">
        <f t="shared" si="559"/>
        <v>0.99715097559395494</v>
      </c>
    </row>
    <row r="8932" spans="1:13" ht="41.4">
      <c r="A8932" t="s">
        <v>164</v>
      </c>
      <c r="B8932" t="s">
        <v>115</v>
      </c>
      <c r="C8932" s="14" t="s">
        <v>383</v>
      </c>
      <c r="D8932" t="s">
        <v>456</v>
      </c>
      <c r="E8932" t="s">
        <v>474</v>
      </c>
      <c r="F8932" s="20">
        <v>2040</v>
      </c>
      <c r="G8932" s="20">
        <v>40</v>
      </c>
      <c r="H8932" s="11">
        <v>2056.8388208614101</v>
      </c>
      <c r="I8932" s="10">
        <v>4271425.7482344396</v>
      </c>
      <c r="J8932" s="33">
        <f t="shared" si="556"/>
        <v>4.8153449037750178E-4</v>
      </c>
      <c r="K8932" s="33">
        <f t="shared" si="557"/>
        <v>4.8141857125183485E-4</v>
      </c>
      <c r="L8932" s="33">
        <f t="shared" si="558"/>
        <v>0.99715097559395494</v>
      </c>
      <c r="M8932" s="33">
        <f t="shared" si="559"/>
        <v>0.99667092859596207</v>
      </c>
    </row>
    <row r="8933" spans="1:13" ht="41.4">
      <c r="A8933" t="s">
        <v>164</v>
      </c>
      <c r="B8933" t="s">
        <v>115</v>
      </c>
      <c r="C8933" s="14" t="s">
        <v>383</v>
      </c>
      <c r="D8933" t="s">
        <v>456</v>
      </c>
      <c r="E8933" t="s">
        <v>474</v>
      </c>
      <c r="F8933" s="20">
        <v>2040</v>
      </c>
      <c r="G8933" s="20">
        <v>41</v>
      </c>
      <c r="H8933" s="11">
        <v>2729.8697543600401</v>
      </c>
      <c r="I8933" s="10">
        <v>4307626.1691361601</v>
      </c>
      <c r="J8933" s="33">
        <f t="shared" si="556"/>
        <v>6.3372949442998695E-4</v>
      </c>
      <c r="K8933" s="33">
        <f t="shared" si="557"/>
        <v>6.3352873030619872E-4</v>
      </c>
      <c r="L8933" s="33">
        <f t="shared" si="558"/>
        <v>0.99667092859596207</v>
      </c>
      <c r="M8933" s="33">
        <f t="shared" si="559"/>
        <v>0.99603950892803561</v>
      </c>
    </row>
    <row r="8934" spans="1:13" ht="41.4">
      <c r="A8934" t="s">
        <v>164</v>
      </c>
      <c r="B8934" t="s">
        <v>115</v>
      </c>
      <c r="C8934" s="14" t="s">
        <v>383</v>
      </c>
      <c r="D8934" t="s">
        <v>456</v>
      </c>
      <c r="E8934" t="s">
        <v>474</v>
      </c>
      <c r="F8934" s="20">
        <v>2040</v>
      </c>
      <c r="G8934" s="20">
        <v>42</v>
      </c>
      <c r="H8934" s="11">
        <v>3043.8526058426701</v>
      </c>
      <c r="I8934" s="10">
        <v>4346229.0282505201</v>
      </c>
      <c r="J8934" s="33">
        <f t="shared" si="556"/>
        <v>7.0034335191670896E-4</v>
      </c>
      <c r="K8934" s="33">
        <f t="shared" si="557"/>
        <v>7.0009816875227227E-4</v>
      </c>
      <c r="L8934" s="33">
        <f t="shared" si="558"/>
        <v>0.99603950892803561</v>
      </c>
      <c r="M8934" s="33">
        <f t="shared" si="559"/>
        <v>0.99534218349183023</v>
      </c>
    </row>
    <row r="8935" spans="1:13" ht="41.4">
      <c r="A8935" t="s">
        <v>164</v>
      </c>
      <c r="B8935" t="s">
        <v>115</v>
      </c>
      <c r="C8935" s="14" t="s">
        <v>383</v>
      </c>
      <c r="D8935" t="s">
        <v>456</v>
      </c>
      <c r="E8935" t="s">
        <v>474</v>
      </c>
      <c r="F8935" s="20">
        <v>2040</v>
      </c>
      <c r="G8935" s="20">
        <v>43</v>
      </c>
      <c r="H8935" s="11">
        <v>3377.43971298421</v>
      </c>
      <c r="I8935" s="10">
        <v>4338647.81170139</v>
      </c>
      <c r="J8935" s="33">
        <f t="shared" si="556"/>
        <v>7.7845445391423816E-4</v>
      </c>
      <c r="K8935" s="33">
        <f t="shared" si="557"/>
        <v>7.7815153685334426E-4</v>
      </c>
      <c r="L8935" s="33">
        <f t="shared" si="558"/>
        <v>0.99534218349183023</v>
      </c>
      <c r="M8935" s="33">
        <f t="shared" si="559"/>
        <v>0.99456765644205114</v>
      </c>
    </row>
    <row r="8936" spans="1:13" ht="41.4">
      <c r="A8936" t="s">
        <v>164</v>
      </c>
      <c r="B8936" t="s">
        <v>115</v>
      </c>
      <c r="C8936" s="14" t="s">
        <v>383</v>
      </c>
      <c r="D8936" t="s">
        <v>456</v>
      </c>
      <c r="E8936" t="s">
        <v>474</v>
      </c>
      <c r="F8936" s="20">
        <v>2040</v>
      </c>
      <c r="G8936" s="20">
        <v>44</v>
      </c>
      <c r="H8936" s="11">
        <v>3480.64608272226</v>
      </c>
      <c r="I8936" s="10">
        <v>4272440.4012560304</v>
      </c>
      <c r="J8936" s="33">
        <f t="shared" si="556"/>
        <v>8.146739932753666E-4</v>
      </c>
      <c r="K8936" s="33">
        <f t="shared" si="557"/>
        <v>8.1434223651499771E-4</v>
      </c>
      <c r="L8936" s="33">
        <f t="shared" si="558"/>
        <v>0.99456765644205114</v>
      </c>
      <c r="M8936" s="33">
        <f t="shared" si="559"/>
        <v>0.99375773799233869</v>
      </c>
    </row>
    <row r="8937" spans="1:13" ht="41.4">
      <c r="A8937" t="s">
        <v>164</v>
      </c>
      <c r="B8937" t="s">
        <v>115</v>
      </c>
      <c r="C8937" s="14" t="s">
        <v>383</v>
      </c>
      <c r="D8937" t="s">
        <v>456</v>
      </c>
      <c r="E8937" t="s">
        <v>474</v>
      </c>
      <c r="F8937" s="20">
        <v>2040</v>
      </c>
      <c r="G8937" s="20">
        <v>45</v>
      </c>
      <c r="H8937" s="11">
        <v>3683.3256339697</v>
      </c>
      <c r="I8937" s="10">
        <v>4203945.4595334902</v>
      </c>
      <c r="J8937" s="33">
        <f t="shared" si="556"/>
        <v>8.7615923408731306E-4</v>
      </c>
      <c r="K8937" s="33">
        <f t="shared" si="557"/>
        <v>8.757755186590277E-4</v>
      </c>
      <c r="L8937" s="33">
        <f t="shared" si="558"/>
        <v>0.99375773799233869</v>
      </c>
      <c r="M8937" s="33">
        <f t="shared" si="559"/>
        <v>0.99288742929392704</v>
      </c>
    </row>
    <row r="8938" spans="1:13" ht="41.4">
      <c r="A8938" t="s">
        <v>164</v>
      </c>
      <c r="B8938" t="s">
        <v>115</v>
      </c>
      <c r="C8938" s="14" t="s">
        <v>383</v>
      </c>
      <c r="D8938" t="s">
        <v>456</v>
      </c>
      <c r="E8938" t="s">
        <v>474</v>
      </c>
      <c r="F8938" s="20">
        <v>2040</v>
      </c>
      <c r="G8938" s="20">
        <v>46</v>
      </c>
      <c r="H8938" s="11">
        <v>4514.4648774941397</v>
      </c>
      <c r="I8938" s="10">
        <v>4144231.6721717799</v>
      </c>
      <c r="J8938" s="33">
        <f t="shared" si="556"/>
        <v>1.0893369952766998E-3</v>
      </c>
      <c r="K8938" s="33">
        <f t="shared" si="557"/>
        <v>1.0887438831179708E-3</v>
      </c>
      <c r="L8938" s="33">
        <f t="shared" si="558"/>
        <v>0.99288742929392704</v>
      </c>
      <c r="M8938" s="33">
        <f t="shared" si="559"/>
        <v>0.99180642917865858</v>
      </c>
    </row>
    <row r="8939" spans="1:13" ht="41.4">
      <c r="A8939" t="s">
        <v>164</v>
      </c>
      <c r="B8939" t="s">
        <v>115</v>
      </c>
      <c r="C8939" s="14" t="s">
        <v>383</v>
      </c>
      <c r="D8939" t="s">
        <v>456</v>
      </c>
      <c r="E8939" t="s">
        <v>474</v>
      </c>
      <c r="F8939" s="20">
        <v>2040</v>
      </c>
      <c r="G8939" s="20">
        <v>47</v>
      </c>
      <c r="H8939" s="11">
        <v>4888.6583383727202</v>
      </c>
      <c r="I8939" s="10">
        <v>4086692.1795936399</v>
      </c>
      <c r="J8939" s="33">
        <f t="shared" si="556"/>
        <v>1.1962384548519687E-3</v>
      </c>
      <c r="K8939" s="33">
        <f t="shared" si="557"/>
        <v>1.1955232468463528E-3</v>
      </c>
      <c r="L8939" s="33">
        <f t="shared" si="558"/>
        <v>0.99180642917865858</v>
      </c>
      <c r="M8939" s="33">
        <f t="shared" si="559"/>
        <v>0.99062070153620385</v>
      </c>
    </row>
    <row r="8940" spans="1:13" ht="41.4">
      <c r="A8940" t="s">
        <v>164</v>
      </c>
      <c r="B8940" t="s">
        <v>115</v>
      </c>
      <c r="C8940" s="14" t="s">
        <v>383</v>
      </c>
      <c r="D8940" t="s">
        <v>456</v>
      </c>
      <c r="E8940" t="s">
        <v>474</v>
      </c>
      <c r="F8940" s="20">
        <v>2040</v>
      </c>
      <c r="G8940" s="20">
        <v>48</v>
      </c>
      <c r="H8940" s="11">
        <v>5368.6143984405098</v>
      </c>
      <c r="I8940" s="10">
        <v>4062658.2874541702</v>
      </c>
      <c r="J8940" s="33">
        <f t="shared" si="556"/>
        <v>1.3214535948098912E-3</v>
      </c>
      <c r="K8940" s="33">
        <f t="shared" si="557"/>
        <v>1.3205808594770607E-3</v>
      </c>
      <c r="L8940" s="33">
        <f t="shared" si="558"/>
        <v>0.99062070153620385</v>
      </c>
      <c r="M8940" s="33">
        <f t="shared" si="559"/>
        <v>0.98931250679875338</v>
      </c>
    </row>
    <row r="8941" spans="1:13" ht="41.4">
      <c r="A8941" t="s">
        <v>164</v>
      </c>
      <c r="B8941" t="s">
        <v>115</v>
      </c>
      <c r="C8941" s="14" t="s">
        <v>383</v>
      </c>
      <c r="D8941" t="s">
        <v>456</v>
      </c>
      <c r="E8941" t="s">
        <v>474</v>
      </c>
      <c r="F8941" s="20">
        <v>2040</v>
      </c>
      <c r="G8941" s="20">
        <v>49</v>
      </c>
      <c r="H8941" s="11">
        <v>5750.8937366215696</v>
      </c>
      <c r="I8941" s="10">
        <v>4032063.1408476601</v>
      </c>
      <c r="J8941" s="33">
        <f t="shared" si="556"/>
        <v>1.4262905950953337E-3</v>
      </c>
      <c r="K8941" s="33">
        <f t="shared" si="557"/>
        <v>1.4252739260770531E-3</v>
      </c>
      <c r="L8941" s="33">
        <f t="shared" si="558"/>
        <v>0.98931250679875338</v>
      </c>
      <c r="M8941" s="33">
        <f t="shared" si="559"/>
        <v>0.98790246547807115</v>
      </c>
    </row>
    <row r="8942" spans="1:13" ht="41.4">
      <c r="A8942" t="s">
        <v>164</v>
      </c>
      <c r="B8942" t="s">
        <v>115</v>
      </c>
      <c r="C8942" s="14" t="s">
        <v>383</v>
      </c>
      <c r="D8942" t="s">
        <v>456</v>
      </c>
      <c r="E8942" t="s">
        <v>474</v>
      </c>
      <c r="F8942" s="20">
        <v>2040</v>
      </c>
      <c r="G8942" s="20">
        <v>50</v>
      </c>
      <c r="H8942" s="11">
        <v>6202.3879763264704</v>
      </c>
      <c r="I8942" s="10">
        <v>4004104.2089463901</v>
      </c>
      <c r="J8942" s="33">
        <f t="shared" si="556"/>
        <v>1.5490076313369777E-3</v>
      </c>
      <c r="K8942" s="33">
        <f t="shared" si="557"/>
        <v>1.5478085382306661E-3</v>
      </c>
      <c r="L8942" s="33">
        <f t="shared" si="558"/>
        <v>0.98790246547807115</v>
      </c>
      <c r="M8942" s="33">
        <f t="shared" si="559"/>
        <v>0.98637338160706511</v>
      </c>
    </row>
    <row r="8943" spans="1:13" ht="41.4">
      <c r="A8943" t="s">
        <v>164</v>
      </c>
      <c r="B8943" t="s">
        <v>115</v>
      </c>
      <c r="C8943" s="14" t="s">
        <v>383</v>
      </c>
      <c r="D8943" t="s">
        <v>456</v>
      </c>
      <c r="E8943" t="s">
        <v>474</v>
      </c>
      <c r="F8943" s="20">
        <v>2040</v>
      </c>
      <c r="G8943" s="20">
        <v>51</v>
      </c>
      <c r="H8943" s="11">
        <v>7031.6212864325198</v>
      </c>
      <c r="I8943" s="10">
        <v>3997362.0514778299</v>
      </c>
      <c r="J8943" s="33">
        <f t="shared" si="556"/>
        <v>1.7590654026029293E-3</v>
      </c>
      <c r="K8943" s="33">
        <f t="shared" si="557"/>
        <v>1.7575191538413693E-3</v>
      </c>
      <c r="L8943" s="33">
        <f t="shared" si="558"/>
        <v>0.98637338160706511</v>
      </c>
      <c r="M8943" s="33">
        <f t="shared" si="559"/>
        <v>0.9846398114960514</v>
      </c>
    </row>
    <row r="8944" spans="1:13" ht="41.4">
      <c r="A8944" t="s">
        <v>164</v>
      </c>
      <c r="B8944" t="s">
        <v>115</v>
      </c>
      <c r="C8944" s="14" t="s">
        <v>383</v>
      </c>
      <c r="D8944" t="s">
        <v>456</v>
      </c>
      <c r="E8944" t="s">
        <v>474</v>
      </c>
      <c r="F8944" s="20">
        <v>2040</v>
      </c>
      <c r="G8944" s="20">
        <v>52</v>
      </c>
      <c r="H8944" s="11">
        <v>7623.1585131851598</v>
      </c>
      <c r="I8944" s="10">
        <v>3944759.8191989702</v>
      </c>
      <c r="J8944" s="33">
        <f t="shared" si="556"/>
        <v>1.93247722613772E-3</v>
      </c>
      <c r="K8944" s="33">
        <f t="shared" si="557"/>
        <v>1.9306111942378745E-3</v>
      </c>
      <c r="L8944" s="33">
        <f t="shared" si="558"/>
        <v>0.9846398114960514</v>
      </c>
      <c r="M8944" s="33">
        <f t="shared" si="559"/>
        <v>0.98273885485368484</v>
      </c>
    </row>
    <row r="8945" spans="1:13" ht="41.4">
      <c r="A8945" t="s">
        <v>164</v>
      </c>
      <c r="B8945" t="s">
        <v>115</v>
      </c>
      <c r="C8945" s="14" t="s">
        <v>383</v>
      </c>
      <c r="D8945" t="s">
        <v>456</v>
      </c>
      <c r="E8945" t="s">
        <v>474</v>
      </c>
      <c r="F8945" s="20">
        <v>2040</v>
      </c>
      <c r="G8945" s="20">
        <v>53</v>
      </c>
      <c r="H8945" s="11">
        <v>8226.6972470954897</v>
      </c>
      <c r="I8945" s="10">
        <v>3882943.0652967398</v>
      </c>
      <c r="J8945" s="33">
        <f t="shared" si="556"/>
        <v>2.1186757335229676E-3</v>
      </c>
      <c r="K8945" s="33">
        <f t="shared" si="557"/>
        <v>2.1164329242991942E-3</v>
      </c>
      <c r="L8945" s="33">
        <f t="shared" si="558"/>
        <v>0.98273885485368484</v>
      </c>
      <c r="M8945" s="33">
        <f t="shared" si="559"/>
        <v>0.98065895398528447</v>
      </c>
    </row>
    <row r="8946" spans="1:13" ht="41.4">
      <c r="A8946" t="s">
        <v>164</v>
      </c>
      <c r="B8946" t="s">
        <v>115</v>
      </c>
      <c r="C8946" s="14" t="s">
        <v>383</v>
      </c>
      <c r="D8946" t="s">
        <v>456</v>
      </c>
      <c r="E8946" t="s">
        <v>474</v>
      </c>
      <c r="F8946" s="20">
        <v>2040</v>
      </c>
      <c r="G8946" s="20">
        <v>54</v>
      </c>
      <c r="H8946" s="11">
        <v>9067.9362087930094</v>
      </c>
      <c r="I8946" s="10">
        <v>3879305.8190900399</v>
      </c>
      <c r="J8946" s="33">
        <f t="shared" si="556"/>
        <v>2.3375151719593106E-3</v>
      </c>
      <c r="K8946" s="33">
        <f t="shared" si="557"/>
        <v>2.3347853108146577E-3</v>
      </c>
      <c r="L8946" s="33">
        <f t="shared" si="558"/>
        <v>0.98065895398528447</v>
      </c>
      <c r="M8946" s="33">
        <f t="shared" si="559"/>
        <v>0.97836932586460079</v>
      </c>
    </row>
    <row r="8947" spans="1:13" ht="41.4">
      <c r="A8947" t="s">
        <v>164</v>
      </c>
      <c r="B8947" t="s">
        <v>115</v>
      </c>
      <c r="C8947" s="14" t="s">
        <v>383</v>
      </c>
      <c r="D8947" t="s">
        <v>456</v>
      </c>
      <c r="E8947" t="s">
        <v>474</v>
      </c>
      <c r="F8947" s="20">
        <v>2040</v>
      </c>
      <c r="G8947" s="20">
        <v>55</v>
      </c>
      <c r="H8947" s="11">
        <v>10131.3876336718</v>
      </c>
      <c r="I8947" s="10">
        <v>3928251.9241303899</v>
      </c>
      <c r="J8947" s="33">
        <f t="shared" si="556"/>
        <v>2.5791084251590149E-3</v>
      </c>
      <c r="K8947" s="33">
        <f t="shared" si="557"/>
        <v>2.5757853824677213E-3</v>
      </c>
      <c r="L8947" s="33">
        <f t="shared" si="558"/>
        <v>0.97836932586460079</v>
      </c>
      <c r="M8947" s="33">
        <f t="shared" si="559"/>
        <v>0.97584925645638398</v>
      </c>
    </row>
    <row r="8948" spans="1:13" ht="41.4">
      <c r="A8948" t="s">
        <v>164</v>
      </c>
      <c r="B8948" t="s">
        <v>115</v>
      </c>
      <c r="C8948" s="14" t="s">
        <v>383</v>
      </c>
      <c r="D8948" t="s">
        <v>456</v>
      </c>
      <c r="E8948" t="s">
        <v>474</v>
      </c>
      <c r="F8948" s="20">
        <v>2040</v>
      </c>
      <c r="G8948" s="20">
        <v>56</v>
      </c>
      <c r="H8948" s="11">
        <v>11141.811981167</v>
      </c>
      <c r="I8948" s="10">
        <v>3935314.34347881</v>
      </c>
      <c r="J8948" s="33">
        <f t="shared" si="556"/>
        <v>2.8312381194224145E-3</v>
      </c>
      <c r="K8948" s="33">
        <f t="shared" si="557"/>
        <v>2.8272339445934991E-3</v>
      </c>
      <c r="L8948" s="33">
        <f t="shared" si="558"/>
        <v>0.97584925645638398</v>
      </c>
      <c r="M8948" s="33">
        <f t="shared" si="559"/>
        <v>0.97309030231372418</v>
      </c>
    </row>
    <row r="8949" spans="1:13" ht="41.4">
      <c r="A8949" t="s">
        <v>164</v>
      </c>
      <c r="B8949" t="s">
        <v>115</v>
      </c>
      <c r="C8949" s="14" t="s">
        <v>383</v>
      </c>
      <c r="D8949" t="s">
        <v>456</v>
      </c>
      <c r="E8949" t="s">
        <v>474</v>
      </c>
      <c r="F8949" s="20">
        <v>2040</v>
      </c>
      <c r="G8949" s="20">
        <v>57</v>
      </c>
      <c r="H8949" s="11">
        <v>12051.1351689897</v>
      </c>
      <c r="I8949" s="10">
        <v>3886084.29456475</v>
      </c>
      <c r="J8949" s="33">
        <f t="shared" si="556"/>
        <v>3.1010997846456787E-3</v>
      </c>
      <c r="K8949" s="33">
        <f t="shared" si="557"/>
        <v>3.0962963413104783E-3</v>
      </c>
      <c r="L8949" s="33">
        <f t="shared" si="558"/>
        <v>0.97309030231372418</v>
      </c>
      <c r="M8949" s="33">
        <f t="shared" si="559"/>
        <v>0.97007732637090549</v>
      </c>
    </row>
    <row r="8950" spans="1:13" ht="41.4">
      <c r="A8950" t="s">
        <v>164</v>
      </c>
      <c r="B8950" t="s">
        <v>115</v>
      </c>
      <c r="C8950" s="14" t="s">
        <v>383</v>
      </c>
      <c r="D8950" t="s">
        <v>456</v>
      </c>
      <c r="E8950" t="s">
        <v>474</v>
      </c>
      <c r="F8950" s="20">
        <v>2040</v>
      </c>
      <c r="G8950" s="20">
        <v>58</v>
      </c>
      <c r="H8950" s="11">
        <v>12944.215476622399</v>
      </c>
      <c r="I8950" s="10">
        <v>3812389.59716983</v>
      </c>
      <c r="J8950" s="33">
        <f t="shared" si="556"/>
        <v>3.3953023810136514E-3</v>
      </c>
      <c r="K8950" s="33">
        <f t="shared" si="557"/>
        <v>3.3895448599027267E-3</v>
      </c>
      <c r="L8950" s="33">
        <f t="shared" si="558"/>
        <v>0.97007732637090549</v>
      </c>
      <c r="M8950" s="33">
        <f t="shared" si="559"/>
        <v>0.96678920575559679</v>
      </c>
    </row>
    <row r="8951" spans="1:13" ht="41.4">
      <c r="A8951" t="s">
        <v>164</v>
      </c>
      <c r="B8951" t="s">
        <v>115</v>
      </c>
      <c r="C8951" s="14" t="s">
        <v>383</v>
      </c>
      <c r="D8951" t="s">
        <v>456</v>
      </c>
      <c r="E8951" t="s">
        <v>474</v>
      </c>
      <c r="F8951" s="20">
        <v>2040</v>
      </c>
      <c r="G8951" s="20">
        <v>59</v>
      </c>
      <c r="H8951" s="11">
        <v>13227.5389771143</v>
      </c>
      <c r="I8951" s="10">
        <v>3731296.4337312202</v>
      </c>
      <c r="J8951" s="33">
        <f t="shared" si="556"/>
        <v>3.5450249563492952E-3</v>
      </c>
      <c r="K8951" s="33">
        <f t="shared" si="557"/>
        <v>3.538748773976863E-3</v>
      </c>
      <c r="L8951" s="33">
        <f t="shared" si="558"/>
        <v>0.96678920575559679</v>
      </c>
      <c r="M8951" s="33">
        <f t="shared" si="559"/>
        <v>0.96336798163903514</v>
      </c>
    </row>
    <row r="8952" spans="1:13" ht="41.4">
      <c r="A8952" t="s">
        <v>164</v>
      </c>
      <c r="B8952" t="s">
        <v>115</v>
      </c>
      <c r="C8952" s="14" t="s">
        <v>383</v>
      </c>
      <c r="D8952" t="s">
        <v>456</v>
      </c>
      <c r="E8952" t="s">
        <v>474</v>
      </c>
      <c r="F8952" s="20">
        <v>2040</v>
      </c>
      <c r="G8952" s="20">
        <v>60</v>
      </c>
      <c r="H8952" s="11">
        <v>13715.844638168001</v>
      </c>
      <c r="I8952" s="10">
        <v>3654594.6990261599</v>
      </c>
      <c r="J8952" s="33">
        <f t="shared" si="556"/>
        <v>3.7530412447166475E-3</v>
      </c>
      <c r="K8952" s="33">
        <f t="shared" si="557"/>
        <v>3.7460073876276478E-3</v>
      </c>
      <c r="L8952" s="33">
        <f t="shared" si="558"/>
        <v>0.96336798163903514</v>
      </c>
      <c r="M8952" s="33">
        <f t="shared" si="559"/>
        <v>0.9597591980628114</v>
      </c>
    </row>
    <row r="8953" spans="1:13" ht="41.4">
      <c r="A8953" t="s">
        <v>164</v>
      </c>
      <c r="B8953" t="s">
        <v>115</v>
      </c>
      <c r="C8953" s="14" t="s">
        <v>383</v>
      </c>
      <c r="D8953" t="s">
        <v>456</v>
      </c>
      <c r="E8953" t="s">
        <v>474</v>
      </c>
      <c r="F8953" s="20">
        <v>2040</v>
      </c>
      <c r="G8953" s="20">
        <v>61</v>
      </c>
      <c r="H8953" s="11">
        <v>14300.705084852299</v>
      </c>
      <c r="I8953" s="10">
        <v>3564171.4728723499</v>
      </c>
      <c r="J8953" s="33">
        <f t="shared" si="556"/>
        <v>4.0123504701437456E-3</v>
      </c>
      <c r="K8953" s="33">
        <f t="shared" si="557"/>
        <v>4.0043117469815703E-3</v>
      </c>
      <c r="L8953" s="33">
        <f t="shared" si="558"/>
        <v>0.9597591980628114</v>
      </c>
      <c r="M8953" s="33">
        <f t="shared" si="559"/>
        <v>0.95591602303173484</v>
      </c>
    </row>
    <row r="8954" spans="1:13" ht="41.4">
      <c r="A8954" t="s">
        <v>164</v>
      </c>
      <c r="B8954" t="s">
        <v>115</v>
      </c>
      <c r="C8954" s="14" t="s">
        <v>383</v>
      </c>
      <c r="D8954" t="s">
        <v>456</v>
      </c>
      <c r="E8954" t="s">
        <v>474</v>
      </c>
      <c r="F8954" s="20">
        <v>2040</v>
      </c>
      <c r="G8954" s="20">
        <v>62</v>
      </c>
      <c r="H8954" s="11">
        <v>14930.1810372944</v>
      </c>
      <c r="I8954" s="10">
        <v>3450546.4010304501</v>
      </c>
      <c r="J8954" s="33">
        <f t="shared" si="556"/>
        <v>4.3269034240014112E-3</v>
      </c>
      <c r="K8954" s="33">
        <f t="shared" si="557"/>
        <v>4.3175558642370993E-3</v>
      </c>
      <c r="L8954" s="33">
        <f t="shared" si="558"/>
        <v>0.95591602303173484</v>
      </c>
      <c r="M8954" s="33">
        <f t="shared" si="559"/>
        <v>0.951788802200776</v>
      </c>
    </row>
    <row r="8955" spans="1:13" ht="41.4">
      <c r="A8955" t="s">
        <v>164</v>
      </c>
      <c r="B8955" t="s">
        <v>115</v>
      </c>
      <c r="C8955" s="14" t="s">
        <v>383</v>
      </c>
      <c r="D8955" t="s">
        <v>456</v>
      </c>
      <c r="E8955" t="s">
        <v>474</v>
      </c>
      <c r="F8955" s="20">
        <v>2040</v>
      </c>
      <c r="G8955" s="20">
        <v>63</v>
      </c>
      <c r="H8955" s="11">
        <v>15582.476403746399</v>
      </c>
      <c r="I8955" s="10">
        <v>3340072.3530854201</v>
      </c>
      <c r="J8955" s="33">
        <f t="shared" si="556"/>
        <v>4.6653110341612677E-3</v>
      </c>
      <c r="K8955" s="33">
        <f t="shared" si="557"/>
        <v>4.6544453744331582E-3</v>
      </c>
      <c r="L8955" s="33">
        <f t="shared" si="558"/>
        <v>0.951788802200776</v>
      </c>
      <c r="M8955" s="33">
        <f t="shared" si="559"/>
        <v>0.94735875321293528</v>
      </c>
    </row>
    <row r="8956" spans="1:13" ht="41.4">
      <c r="A8956" t="s">
        <v>164</v>
      </c>
      <c r="B8956" t="s">
        <v>115</v>
      </c>
      <c r="C8956" s="14" t="s">
        <v>383</v>
      </c>
      <c r="D8956" t="s">
        <v>456</v>
      </c>
      <c r="E8956" t="s">
        <v>474</v>
      </c>
      <c r="F8956" s="20">
        <v>2040</v>
      </c>
      <c r="G8956" s="20">
        <v>64</v>
      </c>
      <c r="H8956" s="11">
        <v>16635.364673895499</v>
      </c>
      <c r="I8956" s="10">
        <v>3241704.8698473</v>
      </c>
      <c r="J8956" s="33">
        <f t="shared" si="556"/>
        <v>5.1316715561090251E-3</v>
      </c>
      <c r="K8956" s="33">
        <f t="shared" si="557"/>
        <v>5.1185270237154024E-3</v>
      </c>
      <c r="L8956" s="33">
        <f t="shared" si="558"/>
        <v>0.94735875321293528</v>
      </c>
      <c r="M8956" s="33">
        <f t="shared" si="559"/>
        <v>0.94250967183346157</v>
      </c>
    </row>
    <row r="8957" spans="1:13" ht="41.4">
      <c r="A8957" t="s">
        <v>164</v>
      </c>
      <c r="B8957" t="s">
        <v>115</v>
      </c>
      <c r="C8957" s="14" t="s">
        <v>383</v>
      </c>
      <c r="D8957" t="s">
        <v>456</v>
      </c>
      <c r="E8957" t="s">
        <v>474</v>
      </c>
      <c r="F8957" s="20">
        <v>2040</v>
      </c>
      <c r="G8957" s="20">
        <v>65</v>
      </c>
      <c r="H8957" s="11">
        <v>17569.6334220918</v>
      </c>
      <c r="I8957" s="10">
        <v>3130748.4043564098</v>
      </c>
      <c r="J8957" s="33">
        <f t="shared" si="556"/>
        <v>5.6119595549881315E-3</v>
      </c>
      <c r="K8957" s="33">
        <f t="shared" si="557"/>
        <v>5.5962419259427687E-3</v>
      </c>
      <c r="L8957" s="33">
        <f t="shared" si="558"/>
        <v>0.94250967183346157</v>
      </c>
      <c r="M8957" s="33">
        <f t="shared" si="559"/>
        <v>0.93723515969234061</v>
      </c>
    </row>
    <row r="8958" spans="1:13" ht="41.4">
      <c r="A8958" t="s">
        <v>164</v>
      </c>
      <c r="B8958" t="s">
        <v>115</v>
      </c>
      <c r="C8958" s="14" t="s">
        <v>383</v>
      </c>
      <c r="D8958" t="s">
        <v>456</v>
      </c>
      <c r="E8958" t="s">
        <v>474</v>
      </c>
      <c r="F8958" s="20">
        <v>2040</v>
      </c>
      <c r="G8958" s="20">
        <v>66</v>
      </c>
      <c r="H8958" s="11">
        <v>18052.687960728701</v>
      </c>
      <c r="I8958" s="10">
        <v>3031550.7454130398</v>
      </c>
      <c r="J8958" s="33">
        <f t="shared" si="556"/>
        <v>5.9549351064117108E-3</v>
      </c>
      <c r="K8958" s="33">
        <f t="shared" si="557"/>
        <v>5.9372396229265822E-3</v>
      </c>
      <c r="L8958" s="33">
        <f t="shared" si="558"/>
        <v>0.93723515969234061</v>
      </c>
      <c r="M8958" s="33">
        <f t="shared" si="559"/>
        <v>0.93167056996621533</v>
      </c>
    </row>
    <row r="8959" spans="1:13" ht="41.4">
      <c r="A8959" t="s">
        <v>164</v>
      </c>
      <c r="B8959" t="s">
        <v>115</v>
      </c>
      <c r="C8959" s="14" t="s">
        <v>383</v>
      </c>
      <c r="D8959" t="s">
        <v>456</v>
      </c>
      <c r="E8959" t="s">
        <v>474</v>
      </c>
      <c r="F8959" s="20">
        <v>2040</v>
      </c>
      <c r="G8959" s="20">
        <v>67</v>
      </c>
      <c r="H8959" s="11">
        <v>19041.250620638901</v>
      </c>
      <c r="I8959" s="10">
        <v>2930568.9089274299</v>
      </c>
      <c r="J8959" s="33">
        <f t="shared" si="556"/>
        <v>6.4974587571148025E-3</v>
      </c>
      <c r="K8959" s="33">
        <f t="shared" si="557"/>
        <v>6.4763959149701789E-3</v>
      </c>
      <c r="L8959" s="33">
        <f t="shared" si="558"/>
        <v>0.93167056996621533</v>
      </c>
      <c r="M8959" s="33">
        <f t="shared" si="559"/>
        <v>0.92563670249278818</v>
      </c>
    </row>
    <row r="8960" spans="1:13" ht="41.4">
      <c r="A8960" t="s">
        <v>164</v>
      </c>
      <c r="B8960" t="s">
        <v>115</v>
      </c>
      <c r="C8960" s="14" t="s">
        <v>383</v>
      </c>
      <c r="D8960" t="s">
        <v>456</v>
      </c>
      <c r="E8960" t="s">
        <v>474</v>
      </c>
      <c r="F8960" s="20">
        <v>2040</v>
      </c>
      <c r="G8960" s="20">
        <v>68</v>
      </c>
      <c r="H8960" s="11">
        <v>19807.369430397601</v>
      </c>
      <c r="I8960" s="10">
        <v>2810336.9588540001</v>
      </c>
      <c r="J8960" s="33">
        <f t="shared" si="556"/>
        <v>7.0480407582422626E-3</v>
      </c>
      <c r="K8960" s="33">
        <f t="shared" si="557"/>
        <v>7.0232615680670962E-3</v>
      </c>
      <c r="L8960" s="33">
        <f t="shared" si="558"/>
        <v>0.92563670249278818</v>
      </c>
      <c r="M8960" s="33">
        <f t="shared" si="559"/>
        <v>0.91913571381417825</v>
      </c>
    </row>
    <row r="8961" spans="1:13" ht="41.4">
      <c r="A8961" t="s">
        <v>164</v>
      </c>
      <c r="B8961" t="s">
        <v>115</v>
      </c>
      <c r="C8961" s="14" t="s">
        <v>383</v>
      </c>
      <c r="D8961" t="s">
        <v>456</v>
      </c>
      <c r="E8961" t="s">
        <v>474</v>
      </c>
      <c r="F8961" s="20">
        <v>2040</v>
      </c>
      <c r="G8961" s="20">
        <v>69</v>
      </c>
      <c r="H8961" s="11">
        <v>19997.768115203398</v>
      </c>
      <c r="I8961" s="10">
        <v>2698530.3923427002</v>
      </c>
      <c r="J8961" s="33">
        <f t="shared" si="556"/>
        <v>7.4106143743826987E-3</v>
      </c>
      <c r="K8961" s="33">
        <f t="shared" si="557"/>
        <v>7.3832234745753178E-3</v>
      </c>
      <c r="L8961" s="33">
        <f t="shared" si="558"/>
        <v>0.91913571381417825</v>
      </c>
      <c r="M8961" s="33">
        <f t="shared" si="559"/>
        <v>0.91234952943562486</v>
      </c>
    </row>
    <row r="8962" spans="1:13" ht="41.4">
      <c r="A8962" t="s">
        <v>164</v>
      </c>
      <c r="B8962" t="s">
        <v>115</v>
      </c>
      <c r="C8962" s="14" t="s">
        <v>383</v>
      </c>
      <c r="D8962" t="s">
        <v>456</v>
      </c>
      <c r="E8962" t="s">
        <v>474</v>
      </c>
      <c r="F8962" s="20">
        <v>2041</v>
      </c>
      <c r="G8962" s="20">
        <v>30</v>
      </c>
      <c r="H8962" s="11">
        <v>738.497150838116</v>
      </c>
      <c r="I8962" s="10">
        <v>4807270.2400304098</v>
      </c>
      <c r="J8962" s="33">
        <f t="shared" ref="J8962:J9025" si="560">IF(I8962&gt;0,H8962/I8962,0)</f>
        <v>1.5362089376390965E-4</v>
      </c>
      <c r="K8962" s="33">
        <f t="shared" ref="K8962:K9025" si="561">1-EXP(-J8962)</f>
        <v>1.536090946786528E-4</v>
      </c>
      <c r="L8962" s="33">
        <f t="shared" ref="L8962:L9025" si="562">IF(G8962=30,1,M8961)</f>
        <v>1</v>
      </c>
      <c r="M8962" s="33">
        <f t="shared" ref="M8962:M9025" si="563">L8962*(1-K8962)</f>
        <v>0.99984639090532135</v>
      </c>
    </row>
    <row r="8963" spans="1:13" ht="41.4">
      <c r="A8963" t="s">
        <v>164</v>
      </c>
      <c r="B8963" t="s">
        <v>115</v>
      </c>
      <c r="C8963" s="14" t="s">
        <v>383</v>
      </c>
      <c r="D8963" t="s">
        <v>456</v>
      </c>
      <c r="E8963" t="s">
        <v>474</v>
      </c>
      <c r="F8963" s="20">
        <v>2041</v>
      </c>
      <c r="G8963" s="20">
        <v>31</v>
      </c>
      <c r="H8963" s="11">
        <v>990.51314690102595</v>
      </c>
      <c r="I8963" s="10">
        <v>4706238.0347814104</v>
      </c>
      <c r="J8963" s="33">
        <f t="shared" si="560"/>
        <v>2.1046813603150697E-4</v>
      </c>
      <c r="K8963" s="33">
        <f t="shared" si="561"/>
        <v>2.1044598916708512E-4</v>
      </c>
      <c r="L8963" s="33">
        <f t="shared" si="562"/>
        <v>0.99984639090532135</v>
      </c>
      <c r="M8963" s="33">
        <f t="shared" si="563"/>
        <v>0.99963597724257214</v>
      </c>
    </row>
    <row r="8964" spans="1:13" ht="41.4">
      <c r="A8964" t="s">
        <v>164</v>
      </c>
      <c r="B8964" t="s">
        <v>115</v>
      </c>
      <c r="C8964" s="14" t="s">
        <v>383</v>
      </c>
      <c r="D8964" t="s">
        <v>456</v>
      </c>
      <c r="E8964" t="s">
        <v>474</v>
      </c>
      <c r="F8964" s="20">
        <v>2041</v>
      </c>
      <c r="G8964" s="20">
        <v>32</v>
      </c>
      <c r="H8964" s="11">
        <v>1008.03060969922</v>
      </c>
      <c r="I8964" s="10">
        <v>4649923.7076976597</v>
      </c>
      <c r="J8964" s="33">
        <f t="shared" si="560"/>
        <v>2.1678433304840852E-4</v>
      </c>
      <c r="K8964" s="33">
        <f t="shared" si="561"/>
        <v>2.1676083702282245E-4</v>
      </c>
      <c r="L8964" s="33">
        <f t="shared" si="562"/>
        <v>0.99963597724257214</v>
      </c>
      <c r="M8964" s="33">
        <f t="shared" si="563"/>
        <v>0.99941929531142693</v>
      </c>
    </row>
    <row r="8965" spans="1:13" ht="41.4">
      <c r="A8965" t="s">
        <v>164</v>
      </c>
      <c r="B8965" t="s">
        <v>115</v>
      </c>
      <c r="C8965" s="14" t="s">
        <v>383</v>
      </c>
      <c r="D8965" t="s">
        <v>456</v>
      </c>
      <c r="E8965" t="s">
        <v>474</v>
      </c>
      <c r="F8965" s="20">
        <v>2041</v>
      </c>
      <c r="G8965" s="20">
        <v>33</v>
      </c>
      <c r="H8965" s="11">
        <v>1051.9382261552901</v>
      </c>
      <c r="I8965" s="10">
        <v>4642381.4145627599</v>
      </c>
      <c r="J8965" s="33">
        <f t="shared" si="560"/>
        <v>2.2659452815648631E-4</v>
      </c>
      <c r="K8965" s="33">
        <f t="shared" si="561"/>
        <v>2.2656885755534262E-4</v>
      </c>
      <c r="L8965" s="33">
        <f t="shared" si="562"/>
        <v>0.99941929531142693</v>
      </c>
      <c r="M8965" s="33">
        <f t="shared" si="563"/>
        <v>0.99919285802346947</v>
      </c>
    </row>
    <row r="8966" spans="1:13" ht="41.4">
      <c r="A8966" t="s">
        <v>164</v>
      </c>
      <c r="B8966" t="s">
        <v>115</v>
      </c>
      <c r="C8966" s="14" t="s">
        <v>383</v>
      </c>
      <c r="D8966" t="s">
        <v>456</v>
      </c>
      <c r="E8966" t="s">
        <v>474</v>
      </c>
      <c r="F8966" s="20">
        <v>2041</v>
      </c>
      <c r="G8966" s="20">
        <v>34</v>
      </c>
      <c r="H8966" s="11">
        <v>1097.17709728709</v>
      </c>
      <c r="I8966" s="10">
        <v>4614795.3758378802</v>
      </c>
      <c r="J8966" s="33">
        <f t="shared" si="560"/>
        <v>2.3775205787708025E-4</v>
      </c>
      <c r="K8966" s="33">
        <f t="shared" si="561"/>
        <v>2.3772379709630087E-4</v>
      </c>
      <c r="L8966" s="33">
        <f t="shared" si="562"/>
        <v>0.99919285802346947</v>
      </c>
      <c r="M8966" s="33">
        <f t="shared" si="563"/>
        <v>0.99895532610322857</v>
      </c>
    </row>
    <row r="8967" spans="1:13" ht="41.4">
      <c r="A8967" t="s">
        <v>164</v>
      </c>
      <c r="B8967" t="s">
        <v>115</v>
      </c>
      <c r="C8967" s="14" t="s">
        <v>383</v>
      </c>
      <c r="D8967" t="s">
        <v>456</v>
      </c>
      <c r="E8967" t="s">
        <v>474</v>
      </c>
      <c r="F8967" s="20">
        <v>2041</v>
      </c>
      <c r="G8967" s="20">
        <v>35</v>
      </c>
      <c r="H8967" s="11">
        <v>1153.5408869419</v>
      </c>
      <c r="I8967" s="10">
        <v>4543538.3578422302</v>
      </c>
      <c r="J8967" s="33">
        <f t="shared" si="560"/>
        <v>2.538860236429758E-4</v>
      </c>
      <c r="K8967" s="33">
        <f t="shared" si="561"/>
        <v>2.5385379731379665E-4</v>
      </c>
      <c r="L8967" s="33">
        <f t="shared" si="562"/>
        <v>0.99895532610322857</v>
      </c>
      <c r="M8967" s="33">
        <f t="shared" si="563"/>
        <v>0.99870173750035041</v>
      </c>
    </row>
    <row r="8968" spans="1:13" ht="41.4">
      <c r="A8968" t="s">
        <v>164</v>
      </c>
      <c r="B8968" t="s">
        <v>115</v>
      </c>
      <c r="C8968" s="14" t="s">
        <v>383</v>
      </c>
      <c r="D8968" t="s">
        <v>456</v>
      </c>
      <c r="E8968" t="s">
        <v>474</v>
      </c>
      <c r="F8968" s="20">
        <v>2041</v>
      </c>
      <c r="G8968" s="20">
        <v>36</v>
      </c>
      <c r="H8968" s="11">
        <v>1447.0252643024901</v>
      </c>
      <c r="I8968" s="10">
        <v>4449491.0413489696</v>
      </c>
      <c r="J8968" s="33">
        <f t="shared" si="560"/>
        <v>3.2521141201439293E-4</v>
      </c>
      <c r="K8968" s="33">
        <f t="shared" si="561"/>
        <v>3.2515853651515769E-4</v>
      </c>
      <c r="L8968" s="33">
        <f t="shared" si="562"/>
        <v>0.99870173750035041</v>
      </c>
      <c r="M8968" s="33">
        <f t="shared" si="563"/>
        <v>0.99837700110496963</v>
      </c>
    </row>
    <row r="8969" spans="1:13" ht="41.4">
      <c r="A8969" t="s">
        <v>164</v>
      </c>
      <c r="B8969" t="s">
        <v>115</v>
      </c>
      <c r="C8969" s="14" t="s">
        <v>383</v>
      </c>
      <c r="D8969" t="s">
        <v>456</v>
      </c>
      <c r="E8969" t="s">
        <v>474</v>
      </c>
      <c r="F8969" s="20">
        <v>2041</v>
      </c>
      <c r="G8969" s="20">
        <v>37</v>
      </c>
      <c r="H8969" s="11">
        <v>1545.2564635382701</v>
      </c>
      <c r="I8969" s="10">
        <v>4351993.2496636501</v>
      </c>
      <c r="J8969" s="33">
        <f t="shared" si="560"/>
        <v>3.5506867196030174E-4</v>
      </c>
      <c r="K8969" s="33">
        <f t="shared" si="561"/>
        <v>3.5500564253954092E-4</v>
      </c>
      <c r="L8969" s="33">
        <f t="shared" si="562"/>
        <v>0.99837700110496963</v>
      </c>
      <c r="M8969" s="33">
        <f t="shared" si="563"/>
        <v>0.99802257163619568</v>
      </c>
    </row>
    <row r="8970" spans="1:13" ht="41.4">
      <c r="A8970" t="s">
        <v>164</v>
      </c>
      <c r="B8970" t="s">
        <v>115</v>
      </c>
      <c r="C8970" s="14" t="s">
        <v>383</v>
      </c>
      <c r="D8970" t="s">
        <v>456</v>
      </c>
      <c r="E8970" t="s">
        <v>474</v>
      </c>
      <c r="F8970" s="20">
        <v>2041</v>
      </c>
      <c r="G8970" s="20">
        <v>38</v>
      </c>
      <c r="H8970" s="11">
        <v>1703.7148702130901</v>
      </c>
      <c r="I8970" s="10">
        <v>4308253.9444623496</v>
      </c>
      <c r="J8970" s="33">
        <f t="shared" si="560"/>
        <v>3.9545367849148591E-4</v>
      </c>
      <c r="K8970" s="33">
        <f t="shared" si="561"/>
        <v>3.9537549699164565E-4</v>
      </c>
      <c r="L8970" s="33">
        <f t="shared" si="562"/>
        <v>0.99802257163619568</v>
      </c>
      <c r="M8970" s="33">
        <f t="shared" si="563"/>
        <v>0.99762797796592617</v>
      </c>
    </row>
    <row r="8971" spans="1:13" ht="41.4">
      <c r="A8971" t="s">
        <v>164</v>
      </c>
      <c r="B8971" t="s">
        <v>115</v>
      </c>
      <c r="C8971" s="14" t="s">
        <v>383</v>
      </c>
      <c r="D8971" t="s">
        <v>456</v>
      </c>
      <c r="E8971" t="s">
        <v>474</v>
      </c>
      <c r="F8971" s="20">
        <v>2041</v>
      </c>
      <c r="G8971" s="20">
        <v>39</v>
      </c>
      <c r="H8971" s="11">
        <v>1825.2034383595001</v>
      </c>
      <c r="I8971" s="10">
        <v>4286913.3056654604</v>
      </c>
      <c r="J8971" s="33">
        <f t="shared" si="560"/>
        <v>4.2576168637405474E-4</v>
      </c>
      <c r="K8971" s="33">
        <f t="shared" si="561"/>
        <v>4.2567106272906052E-4</v>
      </c>
      <c r="L8971" s="33">
        <f t="shared" si="562"/>
        <v>0.99762797796592617</v>
      </c>
      <c r="M8971" s="33">
        <f t="shared" si="563"/>
        <v>0.99720331660433714</v>
      </c>
    </row>
    <row r="8972" spans="1:13" ht="41.4">
      <c r="A8972" t="s">
        <v>164</v>
      </c>
      <c r="B8972" t="s">
        <v>115</v>
      </c>
      <c r="C8972" s="14" t="s">
        <v>383</v>
      </c>
      <c r="D8972" t="s">
        <v>456</v>
      </c>
      <c r="E8972" t="s">
        <v>474</v>
      </c>
      <c r="F8972" s="20">
        <v>2041</v>
      </c>
      <c r="G8972" s="20">
        <v>40</v>
      </c>
      <c r="H8972" s="11">
        <v>1996.8756901345801</v>
      </c>
      <c r="I8972" s="10">
        <v>4265397.4927612003</v>
      </c>
      <c r="J8972" s="33">
        <f t="shared" si="560"/>
        <v>4.6815699908941071E-4</v>
      </c>
      <c r="K8972" s="33">
        <f t="shared" si="561"/>
        <v>4.6804743070061328E-4</v>
      </c>
      <c r="L8972" s="33">
        <f t="shared" si="562"/>
        <v>0.99720331660433714</v>
      </c>
      <c r="M8972" s="33">
        <f t="shared" si="563"/>
        <v>0.99673657815411432</v>
      </c>
    </row>
    <row r="8973" spans="1:13" ht="41.4">
      <c r="A8973" t="s">
        <v>164</v>
      </c>
      <c r="B8973" t="s">
        <v>115</v>
      </c>
      <c r="C8973" s="14" t="s">
        <v>383</v>
      </c>
      <c r="D8973" t="s">
        <v>456</v>
      </c>
      <c r="E8973" t="s">
        <v>474</v>
      </c>
      <c r="F8973" s="20">
        <v>2041</v>
      </c>
      <c r="G8973" s="20">
        <v>41</v>
      </c>
      <c r="H8973" s="11">
        <v>2622.38730971512</v>
      </c>
      <c r="I8973" s="10">
        <v>4263017.2003552904</v>
      </c>
      <c r="J8973" s="33">
        <f t="shared" si="560"/>
        <v>6.151481888218897E-4</v>
      </c>
      <c r="K8973" s="33">
        <f t="shared" si="561"/>
        <v>6.1495902396491164E-4</v>
      </c>
      <c r="L8973" s="33">
        <f t="shared" si="562"/>
        <v>0.99673657815411432</v>
      </c>
      <c r="M8973" s="33">
        <f t="shared" si="563"/>
        <v>0.99612362600086257</v>
      </c>
    </row>
    <row r="8974" spans="1:13" ht="41.4">
      <c r="A8974" t="s">
        <v>164</v>
      </c>
      <c r="B8974" t="s">
        <v>115</v>
      </c>
      <c r="C8974" s="14" t="s">
        <v>383</v>
      </c>
      <c r="D8974" t="s">
        <v>456</v>
      </c>
      <c r="E8974" t="s">
        <v>474</v>
      </c>
      <c r="F8974" s="20">
        <v>2041</v>
      </c>
      <c r="G8974" s="20">
        <v>42</v>
      </c>
      <c r="H8974" s="11">
        <v>2947.05493448882</v>
      </c>
      <c r="I8974" s="10">
        <v>4298696.7010420701</v>
      </c>
      <c r="J8974" s="33">
        <f t="shared" si="560"/>
        <v>6.8556940380892859E-4</v>
      </c>
      <c r="K8974" s="33">
        <f t="shared" si="561"/>
        <v>6.8533445479956878E-4</v>
      </c>
      <c r="L8974" s="33">
        <f t="shared" si="562"/>
        <v>0.99612362600086257</v>
      </c>
      <c r="M8974" s="33">
        <f t="shared" si="563"/>
        <v>0.9954409481587243</v>
      </c>
    </row>
    <row r="8975" spans="1:13" ht="41.4">
      <c r="A8975" t="s">
        <v>164</v>
      </c>
      <c r="B8975" t="s">
        <v>115</v>
      </c>
      <c r="C8975" s="14" t="s">
        <v>383</v>
      </c>
      <c r="D8975" t="s">
        <v>456</v>
      </c>
      <c r="E8975" t="s">
        <v>474</v>
      </c>
      <c r="F8975" s="20">
        <v>2041</v>
      </c>
      <c r="G8975" s="20">
        <v>43</v>
      </c>
      <c r="H8975" s="11">
        <v>3309.2980061032999</v>
      </c>
      <c r="I8975" s="10">
        <v>4336418.9425282804</v>
      </c>
      <c r="J8975" s="33">
        <f t="shared" si="560"/>
        <v>7.6314075045845692E-4</v>
      </c>
      <c r="K8975" s="33">
        <f t="shared" si="561"/>
        <v>7.6284963261530336E-4</v>
      </c>
      <c r="L8975" s="33">
        <f t="shared" si="562"/>
        <v>0.9954409481587243</v>
      </c>
      <c r="M8975" s="33">
        <f t="shared" si="563"/>
        <v>0.99468157639713117</v>
      </c>
    </row>
    <row r="8976" spans="1:13" ht="41.4">
      <c r="A8976" t="s">
        <v>164</v>
      </c>
      <c r="B8976" t="s">
        <v>115</v>
      </c>
      <c r="C8976" s="14" t="s">
        <v>383</v>
      </c>
      <c r="D8976" t="s">
        <v>456</v>
      </c>
      <c r="E8976" t="s">
        <v>474</v>
      </c>
      <c r="F8976" s="20">
        <v>2041</v>
      </c>
      <c r="G8976" s="20">
        <v>44</v>
      </c>
      <c r="H8976" s="11">
        <v>3469.0107805036801</v>
      </c>
      <c r="I8976" s="10">
        <v>4327946.1836441103</v>
      </c>
      <c r="J8976" s="33">
        <f t="shared" si="560"/>
        <v>8.0153741135080136E-4</v>
      </c>
      <c r="K8976" s="33">
        <f t="shared" si="561"/>
        <v>8.0121626604900964E-4</v>
      </c>
      <c r="L8976" s="33">
        <f t="shared" si="562"/>
        <v>0.99468157639713117</v>
      </c>
      <c r="M8976" s="33">
        <f t="shared" si="563"/>
        <v>0.99388462133858257</v>
      </c>
    </row>
    <row r="8977" spans="1:13" ht="41.4">
      <c r="A8977" t="s">
        <v>164</v>
      </c>
      <c r="B8977" t="s">
        <v>115</v>
      </c>
      <c r="C8977" s="14" t="s">
        <v>383</v>
      </c>
      <c r="D8977" t="s">
        <v>456</v>
      </c>
      <c r="E8977" t="s">
        <v>474</v>
      </c>
      <c r="F8977" s="20">
        <v>2041</v>
      </c>
      <c r="G8977" s="20">
        <v>45</v>
      </c>
      <c r="H8977" s="11">
        <v>3675.7549114314002</v>
      </c>
      <c r="I8977" s="10">
        <v>4261120.5529459203</v>
      </c>
      <c r="J8977" s="33">
        <f t="shared" si="560"/>
        <v>8.6262635984099805E-4</v>
      </c>
      <c r="K8977" s="33">
        <f t="shared" si="561"/>
        <v>8.6225440468312708E-4</v>
      </c>
      <c r="L8977" s="33">
        <f t="shared" si="562"/>
        <v>0.99388462133858257</v>
      </c>
      <c r="M8977" s="33">
        <f t="shared" si="563"/>
        <v>0.99302763994608656</v>
      </c>
    </row>
    <row r="8978" spans="1:13" ht="41.4">
      <c r="A8978" t="s">
        <v>164</v>
      </c>
      <c r="B8978" t="s">
        <v>115</v>
      </c>
      <c r="C8978" s="14" t="s">
        <v>383</v>
      </c>
      <c r="D8978" t="s">
        <v>456</v>
      </c>
      <c r="E8978" t="s">
        <v>474</v>
      </c>
      <c r="F8978" s="20">
        <v>2041</v>
      </c>
      <c r="G8978" s="20">
        <v>46</v>
      </c>
      <c r="H8978" s="11">
        <v>4482.9692940625901</v>
      </c>
      <c r="I8978" s="10">
        <v>4191854.0472803102</v>
      </c>
      <c r="J8978" s="33">
        <f t="shared" si="560"/>
        <v>1.0694478489705901E-3</v>
      </c>
      <c r="K8978" s="33">
        <f t="shared" si="561"/>
        <v>1.0688761934232183E-3</v>
      </c>
      <c r="L8978" s="33">
        <f t="shared" si="562"/>
        <v>0.99302763994608656</v>
      </c>
      <c r="M8978" s="33">
        <f t="shared" si="563"/>
        <v>0.99196621634233695</v>
      </c>
    </row>
    <row r="8979" spans="1:13" ht="41.4">
      <c r="A8979" t="s">
        <v>164</v>
      </c>
      <c r="B8979" t="s">
        <v>115</v>
      </c>
      <c r="C8979" s="14" t="s">
        <v>383</v>
      </c>
      <c r="D8979" t="s">
        <v>456</v>
      </c>
      <c r="E8979" t="s">
        <v>474</v>
      </c>
      <c r="F8979" s="20">
        <v>2041</v>
      </c>
      <c r="G8979" s="20">
        <v>47</v>
      </c>
      <c r="H8979" s="11">
        <v>4844.8146801621497</v>
      </c>
      <c r="I8979" s="10">
        <v>4131563.2163873301</v>
      </c>
      <c r="J8979" s="33">
        <f t="shared" si="560"/>
        <v>1.172634769557875E-3</v>
      </c>
      <c r="K8979" s="33">
        <f t="shared" si="561"/>
        <v>1.1719475020706138E-3</v>
      </c>
      <c r="L8979" s="33">
        <f t="shared" si="562"/>
        <v>0.99196621634233695</v>
      </c>
      <c r="M8979" s="33">
        <f t="shared" si="563"/>
        <v>0.99080368401295615</v>
      </c>
    </row>
    <row r="8980" spans="1:13" ht="41.4">
      <c r="A8980" t="s">
        <v>164</v>
      </c>
      <c r="B8980" t="s">
        <v>115</v>
      </c>
      <c r="C8980" s="14" t="s">
        <v>383</v>
      </c>
      <c r="D8980" t="s">
        <v>456</v>
      </c>
      <c r="E8980" t="s">
        <v>474</v>
      </c>
      <c r="F8980" s="20">
        <v>2041</v>
      </c>
      <c r="G8980" s="20">
        <v>48</v>
      </c>
      <c r="H8980" s="11">
        <v>5282.85595013902</v>
      </c>
      <c r="I8980" s="10">
        <v>4073001.4779507499</v>
      </c>
      <c r="J8980" s="33">
        <f t="shared" si="560"/>
        <v>1.2970424829791577E-3</v>
      </c>
      <c r="K8980" s="33">
        <f t="shared" si="561"/>
        <v>1.2962016869332293E-3</v>
      </c>
      <c r="L8980" s="33">
        <f t="shared" si="562"/>
        <v>0.99080368401295615</v>
      </c>
      <c r="M8980" s="33">
        <f t="shared" si="563"/>
        <v>0.98951940260631888</v>
      </c>
    </row>
    <row r="8981" spans="1:13" ht="41.4">
      <c r="A8981" t="s">
        <v>164</v>
      </c>
      <c r="B8981" t="s">
        <v>115</v>
      </c>
      <c r="C8981" s="14" t="s">
        <v>383</v>
      </c>
      <c r="D8981" t="s">
        <v>456</v>
      </c>
      <c r="E8981" t="s">
        <v>474</v>
      </c>
      <c r="F8981" s="20">
        <v>2041</v>
      </c>
      <c r="G8981" s="20">
        <v>49</v>
      </c>
      <c r="H8981" s="11">
        <v>5655.3379443587201</v>
      </c>
      <c r="I8981" s="10">
        <v>4047697.7052307702</v>
      </c>
      <c r="J8981" s="33">
        <f t="shared" si="560"/>
        <v>1.3971739878327436E-3</v>
      </c>
      <c r="K8981" s="33">
        <f t="shared" si="561"/>
        <v>1.396198394667314E-3</v>
      </c>
      <c r="L8981" s="33">
        <f t="shared" si="562"/>
        <v>0.98951940260631888</v>
      </c>
      <c r="M8981" s="33">
        <f t="shared" si="563"/>
        <v>0.98813783720490778</v>
      </c>
    </row>
    <row r="8982" spans="1:13" ht="41.4">
      <c r="A8982" t="s">
        <v>164</v>
      </c>
      <c r="B8982" t="s">
        <v>115</v>
      </c>
      <c r="C8982" s="14" t="s">
        <v>383</v>
      </c>
      <c r="D8982" t="s">
        <v>456</v>
      </c>
      <c r="E8982" t="s">
        <v>474</v>
      </c>
      <c r="F8982" s="20">
        <v>2041</v>
      </c>
      <c r="G8982" s="20">
        <v>50</v>
      </c>
      <c r="H8982" s="11">
        <v>6099.3553955265097</v>
      </c>
      <c r="I8982" s="10">
        <v>4015900.7035797499</v>
      </c>
      <c r="J8982" s="33">
        <f t="shared" si="560"/>
        <v>1.5188013463802979E-3</v>
      </c>
      <c r="K8982" s="33">
        <f t="shared" si="561"/>
        <v>1.5176485513115345E-3</v>
      </c>
      <c r="L8982" s="33">
        <f t="shared" si="562"/>
        <v>0.98813783720490778</v>
      </c>
      <c r="M8982" s="33">
        <f t="shared" si="563"/>
        <v>0.98663819124777763</v>
      </c>
    </row>
    <row r="8983" spans="1:13" ht="41.4">
      <c r="A8983" t="s">
        <v>164</v>
      </c>
      <c r="B8983" t="s">
        <v>115</v>
      </c>
      <c r="C8983" s="14" t="s">
        <v>383</v>
      </c>
      <c r="D8983" t="s">
        <v>456</v>
      </c>
      <c r="E8983" t="s">
        <v>474</v>
      </c>
      <c r="F8983" s="20">
        <v>2041</v>
      </c>
      <c r="G8983" s="20">
        <v>51</v>
      </c>
      <c r="H8983" s="11">
        <v>6861.3507022420599</v>
      </c>
      <c r="I8983" s="10">
        <v>3986584.3278298499</v>
      </c>
      <c r="J8983" s="33">
        <f t="shared" si="560"/>
        <v>1.7211101379052296E-3</v>
      </c>
      <c r="K8983" s="33">
        <f t="shared" si="561"/>
        <v>1.7196298772041985E-3</v>
      </c>
      <c r="L8983" s="33">
        <f t="shared" si="562"/>
        <v>0.98663819124777763</v>
      </c>
      <c r="M8983" s="33">
        <f t="shared" si="563"/>
        <v>0.98494153873611723</v>
      </c>
    </row>
    <row r="8984" spans="1:13" ht="41.4">
      <c r="A8984" t="s">
        <v>164</v>
      </c>
      <c r="B8984" t="s">
        <v>115</v>
      </c>
      <c r="C8984" s="14" t="s">
        <v>383</v>
      </c>
      <c r="D8984" t="s">
        <v>456</v>
      </c>
      <c r="E8984" t="s">
        <v>474</v>
      </c>
      <c r="F8984" s="20">
        <v>2041</v>
      </c>
      <c r="G8984" s="20">
        <v>52</v>
      </c>
      <c r="H8984" s="11">
        <v>7454.0185907013802</v>
      </c>
      <c r="I8984" s="10">
        <v>3978478.2537800898</v>
      </c>
      <c r="J8984" s="33">
        <f t="shared" si="560"/>
        <v>1.8735853548072204E-3</v>
      </c>
      <c r="K8984" s="33">
        <f t="shared" si="561"/>
        <v>1.8718312894011602E-3</v>
      </c>
      <c r="L8984" s="33">
        <f t="shared" si="562"/>
        <v>0.98494153873611723</v>
      </c>
      <c r="M8984" s="33">
        <f t="shared" si="563"/>
        <v>0.98309789434568007</v>
      </c>
    </row>
    <row r="8985" spans="1:13" ht="41.4">
      <c r="A8985" t="s">
        <v>164</v>
      </c>
      <c r="B8985" t="s">
        <v>115</v>
      </c>
      <c r="C8985" s="14" t="s">
        <v>383</v>
      </c>
      <c r="D8985" t="s">
        <v>456</v>
      </c>
      <c r="E8985" t="s">
        <v>474</v>
      </c>
      <c r="F8985" s="20">
        <v>2041</v>
      </c>
      <c r="G8985" s="20">
        <v>53</v>
      </c>
      <c r="H8985" s="11">
        <v>8074.1725395485901</v>
      </c>
      <c r="I8985" s="10">
        <v>3924340.9155490398</v>
      </c>
      <c r="J8985" s="33">
        <f t="shared" si="560"/>
        <v>2.0574595106039512E-3</v>
      </c>
      <c r="K8985" s="33">
        <f t="shared" si="561"/>
        <v>2.0553443916242475E-3</v>
      </c>
      <c r="L8985" s="33">
        <f t="shared" si="562"/>
        <v>0.98309789434568007</v>
      </c>
      <c r="M8985" s="33">
        <f t="shared" si="563"/>
        <v>0.98107728960211904</v>
      </c>
    </row>
    <row r="8986" spans="1:13" ht="41.4">
      <c r="A8986" t="s">
        <v>164</v>
      </c>
      <c r="B8986" t="s">
        <v>115</v>
      </c>
      <c r="C8986" s="14" t="s">
        <v>383</v>
      </c>
      <c r="D8986" t="s">
        <v>456</v>
      </c>
      <c r="E8986" t="s">
        <v>474</v>
      </c>
      <c r="F8986" s="20">
        <v>2041</v>
      </c>
      <c r="G8986" s="20">
        <v>54</v>
      </c>
      <c r="H8986" s="11">
        <v>8771.8732707724103</v>
      </c>
      <c r="I8986" s="10">
        <v>3860950.4507502802</v>
      </c>
      <c r="J8986" s="33">
        <f t="shared" si="560"/>
        <v>2.2719466055483341E-3</v>
      </c>
      <c r="K8986" s="33">
        <f t="shared" si="561"/>
        <v>2.2693676882828973E-3</v>
      </c>
      <c r="L8986" s="33">
        <f t="shared" si="562"/>
        <v>0.98107728960211904</v>
      </c>
      <c r="M8986" s="33">
        <f t="shared" si="563"/>
        <v>0.97885086450138781</v>
      </c>
    </row>
    <row r="8987" spans="1:13" ht="41.4">
      <c r="A8987" t="s">
        <v>164</v>
      </c>
      <c r="B8987" t="s">
        <v>115</v>
      </c>
      <c r="C8987" s="14" t="s">
        <v>383</v>
      </c>
      <c r="D8987" t="s">
        <v>456</v>
      </c>
      <c r="E8987" t="s">
        <v>474</v>
      </c>
      <c r="F8987" s="20">
        <v>2041</v>
      </c>
      <c r="G8987" s="20">
        <v>55</v>
      </c>
      <c r="H8987" s="11">
        <v>9670.7990778741605</v>
      </c>
      <c r="I8987" s="10">
        <v>3855222.1488821302</v>
      </c>
      <c r="J8987" s="33">
        <f t="shared" si="560"/>
        <v>2.5084933382317097E-3</v>
      </c>
      <c r="K8987" s="33">
        <f t="shared" si="561"/>
        <v>2.5053496979673406E-3</v>
      </c>
      <c r="L8987" s="33">
        <f t="shared" si="562"/>
        <v>0.97885086450138781</v>
      </c>
      <c r="M8987" s="33">
        <f t="shared" si="563"/>
        <v>0.9763985007836542</v>
      </c>
    </row>
    <row r="8988" spans="1:13" ht="41.4">
      <c r="A8988" t="s">
        <v>164</v>
      </c>
      <c r="B8988" t="s">
        <v>115</v>
      </c>
      <c r="C8988" s="14" t="s">
        <v>383</v>
      </c>
      <c r="D8988" t="s">
        <v>456</v>
      </c>
      <c r="E8988" t="s">
        <v>474</v>
      </c>
      <c r="F8988" s="20">
        <v>2041</v>
      </c>
      <c r="G8988" s="20">
        <v>56</v>
      </c>
      <c r="H8988" s="11">
        <v>10718.750929248899</v>
      </c>
      <c r="I8988" s="10">
        <v>3901530.1427665399</v>
      </c>
      <c r="J8988" s="33">
        <f t="shared" si="560"/>
        <v>2.7473197789132878E-3</v>
      </c>
      <c r="K8988" s="33">
        <f t="shared" si="561"/>
        <v>2.7435493495782115E-3</v>
      </c>
      <c r="L8988" s="33">
        <f t="shared" si="562"/>
        <v>0.9763985007836542</v>
      </c>
      <c r="M8988" s="33">
        <f t="shared" si="563"/>
        <v>0.97371970331190005</v>
      </c>
    </row>
    <row r="8989" spans="1:13" ht="41.4">
      <c r="A8989" t="s">
        <v>164</v>
      </c>
      <c r="B8989" t="s">
        <v>115</v>
      </c>
      <c r="C8989" s="14" t="s">
        <v>383</v>
      </c>
      <c r="D8989" t="s">
        <v>456</v>
      </c>
      <c r="E8989" t="s">
        <v>474</v>
      </c>
      <c r="F8989" s="20">
        <v>2041</v>
      </c>
      <c r="G8989" s="20">
        <v>57</v>
      </c>
      <c r="H8989" s="11">
        <v>11868.480987155801</v>
      </c>
      <c r="I8989" s="10">
        <v>3906011.0386747099</v>
      </c>
      <c r="J8989" s="33">
        <f t="shared" si="560"/>
        <v>3.0385170112531782E-3</v>
      </c>
      <c r="K8989" s="33">
        <f t="shared" si="561"/>
        <v>3.0339053904512303E-3</v>
      </c>
      <c r="L8989" s="33">
        <f t="shared" si="562"/>
        <v>0.97371970331190005</v>
      </c>
      <c r="M8989" s="33">
        <f t="shared" si="563"/>
        <v>0.97076552985523346</v>
      </c>
    </row>
    <row r="8990" spans="1:13" ht="41.4">
      <c r="A8990" t="s">
        <v>164</v>
      </c>
      <c r="B8990" t="s">
        <v>115</v>
      </c>
      <c r="C8990" s="14" t="s">
        <v>383</v>
      </c>
      <c r="D8990" t="s">
        <v>456</v>
      </c>
      <c r="E8990" t="s">
        <v>474</v>
      </c>
      <c r="F8990" s="20">
        <v>2041</v>
      </c>
      <c r="G8990" s="20">
        <v>58</v>
      </c>
      <c r="H8990" s="11">
        <v>12828.4603915878</v>
      </c>
      <c r="I8990" s="10">
        <v>3854428.9268815499</v>
      </c>
      <c r="J8990" s="33">
        <f t="shared" si="560"/>
        <v>3.3282389259066572E-3</v>
      </c>
      <c r="K8990" s="33">
        <f t="shared" si="561"/>
        <v>3.322706478203874E-3</v>
      </c>
      <c r="L8990" s="33">
        <f t="shared" si="562"/>
        <v>0.97076552985523346</v>
      </c>
      <c r="M8990" s="33">
        <f t="shared" si="563"/>
        <v>0.96753996094036643</v>
      </c>
    </row>
    <row r="8991" spans="1:13" ht="41.4">
      <c r="A8991" t="s">
        <v>164</v>
      </c>
      <c r="B8991" t="s">
        <v>115</v>
      </c>
      <c r="C8991" s="14" t="s">
        <v>383</v>
      </c>
      <c r="D8991" t="s">
        <v>456</v>
      </c>
      <c r="E8991" t="s">
        <v>474</v>
      </c>
      <c r="F8991" s="20">
        <v>2041</v>
      </c>
      <c r="G8991" s="20">
        <v>59</v>
      </c>
      <c r="H8991" s="11">
        <v>13188.8454460383</v>
      </c>
      <c r="I8991" s="10">
        <v>3778404.1076471899</v>
      </c>
      <c r="J8991" s="33">
        <f t="shared" si="560"/>
        <v>3.4905862555424192E-3</v>
      </c>
      <c r="K8991" s="33">
        <f t="shared" si="561"/>
        <v>3.4845012414865817E-3</v>
      </c>
      <c r="L8991" s="33">
        <f t="shared" si="562"/>
        <v>0.96753996094036643</v>
      </c>
      <c r="M8991" s="33">
        <f t="shared" si="563"/>
        <v>0.96416856674528184</v>
      </c>
    </row>
    <row r="8992" spans="1:13" ht="41.4">
      <c r="A8992" t="s">
        <v>164</v>
      </c>
      <c r="B8992" t="s">
        <v>115</v>
      </c>
      <c r="C8992" s="14" t="s">
        <v>383</v>
      </c>
      <c r="D8992" t="s">
        <v>456</v>
      </c>
      <c r="E8992" t="s">
        <v>474</v>
      </c>
      <c r="F8992" s="20">
        <v>2041</v>
      </c>
      <c r="G8992" s="20">
        <v>60</v>
      </c>
      <c r="H8992" s="11">
        <v>13667.005730277</v>
      </c>
      <c r="I8992" s="10">
        <v>3695548.0830105701</v>
      </c>
      <c r="J8992" s="33">
        <f t="shared" si="560"/>
        <v>3.6982351259635632E-3</v>
      </c>
      <c r="K8992" s="33">
        <f t="shared" si="561"/>
        <v>3.6914050767435924E-3</v>
      </c>
      <c r="L8992" s="33">
        <f t="shared" si="562"/>
        <v>0.96416856674528184</v>
      </c>
      <c r="M8992" s="33">
        <f t="shared" si="563"/>
        <v>0.96060943000316168</v>
      </c>
    </row>
    <row r="8993" spans="1:13" ht="41.4">
      <c r="A8993" t="s">
        <v>164</v>
      </c>
      <c r="B8993" t="s">
        <v>115</v>
      </c>
      <c r="C8993" s="14" t="s">
        <v>383</v>
      </c>
      <c r="D8993" t="s">
        <v>456</v>
      </c>
      <c r="E8993" t="s">
        <v>474</v>
      </c>
      <c r="F8993" s="20">
        <v>2041</v>
      </c>
      <c r="G8993" s="20">
        <v>61</v>
      </c>
      <c r="H8993" s="11">
        <v>14265.595022654001</v>
      </c>
      <c r="I8993" s="10">
        <v>3616724.1783928201</v>
      </c>
      <c r="J8993" s="33">
        <f t="shared" si="560"/>
        <v>3.9443414313649061E-3</v>
      </c>
      <c r="K8993" s="33">
        <f t="shared" si="561"/>
        <v>3.9365727341891255E-3</v>
      </c>
      <c r="L8993" s="33">
        <f t="shared" si="562"/>
        <v>0.96060943000316168</v>
      </c>
      <c r="M8993" s="33">
        <f t="shared" si="563"/>
        <v>0.95682792111280623</v>
      </c>
    </row>
    <row r="8994" spans="1:13" ht="41.4">
      <c r="A8994" t="s">
        <v>164</v>
      </c>
      <c r="B8994" t="s">
        <v>115</v>
      </c>
      <c r="C8994" s="14" t="s">
        <v>383</v>
      </c>
      <c r="D8994" t="s">
        <v>456</v>
      </c>
      <c r="E8994" t="s">
        <v>474</v>
      </c>
      <c r="F8994" s="20">
        <v>2041</v>
      </c>
      <c r="G8994" s="20">
        <v>62</v>
      </c>
      <c r="H8994" s="11">
        <v>14987.712577774701</v>
      </c>
      <c r="I8994" s="10">
        <v>3524046.2519391798</v>
      </c>
      <c r="J8994" s="33">
        <f t="shared" si="560"/>
        <v>4.2529840717974114E-3</v>
      </c>
      <c r="K8994" s="33">
        <f t="shared" si="561"/>
        <v>4.2439529426590017E-3</v>
      </c>
      <c r="L8994" s="33">
        <f t="shared" si="562"/>
        <v>0.95682792111280623</v>
      </c>
      <c r="M8994" s="33">
        <f t="shared" si="563"/>
        <v>0.9527671884413812</v>
      </c>
    </row>
    <row r="8995" spans="1:13" ht="41.4">
      <c r="A8995" t="s">
        <v>164</v>
      </c>
      <c r="B8995" t="s">
        <v>115</v>
      </c>
      <c r="C8995" s="14" t="s">
        <v>383</v>
      </c>
      <c r="D8995" t="s">
        <v>456</v>
      </c>
      <c r="E8995" t="s">
        <v>474</v>
      </c>
      <c r="F8995" s="20">
        <v>2041</v>
      </c>
      <c r="G8995" s="20">
        <v>63</v>
      </c>
      <c r="H8995" s="11">
        <v>15648.6515466977</v>
      </c>
      <c r="I8995" s="10">
        <v>3408193.8502904</v>
      </c>
      <c r="J8995" s="33">
        <f t="shared" si="560"/>
        <v>4.5914793095951202E-3</v>
      </c>
      <c r="K8995" s="33">
        <f t="shared" si="561"/>
        <v>4.5809545826532849E-3</v>
      </c>
      <c r="L8995" s="33">
        <f t="shared" si="562"/>
        <v>0.9527671884413812</v>
      </c>
      <c r="M8995" s="33">
        <f t="shared" si="563"/>
        <v>0.94840260522328901</v>
      </c>
    </row>
    <row r="8996" spans="1:13" ht="41.4">
      <c r="A8996" t="s">
        <v>164</v>
      </c>
      <c r="B8996" t="s">
        <v>115</v>
      </c>
      <c r="C8996" s="14" t="s">
        <v>383</v>
      </c>
      <c r="D8996" t="s">
        <v>456</v>
      </c>
      <c r="E8996" t="s">
        <v>474</v>
      </c>
      <c r="F8996" s="20">
        <v>2041</v>
      </c>
      <c r="G8996" s="20">
        <v>64</v>
      </c>
      <c r="H8996" s="11">
        <v>16591.4947340822</v>
      </c>
      <c r="I8996" s="10">
        <v>3295370.36299218</v>
      </c>
      <c r="J8996" s="33">
        <f t="shared" si="560"/>
        <v>5.0347890848351272E-3</v>
      </c>
      <c r="K8996" s="33">
        <f t="shared" si="561"/>
        <v>5.0221357787532117E-3</v>
      </c>
      <c r="L8996" s="33">
        <f t="shared" si="562"/>
        <v>0.94840260522328901</v>
      </c>
      <c r="M8996" s="33">
        <f t="shared" si="563"/>
        <v>0.94363959856693436</v>
      </c>
    </row>
    <row r="8997" spans="1:13" ht="41.4">
      <c r="A8997" t="s">
        <v>164</v>
      </c>
      <c r="B8997" t="s">
        <v>115</v>
      </c>
      <c r="C8997" s="14" t="s">
        <v>383</v>
      </c>
      <c r="D8997" t="s">
        <v>456</v>
      </c>
      <c r="E8997" t="s">
        <v>474</v>
      </c>
      <c r="F8997" s="20">
        <v>2041</v>
      </c>
      <c r="G8997" s="20">
        <v>65</v>
      </c>
      <c r="H8997" s="11">
        <v>17591.3345212438</v>
      </c>
      <c r="I8997" s="10">
        <v>3194090.85651389</v>
      </c>
      <c r="J8997" s="33">
        <f t="shared" si="560"/>
        <v>5.5074621579310427E-3</v>
      </c>
      <c r="K8997" s="33">
        <f t="shared" si="561"/>
        <v>5.4923238921127382E-3</v>
      </c>
      <c r="L8997" s="33">
        <f t="shared" si="562"/>
        <v>0.94363959856693436</v>
      </c>
      <c r="M8997" s="33">
        <f t="shared" si="563"/>
        <v>0.93845682425418153</v>
      </c>
    </row>
    <row r="8998" spans="1:13" ht="41.4">
      <c r="A8998" t="s">
        <v>164</v>
      </c>
      <c r="B8998" t="s">
        <v>115</v>
      </c>
      <c r="C8998" s="14" t="s">
        <v>383</v>
      </c>
      <c r="D8998" t="s">
        <v>456</v>
      </c>
      <c r="E8998" t="s">
        <v>474</v>
      </c>
      <c r="F8998" s="20">
        <v>2041</v>
      </c>
      <c r="G8998" s="20">
        <v>66</v>
      </c>
      <c r="H8998" s="11">
        <v>17943.5078412691</v>
      </c>
      <c r="I8998" s="10">
        <v>3080387.9668647102</v>
      </c>
      <c r="J8998" s="33">
        <f t="shared" si="560"/>
        <v>5.8250804880050277E-3</v>
      </c>
      <c r="K8998" s="33">
        <f t="shared" si="561"/>
        <v>5.8081476010893862E-3</v>
      </c>
      <c r="L8998" s="33">
        <f t="shared" si="562"/>
        <v>0.93845682425418153</v>
      </c>
      <c r="M8998" s="33">
        <f t="shared" si="563"/>
        <v>0.93300612850166365</v>
      </c>
    </row>
    <row r="8999" spans="1:13" ht="41.4">
      <c r="A8999" t="s">
        <v>164</v>
      </c>
      <c r="B8999" t="s">
        <v>115</v>
      </c>
      <c r="C8999" s="14" t="s">
        <v>383</v>
      </c>
      <c r="D8999" t="s">
        <v>456</v>
      </c>
      <c r="E8999" t="s">
        <v>474</v>
      </c>
      <c r="F8999" s="20">
        <v>2041</v>
      </c>
      <c r="G8999" s="20">
        <v>67</v>
      </c>
      <c r="H8999" s="11">
        <v>18945.816849974399</v>
      </c>
      <c r="I8999" s="10">
        <v>2977696.23027837</v>
      </c>
      <c r="J8999" s="33">
        <f t="shared" si="560"/>
        <v>6.3625754223436181E-3</v>
      </c>
      <c r="K8999" s="33">
        <f t="shared" si="561"/>
        <v>6.3423770998282114E-3</v>
      </c>
      <c r="L8999" s="33">
        <f t="shared" si="562"/>
        <v>0.93300612850166365</v>
      </c>
      <c r="M8999" s="33">
        <f t="shared" si="563"/>
        <v>0.92708865179825528</v>
      </c>
    </row>
    <row r="9000" spans="1:13" ht="41.4">
      <c r="A9000" t="s">
        <v>164</v>
      </c>
      <c r="B9000" t="s">
        <v>115</v>
      </c>
      <c r="C9000" s="14" t="s">
        <v>383</v>
      </c>
      <c r="D9000" t="s">
        <v>456</v>
      </c>
      <c r="E9000" t="s">
        <v>474</v>
      </c>
      <c r="F9000" s="20">
        <v>2041</v>
      </c>
      <c r="G9000" s="20">
        <v>68</v>
      </c>
      <c r="H9000" s="11">
        <v>19846.899014567</v>
      </c>
      <c r="I9000" s="10">
        <v>2873623.98697396</v>
      </c>
      <c r="J9000" s="33">
        <f t="shared" si="560"/>
        <v>6.9065748005070673E-3</v>
      </c>
      <c r="K9000" s="33">
        <f t="shared" si="561"/>
        <v>6.8827792262557974E-3</v>
      </c>
      <c r="L9000" s="33">
        <f t="shared" si="562"/>
        <v>0.92708865179825528</v>
      </c>
      <c r="M9000" s="33">
        <f t="shared" si="563"/>
        <v>0.92070770528476076</v>
      </c>
    </row>
    <row r="9001" spans="1:13" ht="41.4">
      <c r="A9001" t="s">
        <v>164</v>
      </c>
      <c r="B9001" t="s">
        <v>115</v>
      </c>
      <c r="C9001" s="14" t="s">
        <v>383</v>
      </c>
      <c r="D9001" t="s">
        <v>456</v>
      </c>
      <c r="E9001" t="s">
        <v>474</v>
      </c>
      <c r="F9001" s="20">
        <v>2041</v>
      </c>
      <c r="G9001" s="20">
        <v>69</v>
      </c>
      <c r="H9001" s="11">
        <v>20001.1803971605</v>
      </c>
      <c r="I9001" s="10">
        <v>2750713.2282258202</v>
      </c>
      <c r="J9001" s="33">
        <f t="shared" si="560"/>
        <v>7.2712706624314455E-3</v>
      </c>
      <c r="K9001" s="33">
        <f t="shared" si="561"/>
        <v>7.2448989312853262E-3</v>
      </c>
      <c r="L9001" s="33">
        <f t="shared" si="562"/>
        <v>0.92070770528476076</v>
      </c>
      <c r="M9001" s="33">
        <f t="shared" si="563"/>
        <v>0.91403727101471699</v>
      </c>
    </row>
    <row r="9002" spans="1:13" ht="41.4">
      <c r="A9002" t="s">
        <v>164</v>
      </c>
      <c r="B9002" t="s">
        <v>115</v>
      </c>
      <c r="C9002" s="14" t="s">
        <v>383</v>
      </c>
      <c r="D9002" t="s">
        <v>456</v>
      </c>
      <c r="E9002" t="s">
        <v>474</v>
      </c>
      <c r="F9002" s="20">
        <v>2042</v>
      </c>
      <c r="G9002" s="20">
        <v>30</v>
      </c>
      <c r="H9002" s="11">
        <v>748.41096263305496</v>
      </c>
      <c r="I9002" s="10">
        <v>4881279.6046458399</v>
      </c>
      <c r="J9002" s="33">
        <f t="shared" si="560"/>
        <v>1.5332269881052136E-4</v>
      </c>
      <c r="K9002" s="33">
        <f t="shared" si="561"/>
        <v>1.5331094548620694E-4</v>
      </c>
      <c r="L9002" s="33">
        <f t="shared" si="562"/>
        <v>1</v>
      </c>
      <c r="M9002" s="33">
        <f t="shared" si="563"/>
        <v>0.99984668905451379</v>
      </c>
    </row>
    <row r="9003" spans="1:13" ht="41.4">
      <c r="A9003" t="s">
        <v>164</v>
      </c>
      <c r="B9003" t="s">
        <v>115</v>
      </c>
      <c r="C9003" s="14" t="s">
        <v>383</v>
      </c>
      <c r="D9003" t="s">
        <v>456</v>
      </c>
      <c r="E9003" t="s">
        <v>474</v>
      </c>
      <c r="F9003" s="20">
        <v>2042</v>
      </c>
      <c r="G9003" s="20">
        <v>31</v>
      </c>
      <c r="H9003" s="11">
        <v>1004.78120757313</v>
      </c>
      <c r="I9003" s="10">
        <v>4801692.2081808699</v>
      </c>
      <c r="J9003" s="33">
        <f t="shared" si="560"/>
        <v>2.0925564655336232E-4</v>
      </c>
      <c r="K9003" s="33">
        <f t="shared" si="561"/>
        <v>2.0923375411763256E-4</v>
      </c>
      <c r="L9003" s="33">
        <f t="shared" si="562"/>
        <v>0.99984668905451379</v>
      </c>
      <c r="M9003" s="33">
        <f t="shared" si="563"/>
        <v>0.99963748737822078</v>
      </c>
    </row>
    <row r="9004" spans="1:13" ht="41.4">
      <c r="A9004" t="s">
        <v>164</v>
      </c>
      <c r="B9004" t="s">
        <v>115</v>
      </c>
      <c r="C9004" s="14" t="s">
        <v>383</v>
      </c>
      <c r="D9004" t="s">
        <v>456</v>
      </c>
      <c r="E9004" t="s">
        <v>474</v>
      </c>
      <c r="F9004" s="20">
        <v>2042</v>
      </c>
      <c r="G9004" s="20">
        <v>32</v>
      </c>
      <c r="H9004" s="11">
        <v>1013.2001680645</v>
      </c>
      <c r="I9004" s="10">
        <v>4700832.0235598404</v>
      </c>
      <c r="J9004" s="33">
        <f t="shared" si="560"/>
        <v>2.1553634824356582E-4</v>
      </c>
      <c r="K9004" s="33">
        <f t="shared" si="561"/>
        <v>2.1551312195355887E-4</v>
      </c>
      <c r="L9004" s="33">
        <f t="shared" si="562"/>
        <v>0.99963748737822078</v>
      </c>
      <c r="M9004" s="33">
        <f t="shared" si="563"/>
        <v>0.99942205238249404</v>
      </c>
    </row>
    <row r="9005" spans="1:13" ht="41.4">
      <c r="A9005" t="s">
        <v>164</v>
      </c>
      <c r="B9005" t="s">
        <v>115</v>
      </c>
      <c r="C9005" s="14" t="s">
        <v>383</v>
      </c>
      <c r="D9005" t="s">
        <v>456</v>
      </c>
      <c r="E9005" t="s">
        <v>474</v>
      </c>
      <c r="F9005" s="20">
        <v>2042</v>
      </c>
      <c r="G9005" s="20">
        <v>33</v>
      </c>
      <c r="H9005" s="11">
        <v>1045.93063678053</v>
      </c>
      <c r="I9005" s="10">
        <v>4644382.8015093403</v>
      </c>
      <c r="J9005" s="33">
        <f t="shared" si="560"/>
        <v>2.2520336532996839E-4</v>
      </c>
      <c r="K9005" s="33">
        <f t="shared" si="561"/>
        <v>2.2517800895560658E-4</v>
      </c>
      <c r="L9005" s="33">
        <f t="shared" si="562"/>
        <v>0.99942205238249404</v>
      </c>
      <c r="M9005" s="33">
        <f t="shared" si="563"/>
        <v>0.99919700451463223</v>
      </c>
    </row>
    <row r="9006" spans="1:13" ht="41.4">
      <c r="A9006" t="s">
        <v>164</v>
      </c>
      <c r="B9006" t="s">
        <v>115</v>
      </c>
      <c r="C9006" s="14" t="s">
        <v>383</v>
      </c>
      <c r="D9006" t="s">
        <v>456</v>
      </c>
      <c r="E9006" t="s">
        <v>474</v>
      </c>
      <c r="F9006" s="20">
        <v>2042</v>
      </c>
      <c r="G9006" s="20">
        <v>34</v>
      </c>
      <c r="H9006" s="11">
        <v>1095.10556689381</v>
      </c>
      <c r="I9006" s="10">
        <v>4636603.8936333302</v>
      </c>
      <c r="J9006" s="33">
        <f t="shared" si="560"/>
        <v>2.361870006617418E-4</v>
      </c>
      <c r="K9006" s="33">
        <f t="shared" si="561"/>
        <v>2.3615911070784534E-4</v>
      </c>
      <c r="L9006" s="33">
        <f t="shared" si="562"/>
        <v>0.99919700451463223</v>
      </c>
      <c r="M9006" s="33">
        <f t="shared" si="563"/>
        <v>0.9989610350386241</v>
      </c>
    </row>
    <row r="9007" spans="1:13" ht="41.4">
      <c r="A9007" t="s">
        <v>164</v>
      </c>
      <c r="B9007" t="s">
        <v>115</v>
      </c>
      <c r="C9007" s="14" t="s">
        <v>383</v>
      </c>
      <c r="D9007" t="s">
        <v>456</v>
      </c>
      <c r="E9007" t="s">
        <v>474</v>
      </c>
      <c r="F9007" s="20">
        <v>2042</v>
      </c>
      <c r="G9007" s="20">
        <v>35</v>
      </c>
      <c r="H9007" s="11">
        <v>1160.79380002843</v>
      </c>
      <c r="I9007" s="10">
        <v>4608764.92720656</v>
      </c>
      <c r="J9007" s="33">
        <f t="shared" si="560"/>
        <v>2.518665669355378E-4</v>
      </c>
      <c r="K9007" s="33">
        <f t="shared" si="561"/>
        <v>2.5183485121449412E-4</v>
      </c>
      <c r="L9007" s="33">
        <f t="shared" si="562"/>
        <v>0.9989610350386241</v>
      </c>
      <c r="M9007" s="33">
        <f t="shared" si="563"/>
        <v>0.99870946183499609</v>
      </c>
    </row>
    <row r="9008" spans="1:13" ht="41.4">
      <c r="A9008" t="s">
        <v>164</v>
      </c>
      <c r="B9008" t="s">
        <v>115</v>
      </c>
      <c r="C9008" s="14" t="s">
        <v>383</v>
      </c>
      <c r="D9008" t="s">
        <v>456</v>
      </c>
      <c r="E9008" t="s">
        <v>474</v>
      </c>
      <c r="F9008" s="20">
        <v>2042</v>
      </c>
      <c r="G9008" s="20">
        <v>36</v>
      </c>
      <c r="H9008" s="11">
        <v>1459.5064166842899</v>
      </c>
      <c r="I9008" s="10">
        <v>4537253.8995057</v>
      </c>
      <c r="J9008" s="33">
        <f t="shared" si="560"/>
        <v>3.2167175322573248E-4</v>
      </c>
      <c r="K9008" s="33">
        <f t="shared" si="561"/>
        <v>3.2162002241420407E-4</v>
      </c>
      <c r="L9008" s="33">
        <f t="shared" si="562"/>
        <v>0.99870946183499609</v>
      </c>
      <c r="M9008" s="33">
        <f t="shared" si="563"/>
        <v>0.99838825687549548</v>
      </c>
    </row>
    <row r="9009" spans="1:13" ht="41.4">
      <c r="A9009" t="s">
        <v>164</v>
      </c>
      <c r="B9009" t="s">
        <v>115</v>
      </c>
      <c r="C9009" s="14" t="s">
        <v>383</v>
      </c>
      <c r="D9009" t="s">
        <v>456</v>
      </c>
      <c r="E9009" t="s">
        <v>474</v>
      </c>
      <c r="F9009" s="20">
        <v>2042</v>
      </c>
      <c r="G9009" s="20">
        <v>37</v>
      </c>
      <c r="H9009" s="11">
        <v>1546.37813116443</v>
      </c>
      <c r="I9009" s="10">
        <v>4443114.5674864901</v>
      </c>
      <c r="J9009" s="33">
        <f t="shared" si="560"/>
        <v>3.4803922061348735E-4</v>
      </c>
      <c r="K9009" s="33">
        <f t="shared" si="561"/>
        <v>3.4797866198976735E-4</v>
      </c>
      <c r="L9009" s="33">
        <f t="shared" si="562"/>
        <v>0.99838825687549548</v>
      </c>
      <c r="M9009" s="33">
        <f t="shared" si="563"/>
        <v>0.99804083906572161</v>
      </c>
    </row>
    <row r="9010" spans="1:13" ht="41.4">
      <c r="A9010" t="s">
        <v>164</v>
      </c>
      <c r="B9010" t="s">
        <v>115</v>
      </c>
      <c r="C9010" s="14" t="s">
        <v>383</v>
      </c>
      <c r="D9010" t="s">
        <v>456</v>
      </c>
      <c r="E9010" t="s">
        <v>474</v>
      </c>
      <c r="F9010" s="20">
        <v>2042</v>
      </c>
      <c r="G9010" s="20">
        <v>38</v>
      </c>
      <c r="H9010" s="11">
        <v>1661.85350857308</v>
      </c>
      <c r="I9010" s="10">
        <v>4345297.9938946897</v>
      </c>
      <c r="J9010" s="33">
        <f t="shared" si="560"/>
        <v>3.8244868612188345E-4</v>
      </c>
      <c r="K9010" s="33">
        <f t="shared" si="561"/>
        <v>3.8237556194553601E-4</v>
      </c>
      <c r="L9010" s="33">
        <f t="shared" si="562"/>
        <v>0.99804083906572161</v>
      </c>
      <c r="M9010" s="33">
        <f t="shared" si="563"/>
        <v>0.99765921263903923</v>
      </c>
    </row>
    <row r="9011" spans="1:13" ht="41.4">
      <c r="A9011" t="s">
        <v>164</v>
      </c>
      <c r="B9011" t="s">
        <v>115</v>
      </c>
      <c r="C9011" s="14" t="s">
        <v>383</v>
      </c>
      <c r="D9011" t="s">
        <v>456</v>
      </c>
      <c r="E9011" t="s">
        <v>474</v>
      </c>
      <c r="F9011" s="20">
        <v>2042</v>
      </c>
      <c r="G9011" s="20">
        <v>39</v>
      </c>
      <c r="H9011" s="11">
        <v>1773.3974784540001</v>
      </c>
      <c r="I9011" s="10">
        <v>4301083.2947743097</v>
      </c>
      <c r="J9011" s="33">
        <f t="shared" si="560"/>
        <v>4.1231414434791952E-4</v>
      </c>
      <c r="K9011" s="33">
        <f t="shared" si="561"/>
        <v>4.1222915455230158E-4</v>
      </c>
      <c r="L9011" s="33">
        <f t="shared" si="562"/>
        <v>0.99765921263903923</v>
      </c>
      <c r="M9011" s="33">
        <f t="shared" si="563"/>
        <v>0.99724794842528175</v>
      </c>
    </row>
    <row r="9012" spans="1:13" ht="41.4">
      <c r="A9012" t="s">
        <v>164</v>
      </c>
      <c r="B9012" t="s">
        <v>115</v>
      </c>
      <c r="C9012" s="14" t="s">
        <v>383</v>
      </c>
      <c r="D9012" t="s">
        <v>456</v>
      </c>
      <c r="E9012" t="s">
        <v>474</v>
      </c>
      <c r="F9012" s="20">
        <v>2042</v>
      </c>
      <c r="G9012" s="20">
        <v>40</v>
      </c>
      <c r="H9012" s="11">
        <v>1944.0790388278201</v>
      </c>
      <c r="I9012" s="10">
        <v>4279247.4353484903</v>
      </c>
      <c r="J9012" s="33">
        <f t="shared" si="560"/>
        <v>4.5430395605752105E-4</v>
      </c>
      <c r="K9012" s="33">
        <f t="shared" si="561"/>
        <v>4.5420077564095607E-4</v>
      </c>
      <c r="L9012" s="33">
        <f t="shared" si="562"/>
        <v>0.99724794842528175</v>
      </c>
      <c r="M9012" s="33">
        <f t="shared" si="563"/>
        <v>0.99679499763360069</v>
      </c>
    </row>
    <row r="9013" spans="1:13" ht="41.4">
      <c r="A9013" t="s">
        <v>164</v>
      </c>
      <c r="B9013" t="s">
        <v>115</v>
      </c>
      <c r="C9013" s="14" t="s">
        <v>383</v>
      </c>
      <c r="D9013" t="s">
        <v>456</v>
      </c>
      <c r="E9013" t="s">
        <v>474</v>
      </c>
      <c r="F9013" s="20">
        <v>2042</v>
      </c>
      <c r="G9013" s="20">
        <v>41</v>
      </c>
      <c r="H9013" s="11">
        <v>2547.6088897381201</v>
      </c>
      <c r="I9013" s="10">
        <v>4257145.87588064</v>
      </c>
      <c r="J9013" s="33">
        <f t="shared" si="560"/>
        <v>5.9843119404761236E-4</v>
      </c>
      <c r="K9013" s="33">
        <f t="shared" si="561"/>
        <v>5.9825216981357343E-4</v>
      </c>
      <c r="L9013" s="33">
        <f t="shared" si="562"/>
        <v>0.99679499763360069</v>
      </c>
      <c r="M9013" s="33">
        <f t="shared" si="563"/>
        <v>0.99619866286340708</v>
      </c>
    </row>
    <row r="9014" spans="1:13" ht="41.4">
      <c r="A9014" t="s">
        <v>164</v>
      </c>
      <c r="B9014" t="s">
        <v>115</v>
      </c>
      <c r="C9014" s="14" t="s">
        <v>383</v>
      </c>
      <c r="D9014" t="s">
        <v>456</v>
      </c>
      <c r="E9014" t="s">
        <v>474</v>
      </c>
      <c r="F9014" s="20">
        <v>2042</v>
      </c>
      <c r="G9014" s="20">
        <v>42</v>
      </c>
      <c r="H9014" s="11">
        <v>2833.6910139449201</v>
      </c>
      <c r="I9014" s="10">
        <v>4254351.8746325504</v>
      </c>
      <c r="J9014" s="33">
        <f t="shared" si="560"/>
        <v>6.6606879201539177E-4</v>
      </c>
      <c r="K9014" s="33">
        <f t="shared" si="561"/>
        <v>6.6584701743932495E-4</v>
      </c>
      <c r="L9014" s="33">
        <f t="shared" si="562"/>
        <v>0.99619866286340708</v>
      </c>
      <c r="M9014" s="33">
        <f t="shared" si="563"/>
        <v>0.99553534695496249</v>
      </c>
    </row>
    <row r="9015" spans="1:13" ht="41.4">
      <c r="A9015" t="s">
        <v>164</v>
      </c>
      <c r="B9015" t="s">
        <v>115</v>
      </c>
      <c r="C9015" s="14" t="s">
        <v>383</v>
      </c>
      <c r="D9015" t="s">
        <v>456</v>
      </c>
      <c r="E9015" t="s">
        <v>474</v>
      </c>
      <c r="F9015" s="20">
        <v>2042</v>
      </c>
      <c r="G9015" s="20">
        <v>43</v>
      </c>
      <c r="H9015" s="11">
        <v>3205.05182193156</v>
      </c>
      <c r="I9015" s="10">
        <v>4289163.21335823</v>
      </c>
      <c r="J9015" s="33">
        <f t="shared" si="560"/>
        <v>7.4724408060521032E-4</v>
      </c>
      <c r="K9015" s="33">
        <f t="shared" si="561"/>
        <v>7.469649632744213E-4</v>
      </c>
      <c r="L9015" s="33">
        <f t="shared" si="562"/>
        <v>0.99553534695496249</v>
      </c>
      <c r="M9015" s="33">
        <f t="shared" si="563"/>
        <v>0.99479171693108592</v>
      </c>
    </row>
    <row r="9016" spans="1:13" ht="41.4">
      <c r="A9016" t="s">
        <v>164</v>
      </c>
      <c r="B9016" t="s">
        <v>115</v>
      </c>
      <c r="C9016" s="14" t="s">
        <v>383</v>
      </c>
      <c r="D9016" t="s">
        <v>456</v>
      </c>
      <c r="E9016" t="s">
        <v>474</v>
      </c>
      <c r="F9016" s="20">
        <v>2042</v>
      </c>
      <c r="G9016" s="20">
        <v>44</v>
      </c>
      <c r="H9016" s="11">
        <v>3398.9438650079601</v>
      </c>
      <c r="I9016" s="10">
        <v>4325906.3726767199</v>
      </c>
      <c r="J9016" s="33">
        <f t="shared" si="560"/>
        <v>7.8571831477360716E-4</v>
      </c>
      <c r="K9016" s="33">
        <f t="shared" si="561"/>
        <v>7.8540971896690071E-4</v>
      </c>
      <c r="L9016" s="33">
        <f t="shared" si="562"/>
        <v>0.99479171693108592</v>
      </c>
      <c r="M9016" s="33">
        <f t="shared" si="563"/>
        <v>0.99401039784826051</v>
      </c>
    </row>
    <row r="9017" spans="1:13" ht="41.4">
      <c r="A9017" t="s">
        <v>164</v>
      </c>
      <c r="B9017" t="s">
        <v>115</v>
      </c>
      <c r="C9017" s="14" t="s">
        <v>383</v>
      </c>
      <c r="D9017" t="s">
        <v>456</v>
      </c>
      <c r="E9017" t="s">
        <v>474</v>
      </c>
      <c r="F9017" s="20">
        <v>2042</v>
      </c>
      <c r="G9017" s="20">
        <v>45</v>
      </c>
      <c r="H9017" s="11">
        <v>3662.0608114428901</v>
      </c>
      <c r="I9017" s="10">
        <v>4316668.9892390901</v>
      </c>
      <c r="J9017" s="33">
        <f t="shared" si="560"/>
        <v>8.483533994781496E-4</v>
      </c>
      <c r="K9017" s="33">
        <f t="shared" si="561"/>
        <v>8.4799364947185651E-4</v>
      </c>
      <c r="L9017" s="33">
        <f t="shared" si="562"/>
        <v>0.99401039784826051</v>
      </c>
      <c r="M9017" s="33">
        <f t="shared" si="563"/>
        <v>0.99316748334337623</v>
      </c>
    </row>
    <row r="9018" spans="1:13" ht="41.4">
      <c r="A9018" t="s">
        <v>164</v>
      </c>
      <c r="B9018" t="s">
        <v>115</v>
      </c>
      <c r="C9018" s="14" t="s">
        <v>383</v>
      </c>
      <c r="D9018" t="s">
        <v>456</v>
      </c>
      <c r="E9018" t="s">
        <v>474</v>
      </c>
      <c r="F9018" s="20">
        <v>2042</v>
      </c>
      <c r="G9018" s="20">
        <v>46</v>
      </c>
      <c r="H9018" s="11">
        <v>4469.0754664943397</v>
      </c>
      <c r="I9018" s="10">
        <v>4249068.0320566604</v>
      </c>
      <c r="J9018" s="33">
        <f t="shared" si="560"/>
        <v>1.0517778093402732E-3</v>
      </c>
      <c r="K9018" s="33">
        <f t="shared" si="561"/>
        <v>1.0512248849283701E-3</v>
      </c>
      <c r="L9018" s="33">
        <f t="shared" si="562"/>
        <v>0.99316748334337623</v>
      </c>
      <c r="M9018" s="33">
        <f t="shared" si="563"/>
        <v>0.99212344096998395</v>
      </c>
    </row>
    <row r="9019" spans="1:13" ht="41.4">
      <c r="A9019" t="s">
        <v>164</v>
      </c>
      <c r="B9019" t="s">
        <v>115</v>
      </c>
      <c r="C9019" s="14" t="s">
        <v>383</v>
      </c>
      <c r="D9019" t="s">
        <v>456</v>
      </c>
      <c r="E9019" t="s">
        <v>474</v>
      </c>
      <c r="F9019" s="20">
        <v>2042</v>
      </c>
      <c r="G9019" s="20">
        <v>47</v>
      </c>
      <c r="H9019" s="11">
        <v>4811.1951274472103</v>
      </c>
      <c r="I9019" s="10">
        <v>4179278.3865904398</v>
      </c>
      <c r="J9019" s="33">
        <f t="shared" si="560"/>
        <v>1.1512023565801042E-3</v>
      </c>
      <c r="K9019" s="33">
        <f t="shared" si="561"/>
        <v>1.150539977349152E-3</v>
      </c>
      <c r="L9019" s="33">
        <f t="shared" si="562"/>
        <v>0.99212344096998395</v>
      </c>
      <c r="M9019" s="33">
        <f t="shared" si="563"/>
        <v>0.99098196328868282</v>
      </c>
    </row>
    <row r="9020" spans="1:13" ht="41.4">
      <c r="A9020" t="s">
        <v>164</v>
      </c>
      <c r="B9020" t="s">
        <v>115</v>
      </c>
      <c r="C9020" s="14" t="s">
        <v>383</v>
      </c>
      <c r="D9020" t="s">
        <v>456</v>
      </c>
      <c r="E9020" t="s">
        <v>474</v>
      </c>
      <c r="F9020" s="20">
        <v>2042</v>
      </c>
      <c r="G9020" s="20">
        <v>48</v>
      </c>
      <c r="H9020" s="11">
        <v>5237.4668171867297</v>
      </c>
      <c r="I9020" s="10">
        <v>4117984.60286381</v>
      </c>
      <c r="J9020" s="33">
        <f t="shared" si="560"/>
        <v>1.2718519669899658E-3</v>
      </c>
      <c r="K9020" s="33">
        <f t="shared" si="561"/>
        <v>1.2710435060608871E-3</v>
      </c>
      <c r="L9020" s="33">
        <f t="shared" si="562"/>
        <v>0.99098196328868282</v>
      </c>
      <c r="M9020" s="33">
        <f t="shared" si="563"/>
        <v>0.98972238209962127</v>
      </c>
    </row>
    <row r="9021" spans="1:13" ht="41.4">
      <c r="A9021" t="s">
        <v>164</v>
      </c>
      <c r="B9021" t="s">
        <v>115</v>
      </c>
      <c r="C9021" s="14" t="s">
        <v>383</v>
      </c>
      <c r="D9021" t="s">
        <v>456</v>
      </c>
      <c r="E9021" t="s">
        <v>474</v>
      </c>
      <c r="F9021" s="20">
        <v>2042</v>
      </c>
      <c r="G9021" s="20">
        <v>49</v>
      </c>
      <c r="H9021" s="11">
        <v>5566.9666917493196</v>
      </c>
      <c r="I9021" s="10">
        <v>4058281.3015790698</v>
      </c>
      <c r="J9021" s="33">
        <f t="shared" si="560"/>
        <v>1.3717547597262966E-3</v>
      </c>
      <c r="K9021" s="33">
        <f t="shared" si="561"/>
        <v>1.3708143342260337E-3</v>
      </c>
      <c r="L9021" s="33">
        <f t="shared" si="562"/>
        <v>0.98972238209962127</v>
      </c>
      <c r="M9021" s="33">
        <f t="shared" si="563"/>
        <v>0.98836565647133479</v>
      </c>
    </row>
    <row r="9022" spans="1:13" ht="41.4">
      <c r="A9022" t="s">
        <v>164</v>
      </c>
      <c r="B9022" t="s">
        <v>115</v>
      </c>
      <c r="C9022" s="14" t="s">
        <v>383</v>
      </c>
      <c r="D9022" t="s">
        <v>456</v>
      </c>
      <c r="E9022" t="s">
        <v>474</v>
      </c>
      <c r="F9022" s="20">
        <v>2042</v>
      </c>
      <c r="G9022" s="20">
        <v>50</v>
      </c>
      <c r="H9022" s="11">
        <v>6001.3818843648896</v>
      </c>
      <c r="I9022" s="10">
        <v>4031778.6762002301</v>
      </c>
      <c r="J9022" s="33">
        <f t="shared" si="560"/>
        <v>1.4885196748996455E-3</v>
      </c>
      <c r="K9022" s="33">
        <f t="shared" si="561"/>
        <v>1.4874123789671012E-3</v>
      </c>
      <c r="L9022" s="33">
        <f t="shared" si="562"/>
        <v>0.98836565647133479</v>
      </c>
      <c r="M9022" s="33">
        <f t="shared" si="563"/>
        <v>0.98689554915895339</v>
      </c>
    </row>
    <row r="9023" spans="1:13" ht="41.4">
      <c r="A9023" t="s">
        <v>164</v>
      </c>
      <c r="B9023" t="s">
        <v>115</v>
      </c>
      <c r="C9023" s="14" t="s">
        <v>383</v>
      </c>
      <c r="D9023" t="s">
        <v>456</v>
      </c>
      <c r="E9023" t="s">
        <v>474</v>
      </c>
      <c r="F9023" s="20">
        <v>2042</v>
      </c>
      <c r="G9023" s="20">
        <v>51</v>
      </c>
      <c r="H9023" s="11">
        <v>6745.5554184784396</v>
      </c>
      <c r="I9023" s="10">
        <v>3998654.1802369598</v>
      </c>
      <c r="J9023" s="33">
        <f t="shared" si="560"/>
        <v>1.6869564394485094E-3</v>
      </c>
      <c r="K9023" s="33">
        <f t="shared" si="561"/>
        <v>1.6855343282264901E-3</v>
      </c>
      <c r="L9023" s="33">
        <f t="shared" si="562"/>
        <v>0.98689554915895339</v>
      </c>
      <c r="M9023" s="33">
        <f t="shared" si="563"/>
        <v>0.98523210283247209</v>
      </c>
    </row>
    <row r="9024" spans="1:13" ht="41.4">
      <c r="A9024" t="s">
        <v>164</v>
      </c>
      <c r="B9024" t="s">
        <v>115</v>
      </c>
      <c r="C9024" s="14" t="s">
        <v>383</v>
      </c>
      <c r="D9024" t="s">
        <v>456</v>
      </c>
      <c r="E9024" t="s">
        <v>474</v>
      </c>
      <c r="F9024" s="20">
        <v>2042</v>
      </c>
      <c r="G9024" s="20">
        <v>52</v>
      </c>
      <c r="H9024" s="11">
        <v>7279.30656925313</v>
      </c>
      <c r="I9024" s="10">
        <v>3968113.2099844301</v>
      </c>
      <c r="J9024" s="33">
        <f t="shared" si="560"/>
        <v>1.8344503253932345E-3</v>
      </c>
      <c r="K9024" s="33">
        <f t="shared" si="561"/>
        <v>1.8327687498078671E-3</v>
      </c>
      <c r="L9024" s="33">
        <f t="shared" si="562"/>
        <v>0.98523210283247209</v>
      </c>
      <c r="M9024" s="33">
        <f t="shared" si="563"/>
        <v>0.98342640022309324</v>
      </c>
    </row>
    <row r="9025" spans="1:13" ht="41.4">
      <c r="A9025" t="s">
        <v>164</v>
      </c>
      <c r="B9025" t="s">
        <v>115</v>
      </c>
      <c r="C9025" s="14" t="s">
        <v>383</v>
      </c>
      <c r="D9025" t="s">
        <v>456</v>
      </c>
      <c r="E9025" t="s">
        <v>474</v>
      </c>
      <c r="F9025" s="20">
        <v>2042</v>
      </c>
      <c r="G9025" s="20">
        <v>53</v>
      </c>
      <c r="H9025" s="11">
        <v>7907.5925723821601</v>
      </c>
      <c r="I9025" s="10">
        <v>3958347.22313909</v>
      </c>
      <c r="J9025" s="33">
        <f t="shared" si="560"/>
        <v>1.9977005872949161E-3</v>
      </c>
      <c r="K9025" s="33">
        <f t="shared" si="561"/>
        <v>1.9957065115531192E-3</v>
      </c>
      <c r="L9025" s="33">
        <f t="shared" si="562"/>
        <v>0.98342640022309324</v>
      </c>
      <c r="M9025" s="33">
        <f t="shared" si="563"/>
        <v>0.9814637697525348</v>
      </c>
    </row>
    <row r="9026" spans="1:13" ht="41.4">
      <c r="A9026" t="s">
        <v>164</v>
      </c>
      <c r="B9026" t="s">
        <v>115</v>
      </c>
      <c r="C9026" s="14" t="s">
        <v>383</v>
      </c>
      <c r="D9026" t="s">
        <v>456</v>
      </c>
      <c r="E9026" t="s">
        <v>474</v>
      </c>
      <c r="F9026" s="20">
        <v>2042</v>
      </c>
      <c r="G9026" s="20">
        <v>54</v>
      </c>
      <c r="H9026" s="11">
        <v>8621.3033106673702</v>
      </c>
      <c r="I9026" s="10">
        <v>3902598.6422996898</v>
      </c>
      <c r="J9026" s="33">
        <f t="shared" ref="J9026:J9089" si="564">IF(I9026&gt;0,H9026/I9026,0)</f>
        <v>2.209118615791626E-3</v>
      </c>
      <c r="K9026" s="33">
        <f t="shared" ref="K9026:K9089" si="565">1-EXP(-J9026)</f>
        <v>2.2066803090956544E-3</v>
      </c>
      <c r="L9026" s="33">
        <f t="shared" ref="L9026:L9089" si="566">IF(G9026=30,1,M9025)</f>
        <v>0.9814637697525348</v>
      </c>
      <c r="M9026" s="33">
        <f t="shared" ref="M9026:M9089" si="567">L9026*(1-K9026)</f>
        <v>0.97929799297773112</v>
      </c>
    </row>
    <row r="9027" spans="1:13" ht="41.4">
      <c r="A9027" t="s">
        <v>164</v>
      </c>
      <c r="B9027" t="s">
        <v>115</v>
      </c>
      <c r="C9027" s="14" t="s">
        <v>383</v>
      </c>
      <c r="D9027" t="s">
        <v>456</v>
      </c>
      <c r="E9027" t="s">
        <v>474</v>
      </c>
      <c r="F9027" s="20">
        <v>2042</v>
      </c>
      <c r="G9027" s="20">
        <v>55</v>
      </c>
      <c r="H9027" s="11">
        <v>9366.1094996297597</v>
      </c>
      <c r="I9027" s="10">
        <v>3837505.1107000401</v>
      </c>
      <c r="J9027" s="33">
        <f t="shared" si="564"/>
        <v>2.4406767494626704E-3</v>
      </c>
      <c r="K9027" s="33">
        <f t="shared" si="565"/>
        <v>2.4377007196330069E-3</v>
      </c>
      <c r="L9027" s="33">
        <f t="shared" si="566"/>
        <v>0.97929799297773112</v>
      </c>
      <c r="M9027" s="33">
        <f t="shared" si="567"/>
        <v>0.97691075755551415</v>
      </c>
    </row>
    <row r="9028" spans="1:13" ht="41.4">
      <c r="A9028" t="s">
        <v>164</v>
      </c>
      <c r="B9028" t="s">
        <v>115</v>
      </c>
      <c r="C9028" s="14" t="s">
        <v>383</v>
      </c>
      <c r="D9028" t="s">
        <v>456</v>
      </c>
      <c r="E9028" t="s">
        <v>474</v>
      </c>
      <c r="F9028" s="20">
        <v>2042</v>
      </c>
      <c r="G9028" s="20">
        <v>56</v>
      </c>
      <c r="H9028" s="11">
        <v>10229.6650526268</v>
      </c>
      <c r="I9028" s="10">
        <v>3829567.92954804</v>
      </c>
      <c r="J9028" s="33">
        <f t="shared" si="564"/>
        <v>2.6712321705268955E-3</v>
      </c>
      <c r="K9028" s="33">
        <f t="shared" si="565"/>
        <v>2.6676676045066516E-3</v>
      </c>
      <c r="L9028" s="33">
        <f t="shared" si="566"/>
        <v>0.97691075755551415</v>
      </c>
      <c r="M9028" s="33">
        <f t="shared" si="567"/>
        <v>0.97430468437508921</v>
      </c>
    </row>
    <row r="9029" spans="1:13" ht="41.4">
      <c r="A9029" t="s">
        <v>164</v>
      </c>
      <c r="B9029" t="s">
        <v>115</v>
      </c>
      <c r="C9029" s="14" t="s">
        <v>383</v>
      </c>
      <c r="D9029" t="s">
        <v>456</v>
      </c>
      <c r="E9029" t="s">
        <v>474</v>
      </c>
      <c r="F9029" s="20">
        <v>2042</v>
      </c>
      <c r="G9029" s="20">
        <v>57</v>
      </c>
      <c r="H9029" s="11">
        <v>11433.811388557</v>
      </c>
      <c r="I9029" s="10">
        <v>3873125.9186376599</v>
      </c>
      <c r="J9029" s="33">
        <f t="shared" si="564"/>
        <v>2.9520887336858775E-3</v>
      </c>
      <c r="K9029" s="33">
        <f t="shared" si="565"/>
        <v>2.9477356044016467E-3</v>
      </c>
      <c r="L9029" s="33">
        <f t="shared" si="566"/>
        <v>0.97430468437508921</v>
      </c>
      <c r="M9029" s="33">
        <f t="shared" si="567"/>
        <v>0.97143269176742142</v>
      </c>
    </row>
    <row r="9030" spans="1:13" ht="41.4">
      <c r="A9030" t="s">
        <v>164</v>
      </c>
      <c r="B9030" t="s">
        <v>115</v>
      </c>
      <c r="C9030" s="14" t="s">
        <v>383</v>
      </c>
      <c r="D9030" t="s">
        <v>456</v>
      </c>
      <c r="E9030" t="s">
        <v>474</v>
      </c>
      <c r="F9030" s="20">
        <v>2042</v>
      </c>
      <c r="G9030" s="20">
        <v>58</v>
      </c>
      <c r="H9030" s="11">
        <v>12638.3329774296</v>
      </c>
      <c r="I9030" s="10">
        <v>3874815.2855228102</v>
      </c>
      <c r="J9030" s="33">
        <f t="shared" si="564"/>
        <v>3.2616607621656912E-3</v>
      </c>
      <c r="K9030" s="33">
        <f t="shared" si="565"/>
        <v>3.2563473251481234E-3</v>
      </c>
      <c r="L9030" s="33">
        <f t="shared" si="566"/>
        <v>0.97143269176742142</v>
      </c>
      <c r="M9030" s="33">
        <f t="shared" si="567"/>
        <v>0.96826936952002318</v>
      </c>
    </row>
    <row r="9031" spans="1:13" ht="41.4">
      <c r="A9031" t="s">
        <v>164</v>
      </c>
      <c r="B9031" t="s">
        <v>115</v>
      </c>
      <c r="C9031" s="14" t="s">
        <v>383</v>
      </c>
      <c r="D9031" t="s">
        <v>456</v>
      </c>
      <c r="E9031" t="s">
        <v>474</v>
      </c>
      <c r="F9031" s="20">
        <v>2042</v>
      </c>
      <c r="G9031" s="20">
        <v>59</v>
      </c>
      <c r="H9031" s="11">
        <v>13078.6842412973</v>
      </c>
      <c r="I9031" s="10">
        <v>3820735.4997943901</v>
      </c>
      <c r="J9031" s="33">
        <f t="shared" si="564"/>
        <v>3.4230802530039357E-3</v>
      </c>
      <c r="K9031" s="33">
        <f t="shared" si="565"/>
        <v>3.41722819305601E-3</v>
      </c>
      <c r="L9031" s="33">
        <f t="shared" si="566"/>
        <v>0.96826936952002318</v>
      </c>
      <c r="M9031" s="33">
        <f t="shared" si="567"/>
        <v>0.96496057213202679</v>
      </c>
    </row>
    <row r="9032" spans="1:13" ht="41.4">
      <c r="A9032" t="s">
        <v>164</v>
      </c>
      <c r="B9032" t="s">
        <v>115</v>
      </c>
      <c r="C9032" s="14" t="s">
        <v>383</v>
      </c>
      <c r="D9032" t="s">
        <v>456</v>
      </c>
      <c r="E9032" t="s">
        <v>474</v>
      </c>
      <c r="F9032" s="20">
        <v>2042</v>
      </c>
      <c r="G9032" s="20">
        <v>60</v>
      </c>
      <c r="H9032" s="11">
        <v>13628.297883388601</v>
      </c>
      <c r="I9032" s="10">
        <v>3742847.1854467201</v>
      </c>
      <c r="J9032" s="33">
        <f t="shared" si="564"/>
        <v>3.6411579763072862E-3</v>
      </c>
      <c r="K9032" s="33">
        <f t="shared" si="565"/>
        <v>3.6345369990489207E-3</v>
      </c>
      <c r="L9032" s="33">
        <f t="shared" si="566"/>
        <v>0.96496057213202679</v>
      </c>
      <c r="M9032" s="33">
        <f t="shared" si="567"/>
        <v>0.96145338722998952</v>
      </c>
    </row>
    <row r="9033" spans="1:13" ht="41.4">
      <c r="A9033" t="s">
        <v>164</v>
      </c>
      <c r="B9033" t="s">
        <v>115</v>
      </c>
      <c r="C9033" s="14" t="s">
        <v>383</v>
      </c>
      <c r="D9033" t="s">
        <v>456</v>
      </c>
      <c r="E9033" t="s">
        <v>474</v>
      </c>
      <c r="F9033" s="20">
        <v>2042</v>
      </c>
      <c r="G9033" s="20">
        <v>61</v>
      </c>
      <c r="H9033" s="11">
        <v>14200.145621449799</v>
      </c>
      <c r="I9033" s="10">
        <v>3657920.3297002101</v>
      </c>
      <c r="J9033" s="33">
        <f t="shared" si="564"/>
        <v>3.8820270376456207E-3</v>
      </c>
      <c r="K9033" s="33">
        <f t="shared" si="565"/>
        <v>3.8745017116741387E-3</v>
      </c>
      <c r="L9033" s="33">
        <f t="shared" si="566"/>
        <v>0.96145338722998952</v>
      </c>
      <c r="M9033" s="33">
        <f t="shared" si="567"/>
        <v>0.95772823443547206</v>
      </c>
    </row>
    <row r="9034" spans="1:13" ht="41.4">
      <c r="A9034" t="s">
        <v>164</v>
      </c>
      <c r="B9034" t="s">
        <v>115</v>
      </c>
      <c r="C9034" s="14" t="s">
        <v>383</v>
      </c>
      <c r="D9034" t="s">
        <v>456</v>
      </c>
      <c r="E9034" t="s">
        <v>474</v>
      </c>
      <c r="F9034" s="20">
        <v>2042</v>
      </c>
      <c r="G9034" s="20">
        <v>62</v>
      </c>
      <c r="H9034" s="11">
        <v>14955.1596516768</v>
      </c>
      <c r="I9034" s="10">
        <v>3576725.50376136</v>
      </c>
      <c r="J9034" s="33">
        <f t="shared" si="564"/>
        <v>4.1812433288351703E-3</v>
      </c>
      <c r="K9034" s="33">
        <f t="shared" si="565"/>
        <v>4.1725141015268585E-3</v>
      </c>
      <c r="L9034" s="33">
        <f t="shared" si="566"/>
        <v>0.95772823443547206</v>
      </c>
      <c r="M9034" s="33">
        <f t="shared" si="567"/>
        <v>0.95373209987185958</v>
      </c>
    </row>
    <row r="9035" spans="1:13" ht="41.4">
      <c r="A9035" t="s">
        <v>164</v>
      </c>
      <c r="B9035" t="s">
        <v>115</v>
      </c>
      <c r="C9035" s="14" t="s">
        <v>383</v>
      </c>
      <c r="D9035" t="s">
        <v>456</v>
      </c>
      <c r="E9035" t="s">
        <v>474</v>
      </c>
      <c r="F9035" s="20">
        <v>2042</v>
      </c>
      <c r="G9035" s="20">
        <v>63</v>
      </c>
      <c r="H9035" s="11">
        <v>15716.081852334401</v>
      </c>
      <c r="I9035" s="10">
        <v>3481531.3655508799</v>
      </c>
      <c r="J9035" s="33">
        <f t="shared" si="564"/>
        <v>4.5141290432831292E-3</v>
      </c>
      <c r="K9035" s="33">
        <f t="shared" si="565"/>
        <v>4.5039556764936428E-3</v>
      </c>
      <c r="L9035" s="33">
        <f t="shared" si="566"/>
        <v>0.95373209987185958</v>
      </c>
      <c r="M9035" s="33">
        <f t="shared" si="567"/>
        <v>0.94943653276678752</v>
      </c>
    </row>
    <row r="9036" spans="1:13" ht="41.4">
      <c r="A9036" t="s">
        <v>164</v>
      </c>
      <c r="B9036" t="s">
        <v>115</v>
      </c>
      <c r="C9036" s="14" t="s">
        <v>383</v>
      </c>
      <c r="D9036" t="s">
        <v>456</v>
      </c>
      <c r="E9036" t="s">
        <v>474</v>
      </c>
      <c r="F9036" s="20">
        <v>2042</v>
      </c>
      <c r="G9036" s="20">
        <v>64</v>
      </c>
      <c r="H9036" s="11">
        <v>16666.052936379201</v>
      </c>
      <c r="I9036" s="10">
        <v>3363326.4634221601</v>
      </c>
      <c r="J9036" s="33">
        <f t="shared" si="564"/>
        <v>4.95522903221878E-3</v>
      </c>
      <c r="K9036" s="33">
        <f t="shared" si="565"/>
        <v>4.9429721384337544E-3</v>
      </c>
      <c r="L9036" s="33">
        <f t="shared" si="566"/>
        <v>0.94943653276678752</v>
      </c>
      <c r="M9036" s="33">
        <f t="shared" si="567"/>
        <v>0.94474349443811012</v>
      </c>
    </row>
    <row r="9037" spans="1:13" ht="41.4">
      <c r="A9037" t="s">
        <v>164</v>
      </c>
      <c r="B9037" t="s">
        <v>115</v>
      </c>
      <c r="C9037" s="14" t="s">
        <v>383</v>
      </c>
      <c r="D9037" t="s">
        <v>456</v>
      </c>
      <c r="E9037" t="s">
        <v>474</v>
      </c>
      <c r="F9037" s="20">
        <v>2042</v>
      </c>
      <c r="G9037" s="20">
        <v>65</v>
      </c>
      <c r="H9037" s="11">
        <v>17554.7297491258</v>
      </c>
      <c r="I9037" s="10">
        <v>3247774.0180145502</v>
      </c>
      <c r="J9037" s="33">
        <f t="shared" si="564"/>
        <v>5.4051573944967598E-3</v>
      </c>
      <c r="K9037" s="33">
        <f t="shared" si="565"/>
        <v>5.3905758150072369E-3</v>
      </c>
      <c r="L9037" s="33">
        <f t="shared" si="566"/>
        <v>0.94474349443811012</v>
      </c>
      <c r="M9037" s="33">
        <f t="shared" si="567"/>
        <v>0.93965078300560667</v>
      </c>
    </row>
    <row r="9038" spans="1:13" ht="41.4">
      <c r="A9038" t="s">
        <v>164</v>
      </c>
      <c r="B9038" t="s">
        <v>115</v>
      </c>
      <c r="C9038" s="14" t="s">
        <v>383</v>
      </c>
      <c r="D9038" t="s">
        <v>456</v>
      </c>
      <c r="E9038" t="s">
        <v>474</v>
      </c>
      <c r="F9038" s="20">
        <v>2042</v>
      </c>
      <c r="G9038" s="20">
        <v>66</v>
      </c>
      <c r="H9038" s="11">
        <v>17957.813077630399</v>
      </c>
      <c r="I9038" s="10">
        <v>3143557.1043986799</v>
      </c>
      <c r="J9038" s="33">
        <f t="shared" si="564"/>
        <v>5.712577338742344E-3</v>
      </c>
      <c r="K9038" s="33">
        <f t="shared" si="565"/>
        <v>5.6962915947645909E-3</v>
      </c>
      <c r="L9038" s="33">
        <f t="shared" si="566"/>
        <v>0.93965078300560667</v>
      </c>
      <c r="M9038" s="33">
        <f t="shared" si="567"/>
        <v>0.93429825814835787</v>
      </c>
    </row>
    <row r="9039" spans="1:13" ht="41.4">
      <c r="A9039" t="s">
        <v>164</v>
      </c>
      <c r="B9039" t="s">
        <v>115</v>
      </c>
      <c r="C9039" s="14" t="s">
        <v>383</v>
      </c>
      <c r="D9039" t="s">
        <v>456</v>
      </c>
      <c r="E9039" t="s">
        <v>474</v>
      </c>
      <c r="F9039" s="20">
        <v>2042</v>
      </c>
      <c r="G9039" s="20">
        <v>67</v>
      </c>
      <c r="H9039" s="11">
        <v>18846.973775153801</v>
      </c>
      <c r="I9039" s="10">
        <v>3026594.8791958098</v>
      </c>
      <c r="J9039" s="33">
        <f t="shared" si="564"/>
        <v>6.2271214111621013E-3</v>
      </c>
      <c r="K9039" s="33">
        <f t="shared" si="565"/>
        <v>6.2077730729434011E-3</v>
      </c>
      <c r="L9039" s="33">
        <f t="shared" si="566"/>
        <v>0.93429825814835787</v>
      </c>
      <c r="M9039" s="33">
        <f t="shared" si="567"/>
        <v>0.92849834657932662</v>
      </c>
    </row>
    <row r="9040" spans="1:13" ht="41.4">
      <c r="A9040" t="s">
        <v>164</v>
      </c>
      <c r="B9040" t="s">
        <v>115</v>
      </c>
      <c r="C9040" s="14" t="s">
        <v>383</v>
      </c>
      <c r="D9040" t="s">
        <v>456</v>
      </c>
      <c r="E9040" t="s">
        <v>474</v>
      </c>
      <c r="F9040" s="20">
        <v>2042</v>
      </c>
      <c r="G9040" s="20">
        <v>68</v>
      </c>
      <c r="H9040" s="11">
        <v>19762.722487087402</v>
      </c>
      <c r="I9040" s="10">
        <v>2920769.5743574202</v>
      </c>
      <c r="J9040" s="33">
        <f t="shared" si="564"/>
        <v>6.7662723758122106E-3</v>
      </c>
      <c r="K9040" s="33">
        <f t="shared" si="565"/>
        <v>6.7434326970756686E-3</v>
      </c>
      <c r="L9040" s="33">
        <f t="shared" si="566"/>
        <v>0.92849834657932662</v>
      </c>
      <c r="M9040" s="33">
        <f t="shared" si="567"/>
        <v>0.92223708046982289</v>
      </c>
    </row>
    <row r="9041" spans="1:13" ht="41.4">
      <c r="A9041" t="s">
        <v>164</v>
      </c>
      <c r="B9041" t="s">
        <v>115</v>
      </c>
      <c r="C9041" s="14" t="s">
        <v>383</v>
      </c>
      <c r="D9041" t="s">
        <v>456</v>
      </c>
      <c r="E9041" t="s">
        <v>474</v>
      </c>
      <c r="F9041" s="20">
        <v>2042</v>
      </c>
      <c r="G9041" s="20">
        <v>69</v>
      </c>
      <c r="H9041" s="11">
        <v>20063.164627443501</v>
      </c>
      <c r="I9041" s="10">
        <v>2813623.9992682599</v>
      </c>
      <c r="J9041" s="33">
        <f t="shared" si="564"/>
        <v>7.1307198945777172E-3</v>
      </c>
      <c r="K9041" s="33">
        <f t="shared" si="565"/>
        <v>7.1053566333805218E-3</v>
      </c>
      <c r="L9041" s="33">
        <f t="shared" si="566"/>
        <v>0.92223708046982289</v>
      </c>
      <c r="M9041" s="33">
        <f t="shared" si="567"/>
        <v>0.91568425711255719</v>
      </c>
    </row>
    <row r="9042" spans="1:13" ht="41.4">
      <c r="A9042" t="s">
        <v>164</v>
      </c>
      <c r="B9042" t="s">
        <v>115</v>
      </c>
      <c r="C9042" s="14" t="s">
        <v>383</v>
      </c>
      <c r="D9042" t="s">
        <v>456</v>
      </c>
      <c r="E9042" t="s">
        <v>474</v>
      </c>
      <c r="F9042" s="20">
        <v>2043</v>
      </c>
      <c r="G9042" s="20">
        <v>30</v>
      </c>
      <c r="H9042" s="11">
        <v>738.81710522906201</v>
      </c>
      <c r="I9042" s="10">
        <v>4831983.6708311904</v>
      </c>
      <c r="J9042" s="33">
        <f t="shared" si="564"/>
        <v>1.5290140769494195E-4</v>
      </c>
      <c r="K9042" s="33">
        <f t="shared" si="565"/>
        <v>1.5288971887050806E-4</v>
      </c>
      <c r="L9042" s="33">
        <f t="shared" si="566"/>
        <v>1</v>
      </c>
      <c r="M9042" s="33">
        <f t="shared" si="567"/>
        <v>0.99984711028112949</v>
      </c>
    </row>
    <row r="9043" spans="1:13" ht="41.4">
      <c r="A9043" t="s">
        <v>164</v>
      </c>
      <c r="B9043" t="s">
        <v>115</v>
      </c>
      <c r="C9043" s="14" t="s">
        <v>383</v>
      </c>
      <c r="D9043" t="s">
        <v>456</v>
      </c>
      <c r="E9043" t="s">
        <v>474</v>
      </c>
      <c r="F9043" s="20">
        <v>2043</v>
      </c>
      <c r="G9043" s="20">
        <v>31</v>
      </c>
      <c r="H9043" s="11">
        <v>1013.7291586713</v>
      </c>
      <c r="I9043" s="10">
        <v>4875669.1273530498</v>
      </c>
      <c r="J9043" s="33">
        <f t="shared" si="564"/>
        <v>2.079159049132694E-4</v>
      </c>
      <c r="K9043" s="33">
        <f t="shared" si="565"/>
        <v>2.078942918993798E-4</v>
      </c>
      <c r="L9043" s="33">
        <f t="shared" si="566"/>
        <v>0.99984711028112949</v>
      </c>
      <c r="M9043" s="33">
        <f t="shared" si="567"/>
        <v>0.99963924777412994</v>
      </c>
    </row>
    <row r="9044" spans="1:13" ht="41.4">
      <c r="A9044" t="s">
        <v>164</v>
      </c>
      <c r="B9044" t="s">
        <v>115</v>
      </c>
      <c r="C9044" s="14" t="s">
        <v>383</v>
      </c>
      <c r="D9044" t="s">
        <v>456</v>
      </c>
      <c r="E9044" t="s">
        <v>474</v>
      </c>
      <c r="F9044" s="20">
        <v>2043</v>
      </c>
      <c r="G9044" s="20">
        <v>32</v>
      </c>
      <c r="H9044" s="11">
        <v>1026.47971433423</v>
      </c>
      <c r="I9044" s="10">
        <v>4796235.3725054404</v>
      </c>
      <c r="J9044" s="33">
        <f t="shared" si="564"/>
        <v>2.1401779408461791E-4</v>
      </c>
      <c r="K9044" s="33">
        <f t="shared" si="565"/>
        <v>2.1399489391027426E-4</v>
      </c>
      <c r="L9044" s="33">
        <f t="shared" si="566"/>
        <v>0.99963924777412994</v>
      </c>
      <c r="M9044" s="33">
        <f t="shared" si="567"/>
        <v>0.99942533007935397</v>
      </c>
    </row>
    <row r="9045" spans="1:13" ht="41.4">
      <c r="A9045" t="s">
        <v>164</v>
      </c>
      <c r="B9045" t="s">
        <v>115</v>
      </c>
      <c r="C9045" s="14" t="s">
        <v>383</v>
      </c>
      <c r="D9045" t="s">
        <v>456</v>
      </c>
      <c r="E9045" t="s">
        <v>474</v>
      </c>
      <c r="F9045" s="20">
        <v>2043</v>
      </c>
      <c r="G9045" s="20">
        <v>33</v>
      </c>
      <c r="H9045" s="11">
        <v>1049.9693061591199</v>
      </c>
      <c r="I9045" s="10">
        <v>4695291.0260882601</v>
      </c>
      <c r="J9045" s="33">
        <f t="shared" si="564"/>
        <v>2.2362177345881584E-4</v>
      </c>
      <c r="K9045" s="33">
        <f t="shared" si="565"/>
        <v>2.2359677197369976E-4</v>
      </c>
      <c r="L9045" s="33">
        <f t="shared" si="566"/>
        <v>0.99942533007935397</v>
      </c>
      <c r="M9045" s="33">
        <f t="shared" si="567"/>
        <v>0.99920186180171944</v>
      </c>
    </row>
    <row r="9046" spans="1:13" ht="41.4">
      <c r="A9046" t="s">
        <v>164</v>
      </c>
      <c r="B9046" t="s">
        <v>115</v>
      </c>
      <c r="C9046" s="14" t="s">
        <v>383</v>
      </c>
      <c r="D9046" t="s">
        <v>456</v>
      </c>
      <c r="E9046" t="s">
        <v>474</v>
      </c>
      <c r="F9046" s="20">
        <v>2043</v>
      </c>
      <c r="G9046" s="20">
        <v>34</v>
      </c>
      <c r="H9046" s="11">
        <v>1087.51170028158</v>
      </c>
      <c r="I9046" s="10">
        <v>4638666.8006218197</v>
      </c>
      <c r="J9046" s="33">
        <f t="shared" si="564"/>
        <v>2.3444488406362742E-4</v>
      </c>
      <c r="K9046" s="33">
        <f t="shared" si="565"/>
        <v>2.3441740400931277E-4</v>
      </c>
      <c r="L9046" s="33">
        <f t="shared" si="566"/>
        <v>0.99920186180171944</v>
      </c>
      <c r="M9046" s="33">
        <f t="shared" si="567"/>
        <v>0.99896763149519463</v>
      </c>
    </row>
    <row r="9047" spans="1:13" ht="41.4">
      <c r="A9047" t="s">
        <v>164</v>
      </c>
      <c r="B9047" t="s">
        <v>115</v>
      </c>
      <c r="C9047" s="14" t="s">
        <v>383</v>
      </c>
      <c r="D9047" t="s">
        <v>456</v>
      </c>
      <c r="E9047" t="s">
        <v>474</v>
      </c>
      <c r="F9047" s="20">
        <v>2043</v>
      </c>
      <c r="G9047" s="20">
        <v>35</v>
      </c>
      <c r="H9047" s="11">
        <v>1157.1850080732299</v>
      </c>
      <c r="I9047" s="10">
        <v>4630613.9171981597</v>
      </c>
      <c r="J9047" s="33">
        <f t="shared" si="564"/>
        <v>2.498988317241111E-4</v>
      </c>
      <c r="K9047" s="33">
        <f t="shared" si="565"/>
        <v>2.4986760961187571E-4</v>
      </c>
      <c r="L9047" s="33">
        <f t="shared" si="566"/>
        <v>0.99896763149519463</v>
      </c>
      <c r="M9047" s="33">
        <f t="shared" si="567"/>
        <v>0.99871802184103331</v>
      </c>
    </row>
    <row r="9048" spans="1:13" ht="41.4">
      <c r="A9048" t="s">
        <v>164</v>
      </c>
      <c r="B9048" t="s">
        <v>115</v>
      </c>
      <c r="C9048" s="14" t="s">
        <v>383</v>
      </c>
      <c r="D9048" t="s">
        <v>456</v>
      </c>
      <c r="E9048" t="s">
        <v>474</v>
      </c>
      <c r="F9048" s="20">
        <v>2043</v>
      </c>
      <c r="G9048" s="20">
        <v>36</v>
      </c>
      <c r="H9048" s="11">
        <v>1463.4744820149399</v>
      </c>
      <c r="I9048" s="10">
        <v>4602465.9029823598</v>
      </c>
      <c r="J9048" s="33">
        <f t="shared" si="564"/>
        <v>3.1797617035394453E-4</v>
      </c>
      <c r="K9048" s="33">
        <f t="shared" si="565"/>
        <v>3.1792562128940549E-4</v>
      </c>
      <c r="L9048" s="33">
        <f t="shared" si="566"/>
        <v>0.99871802184103331</v>
      </c>
      <c r="M9048" s="33">
        <f t="shared" si="567"/>
        <v>0.99840050379344658</v>
      </c>
    </row>
    <row r="9049" spans="1:13" ht="41.4">
      <c r="A9049" t="s">
        <v>164</v>
      </c>
      <c r="B9049" t="s">
        <v>115</v>
      </c>
      <c r="C9049" s="14" t="s">
        <v>383</v>
      </c>
      <c r="D9049" t="s">
        <v>456</v>
      </c>
      <c r="E9049" t="s">
        <v>474</v>
      </c>
      <c r="F9049" s="20">
        <v>2043</v>
      </c>
      <c r="G9049" s="20">
        <v>37</v>
      </c>
      <c r="H9049" s="11">
        <v>1558.3336698743001</v>
      </c>
      <c r="I9049" s="10">
        <v>4530833.1218404602</v>
      </c>
      <c r="J9049" s="33">
        <f t="shared" si="564"/>
        <v>3.4393976294613398E-4</v>
      </c>
      <c r="K9049" s="33">
        <f t="shared" si="565"/>
        <v>3.4388062244627982E-4</v>
      </c>
      <c r="L9049" s="33">
        <f t="shared" si="566"/>
        <v>0.99840050379344658</v>
      </c>
      <c r="M9049" s="33">
        <f t="shared" si="567"/>
        <v>0.99805717320675136</v>
      </c>
    </row>
    <row r="9050" spans="1:13" ht="41.4">
      <c r="A9050" t="s">
        <v>164</v>
      </c>
      <c r="B9050" t="s">
        <v>115</v>
      </c>
      <c r="C9050" s="14" t="s">
        <v>383</v>
      </c>
      <c r="D9050" t="s">
        <v>456</v>
      </c>
      <c r="E9050" t="s">
        <v>474</v>
      </c>
      <c r="F9050" s="20">
        <v>2043</v>
      </c>
      <c r="G9050" s="20">
        <v>38</v>
      </c>
      <c r="H9050" s="11">
        <v>1662.9161965298499</v>
      </c>
      <c r="I9050" s="10">
        <v>4436385.7357598599</v>
      </c>
      <c r="J9050" s="33">
        <f t="shared" si="564"/>
        <v>3.7483580003555014E-4</v>
      </c>
      <c r="K9050" s="33">
        <f t="shared" si="565"/>
        <v>3.7476555787374632E-4</v>
      </c>
      <c r="L9050" s="33">
        <f t="shared" si="566"/>
        <v>0.99805717320675136</v>
      </c>
      <c r="M9050" s="33">
        <f t="shared" si="567"/>
        <v>0.99768313575344458</v>
      </c>
    </row>
    <row r="9051" spans="1:13" ht="41.4">
      <c r="A9051" t="s">
        <v>164</v>
      </c>
      <c r="B9051" t="s">
        <v>115</v>
      </c>
      <c r="C9051" s="14" t="s">
        <v>383</v>
      </c>
      <c r="D9051" t="s">
        <v>456</v>
      </c>
      <c r="E9051" t="s">
        <v>474</v>
      </c>
      <c r="F9051" s="20">
        <v>2043</v>
      </c>
      <c r="G9051" s="20">
        <v>39</v>
      </c>
      <c r="H9051" s="11">
        <v>1732.10744449716</v>
      </c>
      <c r="I9051" s="10">
        <v>4338203.9047085298</v>
      </c>
      <c r="J9051" s="33">
        <f t="shared" si="564"/>
        <v>3.9926833374917975E-4</v>
      </c>
      <c r="K9051" s="33">
        <f t="shared" si="565"/>
        <v>3.9918863675514338E-4</v>
      </c>
      <c r="L9051" s="33">
        <f t="shared" si="566"/>
        <v>0.99768313575344458</v>
      </c>
      <c r="M9051" s="33">
        <f t="shared" si="567"/>
        <v>0.99728487198256954</v>
      </c>
    </row>
    <row r="9052" spans="1:13" ht="41.4">
      <c r="A9052" t="s">
        <v>164</v>
      </c>
      <c r="B9052" t="s">
        <v>115</v>
      </c>
      <c r="C9052" s="14" t="s">
        <v>383</v>
      </c>
      <c r="D9052" t="s">
        <v>456</v>
      </c>
      <c r="E9052" t="s">
        <v>474</v>
      </c>
      <c r="F9052" s="20">
        <v>2043</v>
      </c>
      <c r="G9052" s="20">
        <v>40</v>
      </c>
      <c r="H9052" s="11">
        <v>1891.25001959918</v>
      </c>
      <c r="I9052" s="10">
        <v>4293536.3665688997</v>
      </c>
      <c r="J9052" s="33">
        <f t="shared" si="564"/>
        <v>4.4048771411957027E-4</v>
      </c>
      <c r="K9052" s="33">
        <f t="shared" si="565"/>
        <v>4.4039071364943005E-4</v>
      </c>
      <c r="L9052" s="33">
        <f t="shared" si="566"/>
        <v>0.99728487198256954</v>
      </c>
      <c r="M9052" s="33">
        <f t="shared" si="567"/>
        <v>0.99684567698608539</v>
      </c>
    </row>
    <row r="9053" spans="1:13" ht="41.4">
      <c r="A9053" t="s">
        <v>164</v>
      </c>
      <c r="B9053" t="s">
        <v>115</v>
      </c>
      <c r="C9053" s="14" t="s">
        <v>383</v>
      </c>
      <c r="D9053" t="s">
        <v>456</v>
      </c>
      <c r="E9053" t="s">
        <v>474</v>
      </c>
      <c r="F9053" s="20">
        <v>2043</v>
      </c>
      <c r="G9053" s="20">
        <v>41</v>
      </c>
      <c r="H9053" s="11">
        <v>2482.4323145169501</v>
      </c>
      <c r="I9053" s="10">
        <v>4271119.3068335801</v>
      </c>
      <c r="J9053" s="33">
        <f t="shared" si="564"/>
        <v>5.8121352652106462E-4</v>
      </c>
      <c r="K9053" s="33">
        <f t="shared" si="565"/>
        <v>5.8104465465780297E-4</v>
      </c>
      <c r="L9053" s="33">
        <f t="shared" si="566"/>
        <v>0.99684567698608539</v>
      </c>
      <c r="M9053" s="33">
        <f t="shared" si="567"/>
        <v>0.99626646513395389</v>
      </c>
    </row>
    <row r="9054" spans="1:13" ht="41.4">
      <c r="A9054" t="s">
        <v>164</v>
      </c>
      <c r="B9054" t="s">
        <v>115</v>
      </c>
      <c r="C9054" s="14" t="s">
        <v>383</v>
      </c>
      <c r="D9054" t="s">
        <v>456</v>
      </c>
      <c r="E9054" t="s">
        <v>474</v>
      </c>
      <c r="F9054" s="20">
        <v>2043</v>
      </c>
      <c r="G9054" s="20">
        <v>42</v>
      </c>
      <c r="H9054" s="11">
        <v>2755.0847355830001</v>
      </c>
      <c r="I9054" s="10">
        <v>4248656.6323132096</v>
      </c>
      <c r="J9054" s="33">
        <f t="shared" si="564"/>
        <v>6.4846020142676861E-4</v>
      </c>
      <c r="K9054" s="33">
        <f t="shared" si="565"/>
        <v>6.4824999654933269E-4</v>
      </c>
      <c r="L9054" s="33">
        <f t="shared" si="566"/>
        <v>0.99626646513395389</v>
      </c>
      <c r="M9054" s="33">
        <f t="shared" si="567"/>
        <v>0.99562063540136858</v>
      </c>
    </row>
    <row r="9055" spans="1:13" ht="41.4">
      <c r="A9055" t="s">
        <v>164</v>
      </c>
      <c r="B9055" t="s">
        <v>115</v>
      </c>
      <c r="C9055" s="14" t="s">
        <v>383</v>
      </c>
      <c r="D9055" t="s">
        <v>456</v>
      </c>
      <c r="E9055" t="s">
        <v>474</v>
      </c>
      <c r="F9055" s="20">
        <v>2043</v>
      </c>
      <c r="G9055" s="20">
        <v>43</v>
      </c>
      <c r="H9055" s="11">
        <v>3084.2946580709399</v>
      </c>
      <c r="I9055" s="10">
        <v>4245101.3323387699</v>
      </c>
      <c r="J9055" s="33">
        <f t="shared" si="564"/>
        <v>7.2655383620058318E-4</v>
      </c>
      <c r="K9055" s="33">
        <f t="shared" si="565"/>
        <v>7.2628995987278344E-4</v>
      </c>
      <c r="L9055" s="33">
        <f t="shared" si="566"/>
        <v>0.99562063540136858</v>
      </c>
      <c r="M9055" s="33">
        <f t="shared" si="567"/>
        <v>0.99489752613003446</v>
      </c>
    </row>
    <row r="9056" spans="1:13" ht="41.4">
      <c r="A9056" t="s">
        <v>164</v>
      </c>
      <c r="B9056" t="s">
        <v>115</v>
      </c>
      <c r="C9056" s="14" t="s">
        <v>383</v>
      </c>
      <c r="D9056" t="s">
        <v>456</v>
      </c>
      <c r="E9056" t="s">
        <v>474</v>
      </c>
      <c r="F9056" s="20">
        <v>2043</v>
      </c>
      <c r="G9056" s="20">
        <v>44</v>
      </c>
      <c r="H9056" s="11">
        <v>3292.2329454649098</v>
      </c>
      <c r="I9056" s="10">
        <v>4278950.0673874998</v>
      </c>
      <c r="J9056" s="33">
        <f t="shared" si="564"/>
        <v>7.694020480764742E-4</v>
      </c>
      <c r="K9056" s="33">
        <f t="shared" si="565"/>
        <v>7.6910613421776741E-4</v>
      </c>
      <c r="L9056" s="33">
        <f t="shared" si="566"/>
        <v>0.99489752613003446</v>
      </c>
      <c r="M9056" s="33">
        <f t="shared" si="567"/>
        <v>0.99413234433976971</v>
      </c>
    </row>
    <row r="9057" spans="1:13" ht="41.4">
      <c r="A9057" t="s">
        <v>164</v>
      </c>
      <c r="B9057" t="s">
        <v>115</v>
      </c>
      <c r="C9057" s="14" t="s">
        <v>383</v>
      </c>
      <c r="D9057" t="s">
        <v>456</v>
      </c>
      <c r="E9057" t="s">
        <v>474</v>
      </c>
      <c r="F9057" s="20">
        <v>2043</v>
      </c>
      <c r="G9057" s="20">
        <v>45</v>
      </c>
      <c r="H9057" s="11">
        <v>3588.1539733988102</v>
      </c>
      <c r="I9057" s="10">
        <v>4314832.7355066203</v>
      </c>
      <c r="J9057" s="33">
        <f t="shared" si="564"/>
        <v>8.3158587907058512E-4</v>
      </c>
      <c r="K9057" s="33">
        <f t="shared" si="565"/>
        <v>8.3124020735869664E-4</v>
      </c>
      <c r="L9057" s="33">
        <f t="shared" si="566"/>
        <v>0.99413234433976971</v>
      </c>
      <c r="M9057" s="33">
        <f t="shared" si="567"/>
        <v>0.99330598156371874</v>
      </c>
    </row>
    <row r="9058" spans="1:13" ht="41.4">
      <c r="A9058" t="s">
        <v>164</v>
      </c>
      <c r="B9058" t="s">
        <v>115</v>
      </c>
      <c r="C9058" s="14" t="s">
        <v>383</v>
      </c>
      <c r="D9058" t="s">
        <v>456</v>
      </c>
      <c r="E9058" t="s">
        <v>474</v>
      </c>
      <c r="F9058" s="20">
        <v>2043</v>
      </c>
      <c r="G9058" s="20">
        <v>46</v>
      </c>
      <c r="H9058" s="11">
        <v>4448.4109957307401</v>
      </c>
      <c r="I9058" s="10">
        <v>4304668.56056502</v>
      </c>
      <c r="J9058" s="33">
        <f t="shared" si="564"/>
        <v>1.0333922189695488E-3</v>
      </c>
      <c r="K9058" s="33">
        <f t="shared" si="565"/>
        <v>1.0328584531094087E-3</v>
      </c>
      <c r="L9058" s="33">
        <f t="shared" si="566"/>
        <v>0.99330598156371874</v>
      </c>
      <c r="M9058" s="33">
        <f t="shared" si="567"/>
        <v>0.99228003708413648</v>
      </c>
    </row>
    <row r="9059" spans="1:13" ht="41.4">
      <c r="A9059" t="s">
        <v>164</v>
      </c>
      <c r="B9059" t="s">
        <v>115</v>
      </c>
      <c r="C9059" s="14" t="s">
        <v>383</v>
      </c>
      <c r="D9059" t="s">
        <v>456</v>
      </c>
      <c r="E9059" t="s">
        <v>474</v>
      </c>
      <c r="F9059" s="20">
        <v>2043</v>
      </c>
      <c r="G9059" s="20">
        <v>47</v>
      </c>
      <c r="H9059" s="11">
        <v>4795.4869583732498</v>
      </c>
      <c r="I9059" s="10">
        <v>4236549.9051836003</v>
      </c>
      <c r="J9059" s="33">
        <f t="shared" si="564"/>
        <v>1.1319321300820194E-3</v>
      </c>
      <c r="K9059" s="33">
        <f t="shared" si="565"/>
        <v>1.1312917365585706E-3</v>
      </c>
      <c r="L9059" s="33">
        <f t="shared" si="566"/>
        <v>0.99228003708413648</v>
      </c>
      <c r="M9059" s="33">
        <f t="shared" si="567"/>
        <v>0.99115747887783112</v>
      </c>
    </row>
    <row r="9060" spans="1:13" ht="41.4">
      <c r="A9060" t="s">
        <v>164</v>
      </c>
      <c r="B9060" t="s">
        <v>115</v>
      </c>
      <c r="C9060" s="14" t="s">
        <v>383</v>
      </c>
      <c r="D9060" t="s">
        <v>456</v>
      </c>
      <c r="E9060" t="s">
        <v>474</v>
      </c>
      <c r="F9060" s="20">
        <v>2043</v>
      </c>
      <c r="G9060" s="20">
        <v>48</v>
      </c>
      <c r="H9060" s="11">
        <v>5201.6262229577696</v>
      </c>
      <c r="I9060" s="10">
        <v>4165803.6905791499</v>
      </c>
      <c r="J9060" s="33">
        <f t="shared" si="564"/>
        <v>1.248648906505389E-3</v>
      </c>
      <c r="K9060" s="33">
        <f t="shared" si="565"/>
        <v>1.2478696688247304E-3</v>
      </c>
      <c r="L9060" s="33">
        <f t="shared" si="566"/>
        <v>0.99115747887783112</v>
      </c>
      <c r="M9060" s="33">
        <f t="shared" si="567"/>
        <v>0.98992064352291065</v>
      </c>
    </row>
    <row r="9061" spans="1:13" ht="41.4">
      <c r="A9061" t="s">
        <v>164</v>
      </c>
      <c r="B9061" t="s">
        <v>115</v>
      </c>
      <c r="C9061" s="14" t="s">
        <v>383</v>
      </c>
      <c r="D9061" t="s">
        <v>456</v>
      </c>
      <c r="E9061" t="s">
        <v>474</v>
      </c>
      <c r="F9061" s="20">
        <v>2043</v>
      </c>
      <c r="G9061" s="20">
        <v>49</v>
      </c>
      <c r="H9061" s="11">
        <v>5521.3002018422403</v>
      </c>
      <c r="I9061" s="10">
        <v>4103387.03304641</v>
      </c>
      <c r="J9061" s="33">
        <f t="shared" si="564"/>
        <v>1.3455470218570029E-3</v>
      </c>
      <c r="K9061" s="33">
        <f t="shared" si="565"/>
        <v>1.3446421793444907E-3</v>
      </c>
      <c r="L9061" s="33">
        <f t="shared" si="566"/>
        <v>0.98992064352291065</v>
      </c>
      <c r="M9061" s="33">
        <f t="shared" si="567"/>
        <v>0.98858955447142594</v>
      </c>
    </row>
    <row r="9062" spans="1:13" ht="41.4">
      <c r="A9062" t="s">
        <v>164</v>
      </c>
      <c r="B9062" t="s">
        <v>115</v>
      </c>
      <c r="C9062" s="14" t="s">
        <v>383</v>
      </c>
      <c r="D9062" t="s">
        <v>456</v>
      </c>
      <c r="E9062" t="s">
        <v>474</v>
      </c>
      <c r="F9062" s="20">
        <v>2043</v>
      </c>
      <c r="G9062" s="20">
        <v>50</v>
      </c>
      <c r="H9062" s="11">
        <v>5909.6169810964302</v>
      </c>
      <c r="I9062" s="10">
        <v>4042618.7945068101</v>
      </c>
      <c r="J9062" s="33">
        <f t="shared" si="564"/>
        <v>1.4618288989123917E-3</v>
      </c>
      <c r="K9062" s="33">
        <f t="shared" si="565"/>
        <v>1.4607609474983629E-3</v>
      </c>
      <c r="L9062" s="33">
        <f t="shared" si="566"/>
        <v>0.98858955447142594</v>
      </c>
      <c r="M9062" s="33">
        <f t="shared" si="567"/>
        <v>0.98714546145714932</v>
      </c>
    </row>
    <row r="9063" spans="1:13" ht="41.4">
      <c r="A9063" t="s">
        <v>164</v>
      </c>
      <c r="B9063" t="s">
        <v>115</v>
      </c>
      <c r="C9063" s="14" t="s">
        <v>383</v>
      </c>
      <c r="D9063" t="s">
        <v>456</v>
      </c>
      <c r="E9063" t="s">
        <v>474</v>
      </c>
      <c r="F9063" s="20">
        <v>2043</v>
      </c>
      <c r="G9063" s="20">
        <v>51</v>
      </c>
      <c r="H9063" s="11">
        <v>6635.3759855178796</v>
      </c>
      <c r="I9063" s="10">
        <v>4014790.5503513599</v>
      </c>
      <c r="J9063" s="33">
        <f t="shared" si="564"/>
        <v>1.6527327894943799E-3</v>
      </c>
      <c r="K9063" s="33">
        <f t="shared" si="565"/>
        <v>1.6513677787605152E-3</v>
      </c>
      <c r="L9063" s="33">
        <f t="shared" si="566"/>
        <v>0.98714546145714932</v>
      </c>
      <c r="M9063" s="33">
        <f t="shared" si="567"/>
        <v>0.98551532124914931</v>
      </c>
    </row>
    <row r="9064" spans="1:13" ht="41.4">
      <c r="A9064" t="s">
        <v>164</v>
      </c>
      <c r="B9064" t="s">
        <v>115</v>
      </c>
      <c r="C9064" s="14" t="s">
        <v>383</v>
      </c>
      <c r="D9064" t="s">
        <v>456</v>
      </c>
      <c r="E9064" t="s">
        <v>474</v>
      </c>
      <c r="F9064" s="20">
        <v>2043</v>
      </c>
      <c r="G9064" s="20">
        <v>52</v>
      </c>
      <c r="H9064" s="11">
        <v>7160.34578930731</v>
      </c>
      <c r="I9064" s="10">
        <v>3980471.93878735</v>
      </c>
      <c r="J9064" s="33">
        <f t="shared" si="564"/>
        <v>1.7988685511217818E-3</v>
      </c>
      <c r="K9064" s="33">
        <f t="shared" si="565"/>
        <v>1.7972515568217551E-3</v>
      </c>
      <c r="L9064" s="33">
        <f t="shared" si="566"/>
        <v>0.98551532124914931</v>
      </c>
      <c r="M9064" s="33">
        <f t="shared" si="567"/>
        <v>0.98374410230376264</v>
      </c>
    </row>
    <row r="9065" spans="1:13" ht="41.4">
      <c r="A9065" t="s">
        <v>164</v>
      </c>
      <c r="B9065" t="s">
        <v>115</v>
      </c>
      <c r="C9065" s="14" t="s">
        <v>383</v>
      </c>
      <c r="D9065" t="s">
        <v>456</v>
      </c>
      <c r="E9065" t="s">
        <v>474</v>
      </c>
      <c r="F9065" s="20">
        <v>2043</v>
      </c>
      <c r="G9065" s="20">
        <v>53</v>
      </c>
      <c r="H9065" s="11">
        <v>7726.8464482087402</v>
      </c>
      <c r="I9065" s="10">
        <v>3948417.3748521698</v>
      </c>
      <c r="J9065" s="33">
        <f t="shared" si="564"/>
        <v>1.9569477374458259E-3</v>
      </c>
      <c r="K9065" s="33">
        <f t="shared" si="565"/>
        <v>1.9550341636804802E-3</v>
      </c>
      <c r="L9065" s="33">
        <f t="shared" si="566"/>
        <v>0.98374410230376264</v>
      </c>
      <c r="M9065" s="33">
        <f t="shared" si="567"/>
        <v>0.98182084897543964</v>
      </c>
    </row>
    <row r="9066" spans="1:13" ht="41.4">
      <c r="A9066" t="s">
        <v>164</v>
      </c>
      <c r="B9066" t="s">
        <v>115</v>
      </c>
      <c r="C9066" s="14" t="s">
        <v>383</v>
      </c>
      <c r="D9066" t="s">
        <v>456</v>
      </c>
      <c r="E9066" t="s">
        <v>474</v>
      </c>
      <c r="F9066" s="20">
        <v>2043</v>
      </c>
      <c r="G9066" s="20">
        <v>54</v>
      </c>
      <c r="H9066" s="11">
        <v>8454.8461805338793</v>
      </c>
      <c r="I9066" s="10">
        <v>3936900.4752060901</v>
      </c>
      <c r="J9066" s="33">
        <f t="shared" si="564"/>
        <v>2.1475895145892103E-3</v>
      </c>
      <c r="K9066" s="33">
        <f t="shared" si="565"/>
        <v>2.1452850941725554E-3</v>
      </c>
      <c r="L9066" s="33">
        <f t="shared" si="566"/>
        <v>0.98182084897543964</v>
      </c>
      <c r="M9066" s="33">
        <f t="shared" si="567"/>
        <v>0.97971456334298479</v>
      </c>
    </row>
    <row r="9067" spans="1:13" ht="41.4">
      <c r="A9067" t="s">
        <v>164</v>
      </c>
      <c r="B9067" t="s">
        <v>115</v>
      </c>
      <c r="C9067" s="14" t="s">
        <v>383</v>
      </c>
      <c r="D9067" t="s">
        <v>456</v>
      </c>
      <c r="E9067" t="s">
        <v>474</v>
      </c>
      <c r="F9067" s="20">
        <v>2043</v>
      </c>
      <c r="G9067" s="20">
        <v>55</v>
      </c>
      <c r="H9067" s="11">
        <v>9215.6783378664695</v>
      </c>
      <c r="I9067" s="10">
        <v>3879411.8609727998</v>
      </c>
      <c r="J9067" s="33">
        <f t="shared" si="564"/>
        <v>2.3755349182119452E-3</v>
      </c>
      <c r="K9067" s="33">
        <f t="shared" si="565"/>
        <v>2.3727155680682843E-3</v>
      </c>
      <c r="L9067" s="33">
        <f t="shared" si="566"/>
        <v>0.97971456334298479</v>
      </c>
      <c r="M9067" s="33">
        <f t="shared" si="567"/>
        <v>0.97738997934627769</v>
      </c>
    </row>
    <row r="9068" spans="1:13" ht="41.4">
      <c r="A9068" t="s">
        <v>164</v>
      </c>
      <c r="B9068" t="s">
        <v>115</v>
      </c>
      <c r="C9068" s="14" t="s">
        <v>383</v>
      </c>
      <c r="D9068" t="s">
        <v>456</v>
      </c>
      <c r="E9068" t="s">
        <v>474</v>
      </c>
      <c r="F9068" s="20">
        <v>2043</v>
      </c>
      <c r="G9068" s="20">
        <v>56</v>
      </c>
      <c r="H9068" s="11">
        <v>9904.8185038025003</v>
      </c>
      <c r="I9068" s="10">
        <v>3812525.2949888301</v>
      </c>
      <c r="J9068" s="33">
        <f t="shared" si="564"/>
        <v>2.5979679444543906E-3</v>
      </c>
      <c r="K9068" s="33">
        <f t="shared" si="565"/>
        <v>2.5945961463074152E-3</v>
      </c>
      <c r="L9068" s="33">
        <f t="shared" si="566"/>
        <v>0.97738997934627769</v>
      </c>
      <c r="M9068" s="33">
        <f t="shared" si="567"/>
        <v>0.9748540470724264</v>
      </c>
    </row>
    <row r="9069" spans="1:13" ht="41.4">
      <c r="A9069" t="s">
        <v>164</v>
      </c>
      <c r="B9069" t="s">
        <v>115</v>
      </c>
      <c r="C9069" s="14" t="s">
        <v>383</v>
      </c>
      <c r="D9069" t="s">
        <v>456</v>
      </c>
      <c r="E9069" t="s">
        <v>474</v>
      </c>
      <c r="F9069" s="20">
        <v>2043</v>
      </c>
      <c r="G9069" s="20">
        <v>57</v>
      </c>
      <c r="H9069" s="11">
        <v>10924.1041909377</v>
      </c>
      <c r="I9069" s="10">
        <v>3802288.0817848202</v>
      </c>
      <c r="J9069" s="33">
        <f t="shared" si="564"/>
        <v>2.873034329847477E-3</v>
      </c>
      <c r="K9069" s="33">
        <f t="shared" si="565"/>
        <v>2.8689111163737735E-3</v>
      </c>
      <c r="L9069" s="33">
        <f t="shared" si="566"/>
        <v>0.9748540470724264</v>
      </c>
      <c r="M9069" s="33">
        <f t="shared" si="567"/>
        <v>0.97205727745993831</v>
      </c>
    </row>
    <row r="9070" spans="1:13" ht="41.4">
      <c r="A9070" t="s">
        <v>164</v>
      </c>
      <c r="B9070" t="s">
        <v>115</v>
      </c>
      <c r="C9070" s="14" t="s">
        <v>383</v>
      </c>
      <c r="D9070" t="s">
        <v>456</v>
      </c>
      <c r="E9070" t="s">
        <v>474</v>
      </c>
      <c r="F9070" s="20">
        <v>2043</v>
      </c>
      <c r="G9070" s="20">
        <v>58</v>
      </c>
      <c r="H9070" s="11">
        <v>12190.383619443301</v>
      </c>
      <c r="I9070" s="10">
        <v>3842877.06034248</v>
      </c>
      <c r="J9070" s="33">
        <f t="shared" si="564"/>
        <v>3.1722023442396787E-3</v>
      </c>
      <c r="K9070" s="33">
        <f t="shared" si="565"/>
        <v>3.1671762264088299E-3</v>
      </c>
      <c r="L9070" s="33">
        <f t="shared" si="566"/>
        <v>0.97205727745993831</v>
      </c>
      <c r="M9070" s="33">
        <f t="shared" si="567"/>
        <v>0.96897860076005948</v>
      </c>
    </row>
    <row r="9071" spans="1:13" ht="41.4">
      <c r="A9071" t="s">
        <v>164</v>
      </c>
      <c r="B9071" t="s">
        <v>115</v>
      </c>
      <c r="C9071" s="14" t="s">
        <v>383</v>
      </c>
      <c r="D9071" t="s">
        <v>456</v>
      </c>
      <c r="E9071" t="s">
        <v>474</v>
      </c>
      <c r="F9071" s="20">
        <v>2043</v>
      </c>
      <c r="G9071" s="20">
        <v>59</v>
      </c>
      <c r="H9071" s="11">
        <v>12891.892616433801</v>
      </c>
      <c r="I9071" s="10">
        <v>3841610.8075601002</v>
      </c>
      <c r="J9071" s="33">
        <f t="shared" si="564"/>
        <v>3.3558559839177863E-3</v>
      </c>
      <c r="K9071" s="33">
        <f t="shared" si="565"/>
        <v>3.3502313927571414E-3</v>
      </c>
      <c r="L9071" s="33">
        <f t="shared" si="566"/>
        <v>0.96897860076005948</v>
      </c>
      <c r="M9071" s="33">
        <f t="shared" si="567"/>
        <v>0.9657322982328832</v>
      </c>
    </row>
    <row r="9072" spans="1:13" ht="41.4">
      <c r="A9072" t="s">
        <v>164</v>
      </c>
      <c r="B9072" t="s">
        <v>115</v>
      </c>
      <c r="C9072" s="14" t="s">
        <v>383</v>
      </c>
      <c r="D9072" t="s">
        <v>456</v>
      </c>
      <c r="E9072" t="s">
        <v>474</v>
      </c>
      <c r="F9072" s="20">
        <v>2043</v>
      </c>
      <c r="G9072" s="20">
        <v>60</v>
      </c>
      <c r="H9072" s="11">
        <v>13520.3533147491</v>
      </c>
      <c r="I9072" s="10">
        <v>3785477.3249524399</v>
      </c>
      <c r="J9072" s="33">
        <f t="shared" si="564"/>
        <v>3.5716376441163778E-3</v>
      </c>
      <c r="K9072" s="33">
        <f t="shared" si="565"/>
        <v>3.56526693326642E-3</v>
      </c>
      <c r="L9072" s="33">
        <f t="shared" si="566"/>
        <v>0.9657322982328832</v>
      </c>
      <c r="M9072" s="33">
        <f t="shared" si="567"/>
        <v>0.96228920480360614</v>
      </c>
    </row>
    <row r="9073" spans="1:13" ht="41.4">
      <c r="A9073" t="s">
        <v>164</v>
      </c>
      <c r="B9073" t="s">
        <v>115</v>
      </c>
      <c r="C9073" s="14" t="s">
        <v>383</v>
      </c>
      <c r="D9073" t="s">
        <v>456</v>
      </c>
      <c r="E9073" t="s">
        <v>474</v>
      </c>
      <c r="F9073" s="20">
        <v>2043</v>
      </c>
      <c r="G9073" s="20">
        <v>61</v>
      </c>
      <c r="H9073" s="11">
        <v>14145.6580130003</v>
      </c>
      <c r="I9073" s="10">
        <v>3705419.9799328898</v>
      </c>
      <c r="J9073" s="33">
        <f t="shared" si="564"/>
        <v>3.8175586275260753E-3</v>
      </c>
      <c r="K9073" s="33">
        <f t="shared" si="565"/>
        <v>3.810281014439032E-3</v>
      </c>
      <c r="L9073" s="33">
        <f t="shared" si="566"/>
        <v>0.96228920480360614</v>
      </c>
      <c r="M9073" s="33">
        <f t="shared" si="567"/>
        <v>0.95862261251614334</v>
      </c>
    </row>
    <row r="9074" spans="1:13" ht="41.4">
      <c r="A9074" t="s">
        <v>164</v>
      </c>
      <c r="B9074" t="s">
        <v>115</v>
      </c>
      <c r="C9074" s="14" t="s">
        <v>383</v>
      </c>
      <c r="D9074" t="s">
        <v>456</v>
      </c>
      <c r="E9074" t="s">
        <v>474</v>
      </c>
      <c r="F9074" s="20">
        <v>2043</v>
      </c>
      <c r="G9074" s="20">
        <v>62</v>
      </c>
      <c r="H9074" s="11">
        <v>14887.9281976363</v>
      </c>
      <c r="I9074" s="10">
        <v>3618160.2668519798</v>
      </c>
      <c r="J9074" s="33">
        <f t="shared" si="564"/>
        <v>4.1147785337297136E-3</v>
      </c>
      <c r="K9074" s="33">
        <f t="shared" si="565"/>
        <v>4.1063244320992398E-3</v>
      </c>
      <c r="L9074" s="33">
        <f t="shared" si="566"/>
        <v>0.95862261251614334</v>
      </c>
      <c r="M9074" s="33">
        <f t="shared" si="567"/>
        <v>0.9546861970612055</v>
      </c>
    </row>
    <row r="9075" spans="1:13" ht="41.4">
      <c r="A9075" t="s">
        <v>164</v>
      </c>
      <c r="B9075" t="s">
        <v>115</v>
      </c>
      <c r="C9075" s="14" t="s">
        <v>383</v>
      </c>
      <c r="D9075" t="s">
        <v>456</v>
      </c>
      <c r="E9075" t="s">
        <v>474</v>
      </c>
      <c r="F9075" s="20">
        <v>2043</v>
      </c>
      <c r="G9075" s="20">
        <v>63</v>
      </c>
      <c r="H9075" s="11">
        <v>15684.983875174101</v>
      </c>
      <c r="I9075" s="10">
        <v>3534334.1061454699</v>
      </c>
      <c r="J9075" s="33">
        <f t="shared" si="564"/>
        <v>4.4378894026745191E-3</v>
      </c>
      <c r="K9075" s="33">
        <f t="shared" si="565"/>
        <v>4.4280565226217927E-3</v>
      </c>
      <c r="L9075" s="33">
        <f t="shared" si="566"/>
        <v>0.9546861970612055</v>
      </c>
      <c r="M9075" s="33">
        <f t="shared" si="567"/>
        <v>0.95045879261925159</v>
      </c>
    </row>
    <row r="9076" spans="1:13" ht="41.4">
      <c r="A9076" t="s">
        <v>164</v>
      </c>
      <c r="B9076" t="s">
        <v>115</v>
      </c>
      <c r="C9076" s="14" t="s">
        <v>383</v>
      </c>
      <c r="D9076" t="s">
        <v>456</v>
      </c>
      <c r="E9076" t="s">
        <v>474</v>
      </c>
      <c r="F9076" s="20">
        <v>2043</v>
      </c>
      <c r="G9076" s="20">
        <v>64</v>
      </c>
      <c r="H9076" s="11">
        <v>16741.763338168599</v>
      </c>
      <c r="I9076" s="10">
        <v>3436478.2630544701</v>
      </c>
      <c r="J9076" s="33">
        <f t="shared" si="564"/>
        <v>4.8717792043555357E-3</v>
      </c>
      <c r="K9076" s="33">
        <f t="shared" si="565"/>
        <v>4.8599313359224405E-3</v>
      </c>
      <c r="L9076" s="33">
        <f t="shared" si="566"/>
        <v>0.95045879261925159</v>
      </c>
      <c r="M9076" s="33">
        <f t="shared" si="567"/>
        <v>0.94583962814949829</v>
      </c>
    </row>
    <row r="9077" spans="1:13" ht="41.4">
      <c r="A9077" t="s">
        <v>164</v>
      </c>
      <c r="B9077" t="s">
        <v>115</v>
      </c>
      <c r="C9077" s="14" t="s">
        <v>383</v>
      </c>
      <c r="D9077" t="s">
        <v>456</v>
      </c>
      <c r="E9077" t="s">
        <v>474</v>
      </c>
      <c r="F9077" s="20">
        <v>2043</v>
      </c>
      <c r="G9077" s="20">
        <v>65</v>
      </c>
      <c r="H9077" s="11">
        <v>17636.216539761201</v>
      </c>
      <c r="I9077" s="10">
        <v>3315543.6875083102</v>
      </c>
      <c r="J9077" s="33">
        <f t="shared" si="564"/>
        <v>5.3192532513468794E-3</v>
      </c>
      <c r="K9077" s="33">
        <f t="shared" si="565"/>
        <v>5.3051310746777824E-3</v>
      </c>
      <c r="L9077" s="33">
        <f t="shared" si="566"/>
        <v>0.94583962814949829</v>
      </c>
      <c r="M9077" s="33">
        <f t="shared" si="567"/>
        <v>0.94082182494654076</v>
      </c>
    </row>
    <row r="9078" spans="1:13" ht="41.4">
      <c r="A9078" t="s">
        <v>164</v>
      </c>
      <c r="B9078" t="s">
        <v>115</v>
      </c>
      <c r="C9078" s="14" t="s">
        <v>383</v>
      </c>
      <c r="D9078" t="s">
        <v>456</v>
      </c>
      <c r="E9078" t="s">
        <v>474</v>
      </c>
      <c r="F9078" s="20">
        <v>2043</v>
      </c>
      <c r="G9078" s="20">
        <v>66</v>
      </c>
      <c r="H9078" s="11">
        <v>17910.6178994687</v>
      </c>
      <c r="I9078" s="10">
        <v>3197243.8417600701</v>
      </c>
      <c r="J9078" s="33">
        <f t="shared" si="564"/>
        <v>5.6018930009445181E-3</v>
      </c>
      <c r="K9078" s="33">
        <f t="shared" si="565"/>
        <v>5.5862316563864978E-3</v>
      </c>
      <c r="L9078" s="33">
        <f t="shared" si="566"/>
        <v>0.94082182494654076</v>
      </c>
      <c r="M9078" s="33">
        <f t="shared" si="567"/>
        <v>0.93556617628500505</v>
      </c>
    </row>
    <row r="9079" spans="1:13" ht="41.4">
      <c r="A9079" t="s">
        <v>164</v>
      </c>
      <c r="B9079" t="s">
        <v>115</v>
      </c>
      <c r="C9079" s="14" t="s">
        <v>383</v>
      </c>
      <c r="D9079" t="s">
        <v>456</v>
      </c>
      <c r="E9079" t="s">
        <v>474</v>
      </c>
      <c r="F9079" s="20">
        <v>2043</v>
      </c>
      <c r="G9079" s="20">
        <v>67</v>
      </c>
      <c r="H9079" s="11">
        <v>18872.1841415903</v>
      </c>
      <c r="I9079" s="10">
        <v>3089550.4747101101</v>
      </c>
      <c r="J9079" s="33">
        <f t="shared" si="564"/>
        <v>6.1083915916153014E-3</v>
      </c>
      <c r="K9079" s="33">
        <f t="shared" si="565"/>
        <v>6.0897732962658102E-3</v>
      </c>
      <c r="L9079" s="33">
        <f t="shared" si="566"/>
        <v>0.93556617628500505</v>
      </c>
      <c r="M9079" s="33">
        <f t="shared" si="567"/>
        <v>0.92986879036777514</v>
      </c>
    </row>
    <row r="9080" spans="1:13" ht="41.4">
      <c r="A9080" t="s">
        <v>164</v>
      </c>
      <c r="B9080" t="s">
        <v>115</v>
      </c>
      <c r="C9080" s="14" t="s">
        <v>383</v>
      </c>
      <c r="D9080" t="s">
        <v>456</v>
      </c>
      <c r="E9080" t="s">
        <v>474</v>
      </c>
      <c r="F9080" s="20">
        <v>2043</v>
      </c>
      <c r="G9080" s="20">
        <v>68</v>
      </c>
      <c r="H9080" s="11">
        <v>19672.5634283115</v>
      </c>
      <c r="I9080" s="10">
        <v>2969708.3424414499</v>
      </c>
      <c r="J9080" s="33">
        <f t="shared" si="564"/>
        <v>6.6244092549971878E-3</v>
      </c>
      <c r="K9080" s="33">
        <f t="shared" si="565"/>
        <v>6.6025162254792491E-3</v>
      </c>
      <c r="L9080" s="33">
        <f t="shared" si="566"/>
        <v>0.92986879036777514</v>
      </c>
      <c r="M9080" s="33">
        <f t="shared" si="567"/>
        <v>0.92372931659180513</v>
      </c>
    </row>
    <row r="9081" spans="1:13" ht="41.4">
      <c r="A9081" t="s">
        <v>164</v>
      </c>
      <c r="B9081" t="s">
        <v>115</v>
      </c>
      <c r="C9081" s="14" t="s">
        <v>383</v>
      </c>
      <c r="D9081" t="s">
        <v>456</v>
      </c>
      <c r="E9081" t="s">
        <v>474</v>
      </c>
      <c r="F9081" s="20">
        <v>2043</v>
      </c>
      <c r="G9081" s="20">
        <v>69</v>
      </c>
      <c r="H9081" s="11">
        <v>19998.322326798501</v>
      </c>
      <c r="I9081" s="10">
        <v>2860764.0883704298</v>
      </c>
      <c r="J9081" s="33">
        <f t="shared" si="564"/>
        <v>6.99055277158142E-3</v>
      </c>
      <c r="K9081" s="33">
        <f t="shared" si="565"/>
        <v>6.9661756937133834E-3</v>
      </c>
      <c r="L9081" s="33">
        <f t="shared" si="566"/>
        <v>0.92372931659180513</v>
      </c>
      <c r="M9081" s="33">
        <f t="shared" si="567"/>
        <v>0.91729445587899283</v>
      </c>
    </row>
    <row r="9082" spans="1:13" ht="41.4">
      <c r="A9082" t="s">
        <v>164</v>
      </c>
      <c r="B9082" t="s">
        <v>115</v>
      </c>
      <c r="C9082" s="14" t="s">
        <v>383</v>
      </c>
      <c r="D9082" t="s">
        <v>456</v>
      </c>
      <c r="E9082" t="s">
        <v>474</v>
      </c>
      <c r="F9082" s="20">
        <v>2044</v>
      </c>
      <c r="G9082" s="20">
        <v>30</v>
      </c>
      <c r="H9082" s="11">
        <v>721.91222990168205</v>
      </c>
      <c r="I9082" s="10">
        <v>4735005.7578332303</v>
      </c>
      <c r="J9082" s="33">
        <f t="shared" si="564"/>
        <v>1.5246279874262157E-4</v>
      </c>
      <c r="K9082" s="33">
        <f t="shared" si="565"/>
        <v>1.5245117688078569E-4</v>
      </c>
      <c r="L9082" s="33">
        <f t="shared" si="566"/>
        <v>1</v>
      </c>
      <c r="M9082" s="33">
        <f t="shared" si="567"/>
        <v>0.99984754882311921</v>
      </c>
    </row>
    <row r="9083" spans="1:13" ht="41.4">
      <c r="A9083" t="s">
        <v>164</v>
      </c>
      <c r="B9083" t="s">
        <v>115</v>
      </c>
      <c r="C9083" s="14" t="s">
        <v>383</v>
      </c>
      <c r="D9083" t="s">
        <v>456</v>
      </c>
      <c r="E9083" t="s">
        <v>474</v>
      </c>
      <c r="F9083" s="20">
        <v>2044</v>
      </c>
      <c r="G9083" s="20">
        <v>31</v>
      </c>
      <c r="H9083" s="11">
        <v>996.689514849337</v>
      </c>
      <c r="I9083" s="10">
        <v>4826484.8603240503</v>
      </c>
      <c r="J9083" s="33">
        <f t="shared" si="564"/>
        <v>2.065042248537001E-4</v>
      </c>
      <c r="K9083" s="33">
        <f t="shared" si="565"/>
        <v>2.0648290432390137E-4</v>
      </c>
      <c r="L9083" s="33">
        <f t="shared" si="566"/>
        <v>0.99984754882311921</v>
      </c>
      <c r="M9083" s="33">
        <f t="shared" si="567"/>
        <v>0.99964109739735707</v>
      </c>
    </row>
    <row r="9084" spans="1:13" ht="41.4">
      <c r="A9084" t="s">
        <v>164</v>
      </c>
      <c r="B9084" t="s">
        <v>115</v>
      </c>
      <c r="C9084" s="14" t="s">
        <v>383</v>
      </c>
      <c r="D9084" t="s">
        <v>456</v>
      </c>
      <c r="E9084" t="s">
        <v>474</v>
      </c>
      <c r="F9084" s="20">
        <v>2044</v>
      </c>
      <c r="G9084" s="20">
        <v>32</v>
      </c>
      <c r="H9084" s="11">
        <v>1034.7748052366901</v>
      </c>
      <c r="I9084" s="10">
        <v>4870189.6963470904</v>
      </c>
      <c r="J9084" s="33">
        <f t="shared" si="564"/>
        <v>2.1247114994572553E-4</v>
      </c>
      <c r="K9084" s="33">
        <f t="shared" si="565"/>
        <v>2.124485795494957E-4</v>
      </c>
      <c r="L9084" s="33">
        <f t="shared" si="566"/>
        <v>0.99964109739735707</v>
      </c>
      <c r="M9084" s="33">
        <f t="shared" si="567"/>
        <v>0.99942872506615565</v>
      </c>
    </row>
    <row r="9085" spans="1:13" ht="41.4">
      <c r="A9085" t="s">
        <v>164</v>
      </c>
      <c r="B9085" t="s">
        <v>115</v>
      </c>
      <c r="C9085" s="14" t="s">
        <v>383</v>
      </c>
      <c r="D9085" t="s">
        <v>456</v>
      </c>
      <c r="E9085" t="s">
        <v>474</v>
      </c>
      <c r="F9085" s="20">
        <v>2044</v>
      </c>
      <c r="G9085" s="20">
        <v>33</v>
      </c>
      <c r="H9085" s="11">
        <v>1062.8883877365699</v>
      </c>
      <c r="I9085" s="10">
        <v>4790645.9410997601</v>
      </c>
      <c r="J9085" s="33">
        <f t="shared" si="564"/>
        <v>2.2186744768964682E-4</v>
      </c>
      <c r="K9085" s="33">
        <f t="shared" si="565"/>
        <v>2.2184283692761042E-4</v>
      </c>
      <c r="L9085" s="33">
        <f t="shared" si="566"/>
        <v>0.99942872506615565</v>
      </c>
      <c r="M9085" s="33">
        <f t="shared" si="567"/>
        <v>0.99920700896248005</v>
      </c>
    </row>
    <row r="9086" spans="1:13" ht="41.4">
      <c r="A9086" t="s">
        <v>164</v>
      </c>
      <c r="B9086" t="s">
        <v>115</v>
      </c>
      <c r="C9086" s="14" t="s">
        <v>383</v>
      </c>
      <c r="D9086" t="s">
        <v>456</v>
      </c>
      <c r="E9086" t="s">
        <v>474</v>
      </c>
      <c r="F9086" s="20">
        <v>2044</v>
      </c>
      <c r="G9086" s="20">
        <v>34</v>
      </c>
      <c r="H9086" s="11">
        <v>1090.8506877601301</v>
      </c>
      <c r="I9086" s="10">
        <v>4689578.8573249802</v>
      </c>
      <c r="J9086" s="33">
        <f t="shared" si="564"/>
        <v>2.3261165254876871E-4</v>
      </c>
      <c r="K9086" s="33">
        <f t="shared" si="565"/>
        <v>2.3258460055586294E-4</v>
      </c>
      <c r="L9086" s="33">
        <f t="shared" si="566"/>
        <v>0.99920700896248005</v>
      </c>
      <c r="M9086" s="33">
        <f t="shared" si="567"/>
        <v>0.9989746087994279</v>
      </c>
    </row>
    <row r="9087" spans="1:13" ht="41.4">
      <c r="A9087" t="s">
        <v>164</v>
      </c>
      <c r="B9087" t="s">
        <v>115</v>
      </c>
      <c r="C9087" s="14" t="s">
        <v>383</v>
      </c>
      <c r="D9087" t="s">
        <v>456</v>
      </c>
      <c r="E9087" t="s">
        <v>474</v>
      </c>
      <c r="F9087" s="20">
        <v>2044</v>
      </c>
      <c r="G9087" s="20">
        <v>35</v>
      </c>
      <c r="H9087" s="11">
        <v>1148.23461387208</v>
      </c>
      <c r="I9087" s="10">
        <v>4632744.9399118302</v>
      </c>
      <c r="J9087" s="33">
        <f t="shared" si="564"/>
        <v>2.4785189531585417E-4</v>
      </c>
      <c r="K9087" s="33">
        <f t="shared" si="565"/>
        <v>2.4782118257227204E-4</v>
      </c>
      <c r="L9087" s="33">
        <f t="shared" si="566"/>
        <v>0.9989746087994279</v>
      </c>
      <c r="M9087" s="33">
        <f t="shared" si="567"/>
        <v>0.99872704173051552</v>
      </c>
    </row>
    <row r="9088" spans="1:13" ht="41.4">
      <c r="A9088" t="s">
        <v>164</v>
      </c>
      <c r="B9088" t="s">
        <v>115</v>
      </c>
      <c r="C9088" s="14" t="s">
        <v>383</v>
      </c>
      <c r="D9088" t="s">
        <v>456</v>
      </c>
      <c r="E9088" t="s">
        <v>474</v>
      </c>
      <c r="F9088" s="20">
        <v>2044</v>
      </c>
      <c r="G9088" s="20">
        <v>36</v>
      </c>
      <c r="H9088" s="11">
        <v>1454.60742278917</v>
      </c>
      <c r="I9088" s="10">
        <v>4624361.8259276198</v>
      </c>
      <c r="J9088" s="33">
        <f t="shared" si="564"/>
        <v>3.1455311620158191E-4</v>
      </c>
      <c r="K9088" s="33">
        <f t="shared" si="565"/>
        <v>3.1450364955687427E-4</v>
      </c>
      <c r="L9088" s="33">
        <f t="shared" si="566"/>
        <v>0.99872704173051552</v>
      </c>
      <c r="M9088" s="33">
        <f t="shared" si="567"/>
        <v>0.99841293843098011</v>
      </c>
    </row>
    <row r="9089" spans="1:13" ht="41.4">
      <c r="A9089" t="s">
        <v>164</v>
      </c>
      <c r="B9089" t="s">
        <v>115</v>
      </c>
      <c r="C9089" s="14" t="s">
        <v>383</v>
      </c>
      <c r="D9089" t="s">
        <v>456</v>
      </c>
      <c r="E9089" t="s">
        <v>474</v>
      </c>
      <c r="F9089" s="20">
        <v>2044</v>
      </c>
      <c r="G9089" s="20">
        <v>37</v>
      </c>
      <c r="H9089" s="11">
        <v>1561.7989840098101</v>
      </c>
      <c r="I9089" s="10">
        <v>4596037.1175925396</v>
      </c>
      <c r="J9089" s="33">
        <f t="shared" si="564"/>
        <v>3.3981426695437557E-4</v>
      </c>
      <c r="K9089" s="33">
        <f t="shared" si="565"/>
        <v>3.3975653662576821E-4</v>
      </c>
      <c r="L9089" s="33">
        <f t="shared" si="566"/>
        <v>0.99841293843098011</v>
      </c>
      <c r="M9089" s="33">
        <f t="shared" si="567"/>
        <v>0.99807372110889647</v>
      </c>
    </row>
    <row r="9090" spans="1:13" ht="41.4">
      <c r="A9090" t="s">
        <v>164</v>
      </c>
      <c r="B9090" t="s">
        <v>115</v>
      </c>
      <c r="C9090" s="14" t="s">
        <v>383</v>
      </c>
      <c r="D9090" t="s">
        <v>456</v>
      </c>
      <c r="E9090" t="s">
        <v>474</v>
      </c>
      <c r="F9090" s="20">
        <v>2044</v>
      </c>
      <c r="G9090" s="20">
        <v>38</v>
      </c>
      <c r="H9090" s="11">
        <v>1675.0448562745801</v>
      </c>
      <c r="I9090" s="10">
        <v>4524062.37115377</v>
      </c>
      <c r="J9090" s="33">
        <f t="shared" ref="J9090:J9153" si="568">IF(I9090&gt;0,H9090/I9090,0)</f>
        <v>3.7025237913494859E-4</v>
      </c>
      <c r="K9090" s="33">
        <f t="shared" ref="K9090:K9153" si="569">1-EXP(-J9090)</f>
        <v>3.7018384418152639E-4</v>
      </c>
      <c r="L9090" s="33">
        <f t="shared" ref="L9090:L9153" si="570">IF(G9090=30,1,M9089)</f>
        <v>0.99807372110889647</v>
      </c>
      <c r="M9090" s="33">
        <f t="shared" ref="M9090:M9153" si="571">L9090*(1-K9090)</f>
        <v>0.9977042503420398</v>
      </c>
    </row>
    <row r="9091" spans="1:13" ht="41.4">
      <c r="A9091" t="s">
        <v>164</v>
      </c>
      <c r="B9091" t="s">
        <v>115</v>
      </c>
      <c r="C9091" s="14" t="s">
        <v>383</v>
      </c>
      <c r="D9091" t="s">
        <v>456</v>
      </c>
      <c r="E9091" t="s">
        <v>474</v>
      </c>
      <c r="F9091" s="20">
        <v>2044</v>
      </c>
      <c r="G9091" s="20">
        <v>39</v>
      </c>
      <c r="H9091" s="11">
        <v>1734.00093404779</v>
      </c>
      <c r="I9091" s="10">
        <v>4429259.4267476099</v>
      </c>
      <c r="J9091" s="33">
        <f t="shared" si="568"/>
        <v>3.9148777865130851E-4</v>
      </c>
      <c r="K9091" s="33">
        <f t="shared" si="569"/>
        <v>3.9141115731000653E-4</v>
      </c>
      <c r="L9091" s="33">
        <f t="shared" si="570"/>
        <v>0.9977042503420398</v>
      </c>
      <c r="M9091" s="33">
        <f t="shared" si="571"/>
        <v>0.99731373776676036</v>
      </c>
    </row>
    <row r="9092" spans="1:13" ht="41.4">
      <c r="A9092" t="s">
        <v>164</v>
      </c>
      <c r="B9092" t="s">
        <v>115</v>
      </c>
      <c r="C9092" s="14" t="s">
        <v>383</v>
      </c>
      <c r="D9092" t="s">
        <v>456</v>
      </c>
      <c r="E9092" t="s">
        <v>474</v>
      </c>
      <c r="F9092" s="20">
        <v>2044</v>
      </c>
      <c r="G9092" s="20">
        <v>40</v>
      </c>
      <c r="H9092" s="11">
        <v>1850.1497782357601</v>
      </c>
      <c r="I9092" s="10">
        <v>4330737.32273807</v>
      </c>
      <c r="J9092" s="33">
        <f t="shared" si="568"/>
        <v>4.272135759704815E-4</v>
      </c>
      <c r="K9092" s="33">
        <f t="shared" si="569"/>
        <v>4.2712233324460058E-4</v>
      </c>
      <c r="L9092" s="33">
        <f t="shared" si="570"/>
        <v>0.99731373776676036</v>
      </c>
      <c r="M9092" s="33">
        <f t="shared" si="571"/>
        <v>0.99688776279610847</v>
      </c>
    </row>
    <row r="9093" spans="1:13" ht="41.4">
      <c r="A9093" t="s">
        <v>164</v>
      </c>
      <c r="B9093" t="s">
        <v>115</v>
      </c>
      <c r="C9093" s="14" t="s">
        <v>383</v>
      </c>
      <c r="D9093" t="s">
        <v>456</v>
      </c>
      <c r="E9093" t="s">
        <v>474</v>
      </c>
      <c r="F9093" s="20">
        <v>2044</v>
      </c>
      <c r="G9093" s="20">
        <v>41</v>
      </c>
      <c r="H9093" s="11">
        <v>2417.9212050818701</v>
      </c>
      <c r="I9093" s="10">
        <v>4285534.5290787304</v>
      </c>
      <c r="J9093" s="33">
        <f t="shared" si="568"/>
        <v>5.6420527910240766E-4</v>
      </c>
      <c r="K9093" s="33">
        <f t="shared" si="569"/>
        <v>5.6404614523342111E-4</v>
      </c>
      <c r="L9093" s="33">
        <f t="shared" si="570"/>
        <v>0.99688776279610847</v>
      </c>
      <c r="M9093" s="33">
        <f t="shared" si="571"/>
        <v>0.99632547209627298</v>
      </c>
    </row>
    <row r="9094" spans="1:13" ht="41.4">
      <c r="A9094" t="s">
        <v>164</v>
      </c>
      <c r="B9094" t="s">
        <v>115</v>
      </c>
      <c r="C9094" s="14" t="s">
        <v>383</v>
      </c>
      <c r="D9094" t="s">
        <v>456</v>
      </c>
      <c r="E9094" t="s">
        <v>474</v>
      </c>
      <c r="F9094" s="20">
        <v>2044</v>
      </c>
      <c r="G9094" s="20">
        <v>42</v>
      </c>
      <c r="H9094" s="11">
        <v>2688.0029794193501</v>
      </c>
      <c r="I9094" s="10">
        <v>4262771.5252815997</v>
      </c>
      <c r="J9094" s="33">
        <f t="shared" si="568"/>
        <v>6.3057636645017705E-4</v>
      </c>
      <c r="K9094" s="33">
        <f t="shared" si="569"/>
        <v>6.303775949556556E-4</v>
      </c>
      <c r="L9094" s="33">
        <f t="shared" si="570"/>
        <v>0.99632547209627298</v>
      </c>
      <c r="M9094" s="33">
        <f t="shared" si="571"/>
        <v>0.99569741084137986</v>
      </c>
    </row>
    <row r="9095" spans="1:13" ht="41.4">
      <c r="A9095" t="s">
        <v>164</v>
      </c>
      <c r="B9095" t="s">
        <v>115</v>
      </c>
      <c r="C9095" s="14" t="s">
        <v>383</v>
      </c>
      <c r="D9095" t="s">
        <v>456</v>
      </c>
      <c r="E9095" t="s">
        <v>474</v>
      </c>
      <c r="F9095" s="20">
        <v>2044</v>
      </c>
      <c r="G9095" s="20">
        <v>43</v>
      </c>
      <c r="H9095" s="11">
        <v>3001.55525128</v>
      </c>
      <c r="I9095" s="10">
        <v>4239595.1553166704</v>
      </c>
      <c r="J9095" s="33">
        <f t="shared" si="568"/>
        <v>7.0798157402267412E-4</v>
      </c>
      <c r="K9095" s="33">
        <f t="shared" si="569"/>
        <v>7.0773101420218421E-4</v>
      </c>
      <c r="L9095" s="33">
        <f t="shared" si="570"/>
        <v>0.99569741084137986</v>
      </c>
      <c r="M9095" s="33">
        <f t="shared" si="571"/>
        <v>0.99499272490296664</v>
      </c>
    </row>
    <row r="9096" spans="1:13" ht="41.4">
      <c r="A9096" t="s">
        <v>164</v>
      </c>
      <c r="B9096" t="s">
        <v>115</v>
      </c>
      <c r="C9096" s="14" t="s">
        <v>383</v>
      </c>
      <c r="D9096" t="s">
        <v>456</v>
      </c>
      <c r="E9096" t="s">
        <v>474</v>
      </c>
      <c r="F9096" s="20">
        <v>2044</v>
      </c>
      <c r="G9096" s="20">
        <v>44</v>
      </c>
      <c r="H9096" s="11">
        <v>3171.63035264678</v>
      </c>
      <c r="I9096" s="10">
        <v>4235192.9623335702</v>
      </c>
      <c r="J9096" s="33">
        <f t="shared" si="568"/>
        <v>7.4887505264913069E-4</v>
      </c>
      <c r="K9096" s="33">
        <f t="shared" si="569"/>
        <v>7.4859471571031566E-4</v>
      </c>
      <c r="L9096" s="33">
        <f t="shared" si="570"/>
        <v>0.99499272490296664</v>
      </c>
      <c r="M9096" s="33">
        <f t="shared" si="571"/>
        <v>0.99424787860693409</v>
      </c>
    </row>
    <row r="9097" spans="1:13" ht="41.4">
      <c r="A9097" t="s">
        <v>164</v>
      </c>
      <c r="B9097" t="s">
        <v>115</v>
      </c>
      <c r="C9097" s="14" t="s">
        <v>383</v>
      </c>
      <c r="D9097" t="s">
        <v>456</v>
      </c>
      <c r="E9097" t="s">
        <v>474</v>
      </c>
      <c r="F9097" s="20">
        <v>2044</v>
      </c>
      <c r="G9097" s="20">
        <v>45</v>
      </c>
      <c r="H9097" s="11">
        <v>3476.8672268093101</v>
      </c>
      <c r="I9097" s="10">
        <v>4268195.3991743801</v>
      </c>
      <c r="J9097" s="33">
        <f t="shared" si="568"/>
        <v>8.1459888820503842E-4</v>
      </c>
      <c r="K9097" s="33">
        <f t="shared" si="569"/>
        <v>8.1426719260313529E-4</v>
      </c>
      <c r="L9097" s="33">
        <f t="shared" si="570"/>
        <v>0.99424787860693409</v>
      </c>
      <c r="M9097" s="33">
        <f t="shared" si="571"/>
        <v>0.99343829517806914</v>
      </c>
    </row>
    <row r="9098" spans="1:13" ht="41.4">
      <c r="A9098" t="s">
        <v>164</v>
      </c>
      <c r="B9098" t="s">
        <v>115</v>
      </c>
      <c r="C9098" s="14" t="s">
        <v>383</v>
      </c>
      <c r="D9098" t="s">
        <v>456</v>
      </c>
      <c r="E9098" t="s">
        <v>474</v>
      </c>
      <c r="F9098" s="20">
        <v>2044</v>
      </c>
      <c r="G9098" s="20">
        <v>46</v>
      </c>
      <c r="H9098" s="11">
        <v>4357.7794622453403</v>
      </c>
      <c r="I9098" s="10">
        <v>4303054.0146817798</v>
      </c>
      <c r="J9098" s="33">
        <f t="shared" si="568"/>
        <v>1.0127178156204501E-3</v>
      </c>
      <c r="K9098" s="33">
        <f t="shared" si="569"/>
        <v>1.0122051899963402E-3</v>
      </c>
      <c r="L9098" s="33">
        <f t="shared" si="570"/>
        <v>0.99343829517806914</v>
      </c>
      <c r="M9098" s="33">
        <f t="shared" si="571"/>
        <v>0.99243273177974878</v>
      </c>
    </row>
    <row r="9099" spans="1:13" ht="41.4">
      <c r="A9099" t="s">
        <v>164</v>
      </c>
      <c r="B9099" t="s">
        <v>115</v>
      </c>
      <c r="C9099" s="14" t="s">
        <v>383</v>
      </c>
      <c r="D9099" t="s">
        <v>456</v>
      </c>
      <c r="E9099" t="s">
        <v>474</v>
      </c>
      <c r="F9099" s="20">
        <v>2044</v>
      </c>
      <c r="G9099" s="20">
        <v>47</v>
      </c>
      <c r="H9099" s="11">
        <v>4774.2114750173196</v>
      </c>
      <c r="I9099" s="10">
        <v>4292221.5955984704</v>
      </c>
      <c r="J9099" s="33">
        <f t="shared" si="568"/>
        <v>1.1122938013995163E-3</v>
      </c>
      <c r="K9099" s="33">
        <f t="shared" si="569"/>
        <v>1.1116754319399069E-3</v>
      </c>
      <c r="L9099" s="33">
        <f t="shared" si="570"/>
        <v>0.99243273177974878</v>
      </c>
      <c r="M9099" s="33">
        <f t="shared" si="571"/>
        <v>0.9913294686939762</v>
      </c>
    </row>
    <row r="9100" spans="1:13" ht="41.4">
      <c r="A9100" t="s">
        <v>164</v>
      </c>
      <c r="B9100" t="s">
        <v>115</v>
      </c>
      <c r="C9100" s="14" t="s">
        <v>383</v>
      </c>
      <c r="D9100" t="s">
        <v>456</v>
      </c>
      <c r="E9100" t="s">
        <v>474</v>
      </c>
      <c r="F9100" s="20">
        <v>2044</v>
      </c>
      <c r="G9100" s="20">
        <v>48</v>
      </c>
      <c r="H9100" s="11">
        <v>5185.53892606918</v>
      </c>
      <c r="I9100" s="10">
        <v>4223142.5556998104</v>
      </c>
      <c r="J9100" s="33">
        <f t="shared" si="568"/>
        <v>1.2278863092297135E-3</v>
      </c>
      <c r="K9100" s="33">
        <f t="shared" si="569"/>
        <v>1.227132765289185E-3</v>
      </c>
      <c r="L9100" s="33">
        <f t="shared" si="570"/>
        <v>0.9913294686939762</v>
      </c>
      <c r="M9100" s="33">
        <f t="shared" si="571"/>
        <v>0.99011297582174507</v>
      </c>
    </row>
    <row r="9101" spans="1:13" ht="41.4">
      <c r="A9101" t="s">
        <v>164</v>
      </c>
      <c r="B9101" t="s">
        <v>115</v>
      </c>
      <c r="C9101" s="14" t="s">
        <v>383</v>
      </c>
      <c r="D9101" t="s">
        <v>456</v>
      </c>
      <c r="E9101" t="s">
        <v>474</v>
      </c>
      <c r="F9101" s="20">
        <v>2044</v>
      </c>
      <c r="G9101" s="20">
        <v>49</v>
      </c>
      <c r="H9101" s="11">
        <v>5485.8750338115397</v>
      </c>
      <c r="I9101" s="10">
        <v>4151321.5711785001</v>
      </c>
      <c r="J9101" s="33">
        <f t="shared" si="568"/>
        <v>1.3214767730590862E-3</v>
      </c>
      <c r="K9101" s="33">
        <f t="shared" si="569"/>
        <v>1.3206040071171987E-3</v>
      </c>
      <c r="L9101" s="33">
        <f t="shared" si="570"/>
        <v>0.99011297582174507</v>
      </c>
      <c r="M9101" s="33">
        <f t="shared" si="571"/>
        <v>0.98880542865837617</v>
      </c>
    </row>
    <row r="9102" spans="1:13" ht="41.4">
      <c r="A9102" t="s">
        <v>164</v>
      </c>
      <c r="B9102" t="s">
        <v>115</v>
      </c>
      <c r="C9102" s="14" t="s">
        <v>383</v>
      </c>
      <c r="D9102" t="s">
        <v>456</v>
      </c>
      <c r="E9102" t="s">
        <v>474</v>
      </c>
      <c r="F9102" s="20">
        <v>2044</v>
      </c>
      <c r="G9102" s="20">
        <v>50</v>
      </c>
      <c r="H9102" s="11">
        <v>5864.8778239542999</v>
      </c>
      <c r="I9102" s="10">
        <v>4087855.8379718699</v>
      </c>
      <c r="J9102" s="33">
        <f t="shared" si="568"/>
        <v>1.4347075964557677E-3</v>
      </c>
      <c r="K9102" s="33">
        <f t="shared" si="569"/>
        <v>1.4336788955325863E-3</v>
      </c>
      <c r="L9102" s="33">
        <f t="shared" si="570"/>
        <v>0.98880542865837617</v>
      </c>
      <c r="M9102" s="33">
        <f t="shared" si="571"/>
        <v>0.9873877991835206</v>
      </c>
    </row>
    <row r="9103" spans="1:13" ht="41.4">
      <c r="A9103" t="s">
        <v>164</v>
      </c>
      <c r="B9103" t="s">
        <v>115</v>
      </c>
      <c r="C9103" s="14" t="s">
        <v>383</v>
      </c>
      <c r="D9103" t="s">
        <v>456</v>
      </c>
      <c r="E9103" t="s">
        <v>474</v>
      </c>
      <c r="F9103" s="20">
        <v>2044</v>
      </c>
      <c r="G9103" s="20">
        <v>51</v>
      </c>
      <c r="H9103" s="11">
        <v>6531.1805021223499</v>
      </c>
      <c r="I9103" s="10">
        <v>4025904.8210618999</v>
      </c>
      <c r="J9103" s="33">
        <f t="shared" si="568"/>
        <v>1.6222888499384945E-3</v>
      </c>
      <c r="K9103" s="33">
        <f t="shared" si="569"/>
        <v>1.6209736506893613E-3</v>
      </c>
      <c r="L9103" s="33">
        <f t="shared" si="570"/>
        <v>0.9873877991835206</v>
      </c>
      <c r="M9103" s="33">
        <f t="shared" si="571"/>
        <v>0.98578726957803198</v>
      </c>
    </row>
    <row r="9104" spans="1:13" ht="41.4">
      <c r="A9104" t="s">
        <v>164</v>
      </c>
      <c r="B9104" t="s">
        <v>115</v>
      </c>
      <c r="C9104" s="14" t="s">
        <v>383</v>
      </c>
      <c r="D9104" t="s">
        <v>456</v>
      </c>
      <c r="E9104" t="s">
        <v>474</v>
      </c>
      <c r="F9104" s="20">
        <v>2044</v>
      </c>
      <c r="G9104" s="20">
        <v>52</v>
      </c>
      <c r="H9104" s="11">
        <v>7049.0437598644903</v>
      </c>
      <c r="I9104" s="10">
        <v>3996882.0478817401</v>
      </c>
      <c r="J9104" s="33">
        <f t="shared" si="568"/>
        <v>1.763635672861632E-3</v>
      </c>
      <c r="K9104" s="33">
        <f t="shared" si="569"/>
        <v>1.762081381337266E-3</v>
      </c>
      <c r="L9104" s="33">
        <f t="shared" si="570"/>
        <v>0.98578726957803198</v>
      </c>
      <c r="M9104" s="33">
        <f t="shared" si="571"/>
        <v>0.98405023218434917</v>
      </c>
    </row>
    <row r="9105" spans="1:13" ht="41.4">
      <c r="A9105" t="s">
        <v>164</v>
      </c>
      <c r="B9105" t="s">
        <v>115</v>
      </c>
      <c r="C9105" s="14" t="s">
        <v>383</v>
      </c>
      <c r="D9105" t="s">
        <v>456</v>
      </c>
      <c r="E9105" t="s">
        <v>474</v>
      </c>
      <c r="F9105" s="20">
        <v>2044</v>
      </c>
      <c r="G9105" s="20">
        <v>53</v>
      </c>
      <c r="H9105" s="11">
        <v>7605.4405345919304</v>
      </c>
      <c r="I9105" s="10">
        <v>3961082.1832460598</v>
      </c>
      <c r="J9105" s="33">
        <f t="shared" si="568"/>
        <v>1.9200410854286699E-3</v>
      </c>
      <c r="K9105" s="33">
        <f t="shared" si="569"/>
        <v>1.918198985701447E-3</v>
      </c>
      <c r="L9105" s="33">
        <f t="shared" si="570"/>
        <v>0.98405023218434917</v>
      </c>
      <c r="M9105" s="33">
        <f t="shared" si="571"/>
        <v>0.98216262802709386</v>
      </c>
    </row>
    <row r="9106" spans="1:13" ht="41.4">
      <c r="A9106" t="s">
        <v>164</v>
      </c>
      <c r="B9106" t="s">
        <v>115</v>
      </c>
      <c r="C9106" s="14" t="s">
        <v>383</v>
      </c>
      <c r="D9106" t="s">
        <v>456</v>
      </c>
      <c r="E9106" t="s">
        <v>474</v>
      </c>
      <c r="F9106" s="20">
        <v>2044</v>
      </c>
      <c r="G9106" s="20">
        <v>54</v>
      </c>
      <c r="H9106" s="11">
        <v>8267.3319734672295</v>
      </c>
      <c r="I9106" s="10">
        <v>3927432.7081124699</v>
      </c>
      <c r="J9106" s="33">
        <f t="shared" si="568"/>
        <v>2.1050219285464276E-3</v>
      </c>
      <c r="K9106" s="33">
        <f t="shared" si="569"/>
        <v>2.1028079236686814E-3</v>
      </c>
      <c r="L9106" s="33">
        <f t="shared" si="570"/>
        <v>0.98216262802709386</v>
      </c>
      <c r="M9106" s="33">
        <f t="shared" si="571"/>
        <v>0.98009732867054722</v>
      </c>
    </row>
    <row r="9107" spans="1:13" ht="41.4">
      <c r="A9107" t="s">
        <v>164</v>
      </c>
      <c r="B9107" t="s">
        <v>115</v>
      </c>
      <c r="C9107" s="14" t="s">
        <v>383</v>
      </c>
      <c r="D9107" t="s">
        <v>456</v>
      </c>
      <c r="E9107" t="s">
        <v>474</v>
      </c>
      <c r="F9107" s="20">
        <v>2044</v>
      </c>
      <c r="G9107" s="20">
        <v>55</v>
      </c>
      <c r="H9107" s="11">
        <v>9049.8243132816006</v>
      </c>
      <c r="I9107" s="10">
        <v>3914022.2927352502</v>
      </c>
      <c r="J9107" s="33">
        <f t="shared" si="568"/>
        <v>2.3121545143160848E-3</v>
      </c>
      <c r="K9107" s="33">
        <f t="shared" si="569"/>
        <v>2.3094835440289341E-3</v>
      </c>
      <c r="L9107" s="33">
        <f t="shared" si="570"/>
        <v>0.98009732867054722</v>
      </c>
      <c r="M9107" s="33">
        <f t="shared" si="571"/>
        <v>0.97783381001843583</v>
      </c>
    </row>
    <row r="9108" spans="1:13" ht="41.4">
      <c r="A9108" t="s">
        <v>164</v>
      </c>
      <c r="B9108" t="s">
        <v>115</v>
      </c>
      <c r="C9108" s="14" t="s">
        <v>383</v>
      </c>
      <c r="D9108" t="s">
        <v>456</v>
      </c>
      <c r="E9108" t="s">
        <v>474</v>
      </c>
      <c r="F9108" s="20">
        <v>2044</v>
      </c>
      <c r="G9108" s="20">
        <v>56</v>
      </c>
      <c r="H9108" s="11">
        <v>9746.1057800835006</v>
      </c>
      <c r="I9108" s="10">
        <v>3854704.0936588999</v>
      </c>
      <c r="J9108" s="33">
        <f t="shared" si="568"/>
        <v>2.5283667807643466E-3</v>
      </c>
      <c r="K9108" s="33">
        <f t="shared" si="569"/>
        <v>2.5251731535959054E-3</v>
      </c>
      <c r="L9108" s="33">
        <f t="shared" si="570"/>
        <v>0.97783381001843583</v>
      </c>
      <c r="M9108" s="33">
        <f t="shared" si="571"/>
        <v>0.97536461033269883</v>
      </c>
    </row>
    <row r="9109" spans="1:13" ht="41.4">
      <c r="A9109" t="s">
        <v>164</v>
      </c>
      <c r="B9109" t="s">
        <v>115</v>
      </c>
      <c r="C9109" s="14" t="s">
        <v>383</v>
      </c>
      <c r="D9109" t="s">
        <v>456</v>
      </c>
      <c r="E9109" t="s">
        <v>474</v>
      </c>
      <c r="F9109" s="20">
        <v>2044</v>
      </c>
      <c r="G9109" s="20">
        <v>57</v>
      </c>
      <c r="H9109" s="11">
        <v>10590.735066584401</v>
      </c>
      <c r="I9109" s="10">
        <v>3785954.6947986502</v>
      </c>
      <c r="J9109" s="33">
        <f t="shared" si="568"/>
        <v>2.7973750137936216E-3</v>
      </c>
      <c r="K9109" s="33">
        <f t="shared" si="569"/>
        <v>2.7934660061460503E-3</v>
      </c>
      <c r="L9109" s="33">
        <f t="shared" si="570"/>
        <v>0.97536461033269883</v>
      </c>
      <c r="M9109" s="33">
        <f t="shared" si="571"/>
        <v>0.97263996245013651</v>
      </c>
    </row>
    <row r="9110" spans="1:13" ht="41.4">
      <c r="A9110" t="s">
        <v>164</v>
      </c>
      <c r="B9110" t="s">
        <v>115</v>
      </c>
      <c r="C9110" s="14" t="s">
        <v>383</v>
      </c>
      <c r="D9110" t="s">
        <v>456</v>
      </c>
      <c r="E9110" t="s">
        <v>474</v>
      </c>
      <c r="F9110" s="20">
        <v>2044</v>
      </c>
      <c r="G9110" s="20">
        <v>58</v>
      </c>
      <c r="H9110" s="11">
        <v>11661.360106420199</v>
      </c>
      <c r="I9110" s="10">
        <v>3773232.2061703401</v>
      </c>
      <c r="J9110" s="33">
        <f t="shared" si="568"/>
        <v>3.090549287518128E-3</v>
      </c>
      <c r="K9110" s="33">
        <f t="shared" si="569"/>
        <v>3.085778456164201E-3</v>
      </c>
      <c r="L9110" s="33">
        <f t="shared" si="570"/>
        <v>0.97263996245013651</v>
      </c>
      <c r="M9110" s="33">
        <f t="shared" si="571"/>
        <v>0.96963861100840354</v>
      </c>
    </row>
    <row r="9111" spans="1:13" ht="41.4">
      <c r="A9111" t="s">
        <v>164</v>
      </c>
      <c r="B9111" t="s">
        <v>115</v>
      </c>
      <c r="C9111" s="14" t="s">
        <v>383</v>
      </c>
      <c r="D9111" t="s">
        <v>456</v>
      </c>
      <c r="E9111" t="s">
        <v>474</v>
      </c>
      <c r="F9111" s="20">
        <v>2044</v>
      </c>
      <c r="G9111" s="20">
        <v>59</v>
      </c>
      <c r="H9111" s="11">
        <v>12455.273718325199</v>
      </c>
      <c r="I9111" s="10">
        <v>3810671.9368819101</v>
      </c>
      <c r="J9111" s="33">
        <f t="shared" si="568"/>
        <v>3.2685242719993242E-3</v>
      </c>
      <c r="K9111" s="33">
        <f t="shared" si="569"/>
        <v>3.2631884615327289E-3</v>
      </c>
      <c r="L9111" s="33">
        <f t="shared" si="570"/>
        <v>0.96963861100840354</v>
      </c>
      <c r="M9111" s="33">
        <f t="shared" si="571"/>
        <v>0.96647449748110426</v>
      </c>
    </row>
    <row r="9112" spans="1:13" ht="41.4">
      <c r="A9112" t="s">
        <v>164</v>
      </c>
      <c r="B9112" t="s">
        <v>115</v>
      </c>
      <c r="C9112" s="14" t="s">
        <v>383</v>
      </c>
      <c r="D9112" t="s">
        <v>456</v>
      </c>
      <c r="E9112" t="s">
        <v>474</v>
      </c>
      <c r="F9112" s="20">
        <v>2044</v>
      </c>
      <c r="G9112" s="20">
        <v>60</v>
      </c>
      <c r="H9112" s="11">
        <v>13336.2768714952</v>
      </c>
      <c r="I9112" s="10">
        <v>3806860.3522933102</v>
      </c>
      <c r="J9112" s="33">
        <f t="shared" si="568"/>
        <v>3.5032219827715047E-3</v>
      </c>
      <c r="K9112" s="33">
        <f t="shared" si="569"/>
        <v>3.4970928599561413E-3</v>
      </c>
      <c r="L9112" s="33">
        <f t="shared" si="570"/>
        <v>0.96647449748110426</v>
      </c>
      <c r="M9112" s="33">
        <f t="shared" si="571"/>
        <v>0.96309464641663334</v>
      </c>
    </row>
    <row r="9113" spans="1:13" ht="41.4">
      <c r="A9113" t="s">
        <v>164</v>
      </c>
      <c r="B9113" t="s">
        <v>115</v>
      </c>
      <c r="C9113" s="14" t="s">
        <v>383</v>
      </c>
      <c r="D9113" t="s">
        <v>456</v>
      </c>
      <c r="E9113" t="s">
        <v>474</v>
      </c>
      <c r="F9113" s="20">
        <v>2044</v>
      </c>
      <c r="G9113" s="20">
        <v>61</v>
      </c>
      <c r="H9113" s="11">
        <v>14025.8943674816</v>
      </c>
      <c r="I9113" s="10">
        <v>3748360.05345792</v>
      </c>
      <c r="J9113" s="33">
        <f t="shared" si="568"/>
        <v>3.7418748912721169E-3</v>
      </c>
      <c r="K9113" s="33">
        <f t="shared" si="569"/>
        <v>3.7348828013151758E-3</v>
      </c>
      <c r="L9113" s="33">
        <f t="shared" si="570"/>
        <v>0.96309464641663334</v>
      </c>
      <c r="M9113" s="33">
        <f t="shared" si="571"/>
        <v>0.95949760078569313</v>
      </c>
    </row>
    <row r="9114" spans="1:13" ht="41.4">
      <c r="A9114" t="s">
        <v>164</v>
      </c>
      <c r="B9114" t="s">
        <v>115</v>
      </c>
      <c r="C9114" s="14" t="s">
        <v>383</v>
      </c>
      <c r="D9114" t="s">
        <v>456</v>
      </c>
      <c r="E9114" t="s">
        <v>474</v>
      </c>
      <c r="F9114" s="20">
        <v>2044</v>
      </c>
      <c r="G9114" s="20">
        <v>62</v>
      </c>
      <c r="H9114" s="11">
        <v>14836.896814416299</v>
      </c>
      <c r="I9114" s="10">
        <v>3665856.5054817102</v>
      </c>
      <c r="J9114" s="33">
        <f t="shared" si="568"/>
        <v>4.0473206717802678E-3</v>
      </c>
      <c r="K9114" s="33">
        <f t="shared" si="569"/>
        <v>4.0391413080269611E-3</v>
      </c>
      <c r="L9114" s="33">
        <f t="shared" si="570"/>
        <v>0.95949760078569313</v>
      </c>
      <c r="M9114" s="33">
        <f t="shared" si="571"/>
        <v>0.95562205439140691</v>
      </c>
    </row>
    <row r="9115" spans="1:13" ht="41.4">
      <c r="A9115" t="s">
        <v>164</v>
      </c>
      <c r="B9115" t="s">
        <v>115</v>
      </c>
      <c r="C9115" s="14" t="s">
        <v>383</v>
      </c>
      <c r="D9115" t="s">
        <v>456</v>
      </c>
      <c r="E9115" t="s">
        <v>474</v>
      </c>
      <c r="F9115" s="20">
        <v>2044</v>
      </c>
      <c r="G9115" s="20">
        <v>63</v>
      </c>
      <c r="H9115" s="11">
        <v>15619.581855536901</v>
      </c>
      <c r="I9115" s="10">
        <v>3576017.4868428302</v>
      </c>
      <c r="J9115" s="33">
        <f t="shared" si="568"/>
        <v>4.3678706586323243E-3</v>
      </c>
      <c r="K9115" s="33">
        <f t="shared" si="569"/>
        <v>4.3583453850212228E-3</v>
      </c>
      <c r="L9115" s="33">
        <f t="shared" si="570"/>
        <v>0.95562205439140691</v>
      </c>
      <c r="M9115" s="33">
        <f t="shared" si="571"/>
        <v>0.95145712342082567</v>
      </c>
    </row>
    <row r="9116" spans="1:13" ht="41.4">
      <c r="A9116" t="s">
        <v>164</v>
      </c>
      <c r="B9116" t="s">
        <v>115</v>
      </c>
      <c r="C9116" s="14" t="s">
        <v>383</v>
      </c>
      <c r="D9116" t="s">
        <v>456</v>
      </c>
      <c r="E9116" t="s">
        <v>474</v>
      </c>
      <c r="F9116" s="20">
        <v>2044</v>
      </c>
      <c r="G9116" s="20">
        <v>64</v>
      </c>
      <c r="H9116" s="11">
        <v>16713.3689213045</v>
      </c>
      <c r="I9116" s="10">
        <v>3489404.5173537401</v>
      </c>
      <c r="J9116" s="33">
        <f t="shared" si="568"/>
        <v>4.7897481757086221E-3</v>
      </c>
      <c r="K9116" s="33">
        <f t="shared" si="569"/>
        <v>4.7782956241572139E-3</v>
      </c>
      <c r="L9116" s="33">
        <f t="shared" si="570"/>
        <v>0.95145712342082567</v>
      </c>
      <c r="M9116" s="33">
        <f t="shared" si="571"/>
        <v>0.94691078001141071</v>
      </c>
    </row>
    <row r="9117" spans="1:13" ht="41.4">
      <c r="A9117" t="s">
        <v>164</v>
      </c>
      <c r="B9117" t="s">
        <v>115</v>
      </c>
      <c r="C9117" s="14" t="s">
        <v>383</v>
      </c>
      <c r="D9117" t="s">
        <v>456</v>
      </c>
      <c r="E9117" t="s">
        <v>474</v>
      </c>
      <c r="F9117" s="20">
        <v>2044</v>
      </c>
      <c r="G9117" s="20">
        <v>65</v>
      </c>
      <c r="H9117" s="11">
        <v>17724.0885072852</v>
      </c>
      <c r="I9117" s="10">
        <v>3388490.4750240701</v>
      </c>
      <c r="J9117" s="33">
        <f t="shared" si="568"/>
        <v>5.2306738466364718E-3</v>
      </c>
      <c r="K9117" s="33">
        <f t="shared" si="569"/>
        <v>5.2170176928619805E-3</v>
      </c>
      <c r="L9117" s="33">
        <f t="shared" si="570"/>
        <v>0.94691078001141071</v>
      </c>
      <c r="M9117" s="33">
        <f t="shared" si="571"/>
        <v>0.94197072971852946</v>
      </c>
    </row>
    <row r="9118" spans="1:13" ht="41.4">
      <c r="A9118" t="s">
        <v>164</v>
      </c>
      <c r="B9118" t="s">
        <v>115</v>
      </c>
      <c r="C9118" s="14" t="s">
        <v>383</v>
      </c>
      <c r="D9118" t="s">
        <v>456</v>
      </c>
      <c r="E9118" t="s">
        <v>474</v>
      </c>
      <c r="F9118" s="20">
        <v>2044</v>
      </c>
      <c r="G9118" s="20">
        <v>66</v>
      </c>
      <c r="H9118" s="11">
        <v>17985.430213392399</v>
      </c>
      <c r="I9118" s="10">
        <v>3264810.76842544</v>
      </c>
      <c r="J9118" s="33">
        <f t="shared" si="568"/>
        <v>5.5088737109460261E-3</v>
      </c>
      <c r="K9118" s="33">
        <f t="shared" si="569"/>
        <v>5.4937276914306388E-3</v>
      </c>
      <c r="L9118" s="33">
        <f t="shared" si="570"/>
        <v>0.94197072971852946</v>
      </c>
      <c r="M9118" s="33">
        <f t="shared" si="571"/>
        <v>0.93679579903615762</v>
      </c>
    </row>
    <row r="9119" spans="1:13" ht="41.4">
      <c r="A9119" t="s">
        <v>164</v>
      </c>
      <c r="B9119" t="s">
        <v>115</v>
      </c>
      <c r="C9119" s="14" t="s">
        <v>383</v>
      </c>
      <c r="D9119" t="s">
        <v>456</v>
      </c>
      <c r="E9119" t="s">
        <v>474</v>
      </c>
      <c r="F9119" s="20">
        <v>2044</v>
      </c>
      <c r="G9119" s="20">
        <v>67</v>
      </c>
      <c r="H9119" s="11">
        <v>18837.0303493065</v>
      </c>
      <c r="I9119" s="10">
        <v>3143218.9252055902</v>
      </c>
      <c r="J9119" s="33">
        <f t="shared" si="568"/>
        <v>5.9929107063627189E-3</v>
      </c>
      <c r="K9119" s="33">
        <f t="shared" si="569"/>
        <v>5.9749890358580249E-3</v>
      </c>
      <c r="L9119" s="33">
        <f t="shared" si="570"/>
        <v>0.93679579903615762</v>
      </c>
      <c r="M9119" s="33">
        <f t="shared" si="571"/>
        <v>0.93119845440807869</v>
      </c>
    </row>
    <row r="9120" spans="1:13" ht="41.4">
      <c r="A9120" t="s">
        <v>164</v>
      </c>
      <c r="B9120" t="s">
        <v>115</v>
      </c>
      <c r="C9120" s="14" t="s">
        <v>383</v>
      </c>
      <c r="D9120" t="s">
        <v>456</v>
      </c>
      <c r="E9120" t="s">
        <v>474</v>
      </c>
      <c r="F9120" s="20">
        <v>2044</v>
      </c>
      <c r="G9120" s="20">
        <v>68</v>
      </c>
      <c r="H9120" s="11">
        <v>19713.435106055</v>
      </c>
      <c r="I9120" s="10">
        <v>3032424.3859740002</v>
      </c>
      <c r="J9120" s="33">
        <f t="shared" si="568"/>
        <v>6.50088265918068E-3</v>
      </c>
      <c r="K9120" s="33">
        <f t="shared" si="569"/>
        <v>6.4797976366671728E-3</v>
      </c>
      <c r="L9120" s="33">
        <f t="shared" si="570"/>
        <v>0.93119845440807869</v>
      </c>
      <c r="M9120" s="33">
        <f t="shared" si="571"/>
        <v>0.9251644768639371</v>
      </c>
    </row>
    <row r="9121" spans="1:13" ht="41.4">
      <c r="A9121" t="s">
        <v>164</v>
      </c>
      <c r="B9121" t="s">
        <v>115</v>
      </c>
      <c r="C9121" s="14" t="s">
        <v>383</v>
      </c>
      <c r="D9121" t="s">
        <v>456</v>
      </c>
      <c r="E9121" t="s">
        <v>474</v>
      </c>
      <c r="F9121" s="20">
        <v>2044</v>
      </c>
      <c r="G9121" s="20">
        <v>69</v>
      </c>
      <c r="H9121" s="11">
        <v>19932.974207639902</v>
      </c>
      <c r="I9121" s="10">
        <v>2909726.4731379999</v>
      </c>
      <c r="J9121" s="33">
        <f t="shared" si="568"/>
        <v>6.8504632279552894E-3</v>
      </c>
      <c r="K9121" s="33">
        <f t="shared" si="569"/>
        <v>6.8270522938217448E-3</v>
      </c>
      <c r="L9121" s="33">
        <f t="shared" si="570"/>
        <v>0.9251644768639371</v>
      </c>
      <c r="M9121" s="33">
        <f t="shared" si="571"/>
        <v>0.91884833060000082</v>
      </c>
    </row>
    <row r="9122" spans="1:13" ht="41.4">
      <c r="A9122" t="s">
        <v>164</v>
      </c>
      <c r="B9122" t="s">
        <v>115</v>
      </c>
      <c r="C9122" s="14" t="s">
        <v>383</v>
      </c>
      <c r="D9122" t="s">
        <v>456</v>
      </c>
      <c r="E9122" t="s">
        <v>474</v>
      </c>
      <c r="F9122" s="20">
        <v>2045</v>
      </c>
      <c r="G9122" s="20">
        <v>30</v>
      </c>
      <c r="H9122" s="11">
        <v>703.04854977994103</v>
      </c>
      <c r="I9122" s="10">
        <v>4657832.4073517798</v>
      </c>
      <c r="J9122" s="33">
        <f t="shared" si="568"/>
        <v>1.5093899657494562E-4</v>
      </c>
      <c r="K9122" s="33">
        <f t="shared" si="569"/>
        <v>1.5092760585766474E-4</v>
      </c>
      <c r="L9122" s="33">
        <f t="shared" si="570"/>
        <v>1</v>
      </c>
      <c r="M9122" s="33">
        <f t="shared" si="571"/>
        <v>0.99984907239414234</v>
      </c>
    </row>
    <row r="9123" spans="1:13" ht="41.4">
      <c r="A9123" t="s">
        <v>164</v>
      </c>
      <c r="B9123" t="s">
        <v>115</v>
      </c>
      <c r="C9123" s="14" t="s">
        <v>383</v>
      </c>
      <c r="D9123" t="s">
        <v>456</v>
      </c>
      <c r="E9123" t="s">
        <v>474</v>
      </c>
      <c r="F9123" s="20">
        <v>2045</v>
      </c>
      <c r="G9123" s="20">
        <v>31</v>
      </c>
      <c r="H9123" s="11">
        <v>969.73033881687797</v>
      </c>
      <c r="I9123" s="10">
        <v>4729669.7812050804</v>
      </c>
      <c r="J9123" s="33">
        <f t="shared" si="568"/>
        <v>2.0503129894404567E-4</v>
      </c>
      <c r="K9123" s="33">
        <f t="shared" si="569"/>
        <v>2.0501028146369116E-4</v>
      </c>
      <c r="L9123" s="33">
        <f t="shared" si="570"/>
        <v>0.99984907239414234</v>
      </c>
      <c r="M9123" s="33">
        <f t="shared" si="571"/>
        <v>0.99964409305438962</v>
      </c>
    </row>
    <row r="9124" spans="1:13" ht="41.4">
      <c r="A9124" t="s">
        <v>164</v>
      </c>
      <c r="B9124" t="s">
        <v>115</v>
      </c>
      <c r="C9124" s="14" t="s">
        <v>383</v>
      </c>
      <c r="D9124" t="s">
        <v>456</v>
      </c>
      <c r="E9124" t="s">
        <v>474</v>
      </c>
      <c r="F9124" s="20">
        <v>2045</v>
      </c>
      <c r="G9124" s="20">
        <v>32</v>
      </c>
      <c r="H9124" s="11">
        <v>1016.36302875859</v>
      </c>
      <c r="I9124" s="10">
        <v>4821120.5490156999</v>
      </c>
      <c r="J9124" s="33">
        <f t="shared" si="568"/>
        <v>2.1081468891419753E-4</v>
      </c>
      <c r="K9124" s="33">
        <f t="shared" si="569"/>
        <v>2.1079246905908455E-4</v>
      </c>
      <c r="L9124" s="33">
        <f t="shared" si="570"/>
        <v>0.99964409305438962</v>
      </c>
      <c r="M9124" s="33">
        <f t="shared" si="571"/>
        <v>0.99943337560783441</v>
      </c>
    </row>
    <row r="9125" spans="1:13" ht="41.4">
      <c r="A9125" t="s">
        <v>164</v>
      </c>
      <c r="B9125" t="s">
        <v>115</v>
      </c>
      <c r="C9125" s="14" t="s">
        <v>383</v>
      </c>
      <c r="D9125" t="s">
        <v>456</v>
      </c>
      <c r="E9125" t="s">
        <v>474</v>
      </c>
      <c r="F9125" s="20">
        <v>2045</v>
      </c>
      <c r="G9125" s="20">
        <v>33</v>
      </c>
      <c r="H9125" s="11">
        <v>1070.4116780536301</v>
      </c>
      <c r="I9125" s="10">
        <v>4864577.6422617799</v>
      </c>
      <c r="J9125" s="33">
        <f t="shared" si="568"/>
        <v>2.2004205848299369E-4</v>
      </c>
      <c r="K9125" s="33">
        <f t="shared" si="569"/>
        <v>2.2001785100478344E-4</v>
      </c>
      <c r="L9125" s="33">
        <f t="shared" si="570"/>
        <v>0.99943337560783441</v>
      </c>
      <c r="M9125" s="33">
        <f t="shared" si="571"/>
        <v>0.99921348242431074</v>
      </c>
    </row>
    <row r="9126" spans="1:13" ht="41.4">
      <c r="A9126" t="s">
        <v>164</v>
      </c>
      <c r="B9126" t="s">
        <v>115</v>
      </c>
      <c r="C9126" s="14" t="s">
        <v>383</v>
      </c>
      <c r="D9126" t="s">
        <v>456</v>
      </c>
      <c r="E9126" t="s">
        <v>474</v>
      </c>
      <c r="F9126" s="20">
        <v>2045</v>
      </c>
      <c r="G9126" s="20">
        <v>34</v>
      </c>
      <c r="H9126" s="11">
        <v>1103.27048288641</v>
      </c>
      <c r="I9126" s="10">
        <v>4784884.6661015702</v>
      </c>
      <c r="J9126" s="33">
        <f t="shared" si="568"/>
        <v>2.3057410154575094E-4</v>
      </c>
      <c r="K9126" s="33">
        <f t="shared" si="569"/>
        <v>2.305475213805197E-4</v>
      </c>
      <c r="L9126" s="33">
        <f t="shared" si="570"/>
        <v>0.99921348242431074</v>
      </c>
      <c r="M9126" s="33">
        <f t="shared" si="571"/>
        <v>0.99898311623260783</v>
      </c>
    </row>
    <row r="9127" spans="1:13" ht="41.4">
      <c r="A9127" t="s">
        <v>164</v>
      </c>
      <c r="B9127" t="s">
        <v>115</v>
      </c>
      <c r="C9127" s="14" t="s">
        <v>383</v>
      </c>
      <c r="D9127" t="s">
        <v>456</v>
      </c>
      <c r="E9127" t="s">
        <v>474</v>
      </c>
      <c r="F9127" s="20">
        <v>2045</v>
      </c>
      <c r="G9127" s="20">
        <v>35</v>
      </c>
      <c r="H9127" s="11">
        <v>1150.7084245966701</v>
      </c>
      <c r="I9127" s="10">
        <v>4683662.1795212002</v>
      </c>
      <c r="J9127" s="33">
        <f t="shared" si="568"/>
        <v>2.456856153349438E-4</v>
      </c>
      <c r="K9127" s="33">
        <f t="shared" si="569"/>
        <v>2.4565543709564874E-4</v>
      </c>
      <c r="L9127" s="33">
        <f t="shared" si="570"/>
        <v>0.99898311623260783</v>
      </c>
      <c r="M9127" s="33">
        <f t="shared" si="571"/>
        <v>0.99873771059853855</v>
      </c>
    </row>
    <row r="9128" spans="1:13" ht="41.4">
      <c r="A9128" t="s">
        <v>164</v>
      </c>
      <c r="B9128" t="s">
        <v>115</v>
      </c>
      <c r="C9128" s="14" t="s">
        <v>383</v>
      </c>
      <c r="D9128" t="s">
        <v>456</v>
      </c>
      <c r="E9128" t="s">
        <v>474</v>
      </c>
      <c r="F9128" s="20">
        <v>2045</v>
      </c>
      <c r="G9128" s="20">
        <v>36</v>
      </c>
      <c r="H9128" s="11">
        <v>1439.1227082498001</v>
      </c>
      <c r="I9128" s="10">
        <v>4626565.43894062</v>
      </c>
      <c r="J9128" s="33">
        <f t="shared" si="568"/>
        <v>3.110563823732118E-4</v>
      </c>
      <c r="K9128" s="33">
        <f t="shared" si="569"/>
        <v>3.1100800935246475E-4</v>
      </c>
      <c r="L9128" s="33">
        <f t="shared" si="570"/>
        <v>0.99873771059853855</v>
      </c>
      <c r="M9128" s="33">
        <f t="shared" si="571"/>
        <v>0.99842709517130002</v>
      </c>
    </row>
    <row r="9129" spans="1:13" ht="41.4">
      <c r="A9129" t="s">
        <v>164</v>
      </c>
      <c r="B9129" t="s">
        <v>115</v>
      </c>
      <c r="C9129" s="14" t="s">
        <v>383</v>
      </c>
      <c r="D9129" t="s">
        <v>456</v>
      </c>
      <c r="E9129" t="s">
        <v>474</v>
      </c>
      <c r="F9129" s="20">
        <v>2045</v>
      </c>
      <c r="G9129" s="20">
        <v>37</v>
      </c>
      <c r="H9129" s="11">
        <v>1551.2550676098101</v>
      </c>
      <c r="I9129" s="10">
        <v>4617984.2934620399</v>
      </c>
      <c r="J9129" s="33">
        <f t="shared" si="568"/>
        <v>3.3591605536771011E-4</v>
      </c>
      <c r="K9129" s="33">
        <f t="shared" si="569"/>
        <v>3.3585964188653783E-4</v>
      </c>
      <c r="L9129" s="33">
        <f t="shared" si="570"/>
        <v>0.99842709517130002</v>
      </c>
      <c r="M9129" s="33">
        <f t="shared" si="571"/>
        <v>0.99809176380466602</v>
      </c>
    </row>
    <row r="9130" spans="1:13" ht="41.4">
      <c r="A9130" t="s">
        <v>164</v>
      </c>
      <c r="B9130" t="s">
        <v>115</v>
      </c>
      <c r="C9130" s="14" t="s">
        <v>383</v>
      </c>
      <c r="D9130" t="s">
        <v>456</v>
      </c>
      <c r="E9130" t="s">
        <v>474</v>
      </c>
      <c r="F9130" s="20">
        <v>2045</v>
      </c>
      <c r="G9130" s="20">
        <v>38</v>
      </c>
      <c r="H9130" s="11">
        <v>1677.9510024261599</v>
      </c>
      <c r="I9130" s="10">
        <v>4589259.6153511005</v>
      </c>
      <c r="J9130" s="33">
        <f t="shared" si="568"/>
        <v>3.6562564401748025E-4</v>
      </c>
      <c r="K9130" s="33">
        <f t="shared" si="569"/>
        <v>3.6555881110722499E-4</v>
      </c>
      <c r="L9130" s="33">
        <f t="shared" si="570"/>
        <v>0.99809176380466602</v>
      </c>
      <c r="M9130" s="33">
        <f t="shared" si="571"/>
        <v>0.99772690256611363</v>
      </c>
    </row>
    <row r="9131" spans="1:13" ht="41.4">
      <c r="A9131" t="s">
        <v>164</v>
      </c>
      <c r="B9131" t="s">
        <v>115</v>
      </c>
      <c r="C9131" s="14" t="s">
        <v>383</v>
      </c>
      <c r="D9131" t="s">
        <v>456</v>
      </c>
      <c r="E9131" t="s">
        <v>474</v>
      </c>
      <c r="F9131" s="20">
        <v>2045</v>
      </c>
      <c r="G9131" s="20">
        <v>39</v>
      </c>
      <c r="H9131" s="11">
        <v>1746.10623070919</v>
      </c>
      <c r="I9131" s="10">
        <v>4516892.9782301905</v>
      </c>
      <c r="J9131" s="33">
        <f t="shared" si="568"/>
        <v>3.865724158453162E-4</v>
      </c>
      <c r="K9131" s="33">
        <f t="shared" si="569"/>
        <v>3.864977063561259E-4</v>
      </c>
      <c r="L9131" s="33">
        <f t="shared" si="570"/>
        <v>0.99772690256611363</v>
      </c>
      <c r="M9131" s="33">
        <f t="shared" si="571"/>
        <v>0.99734128340670203</v>
      </c>
    </row>
    <row r="9132" spans="1:13" ht="41.4">
      <c r="A9132" t="s">
        <v>164</v>
      </c>
      <c r="B9132" t="s">
        <v>115</v>
      </c>
      <c r="C9132" s="14" t="s">
        <v>383</v>
      </c>
      <c r="D9132" t="s">
        <v>456</v>
      </c>
      <c r="E9132" t="s">
        <v>474</v>
      </c>
      <c r="F9132" s="20">
        <v>2045</v>
      </c>
      <c r="G9132" s="20">
        <v>40</v>
      </c>
      <c r="H9132" s="11">
        <v>1852.8735854731201</v>
      </c>
      <c r="I9132" s="10">
        <v>4421757.9249949902</v>
      </c>
      <c r="J9132" s="33">
        <f t="shared" si="568"/>
        <v>4.1903550961017828E-4</v>
      </c>
      <c r="K9132" s="33">
        <f t="shared" si="569"/>
        <v>4.1894772649286871E-4</v>
      </c>
      <c r="L9132" s="33">
        <f t="shared" si="570"/>
        <v>0.99734128340670203</v>
      </c>
      <c r="M9132" s="33">
        <f t="shared" si="571"/>
        <v>0.99692344954348133</v>
      </c>
    </row>
    <row r="9133" spans="1:13" ht="41.4">
      <c r="A9133" t="s">
        <v>164</v>
      </c>
      <c r="B9133" t="s">
        <v>115</v>
      </c>
      <c r="C9133" s="14" t="s">
        <v>383</v>
      </c>
      <c r="D9133" t="s">
        <v>456</v>
      </c>
      <c r="E9133" t="s">
        <v>474</v>
      </c>
      <c r="F9133" s="20">
        <v>2045</v>
      </c>
      <c r="G9133" s="20">
        <v>41</v>
      </c>
      <c r="H9133" s="11">
        <v>2368.1202670706598</v>
      </c>
      <c r="I9133" s="10">
        <v>4322817.4852362601</v>
      </c>
      <c r="J9133" s="33">
        <f t="shared" si="568"/>
        <v>5.4781870276931946E-4</v>
      </c>
      <c r="K9133" s="33">
        <f t="shared" si="569"/>
        <v>5.4766867750055681E-4</v>
      </c>
      <c r="L9133" s="33">
        <f t="shared" si="570"/>
        <v>0.99692344954348133</v>
      </c>
      <c r="M9133" s="33">
        <f t="shared" si="571"/>
        <v>0.9963774657963006</v>
      </c>
    </row>
    <row r="9134" spans="1:13" ht="41.4">
      <c r="A9134" t="s">
        <v>164</v>
      </c>
      <c r="B9134" t="s">
        <v>115</v>
      </c>
      <c r="C9134" s="14" t="s">
        <v>383</v>
      </c>
      <c r="D9134" t="s">
        <v>456</v>
      </c>
      <c r="E9134" t="s">
        <v>474</v>
      </c>
      <c r="F9134" s="20">
        <v>2045</v>
      </c>
      <c r="G9134" s="20">
        <v>42</v>
      </c>
      <c r="H9134" s="11">
        <v>2621.5045497187102</v>
      </c>
      <c r="I9134" s="10">
        <v>4277327.9891803702</v>
      </c>
      <c r="J9134" s="33">
        <f t="shared" si="568"/>
        <v>6.1288368728091105E-4</v>
      </c>
      <c r="K9134" s="33">
        <f t="shared" si="569"/>
        <v>6.126959124371778E-4</v>
      </c>
      <c r="L9134" s="33">
        <f t="shared" si="570"/>
        <v>0.9963774657963006</v>
      </c>
      <c r="M9134" s="33">
        <f t="shared" si="571"/>
        <v>0.99576698939576269</v>
      </c>
    </row>
    <row r="9135" spans="1:13" ht="41.4">
      <c r="A9135" t="s">
        <v>164</v>
      </c>
      <c r="B9135" t="s">
        <v>115</v>
      </c>
      <c r="C9135" s="14" t="s">
        <v>383</v>
      </c>
      <c r="D9135" t="s">
        <v>456</v>
      </c>
      <c r="E9135" t="s">
        <v>474</v>
      </c>
      <c r="F9135" s="20">
        <v>2045</v>
      </c>
      <c r="G9135" s="20">
        <v>43</v>
      </c>
      <c r="H9135" s="11">
        <v>2931.5833247841101</v>
      </c>
      <c r="I9135" s="10">
        <v>4253858.1589640398</v>
      </c>
      <c r="J9135" s="33">
        <f t="shared" si="568"/>
        <v>6.8915869199974715E-4</v>
      </c>
      <c r="K9135" s="33">
        <f t="shared" si="569"/>
        <v>6.8892127669040182E-4</v>
      </c>
      <c r="L9135" s="33">
        <f t="shared" si="570"/>
        <v>0.99576698939576269</v>
      </c>
      <c r="M9135" s="33">
        <f t="shared" si="571"/>
        <v>0.99508098433014203</v>
      </c>
    </row>
    <row r="9136" spans="1:13" ht="41.4">
      <c r="A9136" t="s">
        <v>164</v>
      </c>
      <c r="B9136" t="s">
        <v>115</v>
      </c>
      <c r="C9136" s="14" t="s">
        <v>383</v>
      </c>
      <c r="D9136" t="s">
        <v>456</v>
      </c>
      <c r="E9136" t="s">
        <v>474</v>
      </c>
      <c r="F9136" s="20">
        <v>2045</v>
      </c>
      <c r="G9136" s="20">
        <v>44</v>
      </c>
      <c r="H9136" s="11">
        <v>3089.4029001080498</v>
      </c>
      <c r="I9136" s="10">
        <v>4229887.6600110102</v>
      </c>
      <c r="J9136" s="33">
        <f t="shared" si="568"/>
        <v>7.30374692764301E-4</v>
      </c>
      <c r="K9136" s="33">
        <f t="shared" si="569"/>
        <v>7.3010803409256919E-4</v>
      </c>
      <c r="L9136" s="33">
        <f t="shared" si="570"/>
        <v>0.99508098433014203</v>
      </c>
      <c r="M9136" s="33">
        <f t="shared" si="571"/>
        <v>0.99435446770890989</v>
      </c>
    </row>
    <row r="9137" spans="1:13" ht="41.4">
      <c r="A9137" t="s">
        <v>164</v>
      </c>
      <c r="B9137" t="s">
        <v>115</v>
      </c>
      <c r="C9137" s="14" t="s">
        <v>383</v>
      </c>
      <c r="D9137" t="s">
        <v>456</v>
      </c>
      <c r="E9137" t="s">
        <v>474</v>
      </c>
      <c r="F9137" s="20">
        <v>2045</v>
      </c>
      <c r="G9137" s="20">
        <v>45</v>
      </c>
      <c r="H9137" s="11">
        <v>3353.0134511712299</v>
      </c>
      <c r="I9137" s="10">
        <v>4224756.1112024803</v>
      </c>
      <c r="J9137" s="33">
        <f t="shared" si="568"/>
        <v>7.9365846522602495E-4</v>
      </c>
      <c r="K9137" s="33">
        <f t="shared" si="569"/>
        <v>7.9334360164984297E-4</v>
      </c>
      <c r="L9137" s="33">
        <f t="shared" si="570"/>
        <v>0.99435446770890989</v>
      </c>
      <c r="M9137" s="33">
        <f t="shared" si="571"/>
        <v>0.99356560295418106</v>
      </c>
    </row>
    <row r="9138" spans="1:13" ht="41.4">
      <c r="A9138" t="s">
        <v>164</v>
      </c>
      <c r="B9138" t="s">
        <v>115</v>
      </c>
      <c r="C9138" s="14" t="s">
        <v>383</v>
      </c>
      <c r="D9138" t="s">
        <v>456</v>
      </c>
      <c r="E9138" t="s">
        <v>474</v>
      </c>
      <c r="F9138" s="20">
        <v>2045</v>
      </c>
      <c r="G9138" s="20">
        <v>46</v>
      </c>
      <c r="H9138" s="11">
        <v>4222.6868400494996</v>
      </c>
      <c r="I9138" s="10">
        <v>4256756.2910256796</v>
      </c>
      <c r="J9138" s="33">
        <f t="shared" si="568"/>
        <v>9.919963820696038E-4</v>
      </c>
      <c r="K9138" s="33">
        <f t="shared" si="569"/>
        <v>9.9150451631502268E-4</v>
      </c>
      <c r="L9138" s="33">
        <f t="shared" si="570"/>
        <v>0.99356560295418106</v>
      </c>
      <c r="M9138" s="33">
        <f t="shared" si="571"/>
        <v>0.99258047817159678</v>
      </c>
    </row>
    <row r="9139" spans="1:13" ht="41.4">
      <c r="A9139" t="s">
        <v>164</v>
      </c>
      <c r="B9139" t="s">
        <v>115</v>
      </c>
      <c r="C9139" s="14" t="s">
        <v>383</v>
      </c>
      <c r="D9139" t="s">
        <v>456</v>
      </c>
      <c r="E9139" t="s">
        <v>474</v>
      </c>
      <c r="F9139" s="20">
        <v>2045</v>
      </c>
      <c r="G9139" s="20">
        <v>47</v>
      </c>
      <c r="H9139" s="11">
        <v>4679.6228671193103</v>
      </c>
      <c r="I9139" s="10">
        <v>4290849.4691837803</v>
      </c>
      <c r="J9139" s="33">
        <f t="shared" si="568"/>
        <v>1.0906052288078714E-3</v>
      </c>
      <c r="K9139" s="33">
        <f t="shared" si="569"/>
        <v>1.0900107350643173E-3</v>
      </c>
      <c r="L9139" s="33">
        <f t="shared" si="570"/>
        <v>0.99258047817159678</v>
      </c>
      <c r="M9139" s="33">
        <f t="shared" si="571"/>
        <v>0.99149855479497451</v>
      </c>
    </row>
    <row r="9140" spans="1:13" ht="41.4">
      <c r="A9140" t="s">
        <v>164</v>
      </c>
      <c r="B9140" t="s">
        <v>115</v>
      </c>
      <c r="C9140" s="14" t="s">
        <v>383</v>
      </c>
      <c r="D9140" t="s">
        <v>456</v>
      </c>
      <c r="E9140" t="s">
        <v>474</v>
      </c>
      <c r="F9140" s="20">
        <v>2045</v>
      </c>
      <c r="G9140" s="20">
        <v>48</v>
      </c>
      <c r="H9140" s="11">
        <v>5164.61003438234</v>
      </c>
      <c r="I9140" s="10">
        <v>4278890.97141892</v>
      </c>
      <c r="J9140" s="33">
        <f t="shared" si="568"/>
        <v>1.2069973432087024E-3</v>
      </c>
      <c r="K9140" s="33">
        <f t="shared" si="569"/>
        <v>1.2062692148945287E-3</v>
      </c>
      <c r="L9140" s="33">
        <f t="shared" si="570"/>
        <v>0.99149855479497451</v>
      </c>
      <c r="M9140" s="33">
        <f t="shared" si="571"/>
        <v>0.99030254061171297</v>
      </c>
    </row>
    <row r="9141" spans="1:13" ht="41.4">
      <c r="A9141" t="s">
        <v>164</v>
      </c>
      <c r="B9141" t="s">
        <v>115</v>
      </c>
      <c r="C9141" s="14" t="s">
        <v>383</v>
      </c>
      <c r="D9141" t="s">
        <v>456</v>
      </c>
      <c r="E9141" t="s">
        <v>474</v>
      </c>
      <c r="F9141" s="20">
        <v>2045</v>
      </c>
      <c r="G9141" s="20">
        <v>49</v>
      </c>
      <c r="H9141" s="11">
        <v>5471.1631922898496</v>
      </c>
      <c r="I9141" s="10">
        <v>4208732.5494039897</v>
      </c>
      <c r="J9141" s="33">
        <f t="shared" si="568"/>
        <v>1.2999550643969136E-3</v>
      </c>
      <c r="K9141" s="33">
        <f t="shared" si="569"/>
        <v>1.2991104888219196E-3</v>
      </c>
      <c r="L9141" s="33">
        <f t="shared" si="570"/>
        <v>0.99030254061171297</v>
      </c>
      <c r="M9141" s="33">
        <f t="shared" si="571"/>
        <v>0.98901602819409729</v>
      </c>
    </row>
    <row r="9142" spans="1:13" ht="41.4">
      <c r="A9142" t="s">
        <v>164</v>
      </c>
      <c r="B9142" t="s">
        <v>115</v>
      </c>
      <c r="C9142" s="14" t="s">
        <v>383</v>
      </c>
      <c r="D9142" t="s">
        <v>456</v>
      </c>
      <c r="E9142" t="s">
        <v>474</v>
      </c>
      <c r="F9142" s="20">
        <v>2045</v>
      </c>
      <c r="G9142" s="20">
        <v>50</v>
      </c>
      <c r="H9142" s="11">
        <v>5830.9623030722696</v>
      </c>
      <c r="I9142" s="10">
        <v>4135909.84484861</v>
      </c>
      <c r="J9142" s="33">
        <f t="shared" si="568"/>
        <v>1.4098378644144998E-3</v>
      </c>
      <c r="K9142" s="33">
        <f t="shared" si="569"/>
        <v>1.4088445098903168E-3</v>
      </c>
      <c r="L9142" s="33">
        <f t="shared" si="570"/>
        <v>0.98901602819409729</v>
      </c>
      <c r="M9142" s="33">
        <f t="shared" si="571"/>
        <v>0.98762265839258245</v>
      </c>
    </row>
    <row r="9143" spans="1:13" ht="41.4">
      <c r="A9143" t="s">
        <v>164</v>
      </c>
      <c r="B9143" t="s">
        <v>115</v>
      </c>
      <c r="C9143" s="14" t="s">
        <v>383</v>
      </c>
      <c r="D9143" t="s">
        <v>456</v>
      </c>
      <c r="E9143" t="s">
        <v>474</v>
      </c>
      <c r="F9143" s="20">
        <v>2045</v>
      </c>
      <c r="G9143" s="20">
        <v>51</v>
      </c>
      <c r="H9143" s="11">
        <v>6480.8390026416</v>
      </c>
      <c r="I9143" s="10">
        <v>4071276.5070380298</v>
      </c>
      <c r="J9143" s="33">
        <f t="shared" si="568"/>
        <v>1.591844472228342E-3</v>
      </c>
      <c r="K9143" s="33">
        <f t="shared" si="569"/>
        <v>1.5905781598297697E-3</v>
      </c>
      <c r="L9143" s="33">
        <f t="shared" si="570"/>
        <v>0.98762265839258245</v>
      </c>
      <c r="M9143" s="33">
        <f t="shared" si="571"/>
        <v>0.98605176736199018</v>
      </c>
    </row>
    <row r="9144" spans="1:13" ht="41.4">
      <c r="A9144" t="s">
        <v>164</v>
      </c>
      <c r="B9144" t="s">
        <v>115</v>
      </c>
      <c r="C9144" s="14" t="s">
        <v>383</v>
      </c>
      <c r="D9144" t="s">
        <v>456</v>
      </c>
      <c r="E9144" t="s">
        <v>474</v>
      </c>
      <c r="F9144" s="20">
        <v>2045</v>
      </c>
      <c r="G9144" s="20">
        <v>52</v>
      </c>
      <c r="H9144" s="11">
        <v>6944.4800998456103</v>
      </c>
      <c r="I9144" s="10">
        <v>4008283.7456048601</v>
      </c>
      <c r="J9144" s="33">
        <f t="shared" si="568"/>
        <v>1.7325320612494889E-3</v>
      </c>
      <c r="K9144" s="33">
        <f t="shared" si="569"/>
        <v>1.7310320939500912E-3</v>
      </c>
      <c r="L9144" s="33">
        <f t="shared" si="570"/>
        <v>0.98605176736199018</v>
      </c>
      <c r="M9144" s="33">
        <f t="shared" si="571"/>
        <v>0.98434488010639032</v>
      </c>
    </row>
    <row r="9145" spans="1:13" ht="41.4">
      <c r="A9145" t="s">
        <v>164</v>
      </c>
      <c r="B9145" t="s">
        <v>115</v>
      </c>
      <c r="C9145" s="14" t="s">
        <v>383</v>
      </c>
      <c r="D9145" t="s">
        <v>456</v>
      </c>
      <c r="E9145" t="s">
        <v>474</v>
      </c>
      <c r="F9145" s="20">
        <v>2045</v>
      </c>
      <c r="G9145" s="20">
        <v>53</v>
      </c>
      <c r="H9145" s="11">
        <v>7493.9077941871701</v>
      </c>
      <c r="I9145" s="10">
        <v>3977776.0153244901</v>
      </c>
      <c r="J9145" s="33">
        <f t="shared" si="568"/>
        <v>1.8839441349429145E-3</v>
      </c>
      <c r="K9145" s="33">
        <f t="shared" si="569"/>
        <v>1.8821706260965243E-3</v>
      </c>
      <c r="L9145" s="33">
        <f t="shared" si="570"/>
        <v>0.98434488010639032</v>
      </c>
      <c r="M9145" s="33">
        <f t="shared" si="571"/>
        <v>0.98249217508710551</v>
      </c>
    </row>
    <row r="9146" spans="1:13" ht="41.4">
      <c r="A9146" t="s">
        <v>164</v>
      </c>
      <c r="B9146" t="s">
        <v>115</v>
      </c>
      <c r="C9146" s="14" t="s">
        <v>383</v>
      </c>
      <c r="D9146" t="s">
        <v>456</v>
      </c>
      <c r="E9146" t="s">
        <v>474</v>
      </c>
      <c r="F9146" s="20">
        <v>2045</v>
      </c>
      <c r="G9146" s="20">
        <v>54</v>
      </c>
      <c r="H9146" s="11">
        <v>8143.8102581939902</v>
      </c>
      <c r="I9146" s="10">
        <v>3940417.2352439598</v>
      </c>
      <c r="J9146" s="33">
        <f t="shared" si="568"/>
        <v>2.0667380564052856E-3</v>
      </c>
      <c r="K9146" s="33">
        <f t="shared" si="569"/>
        <v>2.0646038238614217E-3</v>
      </c>
      <c r="L9146" s="33">
        <f t="shared" si="570"/>
        <v>0.98249217508710551</v>
      </c>
      <c r="M9146" s="33">
        <f t="shared" si="571"/>
        <v>0.9804637179855068</v>
      </c>
    </row>
    <row r="9147" spans="1:13" ht="41.4">
      <c r="A9147" t="s">
        <v>164</v>
      </c>
      <c r="B9147" t="s">
        <v>115</v>
      </c>
      <c r="C9147" s="14" t="s">
        <v>383</v>
      </c>
      <c r="D9147" t="s">
        <v>456</v>
      </c>
      <c r="E9147" t="s">
        <v>474</v>
      </c>
      <c r="F9147" s="20">
        <v>2045</v>
      </c>
      <c r="G9147" s="20">
        <v>55</v>
      </c>
      <c r="H9147" s="11">
        <v>8856.1815335495503</v>
      </c>
      <c r="I9147" s="10">
        <v>3905041.6828867299</v>
      </c>
      <c r="J9147" s="33">
        <f t="shared" si="568"/>
        <v>2.2678839952875438E-3</v>
      </c>
      <c r="K9147" s="33">
        <f t="shared" si="569"/>
        <v>2.2653142893449552E-3</v>
      </c>
      <c r="L9147" s="33">
        <f t="shared" si="570"/>
        <v>0.9804637179855068</v>
      </c>
      <c r="M9147" s="33">
        <f t="shared" si="571"/>
        <v>0.97824265951496991</v>
      </c>
    </row>
    <row r="9148" spans="1:13" ht="41.4">
      <c r="A9148" t="s">
        <v>164</v>
      </c>
      <c r="B9148" t="s">
        <v>115</v>
      </c>
      <c r="C9148" s="14" t="s">
        <v>383</v>
      </c>
      <c r="D9148" t="s">
        <v>456</v>
      </c>
      <c r="E9148" t="s">
        <v>474</v>
      </c>
      <c r="F9148" s="20">
        <v>2045</v>
      </c>
      <c r="G9148" s="20">
        <v>56</v>
      </c>
      <c r="H9148" s="11">
        <v>9574.20641170204</v>
      </c>
      <c r="I9148" s="10">
        <v>3889633.0215950101</v>
      </c>
      <c r="J9148" s="33">
        <f t="shared" si="568"/>
        <v>2.461467793631589E-3</v>
      </c>
      <c r="K9148" s="33">
        <f t="shared" si="569"/>
        <v>2.4584408658531176E-3</v>
      </c>
      <c r="L9148" s="33">
        <f t="shared" si="570"/>
        <v>0.97824265951496991</v>
      </c>
      <c r="M9148" s="33">
        <f t="shared" si="571"/>
        <v>0.97583770778409751</v>
      </c>
    </row>
    <row r="9149" spans="1:13" ht="41.4">
      <c r="A9149" t="s">
        <v>164</v>
      </c>
      <c r="B9149" t="s">
        <v>115</v>
      </c>
      <c r="C9149" s="14" t="s">
        <v>383</v>
      </c>
      <c r="D9149" t="s">
        <v>456</v>
      </c>
      <c r="E9149" t="s">
        <v>474</v>
      </c>
      <c r="F9149" s="20">
        <v>2045</v>
      </c>
      <c r="G9149" s="20">
        <v>57</v>
      </c>
      <c r="H9149" s="11">
        <v>10437.3603019113</v>
      </c>
      <c r="I9149" s="10">
        <v>3828406.3219206901</v>
      </c>
      <c r="J9149" s="33">
        <f t="shared" si="568"/>
        <v>2.7262937693287828E-3</v>
      </c>
      <c r="K9149" s="33">
        <f t="shared" si="569"/>
        <v>2.7225808054469613E-3</v>
      </c>
      <c r="L9149" s="33">
        <f t="shared" si="570"/>
        <v>0.97583770778409751</v>
      </c>
      <c r="M9149" s="33">
        <f t="shared" si="571"/>
        <v>0.97318091077165314</v>
      </c>
    </row>
    <row r="9150" spans="1:13" ht="41.4">
      <c r="A9150" t="s">
        <v>164</v>
      </c>
      <c r="B9150" t="s">
        <v>115</v>
      </c>
      <c r="C9150" s="14" t="s">
        <v>383</v>
      </c>
      <c r="D9150" t="s">
        <v>456</v>
      </c>
      <c r="E9150" t="s">
        <v>474</v>
      </c>
      <c r="F9150" s="20">
        <v>2045</v>
      </c>
      <c r="G9150" s="20">
        <v>58</v>
      </c>
      <c r="H9150" s="11">
        <v>11322.853911260599</v>
      </c>
      <c r="I9150" s="10">
        <v>3757642.7060049199</v>
      </c>
      <c r="J9150" s="33">
        <f t="shared" si="568"/>
        <v>3.0132864663173151E-3</v>
      </c>
      <c r="K9150" s="33">
        <f t="shared" si="569"/>
        <v>3.0087510752744295E-3</v>
      </c>
      <c r="L9150" s="33">
        <f t="shared" si="570"/>
        <v>0.97318091077165314</v>
      </c>
      <c r="M9150" s="33">
        <f t="shared" si="571"/>
        <v>0.97025285165993236</v>
      </c>
    </row>
    <row r="9151" spans="1:13" ht="41.4">
      <c r="A9151" t="s">
        <v>164</v>
      </c>
      <c r="B9151" t="s">
        <v>115</v>
      </c>
      <c r="C9151" s="14" t="s">
        <v>383</v>
      </c>
      <c r="D9151" t="s">
        <v>456</v>
      </c>
      <c r="E9151" t="s">
        <v>474</v>
      </c>
      <c r="F9151" s="20">
        <v>2045</v>
      </c>
      <c r="G9151" s="20">
        <v>59</v>
      </c>
      <c r="H9151" s="11">
        <v>11935.916896463799</v>
      </c>
      <c r="I9151" s="10">
        <v>3742283.5899518798</v>
      </c>
      <c r="J9151" s="33">
        <f t="shared" si="568"/>
        <v>3.189474183226525E-3</v>
      </c>
      <c r="K9151" s="33">
        <f t="shared" si="569"/>
        <v>3.1843932137528563E-3</v>
      </c>
      <c r="L9151" s="33">
        <f t="shared" si="570"/>
        <v>0.97025285165993236</v>
      </c>
      <c r="M9151" s="33">
        <f t="shared" si="571"/>
        <v>0.96716318506348209</v>
      </c>
    </row>
    <row r="9152" spans="1:13" ht="41.4">
      <c r="A9152" t="s">
        <v>164</v>
      </c>
      <c r="B9152" t="s">
        <v>115</v>
      </c>
      <c r="C9152" s="14" t="s">
        <v>383</v>
      </c>
      <c r="D9152" t="s">
        <v>456</v>
      </c>
      <c r="E9152" t="s">
        <v>474</v>
      </c>
      <c r="F9152" s="20">
        <v>2045</v>
      </c>
      <c r="G9152" s="20">
        <v>60</v>
      </c>
      <c r="H9152" s="11">
        <v>12907.9506485856</v>
      </c>
      <c r="I9152" s="10">
        <v>3776941.8360415399</v>
      </c>
      <c r="J9152" s="33">
        <f t="shared" si="568"/>
        <v>3.417566700501245E-3</v>
      </c>
      <c r="K9152" s="33">
        <f t="shared" si="569"/>
        <v>3.4117334664726107E-3</v>
      </c>
      <c r="L9152" s="33">
        <f t="shared" si="570"/>
        <v>0.96716318506348209</v>
      </c>
      <c r="M9152" s="33">
        <f t="shared" si="571"/>
        <v>0.96386348205746075</v>
      </c>
    </row>
    <row r="9153" spans="1:13" ht="41.4">
      <c r="A9153" t="s">
        <v>164</v>
      </c>
      <c r="B9153" t="s">
        <v>115</v>
      </c>
      <c r="C9153" s="14" t="s">
        <v>383</v>
      </c>
      <c r="D9153" t="s">
        <v>456</v>
      </c>
      <c r="E9153" t="s">
        <v>474</v>
      </c>
      <c r="F9153" s="20">
        <v>2045</v>
      </c>
      <c r="G9153" s="20">
        <v>61</v>
      </c>
      <c r="H9153" s="11">
        <v>13832.5334967663</v>
      </c>
      <c r="I9153" s="10">
        <v>3770262.9986997899</v>
      </c>
      <c r="J9153" s="33">
        <f t="shared" si="568"/>
        <v>3.6688510858623332E-3</v>
      </c>
      <c r="K9153" s="33">
        <f t="shared" si="569"/>
        <v>3.6621290749156987E-3</v>
      </c>
      <c r="L9153" s="33">
        <f t="shared" si="570"/>
        <v>0.96386348205746075</v>
      </c>
      <c r="M9153" s="33">
        <f t="shared" si="571"/>
        <v>0.96033368957556864</v>
      </c>
    </row>
    <row r="9154" spans="1:13" ht="41.4">
      <c r="A9154" t="s">
        <v>164</v>
      </c>
      <c r="B9154" t="s">
        <v>115</v>
      </c>
      <c r="C9154" s="14" t="s">
        <v>383</v>
      </c>
      <c r="D9154" t="s">
        <v>456</v>
      </c>
      <c r="E9154" t="s">
        <v>474</v>
      </c>
      <c r="F9154" s="20">
        <v>2045</v>
      </c>
      <c r="G9154" s="20">
        <v>62</v>
      </c>
      <c r="H9154" s="11">
        <v>14728.028041792901</v>
      </c>
      <c r="I9154" s="10">
        <v>3709093.9441336701</v>
      </c>
      <c r="J9154" s="33">
        <f t="shared" ref="J9154:J9217" si="572">IF(I9154&gt;0,H9154/I9154,0)</f>
        <v>3.9707886248302919E-3</v>
      </c>
      <c r="K9154" s="33">
        <f t="shared" ref="K9154:K9217" si="573">1-EXP(-J9154)</f>
        <v>3.9629154680066447E-3</v>
      </c>
      <c r="L9154" s="33">
        <f t="shared" ref="L9154:L9217" si="574">IF(G9154=30,1,M9153)</f>
        <v>0.96033368957556864</v>
      </c>
      <c r="M9154" s="33">
        <f t="shared" ref="M9154:M9217" si="575">L9154*(1-K9154)</f>
        <v>0.95652796834270171</v>
      </c>
    </row>
    <row r="9155" spans="1:13" ht="41.4">
      <c r="A9155" t="s">
        <v>164</v>
      </c>
      <c r="B9155" t="s">
        <v>115</v>
      </c>
      <c r="C9155" s="14" t="s">
        <v>383</v>
      </c>
      <c r="D9155" t="s">
        <v>456</v>
      </c>
      <c r="E9155" t="s">
        <v>474</v>
      </c>
      <c r="F9155" s="20">
        <v>2045</v>
      </c>
      <c r="G9155" s="20">
        <v>63</v>
      </c>
      <c r="H9155" s="11">
        <v>15578.0008217346</v>
      </c>
      <c r="I9155" s="10">
        <v>3623905.6331342701</v>
      </c>
      <c r="J9155" s="33">
        <f t="shared" si="572"/>
        <v>4.2986772832330584E-3</v>
      </c>
      <c r="K9155" s="33">
        <f t="shared" si="573"/>
        <v>4.28945119476698E-3</v>
      </c>
      <c r="L9155" s="33">
        <f t="shared" si="574"/>
        <v>0.95652796834270171</v>
      </c>
      <c r="M9155" s="33">
        <f t="shared" si="575"/>
        <v>0.95242498830606603</v>
      </c>
    </row>
    <row r="9156" spans="1:13" ht="41.4">
      <c r="A9156" t="s">
        <v>164</v>
      </c>
      <c r="B9156" t="s">
        <v>115</v>
      </c>
      <c r="C9156" s="14" t="s">
        <v>383</v>
      </c>
      <c r="D9156" t="s">
        <v>456</v>
      </c>
      <c r="E9156" t="s">
        <v>474</v>
      </c>
      <c r="F9156" s="20">
        <v>2045</v>
      </c>
      <c r="G9156" s="20">
        <v>64</v>
      </c>
      <c r="H9156" s="11">
        <v>16653.4422417676</v>
      </c>
      <c r="I9156" s="10">
        <v>3531334.9713904001</v>
      </c>
      <c r="J9156" s="33">
        <f t="shared" si="572"/>
        <v>4.7159055645210014E-3</v>
      </c>
      <c r="K9156" s="33">
        <f t="shared" si="573"/>
        <v>4.7048031413905456E-3</v>
      </c>
      <c r="L9156" s="33">
        <f t="shared" si="574"/>
        <v>0.95242498830606603</v>
      </c>
      <c r="M9156" s="33">
        <f t="shared" si="575"/>
        <v>0.94794401622914481</v>
      </c>
    </row>
    <row r="9157" spans="1:13" ht="41.4">
      <c r="A9157" t="s">
        <v>164</v>
      </c>
      <c r="B9157" t="s">
        <v>115</v>
      </c>
      <c r="C9157" s="14" t="s">
        <v>383</v>
      </c>
      <c r="D9157" t="s">
        <v>456</v>
      </c>
      <c r="E9157" t="s">
        <v>474</v>
      </c>
      <c r="F9157" s="20">
        <v>2045</v>
      </c>
      <c r="G9157" s="20">
        <v>65</v>
      </c>
      <c r="H9157" s="11">
        <v>17706.566745529599</v>
      </c>
      <c r="I9157" s="10">
        <v>3441531.2133679702</v>
      </c>
      <c r="J9157" s="33">
        <f t="shared" si="572"/>
        <v>5.1449676460151878E-3</v>
      </c>
      <c r="K9157" s="33">
        <f t="shared" si="573"/>
        <v>5.1317549692859732E-3</v>
      </c>
      <c r="L9157" s="33">
        <f t="shared" si="574"/>
        <v>0.94794401622914481</v>
      </c>
      <c r="M9157" s="33">
        <f t="shared" si="575"/>
        <v>0.94307939981325595</v>
      </c>
    </row>
    <row r="9158" spans="1:13" ht="41.4">
      <c r="A9158" t="s">
        <v>164</v>
      </c>
      <c r="B9158" t="s">
        <v>115</v>
      </c>
      <c r="C9158" s="14" t="s">
        <v>383</v>
      </c>
      <c r="D9158" t="s">
        <v>456</v>
      </c>
      <c r="E9158" t="s">
        <v>474</v>
      </c>
      <c r="F9158" s="20">
        <v>2045</v>
      </c>
      <c r="G9158" s="20">
        <v>66</v>
      </c>
      <c r="H9158" s="11">
        <v>18075.409811948601</v>
      </c>
      <c r="I9158" s="10">
        <v>3337520.8610324501</v>
      </c>
      <c r="J9158" s="33">
        <f t="shared" si="572"/>
        <v>5.4158192756155648E-3</v>
      </c>
      <c r="K9158" s="33">
        <f t="shared" si="573"/>
        <v>5.4011801659162861E-3</v>
      </c>
      <c r="L9158" s="33">
        <f t="shared" si="574"/>
        <v>0.94307939981325595</v>
      </c>
      <c r="M9158" s="33">
        <f t="shared" si="575"/>
        <v>0.93798565806410039</v>
      </c>
    </row>
    <row r="9159" spans="1:13" ht="41.4">
      <c r="A9159" t="s">
        <v>164</v>
      </c>
      <c r="B9159" t="s">
        <v>115</v>
      </c>
      <c r="C9159" s="14" t="s">
        <v>383</v>
      </c>
      <c r="D9159" t="s">
        <v>456</v>
      </c>
      <c r="E9159" t="s">
        <v>474</v>
      </c>
      <c r="F9159" s="20">
        <v>2045</v>
      </c>
      <c r="G9159" s="20">
        <v>67</v>
      </c>
      <c r="H9159" s="11">
        <v>18932.755840731199</v>
      </c>
      <c r="I9159" s="10">
        <v>3210541.6812827298</v>
      </c>
      <c r="J9159" s="33">
        <f t="shared" si="572"/>
        <v>5.8970596616477701E-3</v>
      </c>
      <c r="K9159" s="33">
        <f t="shared" si="573"/>
        <v>5.8797061336743894E-3</v>
      </c>
      <c r="L9159" s="33">
        <f t="shared" si="574"/>
        <v>0.93798565806410039</v>
      </c>
      <c r="M9159" s="33">
        <f t="shared" si="575"/>
        <v>0.93247057803708233</v>
      </c>
    </row>
    <row r="9160" spans="1:13" ht="41.4">
      <c r="A9160" t="s">
        <v>164</v>
      </c>
      <c r="B9160" t="s">
        <v>115</v>
      </c>
      <c r="C9160" s="14" t="s">
        <v>383</v>
      </c>
      <c r="D9160" t="s">
        <v>456</v>
      </c>
      <c r="E9160" t="s">
        <v>474</v>
      </c>
      <c r="F9160" s="20">
        <v>2045</v>
      </c>
      <c r="G9160" s="20">
        <v>68</v>
      </c>
      <c r="H9160" s="11">
        <v>19698.5367057808</v>
      </c>
      <c r="I9160" s="10">
        <v>3086046.1971250498</v>
      </c>
      <c r="J9160" s="33">
        <f t="shared" si="572"/>
        <v>6.3830984526841786E-3</v>
      </c>
      <c r="K9160" s="33">
        <f t="shared" si="573"/>
        <v>6.362769756110831E-3</v>
      </c>
      <c r="L9160" s="33">
        <f t="shared" si="574"/>
        <v>0.93247057803708233</v>
      </c>
      <c r="M9160" s="33">
        <f t="shared" si="575"/>
        <v>0.92653748244468481</v>
      </c>
    </row>
    <row r="9161" spans="1:13" ht="41.4">
      <c r="A9161" t="s">
        <v>164</v>
      </c>
      <c r="B9161" t="s">
        <v>115</v>
      </c>
      <c r="C9161" s="14" t="s">
        <v>383</v>
      </c>
      <c r="D9161" t="s">
        <v>456</v>
      </c>
      <c r="E9161" t="s">
        <v>474</v>
      </c>
      <c r="F9161" s="20">
        <v>2045</v>
      </c>
      <c r="G9161" s="20">
        <v>69</v>
      </c>
      <c r="H9161" s="11">
        <v>20003.113008399301</v>
      </c>
      <c r="I9161" s="10">
        <v>2972161.13523186</v>
      </c>
      <c r="J9161" s="33">
        <f t="shared" si="572"/>
        <v>6.7301576523840952E-3</v>
      </c>
      <c r="K9161" s="33">
        <f t="shared" si="573"/>
        <v>6.7075608631076422E-3</v>
      </c>
      <c r="L9161" s="33">
        <f t="shared" si="574"/>
        <v>0.92653748244468481</v>
      </c>
      <c r="M9161" s="33">
        <f t="shared" si="575"/>
        <v>0.92032267588923655</v>
      </c>
    </row>
    <row r="9162" spans="1:13" ht="41.4">
      <c r="A9162" t="s">
        <v>164</v>
      </c>
      <c r="B9162" t="s">
        <v>115</v>
      </c>
      <c r="C9162" s="14" t="s">
        <v>383</v>
      </c>
      <c r="D9162" t="s">
        <v>456</v>
      </c>
      <c r="E9162" t="s">
        <v>474</v>
      </c>
      <c r="F9162" s="20">
        <v>2046</v>
      </c>
      <c r="G9162" s="20">
        <v>30</v>
      </c>
      <c r="H9162" s="11">
        <v>685.89972181645601</v>
      </c>
      <c r="I9162" s="10">
        <v>4589095.7204488199</v>
      </c>
      <c r="J9162" s="33">
        <f t="shared" si="572"/>
        <v>1.4946293640381378E-4</v>
      </c>
      <c r="K9162" s="33">
        <f t="shared" si="573"/>
        <v>1.4945176737557464E-4</v>
      </c>
      <c r="L9162" s="33">
        <f t="shared" si="574"/>
        <v>1</v>
      </c>
      <c r="M9162" s="33">
        <f t="shared" si="575"/>
        <v>0.99985054823262443</v>
      </c>
    </row>
    <row r="9163" spans="1:13" ht="41.4">
      <c r="A9163" t="s">
        <v>164</v>
      </c>
      <c r="B9163" t="s">
        <v>115</v>
      </c>
      <c r="C9163" s="14" t="s">
        <v>383</v>
      </c>
      <c r="D9163" t="s">
        <v>456</v>
      </c>
      <c r="E9163" t="s">
        <v>474</v>
      </c>
      <c r="F9163" s="20">
        <v>2046</v>
      </c>
      <c r="G9163" s="20">
        <v>31</v>
      </c>
      <c r="H9163" s="11">
        <v>941.85856666432096</v>
      </c>
      <c r="I9163" s="10">
        <v>4652640.3336734399</v>
      </c>
      <c r="J9163" s="33">
        <f t="shared" si="572"/>
        <v>2.0243528386400912E-4</v>
      </c>
      <c r="K9163" s="33">
        <f t="shared" si="573"/>
        <v>2.0241479522453698E-4</v>
      </c>
      <c r="L9163" s="33">
        <f t="shared" si="574"/>
        <v>0.99985054823262443</v>
      </c>
      <c r="M9163" s="33">
        <f t="shared" si="575"/>
        <v>0.99964816368864873</v>
      </c>
    </row>
    <row r="9164" spans="1:13" ht="41.4">
      <c r="A9164" t="s">
        <v>164</v>
      </c>
      <c r="B9164" t="s">
        <v>115</v>
      </c>
      <c r="C9164" s="14" t="s">
        <v>383</v>
      </c>
      <c r="D9164" t="s">
        <v>456</v>
      </c>
      <c r="E9164" t="s">
        <v>474</v>
      </c>
      <c r="F9164" s="20">
        <v>2046</v>
      </c>
      <c r="G9164" s="20">
        <v>32</v>
      </c>
      <c r="H9164" s="11">
        <v>988.31763824493896</v>
      </c>
      <c r="I9164" s="10">
        <v>4724472.1715263603</v>
      </c>
      <c r="J9164" s="33">
        <f t="shared" si="572"/>
        <v>2.0919112280973345E-4</v>
      </c>
      <c r="K9164" s="33">
        <f t="shared" si="573"/>
        <v>2.0916924387248681E-4</v>
      </c>
      <c r="L9164" s="33">
        <f t="shared" si="574"/>
        <v>0.99964816368864873</v>
      </c>
      <c r="M9164" s="33">
        <f t="shared" si="575"/>
        <v>0.99943906803811144</v>
      </c>
    </row>
    <row r="9165" spans="1:13" ht="41.4">
      <c r="A9165" t="s">
        <v>164</v>
      </c>
      <c r="B9165" t="s">
        <v>115</v>
      </c>
      <c r="C9165" s="14" t="s">
        <v>383</v>
      </c>
      <c r="D9165" t="s">
        <v>456</v>
      </c>
      <c r="E9165" t="s">
        <v>474</v>
      </c>
      <c r="F9165" s="20">
        <v>2046</v>
      </c>
      <c r="G9165" s="20">
        <v>33</v>
      </c>
      <c r="H9165" s="11">
        <v>1050.79837951234</v>
      </c>
      <c r="I9165" s="10">
        <v>4815628.75322391</v>
      </c>
      <c r="J9165" s="33">
        <f t="shared" si="572"/>
        <v>2.1820585293433678E-4</v>
      </c>
      <c r="K9165" s="33">
        <f t="shared" si="573"/>
        <v>2.181820477686891E-4</v>
      </c>
      <c r="L9165" s="33">
        <f t="shared" si="574"/>
        <v>0.99943906803811144</v>
      </c>
      <c r="M9165" s="33">
        <f t="shared" si="575"/>
        <v>0.99922100837562688</v>
      </c>
    </row>
    <row r="9166" spans="1:13" ht="41.4">
      <c r="A9166" t="s">
        <v>164</v>
      </c>
      <c r="B9166" t="s">
        <v>115</v>
      </c>
      <c r="C9166" s="14" t="s">
        <v>383</v>
      </c>
      <c r="D9166" t="s">
        <v>456</v>
      </c>
      <c r="E9166" t="s">
        <v>474</v>
      </c>
      <c r="F9166" s="20">
        <v>2046</v>
      </c>
      <c r="G9166" s="20">
        <v>34</v>
      </c>
      <c r="H9166" s="11">
        <v>1110.48097916346</v>
      </c>
      <c r="I9166" s="10">
        <v>4858795.6555238096</v>
      </c>
      <c r="J9166" s="33">
        <f t="shared" si="572"/>
        <v>2.2855066520465614E-4</v>
      </c>
      <c r="K9166" s="33">
        <f t="shared" si="573"/>
        <v>2.2852454949096046E-4</v>
      </c>
      <c r="L9166" s="33">
        <f t="shared" si="574"/>
        <v>0.99922100837562688</v>
      </c>
      <c r="M9166" s="33">
        <f t="shared" si="575"/>
        <v>0.99899266184484592</v>
      </c>
    </row>
    <row r="9167" spans="1:13" ht="41.4">
      <c r="A9167" t="s">
        <v>164</v>
      </c>
      <c r="B9167" t="s">
        <v>115</v>
      </c>
      <c r="C9167" s="14" t="s">
        <v>383</v>
      </c>
      <c r="D9167" t="s">
        <v>456</v>
      </c>
      <c r="E9167" t="s">
        <v>474</v>
      </c>
      <c r="F9167" s="20">
        <v>2046</v>
      </c>
      <c r="G9167" s="20">
        <v>35</v>
      </c>
      <c r="H9167" s="11">
        <v>1163.1716544288299</v>
      </c>
      <c r="I9167" s="10">
        <v>4778919.8882309003</v>
      </c>
      <c r="J9167" s="33">
        <f t="shared" si="572"/>
        <v>2.433963493075885E-4</v>
      </c>
      <c r="K9167" s="33">
        <f t="shared" si="573"/>
        <v>2.4336673081926108E-4</v>
      </c>
      <c r="L9167" s="33">
        <f t="shared" si="574"/>
        <v>0.99899266184484592</v>
      </c>
      <c r="M9167" s="33">
        <f t="shared" si="575"/>
        <v>0.99874954026662033</v>
      </c>
    </row>
    <row r="9168" spans="1:13" ht="41.4">
      <c r="A9168" t="s">
        <v>164</v>
      </c>
      <c r="B9168" t="s">
        <v>115</v>
      </c>
      <c r="C9168" s="14" t="s">
        <v>383</v>
      </c>
      <c r="D9168" t="s">
        <v>456</v>
      </c>
      <c r="E9168" t="s">
        <v>474</v>
      </c>
      <c r="F9168" s="20">
        <v>2046</v>
      </c>
      <c r="G9168" s="20">
        <v>36</v>
      </c>
      <c r="H9168" s="11">
        <v>1438.63516384326</v>
      </c>
      <c r="I9168" s="10">
        <v>4677490.9596553398</v>
      </c>
      <c r="J9168" s="33">
        <f t="shared" si="572"/>
        <v>3.0756556800470343E-4</v>
      </c>
      <c r="K9168" s="33">
        <f t="shared" si="573"/>
        <v>3.075182745641003E-4</v>
      </c>
      <c r="L9168" s="33">
        <f t="shared" si="574"/>
        <v>0.99874954026662033</v>
      </c>
      <c r="M9168" s="33">
        <f t="shared" si="575"/>
        <v>0.99844240653127581</v>
      </c>
    </row>
    <row r="9169" spans="1:13" ht="41.4">
      <c r="A9169" t="s">
        <v>164</v>
      </c>
      <c r="B9169" t="s">
        <v>115</v>
      </c>
      <c r="C9169" s="14" t="s">
        <v>383</v>
      </c>
      <c r="D9169" t="s">
        <v>456</v>
      </c>
      <c r="E9169" t="s">
        <v>474</v>
      </c>
      <c r="F9169" s="20">
        <v>2046</v>
      </c>
      <c r="G9169" s="20">
        <v>37</v>
      </c>
      <c r="H9169" s="11">
        <v>1534.1189701087401</v>
      </c>
      <c r="I9169" s="10">
        <v>4620266.31070814</v>
      </c>
      <c r="J9169" s="33">
        <f t="shared" si="572"/>
        <v>3.320412432835735E-4</v>
      </c>
      <c r="K9169" s="33">
        <f t="shared" si="573"/>
        <v>3.3198612369078617E-4</v>
      </c>
      <c r="L9169" s="33">
        <f t="shared" si="574"/>
        <v>0.99844240653127581</v>
      </c>
      <c r="M9169" s="33">
        <f t="shared" si="575"/>
        <v>0.99811093750700297</v>
      </c>
    </row>
    <row r="9170" spans="1:13" ht="41.4">
      <c r="A9170" t="s">
        <v>164</v>
      </c>
      <c r="B9170" t="s">
        <v>115</v>
      </c>
      <c r="C9170" s="14" t="s">
        <v>383</v>
      </c>
      <c r="D9170" t="s">
        <v>456</v>
      </c>
      <c r="E9170" t="s">
        <v>474</v>
      </c>
      <c r="F9170" s="20">
        <v>2046</v>
      </c>
      <c r="G9170" s="20">
        <v>38</v>
      </c>
      <c r="H9170" s="11">
        <v>1666.05595095188</v>
      </c>
      <c r="I9170" s="10">
        <v>4611263.4859136399</v>
      </c>
      <c r="J9170" s="33">
        <f t="shared" si="572"/>
        <v>3.6130139950607933E-4</v>
      </c>
      <c r="K9170" s="33">
        <f t="shared" si="573"/>
        <v>3.6123613801530841E-4</v>
      </c>
      <c r="L9170" s="33">
        <f t="shared" si="574"/>
        <v>0.99811093750700297</v>
      </c>
      <c r="M9170" s="33">
        <f t="shared" si="575"/>
        <v>0.99775038376662706</v>
      </c>
    </row>
    <row r="9171" spans="1:13" ht="41.4">
      <c r="A9171" t="s">
        <v>164</v>
      </c>
      <c r="B9171" t="s">
        <v>115</v>
      </c>
      <c r="C9171" s="14" t="s">
        <v>383</v>
      </c>
      <c r="D9171" t="s">
        <v>456</v>
      </c>
      <c r="E9171" t="s">
        <v>474</v>
      </c>
      <c r="F9171" s="20">
        <v>2046</v>
      </c>
      <c r="G9171" s="20">
        <v>39</v>
      </c>
      <c r="H9171" s="11">
        <v>1748.9715819324001</v>
      </c>
      <c r="I9171" s="10">
        <v>4582084.99857233</v>
      </c>
      <c r="J9171" s="33">
        <f t="shared" si="572"/>
        <v>3.816977604032528E-4</v>
      </c>
      <c r="K9171" s="33">
        <f t="shared" si="573"/>
        <v>3.8162492308069229E-4</v>
      </c>
      <c r="L9171" s="33">
        <f t="shared" si="574"/>
        <v>0.99775038376662706</v>
      </c>
      <c r="M9171" s="33">
        <f t="shared" si="575"/>
        <v>0.99736961735316843</v>
      </c>
    </row>
    <row r="9172" spans="1:13" ht="41.4">
      <c r="A9172" t="s">
        <v>164</v>
      </c>
      <c r="B9172" t="s">
        <v>115</v>
      </c>
      <c r="C9172" s="14" t="s">
        <v>383</v>
      </c>
      <c r="D9172" t="s">
        <v>456</v>
      </c>
      <c r="E9172" t="s">
        <v>474</v>
      </c>
      <c r="F9172" s="20">
        <v>2046</v>
      </c>
      <c r="G9172" s="20">
        <v>40</v>
      </c>
      <c r="H9172" s="11">
        <v>1865.6224442560299</v>
      </c>
      <c r="I9172" s="10">
        <v>4509347.3286793903</v>
      </c>
      <c r="J9172" s="33">
        <f t="shared" si="572"/>
        <v>4.1372338573050148E-4</v>
      </c>
      <c r="K9172" s="33">
        <f t="shared" si="573"/>
        <v>4.1363781401193567E-4</v>
      </c>
      <c r="L9172" s="33">
        <f t="shared" si="574"/>
        <v>0.99736961735316843</v>
      </c>
      <c r="M9172" s="33">
        <f t="shared" si="575"/>
        <v>0.99695706756488456</v>
      </c>
    </row>
    <row r="9173" spans="1:13" ht="41.4">
      <c r="A9173" t="s">
        <v>164</v>
      </c>
      <c r="B9173" t="s">
        <v>115</v>
      </c>
      <c r="C9173" s="14" t="s">
        <v>383</v>
      </c>
      <c r="D9173" t="s">
        <v>456</v>
      </c>
      <c r="E9173" t="s">
        <v>474</v>
      </c>
      <c r="F9173" s="20">
        <v>2046</v>
      </c>
      <c r="G9173" s="20">
        <v>41</v>
      </c>
      <c r="H9173" s="11">
        <v>2371.68056464143</v>
      </c>
      <c r="I9173" s="10">
        <v>4413800.2604159396</v>
      </c>
      <c r="J9173" s="33">
        <f t="shared" si="572"/>
        <v>5.3733300664084236E-4</v>
      </c>
      <c r="K9173" s="33">
        <f t="shared" si="573"/>
        <v>5.3718866911445229E-4</v>
      </c>
      <c r="L9173" s="33">
        <f t="shared" si="574"/>
        <v>0.99695706756488456</v>
      </c>
      <c r="M9173" s="33">
        <f t="shared" si="575"/>
        <v>0.99642151352459518</v>
      </c>
    </row>
    <row r="9174" spans="1:13" ht="41.4">
      <c r="A9174" t="s">
        <v>164</v>
      </c>
      <c r="B9174" t="s">
        <v>115</v>
      </c>
      <c r="C9174" s="14" t="s">
        <v>383</v>
      </c>
      <c r="D9174" t="s">
        <v>456</v>
      </c>
      <c r="E9174" t="s">
        <v>474</v>
      </c>
      <c r="F9174" s="20">
        <v>2046</v>
      </c>
      <c r="G9174" s="20">
        <v>42</v>
      </c>
      <c r="H9174" s="11">
        <v>2571.23887455675</v>
      </c>
      <c r="I9174" s="10">
        <v>4314706.6295462698</v>
      </c>
      <c r="J9174" s="33">
        <f t="shared" si="572"/>
        <v>5.959243803389569E-4</v>
      </c>
      <c r="K9174" s="33">
        <f t="shared" si="573"/>
        <v>5.9574685267149707E-4</v>
      </c>
      <c r="L9174" s="33">
        <f t="shared" si="574"/>
        <v>0.99642151352459518</v>
      </c>
      <c r="M9174" s="33">
        <f t="shared" si="575"/>
        <v>0.99582789854397868</v>
      </c>
    </row>
    <row r="9175" spans="1:13" ht="41.4">
      <c r="A9175" t="s">
        <v>164</v>
      </c>
      <c r="B9175" t="s">
        <v>115</v>
      </c>
      <c r="C9175" s="14" t="s">
        <v>383</v>
      </c>
      <c r="D9175" t="s">
        <v>456</v>
      </c>
      <c r="E9175" t="s">
        <v>474</v>
      </c>
      <c r="F9175" s="20">
        <v>2046</v>
      </c>
      <c r="G9175" s="20">
        <v>43</v>
      </c>
      <c r="H9175" s="11">
        <v>2862.6834708890001</v>
      </c>
      <c r="I9175" s="10">
        <v>4268562.2863381999</v>
      </c>
      <c r="J9175" s="33">
        <f t="shared" si="572"/>
        <v>6.7064348107352147E-4</v>
      </c>
      <c r="K9175" s="33">
        <f t="shared" si="573"/>
        <v>6.7041864999750622E-4</v>
      </c>
      <c r="L9175" s="33">
        <f t="shared" si="574"/>
        <v>0.99582789854397868</v>
      </c>
      <c r="M9175" s="33">
        <f t="shared" si="575"/>
        <v>0.99516027694860698</v>
      </c>
    </row>
    <row r="9176" spans="1:13" ht="41.4">
      <c r="A9176" t="s">
        <v>164</v>
      </c>
      <c r="B9176" t="s">
        <v>115</v>
      </c>
      <c r="C9176" s="14" t="s">
        <v>383</v>
      </c>
      <c r="D9176" t="s">
        <v>456</v>
      </c>
      <c r="E9176" t="s">
        <v>474</v>
      </c>
      <c r="F9176" s="20">
        <v>2046</v>
      </c>
      <c r="G9176" s="20">
        <v>44</v>
      </c>
      <c r="H9176" s="11">
        <v>3020.8607066695199</v>
      </c>
      <c r="I9176" s="10">
        <v>4244306.9209728101</v>
      </c>
      <c r="J9176" s="33">
        <f t="shared" si="572"/>
        <v>7.1174416999445649E-4</v>
      </c>
      <c r="K9176" s="33">
        <f t="shared" si="573"/>
        <v>7.1149094019451464E-4</v>
      </c>
      <c r="L9176" s="33">
        <f t="shared" si="574"/>
        <v>0.99516027694860698</v>
      </c>
      <c r="M9176" s="33">
        <f t="shared" si="575"/>
        <v>0.99445222942751654</v>
      </c>
    </row>
    <row r="9177" spans="1:13" ht="41.4">
      <c r="A9177" t="s">
        <v>164</v>
      </c>
      <c r="B9177" t="s">
        <v>115</v>
      </c>
      <c r="C9177" s="14" t="s">
        <v>383</v>
      </c>
      <c r="D9177" t="s">
        <v>456</v>
      </c>
      <c r="E9177" t="s">
        <v>474</v>
      </c>
      <c r="F9177" s="20">
        <v>2046</v>
      </c>
      <c r="G9177" s="20">
        <v>45</v>
      </c>
      <c r="H9177" s="11">
        <v>3269.1513650127499</v>
      </c>
      <c r="I9177" s="10">
        <v>4219659.3242316702</v>
      </c>
      <c r="J9177" s="33">
        <f t="shared" si="572"/>
        <v>7.7474296236177981E-4</v>
      </c>
      <c r="K9177" s="33">
        <f t="shared" si="573"/>
        <v>7.7444292652151248E-4</v>
      </c>
      <c r="L9177" s="33">
        <f t="shared" si="574"/>
        <v>0.99445222942751654</v>
      </c>
      <c r="M9177" s="33">
        <f t="shared" si="575"/>
        <v>0.99368208293267291</v>
      </c>
    </row>
    <row r="9178" spans="1:13" ht="41.4">
      <c r="A9178" t="s">
        <v>164</v>
      </c>
      <c r="B9178" t="s">
        <v>115</v>
      </c>
      <c r="C9178" s="14" t="s">
        <v>383</v>
      </c>
      <c r="D9178" t="s">
        <v>456</v>
      </c>
      <c r="E9178" t="s">
        <v>474</v>
      </c>
      <c r="F9178" s="20">
        <v>2046</v>
      </c>
      <c r="G9178" s="20">
        <v>46</v>
      </c>
      <c r="H9178" s="11">
        <v>4076.0412359287002</v>
      </c>
      <c r="I9178" s="10">
        <v>4213651.9871851001</v>
      </c>
      <c r="J9178" s="33">
        <f t="shared" si="572"/>
        <v>9.6734169037335953E-4</v>
      </c>
      <c r="K9178" s="33">
        <f t="shared" si="573"/>
        <v>9.6687396622885391E-4</v>
      </c>
      <c r="L9178" s="33">
        <f t="shared" si="574"/>
        <v>0.99368208293267291</v>
      </c>
      <c r="M9178" s="33">
        <f t="shared" si="575"/>
        <v>0.99272131759597726</v>
      </c>
    </row>
    <row r="9179" spans="1:13" ht="41.4">
      <c r="A9179" t="s">
        <v>164</v>
      </c>
      <c r="B9179" t="s">
        <v>115</v>
      </c>
      <c r="C9179" s="14" t="s">
        <v>383</v>
      </c>
      <c r="D9179" t="s">
        <v>456</v>
      </c>
      <c r="E9179" t="s">
        <v>474</v>
      </c>
      <c r="F9179" s="20">
        <v>2046</v>
      </c>
      <c r="G9179" s="20">
        <v>47</v>
      </c>
      <c r="H9179" s="11">
        <v>4537.4520941481896</v>
      </c>
      <c r="I9179" s="10">
        <v>4244913.9416100103</v>
      </c>
      <c r="J9179" s="33">
        <f t="shared" si="572"/>
        <v>1.0689149783863995E-3</v>
      </c>
      <c r="K9179" s="33">
        <f t="shared" si="573"/>
        <v>1.0683438922698407E-3</v>
      </c>
      <c r="L9179" s="33">
        <f t="shared" si="574"/>
        <v>0.99272131759597726</v>
      </c>
      <c r="M9179" s="33">
        <f t="shared" si="575"/>
        <v>0.99166074983959751</v>
      </c>
    </row>
    <row r="9180" spans="1:13" ht="41.4">
      <c r="A9180" t="s">
        <v>164</v>
      </c>
      <c r="B9180" t="s">
        <v>115</v>
      </c>
      <c r="C9180" s="14" t="s">
        <v>383</v>
      </c>
      <c r="D9180" t="s">
        <v>456</v>
      </c>
      <c r="E9180" t="s">
        <v>474</v>
      </c>
      <c r="F9180" s="20">
        <v>2046</v>
      </c>
      <c r="G9180" s="20">
        <v>48</v>
      </c>
      <c r="H9180" s="11">
        <v>5065.26719419459</v>
      </c>
      <c r="I9180" s="10">
        <v>4277775.3877574401</v>
      </c>
      <c r="J9180" s="33">
        <f t="shared" si="572"/>
        <v>1.184089096564273E-3</v>
      </c>
      <c r="K9180" s="33">
        <f t="shared" si="573"/>
        <v>1.1833883396834555E-3</v>
      </c>
      <c r="L9180" s="33">
        <f t="shared" si="574"/>
        <v>0.99166074983959751</v>
      </c>
      <c r="M9180" s="33">
        <f t="shared" si="575"/>
        <v>0.99048723007131556</v>
      </c>
    </row>
    <row r="9181" spans="1:13" ht="41.4">
      <c r="A9181" t="s">
        <v>164</v>
      </c>
      <c r="B9181" t="s">
        <v>115</v>
      </c>
      <c r="C9181" s="14" t="s">
        <v>383</v>
      </c>
      <c r="D9181" t="s">
        <v>456</v>
      </c>
      <c r="E9181" t="s">
        <v>474</v>
      </c>
      <c r="F9181" s="20">
        <v>2046</v>
      </c>
      <c r="G9181" s="20">
        <v>49</v>
      </c>
      <c r="H9181" s="11">
        <v>5451.3335051454496</v>
      </c>
      <c r="I9181" s="10">
        <v>4264559.6188653903</v>
      </c>
      <c r="J9181" s="33">
        <f t="shared" si="572"/>
        <v>1.2782875589381036E-3</v>
      </c>
      <c r="K9181" s="33">
        <f t="shared" si="573"/>
        <v>1.2774708974095939E-3</v>
      </c>
      <c r="L9181" s="33">
        <f t="shared" si="574"/>
        <v>0.99048723007131556</v>
      </c>
      <c r="M9181" s="33">
        <f t="shared" si="575"/>
        <v>0.98922191146064364</v>
      </c>
    </row>
    <row r="9182" spans="1:13" ht="41.4">
      <c r="A9182" t="s">
        <v>164</v>
      </c>
      <c r="B9182" t="s">
        <v>115</v>
      </c>
      <c r="C9182" s="14" t="s">
        <v>383</v>
      </c>
      <c r="D9182" t="s">
        <v>456</v>
      </c>
      <c r="E9182" t="s">
        <v>474</v>
      </c>
      <c r="F9182" s="20">
        <v>2046</v>
      </c>
      <c r="G9182" s="20">
        <v>50</v>
      </c>
      <c r="H9182" s="11">
        <v>5817.5195019847497</v>
      </c>
      <c r="I9182" s="10">
        <v>4193391.7978765601</v>
      </c>
      <c r="J9182" s="33">
        <f t="shared" si="572"/>
        <v>1.3873064531987236E-3</v>
      </c>
      <c r="K9182" s="33">
        <f t="shared" si="573"/>
        <v>1.3863445884529924E-3</v>
      </c>
      <c r="L9182" s="33">
        <f t="shared" si="574"/>
        <v>0.98922191146064364</v>
      </c>
      <c r="M9182" s="33">
        <f t="shared" si="575"/>
        <v>0.98785050901691107</v>
      </c>
    </row>
    <row r="9183" spans="1:13" ht="41.4">
      <c r="A9183" t="s">
        <v>164</v>
      </c>
      <c r="B9183" t="s">
        <v>115</v>
      </c>
      <c r="C9183" s="14" t="s">
        <v>383</v>
      </c>
      <c r="D9183" t="s">
        <v>456</v>
      </c>
      <c r="E9183" t="s">
        <v>474</v>
      </c>
      <c r="F9183" s="20">
        <v>2046</v>
      </c>
      <c r="G9183" s="20">
        <v>51</v>
      </c>
      <c r="H9183" s="11">
        <v>6439.4231589328101</v>
      </c>
      <c r="I9183" s="10">
        <v>4119449.2854017601</v>
      </c>
      <c r="J9183" s="33">
        <f t="shared" si="572"/>
        <v>1.563175733647802E-3</v>
      </c>
      <c r="K9183" s="33">
        <f t="shared" si="573"/>
        <v>1.5619546108200932E-3</v>
      </c>
      <c r="L9183" s="33">
        <f t="shared" si="574"/>
        <v>0.98785050901691107</v>
      </c>
      <c r="M9183" s="33">
        <f t="shared" si="575"/>
        <v>0.98630753135955118</v>
      </c>
    </row>
    <row r="9184" spans="1:13" ht="41.4">
      <c r="A9184" t="s">
        <v>164</v>
      </c>
      <c r="B9184" t="s">
        <v>115</v>
      </c>
      <c r="C9184" s="14" t="s">
        <v>383</v>
      </c>
      <c r="D9184" t="s">
        <v>456</v>
      </c>
      <c r="E9184" t="s">
        <v>474</v>
      </c>
      <c r="F9184" s="20">
        <v>2046</v>
      </c>
      <c r="G9184" s="20">
        <v>52</v>
      </c>
      <c r="H9184" s="11">
        <v>6896.4130896097504</v>
      </c>
      <c r="I9184" s="10">
        <v>4053790.87144368</v>
      </c>
      <c r="J9184" s="33">
        <f t="shared" si="572"/>
        <v>1.7012256695801687E-3</v>
      </c>
      <c r="K9184" s="33">
        <f t="shared" si="573"/>
        <v>1.6997794054475213E-3</v>
      </c>
      <c r="L9184" s="33">
        <f t="shared" si="574"/>
        <v>0.98630753135955118</v>
      </c>
      <c r="M9184" s="33">
        <f t="shared" si="575"/>
        <v>0.9846310261303084</v>
      </c>
    </row>
    <row r="9185" spans="1:13" ht="41.4">
      <c r="A9185" t="s">
        <v>164</v>
      </c>
      <c r="B9185" t="s">
        <v>115</v>
      </c>
      <c r="C9185" s="14" t="s">
        <v>383</v>
      </c>
      <c r="D9185" t="s">
        <v>456</v>
      </c>
      <c r="E9185" t="s">
        <v>474</v>
      </c>
      <c r="F9185" s="20">
        <v>2046</v>
      </c>
      <c r="G9185" s="20">
        <v>53</v>
      </c>
      <c r="H9185" s="11">
        <v>7387.3206427099103</v>
      </c>
      <c r="I9185" s="10">
        <v>3989471.75990779</v>
      </c>
      <c r="J9185" s="33">
        <f t="shared" si="572"/>
        <v>1.8517039566362681E-3</v>
      </c>
      <c r="K9185" s="33">
        <f t="shared" si="573"/>
        <v>1.8499906105644559E-3</v>
      </c>
      <c r="L9185" s="33">
        <f t="shared" si="574"/>
        <v>0.9846310261303084</v>
      </c>
      <c r="M9185" s="33">
        <f t="shared" si="575"/>
        <v>0.9828094679770969</v>
      </c>
    </row>
    <row r="9186" spans="1:13" ht="41.4">
      <c r="A9186" t="s">
        <v>164</v>
      </c>
      <c r="B9186" t="s">
        <v>115</v>
      </c>
      <c r="C9186" s="14" t="s">
        <v>383</v>
      </c>
      <c r="D9186" t="s">
        <v>456</v>
      </c>
      <c r="E9186" t="s">
        <v>474</v>
      </c>
      <c r="F9186" s="20">
        <v>2046</v>
      </c>
      <c r="G9186" s="20">
        <v>54</v>
      </c>
      <c r="H9186" s="11">
        <v>8029.4718757534902</v>
      </c>
      <c r="I9186" s="10">
        <v>3957400.8136810502</v>
      </c>
      <c r="J9186" s="33">
        <f t="shared" si="572"/>
        <v>2.0289761522247042E-3</v>
      </c>
      <c r="K9186" s="33">
        <f t="shared" si="573"/>
        <v>2.0269191715349688E-3</v>
      </c>
      <c r="L9186" s="33">
        <f t="shared" si="574"/>
        <v>0.9828094679770969</v>
      </c>
      <c r="M9186" s="33">
        <f t="shared" si="575"/>
        <v>0.98081739262448808</v>
      </c>
    </row>
    <row r="9187" spans="1:13" ht="41.4">
      <c r="A9187" t="s">
        <v>164</v>
      </c>
      <c r="B9187" t="s">
        <v>115</v>
      </c>
      <c r="C9187" s="14" t="s">
        <v>383</v>
      </c>
      <c r="D9187" t="s">
        <v>456</v>
      </c>
      <c r="E9187" t="s">
        <v>474</v>
      </c>
      <c r="F9187" s="20">
        <v>2046</v>
      </c>
      <c r="G9187" s="20">
        <v>55</v>
      </c>
      <c r="H9187" s="11">
        <v>8727.8010503013793</v>
      </c>
      <c r="I9187" s="10">
        <v>3918355.9390902398</v>
      </c>
      <c r="J9187" s="33">
        <f t="shared" si="572"/>
        <v>2.2274140445566037E-3</v>
      </c>
      <c r="K9187" s="33">
        <f t="shared" si="573"/>
        <v>2.2249351987072563E-3</v>
      </c>
      <c r="L9187" s="33">
        <f t="shared" si="574"/>
        <v>0.98081739262448808</v>
      </c>
      <c r="M9187" s="33">
        <f t="shared" si="575"/>
        <v>0.97863513748413355</v>
      </c>
    </row>
    <row r="9188" spans="1:13" ht="41.4">
      <c r="A9188" t="s">
        <v>164</v>
      </c>
      <c r="B9188" t="s">
        <v>115</v>
      </c>
      <c r="C9188" s="14" t="s">
        <v>383</v>
      </c>
      <c r="D9188" t="s">
        <v>456</v>
      </c>
      <c r="E9188" t="s">
        <v>474</v>
      </c>
      <c r="F9188" s="20">
        <v>2046</v>
      </c>
      <c r="G9188" s="20">
        <v>56</v>
      </c>
      <c r="H9188" s="11">
        <v>9363.6398732524794</v>
      </c>
      <c r="I9188" s="10">
        <v>3881160.5772601902</v>
      </c>
      <c r="J9188" s="33">
        <f t="shared" si="572"/>
        <v>2.4125875976671162E-3</v>
      </c>
      <c r="K9188" s="33">
        <f t="shared" si="573"/>
        <v>2.4096796472407034E-3</v>
      </c>
      <c r="L9188" s="33">
        <f t="shared" si="574"/>
        <v>0.97863513748413355</v>
      </c>
      <c r="M9188" s="33">
        <f t="shared" si="575"/>
        <v>0.97627694031126344</v>
      </c>
    </row>
    <row r="9189" spans="1:13" ht="41.4">
      <c r="A9189" t="s">
        <v>164</v>
      </c>
      <c r="B9189" t="s">
        <v>115</v>
      </c>
      <c r="C9189" s="14" t="s">
        <v>383</v>
      </c>
      <c r="D9189" t="s">
        <v>456</v>
      </c>
      <c r="E9189" t="s">
        <v>474</v>
      </c>
      <c r="F9189" s="20">
        <v>2046</v>
      </c>
      <c r="G9189" s="20">
        <v>57</v>
      </c>
      <c r="H9189" s="11">
        <v>10266.4700466749</v>
      </c>
      <c r="I9189" s="10">
        <v>3863648.3227334302</v>
      </c>
      <c r="J9189" s="33">
        <f t="shared" si="572"/>
        <v>2.6571957872738379E-3</v>
      </c>
      <c r="K9189" s="33">
        <f t="shared" si="573"/>
        <v>2.6536685674107829E-3</v>
      </c>
      <c r="L9189" s="33">
        <f t="shared" si="574"/>
        <v>0.97627694031126344</v>
      </c>
      <c r="M9189" s="33">
        <f t="shared" si="575"/>
        <v>0.97368622488167145</v>
      </c>
    </row>
    <row r="9190" spans="1:13" ht="41.4">
      <c r="A9190" t="s">
        <v>164</v>
      </c>
      <c r="B9190" t="s">
        <v>115</v>
      </c>
      <c r="C9190" s="14" t="s">
        <v>383</v>
      </c>
      <c r="D9190" t="s">
        <v>456</v>
      </c>
      <c r="E9190" t="s">
        <v>474</v>
      </c>
      <c r="F9190" s="20">
        <v>2046</v>
      </c>
      <c r="G9190" s="20">
        <v>58</v>
      </c>
      <c r="H9190" s="11">
        <v>11172.435578722199</v>
      </c>
      <c r="I9190" s="10">
        <v>3800363.3093828098</v>
      </c>
      <c r="J9190" s="33">
        <f t="shared" si="572"/>
        <v>2.9398335551599239E-3</v>
      </c>
      <c r="K9190" s="33">
        <f t="shared" si="573"/>
        <v>2.9355164760281882E-3</v>
      </c>
      <c r="L9190" s="33">
        <f t="shared" si="574"/>
        <v>0.97368622488167145</v>
      </c>
      <c r="M9190" s="33">
        <f t="shared" si="575"/>
        <v>0.97082795292604962</v>
      </c>
    </row>
    <row r="9191" spans="1:13" ht="41.4">
      <c r="A9191" t="s">
        <v>164</v>
      </c>
      <c r="B9191" t="s">
        <v>115</v>
      </c>
      <c r="C9191" s="14" t="s">
        <v>383</v>
      </c>
      <c r="D9191" t="s">
        <v>456</v>
      </c>
      <c r="E9191" t="s">
        <v>474</v>
      </c>
      <c r="F9191" s="20">
        <v>2046</v>
      </c>
      <c r="G9191" s="20">
        <v>59</v>
      </c>
      <c r="H9191" s="11">
        <v>11606.006537728799</v>
      </c>
      <c r="I9191" s="10">
        <v>3727461.2936332501</v>
      </c>
      <c r="J9191" s="33">
        <f t="shared" si="572"/>
        <v>3.1136491095300235E-3</v>
      </c>
      <c r="K9191" s="33">
        <f t="shared" si="573"/>
        <v>3.108806731267455E-3</v>
      </c>
      <c r="L9191" s="33">
        <f t="shared" si="574"/>
        <v>0.97082795292604962</v>
      </c>
      <c r="M9191" s="33">
        <f t="shared" si="575"/>
        <v>0.96780983645109053</v>
      </c>
    </row>
    <row r="9192" spans="1:13" ht="41.4">
      <c r="A9192" t="s">
        <v>164</v>
      </c>
      <c r="B9192" t="s">
        <v>115</v>
      </c>
      <c r="C9192" s="14" t="s">
        <v>383</v>
      </c>
      <c r="D9192" t="s">
        <v>456</v>
      </c>
      <c r="E9192" t="s">
        <v>474</v>
      </c>
      <c r="F9192" s="20">
        <v>2046</v>
      </c>
      <c r="G9192" s="20">
        <v>60</v>
      </c>
      <c r="H9192" s="11">
        <v>12385.9253274289</v>
      </c>
      <c r="I9192" s="10">
        <v>3709834.71167864</v>
      </c>
      <c r="J9192" s="33">
        <f t="shared" si="572"/>
        <v>3.3386730919406568E-3</v>
      </c>
      <c r="K9192" s="33">
        <f t="shared" si="573"/>
        <v>3.3331059203119962E-3</v>
      </c>
      <c r="L9192" s="33">
        <f t="shared" si="574"/>
        <v>0.96780983645109053</v>
      </c>
      <c r="M9192" s="33">
        <f t="shared" si="575"/>
        <v>0.96458402375547925</v>
      </c>
    </row>
    <row r="9193" spans="1:13" ht="41.4">
      <c r="A9193" t="s">
        <v>164</v>
      </c>
      <c r="B9193" t="s">
        <v>115</v>
      </c>
      <c r="C9193" s="14" t="s">
        <v>383</v>
      </c>
      <c r="D9193" t="s">
        <v>456</v>
      </c>
      <c r="E9193" t="s">
        <v>474</v>
      </c>
      <c r="F9193" s="20">
        <v>2046</v>
      </c>
      <c r="G9193" s="20">
        <v>61</v>
      </c>
      <c r="H9193" s="11">
        <v>13384.7017441486</v>
      </c>
      <c r="I9193" s="10">
        <v>3741378.3986609001</v>
      </c>
      <c r="J9193" s="33">
        <f t="shared" si="572"/>
        <v>3.5774787572781202E-3</v>
      </c>
      <c r="K9193" s="33">
        <f t="shared" si="573"/>
        <v>3.5710872043021036E-3</v>
      </c>
      <c r="L9193" s="33">
        <f t="shared" si="574"/>
        <v>0.96458402375547925</v>
      </c>
      <c r="M9193" s="33">
        <f t="shared" si="575"/>
        <v>0.96113941009077186</v>
      </c>
    </row>
    <row r="9194" spans="1:13" ht="41.4">
      <c r="A9194" t="s">
        <v>164</v>
      </c>
      <c r="B9194" t="s">
        <v>115</v>
      </c>
      <c r="C9194" s="14" t="s">
        <v>383</v>
      </c>
      <c r="D9194" t="s">
        <v>456</v>
      </c>
      <c r="E9194" t="s">
        <v>474</v>
      </c>
      <c r="F9194" s="20">
        <v>2046</v>
      </c>
      <c r="G9194" s="20">
        <v>62</v>
      </c>
      <c r="H9194" s="11">
        <v>14536.807653216199</v>
      </c>
      <c r="I9194" s="10">
        <v>3731499.9523942699</v>
      </c>
      <c r="J9194" s="33">
        <f t="shared" si="572"/>
        <v>3.8957008813275853E-3</v>
      </c>
      <c r="K9194" s="33">
        <f t="shared" si="573"/>
        <v>3.8881224829010463E-3</v>
      </c>
      <c r="L9194" s="33">
        <f t="shared" si="574"/>
        <v>0.96113941009077186</v>
      </c>
      <c r="M9194" s="33">
        <f t="shared" si="575"/>
        <v>0.95740238234119568</v>
      </c>
    </row>
    <row r="9195" spans="1:13" ht="41.4">
      <c r="A9195" t="s">
        <v>164</v>
      </c>
      <c r="B9195" t="s">
        <v>115</v>
      </c>
      <c r="C9195" s="14" t="s">
        <v>383</v>
      </c>
      <c r="D9195" t="s">
        <v>456</v>
      </c>
      <c r="E9195" t="s">
        <v>474</v>
      </c>
      <c r="F9195" s="20">
        <v>2046</v>
      </c>
      <c r="G9195" s="20">
        <v>63</v>
      </c>
      <c r="H9195" s="11">
        <v>15475.378420343701</v>
      </c>
      <c r="I9195" s="10">
        <v>3667416.6119780401</v>
      </c>
      <c r="J9195" s="33">
        <f t="shared" si="572"/>
        <v>4.2196946945705673E-3</v>
      </c>
      <c r="K9195" s="33">
        <f t="shared" si="573"/>
        <v>4.2108042922367472E-3</v>
      </c>
      <c r="L9195" s="33">
        <f t="shared" si="574"/>
        <v>0.95740238234119568</v>
      </c>
      <c r="M9195" s="33">
        <f t="shared" si="575"/>
        <v>0.95337094828023572</v>
      </c>
    </row>
    <row r="9196" spans="1:13" ht="41.4">
      <c r="A9196" t="s">
        <v>164</v>
      </c>
      <c r="B9196" t="s">
        <v>115</v>
      </c>
      <c r="C9196" s="14" t="s">
        <v>383</v>
      </c>
      <c r="D9196" t="s">
        <v>456</v>
      </c>
      <c r="E9196" t="s">
        <v>474</v>
      </c>
      <c r="F9196" s="20">
        <v>2046</v>
      </c>
      <c r="G9196" s="20">
        <v>64</v>
      </c>
      <c r="H9196" s="11">
        <v>16614.3050683236</v>
      </c>
      <c r="I9196" s="10">
        <v>3579388.3464139798</v>
      </c>
      <c r="J9196" s="33">
        <f t="shared" si="572"/>
        <v>4.6416603789216351E-3</v>
      </c>
      <c r="K9196" s="33">
        <f t="shared" si="573"/>
        <v>4.6309045214991684E-3</v>
      </c>
      <c r="L9196" s="33">
        <f t="shared" si="574"/>
        <v>0.95337094828023572</v>
      </c>
      <c r="M9196" s="33">
        <f t="shared" si="575"/>
        <v>0.94895597844517887</v>
      </c>
    </row>
    <row r="9197" spans="1:13" ht="41.4">
      <c r="A9197" t="s">
        <v>164</v>
      </c>
      <c r="B9197" t="s">
        <v>115</v>
      </c>
      <c r="C9197" s="14" t="s">
        <v>383</v>
      </c>
      <c r="D9197" t="s">
        <v>456</v>
      </c>
      <c r="E9197" t="s">
        <v>474</v>
      </c>
      <c r="F9197" s="20">
        <v>2046</v>
      </c>
      <c r="G9197" s="20">
        <v>65</v>
      </c>
      <c r="H9197" s="11">
        <v>17648.4859602918</v>
      </c>
      <c r="I9197" s="10">
        <v>3483687.3053334798</v>
      </c>
      <c r="J9197" s="33">
        <f t="shared" si="572"/>
        <v>5.0660361890897034E-3</v>
      </c>
      <c r="K9197" s="33">
        <f t="shared" si="573"/>
        <v>5.0532254700735857E-3</v>
      </c>
      <c r="L9197" s="33">
        <f t="shared" si="574"/>
        <v>0.94895597844517887</v>
      </c>
      <c r="M9197" s="33">
        <f t="shared" si="575"/>
        <v>0.94416068992492108</v>
      </c>
    </row>
    <row r="9198" spans="1:13" ht="41.4">
      <c r="A9198" t="s">
        <v>164</v>
      </c>
      <c r="B9198" t="s">
        <v>115</v>
      </c>
      <c r="C9198" s="14" t="s">
        <v>383</v>
      </c>
      <c r="D9198" t="s">
        <v>456</v>
      </c>
      <c r="E9198" t="s">
        <v>474</v>
      </c>
      <c r="F9198" s="20">
        <v>2046</v>
      </c>
      <c r="G9198" s="20">
        <v>66</v>
      </c>
      <c r="H9198" s="11">
        <v>18055.126266692401</v>
      </c>
      <c r="I9198" s="10">
        <v>3390641.0932033299</v>
      </c>
      <c r="J9198" s="33">
        <f t="shared" si="572"/>
        <v>5.3249889240369894E-3</v>
      </c>
      <c r="K9198" s="33">
        <f t="shared" si="573"/>
        <v>5.3108363025108352E-3</v>
      </c>
      <c r="L9198" s="33">
        <f t="shared" si="574"/>
        <v>0.94416068992492108</v>
      </c>
      <c r="M9198" s="33">
        <f t="shared" si="575"/>
        <v>0.93914640705746411</v>
      </c>
    </row>
    <row r="9199" spans="1:13" ht="41.4">
      <c r="A9199" t="s">
        <v>164</v>
      </c>
      <c r="B9199" t="s">
        <v>115</v>
      </c>
      <c r="C9199" s="14" t="s">
        <v>383</v>
      </c>
      <c r="D9199" t="s">
        <v>456</v>
      </c>
      <c r="E9199" t="s">
        <v>474</v>
      </c>
      <c r="F9199" s="20">
        <v>2046</v>
      </c>
      <c r="G9199" s="20">
        <v>67</v>
      </c>
      <c r="H9199" s="11">
        <v>19038.743286331101</v>
      </c>
      <c r="I9199" s="10">
        <v>3282943.1518782</v>
      </c>
      <c r="J9199" s="33">
        <f t="shared" si="572"/>
        <v>5.7992911864583677E-3</v>
      </c>
      <c r="K9199" s="33">
        <f t="shared" si="573"/>
        <v>5.7825077569971794E-3</v>
      </c>
      <c r="L9199" s="33">
        <f t="shared" si="574"/>
        <v>0.93914640705746411</v>
      </c>
      <c r="M9199" s="33">
        <f t="shared" si="575"/>
        <v>0.93371578567369828</v>
      </c>
    </row>
    <row r="9200" spans="1:13" ht="41.4">
      <c r="A9200" t="s">
        <v>164</v>
      </c>
      <c r="B9200" t="s">
        <v>115</v>
      </c>
      <c r="C9200" s="14" t="s">
        <v>383</v>
      </c>
      <c r="D9200" t="s">
        <v>456</v>
      </c>
      <c r="E9200" t="s">
        <v>474</v>
      </c>
      <c r="F9200" s="20">
        <v>2046</v>
      </c>
      <c r="G9200" s="20">
        <v>68</v>
      </c>
      <c r="H9200" s="11">
        <v>19809.496472800001</v>
      </c>
      <c r="I9200" s="10">
        <v>3153059.4058501301</v>
      </c>
      <c r="J9200" s="33">
        <f t="shared" si="572"/>
        <v>6.2826271005379138E-3</v>
      </c>
      <c r="K9200" s="33">
        <f t="shared" si="573"/>
        <v>6.2629326647455352E-3</v>
      </c>
      <c r="L9200" s="33">
        <f t="shared" si="574"/>
        <v>0.93371578567369828</v>
      </c>
      <c r="M9200" s="33">
        <f t="shared" si="575"/>
        <v>0.9278679865800139</v>
      </c>
    </row>
    <row r="9201" spans="1:13" ht="41.4">
      <c r="A9201" t="s">
        <v>164</v>
      </c>
      <c r="B9201" t="s">
        <v>115</v>
      </c>
      <c r="C9201" s="14" t="s">
        <v>383</v>
      </c>
      <c r="D9201" t="s">
        <v>456</v>
      </c>
      <c r="E9201" t="s">
        <v>474</v>
      </c>
      <c r="F9201" s="20">
        <v>2046</v>
      </c>
      <c r="G9201" s="20">
        <v>69</v>
      </c>
      <c r="H9201" s="11">
        <v>20009.272907201801</v>
      </c>
      <c r="I9201" s="10">
        <v>3025675.7670706199</v>
      </c>
      <c r="J9201" s="33">
        <f t="shared" si="572"/>
        <v>6.6131583314276449E-3</v>
      </c>
      <c r="K9201" s="33">
        <f t="shared" si="573"/>
        <v>6.5913395234410421E-3</v>
      </c>
      <c r="L9201" s="33">
        <f t="shared" si="574"/>
        <v>0.9278679865800139</v>
      </c>
      <c r="M9201" s="33">
        <f t="shared" si="575"/>
        <v>0.92175209364753341</v>
      </c>
    </row>
    <row r="9202" spans="1:13" ht="41.4">
      <c r="A9202" t="s">
        <v>164</v>
      </c>
      <c r="B9202" t="s">
        <v>115</v>
      </c>
      <c r="C9202" s="14" t="s">
        <v>383</v>
      </c>
      <c r="D9202" t="s">
        <v>456</v>
      </c>
      <c r="E9202" t="s">
        <v>474</v>
      </c>
      <c r="F9202" s="20">
        <v>2047</v>
      </c>
      <c r="G9202" s="20">
        <v>30</v>
      </c>
      <c r="H9202" s="11">
        <v>637.02144679183505</v>
      </c>
      <c r="I9202" s="10">
        <v>4347156.0476179104</v>
      </c>
      <c r="J9202" s="33">
        <f t="shared" si="572"/>
        <v>1.4653751551911749E-4</v>
      </c>
      <c r="K9202" s="33">
        <f t="shared" si="573"/>
        <v>1.4652677942184056E-4</v>
      </c>
      <c r="L9202" s="33">
        <f t="shared" si="574"/>
        <v>1</v>
      </c>
      <c r="M9202" s="33">
        <f t="shared" si="575"/>
        <v>0.99985347322057816</v>
      </c>
    </row>
    <row r="9203" spans="1:13" ht="41.4">
      <c r="A9203" t="s">
        <v>164</v>
      </c>
      <c r="B9203" t="s">
        <v>115</v>
      </c>
      <c r="C9203" s="14" t="s">
        <v>383</v>
      </c>
      <c r="D9203" t="s">
        <v>456</v>
      </c>
      <c r="E9203" t="s">
        <v>474</v>
      </c>
      <c r="F9203" s="20">
        <v>2047</v>
      </c>
      <c r="G9203" s="20">
        <v>31</v>
      </c>
      <c r="H9203" s="11">
        <v>916.02942306867897</v>
      </c>
      <c r="I9203" s="10">
        <v>4584033.4991926299</v>
      </c>
      <c r="J9203" s="33">
        <f t="shared" si="572"/>
        <v>1.9983043824396487E-4</v>
      </c>
      <c r="K9203" s="33">
        <f t="shared" si="573"/>
        <v>1.9981047347183978E-4</v>
      </c>
      <c r="L9203" s="33">
        <f t="shared" si="574"/>
        <v>0.99985347322057816</v>
      </c>
      <c r="M9203" s="33">
        <f t="shared" si="575"/>
        <v>0.99965369202469145</v>
      </c>
    </row>
    <row r="9204" spans="1:13" ht="41.4">
      <c r="A9204" t="s">
        <v>164</v>
      </c>
      <c r="B9204" t="s">
        <v>115</v>
      </c>
      <c r="C9204" s="14" t="s">
        <v>383</v>
      </c>
      <c r="D9204" t="s">
        <v>456</v>
      </c>
      <c r="E9204" t="s">
        <v>474</v>
      </c>
      <c r="F9204" s="20">
        <v>2047</v>
      </c>
      <c r="G9204" s="20">
        <v>32</v>
      </c>
      <c r="H9204" s="11">
        <v>958.92964513029494</v>
      </c>
      <c r="I9204" s="10">
        <v>4647588.2378978496</v>
      </c>
      <c r="J9204" s="33">
        <f t="shared" si="572"/>
        <v>2.0632844306448894E-4</v>
      </c>
      <c r="K9204" s="33">
        <f t="shared" si="573"/>
        <v>2.063071588151999E-4</v>
      </c>
      <c r="L9204" s="33">
        <f t="shared" si="574"/>
        <v>0.99965369202469145</v>
      </c>
      <c r="M9204" s="33">
        <f t="shared" si="575"/>
        <v>0.99944745631169074</v>
      </c>
    </row>
    <row r="9205" spans="1:13" ht="41.4">
      <c r="A9205" t="s">
        <v>164</v>
      </c>
      <c r="B9205" t="s">
        <v>115</v>
      </c>
      <c r="C9205" s="14" t="s">
        <v>383</v>
      </c>
      <c r="D9205" t="s">
        <v>456</v>
      </c>
      <c r="E9205" t="s">
        <v>474</v>
      </c>
      <c r="F9205" s="20">
        <v>2047</v>
      </c>
      <c r="G9205" s="20">
        <v>33</v>
      </c>
      <c r="H9205" s="11">
        <v>1020.56864735762</v>
      </c>
      <c r="I9205" s="10">
        <v>4719150.2812324604</v>
      </c>
      <c r="J9205" s="33">
        <f t="shared" si="572"/>
        <v>2.1626110349066627E-4</v>
      </c>
      <c r="K9205" s="33">
        <f t="shared" si="573"/>
        <v>2.1623772074386149E-4</v>
      </c>
      <c r="L9205" s="33">
        <f t="shared" si="574"/>
        <v>0.99944745631169074</v>
      </c>
      <c r="M9205" s="33">
        <f t="shared" si="575"/>
        <v>0.9992313380717347</v>
      </c>
    </row>
    <row r="9206" spans="1:13" ht="41.4">
      <c r="A9206" t="s">
        <v>164</v>
      </c>
      <c r="B9206" t="s">
        <v>115</v>
      </c>
      <c r="C9206" s="14" t="s">
        <v>383</v>
      </c>
      <c r="D9206" t="s">
        <v>456</v>
      </c>
      <c r="E9206" t="s">
        <v>474</v>
      </c>
      <c r="F9206" s="20">
        <v>2047</v>
      </c>
      <c r="G9206" s="20">
        <v>34</v>
      </c>
      <c r="H9206" s="11">
        <v>1088.9474225983599</v>
      </c>
      <c r="I9206" s="10">
        <v>4809970.1199815599</v>
      </c>
      <c r="J9206" s="33">
        <f t="shared" si="572"/>
        <v>2.2639380192293891E-4</v>
      </c>
      <c r="K9206" s="33">
        <f t="shared" si="573"/>
        <v>2.2636817678001186E-4</v>
      </c>
      <c r="L9206" s="33">
        <f t="shared" si="574"/>
        <v>0.9992313380717347</v>
      </c>
      <c r="M9206" s="33">
        <f t="shared" si="575"/>
        <v>0.99900514389555395</v>
      </c>
    </row>
    <row r="9207" spans="1:13" ht="41.4">
      <c r="A9207" t="s">
        <v>164</v>
      </c>
      <c r="B9207" t="s">
        <v>115</v>
      </c>
      <c r="C9207" s="14" t="s">
        <v>383</v>
      </c>
      <c r="D9207" t="s">
        <v>456</v>
      </c>
      <c r="E9207" t="s">
        <v>474</v>
      </c>
      <c r="F9207" s="20">
        <v>2047</v>
      </c>
      <c r="G9207" s="20">
        <v>35</v>
      </c>
      <c r="H9207" s="11">
        <v>1169.45991109224</v>
      </c>
      <c r="I9207" s="10">
        <v>4852809.2533432702</v>
      </c>
      <c r="J9207" s="33">
        <f t="shared" si="572"/>
        <v>2.4098616904972271E-4</v>
      </c>
      <c r="K9207" s="33">
        <f t="shared" si="573"/>
        <v>2.4095713421523612E-4</v>
      </c>
      <c r="L9207" s="33">
        <f t="shared" si="574"/>
        <v>0.99900514389555395</v>
      </c>
      <c r="M9207" s="33">
        <f t="shared" si="575"/>
        <v>0.99876442647901464</v>
      </c>
    </row>
    <row r="9208" spans="1:13" ht="41.4">
      <c r="A9208" t="s">
        <v>164</v>
      </c>
      <c r="B9208" t="s">
        <v>115</v>
      </c>
      <c r="C9208" s="14" t="s">
        <v>383</v>
      </c>
      <c r="D9208" t="s">
        <v>456</v>
      </c>
      <c r="E9208" t="s">
        <v>474</v>
      </c>
      <c r="F9208" s="20">
        <v>2047</v>
      </c>
      <c r="G9208" s="20">
        <v>36</v>
      </c>
      <c r="H9208" s="11">
        <v>1449.56515646035</v>
      </c>
      <c r="I9208" s="10">
        <v>4772698.5198746296</v>
      </c>
      <c r="J9208" s="33">
        <f t="shared" si="572"/>
        <v>3.0372024346897729E-4</v>
      </c>
      <c r="K9208" s="33">
        <f t="shared" si="573"/>
        <v>3.0367412514498149E-4</v>
      </c>
      <c r="L9208" s="33">
        <f t="shared" si="574"/>
        <v>0.99876442647901464</v>
      </c>
      <c r="M9208" s="33">
        <f t="shared" si="575"/>
        <v>0.9984611275655777</v>
      </c>
    </row>
    <row r="9209" spans="1:13" ht="41.4">
      <c r="A9209" t="s">
        <v>164</v>
      </c>
      <c r="B9209" t="s">
        <v>115</v>
      </c>
      <c r="C9209" s="14" t="s">
        <v>383</v>
      </c>
      <c r="D9209" t="s">
        <v>456</v>
      </c>
      <c r="E9209" t="s">
        <v>474</v>
      </c>
      <c r="F9209" s="20">
        <v>2047</v>
      </c>
      <c r="G9209" s="20">
        <v>37</v>
      </c>
      <c r="H9209" s="11">
        <v>1532.1829515982899</v>
      </c>
      <c r="I9209" s="10">
        <v>4671202.0107524795</v>
      </c>
      <c r="J9209" s="33">
        <f t="shared" si="572"/>
        <v>3.280061423315478E-4</v>
      </c>
      <c r="K9209" s="33">
        <f t="shared" si="573"/>
        <v>3.2795235419791346E-4</v>
      </c>
      <c r="L9209" s="33">
        <f t="shared" si="574"/>
        <v>0.9984611275655777</v>
      </c>
      <c r="M9209" s="33">
        <f t="shared" si="575"/>
        <v>0.99813367988821744</v>
      </c>
    </row>
    <row r="9210" spans="1:13" ht="41.4">
      <c r="A9210" t="s">
        <v>164</v>
      </c>
      <c r="B9210" t="s">
        <v>115</v>
      </c>
      <c r="C9210" s="14" t="s">
        <v>383</v>
      </c>
      <c r="D9210" t="s">
        <v>456</v>
      </c>
      <c r="E9210" t="s">
        <v>474</v>
      </c>
      <c r="F9210" s="20">
        <v>2047</v>
      </c>
      <c r="G9210" s="20">
        <v>38</v>
      </c>
      <c r="H9210" s="11">
        <v>1646.28635878877</v>
      </c>
      <c r="I9210" s="10">
        <v>4613628.4098445699</v>
      </c>
      <c r="J9210" s="33">
        <f t="shared" si="572"/>
        <v>3.5683115598905208E-4</v>
      </c>
      <c r="K9210" s="33">
        <f t="shared" si="573"/>
        <v>3.5676749932389562E-4</v>
      </c>
      <c r="L9210" s="33">
        <f t="shared" si="574"/>
        <v>0.99813367988821744</v>
      </c>
      <c r="M9210" s="33">
        <f t="shared" si="575"/>
        <v>0.99777757823125279</v>
      </c>
    </row>
    <row r="9211" spans="1:13" ht="41.4">
      <c r="A9211" t="s">
        <v>164</v>
      </c>
      <c r="B9211" t="s">
        <v>115</v>
      </c>
      <c r="C9211" s="14" t="s">
        <v>383</v>
      </c>
      <c r="D9211" t="s">
        <v>456</v>
      </c>
      <c r="E9211" t="s">
        <v>474</v>
      </c>
      <c r="F9211" s="20">
        <v>2047</v>
      </c>
      <c r="G9211" s="20">
        <v>39</v>
      </c>
      <c r="H9211" s="11">
        <v>1735.5266032429599</v>
      </c>
      <c r="I9211" s="10">
        <v>4604148.7498906599</v>
      </c>
      <c r="J9211" s="33">
        <f t="shared" si="572"/>
        <v>3.769484214175694E-4</v>
      </c>
      <c r="K9211" s="33">
        <f t="shared" si="573"/>
        <v>3.7687738528724424E-4</v>
      </c>
      <c r="L9211" s="33">
        <f t="shared" si="574"/>
        <v>0.99777757823125279</v>
      </c>
      <c r="M9211" s="33">
        <f t="shared" si="575"/>
        <v>0.99740153842647072</v>
      </c>
    </row>
    <row r="9212" spans="1:13" ht="41.4">
      <c r="A9212" t="s">
        <v>164</v>
      </c>
      <c r="B9212" t="s">
        <v>115</v>
      </c>
      <c r="C9212" s="14" t="s">
        <v>383</v>
      </c>
      <c r="D9212" t="s">
        <v>456</v>
      </c>
      <c r="E9212" t="s">
        <v>474</v>
      </c>
      <c r="F9212" s="20">
        <v>2047</v>
      </c>
      <c r="G9212" s="20">
        <v>40</v>
      </c>
      <c r="H9212" s="11">
        <v>1867.65153686487</v>
      </c>
      <c r="I9212" s="10">
        <v>4574532.9122572001</v>
      </c>
      <c r="J9212" s="33">
        <f t="shared" si="572"/>
        <v>4.0827152688323743E-4</v>
      </c>
      <c r="K9212" s="33">
        <f t="shared" si="573"/>
        <v>4.081881954044464E-4</v>
      </c>
      <c r="L9212" s="33">
        <f t="shared" si="574"/>
        <v>0.99740153842647072</v>
      </c>
      <c r="M9212" s="33">
        <f t="shared" si="575"/>
        <v>0.99699441089240681</v>
      </c>
    </row>
    <row r="9213" spans="1:13" ht="41.4">
      <c r="A9213" t="s">
        <v>164</v>
      </c>
      <c r="B9213" t="s">
        <v>115</v>
      </c>
      <c r="C9213" s="14" t="s">
        <v>383</v>
      </c>
      <c r="D9213" t="s">
        <v>456</v>
      </c>
      <c r="E9213" t="s">
        <v>474</v>
      </c>
      <c r="F9213" s="20">
        <v>2047</v>
      </c>
      <c r="G9213" s="20">
        <v>41</v>
      </c>
      <c r="H9213" s="11">
        <v>2385.10976237258</v>
      </c>
      <c r="I9213" s="10">
        <v>4501341.46218294</v>
      </c>
      <c r="J9213" s="33">
        <f t="shared" si="572"/>
        <v>5.2986643701895774E-4</v>
      </c>
      <c r="K9213" s="33">
        <f t="shared" si="573"/>
        <v>5.2972608258916587E-4</v>
      </c>
      <c r="L9213" s="33">
        <f t="shared" si="574"/>
        <v>0.99699441089240681</v>
      </c>
      <c r="M9213" s="33">
        <f t="shared" si="575"/>
        <v>0.99646627694876144</v>
      </c>
    </row>
    <row r="9214" spans="1:13" ht="41.4">
      <c r="A9214" t="s">
        <v>164</v>
      </c>
      <c r="B9214" t="s">
        <v>115</v>
      </c>
      <c r="C9214" s="14" t="s">
        <v>383</v>
      </c>
      <c r="D9214" t="s">
        <v>456</v>
      </c>
      <c r="E9214" t="s">
        <v>474</v>
      </c>
      <c r="F9214" s="20">
        <v>2047</v>
      </c>
      <c r="G9214" s="20">
        <v>42</v>
      </c>
      <c r="H9214" s="11">
        <v>2575.3304845215798</v>
      </c>
      <c r="I9214" s="10">
        <v>4405658.0780310798</v>
      </c>
      <c r="J9214" s="33">
        <f t="shared" si="572"/>
        <v>5.8455069342841818E-4</v>
      </c>
      <c r="K9214" s="33">
        <f t="shared" si="573"/>
        <v>5.8437987695703075E-4</v>
      </c>
      <c r="L9214" s="33">
        <f t="shared" si="574"/>
        <v>0.99646627694876144</v>
      </c>
      <c r="M9214" s="33">
        <f t="shared" si="575"/>
        <v>0.99588396210844632</v>
      </c>
    </row>
    <row r="9215" spans="1:13" ht="41.4">
      <c r="A9215" t="s">
        <v>164</v>
      </c>
      <c r="B9215" t="s">
        <v>115</v>
      </c>
      <c r="C9215" s="14" t="s">
        <v>383</v>
      </c>
      <c r="D9215" t="s">
        <v>456</v>
      </c>
      <c r="E9215" t="s">
        <v>474</v>
      </c>
      <c r="F9215" s="20">
        <v>2047</v>
      </c>
      <c r="G9215" s="20">
        <v>43</v>
      </c>
      <c r="H9215" s="11">
        <v>2810.0460955150102</v>
      </c>
      <c r="I9215" s="10">
        <v>4306038.2392333904</v>
      </c>
      <c r="J9215" s="33">
        <f t="shared" si="572"/>
        <v>6.5258270814039178E-4</v>
      </c>
      <c r="K9215" s="33">
        <f t="shared" si="573"/>
        <v>6.5236982235594709E-4</v>
      </c>
      <c r="L9215" s="33">
        <f t="shared" si="574"/>
        <v>0.99588396210844632</v>
      </c>
      <c r="M9215" s="33">
        <f t="shared" si="575"/>
        <v>0.99523427746499848</v>
      </c>
    </row>
    <row r="9216" spans="1:13" ht="41.4">
      <c r="A9216" t="s">
        <v>164</v>
      </c>
      <c r="B9216" t="s">
        <v>115</v>
      </c>
      <c r="C9216" s="14" t="s">
        <v>383</v>
      </c>
      <c r="D9216" t="s">
        <v>456</v>
      </c>
      <c r="E9216" t="s">
        <v>474</v>
      </c>
      <c r="F9216" s="20">
        <v>2047</v>
      </c>
      <c r="G9216" s="20">
        <v>44</v>
      </c>
      <c r="H9216" s="11">
        <v>2952.03528466536</v>
      </c>
      <c r="I9216" s="10">
        <v>4259165.0626054397</v>
      </c>
      <c r="J9216" s="33">
        <f t="shared" si="572"/>
        <v>6.9310187355348118E-4</v>
      </c>
      <c r="K9216" s="33">
        <f t="shared" si="573"/>
        <v>6.9286173393356965E-4</v>
      </c>
      <c r="L9216" s="33">
        <f t="shared" si="574"/>
        <v>0.99523427746499848</v>
      </c>
      <c r="M9216" s="33">
        <f t="shared" si="575"/>
        <v>0.99454471771784392</v>
      </c>
    </row>
    <row r="9217" spans="1:13" ht="41.4">
      <c r="A9217" t="s">
        <v>164</v>
      </c>
      <c r="B9217" t="s">
        <v>115</v>
      </c>
      <c r="C9217" s="14" t="s">
        <v>383</v>
      </c>
      <c r="D9217" t="s">
        <v>456</v>
      </c>
      <c r="E9217" t="s">
        <v>474</v>
      </c>
      <c r="F9217" s="20">
        <v>2047</v>
      </c>
      <c r="G9217" s="20">
        <v>45</v>
      </c>
      <c r="H9217" s="11">
        <v>3198.78933274683</v>
      </c>
      <c r="I9217" s="10">
        <v>4234238.3878929</v>
      </c>
      <c r="J9217" s="33">
        <f t="shared" si="572"/>
        <v>7.5545801622630315E-4</v>
      </c>
      <c r="K9217" s="33">
        <f t="shared" si="573"/>
        <v>7.5517272966441062E-4</v>
      </c>
      <c r="L9217" s="33">
        <f t="shared" si="574"/>
        <v>0.99454471771784392</v>
      </c>
      <c r="M9217" s="33">
        <f t="shared" si="575"/>
        <v>0.99379366466859165</v>
      </c>
    </row>
    <row r="9218" spans="1:13" ht="41.4">
      <c r="A9218" t="s">
        <v>164</v>
      </c>
      <c r="B9218" t="s">
        <v>115</v>
      </c>
      <c r="C9218" s="14" t="s">
        <v>383</v>
      </c>
      <c r="D9218" t="s">
        <v>456</v>
      </c>
      <c r="E9218" t="s">
        <v>474</v>
      </c>
      <c r="F9218" s="20">
        <v>2047</v>
      </c>
      <c r="G9218" s="20">
        <v>46</v>
      </c>
      <c r="H9218" s="11">
        <v>3975.6669506817698</v>
      </c>
      <c r="I9218" s="10">
        <v>4208773.87576898</v>
      </c>
      <c r="J9218" s="33">
        <f t="shared" ref="J9218:J9281" si="576">IF(I9218&gt;0,H9218/I9218,0)</f>
        <v>9.4461405341131105E-4</v>
      </c>
      <c r="K9218" s="33">
        <f t="shared" ref="K9218:K9281" si="577">1-EXP(-J9218)</f>
        <v>9.4416804600239157E-4</v>
      </c>
      <c r="L9218" s="33">
        <f t="shared" ref="L9218:L9281" si="578">IF(G9218=30,1,M9217)</f>
        <v>0.99379366466859165</v>
      </c>
      <c r="M9218" s="33">
        <f t="shared" ref="M9218:M9281" si="579">L9218*(1-K9218)</f>
        <v>0.99285535644609191</v>
      </c>
    </row>
    <row r="9219" spans="1:13" ht="41.4">
      <c r="A9219" t="s">
        <v>164</v>
      </c>
      <c r="B9219" t="s">
        <v>115</v>
      </c>
      <c r="C9219" s="14" t="s">
        <v>383</v>
      </c>
      <c r="D9219" t="s">
        <v>456</v>
      </c>
      <c r="E9219" t="s">
        <v>474</v>
      </c>
      <c r="F9219" s="20">
        <v>2047</v>
      </c>
      <c r="G9219" s="20">
        <v>47</v>
      </c>
      <c r="H9219" s="11">
        <v>4382.9141783252899</v>
      </c>
      <c r="I9219" s="10">
        <v>4202166.1152470596</v>
      </c>
      <c r="J9219" s="33">
        <f t="shared" si="576"/>
        <v>1.0430130694791926E-3</v>
      </c>
      <c r="K9219" s="33">
        <f t="shared" si="577"/>
        <v>1.0424693204098556E-3</v>
      </c>
      <c r="L9219" s="33">
        <f t="shared" si="578"/>
        <v>0.99285535644609191</v>
      </c>
      <c r="M9219" s="33">
        <f t="shared" si="579"/>
        <v>0.99182033519739221</v>
      </c>
    </row>
    <row r="9220" spans="1:13" ht="41.4">
      <c r="A9220" t="s">
        <v>164</v>
      </c>
      <c r="B9220" t="s">
        <v>115</v>
      </c>
      <c r="C9220" s="14" t="s">
        <v>383</v>
      </c>
      <c r="D9220" t="s">
        <v>456</v>
      </c>
      <c r="E9220" t="s">
        <v>474</v>
      </c>
      <c r="F9220" s="20">
        <v>2047</v>
      </c>
      <c r="G9220" s="20">
        <v>48</v>
      </c>
      <c r="H9220" s="11">
        <v>4913.3724490309296</v>
      </c>
      <c r="I9220" s="10">
        <v>4232224.8159945598</v>
      </c>
      <c r="J9220" s="33">
        <f t="shared" si="576"/>
        <v>1.160943159366713E-3</v>
      </c>
      <c r="K9220" s="33">
        <f t="shared" si="577"/>
        <v>1.1602695255658046E-3</v>
      </c>
      <c r="L9220" s="33">
        <f t="shared" si="578"/>
        <v>0.99182033519739221</v>
      </c>
      <c r="M9220" s="33">
        <f t="shared" si="579"/>
        <v>0.99066955628762621</v>
      </c>
    </row>
    <row r="9221" spans="1:13" ht="41.4">
      <c r="A9221" t="s">
        <v>164</v>
      </c>
      <c r="B9221" t="s">
        <v>115</v>
      </c>
      <c r="C9221" s="14" t="s">
        <v>383</v>
      </c>
      <c r="D9221" t="s">
        <v>456</v>
      </c>
      <c r="E9221" t="s">
        <v>474</v>
      </c>
      <c r="F9221" s="20">
        <v>2047</v>
      </c>
      <c r="G9221" s="20">
        <v>49</v>
      </c>
      <c r="H9221" s="11">
        <v>5348.5812860613396</v>
      </c>
      <c r="I9221" s="10">
        <v>4263715.9929521298</v>
      </c>
      <c r="J9221" s="33">
        <f t="shared" si="576"/>
        <v>1.2544412655304618E-3</v>
      </c>
      <c r="K9221" s="33">
        <f t="shared" si="577"/>
        <v>1.2536547829858913E-3</v>
      </c>
      <c r="L9221" s="33">
        <f t="shared" si="578"/>
        <v>0.99066955628762621</v>
      </c>
      <c r="M9221" s="33">
        <f t="shared" si="579"/>
        <v>0.98942759866002772</v>
      </c>
    </row>
    <row r="9222" spans="1:13" ht="41.4">
      <c r="A9222" t="s">
        <v>164</v>
      </c>
      <c r="B9222" t="s">
        <v>115</v>
      </c>
      <c r="C9222" s="14" t="s">
        <v>383</v>
      </c>
      <c r="D9222" t="s">
        <v>456</v>
      </c>
      <c r="E9222" t="s">
        <v>474</v>
      </c>
      <c r="F9222" s="20">
        <v>2047</v>
      </c>
      <c r="G9222" s="20">
        <v>50</v>
      </c>
      <c r="H9222" s="11">
        <v>5797.8313920602604</v>
      </c>
      <c r="I9222" s="10">
        <v>4249297.8347749999</v>
      </c>
      <c r="J9222" s="33">
        <f t="shared" si="576"/>
        <v>1.3644210449577148E-3</v>
      </c>
      <c r="K9222" s="33">
        <f t="shared" si="577"/>
        <v>1.3634906457639095E-3</v>
      </c>
      <c r="L9222" s="33">
        <f t="shared" si="578"/>
        <v>0.98942759866002772</v>
      </c>
      <c r="M9222" s="33">
        <f t="shared" si="579"/>
        <v>0.98807852338459412</v>
      </c>
    </row>
    <row r="9223" spans="1:13" ht="41.4">
      <c r="A9223" t="s">
        <v>164</v>
      </c>
      <c r="B9223" t="s">
        <v>115</v>
      </c>
      <c r="C9223" s="14" t="s">
        <v>383</v>
      </c>
      <c r="D9223" t="s">
        <v>456</v>
      </c>
      <c r="E9223" t="s">
        <v>474</v>
      </c>
      <c r="F9223" s="20">
        <v>2047</v>
      </c>
      <c r="G9223" s="20">
        <v>51</v>
      </c>
      <c r="H9223" s="11">
        <v>6418.8553496066697</v>
      </c>
      <c r="I9223" s="10">
        <v>4177001.3974893498</v>
      </c>
      <c r="J9223" s="33">
        <f t="shared" si="576"/>
        <v>1.5367137184739321E-3</v>
      </c>
      <c r="K9223" s="33">
        <f t="shared" si="577"/>
        <v>1.535533578537529E-3</v>
      </c>
      <c r="L9223" s="33">
        <f t="shared" si="578"/>
        <v>0.98807852338459412</v>
      </c>
      <c r="M9223" s="33">
        <f t="shared" si="579"/>
        <v>0.98656129563370532</v>
      </c>
    </row>
    <row r="9224" spans="1:13" ht="41.4">
      <c r="A9224" t="s">
        <v>164</v>
      </c>
      <c r="B9224" t="s">
        <v>115</v>
      </c>
      <c r="C9224" s="14" t="s">
        <v>383</v>
      </c>
      <c r="D9224" t="s">
        <v>456</v>
      </c>
      <c r="E9224" t="s">
        <v>474</v>
      </c>
      <c r="F9224" s="20">
        <v>2047</v>
      </c>
      <c r="G9224" s="20">
        <v>52</v>
      </c>
      <c r="H9224" s="11">
        <v>6855.5661619901803</v>
      </c>
      <c r="I9224" s="10">
        <v>4102087.6220038198</v>
      </c>
      <c r="J9224" s="33">
        <f t="shared" si="576"/>
        <v>1.6712383531781606E-3</v>
      </c>
      <c r="K9224" s="33">
        <f t="shared" si="577"/>
        <v>1.6698426120086429E-3</v>
      </c>
      <c r="L9224" s="33">
        <f t="shared" si="578"/>
        <v>0.98656129563370532</v>
      </c>
      <c r="M9224" s="33">
        <f t="shared" si="579"/>
        <v>0.98491389354289771</v>
      </c>
    </row>
    <row r="9225" spans="1:13" ht="41.4">
      <c r="A9225" t="s">
        <v>164</v>
      </c>
      <c r="B9225" t="s">
        <v>115</v>
      </c>
      <c r="C9225" s="14" t="s">
        <v>383</v>
      </c>
      <c r="D9225" t="s">
        <v>456</v>
      </c>
      <c r="E9225" t="s">
        <v>474</v>
      </c>
      <c r="F9225" s="20">
        <v>2047</v>
      </c>
      <c r="G9225" s="20">
        <v>53</v>
      </c>
      <c r="H9225" s="11">
        <v>7339.5952420939102</v>
      </c>
      <c r="I9225" s="10">
        <v>4035113.31185877</v>
      </c>
      <c r="J9225" s="33">
        <f t="shared" si="576"/>
        <v>1.8189316321114497E-3</v>
      </c>
      <c r="K9225" s="33">
        <f t="shared" si="577"/>
        <v>1.8172783785073143E-3</v>
      </c>
      <c r="L9225" s="33">
        <f t="shared" si="578"/>
        <v>0.98491389354289771</v>
      </c>
      <c r="M9225" s="33">
        <f t="shared" si="579"/>
        <v>0.98312403081947075</v>
      </c>
    </row>
    <row r="9226" spans="1:13" ht="41.4">
      <c r="A9226" t="s">
        <v>164</v>
      </c>
      <c r="B9226" t="s">
        <v>115</v>
      </c>
      <c r="C9226" s="14" t="s">
        <v>383</v>
      </c>
      <c r="D9226" t="s">
        <v>456</v>
      </c>
      <c r="E9226" t="s">
        <v>474</v>
      </c>
      <c r="F9226" s="20">
        <v>2047</v>
      </c>
      <c r="G9226" s="20">
        <v>54</v>
      </c>
      <c r="H9226" s="11">
        <v>7917.5748782685596</v>
      </c>
      <c r="I9226" s="10">
        <v>3969401.6897692299</v>
      </c>
      <c r="J9226" s="33">
        <f t="shared" si="576"/>
        <v>1.9946519644699567E-3</v>
      </c>
      <c r="K9226" s="33">
        <f t="shared" si="577"/>
        <v>1.9926639682468217E-3</v>
      </c>
      <c r="L9226" s="33">
        <f t="shared" si="578"/>
        <v>0.98312403081947075</v>
      </c>
      <c r="M9226" s="33">
        <f t="shared" si="579"/>
        <v>0.98116499498693921</v>
      </c>
    </row>
    <row r="9227" spans="1:13" ht="41.4">
      <c r="A9227" t="s">
        <v>164</v>
      </c>
      <c r="B9227" t="s">
        <v>115</v>
      </c>
      <c r="C9227" s="14" t="s">
        <v>383</v>
      </c>
      <c r="D9227" t="s">
        <v>456</v>
      </c>
      <c r="E9227" t="s">
        <v>474</v>
      </c>
      <c r="F9227" s="20">
        <v>2047</v>
      </c>
      <c r="G9227" s="20">
        <v>55</v>
      </c>
      <c r="H9227" s="11">
        <v>8607.9108833581195</v>
      </c>
      <c r="I9227" s="10">
        <v>3935641.3974838699</v>
      </c>
      <c r="J9227" s="33">
        <f t="shared" si="576"/>
        <v>2.1871684978365456E-3</v>
      </c>
      <c r="K9227" s="33">
        <f t="shared" si="577"/>
        <v>2.184778387659736E-3</v>
      </c>
      <c r="L9227" s="33">
        <f t="shared" si="578"/>
        <v>0.98116499498693921</v>
      </c>
      <c r="M9227" s="33">
        <f t="shared" si="579"/>
        <v>0.97902136691116348</v>
      </c>
    </row>
    <row r="9228" spans="1:13" ht="41.4">
      <c r="A9228" t="s">
        <v>164</v>
      </c>
      <c r="B9228" t="s">
        <v>115</v>
      </c>
      <c r="C9228" s="14" t="s">
        <v>383</v>
      </c>
      <c r="D9228" t="s">
        <v>456</v>
      </c>
      <c r="E9228" t="s">
        <v>474</v>
      </c>
      <c r="F9228" s="20">
        <v>2047</v>
      </c>
      <c r="G9228" s="20">
        <v>56</v>
      </c>
      <c r="H9228" s="11">
        <v>9220.2754204401099</v>
      </c>
      <c r="I9228" s="10">
        <v>3894821.9209152302</v>
      </c>
      <c r="J9228" s="33">
        <f t="shared" si="576"/>
        <v>2.3673163003749016E-3</v>
      </c>
      <c r="K9228" s="33">
        <f t="shared" si="577"/>
        <v>2.3645164169808774E-3</v>
      </c>
      <c r="L9228" s="33">
        <f t="shared" si="578"/>
        <v>0.97902136691116348</v>
      </c>
      <c r="M9228" s="33">
        <f t="shared" si="579"/>
        <v>0.97670645481652696</v>
      </c>
    </row>
    <row r="9229" spans="1:13" ht="41.4">
      <c r="A9229" t="s">
        <v>164</v>
      </c>
      <c r="B9229" t="s">
        <v>115</v>
      </c>
      <c r="C9229" s="14" t="s">
        <v>383</v>
      </c>
      <c r="D9229" t="s">
        <v>456</v>
      </c>
      <c r="E9229" t="s">
        <v>474</v>
      </c>
      <c r="F9229" s="20">
        <v>2047</v>
      </c>
      <c r="G9229" s="20">
        <v>57</v>
      </c>
      <c r="H9229" s="11">
        <v>10045.6251332887</v>
      </c>
      <c r="I9229" s="10">
        <v>3855706.3296459499</v>
      </c>
      <c r="J9229" s="33">
        <f t="shared" si="576"/>
        <v>2.6053916648291881E-3</v>
      </c>
      <c r="K9229" s="33">
        <f t="shared" si="577"/>
        <v>2.6020005776417054E-3</v>
      </c>
      <c r="L9229" s="33">
        <f t="shared" si="578"/>
        <v>0.97670645481652696</v>
      </c>
      <c r="M9229" s="33">
        <f t="shared" si="579"/>
        <v>0.97416506405690795</v>
      </c>
    </row>
    <row r="9230" spans="1:13" ht="41.4">
      <c r="A9230" t="s">
        <v>164</v>
      </c>
      <c r="B9230" t="s">
        <v>115</v>
      </c>
      <c r="C9230" s="14" t="s">
        <v>383</v>
      </c>
      <c r="D9230" t="s">
        <v>456</v>
      </c>
      <c r="E9230" t="s">
        <v>474</v>
      </c>
      <c r="F9230" s="20">
        <v>2047</v>
      </c>
      <c r="G9230" s="20">
        <v>58</v>
      </c>
      <c r="H9230" s="11">
        <v>11001.8324602251</v>
      </c>
      <c r="I9230" s="10">
        <v>3835925.6138295201</v>
      </c>
      <c r="J9230" s="33">
        <f t="shared" si="576"/>
        <v>2.8681037037216264E-3</v>
      </c>
      <c r="K9230" s="33">
        <f t="shared" si="577"/>
        <v>2.8639946236552749E-3</v>
      </c>
      <c r="L9230" s="33">
        <f t="shared" si="578"/>
        <v>0.97416506405690795</v>
      </c>
      <c r="M9230" s="33">
        <f t="shared" si="579"/>
        <v>0.97137506055089617</v>
      </c>
    </row>
    <row r="9231" spans="1:13" ht="41.4">
      <c r="A9231" t="s">
        <v>164</v>
      </c>
      <c r="B9231" t="s">
        <v>115</v>
      </c>
      <c r="C9231" s="14" t="s">
        <v>383</v>
      </c>
      <c r="D9231" t="s">
        <v>456</v>
      </c>
      <c r="E9231" t="s">
        <v>474</v>
      </c>
      <c r="F9231" s="20">
        <v>2047</v>
      </c>
      <c r="G9231" s="20">
        <v>59</v>
      </c>
      <c r="H9231" s="11">
        <v>11466.8726437358</v>
      </c>
      <c r="I9231" s="10">
        <v>3770453.3602929399</v>
      </c>
      <c r="J9231" s="33">
        <f t="shared" si="576"/>
        <v>3.041245056760203E-3</v>
      </c>
      <c r="K9231" s="33">
        <f t="shared" si="577"/>
        <v>3.0366251556164237E-3</v>
      </c>
      <c r="L9231" s="33">
        <f t="shared" si="578"/>
        <v>0.97137506055089617</v>
      </c>
      <c r="M9231" s="33">
        <f t="shared" si="579"/>
        <v>0.96842535860648893</v>
      </c>
    </row>
    <row r="9232" spans="1:13" ht="41.4">
      <c r="A9232" t="s">
        <v>164</v>
      </c>
      <c r="B9232" t="s">
        <v>115</v>
      </c>
      <c r="C9232" s="14" t="s">
        <v>383</v>
      </c>
      <c r="D9232" t="s">
        <v>456</v>
      </c>
      <c r="E9232" t="s">
        <v>474</v>
      </c>
      <c r="F9232" s="20">
        <v>2047</v>
      </c>
      <c r="G9232" s="20">
        <v>60</v>
      </c>
      <c r="H9232" s="11">
        <v>12058.3254383411</v>
      </c>
      <c r="I9232" s="10">
        <v>3695793.5606551399</v>
      </c>
      <c r="J9232" s="33">
        <f t="shared" si="576"/>
        <v>3.2627161773082273E-3</v>
      </c>
      <c r="K9232" s="33">
        <f t="shared" si="577"/>
        <v>3.257399302937225E-3</v>
      </c>
      <c r="L9232" s="33">
        <f t="shared" si="578"/>
        <v>0.96842535860648893</v>
      </c>
      <c r="M9232" s="33">
        <f t="shared" si="579"/>
        <v>0.96527081051841745</v>
      </c>
    </row>
    <row r="9233" spans="1:13" ht="41.4">
      <c r="A9233" t="s">
        <v>164</v>
      </c>
      <c r="B9233" t="s">
        <v>115</v>
      </c>
      <c r="C9233" s="14" t="s">
        <v>383</v>
      </c>
      <c r="D9233" t="s">
        <v>456</v>
      </c>
      <c r="E9233" t="s">
        <v>474</v>
      </c>
      <c r="F9233" s="20">
        <v>2047</v>
      </c>
      <c r="G9233" s="20">
        <v>61</v>
      </c>
      <c r="H9233" s="11">
        <v>12839.6793447665</v>
      </c>
      <c r="I9233" s="10">
        <v>3675597.2873281301</v>
      </c>
      <c r="J9233" s="33">
        <f t="shared" si="576"/>
        <v>3.4932225543402597E-3</v>
      </c>
      <c r="K9233" s="33">
        <f t="shared" si="577"/>
        <v>3.487128350635027E-3</v>
      </c>
      <c r="L9233" s="33">
        <f t="shared" si="578"/>
        <v>0.96527081051841745</v>
      </c>
      <c r="M9233" s="33">
        <f t="shared" si="579"/>
        <v>0.96190478730901818</v>
      </c>
    </row>
    <row r="9234" spans="1:13" ht="41.4">
      <c r="A9234" t="s">
        <v>164</v>
      </c>
      <c r="B9234" t="s">
        <v>115</v>
      </c>
      <c r="C9234" s="14" t="s">
        <v>383</v>
      </c>
      <c r="D9234" t="s">
        <v>456</v>
      </c>
      <c r="E9234" t="s">
        <v>474</v>
      </c>
      <c r="F9234" s="20">
        <v>2047</v>
      </c>
      <c r="G9234" s="20">
        <v>62</v>
      </c>
      <c r="H9234" s="11">
        <v>14086.122107818601</v>
      </c>
      <c r="I9234" s="10">
        <v>3703670.9387262301</v>
      </c>
      <c r="J9234" s="33">
        <f t="shared" si="576"/>
        <v>3.8032866150530947E-3</v>
      </c>
      <c r="K9234" s="33">
        <f t="shared" si="577"/>
        <v>3.7960632808866634E-3</v>
      </c>
      <c r="L9234" s="33">
        <f t="shared" si="578"/>
        <v>0.96190478730901818</v>
      </c>
      <c r="M9234" s="33">
        <f t="shared" si="579"/>
        <v>0.95825333586620531</v>
      </c>
    </row>
    <row r="9235" spans="1:13" ht="41.4">
      <c r="A9235" t="s">
        <v>164</v>
      </c>
      <c r="B9235" t="s">
        <v>115</v>
      </c>
      <c r="C9235" s="14" t="s">
        <v>383</v>
      </c>
      <c r="D9235" t="s">
        <v>456</v>
      </c>
      <c r="E9235" t="s">
        <v>474</v>
      </c>
      <c r="F9235" s="20">
        <v>2047</v>
      </c>
      <c r="G9235" s="20">
        <v>63</v>
      </c>
      <c r="H9235" s="11">
        <v>15285.089354718601</v>
      </c>
      <c r="I9235" s="10">
        <v>3690328.5723860902</v>
      </c>
      <c r="J9235" s="33">
        <f t="shared" si="576"/>
        <v>4.1419318239285068E-3</v>
      </c>
      <c r="K9235" s="33">
        <f t="shared" si="577"/>
        <v>4.1333658549456143E-3</v>
      </c>
      <c r="L9235" s="33">
        <f t="shared" si="578"/>
        <v>0.95825333586620531</v>
      </c>
      <c r="M9235" s="33">
        <f t="shared" si="579"/>
        <v>0.95429252424734823</v>
      </c>
    </row>
    <row r="9236" spans="1:13" ht="41.4">
      <c r="A9236" t="s">
        <v>164</v>
      </c>
      <c r="B9236" t="s">
        <v>115</v>
      </c>
      <c r="C9236" s="14" t="s">
        <v>383</v>
      </c>
      <c r="D9236" t="s">
        <v>456</v>
      </c>
      <c r="E9236" t="s">
        <v>474</v>
      </c>
      <c r="F9236" s="20">
        <v>2047</v>
      </c>
      <c r="G9236" s="20">
        <v>64</v>
      </c>
      <c r="H9236" s="11">
        <v>16512.9588017186</v>
      </c>
      <c r="I9236" s="10">
        <v>3623159.75273111</v>
      </c>
      <c r="J9236" s="33">
        <f t="shared" si="576"/>
        <v>4.5576126719974897E-3</v>
      </c>
      <c r="K9236" s="33">
        <f t="shared" si="577"/>
        <v>4.5472425157304652E-3</v>
      </c>
      <c r="L9236" s="33">
        <f t="shared" si="578"/>
        <v>0.95429252424734823</v>
      </c>
      <c r="M9236" s="33">
        <f t="shared" si="579"/>
        <v>0.9499531247086469</v>
      </c>
    </row>
    <row r="9237" spans="1:13" ht="41.4">
      <c r="A9237" t="s">
        <v>164</v>
      </c>
      <c r="B9237" t="s">
        <v>115</v>
      </c>
      <c r="C9237" s="14" t="s">
        <v>383</v>
      </c>
      <c r="D9237" t="s">
        <v>456</v>
      </c>
      <c r="E9237" t="s">
        <v>474</v>
      </c>
      <c r="F9237" s="20">
        <v>2047</v>
      </c>
      <c r="G9237" s="20">
        <v>65</v>
      </c>
      <c r="H9237" s="11">
        <v>17611.572184542099</v>
      </c>
      <c r="I9237" s="10">
        <v>3531893.3799769599</v>
      </c>
      <c r="J9237" s="33">
        <f t="shared" si="576"/>
        <v>4.9864393654649305E-3</v>
      </c>
      <c r="K9237" s="33">
        <f t="shared" si="577"/>
        <v>4.9740277152422463E-3</v>
      </c>
      <c r="L9237" s="33">
        <f t="shared" si="578"/>
        <v>0.9499531247086469</v>
      </c>
      <c r="M9237" s="33">
        <f t="shared" si="579"/>
        <v>0.94522803153816515</v>
      </c>
    </row>
    <row r="9238" spans="1:13" ht="41.4">
      <c r="A9238" t="s">
        <v>164</v>
      </c>
      <c r="B9238" t="s">
        <v>115</v>
      </c>
      <c r="C9238" s="14" t="s">
        <v>383</v>
      </c>
      <c r="D9238" t="s">
        <v>456</v>
      </c>
      <c r="E9238" t="s">
        <v>474</v>
      </c>
      <c r="F9238" s="20">
        <v>2047</v>
      </c>
      <c r="G9238" s="20">
        <v>66</v>
      </c>
      <c r="H9238" s="11">
        <v>17991.247895323799</v>
      </c>
      <c r="I9238" s="10">
        <v>3433013.0458002998</v>
      </c>
      <c r="J9238" s="33">
        <f t="shared" si="576"/>
        <v>5.2406581784863859E-3</v>
      </c>
      <c r="K9238" s="33">
        <f t="shared" si="577"/>
        <v>5.226949886692811E-3</v>
      </c>
      <c r="L9238" s="33">
        <f t="shared" si="578"/>
        <v>0.94522803153816515</v>
      </c>
      <c r="M9238" s="33">
        <f t="shared" si="579"/>
        <v>0.94028737198581791</v>
      </c>
    </row>
    <row r="9239" spans="1:13" ht="41.4">
      <c r="A9239" t="s">
        <v>164</v>
      </c>
      <c r="B9239" t="s">
        <v>115</v>
      </c>
      <c r="C9239" s="14" t="s">
        <v>383</v>
      </c>
      <c r="D9239" t="s">
        <v>456</v>
      </c>
      <c r="E9239" t="s">
        <v>474</v>
      </c>
      <c r="F9239" s="20">
        <v>2047</v>
      </c>
      <c r="G9239" s="20">
        <v>67</v>
      </c>
      <c r="H9239" s="11">
        <v>19025.3548297671</v>
      </c>
      <c r="I9239" s="10">
        <v>3336108.2144690198</v>
      </c>
      <c r="J9239" s="33">
        <f t="shared" si="576"/>
        <v>5.7028590221541138E-3</v>
      </c>
      <c r="K9239" s="33">
        <f t="shared" si="577"/>
        <v>5.6866285895874613E-3</v>
      </c>
      <c r="L9239" s="33">
        <f t="shared" si="578"/>
        <v>0.94028737198581791</v>
      </c>
      <c r="M9239" s="33">
        <f t="shared" si="579"/>
        <v>0.93494030693385533</v>
      </c>
    </row>
    <row r="9240" spans="1:13" ht="41.4">
      <c r="A9240" t="s">
        <v>164</v>
      </c>
      <c r="B9240" t="s">
        <v>115</v>
      </c>
      <c r="C9240" s="14" t="s">
        <v>383</v>
      </c>
      <c r="D9240" t="s">
        <v>456</v>
      </c>
      <c r="E9240" t="s">
        <v>474</v>
      </c>
      <c r="F9240" s="20">
        <v>2047</v>
      </c>
      <c r="G9240" s="20">
        <v>68</v>
      </c>
      <c r="H9240" s="11">
        <v>19929.8876319294</v>
      </c>
      <c r="I9240" s="10">
        <v>3225099.6168581098</v>
      </c>
      <c r="J9240" s="33">
        <f t="shared" si="576"/>
        <v>6.1796192364889134E-3</v>
      </c>
      <c r="K9240" s="33">
        <f t="shared" si="577"/>
        <v>6.1605646597487906E-3</v>
      </c>
      <c r="L9240" s="33">
        <f t="shared" si="578"/>
        <v>0.93494030693385533</v>
      </c>
      <c r="M9240" s="33">
        <f t="shared" si="579"/>
        <v>0.92918054671998396</v>
      </c>
    </row>
    <row r="9241" spans="1:13" ht="41.4">
      <c r="A9241" t="s">
        <v>164</v>
      </c>
      <c r="B9241" t="s">
        <v>115</v>
      </c>
      <c r="C9241" s="14" t="s">
        <v>383</v>
      </c>
      <c r="D9241" t="s">
        <v>456</v>
      </c>
      <c r="E9241" t="s">
        <v>474</v>
      </c>
      <c r="F9241" s="20">
        <v>2047</v>
      </c>
      <c r="G9241" s="20">
        <v>69</v>
      </c>
      <c r="H9241" s="11">
        <v>20135.3384461438</v>
      </c>
      <c r="I9241" s="10">
        <v>3092326.8019117001</v>
      </c>
      <c r="J9241" s="33">
        <f t="shared" si="576"/>
        <v>6.5113876171483493E-3</v>
      </c>
      <c r="K9241" s="33">
        <f t="shared" si="577"/>
        <v>6.4902344698136716E-3</v>
      </c>
      <c r="L9241" s="33">
        <f t="shared" si="578"/>
        <v>0.92918054671998396</v>
      </c>
      <c r="M9241" s="33">
        <f t="shared" si="579"/>
        <v>0.92314994710698162</v>
      </c>
    </row>
    <row r="9242" spans="1:13" ht="41.4">
      <c r="A9242" t="s">
        <v>164</v>
      </c>
      <c r="B9242" t="s">
        <v>115</v>
      </c>
      <c r="C9242" s="14" t="s">
        <v>383</v>
      </c>
      <c r="D9242" t="s">
        <v>456</v>
      </c>
      <c r="E9242" t="s">
        <v>474</v>
      </c>
      <c r="F9242" s="20">
        <v>2048</v>
      </c>
      <c r="G9242" s="20">
        <v>30</v>
      </c>
      <c r="H9242" s="11">
        <v>626.31316179794806</v>
      </c>
      <c r="I9242" s="10">
        <v>4276628.8759322399</v>
      </c>
      <c r="J9242" s="33">
        <f t="shared" si="576"/>
        <v>1.4645020177520579E-4</v>
      </c>
      <c r="K9242" s="33">
        <f t="shared" si="577"/>
        <v>1.4643947846793015E-4</v>
      </c>
      <c r="L9242" s="33">
        <f t="shared" si="578"/>
        <v>1</v>
      </c>
      <c r="M9242" s="33">
        <f t="shared" si="579"/>
        <v>0.99985356052153207</v>
      </c>
    </row>
    <row r="9243" spans="1:13" ht="41.4">
      <c r="A9243" t="s">
        <v>164</v>
      </c>
      <c r="B9243" t="s">
        <v>115</v>
      </c>
      <c r="C9243" s="14" t="s">
        <v>383</v>
      </c>
      <c r="D9243" t="s">
        <v>456</v>
      </c>
      <c r="E9243" t="s">
        <v>474</v>
      </c>
      <c r="F9243" s="20">
        <v>2048</v>
      </c>
      <c r="G9243" s="20">
        <v>31</v>
      </c>
      <c r="H9243" s="11">
        <v>852.02030865237998</v>
      </c>
      <c r="I9243" s="10">
        <v>4342423.1483003898</v>
      </c>
      <c r="J9243" s="33">
        <f t="shared" si="576"/>
        <v>1.9620849455582375E-4</v>
      </c>
      <c r="K9243" s="33">
        <f t="shared" si="577"/>
        <v>1.9618924692799133E-4</v>
      </c>
      <c r="L9243" s="33">
        <f t="shared" si="578"/>
        <v>0.99985356052153207</v>
      </c>
      <c r="M9243" s="33">
        <f t="shared" si="579"/>
        <v>0.99965740000445513</v>
      </c>
    </row>
    <row r="9244" spans="1:13" ht="41.4">
      <c r="A9244" t="s">
        <v>164</v>
      </c>
      <c r="B9244" t="s">
        <v>115</v>
      </c>
      <c r="C9244" s="14" t="s">
        <v>383</v>
      </c>
      <c r="D9244" t="s">
        <v>456</v>
      </c>
      <c r="E9244" t="s">
        <v>474</v>
      </c>
      <c r="F9244" s="20">
        <v>2048</v>
      </c>
      <c r="G9244" s="20">
        <v>32</v>
      </c>
      <c r="H9244" s="11">
        <v>932.12421286272104</v>
      </c>
      <c r="I9244" s="10">
        <v>4579116.9602489397</v>
      </c>
      <c r="J9244" s="33">
        <f t="shared" si="576"/>
        <v>2.0355981752692487E-4</v>
      </c>
      <c r="K9244" s="33">
        <f t="shared" si="577"/>
        <v>2.0353910063297675E-4</v>
      </c>
      <c r="L9244" s="33">
        <f t="shared" si="578"/>
        <v>0.99965740000445513</v>
      </c>
      <c r="M9244" s="33">
        <f t="shared" si="579"/>
        <v>0.99945393063631716</v>
      </c>
    </row>
    <row r="9245" spans="1:13" ht="41.4">
      <c r="A9245" t="s">
        <v>164</v>
      </c>
      <c r="B9245" t="s">
        <v>115</v>
      </c>
      <c r="C9245" s="14" t="s">
        <v>383</v>
      </c>
      <c r="D9245" t="s">
        <v>456</v>
      </c>
      <c r="E9245" t="s">
        <v>474</v>
      </c>
      <c r="F9245" s="20">
        <v>2048</v>
      </c>
      <c r="G9245" s="20">
        <v>33</v>
      </c>
      <c r="H9245" s="11">
        <v>989.76944052030206</v>
      </c>
      <c r="I9245" s="10">
        <v>4642418.6908669099</v>
      </c>
      <c r="J9245" s="33">
        <f t="shared" si="576"/>
        <v>2.1320124409879019E-4</v>
      </c>
      <c r="K9245" s="33">
        <f t="shared" si="577"/>
        <v>2.1317851832858281E-4</v>
      </c>
      <c r="L9245" s="33">
        <f t="shared" si="578"/>
        <v>0.99945393063631716</v>
      </c>
      <c r="M9245" s="33">
        <f t="shared" si="579"/>
        <v>0.99924086852824645</v>
      </c>
    </row>
    <row r="9246" spans="1:13" ht="41.4">
      <c r="A9246" t="s">
        <v>164</v>
      </c>
      <c r="B9246" t="s">
        <v>115</v>
      </c>
      <c r="C9246" s="14" t="s">
        <v>383</v>
      </c>
      <c r="D9246" t="s">
        <v>456</v>
      </c>
      <c r="E9246" t="s">
        <v>474</v>
      </c>
      <c r="F9246" s="20">
        <v>2048</v>
      </c>
      <c r="G9246" s="20">
        <v>34</v>
      </c>
      <c r="H9246" s="11">
        <v>1056.93317244023</v>
      </c>
      <c r="I9246" s="10">
        <v>4713670.6384997703</v>
      </c>
      <c r="J9246" s="33">
        <f t="shared" si="576"/>
        <v>2.242272007313227E-4</v>
      </c>
      <c r="K9246" s="33">
        <f t="shared" si="577"/>
        <v>2.2420206369133666E-4</v>
      </c>
      <c r="L9246" s="33">
        <f t="shared" si="578"/>
        <v>0.99924086852824645</v>
      </c>
      <c r="M9246" s="33">
        <f t="shared" si="579"/>
        <v>0.99901683666339769</v>
      </c>
    </row>
    <row r="9247" spans="1:13" ht="41.4">
      <c r="A9247" t="s">
        <v>164</v>
      </c>
      <c r="B9247" t="s">
        <v>115</v>
      </c>
      <c r="C9247" s="14" t="s">
        <v>383</v>
      </c>
      <c r="D9247" t="s">
        <v>456</v>
      </c>
      <c r="E9247" t="s">
        <v>474</v>
      </c>
      <c r="F9247" s="20">
        <v>2048</v>
      </c>
      <c r="G9247" s="20">
        <v>35</v>
      </c>
      <c r="H9247" s="11">
        <v>1145.9992866258999</v>
      </c>
      <c r="I9247" s="10">
        <v>4804115.6797292298</v>
      </c>
      <c r="J9247" s="33">
        <f t="shared" si="576"/>
        <v>2.3854531468952699E-4</v>
      </c>
      <c r="K9247" s="33">
        <f t="shared" si="577"/>
        <v>2.3851686501819014E-4</v>
      </c>
      <c r="L9247" s="33">
        <f t="shared" si="578"/>
        <v>0.99901683666339769</v>
      </c>
      <c r="M9247" s="33">
        <f t="shared" si="579"/>
        <v>0.99877855429941631</v>
      </c>
    </row>
    <row r="9248" spans="1:13" ht="41.4">
      <c r="A9248" t="s">
        <v>164</v>
      </c>
      <c r="B9248" t="s">
        <v>115</v>
      </c>
      <c r="C9248" s="14" t="s">
        <v>383</v>
      </c>
      <c r="D9248" t="s">
        <v>456</v>
      </c>
      <c r="E9248" t="s">
        <v>474</v>
      </c>
      <c r="F9248" s="20">
        <v>2048</v>
      </c>
      <c r="G9248" s="20">
        <v>36</v>
      </c>
      <c r="H9248" s="11">
        <v>1453.36033931474</v>
      </c>
      <c r="I9248" s="10">
        <v>4846569.8972204505</v>
      </c>
      <c r="J9248" s="33">
        <f t="shared" si="576"/>
        <v>2.9987400783144686E-4</v>
      </c>
      <c r="K9248" s="33">
        <f t="shared" si="577"/>
        <v>2.9982905011516348E-4</v>
      </c>
      <c r="L9248" s="33">
        <f t="shared" si="578"/>
        <v>0.99877855429941631</v>
      </c>
      <c r="M9248" s="33">
        <f t="shared" si="579"/>
        <v>0.99847909147420533</v>
      </c>
    </row>
    <row r="9249" spans="1:13" ht="41.4">
      <c r="A9249" t="s">
        <v>164</v>
      </c>
      <c r="B9249" t="s">
        <v>115</v>
      </c>
      <c r="C9249" s="14" t="s">
        <v>383</v>
      </c>
      <c r="D9249" t="s">
        <v>456</v>
      </c>
      <c r="E9249" t="s">
        <v>474</v>
      </c>
      <c r="F9249" s="20">
        <v>2048</v>
      </c>
      <c r="G9249" s="20">
        <v>37</v>
      </c>
      <c r="H9249" s="11">
        <v>1542.98599106963</v>
      </c>
      <c r="I9249" s="10">
        <v>4766365.1040256703</v>
      </c>
      <c r="J9249" s="33">
        <f t="shared" si="576"/>
        <v>3.2372383512258105E-4</v>
      </c>
      <c r="K9249" s="33">
        <f t="shared" si="577"/>
        <v>3.2367144221567834E-4</v>
      </c>
      <c r="L9249" s="33">
        <f t="shared" si="578"/>
        <v>0.99847909147420533</v>
      </c>
      <c r="M9249" s="33">
        <f t="shared" si="579"/>
        <v>0.99815591230664569</v>
      </c>
    </row>
    <row r="9250" spans="1:13" ht="41.4">
      <c r="A9250" t="s">
        <v>164</v>
      </c>
      <c r="B9250" t="s">
        <v>115</v>
      </c>
      <c r="C9250" s="14" t="s">
        <v>383</v>
      </c>
      <c r="D9250" t="s">
        <v>456</v>
      </c>
      <c r="E9250" t="s">
        <v>474</v>
      </c>
      <c r="F9250" s="20">
        <v>2048</v>
      </c>
      <c r="G9250" s="20">
        <v>38</v>
      </c>
      <c r="H9250" s="11">
        <v>1643.31710602111</v>
      </c>
      <c r="I9250" s="10">
        <v>4664579.3883947199</v>
      </c>
      <c r="J9250" s="33">
        <f t="shared" si="576"/>
        <v>3.5229695309926866E-4</v>
      </c>
      <c r="K9250" s="33">
        <f t="shared" si="577"/>
        <v>3.5223490381453004E-4</v>
      </c>
      <c r="L9250" s="33">
        <f t="shared" si="578"/>
        <v>0.99815591230664569</v>
      </c>
      <c r="M9250" s="33">
        <f t="shared" si="579"/>
        <v>0.99780432695488241</v>
      </c>
    </row>
    <row r="9251" spans="1:13" ht="41.4">
      <c r="A9251" t="s">
        <v>164</v>
      </c>
      <c r="B9251" t="s">
        <v>115</v>
      </c>
      <c r="C9251" s="14" t="s">
        <v>383</v>
      </c>
      <c r="D9251" t="s">
        <v>456</v>
      </c>
      <c r="E9251" t="s">
        <v>474</v>
      </c>
      <c r="F9251" s="20">
        <v>2048</v>
      </c>
      <c r="G9251" s="20">
        <v>39</v>
      </c>
      <c r="H9251" s="11">
        <v>1714.33401441347</v>
      </c>
      <c r="I9251" s="10">
        <v>4606605.56573465</v>
      </c>
      <c r="J9251" s="33">
        <f t="shared" si="576"/>
        <v>3.7214690729443257E-4</v>
      </c>
      <c r="K9251" s="33">
        <f t="shared" si="577"/>
        <v>3.7207766922331409E-4</v>
      </c>
      <c r="L9251" s="33">
        <f t="shared" si="578"/>
        <v>0.99780432695488241</v>
      </c>
      <c r="M9251" s="33">
        <f t="shared" si="579"/>
        <v>0.99743306624656813</v>
      </c>
    </row>
    <row r="9252" spans="1:13" ht="41.4">
      <c r="A9252" t="s">
        <v>164</v>
      </c>
      <c r="B9252" t="s">
        <v>115</v>
      </c>
      <c r="C9252" s="14" t="s">
        <v>383</v>
      </c>
      <c r="D9252" t="s">
        <v>456</v>
      </c>
      <c r="E9252" t="s">
        <v>474</v>
      </c>
      <c r="F9252" s="20">
        <v>2048</v>
      </c>
      <c r="G9252" s="20">
        <v>40</v>
      </c>
      <c r="H9252" s="11">
        <v>1852.59580073606</v>
      </c>
      <c r="I9252" s="10">
        <v>4596663.2197413901</v>
      </c>
      <c r="J9252" s="33">
        <f t="shared" si="576"/>
        <v>4.0303057069303582E-4</v>
      </c>
      <c r="K9252" s="33">
        <f t="shared" si="577"/>
        <v>4.0294936478246779E-4</v>
      </c>
      <c r="L9252" s="33">
        <f t="shared" si="578"/>
        <v>0.99743306624656813</v>
      </c>
      <c r="M9252" s="33">
        <f t="shared" si="579"/>
        <v>0.99703115122611108</v>
      </c>
    </row>
    <row r="9253" spans="1:13" ht="41.4">
      <c r="A9253" t="s">
        <v>164</v>
      </c>
      <c r="B9253" t="s">
        <v>115</v>
      </c>
      <c r="C9253" s="14" t="s">
        <v>383</v>
      </c>
      <c r="D9253" t="s">
        <v>456</v>
      </c>
      <c r="E9253" t="s">
        <v>474</v>
      </c>
      <c r="F9253" s="20">
        <v>2048</v>
      </c>
      <c r="G9253" s="20">
        <v>41</v>
      </c>
      <c r="H9253" s="11">
        <v>2385.4188635901901</v>
      </c>
      <c r="I9253" s="10">
        <v>4566523.4321615202</v>
      </c>
      <c r="J9253" s="33">
        <f t="shared" si="576"/>
        <v>5.2237087995431024E-4</v>
      </c>
      <c r="K9253" s="33">
        <f t="shared" si="577"/>
        <v>5.2223446803978391E-4</v>
      </c>
      <c r="L9253" s="33">
        <f t="shared" si="578"/>
        <v>0.99703115122611108</v>
      </c>
      <c r="M9253" s="33">
        <f t="shared" si="579"/>
        <v>0.99651046719323144</v>
      </c>
    </row>
    <row r="9254" spans="1:13" ht="41.4">
      <c r="A9254" t="s">
        <v>164</v>
      </c>
      <c r="B9254" t="s">
        <v>115</v>
      </c>
      <c r="C9254" s="14" t="s">
        <v>383</v>
      </c>
      <c r="D9254" t="s">
        <v>456</v>
      </c>
      <c r="E9254" t="s">
        <v>474</v>
      </c>
      <c r="F9254" s="20">
        <v>2048</v>
      </c>
      <c r="G9254" s="20">
        <v>42</v>
      </c>
      <c r="H9254" s="11">
        <v>2589.2262144403699</v>
      </c>
      <c r="I9254" s="10">
        <v>4493159.69059241</v>
      </c>
      <c r="J9254" s="33">
        <f t="shared" si="576"/>
        <v>5.7625955735817348E-4</v>
      </c>
      <c r="K9254" s="33">
        <f t="shared" si="577"/>
        <v>5.7609355170840093E-4</v>
      </c>
      <c r="L9254" s="33">
        <f t="shared" si="578"/>
        <v>0.99651046719323144</v>
      </c>
      <c r="M9254" s="33">
        <f t="shared" si="579"/>
        <v>0.99593638393887152</v>
      </c>
    </row>
    <row r="9255" spans="1:13" ht="41.4">
      <c r="A9255" t="s">
        <v>164</v>
      </c>
      <c r="B9255" t="s">
        <v>115</v>
      </c>
      <c r="C9255" s="14" t="s">
        <v>383</v>
      </c>
      <c r="D9255" t="s">
        <v>456</v>
      </c>
      <c r="E9255" t="s">
        <v>474</v>
      </c>
      <c r="F9255" s="20">
        <v>2048</v>
      </c>
      <c r="G9255" s="20">
        <v>43</v>
      </c>
      <c r="H9255" s="11">
        <v>2814.87398848558</v>
      </c>
      <c r="I9255" s="10">
        <v>4396958.1345738098</v>
      </c>
      <c r="J9255" s="33">
        <f t="shared" si="576"/>
        <v>6.4018667049656165E-4</v>
      </c>
      <c r="K9255" s="33">
        <f t="shared" si="577"/>
        <v>6.3998179473190309E-4</v>
      </c>
      <c r="L9255" s="33">
        <f t="shared" si="578"/>
        <v>0.99593638393887152</v>
      </c>
      <c r="M9255" s="33">
        <f t="shared" si="579"/>
        <v>0.9952990027844395</v>
      </c>
    </row>
    <row r="9256" spans="1:13" ht="41.4">
      <c r="A9256" t="s">
        <v>164</v>
      </c>
      <c r="B9256" t="s">
        <v>115</v>
      </c>
      <c r="C9256" s="14" t="s">
        <v>383</v>
      </c>
      <c r="D9256" t="s">
        <v>456</v>
      </c>
      <c r="E9256" t="s">
        <v>474</v>
      </c>
      <c r="F9256" s="20">
        <v>2048</v>
      </c>
      <c r="G9256" s="20">
        <v>44</v>
      </c>
      <c r="H9256" s="11">
        <v>2900.1413959575798</v>
      </c>
      <c r="I9256" s="10">
        <v>4296746.0907344297</v>
      </c>
      <c r="J9256" s="33">
        <f t="shared" si="576"/>
        <v>6.7496224694577371E-4</v>
      </c>
      <c r="K9256" s="33">
        <f t="shared" si="577"/>
        <v>6.7473451116895067E-4</v>
      </c>
      <c r="L9256" s="33">
        <f t="shared" si="578"/>
        <v>0.9952990027844395</v>
      </c>
      <c r="M9256" s="33">
        <f t="shared" si="579"/>
        <v>0.99462744019832883</v>
      </c>
    </row>
    <row r="9257" spans="1:13" ht="41.4">
      <c r="A9257" t="s">
        <v>164</v>
      </c>
      <c r="B9257" t="s">
        <v>115</v>
      </c>
      <c r="C9257" s="14" t="s">
        <v>383</v>
      </c>
      <c r="D9257" t="s">
        <v>456</v>
      </c>
      <c r="E9257" t="s">
        <v>474</v>
      </c>
      <c r="F9257" s="20">
        <v>2048</v>
      </c>
      <c r="G9257" s="20">
        <v>45</v>
      </c>
      <c r="H9257" s="11">
        <v>3128.22883318596</v>
      </c>
      <c r="I9257" s="10">
        <v>4249258.8767529</v>
      </c>
      <c r="J9257" s="33">
        <f t="shared" si="576"/>
        <v>7.3618221998665741E-4</v>
      </c>
      <c r="K9257" s="33">
        <f t="shared" si="577"/>
        <v>7.3591130434136343E-4</v>
      </c>
      <c r="L9257" s="33">
        <f t="shared" si="578"/>
        <v>0.99462744019832883</v>
      </c>
      <c r="M9257" s="33">
        <f t="shared" si="579"/>
        <v>0.99389548262147875</v>
      </c>
    </row>
    <row r="9258" spans="1:13" ht="41.4">
      <c r="A9258" t="s">
        <v>164</v>
      </c>
      <c r="B9258" t="s">
        <v>115</v>
      </c>
      <c r="C9258" s="14" t="s">
        <v>383</v>
      </c>
      <c r="D9258" t="s">
        <v>456</v>
      </c>
      <c r="E9258" t="s">
        <v>474</v>
      </c>
      <c r="F9258" s="20">
        <v>2048</v>
      </c>
      <c r="G9258" s="20">
        <v>46</v>
      </c>
      <c r="H9258" s="11">
        <v>3892.2856987704099</v>
      </c>
      <c r="I9258" s="10">
        <v>4223524.07365782</v>
      </c>
      <c r="J9258" s="33">
        <f t="shared" si="576"/>
        <v>9.2157298760214281E-4</v>
      </c>
      <c r="K9258" s="33">
        <f t="shared" si="577"/>
        <v>9.2114846963453623E-4</v>
      </c>
      <c r="L9258" s="33">
        <f t="shared" si="578"/>
        <v>0.99389548262147875</v>
      </c>
      <c r="M9258" s="33">
        <f t="shared" si="579"/>
        <v>0.99297995731868527</v>
      </c>
    </row>
    <row r="9259" spans="1:13" ht="41.4">
      <c r="A9259" t="s">
        <v>164</v>
      </c>
      <c r="B9259" t="s">
        <v>115</v>
      </c>
      <c r="C9259" s="14" t="s">
        <v>383</v>
      </c>
      <c r="D9259" t="s">
        <v>456</v>
      </c>
      <c r="E9259" t="s">
        <v>474</v>
      </c>
      <c r="F9259" s="20">
        <v>2048</v>
      </c>
      <c r="G9259" s="20">
        <v>47</v>
      </c>
      <c r="H9259" s="11">
        <v>4277.0902171092703</v>
      </c>
      <c r="I9259" s="10">
        <v>4197527.6368765803</v>
      </c>
      <c r="J9259" s="33">
        <f t="shared" si="576"/>
        <v>1.0189546292759834E-3</v>
      </c>
      <c r="K9259" s="33">
        <f t="shared" si="577"/>
        <v>1.0184356712875653E-3</v>
      </c>
      <c r="L9259" s="33">
        <f t="shared" si="578"/>
        <v>0.99297995731868527</v>
      </c>
      <c r="M9259" s="33">
        <f t="shared" si="579"/>
        <v>0.99196867110927833</v>
      </c>
    </row>
    <row r="9260" spans="1:13" ht="41.4">
      <c r="A9260" t="s">
        <v>164</v>
      </c>
      <c r="B9260" t="s">
        <v>115</v>
      </c>
      <c r="C9260" s="14" t="s">
        <v>383</v>
      </c>
      <c r="D9260" t="s">
        <v>456</v>
      </c>
      <c r="E9260" t="s">
        <v>474</v>
      </c>
      <c r="F9260" s="20">
        <v>2048</v>
      </c>
      <c r="G9260" s="20">
        <v>48</v>
      </c>
      <c r="H9260" s="11">
        <v>4748.9379950729199</v>
      </c>
      <c r="I9260" s="10">
        <v>4189858.48081409</v>
      </c>
      <c r="J9260" s="33">
        <f t="shared" si="576"/>
        <v>1.1334363718533522E-3</v>
      </c>
      <c r="K9260" s="33">
        <f t="shared" si="577"/>
        <v>1.1327942754635334E-3</v>
      </c>
      <c r="L9260" s="33">
        <f t="shared" si="578"/>
        <v>0.99196867110927833</v>
      </c>
      <c r="M9260" s="33">
        <f t="shared" si="579"/>
        <v>0.99084497467720656</v>
      </c>
    </row>
    <row r="9261" spans="1:13" ht="41.4">
      <c r="A9261" t="s">
        <v>164</v>
      </c>
      <c r="B9261" t="s">
        <v>115</v>
      </c>
      <c r="C9261" s="14" t="s">
        <v>383</v>
      </c>
      <c r="D9261" t="s">
        <v>456</v>
      </c>
      <c r="E9261" t="s">
        <v>474</v>
      </c>
      <c r="F9261" s="20">
        <v>2048</v>
      </c>
      <c r="G9261" s="20">
        <v>49</v>
      </c>
      <c r="H9261" s="11">
        <v>5189.8959670262202</v>
      </c>
      <c r="I9261" s="10">
        <v>4218578.92008173</v>
      </c>
      <c r="J9261" s="33">
        <f t="shared" si="576"/>
        <v>1.2302474518897165E-3</v>
      </c>
      <c r="K9261" s="33">
        <f t="shared" si="577"/>
        <v>1.2294910077296217E-3</v>
      </c>
      <c r="L9261" s="33">
        <f t="shared" si="578"/>
        <v>0.99084497467720656</v>
      </c>
      <c r="M9261" s="33">
        <f t="shared" si="579"/>
        <v>0.98962673969078685</v>
      </c>
    </row>
    <row r="9262" spans="1:13" ht="41.4">
      <c r="A9262" t="s">
        <v>164</v>
      </c>
      <c r="B9262" t="s">
        <v>115</v>
      </c>
      <c r="C9262" s="14" t="s">
        <v>383</v>
      </c>
      <c r="D9262" t="s">
        <v>456</v>
      </c>
      <c r="E9262" t="s">
        <v>474</v>
      </c>
      <c r="F9262" s="20">
        <v>2048</v>
      </c>
      <c r="G9262" s="20">
        <v>50</v>
      </c>
      <c r="H9262" s="11">
        <v>5690.0803958451697</v>
      </c>
      <c r="I9262" s="10">
        <v>4248741.6398132099</v>
      </c>
      <c r="J9262" s="33">
        <f t="shared" si="576"/>
        <v>1.3392389743178939E-3</v>
      </c>
      <c r="K9262" s="33">
        <f t="shared" si="577"/>
        <v>1.3383425940032279E-3</v>
      </c>
      <c r="L9262" s="33">
        <f t="shared" si="578"/>
        <v>0.98962673969078685</v>
      </c>
      <c r="M9262" s="33">
        <f t="shared" si="579"/>
        <v>0.98830228007289411</v>
      </c>
    </row>
    <row r="9263" spans="1:13" ht="41.4">
      <c r="A9263" t="s">
        <v>164</v>
      </c>
      <c r="B9263" t="s">
        <v>115</v>
      </c>
      <c r="C9263" s="14" t="s">
        <v>383</v>
      </c>
      <c r="D9263" t="s">
        <v>456</v>
      </c>
      <c r="E9263" t="s">
        <v>474</v>
      </c>
      <c r="F9263" s="20">
        <v>2048</v>
      </c>
      <c r="G9263" s="20">
        <v>51</v>
      </c>
      <c r="H9263" s="11">
        <v>6390.8194915225104</v>
      </c>
      <c r="I9263" s="10">
        <v>4232989.0856816098</v>
      </c>
      <c r="J9263" s="33">
        <f t="shared" si="576"/>
        <v>1.509765171174175E-3</v>
      </c>
      <c r="K9263" s="33">
        <f t="shared" si="577"/>
        <v>1.5086260490791981E-3</v>
      </c>
      <c r="L9263" s="33">
        <f t="shared" si="578"/>
        <v>0.98830228007289411</v>
      </c>
      <c r="M9263" s="33">
        <f t="shared" si="579"/>
        <v>0.9868113015088118</v>
      </c>
    </row>
    <row r="9264" spans="1:13" ht="41.4">
      <c r="A9264" t="s">
        <v>164</v>
      </c>
      <c r="B9264" t="s">
        <v>115</v>
      </c>
      <c r="C9264" s="14" t="s">
        <v>383</v>
      </c>
      <c r="D9264" t="s">
        <v>456</v>
      </c>
      <c r="E9264" t="s">
        <v>474</v>
      </c>
      <c r="F9264" s="20">
        <v>2048</v>
      </c>
      <c r="G9264" s="20">
        <v>52</v>
      </c>
      <c r="H9264" s="11">
        <v>6834.6433957749196</v>
      </c>
      <c r="I9264" s="10">
        <v>4159715.6168156699</v>
      </c>
      <c r="J9264" s="33">
        <f t="shared" si="576"/>
        <v>1.6430554454602236E-3</v>
      </c>
      <c r="K9264" s="33">
        <f t="shared" si="577"/>
        <v>1.6417063688322076E-3</v>
      </c>
      <c r="L9264" s="33">
        <f t="shared" si="578"/>
        <v>0.9868113015088118</v>
      </c>
      <c r="M9264" s="33">
        <f t="shared" si="579"/>
        <v>0.98519124711028916</v>
      </c>
    </row>
    <row r="9265" spans="1:13" ht="41.4">
      <c r="A9265" t="s">
        <v>164</v>
      </c>
      <c r="B9265" t="s">
        <v>115</v>
      </c>
      <c r="C9265" s="14" t="s">
        <v>383</v>
      </c>
      <c r="D9265" t="s">
        <v>456</v>
      </c>
      <c r="E9265" t="s">
        <v>474</v>
      </c>
      <c r="F9265" s="20">
        <v>2048</v>
      </c>
      <c r="G9265" s="20">
        <v>53</v>
      </c>
      <c r="H9265" s="11">
        <v>7297.1066646591798</v>
      </c>
      <c r="I9265" s="10">
        <v>4083536.7363176602</v>
      </c>
      <c r="J9265" s="33">
        <f t="shared" si="576"/>
        <v>1.786957516449176E-3</v>
      </c>
      <c r="K9265" s="33">
        <f t="shared" si="577"/>
        <v>1.7853618584655617E-3</v>
      </c>
      <c r="L9265" s="33">
        <f t="shared" si="578"/>
        <v>0.98519124711028916</v>
      </c>
      <c r="M9265" s="33">
        <f t="shared" si="579"/>
        <v>0.9834323242344043</v>
      </c>
    </row>
    <row r="9266" spans="1:13" ht="41.4">
      <c r="A9266" t="s">
        <v>164</v>
      </c>
      <c r="B9266" t="s">
        <v>115</v>
      </c>
      <c r="C9266" s="14" t="s">
        <v>383</v>
      </c>
      <c r="D9266" t="s">
        <v>456</v>
      </c>
      <c r="E9266" t="s">
        <v>474</v>
      </c>
      <c r="F9266" s="20">
        <v>2048</v>
      </c>
      <c r="G9266" s="20">
        <v>54</v>
      </c>
      <c r="H9266" s="11">
        <v>7867.06834247399</v>
      </c>
      <c r="I9266" s="10">
        <v>4015181.7407554402</v>
      </c>
      <c r="J9266" s="33">
        <f t="shared" si="576"/>
        <v>1.9593305734135545E-3</v>
      </c>
      <c r="K9266" s="33">
        <f t="shared" si="577"/>
        <v>1.9574123382890551E-3</v>
      </c>
      <c r="L9266" s="33">
        <f t="shared" si="578"/>
        <v>0.9834323242344043</v>
      </c>
      <c r="M9266" s="33">
        <f t="shared" si="579"/>
        <v>0.98150734166907561</v>
      </c>
    </row>
    <row r="9267" spans="1:13" ht="41.4">
      <c r="A9267" t="s">
        <v>164</v>
      </c>
      <c r="B9267" t="s">
        <v>115</v>
      </c>
      <c r="C9267" s="14" t="s">
        <v>383</v>
      </c>
      <c r="D9267" t="s">
        <v>456</v>
      </c>
      <c r="E9267" t="s">
        <v>474</v>
      </c>
      <c r="F9267" s="20">
        <v>2048</v>
      </c>
      <c r="G9267" s="20">
        <v>55</v>
      </c>
      <c r="H9267" s="11">
        <v>8486.9565704500692</v>
      </c>
      <c r="I9267" s="10">
        <v>3947965.5908075199</v>
      </c>
      <c r="J9267" s="33">
        <f t="shared" si="576"/>
        <v>2.1497037841999378E-3</v>
      </c>
      <c r="K9267" s="33">
        <f t="shared" si="577"/>
        <v>2.1473948258419195E-3</v>
      </c>
      <c r="L9267" s="33">
        <f t="shared" si="578"/>
        <v>0.98150734166907561</v>
      </c>
      <c r="M9267" s="33">
        <f t="shared" si="579"/>
        <v>0.97939965788204952</v>
      </c>
    </row>
    <row r="9268" spans="1:13" ht="41.4">
      <c r="A9268" t="s">
        <v>164</v>
      </c>
      <c r="B9268" t="s">
        <v>115</v>
      </c>
      <c r="C9268" s="14" t="s">
        <v>383</v>
      </c>
      <c r="D9268" t="s">
        <v>456</v>
      </c>
      <c r="E9268" t="s">
        <v>474</v>
      </c>
      <c r="F9268" s="20">
        <v>2048</v>
      </c>
      <c r="G9268" s="20">
        <v>56</v>
      </c>
      <c r="H9268" s="11">
        <v>9083.5972932088007</v>
      </c>
      <c r="I9268" s="10">
        <v>3912428.19438599</v>
      </c>
      <c r="J9268" s="33">
        <f t="shared" si="576"/>
        <v>2.3217288195200641E-3</v>
      </c>
      <c r="K9268" s="33">
        <f t="shared" si="577"/>
        <v>2.319035691804916E-3</v>
      </c>
      <c r="L9268" s="33">
        <f t="shared" si="578"/>
        <v>0.97939965788204952</v>
      </c>
      <c r="M9268" s="33">
        <f t="shared" si="579"/>
        <v>0.9771283951188795</v>
      </c>
    </row>
    <row r="9269" spans="1:13" ht="41.4">
      <c r="A9269" t="s">
        <v>164</v>
      </c>
      <c r="B9269" t="s">
        <v>115</v>
      </c>
      <c r="C9269" s="14" t="s">
        <v>383</v>
      </c>
      <c r="D9269" t="s">
        <v>456</v>
      </c>
      <c r="E9269" t="s">
        <v>474</v>
      </c>
      <c r="F9269" s="20">
        <v>2048</v>
      </c>
      <c r="G9269" s="20">
        <v>57</v>
      </c>
      <c r="H9269" s="11">
        <v>9891.9566647873908</v>
      </c>
      <c r="I9269" s="10">
        <v>3869730.3767523798</v>
      </c>
      <c r="J9269" s="33">
        <f t="shared" si="576"/>
        <v>2.556239247109791E-3</v>
      </c>
      <c r="K9269" s="33">
        <f t="shared" si="577"/>
        <v>2.5529748496848637E-3</v>
      </c>
      <c r="L9269" s="33">
        <f t="shared" si="578"/>
        <v>0.9771283951188795</v>
      </c>
      <c r="M9269" s="33">
        <f t="shared" si="579"/>
        <v>0.97463381090122803</v>
      </c>
    </row>
    <row r="9270" spans="1:13" ht="41.4">
      <c r="A9270" t="s">
        <v>164</v>
      </c>
      <c r="B9270" t="s">
        <v>115</v>
      </c>
      <c r="C9270" s="14" t="s">
        <v>383</v>
      </c>
      <c r="D9270" t="s">
        <v>456</v>
      </c>
      <c r="E9270" t="s">
        <v>474</v>
      </c>
      <c r="F9270" s="20">
        <v>2048</v>
      </c>
      <c r="G9270" s="20">
        <v>58</v>
      </c>
      <c r="H9270" s="11">
        <v>10766.399375135799</v>
      </c>
      <c r="I9270" s="10">
        <v>3828545.6043299199</v>
      </c>
      <c r="J9270" s="33">
        <f t="shared" si="576"/>
        <v>2.8121382080337418E-3</v>
      </c>
      <c r="K9270" s="33">
        <f t="shared" si="577"/>
        <v>2.8081878512339342E-3</v>
      </c>
      <c r="L9270" s="33">
        <f t="shared" si="578"/>
        <v>0.97463381090122803</v>
      </c>
      <c r="M9270" s="33">
        <f t="shared" si="579"/>
        <v>0.97189685607405341</v>
      </c>
    </row>
    <row r="9271" spans="1:13" ht="41.4">
      <c r="A9271" t="s">
        <v>164</v>
      </c>
      <c r="B9271" t="s">
        <v>115</v>
      </c>
      <c r="C9271" s="14" t="s">
        <v>383</v>
      </c>
      <c r="D9271" t="s">
        <v>456</v>
      </c>
      <c r="E9271" t="s">
        <v>474</v>
      </c>
      <c r="F9271" s="20">
        <v>2048</v>
      </c>
      <c r="G9271" s="20">
        <v>59</v>
      </c>
      <c r="H9271" s="11">
        <v>11302.0271937897</v>
      </c>
      <c r="I9271" s="10">
        <v>3806344.2748289001</v>
      </c>
      <c r="J9271" s="33">
        <f t="shared" si="576"/>
        <v>2.9692603657869962E-3</v>
      </c>
      <c r="K9271" s="33">
        <f t="shared" si="577"/>
        <v>2.9648564720744508E-3</v>
      </c>
      <c r="L9271" s="33">
        <f t="shared" si="578"/>
        <v>0.97189685607405341</v>
      </c>
      <c r="M9271" s="33">
        <f t="shared" si="579"/>
        <v>0.96901532139013347</v>
      </c>
    </row>
    <row r="9272" spans="1:13" ht="41.4">
      <c r="A9272" t="s">
        <v>164</v>
      </c>
      <c r="B9272" t="s">
        <v>115</v>
      </c>
      <c r="C9272" s="14" t="s">
        <v>383</v>
      </c>
      <c r="D9272" t="s">
        <v>456</v>
      </c>
      <c r="E9272" t="s">
        <v>474</v>
      </c>
      <c r="F9272" s="20">
        <v>2048</v>
      </c>
      <c r="G9272" s="20">
        <v>60</v>
      </c>
      <c r="H9272" s="11">
        <v>11922.921699012501</v>
      </c>
      <c r="I9272" s="10">
        <v>3739049.6732769101</v>
      </c>
      <c r="J9272" s="33">
        <f t="shared" si="576"/>
        <v>3.1887572353547339E-3</v>
      </c>
      <c r="K9272" s="33">
        <f t="shared" si="577"/>
        <v>3.1836785486688557E-3</v>
      </c>
      <c r="L9272" s="33">
        <f t="shared" si="578"/>
        <v>0.96901532139013347</v>
      </c>
      <c r="M9272" s="33">
        <f t="shared" si="579"/>
        <v>0.96593028809809223</v>
      </c>
    </row>
    <row r="9273" spans="1:13" ht="41.4">
      <c r="A9273" t="s">
        <v>164</v>
      </c>
      <c r="B9273" t="s">
        <v>115</v>
      </c>
      <c r="C9273" s="14" t="s">
        <v>383</v>
      </c>
      <c r="D9273" t="s">
        <v>456</v>
      </c>
      <c r="E9273" t="s">
        <v>474</v>
      </c>
      <c r="F9273" s="20">
        <v>2048</v>
      </c>
      <c r="G9273" s="20">
        <v>61</v>
      </c>
      <c r="H9273" s="11">
        <v>12491.4905998697</v>
      </c>
      <c r="I9273" s="10">
        <v>3662357.6228843099</v>
      </c>
      <c r="J9273" s="33">
        <f t="shared" si="576"/>
        <v>3.4107784891940613E-3</v>
      </c>
      <c r="K9273" s="33">
        <f t="shared" si="577"/>
        <v>3.4049683917717344E-3</v>
      </c>
      <c r="L9273" s="33">
        <f t="shared" si="578"/>
        <v>0.96593028809809223</v>
      </c>
      <c r="M9273" s="33">
        <f t="shared" si="579"/>
        <v>0.9626413259984633</v>
      </c>
    </row>
    <row r="9274" spans="1:13" ht="41.4">
      <c r="A9274" t="s">
        <v>164</v>
      </c>
      <c r="B9274" t="s">
        <v>115</v>
      </c>
      <c r="C9274" s="14" t="s">
        <v>383</v>
      </c>
      <c r="D9274" t="s">
        <v>456</v>
      </c>
      <c r="E9274" t="s">
        <v>474</v>
      </c>
      <c r="F9274" s="20">
        <v>2048</v>
      </c>
      <c r="G9274" s="20">
        <v>62</v>
      </c>
      <c r="H9274" s="11">
        <v>13523.864346210599</v>
      </c>
      <c r="I9274" s="10">
        <v>3639259.18570654</v>
      </c>
      <c r="J9274" s="33">
        <f t="shared" si="576"/>
        <v>3.7161036507997501E-3</v>
      </c>
      <c r="K9274" s="33">
        <f t="shared" si="577"/>
        <v>3.7092074825646471E-3</v>
      </c>
      <c r="L9274" s="33">
        <f t="shared" si="578"/>
        <v>0.9626413259984633</v>
      </c>
      <c r="M9274" s="33">
        <f t="shared" si="579"/>
        <v>0.95907068958904385</v>
      </c>
    </row>
    <row r="9275" spans="1:13" ht="41.4">
      <c r="A9275" t="s">
        <v>164</v>
      </c>
      <c r="B9275" t="s">
        <v>115</v>
      </c>
      <c r="C9275" s="14" t="s">
        <v>383</v>
      </c>
      <c r="D9275" t="s">
        <v>456</v>
      </c>
      <c r="E9275" t="s">
        <v>474</v>
      </c>
      <c r="F9275" s="20">
        <v>2048</v>
      </c>
      <c r="G9275" s="20">
        <v>63</v>
      </c>
      <c r="H9275" s="11">
        <v>14823.643153262599</v>
      </c>
      <c r="I9275" s="10">
        <v>3663585.83067076</v>
      </c>
      <c r="J9275" s="33">
        <f t="shared" si="576"/>
        <v>4.0462115092711132E-3</v>
      </c>
      <c r="K9275" s="33">
        <f t="shared" si="577"/>
        <v>4.0380366249692656E-3</v>
      </c>
      <c r="L9275" s="33">
        <f t="shared" si="578"/>
        <v>0.95907068958904385</v>
      </c>
      <c r="M9275" s="33">
        <f t="shared" si="579"/>
        <v>0.95519792701854878</v>
      </c>
    </row>
    <row r="9276" spans="1:13" ht="41.4">
      <c r="A9276" t="s">
        <v>164</v>
      </c>
      <c r="B9276" t="s">
        <v>115</v>
      </c>
      <c r="C9276" s="14" t="s">
        <v>383</v>
      </c>
      <c r="D9276" t="s">
        <v>456</v>
      </c>
      <c r="E9276" t="s">
        <v>474</v>
      </c>
      <c r="F9276" s="20">
        <v>2048</v>
      </c>
      <c r="G9276" s="20">
        <v>64</v>
      </c>
      <c r="H9276" s="11">
        <v>16311.363344364599</v>
      </c>
      <c r="I9276" s="10">
        <v>3646581.9859537701</v>
      </c>
      <c r="J9276" s="33">
        <f t="shared" si="576"/>
        <v>4.4730554275741402E-3</v>
      </c>
      <c r="K9276" s="33">
        <f t="shared" si="577"/>
        <v>4.4630662147960853E-3</v>
      </c>
      <c r="L9276" s="33">
        <f t="shared" si="578"/>
        <v>0.95519792701854878</v>
      </c>
      <c r="M9276" s="33">
        <f t="shared" si="579"/>
        <v>0.95093481542202907</v>
      </c>
    </row>
    <row r="9277" spans="1:13" ht="41.4">
      <c r="A9277" t="s">
        <v>164</v>
      </c>
      <c r="B9277" t="s">
        <v>115</v>
      </c>
      <c r="C9277" s="14" t="s">
        <v>383</v>
      </c>
      <c r="D9277" t="s">
        <v>456</v>
      </c>
      <c r="E9277" t="s">
        <v>474</v>
      </c>
      <c r="F9277" s="20">
        <v>2048</v>
      </c>
      <c r="G9277" s="20">
        <v>65</v>
      </c>
      <c r="H9277" s="11">
        <v>17505.4461272562</v>
      </c>
      <c r="I9277" s="10">
        <v>3575917.8437516098</v>
      </c>
      <c r="J9277" s="33">
        <f t="shared" si="576"/>
        <v>4.895371452071918E-3</v>
      </c>
      <c r="K9277" s="33">
        <f t="shared" si="577"/>
        <v>4.8834086499924823E-3</v>
      </c>
      <c r="L9277" s="33">
        <f t="shared" si="578"/>
        <v>0.95093481542202907</v>
      </c>
      <c r="M9277" s="33">
        <f t="shared" si="579"/>
        <v>0.94629101211881816</v>
      </c>
    </row>
    <row r="9278" spans="1:13" ht="41.4">
      <c r="A9278" t="s">
        <v>164</v>
      </c>
      <c r="B9278" t="s">
        <v>115</v>
      </c>
      <c r="C9278" s="14" t="s">
        <v>383</v>
      </c>
      <c r="D9278" t="s">
        <v>456</v>
      </c>
      <c r="E9278" t="s">
        <v>474</v>
      </c>
      <c r="F9278" s="20">
        <v>2048</v>
      </c>
      <c r="G9278" s="20">
        <v>66</v>
      </c>
      <c r="H9278" s="11">
        <v>17942.6908637329</v>
      </c>
      <c r="I9278" s="10">
        <v>3481361.1371924598</v>
      </c>
      <c r="J9278" s="33">
        <f t="shared" si="576"/>
        <v>5.1539297868427305E-3</v>
      </c>
      <c r="K9278" s="33">
        <f t="shared" si="577"/>
        <v>5.1406710786490173E-3</v>
      </c>
      <c r="L9278" s="33">
        <f t="shared" si="578"/>
        <v>0.94629101211881816</v>
      </c>
      <c r="M9278" s="33">
        <f t="shared" si="579"/>
        <v>0.94142644128083341</v>
      </c>
    </row>
    <row r="9279" spans="1:13" ht="41.4">
      <c r="A9279" t="s">
        <v>164</v>
      </c>
      <c r="B9279" t="s">
        <v>115</v>
      </c>
      <c r="C9279" s="14" t="s">
        <v>383</v>
      </c>
      <c r="D9279" t="s">
        <v>456</v>
      </c>
      <c r="E9279" t="s">
        <v>474</v>
      </c>
      <c r="F9279" s="20">
        <v>2048</v>
      </c>
      <c r="G9279" s="20">
        <v>67</v>
      </c>
      <c r="H9279" s="11">
        <v>18957.148111782299</v>
      </c>
      <c r="I9279" s="10">
        <v>3378677.8596755802</v>
      </c>
      <c r="J9279" s="33">
        <f t="shared" si="576"/>
        <v>5.6108184618709278E-3</v>
      </c>
      <c r="K9279" s="33">
        <f t="shared" si="577"/>
        <v>5.5951072180112638E-3</v>
      </c>
      <c r="L9279" s="33">
        <f t="shared" si="578"/>
        <v>0.94142644128083341</v>
      </c>
      <c r="M9279" s="33">
        <f t="shared" si="579"/>
        <v>0.93615905940399635</v>
      </c>
    </row>
    <row r="9280" spans="1:13" ht="41.4">
      <c r="A9280" t="s">
        <v>164</v>
      </c>
      <c r="B9280" t="s">
        <v>115</v>
      </c>
      <c r="C9280" s="14" t="s">
        <v>383</v>
      </c>
      <c r="D9280" t="s">
        <v>456</v>
      </c>
      <c r="E9280" t="s">
        <v>474</v>
      </c>
      <c r="F9280" s="20">
        <v>2048</v>
      </c>
      <c r="G9280" s="20">
        <v>68</v>
      </c>
      <c r="H9280" s="11">
        <v>19916.758668700601</v>
      </c>
      <c r="I9280" s="10">
        <v>3278284.4938413701</v>
      </c>
      <c r="J9280" s="33">
        <f t="shared" si="576"/>
        <v>6.0753600567969301E-3</v>
      </c>
      <c r="K9280" s="33">
        <f t="shared" si="577"/>
        <v>6.0569423737811823E-3</v>
      </c>
      <c r="L9280" s="33">
        <f t="shared" si="578"/>
        <v>0.93615905940399635</v>
      </c>
      <c r="M9280" s="33">
        <f t="shared" si="579"/>
        <v>0.93048879792849315</v>
      </c>
    </row>
    <row r="9281" spans="1:13" ht="41.4">
      <c r="A9281" t="s">
        <v>164</v>
      </c>
      <c r="B9281" t="s">
        <v>115</v>
      </c>
      <c r="C9281" s="14" t="s">
        <v>383</v>
      </c>
      <c r="D9281" t="s">
        <v>456</v>
      </c>
      <c r="E9281" t="s">
        <v>474</v>
      </c>
      <c r="F9281" s="20">
        <v>2048</v>
      </c>
      <c r="G9281" s="20">
        <v>69</v>
      </c>
      <c r="H9281" s="11">
        <v>20264.5611403203</v>
      </c>
      <c r="I9281" s="10">
        <v>3163955.8580193198</v>
      </c>
      <c r="J9281" s="33">
        <f t="shared" si="576"/>
        <v>6.4048179082391481E-3</v>
      </c>
      <c r="K9281" s="33">
        <f t="shared" si="577"/>
        <v>6.3843507814059786E-3</v>
      </c>
      <c r="L9281" s="33">
        <f t="shared" si="578"/>
        <v>0.93048879792849315</v>
      </c>
      <c r="M9281" s="33">
        <f t="shared" si="579"/>
        <v>0.92454823104434891</v>
      </c>
    </row>
    <row r="9282" spans="1:13" ht="41.4">
      <c r="A9282" t="s">
        <v>164</v>
      </c>
      <c r="B9282" t="s">
        <v>115</v>
      </c>
      <c r="C9282" s="14" t="s">
        <v>383</v>
      </c>
      <c r="D9282" t="s">
        <v>456</v>
      </c>
      <c r="E9282" t="s">
        <v>474</v>
      </c>
      <c r="F9282" s="20">
        <v>2049</v>
      </c>
      <c r="G9282" s="20">
        <v>30</v>
      </c>
      <c r="H9282" s="11">
        <v>620.00163404492798</v>
      </c>
      <c r="I9282" s="10">
        <v>4236452.3493981902</v>
      </c>
      <c r="J9282" s="33">
        <f t="shared" ref="J9282:J9345" si="580">IF(I9282&gt;0,H9282/I9282,0)</f>
        <v>1.4634925237221242E-4</v>
      </c>
      <c r="K9282" s="33">
        <f t="shared" ref="K9282:K9345" si="581">1-EXP(-J9282)</f>
        <v>1.4633854384282774E-4</v>
      </c>
      <c r="L9282" s="33">
        <f t="shared" ref="L9282:L9345" si="582">IF(G9282=30,1,M9281)</f>
        <v>1</v>
      </c>
      <c r="M9282" s="33">
        <f t="shared" ref="M9282:M9345" si="583">L9282*(1-K9282)</f>
        <v>0.99985366145615717</v>
      </c>
    </row>
    <row r="9283" spans="1:13" ht="41.4">
      <c r="A9283" t="s">
        <v>164</v>
      </c>
      <c r="B9283" t="s">
        <v>115</v>
      </c>
      <c r="C9283" s="14" t="s">
        <v>383</v>
      </c>
      <c r="D9283" t="s">
        <v>456</v>
      </c>
      <c r="E9283" t="s">
        <v>474</v>
      </c>
      <c r="F9283" s="20">
        <v>2049</v>
      </c>
      <c r="G9283" s="20">
        <v>31</v>
      </c>
      <c r="H9283" s="11">
        <v>834.65656256143802</v>
      </c>
      <c r="I9283" s="10">
        <v>4272016.15807092</v>
      </c>
      <c r="J9283" s="33">
        <f t="shared" si="580"/>
        <v>1.9537766985842515E-4</v>
      </c>
      <c r="K9283" s="33">
        <f t="shared" si="581"/>
        <v>1.953585848843975E-4</v>
      </c>
      <c r="L9283" s="33">
        <f t="shared" si="582"/>
        <v>0.99985366145615717</v>
      </c>
      <c r="M9283" s="33">
        <f t="shared" si="583"/>
        <v>0.99965833145976357</v>
      </c>
    </row>
    <row r="9284" spans="1:13" ht="41.4">
      <c r="A9284" t="s">
        <v>164</v>
      </c>
      <c r="B9284" t="s">
        <v>115</v>
      </c>
      <c r="C9284" s="14" t="s">
        <v>383</v>
      </c>
      <c r="D9284" t="s">
        <v>456</v>
      </c>
      <c r="E9284" t="s">
        <v>474</v>
      </c>
      <c r="F9284" s="20">
        <v>2049</v>
      </c>
      <c r="G9284" s="20">
        <v>32</v>
      </c>
      <c r="H9284" s="11">
        <v>866.43289761248502</v>
      </c>
      <c r="I9284" s="10">
        <v>4337830.0340683004</v>
      </c>
      <c r="J9284" s="33">
        <f t="shared" si="580"/>
        <v>1.9973878432481774E-4</v>
      </c>
      <c r="K9284" s="33">
        <f t="shared" si="581"/>
        <v>1.9971883786185085E-4</v>
      </c>
      <c r="L9284" s="33">
        <f t="shared" si="582"/>
        <v>0.99965833145976357</v>
      </c>
      <c r="M9284" s="33">
        <f t="shared" si="583"/>
        <v>0.99945868085954548</v>
      </c>
    </row>
    <row r="9285" spans="1:13" ht="41.4">
      <c r="A9285" t="s">
        <v>164</v>
      </c>
      <c r="B9285" t="s">
        <v>115</v>
      </c>
      <c r="C9285" s="14" t="s">
        <v>383</v>
      </c>
      <c r="D9285" t="s">
        <v>456</v>
      </c>
      <c r="E9285" t="s">
        <v>474</v>
      </c>
      <c r="F9285" s="20">
        <v>2049</v>
      </c>
      <c r="G9285" s="20">
        <v>33</v>
      </c>
      <c r="H9285" s="11">
        <v>961.34064802142598</v>
      </c>
      <c r="I9285" s="10">
        <v>4574086.1492085299</v>
      </c>
      <c r="J9285" s="33">
        <f t="shared" si="580"/>
        <v>2.1017108481609384E-4</v>
      </c>
      <c r="K9285" s="33">
        <f t="shared" si="581"/>
        <v>2.1014900042082285E-4</v>
      </c>
      <c r="L9285" s="33">
        <f t="shared" si="582"/>
        <v>0.99945868085954548</v>
      </c>
      <c r="M9285" s="33">
        <f t="shared" si="583"/>
        <v>0.99924864561680093</v>
      </c>
    </row>
    <row r="9286" spans="1:13" ht="41.4">
      <c r="A9286" t="s">
        <v>164</v>
      </c>
      <c r="B9286" t="s">
        <v>115</v>
      </c>
      <c r="C9286" s="14" t="s">
        <v>383</v>
      </c>
      <c r="D9286" t="s">
        <v>456</v>
      </c>
      <c r="E9286" t="s">
        <v>474</v>
      </c>
      <c r="F9286" s="20">
        <v>2049</v>
      </c>
      <c r="G9286" s="20">
        <v>34</v>
      </c>
      <c r="H9286" s="11">
        <v>1024.4537636218699</v>
      </c>
      <c r="I9286" s="10">
        <v>4637096.1723150704</v>
      </c>
      <c r="J9286" s="33">
        <f t="shared" si="580"/>
        <v>2.2092570987381773E-4</v>
      </c>
      <c r="K9286" s="33">
        <f t="shared" si="581"/>
        <v>2.2090130758622983E-4</v>
      </c>
      <c r="L9286" s="33">
        <f t="shared" si="582"/>
        <v>0.99924864561680093</v>
      </c>
      <c r="M9286" s="33">
        <f t="shared" si="583"/>
        <v>0.99902791028438043</v>
      </c>
    </row>
    <row r="9287" spans="1:13" ht="41.4">
      <c r="A9287" t="s">
        <v>164</v>
      </c>
      <c r="B9287" t="s">
        <v>115</v>
      </c>
      <c r="C9287" s="14" t="s">
        <v>383</v>
      </c>
      <c r="D9287" t="s">
        <v>456</v>
      </c>
      <c r="E9287" t="s">
        <v>474</v>
      </c>
      <c r="F9287" s="20">
        <v>2049</v>
      </c>
      <c r="G9287" s="20">
        <v>35</v>
      </c>
      <c r="H9287" s="11">
        <v>1111.3387753925499</v>
      </c>
      <c r="I9287" s="10">
        <v>4708002.2583128801</v>
      </c>
      <c r="J9287" s="33">
        <f t="shared" si="580"/>
        <v>2.360531525723609E-4</v>
      </c>
      <c r="K9287" s="33">
        <f t="shared" si="581"/>
        <v>2.3602529421895557E-4</v>
      </c>
      <c r="L9287" s="33">
        <f t="shared" si="582"/>
        <v>0.99902791028438043</v>
      </c>
      <c r="M9287" s="33">
        <f t="shared" si="583"/>
        <v>0.99879211442792259</v>
      </c>
    </row>
    <row r="9288" spans="1:13" ht="41.4">
      <c r="A9288" t="s">
        <v>164</v>
      </c>
      <c r="B9288" t="s">
        <v>115</v>
      </c>
      <c r="C9288" s="14" t="s">
        <v>383</v>
      </c>
      <c r="D9288" t="s">
        <v>456</v>
      </c>
      <c r="E9288" t="s">
        <v>474</v>
      </c>
      <c r="F9288" s="20">
        <v>2049</v>
      </c>
      <c r="G9288" s="20">
        <v>36</v>
      </c>
      <c r="H9288" s="11">
        <v>1420.1237131325399</v>
      </c>
      <c r="I9288" s="10">
        <v>4798015.1508759204</v>
      </c>
      <c r="J9288" s="33">
        <f t="shared" si="580"/>
        <v>2.9598149828128067E-4</v>
      </c>
      <c r="K9288" s="33">
        <f t="shared" si="581"/>
        <v>2.9593770007885212E-4</v>
      </c>
      <c r="L9288" s="33">
        <f t="shared" si="582"/>
        <v>0.99879211442792259</v>
      </c>
      <c r="M9288" s="33">
        <f t="shared" si="583"/>
        <v>0.99849653418672191</v>
      </c>
    </row>
    <row r="9289" spans="1:13" ht="41.4">
      <c r="A9289" t="s">
        <v>164</v>
      </c>
      <c r="B9289" t="s">
        <v>115</v>
      </c>
      <c r="C9289" s="14" t="s">
        <v>383</v>
      </c>
      <c r="D9289" t="s">
        <v>456</v>
      </c>
      <c r="E9289" t="s">
        <v>474</v>
      </c>
      <c r="F9289" s="20">
        <v>2049</v>
      </c>
      <c r="G9289" s="20">
        <v>37</v>
      </c>
      <c r="H9289" s="11">
        <v>1545.9994471274199</v>
      </c>
      <c r="I9289" s="10">
        <v>4840221.9793714704</v>
      </c>
      <c r="J9289" s="33">
        <f t="shared" si="580"/>
        <v>3.1940672426105889E-4</v>
      </c>
      <c r="K9289" s="33">
        <f t="shared" si="581"/>
        <v>3.1935571936392293E-4</v>
      </c>
      <c r="L9289" s="33">
        <f t="shared" si="582"/>
        <v>0.99849653418672191</v>
      </c>
      <c r="M9289" s="33">
        <f t="shared" si="583"/>
        <v>0.99817765860776431</v>
      </c>
    </row>
    <row r="9290" spans="1:13" ht="41.4">
      <c r="A9290" t="s">
        <v>164</v>
      </c>
      <c r="B9290" t="s">
        <v>115</v>
      </c>
      <c r="C9290" s="14" t="s">
        <v>383</v>
      </c>
      <c r="D9290" t="s">
        <v>456</v>
      </c>
      <c r="E9290" t="s">
        <v>474</v>
      </c>
      <c r="F9290" s="20">
        <v>2049</v>
      </c>
      <c r="G9290" s="20">
        <v>38</v>
      </c>
      <c r="H9290" s="11">
        <v>1654.0012399422201</v>
      </c>
      <c r="I9290" s="10">
        <v>4759697.5580714401</v>
      </c>
      <c r="J9290" s="33">
        <f t="shared" si="580"/>
        <v>3.4750133170486513E-4</v>
      </c>
      <c r="K9290" s="33">
        <f t="shared" si="581"/>
        <v>3.4744096011041226E-4</v>
      </c>
      <c r="L9290" s="33">
        <f t="shared" si="582"/>
        <v>0.99817765860776431</v>
      </c>
      <c r="M9290" s="33">
        <f t="shared" si="583"/>
        <v>0.99783085080369682</v>
      </c>
    </row>
    <row r="9291" spans="1:13" ht="41.4">
      <c r="A9291" t="s">
        <v>164</v>
      </c>
      <c r="B9291" t="s">
        <v>115</v>
      </c>
      <c r="C9291" s="14" t="s">
        <v>383</v>
      </c>
      <c r="D9291" t="s">
        <v>456</v>
      </c>
      <c r="E9291" t="s">
        <v>474</v>
      </c>
      <c r="F9291" s="20">
        <v>2049</v>
      </c>
      <c r="G9291" s="20">
        <v>39</v>
      </c>
      <c r="H9291" s="11">
        <v>1710.6194965959401</v>
      </c>
      <c r="I9291" s="10">
        <v>4657574.4679369796</v>
      </c>
      <c r="J9291" s="33">
        <f t="shared" si="580"/>
        <v>3.6727689667056249E-4</v>
      </c>
      <c r="K9291" s="33">
        <f t="shared" si="581"/>
        <v>3.6720945876755895E-4</v>
      </c>
      <c r="L9291" s="33">
        <f t="shared" si="582"/>
        <v>0.99783085080369682</v>
      </c>
      <c r="M9291" s="33">
        <f t="shared" si="583"/>
        <v>0.99746443787703165</v>
      </c>
    </row>
    <row r="9292" spans="1:13" ht="41.4">
      <c r="A9292" t="s">
        <v>164</v>
      </c>
      <c r="B9292" t="s">
        <v>115</v>
      </c>
      <c r="C9292" s="14" t="s">
        <v>383</v>
      </c>
      <c r="D9292" t="s">
        <v>456</v>
      </c>
      <c r="E9292" t="s">
        <v>474</v>
      </c>
      <c r="F9292" s="20">
        <v>2049</v>
      </c>
      <c r="G9292" s="20">
        <v>40</v>
      </c>
      <c r="H9292" s="11">
        <v>1829.2873245574301</v>
      </c>
      <c r="I9292" s="10">
        <v>4599218.0015956396</v>
      </c>
      <c r="J9292" s="33">
        <f t="shared" si="580"/>
        <v>3.9773877296592214E-4</v>
      </c>
      <c r="K9292" s="33">
        <f t="shared" si="581"/>
        <v>3.9765968538585383E-4</v>
      </c>
      <c r="L9292" s="33">
        <f t="shared" si="582"/>
        <v>0.99746443787703165</v>
      </c>
      <c r="M9292" s="33">
        <f t="shared" si="583"/>
        <v>0.99706778648248184</v>
      </c>
    </row>
    <row r="9293" spans="1:13" ht="41.4">
      <c r="A9293" t="s">
        <v>164</v>
      </c>
      <c r="B9293" t="s">
        <v>115</v>
      </c>
      <c r="C9293" s="14" t="s">
        <v>383</v>
      </c>
      <c r="D9293" t="s">
        <v>456</v>
      </c>
      <c r="E9293" t="s">
        <v>474</v>
      </c>
      <c r="F9293" s="20">
        <v>2049</v>
      </c>
      <c r="G9293" s="20">
        <v>41</v>
      </c>
      <c r="H9293" s="11">
        <v>2364.07532522971</v>
      </c>
      <c r="I9293" s="10">
        <v>4588725.5069505898</v>
      </c>
      <c r="J9293" s="33">
        <f t="shared" si="580"/>
        <v>5.1519214249116029E-4</v>
      </c>
      <c r="K9293" s="33">
        <f t="shared" si="581"/>
        <v>5.1505945380703189E-4</v>
      </c>
      <c r="L9293" s="33">
        <f t="shared" si="582"/>
        <v>0.99706778648248184</v>
      </c>
      <c r="M9293" s="33">
        <f t="shared" si="583"/>
        <v>0.99655423729296755</v>
      </c>
    </row>
    <row r="9294" spans="1:13" ht="41.4">
      <c r="A9294" t="s">
        <v>164</v>
      </c>
      <c r="B9294" t="s">
        <v>115</v>
      </c>
      <c r="C9294" s="14" t="s">
        <v>383</v>
      </c>
      <c r="D9294" t="s">
        <v>456</v>
      </c>
      <c r="E9294" t="s">
        <v>474</v>
      </c>
      <c r="F9294" s="20">
        <v>2049</v>
      </c>
      <c r="G9294" s="20">
        <v>42</v>
      </c>
      <c r="H9294" s="11">
        <v>2588.9390886046299</v>
      </c>
      <c r="I9294" s="10">
        <v>4558345.7971353997</v>
      </c>
      <c r="J9294" s="33">
        <f t="shared" si="580"/>
        <v>5.6795583394125045E-4</v>
      </c>
      <c r="K9294" s="33">
        <f t="shared" si="581"/>
        <v>5.6779457755684604E-4</v>
      </c>
      <c r="L9294" s="33">
        <f t="shared" si="582"/>
        <v>0.99655423729296755</v>
      </c>
      <c r="M9294" s="33">
        <f t="shared" si="583"/>
        <v>0.9959883992007913</v>
      </c>
    </row>
    <row r="9295" spans="1:13" ht="41.4">
      <c r="A9295" t="s">
        <v>164</v>
      </c>
      <c r="B9295" t="s">
        <v>115</v>
      </c>
      <c r="C9295" s="14" t="s">
        <v>383</v>
      </c>
      <c r="D9295" t="s">
        <v>456</v>
      </c>
      <c r="E9295" t="s">
        <v>474</v>
      </c>
      <c r="F9295" s="20">
        <v>2049</v>
      </c>
      <c r="G9295" s="20">
        <v>43</v>
      </c>
      <c r="H9295" s="11">
        <v>2829.1875973628098</v>
      </c>
      <c r="I9295" s="10">
        <v>4484419.1215362297</v>
      </c>
      <c r="J9295" s="33">
        <f t="shared" si="580"/>
        <v>6.3089276909371794E-4</v>
      </c>
      <c r="K9295" s="33">
        <f t="shared" si="581"/>
        <v>6.3069379809599369E-4</v>
      </c>
      <c r="L9295" s="33">
        <f t="shared" si="582"/>
        <v>0.9959883992007913</v>
      </c>
      <c r="M9295" s="33">
        <f t="shared" si="583"/>
        <v>0.99536023549443975</v>
      </c>
    </row>
    <row r="9296" spans="1:13" ht="41.4">
      <c r="A9296" t="s">
        <v>164</v>
      </c>
      <c r="B9296" t="s">
        <v>115</v>
      </c>
      <c r="C9296" s="14" t="s">
        <v>383</v>
      </c>
      <c r="D9296" t="s">
        <v>456</v>
      </c>
      <c r="E9296" t="s">
        <v>474</v>
      </c>
      <c r="F9296" s="20">
        <v>2049</v>
      </c>
      <c r="G9296" s="20">
        <v>44</v>
      </c>
      <c r="H9296" s="11">
        <v>2905.7645181671101</v>
      </c>
      <c r="I9296" s="10">
        <v>4387633.3878175998</v>
      </c>
      <c r="J9296" s="33">
        <f t="shared" si="580"/>
        <v>6.6226237730687698E-4</v>
      </c>
      <c r="K9296" s="33">
        <f t="shared" si="581"/>
        <v>6.620431299810825E-4</v>
      </c>
      <c r="L9296" s="33">
        <f t="shared" si="582"/>
        <v>0.99536023549443975</v>
      </c>
      <c r="M9296" s="33">
        <f t="shared" si="583"/>
        <v>0.99470126408867432</v>
      </c>
    </row>
    <row r="9297" spans="1:13" ht="41.4">
      <c r="A9297" t="s">
        <v>164</v>
      </c>
      <c r="B9297" t="s">
        <v>115</v>
      </c>
      <c r="C9297" s="14" t="s">
        <v>383</v>
      </c>
      <c r="D9297" t="s">
        <v>456</v>
      </c>
      <c r="E9297" t="s">
        <v>474</v>
      </c>
      <c r="F9297" s="20">
        <v>2049</v>
      </c>
      <c r="G9297" s="20">
        <v>45</v>
      </c>
      <c r="H9297" s="11">
        <v>3076.02847161826</v>
      </c>
      <c r="I9297" s="10">
        <v>4286949.6274095196</v>
      </c>
      <c r="J9297" s="33">
        <f t="shared" si="580"/>
        <v>7.175331503666432E-4</v>
      </c>
      <c r="K9297" s="33">
        <f t="shared" si="581"/>
        <v>7.1727578501545874E-4</v>
      </c>
      <c r="L9297" s="33">
        <f t="shared" si="582"/>
        <v>0.99470126408867432</v>
      </c>
      <c r="M9297" s="33">
        <f t="shared" si="583"/>
        <v>0.99398778895861928</v>
      </c>
    </row>
    <row r="9298" spans="1:13" ht="41.4">
      <c r="A9298" t="s">
        <v>164</v>
      </c>
      <c r="B9298" t="s">
        <v>115</v>
      </c>
      <c r="C9298" s="14" t="s">
        <v>383</v>
      </c>
      <c r="D9298" t="s">
        <v>456</v>
      </c>
      <c r="E9298" t="s">
        <v>474</v>
      </c>
      <c r="F9298" s="20">
        <v>2049</v>
      </c>
      <c r="G9298" s="20">
        <v>46</v>
      </c>
      <c r="H9298" s="11">
        <v>3809.5542730668999</v>
      </c>
      <c r="I9298" s="10">
        <v>4238717.7214414999</v>
      </c>
      <c r="J9298" s="33">
        <f t="shared" si="580"/>
        <v>8.9875158560248484E-4</v>
      </c>
      <c r="K9298" s="33">
        <f t="shared" si="581"/>
        <v>8.9834782936404345E-4</v>
      </c>
      <c r="L9298" s="33">
        <f t="shared" si="582"/>
        <v>0.99398778895861928</v>
      </c>
      <c r="M9298" s="33">
        <f t="shared" si="583"/>
        <v>0.99309484218599398</v>
      </c>
    </row>
    <row r="9299" spans="1:13" ht="41.4">
      <c r="A9299" t="s">
        <v>164</v>
      </c>
      <c r="B9299" t="s">
        <v>115</v>
      </c>
      <c r="C9299" s="14" t="s">
        <v>383</v>
      </c>
      <c r="D9299" t="s">
        <v>456</v>
      </c>
      <c r="E9299" t="s">
        <v>474</v>
      </c>
      <c r="F9299" s="20">
        <v>2049</v>
      </c>
      <c r="G9299" s="20">
        <v>47</v>
      </c>
      <c r="H9299" s="11">
        <v>4191.0644874730897</v>
      </c>
      <c r="I9299" s="10">
        <v>4212467.9492613096</v>
      </c>
      <c r="J9299" s="33">
        <f t="shared" si="580"/>
        <v>9.9491902085760116E-4</v>
      </c>
      <c r="K9299" s="33">
        <f t="shared" si="581"/>
        <v>9.9442425302675996E-4</v>
      </c>
      <c r="L9299" s="33">
        <f t="shared" si="582"/>
        <v>0.99309484218599398</v>
      </c>
      <c r="M9299" s="33">
        <f t="shared" si="583"/>
        <v>0.99210728458936848</v>
      </c>
    </row>
    <row r="9300" spans="1:13" ht="41.4">
      <c r="A9300" t="s">
        <v>164</v>
      </c>
      <c r="B9300" t="s">
        <v>115</v>
      </c>
      <c r="C9300" s="14" t="s">
        <v>383</v>
      </c>
      <c r="D9300" t="s">
        <v>456</v>
      </c>
      <c r="E9300" t="s">
        <v>474</v>
      </c>
      <c r="F9300" s="20">
        <v>2049</v>
      </c>
      <c r="G9300" s="20">
        <v>48</v>
      </c>
      <c r="H9300" s="11">
        <v>4638.1246818781001</v>
      </c>
      <c r="I9300" s="10">
        <v>4185477.8715782501</v>
      </c>
      <c r="J9300" s="33">
        <f t="shared" si="580"/>
        <v>1.108146984451543E-3</v>
      </c>
      <c r="K9300" s="33">
        <f t="shared" si="581"/>
        <v>1.1075332163179574E-3</v>
      </c>
      <c r="L9300" s="33">
        <f t="shared" si="582"/>
        <v>0.99210728458936848</v>
      </c>
      <c r="M9300" s="33">
        <f t="shared" si="583"/>
        <v>0.99100849281753478</v>
      </c>
    </row>
    <row r="9301" spans="1:13" ht="41.4">
      <c r="A9301" t="s">
        <v>164</v>
      </c>
      <c r="B9301" t="s">
        <v>115</v>
      </c>
      <c r="C9301" s="14" t="s">
        <v>383</v>
      </c>
      <c r="D9301" t="s">
        <v>456</v>
      </c>
      <c r="E9301" t="s">
        <v>474</v>
      </c>
      <c r="F9301" s="20">
        <v>2049</v>
      </c>
      <c r="G9301" s="20">
        <v>49</v>
      </c>
      <c r="H9301" s="11">
        <v>5021.4040212031696</v>
      </c>
      <c r="I9301" s="10">
        <v>4176622.8345387098</v>
      </c>
      <c r="J9301" s="33">
        <f t="shared" si="580"/>
        <v>1.2022641785316395E-3</v>
      </c>
      <c r="K9301" s="33">
        <f t="shared" si="581"/>
        <v>1.201541748500401E-3</v>
      </c>
      <c r="L9301" s="33">
        <f t="shared" si="582"/>
        <v>0.99100849281753478</v>
      </c>
      <c r="M9301" s="33">
        <f t="shared" si="583"/>
        <v>0.9898177547402961</v>
      </c>
    </row>
    <row r="9302" spans="1:13" ht="41.4">
      <c r="A9302" t="s">
        <v>164</v>
      </c>
      <c r="B9302" t="s">
        <v>115</v>
      </c>
      <c r="C9302" s="14" t="s">
        <v>383</v>
      </c>
      <c r="D9302" t="s">
        <v>456</v>
      </c>
      <c r="E9302" t="s">
        <v>474</v>
      </c>
      <c r="F9302" s="20">
        <v>2049</v>
      </c>
      <c r="G9302" s="20">
        <v>50</v>
      </c>
      <c r="H9302" s="11">
        <v>5525.4520776829904</v>
      </c>
      <c r="I9302" s="10">
        <v>4204044.8200581204</v>
      </c>
      <c r="J9302" s="33">
        <f t="shared" si="580"/>
        <v>1.314318070854107E-3</v>
      </c>
      <c r="K9302" s="33">
        <f t="shared" si="581"/>
        <v>1.313454733133268E-3</v>
      </c>
      <c r="L9302" s="33">
        <f t="shared" si="582"/>
        <v>0.9898177547402961</v>
      </c>
      <c r="M9302" s="33">
        <f t="shared" si="583"/>
        <v>0.98851767392539314</v>
      </c>
    </row>
    <row r="9303" spans="1:13" ht="41.4">
      <c r="A9303" t="s">
        <v>164</v>
      </c>
      <c r="B9303" t="s">
        <v>115</v>
      </c>
      <c r="C9303" s="14" t="s">
        <v>383</v>
      </c>
      <c r="D9303" t="s">
        <v>456</v>
      </c>
      <c r="E9303" t="s">
        <v>474</v>
      </c>
      <c r="F9303" s="20">
        <v>2049</v>
      </c>
      <c r="G9303" s="20">
        <v>51</v>
      </c>
      <c r="H9303" s="11">
        <v>6270.7352884669999</v>
      </c>
      <c r="I9303" s="10">
        <v>4232739.6094764303</v>
      </c>
      <c r="J9303" s="33">
        <f t="shared" si="580"/>
        <v>1.4814838301009166E-3</v>
      </c>
      <c r="K9303" s="33">
        <f t="shared" si="581"/>
        <v>1.4803869746562448E-3</v>
      </c>
      <c r="L9303" s="33">
        <f t="shared" si="582"/>
        <v>0.98851767392539314</v>
      </c>
      <c r="M9303" s="33">
        <f t="shared" si="583"/>
        <v>0.98705428523669647</v>
      </c>
    </row>
    <row r="9304" spans="1:13" ht="41.4">
      <c r="A9304" t="s">
        <v>164</v>
      </c>
      <c r="B9304" t="s">
        <v>115</v>
      </c>
      <c r="C9304" s="14" t="s">
        <v>383</v>
      </c>
      <c r="D9304" t="s">
        <v>456</v>
      </c>
      <c r="E9304" t="s">
        <v>474</v>
      </c>
      <c r="F9304" s="20">
        <v>2049</v>
      </c>
      <c r="G9304" s="20">
        <v>52</v>
      </c>
      <c r="H9304" s="11">
        <v>6809.4987783458701</v>
      </c>
      <c r="I9304" s="10">
        <v>4215794.6559636705</v>
      </c>
      <c r="J9304" s="33">
        <f t="shared" si="580"/>
        <v>1.6152349281797066E-3</v>
      </c>
      <c r="K9304" s="33">
        <f t="shared" si="581"/>
        <v>1.6139311383132071E-3</v>
      </c>
      <c r="L9304" s="33">
        <f t="shared" si="582"/>
        <v>0.98705428523669647</v>
      </c>
      <c r="M9304" s="33">
        <f t="shared" si="583"/>
        <v>0.98546124759054743</v>
      </c>
    </row>
    <row r="9305" spans="1:13" ht="41.4">
      <c r="A9305" t="s">
        <v>164</v>
      </c>
      <c r="B9305" t="s">
        <v>115</v>
      </c>
      <c r="C9305" s="14" t="s">
        <v>383</v>
      </c>
      <c r="D9305" t="s">
        <v>456</v>
      </c>
      <c r="E9305" t="s">
        <v>474</v>
      </c>
      <c r="F9305" s="20">
        <v>2049</v>
      </c>
      <c r="G9305" s="20">
        <v>53</v>
      </c>
      <c r="H9305" s="11">
        <v>7278.8537673329301</v>
      </c>
      <c r="I9305" s="10">
        <v>4141245.5688070399</v>
      </c>
      <c r="J9305" s="33">
        <f t="shared" si="580"/>
        <v>1.7576484288106911E-3</v>
      </c>
      <c r="K9305" s="33">
        <f t="shared" si="581"/>
        <v>1.7561046694055671E-3</v>
      </c>
      <c r="L9305" s="33">
        <f t="shared" si="582"/>
        <v>0.98546124759054743</v>
      </c>
      <c r="M9305" s="33">
        <f t="shared" si="583"/>
        <v>0.98373067449213547</v>
      </c>
    </row>
    <row r="9306" spans="1:13" ht="41.4">
      <c r="A9306" t="s">
        <v>164</v>
      </c>
      <c r="B9306" t="s">
        <v>115</v>
      </c>
      <c r="C9306" s="14" t="s">
        <v>383</v>
      </c>
      <c r="D9306" t="s">
        <v>456</v>
      </c>
      <c r="E9306" t="s">
        <v>474</v>
      </c>
      <c r="F9306" s="20">
        <v>2049</v>
      </c>
      <c r="G9306" s="20">
        <v>54</v>
      </c>
      <c r="H9306" s="11">
        <v>7825.6407037504396</v>
      </c>
      <c r="I9306" s="10">
        <v>4063741.2748836698</v>
      </c>
      <c r="J9306" s="33">
        <f t="shared" si="580"/>
        <v>1.9257231635580589E-3</v>
      </c>
      <c r="K9306" s="33">
        <f t="shared" si="581"/>
        <v>1.9238701483623721E-3</v>
      </c>
      <c r="L9306" s="33">
        <f t="shared" si="582"/>
        <v>0.98373067449213547</v>
      </c>
      <c r="M9306" s="33">
        <f t="shared" si="583"/>
        <v>0.98183810441345165</v>
      </c>
    </row>
    <row r="9307" spans="1:13" ht="41.4">
      <c r="A9307" t="s">
        <v>164</v>
      </c>
      <c r="B9307" t="s">
        <v>115</v>
      </c>
      <c r="C9307" s="14" t="s">
        <v>383</v>
      </c>
      <c r="D9307" t="s">
        <v>456</v>
      </c>
      <c r="E9307" t="s">
        <v>474</v>
      </c>
      <c r="F9307" s="20">
        <v>2049</v>
      </c>
      <c r="G9307" s="20">
        <v>55</v>
      </c>
      <c r="H9307" s="11">
        <v>8437.2523534285992</v>
      </c>
      <c r="I9307" s="10">
        <v>3993896.9325399301</v>
      </c>
      <c r="J9307" s="33">
        <f t="shared" si="580"/>
        <v>2.1125363262849413E-3</v>
      </c>
      <c r="K9307" s="33">
        <f t="shared" si="581"/>
        <v>2.1103064918984726E-3</v>
      </c>
      <c r="L9307" s="33">
        <f t="shared" si="582"/>
        <v>0.98183810441345165</v>
      </c>
      <c r="M9307" s="33">
        <f t="shared" si="583"/>
        <v>0.97976612508771466</v>
      </c>
    </row>
    <row r="9308" spans="1:13" ht="41.4">
      <c r="A9308" t="s">
        <v>164</v>
      </c>
      <c r="B9308" t="s">
        <v>115</v>
      </c>
      <c r="C9308" s="14" t="s">
        <v>383</v>
      </c>
      <c r="D9308" t="s">
        <v>456</v>
      </c>
      <c r="E9308" t="s">
        <v>474</v>
      </c>
      <c r="F9308" s="20">
        <v>2049</v>
      </c>
      <c r="G9308" s="20">
        <v>56</v>
      </c>
      <c r="H9308" s="11">
        <v>8950.4860217925907</v>
      </c>
      <c r="I9308" s="10">
        <v>3925104.5527554499</v>
      </c>
      <c r="J9308" s="33">
        <f t="shared" si="580"/>
        <v>2.2803178619813552E-3</v>
      </c>
      <c r="K9308" s="33">
        <f t="shared" si="581"/>
        <v>2.2777199122977487E-3</v>
      </c>
      <c r="L9308" s="33">
        <f t="shared" si="582"/>
        <v>0.97976612508771466</v>
      </c>
      <c r="M9308" s="33">
        <f t="shared" si="583"/>
        <v>0.97753449227520761</v>
      </c>
    </row>
    <row r="9309" spans="1:13" ht="41.4">
      <c r="A9309" t="s">
        <v>164</v>
      </c>
      <c r="B9309" t="s">
        <v>115</v>
      </c>
      <c r="C9309" s="14" t="s">
        <v>383</v>
      </c>
      <c r="D9309" t="s">
        <v>456</v>
      </c>
      <c r="E9309" t="s">
        <v>474</v>
      </c>
      <c r="F9309" s="20">
        <v>2049</v>
      </c>
      <c r="G9309" s="20">
        <v>57</v>
      </c>
      <c r="H9309" s="11">
        <v>9752.3313259010101</v>
      </c>
      <c r="I9309" s="10">
        <v>3887680.45562765</v>
      </c>
      <c r="J9309" s="33">
        <f t="shared" si="580"/>
        <v>2.5085218389757128E-3</v>
      </c>
      <c r="K9309" s="33">
        <f t="shared" si="581"/>
        <v>2.5053781273066678E-3</v>
      </c>
      <c r="L9309" s="33">
        <f t="shared" si="582"/>
        <v>0.97753449227520761</v>
      </c>
      <c r="M9309" s="33">
        <f t="shared" si="583"/>
        <v>0.97508539873957345</v>
      </c>
    </row>
    <row r="9310" spans="1:13" ht="41.4">
      <c r="A9310" t="s">
        <v>164</v>
      </c>
      <c r="B9310" t="s">
        <v>115</v>
      </c>
      <c r="C9310" s="14" t="s">
        <v>383</v>
      </c>
      <c r="D9310" t="s">
        <v>456</v>
      </c>
      <c r="E9310" t="s">
        <v>474</v>
      </c>
      <c r="F9310" s="20">
        <v>2049</v>
      </c>
      <c r="G9310" s="20">
        <v>58</v>
      </c>
      <c r="H9310" s="11">
        <v>10609.578569896799</v>
      </c>
      <c r="I9310" s="10">
        <v>3842965.1427495899</v>
      </c>
      <c r="J9310" s="33">
        <f t="shared" si="580"/>
        <v>2.7607792878146663E-3</v>
      </c>
      <c r="K9310" s="33">
        <f t="shared" si="581"/>
        <v>2.7569718413223976E-3</v>
      </c>
      <c r="L9310" s="33">
        <f t="shared" si="582"/>
        <v>0.97508539873957345</v>
      </c>
      <c r="M9310" s="33">
        <f t="shared" si="583"/>
        <v>0.97239711575236387</v>
      </c>
    </row>
    <row r="9311" spans="1:13" ht="41.4">
      <c r="A9311" t="s">
        <v>164</v>
      </c>
      <c r="B9311" t="s">
        <v>115</v>
      </c>
      <c r="C9311" s="14" t="s">
        <v>383</v>
      </c>
      <c r="D9311" t="s">
        <v>456</v>
      </c>
      <c r="E9311" t="s">
        <v>474</v>
      </c>
      <c r="F9311" s="20">
        <v>2049</v>
      </c>
      <c r="G9311" s="20">
        <v>59</v>
      </c>
      <c r="H9311" s="11">
        <v>11072.4949843411</v>
      </c>
      <c r="I9311" s="10">
        <v>3799570.8200853602</v>
      </c>
      <c r="J9311" s="33">
        <f t="shared" si="580"/>
        <v>2.9141435990110978E-3</v>
      </c>
      <c r="K9311" s="33">
        <f t="shared" si="581"/>
        <v>2.9099016041478354E-3</v>
      </c>
      <c r="L9311" s="33">
        <f t="shared" si="582"/>
        <v>0.97239711575236387</v>
      </c>
      <c r="M9311" s="33">
        <f t="shared" si="583"/>
        <v>0.96956753582536737</v>
      </c>
    </row>
    <row r="9312" spans="1:13" ht="41.4">
      <c r="A9312" t="s">
        <v>164</v>
      </c>
      <c r="B9312" t="s">
        <v>115</v>
      </c>
      <c r="C9312" s="14" t="s">
        <v>383</v>
      </c>
      <c r="D9312" t="s">
        <v>456</v>
      </c>
      <c r="E9312" t="s">
        <v>474</v>
      </c>
      <c r="F9312" s="20">
        <v>2049</v>
      </c>
      <c r="G9312" s="20">
        <v>60</v>
      </c>
      <c r="H9312" s="11">
        <v>11769.7282150212</v>
      </c>
      <c r="I9312" s="10">
        <v>3775279.6882880698</v>
      </c>
      <c r="J9312" s="33">
        <f t="shared" si="580"/>
        <v>3.1175778185478691E-3</v>
      </c>
      <c r="K9312" s="33">
        <f t="shared" si="581"/>
        <v>3.1127232189948062E-3</v>
      </c>
      <c r="L9312" s="33">
        <f t="shared" si="582"/>
        <v>0.96956753582536737</v>
      </c>
      <c r="M9312" s="33">
        <f t="shared" si="583"/>
        <v>0.96654954044422015</v>
      </c>
    </row>
    <row r="9313" spans="1:13" ht="41.4">
      <c r="A9313" t="s">
        <v>164</v>
      </c>
      <c r="B9313" t="s">
        <v>115</v>
      </c>
      <c r="C9313" s="14" t="s">
        <v>383</v>
      </c>
      <c r="D9313" t="s">
        <v>456</v>
      </c>
      <c r="E9313" t="s">
        <v>474</v>
      </c>
      <c r="F9313" s="20">
        <v>2049</v>
      </c>
      <c r="G9313" s="20">
        <v>61</v>
      </c>
      <c r="H9313" s="11">
        <v>12354.3283379315</v>
      </c>
      <c r="I9313" s="10">
        <v>3705886.8214915101</v>
      </c>
      <c r="J9313" s="33">
        <f t="shared" si="580"/>
        <v>3.3337036269659327E-3</v>
      </c>
      <c r="K9313" s="33">
        <f t="shared" si="581"/>
        <v>3.3281530067837961E-3</v>
      </c>
      <c r="L9313" s="33">
        <f t="shared" si="582"/>
        <v>0.96654954044422015</v>
      </c>
      <c r="M9313" s="33">
        <f t="shared" si="583"/>
        <v>0.96333271568498524</v>
      </c>
    </row>
    <row r="9314" spans="1:13" ht="41.4">
      <c r="A9314" t="s">
        <v>164</v>
      </c>
      <c r="B9314" t="s">
        <v>115</v>
      </c>
      <c r="C9314" s="14" t="s">
        <v>383</v>
      </c>
      <c r="D9314" t="s">
        <v>456</v>
      </c>
      <c r="E9314" t="s">
        <v>474</v>
      </c>
      <c r="F9314" s="20">
        <v>2049</v>
      </c>
      <c r="G9314" s="20">
        <v>62</v>
      </c>
      <c r="H9314" s="11">
        <v>13178.2601113539</v>
      </c>
      <c r="I9314" s="10">
        <v>3626851.8479706901</v>
      </c>
      <c r="J9314" s="33">
        <f t="shared" si="580"/>
        <v>3.6335258962197341E-3</v>
      </c>
      <c r="K9314" s="33">
        <f t="shared" si="581"/>
        <v>3.6269326290202519E-3</v>
      </c>
      <c r="L9314" s="33">
        <f t="shared" si="582"/>
        <v>0.96333271568498524</v>
      </c>
      <c r="M9314" s="33">
        <f t="shared" si="583"/>
        <v>0.95983877282586472</v>
      </c>
    </row>
    <row r="9315" spans="1:13" ht="41.4">
      <c r="A9315" t="s">
        <v>164</v>
      </c>
      <c r="B9315" t="s">
        <v>115</v>
      </c>
      <c r="C9315" s="14" t="s">
        <v>383</v>
      </c>
      <c r="D9315" t="s">
        <v>456</v>
      </c>
      <c r="E9315" t="s">
        <v>474</v>
      </c>
      <c r="F9315" s="20">
        <v>2049</v>
      </c>
      <c r="G9315" s="20">
        <v>63</v>
      </c>
      <c r="H9315" s="11">
        <v>14253.531068762601</v>
      </c>
      <c r="I9315" s="10">
        <v>3600618.0362435598</v>
      </c>
      <c r="J9315" s="33">
        <f t="shared" si="580"/>
        <v>3.9586345803102668E-3</v>
      </c>
      <c r="K9315" s="33">
        <f t="shared" si="581"/>
        <v>3.9508095153696354E-3</v>
      </c>
      <c r="L9315" s="33">
        <f t="shared" si="582"/>
        <v>0.95983877282586472</v>
      </c>
      <c r="M9315" s="33">
        <f t="shared" si="583"/>
        <v>0.95604663266896361</v>
      </c>
    </row>
    <row r="9316" spans="1:13" ht="41.4">
      <c r="A9316" t="s">
        <v>164</v>
      </c>
      <c r="B9316" t="s">
        <v>115</v>
      </c>
      <c r="C9316" s="14" t="s">
        <v>383</v>
      </c>
      <c r="D9316" t="s">
        <v>456</v>
      </c>
      <c r="E9316" t="s">
        <v>474</v>
      </c>
      <c r="F9316" s="20">
        <v>2049</v>
      </c>
      <c r="G9316" s="20">
        <v>64</v>
      </c>
      <c r="H9316" s="11">
        <v>15840.7375207398</v>
      </c>
      <c r="I9316" s="10">
        <v>3620979.35693182</v>
      </c>
      <c r="J9316" s="33">
        <f t="shared" si="580"/>
        <v>4.3747108059081011E-3</v>
      </c>
      <c r="K9316" s="33">
        <f t="shared" si="581"/>
        <v>4.3651556972809091E-3</v>
      </c>
      <c r="L9316" s="33">
        <f t="shared" si="582"/>
        <v>0.95604663266896361</v>
      </c>
      <c r="M9316" s="33">
        <f t="shared" si="583"/>
        <v>0.95187334026350245</v>
      </c>
    </row>
    <row r="9317" spans="1:13" ht="41.4">
      <c r="A9317" t="s">
        <v>164</v>
      </c>
      <c r="B9317" t="s">
        <v>115</v>
      </c>
      <c r="C9317" s="14" t="s">
        <v>383</v>
      </c>
      <c r="D9317" t="s">
        <v>456</v>
      </c>
      <c r="E9317" t="s">
        <v>474</v>
      </c>
      <c r="F9317" s="20">
        <v>2049</v>
      </c>
      <c r="G9317" s="20">
        <v>65</v>
      </c>
      <c r="H9317" s="11">
        <v>17307.538970688402</v>
      </c>
      <c r="I9317" s="10">
        <v>3599882.2422673199</v>
      </c>
      <c r="J9317" s="33">
        <f t="shared" si="580"/>
        <v>4.8078069797604173E-3</v>
      </c>
      <c r="K9317" s="33">
        <f t="shared" si="581"/>
        <v>4.7962679756246018E-3</v>
      </c>
      <c r="L9317" s="33">
        <f t="shared" si="582"/>
        <v>0.95187334026350245</v>
      </c>
      <c r="M9317" s="33">
        <f t="shared" si="583"/>
        <v>0.94730790064474579</v>
      </c>
    </row>
    <row r="9318" spans="1:13" ht="41.4">
      <c r="A9318" t="s">
        <v>164</v>
      </c>
      <c r="B9318" t="s">
        <v>115</v>
      </c>
      <c r="C9318" s="14" t="s">
        <v>383</v>
      </c>
      <c r="D9318" t="s">
        <v>456</v>
      </c>
      <c r="E9318" t="s">
        <v>474</v>
      </c>
      <c r="F9318" s="20">
        <v>2049</v>
      </c>
      <c r="G9318" s="20">
        <v>66</v>
      </c>
      <c r="H9318" s="11">
        <v>17842.501310342901</v>
      </c>
      <c r="I9318" s="10">
        <v>3525653.3885376202</v>
      </c>
      <c r="J9318" s="33">
        <f t="shared" si="580"/>
        <v>5.0607644439329474E-3</v>
      </c>
      <c r="K9318" s="33">
        <f t="shared" si="581"/>
        <v>5.0479803504083209E-3</v>
      </c>
      <c r="L9318" s="33">
        <f t="shared" si="582"/>
        <v>0.94730790064474579</v>
      </c>
      <c r="M9318" s="33">
        <f t="shared" si="583"/>
        <v>0.94252590897650457</v>
      </c>
    </row>
    <row r="9319" spans="1:13" ht="41.4">
      <c r="A9319" t="s">
        <v>164</v>
      </c>
      <c r="B9319" t="s">
        <v>115</v>
      </c>
      <c r="C9319" s="14" t="s">
        <v>383</v>
      </c>
      <c r="D9319" t="s">
        <v>456</v>
      </c>
      <c r="E9319" t="s">
        <v>474</v>
      </c>
      <c r="F9319" s="20">
        <v>2049</v>
      </c>
      <c r="G9319" s="20">
        <v>67</v>
      </c>
      <c r="H9319" s="11">
        <v>18921.641164406901</v>
      </c>
      <c r="I9319" s="10">
        <v>3427169.4369186</v>
      </c>
      <c r="J9319" s="33">
        <f t="shared" si="580"/>
        <v>5.5210696502416071E-3</v>
      </c>
      <c r="K9319" s="33">
        <f t="shared" si="581"/>
        <v>5.5058565555952121E-3</v>
      </c>
      <c r="L9319" s="33">
        <f t="shared" si="582"/>
        <v>0.94252590897650457</v>
      </c>
      <c r="M9319" s="33">
        <f t="shared" si="583"/>
        <v>0.937336496521748</v>
      </c>
    </row>
    <row r="9320" spans="1:13" ht="41.4">
      <c r="A9320" t="s">
        <v>164</v>
      </c>
      <c r="B9320" t="s">
        <v>115</v>
      </c>
      <c r="C9320" s="14" t="s">
        <v>383</v>
      </c>
      <c r="D9320" t="s">
        <v>456</v>
      </c>
      <c r="E9320" t="s">
        <v>474</v>
      </c>
      <c r="F9320" s="20">
        <v>2049</v>
      </c>
      <c r="G9320" s="20">
        <v>68</v>
      </c>
      <c r="H9320" s="11">
        <v>19862.051744713601</v>
      </c>
      <c r="I9320" s="10">
        <v>3321065.05080269</v>
      </c>
      <c r="J9320" s="33">
        <f t="shared" si="580"/>
        <v>5.9806271304179998E-3</v>
      </c>
      <c r="K9320" s="33">
        <f t="shared" si="581"/>
        <v>5.9627787791523001E-3</v>
      </c>
      <c r="L9320" s="33">
        <f t="shared" si="582"/>
        <v>0.937336496521748</v>
      </c>
      <c r="M9320" s="33">
        <f t="shared" si="583"/>
        <v>0.93174736635136313</v>
      </c>
    </row>
    <row r="9321" spans="1:13" ht="41.4">
      <c r="A9321" t="s">
        <v>164</v>
      </c>
      <c r="B9321" t="s">
        <v>115</v>
      </c>
      <c r="C9321" s="14" t="s">
        <v>383</v>
      </c>
      <c r="D9321" t="s">
        <v>456</v>
      </c>
      <c r="E9321" t="s">
        <v>474</v>
      </c>
      <c r="F9321" s="20">
        <v>2049</v>
      </c>
      <c r="G9321" s="20">
        <v>69</v>
      </c>
      <c r="H9321" s="11">
        <v>20273.3875211382</v>
      </c>
      <c r="I9321" s="10">
        <v>3217159.8054449102</v>
      </c>
      <c r="J9321" s="33">
        <f t="shared" si="580"/>
        <v>6.3016414313104147E-3</v>
      </c>
      <c r="K9321" s="33">
        <f t="shared" si="581"/>
        <v>6.2818277304056425E-3</v>
      </c>
      <c r="L9321" s="33">
        <f t="shared" si="582"/>
        <v>0.93174736635136313</v>
      </c>
      <c r="M9321" s="33">
        <f t="shared" si="583"/>
        <v>0.92589428990768474</v>
      </c>
    </row>
    <row r="9322" spans="1:13" ht="41.4">
      <c r="A9322" t="s">
        <v>164</v>
      </c>
      <c r="B9322" t="s">
        <v>115</v>
      </c>
      <c r="C9322" s="14" t="s">
        <v>383</v>
      </c>
      <c r="D9322" t="s">
        <v>456</v>
      </c>
      <c r="E9322" t="s">
        <v>474</v>
      </c>
      <c r="F9322" s="20">
        <v>2050</v>
      </c>
      <c r="G9322" s="20">
        <v>30</v>
      </c>
      <c r="H9322" s="11">
        <v>620.06278984380003</v>
      </c>
      <c r="I9322" s="10">
        <v>4240485.8580231201</v>
      </c>
      <c r="J9322" s="33">
        <f t="shared" si="580"/>
        <v>1.4622446828129932E-4</v>
      </c>
      <c r="K9322" s="33">
        <f t="shared" si="581"/>
        <v>1.4621377800483337E-4</v>
      </c>
      <c r="L9322" s="33">
        <f t="shared" si="582"/>
        <v>1</v>
      </c>
      <c r="M9322" s="33">
        <f t="shared" si="583"/>
        <v>0.99985378622199517</v>
      </c>
    </row>
    <row r="9323" spans="1:13" ht="41.4">
      <c r="A9323" t="s">
        <v>164</v>
      </c>
      <c r="B9323" t="s">
        <v>115</v>
      </c>
      <c r="C9323" s="14" t="s">
        <v>383</v>
      </c>
      <c r="D9323" t="s">
        <v>456</v>
      </c>
      <c r="E9323" t="s">
        <v>474</v>
      </c>
      <c r="F9323" s="20">
        <v>2050</v>
      </c>
      <c r="G9323" s="20">
        <v>31</v>
      </c>
      <c r="H9323" s="11">
        <v>823.535046609858</v>
      </c>
      <c r="I9323" s="10">
        <v>4231925.4020153703</v>
      </c>
      <c r="J9323" s="33">
        <f t="shared" si="580"/>
        <v>1.9460055846392421E-4</v>
      </c>
      <c r="K9323" s="33">
        <f t="shared" si="581"/>
        <v>1.9458162500340936E-4</v>
      </c>
      <c r="L9323" s="33">
        <f t="shared" si="582"/>
        <v>0.99985378622199517</v>
      </c>
      <c r="M9323" s="33">
        <f t="shared" si="583"/>
        <v>0.99965923304750626</v>
      </c>
    </row>
    <row r="9324" spans="1:13" ht="41.4">
      <c r="A9324" t="s">
        <v>164</v>
      </c>
      <c r="B9324" t="s">
        <v>115</v>
      </c>
      <c r="C9324" s="14" t="s">
        <v>383</v>
      </c>
      <c r="D9324" t="s">
        <v>456</v>
      </c>
      <c r="E9324" t="s">
        <v>474</v>
      </c>
      <c r="F9324" s="20">
        <v>2050</v>
      </c>
      <c r="G9324" s="20">
        <v>32</v>
      </c>
      <c r="H9324" s="11">
        <v>847.97678819539499</v>
      </c>
      <c r="I9324" s="10">
        <v>4267545.7903380496</v>
      </c>
      <c r="J9324" s="33">
        <f t="shared" si="580"/>
        <v>1.9870361792373957E-4</v>
      </c>
      <c r="K9324" s="33">
        <f t="shared" si="581"/>
        <v>1.98683877667305E-4</v>
      </c>
      <c r="L9324" s="33">
        <f t="shared" si="582"/>
        <v>0.99965923304750626</v>
      </c>
      <c r="M9324" s="33">
        <f t="shared" si="583"/>
        <v>0.99946061687473842</v>
      </c>
    </row>
    <row r="9325" spans="1:13" ht="41.4">
      <c r="A9325" t="s">
        <v>164</v>
      </c>
      <c r="B9325" t="s">
        <v>115</v>
      </c>
      <c r="C9325" s="14" t="s">
        <v>383</v>
      </c>
      <c r="D9325" t="s">
        <v>456</v>
      </c>
      <c r="E9325" t="s">
        <v>474</v>
      </c>
      <c r="F9325" s="20">
        <v>2050</v>
      </c>
      <c r="G9325" s="20">
        <v>33</v>
      </c>
      <c r="H9325" s="11">
        <v>893.38191310602997</v>
      </c>
      <c r="I9325" s="10">
        <v>4333132.1484737499</v>
      </c>
      <c r="J9325" s="33">
        <f t="shared" si="580"/>
        <v>2.0617462899688024E-4</v>
      </c>
      <c r="K9325" s="33">
        <f t="shared" si="581"/>
        <v>2.0615337646867626E-4</v>
      </c>
      <c r="L9325" s="33">
        <f t="shared" si="582"/>
        <v>0.99946061687473842</v>
      </c>
      <c r="M9325" s="33">
        <f t="shared" si="583"/>
        <v>0.9992545746939222</v>
      </c>
    </row>
    <row r="9326" spans="1:13" ht="41.4">
      <c r="A9326" t="s">
        <v>164</v>
      </c>
      <c r="B9326" t="s">
        <v>115</v>
      </c>
      <c r="C9326" s="14" t="s">
        <v>383</v>
      </c>
      <c r="D9326" t="s">
        <v>456</v>
      </c>
      <c r="E9326" t="s">
        <v>474</v>
      </c>
      <c r="F9326" s="20">
        <v>2050</v>
      </c>
      <c r="G9326" s="20">
        <v>34</v>
      </c>
      <c r="H9326" s="11">
        <v>994.65963629087901</v>
      </c>
      <c r="I9326" s="10">
        <v>4568909.0484736804</v>
      </c>
      <c r="J9326" s="33">
        <f t="shared" si="580"/>
        <v>2.1770178082734248E-4</v>
      </c>
      <c r="K9326" s="33">
        <f t="shared" si="581"/>
        <v>2.1767808551420575E-4</v>
      </c>
      <c r="L9326" s="33">
        <f t="shared" si="582"/>
        <v>0.9992545746939222</v>
      </c>
      <c r="M9326" s="33">
        <f t="shared" si="583"/>
        <v>0.99903705887116157</v>
      </c>
    </row>
    <row r="9327" spans="1:13" ht="41.4">
      <c r="A9327" t="s">
        <v>164</v>
      </c>
      <c r="B9327" t="s">
        <v>115</v>
      </c>
      <c r="C9327" s="14" t="s">
        <v>383</v>
      </c>
      <c r="D9327" t="s">
        <v>456</v>
      </c>
      <c r="E9327" t="s">
        <v>474</v>
      </c>
      <c r="F9327" s="20">
        <v>2050</v>
      </c>
      <c r="G9327" s="20">
        <v>35</v>
      </c>
      <c r="H9327" s="11">
        <v>1076.8312601131699</v>
      </c>
      <c r="I9327" s="10">
        <v>4631592.9795174301</v>
      </c>
      <c r="J9327" s="33">
        <f t="shared" si="580"/>
        <v>2.3249695404481893E-4</v>
      </c>
      <c r="K9327" s="33">
        <f t="shared" si="581"/>
        <v>2.3246992872250072E-4</v>
      </c>
      <c r="L9327" s="33">
        <f t="shared" si="582"/>
        <v>0.99903705887116157</v>
      </c>
      <c r="M9327" s="33">
        <f t="shared" si="583"/>
        <v>0.99880481279729461</v>
      </c>
    </row>
    <row r="9328" spans="1:13" ht="41.4">
      <c r="A9328" t="s">
        <v>164</v>
      </c>
      <c r="B9328" t="s">
        <v>115</v>
      </c>
      <c r="C9328" s="14" t="s">
        <v>383</v>
      </c>
      <c r="D9328" t="s">
        <v>456</v>
      </c>
      <c r="E9328" t="s">
        <v>474</v>
      </c>
      <c r="F9328" s="20">
        <v>2050</v>
      </c>
      <c r="G9328" s="20">
        <v>36</v>
      </c>
      <c r="H9328" s="11">
        <v>1373.5575372263099</v>
      </c>
      <c r="I9328" s="10">
        <v>4702098.7526324196</v>
      </c>
      <c r="J9328" s="33">
        <f t="shared" si="580"/>
        <v>2.9211584219862217E-4</v>
      </c>
      <c r="K9328" s="33">
        <f t="shared" si="581"/>
        <v>2.9207318052015818E-4</v>
      </c>
      <c r="L9328" s="33">
        <f t="shared" si="582"/>
        <v>0.99880481279729461</v>
      </c>
      <c r="M9328" s="33">
        <f t="shared" si="583"/>
        <v>0.9985130886989021</v>
      </c>
    </row>
    <row r="9329" spans="1:13" ht="41.4">
      <c r="A9329" t="s">
        <v>164</v>
      </c>
      <c r="B9329" t="s">
        <v>115</v>
      </c>
      <c r="C9329" s="14" t="s">
        <v>383</v>
      </c>
      <c r="D9329" t="s">
        <v>456</v>
      </c>
      <c r="E9329" t="s">
        <v>474</v>
      </c>
      <c r="F9329" s="20">
        <v>2050</v>
      </c>
      <c r="G9329" s="20">
        <v>37</v>
      </c>
      <c r="H9329" s="11">
        <v>1509.97282291631</v>
      </c>
      <c r="I9329" s="10">
        <v>4791813.6040621502</v>
      </c>
      <c r="J9329" s="33">
        <f t="shared" si="580"/>
        <v>3.1511509997723307E-4</v>
      </c>
      <c r="K9329" s="33">
        <f t="shared" si="581"/>
        <v>3.1506545642867589E-4</v>
      </c>
      <c r="L9329" s="33">
        <f t="shared" si="582"/>
        <v>0.9985130886989021</v>
      </c>
      <c r="M9329" s="33">
        <f t="shared" si="583"/>
        <v>0.99819849171686115</v>
      </c>
    </row>
    <row r="9330" spans="1:13" ht="41.4">
      <c r="A9330" t="s">
        <v>164</v>
      </c>
      <c r="B9330" t="s">
        <v>115</v>
      </c>
      <c r="C9330" s="14" t="s">
        <v>383</v>
      </c>
      <c r="D9330" t="s">
        <v>456</v>
      </c>
      <c r="E9330" t="s">
        <v>474</v>
      </c>
      <c r="F9330" s="20">
        <v>2050</v>
      </c>
      <c r="G9330" s="20">
        <v>38</v>
      </c>
      <c r="H9330" s="11">
        <v>1656.5463499294699</v>
      </c>
      <c r="I9330" s="10">
        <v>4833542.1451529497</v>
      </c>
      <c r="J9330" s="33">
        <f t="shared" si="580"/>
        <v>3.4271892127611751E-4</v>
      </c>
      <c r="K9330" s="33">
        <f t="shared" si="581"/>
        <v>3.4266019985507157E-4</v>
      </c>
      <c r="L9330" s="33">
        <f t="shared" si="582"/>
        <v>0.99819849171686115</v>
      </c>
      <c r="M9330" s="33">
        <f t="shared" si="583"/>
        <v>0.99785644882219438</v>
      </c>
    </row>
    <row r="9331" spans="1:13" ht="41.4">
      <c r="A9331" t="s">
        <v>164</v>
      </c>
      <c r="B9331" t="s">
        <v>115</v>
      </c>
      <c r="C9331" s="14" t="s">
        <v>383</v>
      </c>
      <c r="D9331" t="s">
        <v>456</v>
      </c>
      <c r="E9331" t="s">
        <v>474</v>
      </c>
      <c r="F9331" s="20">
        <v>2050</v>
      </c>
      <c r="G9331" s="20">
        <v>39</v>
      </c>
      <c r="H9331" s="11">
        <v>1721.42066689079</v>
      </c>
      <c r="I9331" s="10">
        <v>4752647.4606991597</v>
      </c>
      <c r="J9331" s="33">
        <f t="shared" si="580"/>
        <v>3.6220247370032213E-4</v>
      </c>
      <c r="K9331" s="33">
        <f t="shared" si="581"/>
        <v>3.621368863032659E-4</v>
      </c>
      <c r="L9331" s="33">
        <f t="shared" si="582"/>
        <v>0.99785644882219438</v>
      </c>
      <c r="M9331" s="33">
        <f t="shared" si="583"/>
        <v>0.99749508819484023</v>
      </c>
    </row>
    <row r="9332" spans="1:13" ht="41.4">
      <c r="A9332" t="s">
        <v>164</v>
      </c>
      <c r="B9332" t="s">
        <v>115</v>
      </c>
      <c r="C9332" s="14" t="s">
        <v>383</v>
      </c>
      <c r="D9332" t="s">
        <v>456</v>
      </c>
      <c r="E9332" t="s">
        <v>474</v>
      </c>
      <c r="F9332" s="20">
        <v>2050</v>
      </c>
      <c r="G9332" s="20">
        <v>40</v>
      </c>
      <c r="H9332" s="11">
        <v>1824.8441669103099</v>
      </c>
      <c r="I9332" s="10">
        <v>4650207.3102719998</v>
      </c>
      <c r="J9332" s="33">
        <f t="shared" si="580"/>
        <v>3.9242211048942915E-4</v>
      </c>
      <c r="K9332" s="33">
        <f t="shared" si="581"/>
        <v>3.9234512300390101E-4</v>
      </c>
      <c r="L9332" s="33">
        <f t="shared" si="582"/>
        <v>0.99749508819484023</v>
      </c>
      <c r="M9332" s="33">
        <f t="shared" si="583"/>
        <v>0.99710372586176665</v>
      </c>
    </row>
    <row r="9333" spans="1:13" ht="41.4">
      <c r="A9333" t="s">
        <v>164</v>
      </c>
      <c r="B9333" t="s">
        <v>115</v>
      </c>
      <c r="C9333" s="14" t="s">
        <v>383</v>
      </c>
      <c r="D9333" t="s">
        <v>456</v>
      </c>
      <c r="E9333" t="s">
        <v>474</v>
      </c>
      <c r="F9333" s="20">
        <v>2050</v>
      </c>
      <c r="G9333" s="20">
        <v>41</v>
      </c>
      <c r="H9333" s="11">
        <v>2332.5605961542501</v>
      </c>
      <c r="I9333" s="10">
        <v>4591385.2678777901</v>
      </c>
      <c r="J9333" s="33">
        <f t="shared" si="580"/>
        <v>5.0802981236911014E-4</v>
      </c>
      <c r="K9333" s="33">
        <f t="shared" si="581"/>
        <v>5.0790078707452224E-4</v>
      </c>
      <c r="L9333" s="33">
        <f t="shared" si="582"/>
        <v>0.99710372586176665</v>
      </c>
      <c r="M9333" s="33">
        <f t="shared" si="583"/>
        <v>0.99659729609460657</v>
      </c>
    </row>
    <row r="9334" spans="1:13" ht="41.4">
      <c r="A9334" t="s">
        <v>164</v>
      </c>
      <c r="B9334" t="s">
        <v>115</v>
      </c>
      <c r="C9334" s="14" t="s">
        <v>383</v>
      </c>
      <c r="D9334" t="s">
        <v>456</v>
      </c>
      <c r="E9334" t="s">
        <v>474</v>
      </c>
      <c r="F9334" s="20">
        <v>2050</v>
      </c>
      <c r="G9334" s="20">
        <v>42</v>
      </c>
      <c r="H9334" s="11">
        <v>2565.1833391693099</v>
      </c>
      <c r="I9334" s="10">
        <v>4580628.1475234199</v>
      </c>
      <c r="J9334" s="33">
        <f t="shared" si="580"/>
        <v>5.6000689349913985E-4</v>
      </c>
      <c r="K9334" s="33">
        <f t="shared" si="581"/>
        <v>5.5985011890502534E-4</v>
      </c>
      <c r="L9334" s="33">
        <f t="shared" si="582"/>
        <v>0.99659729609460657</v>
      </c>
      <c r="M9334" s="33">
        <f t="shared" si="583"/>
        <v>0.99603935097988761</v>
      </c>
    </row>
    <row r="9335" spans="1:13" ht="41.4">
      <c r="A9335" t="s">
        <v>164</v>
      </c>
      <c r="B9335" t="s">
        <v>115</v>
      </c>
      <c r="C9335" s="14" t="s">
        <v>383</v>
      </c>
      <c r="D9335" t="s">
        <v>456</v>
      </c>
      <c r="E9335" t="s">
        <v>474</v>
      </c>
      <c r="F9335" s="20">
        <v>2050</v>
      </c>
      <c r="G9335" s="20">
        <v>43</v>
      </c>
      <c r="H9335" s="11">
        <v>2828.1878984355499</v>
      </c>
      <c r="I9335" s="10">
        <v>4549610.4638169296</v>
      </c>
      <c r="J9335" s="33">
        <f t="shared" si="580"/>
        <v>6.216329773566637E-4</v>
      </c>
      <c r="K9335" s="33">
        <f t="shared" si="581"/>
        <v>6.2143980360718221E-4</v>
      </c>
      <c r="L9335" s="33">
        <f t="shared" si="582"/>
        <v>0.99603935097988761</v>
      </c>
      <c r="M9335" s="33">
        <f t="shared" si="583"/>
        <v>0.99542037248122961</v>
      </c>
    </row>
    <row r="9336" spans="1:13" ht="41.4">
      <c r="A9336" t="s">
        <v>164</v>
      </c>
      <c r="B9336" t="s">
        <v>115</v>
      </c>
      <c r="C9336" s="14" t="s">
        <v>383</v>
      </c>
      <c r="D9336" t="s">
        <v>456</v>
      </c>
      <c r="E9336" t="s">
        <v>474</v>
      </c>
      <c r="F9336" s="20">
        <v>2050</v>
      </c>
      <c r="G9336" s="20">
        <v>44</v>
      </c>
      <c r="H9336" s="11">
        <v>2919.9868699886501</v>
      </c>
      <c r="I9336" s="10">
        <v>4475052.1036826596</v>
      </c>
      <c r="J9336" s="33">
        <f t="shared" si="580"/>
        <v>6.5250343511882294E-4</v>
      </c>
      <c r="K9336" s="33">
        <f t="shared" si="581"/>
        <v>6.5229060104654568E-4</v>
      </c>
      <c r="L9336" s="33">
        <f t="shared" si="582"/>
        <v>0.99542037248122961</v>
      </c>
      <c r="M9336" s="33">
        <f t="shared" si="583"/>
        <v>0.99477106912816982</v>
      </c>
    </row>
    <row r="9337" spans="1:13" ht="41.4">
      <c r="A9337" t="s">
        <v>164</v>
      </c>
      <c r="B9337" t="s">
        <v>115</v>
      </c>
      <c r="C9337" s="14" t="s">
        <v>383</v>
      </c>
      <c r="D9337" t="s">
        <v>456</v>
      </c>
      <c r="E9337" t="s">
        <v>474</v>
      </c>
      <c r="F9337" s="20">
        <v>2050</v>
      </c>
      <c r="G9337" s="20">
        <v>45</v>
      </c>
      <c r="H9337" s="11">
        <v>3082.4956014972599</v>
      </c>
      <c r="I9337" s="10">
        <v>4377802.1493299901</v>
      </c>
      <c r="J9337" s="33">
        <f t="shared" si="580"/>
        <v>7.0411944084065718E-4</v>
      </c>
      <c r="K9337" s="33">
        <f t="shared" si="581"/>
        <v>7.0387160691876005E-4</v>
      </c>
      <c r="L9337" s="33">
        <f t="shared" si="582"/>
        <v>0.99477106912816982</v>
      </c>
      <c r="M9337" s="33">
        <f t="shared" si="583"/>
        <v>0.99407087801722627</v>
      </c>
    </row>
    <row r="9338" spans="1:13" ht="41.4">
      <c r="A9338" t="s">
        <v>164</v>
      </c>
      <c r="B9338" t="s">
        <v>115</v>
      </c>
      <c r="C9338" s="14" t="s">
        <v>383</v>
      </c>
      <c r="D9338" t="s">
        <v>456</v>
      </c>
      <c r="E9338" t="s">
        <v>474</v>
      </c>
      <c r="F9338" s="20">
        <v>2050</v>
      </c>
      <c r="G9338" s="20">
        <v>46</v>
      </c>
      <c r="H9338" s="11">
        <v>3748.8642408159599</v>
      </c>
      <c r="I9338" s="10">
        <v>4276522.7311645402</v>
      </c>
      <c r="J9338" s="33">
        <f t="shared" si="580"/>
        <v>8.7661506239558942E-4</v>
      </c>
      <c r="K9338" s="33">
        <f t="shared" si="581"/>
        <v>8.7623094766020593E-4</v>
      </c>
      <c r="L9338" s="33">
        <f t="shared" si="582"/>
        <v>0.99407087801722627</v>
      </c>
      <c r="M9338" s="33">
        <f t="shared" si="583"/>
        <v>0.99319984234973979</v>
      </c>
    </row>
    <row r="9339" spans="1:13" ht="41.4">
      <c r="A9339" t="s">
        <v>164</v>
      </c>
      <c r="B9339" t="s">
        <v>115</v>
      </c>
      <c r="C9339" s="14" t="s">
        <v>383</v>
      </c>
      <c r="D9339" t="s">
        <v>456</v>
      </c>
      <c r="E9339" t="s">
        <v>474</v>
      </c>
      <c r="F9339" s="20">
        <v>2050</v>
      </c>
      <c r="G9339" s="20">
        <v>47</v>
      </c>
      <c r="H9339" s="11">
        <v>4105.2319270297303</v>
      </c>
      <c r="I9339" s="10">
        <v>4227849.7189020701</v>
      </c>
      <c r="J9339" s="33">
        <f t="shared" si="580"/>
        <v>9.7099759924669645E-4</v>
      </c>
      <c r="K9339" s="33">
        <f t="shared" si="581"/>
        <v>9.7052633362271212E-4</v>
      </c>
      <c r="L9339" s="33">
        <f t="shared" si="582"/>
        <v>0.99319984234973979</v>
      </c>
      <c r="M9339" s="33">
        <f t="shared" si="583"/>
        <v>0.99223591574818948</v>
      </c>
    </row>
    <row r="9340" spans="1:13" ht="41.4">
      <c r="A9340" t="s">
        <v>164</v>
      </c>
      <c r="B9340" t="s">
        <v>115</v>
      </c>
      <c r="C9340" s="14" t="s">
        <v>383</v>
      </c>
      <c r="D9340" t="s">
        <v>456</v>
      </c>
      <c r="E9340" t="s">
        <v>474</v>
      </c>
      <c r="F9340" s="20">
        <v>2050</v>
      </c>
      <c r="G9340" s="20">
        <v>48</v>
      </c>
      <c r="H9340" s="11">
        <v>4548.3071608935497</v>
      </c>
      <c r="I9340" s="10">
        <v>4200617.5957992701</v>
      </c>
      <c r="J9340" s="33">
        <f t="shared" si="580"/>
        <v>1.0827710585800474E-3</v>
      </c>
      <c r="K9340" s="33">
        <f t="shared" si="581"/>
        <v>1.0821850735123206E-3</v>
      </c>
      <c r="L9340" s="33">
        <f t="shared" si="582"/>
        <v>0.99223591574818948</v>
      </c>
      <c r="M9340" s="33">
        <f t="shared" si="583"/>
        <v>0.99116213285076393</v>
      </c>
    </row>
    <row r="9341" spans="1:13" ht="41.4">
      <c r="A9341" t="s">
        <v>164</v>
      </c>
      <c r="B9341" t="s">
        <v>115</v>
      </c>
      <c r="C9341" s="14" t="s">
        <v>383</v>
      </c>
      <c r="D9341" t="s">
        <v>456</v>
      </c>
      <c r="E9341" t="s">
        <v>474</v>
      </c>
      <c r="F9341" s="20">
        <v>2050</v>
      </c>
      <c r="G9341" s="20">
        <v>49</v>
      </c>
      <c r="H9341" s="11">
        <v>4907.7965189040096</v>
      </c>
      <c r="I9341" s="10">
        <v>4172514.0115220202</v>
      </c>
      <c r="J9341" s="33">
        <f t="shared" si="580"/>
        <v>1.1762205004828201E-3</v>
      </c>
      <c r="K9341" s="33">
        <f t="shared" si="581"/>
        <v>1.1755290242859706E-3</v>
      </c>
      <c r="L9341" s="33">
        <f t="shared" si="582"/>
        <v>0.99116213285076393</v>
      </c>
      <c r="M9341" s="33">
        <f t="shared" si="583"/>
        <v>0.98999699299582467</v>
      </c>
    </row>
    <row r="9342" spans="1:13" ht="41.4">
      <c r="A9342" t="s">
        <v>164</v>
      </c>
      <c r="B9342" t="s">
        <v>115</v>
      </c>
      <c r="C9342" s="14" t="s">
        <v>383</v>
      </c>
      <c r="D9342" t="s">
        <v>456</v>
      </c>
      <c r="E9342" t="s">
        <v>474</v>
      </c>
      <c r="F9342" s="20">
        <v>2050</v>
      </c>
      <c r="G9342" s="20">
        <v>50</v>
      </c>
      <c r="H9342" s="11">
        <v>5350.5768105392999</v>
      </c>
      <c r="I9342" s="10">
        <v>4162516.6289352099</v>
      </c>
      <c r="J9342" s="33">
        <f t="shared" si="580"/>
        <v>1.28541872321793E-3</v>
      </c>
      <c r="K9342" s="33">
        <f t="shared" si="581"/>
        <v>1.2845929264403422E-3</v>
      </c>
      <c r="L9342" s="33">
        <f t="shared" si="582"/>
        <v>0.98999699299582467</v>
      </c>
      <c r="M9342" s="33">
        <f t="shared" si="583"/>
        <v>0.98872524986142507</v>
      </c>
    </row>
    <row r="9343" spans="1:13" ht="41.4">
      <c r="A9343" t="s">
        <v>164</v>
      </c>
      <c r="B9343" t="s">
        <v>115</v>
      </c>
      <c r="C9343" s="14" t="s">
        <v>383</v>
      </c>
      <c r="D9343" t="s">
        <v>456</v>
      </c>
      <c r="E9343" t="s">
        <v>474</v>
      </c>
      <c r="F9343" s="20">
        <v>2050</v>
      </c>
      <c r="G9343" s="20">
        <v>51</v>
      </c>
      <c r="H9343" s="11">
        <v>6087.0794929554004</v>
      </c>
      <c r="I9343" s="10">
        <v>4188503.7411384201</v>
      </c>
      <c r="J9343" s="33">
        <f t="shared" si="580"/>
        <v>1.4532825727645057E-3</v>
      </c>
      <c r="K9343" s="33">
        <f t="shared" si="581"/>
        <v>1.4522270690233707E-3</v>
      </c>
      <c r="L9343" s="33">
        <f t="shared" si="582"/>
        <v>0.98872524986142507</v>
      </c>
      <c r="M9343" s="33">
        <f t="shared" si="583"/>
        <v>0.98728939628974943</v>
      </c>
    </row>
    <row r="9344" spans="1:13" ht="41.4">
      <c r="A9344" t="s">
        <v>164</v>
      </c>
      <c r="B9344" t="s">
        <v>115</v>
      </c>
      <c r="C9344" s="14" t="s">
        <v>383</v>
      </c>
      <c r="D9344" t="s">
        <v>456</v>
      </c>
      <c r="E9344" t="s">
        <v>474</v>
      </c>
      <c r="F9344" s="20">
        <v>2050</v>
      </c>
      <c r="G9344" s="20">
        <v>52</v>
      </c>
      <c r="H9344" s="11">
        <v>6685.3050980745002</v>
      </c>
      <c r="I9344" s="10">
        <v>4215861.5740545904</v>
      </c>
      <c r="J9344" s="33">
        <f t="shared" si="580"/>
        <v>1.5857506183830725E-3</v>
      </c>
      <c r="K9344" s="33">
        <f t="shared" si="581"/>
        <v>1.5844939801972213E-3</v>
      </c>
      <c r="L9344" s="33">
        <f t="shared" si="582"/>
        <v>0.98728939628974943</v>
      </c>
      <c r="M9344" s="33">
        <f t="shared" si="583"/>
        <v>0.98572504218461576</v>
      </c>
    </row>
    <row r="9345" spans="1:13" ht="41.4">
      <c r="A9345" t="s">
        <v>164</v>
      </c>
      <c r="B9345" t="s">
        <v>115</v>
      </c>
      <c r="C9345" s="14" t="s">
        <v>383</v>
      </c>
      <c r="D9345" t="s">
        <v>456</v>
      </c>
      <c r="E9345" t="s">
        <v>474</v>
      </c>
      <c r="F9345" s="20">
        <v>2050</v>
      </c>
      <c r="G9345" s="20">
        <v>53</v>
      </c>
      <c r="H9345" s="11">
        <v>7254.4063726225104</v>
      </c>
      <c r="I9345" s="10">
        <v>4197410.1506185103</v>
      </c>
      <c r="J9345" s="33">
        <f t="shared" si="580"/>
        <v>1.7283053388417464E-3</v>
      </c>
      <c r="K9345" s="33">
        <f t="shared" si="581"/>
        <v>1.72681267921726E-3</v>
      </c>
      <c r="L9345" s="33">
        <f t="shared" si="582"/>
        <v>0.98572504218461576</v>
      </c>
      <c r="M9345" s="33">
        <f t="shared" si="583"/>
        <v>0.9840228796835494</v>
      </c>
    </row>
    <row r="9346" spans="1:13" ht="41.4">
      <c r="A9346" t="s">
        <v>164</v>
      </c>
      <c r="B9346" t="s">
        <v>115</v>
      </c>
      <c r="C9346" s="14" t="s">
        <v>383</v>
      </c>
      <c r="D9346" t="s">
        <v>456</v>
      </c>
      <c r="E9346" t="s">
        <v>474</v>
      </c>
      <c r="F9346" s="20">
        <v>2050</v>
      </c>
      <c r="G9346" s="20">
        <v>54</v>
      </c>
      <c r="H9346" s="11">
        <v>7807.0797684402096</v>
      </c>
      <c r="I9346" s="10">
        <v>4121525.4521821998</v>
      </c>
      <c r="J9346" s="33">
        <f t="shared" ref="J9346:J9409" si="584">IF(I9346&gt;0,H9346/I9346,0)</f>
        <v>1.8942209283959756E-3</v>
      </c>
      <c r="K9346" s="33">
        <f t="shared" ref="K9346:K9409" si="585">1-EXP(-J9346)</f>
        <v>1.8924280241641167E-3</v>
      </c>
      <c r="L9346" s="33">
        <f t="shared" ref="L9346:L9409" si="586">IF(G9346=30,1,M9345)</f>
        <v>0.9840228796835494</v>
      </c>
      <c r="M9346" s="33">
        <f t="shared" ref="M9346:M9409" si="587">L9346*(1-K9346)</f>
        <v>0.98216068720961758</v>
      </c>
    </row>
    <row r="9347" spans="1:13" ht="41.4">
      <c r="A9347" t="s">
        <v>164</v>
      </c>
      <c r="B9347" t="s">
        <v>115</v>
      </c>
      <c r="C9347" s="14" t="s">
        <v>383</v>
      </c>
      <c r="D9347" t="s">
        <v>456</v>
      </c>
      <c r="E9347" t="s">
        <v>474</v>
      </c>
      <c r="F9347" s="20">
        <v>2050</v>
      </c>
      <c r="G9347" s="20">
        <v>55</v>
      </c>
      <c r="H9347" s="11">
        <v>8393.6549938367698</v>
      </c>
      <c r="I9347" s="10">
        <v>4042591.32271105</v>
      </c>
      <c r="J9347" s="33">
        <f t="shared" si="584"/>
        <v>2.0763055980162252E-3</v>
      </c>
      <c r="K9347" s="33">
        <f t="shared" si="585"/>
        <v>2.0741515666151678E-3</v>
      </c>
      <c r="L9347" s="33">
        <f t="shared" si="586"/>
        <v>0.98216068720961758</v>
      </c>
      <c r="M9347" s="33">
        <f t="shared" si="587"/>
        <v>0.98012353708157396</v>
      </c>
    </row>
    <row r="9348" spans="1:13" ht="41.4">
      <c r="A9348" t="s">
        <v>164</v>
      </c>
      <c r="B9348" t="s">
        <v>115</v>
      </c>
      <c r="C9348" s="14" t="s">
        <v>383</v>
      </c>
      <c r="D9348" t="s">
        <v>456</v>
      </c>
      <c r="E9348" t="s">
        <v>474</v>
      </c>
      <c r="F9348" s="20">
        <v>2050</v>
      </c>
      <c r="G9348" s="20">
        <v>56</v>
      </c>
      <c r="H9348" s="11">
        <v>8890.0261015238593</v>
      </c>
      <c r="I9348" s="10">
        <v>3971187.5268480298</v>
      </c>
      <c r="J9348" s="33">
        <f t="shared" si="584"/>
        <v>2.2386316539878839E-3</v>
      </c>
      <c r="K9348" s="33">
        <f t="shared" si="585"/>
        <v>2.2361277869072937E-3</v>
      </c>
      <c r="L9348" s="33">
        <f t="shared" si="586"/>
        <v>0.98012353708157396</v>
      </c>
      <c r="M9348" s="33">
        <f t="shared" si="587"/>
        <v>0.97793185560570395</v>
      </c>
    </row>
    <row r="9349" spans="1:13" ht="41.4">
      <c r="A9349" t="s">
        <v>164</v>
      </c>
      <c r="B9349" t="s">
        <v>115</v>
      </c>
      <c r="C9349" s="14" t="s">
        <v>383</v>
      </c>
      <c r="D9349" t="s">
        <v>456</v>
      </c>
      <c r="E9349" t="s">
        <v>474</v>
      </c>
      <c r="F9349" s="20">
        <v>2050</v>
      </c>
      <c r="G9349" s="20">
        <v>57</v>
      </c>
      <c r="H9349" s="11">
        <v>9611.4919710435806</v>
      </c>
      <c r="I9349" s="10">
        <v>3900717.6468004198</v>
      </c>
      <c r="J9349" s="33">
        <f t="shared" si="584"/>
        <v>2.4640317093772342E-3</v>
      </c>
      <c r="K9349" s="33">
        <f t="shared" si="585"/>
        <v>2.4609984750847413E-3</v>
      </c>
      <c r="L9349" s="33">
        <f t="shared" si="586"/>
        <v>0.97793185560570395</v>
      </c>
      <c r="M9349" s="33">
        <f t="shared" si="587"/>
        <v>0.97552516680032153</v>
      </c>
    </row>
    <row r="9350" spans="1:13" ht="41.4">
      <c r="A9350" t="s">
        <v>164</v>
      </c>
      <c r="B9350" t="s">
        <v>115</v>
      </c>
      <c r="C9350" s="14" t="s">
        <v>383</v>
      </c>
      <c r="D9350" t="s">
        <v>456</v>
      </c>
      <c r="E9350" t="s">
        <v>474</v>
      </c>
      <c r="F9350" s="20">
        <v>2050</v>
      </c>
      <c r="G9350" s="20">
        <v>58</v>
      </c>
      <c r="H9350" s="11">
        <v>10463.411790354099</v>
      </c>
      <c r="I9350" s="10">
        <v>3861268.47585257</v>
      </c>
      <c r="J9350" s="33">
        <f t="shared" si="584"/>
        <v>2.7098379342927643E-3</v>
      </c>
      <c r="K9350" s="33">
        <f t="shared" si="585"/>
        <v>2.7061696377221889E-3</v>
      </c>
      <c r="L9350" s="33">
        <f t="shared" si="586"/>
        <v>0.97552516680032153</v>
      </c>
      <c r="M9350" s="33">
        <f t="shared" si="587"/>
        <v>0.97288523021309259</v>
      </c>
    </row>
    <row r="9351" spans="1:13" ht="41.4">
      <c r="A9351" t="s">
        <v>164</v>
      </c>
      <c r="B9351" t="s">
        <v>115</v>
      </c>
      <c r="C9351" s="14" t="s">
        <v>383</v>
      </c>
      <c r="D9351" t="s">
        <v>456</v>
      </c>
      <c r="E9351" t="s">
        <v>474</v>
      </c>
      <c r="F9351" s="20">
        <v>2050</v>
      </c>
      <c r="G9351" s="20">
        <v>59</v>
      </c>
      <c r="H9351" s="11">
        <v>10917.497682355601</v>
      </c>
      <c r="I9351" s="10">
        <v>3814395.6909805099</v>
      </c>
      <c r="J9351" s="33">
        <f t="shared" si="584"/>
        <v>2.8621827851187621E-3</v>
      </c>
      <c r="K9351" s="33">
        <f t="shared" si="585"/>
        <v>2.8580906450530463E-3</v>
      </c>
      <c r="L9351" s="33">
        <f t="shared" si="586"/>
        <v>0.97288523021309259</v>
      </c>
      <c r="M9351" s="33">
        <f t="shared" si="587"/>
        <v>0.97010463603791031</v>
      </c>
    </row>
    <row r="9352" spans="1:13" ht="41.4">
      <c r="A9352" t="s">
        <v>164</v>
      </c>
      <c r="B9352" t="s">
        <v>115</v>
      </c>
      <c r="C9352" s="14" t="s">
        <v>383</v>
      </c>
      <c r="D9352" t="s">
        <v>456</v>
      </c>
      <c r="E9352" t="s">
        <v>474</v>
      </c>
      <c r="F9352" s="20">
        <v>2050</v>
      </c>
      <c r="G9352" s="20">
        <v>60</v>
      </c>
      <c r="H9352" s="11">
        <v>11537.455669180301</v>
      </c>
      <c r="I9352" s="10">
        <v>3769118.0578492298</v>
      </c>
      <c r="J9352" s="33">
        <f t="shared" si="584"/>
        <v>3.0610491611302603E-3</v>
      </c>
      <c r="K9352" s="33">
        <f t="shared" si="585"/>
        <v>3.0563689268404692E-3</v>
      </c>
      <c r="L9352" s="33">
        <f t="shared" si="586"/>
        <v>0.97010463603791031</v>
      </c>
      <c r="M9352" s="33">
        <f t="shared" si="587"/>
        <v>0.96713963837254013</v>
      </c>
    </row>
    <row r="9353" spans="1:13" ht="41.4">
      <c r="A9353" t="s">
        <v>164</v>
      </c>
      <c r="B9353" t="s">
        <v>115</v>
      </c>
      <c r="C9353" s="14" t="s">
        <v>383</v>
      </c>
      <c r="D9353" t="s">
        <v>456</v>
      </c>
      <c r="E9353" t="s">
        <v>474</v>
      </c>
      <c r="F9353" s="20">
        <v>2050</v>
      </c>
      <c r="G9353" s="20">
        <v>61</v>
      </c>
      <c r="H9353" s="11">
        <v>12193.2743284184</v>
      </c>
      <c r="I9353" s="10">
        <v>3742439.3124199999</v>
      </c>
      <c r="J9353" s="33">
        <f t="shared" si="584"/>
        <v>3.2581087655724141E-3</v>
      </c>
      <c r="K9353" s="33">
        <f t="shared" si="585"/>
        <v>3.2528068888016959E-3</v>
      </c>
      <c r="L9353" s="33">
        <f t="shared" si="586"/>
        <v>0.96713963837254013</v>
      </c>
      <c r="M9353" s="33">
        <f t="shared" si="587"/>
        <v>0.96399371989440874</v>
      </c>
    </row>
    <row r="9354" spans="1:13" ht="41.4">
      <c r="A9354" t="s">
        <v>164</v>
      </c>
      <c r="B9354" t="s">
        <v>115</v>
      </c>
      <c r="C9354" s="14" t="s">
        <v>383</v>
      </c>
      <c r="D9354" t="s">
        <v>456</v>
      </c>
      <c r="E9354" t="s">
        <v>474</v>
      </c>
      <c r="F9354" s="20">
        <v>2050</v>
      </c>
      <c r="G9354" s="20">
        <v>62</v>
      </c>
      <c r="H9354" s="11">
        <v>13047.577101831001</v>
      </c>
      <c r="I9354" s="10">
        <v>3670617.8913778402</v>
      </c>
      <c r="J9354" s="33">
        <f t="shared" si="584"/>
        <v>3.5545996581336694E-3</v>
      </c>
      <c r="K9354" s="33">
        <f t="shared" si="585"/>
        <v>3.5482895476219856E-3</v>
      </c>
      <c r="L9354" s="33">
        <f t="shared" si="586"/>
        <v>0.96399371989440874</v>
      </c>
      <c r="M9354" s="33">
        <f t="shared" si="587"/>
        <v>0.96057319105413419</v>
      </c>
    </row>
    <row r="9355" spans="1:13" ht="41.4">
      <c r="A9355" t="s">
        <v>164</v>
      </c>
      <c r="B9355" t="s">
        <v>115</v>
      </c>
      <c r="C9355" s="14" t="s">
        <v>383</v>
      </c>
      <c r="D9355" t="s">
        <v>456</v>
      </c>
      <c r="E9355" t="s">
        <v>474</v>
      </c>
      <c r="F9355" s="20">
        <v>2050</v>
      </c>
      <c r="G9355" s="20">
        <v>63</v>
      </c>
      <c r="H9355" s="11">
        <v>13903.2319519427</v>
      </c>
      <c r="I9355" s="10">
        <v>3589049.1324009802</v>
      </c>
      <c r="J9355" s="33">
        <f t="shared" si="584"/>
        <v>3.8737925949321847E-3</v>
      </c>
      <c r="K9355" s="33">
        <f t="shared" si="585"/>
        <v>3.8662991395513879E-3</v>
      </c>
      <c r="L9355" s="33">
        <f t="shared" si="586"/>
        <v>0.96057319105413419</v>
      </c>
      <c r="M9355" s="33">
        <f t="shared" si="587"/>
        <v>0.95685932775208549</v>
      </c>
    </row>
    <row r="9356" spans="1:13" ht="41.4">
      <c r="A9356" t="s">
        <v>164</v>
      </c>
      <c r="B9356" t="s">
        <v>115</v>
      </c>
      <c r="C9356" s="14" t="s">
        <v>383</v>
      </c>
      <c r="D9356" t="s">
        <v>456</v>
      </c>
      <c r="E9356" t="s">
        <v>474</v>
      </c>
      <c r="F9356" s="20">
        <v>2050</v>
      </c>
      <c r="G9356" s="20">
        <v>64</v>
      </c>
      <c r="H9356" s="11">
        <v>15243.430675047901</v>
      </c>
      <c r="I9356" s="10">
        <v>3559496.40656272</v>
      </c>
      <c r="J9356" s="33">
        <f t="shared" si="584"/>
        <v>4.2824683421349326E-3</v>
      </c>
      <c r="K9356" s="33">
        <f t="shared" si="585"/>
        <v>4.2733116503285151E-3</v>
      </c>
      <c r="L9356" s="33">
        <f t="shared" si="586"/>
        <v>0.95685932775208549</v>
      </c>
      <c r="M9356" s="33">
        <f t="shared" si="587"/>
        <v>0.95277036963907702</v>
      </c>
    </row>
    <row r="9357" spans="1:13" ht="41.4">
      <c r="A9357" t="s">
        <v>164</v>
      </c>
      <c r="B9357" t="s">
        <v>115</v>
      </c>
      <c r="C9357" s="14" t="s">
        <v>383</v>
      </c>
      <c r="D9357" t="s">
        <v>456</v>
      </c>
      <c r="E9357" t="s">
        <v>474</v>
      </c>
      <c r="F9357" s="20">
        <v>2050</v>
      </c>
      <c r="G9357" s="20">
        <v>65</v>
      </c>
      <c r="H9357" s="11">
        <v>16821.533220127501</v>
      </c>
      <c r="I9357" s="10">
        <v>3575444.1485941098</v>
      </c>
      <c r="J9357" s="33">
        <f t="shared" si="584"/>
        <v>4.7047394732041472E-3</v>
      </c>
      <c r="K9357" s="33">
        <f t="shared" si="585"/>
        <v>4.6936895222874364E-3</v>
      </c>
      <c r="L9357" s="33">
        <f t="shared" si="586"/>
        <v>0.95277036963907702</v>
      </c>
      <c r="M9357" s="33">
        <f t="shared" si="587"/>
        <v>0.9482983613379562</v>
      </c>
    </row>
    <row r="9358" spans="1:13" ht="41.4">
      <c r="A9358" t="s">
        <v>164</v>
      </c>
      <c r="B9358" t="s">
        <v>115</v>
      </c>
      <c r="C9358" s="14" t="s">
        <v>383</v>
      </c>
      <c r="D9358" t="s">
        <v>456</v>
      </c>
      <c r="E9358" t="s">
        <v>474</v>
      </c>
      <c r="F9358" s="20">
        <v>2050</v>
      </c>
      <c r="G9358" s="20">
        <v>66</v>
      </c>
      <c r="H9358" s="11">
        <v>17639.5137106683</v>
      </c>
      <c r="I9358" s="10">
        <v>3550145.3347346601</v>
      </c>
      <c r="J9358" s="33">
        <f t="shared" si="584"/>
        <v>4.9686736872665768E-3</v>
      </c>
      <c r="K9358" s="33">
        <f t="shared" si="585"/>
        <v>4.9563502469940346E-3</v>
      </c>
      <c r="L9358" s="33">
        <f t="shared" si="586"/>
        <v>0.9482983613379562</v>
      </c>
      <c r="M9358" s="33">
        <f t="shared" si="587"/>
        <v>0.94359826252051482</v>
      </c>
    </row>
    <row r="9359" spans="1:13" ht="41.4">
      <c r="A9359" t="s">
        <v>164</v>
      </c>
      <c r="B9359" t="s">
        <v>115</v>
      </c>
      <c r="C9359" s="14" t="s">
        <v>383</v>
      </c>
      <c r="D9359" t="s">
        <v>456</v>
      </c>
      <c r="E9359" t="s">
        <v>474</v>
      </c>
      <c r="F9359" s="20">
        <v>2050</v>
      </c>
      <c r="G9359" s="20">
        <v>67</v>
      </c>
      <c r="H9359" s="11">
        <v>18824.897727035801</v>
      </c>
      <c r="I9359" s="10">
        <v>3471681.7710404298</v>
      </c>
      <c r="J9359" s="33">
        <f t="shared" si="584"/>
        <v>5.4224145438866531E-3</v>
      </c>
      <c r="K9359" s="33">
        <f t="shared" si="585"/>
        <v>5.4077397903239399E-3</v>
      </c>
      <c r="L9359" s="33">
        <f t="shared" si="586"/>
        <v>0.94359826252051482</v>
      </c>
      <c r="M9359" s="33">
        <f t="shared" si="587"/>
        <v>0.93849552865020214</v>
      </c>
    </row>
    <row r="9360" spans="1:13" ht="41.4">
      <c r="A9360" t="s">
        <v>164</v>
      </c>
      <c r="B9360" t="s">
        <v>115</v>
      </c>
      <c r="C9360" s="14" t="s">
        <v>383</v>
      </c>
      <c r="D9360" t="s">
        <v>456</v>
      </c>
      <c r="E9360" t="s">
        <v>474</v>
      </c>
      <c r="F9360" s="20">
        <v>2050</v>
      </c>
      <c r="G9360" s="20">
        <v>68</v>
      </c>
      <c r="H9360" s="11">
        <v>19831.317309016598</v>
      </c>
      <c r="I9360" s="10">
        <v>3369653.5927940598</v>
      </c>
      <c r="J9360" s="33">
        <f t="shared" si="584"/>
        <v>5.8852688452680994E-3</v>
      </c>
      <c r="K9360" s="33">
        <f t="shared" si="585"/>
        <v>5.8679845747269255E-3</v>
      </c>
      <c r="L9360" s="33">
        <f t="shared" si="586"/>
        <v>0.93849552865020214</v>
      </c>
      <c r="M9360" s="33">
        <f t="shared" si="587"/>
        <v>0.9329884513646326</v>
      </c>
    </row>
    <row r="9361" spans="1:13" ht="41.4">
      <c r="A9361" t="s">
        <v>164</v>
      </c>
      <c r="B9361" t="s">
        <v>115</v>
      </c>
      <c r="C9361" s="14" t="s">
        <v>383</v>
      </c>
      <c r="D9361" t="s">
        <v>456</v>
      </c>
      <c r="E9361" t="s">
        <v>474</v>
      </c>
      <c r="F9361" s="20">
        <v>2050</v>
      </c>
      <c r="G9361" s="20">
        <v>69</v>
      </c>
      <c r="H9361" s="11">
        <v>20226.872824178099</v>
      </c>
      <c r="I9361" s="10">
        <v>3260104.63048231</v>
      </c>
      <c r="J9361" s="33">
        <f t="shared" si="584"/>
        <v>6.2043630854834476E-3</v>
      </c>
      <c r="K9361" s="33">
        <f t="shared" si="585"/>
        <v>6.1851557684210468E-3</v>
      </c>
      <c r="L9361" s="33">
        <f t="shared" si="586"/>
        <v>0.9329884513646326</v>
      </c>
      <c r="M9361" s="33">
        <f t="shared" si="587"/>
        <v>0.92721777246280446</v>
      </c>
    </row>
    <row r="9362" spans="1:13" ht="27.6">
      <c r="A9362" t="s">
        <v>164</v>
      </c>
      <c r="B9362" t="s">
        <v>112</v>
      </c>
      <c r="C9362" s="14" t="s">
        <v>384</v>
      </c>
      <c r="D9362" t="s">
        <v>112</v>
      </c>
      <c r="E9362" t="s">
        <v>474</v>
      </c>
      <c r="F9362" s="20">
        <v>2025</v>
      </c>
      <c r="G9362" s="20">
        <v>30</v>
      </c>
      <c r="H9362" s="11">
        <v>917.59068509722897</v>
      </c>
      <c r="I9362" s="10">
        <v>4325986.8886659499</v>
      </c>
      <c r="J9362" s="33">
        <f t="shared" si="584"/>
        <v>2.1211129592216496E-4</v>
      </c>
      <c r="K9362" s="33">
        <f t="shared" si="585"/>
        <v>2.1208880191170287E-4</v>
      </c>
      <c r="L9362" s="33">
        <f t="shared" si="586"/>
        <v>1</v>
      </c>
      <c r="M9362" s="33">
        <f t="shared" si="587"/>
        <v>0.9997879111980883</v>
      </c>
    </row>
    <row r="9363" spans="1:13" ht="27.6">
      <c r="A9363" t="s">
        <v>164</v>
      </c>
      <c r="B9363" t="s">
        <v>112</v>
      </c>
      <c r="C9363" s="14" t="s">
        <v>384</v>
      </c>
      <c r="D9363" t="s">
        <v>112</v>
      </c>
      <c r="E9363" t="s">
        <v>474</v>
      </c>
      <c r="F9363" s="20">
        <v>2025</v>
      </c>
      <c r="G9363" s="20">
        <v>31</v>
      </c>
      <c r="H9363" s="11">
        <v>1309.8670336812499</v>
      </c>
      <c r="I9363" s="10">
        <v>4272907.5190614397</v>
      </c>
      <c r="J9363" s="33">
        <f t="shared" si="584"/>
        <v>3.0655169292523494E-4</v>
      </c>
      <c r="K9363" s="33">
        <f t="shared" si="585"/>
        <v>3.0650471075599484E-4</v>
      </c>
      <c r="L9363" s="33">
        <f t="shared" si="586"/>
        <v>0.9997879111980883</v>
      </c>
      <c r="M9363" s="33">
        <f t="shared" si="587"/>
        <v>0.99948147149354916</v>
      </c>
    </row>
    <row r="9364" spans="1:13" ht="27.6">
      <c r="A9364" t="s">
        <v>164</v>
      </c>
      <c r="B9364" t="s">
        <v>112</v>
      </c>
      <c r="C9364" s="14" t="s">
        <v>384</v>
      </c>
      <c r="D9364" t="s">
        <v>112</v>
      </c>
      <c r="E9364" t="s">
        <v>474</v>
      </c>
      <c r="F9364" s="20">
        <v>2025</v>
      </c>
      <c r="G9364" s="20">
        <v>32</v>
      </c>
      <c r="H9364" s="11">
        <v>1349.75707427824</v>
      </c>
      <c r="I9364" s="10">
        <v>4222809.0648328802</v>
      </c>
      <c r="J9364" s="33">
        <f t="shared" si="584"/>
        <v>3.1963488132079619E-4</v>
      </c>
      <c r="K9364" s="33">
        <f t="shared" si="585"/>
        <v>3.1958380353436233E-4</v>
      </c>
      <c r="L9364" s="33">
        <f t="shared" si="586"/>
        <v>0.99948147149354916</v>
      </c>
      <c r="M9364" s="33">
        <f t="shared" si="587"/>
        <v>0.99916205340332709</v>
      </c>
    </row>
    <row r="9365" spans="1:13" ht="27.6">
      <c r="A9365" t="s">
        <v>164</v>
      </c>
      <c r="B9365" t="s">
        <v>112</v>
      </c>
      <c r="C9365" s="14" t="s">
        <v>384</v>
      </c>
      <c r="D9365" t="s">
        <v>112</v>
      </c>
      <c r="E9365" t="s">
        <v>474</v>
      </c>
      <c r="F9365" s="20">
        <v>2025</v>
      </c>
      <c r="G9365" s="20">
        <v>33</v>
      </c>
      <c r="H9365" s="11">
        <v>1419.1929988879699</v>
      </c>
      <c r="I9365" s="10">
        <v>4208311.4907758702</v>
      </c>
      <c r="J9365" s="33">
        <f t="shared" si="584"/>
        <v>3.3723573029198912E-4</v>
      </c>
      <c r="K9365" s="33">
        <f t="shared" si="585"/>
        <v>3.3717887271478286E-4</v>
      </c>
      <c r="L9365" s="33">
        <f t="shared" si="586"/>
        <v>0.99916205340332709</v>
      </c>
      <c r="M9365" s="33">
        <f t="shared" si="587"/>
        <v>0.99882515706850117</v>
      </c>
    </row>
    <row r="9366" spans="1:13" ht="27.6">
      <c r="A9366" t="s">
        <v>164</v>
      </c>
      <c r="B9366" t="s">
        <v>112</v>
      </c>
      <c r="C9366" s="14" t="s">
        <v>384</v>
      </c>
      <c r="D9366" t="s">
        <v>112</v>
      </c>
      <c r="E9366" t="s">
        <v>474</v>
      </c>
      <c r="F9366" s="20">
        <v>2025</v>
      </c>
      <c r="G9366" s="20">
        <v>34</v>
      </c>
      <c r="H9366" s="11">
        <v>1510.9798592869299</v>
      </c>
      <c r="I9366" s="10">
        <v>4188390.2319187401</v>
      </c>
      <c r="J9366" s="33">
        <f t="shared" si="584"/>
        <v>3.6075431743969478E-4</v>
      </c>
      <c r="K9366" s="33">
        <f t="shared" si="585"/>
        <v>3.6068925342525038E-4</v>
      </c>
      <c r="L9366" s="33">
        <f t="shared" si="586"/>
        <v>0.99882515706850117</v>
      </c>
      <c r="M9366" s="33">
        <f t="shared" si="587"/>
        <v>0.99846489156829576</v>
      </c>
    </row>
    <row r="9367" spans="1:13" ht="27.6">
      <c r="A9367" t="s">
        <v>164</v>
      </c>
      <c r="B9367" t="s">
        <v>112</v>
      </c>
      <c r="C9367" s="14" t="s">
        <v>384</v>
      </c>
      <c r="D9367" t="s">
        <v>112</v>
      </c>
      <c r="E9367" t="s">
        <v>474</v>
      </c>
      <c r="F9367" s="20">
        <v>2025</v>
      </c>
      <c r="G9367" s="20">
        <v>35</v>
      </c>
      <c r="H9367" s="11">
        <v>1631.10903285003</v>
      </c>
      <c r="I9367" s="10">
        <v>4172291.59254628</v>
      </c>
      <c r="J9367" s="33">
        <f t="shared" si="584"/>
        <v>3.9093840798758536E-4</v>
      </c>
      <c r="K9367" s="33">
        <f t="shared" si="585"/>
        <v>3.9086200152527173E-4</v>
      </c>
      <c r="L9367" s="33">
        <f t="shared" si="586"/>
        <v>0.99846489156829576</v>
      </c>
      <c r="M9367" s="33">
        <f t="shared" si="587"/>
        <v>0.99807462958232462</v>
      </c>
    </row>
    <row r="9368" spans="1:13" ht="27.6">
      <c r="A9368" t="s">
        <v>164</v>
      </c>
      <c r="B9368" t="s">
        <v>112</v>
      </c>
      <c r="C9368" s="14" t="s">
        <v>384</v>
      </c>
      <c r="D9368" t="s">
        <v>112</v>
      </c>
      <c r="E9368" t="s">
        <v>474</v>
      </c>
      <c r="F9368" s="20">
        <v>2025</v>
      </c>
      <c r="G9368" s="20">
        <v>36</v>
      </c>
      <c r="H9368" s="11">
        <v>2229.7429922383799</v>
      </c>
      <c r="I9368" s="10">
        <v>4179862.94602308</v>
      </c>
      <c r="J9368" s="33">
        <f t="shared" si="584"/>
        <v>5.334488285937373E-4</v>
      </c>
      <c r="K9368" s="33">
        <f t="shared" si="585"/>
        <v>5.3330657006434024E-4</v>
      </c>
      <c r="L9368" s="33">
        <f t="shared" si="586"/>
        <v>0.99807462958232462</v>
      </c>
      <c r="M9368" s="33">
        <f t="shared" si="587"/>
        <v>0.99754234982495382</v>
      </c>
    </row>
    <row r="9369" spans="1:13" ht="27.6">
      <c r="A9369" t="s">
        <v>164</v>
      </c>
      <c r="B9369" t="s">
        <v>112</v>
      </c>
      <c r="C9369" s="14" t="s">
        <v>384</v>
      </c>
      <c r="D9369" t="s">
        <v>112</v>
      </c>
      <c r="E9369" t="s">
        <v>474</v>
      </c>
      <c r="F9369" s="20">
        <v>2025</v>
      </c>
      <c r="G9369" s="20">
        <v>37</v>
      </c>
      <c r="H9369" s="11">
        <v>2512.8458217985799</v>
      </c>
      <c r="I9369" s="10">
        <v>4141888.9709310699</v>
      </c>
      <c r="J9369" s="33">
        <f t="shared" si="584"/>
        <v>6.0669077308311056E-4</v>
      </c>
      <c r="K9369" s="33">
        <f t="shared" si="585"/>
        <v>6.0650677344820103E-4</v>
      </c>
      <c r="L9369" s="33">
        <f t="shared" si="586"/>
        <v>0.99754234982495382</v>
      </c>
      <c r="M9369" s="33">
        <f t="shared" si="587"/>
        <v>0.99693733363298354</v>
      </c>
    </row>
    <row r="9370" spans="1:13" ht="27.6">
      <c r="A9370" t="s">
        <v>164</v>
      </c>
      <c r="B9370" t="s">
        <v>112</v>
      </c>
      <c r="C9370" s="14" t="s">
        <v>384</v>
      </c>
      <c r="D9370" t="s">
        <v>112</v>
      </c>
      <c r="E9370" t="s">
        <v>474</v>
      </c>
      <c r="F9370" s="20">
        <v>2025</v>
      </c>
      <c r="G9370" s="20">
        <v>38</v>
      </c>
      <c r="H9370" s="11">
        <v>2815.5381500438002</v>
      </c>
      <c r="I9370" s="10">
        <v>4095336.7609212901</v>
      </c>
      <c r="J9370" s="33">
        <f t="shared" si="584"/>
        <v>6.8749856590802425E-4</v>
      </c>
      <c r="K9370" s="33">
        <f t="shared" si="585"/>
        <v>6.8726229291782293E-4</v>
      </c>
      <c r="L9370" s="33">
        <f t="shared" si="586"/>
        <v>0.99693733363298354</v>
      </c>
      <c r="M9370" s="33">
        <f t="shared" si="587"/>
        <v>0.99625217619517559</v>
      </c>
    </row>
    <row r="9371" spans="1:13" ht="27.6">
      <c r="A9371" t="s">
        <v>164</v>
      </c>
      <c r="B9371" t="s">
        <v>112</v>
      </c>
      <c r="C9371" s="14" t="s">
        <v>384</v>
      </c>
      <c r="D9371" t="s">
        <v>112</v>
      </c>
      <c r="E9371" t="s">
        <v>474</v>
      </c>
      <c r="F9371" s="20">
        <v>2025</v>
      </c>
      <c r="G9371" s="20">
        <v>39</v>
      </c>
      <c r="H9371" s="11">
        <v>3074.2181237702998</v>
      </c>
      <c r="I9371" s="10">
        <v>4111651.3578595598</v>
      </c>
      <c r="J9371" s="33">
        <f t="shared" si="584"/>
        <v>7.4768453261335704E-4</v>
      </c>
      <c r="K9371" s="33">
        <f t="shared" si="585"/>
        <v>7.4740508618342805E-4</v>
      </c>
      <c r="L9371" s="33">
        <f t="shared" si="586"/>
        <v>0.99625217619517559</v>
      </c>
      <c r="M9371" s="33">
        <f t="shared" si="587"/>
        <v>0.99550757225156605</v>
      </c>
    </row>
    <row r="9372" spans="1:13" ht="27.6">
      <c r="A9372" t="s">
        <v>164</v>
      </c>
      <c r="B9372" t="s">
        <v>112</v>
      </c>
      <c r="C9372" s="14" t="s">
        <v>384</v>
      </c>
      <c r="D9372" t="s">
        <v>112</v>
      </c>
      <c r="E9372" t="s">
        <v>474</v>
      </c>
      <c r="F9372" s="20">
        <v>2025</v>
      </c>
      <c r="G9372" s="20">
        <v>40</v>
      </c>
      <c r="H9372" s="11">
        <v>3465.9808665665901</v>
      </c>
      <c r="I9372" s="10">
        <v>4186115.0552511001</v>
      </c>
      <c r="J9372" s="33">
        <f t="shared" si="584"/>
        <v>8.2797076067434711E-4</v>
      </c>
      <c r="K9372" s="33">
        <f t="shared" si="585"/>
        <v>8.2762808746505989E-4</v>
      </c>
      <c r="L9372" s="33">
        <f t="shared" si="586"/>
        <v>0.99550757225156605</v>
      </c>
      <c r="M9372" s="33">
        <f t="shared" si="587"/>
        <v>0.99468366222348648</v>
      </c>
    </row>
    <row r="9373" spans="1:13" ht="27.6">
      <c r="A9373" t="s">
        <v>164</v>
      </c>
      <c r="B9373" t="s">
        <v>112</v>
      </c>
      <c r="C9373" s="14" t="s">
        <v>384</v>
      </c>
      <c r="D9373" t="s">
        <v>112</v>
      </c>
      <c r="E9373" t="s">
        <v>474</v>
      </c>
      <c r="F9373" s="20">
        <v>2025</v>
      </c>
      <c r="G9373" s="20">
        <v>41</v>
      </c>
      <c r="H9373" s="11">
        <v>4701.8657668140104</v>
      </c>
      <c r="I9373" s="10">
        <v>4219085.5376769099</v>
      </c>
      <c r="J9373" s="33">
        <f t="shared" si="584"/>
        <v>1.1144276940644646E-3</v>
      </c>
      <c r="K9373" s="33">
        <f t="shared" si="585"/>
        <v>1.1138069501346326E-3</v>
      </c>
      <c r="L9373" s="33">
        <f t="shared" si="586"/>
        <v>0.99468366222348648</v>
      </c>
      <c r="M9373" s="33">
        <f t="shared" si="587"/>
        <v>0.99357577664731656</v>
      </c>
    </row>
    <row r="9374" spans="1:13" ht="27.6">
      <c r="A9374" t="s">
        <v>164</v>
      </c>
      <c r="B9374" t="s">
        <v>112</v>
      </c>
      <c r="C9374" s="14" t="s">
        <v>384</v>
      </c>
      <c r="D9374" t="s">
        <v>112</v>
      </c>
      <c r="E9374" t="s">
        <v>474</v>
      </c>
      <c r="F9374" s="20">
        <v>2025</v>
      </c>
      <c r="G9374" s="20">
        <v>42</v>
      </c>
      <c r="H9374" s="11">
        <v>5031.61378237189</v>
      </c>
      <c r="I9374" s="10">
        <v>4191595.4753991398</v>
      </c>
      <c r="J9374" s="33">
        <f t="shared" si="584"/>
        <v>1.2004053854678715E-3</v>
      </c>
      <c r="K9374" s="33">
        <f t="shared" si="585"/>
        <v>1.1996851871286518E-3</v>
      </c>
      <c r="L9374" s="33">
        <f t="shared" si="586"/>
        <v>0.99357577664731656</v>
      </c>
      <c r="M9374" s="33">
        <f t="shared" si="587"/>
        <v>0.99238379850578295</v>
      </c>
    </row>
    <row r="9375" spans="1:13" ht="27.6">
      <c r="A9375" t="s">
        <v>164</v>
      </c>
      <c r="B9375" t="s">
        <v>112</v>
      </c>
      <c r="C9375" s="14" t="s">
        <v>384</v>
      </c>
      <c r="D9375" t="s">
        <v>112</v>
      </c>
      <c r="E9375" t="s">
        <v>474</v>
      </c>
      <c r="F9375" s="20">
        <v>2025</v>
      </c>
      <c r="G9375" s="20">
        <v>43</v>
      </c>
      <c r="H9375" s="11">
        <v>5401.9240104237297</v>
      </c>
      <c r="I9375" s="10">
        <v>4139440.4420393198</v>
      </c>
      <c r="J9375" s="33">
        <f t="shared" si="584"/>
        <v>1.3049889438105891E-3</v>
      </c>
      <c r="K9375" s="33">
        <f t="shared" si="585"/>
        <v>1.3041378160165706E-3</v>
      </c>
      <c r="L9375" s="33">
        <f t="shared" si="586"/>
        <v>0.99238379850578295</v>
      </c>
      <c r="M9375" s="33">
        <f t="shared" si="587"/>
        <v>0.99108959326614943</v>
      </c>
    </row>
    <row r="9376" spans="1:13" ht="27.6">
      <c r="A9376" t="s">
        <v>164</v>
      </c>
      <c r="B9376" t="s">
        <v>112</v>
      </c>
      <c r="C9376" s="14" t="s">
        <v>384</v>
      </c>
      <c r="D9376" t="s">
        <v>112</v>
      </c>
      <c r="E9376" t="s">
        <v>474</v>
      </c>
      <c r="F9376" s="20">
        <v>2025</v>
      </c>
      <c r="G9376" s="20">
        <v>44</v>
      </c>
      <c r="H9376" s="11">
        <v>5382.08056177863</v>
      </c>
      <c r="I9376" s="10">
        <v>4079738.5720242099</v>
      </c>
      <c r="J9376" s="33">
        <f t="shared" si="584"/>
        <v>1.3192219223763272E-3</v>
      </c>
      <c r="K9376" s="33">
        <f t="shared" si="585"/>
        <v>1.3183521316604274E-3</v>
      </c>
      <c r="L9376" s="33">
        <f t="shared" si="586"/>
        <v>0.99108959326614943</v>
      </c>
      <c r="M9376" s="33">
        <f t="shared" si="587"/>
        <v>0.98978298818820054</v>
      </c>
    </row>
    <row r="9377" spans="1:13" ht="27.6">
      <c r="A9377" t="s">
        <v>164</v>
      </c>
      <c r="B9377" t="s">
        <v>112</v>
      </c>
      <c r="C9377" s="14" t="s">
        <v>384</v>
      </c>
      <c r="D9377" t="s">
        <v>112</v>
      </c>
      <c r="E9377" t="s">
        <v>474</v>
      </c>
      <c r="F9377" s="20">
        <v>2025</v>
      </c>
      <c r="G9377" s="20">
        <v>45</v>
      </c>
      <c r="H9377" s="11">
        <v>5502.70969436221</v>
      </c>
      <c r="I9377" s="10">
        <v>4025863.72277551</v>
      </c>
      <c r="J9377" s="33">
        <f t="shared" si="584"/>
        <v>1.3668395338947373E-3</v>
      </c>
      <c r="K9377" s="33">
        <f t="shared" si="585"/>
        <v>1.3659058341933816E-3</v>
      </c>
      <c r="L9377" s="33">
        <f t="shared" si="586"/>
        <v>0.98978298818820054</v>
      </c>
      <c r="M9377" s="33">
        <f t="shared" si="587"/>
        <v>0.98843103783004893</v>
      </c>
    </row>
    <row r="9378" spans="1:13" ht="27.6">
      <c r="A9378" t="s">
        <v>164</v>
      </c>
      <c r="B9378" t="s">
        <v>112</v>
      </c>
      <c r="C9378" s="14" t="s">
        <v>384</v>
      </c>
      <c r="D9378" t="s">
        <v>112</v>
      </c>
      <c r="E9378" t="s">
        <v>474</v>
      </c>
      <c r="F9378" s="20">
        <v>2025</v>
      </c>
      <c r="G9378" s="20">
        <v>46</v>
      </c>
      <c r="H9378" s="11">
        <v>6546.4338251416302</v>
      </c>
      <c r="I9378" s="10">
        <v>3958714.5785337202</v>
      </c>
      <c r="J9378" s="33">
        <f t="shared" si="584"/>
        <v>1.6536766405539605E-3</v>
      </c>
      <c r="K9378" s="33">
        <f t="shared" si="585"/>
        <v>1.6523100707301897E-3</v>
      </c>
      <c r="L9378" s="33">
        <f t="shared" si="586"/>
        <v>0.98843103783004893</v>
      </c>
      <c r="M9378" s="33">
        <f t="shared" si="587"/>
        <v>0.98679784327202003</v>
      </c>
    </row>
    <row r="9379" spans="1:13" ht="27.6">
      <c r="A9379" t="s">
        <v>164</v>
      </c>
      <c r="B9379" t="s">
        <v>112</v>
      </c>
      <c r="C9379" s="14" t="s">
        <v>384</v>
      </c>
      <c r="D9379" t="s">
        <v>112</v>
      </c>
      <c r="E9379" t="s">
        <v>474</v>
      </c>
      <c r="F9379" s="20">
        <v>2025</v>
      </c>
      <c r="G9379" s="20">
        <v>47</v>
      </c>
      <c r="H9379" s="11">
        <v>6840.4572084255597</v>
      </c>
      <c r="I9379" s="10">
        <v>3867221.8343678401</v>
      </c>
      <c r="J9379" s="33">
        <f t="shared" si="584"/>
        <v>1.7688297960139498E-3</v>
      </c>
      <c r="K9379" s="33">
        <f t="shared" si="585"/>
        <v>1.7672663385561727E-3</v>
      </c>
      <c r="L9379" s="33">
        <f t="shared" si="586"/>
        <v>0.98679784327202003</v>
      </c>
      <c r="M9379" s="33">
        <f t="shared" si="587"/>
        <v>0.98505390866064557</v>
      </c>
    </row>
    <row r="9380" spans="1:13" ht="27.6">
      <c r="A9380" t="s">
        <v>164</v>
      </c>
      <c r="B9380" t="s">
        <v>112</v>
      </c>
      <c r="C9380" s="14" t="s">
        <v>384</v>
      </c>
      <c r="D9380" t="s">
        <v>112</v>
      </c>
      <c r="E9380" t="s">
        <v>474</v>
      </c>
      <c r="F9380" s="20">
        <v>2025</v>
      </c>
      <c r="G9380" s="20">
        <v>48</v>
      </c>
      <c r="H9380" s="11">
        <v>7181.08740770039</v>
      </c>
      <c r="I9380" s="10">
        <v>3779945.0449384302</v>
      </c>
      <c r="J9380" s="33">
        <f t="shared" si="584"/>
        <v>1.8997861932718548E-3</v>
      </c>
      <c r="K9380" s="33">
        <f t="shared" si="585"/>
        <v>1.897982741720039E-3</v>
      </c>
      <c r="L9380" s="33">
        <f t="shared" si="586"/>
        <v>0.98505390866064557</v>
      </c>
      <c r="M9380" s="33">
        <f t="shared" si="587"/>
        <v>0.98318429334234381</v>
      </c>
    </row>
    <row r="9381" spans="1:13" ht="27.6">
      <c r="A9381" t="s">
        <v>164</v>
      </c>
      <c r="B9381" t="s">
        <v>112</v>
      </c>
      <c r="C9381" s="14" t="s">
        <v>384</v>
      </c>
      <c r="D9381" t="s">
        <v>112</v>
      </c>
      <c r="E9381" t="s">
        <v>474</v>
      </c>
      <c r="F9381" s="20">
        <v>2025</v>
      </c>
      <c r="G9381" s="20">
        <v>49</v>
      </c>
      <c r="H9381" s="11">
        <v>7517.2164470293401</v>
      </c>
      <c r="I9381" s="10">
        <v>3708728.3520107502</v>
      </c>
      <c r="J9381" s="33">
        <f t="shared" si="584"/>
        <v>2.0268986384386319E-3</v>
      </c>
      <c r="K9381" s="33">
        <f t="shared" si="585"/>
        <v>2.0248458665478308E-3</v>
      </c>
      <c r="L9381" s="33">
        <f t="shared" si="586"/>
        <v>0.98318429334234381</v>
      </c>
      <c r="M9381" s="33">
        <f t="shared" si="587"/>
        <v>0.98119349668991485</v>
      </c>
    </row>
    <row r="9382" spans="1:13" ht="27.6">
      <c r="A9382" t="s">
        <v>164</v>
      </c>
      <c r="B9382" t="s">
        <v>112</v>
      </c>
      <c r="C9382" s="14" t="s">
        <v>384</v>
      </c>
      <c r="D9382" t="s">
        <v>112</v>
      </c>
      <c r="E9382" t="s">
        <v>474</v>
      </c>
      <c r="F9382" s="20">
        <v>2025</v>
      </c>
      <c r="G9382" s="20">
        <v>50</v>
      </c>
      <c r="H9382" s="11">
        <v>7886.9055691549302</v>
      </c>
      <c r="I9382" s="10">
        <v>3624871.1799817998</v>
      </c>
      <c r="J9382" s="33">
        <f t="shared" si="584"/>
        <v>2.1757754076089761E-3</v>
      </c>
      <c r="K9382" s="33">
        <f t="shared" si="585"/>
        <v>2.1734101240497017E-3</v>
      </c>
      <c r="L9382" s="33">
        <f t="shared" si="586"/>
        <v>0.98119349668991485</v>
      </c>
      <c r="M9382" s="33">
        <f t="shared" si="587"/>
        <v>0.97906096081055727</v>
      </c>
    </row>
    <row r="9383" spans="1:13" ht="27.6">
      <c r="A9383" t="s">
        <v>164</v>
      </c>
      <c r="B9383" t="s">
        <v>112</v>
      </c>
      <c r="C9383" s="14" t="s">
        <v>384</v>
      </c>
      <c r="D9383" t="s">
        <v>112</v>
      </c>
      <c r="E9383" t="s">
        <v>474</v>
      </c>
      <c r="F9383" s="20">
        <v>2025</v>
      </c>
      <c r="G9383" s="20">
        <v>51</v>
      </c>
      <c r="H9383" s="11">
        <v>8898.9533991590306</v>
      </c>
      <c r="I9383" s="10">
        <v>3557342.5560414898</v>
      </c>
      <c r="J9383" s="33">
        <f t="shared" si="584"/>
        <v>2.5015733680316507E-3</v>
      </c>
      <c r="K9383" s="33">
        <f t="shared" si="585"/>
        <v>2.4984470408294657E-3</v>
      </c>
      <c r="L9383" s="33">
        <f t="shared" si="586"/>
        <v>0.97906096081055727</v>
      </c>
      <c r="M9383" s="33">
        <f t="shared" si="587"/>
        <v>0.97661482885022843</v>
      </c>
    </row>
    <row r="9384" spans="1:13" ht="27.6">
      <c r="A9384" t="s">
        <v>164</v>
      </c>
      <c r="B9384" t="s">
        <v>112</v>
      </c>
      <c r="C9384" s="14" t="s">
        <v>384</v>
      </c>
      <c r="D9384" t="s">
        <v>112</v>
      </c>
      <c r="E9384" t="s">
        <v>474</v>
      </c>
      <c r="F9384" s="20">
        <v>2025</v>
      </c>
      <c r="G9384" s="20">
        <v>52</v>
      </c>
      <c r="H9384" s="11">
        <v>9774.8668806352198</v>
      </c>
      <c r="I9384" s="10">
        <v>3491434.4181458498</v>
      </c>
      <c r="J9384" s="33">
        <f t="shared" si="584"/>
        <v>2.7996707685050059E-3</v>
      </c>
      <c r="K9384" s="33">
        <f t="shared" si="585"/>
        <v>2.7957553451167794E-3</v>
      </c>
      <c r="L9384" s="33">
        <f t="shared" si="586"/>
        <v>0.97661482885022843</v>
      </c>
      <c r="M9384" s="33">
        <f t="shared" si="587"/>
        <v>0.97388445272235014</v>
      </c>
    </row>
    <row r="9385" spans="1:13" ht="27.6">
      <c r="A9385" t="s">
        <v>164</v>
      </c>
      <c r="B9385" t="s">
        <v>112</v>
      </c>
      <c r="C9385" s="14" t="s">
        <v>384</v>
      </c>
      <c r="D9385" t="s">
        <v>112</v>
      </c>
      <c r="E9385" t="s">
        <v>474</v>
      </c>
      <c r="F9385" s="20">
        <v>2025</v>
      </c>
      <c r="G9385" s="20">
        <v>53</v>
      </c>
      <c r="H9385" s="11">
        <v>10509.9629781244</v>
      </c>
      <c r="I9385" s="10">
        <v>3403336.7950920402</v>
      </c>
      <c r="J9385" s="33">
        <f t="shared" si="584"/>
        <v>3.0881348543819825E-3</v>
      </c>
      <c r="K9385" s="33">
        <f t="shared" si="585"/>
        <v>3.0833714705280624E-3</v>
      </c>
      <c r="L9385" s="33">
        <f t="shared" si="586"/>
        <v>0.97388445272235014</v>
      </c>
      <c r="M9385" s="33">
        <f t="shared" si="587"/>
        <v>0.97088160518523525</v>
      </c>
    </row>
    <row r="9386" spans="1:13" ht="27.6">
      <c r="A9386" t="s">
        <v>164</v>
      </c>
      <c r="B9386" t="s">
        <v>112</v>
      </c>
      <c r="C9386" s="14" t="s">
        <v>384</v>
      </c>
      <c r="D9386" t="s">
        <v>112</v>
      </c>
      <c r="E9386" t="s">
        <v>474</v>
      </c>
      <c r="F9386" s="20">
        <v>2025</v>
      </c>
      <c r="G9386" s="20">
        <v>54</v>
      </c>
      <c r="H9386" s="11">
        <v>11305.101406579</v>
      </c>
      <c r="I9386" s="10">
        <v>3326094.6925646001</v>
      </c>
      <c r="J9386" s="33">
        <f t="shared" si="584"/>
        <v>3.3989114717182483E-3</v>
      </c>
      <c r="K9386" s="33">
        <f t="shared" si="585"/>
        <v>3.3931417109417383E-3</v>
      </c>
      <c r="L9386" s="33">
        <f t="shared" si="586"/>
        <v>0.97088160518523525</v>
      </c>
      <c r="M9386" s="33">
        <f t="shared" si="587"/>
        <v>0.96758726631429515</v>
      </c>
    </row>
    <row r="9387" spans="1:13" ht="27.6">
      <c r="A9387" t="s">
        <v>164</v>
      </c>
      <c r="B9387" t="s">
        <v>112</v>
      </c>
      <c r="C9387" s="14" t="s">
        <v>384</v>
      </c>
      <c r="D9387" t="s">
        <v>112</v>
      </c>
      <c r="E9387" t="s">
        <v>474</v>
      </c>
      <c r="F9387" s="20">
        <v>2025</v>
      </c>
      <c r="G9387" s="20">
        <v>55</v>
      </c>
      <c r="H9387" s="11">
        <v>12154.717251423301</v>
      </c>
      <c r="I9387" s="10">
        <v>3246660.0017613098</v>
      </c>
      <c r="J9387" s="33">
        <f t="shared" si="584"/>
        <v>3.7437604322070614E-3</v>
      </c>
      <c r="K9387" s="33">
        <f t="shared" si="585"/>
        <v>3.7367612982047715E-3</v>
      </c>
      <c r="L9387" s="33">
        <f t="shared" si="586"/>
        <v>0.96758726631429515</v>
      </c>
      <c r="M9387" s="33">
        <f t="shared" si="587"/>
        <v>0.96397162366489608</v>
      </c>
    </row>
    <row r="9388" spans="1:13" ht="27.6">
      <c r="A9388" t="s">
        <v>164</v>
      </c>
      <c r="B9388" t="s">
        <v>112</v>
      </c>
      <c r="C9388" s="14" t="s">
        <v>384</v>
      </c>
      <c r="D9388" t="s">
        <v>112</v>
      </c>
      <c r="E9388" t="s">
        <v>474</v>
      </c>
      <c r="F9388" s="20">
        <v>2025</v>
      </c>
      <c r="G9388" s="20">
        <v>56</v>
      </c>
      <c r="H9388" s="11">
        <v>13299.2312306</v>
      </c>
      <c r="I9388" s="10">
        <v>3151194.3645884902</v>
      </c>
      <c r="J9388" s="33">
        <f t="shared" si="584"/>
        <v>4.220377955752256E-3</v>
      </c>
      <c r="K9388" s="33">
        <f t="shared" si="585"/>
        <v>4.2114846761068803E-3</v>
      </c>
      <c r="L9388" s="33">
        <f t="shared" si="586"/>
        <v>0.96397162366489608</v>
      </c>
      <c r="M9388" s="33">
        <f t="shared" si="587"/>
        <v>0.95991187194362948</v>
      </c>
    </row>
    <row r="9389" spans="1:13" ht="27.6">
      <c r="A9389" t="s">
        <v>164</v>
      </c>
      <c r="B9389" t="s">
        <v>112</v>
      </c>
      <c r="C9389" s="14" t="s">
        <v>384</v>
      </c>
      <c r="D9389" t="s">
        <v>112</v>
      </c>
      <c r="E9389" t="s">
        <v>474</v>
      </c>
      <c r="F9389" s="20">
        <v>2025</v>
      </c>
      <c r="G9389" s="20">
        <v>57</v>
      </c>
      <c r="H9389" s="11">
        <v>14351.675078404</v>
      </c>
      <c r="I9389" s="10">
        <v>3049212.3527183598</v>
      </c>
      <c r="J9389" s="33">
        <f t="shared" si="584"/>
        <v>4.7066827161478418E-3</v>
      </c>
      <c r="K9389" s="33">
        <f t="shared" si="585"/>
        <v>4.6956236423728592E-3</v>
      </c>
      <c r="L9389" s="33">
        <f t="shared" si="586"/>
        <v>0.95991187194362948</v>
      </c>
      <c r="M9389" s="33">
        <f t="shared" si="587"/>
        <v>0.95540448706313663</v>
      </c>
    </row>
    <row r="9390" spans="1:13" ht="27.6">
      <c r="A9390" t="s">
        <v>164</v>
      </c>
      <c r="B9390" t="s">
        <v>112</v>
      </c>
      <c r="C9390" s="14" t="s">
        <v>384</v>
      </c>
      <c r="D9390" t="s">
        <v>112</v>
      </c>
      <c r="E9390" t="s">
        <v>474</v>
      </c>
      <c r="F9390" s="20">
        <v>2025</v>
      </c>
      <c r="G9390" s="20">
        <v>58</v>
      </c>
      <c r="H9390" s="11">
        <v>15595.0944384551</v>
      </c>
      <c r="I9390" s="10">
        <v>2949517.4934811001</v>
      </c>
      <c r="J9390" s="33">
        <f t="shared" si="584"/>
        <v>5.2873374960218829E-3</v>
      </c>
      <c r="K9390" s="33">
        <f t="shared" si="585"/>
        <v>5.2733841300069972E-3</v>
      </c>
      <c r="L9390" s="33">
        <f t="shared" si="586"/>
        <v>0.95540448706313663</v>
      </c>
      <c r="M9390" s="33">
        <f t="shared" si="587"/>
        <v>0.95036627220332037</v>
      </c>
    </row>
    <row r="9391" spans="1:13" ht="27.6">
      <c r="A9391" t="s">
        <v>164</v>
      </c>
      <c r="B9391" t="s">
        <v>112</v>
      </c>
      <c r="C9391" s="14" t="s">
        <v>384</v>
      </c>
      <c r="D9391" t="s">
        <v>112</v>
      </c>
      <c r="E9391" t="s">
        <v>474</v>
      </c>
      <c r="F9391" s="20">
        <v>2025</v>
      </c>
      <c r="G9391" s="20">
        <v>59</v>
      </c>
      <c r="H9391" s="11">
        <v>16202.064651662</v>
      </c>
      <c r="I9391" s="10">
        <v>2836556.0141030601</v>
      </c>
      <c r="J9391" s="33">
        <f t="shared" si="584"/>
        <v>5.7118789726368973E-3</v>
      </c>
      <c r="K9391" s="33">
        <f t="shared" si="585"/>
        <v>5.6955972065136917E-3</v>
      </c>
      <c r="L9391" s="33">
        <f t="shared" si="586"/>
        <v>0.95036627220332037</v>
      </c>
      <c r="M9391" s="33">
        <f t="shared" si="587"/>
        <v>0.94495336871819435</v>
      </c>
    </row>
    <row r="9392" spans="1:13" ht="27.6">
      <c r="A9392" t="s">
        <v>164</v>
      </c>
      <c r="B9392" t="s">
        <v>112</v>
      </c>
      <c r="C9392" s="14" t="s">
        <v>384</v>
      </c>
      <c r="D9392" t="s">
        <v>112</v>
      </c>
      <c r="E9392" t="s">
        <v>474</v>
      </c>
      <c r="F9392" s="20">
        <v>2025</v>
      </c>
      <c r="G9392" s="20">
        <v>60</v>
      </c>
      <c r="H9392" s="11">
        <v>16946.805939228201</v>
      </c>
      <c r="I9392" s="10">
        <v>2711118.0986436098</v>
      </c>
      <c r="J9392" s="33">
        <f t="shared" si="584"/>
        <v>6.2508549324010636E-3</v>
      </c>
      <c r="K9392" s="33">
        <f t="shared" si="585"/>
        <v>6.2313589819787962E-3</v>
      </c>
      <c r="L9392" s="33">
        <f t="shared" si="586"/>
        <v>0.94495336871819435</v>
      </c>
      <c r="M9392" s="33">
        <f t="shared" si="587"/>
        <v>0.93906502505648115</v>
      </c>
    </row>
    <row r="9393" spans="1:13" ht="27.6">
      <c r="A9393" t="s">
        <v>164</v>
      </c>
      <c r="B9393" t="s">
        <v>112</v>
      </c>
      <c r="C9393" s="14" t="s">
        <v>384</v>
      </c>
      <c r="D9393" t="s">
        <v>112</v>
      </c>
      <c r="E9393" t="s">
        <v>474</v>
      </c>
      <c r="F9393" s="20">
        <v>2025</v>
      </c>
      <c r="G9393" s="20">
        <v>61</v>
      </c>
      <c r="H9393" s="11">
        <v>18450.210281466902</v>
      </c>
      <c r="I9393" s="10">
        <v>2587587.36436335</v>
      </c>
      <c r="J9393" s="33">
        <f t="shared" si="584"/>
        <v>7.1302753041563071E-3</v>
      </c>
      <c r="K9393" s="33">
        <f t="shared" si="585"/>
        <v>7.1049152018345385E-3</v>
      </c>
      <c r="L9393" s="33">
        <f t="shared" si="586"/>
        <v>0.93906502505648115</v>
      </c>
      <c r="M9393" s="33">
        <f t="shared" si="587"/>
        <v>0.9323930476844462</v>
      </c>
    </row>
    <row r="9394" spans="1:13" ht="27.6">
      <c r="A9394" t="s">
        <v>164</v>
      </c>
      <c r="B9394" t="s">
        <v>112</v>
      </c>
      <c r="C9394" s="14" t="s">
        <v>384</v>
      </c>
      <c r="D9394" t="s">
        <v>112</v>
      </c>
      <c r="E9394" t="s">
        <v>474</v>
      </c>
      <c r="F9394" s="20">
        <v>2025</v>
      </c>
      <c r="G9394" s="20">
        <v>62</v>
      </c>
      <c r="H9394" s="11">
        <v>19677.323731390399</v>
      </c>
      <c r="I9394" s="10">
        <v>2464801.4290322</v>
      </c>
      <c r="J9394" s="33">
        <f t="shared" si="584"/>
        <v>7.9833302186605223E-3</v>
      </c>
      <c r="K9394" s="33">
        <f t="shared" si="585"/>
        <v>7.9515480700027563E-3</v>
      </c>
      <c r="L9394" s="33">
        <f t="shared" si="586"/>
        <v>0.9323930476844462</v>
      </c>
      <c r="M9394" s="33">
        <f t="shared" si="587"/>
        <v>0.92497907954564695</v>
      </c>
    </row>
    <row r="9395" spans="1:13" ht="27.6">
      <c r="A9395" t="s">
        <v>164</v>
      </c>
      <c r="B9395" t="s">
        <v>112</v>
      </c>
      <c r="C9395" s="14" t="s">
        <v>384</v>
      </c>
      <c r="D9395" t="s">
        <v>112</v>
      </c>
      <c r="E9395" t="s">
        <v>474</v>
      </c>
      <c r="F9395" s="20">
        <v>2025</v>
      </c>
      <c r="G9395" s="20">
        <v>63</v>
      </c>
      <c r="H9395" s="11">
        <v>20920.762293209202</v>
      </c>
      <c r="I9395" s="10">
        <v>2342092.6212101402</v>
      </c>
      <c r="J9395" s="33">
        <f t="shared" si="584"/>
        <v>8.9325085198379613E-3</v>
      </c>
      <c r="K9395" s="33">
        <f t="shared" si="585"/>
        <v>8.8927321878579102E-3</v>
      </c>
      <c r="L9395" s="33">
        <f t="shared" si="586"/>
        <v>0.92497907954564695</v>
      </c>
      <c r="M9395" s="33">
        <f t="shared" si="587"/>
        <v>0.9167534883118762</v>
      </c>
    </row>
    <row r="9396" spans="1:13" ht="27.6">
      <c r="A9396" t="s">
        <v>164</v>
      </c>
      <c r="B9396" t="s">
        <v>112</v>
      </c>
      <c r="C9396" s="14" t="s">
        <v>384</v>
      </c>
      <c r="D9396" t="s">
        <v>112</v>
      </c>
      <c r="E9396" t="s">
        <v>474</v>
      </c>
      <c r="F9396" s="20">
        <v>2025</v>
      </c>
      <c r="G9396" s="20">
        <v>64</v>
      </c>
      <c r="H9396" s="11">
        <v>22271.339267920699</v>
      </c>
      <c r="I9396" s="10">
        <v>2218148.70530253</v>
      </c>
      <c r="J9396" s="33">
        <f t="shared" si="584"/>
        <v>1.0040507750756569E-2</v>
      </c>
      <c r="K9396" s="33">
        <f t="shared" si="585"/>
        <v>9.9902701304696029E-3</v>
      </c>
      <c r="L9396" s="33">
        <f t="shared" si="586"/>
        <v>0.9167534883118762</v>
      </c>
      <c r="M9396" s="33">
        <f t="shared" si="587"/>
        <v>0.9075948733205903</v>
      </c>
    </row>
    <row r="9397" spans="1:13" ht="27.6">
      <c r="A9397" t="s">
        <v>164</v>
      </c>
      <c r="B9397" t="s">
        <v>112</v>
      </c>
      <c r="C9397" s="14" t="s">
        <v>384</v>
      </c>
      <c r="D9397" t="s">
        <v>112</v>
      </c>
      <c r="E9397" t="s">
        <v>474</v>
      </c>
      <c r="F9397" s="20">
        <v>2025</v>
      </c>
      <c r="G9397" s="20">
        <v>65</v>
      </c>
      <c r="H9397" s="11">
        <v>23438.241492724101</v>
      </c>
      <c r="I9397" s="10">
        <v>2089504.47083457</v>
      </c>
      <c r="J9397" s="33">
        <f t="shared" si="584"/>
        <v>1.1217129142280621E-2</v>
      </c>
      <c r="K9397" s="33">
        <f t="shared" si="585"/>
        <v>1.1154451721657632E-2</v>
      </c>
      <c r="L9397" s="33">
        <f t="shared" si="586"/>
        <v>0.9075948733205903</v>
      </c>
      <c r="M9397" s="33">
        <f t="shared" si="587"/>
        <v>0.8974711501233118</v>
      </c>
    </row>
    <row r="9398" spans="1:13" ht="27.6">
      <c r="A9398" t="s">
        <v>164</v>
      </c>
      <c r="B9398" t="s">
        <v>112</v>
      </c>
      <c r="C9398" s="14" t="s">
        <v>384</v>
      </c>
      <c r="D9398" t="s">
        <v>112</v>
      </c>
      <c r="E9398" t="s">
        <v>474</v>
      </c>
      <c r="F9398" s="20">
        <v>2025</v>
      </c>
      <c r="G9398" s="20">
        <v>66</v>
      </c>
      <c r="H9398" s="11">
        <v>24126.781892882598</v>
      </c>
      <c r="I9398" s="10">
        <v>1956080.13586195</v>
      </c>
      <c r="J9398" s="33">
        <f t="shared" si="584"/>
        <v>1.2334250243920141E-2</v>
      </c>
      <c r="K9398" s="33">
        <f t="shared" si="585"/>
        <v>1.2258495159973903E-2</v>
      </c>
      <c r="L9398" s="33">
        <f t="shared" si="586"/>
        <v>0.8974711501233118</v>
      </c>
      <c r="M9398" s="33">
        <f t="shared" si="587"/>
        <v>0.88646950437330896</v>
      </c>
    </row>
    <row r="9399" spans="1:13" ht="27.6">
      <c r="A9399" t="s">
        <v>164</v>
      </c>
      <c r="B9399" t="s">
        <v>112</v>
      </c>
      <c r="C9399" s="14" t="s">
        <v>384</v>
      </c>
      <c r="D9399" t="s">
        <v>112</v>
      </c>
      <c r="E9399" t="s">
        <v>474</v>
      </c>
      <c r="F9399" s="20">
        <v>2025</v>
      </c>
      <c r="G9399" s="20">
        <v>67</v>
      </c>
      <c r="H9399" s="11">
        <v>20820.780548218499</v>
      </c>
      <c r="I9399" s="10">
        <v>1821534.82128253</v>
      </c>
      <c r="J9399" s="33">
        <f t="shared" si="584"/>
        <v>1.1430350002070634E-2</v>
      </c>
      <c r="K9399" s="33">
        <f t="shared" si="585"/>
        <v>1.1365271743249306E-2</v>
      </c>
      <c r="L9399" s="33">
        <f t="shared" si="586"/>
        <v>0.88646950437330896</v>
      </c>
      <c r="M9399" s="33">
        <f t="shared" si="587"/>
        <v>0.87639453756400276</v>
      </c>
    </row>
    <row r="9400" spans="1:13" ht="27.6">
      <c r="A9400" t="s">
        <v>164</v>
      </c>
      <c r="B9400" t="s">
        <v>112</v>
      </c>
      <c r="C9400" s="14" t="s">
        <v>384</v>
      </c>
      <c r="D9400" t="s">
        <v>112</v>
      </c>
      <c r="E9400" t="s">
        <v>474</v>
      </c>
      <c r="F9400" s="20">
        <v>2025</v>
      </c>
      <c r="G9400" s="20">
        <v>68</v>
      </c>
      <c r="H9400" s="11">
        <v>20444.7848920998</v>
      </c>
      <c r="I9400" s="10">
        <v>1697547.8816679099</v>
      </c>
      <c r="J9400" s="33">
        <f t="shared" si="584"/>
        <v>1.2043716181962399E-2</v>
      </c>
      <c r="K9400" s="33">
        <f t="shared" si="585"/>
        <v>1.1971480916720401E-2</v>
      </c>
      <c r="L9400" s="33">
        <f t="shared" si="586"/>
        <v>0.87639453756400276</v>
      </c>
      <c r="M9400" s="33">
        <f t="shared" si="587"/>
        <v>0.86590279708203732</v>
      </c>
    </row>
    <row r="9401" spans="1:13" ht="27.6">
      <c r="A9401" t="s">
        <v>164</v>
      </c>
      <c r="B9401" t="s">
        <v>112</v>
      </c>
      <c r="C9401" s="14" t="s">
        <v>384</v>
      </c>
      <c r="D9401" t="s">
        <v>112</v>
      </c>
      <c r="E9401" t="s">
        <v>474</v>
      </c>
      <c r="F9401" s="20">
        <v>2025</v>
      </c>
      <c r="G9401" s="20">
        <v>69</v>
      </c>
      <c r="H9401" s="11">
        <v>20115.647148754299</v>
      </c>
      <c r="I9401" s="10">
        <v>1580975.5137741701</v>
      </c>
      <c r="J9401" s="33">
        <f t="shared" si="584"/>
        <v>1.2723566540719784E-2</v>
      </c>
      <c r="K9401" s="33">
        <f t="shared" si="585"/>
        <v>1.2642964179949923E-2</v>
      </c>
      <c r="L9401" s="33">
        <f t="shared" si="586"/>
        <v>0.86590279708203732</v>
      </c>
      <c r="M9401" s="33">
        <f t="shared" si="587"/>
        <v>0.85495521903521066</v>
      </c>
    </row>
    <row r="9402" spans="1:13" ht="27.6">
      <c r="A9402" t="s">
        <v>164</v>
      </c>
      <c r="B9402" t="s">
        <v>112</v>
      </c>
      <c r="C9402" s="14" t="s">
        <v>384</v>
      </c>
      <c r="D9402" t="s">
        <v>112</v>
      </c>
      <c r="E9402" t="s">
        <v>474</v>
      </c>
      <c r="F9402" s="20">
        <v>2026</v>
      </c>
      <c r="G9402" s="20">
        <v>30</v>
      </c>
      <c r="H9402" s="11">
        <v>921.48052751610999</v>
      </c>
      <c r="I9402" s="10">
        <v>4382720.6847421201</v>
      </c>
      <c r="J9402" s="33">
        <f t="shared" si="584"/>
        <v>2.1025308108822135E-4</v>
      </c>
      <c r="K9402" s="33">
        <f t="shared" si="585"/>
        <v>2.1023097945815916E-4</v>
      </c>
      <c r="L9402" s="33">
        <f t="shared" si="586"/>
        <v>1</v>
      </c>
      <c r="M9402" s="33">
        <f t="shared" si="587"/>
        <v>0.99978976902054184</v>
      </c>
    </row>
    <row r="9403" spans="1:13" ht="27.6">
      <c r="A9403" t="s">
        <v>164</v>
      </c>
      <c r="B9403" t="s">
        <v>112</v>
      </c>
      <c r="C9403" s="14" t="s">
        <v>384</v>
      </c>
      <c r="D9403" t="s">
        <v>112</v>
      </c>
      <c r="E9403" t="s">
        <v>474</v>
      </c>
      <c r="F9403" s="20">
        <v>2026</v>
      </c>
      <c r="G9403" s="20">
        <v>31</v>
      </c>
      <c r="H9403" s="11">
        <v>1300.96056049047</v>
      </c>
      <c r="I9403" s="10">
        <v>4319604.7020792998</v>
      </c>
      <c r="J9403" s="33">
        <f t="shared" si="584"/>
        <v>3.0117583672974407E-4</v>
      </c>
      <c r="K9403" s="33">
        <f t="shared" si="585"/>
        <v>3.0113048784019547E-4</v>
      </c>
      <c r="L9403" s="33">
        <f t="shared" si="586"/>
        <v>0.99978976902054184</v>
      </c>
      <c r="M9403" s="33">
        <f t="shared" si="587"/>
        <v>0.9994887018396591</v>
      </c>
    </row>
    <row r="9404" spans="1:13" ht="27.6">
      <c r="A9404" t="s">
        <v>164</v>
      </c>
      <c r="B9404" t="s">
        <v>112</v>
      </c>
      <c r="C9404" s="14" t="s">
        <v>384</v>
      </c>
      <c r="D9404" t="s">
        <v>112</v>
      </c>
      <c r="E9404" t="s">
        <v>474</v>
      </c>
      <c r="F9404" s="20">
        <v>2026</v>
      </c>
      <c r="G9404" s="20">
        <v>32</v>
      </c>
      <c r="H9404" s="11">
        <v>1324.9831214997801</v>
      </c>
      <c r="I9404" s="10">
        <v>4266455.7837115899</v>
      </c>
      <c r="J9404" s="33">
        <f t="shared" si="584"/>
        <v>3.105582686590309E-4</v>
      </c>
      <c r="K9404" s="33">
        <f t="shared" si="585"/>
        <v>3.1051005043158941E-4</v>
      </c>
      <c r="L9404" s="33">
        <f t="shared" si="586"/>
        <v>0.9994887018396591</v>
      </c>
      <c r="M9404" s="33">
        <f t="shared" si="587"/>
        <v>0.99917835055244508</v>
      </c>
    </row>
    <row r="9405" spans="1:13" ht="27.6">
      <c r="A9405" t="s">
        <v>164</v>
      </c>
      <c r="B9405" t="s">
        <v>112</v>
      </c>
      <c r="C9405" s="14" t="s">
        <v>384</v>
      </c>
      <c r="D9405" t="s">
        <v>112</v>
      </c>
      <c r="E9405" t="s">
        <v>474</v>
      </c>
      <c r="F9405" s="20">
        <v>2026</v>
      </c>
      <c r="G9405" s="20">
        <v>33</v>
      </c>
      <c r="H9405" s="11">
        <v>1385.02669095641</v>
      </c>
      <c r="I9405" s="10">
        <v>4216175.8797302702</v>
      </c>
      <c r="J9405" s="33">
        <f t="shared" si="584"/>
        <v>3.2850306307549416E-4</v>
      </c>
      <c r="K9405" s="33">
        <f t="shared" si="585"/>
        <v>3.2844911185214709E-4</v>
      </c>
      <c r="L9405" s="33">
        <f t="shared" si="586"/>
        <v>0.99917835055244508</v>
      </c>
      <c r="M9405" s="33">
        <f t="shared" si="587"/>
        <v>0.99885017131062426</v>
      </c>
    </row>
    <row r="9406" spans="1:13" ht="27.6">
      <c r="A9406" t="s">
        <v>164</v>
      </c>
      <c r="B9406" t="s">
        <v>112</v>
      </c>
      <c r="C9406" s="14" t="s">
        <v>384</v>
      </c>
      <c r="D9406" t="s">
        <v>112</v>
      </c>
      <c r="E9406" t="s">
        <v>474</v>
      </c>
      <c r="F9406" s="20">
        <v>2026</v>
      </c>
      <c r="G9406" s="20">
        <v>34</v>
      </c>
      <c r="H9406" s="11">
        <v>1461.5957309604501</v>
      </c>
      <c r="I9406" s="10">
        <v>4201385.4768012799</v>
      </c>
      <c r="J9406" s="33">
        <f t="shared" si="584"/>
        <v>3.4788422510405645E-4</v>
      </c>
      <c r="K9406" s="33">
        <f t="shared" si="585"/>
        <v>3.4782372040342846E-4</v>
      </c>
      <c r="L9406" s="33">
        <f t="shared" si="586"/>
        <v>0.99885017131062426</v>
      </c>
      <c r="M9406" s="33">
        <f t="shared" si="587"/>
        <v>0.99850274752791335</v>
      </c>
    </row>
    <row r="9407" spans="1:13" ht="27.6">
      <c r="A9407" t="s">
        <v>164</v>
      </c>
      <c r="B9407" t="s">
        <v>112</v>
      </c>
      <c r="C9407" s="14" t="s">
        <v>384</v>
      </c>
      <c r="D9407" t="s">
        <v>112</v>
      </c>
      <c r="E9407" t="s">
        <v>474</v>
      </c>
      <c r="F9407" s="20">
        <v>2026</v>
      </c>
      <c r="G9407" s="20">
        <v>35</v>
      </c>
      <c r="H9407" s="11">
        <v>1579.5189325982501</v>
      </c>
      <c r="I9407" s="10">
        <v>4181111.1197778201</v>
      </c>
      <c r="J9407" s="33">
        <f t="shared" si="584"/>
        <v>3.7777492330368491E-4</v>
      </c>
      <c r="K9407" s="33">
        <f t="shared" si="585"/>
        <v>3.7770357534216981E-4</v>
      </c>
      <c r="L9407" s="33">
        <f t="shared" si="586"/>
        <v>0.99850274752791335</v>
      </c>
      <c r="M9407" s="33">
        <f t="shared" si="587"/>
        <v>0.99812560947018303</v>
      </c>
    </row>
    <row r="9408" spans="1:13" ht="27.6">
      <c r="A9408" t="s">
        <v>164</v>
      </c>
      <c r="B9408" t="s">
        <v>112</v>
      </c>
      <c r="C9408" s="14" t="s">
        <v>384</v>
      </c>
      <c r="D9408" t="s">
        <v>112</v>
      </c>
      <c r="E9408" t="s">
        <v>474</v>
      </c>
      <c r="F9408" s="20">
        <v>2026</v>
      </c>
      <c r="G9408" s="20">
        <v>36</v>
      </c>
      <c r="H9408" s="11">
        <v>2124.2302620688502</v>
      </c>
      <c r="I9408" s="10">
        <v>4164574.1507378202</v>
      </c>
      <c r="J9408" s="33">
        <f t="shared" si="584"/>
        <v>5.100714227149754E-4</v>
      </c>
      <c r="K9408" s="33">
        <f t="shared" si="585"/>
        <v>5.0994135840176646E-4</v>
      </c>
      <c r="L9408" s="33">
        <f t="shared" si="586"/>
        <v>0.99812560947018303</v>
      </c>
      <c r="M9408" s="33">
        <f t="shared" si="587"/>
        <v>0.99761662394103423</v>
      </c>
    </row>
    <row r="9409" spans="1:13" ht="27.6">
      <c r="A9409" t="s">
        <v>164</v>
      </c>
      <c r="B9409" t="s">
        <v>112</v>
      </c>
      <c r="C9409" s="14" t="s">
        <v>384</v>
      </c>
      <c r="D9409" t="s">
        <v>112</v>
      </c>
      <c r="E9409" t="s">
        <v>474</v>
      </c>
      <c r="F9409" s="20">
        <v>2026</v>
      </c>
      <c r="G9409" s="20">
        <v>37</v>
      </c>
      <c r="H9409" s="11">
        <v>2336.6457340849702</v>
      </c>
      <c r="I9409" s="10">
        <v>4171610.5175144202</v>
      </c>
      <c r="J9409" s="33">
        <f t="shared" si="584"/>
        <v>5.6013036794173659E-4</v>
      </c>
      <c r="K9409" s="33">
        <f t="shared" si="585"/>
        <v>5.5997352421288671E-4</v>
      </c>
      <c r="L9409" s="33">
        <f t="shared" si="586"/>
        <v>0.99761662394103423</v>
      </c>
      <c r="M9409" s="33">
        <f t="shared" si="587"/>
        <v>0.99705798504431264</v>
      </c>
    </row>
    <row r="9410" spans="1:13" ht="27.6">
      <c r="A9410" t="s">
        <v>164</v>
      </c>
      <c r="B9410" t="s">
        <v>112</v>
      </c>
      <c r="C9410" s="14" t="s">
        <v>384</v>
      </c>
      <c r="D9410" t="s">
        <v>112</v>
      </c>
      <c r="E9410" t="s">
        <v>474</v>
      </c>
      <c r="F9410" s="20">
        <v>2026</v>
      </c>
      <c r="G9410" s="20">
        <v>38</v>
      </c>
      <c r="H9410" s="11">
        <v>2640.1515325576502</v>
      </c>
      <c r="I9410" s="10">
        <v>4132993.2030490302</v>
      </c>
      <c r="J9410" s="33">
        <f t="shared" ref="J9410:J9473" si="588">IF(I9410&gt;0,H9410/I9410,0)</f>
        <v>6.3879890501874841E-4</v>
      </c>
      <c r="K9410" s="33">
        <f t="shared" ref="K9410:K9473" si="589">1-EXP(-J9410)</f>
        <v>6.3859491643647459E-4</v>
      </c>
      <c r="L9410" s="33">
        <f t="shared" ref="L9410:L9473" si="590">IF(G9410=30,1,M9409)</f>
        <v>0.99705798504431264</v>
      </c>
      <c r="M9410" s="33">
        <f t="shared" ref="M9410:M9473" si="591">L9410*(1-K9410)</f>
        <v>0.996421268883671</v>
      </c>
    </row>
    <row r="9411" spans="1:13" ht="27.6">
      <c r="A9411" t="s">
        <v>164</v>
      </c>
      <c r="B9411" t="s">
        <v>112</v>
      </c>
      <c r="C9411" s="14" t="s">
        <v>384</v>
      </c>
      <c r="D9411" t="s">
        <v>112</v>
      </c>
      <c r="E9411" t="s">
        <v>474</v>
      </c>
      <c r="F9411" s="20">
        <v>2026</v>
      </c>
      <c r="G9411" s="20">
        <v>39</v>
      </c>
      <c r="H9411" s="11">
        <v>2853.41005891333</v>
      </c>
      <c r="I9411" s="10">
        <v>4085756.02599061</v>
      </c>
      <c r="J9411" s="33">
        <f t="shared" si="588"/>
        <v>6.9837994260107776E-4</v>
      </c>
      <c r="K9411" s="33">
        <f t="shared" si="589"/>
        <v>6.9813613208968839E-4</v>
      </c>
      <c r="L9411" s="33">
        <f t="shared" si="590"/>
        <v>0.996421268883671</v>
      </c>
      <c r="M9411" s="33">
        <f t="shared" si="591"/>
        <v>0.99572563119308066</v>
      </c>
    </row>
    <row r="9412" spans="1:13" ht="27.6">
      <c r="A9412" t="s">
        <v>164</v>
      </c>
      <c r="B9412" t="s">
        <v>112</v>
      </c>
      <c r="C9412" s="14" t="s">
        <v>384</v>
      </c>
      <c r="D9412" t="s">
        <v>112</v>
      </c>
      <c r="E9412" t="s">
        <v>474</v>
      </c>
      <c r="F9412" s="20">
        <v>2026</v>
      </c>
      <c r="G9412" s="20">
        <v>40</v>
      </c>
      <c r="H9412" s="11">
        <v>3183.3124364515802</v>
      </c>
      <c r="I9412" s="10">
        <v>4101297.9342499599</v>
      </c>
      <c r="J9412" s="33">
        <f t="shared" si="588"/>
        <v>7.7617195519197031E-4</v>
      </c>
      <c r="K9412" s="33">
        <f t="shared" si="589"/>
        <v>7.7587081165808591E-4</v>
      </c>
      <c r="L9412" s="33">
        <f t="shared" si="590"/>
        <v>0.99572563119308066</v>
      </c>
      <c r="M9412" s="33">
        <f t="shared" si="591"/>
        <v>0.99495307673941813</v>
      </c>
    </row>
    <row r="9413" spans="1:13" ht="27.6">
      <c r="A9413" t="s">
        <v>164</v>
      </c>
      <c r="B9413" t="s">
        <v>112</v>
      </c>
      <c r="C9413" s="14" t="s">
        <v>384</v>
      </c>
      <c r="D9413" t="s">
        <v>112</v>
      </c>
      <c r="E9413" t="s">
        <v>474</v>
      </c>
      <c r="F9413" s="20">
        <v>2026</v>
      </c>
      <c r="G9413" s="20">
        <v>41</v>
      </c>
      <c r="H9413" s="11">
        <v>4336.28954271152</v>
      </c>
      <c r="I9413" s="10">
        <v>4174690.8931197398</v>
      </c>
      <c r="J9413" s="33">
        <f t="shared" si="588"/>
        <v>1.0387091293053837E-3</v>
      </c>
      <c r="K9413" s="33">
        <f t="shared" si="589"/>
        <v>1.0381698577093257E-3</v>
      </c>
      <c r="L9413" s="33">
        <f t="shared" si="590"/>
        <v>0.99495307673941813</v>
      </c>
      <c r="M9413" s="33">
        <f t="shared" si="591"/>
        <v>0.99392014644531212</v>
      </c>
    </row>
    <row r="9414" spans="1:13" ht="27.6">
      <c r="A9414" t="s">
        <v>164</v>
      </c>
      <c r="B9414" t="s">
        <v>112</v>
      </c>
      <c r="C9414" s="14" t="s">
        <v>384</v>
      </c>
      <c r="D9414" t="s">
        <v>112</v>
      </c>
      <c r="E9414" t="s">
        <v>474</v>
      </c>
      <c r="F9414" s="20">
        <v>2026</v>
      </c>
      <c r="G9414" s="20">
        <v>42</v>
      </c>
      <c r="H9414" s="11">
        <v>4916.91334143314</v>
      </c>
      <c r="I9414" s="10">
        <v>4206485.88342488</v>
      </c>
      <c r="J9414" s="33">
        <f t="shared" si="588"/>
        <v>1.1688885872189916E-3</v>
      </c>
      <c r="K9414" s="33">
        <f t="shared" si="589"/>
        <v>1.1682057030520943E-3</v>
      </c>
      <c r="L9414" s="33">
        <f t="shared" si="590"/>
        <v>0.99392014644531212</v>
      </c>
      <c r="M9414" s="33">
        <f t="shared" si="591"/>
        <v>0.99275904326185638</v>
      </c>
    </row>
    <row r="9415" spans="1:13" ht="27.6">
      <c r="A9415" t="s">
        <v>164</v>
      </c>
      <c r="B9415" t="s">
        <v>112</v>
      </c>
      <c r="C9415" s="14" t="s">
        <v>384</v>
      </c>
      <c r="D9415" t="s">
        <v>112</v>
      </c>
      <c r="E9415" t="s">
        <v>474</v>
      </c>
      <c r="F9415" s="20">
        <v>2026</v>
      </c>
      <c r="G9415" s="20">
        <v>43</v>
      </c>
      <c r="H9415" s="11">
        <v>5319.1745478243502</v>
      </c>
      <c r="I9415" s="10">
        <v>4178078.7273808699</v>
      </c>
      <c r="J9415" s="33">
        <f t="shared" si="588"/>
        <v>1.2731149638146727E-3</v>
      </c>
      <c r="K9415" s="33">
        <f t="shared" si="589"/>
        <v>1.2723048967651085E-3</v>
      </c>
      <c r="L9415" s="33">
        <f t="shared" si="590"/>
        <v>0.99275904326185638</v>
      </c>
      <c r="M9415" s="33">
        <f t="shared" si="591"/>
        <v>0.99149595106980648</v>
      </c>
    </row>
    <row r="9416" spans="1:13" ht="27.6">
      <c r="A9416" t="s">
        <v>164</v>
      </c>
      <c r="B9416" t="s">
        <v>112</v>
      </c>
      <c r="C9416" s="14" t="s">
        <v>384</v>
      </c>
      <c r="D9416" t="s">
        <v>112</v>
      </c>
      <c r="E9416" t="s">
        <v>474</v>
      </c>
      <c r="F9416" s="20">
        <v>2026</v>
      </c>
      <c r="G9416" s="20">
        <v>44</v>
      </c>
      <c r="H9416" s="11">
        <v>5401.1523585121104</v>
      </c>
      <c r="I9416" s="10">
        <v>4124945.1165071502</v>
      </c>
      <c r="J9416" s="33">
        <f t="shared" si="588"/>
        <v>1.3093876902501929E-3</v>
      </c>
      <c r="K9416" s="33">
        <f t="shared" si="589"/>
        <v>1.3085308162227305E-3</v>
      </c>
      <c r="L9416" s="33">
        <f t="shared" si="590"/>
        <v>0.99149595106980648</v>
      </c>
      <c r="M9416" s="33">
        <f t="shared" si="591"/>
        <v>0.99019854806367158</v>
      </c>
    </row>
    <row r="9417" spans="1:13" ht="27.6">
      <c r="A9417" t="s">
        <v>164</v>
      </c>
      <c r="B9417" t="s">
        <v>112</v>
      </c>
      <c r="C9417" s="14" t="s">
        <v>384</v>
      </c>
      <c r="D9417" t="s">
        <v>112</v>
      </c>
      <c r="E9417" t="s">
        <v>474</v>
      </c>
      <c r="F9417" s="20">
        <v>2026</v>
      </c>
      <c r="G9417" s="20">
        <v>45</v>
      </c>
      <c r="H9417" s="11">
        <v>5552.7816034995603</v>
      </c>
      <c r="I9417" s="10">
        <v>4064604.3896963601</v>
      </c>
      <c r="J9417" s="33">
        <f t="shared" si="588"/>
        <v>1.3661308878117834E-3</v>
      </c>
      <c r="K9417" s="33">
        <f t="shared" si="589"/>
        <v>1.3651981558034931E-3</v>
      </c>
      <c r="L9417" s="33">
        <f t="shared" si="590"/>
        <v>0.99019854806367158</v>
      </c>
      <c r="M9417" s="33">
        <f t="shared" si="591"/>
        <v>0.98884673083197572</v>
      </c>
    </row>
    <row r="9418" spans="1:13" ht="27.6">
      <c r="A9418" t="s">
        <v>164</v>
      </c>
      <c r="B9418" t="s">
        <v>112</v>
      </c>
      <c r="C9418" s="14" t="s">
        <v>384</v>
      </c>
      <c r="D9418" t="s">
        <v>112</v>
      </c>
      <c r="E9418" t="s">
        <v>474</v>
      </c>
      <c r="F9418" s="20">
        <v>2026</v>
      </c>
      <c r="G9418" s="20">
        <v>46</v>
      </c>
      <c r="H9418" s="11">
        <v>6613.02806613129</v>
      </c>
      <c r="I9418" s="10">
        <v>4009850.69818926</v>
      </c>
      <c r="J9418" s="33">
        <f t="shared" si="588"/>
        <v>1.6491955845432237E-3</v>
      </c>
      <c r="K9418" s="33">
        <f t="shared" si="589"/>
        <v>1.647836408790071E-3</v>
      </c>
      <c r="L9418" s="33">
        <f t="shared" si="590"/>
        <v>0.98884673083197572</v>
      </c>
      <c r="M9418" s="33">
        <f t="shared" si="591"/>
        <v>0.98721727318619779</v>
      </c>
    </row>
    <row r="9419" spans="1:13" ht="27.6">
      <c r="A9419" t="s">
        <v>164</v>
      </c>
      <c r="B9419" t="s">
        <v>112</v>
      </c>
      <c r="C9419" s="14" t="s">
        <v>384</v>
      </c>
      <c r="D9419" t="s">
        <v>112</v>
      </c>
      <c r="E9419" t="s">
        <v>474</v>
      </c>
      <c r="F9419" s="20">
        <v>2026</v>
      </c>
      <c r="G9419" s="20">
        <v>47</v>
      </c>
      <c r="H9419" s="11">
        <v>6910.5087366875896</v>
      </c>
      <c r="I9419" s="10">
        <v>3941798.6500215302</v>
      </c>
      <c r="J9419" s="33">
        <f t="shared" si="588"/>
        <v>1.7531359032379405E-3</v>
      </c>
      <c r="K9419" s="33">
        <f t="shared" si="589"/>
        <v>1.7516000581364599E-3</v>
      </c>
      <c r="L9419" s="33">
        <f t="shared" si="590"/>
        <v>0.98721727318619779</v>
      </c>
      <c r="M9419" s="33">
        <f t="shared" si="591"/>
        <v>0.98548806335309147</v>
      </c>
    </row>
    <row r="9420" spans="1:13" ht="27.6">
      <c r="A9420" t="s">
        <v>164</v>
      </c>
      <c r="B9420" t="s">
        <v>112</v>
      </c>
      <c r="C9420" s="14" t="s">
        <v>384</v>
      </c>
      <c r="D9420" t="s">
        <v>112</v>
      </c>
      <c r="E9420" t="s">
        <v>474</v>
      </c>
      <c r="F9420" s="20">
        <v>2026</v>
      </c>
      <c r="G9420" s="20">
        <v>48</v>
      </c>
      <c r="H9420" s="11">
        <v>7288.8703097860798</v>
      </c>
      <c r="I9420" s="10">
        <v>3849275.4894583998</v>
      </c>
      <c r="J9420" s="33">
        <f t="shared" si="588"/>
        <v>1.8935694079956946E-3</v>
      </c>
      <c r="K9420" s="33">
        <f t="shared" si="589"/>
        <v>1.891777736507394E-3</v>
      </c>
      <c r="L9420" s="33">
        <f t="shared" si="590"/>
        <v>0.98548806335309147</v>
      </c>
      <c r="M9420" s="33">
        <f t="shared" si="591"/>
        <v>0.98362373897524635</v>
      </c>
    </row>
    <row r="9421" spans="1:13" ht="27.6">
      <c r="A9421" t="s">
        <v>164</v>
      </c>
      <c r="B9421" t="s">
        <v>112</v>
      </c>
      <c r="C9421" s="14" t="s">
        <v>384</v>
      </c>
      <c r="D9421" t="s">
        <v>112</v>
      </c>
      <c r="E9421" t="s">
        <v>474</v>
      </c>
      <c r="F9421" s="20">
        <v>2026</v>
      </c>
      <c r="G9421" s="20">
        <v>49</v>
      </c>
      <c r="H9421" s="11">
        <v>7471.3431581991999</v>
      </c>
      <c r="I9421" s="10">
        <v>3760865.1690847599</v>
      </c>
      <c r="J9421" s="33">
        <f t="shared" si="588"/>
        <v>1.9866022370638239E-3</v>
      </c>
      <c r="K9421" s="33">
        <f t="shared" si="589"/>
        <v>1.984630248907826E-3</v>
      </c>
      <c r="L9421" s="33">
        <f t="shared" si="590"/>
        <v>0.98362373897524635</v>
      </c>
      <c r="M9421" s="33">
        <f t="shared" si="591"/>
        <v>0.9816716095493323</v>
      </c>
    </row>
    <row r="9422" spans="1:13" ht="27.6">
      <c r="A9422" t="s">
        <v>164</v>
      </c>
      <c r="B9422" t="s">
        <v>112</v>
      </c>
      <c r="C9422" s="14" t="s">
        <v>384</v>
      </c>
      <c r="D9422" t="s">
        <v>112</v>
      </c>
      <c r="E9422" t="s">
        <v>474</v>
      </c>
      <c r="F9422" s="20">
        <v>2026</v>
      </c>
      <c r="G9422" s="20">
        <v>50</v>
      </c>
      <c r="H9422" s="11">
        <v>7878.2044796575001</v>
      </c>
      <c r="I9422" s="10">
        <v>3688482.0781312799</v>
      </c>
      <c r="J9422" s="33">
        <f t="shared" si="588"/>
        <v>2.135893387246411E-3</v>
      </c>
      <c r="K9422" s="33">
        <f t="shared" si="589"/>
        <v>2.133613990104144E-3</v>
      </c>
      <c r="L9422" s="33">
        <f t="shared" si="590"/>
        <v>0.9816716095493323</v>
      </c>
      <c r="M9422" s="33">
        <f t="shared" si="591"/>
        <v>0.97957710126950981</v>
      </c>
    </row>
    <row r="9423" spans="1:13" ht="27.6">
      <c r="A9423" t="s">
        <v>164</v>
      </c>
      <c r="B9423" t="s">
        <v>112</v>
      </c>
      <c r="C9423" s="14" t="s">
        <v>384</v>
      </c>
      <c r="D9423" t="s">
        <v>112</v>
      </c>
      <c r="E9423" t="s">
        <v>474</v>
      </c>
      <c r="F9423" s="20">
        <v>2026</v>
      </c>
      <c r="G9423" s="20">
        <v>51</v>
      </c>
      <c r="H9423" s="11">
        <v>8769.0232523594295</v>
      </c>
      <c r="I9423" s="10">
        <v>3603422.4386088802</v>
      </c>
      <c r="J9423" s="33">
        <f t="shared" si="588"/>
        <v>2.4335262938931903E-3</v>
      </c>
      <c r="K9423" s="33">
        <f t="shared" si="589"/>
        <v>2.4305676692318867E-3</v>
      </c>
      <c r="L9423" s="33">
        <f t="shared" si="590"/>
        <v>0.97957710126950981</v>
      </c>
      <c r="M9423" s="33">
        <f t="shared" si="591"/>
        <v>0.97719617283764426</v>
      </c>
    </row>
    <row r="9424" spans="1:13" ht="27.6">
      <c r="A9424" t="s">
        <v>164</v>
      </c>
      <c r="B9424" t="s">
        <v>112</v>
      </c>
      <c r="C9424" s="14" t="s">
        <v>384</v>
      </c>
      <c r="D9424" t="s">
        <v>112</v>
      </c>
      <c r="E9424" t="s">
        <v>474</v>
      </c>
      <c r="F9424" s="20">
        <v>2026</v>
      </c>
      <c r="G9424" s="20">
        <v>52</v>
      </c>
      <c r="H9424" s="11">
        <v>9325.6258642953908</v>
      </c>
      <c r="I9424" s="10">
        <v>3534552.4196641501</v>
      </c>
      <c r="J9424" s="33">
        <f t="shared" si="588"/>
        <v>2.6384177562095695E-3</v>
      </c>
      <c r="K9424" s="33">
        <f t="shared" si="589"/>
        <v>2.6349401911768267E-3</v>
      </c>
      <c r="L9424" s="33">
        <f t="shared" si="590"/>
        <v>0.97719617283764426</v>
      </c>
      <c r="M9424" s="33">
        <f t="shared" si="591"/>
        <v>0.97462131936717022</v>
      </c>
    </row>
    <row r="9425" spans="1:13" ht="27.6">
      <c r="A9425" t="s">
        <v>164</v>
      </c>
      <c r="B9425" t="s">
        <v>112</v>
      </c>
      <c r="C9425" s="14" t="s">
        <v>384</v>
      </c>
      <c r="D9425" t="s">
        <v>112</v>
      </c>
      <c r="E9425" t="s">
        <v>474</v>
      </c>
      <c r="F9425" s="20">
        <v>2026</v>
      </c>
      <c r="G9425" s="20">
        <v>53</v>
      </c>
      <c r="H9425" s="11">
        <v>10195.6565455857</v>
      </c>
      <c r="I9425" s="10">
        <v>3466820.1760089099</v>
      </c>
      <c r="J9425" s="33">
        <f t="shared" si="588"/>
        <v>2.9409245440942351E-3</v>
      </c>
      <c r="K9425" s="33">
        <f t="shared" si="589"/>
        <v>2.9366042617531285E-3</v>
      </c>
      <c r="L9425" s="33">
        <f t="shared" si="590"/>
        <v>0.97462131936717022</v>
      </c>
      <c r="M9425" s="33">
        <f t="shared" si="591"/>
        <v>0.97175924224712118</v>
      </c>
    </row>
    <row r="9426" spans="1:13" ht="27.6">
      <c r="A9426" t="s">
        <v>164</v>
      </c>
      <c r="B9426" t="s">
        <v>112</v>
      </c>
      <c r="C9426" s="14" t="s">
        <v>384</v>
      </c>
      <c r="D9426" t="s">
        <v>112</v>
      </c>
      <c r="E9426" t="s">
        <v>474</v>
      </c>
      <c r="F9426" s="20">
        <v>2026</v>
      </c>
      <c r="G9426" s="20">
        <v>54</v>
      </c>
      <c r="H9426" s="11">
        <v>11026.8717923408</v>
      </c>
      <c r="I9426" s="10">
        <v>3377075.6806735001</v>
      </c>
      <c r="J9426" s="33">
        <f t="shared" si="588"/>
        <v>3.2652131118784044E-3</v>
      </c>
      <c r="K9426" s="33">
        <f t="shared" si="589"/>
        <v>3.2598881008872871E-3</v>
      </c>
      <c r="L9426" s="33">
        <f t="shared" si="590"/>
        <v>0.97175924224712118</v>
      </c>
      <c r="M9426" s="33">
        <f t="shared" si="591"/>
        <v>0.96859141585639252</v>
      </c>
    </row>
    <row r="9427" spans="1:13" ht="27.6">
      <c r="A9427" t="s">
        <v>164</v>
      </c>
      <c r="B9427" t="s">
        <v>112</v>
      </c>
      <c r="C9427" s="14" t="s">
        <v>384</v>
      </c>
      <c r="D9427" t="s">
        <v>112</v>
      </c>
      <c r="E9427" t="s">
        <v>474</v>
      </c>
      <c r="F9427" s="20">
        <v>2026</v>
      </c>
      <c r="G9427" s="20">
        <v>55</v>
      </c>
      <c r="H9427" s="11">
        <v>11865.1193574688</v>
      </c>
      <c r="I9427" s="10">
        <v>3298016.2836388401</v>
      </c>
      <c r="J9427" s="33">
        <f t="shared" si="588"/>
        <v>3.5976533579687225E-3</v>
      </c>
      <c r="K9427" s="33">
        <f t="shared" si="589"/>
        <v>3.5911895569551433E-3</v>
      </c>
      <c r="L9427" s="33">
        <f t="shared" si="590"/>
        <v>0.96859141585639252</v>
      </c>
      <c r="M9427" s="33">
        <f t="shared" si="591"/>
        <v>0.96511302047881264</v>
      </c>
    </row>
    <row r="9428" spans="1:13" ht="27.6">
      <c r="A9428" t="s">
        <v>164</v>
      </c>
      <c r="B9428" t="s">
        <v>112</v>
      </c>
      <c r="C9428" s="14" t="s">
        <v>384</v>
      </c>
      <c r="D9428" t="s">
        <v>112</v>
      </c>
      <c r="E9428" t="s">
        <v>474</v>
      </c>
      <c r="F9428" s="20">
        <v>2026</v>
      </c>
      <c r="G9428" s="20">
        <v>56</v>
      </c>
      <c r="H9428" s="11">
        <v>12942.840178815501</v>
      </c>
      <c r="I9428" s="10">
        <v>3216647.9930529101</v>
      </c>
      <c r="J9428" s="33">
        <f t="shared" si="588"/>
        <v>4.023704243289454E-3</v>
      </c>
      <c r="K9428" s="33">
        <f t="shared" si="589"/>
        <v>4.0156199918843782E-3</v>
      </c>
      <c r="L9428" s="33">
        <f t="shared" si="590"/>
        <v>0.96511302047881264</v>
      </c>
      <c r="M9428" s="33">
        <f t="shared" si="591"/>
        <v>0.96123749333935005</v>
      </c>
    </row>
    <row r="9429" spans="1:13" ht="27.6">
      <c r="A9429" t="s">
        <v>164</v>
      </c>
      <c r="B9429" t="s">
        <v>112</v>
      </c>
      <c r="C9429" s="14" t="s">
        <v>384</v>
      </c>
      <c r="D9429" t="s">
        <v>112</v>
      </c>
      <c r="E9429" t="s">
        <v>474</v>
      </c>
      <c r="F9429" s="20">
        <v>2026</v>
      </c>
      <c r="G9429" s="20">
        <v>57</v>
      </c>
      <c r="H9429" s="11">
        <v>13863.248452355199</v>
      </c>
      <c r="I9429" s="10">
        <v>3119233.31002719</v>
      </c>
      <c r="J9429" s="33">
        <f t="shared" si="588"/>
        <v>4.444441013049567E-3</v>
      </c>
      <c r="K9429" s="33">
        <f t="shared" si="589"/>
        <v>4.4345791007290858E-3</v>
      </c>
      <c r="L9429" s="33">
        <f t="shared" si="590"/>
        <v>0.96123749333935005</v>
      </c>
      <c r="M9429" s="33">
        <f t="shared" si="591"/>
        <v>0.95697480964055015</v>
      </c>
    </row>
    <row r="9430" spans="1:13" ht="27.6">
      <c r="A9430" t="s">
        <v>164</v>
      </c>
      <c r="B9430" t="s">
        <v>112</v>
      </c>
      <c r="C9430" s="14" t="s">
        <v>384</v>
      </c>
      <c r="D9430" t="s">
        <v>112</v>
      </c>
      <c r="E9430" t="s">
        <v>474</v>
      </c>
      <c r="F9430" s="20">
        <v>2026</v>
      </c>
      <c r="G9430" s="20">
        <v>58</v>
      </c>
      <c r="H9430" s="11">
        <v>14966.847894647301</v>
      </c>
      <c r="I9430" s="10">
        <v>3015150.5668734801</v>
      </c>
      <c r="J9430" s="33">
        <f t="shared" si="588"/>
        <v>4.9638807624015182E-3</v>
      </c>
      <c r="K9430" s="33">
        <f t="shared" si="589"/>
        <v>4.9515810661141524E-3</v>
      </c>
      <c r="L9430" s="33">
        <f t="shared" si="590"/>
        <v>0.95697480964055015</v>
      </c>
      <c r="M9430" s="33">
        <f t="shared" si="591"/>
        <v>0.95223627129238586</v>
      </c>
    </row>
    <row r="9431" spans="1:13" ht="27.6">
      <c r="A9431" t="s">
        <v>164</v>
      </c>
      <c r="B9431" t="s">
        <v>112</v>
      </c>
      <c r="C9431" s="14" t="s">
        <v>384</v>
      </c>
      <c r="D9431" t="s">
        <v>112</v>
      </c>
      <c r="E9431" t="s">
        <v>474</v>
      </c>
      <c r="F9431" s="20">
        <v>2026</v>
      </c>
      <c r="G9431" s="20">
        <v>59</v>
      </c>
      <c r="H9431" s="11">
        <v>15515.2303826971</v>
      </c>
      <c r="I9431" s="10">
        <v>2913103.1873548301</v>
      </c>
      <c r="J9431" s="33">
        <f t="shared" si="588"/>
        <v>5.3260146945859864E-3</v>
      </c>
      <c r="K9431" s="33">
        <f t="shared" si="589"/>
        <v>5.3118566248370191E-3</v>
      </c>
      <c r="L9431" s="33">
        <f t="shared" si="590"/>
        <v>0.95223627129238586</v>
      </c>
      <c r="M9431" s="33">
        <f t="shared" si="591"/>
        <v>0.94717812874631135</v>
      </c>
    </row>
    <row r="9432" spans="1:13" ht="27.6">
      <c r="A9432" t="s">
        <v>164</v>
      </c>
      <c r="B9432" t="s">
        <v>112</v>
      </c>
      <c r="C9432" s="14" t="s">
        <v>384</v>
      </c>
      <c r="D9432" t="s">
        <v>112</v>
      </c>
      <c r="E9432" t="s">
        <v>474</v>
      </c>
      <c r="F9432" s="20">
        <v>2026</v>
      </c>
      <c r="G9432" s="20">
        <v>60</v>
      </c>
      <c r="H9432" s="11">
        <v>16287.897511463099</v>
      </c>
      <c r="I9432" s="10">
        <v>2798514.85427916</v>
      </c>
      <c r="J9432" s="33">
        <f t="shared" si="588"/>
        <v>5.8201933381048744E-3</v>
      </c>
      <c r="K9432" s="33">
        <f t="shared" si="589"/>
        <v>5.8032888246043468E-3</v>
      </c>
      <c r="L9432" s="33">
        <f t="shared" si="590"/>
        <v>0.94717812874631135</v>
      </c>
      <c r="M9432" s="33">
        <f t="shared" si="591"/>
        <v>0.94168138049684824</v>
      </c>
    </row>
    <row r="9433" spans="1:13" ht="27.6">
      <c r="A9433" t="s">
        <v>164</v>
      </c>
      <c r="B9433" t="s">
        <v>112</v>
      </c>
      <c r="C9433" s="14" t="s">
        <v>384</v>
      </c>
      <c r="D9433" t="s">
        <v>112</v>
      </c>
      <c r="E9433" t="s">
        <v>474</v>
      </c>
      <c r="F9433" s="20">
        <v>2026</v>
      </c>
      <c r="G9433" s="20">
        <v>61</v>
      </c>
      <c r="H9433" s="11">
        <v>17607.077125897202</v>
      </c>
      <c r="I9433" s="10">
        <v>2671395.75590517</v>
      </c>
      <c r="J9433" s="33">
        <f t="shared" si="588"/>
        <v>6.5909654482966184E-3</v>
      </c>
      <c r="K9433" s="33">
        <f t="shared" si="589"/>
        <v>6.5692926764971959E-3</v>
      </c>
      <c r="L9433" s="33">
        <f t="shared" si="590"/>
        <v>0.94168138049684824</v>
      </c>
      <c r="M9433" s="33">
        <f t="shared" si="591"/>
        <v>0.93549519990035657</v>
      </c>
    </row>
    <row r="9434" spans="1:13" ht="27.6">
      <c r="A9434" t="s">
        <v>164</v>
      </c>
      <c r="B9434" t="s">
        <v>112</v>
      </c>
      <c r="C9434" s="14" t="s">
        <v>384</v>
      </c>
      <c r="D9434" t="s">
        <v>112</v>
      </c>
      <c r="E9434" t="s">
        <v>474</v>
      </c>
      <c r="F9434" s="20">
        <v>2026</v>
      </c>
      <c r="G9434" s="20">
        <v>62</v>
      </c>
      <c r="H9434" s="11">
        <v>18531.333182221799</v>
      </c>
      <c r="I9434" s="10">
        <v>2545899.3032479002</v>
      </c>
      <c r="J9434" s="33">
        <f t="shared" si="588"/>
        <v>7.2788947931211089E-3</v>
      </c>
      <c r="K9434" s="33">
        <f t="shared" si="589"/>
        <v>7.2524677970656759E-3</v>
      </c>
      <c r="L9434" s="33">
        <f t="shared" si="590"/>
        <v>0.93549519990035657</v>
      </c>
      <c r="M9434" s="33">
        <f t="shared" si="591"/>
        <v>0.92871055108876976</v>
      </c>
    </row>
    <row r="9435" spans="1:13" ht="27.6">
      <c r="A9435" t="s">
        <v>164</v>
      </c>
      <c r="B9435" t="s">
        <v>112</v>
      </c>
      <c r="C9435" s="14" t="s">
        <v>384</v>
      </c>
      <c r="D9435" t="s">
        <v>112</v>
      </c>
      <c r="E9435" t="s">
        <v>474</v>
      </c>
      <c r="F9435" s="20">
        <v>2026</v>
      </c>
      <c r="G9435" s="20">
        <v>63</v>
      </c>
      <c r="H9435" s="11">
        <v>19450.8232949009</v>
      </c>
      <c r="I9435" s="10">
        <v>2420908.6322728298</v>
      </c>
      <c r="J9435" s="33">
        <f t="shared" si="588"/>
        <v>8.0345135853556841E-3</v>
      </c>
      <c r="K9435" s="33">
        <f t="shared" si="589"/>
        <v>8.0023231502663883E-3</v>
      </c>
      <c r="L9435" s="33">
        <f t="shared" si="590"/>
        <v>0.92871055108876976</v>
      </c>
      <c r="M9435" s="33">
        <f t="shared" si="591"/>
        <v>0.92127870914589549</v>
      </c>
    </row>
    <row r="9436" spans="1:13" ht="27.6">
      <c r="A9436" t="s">
        <v>164</v>
      </c>
      <c r="B9436" t="s">
        <v>112</v>
      </c>
      <c r="C9436" s="14" t="s">
        <v>384</v>
      </c>
      <c r="D9436" t="s">
        <v>112</v>
      </c>
      <c r="E9436" t="s">
        <v>474</v>
      </c>
      <c r="F9436" s="20">
        <v>2026</v>
      </c>
      <c r="G9436" s="20">
        <v>64</v>
      </c>
      <c r="H9436" s="11">
        <v>20731.0931004794</v>
      </c>
      <c r="I9436" s="10">
        <v>2295992.0445635198</v>
      </c>
      <c r="J9436" s="33">
        <f t="shared" si="588"/>
        <v>9.0292530192196251E-3</v>
      </c>
      <c r="K9436" s="33">
        <f t="shared" si="589"/>
        <v>8.9886117263321408E-3</v>
      </c>
      <c r="L9436" s="33">
        <f t="shared" si="590"/>
        <v>0.92127870914589549</v>
      </c>
      <c r="M9436" s="33">
        <f t="shared" si="591"/>
        <v>0.91299769253764651</v>
      </c>
    </row>
    <row r="9437" spans="1:13" ht="27.6">
      <c r="A9437" t="s">
        <v>164</v>
      </c>
      <c r="B9437" t="s">
        <v>112</v>
      </c>
      <c r="C9437" s="14" t="s">
        <v>384</v>
      </c>
      <c r="D9437" t="s">
        <v>112</v>
      </c>
      <c r="E9437" t="s">
        <v>474</v>
      </c>
      <c r="F9437" s="20">
        <v>2026</v>
      </c>
      <c r="G9437" s="20">
        <v>65</v>
      </c>
      <c r="H9437" s="11">
        <v>21641.603910086498</v>
      </c>
      <c r="I9437" s="10">
        <v>2169761.6213844498</v>
      </c>
      <c r="J9437" s="33">
        <f t="shared" si="588"/>
        <v>9.9741850426305085E-3</v>
      </c>
      <c r="K9437" s="33">
        <f t="shared" si="589"/>
        <v>9.9246078266866933E-3</v>
      </c>
      <c r="L9437" s="33">
        <f t="shared" si="590"/>
        <v>0.91299769253764651</v>
      </c>
      <c r="M9437" s="33">
        <f t="shared" si="591"/>
        <v>0.90393654849254046</v>
      </c>
    </row>
    <row r="9438" spans="1:13" ht="27.6">
      <c r="A9438" t="s">
        <v>164</v>
      </c>
      <c r="B9438" t="s">
        <v>112</v>
      </c>
      <c r="C9438" s="14" t="s">
        <v>384</v>
      </c>
      <c r="D9438" t="s">
        <v>112</v>
      </c>
      <c r="E9438" t="s">
        <v>474</v>
      </c>
      <c r="F9438" s="20">
        <v>2026</v>
      </c>
      <c r="G9438" s="20">
        <v>66</v>
      </c>
      <c r="H9438" s="11">
        <v>22030.844529853301</v>
      </c>
      <c r="I9438" s="10">
        <v>2039116.6076837999</v>
      </c>
      <c r="J9438" s="33">
        <f t="shared" si="588"/>
        <v>1.0804112156625405E-2</v>
      </c>
      <c r="K9438" s="33">
        <f t="shared" si="589"/>
        <v>1.0745957362281566E-2</v>
      </c>
      <c r="L9438" s="33">
        <f t="shared" si="590"/>
        <v>0.90393654849254046</v>
      </c>
      <c r="M9438" s="33">
        <f t="shared" si="591"/>
        <v>0.89422288488423163</v>
      </c>
    </row>
    <row r="9439" spans="1:13" ht="27.6">
      <c r="A9439" t="s">
        <v>164</v>
      </c>
      <c r="B9439" t="s">
        <v>112</v>
      </c>
      <c r="C9439" s="14" t="s">
        <v>384</v>
      </c>
      <c r="D9439" t="s">
        <v>112</v>
      </c>
      <c r="E9439" t="s">
        <v>474</v>
      </c>
      <c r="F9439" s="20">
        <v>2026</v>
      </c>
      <c r="G9439" s="20">
        <v>67</v>
      </c>
      <c r="H9439" s="11">
        <v>22688.9713636956</v>
      </c>
      <c r="I9439" s="10">
        <v>1903872.08389444</v>
      </c>
      <c r="J9439" s="33">
        <f t="shared" si="588"/>
        <v>1.1917277192953258E-2</v>
      </c>
      <c r="K9439" s="33">
        <f t="shared" si="589"/>
        <v>1.1846547691606424E-2</v>
      </c>
      <c r="L9439" s="33">
        <f t="shared" si="590"/>
        <v>0.89422288488423163</v>
      </c>
      <c r="M9439" s="33">
        <f t="shared" si="591"/>
        <v>0.88362943083152468</v>
      </c>
    </row>
    <row r="9440" spans="1:13" ht="27.6">
      <c r="A9440" t="s">
        <v>164</v>
      </c>
      <c r="B9440" t="s">
        <v>112</v>
      </c>
      <c r="C9440" s="14" t="s">
        <v>384</v>
      </c>
      <c r="D9440" t="s">
        <v>112</v>
      </c>
      <c r="E9440" t="s">
        <v>474</v>
      </c>
      <c r="F9440" s="20">
        <v>2026</v>
      </c>
      <c r="G9440" s="20">
        <v>68</v>
      </c>
      <c r="H9440" s="11">
        <v>20983.826135978499</v>
      </c>
      <c r="I9440" s="10">
        <v>1772127.3459622201</v>
      </c>
      <c r="J9440" s="33">
        <f t="shared" si="588"/>
        <v>1.1841037374537447E-2</v>
      </c>
      <c r="K9440" s="33">
        <f t="shared" si="589"/>
        <v>1.1771208179936599E-2</v>
      </c>
      <c r="L9440" s="33">
        <f t="shared" si="590"/>
        <v>0.88362943083152468</v>
      </c>
      <c r="M9440" s="33">
        <f t="shared" si="591"/>
        <v>0.87322804484728789</v>
      </c>
    </row>
    <row r="9441" spans="1:13" ht="27.6">
      <c r="A9441" t="s">
        <v>164</v>
      </c>
      <c r="B9441" t="s">
        <v>112</v>
      </c>
      <c r="C9441" s="14" t="s">
        <v>384</v>
      </c>
      <c r="D9441" t="s">
        <v>112</v>
      </c>
      <c r="E9441" t="s">
        <v>474</v>
      </c>
      <c r="F9441" s="20">
        <v>2026</v>
      </c>
      <c r="G9441" s="20">
        <v>69</v>
      </c>
      <c r="H9441" s="11">
        <v>20190.474190700701</v>
      </c>
      <c r="I9441" s="10">
        <v>1647966.3614979901</v>
      </c>
      <c r="J9441" s="33">
        <f t="shared" si="588"/>
        <v>1.2251751408534637E-2</v>
      </c>
      <c r="K9441" s="33">
        <f t="shared" si="589"/>
        <v>1.2177004274757319E-2</v>
      </c>
      <c r="L9441" s="33">
        <f t="shared" si="590"/>
        <v>0.87322804484728789</v>
      </c>
      <c r="M9441" s="33">
        <f t="shared" si="591"/>
        <v>0.86259474321234453</v>
      </c>
    </row>
    <row r="9442" spans="1:13" ht="27.6">
      <c r="A9442" t="s">
        <v>164</v>
      </c>
      <c r="B9442" t="s">
        <v>112</v>
      </c>
      <c r="C9442" s="14" t="s">
        <v>384</v>
      </c>
      <c r="D9442" t="s">
        <v>112</v>
      </c>
      <c r="E9442" t="s">
        <v>474</v>
      </c>
      <c r="F9442" s="20">
        <v>2027</v>
      </c>
      <c r="G9442" s="20">
        <v>30</v>
      </c>
      <c r="H9442" s="11">
        <v>921.94783026190998</v>
      </c>
      <c r="I9442" s="10">
        <v>4437767.1083891196</v>
      </c>
      <c r="J9442" s="33">
        <f t="shared" si="588"/>
        <v>2.0775038611626714E-4</v>
      </c>
      <c r="K9442" s="33">
        <f t="shared" si="589"/>
        <v>2.0772880749919675E-4</v>
      </c>
      <c r="L9442" s="33">
        <f t="shared" si="590"/>
        <v>1</v>
      </c>
      <c r="M9442" s="33">
        <f t="shared" si="591"/>
        <v>0.9997922711925008</v>
      </c>
    </row>
    <row r="9443" spans="1:13" ht="27.6">
      <c r="A9443" t="s">
        <v>164</v>
      </c>
      <c r="B9443" t="s">
        <v>112</v>
      </c>
      <c r="C9443" s="14" t="s">
        <v>384</v>
      </c>
      <c r="D9443" t="s">
        <v>112</v>
      </c>
      <c r="E9443" t="s">
        <v>474</v>
      </c>
      <c r="F9443" s="20">
        <v>2027</v>
      </c>
      <c r="G9443" s="20">
        <v>31</v>
      </c>
      <c r="H9443" s="11">
        <v>1303.61270969885</v>
      </c>
      <c r="I9443" s="10">
        <v>4376375.1504337201</v>
      </c>
      <c r="J9443" s="33">
        <f t="shared" si="588"/>
        <v>2.9787499126295323E-4</v>
      </c>
      <c r="K9443" s="33">
        <f t="shared" si="589"/>
        <v>2.9783063091248785E-4</v>
      </c>
      <c r="L9443" s="33">
        <f t="shared" si="590"/>
        <v>0.9997922711925008</v>
      </c>
      <c r="M9443" s="33">
        <f t="shared" si="591"/>
        <v>0.99949450242959015</v>
      </c>
    </row>
    <row r="9444" spans="1:13" ht="27.6">
      <c r="A9444" t="s">
        <v>164</v>
      </c>
      <c r="B9444" t="s">
        <v>112</v>
      </c>
      <c r="C9444" s="14" t="s">
        <v>384</v>
      </c>
      <c r="D9444" t="s">
        <v>112</v>
      </c>
      <c r="E9444" t="s">
        <v>474</v>
      </c>
      <c r="F9444" s="20">
        <v>2027</v>
      </c>
      <c r="G9444" s="20">
        <v>32</v>
      </c>
      <c r="H9444" s="11">
        <v>1316.0347704711201</v>
      </c>
      <c r="I9444" s="10">
        <v>4313218.5663016904</v>
      </c>
      <c r="J9444" s="33">
        <f t="shared" si="588"/>
        <v>3.0511664323088915E-4</v>
      </c>
      <c r="K9444" s="33">
        <f t="shared" si="589"/>
        <v>3.050700998817879E-4</v>
      </c>
      <c r="L9444" s="33">
        <f t="shared" si="590"/>
        <v>0.99949450242959015</v>
      </c>
      <c r="M9444" s="33">
        <f t="shared" si="591"/>
        <v>0.99918958654190271</v>
      </c>
    </row>
    <row r="9445" spans="1:13" ht="27.6">
      <c r="A9445" t="s">
        <v>164</v>
      </c>
      <c r="B9445" t="s">
        <v>112</v>
      </c>
      <c r="C9445" s="14" t="s">
        <v>384</v>
      </c>
      <c r="D9445" t="s">
        <v>112</v>
      </c>
      <c r="E9445" t="s">
        <v>474</v>
      </c>
      <c r="F9445" s="20">
        <v>2027</v>
      </c>
      <c r="G9445" s="20">
        <v>33</v>
      </c>
      <c r="H9445" s="11">
        <v>1361.02598633655</v>
      </c>
      <c r="I9445" s="10">
        <v>4259904.9043220105</v>
      </c>
      <c r="J9445" s="33">
        <f t="shared" si="588"/>
        <v>3.1949680025854135E-4</v>
      </c>
      <c r="K9445" s="33">
        <f t="shared" si="589"/>
        <v>3.1944576659104218E-4</v>
      </c>
      <c r="L9445" s="33">
        <f t="shared" si="590"/>
        <v>0.99918958654190271</v>
      </c>
      <c r="M9445" s="33">
        <f t="shared" si="591"/>
        <v>0.99887039965846003</v>
      </c>
    </row>
    <row r="9446" spans="1:13" ht="27.6">
      <c r="A9446" t="s">
        <v>164</v>
      </c>
      <c r="B9446" t="s">
        <v>112</v>
      </c>
      <c r="C9446" s="14" t="s">
        <v>384</v>
      </c>
      <c r="D9446" t="s">
        <v>112</v>
      </c>
      <c r="E9446" t="s">
        <v>474</v>
      </c>
      <c r="F9446" s="20">
        <v>2027</v>
      </c>
      <c r="G9446" s="20">
        <v>34</v>
      </c>
      <c r="H9446" s="11">
        <v>1428.29387704341</v>
      </c>
      <c r="I9446" s="10">
        <v>4209387.8604143197</v>
      </c>
      <c r="J9446" s="33">
        <f t="shared" si="588"/>
        <v>3.3931153992134777E-4</v>
      </c>
      <c r="K9446" s="33">
        <f t="shared" si="589"/>
        <v>3.3925398027123688E-4</v>
      </c>
      <c r="L9446" s="33">
        <f t="shared" si="590"/>
        <v>0.99887039965846003</v>
      </c>
      <c r="M9446" s="33">
        <f t="shared" si="591"/>
        <v>0.99853152889960073</v>
      </c>
    </row>
    <row r="9447" spans="1:13" ht="27.6">
      <c r="A9447" t="s">
        <v>164</v>
      </c>
      <c r="B9447" t="s">
        <v>112</v>
      </c>
      <c r="C9447" s="14" t="s">
        <v>384</v>
      </c>
      <c r="D9447" t="s">
        <v>112</v>
      </c>
      <c r="E9447" t="s">
        <v>474</v>
      </c>
      <c r="F9447" s="20">
        <v>2027</v>
      </c>
      <c r="G9447" s="20">
        <v>35</v>
      </c>
      <c r="H9447" s="11">
        <v>1531.1032466628201</v>
      </c>
      <c r="I9447" s="10">
        <v>4194253.84828177</v>
      </c>
      <c r="J9447" s="33">
        <f t="shared" si="588"/>
        <v>3.6504782544100333E-4</v>
      </c>
      <c r="K9447" s="33">
        <f t="shared" si="589"/>
        <v>3.6498120359051978E-4</v>
      </c>
      <c r="L9447" s="33">
        <f t="shared" si="590"/>
        <v>0.99853152889960073</v>
      </c>
      <c r="M9447" s="33">
        <f t="shared" si="591"/>
        <v>0.99816708366035989</v>
      </c>
    </row>
    <row r="9448" spans="1:13" ht="27.6">
      <c r="A9448" t="s">
        <v>164</v>
      </c>
      <c r="B9448" t="s">
        <v>112</v>
      </c>
      <c r="C9448" s="14" t="s">
        <v>384</v>
      </c>
      <c r="D9448" t="s">
        <v>112</v>
      </c>
      <c r="E9448" t="s">
        <v>474</v>
      </c>
      <c r="F9448" s="20">
        <v>2027</v>
      </c>
      <c r="G9448" s="20">
        <v>36</v>
      </c>
      <c r="H9448" s="11">
        <v>2053.43669293209</v>
      </c>
      <c r="I9448" s="10">
        <v>4173553.7619008501</v>
      </c>
      <c r="J9448" s="33">
        <f t="shared" si="588"/>
        <v>4.9201155899255742E-4</v>
      </c>
      <c r="K9448" s="33">
        <f t="shared" si="589"/>
        <v>4.9189054115361674E-4</v>
      </c>
      <c r="L9448" s="33">
        <f t="shared" si="590"/>
        <v>0.99816708366035989</v>
      </c>
      <c r="M9448" s="33">
        <f t="shared" si="591"/>
        <v>0.99767609471341645</v>
      </c>
    </row>
    <row r="9449" spans="1:13" ht="27.6">
      <c r="A9449" t="s">
        <v>164</v>
      </c>
      <c r="B9449" t="s">
        <v>112</v>
      </c>
      <c r="C9449" s="14" t="s">
        <v>384</v>
      </c>
      <c r="D9449" t="s">
        <v>112</v>
      </c>
      <c r="E9449" t="s">
        <v>474</v>
      </c>
      <c r="F9449" s="20">
        <v>2027</v>
      </c>
      <c r="G9449" s="20">
        <v>37</v>
      </c>
      <c r="H9449" s="11">
        <v>2232.4599526607399</v>
      </c>
      <c r="I9449" s="10">
        <v>4156569.2387217302</v>
      </c>
      <c r="J9449" s="33">
        <f t="shared" si="588"/>
        <v>5.3709196802584444E-4</v>
      </c>
      <c r="K9449" s="33">
        <f t="shared" si="589"/>
        <v>5.3694775995360988E-4</v>
      </c>
      <c r="L9449" s="33">
        <f t="shared" si="590"/>
        <v>0.99767609471341645</v>
      </c>
      <c r="M9449" s="33">
        <f t="shared" si="591"/>
        <v>0.9971403947692008</v>
      </c>
    </row>
    <row r="9450" spans="1:13" ht="27.6">
      <c r="A9450" t="s">
        <v>164</v>
      </c>
      <c r="B9450" t="s">
        <v>112</v>
      </c>
      <c r="C9450" s="14" t="s">
        <v>384</v>
      </c>
      <c r="D9450" t="s">
        <v>112</v>
      </c>
      <c r="E9450" t="s">
        <v>474</v>
      </c>
      <c r="F9450" s="20">
        <v>2027</v>
      </c>
      <c r="G9450" s="20">
        <v>38</v>
      </c>
      <c r="H9450" s="11">
        <v>2468.1803544650502</v>
      </c>
      <c r="I9450" s="10">
        <v>4162971.5247055301</v>
      </c>
      <c r="J9450" s="33">
        <f t="shared" si="588"/>
        <v>5.9288907930727156E-4</v>
      </c>
      <c r="K9450" s="33">
        <f t="shared" si="589"/>
        <v>5.9271335530708402E-4</v>
      </c>
      <c r="L9450" s="33">
        <f t="shared" si="590"/>
        <v>0.9971403947692008</v>
      </c>
      <c r="M9450" s="33">
        <f t="shared" si="591"/>
        <v>0.99654937634010488</v>
      </c>
    </row>
    <row r="9451" spans="1:13" ht="27.6">
      <c r="A9451" t="s">
        <v>164</v>
      </c>
      <c r="B9451" t="s">
        <v>112</v>
      </c>
      <c r="C9451" s="14" t="s">
        <v>384</v>
      </c>
      <c r="D9451" t="s">
        <v>112</v>
      </c>
      <c r="E9451" t="s">
        <v>474</v>
      </c>
      <c r="F9451" s="20">
        <v>2027</v>
      </c>
      <c r="G9451" s="20">
        <v>39</v>
      </c>
      <c r="H9451" s="11">
        <v>2688.0763537815201</v>
      </c>
      <c r="I9451" s="10">
        <v>4123657.1274673501</v>
      </c>
      <c r="J9451" s="33">
        <f t="shared" si="588"/>
        <v>6.5186708562078519E-4</v>
      </c>
      <c r="K9451" s="33">
        <f t="shared" si="589"/>
        <v>6.5165466643102299E-4</v>
      </c>
      <c r="L9451" s="33">
        <f t="shared" si="590"/>
        <v>0.99654937634010488</v>
      </c>
      <c r="M9451" s="33">
        <f t="shared" si="591"/>
        <v>0.99589997028868393</v>
      </c>
    </row>
    <row r="9452" spans="1:13" ht="27.6">
      <c r="A9452" t="s">
        <v>164</v>
      </c>
      <c r="B9452" t="s">
        <v>112</v>
      </c>
      <c r="C9452" s="14" t="s">
        <v>384</v>
      </c>
      <c r="D9452" t="s">
        <v>112</v>
      </c>
      <c r="E9452" t="s">
        <v>474</v>
      </c>
      <c r="F9452" s="20">
        <v>2027</v>
      </c>
      <c r="G9452" s="20">
        <v>40</v>
      </c>
      <c r="H9452" s="11">
        <v>2968.2537176067699</v>
      </c>
      <c r="I9452" s="10">
        <v>4075807.6790750301</v>
      </c>
      <c r="J9452" s="33">
        <f t="shared" si="588"/>
        <v>7.2826147633157944E-4</v>
      </c>
      <c r="K9452" s="33">
        <f t="shared" si="589"/>
        <v>7.2799635830489429E-4</v>
      </c>
      <c r="L9452" s="33">
        <f t="shared" si="590"/>
        <v>0.99589997028868393</v>
      </c>
      <c r="M9452" s="33">
        <f t="shared" si="591"/>
        <v>0.99517495873707784</v>
      </c>
    </row>
    <row r="9453" spans="1:13" ht="27.6">
      <c r="A9453" t="s">
        <v>164</v>
      </c>
      <c r="B9453" t="s">
        <v>112</v>
      </c>
      <c r="C9453" s="14" t="s">
        <v>384</v>
      </c>
      <c r="D9453" t="s">
        <v>112</v>
      </c>
      <c r="E9453" t="s">
        <v>474</v>
      </c>
      <c r="F9453" s="20">
        <v>2027</v>
      </c>
      <c r="G9453" s="20">
        <v>41</v>
      </c>
      <c r="H9453" s="11">
        <v>3993.85702886432</v>
      </c>
      <c r="I9453" s="10">
        <v>4090462.6554682301</v>
      </c>
      <c r="J9453" s="33">
        <f t="shared" si="588"/>
        <v>9.7638271395174205E-4</v>
      </c>
      <c r="K9453" s="33">
        <f t="shared" si="589"/>
        <v>9.7590620744658629E-4</v>
      </c>
      <c r="L9453" s="33">
        <f t="shared" si="590"/>
        <v>0.99517495873707784</v>
      </c>
      <c r="M9453" s="33">
        <f t="shared" si="591"/>
        <v>0.99420376131735089</v>
      </c>
    </row>
    <row r="9454" spans="1:13" ht="27.6">
      <c r="A9454" t="s">
        <v>164</v>
      </c>
      <c r="B9454" t="s">
        <v>112</v>
      </c>
      <c r="C9454" s="14" t="s">
        <v>384</v>
      </c>
      <c r="D9454" t="s">
        <v>112</v>
      </c>
      <c r="E9454" t="s">
        <v>474</v>
      </c>
      <c r="F9454" s="20">
        <v>2027</v>
      </c>
      <c r="G9454" s="20">
        <v>42</v>
      </c>
      <c r="H9454" s="11">
        <v>4557.2102877573698</v>
      </c>
      <c r="I9454" s="10">
        <v>4162692.2181853098</v>
      </c>
      <c r="J9454" s="33">
        <f t="shared" si="588"/>
        <v>1.0947747392537339E-3</v>
      </c>
      <c r="K9454" s="33">
        <f t="shared" si="589"/>
        <v>1.0941756920160861E-3</v>
      </c>
      <c r="L9454" s="33">
        <f t="shared" si="590"/>
        <v>0.99420376131735089</v>
      </c>
      <c r="M9454" s="33">
        <f t="shared" si="591"/>
        <v>0.99311592772880652</v>
      </c>
    </row>
    <row r="9455" spans="1:13" ht="27.6">
      <c r="A9455" t="s">
        <v>164</v>
      </c>
      <c r="B9455" t="s">
        <v>112</v>
      </c>
      <c r="C9455" s="14" t="s">
        <v>384</v>
      </c>
      <c r="D9455" t="s">
        <v>112</v>
      </c>
      <c r="E9455" t="s">
        <v>474</v>
      </c>
      <c r="F9455" s="20">
        <v>2027</v>
      </c>
      <c r="G9455" s="20">
        <v>43</v>
      </c>
      <c r="H9455" s="11">
        <v>5205.3353750550796</v>
      </c>
      <c r="I9455" s="10">
        <v>4193226.2280858699</v>
      </c>
      <c r="J9455" s="33">
        <f t="shared" si="588"/>
        <v>1.2413676467513699E-3</v>
      </c>
      <c r="K9455" s="33">
        <f t="shared" si="589"/>
        <v>1.2405974686585663E-3</v>
      </c>
      <c r="L9455" s="33">
        <f t="shared" si="590"/>
        <v>0.99311592772880652</v>
      </c>
      <c r="M9455" s="33">
        <f t="shared" si="591"/>
        <v>0.99188387062278172</v>
      </c>
    </row>
    <row r="9456" spans="1:13" ht="27.6">
      <c r="A9456" t="s">
        <v>164</v>
      </c>
      <c r="B9456" t="s">
        <v>112</v>
      </c>
      <c r="C9456" s="14" t="s">
        <v>384</v>
      </c>
      <c r="D9456" t="s">
        <v>112</v>
      </c>
      <c r="E9456" t="s">
        <v>474</v>
      </c>
      <c r="F9456" s="20">
        <v>2027</v>
      </c>
      <c r="G9456" s="20">
        <v>44</v>
      </c>
      <c r="H9456" s="11">
        <v>5329.8273175709401</v>
      </c>
      <c r="I9456" s="10">
        <v>4163762.5156682399</v>
      </c>
      <c r="J9456" s="33">
        <f t="shared" si="588"/>
        <v>1.280050746774053E-3</v>
      </c>
      <c r="K9456" s="33">
        <f t="shared" si="589"/>
        <v>1.2792318312719875E-3</v>
      </c>
      <c r="L9456" s="33">
        <f t="shared" si="590"/>
        <v>0.99188387062278172</v>
      </c>
      <c r="M9456" s="33">
        <f t="shared" si="591"/>
        <v>0.99061502120255573</v>
      </c>
    </row>
    <row r="9457" spans="1:13" ht="27.6">
      <c r="A9457" t="s">
        <v>164</v>
      </c>
      <c r="B9457" t="s">
        <v>112</v>
      </c>
      <c r="C9457" s="14" t="s">
        <v>384</v>
      </c>
      <c r="D9457" t="s">
        <v>112</v>
      </c>
      <c r="E9457" t="s">
        <v>474</v>
      </c>
      <c r="F9457" s="20">
        <v>2027</v>
      </c>
      <c r="G9457" s="20">
        <v>45</v>
      </c>
      <c r="H9457" s="11">
        <v>5574.8766594962299</v>
      </c>
      <c r="I9457" s="10">
        <v>4109873.7579883202</v>
      </c>
      <c r="J9457" s="33">
        <f t="shared" si="588"/>
        <v>1.3564593434677642E-3</v>
      </c>
      <c r="K9457" s="33">
        <f t="shared" si="589"/>
        <v>1.3555397683282511E-3</v>
      </c>
      <c r="L9457" s="33">
        <f t="shared" si="590"/>
        <v>0.99061502120255573</v>
      </c>
      <c r="M9457" s="33">
        <f t="shared" si="591"/>
        <v>0.98927220314621234</v>
      </c>
    </row>
    <row r="9458" spans="1:13" ht="27.6">
      <c r="A9458" t="s">
        <v>164</v>
      </c>
      <c r="B9458" t="s">
        <v>112</v>
      </c>
      <c r="C9458" s="14" t="s">
        <v>384</v>
      </c>
      <c r="D9458" t="s">
        <v>112</v>
      </c>
      <c r="E9458" t="s">
        <v>474</v>
      </c>
      <c r="F9458" s="20">
        <v>2027</v>
      </c>
      <c r="G9458" s="20">
        <v>46</v>
      </c>
      <c r="H9458" s="11">
        <v>6668.5005493413901</v>
      </c>
      <c r="I9458" s="10">
        <v>4048640.91510846</v>
      </c>
      <c r="J9458" s="33">
        <f t="shared" si="588"/>
        <v>1.6470960722785527E-3</v>
      </c>
      <c r="K9458" s="33">
        <f t="shared" si="589"/>
        <v>1.6457403539777982E-3</v>
      </c>
      <c r="L9458" s="33">
        <f t="shared" si="590"/>
        <v>0.98927220314621234</v>
      </c>
      <c r="M9458" s="33">
        <f t="shared" si="591"/>
        <v>0.98764411796042606</v>
      </c>
    </row>
    <row r="9459" spans="1:13" ht="27.6">
      <c r="A9459" t="s">
        <v>164</v>
      </c>
      <c r="B9459" t="s">
        <v>112</v>
      </c>
      <c r="C9459" s="14" t="s">
        <v>384</v>
      </c>
      <c r="D9459" t="s">
        <v>112</v>
      </c>
      <c r="E9459" t="s">
        <v>474</v>
      </c>
      <c r="F9459" s="20">
        <v>2027</v>
      </c>
      <c r="G9459" s="20">
        <v>47</v>
      </c>
      <c r="H9459" s="11">
        <v>6975.06078593041</v>
      </c>
      <c r="I9459" s="10">
        <v>3992947.3047394902</v>
      </c>
      <c r="J9459" s="33">
        <f t="shared" si="588"/>
        <v>1.7468451881774785E-3</v>
      </c>
      <c r="K9459" s="33">
        <f t="shared" si="589"/>
        <v>1.7453203421409214E-3</v>
      </c>
      <c r="L9459" s="33">
        <f t="shared" si="590"/>
        <v>0.98764411796042606</v>
      </c>
      <c r="M9459" s="33">
        <f t="shared" si="591"/>
        <v>0.98592036259055393</v>
      </c>
    </row>
    <row r="9460" spans="1:13" ht="27.6">
      <c r="A9460" t="s">
        <v>164</v>
      </c>
      <c r="B9460" t="s">
        <v>112</v>
      </c>
      <c r="C9460" s="14" t="s">
        <v>384</v>
      </c>
      <c r="D9460" t="s">
        <v>112</v>
      </c>
      <c r="E9460" t="s">
        <v>474</v>
      </c>
      <c r="F9460" s="20">
        <v>2027</v>
      </c>
      <c r="G9460" s="20">
        <v>48</v>
      </c>
      <c r="H9460" s="11">
        <v>7366.2501364760001</v>
      </c>
      <c r="I9460" s="10">
        <v>3923785.1927095898</v>
      </c>
      <c r="J9460" s="33">
        <f t="shared" si="588"/>
        <v>1.877332671055114E-3</v>
      </c>
      <c r="K9460" s="33">
        <f t="shared" si="589"/>
        <v>1.8755715842971865E-3</v>
      </c>
      <c r="L9460" s="33">
        <f t="shared" si="590"/>
        <v>0.98592036259055393</v>
      </c>
      <c r="M9460" s="33">
        <f t="shared" si="591"/>
        <v>0.98407119837409907</v>
      </c>
    </row>
    <row r="9461" spans="1:13" ht="27.6">
      <c r="A9461" t="s">
        <v>164</v>
      </c>
      <c r="B9461" t="s">
        <v>112</v>
      </c>
      <c r="C9461" s="14" t="s">
        <v>384</v>
      </c>
      <c r="D9461" t="s">
        <v>112</v>
      </c>
      <c r="E9461" t="s">
        <v>474</v>
      </c>
      <c r="F9461" s="20">
        <v>2027</v>
      </c>
      <c r="G9461" s="20">
        <v>49</v>
      </c>
      <c r="H9461" s="11">
        <v>7580.9008954206902</v>
      </c>
      <c r="I9461" s="10">
        <v>3830094.80461674</v>
      </c>
      <c r="J9461" s="33">
        <f t="shared" si="588"/>
        <v>1.9792984983773203E-3</v>
      </c>
      <c r="K9461" s="33">
        <f t="shared" si="589"/>
        <v>1.9773409788226282E-3</v>
      </c>
      <c r="L9461" s="33">
        <f t="shared" si="590"/>
        <v>0.98407119837409907</v>
      </c>
      <c r="M9461" s="33">
        <f t="shared" si="591"/>
        <v>0.98212535406747492</v>
      </c>
    </row>
    <row r="9462" spans="1:13" ht="27.6">
      <c r="A9462" t="s">
        <v>164</v>
      </c>
      <c r="B9462" t="s">
        <v>112</v>
      </c>
      <c r="C9462" s="14" t="s">
        <v>384</v>
      </c>
      <c r="D9462" t="s">
        <v>112</v>
      </c>
      <c r="E9462" t="s">
        <v>474</v>
      </c>
      <c r="F9462" s="20">
        <v>2027</v>
      </c>
      <c r="G9462" s="20">
        <v>50</v>
      </c>
      <c r="H9462" s="11">
        <v>7843.0837463772205</v>
      </c>
      <c r="I9462" s="10">
        <v>3740704.4293243899</v>
      </c>
      <c r="J9462" s="33">
        <f t="shared" si="588"/>
        <v>2.0966863045615617E-3</v>
      </c>
      <c r="K9462" s="33">
        <f t="shared" si="589"/>
        <v>2.0944897932315687E-3</v>
      </c>
      <c r="L9462" s="33">
        <f t="shared" si="590"/>
        <v>0.98212535406747492</v>
      </c>
      <c r="M9462" s="33">
        <f t="shared" si="591"/>
        <v>0.9800683025377066</v>
      </c>
    </row>
    <row r="9463" spans="1:13" ht="27.6">
      <c r="A9463" t="s">
        <v>164</v>
      </c>
      <c r="B9463" t="s">
        <v>112</v>
      </c>
      <c r="C9463" s="14" t="s">
        <v>384</v>
      </c>
      <c r="D9463" t="s">
        <v>112</v>
      </c>
      <c r="E9463" t="s">
        <v>474</v>
      </c>
      <c r="F9463" s="20">
        <v>2027</v>
      </c>
      <c r="G9463" s="20">
        <v>51</v>
      </c>
      <c r="H9463" s="11">
        <v>8755.2540970233404</v>
      </c>
      <c r="I9463" s="10">
        <v>3667029.3308404498</v>
      </c>
      <c r="J9463" s="33">
        <f t="shared" si="588"/>
        <v>2.3875604221078634E-3</v>
      </c>
      <c r="K9463" s="33">
        <f t="shared" si="589"/>
        <v>2.3847124667293329E-3</v>
      </c>
      <c r="L9463" s="33">
        <f t="shared" si="590"/>
        <v>0.9800683025377066</v>
      </c>
      <c r="M9463" s="33">
        <f t="shared" si="591"/>
        <v>0.97773112143839869</v>
      </c>
    </row>
    <row r="9464" spans="1:13" ht="27.6">
      <c r="A9464" t="s">
        <v>164</v>
      </c>
      <c r="B9464" t="s">
        <v>112</v>
      </c>
      <c r="C9464" s="14" t="s">
        <v>384</v>
      </c>
      <c r="D9464" t="s">
        <v>112</v>
      </c>
      <c r="E9464" t="s">
        <v>474</v>
      </c>
      <c r="F9464" s="20">
        <v>2027</v>
      </c>
      <c r="G9464" s="20">
        <v>52</v>
      </c>
      <c r="H9464" s="11">
        <v>9208.8596725569096</v>
      </c>
      <c r="I9464" s="10">
        <v>3580801.4766638498</v>
      </c>
      <c r="J9464" s="33">
        <f t="shared" si="588"/>
        <v>2.5717314217420933E-3</v>
      </c>
      <c r="K9464" s="33">
        <f t="shared" si="589"/>
        <v>2.5684273534882784E-3</v>
      </c>
      <c r="L9464" s="33">
        <f t="shared" si="590"/>
        <v>0.97773112143839869</v>
      </c>
      <c r="M9464" s="33">
        <f t="shared" si="591"/>
        <v>0.97521989008173948</v>
      </c>
    </row>
    <row r="9465" spans="1:13" ht="27.6">
      <c r="A9465" t="s">
        <v>164</v>
      </c>
      <c r="B9465" t="s">
        <v>112</v>
      </c>
      <c r="C9465" s="14" t="s">
        <v>384</v>
      </c>
      <c r="D9465" t="s">
        <v>112</v>
      </c>
      <c r="E9465" t="s">
        <v>474</v>
      </c>
      <c r="F9465" s="20">
        <v>2027</v>
      </c>
      <c r="G9465" s="20">
        <v>53</v>
      </c>
      <c r="H9465" s="11">
        <v>9811.3748370199392</v>
      </c>
      <c r="I9465" s="10">
        <v>3510417.50274366</v>
      </c>
      <c r="J9465" s="33">
        <f t="shared" si="588"/>
        <v>2.7949310386447194E-3</v>
      </c>
      <c r="K9465" s="33">
        <f t="shared" si="589"/>
        <v>2.7910288551804552E-3</v>
      </c>
      <c r="L9465" s="33">
        <f t="shared" si="590"/>
        <v>0.97521989008173948</v>
      </c>
      <c r="M9465" s="33">
        <f t="shared" si="591"/>
        <v>0.97249802322837542</v>
      </c>
    </row>
    <row r="9466" spans="1:13" ht="27.6">
      <c r="A9466" t="s">
        <v>164</v>
      </c>
      <c r="B9466" t="s">
        <v>112</v>
      </c>
      <c r="C9466" s="14" t="s">
        <v>384</v>
      </c>
      <c r="D9466" t="s">
        <v>112</v>
      </c>
      <c r="E9466" t="s">
        <v>474</v>
      </c>
      <c r="F9466" s="20">
        <v>2027</v>
      </c>
      <c r="G9466" s="20">
        <v>54</v>
      </c>
      <c r="H9466" s="11">
        <v>10766.5896363884</v>
      </c>
      <c r="I9466" s="10">
        <v>3440801.1395584298</v>
      </c>
      <c r="J9466" s="33">
        <f t="shared" si="588"/>
        <v>3.1290938359111666E-3</v>
      </c>
      <c r="K9466" s="33">
        <f t="shared" si="589"/>
        <v>3.1242033240808098E-3</v>
      </c>
      <c r="L9466" s="33">
        <f t="shared" si="590"/>
        <v>0.97249802322837542</v>
      </c>
      <c r="M9466" s="33">
        <f t="shared" si="591"/>
        <v>0.96945974167154336</v>
      </c>
    </row>
    <row r="9467" spans="1:13" ht="27.6">
      <c r="A9467" t="s">
        <v>164</v>
      </c>
      <c r="B9467" t="s">
        <v>112</v>
      </c>
      <c r="C9467" s="14" t="s">
        <v>384</v>
      </c>
      <c r="D9467" t="s">
        <v>112</v>
      </c>
      <c r="E9467" t="s">
        <v>474</v>
      </c>
      <c r="F9467" s="20">
        <v>2027</v>
      </c>
      <c r="G9467" s="20">
        <v>55</v>
      </c>
      <c r="H9467" s="11">
        <v>11633.850760912799</v>
      </c>
      <c r="I9467" s="10">
        <v>3349258.3803519001</v>
      </c>
      <c r="J9467" s="33">
        <f t="shared" si="588"/>
        <v>3.4735602452058215E-3</v>
      </c>
      <c r="K9467" s="33">
        <f t="shared" si="589"/>
        <v>3.4675344138658248E-3</v>
      </c>
      <c r="L9467" s="33">
        <f t="shared" si="590"/>
        <v>0.96945974167154336</v>
      </c>
      <c r="M9467" s="33">
        <f t="shared" si="591"/>
        <v>0.96609810665443985</v>
      </c>
    </row>
    <row r="9468" spans="1:13" ht="27.6">
      <c r="A9468" t="s">
        <v>164</v>
      </c>
      <c r="B9468" t="s">
        <v>112</v>
      </c>
      <c r="C9468" s="14" t="s">
        <v>384</v>
      </c>
      <c r="D9468" t="s">
        <v>112</v>
      </c>
      <c r="E9468" t="s">
        <v>474</v>
      </c>
      <c r="F9468" s="20">
        <v>2027</v>
      </c>
      <c r="G9468" s="20">
        <v>56</v>
      </c>
      <c r="H9468" s="11">
        <v>12683.106819573801</v>
      </c>
      <c r="I9468" s="10">
        <v>3268262.7708326099</v>
      </c>
      <c r="J9468" s="33">
        <f t="shared" si="588"/>
        <v>3.8806876034458825E-3</v>
      </c>
      <c r="K9468" s="33">
        <f t="shared" si="589"/>
        <v>3.8731674662209059E-3</v>
      </c>
      <c r="L9468" s="33">
        <f t="shared" si="590"/>
        <v>0.96609810665443985</v>
      </c>
      <c r="M9468" s="33">
        <f t="shared" si="591"/>
        <v>0.96235624689856825</v>
      </c>
    </row>
    <row r="9469" spans="1:13" ht="27.6">
      <c r="A9469" t="s">
        <v>164</v>
      </c>
      <c r="B9469" t="s">
        <v>112</v>
      </c>
      <c r="C9469" s="14" t="s">
        <v>384</v>
      </c>
      <c r="D9469" t="s">
        <v>112</v>
      </c>
      <c r="E9469" t="s">
        <v>474</v>
      </c>
      <c r="F9469" s="20">
        <v>2027</v>
      </c>
      <c r="G9469" s="20">
        <v>57</v>
      </c>
      <c r="H9469" s="11">
        <v>13577.9120851556</v>
      </c>
      <c r="I9469" s="10">
        <v>3184896.5852339999</v>
      </c>
      <c r="J9469" s="33">
        <f t="shared" si="588"/>
        <v>4.2632191412764527E-3</v>
      </c>
      <c r="K9469" s="33">
        <f t="shared" si="589"/>
        <v>4.2541445228290176E-3</v>
      </c>
      <c r="L9469" s="33">
        <f t="shared" si="590"/>
        <v>0.96235624689856825</v>
      </c>
      <c r="M9469" s="33">
        <f t="shared" si="591"/>
        <v>0.9582622443418144</v>
      </c>
    </row>
    <row r="9470" spans="1:13" ht="27.6">
      <c r="A9470" t="s">
        <v>164</v>
      </c>
      <c r="B9470" t="s">
        <v>112</v>
      </c>
      <c r="C9470" s="14" t="s">
        <v>384</v>
      </c>
      <c r="D9470" t="s">
        <v>112</v>
      </c>
      <c r="E9470" t="s">
        <v>474</v>
      </c>
      <c r="F9470" s="20">
        <v>2027</v>
      </c>
      <c r="G9470" s="20">
        <v>58</v>
      </c>
      <c r="H9470" s="11">
        <v>14497.9118495153</v>
      </c>
      <c r="I9470" s="10">
        <v>3085450.24723231</v>
      </c>
      <c r="J9470" s="33">
        <f t="shared" si="588"/>
        <v>4.6987994256332995E-3</v>
      </c>
      <c r="K9470" s="33">
        <f t="shared" si="589"/>
        <v>4.6877773378963816E-3</v>
      </c>
      <c r="L9470" s="33">
        <f t="shared" si="590"/>
        <v>0.9582622443418144</v>
      </c>
      <c r="M9470" s="33">
        <f t="shared" si="591"/>
        <v>0.95377012430902708</v>
      </c>
    </row>
    <row r="9471" spans="1:13" ht="27.6">
      <c r="A9471" t="s">
        <v>164</v>
      </c>
      <c r="B9471" t="s">
        <v>112</v>
      </c>
      <c r="C9471" s="14" t="s">
        <v>384</v>
      </c>
      <c r="D9471" t="s">
        <v>112</v>
      </c>
      <c r="E9471" t="s">
        <v>474</v>
      </c>
      <c r="F9471" s="20">
        <v>2027</v>
      </c>
      <c r="G9471" s="20">
        <v>59</v>
      </c>
      <c r="H9471" s="11">
        <v>14951.311119132901</v>
      </c>
      <c r="I9471" s="10">
        <v>2979157.74243666</v>
      </c>
      <c r="J9471" s="33">
        <f t="shared" si="588"/>
        <v>5.0186369476710518E-3</v>
      </c>
      <c r="K9471" s="33">
        <f t="shared" si="589"/>
        <v>5.0060646300237321E-3</v>
      </c>
      <c r="L9471" s="33">
        <f t="shared" si="590"/>
        <v>0.95377012430902708</v>
      </c>
      <c r="M9471" s="33">
        <f t="shared" si="591"/>
        <v>0.94899548942455036</v>
      </c>
    </row>
    <row r="9472" spans="1:13" ht="27.6">
      <c r="A9472" t="s">
        <v>164</v>
      </c>
      <c r="B9472" t="s">
        <v>112</v>
      </c>
      <c r="C9472" s="14" t="s">
        <v>384</v>
      </c>
      <c r="D9472" t="s">
        <v>112</v>
      </c>
      <c r="E9472" t="s">
        <v>474</v>
      </c>
      <c r="F9472" s="20">
        <v>2027</v>
      </c>
      <c r="G9472" s="20">
        <v>60</v>
      </c>
      <c r="H9472" s="11">
        <v>15696.909560153201</v>
      </c>
      <c r="I9472" s="10">
        <v>2875439.8895711699</v>
      </c>
      <c r="J9472" s="33">
        <f t="shared" si="588"/>
        <v>5.4589593811659081E-3</v>
      </c>
      <c r="K9472" s="33">
        <f t="shared" si="589"/>
        <v>5.4440863384891403E-3</v>
      </c>
      <c r="L9472" s="33">
        <f t="shared" si="590"/>
        <v>0.94899548942455036</v>
      </c>
      <c r="M9472" s="33">
        <f t="shared" si="591"/>
        <v>0.94382907604528632</v>
      </c>
    </row>
    <row r="9473" spans="1:13" ht="27.6">
      <c r="A9473" t="s">
        <v>164</v>
      </c>
      <c r="B9473" t="s">
        <v>112</v>
      </c>
      <c r="C9473" s="14" t="s">
        <v>384</v>
      </c>
      <c r="D9473" t="s">
        <v>112</v>
      </c>
      <c r="E9473" t="s">
        <v>474</v>
      </c>
      <c r="F9473" s="20">
        <v>2027</v>
      </c>
      <c r="G9473" s="20">
        <v>61</v>
      </c>
      <c r="H9473" s="11">
        <v>17012.984327232702</v>
      </c>
      <c r="I9473" s="10">
        <v>2759001.7140054801</v>
      </c>
      <c r="J9473" s="33">
        <f t="shared" si="588"/>
        <v>6.1663551134709116E-3</v>
      </c>
      <c r="K9473" s="33">
        <f t="shared" si="589"/>
        <v>6.1473821637912929E-3</v>
      </c>
      <c r="L9473" s="33">
        <f t="shared" si="590"/>
        <v>0.94382907604528632</v>
      </c>
      <c r="M9473" s="33">
        <f t="shared" si="591"/>
        <v>0.93802699801753786</v>
      </c>
    </row>
    <row r="9474" spans="1:13" ht="27.6">
      <c r="A9474" t="s">
        <v>164</v>
      </c>
      <c r="B9474" t="s">
        <v>112</v>
      </c>
      <c r="C9474" s="14" t="s">
        <v>384</v>
      </c>
      <c r="D9474" t="s">
        <v>112</v>
      </c>
      <c r="E9474" t="s">
        <v>474</v>
      </c>
      <c r="F9474" s="20">
        <v>2027</v>
      </c>
      <c r="G9474" s="20">
        <v>62</v>
      </c>
      <c r="H9474" s="11">
        <v>17843.926685716899</v>
      </c>
      <c r="I9474" s="10">
        <v>2630047.2578052799</v>
      </c>
      <c r="J9474" s="33">
        <f t="shared" ref="J9474:J9537" si="592">IF(I9474&gt;0,H9474/I9474,0)</f>
        <v>6.7846410868705404E-3</v>
      </c>
      <c r="K9474" s="33">
        <f t="shared" ref="K9474:K9537" si="593">1-EXP(-J9474)</f>
        <v>6.7616773724011869E-3</v>
      </c>
      <c r="L9474" s="33">
        <f t="shared" ref="L9474:L9537" si="594">IF(G9474=30,1,M9473)</f>
        <v>0.93802699801753786</v>
      </c>
      <c r="M9474" s="33">
        <f t="shared" ref="M9474:M9537" si="595">L9474*(1-K9474)</f>
        <v>0.93168436209034122</v>
      </c>
    </row>
    <row r="9475" spans="1:13" ht="27.6">
      <c r="A9475" t="s">
        <v>164</v>
      </c>
      <c r="B9475" t="s">
        <v>112</v>
      </c>
      <c r="C9475" s="14" t="s">
        <v>384</v>
      </c>
      <c r="D9475" t="s">
        <v>112</v>
      </c>
      <c r="E9475" t="s">
        <v>474</v>
      </c>
      <c r="F9475" s="20">
        <v>2027</v>
      </c>
      <c r="G9475" s="20">
        <v>63</v>
      </c>
      <c r="H9475" s="11">
        <v>18726.712029724698</v>
      </c>
      <c r="I9475" s="10">
        <v>2502652.35124121</v>
      </c>
      <c r="J9475" s="33">
        <f t="shared" si="592"/>
        <v>7.4827460635661361E-3</v>
      </c>
      <c r="K9475" s="33">
        <f t="shared" si="593"/>
        <v>7.4548200171570267E-3</v>
      </c>
      <c r="L9475" s="33">
        <f t="shared" si="594"/>
        <v>0.93168436209034122</v>
      </c>
      <c r="M9475" s="33">
        <f t="shared" si="595"/>
        <v>0.924738822858158</v>
      </c>
    </row>
    <row r="9476" spans="1:13" ht="27.6">
      <c r="A9476" t="s">
        <v>164</v>
      </c>
      <c r="B9476" t="s">
        <v>112</v>
      </c>
      <c r="C9476" s="14" t="s">
        <v>384</v>
      </c>
      <c r="D9476" t="s">
        <v>112</v>
      </c>
      <c r="E9476" t="s">
        <v>474</v>
      </c>
      <c r="F9476" s="20">
        <v>2027</v>
      </c>
      <c r="G9476" s="20">
        <v>64</v>
      </c>
      <c r="H9476" s="11">
        <v>19793.210291465301</v>
      </c>
      <c r="I9476" s="10">
        <v>2375729.0511989701</v>
      </c>
      <c r="J9476" s="33">
        <f t="shared" si="592"/>
        <v>8.3314257917905966E-3</v>
      </c>
      <c r="K9476" s="33">
        <f t="shared" si="593"/>
        <v>8.2968156479060751E-3</v>
      </c>
      <c r="L9476" s="33">
        <f t="shared" si="594"/>
        <v>0.924738822858158</v>
      </c>
      <c r="M9476" s="33">
        <f t="shared" si="595"/>
        <v>0.91706643532244214</v>
      </c>
    </row>
    <row r="9477" spans="1:13" ht="27.6">
      <c r="A9477" t="s">
        <v>164</v>
      </c>
      <c r="B9477" t="s">
        <v>112</v>
      </c>
      <c r="C9477" s="14" t="s">
        <v>384</v>
      </c>
      <c r="D9477" t="s">
        <v>112</v>
      </c>
      <c r="E9477" t="s">
        <v>474</v>
      </c>
      <c r="F9477" s="20">
        <v>2027</v>
      </c>
      <c r="G9477" s="20">
        <v>65</v>
      </c>
      <c r="H9477" s="11">
        <v>20786.365146405999</v>
      </c>
      <c r="I9477" s="10">
        <v>2248531.0492145899</v>
      </c>
      <c r="J9477" s="33">
        <f t="shared" si="592"/>
        <v>9.2444198863371983E-3</v>
      </c>
      <c r="K9477" s="33">
        <f t="shared" si="593"/>
        <v>9.2018216033515898E-3</v>
      </c>
      <c r="L9477" s="33">
        <f t="shared" si="594"/>
        <v>0.91706643532244214</v>
      </c>
      <c r="M9477" s="33">
        <f t="shared" si="595"/>
        <v>0.90862775358618342</v>
      </c>
    </row>
    <row r="9478" spans="1:13" ht="27.6">
      <c r="A9478" t="s">
        <v>164</v>
      </c>
      <c r="B9478" t="s">
        <v>112</v>
      </c>
      <c r="C9478" s="14" t="s">
        <v>384</v>
      </c>
      <c r="D9478" t="s">
        <v>112</v>
      </c>
      <c r="E9478" t="s">
        <v>474</v>
      </c>
      <c r="F9478" s="20">
        <v>2027</v>
      </c>
      <c r="G9478" s="20">
        <v>66</v>
      </c>
      <c r="H9478" s="11">
        <v>21096.239936088801</v>
      </c>
      <c r="I9478" s="10">
        <v>2120436.6516516702</v>
      </c>
      <c r="J9478" s="33">
        <f t="shared" si="592"/>
        <v>9.9490073988564211E-3</v>
      </c>
      <c r="K9478" s="33">
        <f t="shared" si="593"/>
        <v>9.8996797473391851E-3</v>
      </c>
      <c r="L9478" s="33">
        <f t="shared" si="594"/>
        <v>0.90862775358618342</v>
      </c>
      <c r="M9478" s="33">
        <f t="shared" si="595"/>
        <v>0.89963262981613601</v>
      </c>
    </row>
    <row r="9479" spans="1:13" ht="27.6">
      <c r="A9479" t="s">
        <v>164</v>
      </c>
      <c r="B9479" t="s">
        <v>112</v>
      </c>
      <c r="C9479" s="14" t="s">
        <v>384</v>
      </c>
      <c r="D9479" t="s">
        <v>112</v>
      </c>
      <c r="E9479" t="s">
        <v>474</v>
      </c>
      <c r="F9479" s="20">
        <v>2027</v>
      </c>
      <c r="G9479" s="20">
        <v>67</v>
      </c>
      <c r="H9479" s="11">
        <v>21610.869077130701</v>
      </c>
      <c r="I9479" s="10">
        <v>1988089.43110004</v>
      </c>
      <c r="J9479" s="33">
        <f t="shared" si="592"/>
        <v>1.0870169489897183E-2</v>
      </c>
      <c r="K9479" s="33">
        <f t="shared" si="593"/>
        <v>1.0811302687973812E-2</v>
      </c>
      <c r="L9479" s="33">
        <f t="shared" si="594"/>
        <v>0.89963262981613601</v>
      </c>
      <c r="M9479" s="33">
        <f t="shared" si="595"/>
        <v>0.88990642914721585</v>
      </c>
    </row>
    <row r="9480" spans="1:13" ht="27.6">
      <c r="A9480" t="s">
        <v>164</v>
      </c>
      <c r="B9480" t="s">
        <v>112</v>
      </c>
      <c r="C9480" s="14" t="s">
        <v>384</v>
      </c>
      <c r="D9480" t="s">
        <v>112</v>
      </c>
      <c r="E9480" t="s">
        <v>474</v>
      </c>
      <c r="F9480" s="20">
        <v>2027</v>
      </c>
      <c r="G9480" s="20">
        <v>68</v>
      </c>
      <c r="H9480" s="11">
        <v>21973.890528031701</v>
      </c>
      <c r="I9480" s="10">
        <v>1851513.95264498</v>
      </c>
      <c r="J9480" s="33">
        <f t="shared" si="592"/>
        <v>1.186806639865765E-2</v>
      </c>
      <c r="K9480" s="33">
        <f t="shared" si="593"/>
        <v>1.1797918678805974E-2</v>
      </c>
      <c r="L9480" s="33">
        <f t="shared" si="594"/>
        <v>0.88990642914721585</v>
      </c>
      <c r="M9480" s="33">
        <f t="shared" si="595"/>
        <v>0.87940738546439035</v>
      </c>
    </row>
    <row r="9481" spans="1:13" ht="27.6">
      <c r="A9481" t="s">
        <v>164</v>
      </c>
      <c r="B9481" t="s">
        <v>112</v>
      </c>
      <c r="C9481" s="14" t="s">
        <v>384</v>
      </c>
      <c r="D9481" t="s">
        <v>112</v>
      </c>
      <c r="E9481" t="s">
        <v>474</v>
      </c>
      <c r="F9481" s="20">
        <v>2027</v>
      </c>
      <c r="G9481" s="20">
        <v>69</v>
      </c>
      <c r="H9481" s="11">
        <v>20450.649228889099</v>
      </c>
      <c r="I9481" s="10">
        <v>1720934.9946472601</v>
      </c>
      <c r="J9481" s="33">
        <f t="shared" si="592"/>
        <v>1.1883452479319748E-2</v>
      </c>
      <c r="K9481" s="33">
        <f t="shared" si="593"/>
        <v>1.1813123118771029E-2</v>
      </c>
      <c r="L9481" s="33">
        <f t="shared" si="594"/>
        <v>0.87940738546439035</v>
      </c>
      <c r="M9481" s="33">
        <f t="shared" si="595"/>
        <v>0.86901883774834299</v>
      </c>
    </row>
    <row r="9482" spans="1:13" ht="27.6">
      <c r="A9482" t="s">
        <v>164</v>
      </c>
      <c r="B9482" t="s">
        <v>112</v>
      </c>
      <c r="C9482" s="14" t="s">
        <v>384</v>
      </c>
      <c r="D9482" t="s">
        <v>112</v>
      </c>
      <c r="E9482" t="s">
        <v>474</v>
      </c>
      <c r="F9482" s="20">
        <v>2028</v>
      </c>
      <c r="G9482" s="20">
        <v>30</v>
      </c>
      <c r="H9482" s="11">
        <v>898.87247386899605</v>
      </c>
      <c r="I9482" s="10">
        <v>4433727.3498469302</v>
      </c>
      <c r="J9482" s="33">
        <f t="shared" si="592"/>
        <v>2.0273517132261837E-4</v>
      </c>
      <c r="K9482" s="33">
        <f t="shared" si="593"/>
        <v>2.0271462193643952E-4</v>
      </c>
      <c r="L9482" s="33">
        <f t="shared" si="594"/>
        <v>1</v>
      </c>
      <c r="M9482" s="33">
        <f t="shared" si="595"/>
        <v>0.99979728537806356</v>
      </c>
    </row>
    <row r="9483" spans="1:13" ht="27.6">
      <c r="A9483" t="s">
        <v>164</v>
      </c>
      <c r="B9483" t="s">
        <v>112</v>
      </c>
      <c r="C9483" s="14" t="s">
        <v>384</v>
      </c>
      <c r="D9483" t="s">
        <v>112</v>
      </c>
      <c r="E9483" t="s">
        <v>474</v>
      </c>
      <c r="F9483" s="20">
        <v>2028</v>
      </c>
      <c r="G9483" s="20">
        <v>31</v>
      </c>
      <c r="H9483" s="11">
        <v>1301.33911737682</v>
      </c>
      <c r="I9483" s="10">
        <v>4431466.71091469</v>
      </c>
      <c r="J9483" s="33">
        <f t="shared" si="592"/>
        <v>2.9365878212999442E-4</v>
      </c>
      <c r="K9483" s="33">
        <f t="shared" si="593"/>
        <v>2.9361566861019206E-4</v>
      </c>
      <c r="L9483" s="33">
        <f t="shared" si="594"/>
        <v>0.99979728537806356</v>
      </c>
      <c r="M9483" s="33">
        <f t="shared" si="595"/>
        <v>0.99950372922964259</v>
      </c>
    </row>
    <row r="9484" spans="1:13" ht="27.6">
      <c r="A9484" t="s">
        <v>164</v>
      </c>
      <c r="B9484" t="s">
        <v>112</v>
      </c>
      <c r="C9484" s="14" t="s">
        <v>384</v>
      </c>
      <c r="D9484" t="s">
        <v>112</v>
      </c>
      <c r="E9484" t="s">
        <v>474</v>
      </c>
      <c r="F9484" s="20">
        <v>2028</v>
      </c>
      <c r="G9484" s="20">
        <v>32</v>
      </c>
      <c r="H9484" s="11">
        <v>1317.53492835004</v>
      </c>
      <c r="I9484" s="10">
        <v>4370032.7253287695</v>
      </c>
      <c r="J9484" s="33">
        <f t="shared" si="592"/>
        <v>3.0149314917336648E-4</v>
      </c>
      <c r="K9484" s="33">
        <f t="shared" si="593"/>
        <v>3.0144770468110149E-4</v>
      </c>
      <c r="L9484" s="33">
        <f t="shared" si="594"/>
        <v>0.99950372922964259</v>
      </c>
      <c r="M9484" s="33">
        <f t="shared" si="595"/>
        <v>0.99920243112464613</v>
      </c>
    </row>
    <row r="9485" spans="1:13" ht="27.6">
      <c r="A9485" t="s">
        <v>164</v>
      </c>
      <c r="B9485" t="s">
        <v>112</v>
      </c>
      <c r="C9485" s="14" t="s">
        <v>384</v>
      </c>
      <c r="D9485" t="s">
        <v>112</v>
      </c>
      <c r="E9485" t="s">
        <v>474</v>
      </c>
      <c r="F9485" s="20">
        <v>2028</v>
      </c>
      <c r="G9485" s="20">
        <v>33</v>
      </c>
      <c r="H9485" s="11">
        <v>1351.58715469916</v>
      </c>
      <c r="I9485" s="10">
        <v>4306735.0834897198</v>
      </c>
      <c r="J9485" s="33">
        <f t="shared" si="592"/>
        <v>3.1383104103166188E-4</v>
      </c>
      <c r="K9485" s="33">
        <f t="shared" si="593"/>
        <v>3.1378180122165755E-4</v>
      </c>
      <c r="L9485" s="33">
        <f t="shared" si="594"/>
        <v>0.99920243112464613</v>
      </c>
      <c r="M9485" s="33">
        <f t="shared" si="595"/>
        <v>0.99888889958602278</v>
      </c>
    </row>
    <row r="9486" spans="1:13" ht="27.6">
      <c r="A9486" t="s">
        <v>164</v>
      </c>
      <c r="B9486" t="s">
        <v>112</v>
      </c>
      <c r="C9486" s="14" t="s">
        <v>384</v>
      </c>
      <c r="D9486" t="s">
        <v>112</v>
      </c>
      <c r="E9486" t="s">
        <v>474</v>
      </c>
      <c r="F9486" s="20">
        <v>2028</v>
      </c>
      <c r="G9486" s="20">
        <v>34</v>
      </c>
      <c r="H9486" s="11">
        <v>1405.1864848539501</v>
      </c>
      <c r="I9486" s="10">
        <v>4253201.0947688902</v>
      </c>
      <c r="J9486" s="33">
        <f t="shared" si="592"/>
        <v>3.303832698111127E-4</v>
      </c>
      <c r="K9486" s="33">
        <f t="shared" si="593"/>
        <v>3.3032869926852282E-4</v>
      </c>
      <c r="L9486" s="33">
        <f t="shared" si="594"/>
        <v>0.99888889958602278</v>
      </c>
      <c r="M9486" s="33">
        <f t="shared" si="595"/>
        <v>0.99855893791510875</v>
      </c>
    </row>
    <row r="9487" spans="1:13" ht="27.6">
      <c r="A9487" t="s">
        <v>164</v>
      </c>
      <c r="B9487" t="s">
        <v>112</v>
      </c>
      <c r="C9487" s="14" t="s">
        <v>384</v>
      </c>
      <c r="D9487" t="s">
        <v>112</v>
      </c>
      <c r="E9487" t="s">
        <v>474</v>
      </c>
      <c r="F9487" s="20">
        <v>2028</v>
      </c>
      <c r="G9487" s="20">
        <v>35</v>
      </c>
      <c r="H9487" s="11">
        <v>1497.6628444169501</v>
      </c>
      <c r="I9487" s="10">
        <v>4202398.3087323196</v>
      </c>
      <c r="J9487" s="33">
        <f t="shared" si="592"/>
        <v>3.5638288767271314E-4</v>
      </c>
      <c r="K9487" s="33">
        <f t="shared" si="593"/>
        <v>3.5631939083469177E-4</v>
      </c>
      <c r="L9487" s="33">
        <f t="shared" si="594"/>
        <v>0.99855893791510875</v>
      </c>
      <c r="M9487" s="33">
        <f t="shared" si="595"/>
        <v>0.99820313200263833</v>
      </c>
    </row>
    <row r="9488" spans="1:13" ht="27.6">
      <c r="A9488" t="s">
        <v>164</v>
      </c>
      <c r="B9488" t="s">
        <v>112</v>
      </c>
      <c r="C9488" s="14" t="s">
        <v>384</v>
      </c>
      <c r="D9488" t="s">
        <v>112</v>
      </c>
      <c r="E9488" t="s">
        <v>474</v>
      </c>
      <c r="F9488" s="20">
        <v>2028</v>
      </c>
      <c r="G9488" s="20">
        <v>36</v>
      </c>
      <c r="H9488" s="11">
        <v>1986.7825592998399</v>
      </c>
      <c r="I9488" s="10">
        <v>4186848.8580783498</v>
      </c>
      <c r="J9488" s="33">
        <f t="shared" si="592"/>
        <v>4.7452932423543929E-4</v>
      </c>
      <c r="K9488" s="33">
        <f t="shared" si="593"/>
        <v>4.7441675300252673E-4</v>
      </c>
      <c r="L9488" s="33">
        <f t="shared" si="594"/>
        <v>0.99820313200263833</v>
      </c>
      <c r="M9488" s="33">
        <f t="shared" si="595"/>
        <v>0.99772956771391663</v>
      </c>
    </row>
    <row r="9489" spans="1:13" ht="27.6">
      <c r="A9489" t="s">
        <v>164</v>
      </c>
      <c r="B9489" t="s">
        <v>112</v>
      </c>
      <c r="C9489" s="14" t="s">
        <v>384</v>
      </c>
      <c r="D9489" t="s">
        <v>112</v>
      </c>
      <c r="E9489" t="s">
        <v>474</v>
      </c>
      <c r="F9489" s="20">
        <v>2028</v>
      </c>
      <c r="G9489" s="20">
        <v>37</v>
      </c>
      <c r="H9489" s="11">
        <v>2162.6456270188201</v>
      </c>
      <c r="I9489" s="10">
        <v>4165727.06387517</v>
      </c>
      <c r="J9489" s="33">
        <f t="shared" si="592"/>
        <v>5.1915202168982663E-4</v>
      </c>
      <c r="K9489" s="33">
        <f t="shared" si="593"/>
        <v>5.1901728559622384E-4</v>
      </c>
      <c r="L9489" s="33">
        <f t="shared" si="594"/>
        <v>0.99772956771391663</v>
      </c>
      <c r="M9489" s="33">
        <f t="shared" si="595"/>
        <v>0.99721172882192266</v>
      </c>
    </row>
    <row r="9490" spans="1:13" ht="27.6">
      <c r="A9490" t="s">
        <v>164</v>
      </c>
      <c r="B9490" t="s">
        <v>112</v>
      </c>
      <c r="C9490" s="14" t="s">
        <v>384</v>
      </c>
      <c r="D9490" t="s">
        <v>112</v>
      </c>
      <c r="E9490" t="s">
        <v>474</v>
      </c>
      <c r="F9490" s="20">
        <v>2028</v>
      </c>
      <c r="G9490" s="20">
        <v>38</v>
      </c>
      <c r="H9490" s="11">
        <v>2364.4518695433098</v>
      </c>
      <c r="I9490" s="10">
        <v>4148184.7716322499</v>
      </c>
      <c r="J9490" s="33">
        <f t="shared" si="592"/>
        <v>5.6999675754870792E-4</v>
      </c>
      <c r="K9490" s="33">
        <f t="shared" si="593"/>
        <v>5.6983434025748014E-4</v>
      </c>
      <c r="L9490" s="33">
        <f t="shared" si="594"/>
        <v>0.99721172882192266</v>
      </c>
      <c r="M9490" s="33">
        <f t="shared" si="595"/>
        <v>0.99664348333433239</v>
      </c>
    </row>
    <row r="9491" spans="1:13" ht="27.6">
      <c r="A9491" t="s">
        <v>164</v>
      </c>
      <c r="B9491" t="s">
        <v>112</v>
      </c>
      <c r="C9491" s="14" t="s">
        <v>384</v>
      </c>
      <c r="D9491" t="s">
        <v>112</v>
      </c>
      <c r="E9491" t="s">
        <v>474</v>
      </c>
      <c r="F9491" s="20">
        <v>2028</v>
      </c>
      <c r="G9491" s="20">
        <v>39</v>
      </c>
      <c r="H9491" s="11">
        <v>2525.3046776066299</v>
      </c>
      <c r="I9491" s="10">
        <v>4153893.1110584899</v>
      </c>
      <c r="J9491" s="33">
        <f t="shared" si="592"/>
        <v>6.0793684625243879E-4</v>
      </c>
      <c r="K9491" s="33">
        <f t="shared" si="593"/>
        <v>6.0775209008989695E-4</v>
      </c>
      <c r="L9491" s="33">
        <f t="shared" si="594"/>
        <v>0.99664348333433239</v>
      </c>
      <c r="M9491" s="33">
        <f t="shared" si="595"/>
        <v>0.99603777117426151</v>
      </c>
    </row>
    <row r="9492" spans="1:13" ht="27.6">
      <c r="A9492" t="s">
        <v>164</v>
      </c>
      <c r="B9492" t="s">
        <v>112</v>
      </c>
      <c r="C9492" s="14" t="s">
        <v>384</v>
      </c>
      <c r="D9492" t="s">
        <v>112</v>
      </c>
      <c r="E9492" t="s">
        <v>474</v>
      </c>
      <c r="F9492" s="20">
        <v>2028</v>
      </c>
      <c r="G9492" s="20">
        <v>40</v>
      </c>
      <c r="H9492" s="11">
        <v>2809.5116879106599</v>
      </c>
      <c r="I9492" s="10">
        <v>4113947.3009914402</v>
      </c>
      <c r="J9492" s="33">
        <f t="shared" si="592"/>
        <v>6.8292359681748529E-4</v>
      </c>
      <c r="K9492" s="33">
        <f t="shared" si="593"/>
        <v>6.8269045757307634E-4</v>
      </c>
      <c r="L9492" s="33">
        <f t="shared" si="594"/>
        <v>0.99603777117426151</v>
      </c>
      <c r="M9492" s="33">
        <f t="shared" si="595"/>
        <v>0.99535778569249844</v>
      </c>
    </row>
    <row r="9493" spans="1:13" ht="27.6">
      <c r="A9493" t="s">
        <v>164</v>
      </c>
      <c r="B9493" t="s">
        <v>112</v>
      </c>
      <c r="C9493" s="14" t="s">
        <v>384</v>
      </c>
      <c r="D9493" t="s">
        <v>112</v>
      </c>
      <c r="E9493" t="s">
        <v>474</v>
      </c>
      <c r="F9493" s="20">
        <v>2028</v>
      </c>
      <c r="G9493" s="20">
        <v>41</v>
      </c>
      <c r="H9493" s="11">
        <v>3735.4559025675098</v>
      </c>
      <c r="I9493" s="10">
        <v>4065381.2862724098</v>
      </c>
      <c r="J9493" s="33">
        <f t="shared" si="592"/>
        <v>9.1884515609422408E-4</v>
      </c>
      <c r="K9493" s="33">
        <f t="shared" si="593"/>
        <v>9.1842314714729589E-4</v>
      </c>
      <c r="L9493" s="33">
        <f t="shared" si="594"/>
        <v>0.99535778569249844</v>
      </c>
      <c r="M9493" s="33">
        <f t="shared" si="595"/>
        <v>0.9944436260624252</v>
      </c>
    </row>
    <row r="9494" spans="1:13" ht="27.6">
      <c r="A9494" t="s">
        <v>164</v>
      </c>
      <c r="B9494" t="s">
        <v>112</v>
      </c>
      <c r="C9494" s="14" t="s">
        <v>384</v>
      </c>
      <c r="D9494" t="s">
        <v>112</v>
      </c>
      <c r="E9494" t="s">
        <v>474</v>
      </c>
      <c r="F9494" s="20">
        <v>2028</v>
      </c>
      <c r="G9494" s="20">
        <v>42</v>
      </c>
      <c r="H9494" s="11">
        <v>4216.6250645066302</v>
      </c>
      <c r="I9494" s="10">
        <v>4079109.8556754598</v>
      </c>
      <c r="J9494" s="33">
        <f t="shared" si="592"/>
        <v>1.0337120630962756E-3</v>
      </c>
      <c r="K9494" s="33">
        <f t="shared" si="593"/>
        <v>1.0331779668313334E-3</v>
      </c>
      <c r="L9494" s="33">
        <f t="shared" si="594"/>
        <v>0.9944436260624252</v>
      </c>
      <c r="M9494" s="33">
        <f t="shared" si="595"/>
        <v>0.99341618881872162</v>
      </c>
    </row>
    <row r="9495" spans="1:13" ht="27.6">
      <c r="A9495" t="s">
        <v>164</v>
      </c>
      <c r="B9495" t="s">
        <v>112</v>
      </c>
      <c r="C9495" s="14" t="s">
        <v>384</v>
      </c>
      <c r="D9495" t="s">
        <v>112</v>
      </c>
      <c r="E9495" t="s">
        <v>474</v>
      </c>
      <c r="F9495" s="20">
        <v>2028</v>
      </c>
      <c r="G9495" s="20">
        <v>43</v>
      </c>
      <c r="H9495" s="11">
        <v>4848.0366823866998</v>
      </c>
      <c r="I9495" s="10">
        <v>4150041.24256723</v>
      </c>
      <c r="J9495" s="33">
        <f t="shared" si="592"/>
        <v>1.1681900007788086E-3</v>
      </c>
      <c r="K9495" s="33">
        <f t="shared" si="593"/>
        <v>1.1675079324607873E-3</v>
      </c>
      <c r="L9495" s="33">
        <f t="shared" si="594"/>
        <v>0.99341618881872162</v>
      </c>
      <c r="M9495" s="33">
        <f t="shared" si="595"/>
        <v>0.99225636753804081</v>
      </c>
    </row>
    <row r="9496" spans="1:13" ht="27.6">
      <c r="A9496" t="s">
        <v>164</v>
      </c>
      <c r="B9496" t="s">
        <v>112</v>
      </c>
      <c r="C9496" s="14" t="s">
        <v>384</v>
      </c>
      <c r="D9496" t="s">
        <v>112</v>
      </c>
      <c r="E9496" t="s">
        <v>474</v>
      </c>
      <c r="F9496" s="20">
        <v>2028</v>
      </c>
      <c r="G9496" s="20">
        <v>44</v>
      </c>
      <c r="H9496" s="11">
        <v>5227.6736413624103</v>
      </c>
      <c r="I9496" s="10">
        <v>4179175.9498795299</v>
      </c>
      <c r="J9496" s="33">
        <f t="shared" si="592"/>
        <v>1.2508862283037174E-3</v>
      </c>
      <c r="K9496" s="33">
        <f t="shared" si="593"/>
        <v>1.2501041962373893E-3</v>
      </c>
      <c r="L9496" s="33">
        <f t="shared" si="594"/>
        <v>0.99225636753804081</v>
      </c>
      <c r="M9496" s="33">
        <f t="shared" si="595"/>
        <v>0.99101594368923829</v>
      </c>
    </row>
    <row r="9497" spans="1:13" ht="27.6">
      <c r="A9497" t="s">
        <v>164</v>
      </c>
      <c r="B9497" t="s">
        <v>112</v>
      </c>
      <c r="C9497" s="14" t="s">
        <v>384</v>
      </c>
      <c r="D9497" t="s">
        <v>112</v>
      </c>
      <c r="E9497" t="s">
        <v>474</v>
      </c>
      <c r="F9497" s="20">
        <v>2028</v>
      </c>
      <c r="G9497" s="20">
        <v>45</v>
      </c>
      <c r="H9497" s="11">
        <v>5510.9907441835703</v>
      </c>
      <c r="I9497" s="10">
        <v>4148866.7881413498</v>
      </c>
      <c r="J9497" s="33">
        <f t="shared" si="592"/>
        <v>1.3283122899813418E-3</v>
      </c>
      <c r="K9497" s="33">
        <f t="shared" si="593"/>
        <v>1.3274304736972109E-3</v>
      </c>
      <c r="L9497" s="33">
        <f t="shared" si="594"/>
        <v>0.99101594368923829</v>
      </c>
      <c r="M9497" s="33">
        <f t="shared" si="595"/>
        <v>0.98970043892566539</v>
      </c>
    </row>
    <row r="9498" spans="1:13" ht="27.6">
      <c r="A9498" t="s">
        <v>164</v>
      </c>
      <c r="B9498" t="s">
        <v>112</v>
      </c>
      <c r="C9498" s="14" t="s">
        <v>384</v>
      </c>
      <c r="D9498" t="s">
        <v>112</v>
      </c>
      <c r="E9498" t="s">
        <v>474</v>
      </c>
      <c r="F9498" s="20">
        <v>2028</v>
      </c>
      <c r="G9498" s="20">
        <v>46</v>
      </c>
      <c r="H9498" s="11">
        <v>6695.2808132029604</v>
      </c>
      <c r="I9498" s="10">
        <v>4093978.5773737901</v>
      </c>
      <c r="J9498" s="33">
        <f t="shared" si="592"/>
        <v>1.635397129385532E-3</v>
      </c>
      <c r="K9498" s="33">
        <f t="shared" si="593"/>
        <v>1.6340605961869814E-3</v>
      </c>
      <c r="L9498" s="33">
        <f t="shared" si="594"/>
        <v>0.98970043892566539</v>
      </c>
      <c r="M9498" s="33">
        <f t="shared" si="595"/>
        <v>0.98808320843638797</v>
      </c>
    </row>
    <row r="9499" spans="1:13" ht="27.6">
      <c r="A9499" t="s">
        <v>164</v>
      </c>
      <c r="B9499" t="s">
        <v>112</v>
      </c>
      <c r="C9499" s="14" t="s">
        <v>384</v>
      </c>
      <c r="D9499" t="s">
        <v>112</v>
      </c>
      <c r="E9499" t="s">
        <v>474</v>
      </c>
      <c r="F9499" s="20">
        <v>2028</v>
      </c>
      <c r="G9499" s="20">
        <v>47</v>
      </c>
      <c r="H9499" s="11">
        <v>7030.4408744079901</v>
      </c>
      <c r="I9499" s="10">
        <v>4031796.12343426</v>
      </c>
      <c r="J9499" s="33">
        <f t="shared" si="592"/>
        <v>1.7437491031712939E-3</v>
      </c>
      <c r="K9499" s="33">
        <f t="shared" si="593"/>
        <v>1.7422296560104522E-3</v>
      </c>
      <c r="L9499" s="33">
        <f t="shared" si="594"/>
        <v>0.98808320843638797</v>
      </c>
      <c r="M9499" s="33">
        <f t="shared" si="595"/>
        <v>0.98636174056804415</v>
      </c>
    </row>
    <row r="9500" spans="1:13" ht="27.6">
      <c r="A9500" t="s">
        <v>164</v>
      </c>
      <c r="B9500" t="s">
        <v>112</v>
      </c>
      <c r="C9500" s="14" t="s">
        <v>384</v>
      </c>
      <c r="D9500" t="s">
        <v>112</v>
      </c>
      <c r="E9500" t="s">
        <v>474</v>
      </c>
      <c r="F9500" s="20">
        <v>2028</v>
      </c>
      <c r="G9500" s="20">
        <v>48</v>
      </c>
      <c r="H9500" s="11">
        <v>7431.5330995833501</v>
      </c>
      <c r="I9500" s="10">
        <v>3974957.3049702998</v>
      </c>
      <c r="J9500" s="33">
        <f t="shared" si="592"/>
        <v>1.8695881564038275E-3</v>
      </c>
      <c r="K9500" s="33">
        <f t="shared" si="593"/>
        <v>1.8678415651048885E-3</v>
      </c>
      <c r="L9500" s="33">
        <f t="shared" si="594"/>
        <v>0.98636174056804415</v>
      </c>
      <c r="M9500" s="33">
        <f t="shared" si="595"/>
        <v>0.98451937311078197</v>
      </c>
    </row>
    <row r="9501" spans="1:13" ht="27.6">
      <c r="A9501" t="s">
        <v>164</v>
      </c>
      <c r="B9501" t="s">
        <v>112</v>
      </c>
      <c r="C9501" s="14" t="s">
        <v>384</v>
      </c>
      <c r="D9501" t="s">
        <v>112</v>
      </c>
      <c r="E9501" t="s">
        <v>474</v>
      </c>
      <c r="F9501" s="20">
        <v>2028</v>
      </c>
      <c r="G9501" s="20">
        <v>49</v>
      </c>
      <c r="H9501" s="11">
        <v>7666.5533669014603</v>
      </c>
      <c r="I9501" s="10">
        <v>3904532.8699262398</v>
      </c>
      <c r="J9501" s="33">
        <f t="shared" si="592"/>
        <v>1.9635007880075264E-3</v>
      </c>
      <c r="K9501" s="33">
        <f t="shared" si="593"/>
        <v>1.9615743813752307E-3</v>
      </c>
      <c r="L9501" s="33">
        <f t="shared" si="594"/>
        <v>0.98451937311078197</v>
      </c>
      <c r="M9501" s="33">
        <f t="shared" si="595"/>
        <v>0.98258816513052027</v>
      </c>
    </row>
    <row r="9502" spans="1:13" ht="27.6">
      <c r="A9502" t="s">
        <v>164</v>
      </c>
      <c r="B9502" t="s">
        <v>112</v>
      </c>
      <c r="C9502" s="14" t="s">
        <v>384</v>
      </c>
      <c r="D9502" t="s">
        <v>112</v>
      </c>
      <c r="E9502" t="s">
        <v>474</v>
      </c>
      <c r="F9502" s="20">
        <v>2028</v>
      </c>
      <c r="G9502" s="20">
        <v>50</v>
      </c>
      <c r="H9502" s="11">
        <v>7959.8027129378397</v>
      </c>
      <c r="I9502" s="10">
        <v>3809832.9534065598</v>
      </c>
      <c r="J9502" s="33">
        <f t="shared" si="592"/>
        <v>2.0892786666199072E-3</v>
      </c>
      <c r="K9502" s="33">
        <f t="shared" si="593"/>
        <v>2.0870976431328625E-3</v>
      </c>
      <c r="L9502" s="33">
        <f t="shared" si="594"/>
        <v>0.98258816513052027</v>
      </c>
      <c r="M9502" s="33">
        <f t="shared" si="595"/>
        <v>0.98053740768690612</v>
      </c>
    </row>
    <row r="9503" spans="1:13" ht="27.6">
      <c r="A9503" t="s">
        <v>164</v>
      </c>
      <c r="B9503" t="s">
        <v>112</v>
      </c>
      <c r="C9503" s="14" t="s">
        <v>384</v>
      </c>
      <c r="D9503" t="s">
        <v>112</v>
      </c>
      <c r="E9503" t="s">
        <v>474</v>
      </c>
      <c r="F9503" s="20">
        <v>2028</v>
      </c>
      <c r="G9503" s="20">
        <v>51</v>
      </c>
      <c r="H9503" s="11">
        <v>8716.5359208728205</v>
      </c>
      <c r="I9503" s="10">
        <v>3719329.4751166701</v>
      </c>
      <c r="J9503" s="33">
        <f t="shared" si="592"/>
        <v>2.3435772440136928E-3</v>
      </c>
      <c r="K9503" s="33">
        <f t="shared" si="593"/>
        <v>2.340833210900839E-3</v>
      </c>
      <c r="L9503" s="33">
        <f t="shared" si="594"/>
        <v>0.98053740768690612</v>
      </c>
      <c r="M9503" s="33">
        <f t="shared" si="595"/>
        <v>0.97824213315846198</v>
      </c>
    </row>
    <row r="9504" spans="1:13" ht="27.6">
      <c r="A9504" t="s">
        <v>164</v>
      </c>
      <c r="B9504" t="s">
        <v>112</v>
      </c>
      <c r="C9504" s="14" t="s">
        <v>384</v>
      </c>
      <c r="D9504" t="s">
        <v>112</v>
      </c>
      <c r="E9504" t="s">
        <v>474</v>
      </c>
      <c r="F9504" s="20">
        <v>2028</v>
      </c>
      <c r="G9504" s="20">
        <v>52</v>
      </c>
      <c r="H9504" s="11">
        <v>9212.2127214171705</v>
      </c>
      <c r="I9504" s="10">
        <v>3644404.0102977301</v>
      </c>
      <c r="J9504" s="33">
        <f t="shared" si="592"/>
        <v>2.52776934044274E-3</v>
      </c>
      <c r="K9504" s="33">
        <f t="shared" si="593"/>
        <v>2.5245772217366014E-3</v>
      </c>
      <c r="L9504" s="33">
        <f t="shared" si="594"/>
        <v>0.97824213315846198</v>
      </c>
      <c r="M9504" s="33">
        <f t="shared" si="595"/>
        <v>0.9757724853517471</v>
      </c>
    </row>
    <row r="9505" spans="1:13" ht="27.6">
      <c r="A9505" t="s">
        <v>164</v>
      </c>
      <c r="B9505" t="s">
        <v>112</v>
      </c>
      <c r="C9505" s="14" t="s">
        <v>384</v>
      </c>
      <c r="D9505" t="s">
        <v>112</v>
      </c>
      <c r="E9505" t="s">
        <v>474</v>
      </c>
      <c r="F9505" s="20">
        <v>2028</v>
      </c>
      <c r="G9505" s="20">
        <v>53</v>
      </c>
      <c r="H9505" s="11">
        <v>9711.8318267424493</v>
      </c>
      <c r="I9505" s="10">
        <v>3556825.9076454998</v>
      </c>
      <c r="J9505" s="33">
        <f t="shared" si="592"/>
        <v>2.7304771385820675E-3</v>
      </c>
      <c r="K9505" s="33">
        <f t="shared" si="593"/>
        <v>2.7267527764129884E-3</v>
      </c>
      <c r="L9505" s="33">
        <f t="shared" si="594"/>
        <v>0.9757724853517471</v>
      </c>
      <c r="M9505" s="33">
        <f t="shared" si="595"/>
        <v>0.9731117950181668</v>
      </c>
    </row>
    <row r="9506" spans="1:13" ht="27.6">
      <c r="A9506" t="s">
        <v>164</v>
      </c>
      <c r="B9506" t="s">
        <v>112</v>
      </c>
      <c r="C9506" s="14" t="s">
        <v>384</v>
      </c>
      <c r="D9506" t="s">
        <v>112</v>
      </c>
      <c r="E9506" t="s">
        <v>474</v>
      </c>
      <c r="F9506" s="20">
        <v>2028</v>
      </c>
      <c r="G9506" s="20">
        <v>54</v>
      </c>
      <c r="H9506" s="11">
        <v>10440.5161560837</v>
      </c>
      <c r="I9506" s="10">
        <v>3484815.9819780602</v>
      </c>
      <c r="J9506" s="33">
        <f t="shared" si="592"/>
        <v>2.996002144755267E-3</v>
      </c>
      <c r="K9506" s="33">
        <f t="shared" si="593"/>
        <v>2.991518609008148E-3</v>
      </c>
      <c r="L9506" s="33">
        <f t="shared" si="594"/>
        <v>0.9731117950181668</v>
      </c>
      <c r="M9506" s="33">
        <f t="shared" si="595"/>
        <v>0.97020071297472465</v>
      </c>
    </row>
    <row r="9507" spans="1:13" ht="27.6">
      <c r="A9507" t="s">
        <v>164</v>
      </c>
      <c r="B9507" t="s">
        <v>112</v>
      </c>
      <c r="C9507" s="14" t="s">
        <v>384</v>
      </c>
      <c r="D9507" t="s">
        <v>112</v>
      </c>
      <c r="E9507" t="s">
        <v>474</v>
      </c>
      <c r="F9507" s="20">
        <v>2028</v>
      </c>
      <c r="G9507" s="20">
        <v>55</v>
      </c>
      <c r="H9507" s="11">
        <v>11431.735773405801</v>
      </c>
      <c r="I9507" s="10">
        <v>3413170.3786377502</v>
      </c>
      <c r="J9507" s="33">
        <f t="shared" si="592"/>
        <v>3.3493012376277524E-3</v>
      </c>
      <c r="K9507" s="33">
        <f t="shared" si="593"/>
        <v>3.3436985849735201E-3</v>
      </c>
      <c r="L9507" s="33">
        <f t="shared" si="594"/>
        <v>0.97020071297472465</v>
      </c>
      <c r="M9507" s="33">
        <f t="shared" si="595"/>
        <v>0.96695665422361077</v>
      </c>
    </row>
    <row r="9508" spans="1:13" ht="27.6">
      <c r="A9508" t="s">
        <v>164</v>
      </c>
      <c r="B9508" t="s">
        <v>112</v>
      </c>
      <c r="C9508" s="14" t="s">
        <v>384</v>
      </c>
      <c r="D9508" t="s">
        <v>112</v>
      </c>
      <c r="E9508" t="s">
        <v>474</v>
      </c>
      <c r="F9508" s="20">
        <v>2028</v>
      </c>
      <c r="G9508" s="20">
        <v>56</v>
      </c>
      <c r="H9508" s="11">
        <v>12481.8407674589</v>
      </c>
      <c r="I9508" s="10">
        <v>3319722.76764757</v>
      </c>
      <c r="J9508" s="33">
        <f t="shared" si="592"/>
        <v>3.7599045586278919E-3</v>
      </c>
      <c r="K9508" s="33">
        <f t="shared" si="593"/>
        <v>3.752844968050062E-3</v>
      </c>
      <c r="L9508" s="33">
        <f t="shared" si="594"/>
        <v>0.96695665422361077</v>
      </c>
      <c r="M9508" s="33">
        <f t="shared" si="595"/>
        <v>0.96332781580948512</v>
      </c>
    </row>
    <row r="9509" spans="1:13" ht="27.6">
      <c r="A9509" t="s">
        <v>164</v>
      </c>
      <c r="B9509" t="s">
        <v>112</v>
      </c>
      <c r="C9509" s="14" t="s">
        <v>384</v>
      </c>
      <c r="D9509" t="s">
        <v>112</v>
      </c>
      <c r="E9509" t="s">
        <v>474</v>
      </c>
      <c r="F9509" s="20">
        <v>2028</v>
      </c>
      <c r="G9509" s="20">
        <v>57</v>
      </c>
      <c r="H9509" s="11">
        <v>13379.918576260099</v>
      </c>
      <c r="I9509" s="10">
        <v>3236720.75023073</v>
      </c>
      <c r="J9509" s="33">
        <f t="shared" si="592"/>
        <v>4.1337883644445728E-3</v>
      </c>
      <c r="K9509" s="33">
        <f t="shared" si="593"/>
        <v>4.1252560223380419E-3</v>
      </c>
      <c r="L9509" s="33">
        <f t="shared" si="594"/>
        <v>0.96332781580948512</v>
      </c>
      <c r="M9509" s="33">
        <f t="shared" si="595"/>
        <v>0.95935384193583129</v>
      </c>
    </row>
    <row r="9510" spans="1:13" ht="27.6">
      <c r="A9510" t="s">
        <v>164</v>
      </c>
      <c r="B9510" t="s">
        <v>112</v>
      </c>
      <c r="C9510" s="14" t="s">
        <v>384</v>
      </c>
      <c r="D9510" t="s">
        <v>112</v>
      </c>
      <c r="E9510" t="s">
        <v>474</v>
      </c>
      <c r="F9510" s="20">
        <v>2028</v>
      </c>
      <c r="G9510" s="20">
        <v>58</v>
      </c>
      <c r="H9510" s="11">
        <v>14288.6530250454</v>
      </c>
      <c r="I9510" s="10">
        <v>3151249.04242892</v>
      </c>
      <c r="J9510" s="33">
        <f t="shared" si="592"/>
        <v>4.5342823853845556E-3</v>
      </c>
      <c r="K9510" s="33">
        <f t="shared" si="593"/>
        <v>4.5240180466730173E-3</v>
      </c>
      <c r="L9510" s="33">
        <f t="shared" si="594"/>
        <v>0.95935384193583129</v>
      </c>
      <c r="M9510" s="33">
        <f t="shared" si="595"/>
        <v>0.95501370784176853</v>
      </c>
    </row>
    <row r="9511" spans="1:13" ht="27.6">
      <c r="A9511" t="s">
        <v>164</v>
      </c>
      <c r="B9511" t="s">
        <v>112</v>
      </c>
      <c r="C9511" s="14" t="s">
        <v>384</v>
      </c>
      <c r="D9511" t="s">
        <v>112</v>
      </c>
      <c r="E9511" t="s">
        <v>474</v>
      </c>
      <c r="F9511" s="20">
        <v>2028</v>
      </c>
      <c r="G9511" s="20">
        <v>59</v>
      </c>
      <c r="H9511" s="11">
        <v>14534.293591744001</v>
      </c>
      <c r="I9511" s="10">
        <v>3049708.15512816</v>
      </c>
      <c r="J9511" s="33">
        <f t="shared" si="592"/>
        <v>4.7657981854113563E-3</v>
      </c>
      <c r="K9511" s="33">
        <f t="shared" si="593"/>
        <v>4.7544597885609274E-3</v>
      </c>
      <c r="L9511" s="33">
        <f t="shared" si="594"/>
        <v>0.95501370784176853</v>
      </c>
      <c r="M9511" s="33">
        <f t="shared" si="595"/>
        <v>0.95047313357031038</v>
      </c>
    </row>
    <row r="9512" spans="1:13" ht="27.6">
      <c r="A9512" t="s">
        <v>164</v>
      </c>
      <c r="B9512" t="s">
        <v>112</v>
      </c>
      <c r="C9512" s="14" t="s">
        <v>384</v>
      </c>
      <c r="D9512" t="s">
        <v>112</v>
      </c>
      <c r="E9512" t="s">
        <v>474</v>
      </c>
      <c r="F9512" s="20">
        <v>2028</v>
      </c>
      <c r="G9512" s="20">
        <v>60</v>
      </c>
      <c r="H9512" s="11">
        <v>15210.1111604834</v>
      </c>
      <c r="I9512" s="10">
        <v>2941841.1275815102</v>
      </c>
      <c r="J9512" s="33">
        <f t="shared" si="592"/>
        <v>5.170269399621741E-3</v>
      </c>
      <c r="K9512" s="33">
        <f t="shared" si="593"/>
        <v>5.1569265620485805E-3</v>
      </c>
      <c r="L9512" s="33">
        <f t="shared" si="594"/>
        <v>0.95047313357031038</v>
      </c>
      <c r="M9512" s="33">
        <f t="shared" si="595"/>
        <v>0.94557161342128815</v>
      </c>
    </row>
    <row r="9513" spans="1:13" ht="27.6">
      <c r="A9513" t="s">
        <v>164</v>
      </c>
      <c r="B9513" t="s">
        <v>112</v>
      </c>
      <c r="C9513" s="14" t="s">
        <v>384</v>
      </c>
      <c r="D9513" t="s">
        <v>112</v>
      </c>
      <c r="E9513" t="s">
        <v>474</v>
      </c>
      <c r="F9513" s="20">
        <v>2028</v>
      </c>
      <c r="G9513" s="20">
        <v>61</v>
      </c>
      <c r="H9513" s="11">
        <v>16474.509751581299</v>
      </c>
      <c r="I9513" s="10">
        <v>2836188.2760079098</v>
      </c>
      <c r="J9513" s="33">
        <f t="shared" si="592"/>
        <v>5.8086798718349096E-3</v>
      </c>
      <c r="K9513" s="33">
        <f t="shared" si="593"/>
        <v>5.7918421084089955E-3</v>
      </c>
      <c r="L9513" s="33">
        <f t="shared" si="594"/>
        <v>0.94557161342128815</v>
      </c>
      <c r="M9513" s="33">
        <f t="shared" si="595"/>
        <v>0.94009501193415845</v>
      </c>
    </row>
    <row r="9514" spans="1:13" ht="27.6">
      <c r="A9514" t="s">
        <v>164</v>
      </c>
      <c r="B9514" t="s">
        <v>112</v>
      </c>
      <c r="C9514" s="14" t="s">
        <v>384</v>
      </c>
      <c r="D9514" t="s">
        <v>112</v>
      </c>
      <c r="E9514" t="s">
        <v>474</v>
      </c>
      <c r="F9514" s="20">
        <v>2028</v>
      </c>
      <c r="G9514" s="20">
        <v>62</v>
      </c>
      <c r="H9514" s="11">
        <v>17387.655017911198</v>
      </c>
      <c r="I9514" s="10">
        <v>2717741.5598328901</v>
      </c>
      <c r="J9514" s="33">
        <f t="shared" si="592"/>
        <v>6.3978324042630232E-3</v>
      </c>
      <c r="K9514" s="33">
        <f t="shared" si="593"/>
        <v>6.3774098510946953E-3</v>
      </c>
      <c r="L9514" s="33">
        <f t="shared" si="594"/>
        <v>0.94009501193415845</v>
      </c>
      <c r="M9514" s="33">
        <f t="shared" si="595"/>
        <v>0.93409964074408458</v>
      </c>
    </row>
    <row r="9515" spans="1:13" ht="27.6">
      <c r="A9515" t="s">
        <v>164</v>
      </c>
      <c r="B9515" t="s">
        <v>112</v>
      </c>
      <c r="C9515" s="14" t="s">
        <v>384</v>
      </c>
      <c r="D9515" t="s">
        <v>112</v>
      </c>
      <c r="E9515" t="s">
        <v>474</v>
      </c>
      <c r="F9515" s="20">
        <v>2028</v>
      </c>
      <c r="G9515" s="20">
        <v>63</v>
      </c>
      <c r="H9515" s="11">
        <v>18197.3324149486</v>
      </c>
      <c r="I9515" s="10">
        <v>2586948.4352357402</v>
      </c>
      <c r="J9515" s="33">
        <f t="shared" si="592"/>
        <v>7.0342849386135272E-3</v>
      </c>
      <c r="K9515" s="33">
        <f t="shared" si="593"/>
        <v>7.0096022652105239E-3</v>
      </c>
      <c r="L9515" s="33">
        <f t="shared" si="594"/>
        <v>0.93409964074408458</v>
      </c>
      <c r="M9515" s="33">
        <f t="shared" si="595"/>
        <v>0.92755197378639254</v>
      </c>
    </row>
    <row r="9516" spans="1:13" ht="27.6">
      <c r="A9516" t="s">
        <v>164</v>
      </c>
      <c r="B9516" t="s">
        <v>112</v>
      </c>
      <c r="C9516" s="14" t="s">
        <v>384</v>
      </c>
      <c r="D9516" t="s">
        <v>112</v>
      </c>
      <c r="E9516" t="s">
        <v>474</v>
      </c>
      <c r="F9516" s="20">
        <v>2028</v>
      </c>
      <c r="G9516" s="20">
        <v>64</v>
      </c>
      <c r="H9516" s="11">
        <v>19369.668385261099</v>
      </c>
      <c r="I9516" s="10">
        <v>2457651.2737355898</v>
      </c>
      <c r="J9516" s="33">
        <f t="shared" si="592"/>
        <v>7.8813738109473602E-3</v>
      </c>
      <c r="K9516" s="33">
        <f t="shared" si="593"/>
        <v>7.8503972171654057E-3</v>
      </c>
      <c r="L9516" s="33">
        <f t="shared" si="594"/>
        <v>0.92755197378639254</v>
      </c>
      <c r="M9516" s="33">
        <f t="shared" si="595"/>
        <v>0.92027032235260353</v>
      </c>
    </row>
    <row r="9517" spans="1:13" ht="27.6">
      <c r="A9517" t="s">
        <v>164</v>
      </c>
      <c r="B9517" t="s">
        <v>112</v>
      </c>
      <c r="C9517" s="14" t="s">
        <v>384</v>
      </c>
      <c r="D9517" t="s">
        <v>112</v>
      </c>
      <c r="E9517" t="s">
        <v>474</v>
      </c>
      <c r="F9517" s="20">
        <v>2028</v>
      </c>
      <c r="G9517" s="20">
        <v>65</v>
      </c>
      <c r="H9517" s="11">
        <v>20245.217125691601</v>
      </c>
      <c r="I9517" s="10">
        <v>2328604.6639531199</v>
      </c>
      <c r="J9517" s="33">
        <f t="shared" si="592"/>
        <v>8.6941409330180668E-3</v>
      </c>
      <c r="K9517" s="33">
        <f t="shared" si="593"/>
        <v>8.6564561809977514E-3</v>
      </c>
      <c r="L9517" s="33">
        <f t="shared" si="594"/>
        <v>0.92027032235260353</v>
      </c>
      <c r="M9517" s="33">
        <f t="shared" si="595"/>
        <v>0.91230404263248555</v>
      </c>
    </row>
    <row r="9518" spans="1:13" ht="27.6">
      <c r="A9518" t="s">
        <v>164</v>
      </c>
      <c r="B9518" t="s">
        <v>112</v>
      </c>
      <c r="C9518" s="14" t="s">
        <v>384</v>
      </c>
      <c r="D9518" t="s">
        <v>112</v>
      </c>
      <c r="E9518" t="s">
        <v>474</v>
      </c>
      <c r="F9518" s="20">
        <v>2028</v>
      </c>
      <c r="G9518" s="20">
        <v>66</v>
      </c>
      <c r="H9518" s="11">
        <v>20706.6216061468</v>
      </c>
      <c r="I9518" s="10">
        <v>2199387.97688659</v>
      </c>
      <c r="J9518" s="33">
        <f t="shared" si="592"/>
        <v>9.41471983285945E-3</v>
      </c>
      <c r="K9518" s="33">
        <f t="shared" si="593"/>
        <v>9.3705401133624688E-3</v>
      </c>
      <c r="L9518" s="33">
        <f t="shared" si="594"/>
        <v>0.91230404263248555</v>
      </c>
      <c r="M9518" s="33">
        <f t="shared" si="595"/>
        <v>0.90375526100541514</v>
      </c>
    </row>
    <row r="9519" spans="1:13" ht="27.6">
      <c r="A9519" t="s">
        <v>164</v>
      </c>
      <c r="B9519" t="s">
        <v>112</v>
      </c>
      <c r="C9519" s="14" t="s">
        <v>384</v>
      </c>
      <c r="D9519" t="s">
        <v>112</v>
      </c>
      <c r="E9519" t="s">
        <v>474</v>
      </c>
      <c r="F9519" s="20">
        <v>2028</v>
      </c>
      <c r="G9519" s="20">
        <v>67</v>
      </c>
      <c r="H9519" s="11">
        <v>21221.762909911398</v>
      </c>
      <c r="I9519" s="10">
        <v>2069499.1329892999</v>
      </c>
      <c r="J9519" s="33">
        <f t="shared" si="592"/>
        <v>1.0254540614016832E-2</v>
      </c>
      <c r="K9519" s="33">
        <f t="shared" si="593"/>
        <v>1.0202142073020948E-2</v>
      </c>
      <c r="L9519" s="33">
        <f t="shared" si="594"/>
        <v>0.90375526100541514</v>
      </c>
      <c r="M9519" s="33">
        <f t="shared" si="595"/>
        <v>0.8945350214333978</v>
      </c>
    </row>
    <row r="9520" spans="1:13" ht="27.6">
      <c r="A9520" t="s">
        <v>164</v>
      </c>
      <c r="B9520" t="s">
        <v>112</v>
      </c>
      <c r="C9520" s="14" t="s">
        <v>384</v>
      </c>
      <c r="D9520" t="s">
        <v>112</v>
      </c>
      <c r="E9520" t="s">
        <v>474</v>
      </c>
      <c r="F9520" s="20">
        <v>2028</v>
      </c>
      <c r="G9520" s="20">
        <v>68</v>
      </c>
      <c r="H9520" s="11">
        <v>21544.450380230901</v>
      </c>
      <c r="I9520" s="10">
        <v>1935805.9988158001</v>
      </c>
      <c r="J9520" s="33">
        <f t="shared" si="592"/>
        <v>1.1129447058956523E-2</v>
      </c>
      <c r="K9520" s="33">
        <f t="shared" si="593"/>
        <v>1.1067743882592462E-2</v>
      </c>
      <c r="L9520" s="33">
        <f t="shared" si="594"/>
        <v>0.8945350214333978</v>
      </c>
      <c r="M9520" s="33">
        <f t="shared" si="595"/>
        <v>0.88463453692216365</v>
      </c>
    </row>
    <row r="9521" spans="1:13" ht="27.6">
      <c r="A9521" t="s">
        <v>164</v>
      </c>
      <c r="B9521" t="s">
        <v>112</v>
      </c>
      <c r="C9521" s="14" t="s">
        <v>384</v>
      </c>
      <c r="D9521" t="s">
        <v>112</v>
      </c>
      <c r="E9521" t="s">
        <v>474</v>
      </c>
      <c r="F9521" s="20">
        <v>2028</v>
      </c>
      <c r="G9521" s="20">
        <v>69</v>
      </c>
      <c r="H9521" s="11">
        <v>20998.3480635827</v>
      </c>
      <c r="I9521" s="10">
        <v>1798222.82267403</v>
      </c>
      <c r="J9521" s="33">
        <f t="shared" si="592"/>
        <v>1.1677278143070895E-2</v>
      </c>
      <c r="K9521" s="33">
        <f t="shared" si="593"/>
        <v>1.1609363341043566E-2</v>
      </c>
      <c r="L9521" s="33">
        <f t="shared" si="594"/>
        <v>0.88463453692216365</v>
      </c>
      <c r="M9521" s="33">
        <f t="shared" si="595"/>
        <v>0.87436449315899845</v>
      </c>
    </row>
    <row r="9522" spans="1:13" ht="27.6">
      <c r="A9522" t="s">
        <v>164</v>
      </c>
      <c r="B9522" t="s">
        <v>112</v>
      </c>
      <c r="C9522" s="14" t="s">
        <v>384</v>
      </c>
      <c r="D9522" t="s">
        <v>112</v>
      </c>
      <c r="E9522" t="s">
        <v>474</v>
      </c>
      <c r="F9522" s="20">
        <v>2029</v>
      </c>
      <c r="G9522" s="20">
        <v>30</v>
      </c>
      <c r="H9522" s="11">
        <v>867.22875025551502</v>
      </c>
      <c r="I9522" s="10">
        <v>4383726.8103154004</v>
      </c>
      <c r="J9522" s="33">
        <f t="shared" si="592"/>
        <v>1.9782910472770077E-4</v>
      </c>
      <c r="K9522" s="33">
        <f t="shared" si="593"/>
        <v>1.9780953784065414E-4</v>
      </c>
      <c r="L9522" s="33">
        <f t="shared" si="594"/>
        <v>1</v>
      </c>
      <c r="M9522" s="33">
        <f t="shared" si="595"/>
        <v>0.99980219046215935</v>
      </c>
    </row>
    <row r="9523" spans="1:13" ht="27.6">
      <c r="A9523" t="s">
        <v>164</v>
      </c>
      <c r="B9523" t="s">
        <v>112</v>
      </c>
      <c r="C9523" s="14" t="s">
        <v>384</v>
      </c>
      <c r="D9523" t="s">
        <v>112</v>
      </c>
      <c r="E9523" t="s">
        <v>474</v>
      </c>
      <c r="F9523" s="20">
        <v>2029</v>
      </c>
      <c r="G9523" s="20">
        <v>31</v>
      </c>
      <c r="H9523" s="11">
        <v>1270.66569861415</v>
      </c>
      <c r="I9523" s="10">
        <v>4427570.6773077799</v>
      </c>
      <c r="J9523" s="33">
        <f t="shared" si="592"/>
        <v>2.8698936532545394E-4</v>
      </c>
      <c r="K9523" s="33">
        <f t="shared" si="593"/>
        <v>2.8694818781682674E-4</v>
      </c>
      <c r="L9523" s="33">
        <f t="shared" si="594"/>
        <v>0.99980219046215935</v>
      </c>
      <c r="M9523" s="33">
        <f t="shared" si="595"/>
        <v>0.9995152990354309</v>
      </c>
    </row>
    <row r="9524" spans="1:13" ht="27.6">
      <c r="A9524" t="s">
        <v>164</v>
      </c>
      <c r="B9524" t="s">
        <v>112</v>
      </c>
      <c r="C9524" s="14" t="s">
        <v>384</v>
      </c>
      <c r="D9524" t="s">
        <v>112</v>
      </c>
      <c r="E9524" t="s">
        <v>474</v>
      </c>
      <c r="F9524" s="20">
        <v>2029</v>
      </c>
      <c r="G9524" s="20">
        <v>32</v>
      </c>
      <c r="H9524" s="11">
        <v>1318.61033978931</v>
      </c>
      <c r="I9524" s="10">
        <v>4425180.2265840601</v>
      </c>
      <c r="J9524" s="33">
        <f t="shared" si="592"/>
        <v>2.9797890080675608E-4</v>
      </c>
      <c r="K9524" s="33">
        <f t="shared" si="593"/>
        <v>2.9793450950343914E-4</v>
      </c>
      <c r="L9524" s="33">
        <f t="shared" si="594"/>
        <v>0.9995152990354309</v>
      </c>
      <c r="M9524" s="33">
        <f t="shared" si="595"/>
        <v>0.99921750893507155</v>
      </c>
    </row>
    <row r="9525" spans="1:13" ht="27.6">
      <c r="A9525" t="s">
        <v>164</v>
      </c>
      <c r="B9525" t="s">
        <v>112</v>
      </c>
      <c r="C9525" s="14" t="s">
        <v>384</v>
      </c>
      <c r="D9525" t="s">
        <v>112</v>
      </c>
      <c r="E9525" t="s">
        <v>474</v>
      </c>
      <c r="F9525" s="20">
        <v>2029</v>
      </c>
      <c r="G9525" s="20">
        <v>33</v>
      </c>
      <c r="H9525" s="11">
        <v>1356.3338714049601</v>
      </c>
      <c r="I9525" s="10">
        <v>4363598.13996791</v>
      </c>
      <c r="J9525" s="33">
        <f t="shared" si="592"/>
        <v>3.1082923493384168E-4</v>
      </c>
      <c r="K9525" s="33">
        <f t="shared" si="593"/>
        <v>3.1078093253189554E-4</v>
      </c>
      <c r="L9525" s="33">
        <f t="shared" si="594"/>
        <v>0.99921750893507155</v>
      </c>
      <c r="M9525" s="33">
        <f t="shared" si="595"/>
        <v>0.99890697118584248</v>
      </c>
    </row>
    <row r="9526" spans="1:13" ht="27.6">
      <c r="A9526" t="s">
        <v>164</v>
      </c>
      <c r="B9526" t="s">
        <v>112</v>
      </c>
      <c r="C9526" s="14" t="s">
        <v>384</v>
      </c>
      <c r="D9526" t="s">
        <v>112</v>
      </c>
      <c r="E9526" t="s">
        <v>474</v>
      </c>
      <c r="F9526" s="20">
        <v>2029</v>
      </c>
      <c r="G9526" s="20">
        <v>34</v>
      </c>
      <c r="H9526" s="11">
        <v>1399.62306879684</v>
      </c>
      <c r="I9526" s="10">
        <v>4300103.9739494799</v>
      </c>
      <c r="J9526" s="33">
        <f t="shared" si="592"/>
        <v>3.2548586668506533E-4</v>
      </c>
      <c r="K9526" s="33">
        <f t="shared" si="593"/>
        <v>3.2543290190689689E-4</v>
      </c>
      <c r="L9526" s="33">
        <f t="shared" si="594"/>
        <v>0.99890697118584248</v>
      </c>
      <c r="M9526" s="33">
        <f t="shared" si="595"/>
        <v>0.99858189399147446</v>
      </c>
    </row>
    <row r="9527" spans="1:13" ht="27.6">
      <c r="A9527" t="s">
        <v>164</v>
      </c>
      <c r="B9527" t="s">
        <v>112</v>
      </c>
      <c r="C9527" s="14" t="s">
        <v>384</v>
      </c>
      <c r="D9527" t="s">
        <v>112</v>
      </c>
      <c r="E9527" t="s">
        <v>474</v>
      </c>
      <c r="F9527" s="20">
        <v>2029</v>
      </c>
      <c r="G9527" s="20">
        <v>35</v>
      </c>
      <c r="H9527" s="11">
        <v>1479.08477391427</v>
      </c>
      <c r="I9527" s="10">
        <v>4246300.4731892804</v>
      </c>
      <c r="J9527" s="33">
        <f t="shared" si="592"/>
        <v>3.4832315406153295E-4</v>
      </c>
      <c r="K9527" s="33">
        <f t="shared" si="593"/>
        <v>3.4826249659469788E-4</v>
      </c>
      <c r="L9527" s="33">
        <f t="shared" si="594"/>
        <v>0.99858189399147446</v>
      </c>
      <c r="M9527" s="33">
        <f t="shared" si="595"/>
        <v>0.9982341253680187</v>
      </c>
    </row>
    <row r="9528" spans="1:13" ht="27.6">
      <c r="A9528" t="s">
        <v>164</v>
      </c>
      <c r="B9528" t="s">
        <v>112</v>
      </c>
      <c r="C9528" s="14" t="s">
        <v>384</v>
      </c>
      <c r="D9528" t="s">
        <v>112</v>
      </c>
      <c r="E9528" t="s">
        <v>474</v>
      </c>
      <c r="F9528" s="20">
        <v>2029</v>
      </c>
      <c r="G9528" s="20">
        <v>36</v>
      </c>
      <c r="H9528" s="11">
        <v>1941.3971244253801</v>
      </c>
      <c r="I9528" s="10">
        <v>4195143.4565605596</v>
      </c>
      <c r="J9528" s="33">
        <f t="shared" si="592"/>
        <v>4.6277252364024246E-4</v>
      </c>
      <c r="K9528" s="33">
        <f t="shared" si="593"/>
        <v>4.6266546095174998E-4</v>
      </c>
      <c r="L9528" s="33">
        <f t="shared" si="594"/>
        <v>0.9982341253680187</v>
      </c>
      <c r="M9528" s="33">
        <f t="shared" si="595"/>
        <v>0.99777227691626758</v>
      </c>
    </row>
    <row r="9529" spans="1:13" ht="27.6">
      <c r="A9529" t="s">
        <v>164</v>
      </c>
      <c r="B9529" t="s">
        <v>112</v>
      </c>
      <c r="C9529" s="14" t="s">
        <v>384</v>
      </c>
      <c r="D9529" t="s">
        <v>112</v>
      </c>
      <c r="E9529" t="s">
        <v>474</v>
      </c>
      <c r="F9529" s="20">
        <v>2029</v>
      </c>
      <c r="G9529" s="20">
        <v>37</v>
      </c>
      <c r="H9529" s="11">
        <v>2102.4822971651602</v>
      </c>
      <c r="I9529" s="10">
        <v>4179193.2466696799</v>
      </c>
      <c r="J9529" s="33">
        <f t="shared" si="592"/>
        <v>5.0308329217381572E-4</v>
      </c>
      <c r="K9529" s="33">
        <f t="shared" si="593"/>
        <v>5.0295676699285696E-4</v>
      </c>
      <c r="L9529" s="33">
        <f t="shared" si="594"/>
        <v>0.99777227691626758</v>
      </c>
      <c r="M9529" s="33">
        <f t="shared" si="595"/>
        <v>0.99727044059767467</v>
      </c>
    </row>
    <row r="9530" spans="1:13" ht="27.6">
      <c r="A9530" t="s">
        <v>164</v>
      </c>
      <c r="B9530" t="s">
        <v>112</v>
      </c>
      <c r="C9530" s="14" t="s">
        <v>384</v>
      </c>
      <c r="D9530" t="s">
        <v>112</v>
      </c>
      <c r="E9530" t="s">
        <v>474</v>
      </c>
      <c r="F9530" s="20">
        <v>2029</v>
      </c>
      <c r="G9530" s="20">
        <v>38</v>
      </c>
      <c r="H9530" s="11">
        <v>2301.0491926363202</v>
      </c>
      <c r="I9530" s="10">
        <v>4157527.71385918</v>
      </c>
      <c r="J9530" s="33">
        <f t="shared" si="592"/>
        <v>5.534657496005953E-4</v>
      </c>
      <c r="K9530" s="33">
        <f t="shared" si="593"/>
        <v>5.5331261568536405E-4</v>
      </c>
      <c r="L9530" s="33">
        <f t="shared" si="594"/>
        <v>0.99727044059767467</v>
      </c>
      <c r="M9530" s="33">
        <f t="shared" si="595"/>
        <v>0.99671863828164187</v>
      </c>
    </row>
    <row r="9531" spans="1:13" ht="27.6">
      <c r="A9531" t="s">
        <v>164</v>
      </c>
      <c r="B9531" t="s">
        <v>112</v>
      </c>
      <c r="C9531" s="14" t="s">
        <v>384</v>
      </c>
      <c r="D9531" t="s">
        <v>112</v>
      </c>
      <c r="E9531" t="s">
        <v>474</v>
      </c>
      <c r="F9531" s="20">
        <v>2029</v>
      </c>
      <c r="G9531" s="20">
        <v>39</v>
      </c>
      <c r="H9531" s="11">
        <v>2430.6697021949199</v>
      </c>
      <c r="I9531" s="10">
        <v>4139369.9422984999</v>
      </c>
      <c r="J9531" s="33">
        <f t="shared" si="592"/>
        <v>5.8720765142465691E-4</v>
      </c>
      <c r="K9531" s="33">
        <f t="shared" si="593"/>
        <v>5.8703527875292316E-4</v>
      </c>
      <c r="L9531" s="33">
        <f t="shared" si="594"/>
        <v>0.99671863828164187</v>
      </c>
      <c r="M9531" s="33">
        <f t="shared" si="595"/>
        <v>0.99613352927797993</v>
      </c>
    </row>
    <row r="9532" spans="1:13" ht="27.6">
      <c r="A9532" t="s">
        <v>164</v>
      </c>
      <c r="B9532" t="s">
        <v>112</v>
      </c>
      <c r="C9532" s="14" t="s">
        <v>384</v>
      </c>
      <c r="D9532" t="s">
        <v>112</v>
      </c>
      <c r="E9532" t="s">
        <v>474</v>
      </c>
      <c r="F9532" s="20">
        <v>2029</v>
      </c>
      <c r="G9532" s="20">
        <v>40</v>
      </c>
      <c r="H9532" s="11">
        <v>2658.3202660335</v>
      </c>
      <c r="I9532" s="10">
        <v>4144436.9976079701</v>
      </c>
      <c r="J9532" s="33">
        <f t="shared" si="592"/>
        <v>6.414189110771362E-4</v>
      </c>
      <c r="K9532" s="33">
        <f t="shared" si="593"/>
        <v>6.4121324594224038E-4</v>
      </c>
      <c r="L9532" s="33">
        <f t="shared" si="594"/>
        <v>0.99613352927797993</v>
      </c>
      <c r="M9532" s="33">
        <f t="shared" si="595"/>
        <v>0.99549479526427975</v>
      </c>
    </row>
    <row r="9533" spans="1:13" ht="27.6">
      <c r="A9533" t="s">
        <v>164</v>
      </c>
      <c r="B9533" t="s">
        <v>112</v>
      </c>
      <c r="C9533" s="14" t="s">
        <v>384</v>
      </c>
      <c r="D9533" t="s">
        <v>112</v>
      </c>
      <c r="E9533" t="s">
        <v>474</v>
      </c>
      <c r="F9533" s="20">
        <v>2029</v>
      </c>
      <c r="G9533" s="20">
        <v>41</v>
      </c>
      <c r="H9533" s="11">
        <v>3555.8013515956</v>
      </c>
      <c r="I9533" s="10">
        <v>4103756.8820987698</v>
      </c>
      <c r="J9533" s="33">
        <f t="shared" si="592"/>
        <v>8.6647466059857551E-4</v>
      </c>
      <c r="K9533" s="33">
        <f t="shared" si="593"/>
        <v>8.6609937982806695E-4</v>
      </c>
      <c r="L9533" s="33">
        <f t="shared" si="594"/>
        <v>0.99549479526427975</v>
      </c>
      <c r="M9533" s="33">
        <f t="shared" si="595"/>
        <v>0.99463259783947933</v>
      </c>
    </row>
    <row r="9534" spans="1:13" ht="27.6">
      <c r="A9534" t="s">
        <v>164</v>
      </c>
      <c r="B9534" t="s">
        <v>112</v>
      </c>
      <c r="C9534" s="14" t="s">
        <v>384</v>
      </c>
      <c r="D9534" t="s">
        <v>112</v>
      </c>
      <c r="E9534" t="s">
        <v>474</v>
      </c>
      <c r="F9534" s="20">
        <v>2029</v>
      </c>
      <c r="G9534" s="20">
        <v>42</v>
      </c>
      <c r="H9534" s="11">
        <v>3970.0502597899699</v>
      </c>
      <c r="I9534" s="10">
        <v>4054481.6128531699</v>
      </c>
      <c r="J9534" s="33">
        <f t="shared" si="592"/>
        <v>9.7917579579210744E-4</v>
      </c>
      <c r="K9534" s="33">
        <f t="shared" si="593"/>
        <v>9.7869655960414192E-4</v>
      </c>
      <c r="L9534" s="33">
        <f t="shared" si="594"/>
        <v>0.99463259783947933</v>
      </c>
      <c r="M9534" s="33">
        <f t="shared" si="595"/>
        <v>0.99365915433790375</v>
      </c>
    </row>
    <row r="9535" spans="1:13" ht="27.6">
      <c r="A9535" t="s">
        <v>164</v>
      </c>
      <c r="B9535" t="s">
        <v>112</v>
      </c>
      <c r="C9535" s="14" t="s">
        <v>384</v>
      </c>
      <c r="D9535" t="s">
        <v>112</v>
      </c>
      <c r="E9535" t="s">
        <v>474</v>
      </c>
      <c r="F9535" s="20">
        <v>2029</v>
      </c>
      <c r="G9535" s="20">
        <v>43</v>
      </c>
      <c r="H9535" s="11">
        <v>4513.6097258126001</v>
      </c>
      <c r="I9535" s="10">
        <v>4067119.7306641601</v>
      </c>
      <c r="J9535" s="33">
        <f t="shared" si="592"/>
        <v>1.1097803912144795E-3</v>
      </c>
      <c r="K9535" s="33">
        <f t="shared" si="593"/>
        <v>1.1091648126961839E-3</v>
      </c>
      <c r="L9535" s="33">
        <f t="shared" si="594"/>
        <v>0.99365915433790375</v>
      </c>
      <c r="M9535" s="33">
        <f t="shared" si="595"/>
        <v>0.99255702256809875</v>
      </c>
    </row>
    <row r="9536" spans="1:13" ht="27.6">
      <c r="A9536" t="s">
        <v>164</v>
      </c>
      <c r="B9536" t="s">
        <v>112</v>
      </c>
      <c r="C9536" s="14" t="s">
        <v>384</v>
      </c>
      <c r="D9536" t="s">
        <v>112</v>
      </c>
      <c r="E9536" t="s">
        <v>474</v>
      </c>
      <c r="F9536" s="20">
        <v>2029</v>
      </c>
      <c r="G9536" s="20">
        <v>44</v>
      </c>
      <c r="H9536" s="11">
        <v>4900.5234190954798</v>
      </c>
      <c r="I9536" s="10">
        <v>4136611.97912869</v>
      </c>
      <c r="J9536" s="33">
        <f t="shared" si="592"/>
        <v>1.1846707991518448E-3</v>
      </c>
      <c r="K9536" s="33">
        <f t="shared" si="593"/>
        <v>1.1839693537220031E-3</v>
      </c>
      <c r="L9536" s="33">
        <f t="shared" si="594"/>
        <v>0.99255702256809875</v>
      </c>
      <c r="M9536" s="33">
        <f t="shared" si="595"/>
        <v>0.9913818654715566</v>
      </c>
    </row>
    <row r="9537" spans="1:13" ht="27.6">
      <c r="A9537" t="s">
        <v>164</v>
      </c>
      <c r="B9537" t="s">
        <v>112</v>
      </c>
      <c r="C9537" s="14" t="s">
        <v>384</v>
      </c>
      <c r="D9537" t="s">
        <v>112</v>
      </c>
      <c r="E9537" t="s">
        <v>474</v>
      </c>
      <c r="F9537" s="20">
        <v>2029</v>
      </c>
      <c r="G9537" s="20">
        <v>45</v>
      </c>
      <c r="H9537" s="11">
        <v>5423.3909359256304</v>
      </c>
      <c r="I9537" s="10">
        <v>4164543.9581750501</v>
      </c>
      <c r="J9537" s="33">
        <f t="shared" si="592"/>
        <v>1.3022772698267355E-3</v>
      </c>
      <c r="K9537" s="33">
        <f t="shared" si="593"/>
        <v>1.3014296747575482E-3</v>
      </c>
      <c r="L9537" s="33">
        <f t="shared" si="594"/>
        <v>0.9913818654715566</v>
      </c>
      <c r="M9537" s="33">
        <f t="shared" si="595"/>
        <v>0.99009165169281543</v>
      </c>
    </row>
    <row r="9538" spans="1:13" ht="27.6">
      <c r="A9538" t="s">
        <v>164</v>
      </c>
      <c r="B9538" t="s">
        <v>112</v>
      </c>
      <c r="C9538" s="14" t="s">
        <v>384</v>
      </c>
      <c r="D9538" t="s">
        <v>112</v>
      </c>
      <c r="E9538" t="s">
        <v>474</v>
      </c>
      <c r="F9538" s="20">
        <v>2029</v>
      </c>
      <c r="G9538" s="20">
        <v>46</v>
      </c>
      <c r="H9538" s="11">
        <v>6634.4089494867203</v>
      </c>
      <c r="I9538" s="10">
        <v>4133146.9143397901</v>
      </c>
      <c r="J9538" s="33">
        <f t="shared" ref="J9538:J9601" si="596">IF(I9538&gt;0,H9538/I9538,0)</f>
        <v>1.6051713348172794E-3</v>
      </c>
      <c r="K9538" s="33">
        <f t="shared" ref="K9538:K9601" si="597">1-EXP(-J9538)</f>
        <v>1.6038837363411274E-3</v>
      </c>
      <c r="L9538" s="33">
        <f t="shared" ref="L9538:L9601" si="598">IF(G9538=30,1,M9537)</f>
        <v>0.99009165169281543</v>
      </c>
      <c r="M9538" s="33">
        <f t="shared" ref="M9538:M9601" si="599">L9538*(1-K9538)</f>
        <v>0.98850365979517818</v>
      </c>
    </row>
    <row r="9539" spans="1:13" ht="27.6">
      <c r="A9539" t="s">
        <v>164</v>
      </c>
      <c r="B9539" t="s">
        <v>112</v>
      </c>
      <c r="C9539" s="14" t="s">
        <v>384</v>
      </c>
      <c r="D9539" t="s">
        <v>112</v>
      </c>
      <c r="E9539" t="s">
        <v>474</v>
      </c>
      <c r="F9539" s="20">
        <v>2029</v>
      </c>
      <c r="G9539" s="20">
        <v>47</v>
      </c>
      <c r="H9539" s="11">
        <v>7070.6162705018196</v>
      </c>
      <c r="I9539" s="10">
        <v>4077208.49515823</v>
      </c>
      <c r="J9539" s="33">
        <f t="shared" si="596"/>
        <v>1.7341806971358771E-3</v>
      </c>
      <c r="K9539" s="33">
        <f t="shared" si="597"/>
        <v>1.7326778746381555E-3</v>
      </c>
      <c r="L9539" s="33">
        <f t="shared" si="598"/>
        <v>0.98850365979517818</v>
      </c>
      <c r="M9539" s="33">
        <f t="shared" si="599"/>
        <v>0.98679090137485226</v>
      </c>
    </row>
    <row r="9540" spans="1:13" ht="27.6">
      <c r="A9540" t="s">
        <v>164</v>
      </c>
      <c r="B9540" t="s">
        <v>112</v>
      </c>
      <c r="C9540" s="14" t="s">
        <v>384</v>
      </c>
      <c r="D9540" t="s">
        <v>112</v>
      </c>
      <c r="E9540" t="s">
        <v>474</v>
      </c>
      <c r="F9540" s="20">
        <v>2029</v>
      </c>
      <c r="G9540" s="20">
        <v>48</v>
      </c>
      <c r="H9540" s="11">
        <v>7496.8957469553798</v>
      </c>
      <c r="I9540" s="10">
        <v>4013872.2283223001</v>
      </c>
      <c r="J9540" s="33">
        <f t="shared" si="596"/>
        <v>1.8677464853157266E-3</v>
      </c>
      <c r="K9540" s="33">
        <f t="shared" si="597"/>
        <v>1.8660033322739356E-3</v>
      </c>
      <c r="L9540" s="33">
        <f t="shared" si="598"/>
        <v>0.98679090137485226</v>
      </c>
      <c r="M9540" s="33">
        <f t="shared" si="599"/>
        <v>0.98494954626462916</v>
      </c>
    </row>
    <row r="9541" spans="1:13" ht="27.6">
      <c r="A9541" t="s">
        <v>164</v>
      </c>
      <c r="B9541" t="s">
        <v>112</v>
      </c>
      <c r="C9541" s="14" t="s">
        <v>384</v>
      </c>
      <c r="D9541" t="s">
        <v>112</v>
      </c>
      <c r="E9541" t="s">
        <v>474</v>
      </c>
      <c r="F9541" s="20">
        <v>2029</v>
      </c>
      <c r="G9541" s="20">
        <v>49</v>
      </c>
      <c r="H9541" s="11">
        <v>7741.5641403571599</v>
      </c>
      <c r="I9541" s="10">
        <v>3955731.46209556</v>
      </c>
      <c r="J9541" s="33">
        <f t="shared" si="596"/>
        <v>1.9570499702869222E-3</v>
      </c>
      <c r="K9541" s="33">
        <f t="shared" si="597"/>
        <v>1.9551361966476666E-3</v>
      </c>
      <c r="L9541" s="33">
        <f t="shared" si="598"/>
        <v>0.98494954626462916</v>
      </c>
      <c r="M9541" s="33">
        <f t="shared" si="599"/>
        <v>0.98302383575485552</v>
      </c>
    </row>
    <row r="9542" spans="1:13" ht="27.6">
      <c r="A9542" t="s">
        <v>164</v>
      </c>
      <c r="B9542" t="s">
        <v>112</v>
      </c>
      <c r="C9542" s="14" t="s">
        <v>384</v>
      </c>
      <c r="D9542" t="s">
        <v>112</v>
      </c>
      <c r="E9542" t="s">
        <v>474</v>
      </c>
      <c r="F9542" s="20">
        <v>2029</v>
      </c>
      <c r="G9542" s="20">
        <v>50</v>
      </c>
      <c r="H9542" s="11">
        <v>8064.3790541680901</v>
      </c>
      <c r="I9542" s="10">
        <v>3884186.3911971501</v>
      </c>
      <c r="J9542" s="33">
        <f t="shared" si="596"/>
        <v>2.0762080502739616E-3</v>
      </c>
      <c r="K9542" s="33">
        <f t="shared" si="597"/>
        <v>2.074054221196886E-3</v>
      </c>
      <c r="L9542" s="33">
        <f t="shared" si="598"/>
        <v>0.98302383575485552</v>
      </c>
      <c r="M9542" s="33">
        <f t="shared" si="599"/>
        <v>0.98098499101877101</v>
      </c>
    </row>
    <row r="9543" spans="1:13" ht="27.6">
      <c r="A9543" t="s">
        <v>164</v>
      </c>
      <c r="B9543" t="s">
        <v>112</v>
      </c>
      <c r="C9543" s="14" t="s">
        <v>384</v>
      </c>
      <c r="D9543" t="s">
        <v>112</v>
      </c>
      <c r="E9543" t="s">
        <v>474</v>
      </c>
      <c r="F9543" s="20">
        <v>2029</v>
      </c>
      <c r="G9543" s="20">
        <v>51</v>
      </c>
      <c r="H9543" s="11">
        <v>8842.12172404997</v>
      </c>
      <c r="I9543" s="10">
        <v>3788343.5099490699</v>
      </c>
      <c r="J9543" s="33">
        <f t="shared" si="596"/>
        <v>2.3340337804184084E-3</v>
      </c>
      <c r="K9543" s="33">
        <f t="shared" si="597"/>
        <v>2.3313120415296984E-3</v>
      </c>
      <c r="L9543" s="33">
        <f t="shared" si="598"/>
        <v>0.98098499101877101</v>
      </c>
      <c r="M9543" s="33">
        <f t="shared" si="599"/>
        <v>0.97869800889664904</v>
      </c>
    </row>
    <row r="9544" spans="1:13" ht="27.6">
      <c r="A9544" t="s">
        <v>164</v>
      </c>
      <c r="B9544" t="s">
        <v>112</v>
      </c>
      <c r="C9544" s="14" t="s">
        <v>384</v>
      </c>
      <c r="D9544" t="s">
        <v>112</v>
      </c>
      <c r="E9544" t="s">
        <v>474</v>
      </c>
      <c r="F9544" s="20">
        <v>2029</v>
      </c>
      <c r="G9544" s="20">
        <v>52</v>
      </c>
      <c r="H9544" s="11">
        <v>9198.1257760915705</v>
      </c>
      <c r="I9544" s="10">
        <v>3696773.89548581</v>
      </c>
      <c r="J9544" s="33">
        <f t="shared" si="596"/>
        <v>2.4881494070609915E-3</v>
      </c>
      <c r="K9544" s="33">
        <f t="shared" si="597"/>
        <v>2.4850565290377435E-3</v>
      </c>
      <c r="L9544" s="33">
        <f t="shared" si="598"/>
        <v>0.97869800889664904</v>
      </c>
      <c r="M9544" s="33">
        <f t="shared" si="599"/>
        <v>0.97626588901968414</v>
      </c>
    </row>
    <row r="9545" spans="1:13" ht="27.6">
      <c r="A9545" t="s">
        <v>164</v>
      </c>
      <c r="B9545" t="s">
        <v>112</v>
      </c>
      <c r="C9545" s="14" t="s">
        <v>384</v>
      </c>
      <c r="D9545" t="s">
        <v>112</v>
      </c>
      <c r="E9545" t="s">
        <v>474</v>
      </c>
      <c r="F9545" s="20">
        <v>2029</v>
      </c>
      <c r="G9545" s="20">
        <v>53</v>
      </c>
      <c r="H9545" s="11">
        <v>9740.0431347905705</v>
      </c>
      <c r="I9545" s="10">
        <v>3620398.2484190399</v>
      </c>
      <c r="J9545" s="33">
        <f t="shared" si="596"/>
        <v>2.6903236789057295E-3</v>
      </c>
      <c r="K9545" s="33">
        <f t="shared" si="597"/>
        <v>2.6867080013315281E-3</v>
      </c>
      <c r="L9545" s="33">
        <f t="shared" si="598"/>
        <v>0.97626588901968414</v>
      </c>
      <c r="M9545" s="33">
        <f t="shared" si="599"/>
        <v>0.97364294764422787</v>
      </c>
    </row>
    <row r="9546" spans="1:13" ht="27.6">
      <c r="A9546" t="s">
        <v>164</v>
      </c>
      <c r="B9546" t="s">
        <v>112</v>
      </c>
      <c r="C9546" s="14" t="s">
        <v>384</v>
      </c>
      <c r="D9546" t="s">
        <v>112</v>
      </c>
      <c r="E9546" t="s">
        <v>474</v>
      </c>
      <c r="F9546" s="20">
        <v>2029</v>
      </c>
      <c r="G9546" s="20">
        <v>54</v>
      </c>
      <c r="H9546" s="11">
        <v>10361.9593824002</v>
      </c>
      <c r="I9546" s="10">
        <v>3531361.5102366102</v>
      </c>
      <c r="J9546" s="33">
        <f t="shared" si="596"/>
        <v>2.9342675204346107E-3</v>
      </c>
      <c r="K9546" s="33">
        <f t="shared" si="597"/>
        <v>2.9299667650445338E-3</v>
      </c>
      <c r="L9546" s="33">
        <f t="shared" si="598"/>
        <v>0.97364294764422787</v>
      </c>
      <c r="M9546" s="33">
        <f t="shared" si="599"/>
        <v>0.97079020616661027</v>
      </c>
    </row>
    <row r="9547" spans="1:13" ht="27.6">
      <c r="A9547" t="s">
        <v>164</v>
      </c>
      <c r="B9547" t="s">
        <v>112</v>
      </c>
      <c r="C9547" s="14" t="s">
        <v>384</v>
      </c>
      <c r="D9547" t="s">
        <v>112</v>
      </c>
      <c r="E9547" t="s">
        <v>474</v>
      </c>
      <c r="F9547" s="20">
        <v>2029</v>
      </c>
      <c r="G9547" s="20">
        <v>55</v>
      </c>
      <c r="H9547" s="11">
        <v>11168.1395026094</v>
      </c>
      <c r="I9547" s="10">
        <v>3457538.87369694</v>
      </c>
      <c r="J9547" s="33">
        <f t="shared" si="596"/>
        <v>3.2300835682775634E-3</v>
      </c>
      <c r="K9547" s="33">
        <f t="shared" si="597"/>
        <v>3.2248724606295243E-3</v>
      </c>
      <c r="L9547" s="33">
        <f t="shared" si="598"/>
        <v>0.97079020616661027</v>
      </c>
      <c r="M9547" s="33">
        <f t="shared" si="599"/>
        <v>0.96765953156569473</v>
      </c>
    </row>
    <row r="9548" spans="1:13" ht="27.6">
      <c r="A9548" t="s">
        <v>164</v>
      </c>
      <c r="B9548" t="s">
        <v>112</v>
      </c>
      <c r="C9548" s="14" t="s">
        <v>384</v>
      </c>
      <c r="D9548" t="s">
        <v>112</v>
      </c>
      <c r="E9548" t="s">
        <v>474</v>
      </c>
      <c r="F9548" s="20">
        <v>2029</v>
      </c>
      <c r="G9548" s="20">
        <v>56</v>
      </c>
      <c r="H9548" s="11">
        <v>12319.7849567429</v>
      </c>
      <c r="I9548" s="10">
        <v>3383751.1177769299</v>
      </c>
      <c r="J9548" s="33">
        <f t="shared" si="596"/>
        <v>3.6408661653688054E-3</v>
      </c>
      <c r="K9548" s="33">
        <f t="shared" si="597"/>
        <v>3.6342462486655958E-3</v>
      </c>
      <c r="L9548" s="33">
        <f t="shared" si="598"/>
        <v>0.96765953156569473</v>
      </c>
      <c r="M9548" s="33">
        <f t="shared" si="599"/>
        <v>0.96414281854311656</v>
      </c>
    </row>
    <row r="9549" spans="1:13" ht="27.6">
      <c r="A9549" t="s">
        <v>164</v>
      </c>
      <c r="B9549" t="s">
        <v>112</v>
      </c>
      <c r="C9549" s="14" t="s">
        <v>384</v>
      </c>
      <c r="D9549" t="s">
        <v>112</v>
      </c>
      <c r="E9549" t="s">
        <v>474</v>
      </c>
      <c r="F9549" s="20">
        <v>2029</v>
      </c>
      <c r="G9549" s="20">
        <v>57</v>
      </c>
      <c r="H9549" s="11">
        <v>13237.1377145806</v>
      </c>
      <c r="I9549" s="10">
        <v>3288337.2546391799</v>
      </c>
      <c r="J9549" s="33">
        <f t="shared" si="596"/>
        <v>4.0254805664795088E-3</v>
      </c>
      <c r="K9549" s="33">
        <f t="shared" si="597"/>
        <v>4.017389180464126E-3</v>
      </c>
      <c r="L9549" s="33">
        <f t="shared" si="598"/>
        <v>0.96414281854311656</v>
      </c>
      <c r="M9549" s="33">
        <f t="shared" si="599"/>
        <v>0.96026948161547931</v>
      </c>
    </row>
    <row r="9550" spans="1:13" ht="27.6">
      <c r="A9550" t="s">
        <v>164</v>
      </c>
      <c r="B9550" t="s">
        <v>112</v>
      </c>
      <c r="C9550" s="14" t="s">
        <v>384</v>
      </c>
      <c r="D9550" t="s">
        <v>112</v>
      </c>
      <c r="E9550" t="s">
        <v>474</v>
      </c>
      <c r="F9550" s="20">
        <v>2029</v>
      </c>
      <c r="G9550" s="20">
        <v>58</v>
      </c>
      <c r="H9550" s="11">
        <v>14155.538550261001</v>
      </c>
      <c r="I9550" s="10">
        <v>3203210.4456318198</v>
      </c>
      <c r="J9550" s="33">
        <f t="shared" si="596"/>
        <v>4.4191721994303376E-3</v>
      </c>
      <c r="K9550" s="33">
        <f t="shared" si="597"/>
        <v>4.4094220258192873E-3</v>
      </c>
      <c r="L9550" s="33">
        <f t="shared" si="598"/>
        <v>0.96026948161547931</v>
      </c>
      <c r="M9550" s="33">
        <f t="shared" si="599"/>
        <v>0.95603524821252195</v>
      </c>
    </row>
    <row r="9551" spans="1:13" ht="27.6">
      <c r="A9551" t="s">
        <v>164</v>
      </c>
      <c r="B9551" t="s">
        <v>112</v>
      </c>
      <c r="C9551" s="14" t="s">
        <v>384</v>
      </c>
      <c r="D9551" t="s">
        <v>112</v>
      </c>
      <c r="E9551" t="s">
        <v>474</v>
      </c>
      <c r="F9551" s="20">
        <v>2029</v>
      </c>
      <c r="G9551" s="20">
        <v>59</v>
      </c>
      <c r="H9551" s="11">
        <v>14408.894699221901</v>
      </c>
      <c r="I9551" s="10">
        <v>3115546.36231951</v>
      </c>
      <c r="J9551" s="33">
        <f t="shared" si="596"/>
        <v>4.6248371950063181E-3</v>
      </c>
      <c r="K9551" s="33">
        <f t="shared" si="597"/>
        <v>4.6141591032871077E-3</v>
      </c>
      <c r="L9551" s="33">
        <f t="shared" si="598"/>
        <v>0.95603524821252195</v>
      </c>
      <c r="M9551" s="33">
        <f t="shared" si="599"/>
        <v>0.95162394946891882</v>
      </c>
    </row>
    <row r="9552" spans="1:13" ht="27.6">
      <c r="A9552" t="s">
        <v>164</v>
      </c>
      <c r="B9552" t="s">
        <v>112</v>
      </c>
      <c r="C9552" s="14" t="s">
        <v>384</v>
      </c>
      <c r="D9552" t="s">
        <v>112</v>
      </c>
      <c r="E9552" t="s">
        <v>474</v>
      </c>
      <c r="F9552" s="20">
        <v>2029</v>
      </c>
      <c r="G9552" s="20">
        <v>60</v>
      </c>
      <c r="H9552" s="11">
        <v>14853.452942395001</v>
      </c>
      <c r="I9552" s="10">
        <v>3012562.3067651498</v>
      </c>
      <c r="J9552" s="33">
        <f t="shared" si="596"/>
        <v>4.9305048094903789E-3</v>
      </c>
      <c r="K9552" s="33">
        <f t="shared" si="597"/>
        <v>4.9183698227140971E-3</v>
      </c>
      <c r="L9552" s="33">
        <f t="shared" si="598"/>
        <v>0.95162394946891882</v>
      </c>
      <c r="M9552" s="33">
        <f t="shared" si="599"/>
        <v>0.94694351095327889</v>
      </c>
    </row>
    <row r="9553" spans="1:13" ht="27.6">
      <c r="A9553" t="s">
        <v>164</v>
      </c>
      <c r="B9553" t="s">
        <v>112</v>
      </c>
      <c r="C9553" s="14" t="s">
        <v>384</v>
      </c>
      <c r="D9553" t="s">
        <v>112</v>
      </c>
      <c r="E9553" t="s">
        <v>474</v>
      </c>
      <c r="F9553" s="20">
        <v>2029</v>
      </c>
      <c r="G9553" s="20">
        <v>61</v>
      </c>
      <c r="H9553" s="11">
        <v>16021.2757903603</v>
      </c>
      <c r="I9553" s="10">
        <v>2902827.09311658</v>
      </c>
      <c r="J9553" s="33">
        <f t="shared" si="596"/>
        <v>5.5191974156336256E-3</v>
      </c>
      <c r="K9553" s="33">
        <f t="shared" si="597"/>
        <v>5.5039946274993978E-3</v>
      </c>
      <c r="L9553" s="33">
        <f t="shared" si="598"/>
        <v>0.94694351095327889</v>
      </c>
      <c r="M9553" s="33">
        <f t="shared" si="599"/>
        <v>0.94173153895644668</v>
      </c>
    </row>
    <row r="9554" spans="1:13" ht="27.6">
      <c r="A9554" t="s">
        <v>164</v>
      </c>
      <c r="B9554" t="s">
        <v>112</v>
      </c>
      <c r="C9554" s="14" t="s">
        <v>384</v>
      </c>
      <c r="D9554" t="s">
        <v>112</v>
      </c>
      <c r="E9554" t="s">
        <v>474</v>
      </c>
      <c r="F9554" s="20">
        <v>2029</v>
      </c>
      <c r="G9554" s="20">
        <v>62</v>
      </c>
      <c r="H9554" s="11">
        <v>16963.820427299099</v>
      </c>
      <c r="I9554" s="10">
        <v>2795065.6850962001</v>
      </c>
      <c r="J9554" s="33">
        <f t="shared" si="596"/>
        <v>6.0692027803687341E-3</v>
      </c>
      <c r="K9554" s="33">
        <f t="shared" si="597"/>
        <v>6.0508223727803179E-3</v>
      </c>
      <c r="L9554" s="33">
        <f t="shared" si="598"/>
        <v>0.94173153895644668</v>
      </c>
      <c r="M9554" s="33">
        <f t="shared" si="599"/>
        <v>0.93603328869137614</v>
      </c>
    </row>
    <row r="9555" spans="1:13" ht="27.6">
      <c r="A9555" t="s">
        <v>164</v>
      </c>
      <c r="B9555" t="s">
        <v>112</v>
      </c>
      <c r="C9555" s="14" t="s">
        <v>384</v>
      </c>
      <c r="D9555" t="s">
        <v>112</v>
      </c>
      <c r="E9555" t="s">
        <v>474</v>
      </c>
      <c r="F9555" s="20">
        <v>2029</v>
      </c>
      <c r="G9555" s="20">
        <v>63</v>
      </c>
      <c r="H9555" s="11">
        <v>17870.927850603399</v>
      </c>
      <c r="I9555" s="10">
        <v>2674537.1174396402</v>
      </c>
      <c r="J9555" s="33">
        <f t="shared" si="596"/>
        <v>6.681876925197212E-3</v>
      </c>
      <c r="K9555" s="33">
        <f t="shared" si="597"/>
        <v>6.659602824121702E-3</v>
      </c>
      <c r="L9555" s="33">
        <f t="shared" si="598"/>
        <v>0.93603328869137614</v>
      </c>
      <c r="M9555" s="33">
        <f t="shared" si="599"/>
        <v>0.92979967875853509</v>
      </c>
    </row>
    <row r="9556" spans="1:13" ht="27.6">
      <c r="A9556" t="s">
        <v>164</v>
      </c>
      <c r="B9556" t="s">
        <v>112</v>
      </c>
      <c r="C9556" s="14" t="s">
        <v>384</v>
      </c>
      <c r="D9556" t="s">
        <v>112</v>
      </c>
      <c r="E9556" t="s">
        <v>474</v>
      </c>
      <c r="F9556" s="20">
        <v>2029</v>
      </c>
      <c r="G9556" s="20">
        <v>64</v>
      </c>
      <c r="H9556" s="11">
        <v>18980.876536657801</v>
      </c>
      <c r="I9556" s="10">
        <v>2541876.6970470501</v>
      </c>
      <c r="J9556" s="33">
        <f t="shared" si="596"/>
        <v>7.4672687934502378E-3</v>
      </c>
      <c r="K9556" s="33">
        <f t="shared" si="597"/>
        <v>7.4394580084236051E-3</v>
      </c>
      <c r="L9556" s="33">
        <f t="shared" si="598"/>
        <v>0.92979967875853509</v>
      </c>
      <c r="M9556" s="33">
        <f t="shared" si="599"/>
        <v>0.9228824730921652</v>
      </c>
    </row>
    <row r="9557" spans="1:13" ht="27.6">
      <c r="A9557" t="s">
        <v>164</v>
      </c>
      <c r="B9557" t="s">
        <v>112</v>
      </c>
      <c r="C9557" s="14" t="s">
        <v>384</v>
      </c>
      <c r="D9557" t="s">
        <v>112</v>
      </c>
      <c r="E9557" t="s">
        <v>474</v>
      </c>
      <c r="F9557" s="20">
        <v>2029</v>
      </c>
      <c r="G9557" s="20">
        <v>65</v>
      </c>
      <c r="H9557" s="11">
        <v>20041.148972017301</v>
      </c>
      <c r="I9557" s="10">
        <v>2410336.7057836298</v>
      </c>
      <c r="J9557" s="33">
        <f t="shared" si="596"/>
        <v>8.3146677905739652E-3</v>
      </c>
      <c r="K9557" s="33">
        <f t="shared" si="597"/>
        <v>8.2801965454850635E-3</v>
      </c>
      <c r="L9557" s="33">
        <f t="shared" si="598"/>
        <v>0.9228824730921652</v>
      </c>
      <c r="M9557" s="33">
        <f t="shared" si="599"/>
        <v>0.91524082482657876</v>
      </c>
    </row>
    <row r="9558" spans="1:13" ht="27.6">
      <c r="A9558" t="s">
        <v>164</v>
      </c>
      <c r="B9558" t="s">
        <v>112</v>
      </c>
      <c r="C9558" s="14" t="s">
        <v>384</v>
      </c>
      <c r="D9558" t="s">
        <v>112</v>
      </c>
      <c r="E9558" t="s">
        <v>474</v>
      </c>
      <c r="F9558" s="20">
        <v>2029</v>
      </c>
      <c r="G9558" s="20">
        <v>66</v>
      </c>
      <c r="H9558" s="11">
        <v>20422.982765061599</v>
      </c>
      <c r="I9558" s="10">
        <v>2279326.0211884002</v>
      </c>
      <c r="J9558" s="33">
        <f t="shared" si="596"/>
        <v>8.9600972283962327E-3</v>
      </c>
      <c r="K9558" s="33">
        <f t="shared" si="597"/>
        <v>8.9200751802388512E-3</v>
      </c>
      <c r="L9558" s="33">
        <f t="shared" si="598"/>
        <v>0.91524082482657876</v>
      </c>
      <c r="M9558" s="33">
        <f t="shared" si="599"/>
        <v>0.9070768078611019</v>
      </c>
    </row>
    <row r="9559" spans="1:13" ht="27.6">
      <c r="A9559" t="s">
        <v>164</v>
      </c>
      <c r="B9559" t="s">
        <v>112</v>
      </c>
      <c r="C9559" s="14" t="s">
        <v>384</v>
      </c>
      <c r="D9559" t="s">
        <v>112</v>
      </c>
      <c r="E9559" t="s">
        <v>474</v>
      </c>
      <c r="F9559" s="20">
        <v>2029</v>
      </c>
      <c r="G9559" s="20">
        <v>67</v>
      </c>
      <c r="H9559" s="11">
        <v>21134.4066738047</v>
      </c>
      <c r="I9559" s="10">
        <v>2148045.81156549</v>
      </c>
      <c r="J9559" s="33">
        <f t="shared" si="596"/>
        <v>9.8388994126722105E-3</v>
      </c>
      <c r="K9559" s="33">
        <f t="shared" si="597"/>
        <v>9.7906557928619797E-3</v>
      </c>
      <c r="L9559" s="33">
        <f t="shared" si="598"/>
        <v>0.9070768078611019</v>
      </c>
      <c r="M9559" s="33">
        <f t="shared" si="599"/>
        <v>0.89819593105764584</v>
      </c>
    </row>
    <row r="9560" spans="1:13" ht="27.6">
      <c r="A9560" t="s">
        <v>164</v>
      </c>
      <c r="B9560" t="s">
        <v>112</v>
      </c>
      <c r="C9560" s="14" t="s">
        <v>384</v>
      </c>
      <c r="D9560" t="s">
        <v>112</v>
      </c>
      <c r="E9560" t="s">
        <v>474</v>
      </c>
      <c r="F9560" s="20">
        <v>2029</v>
      </c>
      <c r="G9560" s="20">
        <v>68</v>
      </c>
      <c r="H9560" s="11">
        <v>21502.713743618398</v>
      </c>
      <c r="I9560" s="10">
        <v>2016665.79068925</v>
      </c>
      <c r="J9560" s="33">
        <f t="shared" si="596"/>
        <v>1.066250731424827E-2</v>
      </c>
      <c r="K9560" s="33">
        <f t="shared" si="597"/>
        <v>1.0605864280807675E-2</v>
      </c>
      <c r="L9560" s="33">
        <f t="shared" si="598"/>
        <v>0.89819593105764584</v>
      </c>
      <c r="M9560" s="33">
        <f t="shared" si="599"/>
        <v>0.88866978691527476</v>
      </c>
    </row>
    <row r="9561" spans="1:13" ht="27.6">
      <c r="A9561" t="s">
        <v>164</v>
      </c>
      <c r="B9561" t="s">
        <v>112</v>
      </c>
      <c r="C9561" s="14" t="s">
        <v>384</v>
      </c>
      <c r="D9561" t="s">
        <v>112</v>
      </c>
      <c r="E9561" t="s">
        <v>474</v>
      </c>
      <c r="F9561" s="20">
        <v>2029</v>
      </c>
      <c r="G9561" s="20">
        <v>69</v>
      </c>
      <c r="H9561" s="11">
        <v>20968.852191492599</v>
      </c>
      <c r="I9561" s="10">
        <v>1881832.38075035</v>
      </c>
      <c r="J9561" s="33">
        <f t="shared" si="596"/>
        <v>1.1142784238377071E-2</v>
      </c>
      <c r="K9561" s="33">
        <f t="shared" si="597"/>
        <v>1.1080933361571677E-2</v>
      </c>
      <c r="L9561" s="33">
        <f t="shared" si="598"/>
        <v>0.88866978691527476</v>
      </c>
      <c r="M9561" s="33">
        <f t="shared" si="599"/>
        <v>0.87882249622602449</v>
      </c>
    </row>
    <row r="9562" spans="1:13" ht="27.6">
      <c r="A9562" t="s">
        <v>164</v>
      </c>
      <c r="B9562" t="s">
        <v>112</v>
      </c>
      <c r="C9562" s="14" t="s">
        <v>384</v>
      </c>
      <c r="D9562" t="s">
        <v>112</v>
      </c>
      <c r="E9562" t="s">
        <v>474</v>
      </c>
      <c r="F9562" s="20">
        <v>2030</v>
      </c>
      <c r="G9562" s="20">
        <v>30</v>
      </c>
      <c r="H9562" s="11">
        <v>815.83747386191601</v>
      </c>
      <c r="I9562" s="10">
        <v>4336861.2736721197</v>
      </c>
      <c r="J9562" s="33">
        <f t="shared" si="596"/>
        <v>1.8811703266014958E-4</v>
      </c>
      <c r="K9562" s="33">
        <f t="shared" si="597"/>
        <v>1.8809933976060567E-4</v>
      </c>
      <c r="L9562" s="33">
        <f t="shared" si="598"/>
        <v>1</v>
      </c>
      <c r="M9562" s="33">
        <f t="shared" si="599"/>
        <v>0.99981190066023939</v>
      </c>
    </row>
    <row r="9563" spans="1:13" ht="27.6">
      <c r="A9563" t="s">
        <v>164</v>
      </c>
      <c r="B9563" t="s">
        <v>112</v>
      </c>
      <c r="C9563" s="14" t="s">
        <v>384</v>
      </c>
      <c r="D9563" t="s">
        <v>112</v>
      </c>
      <c r="E9563" t="s">
        <v>474</v>
      </c>
      <c r="F9563" s="20">
        <v>2030</v>
      </c>
      <c r="G9563" s="20">
        <v>31</v>
      </c>
      <c r="H9563" s="11">
        <v>1223.20818470619</v>
      </c>
      <c r="I9563" s="10">
        <v>4377756.20607155</v>
      </c>
      <c r="J9563" s="33">
        <f t="shared" si="596"/>
        <v>2.7941441394331449E-4</v>
      </c>
      <c r="K9563" s="33">
        <f t="shared" si="597"/>
        <v>2.7937538137146056E-4</v>
      </c>
      <c r="L9563" s="33">
        <f t="shared" si="598"/>
        <v>0.99981190066023939</v>
      </c>
      <c r="M9563" s="33">
        <f t="shared" si="599"/>
        <v>0.99953257782919269</v>
      </c>
    </row>
    <row r="9564" spans="1:13" ht="27.6">
      <c r="A9564" t="s">
        <v>164</v>
      </c>
      <c r="B9564" t="s">
        <v>112</v>
      </c>
      <c r="C9564" s="14" t="s">
        <v>384</v>
      </c>
      <c r="D9564" t="s">
        <v>112</v>
      </c>
      <c r="E9564" t="s">
        <v>474</v>
      </c>
      <c r="F9564" s="20">
        <v>2030</v>
      </c>
      <c r="G9564" s="20">
        <v>32</v>
      </c>
      <c r="H9564" s="11">
        <v>1286.98135579256</v>
      </c>
      <c r="I9564" s="10">
        <v>4421416.4718922405</v>
      </c>
      <c r="J9564" s="33">
        <f t="shared" si="596"/>
        <v>2.9107897072672021E-4</v>
      </c>
      <c r="K9564" s="33">
        <f t="shared" si="597"/>
        <v>2.9103661135321257E-4</v>
      </c>
      <c r="L9564" s="33">
        <f t="shared" si="598"/>
        <v>0.99953257782919269</v>
      </c>
      <c r="M9564" s="33">
        <f t="shared" si="599"/>
        <v>0.99924167725480417</v>
      </c>
    </row>
    <row r="9565" spans="1:13" ht="27.6">
      <c r="A9565" t="s">
        <v>164</v>
      </c>
      <c r="B9565" t="s">
        <v>112</v>
      </c>
      <c r="C9565" s="14" t="s">
        <v>384</v>
      </c>
      <c r="D9565" t="s">
        <v>112</v>
      </c>
      <c r="E9565" t="s">
        <v>474</v>
      </c>
      <c r="F9565" s="20">
        <v>2030</v>
      </c>
      <c r="G9565" s="20">
        <v>33</v>
      </c>
      <c r="H9565" s="11">
        <v>1355.5731469699699</v>
      </c>
      <c r="I9565" s="10">
        <v>4418781.4608025001</v>
      </c>
      <c r="J9565" s="33">
        <f t="shared" si="596"/>
        <v>3.0677533138825621E-4</v>
      </c>
      <c r="K9565" s="33">
        <f t="shared" si="597"/>
        <v>3.0672828064770563E-4</v>
      </c>
      <c r="L9565" s="33">
        <f t="shared" si="598"/>
        <v>0.99924167725480417</v>
      </c>
      <c r="M9565" s="33">
        <f t="shared" si="599"/>
        <v>0.99893518157318828</v>
      </c>
    </row>
    <row r="9566" spans="1:13" ht="27.6">
      <c r="A9566" t="s">
        <v>164</v>
      </c>
      <c r="B9566" t="s">
        <v>112</v>
      </c>
      <c r="C9566" s="14" t="s">
        <v>384</v>
      </c>
      <c r="D9566" t="s">
        <v>112</v>
      </c>
      <c r="E9566" t="s">
        <v>474</v>
      </c>
      <c r="F9566" s="20">
        <v>2030</v>
      </c>
      <c r="G9566" s="20">
        <v>34</v>
      </c>
      <c r="H9566" s="11">
        <v>1402.8339424911501</v>
      </c>
      <c r="I9566" s="10">
        <v>4356996.541468</v>
      </c>
      <c r="J9566" s="33">
        <f t="shared" si="596"/>
        <v>3.219727004920904E-4</v>
      </c>
      <c r="K9566" s="33">
        <f t="shared" si="597"/>
        <v>3.2192087284466098E-4</v>
      </c>
      <c r="L9566" s="33">
        <f t="shared" si="598"/>
        <v>0.99893518157318828</v>
      </c>
      <c r="M9566" s="33">
        <f t="shared" si="599"/>
        <v>0.99861360348762096</v>
      </c>
    </row>
    <row r="9567" spans="1:13" ht="27.6">
      <c r="A9567" t="s">
        <v>164</v>
      </c>
      <c r="B9567" t="s">
        <v>112</v>
      </c>
      <c r="C9567" s="14" t="s">
        <v>384</v>
      </c>
      <c r="D9567" t="s">
        <v>112</v>
      </c>
      <c r="E9567" t="s">
        <v>474</v>
      </c>
      <c r="F9567" s="20">
        <v>2030</v>
      </c>
      <c r="G9567" s="20">
        <v>35</v>
      </c>
      <c r="H9567" s="11">
        <v>1472.08939612685</v>
      </c>
      <c r="I9567" s="10">
        <v>4293256.9985283902</v>
      </c>
      <c r="J9567" s="33">
        <f t="shared" si="596"/>
        <v>3.4288406136214107E-4</v>
      </c>
      <c r="K9567" s="33">
        <f t="shared" si="597"/>
        <v>3.4282528334061979E-4</v>
      </c>
      <c r="L9567" s="33">
        <f t="shared" si="598"/>
        <v>0.99861360348762096</v>
      </c>
      <c r="M9567" s="33">
        <f t="shared" si="599"/>
        <v>0.9982712534960575</v>
      </c>
    </row>
    <row r="9568" spans="1:13" ht="27.6">
      <c r="A9568" t="s">
        <v>164</v>
      </c>
      <c r="B9568" t="s">
        <v>112</v>
      </c>
      <c r="C9568" s="14" t="s">
        <v>384</v>
      </c>
      <c r="D9568" t="s">
        <v>112</v>
      </c>
      <c r="E9568" t="s">
        <v>474</v>
      </c>
      <c r="F9568" s="20">
        <v>2030</v>
      </c>
      <c r="G9568" s="20">
        <v>36</v>
      </c>
      <c r="H9568" s="11">
        <v>1909.1914790595999</v>
      </c>
      <c r="I9568" s="10">
        <v>4239115.4263329701</v>
      </c>
      <c r="J9568" s="33">
        <f t="shared" si="596"/>
        <v>4.5037496907960781E-4</v>
      </c>
      <c r="K9568" s="33">
        <f t="shared" si="597"/>
        <v>4.5027356549698361E-4</v>
      </c>
      <c r="L9568" s="33">
        <f t="shared" si="598"/>
        <v>0.9982712534960575</v>
      </c>
      <c r="M9568" s="33">
        <f t="shared" si="599"/>
        <v>0.99782175833941267</v>
      </c>
    </row>
    <row r="9569" spans="1:13" ht="27.6">
      <c r="A9569" t="s">
        <v>164</v>
      </c>
      <c r="B9569" t="s">
        <v>112</v>
      </c>
      <c r="C9569" s="14" t="s">
        <v>384</v>
      </c>
      <c r="D9569" t="s">
        <v>112</v>
      </c>
      <c r="E9569" t="s">
        <v>474</v>
      </c>
      <c r="F9569" s="20">
        <v>2030</v>
      </c>
      <c r="G9569" s="20">
        <v>37</v>
      </c>
      <c r="H9569" s="11">
        <v>2055.82456112009</v>
      </c>
      <c r="I9569" s="10">
        <v>4187631.1704435698</v>
      </c>
      <c r="J9569" s="33">
        <f t="shared" si="596"/>
        <v>4.9092780081258427E-4</v>
      </c>
      <c r="K9569" s="33">
        <f t="shared" si="597"/>
        <v>4.9080731547712642E-4</v>
      </c>
      <c r="L9569" s="33">
        <f t="shared" si="598"/>
        <v>0.99782175833941267</v>
      </c>
      <c r="M9569" s="33">
        <f t="shared" si="599"/>
        <v>0.9973320201208774</v>
      </c>
    </row>
    <row r="9570" spans="1:13" ht="27.6">
      <c r="A9570" t="s">
        <v>164</v>
      </c>
      <c r="B9570" t="s">
        <v>112</v>
      </c>
      <c r="C9570" s="14" t="s">
        <v>384</v>
      </c>
      <c r="D9570" t="s">
        <v>112</v>
      </c>
      <c r="E9570" t="s">
        <v>474</v>
      </c>
      <c r="F9570" s="20">
        <v>2030</v>
      </c>
      <c r="G9570" s="20">
        <v>38</v>
      </c>
      <c r="H9570" s="11">
        <v>2239.90762175909</v>
      </c>
      <c r="I9570" s="10">
        <v>4171146.2311496101</v>
      </c>
      <c r="J9570" s="33">
        <f t="shared" si="596"/>
        <v>5.3700050241147954E-4</v>
      </c>
      <c r="K9570" s="33">
        <f t="shared" si="597"/>
        <v>5.3685634344735611E-4</v>
      </c>
      <c r="L9570" s="33">
        <f t="shared" si="598"/>
        <v>0.9973320201208774</v>
      </c>
      <c r="M9570" s="33">
        <f t="shared" si="599"/>
        <v>0.99679659609935234</v>
      </c>
    </row>
    <row r="9571" spans="1:13" ht="27.6">
      <c r="A9571" t="s">
        <v>164</v>
      </c>
      <c r="B9571" t="s">
        <v>112</v>
      </c>
      <c r="C9571" s="14" t="s">
        <v>384</v>
      </c>
      <c r="D9571" t="s">
        <v>112</v>
      </c>
      <c r="E9571" t="s">
        <v>474</v>
      </c>
      <c r="F9571" s="20">
        <v>2030</v>
      </c>
      <c r="G9571" s="20">
        <v>39</v>
      </c>
      <c r="H9571" s="11">
        <v>2368.1309667066798</v>
      </c>
      <c r="I9571" s="10">
        <v>4148879.1264448501</v>
      </c>
      <c r="J9571" s="33">
        <f t="shared" si="596"/>
        <v>5.7078813205529977E-4</v>
      </c>
      <c r="K9571" s="33">
        <f t="shared" si="597"/>
        <v>5.7062526349871412E-4</v>
      </c>
      <c r="L9571" s="33">
        <f t="shared" si="598"/>
        <v>0.99679659609935234</v>
      </c>
      <c r="M9571" s="33">
        <f t="shared" si="599"/>
        <v>0.99622779877904855</v>
      </c>
    </row>
    <row r="9572" spans="1:13" ht="27.6">
      <c r="A9572" t="s">
        <v>164</v>
      </c>
      <c r="B9572" t="s">
        <v>112</v>
      </c>
      <c r="C9572" s="14" t="s">
        <v>384</v>
      </c>
      <c r="D9572" t="s">
        <v>112</v>
      </c>
      <c r="E9572" t="s">
        <v>474</v>
      </c>
      <c r="F9572" s="20">
        <v>2030</v>
      </c>
      <c r="G9572" s="20">
        <v>40</v>
      </c>
      <c r="H9572" s="11">
        <v>2563.4597785358701</v>
      </c>
      <c r="I9572" s="10">
        <v>4130156.71919809</v>
      </c>
      <c r="J9572" s="33">
        <f t="shared" si="596"/>
        <v>6.2066888808848654E-4</v>
      </c>
      <c r="K9572" s="33">
        <f t="shared" si="597"/>
        <v>6.2047631299799733E-4</v>
      </c>
      <c r="L9572" s="33">
        <f t="shared" si="598"/>
        <v>0.99622779877904855</v>
      </c>
      <c r="M9572" s="33">
        <f t="shared" si="599"/>
        <v>0.99560966302755605</v>
      </c>
    </row>
    <row r="9573" spans="1:13" ht="27.6">
      <c r="A9573" t="s">
        <v>164</v>
      </c>
      <c r="B9573" t="s">
        <v>112</v>
      </c>
      <c r="C9573" s="14" t="s">
        <v>384</v>
      </c>
      <c r="D9573" t="s">
        <v>112</v>
      </c>
      <c r="E9573" t="s">
        <v>474</v>
      </c>
      <c r="F9573" s="20">
        <v>2030</v>
      </c>
      <c r="G9573" s="20">
        <v>41</v>
      </c>
      <c r="H9573" s="11">
        <v>3375.0893594834602</v>
      </c>
      <c r="I9573" s="10">
        <v>4134472.8512057099</v>
      </c>
      <c r="J9573" s="33">
        <f t="shared" si="596"/>
        <v>8.1632882375783512E-4</v>
      </c>
      <c r="K9573" s="33">
        <f t="shared" si="597"/>
        <v>8.1599571803103732E-4</v>
      </c>
      <c r="L9573" s="33">
        <f t="shared" si="598"/>
        <v>0.99560966302755605</v>
      </c>
      <c r="M9573" s="33">
        <f t="shared" si="599"/>
        <v>0.99479724980569528</v>
      </c>
    </row>
    <row r="9574" spans="1:13" ht="27.6">
      <c r="A9574" t="s">
        <v>164</v>
      </c>
      <c r="B9574" t="s">
        <v>112</v>
      </c>
      <c r="C9574" s="14" t="s">
        <v>384</v>
      </c>
      <c r="D9574" t="s">
        <v>112</v>
      </c>
      <c r="E9574" t="s">
        <v>474</v>
      </c>
      <c r="F9574" s="20">
        <v>2030</v>
      </c>
      <c r="G9574" s="20">
        <v>42</v>
      </c>
      <c r="H9574" s="11">
        <v>3794.3767932462301</v>
      </c>
      <c r="I9574" s="10">
        <v>4093099.1389481998</v>
      </c>
      <c r="J9574" s="33">
        <f t="shared" si="596"/>
        <v>9.2701805268788774E-4</v>
      </c>
      <c r="K9574" s="33">
        <f t="shared" si="597"/>
        <v>9.2658850419624628E-4</v>
      </c>
      <c r="L9574" s="33">
        <f t="shared" si="598"/>
        <v>0.99479724980569528</v>
      </c>
      <c r="M9574" s="33">
        <f t="shared" si="599"/>
        <v>0.9938754821100193</v>
      </c>
    </row>
    <row r="9575" spans="1:13" ht="27.6">
      <c r="A9575" t="s">
        <v>164</v>
      </c>
      <c r="B9575" t="s">
        <v>112</v>
      </c>
      <c r="C9575" s="14" t="s">
        <v>384</v>
      </c>
      <c r="D9575" t="s">
        <v>112</v>
      </c>
      <c r="E9575" t="s">
        <v>474</v>
      </c>
      <c r="F9575" s="20">
        <v>2030</v>
      </c>
      <c r="G9575" s="20">
        <v>43</v>
      </c>
      <c r="H9575" s="11">
        <v>4265.3994658055799</v>
      </c>
      <c r="I9575" s="10">
        <v>4042924.4273316399</v>
      </c>
      <c r="J9575" s="33">
        <f t="shared" si="596"/>
        <v>1.0550282456357402E-3</v>
      </c>
      <c r="K9575" s="33">
        <f t="shared" si="597"/>
        <v>1.0544718990072033E-3</v>
      </c>
      <c r="L9575" s="33">
        <f t="shared" si="598"/>
        <v>0.9938754821100193</v>
      </c>
      <c r="M9575" s="33">
        <f t="shared" si="599"/>
        <v>0.99282746834302205</v>
      </c>
    </row>
    <row r="9576" spans="1:13" ht="27.6">
      <c r="A9576" t="s">
        <v>164</v>
      </c>
      <c r="B9576" t="s">
        <v>112</v>
      </c>
      <c r="C9576" s="14" t="s">
        <v>384</v>
      </c>
      <c r="D9576" t="s">
        <v>112</v>
      </c>
      <c r="E9576" t="s">
        <v>474</v>
      </c>
      <c r="F9576" s="20">
        <v>2030</v>
      </c>
      <c r="G9576" s="20">
        <v>44</v>
      </c>
      <c r="H9576" s="11">
        <v>4578.8364445741499</v>
      </c>
      <c r="I9576" s="10">
        <v>4054344.9611101002</v>
      </c>
      <c r="J9576" s="33">
        <f t="shared" si="596"/>
        <v>1.1293652830469663E-3</v>
      </c>
      <c r="K9576" s="33">
        <f t="shared" si="597"/>
        <v>1.1287277900857706E-3</v>
      </c>
      <c r="L9576" s="33">
        <f t="shared" si="598"/>
        <v>0.99282746834302205</v>
      </c>
      <c r="M9576" s="33">
        <f t="shared" si="599"/>
        <v>0.9917068363887428</v>
      </c>
    </row>
    <row r="9577" spans="1:13" ht="27.6">
      <c r="A9577" t="s">
        <v>164</v>
      </c>
      <c r="B9577" t="s">
        <v>112</v>
      </c>
      <c r="C9577" s="14" t="s">
        <v>384</v>
      </c>
      <c r="D9577" t="s">
        <v>112</v>
      </c>
      <c r="E9577" t="s">
        <v>474</v>
      </c>
      <c r="F9577" s="20">
        <v>2030</v>
      </c>
      <c r="G9577" s="20">
        <v>45</v>
      </c>
      <c r="H9577" s="11">
        <v>5104.1614355146303</v>
      </c>
      <c r="I9577" s="10">
        <v>4122567.4291574</v>
      </c>
      <c r="J9577" s="33">
        <f t="shared" si="596"/>
        <v>1.2381025958277305E-3</v>
      </c>
      <c r="K9577" s="33">
        <f t="shared" si="597"/>
        <v>1.2373364630251515E-3</v>
      </c>
      <c r="L9577" s="33">
        <f t="shared" si="598"/>
        <v>0.9917068363887428</v>
      </c>
      <c r="M9577" s="33">
        <f t="shared" si="599"/>
        <v>0.99047976135944771</v>
      </c>
    </row>
    <row r="9578" spans="1:13" ht="27.6">
      <c r="A9578" t="s">
        <v>164</v>
      </c>
      <c r="B9578" t="s">
        <v>112</v>
      </c>
      <c r="C9578" s="14" t="s">
        <v>384</v>
      </c>
      <c r="D9578" t="s">
        <v>112</v>
      </c>
      <c r="E9578" t="s">
        <v>474</v>
      </c>
      <c r="F9578" s="20">
        <v>2030</v>
      </c>
      <c r="G9578" s="20">
        <v>46</v>
      </c>
      <c r="H9578" s="11">
        <v>6531.0855394135697</v>
      </c>
      <c r="I9578" s="10">
        <v>4149063.7567598899</v>
      </c>
      <c r="J9578" s="33">
        <f t="shared" si="596"/>
        <v>1.5741106722625688E-3</v>
      </c>
      <c r="K9578" s="33">
        <f t="shared" si="597"/>
        <v>1.5728724098642566E-3</v>
      </c>
      <c r="L9578" s="33">
        <f t="shared" si="598"/>
        <v>0.99047976135944771</v>
      </c>
      <c r="M9578" s="33">
        <f t="shared" si="599"/>
        <v>0.98892186307027652</v>
      </c>
    </row>
    <row r="9579" spans="1:13" ht="27.6">
      <c r="A9579" t="s">
        <v>164</v>
      </c>
      <c r="B9579" t="s">
        <v>112</v>
      </c>
      <c r="C9579" s="14" t="s">
        <v>384</v>
      </c>
      <c r="D9579" t="s">
        <v>112</v>
      </c>
      <c r="E9579" t="s">
        <v>474</v>
      </c>
      <c r="F9579" s="20">
        <v>2030</v>
      </c>
      <c r="G9579" s="20">
        <v>47</v>
      </c>
      <c r="H9579" s="11">
        <v>7011.2555000960001</v>
      </c>
      <c r="I9579" s="10">
        <v>4116539.9850863498</v>
      </c>
      <c r="J9579" s="33">
        <f t="shared" si="596"/>
        <v>1.7031913999370348E-3</v>
      </c>
      <c r="K9579" s="33">
        <f t="shared" si="597"/>
        <v>1.701741792567657E-3</v>
      </c>
      <c r="L9579" s="33">
        <f t="shared" si="598"/>
        <v>0.98892186307027652</v>
      </c>
      <c r="M9579" s="33">
        <f t="shared" si="599"/>
        <v>0.98723897340630595</v>
      </c>
    </row>
    <row r="9580" spans="1:13" ht="27.6">
      <c r="A9580" t="s">
        <v>164</v>
      </c>
      <c r="B9580" t="s">
        <v>112</v>
      </c>
      <c r="C9580" s="14" t="s">
        <v>384</v>
      </c>
      <c r="D9580" t="s">
        <v>112</v>
      </c>
      <c r="E9580" t="s">
        <v>474</v>
      </c>
      <c r="F9580" s="20">
        <v>2030</v>
      </c>
      <c r="G9580" s="20">
        <v>48</v>
      </c>
      <c r="H9580" s="11">
        <v>7536.9994111046899</v>
      </c>
      <c r="I9580" s="10">
        <v>4059333.70745504</v>
      </c>
      <c r="J9580" s="33">
        <f t="shared" si="596"/>
        <v>1.8567085029897526E-3</v>
      </c>
      <c r="K9580" s="33">
        <f t="shared" si="597"/>
        <v>1.8549858860547053E-3</v>
      </c>
      <c r="L9580" s="33">
        <f t="shared" si="598"/>
        <v>0.98723897340630595</v>
      </c>
      <c r="M9580" s="33">
        <f t="shared" si="599"/>
        <v>0.98540765904447414</v>
      </c>
    </row>
    <row r="9581" spans="1:13" ht="27.6">
      <c r="A9581" t="s">
        <v>164</v>
      </c>
      <c r="B9581" t="s">
        <v>112</v>
      </c>
      <c r="C9581" s="14" t="s">
        <v>384</v>
      </c>
      <c r="D9581" t="s">
        <v>112</v>
      </c>
      <c r="E9581" t="s">
        <v>474</v>
      </c>
      <c r="F9581" s="20">
        <v>2030</v>
      </c>
      <c r="G9581" s="20">
        <v>49</v>
      </c>
      <c r="H9581" s="11">
        <v>7802.7027062592097</v>
      </c>
      <c r="I9581" s="10">
        <v>3994690.26681002</v>
      </c>
      <c r="J9581" s="33">
        <f t="shared" si="596"/>
        <v>1.9532685102242224E-3</v>
      </c>
      <c r="K9581" s="33">
        <f t="shared" si="597"/>
        <v>1.9513621227186251E-3</v>
      </c>
      <c r="L9581" s="33">
        <f t="shared" si="598"/>
        <v>0.98540765904447414</v>
      </c>
      <c r="M9581" s="33">
        <f t="shared" si="599"/>
        <v>0.98348477186317795</v>
      </c>
    </row>
    <row r="9582" spans="1:13" ht="27.6">
      <c r="A9582" t="s">
        <v>164</v>
      </c>
      <c r="B9582" t="s">
        <v>112</v>
      </c>
      <c r="C9582" s="14" t="s">
        <v>384</v>
      </c>
      <c r="D9582" t="s">
        <v>112</v>
      </c>
      <c r="E9582" t="s">
        <v>474</v>
      </c>
      <c r="F9582" s="20">
        <v>2030</v>
      </c>
      <c r="G9582" s="20">
        <v>50</v>
      </c>
      <c r="H9582" s="11">
        <v>8137.42373655969</v>
      </c>
      <c r="I9582" s="10">
        <v>3935384.1126256702</v>
      </c>
      <c r="J9582" s="33">
        <f t="shared" si="596"/>
        <v>2.0677584458535709E-3</v>
      </c>
      <c r="K9582" s="33">
        <f t="shared" si="597"/>
        <v>2.0656221060902924E-3</v>
      </c>
      <c r="L9582" s="33">
        <f t="shared" si="598"/>
        <v>0.98348477186317795</v>
      </c>
      <c r="M9582" s="33">
        <f t="shared" si="599"/>
        <v>0.98145326397741417</v>
      </c>
    </row>
    <row r="9583" spans="1:13" ht="27.6">
      <c r="A9583" t="s">
        <v>164</v>
      </c>
      <c r="B9583" t="s">
        <v>112</v>
      </c>
      <c r="C9583" s="14" t="s">
        <v>384</v>
      </c>
      <c r="D9583" t="s">
        <v>112</v>
      </c>
      <c r="E9583" t="s">
        <v>474</v>
      </c>
      <c r="F9583" s="20">
        <v>2030</v>
      </c>
      <c r="G9583" s="20">
        <v>51</v>
      </c>
      <c r="H9583" s="11">
        <v>8944.2915339130395</v>
      </c>
      <c r="I9583" s="10">
        <v>3862568.74904243</v>
      </c>
      <c r="J9583" s="33">
        <f t="shared" si="596"/>
        <v>2.3156329673434087E-3</v>
      </c>
      <c r="K9583" s="33">
        <f t="shared" si="597"/>
        <v>2.3129539575904579E-3</v>
      </c>
      <c r="L9583" s="33">
        <f t="shared" si="598"/>
        <v>0.98145326397741417</v>
      </c>
      <c r="M9583" s="33">
        <f t="shared" si="599"/>
        <v>0.97918320776630752</v>
      </c>
    </row>
    <row r="9584" spans="1:13" ht="27.6">
      <c r="A9584" t="s">
        <v>164</v>
      </c>
      <c r="B9584" t="s">
        <v>112</v>
      </c>
      <c r="C9584" s="14" t="s">
        <v>384</v>
      </c>
      <c r="D9584" t="s">
        <v>112</v>
      </c>
      <c r="E9584" t="s">
        <v>474</v>
      </c>
      <c r="F9584" s="20">
        <v>2030</v>
      </c>
      <c r="G9584" s="20">
        <v>52</v>
      </c>
      <c r="H9584" s="11">
        <v>9329.3112935659501</v>
      </c>
      <c r="I9584" s="10">
        <v>3765639.2576837302</v>
      </c>
      <c r="J9584" s="33">
        <f t="shared" si="596"/>
        <v>2.4774840751220742E-3</v>
      </c>
      <c r="K9584" s="33">
        <f t="shared" si="597"/>
        <v>2.4744176443181054E-3</v>
      </c>
      <c r="L9584" s="33">
        <f t="shared" si="598"/>
        <v>0.97918320776630752</v>
      </c>
      <c r="M9584" s="33">
        <f t="shared" si="599"/>
        <v>0.97676029955999055</v>
      </c>
    </row>
    <row r="9585" spans="1:13" ht="27.6">
      <c r="A9585" t="s">
        <v>164</v>
      </c>
      <c r="B9585" t="s">
        <v>112</v>
      </c>
      <c r="C9585" s="14" t="s">
        <v>384</v>
      </c>
      <c r="D9585" t="s">
        <v>112</v>
      </c>
      <c r="E9585" t="s">
        <v>474</v>
      </c>
      <c r="F9585" s="20">
        <v>2030</v>
      </c>
      <c r="G9585" s="20">
        <v>53</v>
      </c>
      <c r="H9585" s="11">
        <v>9736.7015139911891</v>
      </c>
      <c r="I9585" s="10">
        <v>3672792.0568342102</v>
      </c>
      <c r="J9585" s="33">
        <f t="shared" si="596"/>
        <v>2.6510353331530047E-3</v>
      </c>
      <c r="K9585" s="33">
        <f t="shared" si="597"/>
        <v>2.6475244421682032E-3</v>
      </c>
      <c r="L9585" s="33">
        <f t="shared" si="598"/>
        <v>0.97676029955999055</v>
      </c>
      <c r="M9585" s="33">
        <f t="shared" si="599"/>
        <v>0.97417430279276596</v>
      </c>
    </row>
    <row r="9586" spans="1:13" ht="27.6">
      <c r="A9586" t="s">
        <v>164</v>
      </c>
      <c r="B9586" t="s">
        <v>112</v>
      </c>
      <c r="C9586" s="14" t="s">
        <v>384</v>
      </c>
      <c r="D9586" t="s">
        <v>112</v>
      </c>
      <c r="E9586" t="s">
        <v>474</v>
      </c>
      <c r="F9586" s="20">
        <v>2030</v>
      </c>
      <c r="G9586" s="20">
        <v>54</v>
      </c>
      <c r="H9586" s="11">
        <v>10399.488014869999</v>
      </c>
      <c r="I9586" s="10">
        <v>3594854.5730069201</v>
      </c>
      <c r="J9586" s="33">
        <f t="shared" si="596"/>
        <v>2.8928814236207994E-3</v>
      </c>
      <c r="K9586" s="33">
        <f t="shared" si="597"/>
        <v>2.8887010742119079E-3</v>
      </c>
      <c r="L9586" s="33">
        <f t="shared" si="598"/>
        <v>0.97417430279276596</v>
      </c>
      <c r="M9586" s="33">
        <f t="shared" si="599"/>
        <v>0.9713602044378189</v>
      </c>
    </row>
    <row r="9587" spans="1:13" ht="27.6">
      <c r="A9587" t="s">
        <v>164</v>
      </c>
      <c r="B9587" t="s">
        <v>112</v>
      </c>
      <c r="C9587" s="14" t="s">
        <v>384</v>
      </c>
      <c r="D9587" t="s">
        <v>112</v>
      </c>
      <c r="E9587" t="s">
        <v>474</v>
      </c>
      <c r="F9587" s="20">
        <v>2030</v>
      </c>
      <c r="G9587" s="20">
        <v>55</v>
      </c>
      <c r="H9587" s="11">
        <v>11098.065931827499</v>
      </c>
      <c r="I9587" s="10">
        <v>3504181.5333794602</v>
      </c>
      <c r="J9587" s="33">
        <f t="shared" si="596"/>
        <v>3.1670921800459454E-3</v>
      </c>
      <c r="K9587" s="33">
        <f t="shared" si="597"/>
        <v>3.1620822339900601E-3</v>
      </c>
      <c r="L9587" s="33">
        <f t="shared" si="598"/>
        <v>0.9713602044378189</v>
      </c>
      <c r="M9587" s="33">
        <f t="shared" si="599"/>
        <v>0.96828868359256115</v>
      </c>
    </row>
    <row r="9588" spans="1:13" ht="27.6">
      <c r="A9588" t="s">
        <v>164</v>
      </c>
      <c r="B9588" t="s">
        <v>112</v>
      </c>
      <c r="C9588" s="14" t="s">
        <v>384</v>
      </c>
      <c r="D9588" t="s">
        <v>112</v>
      </c>
      <c r="E9588" t="s">
        <v>474</v>
      </c>
      <c r="F9588" s="20">
        <v>2030</v>
      </c>
      <c r="G9588" s="20">
        <v>56</v>
      </c>
      <c r="H9588" s="11">
        <v>12079.647971320501</v>
      </c>
      <c r="I9588" s="10">
        <v>3428392.00654575</v>
      </c>
      <c r="J9588" s="33">
        <f t="shared" si="596"/>
        <v>3.5234150436289392E-3</v>
      </c>
      <c r="K9588" s="33">
        <f t="shared" si="597"/>
        <v>3.5172151006390706E-3</v>
      </c>
      <c r="L9588" s="33">
        <f t="shared" si="598"/>
        <v>0.96828868359256115</v>
      </c>
      <c r="M9588" s="33">
        <f t="shared" si="599"/>
        <v>0.96488300401285143</v>
      </c>
    </row>
    <row r="9589" spans="1:13" ht="27.6">
      <c r="A9589" t="s">
        <v>164</v>
      </c>
      <c r="B9589" t="s">
        <v>112</v>
      </c>
      <c r="C9589" s="14" t="s">
        <v>384</v>
      </c>
      <c r="D9589" t="s">
        <v>112</v>
      </c>
      <c r="E9589" t="s">
        <v>474</v>
      </c>
      <c r="F9589" s="20">
        <v>2030</v>
      </c>
      <c r="G9589" s="20">
        <v>57</v>
      </c>
      <c r="H9589" s="11">
        <v>13124.4424900581</v>
      </c>
      <c r="I9589" s="10">
        <v>3352392.7093804302</v>
      </c>
      <c r="J9589" s="33">
        <f t="shared" si="596"/>
        <v>3.9149478082726426E-3</v>
      </c>
      <c r="K9589" s="33">
        <f t="shared" si="597"/>
        <v>3.9072943909359559E-3</v>
      </c>
      <c r="L9589" s="33">
        <f t="shared" si="598"/>
        <v>0.96488300401285143</v>
      </c>
      <c r="M9589" s="33">
        <f t="shared" si="599"/>
        <v>0.96111292206336263</v>
      </c>
    </row>
    <row r="9590" spans="1:13" ht="27.6">
      <c r="A9590" t="s">
        <v>164</v>
      </c>
      <c r="B9590" t="s">
        <v>112</v>
      </c>
      <c r="C9590" s="14" t="s">
        <v>384</v>
      </c>
      <c r="D9590" t="s">
        <v>112</v>
      </c>
      <c r="E9590" t="s">
        <v>474</v>
      </c>
      <c r="F9590" s="20">
        <v>2030</v>
      </c>
      <c r="G9590" s="20">
        <v>58</v>
      </c>
      <c r="H9590" s="11">
        <v>14055.303704924299</v>
      </c>
      <c r="I9590" s="10">
        <v>3254903.6476048301</v>
      </c>
      <c r="J9590" s="33">
        <f t="shared" si="596"/>
        <v>4.318193478712375E-3</v>
      </c>
      <c r="K9590" s="33">
        <f t="shared" si="597"/>
        <v>4.3088834868555415E-3</v>
      </c>
      <c r="L9590" s="33">
        <f t="shared" si="598"/>
        <v>0.96111292206336263</v>
      </c>
      <c r="M9590" s="33">
        <f t="shared" si="599"/>
        <v>0.95697159846448032</v>
      </c>
    </row>
    <row r="9591" spans="1:13" ht="27.6">
      <c r="A9591" t="s">
        <v>164</v>
      </c>
      <c r="B9591" t="s">
        <v>112</v>
      </c>
      <c r="C9591" s="14" t="s">
        <v>384</v>
      </c>
      <c r="D9591" t="s">
        <v>112</v>
      </c>
      <c r="E9591" t="s">
        <v>474</v>
      </c>
      <c r="F9591" s="20">
        <v>2030</v>
      </c>
      <c r="G9591" s="20">
        <v>59</v>
      </c>
      <c r="H9591" s="11">
        <v>14326.968015430401</v>
      </c>
      <c r="I9591" s="10">
        <v>3167556.2746932302</v>
      </c>
      <c r="J9591" s="33">
        <f t="shared" si="596"/>
        <v>4.5230350380493023E-3</v>
      </c>
      <c r="K9591" s="33">
        <f t="shared" si="597"/>
        <v>4.5128215195745502E-3</v>
      </c>
      <c r="L9591" s="33">
        <f t="shared" si="598"/>
        <v>0.95697159846448032</v>
      </c>
      <c r="M9591" s="33">
        <f t="shared" si="599"/>
        <v>0.95265295644130821</v>
      </c>
    </row>
    <row r="9592" spans="1:13" ht="27.6">
      <c r="A9592" t="s">
        <v>164</v>
      </c>
      <c r="B9592" t="s">
        <v>112</v>
      </c>
      <c r="C9592" s="14" t="s">
        <v>384</v>
      </c>
      <c r="D9592" t="s">
        <v>112</v>
      </c>
      <c r="E9592" t="s">
        <v>474</v>
      </c>
      <c r="F9592" s="20">
        <v>2030</v>
      </c>
      <c r="G9592" s="20">
        <v>60</v>
      </c>
      <c r="H9592" s="11">
        <v>14788.357092399199</v>
      </c>
      <c r="I9592" s="10">
        <v>3078322.5709239901</v>
      </c>
      <c r="J9592" s="33">
        <f t="shared" si="596"/>
        <v>4.8040310109412352E-3</v>
      </c>
      <c r="K9592" s="33">
        <f t="shared" si="597"/>
        <v>4.7925101102689327E-3</v>
      </c>
      <c r="L9592" s="33">
        <f t="shared" si="598"/>
        <v>0.95265295644130821</v>
      </c>
      <c r="M9592" s="33">
        <f t="shared" si="599"/>
        <v>0.94808735751598561</v>
      </c>
    </row>
    <row r="9593" spans="1:13" ht="27.6">
      <c r="A9593" t="s">
        <v>164</v>
      </c>
      <c r="B9593" t="s">
        <v>112</v>
      </c>
      <c r="C9593" s="14" t="s">
        <v>384</v>
      </c>
      <c r="D9593" t="s">
        <v>112</v>
      </c>
      <c r="E9593" t="s">
        <v>474</v>
      </c>
      <c r="F9593" s="20">
        <v>2030</v>
      </c>
      <c r="G9593" s="20">
        <v>61</v>
      </c>
      <c r="H9593" s="11">
        <v>15669.8024763789</v>
      </c>
      <c r="I9593" s="10">
        <v>2973616.9064005902</v>
      </c>
      <c r="J9593" s="33">
        <f t="shared" si="596"/>
        <v>5.2696103666381115E-3</v>
      </c>
      <c r="K9593" s="33">
        <f t="shared" si="597"/>
        <v>5.2557503262880001E-3</v>
      </c>
      <c r="L9593" s="33">
        <f t="shared" si="598"/>
        <v>0.94808735751598561</v>
      </c>
      <c r="M9593" s="33">
        <f t="shared" si="599"/>
        <v>0.9431044470773714</v>
      </c>
    </row>
    <row r="9594" spans="1:13" ht="27.6">
      <c r="A9594" t="s">
        <v>164</v>
      </c>
      <c r="B9594" t="s">
        <v>112</v>
      </c>
      <c r="C9594" s="14" t="s">
        <v>384</v>
      </c>
      <c r="D9594" t="s">
        <v>112</v>
      </c>
      <c r="E9594" t="s">
        <v>474</v>
      </c>
      <c r="F9594" s="20">
        <v>2030</v>
      </c>
      <c r="G9594" s="20">
        <v>62</v>
      </c>
      <c r="H9594" s="11">
        <v>16587.207354824801</v>
      </c>
      <c r="I9594" s="10">
        <v>2861832.7930922499</v>
      </c>
      <c r="J9594" s="33">
        <f t="shared" si="596"/>
        <v>5.7960085560771332E-3</v>
      </c>
      <c r="K9594" s="33">
        <f t="shared" si="597"/>
        <v>5.7792441030949382E-3</v>
      </c>
      <c r="L9594" s="33">
        <f t="shared" si="598"/>
        <v>0.9431044470773714</v>
      </c>
      <c r="M9594" s="33">
        <f t="shared" si="599"/>
        <v>0.93765401626299694</v>
      </c>
    </row>
    <row r="9595" spans="1:13" ht="27.6">
      <c r="A9595" t="s">
        <v>164</v>
      </c>
      <c r="B9595" t="s">
        <v>112</v>
      </c>
      <c r="C9595" s="14" t="s">
        <v>384</v>
      </c>
      <c r="D9595" t="s">
        <v>112</v>
      </c>
      <c r="E9595" t="s">
        <v>474</v>
      </c>
      <c r="F9595" s="20">
        <v>2030</v>
      </c>
      <c r="G9595" s="20">
        <v>63</v>
      </c>
      <c r="H9595" s="11">
        <v>17543.2929328719</v>
      </c>
      <c r="I9595" s="10">
        <v>2751828.8167446801</v>
      </c>
      <c r="J9595" s="33">
        <f t="shared" si="596"/>
        <v>6.3751396257362477E-3</v>
      </c>
      <c r="K9595" s="33">
        <f t="shared" si="597"/>
        <v>6.354861537876233E-3</v>
      </c>
      <c r="L9595" s="33">
        <f t="shared" si="598"/>
        <v>0.93765401626299694</v>
      </c>
      <c r="M9595" s="33">
        <f t="shared" si="599"/>
        <v>0.93169535481921206</v>
      </c>
    </row>
    <row r="9596" spans="1:13" ht="27.6">
      <c r="A9596" t="s">
        <v>164</v>
      </c>
      <c r="B9596" t="s">
        <v>112</v>
      </c>
      <c r="C9596" s="14" t="s">
        <v>384</v>
      </c>
      <c r="D9596" t="s">
        <v>112</v>
      </c>
      <c r="E9596" t="s">
        <v>474</v>
      </c>
      <c r="F9596" s="20">
        <v>2030</v>
      </c>
      <c r="G9596" s="20">
        <v>64</v>
      </c>
      <c r="H9596" s="11">
        <v>18760.888650564098</v>
      </c>
      <c r="I9596" s="10">
        <v>2629163.6223353101</v>
      </c>
      <c r="J9596" s="33">
        <f t="shared" si="596"/>
        <v>7.1356869885108396E-3</v>
      </c>
      <c r="K9596" s="33">
        <f t="shared" si="597"/>
        <v>7.110288422091493E-3</v>
      </c>
      <c r="L9596" s="33">
        <f t="shared" si="598"/>
        <v>0.93169535481921206</v>
      </c>
      <c r="M9596" s="33">
        <f t="shared" si="599"/>
        <v>0.92507073212492463</v>
      </c>
    </row>
    <row r="9597" spans="1:13" ht="27.6">
      <c r="A9597" t="s">
        <v>164</v>
      </c>
      <c r="B9597" t="s">
        <v>112</v>
      </c>
      <c r="C9597" s="14" t="s">
        <v>384</v>
      </c>
      <c r="D9597" t="s">
        <v>112</v>
      </c>
      <c r="E9597" t="s">
        <v>474</v>
      </c>
      <c r="F9597" s="20">
        <v>2030</v>
      </c>
      <c r="G9597" s="20">
        <v>65</v>
      </c>
      <c r="H9597" s="11">
        <v>19767.766256126699</v>
      </c>
      <c r="I9597" s="10">
        <v>2494282.1015192601</v>
      </c>
      <c r="J9597" s="33">
        <f t="shared" si="596"/>
        <v>7.925232773023632E-3</v>
      </c>
      <c r="K9597" s="33">
        <f t="shared" si="597"/>
        <v>7.8939109147280195E-3</v>
      </c>
      <c r="L9597" s="33">
        <f t="shared" si="598"/>
        <v>0.92507073212492463</v>
      </c>
      <c r="M9597" s="33">
        <f t="shared" si="599"/>
        <v>0.91776830617570826</v>
      </c>
    </row>
    <row r="9598" spans="1:13" ht="27.6">
      <c r="A9598" t="s">
        <v>164</v>
      </c>
      <c r="B9598" t="s">
        <v>112</v>
      </c>
      <c r="C9598" s="14" t="s">
        <v>384</v>
      </c>
      <c r="D9598" t="s">
        <v>112</v>
      </c>
      <c r="E9598" t="s">
        <v>474</v>
      </c>
      <c r="F9598" s="20">
        <v>2030</v>
      </c>
      <c r="G9598" s="20">
        <v>66</v>
      </c>
      <c r="H9598" s="11">
        <v>20342.462950832702</v>
      </c>
      <c r="I9598" s="10">
        <v>2360575.6951822499</v>
      </c>
      <c r="J9598" s="33">
        <f t="shared" si="596"/>
        <v>8.6175855289665464E-3</v>
      </c>
      <c r="K9598" s="33">
        <f t="shared" si="597"/>
        <v>8.5805605703743737E-3</v>
      </c>
      <c r="L9598" s="33">
        <f t="shared" si="598"/>
        <v>0.91776830617570826</v>
      </c>
      <c r="M9598" s="33">
        <f t="shared" si="599"/>
        <v>0.90989333963499774</v>
      </c>
    </row>
    <row r="9599" spans="1:13" ht="27.6">
      <c r="A9599" t="s">
        <v>164</v>
      </c>
      <c r="B9599" t="s">
        <v>112</v>
      </c>
      <c r="C9599" s="14" t="s">
        <v>384</v>
      </c>
      <c r="D9599" t="s">
        <v>112</v>
      </c>
      <c r="E9599" t="s">
        <v>474</v>
      </c>
      <c r="F9599" s="20">
        <v>2030</v>
      </c>
      <c r="G9599" s="20">
        <v>67</v>
      </c>
      <c r="H9599" s="11">
        <v>21022.152227474799</v>
      </c>
      <c r="I9599" s="10">
        <v>2227471.3613346401</v>
      </c>
      <c r="J9599" s="33">
        <f t="shared" si="596"/>
        <v>9.4376756497910243E-3</v>
      </c>
      <c r="K9599" s="33">
        <f t="shared" si="597"/>
        <v>9.3932805608769598E-3</v>
      </c>
      <c r="L9599" s="33">
        <f t="shared" si="598"/>
        <v>0.90989333963499774</v>
      </c>
      <c r="M9599" s="33">
        <f t="shared" si="599"/>
        <v>0.90134645621533294</v>
      </c>
    </row>
    <row r="9600" spans="1:13" ht="27.6">
      <c r="A9600" t="s">
        <v>164</v>
      </c>
      <c r="B9600" t="s">
        <v>112</v>
      </c>
      <c r="C9600" s="14" t="s">
        <v>384</v>
      </c>
      <c r="D9600" t="s">
        <v>112</v>
      </c>
      <c r="E9600" t="s">
        <v>474</v>
      </c>
      <c r="F9600" s="20">
        <v>2030</v>
      </c>
      <c r="G9600" s="20">
        <v>68</v>
      </c>
      <c r="H9600" s="11">
        <v>21607.120897392299</v>
      </c>
      <c r="I9600" s="10">
        <v>2094422.99675745</v>
      </c>
      <c r="J9600" s="33">
        <f t="shared" si="596"/>
        <v>1.0316502889265481E-2</v>
      </c>
      <c r="K9600" s="33">
        <f t="shared" si="597"/>
        <v>1.0263470300296507E-2</v>
      </c>
      <c r="L9600" s="33">
        <f t="shared" si="598"/>
        <v>0.90134645621533294</v>
      </c>
      <c r="M9600" s="33">
        <f t="shared" si="599"/>
        <v>0.89209551363168937</v>
      </c>
    </row>
    <row r="9601" spans="1:13" ht="27.6">
      <c r="A9601" t="s">
        <v>164</v>
      </c>
      <c r="B9601" t="s">
        <v>112</v>
      </c>
      <c r="C9601" s="14" t="s">
        <v>384</v>
      </c>
      <c r="D9601" t="s">
        <v>112</v>
      </c>
      <c r="E9601" t="s">
        <v>474</v>
      </c>
      <c r="F9601" s="20">
        <v>2030</v>
      </c>
      <c r="G9601" s="20">
        <v>69</v>
      </c>
      <c r="H9601" s="11">
        <v>21146.4391130125</v>
      </c>
      <c r="I9601" s="10">
        <v>1961703.17434707</v>
      </c>
      <c r="J9601" s="33">
        <f t="shared" si="596"/>
        <v>1.0779632407971631E-2</v>
      </c>
      <c r="K9601" s="33">
        <f t="shared" si="597"/>
        <v>1.0721740375551403E-2</v>
      </c>
      <c r="L9601" s="33">
        <f t="shared" si="598"/>
        <v>0.89209551363168937</v>
      </c>
      <c r="M9601" s="33">
        <f t="shared" si="599"/>
        <v>0.88253069714433618</v>
      </c>
    </row>
    <row r="9602" spans="1:13" ht="27.6">
      <c r="A9602" t="s">
        <v>164</v>
      </c>
      <c r="B9602" t="s">
        <v>112</v>
      </c>
      <c r="C9602" s="14" t="s">
        <v>384</v>
      </c>
      <c r="D9602" t="s">
        <v>112</v>
      </c>
      <c r="E9602" t="s">
        <v>474</v>
      </c>
      <c r="F9602" s="20">
        <v>2031</v>
      </c>
      <c r="G9602" s="20">
        <v>30</v>
      </c>
      <c r="H9602" s="11">
        <v>782.20042416187903</v>
      </c>
      <c r="I9602" s="10">
        <v>4329566.5655509904</v>
      </c>
      <c r="J9602" s="33">
        <f t="shared" ref="J9602:J9665" si="600">IF(I9602&gt;0,H9602/I9602,0)</f>
        <v>1.8066483383939714E-4</v>
      </c>
      <c r="K9602" s="33">
        <f t="shared" ref="K9602:K9665" si="601">1-EXP(-J9602)</f>
        <v>1.8064851493104772E-4</v>
      </c>
      <c r="L9602" s="33">
        <f t="shared" ref="L9602:L9665" si="602">IF(G9602=30,1,M9601)</f>
        <v>1</v>
      </c>
      <c r="M9602" s="33">
        <f t="shared" ref="M9602:M9665" si="603">L9602*(1-K9602)</f>
        <v>0.99981935148506895</v>
      </c>
    </row>
    <row r="9603" spans="1:13" ht="27.6">
      <c r="A9603" t="s">
        <v>164</v>
      </c>
      <c r="B9603" t="s">
        <v>112</v>
      </c>
      <c r="C9603" s="14" t="s">
        <v>384</v>
      </c>
      <c r="D9603" t="s">
        <v>112</v>
      </c>
      <c r="E9603" t="s">
        <v>474</v>
      </c>
      <c r="F9603" s="20">
        <v>2031</v>
      </c>
      <c r="G9603" s="20">
        <v>31</v>
      </c>
      <c r="H9603" s="11">
        <v>1158.21254517283</v>
      </c>
      <c r="I9603" s="10">
        <v>4331097.04433724</v>
      </c>
      <c r="J9603" s="33">
        <f t="shared" si="600"/>
        <v>2.6741782354822846E-4</v>
      </c>
      <c r="K9603" s="33">
        <f t="shared" si="601"/>
        <v>2.6738207058907282E-4</v>
      </c>
      <c r="L9603" s="33">
        <f t="shared" si="602"/>
        <v>0.99981935148506895</v>
      </c>
      <c r="M9603" s="33">
        <f t="shared" si="603"/>
        <v>0.99955201771665381</v>
      </c>
    </row>
    <row r="9604" spans="1:13" ht="27.6">
      <c r="A9604" t="s">
        <v>164</v>
      </c>
      <c r="B9604" t="s">
        <v>112</v>
      </c>
      <c r="C9604" s="14" t="s">
        <v>384</v>
      </c>
      <c r="D9604" t="s">
        <v>112</v>
      </c>
      <c r="E9604" t="s">
        <v>474</v>
      </c>
      <c r="F9604" s="20">
        <v>2031</v>
      </c>
      <c r="G9604" s="20">
        <v>32</v>
      </c>
      <c r="H9604" s="11">
        <v>1246.6441249684599</v>
      </c>
      <c r="I9604" s="10">
        <v>4371807.7290942697</v>
      </c>
      <c r="J9604" s="33">
        <f t="shared" si="600"/>
        <v>2.8515529552502388E-4</v>
      </c>
      <c r="K9604" s="33">
        <f t="shared" si="601"/>
        <v>2.8511464261793407E-4</v>
      </c>
      <c r="L9604" s="33">
        <f t="shared" si="602"/>
        <v>0.99955201771665381</v>
      </c>
      <c r="M9604" s="33">
        <f t="shared" si="603"/>
        <v>0.99926703080034451</v>
      </c>
    </row>
    <row r="9605" spans="1:13" ht="27.6">
      <c r="A9605" t="s">
        <v>164</v>
      </c>
      <c r="B9605" t="s">
        <v>112</v>
      </c>
      <c r="C9605" s="14" t="s">
        <v>384</v>
      </c>
      <c r="D9605" t="s">
        <v>112</v>
      </c>
      <c r="E9605" t="s">
        <v>474</v>
      </c>
      <c r="F9605" s="20">
        <v>2031</v>
      </c>
      <c r="G9605" s="20">
        <v>33</v>
      </c>
      <c r="H9605" s="11">
        <v>1330.7080057790499</v>
      </c>
      <c r="I9605" s="10">
        <v>4415160.9100435004</v>
      </c>
      <c r="J9605" s="33">
        <f t="shared" si="600"/>
        <v>3.0139513211217009E-4</v>
      </c>
      <c r="K9605" s="33">
        <f t="shared" si="601"/>
        <v>3.0134971716211378E-4</v>
      </c>
      <c r="L9605" s="33">
        <f t="shared" si="602"/>
        <v>0.99926703080034451</v>
      </c>
      <c r="M9605" s="33">
        <f t="shared" si="603"/>
        <v>0.99896590196324342</v>
      </c>
    </row>
    <row r="9606" spans="1:13" ht="27.6">
      <c r="A9606" t="s">
        <v>164</v>
      </c>
      <c r="B9606" t="s">
        <v>112</v>
      </c>
      <c r="C9606" s="14" t="s">
        <v>384</v>
      </c>
      <c r="D9606" t="s">
        <v>112</v>
      </c>
      <c r="E9606" t="s">
        <v>474</v>
      </c>
      <c r="F9606" s="20">
        <v>2031</v>
      </c>
      <c r="G9606" s="20">
        <v>34</v>
      </c>
      <c r="H9606" s="11">
        <v>1408.7550159907</v>
      </c>
      <c r="I9606" s="10">
        <v>4412226.9210465997</v>
      </c>
      <c r="J9606" s="33">
        <f t="shared" si="600"/>
        <v>3.1928435259547737E-4</v>
      </c>
      <c r="K9606" s="33">
        <f t="shared" si="601"/>
        <v>3.1923338677086743E-4</v>
      </c>
      <c r="L9606" s="33">
        <f t="shared" si="602"/>
        <v>0.99896590196324342</v>
      </c>
      <c r="M9606" s="33">
        <f t="shared" si="603"/>
        <v>0.9986469986950911</v>
      </c>
    </row>
    <row r="9607" spans="1:13" ht="27.6">
      <c r="A9607" t="s">
        <v>164</v>
      </c>
      <c r="B9607" t="s">
        <v>112</v>
      </c>
      <c r="C9607" s="14" t="s">
        <v>384</v>
      </c>
      <c r="D9607" t="s">
        <v>112</v>
      </c>
      <c r="E9607" t="s">
        <v>474</v>
      </c>
      <c r="F9607" s="20">
        <v>2031</v>
      </c>
      <c r="G9607" s="20">
        <v>35</v>
      </c>
      <c r="H9607" s="11">
        <v>1481.92095711977</v>
      </c>
      <c r="I9607" s="10">
        <v>4350190.5940568298</v>
      </c>
      <c r="J9607" s="33">
        <f t="shared" si="600"/>
        <v>3.4065655862167279E-4</v>
      </c>
      <c r="K9607" s="33">
        <f t="shared" si="601"/>
        <v>3.4059854176438087E-4</v>
      </c>
      <c r="L9607" s="33">
        <f t="shared" si="602"/>
        <v>0.9986469986950911</v>
      </c>
      <c r="M9607" s="33">
        <f t="shared" si="603"/>
        <v>0.99830686098359822</v>
      </c>
    </row>
    <row r="9608" spans="1:13" ht="27.6">
      <c r="A9608" t="s">
        <v>164</v>
      </c>
      <c r="B9608" t="s">
        <v>112</v>
      </c>
      <c r="C9608" s="14" t="s">
        <v>384</v>
      </c>
      <c r="D9608" t="s">
        <v>112</v>
      </c>
      <c r="E9608" t="s">
        <v>474</v>
      </c>
      <c r="F9608" s="20">
        <v>2031</v>
      </c>
      <c r="G9608" s="20">
        <v>36</v>
      </c>
      <c r="H9608" s="11">
        <v>1901.1150091685599</v>
      </c>
      <c r="I9608" s="10">
        <v>4286138.0099815698</v>
      </c>
      <c r="J9608" s="33">
        <f t="shared" si="600"/>
        <v>4.4354964883100781E-4</v>
      </c>
      <c r="K9608" s="33">
        <f t="shared" si="601"/>
        <v>4.4345129522760374E-4</v>
      </c>
      <c r="L9608" s="33">
        <f t="shared" si="602"/>
        <v>0.99830686098359822</v>
      </c>
      <c r="M9608" s="33">
        <f t="shared" si="603"/>
        <v>0.99786416051306048</v>
      </c>
    </row>
    <row r="9609" spans="1:13" ht="27.6">
      <c r="A9609" t="s">
        <v>164</v>
      </c>
      <c r="B9609" t="s">
        <v>112</v>
      </c>
      <c r="C9609" s="14" t="s">
        <v>384</v>
      </c>
      <c r="D9609" t="s">
        <v>112</v>
      </c>
      <c r="E9609" t="s">
        <v>474</v>
      </c>
      <c r="F9609" s="20">
        <v>2031</v>
      </c>
      <c r="G9609" s="20">
        <v>37</v>
      </c>
      <c r="H9609" s="11">
        <v>2033.7885747062101</v>
      </c>
      <c r="I9609" s="10">
        <v>4231694.9362743702</v>
      </c>
      <c r="J9609" s="33">
        <f t="shared" si="600"/>
        <v>4.8060850447238985E-4</v>
      </c>
      <c r="K9609" s="33">
        <f t="shared" si="601"/>
        <v>4.8049303070507587E-4</v>
      </c>
      <c r="L9609" s="33">
        <f t="shared" si="602"/>
        <v>0.99786416051306048</v>
      </c>
      <c r="M9609" s="33">
        <f t="shared" si="603"/>
        <v>0.9973846937383436</v>
      </c>
    </row>
    <row r="9610" spans="1:13" ht="27.6">
      <c r="A9610" t="s">
        <v>164</v>
      </c>
      <c r="B9610" t="s">
        <v>112</v>
      </c>
      <c r="C9610" s="14" t="s">
        <v>384</v>
      </c>
      <c r="D9610" t="s">
        <v>112</v>
      </c>
      <c r="E9610" t="s">
        <v>474</v>
      </c>
      <c r="F9610" s="20">
        <v>2031</v>
      </c>
      <c r="G9610" s="20">
        <v>38</v>
      </c>
      <c r="H9610" s="11">
        <v>2202.4220677565499</v>
      </c>
      <c r="I9610" s="10">
        <v>4179741.6732046301</v>
      </c>
      <c r="J9610" s="33">
        <f t="shared" si="600"/>
        <v>5.2692779601088151E-4</v>
      </c>
      <c r="K9610" s="33">
        <f t="shared" si="601"/>
        <v>5.2678899394043022E-4</v>
      </c>
      <c r="L9610" s="33">
        <f t="shared" si="602"/>
        <v>0.9973846937383436</v>
      </c>
      <c r="M9610" s="33">
        <f t="shared" si="603"/>
        <v>0.99685928245895761</v>
      </c>
    </row>
    <row r="9611" spans="1:13" ht="27.6">
      <c r="A9611" t="s">
        <v>164</v>
      </c>
      <c r="B9611" t="s">
        <v>112</v>
      </c>
      <c r="C9611" s="14" t="s">
        <v>384</v>
      </c>
      <c r="D9611" t="s">
        <v>112</v>
      </c>
      <c r="E9611" t="s">
        <v>474</v>
      </c>
      <c r="F9611" s="20">
        <v>2031</v>
      </c>
      <c r="G9611" s="20">
        <v>39</v>
      </c>
      <c r="H9611" s="11">
        <v>2318.0622194706998</v>
      </c>
      <c r="I9611" s="10">
        <v>4162663.5137033202</v>
      </c>
      <c r="J9611" s="33">
        <f t="shared" si="600"/>
        <v>5.5686994921394257E-4</v>
      </c>
      <c r="K9611" s="33">
        <f t="shared" si="601"/>
        <v>5.5671492592102023E-4</v>
      </c>
      <c r="L9611" s="33">
        <f t="shared" si="602"/>
        <v>0.99685928245895761</v>
      </c>
      <c r="M9611" s="33">
        <f t="shared" si="603"/>
        <v>0.9963043160173698</v>
      </c>
    </row>
    <row r="9612" spans="1:13" ht="27.6">
      <c r="A9612" t="s">
        <v>164</v>
      </c>
      <c r="B9612" t="s">
        <v>112</v>
      </c>
      <c r="C9612" s="14" t="s">
        <v>384</v>
      </c>
      <c r="D9612" t="s">
        <v>112</v>
      </c>
      <c r="E9612" t="s">
        <v>474</v>
      </c>
      <c r="F9612" s="20">
        <v>2031</v>
      </c>
      <c r="G9612" s="20">
        <v>40</v>
      </c>
      <c r="H9612" s="11">
        <v>2510.7713374444102</v>
      </c>
      <c r="I9612" s="10">
        <v>4139843.7312326599</v>
      </c>
      <c r="J9612" s="33">
        <f t="shared" si="600"/>
        <v>6.0648939922590146E-4</v>
      </c>
      <c r="K9612" s="33">
        <f t="shared" si="601"/>
        <v>6.0630552170537477E-4</v>
      </c>
      <c r="L9612" s="33">
        <f t="shared" si="602"/>
        <v>0.9963043160173698</v>
      </c>
      <c r="M9612" s="33">
        <f t="shared" si="603"/>
        <v>0.99570025120926953</v>
      </c>
    </row>
    <row r="9613" spans="1:13" ht="27.6">
      <c r="A9613" t="s">
        <v>164</v>
      </c>
      <c r="B9613" t="s">
        <v>112</v>
      </c>
      <c r="C9613" s="14" t="s">
        <v>384</v>
      </c>
      <c r="D9613" t="s">
        <v>112</v>
      </c>
      <c r="E9613" t="s">
        <v>474</v>
      </c>
      <c r="F9613" s="20">
        <v>2031</v>
      </c>
      <c r="G9613" s="20">
        <v>41</v>
      </c>
      <c r="H9613" s="11">
        <v>3271.0667626373202</v>
      </c>
      <c r="I9613" s="10">
        <v>4120450.3616569601</v>
      </c>
      <c r="J9613" s="33">
        <f t="shared" si="600"/>
        <v>7.9386146550299019E-4</v>
      </c>
      <c r="K9613" s="33">
        <f t="shared" si="601"/>
        <v>7.9354644085727344E-4</v>
      </c>
      <c r="L9613" s="33">
        <f t="shared" si="602"/>
        <v>0.99570025120926953</v>
      </c>
      <c r="M9613" s="33">
        <f t="shared" si="603"/>
        <v>0.99491011681876174</v>
      </c>
    </row>
    <row r="9614" spans="1:13" ht="27.6">
      <c r="A9614" t="s">
        <v>164</v>
      </c>
      <c r="B9614" t="s">
        <v>112</v>
      </c>
      <c r="C9614" s="14" t="s">
        <v>384</v>
      </c>
      <c r="D9614" t="s">
        <v>112</v>
      </c>
      <c r="E9614" t="s">
        <v>474</v>
      </c>
      <c r="F9614" s="20">
        <v>2031</v>
      </c>
      <c r="G9614" s="20">
        <v>42</v>
      </c>
      <c r="H9614" s="11">
        <v>3629.1466938344902</v>
      </c>
      <c r="I9614" s="10">
        <v>4124081.32080688</v>
      </c>
      <c r="J9614" s="33">
        <f t="shared" si="600"/>
        <v>8.7998912037079923E-4</v>
      </c>
      <c r="K9614" s="33">
        <f t="shared" si="601"/>
        <v>8.7960204349424309E-4</v>
      </c>
      <c r="L9614" s="33">
        <f t="shared" si="602"/>
        <v>0.99491011681876174</v>
      </c>
      <c r="M9614" s="33">
        <f t="shared" si="603"/>
        <v>0.99403499184691491</v>
      </c>
    </row>
    <row r="9615" spans="1:13" ht="27.6">
      <c r="A9615" t="s">
        <v>164</v>
      </c>
      <c r="B9615" t="s">
        <v>112</v>
      </c>
      <c r="C9615" s="14" t="s">
        <v>384</v>
      </c>
      <c r="D9615" t="s">
        <v>112</v>
      </c>
      <c r="E9615" t="s">
        <v>474</v>
      </c>
      <c r="F9615" s="20">
        <v>2031</v>
      </c>
      <c r="G9615" s="20">
        <v>43</v>
      </c>
      <c r="H9615" s="11">
        <v>4104.7497936196396</v>
      </c>
      <c r="I9615" s="10">
        <v>4081789.6970867598</v>
      </c>
      <c r="J9615" s="33">
        <f t="shared" si="600"/>
        <v>1.0056250072239799E-3</v>
      </c>
      <c r="K9615" s="33">
        <f t="shared" si="601"/>
        <v>1.0051195358488085E-3</v>
      </c>
      <c r="L9615" s="33">
        <f t="shared" si="602"/>
        <v>0.99403499184691491</v>
      </c>
      <c r="M9615" s="33">
        <f t="shared" si="603"/>
        <v>0.99303586785729225</v>
      </c>
    </row>
    <row r="9616" spans="1:13" ht="27.6">
      <c r="A9616" t="s">
        <v>164</v>
      </c>
      <c r="B9616" t="s">
        <v>112</v>
      </c>
      <c r="C9616" s="14" t="s">
        <v>384</v>
      </c>
      <c r="D9616" t="s">
        <v>112</v>
      </c>
      <c r="E9616" t="s">
        <v>474</v>
      </c>
      <c r="F9616" s="20">
        <v>2031</v>
      </c>
      <c r="G9616" s="20">
        <v>44</v>
      </c>
      <c r="H9616" s="11">
        <v>4354.4546883004496</v>
      </c>
      <c r="I9616" s="10">
        <v>4030602.5486333799</v>
      </c>
      <c r="J9616" s="33">
        <f t="shared" si="600"/>
        <v>1.0803483190811943E-3</v>
      </c>
      <c r="K9616" s="33">
        <f t="shared" si="601"/>
        <v>1.0797649529343811E-3</v>
      </c>
      <c r="L9616" s="33">
        <f t="shared" si="602"/>
        <v>0.99303586785729225</v>
      </c>
      <c r="M9616" s="33">
        <f t="shared" si="603"/>
        <v>0.99196362253017312</v>
      </c>
    </row>
    <row r="9617" spans="1:13" ht="27.6">
      <c r="A9617" t="s">
        <v>164</v>
      </c>
      <c r="B9617" t="s">
        <v>112</v>
      </c>
      <c r="C9617" s="14" t="s">
        <v>384</v>
      </c>
      <c r="D9617" t="s">
        <v>112</v>
      </c>
      <c r="E9617" t="s">
        <v>474</v>
      </c>
      <c r="F9617" s="20">
        <v>2031</v>
      </c>
      <c r="G9617" s="20">
        <v>45</v>
      </c>
      <c r="H9617" s="11">
        <v>4796.7054685071898</v>
      </c>
      <c r="I9617" s="10">
        <v>4040970.42153143</v>
      </c>
      <c r="J9617" s="33">
        <f t="shared" si="600"/>
        <v>1.1870182080395814E-3</v>
      </c>
      <c r="K9617" s="33">
        <f t="shared" si="601"/>
        <v>1.186313980597653E-3</v>
      </c>
      <c r="L9617" s="33">
        <f t="shared" si="602"/>
        <v>0.99196362253017312</v>
      </c>
      <c r="M9617" s="33">
        <f t="shared" si="603"/>
        <v>0.99078684221652125</v>
      </c>
    </row>
    <row r="9618" spans="1:13" ht="27.6">
      <c r="A9618" t="s">
        <v>164</v>
      </c>
      <c r="B9618" t="s">
        <v>112</v>
      </c>
      <c r="C9618" s="14" t="s">
        <v>384</v>
      </c>
      <c r="D9618" t="s">
        <v>112</v>
      </c>
      <c r="E9618" t="s">
        <v>474</v>
      </c>
      <c r="F9618" s="20">
        <v>2031</v>
      </c>
      <c r="G9618" s="20">
        <v>46</v>
      </c>
      <c r="H9618" s="11">
        <v>6178.0179467009302</v>
      </c>
      <c r="I9618" s="10">
        <v>4107692.6270641801</v>
      </c>
      <c r="J9618" s="33">
        <f t="shared" si="600"/>
        <v>1.5040117427472751E-3</v>
      </c>
      <c r="K9618" s="33">
        <f t="shared" si="601"/>
        <v>1.5028812838983052E-3</v>
      </c>
      <c r="L9618" s="33">
        <f t="shared" si="602"/>
        <v>0.99078684221652125</v>
      </c>
      <c r="M9618" s="33">
        <f t="shared" si="603"/>
        <v>0.98929780721502136</v>
      </c>
    </row>
    <row r="9619" spans="1:13" ht="27.6">
      <c r="A9619" t="s">
        <v>164</v>
      </c>
      <c r="B9619" t="s">
        <v>112</v>
      </c>
      <c r="C9619" s="14" t="s">
        <v>384</v>
      </c>
      <c r="D9619" t="s">
        <v>112</v>
      </c>
      <c r="E9619" t="s">
        <v>474</v>
      </c>
      <c r="F9619" s="20">
        <v>2031</v>
      </c>
      <c r="G9619" s="20">
        <v>47</v>
      </c>
      <c r="H9619" s="11">
        <v>6919.7133617960499</v>
      </c>
      <c r="I9619" s="10">
        <v>4132728.3575292798</v>
      </c>
      <c r="J9619" s="33">
        <f t="shared" si="600"/>
        <v>1.6743692696833692E-3</v>
      </c>
      <c r="K9619" s="33">
        <f t="shared" si="601"/>
        <v>1.6729682954829128E-3</v>
      </c>
      <c r="L9619" s="33">
        <f t="shared" si="602"/>
        <v>0.98929780721502136</v>
      </c>
      <c r="M9619" s="33">
        <f t="shared" si="603"/>
        <v>0.9876427433487599</v>
      </c>
    </row>
    <row r="9620" spans="1:13" ht="27.6">
      <c r="A9620" t="s">
        <v>164</v>
      </c>
      <c r="B9620" t="s">
        <v>112</v>
      </c>
      <c r="C9620" s="14" t="s">
        <v>384</v>
      </c>
      <c r="D9620" t="s">
        <v>112</v>
      </c>
      <c r="E9620" t="s">
        <v>474</v>
      </c>
      <c r="F9620" s="20">
        <v>2031</v>
      </c>
      <c r="G9620" s="20">
        <v>48</v>
      </c>
      <c r="H9620" s="11">
        <v>7489.7351951041701</v>
      </c>
      <c r="I9620" s="10">
        <v>4098841.4465284701</v>
      </c>
      <c r="J9620" s="33">
        <f t="shared" si="600"/>
        <v>1.8272810238726435E-3</v>
      </c>
      <c r="K9620" s="33">
        <f t="shared" si="601"/>
        <v>1.8256125623066222E-3</v>
      </c>
      <c r="L9620" s="33">
        <f t="shared" si="602"/>
        <v>0.9876427433487599</v>
      </c>
      <c r="M9620" s="33">
        <f t="shared" si="603"/>
        <v>0.98583969034943142</v>
      </c>
    </row>
    <row r="9621" spans="1:13" ht="27.6">
      <c r="A9621" t="s">
        <v>164</v>
      </c>
      <c r="B9621" t="s">
        <v>112</v>
      </c>
      <c r="C9621" s="14" t="s">
        <v>384</v>
      </c>
      <c r="D9621" t="s">
        <v>112</v>
      </c>
      <c r="E9621" t="s">
        <v>474</v>
      </c>
      <c r="F9621" s="20">
        <v>2031</v>
      </c>
      <c r="G9621" s="20">
        <v>49</v>
      </c>
      <c r="H9621" s="11">
        <v>7851.92125383233</v>
      </c>
      <c r="I9621" s="10">
        <v>4040213.6501261201</v>
      </c>
      <c r="J9621" s="33">
        <f t="shared" si="600"/>
        <v>1.9434420884121371E-3</v>
      </c>
      <c r="K9621" s="33">
        <f t="shared" si="601"/>
        <v>1.9415548276285888E-3</v>
      </c>
      <c r="L9621" s="33">
        <f t="shared" si="602"/>
        <v>0.98583969034943142</v>
      </c>
      <c r="M9621" s="33">
        <f t="shared" si="603"/>
        <v>0.9839256285393656</v>
      </c>
    </row>
    <row r="9622" spans="1:13" ht="27.6">
      <c r="A9622" t="s">
        <v>164</v>
      </c>
      <c r="B9622" t="s">
        <v>112</v>
      </c>
      <c r="C9622" s="14" t="s">
        <v>384</v>
      </c>
      <c r="D9622" t="s">
        <v>112</v>
      </c>
      <c r="E9622" t="s">
        <v>474</v>
      </c>
      <c r="F9622" s="20">
        <v>2031</v>
      </c>
      <c r="G9622" s="20">
        <v>50</v>
      </c>
      <c r="H9622" s="11">
        <v>8203.1658971281304</v>
      </c>
      <c r="I9622" s="10">
        <v>3974402.5156477001</v>
      </c>
      <c r="J9622" s="33">
        <f t="shared" si="600"/>
        <v>2.0639997747664662E-3</v>
      </c>
      <c r="K9622" s="33">
        <f t="shared" si="601"/>
        <v>2.0618711919480059E-3</v>
      </c>
      <c r="L9622" s="33">
        <f t="shared" si="602"/>
        <v>0.9839256285393656</v>
      </c>
      <c r="M9622" s="33">
        <f t="shared" si="603"/>
        <v>0.98189690063086099</v>
      </c>
    </row>
    <row r="9623" spans="1:13" ht="27.6">
      <c r="A9623" t="s">
        <v>164</v>
      </c>
      <c r="B9623" t="s">
        <v>112</v>
      </c>
      <c r="C9623" s="14" t="s">
        <v>384</v>
      </c>
      <c r="D9623" t="s">
        <v>112</v>
      </c>
      <c r="E9623" t="s">
        <v>474</v>
      </c>
      <c r="F9623" s="20">
        <v>2031</v>
      </c>
      <c r="G9623" s="20">
        <v>51</v>
      </c>
      <c r="H9623" s="11">
        <v>9019.3743133114294</v>
      </c>
      <c r="I9623" s="10">
        <v>3913775.1207232601</v>
      </c>
      <c r="J9623" s="33">
        <f t="shared" si="600"/>
        <v>2.3045203250320273E-3</v>
      </c>
      <c r="K9623" s="33">
        <f t="shared" si="601"/>
        <v>2.3018669567062E-3</v>
      </c>
      <c r="L9623" s="33">
        <f t="shared" si="602"/>
        <v>0.98189690063086099</v>
      </c>
      <c r="M9623" s="33">
        <f t="shared" si="603"/>
        <v>0.97963670460040653</v>
      </c>
    </row>
    <row r="9624" spans="1:13" ht="27.6">
      <c r="A9624" t="s">
        <v>164</v>
      </c>
      <c r="B9624" t="s">
        <v>112</v>
      </c>
      <c r="C9624" s="14" t="s">
        <v>384</v>
      </c>
      <c r="D9624" t="s">
        <v>112</v>
      </c>
      <c r="E9624" t="s">
        <v>474</v>
      </c>
      <c r="F9624" s="20">
        <v>2031</v>
      </c>
      <c r="G9624" s="20">
        <v>52</v>
      </c>
      <c r="H9624" s="11">
        <v>9443.7606548512595</v>
      </c>
      <c r="I9624" s="10">
        <v>3839739.2833168702</v>
      </c>
      <c r="J9624" s="33">
        <f t="shared" si="600"/>
        <v>2.4594796568306286E-3</v>
      </c>
      <c r="K9624" s="33">
        <f t="shared" si="601"/>
        <v>2.4564576147974027E-3</v>
      </c>
      <c r="L9624" s="33">
        <f t="shared" si="602"/>
        <v>0.97963670460040653</v>
      </c>
      <c r="M9624" s="33">
        <f t="shared" si="603"/>
        <v>0.97723026855765582</v>
      </c>
    </row>
    <row r="9625" spans="1:13" ht="27.6">
      <c r="A9625" t="s">
        <v>164</v>
      </c>
      <c r="B9625" t="s">
        <v>112</v>
      </c>
      <c r="C9625" s="14" t="s">
        <v>384</v>
      </c>
      <c r="D9625" t="s">
        <v>112</v>
      </c>
      <c r="E9625" t="s">
        <v>474</v>
      </c>
      <c r="F9625" s="20">
        <v>2031</v>
      </c>
      <c r="G9625" s="20">
        <v>53</v>
      </c>
      <c r="H9625" s="11">
        <v>9875.5604518945602</v>
      </c>
      <c r="I9625" s="10">
        <v>3741504.04221923</v>
      </c>
      <c r="J9625" s="33">
        <f t="shared" si="600"/>
        <v>2.6394627242035491E-3</v>
      </c>
      <c r="K9625" s="33">
        <f t="shared" si="601"/>
        <v>2.635982405198134E-3</v>
      </c>
      <c r="L9625" s="33">
        <f t="shared" si="602"/>
        <v>0.97723026855765582</v>
      </c>
      <c r="M9625" s="33">
        <f t="shared" si="603"/>
        <v>0.97465430676391085</v>
      </c>
    </row>
    <row r="9626" spans="1:13" ht="27.6">
      <c r="A9626" t="s">
        <v>164</v>
      </c>
      <c r="B9626" t="s">
        <v>112</v>
      </c>
      <c r="C9626" s="14" t="s">
        <v>384</v>
      </c>
      <c r="D9626" t="s">
        <v>112</v>
      </c>
      <c r="E9626" t="s">
        <v>474</v>
      </c>
      <c r="F9626" s="20">
        <v>2031</v>
      </c>
      <c r="G9626" s="20">
        <v>54</v>
      </c>
      <c r="H9626" s="11">
        <v>10403.3421472441</v>
      </c>
      <c r="I9626" s="10">
        <v>3647265.7286473</v>
      </c>
      <c r="J9626" s="33">
        <f t="shared" si="600"/>
        <v>2.8523674777879422E-3</v>
      </c>
      <c r="K9626" s="33">
        <f t="shared" si="601"/>
        <v>2.848303342727676E-3</v>
      </c>
      <c r="L9626" s="33">
        <f t="shared" si="602"/>
        <v>0.97465430676391085</v>
      </c>
      <c r="M9626" s="33">
        <f t="shared" si="603"/>
        <v>0.97187819564395128</v>
      </c>
    </row>
    <row r="9627" spans="1:13" ht="27.6">
      <c r="A9627" t="s">
        <v>164</v>
      </c>
      <c r="B9627" t="s">
        <v>112</v>
      </c>
      <c r="C9627" s="14" t="s">
        <v>384</v>
      </c>
      <c r="D9627" t="s">
        <v>112</v>
      </c>
      <c r="E9627" t="s">
        <v>474</v>
      </c>
      <c r="F9627" s="20">
        <v>2031</v>
      </c>
      <c r="G9627" s="20">
        <v>55</v>
      </c>
      <c r="H9627" s="11">
        <v>11142.4393800038</v>
      </c>
      <c r="I9627" s="10">
        <v>3567587.4240747602</v>
      </c>
      <c r="J9627" s="33">
        <f t="shared" si="600"/>
        <v>3.1232421397195467E-3</v>
      </c>
      <c r="K9627" s="33">
        <f t="shared" si="601"/>
        <v>3.1183698927101933E-3</v>
      </c>
      <c r="L9627" s="33">
        <f t="shared" si="602"/>
        <v>0.97187819564395128</v>
      </c>
      <c r="M9627" s="33">
        <f t="shared" si="603"/>
        <v>0.96884751993927365</v>
      </c>
    </row>
    <row r="9628" spans="1:13" ht="27.6">
      <c r="A9628" t="s">
        <v>164</v>
      </c>
      <c r="B9628" t="s">
        <v>112</v>
      </c>
      <c r="C9628" s="14" t="s">
        <v>384</v>
      </c>
      <c r="D9628" t="s">
        <v>112</v>
      </c>
      <c r="E9628" t="s">
        <v>474</v>
      </c>
      <c r="F9628" s="20">
        <v>2031</v>
      </c>
      <c r="G9628" s="20">
        <v>56</v>
      </c>
      <c r="H9628" s="11">
        <v>11988.204120774801</v>
      </c>
      <c r="I9628" s="10">
        <v>3475130.2945151501</v>
      </c>
      <c r="J9628" s="33">
        <f t="shared" si="600"/>
        <v>3.4497135660484335E-3</v>
      </c>
      <c r="K9628" s="33">
        <f t="shared" si="601"/>
        <v>3.4437701405406473E-3</v>
      </c>
      <c r="L9628" s="33">
        <f t="shared" si="602"/>
        <v>0.96884751993927365</v>
      </c>
      <c r="M9628" s="33">
        <f t="shared" si="603"/>
        <v>0.96551103177936992</v>
      </c>
    </row>
    <row r="9629" spans="1:13" ht="27.6">
      <c r="A9629" t="s">
        <v>164</v>
      </c>
      <c r="B9629" t="s">
        <v>112</v>
      </c>
      <c r="C9629" s="14" t="s">
        <v>384</v>
      </c>
      <c r="D9629" t="s">
        <v>112</v>
      </c>
      <c r="E9629" t="s">
        <v>474</v>
      </c>
      <c r="F9629" s="20">
        <v>2031</v>
      </c>
      <c r="G9629" s="20">
        <v>57</v>
      </c>
      <c r="H9629" s="11">
        <v>12919.8926685596</v>
      </c>
      <c r="I9629" s="10">
        <v>3397264.1277105901</v>
      </c>
      <c r="J9629" s="33">
        <f t="shared" si="600"/>
        <v>3.8030286085722429E-3</v>
      </c>
      <c r="K9629" s="33">
        <f t="shared" si="601"/>
        <v>3.7958062537816195E-3</v>
      </c>
      <c r="L9629" s="33">
        <f t="shared" si="602"/>
        <v>0.96551103177936992</v>
      </c>
      <c r="M9629" s="33">
        <f t="shared" si="603"/>
        <v>0.96184613896684668</v>
      </c>
    </row>
    <row r="9630" spans="1:13" ht="27.6">
      <c r="A9630" t="s">
        <v>164</v>
      </c>
      <c r="B9630" t="s">
        <v>112</v>
      </c>
      <c r="C9630" s="14" t="s">
        <v>384</v>
      </c>
      <c r="D9630" t="s">
        <v>112</v>
      </c>
      <c r="E9630" t="s">
        <v>474</v>
      </c>
      <c r="F9630" s="20">
        <v>2031</v>
      </c>
      <c r="G9630" s="20">
        <v>58</v>
      </c>
      <c r="H9630" s="11">
        <v>13977.219579689699</v>
      </c>
      <c r="I9630" s="10">
        <v>3318934.8879462699</v>
      </c>
      <c r="J9630" s="33">
        <f t="shared" si="600"/>
        <v>4.2113569719165805E-3</v>
      </c>
      <c r="K9630" s="33">
        <f t="shared" si="601"/>
        <v>4.2025016434885654E-3</v>
      </c>
      <c r="L9630" s="33">
        <f t="shared" si="602"/>
        <v>0.96184613896684668</v>
      </c>
      <c r="M9630" s="33">
        <f t="shared" si="603"/>
        <v>0.95780397898705538</v>
      </c>
    </row>
    <row r="9631" spans="1:13" ht="27.6">
      <c r="A9631" t="s">
        <v>164</v>
      </c>
      <c r="B9631" t="s">
        <v>112</v>
      </c>
      <c r="C9631" s="14" t="s">
        <v>384</v>
      </c>
      <c r="D9631" t="s">
        <v>112</v>
      </c>
      <c r="E9631" t="s">
        <v>474</v>
      </c>
      <c r="F9631" s="20">
        <v>2031</v>
      </c>
      <c r="G9631" s="20">
        <v>59</v>
      </c>
      <c r="H9631" s="11">
        <v>14254.1242419189</v>
      </c>
      <c r="I9631" s="10">
        <v>3219284.7967833998</v>
      </c>
      <c r="J9631" s="33">
        <f t="shared" si="600"/>
        <v>4.4277301145152293E-3</v>
      </c>
      <c r="K9631" s="33">
        <f t="shared" si="601"/>
        <v>4.4179421689874987E-3</v>
      </c>
      <c r="L9631" s="33">
        <f t="shared" si="602"/>
        <v>0.95780397898705538</v>
      </c>
      <c r="M9631" s="33">
        <f t="shared" si="603"/>
        <v>0.9535724563986645</v>
      </c>
    </row>
    <row r="9632" spans="1:13" ht="27.6">
      <c r="A9632" t="s">
        <v>164</v>
      </c>
      <c r="B9632" t="s">
        <v>112</v>
      </c>
      <c r="C9632" s="14" t="s">
        <v>384</v>
      </c>
      <c r="D9632" t="s">
        <v>112</v>
      </c>
      <c r="E9632" t="s">
        <v>474</v>
      </c>
      <c r="F9632" s="20">
        <v>2031</v>
      </c>
      <c r="G9632" s="20">
        <v>60</v>
      </c>
      <c r="H9632" s="11">
        <v>14733.3867090696</v>
      </c>
      <c r="I9632" s="10">
        <v>3130327.82825909</v>
      </c>
      <c r="J9632" s="33">
        <f t="shared" si="600"/>
        <v>4.7066593396588342E-3</v>
      </c>
      <c r="K9632" s="33">
        <f t="shared" si="601"/>
        <v>4.6956003756507547E-3</v>
      </c>
      <c r="L9632" s="33">
        <f t="shared" si="602"/>
        <v>0.9535724563986645</v>
      </c>
      <c r="M9632" s="33">
        <f t="shared" si="603"/>
        <v>0.94909486121418873</v>
      </c>
    </row>
    <row r="9633" spans="1:13" ht="27.6">
      <c r="A9633" t="s">
        <v>164</v>
      </c>
      <c r="B9633" t="s">
        <v>112</v>
      </c>
      <c r="C9633" s="14" t="s">
        <v>384</v>
      </c>
      <c r="D9633" t="s">
        <v>112</v>
      </c>
      <c r="E9633" t="s">
        <v>474</v>
      </c>
      <c r="F9633" s="20">
        <v>2031</v>
      </c>
      <c r="G9633" s="20">
        <v>61</v>
      </c>
      <c r="H9633" s="11">
        <v>15607.460477054599</v>
      </c>
      <c r="I9633" s="10">
        <v>3039225.9915789999</v>
      </c>
      <c r="J9633" s="33">
        <f t="shared" si="600"/>
        <v>5.1353405506202243E-3</v>
      </c>
      <c r="K9633" s="33">
        <f t="shared" si="601"/>
        <v>5.1221772316827341E-3</v>
      </c>
      <c r="L9633" s="33">
        <f t="shared" si="602"/>
        <v>0.94909486121418873</v>
      </c>
      <c r="M9633" s="33">
        <f t="shared" si="603"/>
        <v>0.94423342912537034</v>
      </c>
    </row>
    <row r="9634" spans="1:13" ht="27.6">
      <c r="A9634" t="s">
        <v>164</v>
      </c>
      <c r="B9634" t="s">
        <v>112</v>
      </c>
      <c r="C9634" s="14" t="s">
        <v>384</v>
      </c>
      <c r="D9634" t="s">
        <v>112</v>
      </c>
      <c r="E9634" t="s">
        <v>474</v>
      </c>
      <c r="F9634" s="20">
        <v>2031</v>
      </c>
      <c r="G9634" s="20">
        <v>62</v>
      </c>
      <c r="H9634" s="11">
        <v>16272.0872295053</v>
      </c>
      <c r="I9634" s="10">
        <v>2932631.7882253402</v>
      </c>
      <c r="J9634" s="33">
        <f t="shared" si="600"/>
        <v>5.5486294920618828E-3</v>
      </c>
      <c r="K9634" s="33">
        <f t="shared" si="601"/>
        <v>5.533264279201755E-3</v>
      </c>
      <c r="L9634" s="33">
        <f t="shared" si="602"/>
        <v>0.94423342912537034</v>
      </c>
      <c r="M9634" s="33">
        <f t="shared" si="603"/>
        <v>0.93900873602076274</v>
      </c>
    </row>
    <row r="9635" spans="1:13" ht="27.6">
      <c r="A9635" t="s">
        <v>164</v>
      </c>
      <c r="B9635" t="s">
        <v>112</v>
      </c>
      <c r="C9635" s="14" t="s">
        <v>384</v>
      </c>
      <c r="D9635" t="s">
        <v>112</v>
      </c>
      <c r="E9635" t="s">
        <v>474</v>
      </c>
      <c r="F9635" s="20">
        <v>2031</v>
      </c>
      <c r="G9635" s="20">
        <v>63</v>
      </c>
      <c r="H9635" s="11">
        <v>17211.609340659601</v>
      </c>
      <c r="I9635" s="10">
        <v>2818622.3382027</v>
      </c>
      <c r="J9635" s="33">
        <f t="shared" si="600"/>
        <v>6.1063907382620892E-3</v>
      </c>
      <c r="K9635" s="33">
        <f t="shared" si="601"/>
        <v>6.0877846256663926E-3</v>
      </c>
      <c r="L9635" s="33">
        <f t="shared" si="602"/>
        <v>0.93900873602076274</v>
      </c>
      <c r="M9635" s="33">
        <f t="shared" si="603"/>
        <v>0.93329225307424912</v>
      </c>
    </row>
    <row r="9636" spans="1:13" ht="27.6">
      <c r="A9636" t="s">
        <v>164</v>
      </c>
      <c r="B9636" t="s">
        <v>112</v>
      </c>
      <c r="C9636" s="14" t="s">
        <v>384</v>
      </c>
      <c r="D9636" t="s">
        <v>112</v>
      </c>
      <c r="E9636" t="s">
        <v>474</v>
      </c>
      <c r="F9636" s="20">
        <v>2031</v>
      </c>
      <c r="G9636" s="20">
        <v>64</v>
      </c>
      <c r="H9636" s="11">
        <v>18485.688321282501</v>
      </c>
      <c r="I9636" s="10">
        <v>2706290.4981796602</v>
      </c>
      <c r="J9636" s="33">
        <f t="shared" si="600"/>
        <v>6.8306371151643118E-3</v>
      </c>
      <c r="K9636" s="33">
        <f t="shared" si="601"/>
        <v>6.8073613397426902E-3</v>
      </c>
      <c r="L9636" s="33">
        <f t="shared" si="602"/>
        <v>0.93329225307424912</v>
      </c>
      <c r="M9636" s="33">
        <f t="shared" si="603"/>
        <v>0.9269389954719901</v>
      </c>
    </row>
    <row r="9637" spans="1:13" ht="27.6">
      <c r="A9637" t="s">
        <v>164</v>
      </c>
      <c r="B9637" t="s">
        <v>112</v>
      </c>
      <c r="C9637" s="14" t="s">
        <v>384</v>
      </c>
      <c r="D9637" t="s">
        <v>112</v>
      </c>
      <c r="E9637" t="s">
        <v>474</v>
      </c>
      <c r="F9637" s="20">
        <v>2031</v>
      </c>
      <c r="G9637" s="20">
        <v>65</v>
      </c>
      <c r="H9637" s="11">
        <v>19608.0188103687</v>
      </c>
      <c r="I9637" s="10">
        <v>2581113.6829656698</v>
      </c>
      <c r="J9637" s="33">
        <f t="shared" si="600"/>
        <v>7.5967280867068636E-3</v>
      </c>
      <c r="K9637" s="33">
        <f t="shared" si="601"/>
        <v>7.5679458775503861E-3</v>
      </c>
      <c r="L9637" s="33">
        <f t="shared" si="602"/>
        <v>0.9269389954719901</v>
      </c>
      <c r="M9637" s="33">
        <f t="shared" si="603"/>
        <v>0.91992397132246717</v>
      </c>
    </row>
    <row r="9638" spans="1:13" ht="27.6">
      <c r="A9638" t="s">
        <v>164</v>
      </c>
      <c r="B9638" t="s">
        <v>112</v>
      </c>
      <c r="C9638" s="14" t="s">
        <v>384</v>
      </c>
      <c r="D9638" t="s">
        <v>112</v>
      </c>
      <c r="E9638" t="s">
        <v>474</v>
      </c>
      <c r="F9638" s="20">
        <v>2031</v>
      </c>
      <c r="G9638" s="20">
        <v>66</v>
      </c>
      <c r="H9638" s="11">
        <v>20112.054039205999</v>
      </c>
      <c r="I9638" s="10">
        <v>2444075.0153096998</v>
      </c>
      <c r="J9638" s="33">
        <f t="shared" si="600"/>
        <v>8.2289021053871016E-3</v>
      </c>
      <c r="K9638" s="33">
        <f t="shared" si="601"/>
        <v>8.1951373695012819E-3</v>
      </c>
      <c r="L9638" s="33">
        <f t="shared" si="602"/>
        <v>0.91992397132246717</v>
      </c>
      <c r="M9638" s="33">
        <f t="shared" si="603"/>
        <v>0.91238506800798236</v>
      </c>
    </row>
    <row r="9639" spans="1:13" ht="27.6">
      <c r="A9639" t="s">
        <v>164</v>
      </c>
      <c r="B9639" t="s">
        <v>112</v>
      </c>
      <c r="C9639" s="14" t="s">
        <v>384</v>
      </c>
      <c r="D9639" t="s">
        <v>112</v>
      </c>
      <c r="E9639" t="s">
        <v>474</v>
      </c>
      <c r="F9639" s="20">
        <v>2031</v>
      </c>
      <c r="G9639" s="20">
        <v>67</v>
      </c>
      <c r="H9639" s="11">
        <v>20994.699088596699</v>
      </c>
      <c r="I9639" s="10">
        <v>2308019.16088947</v>
      </c>
      <c r="J9639" s="33">
        <f t="shared" si="600"/>
        <v>9.0964145551138791E-3</v>
      </c>
      <c r="K9639" s="33">
        <f t="shared" si="601"/>
        <v>9.0551673382437414E-3</v>
      </c>
      <c r="L9639" s="33">
        <f t="shared" si="602"/>
        <v>0.91238506800798236</v>
      </c>
      <c r="M9639" s="33">
        <f t="shared" si="603"/>
        <v>0.90412326854025515</v>
      </c>
    </row>
    <row r="9640" spans="1:13" ht="27.6">
      <c r="A9640" t="s">
        <v>164</v>
      </c>
      <c r="B9640" t="s">
        <v>112</v>
      </c>
      <c r="C9640" s="14" t="s">
        <v>384</v>
      </c>
      <c r="D9640" t="s">
        <v>112</v>
      </c>
      <c r="E9640" t="s">
        <v>474</v>
      </c>
      <c r="F9640" s="20">
        <v>2031</v>
      </c>
      <c r="G9640" s="20">
        <v>68</v>
      </c>
      <c r="H9640" s="11">
        <v>21570.1945860212</v>
      </c>
      <c r="I9640" s="10">
        <v>2173105.2657116</v>
      </c>
      <c r="J9640" s="33">
        <f t="shared" si="600"/>
        <v>9.9259777822856068E-3</v>
      </c>
      <c r="K9640" s="33">
        <f t="shared" si="601"/>
        <v>9.8768778540386792E-3</v>
      </c>
      <c r="L9640" s="33">
        <f t="shared" si="602"/>
        <v>0.90412326854025515</v>
      </c>
      <c r="M9640" s="33">
        <f t="shared" si="603"/>
        <v>0.89519335345188888</v>
      </c>
    </row>
    <row r="9641" spans="1:13" ht="27.6">
      <c r="A9641" t="s">
        <v>164</v>
      </c>
      <c r="B9641" t="s">
        <v>112</v>
      </c>
      <c r="C9641" s="14" t="s">
        <v>384</v>
      </c>
      <c r="D9641" t="s">
        <v>112</v>
      </c>
      <c r="E9641" t="s">
        <v>474</v>
      </c>
      <c r="F9641" s="20">
        <v>2031</v>
      </c>
      <c r="G9641" s="20">
        <v>69</v>
      </c>
      <c r="H9641" s="11">
        <v>21343.452079325401</v>
      </c>
      <c r="I9641" s="10">
        <v>2038415.5926566001</v>
      </c>
      <c r="J9641" s="33">
        <f t="shared" si="600"/>
        <v>1.0470608719936832E-2</v>
      </c>
      <c r="K9641" s="33">
        <f t="shared" si="601"/>
        <v>1.0415982718523398E-2</v>
      </c>
      <c r="L9641" s="33">
        <f t="shared" si="602"/>
        <v>0.89519335345188888</v>
      </c>
      <c r="M9641" s="33">
        <f t="shared" si="603"/>
        <v>0.88586903495259706</v>
      </c>
    </row>
    <row r="9642" spans="1:13" ht="27.6">
      <c r="A9642" t="s">
        <v>164</v>
      </c>
      <c r="B9642" t="s">
        <v>112</v>
      </c>
      <c r="C9642" s="14" t="s">
        <v>384</v>
      </c>
      <c r="D9642" t="s">
        <v>112</v>
      </c>
      <c r="E9642" t="s">
        <v>474</v>
      </c>
      <c r="F9642" s="20">
        <v>2032</v>
      </c>
      <c r="G9642" s="20">
        <v>30</v>
      </c>
      <c r="H9642" s="11">
        <v>749.56172013130197</v>
      </c>
      <c r="I9642" s="10">
        <v>4342442.0680119703</v>
      </c>
      <c r="J9642" s="33">
        <f t="shared" si="600"/>
        <v>1.7261294644615988E-4</v>
      </c>
      <c r="K9642" s="33">
        <f t="shared" si="601"/>
        <v>1.7259804968861037E-4</v>
      </c>
      <c r="L9642" s="33">
        <f t="shared" si="602"/>
        <v>1</v>
      </c>
      <c r="M9642" s="33">
        <f t="shared" si="603"/>
        <v>0.99982740195031139</v>
      </c>
    </row>
    <row r="9643" spans="1:13" ht="27.6">
      <c r="A9643" t="s">
        <v>164</v>
      </c>
      <c r="B9643" t="s">
        <v>112</v>
      </c>
      <c r="C9643" s="14" t="s">
        <v>384</v>
      </c>
      <c r="D9643" t="s">
        <v>112</v>
      </c>
      <c r="E9643" t="s">
        <v>474</v>
      </c>
      <c r="F9643" s="20">
        <v>2032</v>
      </c>
      <c r="G9643" s="20">
        <v>31</v>
      </c>
      <c r="H9643" s="11">
        <v>1111.29345813037</v>
      </c>
      <c r="I9643" s="10">
        <v>4323911.0824279804</v>
      </c>
      <c r="J9643" s="33">
        <f t="shared" si="600"/>
        <v>2.5701117274279194E-4</v>
      </c>
      <c r="K9643" s="33">
        <f t="shared" si="601"/>
        <v>2.5697814820058174E-4</v>
      </c>
      <c r="L9643" s="33">
        <f t="shared" si="602"/>
        <v>0.99982740195031139</v>
      </c>
      <c r="M9643" s="33">
        <f t="shared" si="603"/>
        <v>0.99957046815603801</v>
      </c>
    </row>
    <row r="9644" spans="1:13" ht="27.6">
      <c r="A9644" t="s">
        <v>164</v>
      </c>
      <c r="B9644" t="s">
        <v>112</v>
      </c>
      <c r="C9644" s="14" t="s">
        <v>384</v>
      </c>
      <c r="D9644" t="s">
        <v>112</v>
      </c>
      <c r="E9644" t="s">
        <v>474</v>
      </c>
      <c r="F9644" s="20">
        <v>2032</v>
      </c>
      <c r="G9644" s="20">
        <v>32</v>
      </c>
      <c r="H9644" s="11">
        <v>1183.7056854366799</v>
      </c>
      <c r="I9644" s="10">
        <v>4325332.7084794501</v>
      </c>
      <c r="J9644" s="33">
        <f t="shared" si="600"/>
        <v>2.7366812340611966E-4</v>
      </c>
      <c r="K9644" s="33">
        <f t="shared" si="601"/>
        <v>2.7363067970098687E-4</v>
      </c>
      <c r="L9644" s="33">
        <f t="shared" si="602"/>
        <v>0.99957046815603801</v>
      </c>
      <c r="M9644" s="33">
        <f t="shared" si="603"/>
        <v>0.99929695500942739</v>
      </c>
    </row>
    <row r="9645" spans="1:13" ht="27.6">
      <c r="A9645" t="s">
        <v>164</v>
      </c>
      <c r="B9645" t="s">
        <v>112</v>
      </c>
      <c r="C9645" s="14" t="s">
        <v>384</v>
      </c>
      <c r="D9645" t="s">
        <v>112</v>
      </c>
      <c r="E9645" t="s">
        <v>474</v>
      </c>
      <c r="F9645" s="20">
        <v>2032</v>
      </c>
      <c r="G9645" s="20">
        <v>33</v>
      </c>
      <c r="H9645" s="11">
        <v>1289.3486262455101</v>
      </c>
      <c r="I9645" s="10">
        <v>4365722.4386895597</v>
      </c>
      <c r="J9645" s="33">
        <f t="shared" si="600"/>
        <v>2.953345395527546E-4</v>
      </c>
      <c r="K9645" s="33">
        <f t="shared" si="601"/>
        <v>2.9529093260061146E-4</v>
      </c>
      <c r="L9645" s="33">
        <f t="shared" si="602"/>
        <v>0.99929695500942739</v>
      </c>
      <c r="M9645" s="33">
        <f t="shared" si="603"/>
        <v>0.99900187167963772</v>
      </c>
    </row>
    <row r="9646" spans="1:13" ht="27.6">
      <c r="A9646" t="s">
        <v>164</v>
      </c>
      <c r="B9646" t="s">
        <v>112</v>
      </c>
      <c r="C9646" s="14" t="s">
        <v>384</v>
      </c>
      <c r="D9646" t="s">
        <v>112</v>
      </c>
      <c r="E9646" t="s">
        <v>474</v>
      </c>
      <c r="F9646" s="20">
        <v>2032</v>
      </c>
      <c r="G9646" s="20">
        <v>34</v>
      </c>
      <c r="H9646" s="11">
        <v>1383.2009703108799</v>
      </c>
      <c r="I9646" s="10">
        <v>4408714.0749630705</v>
      </c>
      <c r="J9646" s="33">
        <f t="shared" si="600"/>
        <v>3.1374249878576361E-4</v>
      </c>
      <c r="K9646" s="33">
        <f t="shared" si="601"/>
        <v>3.1369328675479036E-4</v>
      </c>
      <c r="L9646" s="33">
        <f t="shared" si="602"/>
        <v>0.99900187167963772</v>
      </c>
      <c r="M9646" s="33">
        <f t="shared" si="603"/>
        <v>0.99868849149903638</v>
      </c>
    </row>
    <row r="9647" spans="1:13" ht="27.6">
      <c r="A9647" t="s">
        <v>164</v>
      </c>
      <c r="B9647" t="s">
        <v>112</v>
      </c>
      <c r="C9647" s="14" t="s">
        <v>384</v>
      </c>
      <c r="D9647" t="s">
        <v>112</v>
      </c>
      <c r="E9647" t="s">
        <v>474</v>
      </c>
      <c r="F9647" s="20">
        <v>2032</v>
      </c>
      <c r="G9647" s="20">
        <v>35</v>
      </c>
      <c r="H9647" s="11">
        <v>1487.21852521602</v>
      </c>
      <c r="I9647" s="10">
        <v>4405431.3333222596</v>
      </c>
      <c r="J9647" s="33">
        <f t="shared" si="600"/>
        <v>3.3758749432021375E-4</v>
      </c>
      <c r="K9647" s="33">
        <f t="shared" si="601"/>
        <v>3.3753051807372536E-4</v>
      </c>
      <c r="L9647" s="33">
        <f t="shared" si="602"/>
        <v>0.99868849149903638</v>
      </c>
      <c r="M9647" s="33">
        <f t="shared" si="603"/>
        <v>0.99835140365510644</v>
      </c>
    </row>
    <row r="9648" spans="1:13" ht="27.6">
      <c r="A9648" t="s">
        <v>164</v>
      </c>
      <c r="B9648" t="s">
        <v>112</v>
      </c>
      <c r="C9648" s="14" t="s">
        <v>384</v>
      </c>
      <c r="D9648" t="s">
        <v>112</v>
      </c>
      <c r="E9648" t="s">
        <v>474</v>
      </c>
      <c r="F9648" s="20">
        <v>2032</v>
      </c>
      <c r="G9648" s="20">
        <v>36</v>
      </c>
      <c r="H9648" s="11">
        <v>1905.2683696307899</v>
      </c>
      <c r="I9648" s="10">
        <v>4343076.3986813398</v>
      </c>
      <c r="J9648" s="33">
        <f t="shared" si="600"/>
        <v>4.3869096343994186E-4</v>
      </c>
      <c r="K9648" s="33">
        <f t="shared" si="601"/>
        <v>4.3859475262864045E-4</v>
      </c>
      <c r="L9648" s="33">
        <f t="shared" si="602"/>
        <v>0.99835140365510644</v>
      </c>
      <c r="M9648" s="33">
        <f t="shared" si="603"/>
        <v>0.99791353196818389</v>
      </c>
    </row>
    <row r="9649" spans="1:13" ht="27.6">
      <c r="A9649" t="s">
        <v>164</v>
      </c>
      <c r="B9649" t="s">
        <v>112</v>
      </c>
      <c r="C9649" s="14" t="s">
        <v>384</v>
      </c>
      <c r="D9649" t="s">
        <v>112</v>
      </c>
      <c r="E9649" t="s">
        <v>474</v>
      </c>
      <c r="F9649" s="20">
        <v>2032</v>
      </c>
      <c r="G9649" s="20">
        <v>37</v>
      </c>
      <c r="H9649" s="11">
        <v>2025.45885919893</v>
      </c>
      <c r="I9649" s="10">
        <v>4278755.6869920902</v>
      </c>
      <c r="J9649" s="33">
        <f t="shared" si="600"/>
        <v>4.7337567446455474E-4</v>
      </c>
      <c r="K9649" s="33">
        <f t="shared" si="601"/>
        <v>4.7326364987720915E-4</v>
      </c>
      <c r="L9649" s="33">
        <f t="shared" si="602"/>
        <v>0.99791353196818389</v>
      </c>
      <c r="M9649" s="33">
        <f t="shared" si="603"/>
        <v>0.99744125576778275</v>
      </c>
    </row>
    <row r="9650" spans="1:13" ht="27.6">
      <c r="A9650" t="s">
        <v>164</v>
      </c>
      <c r="B9650" t="s">
        <v>112</v>
      </c>
      <c r="C9650" s="14" t="s">
        <v>384</v>
      </c>
      <c r="D9650" t="s">
        <v>112</v>
      </c>
      <c r="E9650" t="s">
        <v>474</v>
      </c>
      <c r="F9650" s="20">
        <v>2032</v>
      </c>
      <c r="G9650" s="20">
        <v>38</v>
      </c>
      <c r="H9650" s="11">
        <v>2180.9493231412198</v>
      </c>
      <c r="I9650" s="10">
        <v>4223860.2189490097</v>
      </c>
      <c r="J9650" s="33">
        <f t="shared" si="600"/>
        <v>5.1634031669823784E-4</v>
      </c>
      <c r="K9650" s="33">
        <f t="shared" si="601"/>
        <v>5.1620703597732298E-4</v>
      </c>
      <c r="L9650" s="33">
        <f t="shared" si="602"/>
        <v>0.99744125576778275</v>
      </c>
      <c r="M9650" s="33">
        <f t="shared" si="603"/>
        <v>0.99692636957358138</v>
      </c>
    </row>
    <row r="9651" spans="1:13" ht="27.6">
      <c r="A9651" t="s">
        <v>164</v>
      </c>
      <c r="B9651" t="s">
        <v>112</v>
      </c>
      <c r="C9651" s="14" t="s">
        <v>384</v>
      </c>
      <c r="D9651" t="s">
        <v>112</v>
      </c>
      <c r="E9651" t="s">
        <v>474</v>
      </c>
      <c r="F9651" s="20">
        <v>2032</v>
      </c>
      <c r="G9651" s="20">
        <v>39</v>
      </c>
      <c r="H9651" s="11">
        <v>2281.3250587960401</v>
      </c>
      <c r="I9651" s="10">
        <v>4171382.92009024</v>
      </c>
      <c r="J9651" s="33">
        <f t="shared" si="600"/>
        <v>5.4689897870768671E-4</v>
      </c>
      <c r="K9651" s="33">
        <f t="shared" si="601"/>
        <v>5.4674945672028574E-4</v>
      </c>
      <c r="L9651" s="33">
        <f t="shared" si="602"/>
        <v>0.99692636957358138</v>
      </c>
      <c r="M9651" s="33">
        <f t="shared" si="603"/>
        <v>0.99638130062262686</v>
      </c>
    </row>
    <row r="9652" spans="1:13" ht="27.6">
      <c r="A9652" t="s">
        <v>164</v>
      </c>
      <c r="B9652" t="s">
        <v>112</v>
      </c>
      <c r="C9652" s="14" t="s">
        <v>384</v>
      </c>
      <c r="D9652" t="s">
        <v>112</v>
      </c>
      <c r="E9652" t="s">
        <v>474</v>
      </c>
      <c r="F9652" s="20">
        <v>2032</v>
      </c>
      <c r="G9652" s="20">
        <v>40</v>
      </c>
      <c r="H9652" s="11">
        <v>2461.2334972642302</v>
      </c>
      <c r="I9652" s="10">
        <v>4153757.7049908699</v>
      </c>
      <c r="J9652" s="33">
        <f t="shared" si="600"/>
        <v>5.925317921907147E-4</v>
      </c>
      <c r="K9652" s="33">
        <f t="shared" si="601"/>
        <v>5.9235627989562278E-4</v>
      </c>
      <c r="L9652" s="33">
        <f t="shared" si="602"/>
        <v>0.99638130062262686</v>
      </c>
      <c r="M9652" s="33">
        <f t="shared" si="603"/>
        <v>0.99579108790203252</v>
      </c>
    </row>
    <row r="9653" spans="1:13" ht="27.6">
      <c r="A9653" t="s">
        <v>164</v>
      </c>
      <c r="B9653" t="s">
        <v>112</v>
      </c>
      <c r="C9653" s="14" t="s">
        <v>384</v>
      </c>
      <c r="D9653" t="s">
        <v>112</v>
      </c>
      <c r="E9653" t="s">
        <v>474</v>
      </c>
      <c r="F9653" s="20">
        <v>2032</v>
      </c>
      <c r="G9653" s="20">
        <v>41</v>
      </c>
      <c r="H9653" s="11">
        <v>3207.21366135067</v>
      </c>
      <c r="I9653" s="10">
        <v>4130280.8807178698</v>
      </c>
      <c r="J9653" s="33">
        <f t="shared" si="600"/>
        <v>7.7651224068645789E-4</v>
      </c>
      <c r="K9653" s="33">
        <f t="shared" si="601"/>
        <v>7.762108330771067E-4</v>
      </c>
      <c r="L9653" s="33">
        <f t="shared" si="602"/>
        <v>0.99579108790203252</v>
      </c>
      <c r="M9653" s="33">
        <f t="shared" si="603"/>
        <v>0.9950181440721213</v>
      </c>
    </row>
    <row r="9654" spans="1:13" ht="27.6">
      <c r="A9654" t="s">
        <v>164</v>
      </c>
      <c r="B9654" t="s">
        <v>112</v>
      </c>
      <c r="C9654" s="14" t="s">
        <v>384</v>
      </c>
      <c r="D9654" t="s">
        <v>112</v>
      </c>
      <c r="E9654" t="s">
        <v>474</v>
      </c>
      <c r="F9654" s="20">
        <v>2032</v>
      </c>
      <c r="G9654" s="20">
        <v>42</v>
      </c>
      <c r="H9654" s="11">
        <v>3524.3422706626002</v>
      </c>
      <c r="I9654" s="10">
        <v>4110298.4178762198</v>
      </c>
      <c r="J9654" s="33">
        <f t="shared" si="600"/>
        <v>8.5744194517234547E-4</v>
      </c>
      <c r="K9654" s="33">
        <f t="shared" si="601"/>
        <v>8.5707444687133094E-4</v>
      </c>
      <c r="L9654" s="33">
        <f t="shared" si="602"/>
        <v>0.9950181440721213</v>
      </c>
      <c r="M9654" s="33">
        <f t="shared" si="603"/>
        <v>0.99416533944666374</v>
      </c>
    </row>
    <row r="9655" spans="1:13" ht="27.6">
      <c r="A9655" t="s">
        <v>164</v>
      </c>
      <c r="B9655" t="s">
        <v>112</v>
      </c>
      <c r="C9655" s="14" t="s">
        <v>384</v>
      </c>
      <c r="D9655" t="s">
        <v>112</v>
      </c>
      <c r="E9655" t="s">
        <v>474</v>
      </c>
      <c r="F9655" s="20">
        <v>2032</v>
      </c>
      <c r="G9655" s="20">
        <v>43</v>
      </c>
      <c r="H9655" s="11">
        <v>3941.8048956829002</v>
      </c>
      <c r="I9655" s="10">
        <v>4113000.7010452198</v>
      </c>
      <c r="J9655" s="33">
        <f t="shared" si="600"/>
        <v>9.583769082950036E-4</v>
      </c>
      <c r="K9655" s="33">
        <f t="shared" si="601"/>
        <v>9.5791781181997493E-4</v>
      </c>
      <c r="L9655" s="33">
        <f t="shared" si="602"/>
        <v>0.99416533944666374</v>
      </c>
      <c r="M9655" s="33">
        <f t="shared" si="603"/>
        <v>0.9932130107601137</v>
      </c>
    </row>
    <row r="9656" spans="1:13" ht="27.6">
      <c r="A9656" t="s">
        <v>164</v>
      </c>
      <c r="B9656" t="s">
        <v>112</v>
      </c>
      <c r="C9656" s="14" t="s">
        <v>384</v>
      </c>
      <c r="D9656" t="s">
        <v>112</v>
      </c>
      <c r="E9656" t="s">
        <v>474</v>
      </c>
      <c r="F9656" s="20">
        <v>2032</v>
      </c>
      <c r="G9656" s="20">
        <v>44</v>
      </c>
      <c r="H9656" s="11">
        <v>4206.7278540078396</v>
      </c>
      <c r="I9656" s="10">
        <v>4069679.68681212</v>
      </c>
      <c r="J9656" s="33">
        <f t="shared" si="600"/>
        <v>1.0336754186428547E-3</v>
      </c>
      <c r="K9656" s="33">
        <f t="shared" si="601"/>
        <v>1.0331413602374662E-3</v>
      </c>
      <c r="L9656" s="33">
        <f t="shared" si="602"/>
        <v>0.9932130107601137</v>
      </c>
      <c r="M9656" s="33">
        <f t="shared" si="603"/>
        <v>0.99218688131917143</v>
      </c>
    </row>
    <row r="9657" spans="1:13" ht="27.6">
      <c r="A9657" t="s">
        <v>164</v>
      </c>
      <c r="B9657" t="s">
        <v>112</v>
      </c>
      <c r="C9657" s="14" t="s">
        <v>384</v>
      </c>
      <c r="D9657" t="s">
        <v>112</v>
      </c>
      <c r="E9657" t="s">
        <v>474</v>
      </c>
      <c r="F9657" s="20">
        <v>2032</v>
      </c>
      <c r="G9657" s="20">
        <v>45</v>
      </c>
      <c r="H9657" s="11">
        <v>4577.4056233908104</v>
      </c>
      <c r="I9657" s="10">
        <v>4017646.9377490999</v>
      </c>
      <c r="J9657" s="33">
        <f t="shared" si="600"/>
        <v>1.1393250064813602E-3</v>
      </c>
      <c r="K9657" s="33">
        <f t="shared" si="601"/>
        <v>1.138676222161572E-3</v>
      </c>
      <c r="L9657" s="33">
        <f t="shared" si="602"/>
        <v>0.99218688131917143</v>
      </c>
      <c r="M9657" s="33">
        <f t="shared" si="603"/>
        <v>0.9910571017094727</v>
      </c>
    </row>
    <row r="9658" spans="1:13" ht="27.6">
      <c r="A9658" t="s">
        <v>164</v>
      </c>
      <c r="B9658" t="s">
        <v>112</v>
      </c>
      <c r="C9658" s="14" t="s">
        <v>384</v>
      </c>
      <c r="D9658" t="s">
        <v>112</v>
      </c>
      <c r="E9658" t="s">
        <v>474</v>
      </c>
      <c r="F9658" s="20">
        <v>2032</v>
      </c>
      <c r="G9658" s="20">
        <v>46</v>
      </c>
      <c r="H9658" s="11">
        <v>5821.2898188894897</v>
      </c>
      <c r="I9658" s="10">
        <v>4026753.7772346698</v>
      </c>
      <c r="J9658" s="33">
        <f t="shared" si="600"/>
        <v>1.4456532832477277E-3</v>
      </c>
      <c r="K9658" s="33">
        <f t="shared" si="601"/>
        <v>1.4446088299064908E-3</v>
      </c>
      <c r="L9658" s="33">
        <f t="shared" si="602"/>
        <v>0.9910571017094727</v>
      </c>
      <c r="M9658" s="33">
        <f t="shared" si="603"/>
        <v>0.98962541186940167</v>
      </c>
    </row>
    <row r="9659" spans="1:13" ht="27.6">
      <c r="A9659" t="s">
        <v>164</v>
      </c>
      <c r="B9659" t="s">
        <v>112</v>
      </c>
      <c r="C9659" s="14" t="s">
        <v>384</v>
      </c>
      <c r="D9659" t="s">
        <v>112</v>
      </c>
      <c r="E9659" t="s">
        <v>474</v>
      </c>
      <c r="F9659" s="20">
        <v>2032</v>
      </c>
      <c r="G9659" s="20">
        <v>47</v>
      </c>
      <c r="H9659" s="11">
        <v>6569.4842127555403</v>
      </c>
      <c r="I9659" s="10">
        <v>4091980.3021752802</v>
      </c>
      <c r="J9659" s="33">
        <f t="shared" si="600"/>
        <v>1.6054535280297486E-3</v>
      </c>
      <c r="K9659" s="33">
        <f t="shared" si="601"/>
        <v>1.60416547690867E-3</v>
      </c>
      <c r="L9659" s="33">
        <f t="shared" si="602"/>
        <v>0.98962541186940167</v>
      </c>
      <c r="M9659" s="33">
        <f t="shared" si="603"/>
        <v>0.98803788894860922</v>
      </c>
    </row>
    <row r="9660" spans="1:13" ht="27.6">
      <c r="A9660" t="s">
        <v>164</v>
      </c>
      <c r="B9660" t="s">
        <v>112</v>
      </c>
      <c r="C9660" s="14" t="s">
        <v>384</v>
      </c>
      <c r="D9660" t="s">
        <v>112</v>
      </c>
      <c r="E9660" t="s">
        <v>474</v>
      </c>
      <c r="F9660" s="20">
        <v>2032</v>
      </c>
      <c r="G9660" s="20">
        <v>48</v>
      </c>
      <c r="H9660" s="11">
        <v>7397.1318401250801</v>
      </c>
      <c r="I9660" s="10">
        <v>4115284.9469216899</v>
      </c>
      <c r="J9660" s="33">
        <f t="shared" si="600"/>
        <v>1.7974774372934426E-3</v>
      </c>
      <c r="K9660" s="33">
        <f t="shared" si="601"/>
        <v>1.7958629422090144E-3</v>
      </c>
      <c r="L9660" s="33">
        <f t="shared" si="602"/>
        <v>0.98803788894860922</v>
      </c>
      <c r="M9660" s="33">
        <f t="shared" si="603"/>
        <v>0.98626350831834797</v>
      </c>
    </row>
    <row r="9661" spans="1:13" ht="27.6">
      <c r="A9661" t="s">
        <v>164</v>
      </c>
      <c r="B9661" t="s">
        <v>112</v>
      </c>
      <c r="C9661" s="14" t="s">
        <v>384</v>
      </c>
      <c r="D9661" t="s">
        <v>112</v>
      </c>
      <c r="E9661" t="s">
        <v>474</v>
      </c>
      <c r="F9661" s="20">
        <v>2032</v>
      </c>
      <c r="G9661" s="20">
        <v>49</v>
      </c>
      <c r="H9661" s="11">
        <v>7808.79167823236</v>
      </c>
      <c r="I9661" s="10">
        <v>4079878.6536807902</v>
      </c>
      <c r="J9661" s="33">
        <f t="shared" si="600"/>
        <v>1.9139764539779667E-3</v>
      </c>
      <c r="K9661" s="33">
        <f t="shared" si="601"/>
        <v>1.9121459690660814E-3</v>
      </c>
      <c r="L9661" s="33">
        <f t="shared" si="602"/>
        <v>0.98626350831834797</v>
      </c>
      <c r="M9661" s="33">
        <f t="shared" si="603"/>
        <v>0.98437762852648003</v>
      </c>
    </row>
    <row r="9662" spans="1:13" ht="27.6">
      <c r="A9662" t="s">
        <v>164</v>
      </c>
      <c r="B9662" t="s">
        <v>112</v>
      </c>
      <c r="C9662" s="14" t="s">
        <v>384</v>
      </c>
      <c r="D9662" t="s">
        <v>112</v>
      </c>
      <c r="E9662" t="s">
        <v>474</v>
      </c>
      <c r="F9662" s="20">
        <v>2032</v>
      </c>
      <c r="G9662" s="20">
        <v>50</v>
      </c>
      <c r="H9662" s="11">
        <v>8253.2703136823293</v>
      </c>
      <c r="I9662" s="10">
        <v>4019971.4611096499</v>
      </c>
      <c r="J9662" s="33">
        <f t="shared" si="600"/>
        <v>2.0530668920231946E-3</v>
      </c>
      <c r="K9662" s="33">
        <f t="shared" si="601"/>
        <v>2.0509607917598149E-3</v>
      </c>
      <c r="L9662" s="33">
        <f t="shared" si="602"/>
        <v>0.98437762852648003</v>
      </c>
      <c r="M9662" s="33">
        <f t="shared" si="603"/>
        <v>0.98235870860608676</v>
      </c>
    </row>
    <row r="9663" spans="1:13" ht="27.6">
      <c r="A9663" t="s">
        <v>164</v>
      </c>
      <c r="B9663" t="s">
        <v>112</v>
      </c>
      <c r="C9663" s="14" t="s">
        <v>384</v>
      </c>
      <c r="D9663" t="s">
        <v>112</v>
      </c>
      <c r="E9663" t="s">
        <v>474</v>
      </c>
      <c r="F9663" s="20">
        <v>2032</v>
      </c>
      <c r="G9663" s="20">
        <v>51</v>
      </c>
      <c r="H9663" s="11">
        <v>9080.1858936838107</v>
      </c>
      <c r="I9663" s="10">
        <v>3952845.3106193598</v>
      </c>
      <c r="J9663" s="33">
        <f t="shared" si="600"/>
        <v>2.2971265456024292E-3</v>
      </c>
      <c r="K9663" s="33">
        <f t="shared" si="601"/>
        <v>2.2944901695020059E-3</v>
      </c>
      <c r="L9663" s="33">
        <f t="shared" si="602"/>
        <v>0.98235870860608676</v>
      </c>
      <c r="M9663" s="33">
        <f t="shared" si="603"/>
        <v>0.98010469620626539</v>
      </c>
    </row>
    <row r="9664" spans="1:13" ht="27.6">
      <c r="A9664" t="s">
        <v>164</v>
      </c>
      <c r="B9664" t="s">
        <v>112</v>
      </c>
      <c r="C9664" s="14" t="s">
        <v>384</v>
      </c>
      <c r="D9664" t="s">
        <v>112</v>
      </c>
      <c r="E9664" t="s">
        <v>474</v>
      </c>
      <c r="F9664" s="20">
        <v>2032</v>
      </c>
      <c r="G9664" s="20">
        <v>52</v>
      </c>
      <c r="H9664" s="11">
        <v>9518.4710986732498</v>
      </c>
      <c r="I9664" s="10">
        <v>3890948.0876418101</v>
      </c>
      <c r="J9664" s="33">
        <f t="shared" si="600"/>
        <v>2.4463115118151363E-3</v>
      </c>
      <c r="K9664" s="33">
        <f t="shared" si="601"/>
        <v>2.4433217302846089E-3</v>
      </c>
      <c r="L9664" s="33">
        <f t="shared" si="602"/>
        <v>0.98010469620626539</v>
      </c>
      <c r="M9664" s="33">
        <f t="shared" si="603"/>
        <v>0.97770998510407059</v>
      </c>
    </row>
    <row r="9665" spans="1:13" ht="27.6">
      <c r="A9665" t="s">
        <v>164</v>
      </c>
      <c r="B9665" t="s">
        <v>112</v>
      </c>
      <c r="C9665" s="14" t="s">
        <v>384</v>
      </c>
      <c r="D9665" t="s">
        <v>112</v>
      </c>
      <c r="E9665" t="s">
        <v>474</v>
      </c>
      <c r="F9665" s="20">
        <v>2032</v>
      </c>
      <c r="G9665" s="20">
        <v>53</v>
      </c>
      <c r="H9665" s="11">
        <v>9998.8739324852595</v>
      </c>
      <c r="I9665" s="10">
        <v>3815462.0387007501</v>
      </c>
      <c r="J9665" s="33">
        <f t="shared" si="600"/>
        <v>2.6206194246110488E-3</v>
      </c>
      <c r="K9665" s="33">
        <f t="shared" si="601"/>
        <v>2.6171885991437271E-3</v>
      </c>
      <c r="L9665" s="33">
        <f t="shared" si="602"/>
        <v>0.97770998510407059</v>
      </c>
      <c r="M9665" s="33">
        <f t="shared" si="603"/>
        <v>0.97515113367778727</v>
      </c>
    </row>
    <row r="9666" spans="1:13" ht="27.6">
      <c r="A9666" t="s">
        <v>164</v>
      </c>
      <c r="B9666" t="s">
        <v>112</v>
      </c>
      <c r="C9666" s="14" t="s">
        <v>384</v>
      </c>
      <c r="D9666" t="s">
        <v>112</v>
      </c>
      <c r="E9666" t="s">
        <v>474</v>
      </c>
      <c r="F9666" s="20">
        <v>2032</v>
      </c>
      <c r="G9666" s="20">
        <v>54</v>
      </c>
      <c r="H9666" s="11">
        <v>10548.094782567699</v>
      </c>
      <c r="I9666" s="10">
        <v>3715817.6704053301</v>
      </c>
      <c r="J9666" s="33">
        <f t="shared" ref="J9666:J9729" si="604">IF(I9666&gt;0,H9666/I9666,0)</f>
        <v>2.8387008508458621E-3</v>
      </c>
      <c r="K9666" s="33">
        <f t="shared" ref="K9666:K9729" si="605">1-EXP(-J9666)</f>
        <v>2.8346755493620091E-3</v>
      </c>
      <c r="L9666" s="33">
        <f t="shared" ref="L9666:L9729" si="606">IF(G9666=30,1,M9665)</f>
        <v>0.97515113367778727</v>
      </c>
      <c r="M9666" s="33">
        <f t="shared" ref="M9666:M9729" si="607">L9666*(1-K9666)</f>
        <v>0.97238689660221822</v>
      </c>
    </row>
    <row r="9667" spans="1:13" ht="27.6">
      <c r="A9667" t="s">
        <v>164</v>
      </c>
      <c r="B9667" t="s">
        <v>112</v>
      </c>
      <c r="C9667" s="14" t="s">
        <v>384</v>
      </c>
      <c r="D9667" t="s">
        <v>112</v>
      </c>
      <c r="E9667" t="s">
        <v>474</v>
      </c>
      <c r="F9667" s="20">
        <v>2032</v>
      </c>
      <c r="G9667" s="20">
        <v>55</v>
      </c>
      <c r="H9667" s="11">
        <v>11154.5901554557</v>
      </c>
      <c r="I9667" s="10">
        <v>3620018.8044382702</v>
      </c>
      <c r="J9667" s="33">
        <f t="shared" si="604"/>
        <v>3.0813624895483366E-3</v>
      </c>
      <c r="K9667" s="33">
        <f t="shared" si="605"/>
        <v>3.0766199645491099E-3</v>
      </c>
      <c r="L9667" s="33">
        <f t="shared" si="606"/>
        <v>0.97238689660221822</v>
      </c>
      <c r="M9667" s="33">
        <f t="shared" si="607"/>
        <v>0.9693952316628659</v>
      </c>
    </row>
    <row r="9668" spans="1:13" ht="27.6">
      <c r="A9668" t="s">
        <v>164</v>
      </c>
      <c r="B9668" t="s">
        <v>112</v>
      </c>
      <c r="C9668" s="14" t="s">
        <v>384</v>
      </c>
      <c r="D9668" t="s">
        <v>112</v>
      </c>
      <c r="E9668" t="s">
        <v>474</v>
      </c>
      <c r="F9668" s="20">
        <v>2032</v>
      </c>
      <c r="G9668" s="20">
        <v>56</v>
      </c>
      <c r="H9668" s="11">
        <v>12021.819705489999</v>
      </c>
      <c r="I9668" s="10">
        <v>3538455.1061716098</v>
      </c>
      <c r="J9668" s="33">
        <f t="shared" si="604"/>
        <v>3.3974769623393263E-3</v>
      </c>
      <c r="K9668" s="33">
        <f t="shared" si="605"/>
        <v>3.3917120680310164E-3</v>
      </c>
      <c r="L9668" s="33">
        <f t="shared" si="606"/>
        <v>0.9693952316628659</v>
      </c>
      <c r="M9668" s="33">
        <f t="shared" si="607"/>
        <v>0.96610732215694328</v>
      </c>
    </row>
    <row r="9669" spans="1:13" ht="27.6">
      <c r="A9669" t="s">
        <v>164</v>
      </c>
      <c r="B9669" t="s">
        <v>112</v>
      </c>
      <c r="C9669" s="14" t="s">
        <v>384</v>
      </c>
      <c r="D9669" t="s">
        <v>112</v>
      </c>
      <c r="E9669" t="s">
        <v>474</v>
      </c>
      <c r="F9669" s="20">
        <v>2032</v>
      </c>
      <c r="G9669" s="20">
        <v>57</v>
      </c>
      <c r="H9669" s="11">
        <v>12841.3952585223</v>
      </c>
      <c r="I9669" s="10">
        <v>3444121.3374467199</v>
      </c>
      <c r="J9669" s="33">
        <f t="shared" si="604"/>
        <v>3.7284967631373281E-3</v>
      </c>
      <c r="K9669" s="33">
        <f t="shared" si="605"/>
        <v>3.7215545497677471E-3</v>
      </c>
      <c r="L9669" s="33">
        <f t="shared" si="606"/>
        <v>0.96610732215694328</v>
      </c>
      <c r="M9669" s="33">
        <f t="shared" si="607"/>
        <v>0.96251190105660622</v>
      </c>
    </row>
    <row r="9670" spans="1:13" ht="27.6">
      <c r="A9670" t="s">
        <v>164</v>
      </c>
      <c r="B9670" t="s">
        <v>112</v>
      </c>
      <c r="C9670" s="14" t="s">
        <v>384</v>
      </c>
      <c r="D9670" t="s">
        <v>112</v>
      </c>
      <c r="E9670" t="s">
        <v>474</v>
      </c>
      <c r="F9670" s="20">
        <v>2032</v>
      </c>
      <c r="G9670" s="20">
        <v>58</v>
      </c>
      <c r="H9670" s="11">
        <v>13815.8444376359</v>
      </c>
      <c r="I9670" s="10">
        <v>3364029.2251874399</v>
      </c>
      <c r="J9670" s="33">
        <f t="shared" si="604"/>
        <v>4.1069335349980789E-3</v>
      </c>
      <c r="K9670" s="33">
        <f t="shared" si="605"/>
        <v>4.0985116168318347E-3</v>
      </c>
      <c r="L9670" s="33">
        <f t="shared" si="606"/>
        <v>0.96251190105660622</v>
      </c>
      <c r="M9670" s="33">
        <f t="shared" si="607"/>
        <v>0.9585670348487868</v>
      </c>
    </row>
    <row r="9671" spans="1:13" ht="27.6">
      <c r="A9671" t="s">
        <v>164</v>
      </c>
      <c r="B9671" t="s">
        <v>112</v>
      </c>
      <c r="C9671" s="14" t="s">
        <v>384</v>
      </c>
      <c r="D9671" t="s">
        <v>112</v>
      </c>
      <c r="E9671" t="s">
        <v>474</v>
      </c>
      <c r="F9671" s="20">
        <v>2032</v>
      </c>
      <c r="G9671" s="20">
        <v>59</v>
      </c>
      <c r="H9671" s="11">
        <v>14224.2821345957</v>
      </c>
      <c r="I9671" s="10">
        <v>3283281.1265048599</v>
      </c>
      <c r="J9671" s="33">
        <f t="shared" si="604"/>
        <v>4.3323375570150542E-3</v>
      </c>
      <c r="K9671" s="33">
        <f t="shared" si="605"/>
        <v>4.3229665203767809E-3</v>
      </c>
      <c r="L9671" s="33">
        <f t="shared" si="606"/>
        <v>0.9585670348487868</v>
      </c>
      <c r="M9671" s="33">
        <f t="shared" si="607"/>
        <v>0.95442318164959861</v>
      </c>
    </row>
    <row r="9672" spans="1:13" ht="27.6">
      <c r="A9672" t="s">
        <v>164</v>
      </c>
      <c r="B9672" t="s">
        <v>112</v>
      </c>
      <c r="C9672" s="14" t="s">
        <v>384</v>
      </c>
      <c r="D9672" t="s">
        <v>112</v>
      </c>
      <c r="E9672" t="s">
        <v>474</v>
      </c>
      <c r="F9672" s="20">
        <v>2032</v>
      </c>
      <c r="G9672" s="20">
        <v>60</v>
      </c>
      <c r="H9672" s="11">
        <v>14700.218875029501</v>
      </c>
      <c r="I9672" s="10">
        <v>3182096.8976461398</v>
      </c>
      <c r="J9672" s="33">
        <f t="shared" si="604"/>
        <v>4.6196641233343791E-3</v>
      </c>
      <c r="K9672" s="33">
        <f t="shared" si="605"/>
        <v>4.6090098876723218E-3</v>
      </c>
      <c r="L9672" s="33">
        <f t="shared" si="606"/>
        <v>0.95442318164959861</v>
      </c>
      <c r="M9672" s="33">
        <f t="shared" si="607"/>
        <v>0.95002423576835193</v>
      </c>
    </row>
    <row r="9673" spans="1:13" ht="27.6">
      <c r="A9673" t="s">
        <v>164</v>
      </c>
      <c r="B9673" t="s">
        <v>112</v>
      </c>
      <c r="C9673" s="14" t="s">
        <v>384</v>
      </c>
      <c r="D9673" t="s">
        <v>112</v>
      </c>
      <c r="E9673" t="s">
        <v>474</v>
      </c>
      <c r="F9673" s="20">
        <v>2032</v>
      </c>
      <c r="G9673" s="20">
        <v>61</v>
      </c>
      <c r="H9673" s="11">
        <v>15569.1586345634</v>
      </c>
      <c r="I9673" s="10">
        <v>3091235.23383589</v>
      </c>
      <c r="J9673" s="33">
        <f t="shared" si="604"/>
        <v>5.0365492939997815E-3</v>
      </c>
      <c r="K9673" s="33">
        <f t="shared" si="605"/>
        <v>5.0238871463671453E-3</v>
      </c>
      <c r="L9673" s="33">
        <f t="shared" si="606"/>
        <v>0.95002423576835193</v>
      </c>
      <c r="M9673" s="33">
        <f t="shared" si="607"/>
        <v>0.94525142122153805</v>
      </c>
    </row>
    <row r="9674" spans="1:13" ht="27.6">
      <c r="A9674" t="s">
        <v>164</v>
      </c>
      <c r="B9674" t="s">
        <v>112</v>
      </c>
      <c r="C9674" s="14" t="s">
        <v>384</v>
      </c>
      <c r="D9674" t="s">
        <v>112</v>
      </c>
      <c r="E9674" t="s">
        <v>474</v>
      </c>
      <c r="F9674" s="20">
        <v>2032</v>
      </c>
      <c r="G9674" s="20">
        <v>62</v>
      </c>
      <c r="H9674" s="11">
        <v>16263.2311799334</v>
      </c>
      <c r="I9674" s="10">
        <v>2998082.8272522502</v>
      </c>
      <c r="J9674" s="33">
        <f t="shared" si="604"/>
        <v>5.4245436557330499E-3</v>
      </c>
      <c r="K9674" s="33">
        <f t="shared" si="605"/>
        <v>5.409857386233119E-3</v>
      </c>
      <c r="L9674" s="33">
        <f t="shared" si="606"/>
        <v>0.94525142122153805</v>
      </c>
      <c r="M9674" s="33">
        <f t="shared" si="607"/>
        <v>0.94013774583859533</v>
      </c>
    </row>
    <row r="9675" spans="1:13" ht="27.6">
      <c r="A9675" t="s">
        <v>164</v>
      </c>
      <c r="B9675" t="s">
        <v>112</v>
      </c>
      <c r="C9675" s="14" t="s">
        <v>384</v>
      </c>
      <c r="D9675" t="s">
        <v>112</v>
      </c>
      <c r="E9675" t="s">
        <v>474</v>
      </c>
      <c r="F9675" s="20">
        <v>2032</v>
      </c>
      <c r="G9675" s="20">
        <v>63</v>
      </c>
      <c r="H9675" s="11">
        <v>16959.468487952399</v>
      </c>
      <c r="I9675" s="10">
        <v>2889419.6607085299</v>
      </c>
      <c r="J9675" s="33">
        <f t="shared" si="604"/>
        <v>5.869506848926777E-3</v>
      </c>
      <c r="K9675" s="33">
        <f t="shared" si="605"/>
        <v>5.8523149460449897E-3</v>
      </c>
      <c r="L9675" s="33">
        <f t="shared" si="606"/>
        <v>0.94013774583859533</v>
      </c>
      <c r="M9675" s="33">
        <f t="shared" si="607"/>
        <v>0.93463576365728307</v>
      </c>
    </row>
    <row r="9676" spans="1:13" ht="27.6">
      <c r="A9676" t="s">
        <v>164</v>
      </c>
      <c r="B9676" t="s">
        <v>112</v>
      </c>
      <c r="C9676" s="14" t="s">
        <v>384</v>
      </c>
      <c r="D9676" t="s">
        <v>112</v>
      </c>
      <c r="E9676" t="s">
        <v>474</v>
      </c>
      <c r="F9676" s="20">
        <v>2032</v>
      </c>
      <c r="G9676" s="20">
        <v>64</v>
      </c>
      <c r="H9676" s="11">
        <v>18219.901534698602</v>
      </c>
      <c r="I9676" s="10">
        <v>2773094.53083611</v>
      </c>
      <c r="J9676" s="33">
        <f t="shared" si="604"/>
        <v>6.5702417757843821E-3</v>
      </c>
      <c r="K9676" s="33">
        <f t="shared" si="605"/>
        <v>6.548704930528837E-3</v>
      </c>
      <c r="L9676" s="33">
        <f t="shared" si="606"/>
        <v>0.93463576365728307</v>
      </c>
      <c r="M9676" s="33">
        <f t="shared" si="607"/>
        <v>0.92851510982357199</v>
      </c>
    </row>
    <row r="9677" spans="1:13" ht="27.6">
      <c r="A9677" t="s">
        <v>164</v>
      </c>
      <c r="B9677" t="s">
        <v>112</v>
      </c>
      <c r="C9677" s="14" t="s">
        <v>384</v>
      </c>
      <c r="D9677" t="s">
        <v>112</v>
      </c>
      <c r="E9677" t="s">
        <v>474</v>
      </c>
      <c r="F9677" s="20">
        <v>2032</v>
      </c>
      <c r="G9677" s="20">
        <v>65</v>
      </c>
      <c r="H9677" s="11">
        <v>19413.678930673901</v>
      </c>
      <c r="I9677" s="10">
        <v>2658047.75321513</v>
      </c>
      <c r="J9677" s="33">
        <f t="shared" si="604"/>
        <v>7.3037359495108549E-3</v>
      </c>
      <c r="K9677" s="33">
        <f t="shared" si="605"/>
        <v>7.2771284874673103E-3</v>
      </c>
      <c r="L9677" s="33">
        <f t="shared" si="606"/>
        <v>0.92851510982357199</v>
      </c>
      <c r="M9677" s="33">
        <f t="shared" si="607"/>
        <v>0.92175818606683102</v>
      </c>
    </row>
    <row r="9678" spans="1:13" ht="27.6">
      <c r="A9678" t="s">
        <v>164</v>
      </c>
      <c r="B9678" t="s">
        <v>112</v>
      </c>
      <c r="C9678" s="14" t="s">
        <v>384</v>
      </c>
      <c r="D9678" t="s">
        <v>112</v>
      </c>
      <c r="E9678" t="s">
        <v>474</v>
      </c>
      <c r="F9678" s="20">
        <v>2032</v>
      </c>
      <c r="G9678" s="20">
        <v>66</v>
      </c>
      <c r="H9678" s="11">
        <v>20022.708588850499</v>
      </c>
      <c r="I9678" s="10">
        <v>2530409.8348125098</v>
      </c>
      <c r="J9678" s="33">
        <f t="shared" si="604"/>
        <v>7.91283226668856E-3</v>
      </c>
      <c r="K9678" s="33">
        <f t="shared" si="605"/>
        <v>7.8816082206056848E-3</v>
      </c>
      <c r="L9678" s="33">
        <f t="shared" si="606"/>
        <v>0.92175818606683102</v>
      </c>
      <c r="M9678" s="33">
        <f t="shared" si="607"/>
        <v>0.9144932491701161</v>
      </c>
    </row>
    <row r="9679" spans="1:13" ht="27.6">
      <c r="A9679" t="s">
        <v>164</v>
      </c>
      <c r="B9679" t="s">
        <v>112</v>
      </c>
      <c r="C9679" s="14" t="s">
        <v>384</v>
      </c>
      <c r="D9679" t="s">
        <v>112</v>
      </c>
      <c r="E9679" t="s">
        <v>474</v>
      </c>
      <c r="F9679" s="20">
        <v>2032</v>
      </c>
      <c r="G9679" s="20">
        <v>67</v>
      </c>
      <c r="H9679" s="11">
        <v>20867.5922946889</v>
      </c>
      <c r="I9679" s="10">
        <v>2391004.4298125301</v>
      </c>
      <c r="J9679" s="33">
        <f t="shared" si="604"/>
        <v>8.7275422974958904E-3</v>
      </c>
      <c r="K9679" s="33">
        <f t="shared" si="605"/>
        <v>8.6895678550370503E-3</v>
      </c>
      <c r="L9679" s="33">
        <f t="shared" si="606"/>
        <v>0.9144932491701161</v>
      </c>
      <c r="M9679" s="33">
        <f t="shared" si="607"/>
        <v>0.90654669802847909</v>
      </c>
    </row>
    <row r="9680" spans="1:13" ht="27.6">
      <c r="A9680" t="s">
        <v>164</v>
      </c>
      <c r="B9680" t="s">
        <v>112</v>
      </c>
      <c r="C9680" s="14" t="s">
        <v>384</v>
      </c>
      <c r="D9680" t="s">
        <v>112</v>
      </c>
      <c r="E9680" t="s">
        <v>474</v>
      </c>
      <c r="F9680" s="20">
        <v>2032</v>
      </c>
      <c r="G9680" s="20">
        <v>68</v>
      </c>
      <c r="H9680" s="11">
        <v>21618.5411283988</v>
      </c>
      <c r="I9680" s="10">
        <v>2252920.4910942102</v>
      </c>
      <c r="J9680" s="33">
        <f t="shared" si="604"/>
        <v>9.5957852102889762E-3</v>
      </c>
      <c r="K9680" s="33">
        <f t="shared" si="605"/>
        <v>9.5498925726593686E-3</v>
      </c>
      <c r="L9680" s="33">
        <f t="shared" si="606"/>
        <v>0.90654669802847909</v>
      </c>
      <c r="M9680" s="33">
        <f t="shared" si="607"/>
        <v>0.89788927445020805</v>
      </c>
    </row>
    <row r="9681" spans="1:13" ht="27.6">
      <c r="A9681" t="s">
        <v>164</v>
      </c>
      <c r="B9681" t="s">
        <v>112</v>
      </c>
      <c r="C9681" s="14" t="s">
        <v>384</v>
      </c>
      <c r="D9681" t="s">
        <v>112</v>
      </c>
      <c r="E9681" t="s">
        <v>474</v>
      </c>
      <c r="F9681" s="20">
        <v>2032</v>
      </c>
      <c r="G9681" s="20">
        <v>69</v>
      </c>
      <c r="H9681" s="11">
        <v>21422.7682096803</v>
      </c>
      <c r="I9681" s="10">
        <v>2116299.4932775502</v>
      </c>
      <c r="J9681" s="33">
        <f t="shared" si="604"/>
        <v>1.0122748825357644E-2</v>
      </c>
      <c r="K9681" s="33">
        <f t="shared" si="605"/>
        <v>1.0071686246599265E-2</v>
      </c>
      <c r="L9681" s="33">
        <f t="shared" si="606"/>
        <v>0.89788927445020805</v>
      </c>
      <c r="M9681" s="33">
        <f t="shared" si="607"/>
        <v>0.88884601539375885</v>
      </c>
    </row>
    <row r="9682" spans="1:13" ht="27.6">
      <c r="A9682" t="s">
        <v>164</v>
      </c>
      <c r="B9682" t="s">
        <v>112</v>
      </c>
      <c r="C9682" s="14" t="s">
        <v>384</v>
      </c>
      <c r="D9682" t="s">
        <v>112</v>
      </c>
      <c r="E9682" t="s">
        <v>474</v>
      </c>
      <c r="F9682" s="20">
        <v>2033</v>
      </c>
      <c r="G9682" s="20">
        <v>30</v>
      </c>
      <c r="H9682" s="11">
        <v>716.47522517073605</v>
      </c>
      <c r="I9682" s="10">
        <v>4355772.6979215797</v>
      </c>
      <c r="J9682" s="33">
        <f t="shared" si="604"/>
        <v>1.6448866248521476E-4</v>
      </c>
      <c r="K9682" s="33">
        <f t="shared" si="605"/>
        <v>1.6447513496686827E-4</v>
      </c>
      <c r="L9682" s="33">
        <f t="shared" si="606"/>
        <v>1</v>
      </c>
      <c r="M9682" s="33">
        <f t="shared" si="607"/>
        <v>0.99983552486503313</v>
      </c>
    </row>
    <row r="9683" spans="1:13" ht="27.6">
      <c r="A9683" t="s">
        <v>164</v>
      </c>
      <c r="B9683" t="s">
        <v>112</v>
      </c>
      <c r="C9683" s="14" t="s">
        <v>384</v>
      </c>
      <c r="D9683" t="s">
        <v>112</v>
      </c>
      <c r="E9683" t="s">
        <v>474</v>
      </c>
      <c r="F9683" s="20">
        <v>2033</v>
      </c>
      <c r="G9683" s="20">
        <v>31</v>
      </c>
      <c r="H9683" s="11">
        <v>1066.1206714827599</v>
      </c>
      <c r="I9683" s="10">
        <v>4336876.30474276</v>
      </c>
      <c r="J9683" s="33">
        <f t="shared" si="604"/>
        <v>2.4582685706688522E-4</v>
      </c>
      <c r="K9683" s="33">
        <f t="shared" si="605"/>
        <v>2.4579664412083257E-4</v>
      </c>
      <c r="L9683" s="33">
        <f t="shared" si="606"/>
        <v>0.99983552486503313</v>
      </c>
      <c r="M9683" s="33">
        <f t="shared" si="607"/>
        <v>0.99958976864834848</v>
      </c>
    </row>
    <row r="9684" spans="1:13" ht="27.6">
      <c r="A9684" t="s">
        <v>164</v>
      </c>
      <c r="B9684" t="s">
        <v>112</v>
      </c>
      <c r="C9684" s="14" t="s">
        <v>384</v>
      </c>
      <c r="D9684" t="s">
        <v>112</v>
      </c>
      <c r="E9684" t="s">
        <v>474</v>
      </c>
      <c r="F9684" s="20">
        <v>2033</v>
      </c>
      <c r="G9684" s="20">
        <v>32</v>
      </c>
      <c r="H9684" s="11">
        <v>1138.3689995915199</v>
      </c>
      <c r="I9684" s="10">
        <v>4318273.0085472604</v>
      </c>
      <c r="J9684" s="33">
        <f t="shared" si="604"/>
        <v>2.6361672764513012E-4</v>
      </c>
      <c r="K9684" s="33">
        <f t="shared" si="605"/>
        <v>2.6358198380871389E-4</v>
      </c>
      <c r="L9684" s="33">
        <f t="shared" si="606"/>
        <v>0.99958976864834848</v>
      </c>
      <c r="M9684" s="33">
        <f t="shared" si="607"/>
        <v>0.99932629479413326</v>
      </c>
    </row>
    <row r="9685" spans="1:13" ht="27.6">
      <c r="A9685" t="s">
        <v>164</v>
      </c>
      <c r="B9685" t="s">
        <v>112</v>
      </c>
      <c r="C9685" s="14" t="s">
        <v>384</v>
      </c>
      <c r="D9685" t="s">
        <v>112</v>
      </c>
      <c r="E9685" t="s">
        <v>474</v>
      </c>
      <c r="F9685" s="20">
        <v>2033</v>
      </c>
      <c r="G9685" s="20">
        <v>33</v>
      </c>
      <c r="H9685" s="11">
        <v>1227.0711580699201</v>
      </c>
      <c r="I9685" s="10">
        <v>4319436.3160920404</v>
      </c>
      <c r="J9685" s="33">
        <f t="shared" si="604"/>
        <v>2.840813171613324E-4</v>
      </c>
      <c r="K9685" s="33">
        <f t="shared" si="605"/>
        <v>2.8404096988465799E-4</v>
      </c>
      <c r="L9685" s="33">
        <f t="shared" si="606"/>
        <v>0.99932629479413326</v>
      </c>
      <c r="M9685" s="33">
        <f t="shared" si="607"/>
        <v>0.99904244518412866</v>
      </c>
    </row>
    <row r="9686" spans="1:13" ht="27.6">
      <c r="A9686" t="s">
        <v>164</v>
      </c>
      <c r="B9686" t="s">
        <v>112</v>
      </c>
      <c r="C9686" s="14" t="s">
        <v>384</v>
      </c>
      <c r="D9686" t="s">
        <v>112</v>
      </c>
      <c r="E9686" t="s">
        <v>474</v>
      </c>
      <c r="F9686" s="20">
        <v>2033</v>
      </c>
      <c r="G9686" s="20">
        <v>34</v>
      </c>
      <c r="H9686" s="11">
        <v>1340.4646225855199</v>
      </c>
      <c r="I9686" s="10">
        <v>4359455.0996943796</v>
      </c>
      <c r="J9686" s="33">
        <f t="shared" si="604"/>
        <v>3.0748444287899499E-4</v>
      </c>
      <c r="K9686" s="33">
        <f t="shared" si="605"/>
        <v>3.0743717438264095E-4</v>
      </c>
      <c r="L9686" s="33">
        <f t="shared" si="606"/>
        <v>0.99904244518412866</v>
      </c>
      <c r="M9686" s="33">
        <f t="shared" si="607"/>
        <v>0.99873530239769293</v>
      </c>
    </row>
    <row r="9687" spans="1:13" ht="27.6">
      <c r="A9687" t="s">
        <v>164</v>
      </c>
      <c r="B9687" t="s">
        <v>112</v>
      </c>
      <c r="C9687" s="14" t="s">
        <v>384</v>
      </c>
      <c r="D9687" t="s">
        <v>112</v>
      </c>
      <c r="E9687" t="s">
        <v>474</v>
      </c>
      <c r="F9687" s="20">
        <v>2033</v>
      </c>
      <c r="G9687" s="20">
        <v>35</v>
      </c>
      <c r="H9687" s="11">
        <v>1460.25540708165</v>
      </c>
      <c r="I9687" s="10">
        <v>4402034.7503761202</v>
      </c>
      <c r="J9687" s="33">
        <f t="shared" si="604"/>
        <v>3.3172282589474843E-4</v>
      </c>
      <c r="K9687" s="33">
        <f t="shared" si="605"/>
        <v>3.3166781196147799E-4</v>
      </c>
      <c r="L9687" s="33">
        <f t="shared" si="606"/>
        <v>0.99873530239769293</v>
      </c>
      <c r="M9687" s="33">
        <f t="shared" si="607"/>
        <v>0.99840405404521804</v>
      </c>
    </row>
    <row r="9688" spans="1:13" ht="27.6">
      <c r="A9688" t="s">
        <v>164</v>
      </c>
      <c r="B9688" t="s">
        <v>112</v>
      </c>
      <c r="C9688" s="14" t="s">
        <v>384</v>
      </c>
      <c r="D9688" t="s">
        <v>112</v>
      </c>
      <c r="E9688" t="s">
        <v>474</v>
      </c>
      <c r="F9688" s="20">
        <v>2033</v>
      </c>
      <c r="G9688" s="20">
        <v>36</v>
      </c>
      <c r="H9688" s="11">
        <v>1903.7907188573599</v>
      </c>
      <c r="I9688" s="10">
        <v>4398334.02004488</v>
      </c>
      <c r="J9688" s="33">
        <f t="shared" si="604"/>
        <v>4.3284359718499365E-4</v>
      </c>
      <c r="K9688" s="33">
        <f t="shared" si="605"/>
        <v>4.3274993390951533E-4</v>
      </c>
      <c r="L9688" s="33">
        <f t="shared" si="606"/>
        <v>0.99840405404521804</v>
      </c>
      <c r="M9688" s="33">
        <f t="shared" si="607"/>
        <v>0.99797199475681497</v>
      </c>
    </row>
    <row r="9689" spans="1:13" ht="27.6">
      <c r="A9689" t="s">
        <v>164</v>
      </c>
      <c r="B9689" t="s">
        <v>112</v>
      </c>
      <c r="C9689" s="14" t="s">
        <v>384</v>
      </c>
      <c r="D9689" t="s">
        <v>112</v>
      </c>
      <c r="E9689" t="s">
        <v>474</v>
      </c>
      <c r="F9689" s="20">
        <v>2033</v>
      </c>
      <c r="G9689" s="20">
        <v>37</v>
      </c>
      <c r="H9689" s="11">
        <v>2029.0406735010299</v>
      </c>
      <c r="I9689" s="10">
        <v>4335710.8758330196</v>
      </c>
      <c r="J9689" s="33">
        <f t="shared" si="604"/>
        <v>4.6798338994668101E-4</v>
      </c>
      <c r="K9689" s="33">
        <f t="shared" si="605"/>
        <v>4.6787390280011998E-4</v>
      </c>
      <c r="L9689" s="33">
        <f t="shared" si="606"/>
        <v>0.99797199475681497</v>
      </c>
      <c r="M9689" s="33">
        <f t="shared" si="607"/>
        <v>0.99750506970474284</v>
      </c>
    </row>
    <row r="9690" spans="1:13" ht="27.6">
      <c r="A9690" t="s">
        <v>164</v>
      </c>
      <c r="B9690" t="s">
        <v>112</v>
      </c>
      <c r="C9690" s="14" t="s">
        <v>384</v>
      </c>
      <c r="D9690" t="s">
        <v>112</v>
      </c>
      <c r="E9690" t="s">
        <v>474</v>
      </c>
      <c r="F9690" s="20">
        <v>2033</v>
      </c>
      <c r="G9690" s="20">
        <v>38</v>
      </c>
      <c r="H9690" s="11">
        <v>2172.1355036269802</v>
      </c>
      <c r="I9690" s="10">
        <v>4270965.9280627603</v>
      </c>
      <c r="J9690" s="33">
        <f t="shared" si="604"/>
        <v>5.0858179161645178E-4</v>
      </c>
      <c r="K9690" s="33">
        <f t="shared" si="605"/>
        <v>5.084524858188777E-4</v>
      </c>
      <c r="L9690" s="33">
        <f t="shared" si="606"/>
        <v>0.99750506970474284</v>
      </c>
      <c r="M9690" s="33">
        <f t="shared" si="607"/>
        <v>0.99699788577243453</v>
      </c>
    </row>
    <row r="9691" spans="1:13" ht="27.6">
      <c r="A9691" t="s">
        <v>164</v>
      </c>
      <c r="B9691" t="s">
        <v>112</v>
      </c>
      <c r="C9691" s="14" t="s">
        <v>384</v>
      </c>
      <c r="D9691" t="s">
        <v>112</v>
      </c>
      <c r="E9691" t="s">
        <v>474</v>
      </c>
      <c r="F9691" s="20">
        <v>2033</v>
      </c>
      <c r="G9691" s="20">
        <v>39</v>
      </c>
      <c r="H9691" s="11">
        <v>2261.0011385878802</v>
      </c>
      <c r="I9691" s="10">
        <v>4215562.1629909398</v>
      </c>
      <c r="J9691" s="33">
        <f t="shared" si="604"/>
        <v>5.3634629289482487E-4</v>
      </c>
      <c r="K9691" s="33">
        <f t="shared" si="605"/>
        <v>5.3620248493335687E-4</v>
      </c>
      <c r="L9691" s="33">
        <f t="shared" si="606"/>
        <v>0.99699788577243453</v>
      </c>
      <c r="M9691" s="33">
        <f t="shared" si="607"/>
        <v>0.99646329302861003</v>
      </c>
    </row>
    <row r="9692" spans="1:13" ht="27.6">
      <c r="A9692" t="s">
        <v>164</v>
      </c>
      <c r="B9692" t="s">
        <v>112</v>
      </c>
      <c r="C9692" s="14" t="s">
        <v>384</v>
      </c>
      <c r="D9692" t="s">
        <v>112</v>
      </c>
      <c r="E9692" t="s">
        <v>474</v>
      </c>
      <c r="F9692" s="20">
        <v>2033</v>
      </c>
      <c r="G9692" s="20">
        <v>40</v>
      </c>
      <c r="H9692" s="11">
        <v>2424.2977676792402</v>
      </c>
      <c r="I9692" s="10">
        <v>4162609.1668214598</v>
      </c>
      <c r="J9692" s="33">
        <f t="shared" si="604"/>
        <v>5.8239860398193893E-4</v>
      </c>
      <c r="K9692" s="33">
        <f t="shared" si="605"/>
        <v>5.8222904283400378E-4</v>
      </c>
      <c r="L9692" s="33">
        <f t="shared" si="606"/>
        <v>0.99646329302861003</v>
      </c>
      <c r="M9692" s="33">
        <f t="shared" si="607"/>
        <v>0.99588312315929073</v>
      </c>
    </row>
    <row r="9693" spans="1:13" ht="27.6">
      <c r="A9693" t="s">
        <v>164</v>
      </c>
      <c r="B9693" t="s">
        <v>112</v>
      </c>
      <c r="C9693" s="14" t="s">
        <v>384</v>
      </c>
      <c r="D9693" t="s">
        <v>112</v>
      </c>
      <c r="E9693" t="s">
        <v>474</v>
      </c>
      <c r="F9693" s="20">
        <v>2033</v>
      </c>
      <c r="G9693" s="20">
        <v>41</v>
      </c>
      <c r="H9693" s="11">
        <v>3146.2954169561899</v>
      </c>
      <c r="I9693" s="10">
        <v>4144332.38261338</v>
      </c>
      <c r="J9693" s="33">
        <f t="shared" si="604"/>
        <v>7.5918027959238237E-4</v>
      </c>
      <c r="K9693" s="33">
        <f t="shared" si="605"/>
        <v>7.5889217515623386E-4</v>
      </c>
      <c r="L9693" s="33">
        <f t="shared" si="606"/>
        <v>0.99588312315929073</v>
      </c>
      <c r="M9693" s="33">
        <f t="shared" si="607"/>
        <v>0.99512735524975504</v>
      </c>
    </row>
    <row r="9694" spans="1:13" ht="27.6">
      <c r="A9694" t="s">
        <v>164</v>
      </c>
      <c r="B9694" t="s">
        <v>112</v>
      </c>
      <c r="C9694" s="14" t="s">
        <v>384</v>
      </c>
      <c r="D9694" t="s">
        <v>112</v>
      </c>
      <c r="E9694" t="s">
        <v>474</v>
      </c>
      <c r="F9694" s="20">
        <v>2033</v>
      </c>
      <c r="G9694" s="20">
        <v>42</v>
      </c>
      <c r="H9694" s="11">
        <v>3459.8858369270401</v>
      </c>
      <c r="I9694" s="10">
        <v>4120290.2015667502</v>
      </c>
      <c r="J9694" s="33">
        <f t="shared" si="604"/>
        <v>8.3971896824437523E-4</v>
      </c>
      <c r="K9694" s="33">
        <f t="shared" si="605"/>
        <v>8.3936650293570114E-4</v>
      </c>
      <c r="L9694" s="33">
        <f t="shared" si="606"/>
        <v>0.99512735524975504</v>
      </c>
      <c r="M9694" s="33">
        <f t="shared" si="607"/>
        <v>0.99429207868160341</v>
      </c>
    </row>
    <row r="9695" spans="1:13" ht="27.6">
      <c r="A9695" t="s">
        <v>164</v>
      </c>
      <c r="B9695" t="s">
        <v>112</v>
      </c>
      <c r="C9695" s="14" t="s">
        <v>384</v>
      </c>
      <c r="D9695" t="s">
        <v>112</v>
      </c>
      <c r="E9695" t="s">
        <v>474</v>
      </c>
      <c r="F9695" s="20">
        <v>2033</v>
      </c>
      <c r="G9695" s="20">
        <v>43</v>
      </c>
      <c r="H9695" s="11">
        <v>3834.22266631922</v>
      </c>
      <c r="I9695" s="10">
        <v>4099470.77936887</v>
      </c>
      <c r="J9695" s="33">
        <f t="shared" si="604"/>
        <v>9.3529698653188446E-4</v>
      </c>
      <c r="K9695" s="33">
        <f t="shared" si="605"/>
        <v>9.3485973263673916E-4</v>
      </c>
      <c r="L9695" s="33">
        <f t="shared" si="606"/>
        <v>0.99429207868160341</v>
      </c>
      <c r="M9695" s="33">
        <f t="shared" si="607"/>
        <v>0.99336255505476434</v>
      </c>
    </row>
    <row r="9696" spans="1:13" ht="27.6">
      <c r="A9696" t="s">
        <v>164</v>
      </c>
      <c r="B9696" t="s">
        <v>112</v>
      </c>
      <c r="C9696" s="14" t="s">
        <v>384</v>
      </c>
      <c r="D9696" t="s">
        <v>112</v>
      </c>
      <c r="E9696" t="s">
        <v>474</v>
      </c>
      <c r="F9696" s="20">
        <v>2033</v>
      </c>
      <c r="G9696" s="20">
        <v>44</v>
      </c>
      <c r="H9696" s="11">
        <v>4055.3212766226802</v>
      </c>
      <c r="I9696" s="10">
        <v>4101126.29923672</v>
      </c>
      <c r="J9696" s="33">
        <f t="shared" si="604"/>
        <v>9.8883111143820059E-4</v>
      </c>
      <c r="K9696" s="33">
        <f t="shared" si="605"/>
        <v>9.8834237905931488E-4</v>
      </c>
      <c r="L9696" s="33">
        <f t="shared" si="606"/>
        <v>0.99336255505476434</v>
      </c>
      <c r="M9696" s="33">
        <f t="shared" si="607"/>
        <v>0.99238077274383307</v>
      </c>
    </row>
    <row r="9697" spans="1:13" ht="27.6">
      <c r="A9697" t="s">
        <v>164</v>
      </c>
      <c r="B9697" t="s">
        <v>112</v>
      </c>
      <c r="C9697" s="14" t="s">
        <v>384</v>
      </c>
      <c r="D9697" t="s">
        <v>112</v>
      </c>
      <c r="E9697" t="s">
        <v>474</v>
      </c>
      <c r="F9697" s="20">
        <v>2033</v>
      </c>
      <c r="G9697" s="20">
        <v>45</v>
      </c>
      <c r="H9697" s="11">
        <v>4437.2434078039596</v>
      </c>
      <c r="I9697" s="10">
        <v>4056932.3322087498</v>
      </c>
      <c r="J9697" s="33">
        <f t="shared" si="604"/>
        <v>1.0937435097390824E-3</v>
      </c>
      <c r="K9697" s="33">
        <f t="shared" si="605"/>
        <v>1.093145590316591E-3</v>
      </c>
      <c r="L9697" s="33">
        <f t="shared" si="606"/>
        <v>0.99238077274383307</v>
      </c>
      <c r="M9697" s="33">
        <f t="shared" si="607"/>
        <v>0.99129595607819321</v>
      </c>
    </row>
    <row r="9698" spans="1:13" ht="27.6">
      <c r="A9698" t="s">
        <v>164</v>
      </c>
      <c r="B9698" t="s">
        <v>112</v>
      </c>
      <c r="C9698" s="14" t="s">
        <v>384</v>
      </c>
      <c r="D9698" t="s">
        <v>112</v>
      </c>
      <c r="E9698" t="s">
        <v>474</v>
      </c>
      <c r="F9698" s="20">
        <v>2033</v>
      </c>
      <c r="G9698" s="20">
        <v>46</v>
      </c>
      <c r="H9698" s="11">
        <v>5568.7679220293103</v>
      </c>
      <c r="I9698" s="10">
        <v>4003864.59826768</v>
      </c>
      <c r="J9698" s="33">
        <f t="shared" si="604"/>
        <v>1.3908482131085812E-3</v>
      </c>
      <c r="K9698" s="33">
        <f t="shared" si="605"/>
        <v>1.3898814319998065E-3</v>
      </c>
      <c r="L9698" s="33">
        <f t="shared" si="606"/>
        <v>0.99129595607819321</v>
      </c>
      <c r="M9698" s="33">
        <f t="shared" si="607"/>
        <v>0.9899181722352236</v>
      </c>
    </row>
    <row r="9699" spans="1:13" ht="27.6">
      <c r="A9699" t="s">
        <v>164</v>
      </c>
      <c r="B9699" t="s">
        <v>112</v>
      </c>
      <c r="C9699" s="14" t="s">
        <v>384</v>
      </c>
      <c r="D9699" t="s">
        <v>112</v>
      </c>
      <c r="E9699" t="s">
        <v>474</v>
      </c>
      <c r="F9699" s="20">
        <v>2033</v>
      </c>
      <c r="G9699" s="20">
        <v>47</v>
      </c>
      <c r="H9699" s="11">
        <v>6208.23567709294</v>
      </c>
      <c r="I9699" s="10">
        <v>4011755.4840490902</v>
      </c>
      <c r="J9699" s="33">
        <f t="shared" si="604"/>
        <v>1.5475109841008876E-3</v>
      </c>
      <c r="K9699" s="33">
        <f t="shared" si="605"/>
        <v>1.5463142063997237E-3</v>
      </c>
      <c r="L9699" s="33">
        <f t="shared" si="606"/>
        <v>0.9899181722352236</v>
      </c>
      <c r="M9699" s="33">
        <f t="shared" si="607"/>
        <v>0.98838744770232301</v>
      </c>
    </row>
    <row r="9700" spans="1:13" ht="27.6">
      <c r="A9700" t="s">
        <v>164</v>
      </c>
      <c r="B9700" t="s">
        <v>112</v>
      </c>
      <c r="C9700" s="14" t="s">
        <v>384</v>
      </c>
      <c r="D9700" t="s">
        <v>112</v>
      </c>
      <c r="E9700" t="s">
        <v>474</v>
      </c>
      <c r="F9700" s="20">
        <v>2033</v>
      </c>
      <c r="G9700" s="20">
        <v>48</v>
      </c>
      <c r="H9700" s="11">
        <v>7045.78041185039</v>
      </c>
      <c r="I9700" s="10">
        <v>4075183.7231362099</v>
      </c>
      <c r="J9700" s="33">
        <f t="shared" si="604"/>
        <v>1.728947917574633E-3</v>
      </c>
      <c r="K9700" s="33">
        <f t="shared" si="605"/>
        <v>1.7274541481310246E-3</v>
      </c>
      <c r="L9700" s="33">
        <f t="shared" si="606"/>
        <v>0.98838744770232301</v>
      </c>
      <c r="M9700" s="33">
        <f t="shared" si="607"/>
        <v>0.98668005370582901</v>
      </c>
    </row>
    <row r="9701" spans="1:13" ht="27.6">
      <c r="A9701" t="s">
        <v>164</v>
      </c>
      <c r="B9701" t="s">
        <v>112</v>
      </c>
      <c r="C9701" s="14" t="s">
        <v>384</v>
      </c>
      <c r="D9701" t="s">
        <v>112</v>
      </c>
      <c r="E9701" t="s">
        <v>474</v>
      </c>
      <c r="F9701" s="20">
        <v>2033</v>
      </c>
      <c r="G9701" s="20">
        <v>49</v>
      </c>
      <c r="H9701" s="11">
        <v>7717.40270069907</v>
      </c>
      <c r="I9701" s="10">
        <v>4096596.6750842398</v>
      </c>
      <c r="J9701" s="33">
        <f t="shared" si="604"/>
        <v>1.8838570923119676E-3</v>
      </c>
      <c r="K9701" s="33">
        <f t="shared" si="605"/>
        <v>1.8820837472908192E-3</v>
      </c>
      <c r="L9701" s="33">
        <f t="shared" si="606"/>
        <v>0.98668005370582901</v>
      </c>
      <c r="M9701" s="33">
        <f t="shared" si="607"/>
        <v>0.98482303921297321</v>
      </c>
    </row>
    <row r="9702" spans="1:13" ht="27.6">
      <c r="A9702" t="s">
        <v>164</v>
      </c>
      <c r="B9702" t="s">
        <v>112</v>
      </c>
      <c r="C9702" s="14" t="s">
        <v>384</v>
      </c>
      <c r="D9702" t="s">
        <v>112</v>
      </c>
      <c r="E9702" t="s">
        <v>474</v>
      </c>
      <c r="F9702" s="20">
        <v>2033</v>
      </c>
      <c r="G9702" s="20">
        <v>50</v>
      </c>
      <c r="H9702" s="11">
        <v>8212.8529773703503</v>
      </c>
      <c r="I9702" s="10">
        <v>4059801.7889000499</v>
      </c>
      <c r="J9702" s="33">
        <f t="shared" si="604"/>
        <v>2.0229689537615372E-3</v>
      </c>
      <c r="K9702" s="33">
        <f t="shared" si="605"/>
        <v>2.0209241311709425E-3</v>
      </c>
      <c r="L9702" s="33">
        <f t="shared" si="606"/>
        <v>0.98482303921297321</v>
      </c>
      <c r="M9702" s="33">
        <f t="shared" si="607"/>
        <v>0.98283278656809459</v>
      </c>
    </row>
    <row r="9703" spans="1:13" ht="27.6">
      <c r="A9703" t="s">
        <v>164</v>
      </c>
      <c r="B9703" t="s">
        <v>112</v>
      </c>
      <c r="C9703" s="14" t="s">
        <v>384</v>
      </c>
      <c r="D9703" t="s">
        <v>112</v>
      </c>
      <c r="E9703" t="s">
        <v>474</v>
      </c>
      <c r="F9703" s="20">
        <v>2033</v>
      </c>
      <c r="G9703" s="20">
        <v>51</v>
      </c>
      <c r="H9703" s="11">
        <v>9125.8646714624101</v>
      </c>
      <c r="I9703" s="10">
        <v>3998469.65692979</v>
      </c>
      <c r="J9703" s="33">
        <f t="shared" si="604"/>
        <v>2.2823393584208594E-3</v>
      </c>
      <c r="K9703" s="33">
        <f t="shared" si="605"/>
        <v>2.2797368022959841E-3</v>
      </c>
      <c r="L9703" s="33">
        <f t="shared" si="606"/>
        <v>0.98283278656809459</v>
      </c>
      <c r="M9703" s="33">
        <f t="shared" si="607"/>
        <v>0.98059218649405222</v>
      </c>
    </row>
    <row r="9704" spans="1:13" ht="27.6">
      <c r="A9704" t="s">
        <v>164</v>
      </c>
      <c r="B9704" t="s">
        <v>112</v>
      </c>
      <c r="C9704" s="14" t="s">
        <v>384</v>
      </c>
      <c r="D9704" t="s">
        <v>112</v>
      </c>
      <c r="E9704" t="s">
        <v>474</v>
      </c>
      <c r="F9704" s="20">
        <v>2033</v>
      </c>
      <c r="G9704" s="20">
        <v>52</v>
      </c>
      <c r="H9704" s="11">
        <v>9575.8916176908006</v>
      </c>
      <c r="I9704" s="10">
        <v>3930082.05862534</v>
      </c>
      <c r="J9704" s="33">
        <f t="shared" si="604"/>
        <v>2.4365627676080246E-3</v>
      </c>
      <c r="K9704" s="33">
        <f t="shared" si="605"/>
        <v>2.4335967579930395E-3</v>
      </c>
      <c r="L9704" s="33">
        <f t="shared" si="606"/>
        <v>0.98059218649405222</v>
      </c>
      <c r="M9704" s="33">
        <f t="shared" si="607"/>
        <v>0.97820582052808702</v>
      </c>
    </row>
    <row r="9705" spans="1:13" ht="27.6">
      <c r="A9705" t="s">
        <v>164</v>
      </c>
      <c r="B9705" t="s">
        <v>112</v>
      </c>
      <c r="C9705" s="14" t="s">
        <v>384</v>
      </c>
      <c r="D9705" t="s">
        <v>112</v>
      </c>
      <c r="E9705" t="s">
        <v>474</v>
      </c>
      <c r="F9705" s="20">
        <v>2033</v>
      </c>
      <c r="G9705" s="20">
        <v>53</v>
      </c>
      <c r="H9705" s="11">
        <v>10071.3562163672</v>
      </c>
      <c r="I9705" s="10">
        <v>3866682.5865502902</v>
      </c>
      <c r="J9705" s="33">
        <f t="shared" si="604"/>
        <v>2.6046503665439185E-3</v>
      </c>
      <c r="K9705" s="33">
        <f t="shared" si="605"/>
        <v>2.6012612079409081E-3</v>
      </c>
      <c r="L9705" s="33">
        <f t="shared" si="606"/>
        <v>0.97820582052808702</v>
      </c>
      <c r="M9705" s="33">
        <f t="shared" si="607"/>
        <v>0.97566125167376527</v>
      </c>
    </row>
    <row r="9706" spans="1:13" ht="27.6">
      <c r="A9706" t="s">
        <v>164</v>
      </c>
      <c r="B9706" t="s">
        <v>112</v>
      </c>
      <c r="C9706" s="14" t="s">
        <v>384</v>
      </c>
      <c r="D9706" t="s">
        <v>112</v>
      </c>
      <c r="E9706" t="s">
        <v>474</v>
      </c>
      <c r="F9706" s="20">
        <v>2033</v>
      </c>
      <c r="G9706" s="20">
        <v>54</v>
      </c>
      <c r="H9706" s="11">
        <v>10677.513843229701</v>
      </c>
      <c r="I9706" s="10">
        <v>3789628.3575863601</v>
      </c>
      <c r="J9706" s="33">
        <f t="shared" si="604"/>
        <v>2.8175622609152846E-3</v>
      </c>
      <c r="K9706" s="33">
        <f t="shared" si="605"/>
        <v>2.8135966576872118E-3</v>
      </c>
      <c r="L9706" s="33">
        <f t="shared" si="606"/>
        <v>0.97566125167376527</v>
      </c>
      <c r="M9706" s="33">
        <f t="shared" si="607"/>
        <v>0.97291613443702107</v>
      </c>
    </row>
    <row r="9707" spans="1:13" ht="27.6">
      <c r="A9707" t="s">
        <v>164</v>
      </c>
      <c r="B9707" t="s">
        <v>112</v>
      </c>
      <c r="C9707" s="14" t="s">
        <v>384</v>
      </c>
      <c r="D9707" t="s">
        <v>112</v>
      </c>
      <c r="E9707" t="s">
        <v>474</v>
      </c>
      <c r="F9707" s="20">
        <v>2033</v>
      </c>
      <c r="G9707" s="20">
        <v>55</v>
      </c>
      <c r="H9707" s="11">
        <v>11303.500435426</v>
      </c>
      <c r="I9707" s="10">
        <v>3688410.8336844598</v>
      </c>
      <c r="J9707" s="33">
        <f t="shared" si="604"/>
        <v>3.0645990767071379E-3</v>
      </c>
      <c r="K9707" s="33">
        <f t="shared" si="605"/>
        <v>3.0599079862839718E-3</v>
      </c>
      <c r="L9707" s="33">
        <f t="shared" si="606"/>
        <v>0.97291613443702107</v>
      </c>
      <c r="M9707" s="33">
        <f t="shared" si="607"/>
        <v>0.96993910058727273</v>
      </c>
    </row>
    <row r="9708" spans="1:13" ht="27.6">
      <c r="A9708" t="s">
        <v>164</v>
      </c>
      <c r="B9708" t="s">
        <v>112</v>
      </c>
      <c r="C9708" s="14" t="s">
        <v>384</v>
      </c>
      <c r="D9708" t="s">
        <v>112</v>
      </c>
      <c r="E9708" t="s">
        <v>474</v>
      </c>
      <c r="F9708" s="20">
        <v>2033</v>
      </c>
      <c r="G9708" s="20">
        <v>56</v>
      </c>
      <c r="H9708" s="11">
        <v>12018.3363472821</v>
      </c>
      <c r="I9708" s="10">
        <v>3590909.8253160901</v>
      </c>
      <c r="J9708" s="33">
        <f t="shared" si="604"/>
        <v>3.3468777919601991E-3</v>
      </c>
      <c r="K9708" s="33">
        <f t="shared" si="605"/>
        <v>3.341283239651105E-3</v>
      </c>
      <c r="L9708" s="33">
        <f t="shared" si="606"/>
        <v>0.96993910058727273</v>
      </c>
      <c r="M9708" s="33">
        <f t="shared" si="607"/>
        <v>0.96669825932699815</v>
      </c>
    </row>
    <row r="9709" spans="1:13" ht="27.6">
      <c r="A9709" t="s">
        <v>164</v>
      </c>
      <c r="B9709" t="s">
        <v>112</v>
      </c>
      <c r="C9709" s="14" t="s">
        <v>384</v>
      </c>
      <c r="D9709" t="s">
        <v>112</v>
      </c>
      <c r="E9709" t="s">
        <v>474</v>
      </c>
      <c r="F9709" s="20">
        <v>2033</v>
      </c>
      <c r="G9709" s="20">
        <v>57</v>
      </c>
      <c r="H9709" s="11">
        <v>12887.4255601148</v>
      </c>
      <c r="I9709" s="10">
        <v>3507361.9685440301</v>
      </c>
      <c r="J9709" s="33">
        <f t="shared" si="604"/>
        <v>3.6743927988318256E-3</v>
      </c>
      <c r="K9709" s="33">
        <f t="shared" si="605"/>
        <v>3.6676504781180119E-3</v>
      </c>
      <c r="L9709" s="33">
        <f t="shared" si="606"/>
        <v>0.96669825932699815</v>
      </c>
      <c r="M9709" s="33">
        <f t="shared" si="607"/>
        <v>0.96315274799398165</v>
      </c>
    </row>
    <row r="9710" spans="1:13" ht="27.6">
      <c r="A9710" t="s">
        <v>164</v>
      </c>
      <c r="B9710" t="s">
        <v>112</v>
      </c>
      <c r="C9710" s="14" t="s">
        <v>384</v>
      </c>
      <c r="D9710" t="s">
        <v>112</v>
      </c>
      <c r="E9710" t="s">
        <v>474</v>
      </c>
      <c r="F9710" s="20">
        <v>2033</v>
      </c>
      <c r="G9710" s="20">
        <v>58</v>
      </c>
      <c r="H9710" s="11">
        <v>13749.406296433201</v>
      </c>
      <c r="I9710" s="10">
        <v>3411004.78275399</v>
      </c>
      <c r="J9710" s="33">
        <f t="shared" si="604"/>
        <v>4.0308962232917635E-3</v>
      </c>
      <c r="K9710" s="33">
        <f t="shared" si="605"/>
        <v>4.0227830658695618E-3</v>
      </c>
      <c r="L9710" s="33">
        <f t="shared" si="606"/>
        <v>0.96315274799398165</v>
      </c>
      <c r="M9710" s="33">
        <f t="shared" si="607"/>
        <v>0.95927819342950571</v>
      </c>
    </row>
    <row r="9711" spans="1:13" ht="27.6">
      <c r="A9711" t="s">
        <v>164</v>
      </c>
      <c r="B9711" t="s">
        <v>112</v>
      </c>
      <c r="C9711" s="14" t="s">
        <v>384</v>
      </c>
      <c r="D9711" t="s">
        <v>112</v>
      </c>
      <c r="E9711" t="s">
        <v>474</v>
      </c>
      <c r="F9711" s="20">
        <v>2033</v>
      </c>
      <c r="G9711" s="20">
        <v>59</v>
      </c>
      <c r="H9711" s="11">
        <v>14107.234470676</v>
      </c>
      <c r="I9711" s="10">
        <v>3328566.1598938</v>
      </c>
      <c r="J9711" s="33">
        <f t="shared" si="604"/>
        <v>4.2382316568182919E-3</v>
      </c>
      <c r="K9711" s="33">
        <f t="shared" si="605"/>
        <v>4.2292630278792931E-3</v>
      </c>
      <c r="L9711" s="33">
        <f t="shared" si="606"/>
        <v>0.95927819342950571</v>
      </c>
      <c r="M9711" s="33">
        <f t="shared" si="607"/>
        <v>0.95522115363258342</v>
      </c>
    </row>
    <row r="9712" spans="1:13" ht="27.6">
      <c r="A9712" t="s">
        <v>164</v>
      </c>
      <c r="B9712" t="s">
        <v>112</v>
      </c>
      <c r="C9712" s="14" t="s">
        <v>384</v>
      </c>
      <c r="D9712" t="s">
        <v>112</v>
      </c>
      <c r="E9712" t="s">
        <v>474</v>
      </c>
      <c r="F9712" s="20">
        <v>2033</v>
      </c>
      <c r="G9712" s="20">
        <v>60</v>
      </c>
      <c r="H9712" s="11">
        <v>14711.2070599332</v>
      </c>
      <c r="I9712" s="10">
        <v>3246011.4359090501</v>
      </c>
      <c r="J9712" s="33">
        <f t="shared" si="604"/>
        <v>4.5320872555131052E-3</v>
      </c>
      <c r="K9712" s="33">
        <f t="shared" si="605"/>
        <v>4.5218328452102385E-3</v>
      </c>
      <c r="L9712" s="33">
        <f t="shared" si="606"/>
        <v>0.95522115363258342</v>
      </c>
      <c r="M9712" s="33">
        <f t="shared" si="607"/>
        <v>0.95090180324564799</v>
      </c>
    </row>
    <row r="9713" spans="1:13" ht="27.6">
      <c r="A9713" t="s">
        <v>164</v>
      </c>
      <c r="B9713" t="s">
        <v>112</v>
      </c>
      <c r="C9713" s="14" t="s">
        <v>384</v>
      </c>
      <c r="D9713" t="s">
        <v>112</v>
      </c>
      <c r="E9713" t="s">
        <v>474</v>
      </c>
      <c r="F9713" s="20">
        <v>2033</v>
      </c>
      <c r="G9713" s="20">
        <v>61</v>
      </c>
      <c r="H9713" s="11">
        <v>15544.039888601301</v>
      </c>
      <c r="I9713" s="10">
        <v>3143009.41929053</v>
      </c>
      <c r="J9713" s="33">
        <f t="shared" si="604"/>
        <v>4.9455912518741509E-3</v>
      </c>
      <c r="K9713" s="33">
        <f t="shared" si="605"/>
        <v>4.9333819511548915E-3</v>
      </c>
      <c r="L9713" s="33">
        <f t="shared" si="606"/>
        <v>0.95090180324564799</v>
      </c>
      <c r="M9713" s="33">
        <f t="shared" si="607"/>
        <v>0.94621064145219524</v>
      </c>
    </row>
    <row r="9714" spans="1:13" ht="27.6">
      <c r="A9714" t="s">
        <v>164</v>
      </c>
      <c r="B9714" t="s">
        <v>112</v>
      </c>
      <c r="C9714" s="14" t="s">
        <v>384</v>
      </c>
      <c r="D9714" t="s">
        <v>112</v>
      </c>
      <c r="E9714" t="s">
        <v>474</v>
      </c>
      <c r="F9714" s="20">
        <v>2033</v>
      </c>
      <c r="G9714" s="20">
        <v>62</v>
      </c>
      <c r="H9714" s="11">
        <v>16262.6094397496</v>
      </c>
      <c r="I9714" s="10">
        <v>3050042.86374758</v>
      </c>
      <c r="J9714" s="33">
        <f t="shared" si="604"/>
        <v>5.3319281617464787E-3</v>
      </c>
      <c r="K9714" s="33">
        <f t="shared" si="605"/>
        <v>5.3177386631161339E-3</v>
      </c>
      <c r="L9714" s="33">
        <f t="shared" si="606"/>
        <v>0.94621064145219524</v>
      </c>
      <c r="M9714" s="33">
        <f t="shared" si="607"/>
        <v>0.94117894054069295</v>
      </c>
    </row>
    <row r="9715" spans="1:13" ht="27.6">
      <c r="A9715" t="s">
        <v>164</v>
      </c>
      <c r="B9715" t="s">
        <v>112</v>
      </c>
      <c r="C9715" s="14" t="s">
        <v>384</v>
      </c>
      <c r="D9715" t="s">
        <v>112</v>
      </c>
      <c r="E9715" t="s">
        <v>474</v>
      </c>
      <c r="F9715" s="20">
        <v>2033</v>
      </c>
      <c r="G9715" s="20">
        <v>63</v>
      </c>
      <c r="H9715" s="11">
        <v>16995.631835106</v>
      </c>
      <c r="I9715" s="10">
        <v>2954647.1315305801</v>
      </c>
      <c r="J9715" s="33">
        <f t="shared" si="604"/>
        <v>5.752169744311174E-3</v>
      </c>
      <c r="K9715" s="33">
        <f t="shared" si="605"/>
        <v>5.7356576911420376E-3</v>
      </c>
      <c r="L9715" s="33">
        <f t="shared" si="606"/>
        <v>0.94117894054069295</v>
      </c>
      <c r="M9715" s="33">
        <f t="shared" si="607"/>
        <v>0.93578066031163987</v>
      </c>
    </row>
    <row r="9716" spans="1:13" ht="27.6">
      <c r="A9716" t="s">
        <v>164</v>
      </c>
      <c r="B9716" t="s">
        <v>112</v>
      </c>
      <c r="C9716" s="14" t="s">
        <v>384</v>
      </c>
      <c r="D9716" t="s">
        <v>112</v>
      </c>
      <c r="E9716" t="s">
        <v>474</v>
      </c>
      <c r="F9716" s="20">
        <v>2033</v>
      </c>
      <c r="G9716" s="20">
        <v>64</v>
      </c>
      <c r="H9716" s="11">
        <v>18019.225067766401</v>
      </c>
      <c r="I9716" s="10">
        <v>2843806.6033014199</v>
      </c>
      <c r="J9716" s="33">
        <f t="shared" si="604"/>
        <v>6.3363046723527543E-3</v>
      </c>
      <c r="K9716" s="33">
        <f t="shared" si="605"/>
        <v>6.3162726259499147E-3</v>
      </c>
      <c r="L9716" s="33">
        <f t="shared" si="606"/>
        <v>0.93578066031163987</v>
      </c>
      <c r="M9716" s="33">
        <f t="shared" si="607"/>
        <v>0.9298700145430201</v>
      </c>
    </row>
    <row r="9717" spans="1:13" ht="27.6">
      <c r="A9717" t="s">
        <v>164</v>
      </c>
      <c r="B9717" t="s">
        <v>112</v>
      </c>
      <c r="C9717" s="14" t="s">
        <v>384</v>
      </c>
      <c r="D9717" t="s">
        <v>112</v>
      </c>
      <c r="E9717" t="s">
        <v>474</v>
      </c>
      <c r="F9717" s="20">
        <v>2033</v>
      </c>
      <c r="G9717" s="20">
        <v>65</v>
      </c>
      <c r="H9717" s="11">
        <v>19206.0898350846</v>
      </c>
      <c r="I9717" s="10">
        <v>2724775.8225473501</v>
      </c>
      <c r="J9717" s="33">
        <f t="shared" si="604"/>
        <v>7.048686235452988E-3</v>
      </c>
      <c r="K9717" s="33">
        <f t="shared" si="605"/>
        <v>7.0239025117156961E-3</v>
      </c>
      <c r="L9717" s="33">
        <f t="shared" si="606"/>
        <v>0.9298700145430201</v>
      </c>
      <c r="M9717" s="33">
        <f t="shared" si="607"/>
        <v>0.9233386982123023</v>
      </c>
    </row>
    <row r="9718" spans="1:13" ht="27.6">
      <c r="A9718" t="s">
        <v>164</v>
      </c>
      <c r="B9718" t="s">
        <v>112</v>
      </c>
      <c r="C9718" s="14" t="s">
        <v>384</v>
      </c>
      <c r="D9718" t="s">
        <v>112</v>
      </c>
      <c r="E9718" t="s">
        <v>474</v>
      </c>
      <c r="F9718" s="20">
        <v>2033</v>
      </c>
      <c r="G9718" s="20">
        <v>66</v>
      </c>
      <c r="H9718" s="11">
        <v>19881.269555528499</v>
      </c>
      <c r="I9718" s="10">
        <v>2607039.8486147099</v>
      </c>
      <c r="J9718" s="33">
        <f t="shared" si="604"/>
        <v>7.6259937361880803E-3</v>
      </c>
      <c r="K9718" s="33">
        <f t="shared" si="605"/>
        <v>7.5969896211861565E-3</v>
      </c>
      <c r="L9718" s="33">
        <f t="shared" si="606"/>
        <v>0.9233386982123023</v>
      </c>
      <c r="M9718" s="33">
        <f t="shared" si="607"/>
        <v>0.91632410370514394</v>
      </c>
    </row>
    <row r="9719" spans="1:13" ht="27.6">
      <c r="A9719" t="s">
        <v>164</v>
      </c>
      <c r="B9719" t="s">
        <v>112</v>
      </c>
      <c r="C9719" s="14" t="s">
        <v>384</v>
      </c>
      <c r="D9719" t="s">
        <v>112</v>
      </c>
      <c r="E9719" t="s">
        <v>474</v>
      </c>
      <c r="F9719" s="20">
        <v>2033</v>
      </c>
      <c r="G9719" s="20">
        <v>67</v>
      </c>
      <c r="H9719" s="11">
        <v>20862.579191682202</v>
      </c>
      <c r="I9719" s="10">
        <v>2476683.3629281502</v>
      </c>
      <c r="J9719" s="33">
        <f t="shared" si="604"/>
        <v>8.4235956456769866E-3</v>
      </c>
      <c r="K9719" s="33">
        <f t="shared" si="605"/>
        <v>8.3882165732368508E-3</v>
      </c>
      <c r="L9719" s="33">
        <f t="shared" si="606"/>
        <v>0.91632410370514394</v>
      </c>
      <c r="M9719" s="33">
        <f t="shared" si="607"/>
        <v>0.90863777867198803</v>
      </c>
    </row>
    <row r="9720" spans="1:13" ht="27.6">
      <c r="A9720" t="s">
        <v>164</v>
      </c>
      <c r="B9720" t="s">
        <v>112</v>
      </c>
      <c r="C9720" s="14" t="s">
        <v>384</v>
      </c>
      <c r="D9720" t="s">
        <v>112</v>
      </c>
      <c r="E9720" t="s">
        <v>474</v>
      </c>
      <c r="F9720" s="20">
        <v>2033</v>
      </c>
      <c r="G9720" s="20">
        <v>68</v>
      </c>
      <c r="H9720" s="11">
        <v>21578.277696573299</v>
      </c>
      <c r="I9720" s="10">
        <v>2335240.6470661801</v>
      </c>
      <c r="J9720" s="33">
        <f t="shared" si="604"/>
        <v>9.2402801071840776E-3</v>
      </c>
      <c r="K9720" s="33">
        <f t="shared" si="605"/>
        <v>9.1977199092176942E-3</v>
      </c>
      <c r="L9720" s="33">
        <f t="shared" si="606"/>
        <v>0.90863777867198803</v>
      </c>
      <c r="M9720" s="33">
        <f t="shared" si="607"/>
        <v>0.90028038288482937</v>
      </c>
    </row>
    <row r="9721" spans="1:13" ht="27.6">
      <c r="A9721" t="s">
        <v>164</v>
      </c>
      <c r="B9721" t="s">
        <v>112</v>
      </c>
      <c r="C9721" s="14" t="s">
        <v>384</v>
      </c>
      <c r="D9721" t="s">
        <v>112</v>
      </c>
      <c r="E9721" t="s">
        <v>474</v>
      </c>
      <c r="F9721" s="20">
        <v>2033</v>
      </c>
      <c r="G9721" s="20">
        <v>69</v>
      </c>
      <c r="H9721" s="11">
        <v>21551.555584234498</v>
      </c>
      <c r="I9721" s="10">
        <v>2195256.8452272299</v>
      </c>
      <c r="J9721" s="33">
        <f t="shared" si="604"/>
        <v>9.8173275856491896E-3</v>
      </c>
      <c r="K9721" s="33">
        <f t="shared" si="605"/>
        <v>9.7692949377765625E-3</v>
      </c>
      <c r="L9721" s="33">
        <f t="shared" si="606"/>
        <v>0.90028038288482937</v>
      </c>
      <c r="M9721" s="33">
        <f t="shared" si="607"/>
        <v>0.89148527829773305</v>
      </c>
    </row>
    <row r="9722" spans="1:13" ht="27.6">
      <c r="A9722" t="s">
        <v>164</v>
      </c>
      <c r="B9722" t="s">
        <v>112</v>
      </c>
      <c r="C9722" s="14" t="s">
        <v>384</v>
      </c>
      <c r="D9722" t="s">
        <v>112</v>
      </c>
      <c r="E9722" t="s">
        <v>474</v>
      </c>
      <c r="F9722" s="20">
        <v>2034</v>
      </c>
      <c r="G9722" s="20">
        <v>30</v>
      </c>
      <c r="H9722" s="11">
        <v>691.21386990845895</v>
      </c>
      <c r="I9722" s="10">
        <v>4392378.04215449</v>
      </c>
      <c r="J9722" s="33">
        <f t="shared" si="604"/>
        <v>1.573666618116081E-4</v>
      </c>
      <c r="K9722" s="33">
        <f t="shared" si="605"/>
        <v>1.5735428032792598E-4</v>
      </c>
      <c r="L9722" s="33">
        <f t="shared" si="606"/>
        <v>1</v>
      </c>
      <c r="M9722" s="33">
        <f t="shared" si="607"/>
        <v>0.99984264571967207</v>
      </c>
    </row>
    <row r="9723" spans="1:13" ht="27.6">
      <c r="A9723" t="s">
        <v>164</v>
      </c>
      <c r="B9723" t="s">
        <v>112</v>
      </c>
      <c r="C9723" s="14" t="s">
        <v>384</v>
      </c>
      <c r="D9723" t="s">
        <v>112</v>
      </c>
      <c r="E9723" t="s">
        <v>474</v>
      </c>
      <c r="F9723" s="20">
        <v>2034</v>
      </c>
      <c r="G9723" s="20">
        <v>31</v>
      </c>
      <c r="H9723" s="11">
        <v>1026.61611448601</v>
      </c>
      <c r="I9723" s="10">
        <v>4350303.6647084597</v>
      </c>
      <c r="J9723" s="33">
        <f t="shared" si="604"/>
        <v>2.3598723068790872E-4</v>
      </c>
      <c r="K9723" s="33">
        <f t="shared" si="605"/>
        <v>2.3595938789156001E-4</v>
      </c>
      <c r="L9723" s="33">
        <f t="shared" si="606"/>
        <v>0.99984264571967207</v>
      </c>
      <c r="M9723" s="33">
        <f t="shared" si="607"/>
        <v>0.99960672346100021</v>
      </c>
    </row>
    <row r="9724" spans="1:13" ht="27.6">
      <c r="A9724" t="s">
        <v>164</v>
      </c>
      <c r="B9724" t="s">
        <v>112</v>
      </c>
      <c r="C9724" s="14" t="s">
        <v>384</v>
      </c>
      <c r="D9724" t="s">
        <v>112</v>
      </c>
      <c r="E9724" t="s">
        <v>474</v>
      </c>
      <c r="F9724" s="20">
        <v>2034</v>
      </c>
      <c r="G9724" s="20">
        <v>32</v>
      </c>
      <c r="H9724" s="11">
        <v>1101.1097141164701</v>
      </c>
      <c r="I9724" s="10">
        <v>4331347.5041309204</v>
      </c>
      <c r="J9724" s="33">
        <f t="shared" si="604"/>
        <v>2.5421874210423262E-4</v>
      </c>
      <c r="K9724" s="33">
        <f t="shared" si="605"/>
        <v>2.5418643125785234E-4</v>
      </c>
      <c r="L9724" s="33">
        <f t="shared" si="606"/>
        <v>0.99960672346100021</v>
      </c>
      <c r="M9724" s="33">
        <f t="shared" si="607"/>
        <v>0.9993526369953023</v>
      </c>
    </row>
    <row r="9725" spans="1:13" ht="27.6">
      <c r="A9725" t="s">
        <v>164</v>
      </c>
      <c r="B9725" t="s">
        <v>112</v>
      </c>
      <c r="C9725" s="14" t="s">
        <v>384</v>
      </c>
      <c r="D9725" t="s">
        <v>112</v>
      </c>
      <c r="E9725" t="s">
        <v>474</v>
      </c>
      <c r="F9725" s="20">
        <v>2034</v>
      </c>
      <c r="G9725" s="20">
        <v>33</v>
      </c>
      <c r="H9725" s="11">
        <v>1188.6047654372901</v>
      </c>
      <c r="I9725" s="10">
        <v>4312508.5726374201</v>
      </c>
      <c r="J9725" s="33">
        <f t="shared" si="604"/>
        <v>2.7561794844395399E-4</v>
      </c>
      <c r="K9725" s="33">
        <f t="shared" si="605"/>
        <v>2.755799693064942E-4</v>
      </c>
      <c r="L9725" s="33">
        <f t="shared" si="606"/>
        <v>0.9993526369953023</v>
      </c>
      <c r="M9725" s="33">
        <f t="shared" si="607"/>
        <v>0.9990772354262728</v>
      </c>
    </row>
    <row r="9726" spans="1:13" ht="27.6">
      <c r="A9726" t="s">
        <v>164</v>
      </c>
      <c r="B9726" t="s">
        <v>112</v>
      </c>
      <c r="C9726" s="14" t="s">
        <v>384</v>
      </c>
      <c r="D9726" t="s">
        <v>112</v>
      </c>
      <c r="E9726" t="s">
        <v>474</v>
      </c>
      <c r="F9726" s="20">
        <v>2034</v>
      </c>
      <c r="G9726" s="20">
        <v>34</v>
      </c>
      <c r="H9726" s="11">
        <v>1284.2153591060001</v>
      </c>
      <c r="I9726" s="10">
        <v>4313366.7256452404</v>
      </c>
      <c r="J9726" s="33">
        <f t="shared" si="604"/>
        <v>2.9772923119906829E-4</v>
      </c>
      <c r="K9726" s="33">
        <f t="shared" si="605"/>
        <v>2.9768491424975174E-4</v>
      </c>
      <c r="L9726" s="33">
        <f t="shared" si="606"/>
        <v>0.9990772354262728</v>
      </c>
      <c r="M9726" s="33">
        <f t="shared" si="607"/>
        <v>0.9987798252051161</v>
      </c>
    </row>
    <row r="9727" spans="1:13" ht="27.6">
      <c r="A9727" t="s">
        <v>164</v>
      </c>
      <c r="B9727" t="s">
        <v>112</v>
      </c>
      <c r="C9727" s="14" t="s">
        <v>384</v>
      </c>
      <c r="D9727" t="s">
        <v>112</v>
      </c>
      <c r="E9727" t="s">
        <v>474</v>
      </c>
      <c r="F9727" s="20">
        <v>2034</v>
      </c>
      <c r="G9727" s="20">
        <v>35</v>
      </c>
      <c r="H9727" s="11">
        <v>1421.95870280658</v>
      </c>
      <c r="I9727" s="10">
        <v>4352967.9103269801</v>
      </c>
      <c r="J9727" s="33">
        <f t="shared" si="604"/>
        <v>3.2666418225439371E-4</v>
      </c>
      <c r="K9727" s="33">
        <f t="shared" si="605"/>
        <v>3.2661083331964047E-4</v>
      </c>
      <c r="L9727" s="33">
        <f t="shared" si="606"/>
        <v>0.9987798252051161</v>
      </c>
      <c r="M9727" s="33">
        <f t="shared" si="607"/>
        <v>0.99845361289410306</v>
      </c>
    </row>
    <row r="9728" spans="1:13" ht="27.6">
      <c r="A9728" t="s">
        <v>164</v>
      </c>
      <c r="B9728" t="s">
        <v>112</v>
      </c>
      <c r="C9728" s="14" t="s">
        <v>384</v>
      </c>
      <c r="D9728" t="s">
        <v>112</v>
      </c>
      <c r="E9728" t="s">
        <v>474</v>
      </c>
      <c r="F9728" s="20">
        <v>2034</v>
      </c>
      <c r="G9728" s="20">
        <v>36</v>
      </c>
      <c r="H9728" s="11">
        <v>1871.57550366279</v>
      </c>
      <c r="I9728" s="10">
        <v>4395065.7713467497</v>
      </c>
      <c r="J9728" s="33">
        <f t="shared" si="604"/>
        <v>4.2583560770907323E-4</v>
      </c>
      <c r="K9728" s="33">
        <f t="shared" si="605"/>
        <v>4.2574495259517509E-4</v>
      </c>
      <c r="L9728" s="33">
        <f t="shared" si="606"/>
        <v>0.99845361289410306</v>
      </c>
      <c r="M9728" s="33">
        <f t="shared" si="607"/>
        <v>0.99802852630801298</v>
      </c>
    </row>
    <row r="9729" spans="1:13" ht="27.6">
      <c r="A9729" t="s">
        <v>164</v>
      </c>
      <c r="B9729" t="s">
        <v>112</v>
      </c>
      <c r="C9729" s="14" t="s">
        <v>384</v>
      </c>
      <c r="D9729" t="s">
        <v>112</v>
      </c>
      <c r="E9729" t="s">
        <v>474</v>
      </c>
      <c r="F9729" s="20">
        <v>2034</v>
      </c>
      <c r="G9729" s="20">
        <v>37</v>
      </c>
      <c r="H9729" s="11">
        <v>2035.8010897470999</v>
      </c>
      <c r="I9729" s="10">
        <v>4390999.9225322697</v>
      </c>
      <c r="J9729" s="33">
        <f t="shared" si="604"/>
        <v>4.6363040894181176E-4</v>
      </c>
      <c r="K9729" s="33">
        <f t="shared" si="605"/>
        <v>4.6352294897167301E-4</v>
      </c>
      <c r="L9729" s="33">
        <f t="shared" si="606"/>
        <v>0.99802852630801298</v>
      </c>
      <c r="M9729" s="33">
        <f t="shared" si="607"/>
        <v>0.99756591718234078</v>
      </c>
    </row>
    <row r="9730" spans="1:13" ht="27.6">
      <c r="A9730" t="s">
        <v>164</v>
      </c>
      <c r="B9730" t="s">
        <v>112</v>
      </c>
      <c r="C9730" s="14" t="s">
        <v>384</v>
      </c>
      <c r="D9730" t="s">
        <v>112</v>
      </c>
      <c r="E9730" t="s">
        <v>474</v>
      </c>
      <c r="F9730" s="20">
        <v>2034</v>
      </c>
      <c r="G9730" s="20">
        <v>38</v>
      </c>
      <c r="H9730" s="11">
        <v>2184.3902549947602</v>
      </c>
      <c r="I9730" s="10">
        <v>4327946.2038854696</v>
      </c>
      <c r="J9730" s="33">
        <f t="shared" ref="J9730:J9793" si="608">IF(I9730&gt;0,H9730/I9730,0)</f>
        <v>5.0471751544270481E-4</v>
      </c>
      <c r="K9730" s="33">
        <f t="shared" ref="K9730:K9793" si="609">1-EXP(-J9730)</f>
        <v>5.0459016698345405E-4</v>
      </c>
      <c r="L9730" s="33">
        <f t="shared" ref="L9730:L9793" si="610">IF(G9730=30,1,M9729)</f>
        <v>0.99756591718234078</v>
      </c>
      <c r="M9730" s="33">
        <f t="shared" ref="M9730:M9793" si="611">L9730*(1-K9730)</f>
        <v>0.99706255522961273</v>
      </c>
    </row>
    <row r="9731" spans="1:13" ht="27.6">
      <c r="A9731" t="s">
        <v>164</v>
      </c>
      <c r="B9731" t="s">
        <v>112</v>
      </c>
      <c r="C9731" s="14" t="s">
        <v>384</v>
      </c>
      <c r="D9731" t="s">
        <v>112</v>
      </c>
      <c r="E9731" t="s">
        <v>474</v>
      </c>
      <c r="F9731" s="20">
        <v>2034</v>
      </c>
      <c r="G9731" s="20">
        <v>39</v>
      </c>
      <c r="H9731" s="11">
        <v>2262.0323623908298</v>
      </c>
      <c r="I9731" s="10">
        <v>4262721.6065116804</v>
      </c>
      <c r="J9731" s="33">
        <f t="shared" si="608"/>
        <v>5.3065449053378891E-4</v>
      </c>
      <c r="K9731" s="33">
        <f t="shared" si="609"/>
        <v>5.3051371834123007E-4</v>
      </c>
      <c r="L9731" s="33">
        <f t="shared" si="610"/>
        <v>0.99706255522961273</v>
      </c>
      <c r="M9731" s="33">
        <f t="shared" si="611"/>
        <v>0.99653359986601908</v>
      </c>
    </row>
    <row r="9732" spans="1:13" ht="27.6">
      <c r="A9732" t="s">
        <v>164</v>
      </c>
      <c r="B9732" t="s">
        <v>112</v>
      </c>
      <c r="C9732" s="14" t="s">
        <v>384</v>
      </c>
      <c r="D9732" t="s">
        <v>112</v>
      </c>
      <c r="E9732" t="s">
        <v>474</v>
      </c>
      <c r="F9732" s="20">
        <v>2034</v>
      </c>
      <c r="G9732" s="20">
        <v>40</v>
      </c>
      <c r="H9732" s="11">
        <v>2413.47734380875</v>
      </c>
      <c r="I9732" s="10">
        <v>4206855.84190029</v>
      </c>
      <c r="J9732" s="33">
        <f t="shared" si="608"/>
        <v>5.7370098584565512E-4</v>
      </c>
      <c r="K9732" s="33">
        <f t="shared" si="609"/>
        <v>5.7353645090119088E-4</v>
      </c>
      <c r="L9732" s="33">
        <f t="shared" si="610"/>
        <v>0.99653359986601908</v>
      </c>
      <c r="M9732" s="33">
        <f t="shared" si="611"/>
        <v>0.99596205152194817</v>
      </c>
    </row>
    <row r="9733" spans="1:13" ht="27.6">
      <c r="A9733" t="s">
        <v>164</v>
      </c>
      <c r="B9733" t="s">
        <v>112</v>
      </c>
      <c r="C9733" s="14" t="s">
        <v>384</v>
      </c>
      <c r="D9733" t="s">
        <v>112</v>
      </c>
      <c r="E9733" t="s">
        <v>474</v>
      </c>
      <c r="F9733" s="20">
        <v>2034</v>
      </c>
      <c r="G9733" s="20">
        <v>41</v>
      </c>
      <c r="H9733" s="11">
        <v>3109.5957199064401</v>
      </c>
      <c r="I9733" s="10">
        <v>4153327.1693253401</v>
      </c>
      <c r="J9733" s="33">
        <f t="shared" si="608"/>
        <v>7.4869992012007998E-4</v>
      </c>
      <c r="K9733" s="33">
        <f t="shared" si="609"/>
        <v>7.4841971426931053E-4</v>
      </c>
      <c r="L9733" s="33">
        <f t="shared" si="610"/>
        <v>0.99596205152194817</v>
      </c>
      <c r="M9733" s="33">
        <f t="shared" si="611"/>
        <v>0.99521665388792502</v>
      </c>
    </row>
    <row r="9734" spans="1:13" ht="27.6">
      <c r="A9734" t="s">
        <v>164</v>
      </c>
      <c r="B9734" t="s">
        <v>112</v>
      </c>
      <c r="C9734" s="14" t="s">
        <v>384</v>
      </c>
      <c r="D9734" t="s">
        <v>112</v>
      </c>
      <c r="E9734" t="s">
        <v>474</v>
      </c>
      <c r="F9734" s="20">
        <v>2034</v>
      </c>
      <c r="G9734" s="20">
        <v>42</v>
      </c>
      <c r="H9734" s="11">
        <v>3409.6101994948699</v>
      </c>
      <c r="I9734" s="10">
        <v>4134499.03210101</v>
      </c>
      <c r="J9734" s="33">
        <f t="shared" si="608"/>
        <v>8.2467311590159534E-4</v>
      </c>
      <c r="K9734" s="33">
        <f t="shared" si="609"/>
        <v>8.2433316648300448E-4</v>
      </c>
      <c r="L9734" s="33">
        <f t="shared" si="610"/>
        <v>0.99521665388792502</v>
      </c>
      <c r="M9734" s="33">
        <f t="shared" si="611"/>
        <v>0.99439626379228896</v>
      </c>
    </row>
    <row r="9735" spans="1:13" ht="27.6">
      <c r="A9735" t="s">
        <v>164</v>
      </c>
      <c r="B9735" t="s">
        <v>112</v>
      </c>
      <c r="C9735" s="14" t="s">
        <v>384</v>
      </c>
      <c r="D9735" t="s">
        <v>112</v>
      </c>
      <c r="E9735" t="s">
        <v>474</v>
      </c>
      <c r="F9735" s="20">
        <v>2034</v>
      </c>
      <c r="G9735" s="20">
        <v>43</v>
      </c>
      <c r="H9735" s="11">
        <v>3779.9862943124499</v>
      </c>
      <c r="I9735" s="10">
        <v>4109636.6356798499</v>
      </c>
      <c r="J9735" s="33">
        <f t="shared" si="608"/>
        <v>9.1978601258676325E-4</v>
      </c>
      <c r="K9735" s="33">
        <f t="shared" si="609"/>
        <v>9.193631390932433E-4</v>
      </c>
      <c r="L9735" s="33">
        <f t="shared" si="610"/>
        <v>0.99439626379228896</v>
      </c>
      <c r="M9735" s="33">
        <f t="shared" si="611"/>
        <v>0.99348205252170629</v>
      </c>
    </row>
    <row r="9736" spans="1:13" ht="27.6">
      <c r="A9736" t="s">
        <v>164</v>
      </c>
      <c r="B9736" t="s">
        <v>112</v>
      </c>
      <c r="C9736" s="14" t="s">
        <v>384</v>
      </c>
      <c r="D9736" t="s">
        <v>112</v>
      </c>
      <c r="E9736" t="s">
        <v>474</v>
      </c>
      <c r="F9736" s="20">
        <v>2034</v>
      </c>
      <c r="G9736" s="20">
        <v>44</v>
      </c>
      <c r="H9736" s="11">
        <v>3961.7573573856098</v>
      </c>
      <c r="I9736" s="10">
        <v>4087868.7805400998</v>
      </c>
      <c r="J9736" s="33">
        <f t="shared" si="608"/>
        <v>9.6914983578855782E-4</v>
      </c>
      <c r="K9736" s="33">
        <f t="shared" si="609"/>
        <v>9.6868036176223082E-4</v>
      </c>
      <c r="L9736" s="33">
        <f t="shared" si="610"/>
        <v>0.99348205252170629</v>
      </c>
      <c r="M9736" s="33">
        <f t="shared" si="611"/>
        <v>0.99251968596766527</v>
      </c>
    </row>
    <row r="9737" spans="1:13" ht="27.6">
      <c r="A9737" t="s">
        <v>164</v>
      </c>
      <c r="B9737" t="s">
        <v>112</v>
      </c>
      <c r="C9737" s="14" t="s">
        <v>384</v>
      </c>
      <c r="D9737" t="s">
        <v>112</v>
      </c>
      <c r="E9737" t="s">
        <v>474</v>
      </c>
      <c r="F9737" s="20">
        <v>2034</v>
      </c>
      <c r="G9737" s="20">
        <v>45</v>
      </c>
      <c r="H9737" s="11">
        <v>4303.9122785406998</v>
      </c>
      <c r="I9737" s="10">
        <v>4088615.90681632</v>
      </c>
      <c r="J9737" s="33">
        <f t="shared" si="608"/>
        <v>1.0526575194714303E-3</v>
      </c>
      <c r="K9737" s="33">
        <f t="shared" si="609"/>
        <v>1.0521036698998287E-3</v>
      </c>
      <c r="L9737" s="33">
        <f t="shared" si="610"/>
        <v>0.99251968596766527</v>
      </c>
      <c r="M9737" s="33">
        <f t="shared" si="611"/>
        <v>0.9914754523636109</v>
      </c>
    </row>
    <row r="9738" spans="1:13" ht="27.6">
      <c r="A9738" t="s">
        <v>164</v>
      </c>
      <c r="B9738" t="s">
        <v>112</v>
      </c>
      <c r="C9738" s="14" t="s">
        <v>384</v>
      </c>
      <c r="D9738" t="s">
        <v>112</v>
      </c>
      <c r="E9738" t="s">
        <v>474</v>
      </c>
      <c r="F9738" s="20">
        <v>2034</v>
      </c>
      <c r="G9738" s="20">
        <v>46</v>
      </c>
      <c r="H9738" s="11">
        <v>5426.2285736161502</v>
      </c>
      <c r="I9738" s="10">
        <v>4043363.9351218799</v>
      </c>
      <c r="J9738" s="33">
        <f t="shared" si="608"/>
        <v>1.3420084515475569E-3</v>
      </c>
      <c r="K9738" s="33">
        <f t="shared" si="609"/>
        <v>1.3411083608936281E-3</v>
      </c>
      <c r="L9738" s="33">
        <f t="shared" si="610"/>
        <v>0.9914754523636109</v>
      </c>
      <c r="M9738" s="33">
        <f t="shared" si="611"/>
        <v>0.99014577634482526</v>
      </c>
    </row>
    <row r="9739" spans="1:13" ht="27.6">
      <c r="A9739" t="s">
        <v>164</v>
      </c>
      <c r="B9739" t="s">
        <v>112</v>
      </c>
      <c r="C9739" s="14" t="s">
        <v>384</v>
      </c>
      <c r="D9739" t="s">
        <v>112</v>
      </c>
      <c r="E9739" t="s">
        <v>474</v>
      </c>
      <c r="F9739" s="20">
        <v>2034</v>
      </c>
      <c r="G9739" s="20">
        <v>47</v>
      </c>
      <c r="H9739" s="11">
        <v>5970.0592223058202</v>
      </c>
      <c r="I9739" s="10">
        <v>3989345.2172525502</v>
      </c>
      <c r="J9739" s="33">
        <f t="shared" si="608"/>
        <v>1.4965010289125545E-3</v>
      </c>
      <c r="K9739" s="33">
        <f t="shared" si="609"/>
        <v>1.4953818296117305E-3</v>
      </c>
      <c r="L9739" s="33">
        <f t="shared" si="610"/>
        <v>0.99014577634482526</v>
      </c>
      <c r="M9739" s="33">
        <f t="shared" si="611"/>
        <v>0.98866513034221237</v>
      </c>
    </row>
    <row r="9740" spans="1:13" ht="27.6">
      <c r="A9740" t="s">
        <v>164</v>
      </c>
      <c r="B9740" t="s">
        <v>112</v>
      </c>
      <c r="C9740" s="14" t="s">
        <v>384</v>
      </c>
      <c r="D9740" t="s">
        <v>112</v>
      </c>
      <c r="E9740" t="s">
        <v>474</v>
      </c>
      <c r="F9740" s="20">
        <v>2034</v>
      </c>
      <c r="G9740" s="20">
        <v>48</v>
      </c>
      <c r="H9740" s="11">
        <v>6691.4297639061997</v>
      </c>
      <c r="I9740" s="10">
        <v>3995712.3270661999</v>
      </c>
      <c r="J9740" s="33">
        <f t="shared" si="608"/>
        <v>1.6746525315598222E-3</v>
      </c>
      <c r="K9740" s="33">
        <f t="shared" si="609"/>
        <v>1.6732510834311931E-3</v>
      </c>
      <c r="L9740" s="33">
        <f t="shared" si="610"/>
        <v>0.98866513034221237</v>
      </c>
      <c r="M9740" s="33">
        <f t="shared" si="611"/>
        <v>0.98701084534171657</v>
      </c>
    </row>
    <row r="9741" spans="1:13" ht="27.6">
      <c r="A9741" t="s">
        <v>164</v>
      </c>
      <c r="B9741" t="s">
        <v>112</v>
      </c>
      <c r="C9741" s="14" t="s">
        <v>384</v>
      </c>
      <c r="D9741" t="s">
        <v>112</v>
      </c>
      <c r="E9741" t="s">
        <v>474</v>
      </c>
      <c r="F9741" s="20">
        <v>2034</v>
      </c>
      <c r="G9741" s="20">
        <v>49</v>
      </c>
      <c r="H9741" s="11">
        <v>7389.6191213453503</v>
      </c>
      <c r="I9741" s="10">
        <v>4057173.5054871999</v>
      </c>
      <c r="J9741" s="33">
        <f t="shared" si="608"/>
        <v>1.8213712357509784E-3</v>
      </c>
      <c r="K9741" s="33">
        <f t="shared" si="609"/>
        <v>1.8197135457375113E-3</v>
      </c>
      <c r="L9741" s="33">
        <f t="shared" si="610"/>
        <v>0.98701084534171657</v>
      </c>
      <c r="M9741" s="33">
        <f t="shared" si="611"/>
        <v>0.98521476833665844</v>
      </c>
    </row>
    <row r="9742" spans="1:13" ht="27.6">
      <c r="A9742" t="s">
        <v>164</v>
      </c>
      <c r="B9742" t="s">
        <v>112</v>
      </c>
      <c r="C9742" s="14" t="s">
        <v>384</v>
      </c>
      <c r="D9742" t="s">
        <v>112</v>
      </c>
      <c r="E9742" t="s">
        <v>474</v>
      </c>
      <c r="F9742" s="20">
        <v>2034</v>
      </c>
      <c r="G9742" s="20">
        <v>50</v>
      </c>
      <c r="H9742" s="11">
        <v>8137.4793482294699</v>
      </c>
      <c r="I9742" s="10">
        <v>4076812.6515777502</v>
      </c>
      <c r="J9742" s="33">
        <f t="shared" si="608"/>
        <v>1.996039564163003E-3</v>
      </c>
      <c r="K9742" s="33">
        <f t="shared" si="609"/>
        <v>1.9940488019591918E-3</v>
      </c>
      <c r="L9742" s="33">
        <f t="shared" si="610"/>
        <v>0.98521476833665844</v>
      </c>
      <c r="M9742" s="33">
        <f t="shared" si="611"/>
        <v>0.98325020200818425</v>
      </c>
    </row>
    <row r="9743" spans="1:13" ht="27.6">
      <c r="A9743" t="s">
        <v>164</v>
      </c>
      <c r="B9743" t="s">
        <v>112</v>
      </c>
      <c r="C9743" s="14" t="s">
        <v>384</v>
      </c>
      <c r="D9743" t="s">
        <v>112</v>
      </c>
      <c r="E9743" t="s">
        <v>474</v>
      </c>
      <c r="F9743" s="20">
        <v>2034</v>
      </c>
      <c r="G9743" s="20">
        <v>51</v>
      </c>
      <c r="H9743" s="11">
        <v>9095.8053977845393</v>
      </c>
      <c r="I9743" s="10">
        <v>4038477.6064824401</v>
      </c>
      <c r="J9743" s="33">
        <f t="shared" si="608"/>
        <v>2.2522857086502675E-3</v>
      </c>
      <c r="K9743" s="33">
        <f t="shared" si="609"/>
        <v>2.2497512163509592E-3</v>
      </c>
      <c r="L9743" s="33">
        <f t="shared" si="610"/>
        <v>0.98325020200818425</v>
      </c>
      <c r="M9743" s="33">
        <f t="shared" si="611"/>
        <v>0.98103813367023895</v>
      </c>
    </row>
    <row r="9744" spans="1:13" ht="27.6">
      <c r="A9744" t="s">
        <v>164</v>
      </c>
      <c r="B9744" t="s">
        <v>112</v>
      </c>
      <c r="C9744" s="14" t="s">
        <v>384</v>
      </c>
      <c r="D9744" t="s">
        <v>112</v>
      </c>
      <c r="E9744" t="s">
        <v>474</v>
      </c>
      <c r="F9744" s="20">
        <v>2034</v>
      </c>
      <c r="G9744" s="20">
        <v>52</v>
      </c>
      <c r="H9744" s="11">
        <v>9637.79994019269</v>
      </c>
      <c r="I9744" s="10">
        <v>3975775.7517997501</v>
      </c>
      <c r="J9744" s="33">
        <f t="shared" si="608"/>
        <v>2.4241306708080454E-3</v>
      </c>
      <c r="K9744" s="33">
        <f t="shared" si="609"/>
        <v>2.4211948388127569E-3</v>
      </c>
      <c r="L9744" s="33">
        <f t="shared" si="610"/>
        <v>0.98103813367023895</v>
      </c>
      <c r="M9744" s="33">
        <f t="shared" si="611"/>
        <v>0.97866284920431812</v>
      </c>
    </row>
    <row r="9745" spans="1:13" ht="27.6">
      <c r="A9745" t="s">
        <v>164</v>
      </c>
      <c r="B9745" t="s">
        <v>112</v>
      </c>
      <c r="C9745" s="14" t="s">
        <v>384</v>
      </c>
      <c r="D9745" t="s">
        <v>112</v>
      </c>
      <c r="E9745" t="s">
        <v>474</v>
      </c>
      <c r="F9745" s="20">
        <v>2034</v>
      </c>
      <c r="G9745" s="20">
        <v>53</v>
      </c>
      <c r="H9745" s="11">
        <v>10141.1530127067</v>
      </c>
      <c r="I9745" s="10">
        <v>3905899.3157985201</v>
      </c>
      <c r="J9745" s="33">
        <f t="shared" si="608"/>
        <v>2.596368260617452E-3</v>
      </c>
      <c r="K9745" s="33">
        <f t="shared" si="609"/>
        <v>2.593000611727847E-3</v>
      </c>
      <c r="L9745" s="33">
        <f t="shared" si="610"/>
        <v>0.97866284920431812</v>
      </c>
      <c r="M9745" s="33">
        <f t="shared" si="611"/>
        <v>0.97612517583765601</v>
      </c>
    </row>
    <row r="9746" spans="1:13" ht="27.6">
      <c r="A9746" t="s">
        <v>164</v>
      </c>
      <c r="B9746" t="s">
        <v>112</v>
      </c>
      <c r="C9746" s="14" t="s">
        <v>384</v>
      </c>
      <c r="D9746" t="s">
        <v>112</v>
      </c>
      <c r="E9746" t="s">
        <v>474</v>
      </c>
      <c r="F9746" s="20">
        <v>2034</v>
      </c>
      <c r="G9746" s="20">
        <v>54</v>
      </c>
      <c r="H9746" s="11">
        <v>10765.644888609701</v>
      </c>
      <c r="I9746" s="10">
        <v>3840877.2993769501</v>
      </c>
      <c r="J9746" s="33">
        <f t="shared" si="608"/>
        <v>2.8029129934340927E-3</v>
      </c>
      <c r="K9746" s="33">
        <f t="shared" si="609"/>
        <v>2.7989885003368853E-3</v>
      </c>
      <c r="L9746" s="33">
        <f t="shared" si="610"/>
        <v>0.97612517583765601</v>
      </c>
      <c r="M9746" s="33">
        <f t="shared" si="611"/>
        <v>0.97339301269559708</v>
      </c>
    </row>
    <row r="9747" spans="1:13" ht="27.6">
      <c r="A9747" t="s">
        <v>164</v>
      </c>
      <c r="B9747" t="s">
        <v>112</v>
      </c>
      <c r="C9747" s="14" t="s">
        <v>384</v>
      </c>
      <c r="D9747" t="s">
        <v>112</v>
      </c>
      <c r="E9747" t="s">
        <v>474</v>
      </c>
      <c r="F9747" s="20">
        <v>2034</v>
      </c>
      <c r="G9747" s="20">
        <v>55</v>
      </c>
      <c r="H9747" s="11">
        <v>11455.0440997148</v>
      </c>
      <c r="I9747" s="10">
        <v>3762077.63039594</v>
      </c>
      <c r="J9747" s="33">
        <f t="shared" si="608"/>
        <v>3.0448718035914674E-3</v>
      </c>
      <c r="K9747" s="33">
        <f t="shared" si="609"/>
        <v>3.0402408828203997E-3</v>
      </c>
      <c r="L9747" s="33">
        <f t="shared" si="610"/>
        <v>0.97339301269559708</v>
      </c>
      <c r="M9747" s="33">
        <f t="shared" si="611"/>
        <v>0.97043366346334825</v>
      </c>
    </row>
    <row r="9748" spans="1:13" ht="27.6">
      <c r="A9748" t="s">
        <v>164</v>
      </c>
      <c r="B9748" t="s">
        <v>112</v>
      </c>
      <c r="C9748" s="14" t="s">
        <v>384</v>
      </c>
      <c r="D9748" t="s">
        <v>112</v>
      </c>
      <c r="E9748" t="s">
        <v>474</v>
      </c>
      <c r="F9748" s="20">
        <v>2034</v>
      </c>
      <c r="G9748" s="20">
        <v>56</v>
      </c>
      <c r="H9748" s="11">
        <v>12167.3201344685</v>
      </c>
      <c r="I9748" s="10">
        <v>3659150.5054039098</v>
      </c>
      <c r="J9748" s="33">
        <f t="shared" si="608"/>
        <v>3.3251761895280196E-3</v>
      </c>
      <c r="K9748" s="33">
        <f t="shared" si="609"/>
        <v>3.319653913724685E-3</v>
      </c>
      <c r="L9748" s="33">
        <f t="shared" si="610"/>
        <v>0.97043366346334825</v>
      </c>
      <c r="M9748" s="33">
        <f t="shared" si="611"/>
        <v>0.96721215955442197</v>
      </c>
    </row>
    <row r="9749" spans="1:13" ht="27.6">
      <c r="A9749" t="s">
        <v>164</v>
      </c>
      <c r="B9749" t="s">
        <v>112</v>
      </c>
      <c r="C9749" s="14" t="s">
        <v>384</v>
      </c>
      <c r="D9749" t="s">
        <v>112</v>
      </c>
      <c r="E9749" t="s">
        <v>474</v>
      </c>
      <c r="F9749" s="20">
        <v>2034</v>
      </c>
      <c r="G9749" s="20">
        <v>57</v>
      </c>
      <c r="H9749" s="11">
        <v>12908.513290327201</v>
      </c>
      <c r="I9749" s="10">
        <v>3559850.7732462301</v>
      </c>
      <c r="J9749" s="33">
        <f t="shared" si="608"/>
        <v>3.6261388784440307E-3</v>
      </c>
      <c r="K9749" s="33">
        <f t="shared" si="609"/>
        <v>3.619572376275193E-3</v>
      </c>
      <c r="L9749" s="33">
        <f t="shared" si="610"/>
        <v>0.96721215955442197</v>
      </c>
      <c r="M9749" s="33">
        <f t="shared" si="611"/>
        <v>0.96371126513970129</v>
      </c>
    </row>
    <row r="9750" spans="1:13" ht="27.6">
      <c r="A9750" t="s">
        <v>164</v>
      </c>
      <c r="B9750" t="s">
        <v>112</v>
      </c>
      <c r="C9750" s="14" t="s">
        <v>384</v>
      </c>
      <c r="D9750" t="s">
        <v>112</v>
      </c>
      <c r="E9750" t="s">
        <v>474</v>
      </c>
      <c r="F9750" s="20">
        <v>2034</v>
      </c>
      <c r="G9750" s="20">
        <v>58</v>
      </c>
      <c r="H9750" s="11">
        <v>13824.254497396199</v>
      </c>
      <c r="I9750" s="10">
        <v>3474161.48216508</v>
      </c>
      <c r="J9750" s="33">
        <f t="shared" si="608"/>
        <v>3.9791629054562521E-3</v>
      </c>
      <c r="K9750" s="33">
        <f t="shared" si="609"/>
        <v>3.9712565271411426E-3</v>
      </c>
      <c r="L9750" s="33">
        <f t="shared" si="610"/>
        <v>0.96371126513970129</v>
      </c>
      <c r="M9750" s="33">
        <f t="shared" si="611"/>
        <v>0.95988412048773575</v>
      </c>
    </row>
    <row r="9751" spans="1:13" ht="27.6">
      <c r="A9751" t="s">
        <v>164</v>
      </c>
      <c r="B9751" t="s">
        <v>112</v>
      </c>
      <c r="C9751" s="14" t="s">
        <v>384</v>
      </c>
      <c r="D9751" t="s">
        <v>112</v>
      </c>
      <c r="E9751" t="s">
        <v>474</v>
      </c>
      <c r="F9751" s="20">
        <v>2034</v>
      </c>
      <c r="G9751" s="20">
        <v>59</v>
      </c>
      <c r="H9751" s="11">
        <v>14074.841295591499</v>
      </c>
      <c r="I9751" s="10">
        <v>3375665.5194771099</v>
      </c>
      <c r="J9751" s="33">
        <f t="shared" si="608"/>
        <v>4.1695011589216015E-3</v>
      </c>
      <c r="K9751" s="33">
        <f t="shared" si="609"/>
        <v>4.160820857330938E-3</v>
      </c>
      <c r="L9751" s="33">
        <f t="shared" si="610"/>
        <v>0.95988412048773575</v>
      </c>
      <c r="M9751" s="33">
        <f t="shared" si="611"/>
        <v>0.95589021461858958</v>
      </c>
    </row>
    <row r="9752" spans="1:13" ht="27.6">
      <c r="A9752" t="s">
        <v>164</v>
      </c>
      <c r="B9752" t="s">
        <v>112</v>
      </c>
      <c r="C9752" s="14" t="s">
        <v>384</v>
      </c>
      <c r="D9752" t="s">
        <v>112</v>
      </c>
      <c r="E9752" t="s">
        <v>474</v>
      </c>
      <c r="F9752" s="20">
        <v>2034</v>
      </c>
      <c r="G9752" s="20">
        <v>60</v>
      </c>
      <c r="H9752" s="11">
        <v>14644.877793367101</v>
      </c>
      <c r="I9752" s="10">
        <v>3291458.6170961</v>
      </c>
      <c r="J9752" s="33">
        <f t="shared" si="608"/>
        <v>4.449358019359694E-3</v>
      </c>
      <c r="K9752" s="33">
        <f t="shared" si="609"/>
        <v>4.4394742901510131E-3</v>
      </c>
      <c r="L9752" s="33">
        <f t="shared" si="610"/>
        <v>0.95589021461858958</v>
      </c>
      <c r="M9752" s="33">
        <f t="shared" si="611"/>
        <v>0.95164656458658348</v>
      </c>
    </row>
    <row r="9753" spans="1:13" ht="27.6">
      <c r="A9753" t="s">
        <v>164</v>
      </c>
      <c r="B9753" t="s">
        <v>112</v>
      </c>
      <c r="C9753" s="14" t="s">
        <v>384</v>
      </c>
      <c r="D9753" t="s">
        <v>112</v>
      </c>
      <c r="E9753" t="s">
        <v>474</v>
      </c>
      <c r="F9753" s="20">
        <v>2034</v>
      </c>
      <c r="G9753" s="20">
        <v>61</v>
      </c>
      <c r="H9753" s="11">
        <v>15569.9770478796</v>
      </c>
      <c r="I9753" s="10">
        <v>3206807.0176203698</v>
      </c>
      <c r="J9753" s="33">
        <f t="shared" si="608"/>
        <v>4.8552896891916478E-3</v>
      </c>
      <c r="K9753" s="33">
        <f t="shared" si="609"/>
        <v>4.8435218233779942E-3</v>
      </c>
      <c r="L9753" s="33">
        <f t="shared" si="610"/>
        <v>0.95164656458658348</v>
      </c>
      <c r="M9753" s="33">
        <f t="shared" si="611"/>
        <v>0.94703724368286568</v>
      </c>
    </row>
    <row r="9754" spans="1:13" ht="27.6">
      <c r="A9754" t="s">
        <v>164</v>
      </c>
      <c r="B9754" t="s">
        <v>112</v>
      </c>
      <c r="C9754" s="14" t="s">
        <v>384</v>
      </c>
      <c r="D9754" t="s">
        <v>112</v>
      </c>
      <c r="E9754" t="s">
        <v>474</v>
      </c>
      <c r="F9754" s="20">
        <v>2034</v>
      </c>
      <c r="G9754" s="20">
        <v>62</v>
      </c>
      <c r="H9754" s="11">
        <v>16281.5541195113</v>
      </c>
      <c r="I9754" s="10">
        <v>3101785.4631321798</v>
      </c>
      <c r="J9754" s="33">
        <f t="shared" si="608"/>
        <v>5.2490909874437939E-3</v>
      </c>
      <c r="K9754" s="33">
        <f t="shared" si="609"/>
        <v>5.2353385824102094E-3</v>
      </c>
      <c r="L9754" s="33">
        <f t="shared" si="610"/>
        <v>0.94703724368286568</v>
      </c>
      <c r="M9754" s="33">
        <f t="shared" si="611"/>
        <v>0.94207918306203331</v>
      </c>
    </row>
    <row r="9755" spans="1:13" ht="27.6">
      <c r="A9755" t="s">
        <v>164</v>
      </c>
      <c r="B9755" t="s">
        <v>112</v>
      </c>
      <c r="C9755" s="14" t="s">
        <v>384</v>
      </c>
      <c r="D9755" t="s">
        <v>112</v>
      </c>
      <c r="E9755" t="s">
        <v>474</v>
      </c>
      <c r="F9755" s="20">
        <v>2034</v>
      </c>
      <c r="G9755" s="20">
        <v>63</v>
      </c>
      <c r="H9755" s="11">
        <v>17038.907529405202</v>
      </c>
      <c r="I9755" s="10">
        <v>3006524.7997683398</v>
      </c>
      <c r="J9755" s="33">
        <f t="shared" si="608"/>
        <v>5.6673098225293508E-3</v>
      </c>
      <c r="K9755" s="33">
        <f t="shared" si="609"/>
        <v>5.6512809167706957E-3</v>
      </c>
      <c r="L9755" s="33">
        <f t="shared" si="610"/>
        <v>0.94207918306203331</v>
      </c>
      <c r="M9755" s="33">
        <f t="shared" si="611"/>
        <v>0.93675522895270791</v>
      </c>
    </row>
    <row r="9756" spans="1:13" ht="27.6">
      <c r="A9756" t="s">
        <v>164</v>
      </c>
      <c r="B9756" t="s">
        <v>112</v>
      </c>
      <c r="C9756" s="14" t="s">
        <v>384</v>
      </c>
      <c r="D9756" t="s">
        <v>112</v>
      </c>
      <c r="E9756" t="s">
        <v>474</v>
      </c>
      <c r="F9756" s="20">
        <v>2034</v>
      </c>
      <c r="G9756" s="20">
        <v>64</v>
      </c>
      <c r="H9756" s="11">
        <v>18104.639542246499</v>
      </c>
      <c r="I9756" s="10">
        <v>2908760.1093468298</v>
      </c>
      <c r="J9756" s="33">
        <f t="shared" si="608"/>
        <v>6.2241776088960274E-3</v>
      </c>
      <c r="K9756" s="33">
        <f t="shared" si="609"/>
        <v>6.2048475408276182E-3</v>
      </c>
      <c r="L9756" s="33">
        <f t="shared" si="610"/>
        <v>0.93675522895270791</v>
      </c>
      <c r="M9756" s="33">
        <f t="shared" si="611"/>
        <v>0.93094280557398323</v>
      </c>
    </row>
    <row r="9757" spans="1:13" ht="27.6">
      <c r="A9757" t="s">
        <v>164</v>
      </c>
      <c r="B9757" t="s">
        <v>112</v>
      </c>
      <c r="C9757" s="14" t="s">
        <v>384</v>
      </c>
      <c r="D9757" t="s">
        <v>112</v>
      </c>
      <c r="E9757" t="s">
        <v>474</v>
      </c>
      <c r="F9757" s="20">
        <v>2034</v>
      </c>
      <c r="G9757" s="20">
        <v>65</v>
      </c>
      <c r="H9757" s="11">
        <v>19063.783569879</v>
      </c>
      <c r="I9757" s="10">
        <v>2795338.3200661298</v>
      </c>
      <c r="J9757" s="33">
        <f t="shared" si="608"/>
        <v>6.8198484001135169E-3</v>
      </c>
      <c r="K9757" s="33">
        <f t="shared" si="609"/>
        <v>6.7966460095714165E-3</v>
      </c>
      <c r="L9757" s="33">
        <f t="shared" si="610"/>
        <v>0.93094280557398323</v>
      </c>
      <c r="M9757" s="33">
        <f t="shared" si="611"/>
        <v>0.92461551686933963</v>
      </c>
    </row>
    <row r="9758" spans="1:13" ht="27.6">
      <c r="A9758" t="s">
        <v>164</v>
      </c>
      <c r="B9758" t="s">
        <v>112</v>
      </c>
      <c r="C9758" s="14" t="s">
        <v>384</v>
      </c>
      <c r="D9758" t="s">
        <v>112</v>
      </c>
      <c r="E9758" t="s">
        <v>474</v>
      </c>
      <c r="F9758" s="20">
        <v>2034</v>
      </c>
      <c r="G9758" s="20">
        <v>66</v>
      </c>
      <c r="H9758" s="11">
        <v>19719.899045747199</v>
      </c>
      <c r="I9758" s="10">
        <v>2673621.2735242802</v>
      </c>
      <c r="J9758" s="33">
        <f t="shared" si="608"/>
        <v>7.3757264130955517E-3</v>
      </c>
      <c r="K9758" s="33">
        <f t="shared" si="609"/>
        <v>7.3485924948042403E-3</v>
      </c>
      <c r="L9758" s="33">
        <f t="shared" si="610"/>
        <v>0.92461551686933963</v>
      </c>
      <c r="M9758" s="33">
        <f t="shared" si="611"/>
        <v>0.91782089422149404</v>
      </c>
    </row>
    <row r="9759" spans="1:13" ht="27.6">
      <c r="A9759" t="s">
        <v>164</v>
      </c>
      <c r="B9759" t="s">
        <v>112</v>
      </c>
      <c r="C9759" s="14" t="s">
        <v>384</v>
      </c>
      <c r="D9759" t="s">
        <v>112</v>
      </c>
      <c r="E9759" t="s">
        <v>474</v>
      </c>
      <c r="F9759" s="20">
        <v>2034</v>
      </c>
      <c r="G9759" s="20">
        <v>67</v>
      </c>
      <c r="H9759" s="11">
        <v>20796.908861686599</v>
      </c>
      <c r="I9759" s="10">
        <v>2552890.2890336299</v>
      </c>
      <c r="J9759" s="33">
        <f t="shared" si="608"/>
        <v>8.1464170046880672E-3</v>
      </c>
      <c r="K9759" s="33">
        <f t="shared" si="609"/>
        <v>8.1133248714237993E-3</v>
      </c>
      <c r="L9759" s="33">
        <f t="shared" si="610"/>
        <v>0.91782089422149404</v>
      </c>
      <c r="M9759" s="33">
        <f t="shared" si="611"/>
        <v>0.91037431513289435</v>
      </c>
    </row>
    <row r="9760" spans="1:13" ht="27.6">
      <c r="A9760" t="s">
        <v>164</v>
      </c>
      <c r="B9760" t="s">
        <v>112</v>
      </c>
      <c r="C9760" s="14" t="s">
        <v>384</v>
      </c>
      <c r="D9760" t="s">
        <v>112</v>
      </c>
      <c r="E9760" t="s">
        <v>474</v>
      </c>
      <c r="F9760" s="20">
        <v>2034</v>
      </c>
      <c r="G9760" s="20">
        <v>68</v>
      </c>
      <c r="H9760" s="11">
        <v>21652.7337881475</v>
      </c>
      <c r="I9760" s="10">
        <v>2420143.0390266799</v>
      </c>
      <c r="J9760" s="33">
        <f t="shared" si="608"/>
        <v>8.9468818325943566E-3</v>
      </c>
      <c r="K9760" s="33">
        <f t="shared" si="609"/>
        <v>8.906977580216302E-3</v>
      </c>
      <c r="L9760" s="33">
        <f t="shared" si="610"/>
        <v>0.91037431513289435</v>
      </c>
      <c r="M9760" s="33">
        <f t="shared" si="611"/>
        <v>0.90226563151840089</v>
      </c>
    </row>
    <row r="9761" spans="1:13" ht="27.6">
      <c r="A9761" t="s">
        <v>164</v>
      </c>
      <c r="B9761" t="s">
        <v>112</v>
      </c>
      <c r="C9761" s="14" t="s">
        <v>384</v>
      </c>
      <c r="D9761" t="s">
        <v>112</v>
      </c>
      <c r="E9761" t="s">
        <v>474</v>
      </c>
      <c r="F9761" s="20">
        <v>2034</v>
      </c>
      <c r="G9761" s="20">
        <v>69</v>
      </c>
      <c r="H9761" s="11">
        <v>21609.786425914699</v>
      </c>
      <c r="I9761" s="10">
        <v>2276785.0392585499</v>
      </c>
      <c r="J9761" s="33">
        <f t="shared" si="608"/>
        <v>9.4913599893260321E-3</v>
      </c>
      <c r="K9761" s="33">
        <f t="shared" si="609"/>
        <v>9.4464592009060322E-3</v>
      </c>
      <c r="L9761" s="33">
        <f t="shared" si="610"/>
        <v>0.90226563151840089</v>
      </c>
      <c r="M9761" s="33">
        <f t="shared" si="611"/>
        <v>0.89374241604188265</v>
      </c>
    </row>
    <row r="9762" spans="1:13" ht="27.6">
      <c r="A9762" t="s">
        <v>164</v>
      </c>
      <c r="B9762" t="s">
        <v>112</v>
      </c>
      <c r="C9762" s="14" t="s">
        <v>384</v>
      </c>
      <c r="D9762" t="s">
        <v>112</v>
      </c>
      <c r="E9762" t="s">
        <v>474</v>
      </c>
      <c r="F9762" s="20">
        <v>2035</v>
      </c>
      <c r="G9762" s="20">
        <v>30</v>
      </c>
      <c r="H9762" s="11">
        <v>695.47473721440099</v>
      </c>
      <c r="I9762" s="10">
        <v>4483787.8893443998</v>
      </c>
      <c r="J9762" s="33">
        <f t="shared" si="608"/>
        <v>1.5510875054263335E-4</v>
      </c>
      <c r="K9762" s="33">
        <f t="shared" si="609"/>
        <v>1.5509672180236134E-4</v>
      </c>
      <c r="L9762" s="33">
        <f t="shared" si="610"/>
        <v>1</v>
      </c>
      <c r="M9762" s="33">
        <f t="shared" si="611"/>
        <v>0.99984490327819764</v>
      </c>
    </row>
    <row r="9763" spans="1:13" ht="27.6">
      <c r="A9763" t="s">
        <v>164</v>
      </c>
      <c r="B9763" t="s">
        <v>112</v>
      </c>
      <c r="C9763" s="14" t="s">
        <v>384</v>
      </c>
      <c r="D9763" t="s">
        <v>112</v>
      </c>
      <c r="E9763" t="s">
        <v>474</v>
      </c>
      <c r="F9763" s="20">
        <v>2035</v>
      </c>
      <c r="G9763" s="20">
        <v>31</v>
      </c>
      <c r="H9763" s="11">
        <v>993.58300875310795</v>
      </c>
      <c r="I9763" s="10">
        <v>4386944.1384986201</v>
      </c>
      <c r="J9763" s="33">
        <f t="shared" si="608"/>
        <v>2.2648635984071362E-4</v>
      </c>
      <c r="K9763" s="33">
        <f t="shared" si="609"/>
        <v>2.264607137413277E-4</v>
      </c>
      <c r="L9763" s="33">
        <f t="shared" si="610"/>
        <v>0.99984490327819764</v>
      </c>
      <c r="M9763" s="33">
        <f t="shared" si="611"/>
        <v>0.99961847768777068</v>
      </c>
    </row>
    <row r="9764" spans="1:13" ht="27.6">
      <c r="A9764" t="s">
        <v>164</v>
      </c>
      <c r="B9764" t="s">
        <v>112</v>
      </c>
      <c r="C9764" s="14" t="s">
        <v>384</v>
      </c>
      <c r="D9764" t="s">
        <v>112</v>
      </c>
      <c r="E9764" t="s">
        <v>474</v>
      </c>
      <c r="F9764" s="20">
        <v>2035</v>
      </c>
      <c r="G9764" s="20">
        <v>32</v>
      </c>
      <c r="H9764" s="11">
        <v>1064.0991337970599</v>
      </c>
      <c r="I9764" s="10">
        <v>4344852.6273918301</v>
      </c>
      <c r="J9764" s="33">
        <f t="shared" si="608"/>
        <v>2.4491029387015768E-4</v>
      </c>
      <c r="K9764" s="33">
        <f t="shared" si="609"/>
        <v>2.4488030579228326E-4</v>
      </c>
      <c r="L9764" s="33">
        <f t="shared" si="610"/>
        <v>0.99961847768777068</v>
      </c>
      <c r="M9764" s="33">
        <f t="shared" si="611"/>
        <v>0.99937369080927885</v>
      </c>
    </row>
    <row r="9765" spans="1:13" ht="27.6">
      <c r="A9765" t="s">
        <v>164</v>
      </c>
      <c r="B9765" t="s">
        <v>112</v>
      </c>
      <c r="C9765" s="14" t="s">
        <v>384</v>
      </c>
      <c r="D9765" t="s">
        <v>112</v>
      </c>
      <c r="E9765" t="s">
        <v>474</v>
      </c>
      <c r="F9765" s="20">
        <v>2035</v>
      </c>
      <c r="G9765" s="20">
        <v>33</v>
      </c>
      <c r="H9765" s="11">
        <v>1153.2171909055801</v>
      </c>
      <c r="I9765" s="10">
        <v>4325659.2920701196</v>
      </c>
      <c r="J9765" s="33">
        <f t="shared" si="608"/>
        <v>2.6659917322191317E-4</v>
      </c>
      <c r="K9765" s="33">
        <f t="shared" si="609"/>
        <v>2.6656363882016088E-4</v>
      </c>
      <c r="L9765" s="33">
        <f t="shared" si="610"/>
        <v>0.99937369080927885</v>
      </c>
      <c r="M9765" s="33">
        <f t="shared" si="611"/>
        <v>0.99910729412171562</v>
      </c>
    </row>
    <row r="9766" spans="1:13" ht="27.6">
      <c r="A9766" t="s">
        <v>164</v>
      </c>
      <c r="B9766" t="s">
        <v>112</v>
      </c>
      <c r="C9766" s="14" t="s">
        <v>384</v>
      </c>
      <c r="D9766" t="s">
        <v>112</v>
      </c>
      <c r="E9766" t="s">
        <v>474</v>
      </c>
      <c r="F9766" s="20">
        <v>2035</v>
      </c>
      <c r="G9766" s="20">
        <v>34</v>
      </c>
      <c r="H9766" s="11">
        <v>1246.60137663922</v>
      </c>
      <c r="I9766" s="10">
        <v>4306540.26837344</v>
      </c>
      <c r="J9766" s="33">
        <f t="shared" si="608"/>
        <v>2.8946701968493506E-4</v>
      </c>
      <c r="K9766" s="33">
        <f t="shared" si="609"/>
        <v>2.894251281493343E-4</v>
      </c>
      <c r="L9766" s="33">
        <f t="shared" si="610"/>
        <v>0.99910729412171562</v>
      </c>
      <c r="M9766" s="33">
        <f t="shared" si="611"/>
        <v>0.99881812736507947</v>
      </c>
    </row>
    <row r="9767" spans="1:13" ht="27.6">
      <c r="A9767" t="s">
        <v>164</v>
      </c>
      <c r="B9767" t="s">
        <v>112</v>
      </c>
      <c r="C9767" s="14" t="s">
        <v>384</v>
      </c>
      <c r="D9767" t="s">
        <v>112</v>
      </c>
      <c r="E9767" t="s">
        <v>474</v>
      </c>
      <c r="F9767" s="20">
        <v>2035</v>
      </c>
      <c r="G9767" s="20">
        <v>35</v>
      </c>
      <c r="H9767" s="11">
        <v>1365.3668488390799</v>
      </c>
      <c r="I9767" s="10">
        <v>4307049.7507100999</v>
      </c>
      <c r="J9767" s="33">
        <f t="shared" si="608"/>
        <v>3.1700744775793984E-4</v>
      </c>
      <c r="K9767" s="33">
        <f t="shared" si="609"/>
        <v>3.1695720620605883E-4</v>
      </c>
      <c r="L9767" s="33">
        <f t="shared" si="610"/>
        <v>0.99881812736507947</v>
      </c>
      <c r="M9767" s="33">
        <f t="shared" si="611"/>
        <v>0.99850154476192188</v>
      </c>
    </row>
    <row r="9768" spans="1:13" ht="27.6">
      <c r="A9768" t="s">
        <v>164</v>
      </c>
      <c r="B9768" t="s">
        <v>112</v>
      </c>
      <c r="C9768" s="14" t="s">
        <v>384</v>
      </c>
      <c r="D9768" t="s">
        <v>112</v>
      </c>
      <c r="E9768" t="s">
        <v>474</v>
      </c>
      <c r="F9768" s="20">
        <v>2035</v>
      </c>
      <c r="G9768" s="20">
        <v>36</v>
      </c>
      <c r="H9768" s="11">
        <v>1818.22944632196</v>
      </c>
      <c r="I9768" s="10">
        <v>4346166.0771534499</v>
      </c>
      <c r="J9768" s="33">
        <f t="shared" si="608"/>
        <v>4.1835250058203517E-4</v>
      </c>
      <c r="K9768" s="33">
        <f t="shared" si="609"/>
        <v>4.1826500337660555E-4</v>
      </c>
      <c r="L9768" s="33">
        <f t="shared" si="610"/>
        <v>0.99850154476192188</v>
      </c>
      <c r="M9768" s="33">
        <f t="shared" si="611"/>
        <v>0.99808390650993051</v>
      </c>
    </row>
    <row r="9769" spans="1:13" ht="27.6">
      <c r="A9769" t="s">
        <v>164</v>
      </c>
      <c r="B9769" t="s">
        <v>112</v>
      </c>
      <c r="C9769" s="14" t="s">
        <v>384</v>
      </c>
      <c r="D9769" t="s">
        <v>112</v>
      </c>
      <c r="E9769" t="s">
        <v>474</v>
      </c>
      <c r="F9769" s="20">
        <v>2035</v>
      </c>
      <c r="G9769" s="20">
        <v>37</v>
      </c>
      <c r="H9769" s="11">
        <v>2003.08594818866</v>
      </c>
      <c r="I9769" s="10">
        <v>4387837.8884528195</v>
      </c>
      <c r="J9769" s="33">
        <f t="shared" si="608"/>
        <v>4.5650864938744611E-4</v>
      </c>
      <c r="K9769" s="33">
        <f t="shared" si="609"/>
        <v>4.5640446516825861E-4</v>
      </c>
      <c r="L9769" s="33">
        <f t="shared" si="610"/>
        <v>0.99808390650993051</v>
      </c>
      <c r="M9769" s="33">
        <f t="shared" si="611"/>
        <v>0.99762837655838676</v>
      </c>
    </row>
    <row r="9770" spans="1:13" ht="27.6">
      <c r="A9770" t="s">
        <v>164</v>
      </c>
      <c r="B9770" t="s">
        <v>112</v>
      </c>
      <c r="C9770" s="14" t="s">
        <v>384</v>
      </c>
      <c r="D9770" t="s">
        <v>112</v>
      </c>
      <c r="E9770" t="s">
        <v>474</v>
      </c>
      <c r="F9770" s="20">
        <v>2035</v>
      </c>
      <c r="G9770" s="20">
        <v>38</v>
      </c>
      <c r="H9770" s="11">
        <v>2192.2754525257701</v>
      </c>
      <c r="I9770" s="10">
        <v>4383234.30797821</v>
      </c>
      <c r="J9770" s="33">
        <f t="shared" si="608"/>
        <v>5.0015018556855769E-4</v>
      </c>
      <c r="K9770" s="33">
        <f t="shared" si="609"/>
        <v>5.0002513131397475E-4</v>
      </c>
      <c r="L9770" s="33">
        <f t="shared" si="610"/>
        <v>0.99762837655838676</v>
      </c>
      <c r="M9770" s="33">
        <f t="shared" si="611"/>
        <v>0.9971295372983956</v>
      </c>
    </row>
    <row r="9771" spans="1:13" ht="27.6">
      <c r="A9771" t="s">
        <v>164</v>
      </c>
      <c r="B9771" t="s">
        <v>112</v>
      </c>
      <c r="C9771" s="14" t="s">
        <v>384</v>
      </c>
      <c r="D9771" t="s">
        <v>112</v>
      </c>
      <c r="E9771" t="s">
        <v>474</v>
      </c>
      <c r="F9771" s="20">
        <v>2035</v>
      </c>
      <c r="G9771" s="20">
        <v>39</v>
      </c>
      <c r="H9771" s="11">
        <v>2276.3132831394901</v>
      </c>
      <c r="I9771" s="10">
        <v>4319693.7124026297</v>
      </c>
      <c r="J9771" s="33">
        <f t="shared" si="608"/>
        <v>5.2696173263483447E-4</v>
      </c>
      <c r="K9771" s="33">
        <f t="shared" si="609"/>
        <v>5.2682291268635328E-4</v>
      </c>
      <c r="L9771" s="33">
        <f t="shared" si="610"/>
        <v>0.9971295372983956</v>
      </c>
      <c r="M9771" s="33">
        <f t="shared" si="611"/>
        <v>0.99660422661123049</v>
      </c>
    </row>
    <row r="9772" spans="1:13" ht="27.6">
      <c r="A9772" t="s">
        <v>164</v>
      </c>
      <c r="B9772" t="s">
        <v>112</v>
      </c>
      <c r="C9772" s="14" t="s">
        <v>384</v>
      </c>
      <c r="D9772" t="s">
        <v>112</v>
      </c>
      <c r="E9772" t="s">
        <v>474</v>
      </c>
      <c r="F9772" s="20">
        <v>2035</v>
      </c>
      <c r="G9772" s="20">
        <v>40</v>
      </c>
      <c r="H9772" s="11">
        <v>2416.7850320766001</v>
      </c>
      <c r="I9772" s="10">
        <v>4254034.7160717603</v>
      </c>
      <c r="J9772" s="33">
        <f t="shared" si="608"/>
        <v>5.6811596363940721E-4</v>
      </c>
      <c r="K9772" s="33">
        <f t="shared" si="609"/>
        <v>5.6795461632141997E-4</v>
      </c>
      <c r="L9772" s="33">
        <f t="shared" si="610"/>
        <v>0.99660422661123049</v>
      </c>
      <c r="M9772" s="33">
        <f t="shared" si="611"/>
        <v>0.99603820064008119</v>
      </c>
    </row>
    <row r="9773" spans="1:13" ht="27.6">
      <c r="A9773" t="s">
        <v>164</v>
      </c>
      <c r="B9773" t="s">
        <v>112</v>
      </c>
      <c r="C9773" s="14" t="s">
        <v>384</v>
      </c>
      <c r="D9773" t="s">
        <v>112</v>
      </c>
      <c r="E9773" t="s">
        <v>474</v>
      </c>
      <c r="F9773" s="20">
        <v>2035</v>
      </c>
      <c r="G9773" s="20">
        <v>41</v>
      </c>
      <c r="H9773" s="11">
        <v>3097.1944582124602</v>
      </c>
      <c r="I9773" s="10">
        <v>4197607.46241567</v>
      </c>
      <c r="J9773" s="33">
        <f t="shared" si="608"/>
        <v>7.3784756815494694E-4</v>
      </c>
      <c r="K9773" s="33">
        <f t="shared" si="609"/>
        <v>7.3757542557539857E-4</v>
      </c>
      <c r="L9773" s="33">
        <f t="shared" si="610"/>
        <v>0.99603820064008119</v>
      </c>
      <c r="M9773" s="33">
        <f t="shared" si="611"/>
        <v>0.99530354734035476</v>
      </c>
    </row>
    <row r="9774" spans="1:13" ht="27.6">
      <c r="A9774" t="s">
        <v>164</v>
      </c>
      <c r="B9774" t="s">
        <v>112</v>
      </c>
      <c r="C9774" s="14" t="s">
        <v>384</v>
      </c>
      <c r="D9774" t="s">
        <v>112</v>
      </c>
      <c r="E9774" t="s">
        <v>474</v>
      </c>
      <c r="F9774" s="20">
        <v>2035</v>
      </c>
      <c r="G9774" s="20">
        <v>42</v>
      </c>
      <c r="H9774" s="11">
        <v>3374.1638293163601</v>
      </c>
      <c r="I9774" s="10">
        <v>4143616.2752911001</v>
      </c>
      <c r="J9774" s="33">
        <f t="shared" si="608"/>
        <v>8.1430412594837008E-4</v>
      </c>
      <c r="K9774" s="33">
        <f t="shared" si="609"/>
        <v>8.139726703182415E-4</v>
      </c>
      <c r="L9774" s="33">
        <f t="shared" si="610"/>
        <v>0.99530354734035476</v>
      </c>
      <c r="M9774" s="33">
        <f t="shared" si="611"/>
        <v>0.99449339745414889</v>
      </c>
    </row>
    <row r="9775" spans="1:13" ht="27.6">
      <c r="A9775" t="s">
        <v>164</v>
      </c>
      <c r="B9775" t="s">
        <v>112</v>
      </c>
      <c r="C9775" s="14" t="s">
        <v>384</v>
      </c>
      <c r="D9775" t="s">
        <v>112</v>
      </c>
      <c r="E9775" t="s">
        <v>474</v>
      </c>
      <c r="F9775" s="20">
        <v>2035</v>
      </c>
      <c r="G9775" s="20">
        <v>43</v>
      </c>
      <c r="H9775" s="11">
        <v>3730.62159256207</v>
      </c>
      <c r="I9775" s="10">
        <v>4123974.09621154</v>
      </c>
      <c r="J9775" s="33">
        <f t="shared" si="608"/>
        <v>9.0461809544079811E-4</v>
      </c>
      <c r="K9775" s="33">
        <f t="shared" si="609"/>
        <v>9.0420905184351863E-4</v>
      </c>
      <c r="L9775" s="33">
        <f t="shared" si="610"/>
        <v>0.99449339745414889</v>
      </c>
      <c r="M9775" s="33">
        <f t="shared" si="611"/>
        <v>0.99359416752217222</v>
      </c>
    </row>
    <row r="9776" spans="1:13" ht="27.6">
      <c r="A9776" t="s">
        <v>164</v>
      </c>
      <c r="B9776" t="s">
        <v>112</v>
      </c>
      <c r="C9776" s="14" t="s">
        <v>384</v>
      </c>
      <c r="D9776" t="s">
        <v>112</v>
      </c>
      <c r="E9776" t="s">
        <v>474</v>
      </c>
      <c r="F9776" s="20">
        <v>2035</v>
      </c>
      <c r="G9776" s="20">
        <v>44</v>
      </c>
      <c r="H9776" s="11">
        <v>3910.6307690803901</v>
      </c>
      <c r="I9776" s="10">
        <v>4098182.03752399</v>
      </c>
      <c r="J9776" s="33">
        <f t="shared" si="608"/>
        <v>9.542354959525143E-4</v>
      </c>
      <c r="K9776" s="33">
        <f t="shared" si="609"/>
        <v>9.5378035804272177E-4</v>
      </c>
      <c r="L9776" s="33">
        <f t="shared" si="610"/>
        <v>0.99359416752217222</v>
      </c>
      <c r="M9776" s="33">
        <f t="shared" si="611"/>
        <v>0.99264649692132378</v>
      </c>
    </row>
    <row r="9777" spans="1:13" ht="27.6">
      <c r="A9777" t="s">
        <v>164</v>
      </c>
      <c r="B9777" t="s">
        <v>112</v>
      </c>
      <c r="C9777" s="14" t="s">
        <v>384</v>
      </c>
      <c r="D9777" t="s">
        <v>112</v>
      </c>
      <c r="E9777" t="s">
        <v>474</v>
      </c>
      <c r="F9777" s="20">
        <v>2035</v>
      </c>
      <c r="G9777" s="20">
        <v>45</v>
      </c>
      <c r="H9777" s="11">
        <v>4211.6228509262301</v>
      </c>
      <c r="I9777" s="10">
        <v>4075604.8356694099</v>
      </c>
      <c r="J9777" s="33">
        <f t="shared" si="608"/>
        <v>1.0333737005281769E-3</v>
      </c>
      <c r="K9777" s="33">
        <f t="shared" si="609"/>
        <v>1.032839953794773E-3</v>
      </c>
      <c r="L9777" s="33">
        <f t="shared" si="610"/>
        <v>0.99264649692132378</v>
      </c>
      <c r="M9777" s="33">
        <f t="shared" si="611"/>
        <v>0.99162125195930906</v>
      </c>
    </row>
    <row r="9778" spans="1:13" ht="27.6">
      <c r="A9778" t="s">
        <v>164</v>
      </c>
      <c r="B9778" t="s">
        <v>112</v>
      </c>
      <c r="C9778" s="14" t="s">
        <v>384</v>
      </c>
      <c r="D9778" t="s">
        <v>112</v>
      </c>
      <c r="E9778" t="s">
        <v>474</v>
      </c>
      <c r="F9778" s="20">
        <v>2035</v>
      </c>
      <c r="G9778" s="20">
        <v>46</v>
      </c>
      <c r="H9778" s="11">
        <v>5279.4107990600996</v>
      </c>
      <c r="I9778" s="10">
        <v>4075249.8503018101</v>
      </c>
      <c r="J9778" s="33">
        <f t="shared" si="608"/>
        <v>1.2954815024823841E-3</v>
      </c>
      <c r="K9778" s="33">
        <f t="shared" si="609"/>
        <v>1.2946427285651652E-3</v>
      </c>
      <c r="L9778" s="33">
        <f t="shared" si="610"/>
        <v>0.99162125195930906</v>
      </c>
      <c r="M9778" s="33">
        <f t="shared" si="611"/>
        <v>0.99033745671596929</v>
      </c>
    </row>
    <row r="9779" spans="1:13" ht="27.6">
      <c r="A9779" t="s">
        <v>164</v>
      </c>
      <c r="B9779" t="s">
        <v>112</v>
      </c>
      <c r="C9779" s="14" t="s">
        <v>384</v>
      </c>
      <c r="D9779" t="s">
        <v>112</v>
      </c>
      <c r="E9779" t="s">
        <v>474</v>
      </c>
      <c r="F9779" s="20">
        <v>2035</v>
      </c>
      <c r="G9779" s="20">
        <v>47</v>
      </c>
      <c r="H9779" s="11">
        <v>5835.9354341666603</v>
      </c>
      <c r="I9779" s="10">
        <v>4029047.33106382</v>
      </c>
      <c r="J9779" s="33">
        <f t="shared" si="608"/>
        <v>1.4484653454358289E-3</v>
      </c>
      <c r="K9779" s="33">
        <f t="shared" si="609"/>
        <v>1.4474168258166165E-3</v>
      </c>
      <c r="L9779" s="33">
        <f t="shared" si="610"/>
        <v>0.99033745671596929</v>
      </c>
      <c r="M9779" s="33">
        <f t="shared" si="611"/>
        <v>0.98890402561788215</v>
      </c>
    </row>
    <row r="9780" spans="1:13" ht="27.6">
      <c r="A9780" t="s">
        <v>164</v>
      </c>
      <c r="B9780" t="s">
        <v>112</v>
      </c>
      <c r="C9780" s="14" t="s">
        <v>384</v>
      </c>
      <c r="D9780" t="s">
        <v>112</v>
      </c>
      <c r="E9780" t="s">
        <v>474</v>
      </c>
      <c r="F9780" s="20">
        <v>2035</v>
      </c>
      <c r="G9780" s="20">
        <v>48</v>
      </c>
      <c r="H9780" s="11">
        <v>6453.9324673022102</v>
      </c>
      <c r="I9780" s="10">
        <v>3973762.8988524699</v>
      </c>
      <c r="J9780" s="33">
        <f t="shared" si="608"/>
        <v>1.6241362737484805E-3</v>
      </c>
      <c r="K9780" s="33">
        <f t="shared" si="609"/>
        <v>1.6228180781703294E-3</v>
      </c>
      <c r="L9780" s="33">
        <f t="shared" si="610"/>
        <v>0.98890402561788215</v>
      </c>
      <c r="M9780" s="33">
        <f t="shared" si="611"/>
        <v>0.98729921428753409</v>
      </c>
    </row>
    <row r="9781" spans="1:13" ht="27.6">
      <c r="A9781" t="s">
        <v>164</v>
      </c>
      <c r="B9781" t="s">
        <v>112</v>
      </c>
      <c r="C9781" s="14" t="s">
        <v>384</v>
      </c>
      <c r="D9781" t="s">
        <v>112</v>
      </c>
      <c r="E9781" t="s">
        <v>474</v>
      </c>
      <c r="F9781" s="20">
        <v>2035</v>
      </c>
      <c r="G9781" s="20">
        <v>49</v>
      </c>
      <c r="H9781" s="11">
        <v>7038.8560506420399</v>
      </c>
      <c r="I9781" s="10">
        <v>3978455.9301833902</v>
      </c>
      <c r="J9781" s="33">
        <f t="shared" si="608"/>
        <v>1.7692431873482077E-3</v>
      </c>
      <c r="K9781" s="33">
        <f t="shared" si="609"/>
        <v>1.7676789992325803E-3</v>
      </c>
      <c r="L9781" s="33">
        <f t="shared" si="610"/>
        <v>0.98729921428753409</v>
      </c>
      <c r="M9781" s="33">
        <f t="shared" si="611"/>
        <v>0.98555398620047918</v>
      </c>
    </row>
    <row r="9782" spans="1:13" ht="27.6">
      <c r="A9782" t="s">
        <v>164</v>
      </c>
      <c r="B9782" t="s">
        <v>112</v>
      </c>
      <c r="C9782" s="14" t="s">
        <v>384</v>
      </c>
      <c r="D9782" t="s">
        <v>112</v>
      </c>
      <c r="E9782" t="s">
        <v>474</v>
      </c>
      <c r="F9782" s="20">
        <v>2035</v>
      </c>
      <c r="G9782" s="20">
        <v>50</v>
      </c>
      <c r="H9782" s="11">
        <v>7817.201342761</v>
      </c>
      <c r="I9782" s="10">
        <v>4038043.4022707799</v>
      </c>
      <c r="J9782" s="33">
        <f t="shared" si="608"/>
        <v>1.93588839049254E-3</v>
      </c>
      <c r="K9782" s="33">
        <f t="shared" si="609"/>
        <v>1.9340157671537961E-3</v>
      </c>
      <c r="L9782" s="33">
        <f t="shared" si="610"/>
        <v>0.98555398620047918</v>
      </c>
      <c r="M9782" s="33">
        <f t="shared" si="611"/>
        <v>0.98364790925178613</v>
      </c>
    </row>
    <row r="9783" spans="1:13" ht="27.6">
      <c r="A9783" t="s">
        <v>164</v>
      </c>
      <c r="B9783" t="s">
        <v>112</v>
      </c>
      <c r="C9783" s="14" t="s">
        <v>384</v>
      </c>
      <c r="D9783" t="s">
        <v>112</v>
      </c>
      <c r="E9783" t="s">
        <v>474</v>
      </c>
      <c r="F9783" s="20">
        <v>2035</v>
      </c>
      <c r="G9783" s="20">
        <v>51</v>
      </c>
      <c r="H9783" s="11">
        <v>9013.5140207196691</v>
      </c>
      <c r="I9783" s="10">
        <v>4055754.9667605702</v>
      </c>
      <c r="J9783" s="33">
        <f t="shared" si="608"/>
        <v>2.2224010312730954E-3</v>
      </c>
      <c r="K9783" s="33">
        <f t="shared" si="609"/>
        <v>2.2199333265162657E-3</v>
      </c>
      <c r="L9783" s="33">
        <f t="shared" si="610"/>
        <v>0.98364790925178613</v>
      </c>
      <c r="M9783" s="33">
        <f t="shared" si="611"/>
        <v>0.98146427647648005</v>
      </c>
    </row>
    <row r="9784" spans="1:13" ht="27.6">
      <c r="A9784" t="s">
        <v>164</v>
      </c>
      <c r="B9784" t="s">
        <v>112</v>
      </c>
      <c r="C9784" s="14" t="s">
        <v>384</v>
      </c>
      <c r="D9784" t="s">
        <v>112</v>
      </c>
      <c r="E9784" t="s">
        <v>474</v>
      </c>
      <c r="F9784" s="20">
        <v>2035</v>
      </c>
      <c r="G9784" s="20">
        <v>52</v>
      </c>
      <c r="H9784" s="11">
        <v>9614.0987675540691</v>
      </c>
      <c r="I9784" s="10">
        <v>4015931.5922777299</v>
      </c>
      <c r="J9784" s="33">
        <f t="shared" si="608"/>
        <v>2.3939896750335846E-3</v>
      </c>
      <c r="K9784" s="33">
        <f t="shared" si="609"/>
        <v>2.3911263671171357E-3</v>
      </c>
      <c r="L9784" s="33">
        <f t="shared" si="610"/>
        <v>0.98146427647648005</v>
      </c>
      <c r="M9784" s="33">
        <f t="shared" si="611"/>
        <v>0.97911747136661365</v>
      </c>
    </row>
    <row r="9785" spans="1:13" ht="27.6">
      <c r="A9785" t="s">
        <v>164</v>
      </c>
      <c r="B9785" t="s">
        <v>112</v>
      </c>
      <c r="C9785" s="14" t="s">
        <v>384</v>
      </c>
      <c r="D9785" t="s">
        <v>112</v>
      </c>
      <c r="E9785" t="s">
        <v>474</v>
      </c>
      <c r="F9785" s="20">
        <v>2035</v>
      </c>
      <c r="G9785" s="20">
        <v>53</v>
      </c>
      <c r="H9785" s="11">
        <v>10206.4264039588</v>
      </c>
      <c r="I9785" s="10">
        <v>3951631.5066302898</v>
      </c>
      <c r="J9785" s="33">
        <f t="shared" si="608"/>
        <v>2.5828386039623966E-3</v>
      </c>
      <c r="K9785" s="33">
        <f t="shared" si="609"/>
        <v>2.579505946191829E-3</v>
      </c>
      <c r="L9785" s="33">
        <f t="shared" si="610"/>
        <v>0.97911747136661365</v>
      </c>
      <c r="M9785" s="33">
        <f t="shared" si="611"/>
        <v>0.97659183202720312</v>
      </c>
    </row>
    <row r="9786" spans="1:13" ht="27.6">
      <c r="A9786" t="s">
        <v>164</v>
      </c>
      <c r="B9786" t="s">
        <v>112</v>
      </c>
      <c r="C9786" s="14" t="s">
        <v>384</v>
      </c>
      <c r="D9786" t="s">
        <v>112</v>
      </c>
      <c r="E9786" t="s">
        <v>474</v>
      </c>
      <c r="F9786" s="20">
        <v>2035</v>
      </c>
      <c r="G9786" s="20">
        <v>54</v>
      </c>
      <c r="H9786" s="11">
        <v>10837.0943706979</v>
      </c>
      <c r="I9786" s="10">
        <v>3880153.24590284</v>
      </c>
      <c r="J9786" s="33">
        <f t="shared" si="608"/>
        <v>2.792955247873543E-3</v>
      </c>
      <c r="K9786" s="33">
        <f t="shared" si="609"/>
        <v>2.7890585769518861E-3</v>
      </c>
      <c r="L9786" s="33">
        <f t="shared" si="610"/>
        <v>0.97659183202720312</v>
      </c>
      <c r="M9786" s="33">
        <f t="shared" si="611"/>
        <v>0.97386806020190653</v>
      </c>
    </row>
    <row r="9787" spans="1:13" ht="27.6">
      <c r="A9787" t="s">
        <v>164</v>
      </c>
      <c r="B9787" t="s">
        <v>112</v>
      </c>
      <c r="C9787" s="14" t="s">
        <v>384</v>
      </c>
      <c r="D9787" t="s">
        <v>112</v>
      </c>
      <c r="E9787" t="s">
        <v>474</v>
      </c>
      <c r="F9787" s="20">
        <v>2035</v>
      </c>
      <c r="G9787" s="20">
        <v>55</v>
      </c>
      <c r="H9787" s="11">
        <v>11546.314206983399</v>
      </c>
      <c r="I9787" s="10">
        <v>3813327.41107625</v>
      </c>
      <c r="J9787" s="33">
        <f t="shared" si="608"/>
        <v>3.027884302157165E-3</v>
      </c>
      <c r="K9787" s="33">
        <f t="shared" si="609"/>
        <v>3.0233048836326715E-3</v>
      </c>
      <c r="L9787" s="33">
        <f t="shared" si="610"/>
        <v>0.97386806020190653</v>
      </c>
      <c r="M9787" s="33">
        <f t="shared" si="611"/>
        <v>0.97092376013948423</v>
      </c>
    </row>
    <row r="9788" spans="1:13" ht="27.6">
      <c r="A9788" t="s">
        <v>164</v>
      </c>
      <c r="B9788" t="s">
        <v>112</v>
      </c>
      <c r="C9788" s="14" t="s">
        <v>384</v>
      </c>
      <c r="D9788" t="s">
        <v>112</v>
      </c>
      <c r="E9788" t="s">
        <v>474</v>
      </c>
      <c r="F9788" s="20">
        <v>2035</v>
      </c>
      <c r="G9788" s="20">
        <v>56</v>
      </c>
      <c r="H9788" s="11">
        <v>12309.729788853299</v>
      </c>
      <c r="I9788" s="10">
        <v>3732635.3226899202</v>
      </c>
      <c r="J9788" s="33">
        <f t="shared" si="608"/>
        <v>3.2978656430819779E-3</v>
      </c>
      <c r="K9788" s="33">
        <f t="shared" si="609"/>
        <v>3.2924336571427126E-3</v>
      </c>
      <c r="L9788" s="33">
        <f t="shared" si="610"/>
        <v>0.97092376013948423</v>
      </c>
      <c r="M9788" s="33">
        <f t="shared" si="611"/>
        <v>0.96772705807308146</v>
      </c>
    </row>
    <row r="9789" spans="1:13" ht="27.6">
      <c r="A9789" t="s">
        <v>164</v>
      </c>
      <c r="B9789" t="s">
        <v>112</v>
      </c>
      <c r="C9789" s="14" t="s">
        <v>384</v>
      </c>
      <c r="D9789" t="s">
        <v>112</v>
      </c>
      <c r="E9789" t="s">
        <v>474</v>
      </c>
      <c r="F9789" s="20">
        <v>2035</v>
      </c>
      <c r="G9789" s="20">
        <v>57</v>
      </c>
      <c r="H9789" s="11">
        <v>13069.886820514599</v>
      </c>
      <c r="I9789" s="10">
        <v>3627908.1729118899</v>
      </c>
      <c r="J9789" s="33">
        <f t="shared" si="608"/>
        <v>3.6025958203964783E-3</v>
      </c>
      <c r="K9789" s="33">
        <f t="shared" si="609"/>
        <v>3.5961142578934124E-3</v>
      </c>
      <c r="L9789" s="33">
        <f t="shared" si="610"/>
        <v>0.96772705807308146</v>
      </c>
      <c r="M9789" s="33">
        <f t="shared" si="611"/>
        <v>0.96424700100179561</v>
      </c>
    </row>
    <row r="9790" spans="1:13" ht="27.6">
      <c r="A9790" t="s">
        <v>164</v>
      </c>
      <c r="B9790" t="s">
        <v>112</v>
      </c>
      <c r="C9790" s="14" t="s">
        <v>384</v>
      </c>
      <c r="D9790" t="s">
        <v>112</v>
      </c>
      <c r="E9790" t="s">
        <v>474</v>
      </c>
      <c r="F9790" s="20">
        <v>2035</v>
      </c>
      <c r="G9790" s="20">
        <v>58</v>
      </c>
      <c r="H9790" s="11">
        <v>13860.321557659299</v>
      </c>
      <c r="I9790" s="10">
        <v>3526650.4313155101</v>
      </c>
      <c r="J9790" s="33">
        <f t="shared" si="608"/>
        <v>3.9301659825947436E-3</v>
      </c>
      <c r="K9790" s="33">
        <f t="shared" si="609"/>
        <v>3.9224529880275139E-3</v>
      </c>
      <c r="L9790" s="33">
        <f t="shared" si="610"/>
        <v>0.96424700100179561</v>
      </c>
      <c r="M9790" s="33">
        <f t="shared" si="611"/>
        <v>0.96046478747151953</v>
      </c>
    </row>
    <row r="9791" spans="1:13" ht="27.6">
      <c r="A9791" t="s">
        <v>164</v>
      </c>
      <c r="B9791" t="s">
        <v>112</v>
      </c>
      <c r="C9791" s="14" t="s">
        <v>384</v>
      </c>
      <c r="D9791" t="s">
        <v>112</v>
      </c>
      <c r="E9791" t="s">
        <v>474</v>
      </c>
      <c r="F9791" s="20">
        <v>2035</v>
      </c>
      <c r="G9791" s="20">
        <v>59</v>
      </c>
      <c r="H9791" s="11">
        <v>14168.968974708399</v>
      </c>
      <c r="I9791" s="10">
        <v>3438695.8365209098</v>
      </c>
      <c r="J9791" s="33">
        <f t="shared" si="608"/>
        <v>4.1204484631137978E-3</v>
      </c>
      <c r="K9791" s="33">
        <f t="shared" si="609"/>
        <v>4.1119710629057282E-3</v>
      </c>
      <c r="L9791" s="33">
        <f t="shared" si="610"/>
        <v>0.96046478747151953</v>
      </c>
      <c r="M9791" s="33">
        <f t="shared" si="611"/>
        <v>0.95651538405849679</v>
      </c>
    </row>
    <row r="9792" spans="1:13" ht="27.6">
      <c r="A9792" t="s">
        <v>164</v>
      </c>
      <c r="B9792" t="s">
        <v>112</v>
      </c>
      <c r="C9792" s="14" t="s">
        <v>384</v>
      </c>
      <c r="D9792" t="s">
        <v>112</v>
      </c>
      <c r="E9792" t="s">
        <v>474</v>
      </c>
      <c r="F9792" s="20">
        <v>2035</v>
      </c>
      <c r="G9792" s="20">
        <v>60</v>
      </c>
      <c r="H9792" s="11">
        <v>14634.3985840594</v>
      </c>
      <c r="I9792" s="10">
        <v>3338638.9140134202</v>
      </c>
      <c r="J9792" s="33">
        <f t="shared" si="608"/>
        <v>4.3833427216803155E-3</v>
      </c>
      <c r="K9792" s="33">
        <f t="shared" si="609"/>
        <v>4.3737498963045685E-3</v>
      </c>
      <c r="L9792" s="33">
        <f t="shared" si="610"/>
        <v>0.95651538405849679</v>
      </c>
      <c r="M9792" s="33">
        <f t="shared" si="611"/>
        <v>0.95233182499665725</v>
      </c>
    </row>
    <row r="9793" spans="1:13" ht="27.6">
      <c r="A9793" t="s">
        <v>164</v>
      </c>
      <c r="B9793" t="s">
        <v>112</v>
      </c>
      <c r="C9793" s="14" t="s">
        <v>384</v>
      </c>
      <c r="D9793" t="s">
        <v>112</v>
      </c>
      <c r="E9793" t="s">
        <v>474</v>
      </c>
      <c r="F9793" s="20">
        <v>2035</v>
      </c>
      <c r="G9793" s="20">
        <v>61</v>
      </c>
      <c r="H9793" s="11">
        <v>15505.1819336595</v>
      </c>
      <c r="I9793" s="10">
        <v>3252356.2340924498</v>
      </c>
      <c r="J9793" s="33">
        <f t="shared" si="608"/>
        <v>4.7673688912451273E-3</v>
      </c>
      <c r="K9793" s="33">
        <f t="shared" si="609"/>
        <v>4.7560230253093083E-3</v>
      </c>
      <c r="L9793" s="33">
        <f t="shared" si="610"/>
        <v>0.95233182499665725</v>
      </c>
      <c r="M9793" s="33">
        <f t="shared" si="611"/>
        <v>0.94780251290923834</v>
      </c>
    </row>
    <row r="9794" spans="1:13" ht="27.6">
      <c r="A9794" t="s">
        <v>164</v>
      </c>
      <c r="B9794" t="s">
        <v>112</v>
      </c>
      <c r="C9794" s="14" t="s">
        <v>384</v>
      </c>
      <c r="D9794" t="s">
        <v>112</v>
      </c>
      <c r="E9794" t="s">
        <v>474</v>
      </c>
      <c r="F9794" s="20">
        <v>2035</v>
      </c>
      <c r="G9794" s="20">
        <v>62</v>
      </c>
      <c r="H9794" s="11">
        <v>16348.767321871899</v>
      </c>
      <c r="I9794" s="10">
        <v>3165393.9676942099</v>
      </c>
      <c r="J9794" s="33">
        <f t="shared" ref="J9794:J9857" si="612">IF(I9794&gt;0,H9794/I9794,0)</f>
        <v>5.1648444044331537E-3</v>
      </c>
      <c r="K9794" s="33">
        <f t="shared" ref="K9794:K9857" si="613">1-EXP(-J9794)</f>
        <v>5.1515295285223806E-3</v>
      </c>
      <c r="L9794" s="33">
        <f t="shared" ref="L9794:L9857" si="614">IF(G9794=30,1,M9793)</f>
        <v>0.94780251290923834</v>
      </c>
      <c r="M9794" s="33">
        <f t="shared" ref="M9794:M9857" si="615">L9794*(1-K9794)</f>
        <v>0.94291988027677864</v>
      </c>
    </row>
    <row r="9795" spans="1:13" ht="27.6">
      <c r="A9795" t="s">
        <v>164</v>
      </c>
      <c r="B9795" t="s">
        <v>112</v>
      </c>
      <c r="C9795" s="14" t="s">
        <v>384</v>
      </c>
      <c r="D9795" t="s">
        <v>112</v>
      </c>
      <c r="E9795" t="s">
        <v>474</v>
      </c>
      <c r="F9795" s="20">
        <v>2035</v>
      </c>
      <c r="G9795" s="20">
        <v>63</v>
      </c>
      <c r="H9795" s="11">
        <v>17091.5389879047</v>
      </c>
      <c r="I9795" s="10">
        <v>3058175.1663935101</v>
      </c>
      <c r="J9795" s="33">
        <f t="shared" si="612"/>
        <v>5.588803145001227E-3</v>
      </c>
      <c r="K9795" s="33">
        <f t="shared" si="613"/>
        <v>5.5732148382169333E-3</v>
      </c>
      <c r="L9795" s="33">
        <f t="shared" si="614"/>
        <v>0.94291988027677864</v>
      </c>
      <c r="M9795" s="33">
        <f t="shared" si="615"/>
        <v>0.93766478520877039</v>
      </c>
    </row>
    <row r="9796" spans="1:13" ht="27.6">
      <c r="A9796" t="s">
        <v>164</v>
      </c>
      <c r="B9796" t="s">
        <v>112</v>
      </c>
      <c r="C9796" s="14" t="s">
        <v>384</v>
      </c>
      <c r="D9796" t="s">
        <v>112</v>
      </c>
      <c r="E9796" t="s">
        <v>474</v>
      </c>
      <c r="F9796" s="20">
        <v>2035</v>
      </c>
      <c r="G9796" s="20">
        <v>64</v>
      </c>
      <c r="H9796" s="11">
        <v>18181.674706187601</v>
      </c>
      <c r="I9796" s="10">
        <v>2960494.5869160299</v>
      </c>
      <c r="J9796" s="33">
        <f t="shared" si="612"/>
        <v>6.1414314981496363E-3</v>
      </c>
      <c r="K9796" s="33">
        <f t="shared" si="613"/>
        <v>6.1226114547717758E-3</v>
      </c>
      <c r="L9796" s="33">
        <f t="shared" si="614"/>
        <v>0.93766478520877039</v>
      </c>
      <c r="M9796" s="33">
        <f t="shared" si="615"/>
        <v>0.93192382805411511</v>
      </c>
    </row>
    <row r="9797" spans="1:13" ht="27.6">
      <c r="A9797" t="s">
        <v>164</v>
      </c>
      <c r="B9797" t="s">
        <v>112</v>
      </c>
      <c r="C9797" s="14" t="s">
        <v>384</v>
      </c>
      <c r="D9797" t="s">
        <v>112</v>
      </c>
      <c r="E9797" t="s">
        <v>474</v>
      </c>
      <c r="F9797" s="20">
        <v>2035</v>
      </c>
      <c r="G9797" s="20">
        <v>65</v>
      </c>
      <c r="H9797" s="11">
        <v>19189.688859833299</v>
      </c>
      <c r="I9797" s="10">
        <v>2859943.40390195</v>
      </c>
      <c r="J9797" s="33">
        <f t="shared" si="612"/>
        <v>6.7098141989984624E-3</v>
      </c>
      <c r="K9797" s="33">
        <f t="shared" si="613"/>
        <v>6.6873536591323113E-3</v>
      </c>
      <c r="L9797" s="33">
        <f t="shared" si="614"/>
        <v>0.93192382805411511</v>
      </c>
      <c r="M9797" s="33">
        <f t="shared" si="615"/>
        <v>0.92569172383254483</v>
      </c>
    </row>
    <row r="9798" spans="1:13" ht="27.6">
      <c r="A9798" t="s">
        <v>164</v>
      </c>
      <c r="B9798" t="s">
        <v>112</v>
      </c>
      <c r="C9798" s="14" t="s">
        <v>384</v>
      </c>
      <c r="D9798" t="s">
        <v>112</v>
      </c>
      <c r="E9798" t="s">
        <v>474</v>
      </c>
      <c r="F9798" s="20">
        <v>2035</v>
      </c>
      <c r="G9798" s="20">
        <v>66</v>
      </c>
      <c r="H9798" s="11">
        <v>19613.246752647199</v>
      </c>
      <c r="I9798" s="10">
        <v>2743945.07768007</v>
      </c>
      <c r="J9798" s="33">
        <f t="shared" si="612"/>
        <v>7.1478277434144782E-3</v>
      </c>
      <c r="K9798" s="33">
        <f t="shared" si="613"/>
        <v>7.1223427795514826E-3</v>
      </c>
      <c r="L9798" s="33">
        <f t="shared" si="614"/>
        <v>0.92569172383254483</v>
      </c>
      <c r="M9798" s="33">
        <f t="shared" si="615"/>
        <v>0.91909863006721559</v>
      </c>
    </row>
    <row r="9799" spans="1:13" ht="27.6">
      <c r="A9799" t="s">
        <v>164</v>
      </c>
      <c r="B9799" t="s">
        <v>112</v>
      </c>
      <c r="C9799" s="14" t="s">
        <v>384</v>
      </c>
      <c r="D9799" t="s">
        <v>112</v>
      </c>
      <c r="E9799" t="s">
        <v>474</v>
      </c>
      <c r="F9799" s="20">
        <v>2035</v>
      </c>
      <c r="G9799" s="20">
        <v>67</v>
      </c>
      <c r="H9799" s="11">
        <v>20695.900430729402</v>
      </c>
      <c r="I9799" s="10">
        <v>2619207.9969853298</v>
      </c>
      <c r="J9799" s="33">
        <f t="shared" si="612"/>
        <v>7.9015872181781976E-3</v>
      </c>
      <c r="K9799" s="33">
        <f t="shared" si="613"/>
        <v>7.8704517384345918E-3</v>
      </c>
      <c r="L9799" s="33">
        <f t="shared" si="614"/>
        <v>0.91909863006721559</v>
      </c>
      <c r="M9799" s="33">
        <f t="shared" si="615"/>
        <v>0.91186490865641023</v>
      </c>
    </row>
    <row r="9800" spans="1:13" ht="27.6">
      <c r="A9800" t="s">
        <v>164</v>
      </c>
      <c r="B9800" t="s">
        <v>112</v>
      </c>
      <c r="C9800" s="14" t="s">
        <v>384</v>
      </c>
      <c r="D9800" t="s">
        <v>112</v>
      </c>
      <c r="E9800" t="s">
        <v>474</v>
      </c>
      <c r="F9800" s="20">
        <v>2035</v>
      </c>
      <c r="G9800" s="20">
        <v>68</v>
      </c>
      <c r="H9800" s="11">
        <v>21655.651354300298</v>
      </c>
      <c r="I9800" s="10">
        <v>2495810.74564349</v>
      </c>
      <c r="J9800" s="33">
        <f t="shared" si="612"/>
        <v>8.6768002710545522E-3</v>
      </c>
      <c r="K9800" s="33">
        <f t="shared" si="613"/>
        <v>8.6392654786661138E-3</v>
      </c>
      <c r="L9800" s="33">
        <f t="shared" si="614"/>
        <v>0.91186490865641023</v>
      </c>
      <c r="M9800" s="33">
        <f t="shared" si="615"/>
        <v>0.90398706562984787</v>
      </c>
    </row>
    <row r="9801" spans="1:13" ht="27.6">
      <c r="A9801" t="s">
        <v>164</v>
      </c>
      <c r="B9801" t="s">
        <v>112</v>
      </c>
      <c r="C9801" s="14" t="s">
        <v>384</v>
      </c>
      <c r="D9801" t="s">
        <v>112</v>
      </c>
      <c r="E9801" t="s">
        <v>474</v>
      </c>
      <c r="F9801" s="20">
        <v>2035</v>
      </c>
      <c r="G9801" s="20">
        <v>69</v>
      </c>
      <c r="H9801" s="11">
        <v>21770.331755859199</v>
      </c>
      <c r="I9801" s="10">
        <v>2360781.5115584801</v>
      </c>
      <c r="J9801" s="33">
        <f t="shared" si="612"/>
        <v>9.2216631015071878E-3</v>
      </c>
      <c r="K9801" s="33">
        <f t="shared" si="613"/>
        <v>9.1792739658409506E-3</v>
      </c>
      <c r="L9801" s="33">
        <f t="shared" si="614"/>
        <v>0.90398706562984787</v>
      </c>
      <c r="M9801" s="33">
        <f t="shared" si="615"/>
        <v>0.89568912069285489</v>
      </c>
    </row>
    <row r="9802" spans="1:13" ht="27.6">
      <c r="A9802" t="s">
        <v>164</v>
      </c>
      <c r="B9802" t="s">
        <v>112</v>
      </c>
      <c r="C9802" s="14" t="s">
        <v>384</v>
      </c>
      <c r="D9802" t="s">
        <v>112</v>
      </c>
      <c r="E9802" t="s">
        <v>474</v>
      </c>
      <c r="F9802" s="20">
        <v>2036</v>
      </c>
      <c r="G9802" s="20">
        <v>30</v>
      </c>
      <c r="H9802" s="11">
        <v>711.294709223106</v>
      </c>
      <c r="I9802" s="10">
        <v>4571860.7777358796</v>
      </c>
      <c r="J9802" s="33">
        <f t="shared" si="612"/>
        <v>1.5558100821595012E-4</v>
      </c>
      <c r="K9802" s="33">
        <f t="shared" si="613"/>
        <v>1.5556890611856389E-4</v>
      </c>
      <c r="L9802" s="33">
        <f t="shared" si="614"/>
        <v>1</v>
      </c>
      <c r="M9802" s="33">
        <f t="shared" si="615"/>
        <v>0.99984443109388144</v>
      </c>
    </row>
    <row r="9803" spans="1:13" ht="27.6">
      <c r="A9803" t="s">
        <v>164</v>
      </c>
      <c r="B9803" t="s">
        <v>112</v>
      </c>
      <c r="C9803" s="14" t="s">
        <v>384</v>
      </c>
      <c r="D9803" t="s">
        <v>112</v>
      </c>
      <c r="E9803" t="s">
        <v>474</v>
      </c>
      <c r="F9803" s="20">
        <v>2036</v>
      </c>
      <c r="G9803" s="20">
        <v>31</v>
      </c>
      <c r="H9803" s="11">
        <v>999.67338510741899</v>
      </c>
      <c r="I9803" s="10">
        <v>4478299.8540926697</v>
      </c>
      <c r="J9803" s="33">
        <f t="shared" si="612"/>
        <v>2.2322609420488633E-4</v>
      </c>
      <c r="K9803" s="33">
        <f t="shared" si="613"/>
        <v>2.2320118111407439E-4</v>
      </c>
      <c r="L9803" s="33">
        <f t="shared" si="614"/>
        <v>0.99984443109388144</v>
      </c>
      <c r="M9803" s="33">
        <f t="shared" si="615"/>
        <v>0.99962126463593093</v>
      </c>
    </row>
    <row r="9804" spans="1:13" ht="27.6">
      <c r="A9804" t="s">
        <v>164</v>
      </c>
      <c r="B9804" t="s">
        <v>112</v>
      </c>
      <c r="C9804" s="14" t="s">
        <v>384</v>
      </c>
      <c r="D9804" t="s">
        <v>112</v>
      </c>
      <c r="E9804" t="s">
        <v>474</v>
      </c>
      <c r="F9804" s="20">
        <v>2036</v>
      </c>
      <c r="G9804" s="20">
        <v>32</v>
      </c>
      <c r="H9804" s="11">
        <v>1033.7355456846201</v>
      </c>
      <c r="I9804" s="10">
        <v>4381541.2870896803</v>
      </c>
      <c r="J9804" s="33">
        <f t="shared" si="612"/>
        <v>2.3592965989628978E-4</v>
      </c>
      <c r="K9804" s="33">
        <f t="shared" si="613"/>
        <v>2.3590183068267212E-4</v>
      </c>
      <c r="L9804" s="33">
        <f t="shared" si="614"/>
        <v>0.99962126463593093</v>
      </c>
      <c r="M9804" s="33">
        <f t="shared" si="615"/>
        <v>0.99938545214961394</v>
      </c>
    </row>
    <row r="9805" spans="1:13" ht="27.6">
      <c r="A9805" t="s">
        <v>164</v>
      </c>
      <c r="B9805" t="s">
        <v>112</v>
      </c>
      <c r="C9805" s="14" t="s">
        <v>384</v>
      </c>
      <c r="D9805" t="s">
        <v>112</v>
      </c>
      <c r="E9805" t="s">
        <v>474</v>
      </c>
      <c r="F9805" s="20">
        <v>2036</v>
      </c>
      <c r="G9805" s="20">
        <v>33</v>
      </c>
      <c r="H9805" s="11">
        <v>1118.01077015601</v>
      </c>
      <c r="I9805" s="10">
        <v>4339240.9259326803</v>
      </c>
      <c r="J9805" s="33">
        <f t="shared" si="612"/>
        <v>2.5765123191810415E-4</v>
      </c>
      <c r="K9805" s="33">
        <f t="shared" si="613"/>
        <v>2.5761804268997768E-4</v>
      </c>
      <c r="L9805" s="33">
        <f t="shared" si="614"/>
        <v>0.99938545214961394</v>
      </c>
      <c r="M9805" s="33">
        <f t="shared" si="615"/>
        <v>0.99912799242553829</v>
      </c>
    </row>
    <row r="9806" spans="1:13" ht="27.6">
      <c r="A9806" t="s">
        <v>164</v>
      </c>
      <c r="B9806" t="s">
        <v>112</v>
      </c>
      <c r="C9806" s="14" t="s">
        <v>384</v>
      </c>
      <c r="D9806" t="s">
        <v>112</v>
      </c>
      <c r="E9806" t="s">
        <v>474</v>
      </c>
      <c r="F9806" s="20">
        <v>2036</v>
      </c>
      <c r="G9806" s="20">
        <v>34</v>
      </c>
      <c r="H9806" s="11">
        <v>1212.4167417108499</v>
      </c>
      <c r="I9806" s="10">
        <v>4319767.2017003996</v>
      </c>
      <c r="J9806" s="33">
        <f t="shared" si="612"/>
        <v>2.8066714827447268E-4</v>
      </c>
      <c r="K9806" s="33">
        <f t="shared" si="613"/>
        <v>2.8062776493498198E-4</v>
      </c>
      <c r="L9806" s="33">
        <f t="shared" si="614"/>
        <v>0.99912799242553829</v>
      </c>
      <c r="M9806" s="33">
        <f t="shared" si="615"/>
        <v>0.99884760937013994</v>
      </c>
    </row>
    <row r="9807" spans="1:13" ht="27.6">
      <c r="A9807" t="s">
        <v>164</v>
      </c>
      <c r="B9807" t="s">
        <v>112</v>
      </c>
      <c r="C9807" s="14" t="s">
        <v>384</v>
      </c>
      <c r="D9807" t="s">
        <v>112</v>
      </c>
      <c r="E9807" t="s">
        <v>474</v>
      </c>
      <c r="F9807" s="20">
        <v>2036</v>
      </c>
      <c r="G9807" s="20">
        <v>35</v>
      </c>
      <c r="H9807" s="11">
        <v>1328.1225516475999</v>
      </c>
      <c r="I9807" s="10">
        <v>4300327.2356602596</v>
      </c>
      <c r="J9807" s="33">
        <f t="shared" si="612"/>
        <v>3.0884220638704112E-4</v>
      </c>
      <c r="K9807" s="33">
        <f t="shared" si="613"/>
        <v>3.0879451954213266E-4</v>
      </c>
      <c r="L9807" s="33">
        <f t="shared" si="614"/>
        <v>0.99884760937013994</v>
      </c>
      <c r="M9807" s="33">
        <f t="shared" si="615"/>
        <v>0.99853917070250864</v>
      </c>
    </row>
    <row r="9808" spans="1:13" ht="27.6">
      <c r="A9808" t="s">
        <v>164</v>
      </c>
      <c r="B9808" t="s">
        <v>112</v>
      </c>
      <c r="C9808" s="14" t="s">
        <v>384</v>
      </c>
      <c r="D9808" t="s">
        <v>112</v>
      </c>
      <c r="E9808" t="s">
        <v>474</v>
      </c>
      <c r="F9808" s="20">
        <v>2036</v>
      </c>
      <c r="G9808" s="20">
        <v>36</v>
      </c>
      <c r="H9808" s="11">
        <v>1746.9354738326001</v>
      </c>
      <c r="I9808" s="10">
        <v>4300425.0081009902</v>
      </c>
      <c r="J9808" s="33">
        <f t="shared" si="612"/>
        <v>4.0622391287879316E-4</v>
      </c>
      <c r="K9808" s="33">
        <f t="shared" si="613"/>
        <v>4.061414151163012E-4</v>
      </c>
      <c r="L9808" s="33">
        <f t="shared" si="614"/>
        <v>0.99853917070250864</v>
      </c>
      <c r="M9808" s="33">
        <f t="shared" si="615"/>
        <v>0.99813362259067051</v>
      </c>
    </row>
    <row r="9809" spans="1:13" ht="27.6">
      <c r="A9809" t="s">
        <v>164</v>
      </c>
      <c r="B9809" t="s">
        <v>112</v>
      </c>
      <c r="C9809" s="14" t="s">
        <v>384</v>
      </c>
      <c r="D9809" t="s">
        <v>112</v>
      </c>
      <c r="E9809" t="s">
        <v>474</v>
      </c>
      <c r="F9809" s="20">
        <v>2036</v>
      </c>
      <c r="G9809" s="20">
        <v>37</v>
      </c>
      <c r="H9809" s="11">
        <v>1948.0466878631601</v>
      </c>
      <c r="I9809" s="10">
        <v>4339119.4160963502</v>
      </c>
      <c r="J9809" s="33">
        <f t="shared" si="612"/>
        <v>4.4894977553203705E-4</v>
      </c>
      <c r="K9809" s="33">
        <f t="shared" si="613"/>
        <v>4.4884901266128985E-4</v>
      </c>
      <c r="L9809" s="33">
        <f t="shared" si="614"/>
        <v>0.99813362259067051</v>
      </c>
      <c r="M9809" s="33">
        <f t="shared" si="615"/>
        <v>0.9976856112996666</v>
      </c>
    </row>
    <row r="9810" spans="1:13" ht="27.6">
      <c r="A9810" t="s">
        <v>164</v>
      </c>
      <c r="B9810" t="s">
        <v>112</v>
      </c>
      <c r="C9810" s="14" t="s">
        <v>384</v>
      </c>
      <c r="D9810" t="s">
        <v>112</v>
      </c>
      <c r="E9810" t="s">
        <v>474</v>
      </c>
      <c r="F9810" s="20">
        <v>2036</v>
      </c>
      <c r="G9810" s="20">
        <v>38</v>
      </c>
      <c r="H9810" s="11">
        <v>2159.1350727650001</v>
      </c>
      <c r="I9810" s="10">
        <v>4380184.7112534996</v>
      </c>
      <c r="J9810" s="33">
        <f t="shared" si="612"/>
        <v>4.9293242525087701E-4</v>
      </c>
      <c r="K9810" s="33">
        <f t="shared" si="613"/>
        <v>4.9281095402275987E-4</v>
      </c>
      <c r="L9810" s="33">
        <f t="shared" si="614"/>
        <v>0.9976856112996666</v>
      </c>
      <c r="M9810" s="33">
        <f t="shared" si="615"/>
        <v>0.99719394090174718</v>
      </c>
    </row>
    <row r="9811" spans="1:13" ht="27.6">
      <c r="A9811" t="s">
        <v>164</v>
      </c>
      <c r="B9811" t="s">
        <v>112</v>
      </c>
      <c r="C9811" s="14" t="s">
        <v>384</v>
      </c>
      <c r="D9811" t="s">
        <v>112</v>
      </c>
      <c r="E9811" t="s">
        <v>474</v>
      </c>
      <c r="F9811" s="20">
        <v>2036</v>
      </c>
      <c r="G9811" s="20">
        <v>39</v>
      </c>
      <c r="H9811" s="11">
        <v>2286.5577785698501</v>
      </c>
      <c r="I9811" s="10">
        <v>4374981.4446570296</v>
      </c>
      <c r="J9811" s="33">
        <f t="shared" si="612"/>
        <v>5.2264399460763924E-4</v>
      </c>
      <c r="K9811" s="33">
        <f t="shared" si="613"/>
        <v>5.2250744002590999E-4</v>
      </c>
      <c r="L9811" s="33">
        <f t="shared" si="614"/>
        <v>0.99719394090174718</v>
      </c>
      <c r="M9811" s="33">
        <f t="shared" si="615"/>
        <v>0.99667289964847727</v>
      </c>
    </row>
    <row r="9812" spans="1:13" ht="27.6">
      <c r="A9812" t="s">
        <v>164</v>
      </c>
      <c r="B9812" t="s">
        <v>112</v>
      </c>
      <c r="C9812" s="14" t="s">
        <v>384</v>
      </c>
      <c r="D9812" t="s">
        <v>112</v>
      </c>
      <c r="E9812" t="s">
        <v>474</v>
      </c>
      <c r="F9812" s="20">
        <v>2036</v>
      </c>
      <c r="G9812" s="20">
        <v>40</v>
      </c>
      <c r="H9812" s="11">
        <v>2433.7647730388298</v>
      </c>
      <c r="I9812" s="10">
        <v>4310997.6401334098</v>
      </c>
      <c r="J9812" s="33">
        <f t="shared" si="612"/>
        <v>5.6454792514419323E-4</v>
      </c>
      <c r="K9812" s="33">
        <f t="shared" si="613"/>
        <v>5.6438859794827323E-4</v>
      </c>
      <c r="L9812" s="33">
        <f t="shared" si="614"/>
        <v>0.99667289964847727</v>
      </c>
      <c r="M9812" s="33">
        <f t="shared" si="615"/>
        <v>0.9961103888280316</v>
      </c>
    </row>
    <row r="9813" spans="1:13" ht="27.6">
      <c r="A9813" t="s">
        <v>164</v>
      </c>
      <c r="B9813" t="s">
        <v>112</v>
      </c>
      <c r="C9813" s="14" t="s">
        <v>384</v>
      </c>
      <c r="D9813" t="s">
        <v>112</v>
      </c>
      <c r="E9813" t="s">
        <v>474</v>
      </c>
      <c r="F9813" s="20">
        <v>2036</v>
      </c>
      <c r="G9813" s="20">
        <v>41</v>
      </c>
      <c r="H9813" s="11">
        <v>3101.0290779820898</v>
      </c>
      <c r="I9813" s="10">
        <v>4244805.2906404296</v>
      </c>
      <c r="J9813" s="33">
        <f t="shared" si="612"/>
        <v>7.3054683681715495E-4</v>
      </c>
      <c r="K9813" s="33">
        <f t="shared" si="613"/>
        <v>7.3028005244690775E-4</v>
      </c>
      <c r="L9813" s="33">
        <f t="shared" si="614"/>
        <v>0.9961103888280316</v>
      </c>
      <c r="M9813" s="33">
        <f t="shared" si="615"/>
        <v>0.99538294928103532</v>
      </c>
    </row>
    <row r="9814" spans="1:13" ht="27.6">
      <c r="A9814" t="s">
        <v>164</v>
      </c>
      <c r="B9814" t="s">
        <v>112</v>
      </c>
      <c r="C9814" s="14" t="s">
        <v>384</v>
      </c>
      <c r="D9814" t="s">
        <v>112</v>
      </c>
      <c r="E9814" t="s">
        <v>474</v>
      </c>
      <c r="F9814" s="20">
        <v>2036</v>
      </c>
      <c r="G9814" s="20">
        <v>42</v>
      </c>
      <c r="H9814" s="11">
        <v>3365.7306893558598</v>
      </c>
      <c r="I9814" s="10">
        <v>4187939.72438276</v>
      </c>
      <c r="J9814" s="33">
        <f t="shared" si="612"/>
        <v>8.0367218987420323E-4</v>
      </c>
      <c r="K9814" s="33">
        <f t="shared" si="613"/>
        <v>8.0334933187631297E-4</v>
      </c>
      <c r="L9814" s="33">
        <f t="shared" si="614"/>
        <v>0.99538294928103532</v>
      </c>
      <c r="M9814" s="33">
        <f t="shared" si="615"/>
        <v>0.99458330905376935</v>
      </c>
    </row>
    <row r="9815" spans="1:13" ht="27.6">
      <c r="A9815" t="s">
        <v>164</v>
      </c>
      <c r="B9815" t="s">
        <v>112</v>
      </c>
      <c r="C9815" s="14" t="s">
        <v>384</v>
      </c>
      <c r="D9815" t="s">
        <v>112</v>
      </c>
      <c r="E9815" t="s">
        <v>474</v>
      </c>
      <c r="F9815" s="20">
        <v>2036</v>
      </c>
      <c r="G9815" s="20">
        <v>43</v>
      </c>
      <c r="H9815" s="11">
        <v>3696.73646377869</v>
      </c>
      <c r="I9815" s="10">
        <v>4133219.2735267002</v>
      </c>
      <c r="J9815" s="33">
        <f t="shared" si="612"/>
        <v>8.943964060789889E-4</v>
      </c>
      <c r="K9815" s="33">
        <f t="shared" si="613"/>
        <v>8.9399655283139978E-4</v>
      </c>
      <c r="L9815" s="33">
        <f t="shared" si="614"/>
        <v>0.99458330905376935</v>
      </c>
      <c r="M9815" s="33">
        <f t="shared" si="615"/>
        <v>0.99369415500397162</v>
      </c>
    </row>
    <row r="9816" spans="1:13" ht="27.6">
      <c r="A9816" t="s">
        <v>164</v>
      </c>
      <c r="B9816" t="s">
        <v>112</v>
      </c>
      <c r="C9816" s="14" t="s">
        <v>384</v>
      </c>
      <c r="D9816" t="s">
        <v>112</v>
      </c>
      <c r="E9816" t="s">
        <v>474</v>
      </c>
      <c r="F9816" s="20">
        <v>2036</v>
      </c>
      <c r="G9816" s="20">
        <v>44</v>
      </c>
      <c r="H9816" s="11">
        <v>3865.3185920329902</v>
      </c>
      <c r="I9816" s="10">
        <v>4112654.5621572002</v>
      </c>
      <c r="J9816" s="33">
        <f t="shared" si="612"/>
        <v>9.3985977514375151E-4</v>
      </c>
      <c r="K9816" s="33">
        <f t="shared" si="613"/>
        <v>9.394182452815425E-4</v>
      </c>
      <c r="L9816" s="33">
        <f t="shared" si="614"/>
        <v>0.99369415500397162</v>
      </c>
      <c r="M9816" s="33">
        <f t="shared" si="615"/>
        <v>0.99276066058453127</v>
      </c>
    </row>
    <row r="9817" spans="1:13" ht="27.6">
      <c r="A9817" t="s">
        <v>164</v>
      </c>
      <c r="B9817" t="s">
        <v>112</v>
      </c>
      <c r="C9817" s="14" t="s">
        <v>384</v>
      </c>
      <c r="D9817" t="s">
        <v>112</v>
      </c>
      <c r="E9817" t="s">
        <v>474</v>
      </c>
      <c r="F9817" s="20">
        <v>2036</v>
      </c>
      <c r="G9817" s="20">
        <v>45</v>
      </c>
      <c r="H9817" s="11">
        <v>4163.1944885234798</v>
      </c>
      <c r="I9817" s="10">
        <v>4086071.9368253401</v>
      </c>
      <c r="J9817" s="33">
        <f t="shared" si="612"/>
        <v>1.0188744968004796E-3</v>
      </c>
      <c r="K9817" s="33">
        <f t="shared" si="613"/>
        <v>1.0183556204186317E-3</v>
      </c>
      <c r="L9817" s="33">
        <f t="shared" si="614"/>
        <v>0.99276066058453127</v>
      </c>
      <c r="M9817" s="33">
        <f t="shared" si="615"/>
        <v>0.99174967718609452</v>
      </c>
    </row>
    <row r="9818" spans="1:13" ht="27.6">
      <c r="A9818" t="s">
        <v>164</v>
      </c>
      <c r="B9818" t="s">
        <v>112</v>
      </c>
      <c r="C9818" s="14" t="s">
        <v>384</v>
      </c>
      <c r="D9818" t="s">
        <v>112</v>
      </c>
      <c r="E9818" t="s">
        <v>474</v>
      </c>
      <c r="F9818" s="20">
        <v>2036</v>
      </c>
      <c r="G9818" s="20">
        <v>46</v>
      </c>
      <c r="H9818" s="11">
        <v>5174.6605340298001</v>
      </c>
      <c r="I9818" s="10">
        <v>4062498.9299618602</v>
      </c>
      <c r="J9818" s="33">
        <f t="shared" si="612"/>
        <v>1.2737629284934682E-3</v>
      </c>
      <c r="K9818" s="33">
        <f t="shared" si="613"/>
        <v>1.2729520368255365E-3</v>
      </c>
      <c r="L9818" s="33">
        <f t="shared" si="614"/>
        <v>0.99174967718609452</v>
      </c>
      <c r="M9818" s="33">
        <f t="shared" si="615"/>
        <v>0.99048722741449946</v>
      </c>
    </row>
    <row r="9819" spans="1:13" ht="27.6">
      <c r="A9819" t="s">
        <v>164</v>
      </c>
      <c r="B9819" t="s">
        <v>112</v>
      </c>
      <c r="C9819" s="14" t="s">
        <v>384</v>
      </c>
      <c r="D9819" t="s">
        <v>112</v>
      </c>
      <c r="E9819" t="s">
        <v>474</v>
      </c>
      <c r="F9819" s="20">
        <v>2036</v>
      </c>
      <c r="G9819" s="20">
        <v>47</v>
      </c>
      <c r="H9819" s="11">
        <v>5698.3037107056698</v>
      </c>
      <c r="I9819" s="10">
        <v>4061159.7414460601</v>
      </c>
      <c r="J9819" s="33">
        <f t="shared" si="612"/>
        <v>1.4031222787303291E-3</v>
      </c>
      <c r="K9819" s="33">
        <f t="shared" si="613"/>
        <v>1.4021383629043704E-3</v>
      </c>
      <c r="L9819" s="33">
        <f t="shared" si="614"/>
        <v>0.99048722741449946</v>
      </c>
      <c r="M9819" s="33">
        <f t="shared" si="615"/>
        <v>0.98909842727497477</v>
      </c>
    </row>
    <row r="9820" spans="1:13" ht="27.6">
      <c r="A9820" t="s">
        <v>164</v>
      </c>
      <c r="B9820" t="s">
        <v>112</v>
      </c>
      <c r="C9820" s="14" t="s">
        <v>384</v>
      </c>
      <c r="D9820" t="s">
        <v>112</v>
      </c>
      <c r="E9820" t="s">
        <v>474</v>
      </c>
      <c r="F9820" s="20">
        <v>2036</v>
      </c>
      <c r="G9820" s="20">
        <v>48</v>
      </c>
      <c r="H9820" s="11">
        <v>6330.11680465277</v>
      </c>
      <c r="I9820" s="10">
        <v>4013667.7075715298</v>
      </c>
      <c r="J9820" s="33">
        <f t="shared" si="612"/>
        <v>1.5771402283032564E-3</v>
      </c>
      <c r="K9820" s="33">
        <f t="shared" si="613"/>
        <v>1.5758971962178681E-3</v>
      </c>
      <c r="L9820" s="33">
        <f t="shared" si="614"/>
        <v>0.98909842727497477</v>
      </c>
      <c r="M9820" s="33">
        <f t="shared" si="615"/>
        <v>0.98753970983664863</v>
      </c>
    </row>
    <row r="9821" spans="1:13" ht="27.6">
      <c r="A9821" t="s">
        <v>164</v>
      </c>
      <c r="B9821" t="s">
        <v>112</v>
      </c>
      <c r="C9821" s="14" t="s">
        <v>384</v>
      </c>
      <c r="D9821" t="s">
        <v>112</v>
      </c>
      <c r="E9821" t="s">
        <v>474</v>
      </c>
      <c r="F9821" s="20">
        <v>2036</v>
      </c>
      <c r="G9821" s="20">
        <v>49</v>
      </c>
      <c r="H9821" s="11">
        <v>6811.3848201555702</v>
      </c>
      <c r="I9821" s="10">
        <v>3956986.5566417398</v>
      </c>
      <c r="J9821" s="33">
        <f t="shared" si="612"/>
        <v>1.7213565734062876E-3</v>
      </c>
      <c r="K9821" s="33">
        <f t="shared" si="613"/>
        <v>1.7198758888971044E-3</v>
      </c>
      <c r="L9821" s="33">
        <f t="shared" si="614"/>
        <v>0.98753970983664863</v>
      </c>
      <c r="M9821" s="33">
        <f t="shared" si="615"/>
        <v>0.98584126410037209</v>
      </c>
    </row>
    <row r="9822" spans="1:13" ht="27.6">
      <c r="A9822" t="s">
        <v>164</v>
      </c>
      <c r="B9822" t="s">
        <v>112</v>
      </c>
      <c r="C9822" s="14" t="s">
        <v>384</v>
      </c>
      <c r="D9822" t="s">
        <v>112</v>
      </c>
      <c r="E9822" t="s">
        <v>474</v>
      </c>
      <c r="F9822" s="20">
        <v>2036</v>
      </c>
      <c r="G9822" s="20">
        <v>50</v>
      </c>
      <c r="H9822" s="11">
        <v>7469.8282805460303</v>
      </c>
      <c r="I9822" s="10">
        <v>3960106.6794838398</v>
      </c>
      <c r="J9822" s="33">
        <f t="shared" si="612"/>
        <v>1.8862694581550129E-3</v>
      </c>
      <c r="K9822" s="33">
        <f t="shared" si="613"/>
        <v>1.8844915699550713E-3</v>
      </c>
      <c r="L9822" s="33">
        <f t="shared" si="614"/>
        <v>0.98584126410037209</v>
      </c>
      <c r="M9822" s="33">
        <f t="shared" si="615"/>
        <v>0.98398345454886105</v>
      </c>
    </row>
    <row r="9823" spans="1:13" ht="27.6">
      <c r="A9823" t="s">
        <v>164</v>
      </c>
      <c r="B9823" t="s">
        <v>112</v>
      </c>
      <c r="C9823" s="14" t="s">
        <v>384</v>
      </c>
      <c r="D9823" t="s">
        <v>112</v>
      </c>
      <c r="E9823" t="s">
        <v>474</v>
      </c>
      <c r="F9823" s="20">
        <v>2036</v>
      </c>
      <c r="G9823" s="20">
        <v>51</v>
      </c>
      <c r="H9823" s="11">
        <v>8679.3451844292395</v>
      </c>
      <c r="I9823" s="10">
        <v>4017656.6029304899</v>
      </c>
      <c r="J9823" s="33">
        <f t="shared" si="612"/>
        <v>2.1603004044941274E-3</v>
      </c>
      <c r="K9823" s="33">
        <f t="shared" si="613"/>
        <v>2.1579686349850746E-3</v>
      </c>
      <c r="L9823" s="33">
        <f t="shared" si="614"/>
        <v>0.98398345454886105</v>
      </c>
      <c r="M9823" s="33">
        <f t="shared" si="615"/>
        <v>0.9818600491166003</v>
      </c>
    </row>
    <row r="9824" spans="1:13" ht="27.6">
      <c r="A9824" t="s">
        <v>164</v>
      </c>
      <c r="B9824" t="s">
        <v>112</v>
      </c>
      <c r="C9824" s="14" t="s">
        <v>384</v>
      </c>
      <c r="D9824" t="s">
        <v>112</v>
      </c>
      <c r="E9824" t="s">
        <v>474</v>
      </c>
      <c r="F9824" s="20">
        <v>2036</v>
      </c>
      <c r="G9824" s="20">
        <v>52</v>
      </c>
      <c r="H9824" s="11">
        <v>9539.9670856339799</v>
      </c>
      <c r="I9824" s="10">
        <v>4033488.7117934702</v>
      </c>
      <c r="J9824" s="33">
        <f t="shared" si="612"/>
        <v>2.3651899800141208E-3</v>
      </c>
      <c r="K9824" s="33">
        <f t="shared" si="613"/>
        <v>2.3623951220842487E-3</v>
      </c>
      <c r="L9824" s="33">
        <f t="shared" si="614"/>
        <v>0.9818600491166003</v>
      </c>
      <c r="M9824" s="33">
        <f t="shared" si="615"/>
        <v>0.97954050772599788</v>
      </c>
    </row>
    <row r="9825" spans="1:13" ht="27.6">
      <c r="A9825" t="s">
        <v>164</v>
      </c>
      <c r="B9825" t="s">
        <v>112</v>
      </c>
      <c r="C9825" s="14" t="s">
        <v>384</v>
      </c>
      <c r="D9825" t="s">
        <v>112</v>
      </c>
      <c r="E9825" t="s">
        <v>474</v>
      </c>
      <c r="F9825" s="20">
        <v>2036</v>
      </c>
      <c r="G9825" s="20">
        <v>53</v>
      </c>
      <c r="H9825" s="11">
        <v>10193.4799149961</v>
      </c>
      <c r="I9825" s="10">
        <v>3991937.6823329101</v>
      </c>
      <c r="J9825" s="33">
        <f t="shared" si="612"/>
        <v>2.5535167946406858E-3</v>
      </c>
      <c r="K9825" s="33">
        <f t="shared" si="613"/>
        <v>2.5502593438720966E-3</v>
      </c>
      <c r="L9825" s="33">
        <f t="shared" si="614"/>
        <v>0.97954050772599788</v>
      </c>
      <c r="M9825" s="33">
        <f t="shared" si="615"/>
        <v>0.97704242539346842</v>
      </c>
    </row>
    <row r="9826" spans="1:13" ht="27.6">
      <c r="A9826" t="s">
        <v>164</v>
      </c>
      <c r="B9826" t="s">
        <v>112</v>
      </c>
      <c r="C9826" s="14" t="s">
        <v>384</v>
      </c>
      <c r="D9826" t="s">
        <v>112</v>
      </c>
      <c r="E9826" t="s">
        <v>474</v>
      </c>
      <c r="F9826" s="20">
        <v>2036</v>
      </c>
      <c r="G9826" s="20">
        <v>54</v>
      </c>
      <c r="H9826" s="11">
        <v>10912.684100213501</v>
      </c>
      <c r="I9826" s="10">
        <v>3925929.8628812302</v>
      </c>
      <c r="J9826" s="33">
        <f t="shared" si="612"/>
        <v>2.7796431626021735E-3</v>
      </c>
      <c r="K9826" s="33">
        <f t="shared" si="613"/>
        <v>2.7757835315070922E-3</v>
      </c>
      <c r="L9826" s="33">
        <f t="shared" si="614"/>
        <v>0.97704242539346842</v>
      </c>
      <c r="M9826" s="33">
        <f t="shared" si="615"/>
        <v>0.97433036711947751</v>
      </c>
    </row>
    <row r="9827" spans="1:13" ht="27.6">
      <c r="A9827" t="s">
        <v>164</v>
      </c>
      <c r="B9827" t="s">
        <v>112</v>
      </c>
      <c r="C9827" s="14" t="s">
        <v>384</v>
      </c>
      <c r="D9827" t="s">
        <v>112</v>
      </c>
      <c r="E9827" t="s">
        <v>474</v>
      </c>
      <c r="F9827" s="20">
        <v>2036</v>
      </c>
      <c r="G9827" s="20">
        <v>55</v>
      </c>
      <c r="H9827" s="11">
        <v>11625.0069937971</v>
      </c>
      <c r="I9827" s="10">
        <v>3852674.0430251602</v>
      </c>
      <c r="J9827" s="33">
        <f t="shared" si="612"/>
        <v>3.0173865901899715E-3</v>
      </c>
      <c r="K9827" s="33">
        <f t="shared" si="613"/>
        <v>3.0128388545147544E-3</v>
      </c>
      <c r="L9827" s="33">
        <f t="shared" si="614"/>
        <v>0.97433036711947751</v>
      </c>
      <c r="M9827" s="33">
        <f t="shared" si="615"/>
        <v>0.97139486673228637</v>
      </c>
    </row>
    <row r="9828" spans="1:13" ht="27.6">
      <c r="A9828" t="s">
        <v>164</v>
      </c>
      <c r="B9828" t="s">
        <v>112</v>
      </c>
      <c r="C9828" s="14" t="s">
        <v>384</v>
      </c>
      <c r="D9828" t="s">
        <v>112</v>
      </c>
      <c r="E9828" t="s">
        <v>474</v>
      </c>
      <c r="F9828" s="20">
        <v>2036</v>
      </c>
      <c r="G9828" s="20">
        <v>56</v>
      </c>
      <c r="H9828" s="11">
        <v>12395.0350425303</v>
      </c>
      <c r="I9828" s="10">
        <v>3783895.3356895</v>
      </c>
      <c r="J9828" s="33">
        <f t="shared" si="612"/>
        <v>3.2757341160102892E-3</v>
      </c>
      <c r="K9828" s="33">
        <f t="shared" si="613"/>
        <v>3.2703747525578697E-3</v>
      </c>
      <c r="L9828" s="33">
        <f t="shared" si="614"/>
        <v>0.97139486673228637</v>
      </c>
      <c r="M9828" s="33">
        <f t="shared" si="615"/>
        <v>0.96821804148536073</v>
      </c>
    </row>
    <row r="9829" spans="1:13" ht="27.6">
      <c r="A9829" t="s">
        <v>164</v>
      </c>
      <c r="B9829" t="s">
        <v>112</v>
      </c>
      <c r="C9829" s="14" t="s">
        <v>384</v>
      </c>
      <c r="D9829" t="s">
        <v>112</v>
      </c>
      <c r="E9829" t="s">
        <v>474</v>
      </c>
      <c r="F9829" s="20">
        <v>2036</v>
      </c>
      <c r="G9829" s="20">
        <v>57</v>
      </c>
      <c r="H9829" s="11">
        <v>13234.800072985699</v>
      </c>
      <c r="I9829" s="10">
        <v>3701208.0018146699</v>
      </c>
      <c r="J9829" s="33">
        <f t="shared" si="612"/>
        <v>3.5758055387583709E-3</v>
      </c>
      <c r="K9829" s="33">
        <f t="shared" si="613"/>
        <v>3.569419959596809E-3</v>
      </c>
      <c r="L9829" s="33">
        <f t="shared" si="614"/>
        <v>0.96821804148536073</v>
      </c>
      <c r="M9829" s="33">
        <f t="shared" si="615"/>
        <v>0.9647620646828412</v>
      </c>
    </row>
    <row r="9830" spans="1:13" ht="27.6">
      <c r="A9830" t="s">
        <v>164</v>
      </c>
      <c r="B9830" t="s">
        <v>112</v>
      </c>
      <c r="C9830" s="14" t="s">
        <v>384</v>
      </c>
      <c r="D9830" t="s">
        <v>112</v>
      </c>
      <c r="E9830" t="s">
        <v>474</v>
      </c>
      <c r="F9830" s="20">
        <v>2036</v>
      </c>
      <c r="G9830" s="20">
        <v>58</v>
      </c>
      <c r="H9830" s="11">
        <v>14044.444827200199</v>
      </c>
      <c r="I9830" s="10">
        <v>3594518.29761957</v>
      </c>
      <c r="J9830" s="33">
        <f t="shared" si="612"/>
        <v>3.90718412436542E-3</v>
      </c>
      <c r="K9830" s="33">
        <f t="shared" si="613"/>
        <v>3.899561012007613E-3</v>
      </c>
      <c r="L9830" s="33">
        <f t="shared" si="614"/>
        <v>0.9647620646828412</v>
      </c>
      <c r="M9830" s="33">
        <f t="shared" si="615"/>
        <v>0.96099991614954006</v>
      </c>
    </row>
    <row r="9831" spans="1:13" ht="27.6">
      <c r="A9831" t="s">
        <v>164</v>
      </c>
      <c r="B9831" t="s">
        <v>112</v>
      </c>
      <c r="C9831" s="14" t="s">
        <v>384</v>
      </c>
      <c r="D9831" t="s">
        <v>112</v>
      </c>
      <c r="E9831" t="s">
        <v>474</v>
      </c>
      <c r="F9831" s="20">
        <v>2036</v>
      </c>
      <c r="G9831" s="20">
        <v>59</v>
      </c>
      <c r="H9831" s="11">
        <v>14231.8564213303</v>
      </c>
      <c r="I9831" s="10">
        <v>3491179.46387965</v>
      </c>
      <c r="J9831" s="33">
        <f t="shared" si="612"/>
        <v>4.0765181419561963E-3</v>
      </c>
      <c r="K9831" s="33">
        <f t="shared" si="613"/>
        <v>4.0682204209746553E-3</v>
      </c>
      <c r="L9831" s="33">
        <f t="shared" si="614"/>
        <v>0.96099991614954006</v>
      </c>
      <c r="M9831" s="33">
        <f t="shared" si="615"/>
        <v>0.95709035666610554</v>
      </c>
    </row>
    <row r="9832" spans="1:13" ht="27.6">
      <c r="A9832" t="s">
        <v>164</v>
      </c>
      <c r="B9832" t="s">
        <v>112</v>
      </c>
      <c r="C9832" s="14" t="s">
        <v>384</v>
      </c>
      <c r="D9832" t="s">
        <v>112</v>
      </c>
      <c r="E9832" t="s">
        <v>474</v>
      </c>
      <c r="F9832" s="20">
        <v>2036</v>
      </c>
      <c r="G9832" s="20">
        <v>60</v>
      </c>
      <c r="H9832" s="11">
        <v>14757.7769783856</v>
      </c>
      <c r="I9832" s="10">
        <v>3401526.95361599</v>
      </c>
      <c r="J9832" s="33">
        <f t="shared" si="612"/>
        <v>4.3385741696673492E-3</v>
      </c>
      <c r="K9832" s="33">
        <f t="shared" si="613"/>
        <v>4.3291761529977713E-3</v>
      </c>
      <c r="L9832" s="33">
        <f t="shared" si="614"/>
        <v>0.95709035666610554</v>
      </c>
      <c r="M9832" s="33">
        <f t="shared" si="615"/>
        <v>0.95294694391776247</v>
      </c>
    </row>
    <row r="9833" spans="1:13" ht="27.6">
      <c r="A9833" t="s">
        <v>164</v>
      </c>
      <c r="B9833" t="s">
        <v>112</v>
      </c>
      <c r="C9833" s="14" t="s">
        <v>384</v>
      </c>
      <c r="D9833" t="s">
        <v>112</v>
      </c>
      <c r="E9833" t="s">
        <v>474</v>
      </c>
      <c r="F9833" s="20">
        <v>2036</v>
      </c>
      <c r="G9833" s="20">
        <v>61</v>
      </c>
      <c r="H9833" s="11">
        <v>15482.244200446399</v>
      </c>
      <c r="I9833" s="10">
        <v>3299602.9946854198</v>
      </c>
      <c r="J9833" s="33">
        <f t="shared" si="612"/>
        <v>4.6921536395085183E-3</v>
      </c>
      <c r="K9833" s="33">
        <f t="shared" si="613"/>
        <v>4.6811626837574005E-3</v>
      </c>
      <c r="L9833" s="33">
        <f t="shared" si="614"/>
        <v>0.95294694391776247</v>
      </c>
      <c r="M9833" s="33">
        <f t="shared" si="615"/>
        <v>0.94848604424429395</v>
      </c>
    </row>
    <row r="9834" spans="1:13" ht="27.6">
      <c r="A9834" t="s">
        <v>164</v>
      </c>
      <c r="B9834" t="s">
        <v>112</v>
      </c>
      <c r="C9834" s="14" t="s">
        <v>384</v>
      </c>
      <c r="D9834" t="s">
        <v>112</v>
      </c>
      <c r="E9834" t="s">
        <v>474</v>
      </c>
      <c r="F9834" s="20">
        <v>2036</v>
      </c>
      <c r="G9834" s="20">
        <v>62</v>
      </c>
      <c r="H9834" s="11">
        <v>16330.479003276099</v>
      </c>
      <c r="I9834" s="10">
        <v>3211009.7712443098</v>
      </c>
      <c r="J9834" s="33">
        <f t="shared" si="612"/>
        <v>5.0857768012794978E-3</v>
      </c>
      <c r="K9834" s="33">
        <f t="shared" si="613"/>
        <v>5.0728661346390869E-3</v>
      </c>
      <c r="L9834" s="33">
        <f t="shared" si="614"/>
        <v>0.94848604424429395</v>
      </c>
      <c r="M9834" s="33">
        <f t="shared" si="615"/>
        <v>0.9436745015112693</v>
      </c>
    </row>
    <row r="9835" spans="1:13" ht="27.6">
      <c r="A9835" t="s">
        <v>164</v>
      </c>
      <c r="B9835" t="s">
        <v>112</v>
      </c>
      <c r="C9835" s="14" t="s">
        <v>384</v>
      </c>
      <c r="D9835" t="s">
        <v>112</v>
      </c>
      <c r="E9835" t="s">
        <v>474</v>
      </c>
      <c r="F9835" s="20">
        <v>2036</v>
      </c>
      <c r="G9835" s="20">
        <v>63</v>
      </c>
      <c r="H9835" s="11">
        <v>17207.583646165702</v>
      </c>
      <c r="I9835" s="10">
        <v>3121544.3400693699</v>
      </c>
      <c r="J9835" s="33">
        <f t="shared" si="612"/>
        <v>5.5125225758552894E-3</v>
      </c>
      <c r="K9835" s="33">
        <f t="shared" si="613"/>
        <v>5.4973565038491934E-3</v>
      </c>
      <c r="L9835" s="33">
        <f t="shared" si="614"/>
        <v>0.9436745015112693</v>
      </c>
      <c r="M9835" s="33">
        <f t="shared" si="615"/>
        <v>0.93848678635286964</v>
      </c>
    </row>
    <row r="9836" spans="1:13" ht="27.6">
      <c r="A9836" t="s">
        <v>164</v>
      </c>
      <c r="B9836" t="s">
        <v>112</v>
      </c>
      <c r="C9836" s="14" t="s">
        <v>384</v>
      </c>
      <c r="D9836" t="s">
        <v>112</v>
      </c>
      <c r="E9836" t="s">
        <v>474</v>
      </c>
      <c r="F9836" s="20">
        <v>2036</v>
      </c>
      <c r="G9836" s="20">
        <v>64</v>
      </c>
      <c r="H9836" s="11">
        <v>18276.5359751451</v>
      </c>
      <c r="I9836" s="10">
        <v>3012015.2062247498</v>
      </c>
      <c r="J9836" s="33">
        <f t="shared" si="612"/>
        <v>6.0678763962990915E-3</v>
      </c>
      <c r="K9836" s="33">
        <f t="shared" si="613"/>
        <v>6.049504013550755E-3</v>
      </c>
      <c r="L9836" s="33">
        <f t="shared" si="614"/>
        <v>0.93848678635286964</v>
      </c>
      <c r="M9836" s="33">
        <f t="shared" si="615"/>
        <v>0.93280940677216362</v>
      </c>
    </row>
    <row r="9837" spans="1:13" ht="27.6">
      <c r="A9837" t="s">
        <v>164</v>
      </c>
      <c r="B9837" t="s">
        <v>112</v>
      </c>
      <c r="C9837" s="14" t="s">
        <v>384</v>
      </c>
      <c r="D9837" t="s">
        <v>112</v>
      </c>
      <c r="E9837" t="s">
        <v>474</v>
      </c>
      <c r="F9837" s="20">
        <v>2036</v>
      </c>
      <c r="G9837" s="20">
        <v>65</v>
      </c>
      <c r="H9837" s="11">
        <v>19310.1655362233</v>
      </c>
      <c r="I9837" s="10">
        <v>2911495.9529137202</v>
      </c>
      <c r="J9837" s="33">
        <f t="shared" si="612"/>
        <v>6.6323861851493842E-3</v>
      </c>
      <c r="K9837" s="33">
        <f t="shared" si="613"/>
        <v>6.6104404562150609E-3</v>
      </c>
      <c r="L9837" s="33">
        <f t="shared" si="614"/>
        <v>0.93280940677216362</v>
      </c>
      <c r="M9837" s="33">
        <f t="shared" si="615"/>
        <v>0.92664312573169894</v>
      </c>
    </row>
    <row r="9838" spans="1:13" ht="27.6">
      <c r="A9838" t="s">
        <v>164</v>
      </c>
      <c r="B9838" t="s">
        <v>112</v>
      </c>
      <c r="C9838" s="14" t="s">
        <v>384</v>
      </c>
      <c r="D9838" t="s">
        <v>112</v>
      </c>
      <c r="E9838" t="s">
        <v>474</v>
      </c>
      <c r="F9838" s="20">
        <v>2036</v>
      </c>
      <c r="G9838" s="20">
        <v>66</v>
      </c>
      <c r="H9838" s="11">
        <v>19767.957916230102</v>
      </c>
      <c r="I9838" s="10">
        <v>2808146.3416791498</v>
      </c>
      <c r="J9838" s="33">
        <f t="shared" si="612"/>
        <v>7.0395041821110079E-3</v>
      </c>
      <c r="K9838" s="33">
        <f t="shared" si="613"/>
        <v>7.0147849103622262E-3</v>
      </c>
      <c r="L9838" s="33">
        <f t="shared" si="614"/>
        <v>0.92664312573169894</v>
      </c>
      <c r="M9838" s="33">
        <f t="shared" si="615"/>
        <v>0.92014292351602534</v>
      </c>
    </row>
    <row r="9839" spans="1:13" ht="27.6">
      <c r="A9839" t="s">
        <v>164</v>
      </c>
      <c r="B9839" t="s">
        <v>112</v>
      </c>
      <c r="C9839" s="14" t="s">
        <v>384</v>
      </c>
      <c r="D9839" t="s">
        <v>112</v>
      </c>
      <c r="E9839" t="s">
        <v>474</v>
      </c>
      <c r="F9839" s="20">
        <v>2036</v>
      </c>
      <c r="G9839" s="20">
        <v>67</v>
      </c>
      <c r="H9839" s="11">
        <v>20656.851185679701</v>
      </c>
      <c r="I9839" s="10">
        <v>2689190.40274433</v>
      </c>
      <c r="J9839" s="33">
        <f t="shared" si="612"/>
        <v>7.6814386830323725E-3</v>
      </c>
      <c r="K9839" s="33">
        <f t="shared" si="613"/>
        <v>7.6520118279790328E-3</v>
      </c>
      <c r="L9839" s="33">
        <f t="shared" si="614"/>
        <v>0.92014292351602534</v>
      </c>
      <c r="M9839" s="33">
        <f t="shared" si="615"/>
        <v>0.91310197898184953</v>
      </c>
    </row>
    <row r="9840" spans="1:13" ht="27.6">
      <c r="A9840" t="s">
        <v>164</v>
      </c>
      <c r="B9840" t="s">
        <v>112</v>
      </c>
      <c r="C9840" s="14" t="s">
        <v>384</v>
      </c>
      <c r="D9840" t="s">
        <v>112</v>
      </c>
      <c r="E9840" t="s">
        <v>474</v>
      </c>
      <c r="F9840" s="20">
        <v>2036</v>
      </c>
      <c r="G9840" s="20">
        <v>68</v>
      </c>
      <c r="H9840" s="11">
        <v>21624.4359163175</v>
      </c>
      <c r="I9840" s="10">
        <v>2561777.5926298099</v>
      </c>
      <c r="J9840" s="33">
        <f t="shared" si="612"/>
        <v>8.4411839570033825E-3</v>
      </c>
      <c r="K9840" s="33">
        <f t="shared" si="613"/>
        <v>8.4056571966226734E-3</v>
      </c>
      <c r="L9840" s="33">
        <f t="shared" si="614"/>
        <v>0.91310197898184953</v>
      </c>
      <c r="M9840" s="33">
        <f t="shared" si="615"/>
        <v>0.90542675676097029</v>
      </c>
    </row>
    <row r="9841" spans="1:13" ht="27.6">
      <c r="A9841" t="s">
        <v>164</v>
      </c>
      <c r="B9841" t="s">
        <v>112</v>
      </c>
      <c r="C9841" s="14" t="s">
        <v>384</v>
      </c>
      <c r="D9841" t="s">
        <v>112</v>
      </c>
      <c r="E9841" t="s">
        <v>474</v>
      </c>
      <c r="F9841" s="20">
        <v>2036</v>
      </c>
      <c r="G9841" s="20">
        <v>69</v>
      </c>
      <c r="H9841" s="11">
        <v>21866.320728860301</v>
      </c>
      <c r="I9841" s="10">
        <v>2435802.6796353902</v>
      </c>
      <c r="J9841" s="33">
        <f t="shared" si="612"/>
        <v>8.9770492953614046E-3</v>
      </c>
      <c r="K9841" s="33">
        <f t="shared" si="613"/>
        <v>8.9368758910884916E-3</v>
      </c>
      <c r="L9841" s="33">
        <f t="shared" si="614"/>
        <v>0.90542675676097029</v>
      </c>
      <c r="M9841" s="33">
        <f t="shared" si="615"/>
        <v>0.89733507020732672</v>
      </c>
    </row>
    <row r="9842" spans="1:13" ht="27.6">
      <c r="A9842" t="s">
        <v>164</v>
      </c>
      <c r="B9842" t="s">
        <v>112</v>
      </c>
      <c r="C9842" s="14" t="s">
        <v>384</v>
      </c>
      <c r="D9842" t="s">
        <v>112</v>
      </c>
      <c r="E9842" t="s">
        <v>474</v>
      </c>
      <c r="F9842" s="20">
        <v>2037</v>
      </c>
      <c r="G9842" s="20">
        <v>30</v>
      </c>
      <c r="H9842" s="11">
        <v>722.89454578454604</v>
      </c>
      <c r="I9842" s="10">
        <v>4637190.3227140298</v>
      </c>
      <c r="J9842" s="33">
        <f t="shared" si="612"/>
        <v>1.558906353797129E-4</v>
      </c>
      <c r="K9842" s="33">
        <f t="shared" si="613"/>
        <v>1.5587848506604107E-4</v>
      </c>
      <c r="L9842" s="33">
        <f t="shared" si="614"/>
        <v>1</v>
      </c>
      <c r="M9842" s="33">
        <f t="shared" si="615"/>
        <v>0.99984412151493396</v>
      </c>
    </row>
    <row r="9843" spans="1:13" ht="27.6">
      <c r="A9843" t="s">
        <v>164</v>
      </c>
      <c r="B9843" t="s">
        <v>112</v>
      </c>
      <c r="C9843" s="14" t="s">
        <v>384</v>
      </c>
      <c r="D9843" t="s">
        <v>112</v>
      </c>
      <c r="E9843" t="s">
        <v>474</v>
      </c>
      <c r="F9843" s="20">
        <v>2037</v>
      </c>
      <c r="G9843" s="20">
        <v>31</v>
      </c>
      <c r="H9843" s="11">
        <v>1020.26247005648</v>
      </c>
      <c r="I9843" s="10">
        <v>4566307.8231007503</v>
      </c>
      <c r="J9843" s="33">
        <f t="shared" si="612"/>
        <v>2.2343269652015508E-4</v>
      </c>
      <c r="K9843" s="33">
        <f t="shared" si="613"/>
        <v>2.2340773729412344E-4</v>
      </c>
      <c r="L9843" s="33">
        <f t="shared" si="614"/>
        <v>0.99984412151493396</v>
      </c>
      <c r="M9843" s="33">
        <f t="shared" si="615"/>
        <v>0.99962074860209948</v>
      </c>
    </row>
    <row r="9844" spans="1:13" ht="27.6">
      <c r="A9844" t="s">
        <v>164</v>
      </c>
      <c r="B9844" t="s">
        <v>112</v>
      </c>
      <c r="C9844" s="14" t="s">
        <v>384</v>
      </c>
      <c r="D9844" t="s">
        <v>112</v>
      </c>
      <c r="E9844" t="s">
        <v>474</v>
      </c>
      <c r="F9844" s="20">
        <v>2037</v>
      </c>
      <c r="G9844" s="20">
        <v>32</v>
      </c>
      <c r="H9844" s="11">
        <v>1041.15635164526</v>
      </c>
      <c r="I9844" s="10">
        <v>4472850.6100613996</v>
      </c>
      <c r="J9844" s="33">
        <f t="shared" si="612"/>
        <v>2.3277244030982019E-4</v>
      </c>
      <c r="K9844" s="33">
        <f t="shared" si="613"/>
        <v>2.3274535090722637E-4</v>
      </c>
      <c r="L9844" s="33">
        <f t="shared" si="614"/>
        <v>0.99962074860209948</v>
      </c>
      <c r="M9844" s="33">
        <f t="shared" si="615"/>
        <v>0.99938809152019192</v>
      </c>
    </row>
    <row r="9845" spans="1:13" ht="27.6">
      <c r="A9845" t="s">
        <v>164</v>
      </c>
      <c r="B9845" t="s">
        <v>112</v>
      </c>
      <c r="C9845" s="14" t="s">
        <v>384</v>
      </c>
      <c r="D9845" t="s">
        <v>112</v>
      </c>
      <c r="E9845" t="s">
        <v>474</v>
      </c>
      <c r="F9845" s="20">
        <v>2037</v>
      </c>
      <c r="G9845" s="20">
        <v>33</v>
      </c>
      <c r="H9845" s="11">
        <v>1089.5037429113499</v>
      </c>
      <c r="I9845" s="10">
        <v>4375975.7901348397</v>
      </c>
      <c r="J9845" s="33">
        <f t="shared" si="612"/>
        <v>2.4897389637472796E-4</v>
      </c>
      <c r="K9845" s="33">
        <f t="shared" si="613"/>
        <v>2.4894290494625881E-4</v>
      </c>
      <c r="L9845" s="33">
        <f t="shared" si="614"/>
        <v>0.99938809152019192</v>
      </c>
      <c r="M9845" s="33">
        <f t="shared" si="615"/>
        <v>0.99913930094552017</v>
      </c>
    </row>
    <row r="9846" spans="1:13" ht="27.6">
      <c r="A9846" t="s">
        <v>164</v>
      </c>
      <c r="B9846" t="s">
        <v>112</v>
      </c>
      <c r="C9846" s="14" t="s">
        <v>384</v>
      </c>
      <c r="D9846" t="s">
        <v>112</v>
      </c>
      <c r="E9846" t="s">
        <v>474</v>
      </c>
      <c r="F9846" s="20">
        <v>2037</v>
      </c>
      <c r="G9846" s="20">
        <v>34</v>
      </c>
      <c r="H9846" s="11">
        <v>1178.08653996317</v>
      </c>
      <c r="I9846" s="10">
        <v>4333425.5010383204</v>
      </c>
      <c r="J9846" s="33">
        <f t="shared" si="612"/>
        <v>2.7186034228138728E-4</v>
      </c>
      <c r="K9846" s="33">
        <f t="shared" si="613"/>
        <v>2.7182339160713997E-4</v>
      </c>
      <c r="L9846" s="33">
        <f t="shared" si="614"/>
        <v>0.99913930094552017</v>
      </c>
      <c r="M9846" s="33">
        <f t="shared" si="615"/>
        <v>0.99886771151204912</v>
      </c>
    </row>
    <row r="9847" spans="1:13" ht="27.6">
      <c r="A9847" t="s">
        <v>164</v>
      </c>
      <c r="B9847" t="s">
        <v>112</v>
      </c>
      <c r="C9847" s="14" t="s">
        <v>384</v>
      </c>
      <c r="D9847" t="s">
        <v>112</v>
      </c>
      <c r="E9847" t="s">
        <v>474</v>
      </c>
      <c r="F9847" s="20">
        <v>2037</v>
      </c>
      <c r="G9847" s="20">
        <v>35</v>
      </c>
      <c r="H9847" s="11">
        <v>1294.4701809913199</v>
      </c>
      <c r="I9847" s="10">
        <v>4313631.8408922404</v>
      </c>
      <c r="J9847" s="33">
        <f t="shared" si="612"/>
        <v>3.0008823857428896E-4</v>
      </c>
      <c r="K9847" s="33">
        <f t="shared" si="613"/>
        <v>3.0004321660248578E-4</v>
      </c>
      <c r="L9847" s="33">
        <f t="shared" si="614"/>
        <v>0.99886771151204912</v>
      </c>
      <c r="M9847" s="33">
        <f t="shared" si="615"/>
        <v>0.99856800803092671</v>
      </c>
    </row>
    <row r="9848" spans="1:13" ht="27.6">
      <c r="A9848" t="s">
        <v>164</v>
      </c>
      <c r="B9848" t="s">
        <v>112</v>
      </c>
      <c r="C9848" s="14" t="s">
        <v>384</v>
      </c>
      <c r="D9848" t="s">
        <v>112</v>
      </c>
      <c r="E9848" t="s">
        <v>474</v>
      </c>
      <c r="F9848" s="20">
        <v>2037</v>
      </c>
      <c r="G9848" s="20">
        <v>36</v>
      </c>
      <c r="H9848" s="11">
        <v>1699.67554997196</v>
      </c>
      <c r="I9848" s="10">
        <v>4293810.3554176698</v>
      </c>
      <c r="J9848" s="33">
        <f t="shared" si="612"/>
        <v>3.9584318106350745E-4</v>
      </c>
      <c r="K9848" s="33">
        <f t="shared" si="613"/>
        <v>3.957648454880891E-4</v>
      </c>
      <c r="L9848" s="33">
        <f t="shared" si="614"/>
        <v>0.99856800803092671</v>
      </c>
      <c r="M9848" s="33">
        <f t="shared" si="615"/>
        <v>0.998172809917519</v>
      </c>
    </row>
    <row r="9849" spans="1:13" ht="27.6">
      <c r="A9849" t="s">
        <v>164</v>
      </c>
      <c r="B9849" t="s">
        <v>112</v>
      </c>
      <c r="C9849" s="14" t="s">
        <v>384</v>
      </c>
      <c r="D9849" t="s">
        <v>112</v>
      </c>
      <c r="E9849" t="s">
        <v>474</v>
      </c>
      <c r="F9849" s="20">
        <v>2037</v>
      </c>
      <c r="G9849" s="20">
        <v>37</v>
      </c>
      <c r="H9849" s="11">
        <v>1875.23227405852</v>
      </c>
      <c r="I9849" s="10">
        <v>4293568.2024090895</v>
      </c>
      <c r="J9849" s="33">
        <f t="shared" si="612"/>
        <v>4.3675381073633371E-4</v>
      </c>
      <c r="K9849" s="33">
        <f t="shared" si="613"/>
        <v>4.3665844767459827E-4</v>
      </c>
      <c r="L9849" s="33">
        <f t="shared" si="614"/>
        <v>0.998172809917519</v>
      </c>
      <c r="M9849" s="33">
        <f t="shared" si="615"/>
        <v>0.99773694932782941</v>
      </c>
    </row>
    <row r="9850" spans="1:13" ht="27.6">
      <c r="A9850" t="s">
        <v>164</v>
      </c>
      <c r="B9850" t="s">
        <v>112</v>
      </c>
      <c r="C9850" s="14" t="s">
        <v>384</v>
      </c>
      <c r="D9850" t="s">
        <v>112</v>
      </c>
      <c r="E9850" t="s">
        <v>474</v>
      </c>
      <c r="F9850" s="20">
        <v>2037</v>
      </c>
      <c r="G9850" s="20">
        <v>38</v>
      </c>
      <c r="H9850" s="11">
        <v>2101.63390975011</v>
      </c>
      <c r="I9850" s="10">
        <v>4331657.3391858004</v>
      </c>
      <c r="J9850" s="33">
        <f t="shared" si="612"/>
        <v>4.8518009278756646E-4</v>
      </c>
      <c r="K9850" s="33">
        <f t="shared" si="613"/>
        <v>4.8506241195922506E-4</v>
      </c>
      <c r="L9850" s="33">
        <f t="shared" si="614"/>
        <v>0.99773694932782941</v>
      </c>
      <c r="M9850" s="33">
        <f t="shared" si="615"/>
        <v>0.99725298463668766</v>
      </c>
    </row>
    <row r="9851" spans="1:13" ht="27.6">
      <c r="A9851" t="s">
        <v>164</v>
      </c>
      <c r="B9851" t="s">
        <v>112</v>
      </c>
      <c r="C9851" s="14" t="s">
        <v>384</v>
      </c>
      <c r="D9851" t="s">
        <v>112</v>
      </c>
      <c r="E9851" t="s">
        <v>474</v>
      </c>
      <c r="F9851" s="20">
        <v>2037</v>
      </c>
      <c r="G9851" s="20">
        <v>39</v>
      </c>
      <c r="H9851" s="11">
        <v>2254.4048601970399</v>
      </c>
      <c r="I9851" s="10">
        <v>4372050.0199742503</v>
      </c>
      <c r="J9851" s="33">
        <f t="shared" si="612"/>
        <v>5.1564022595750568E-4</v>
      </c>
      <c r="K9851" s="33">
        <f t="shared" si="613"/>
        <v>5.1550730638338926E-4</v>
      </c>
      <c r="L9851" s="33">
        <f t="shared" si="614"/>
        <v>0.99725298463668766</v>
      </c>
      <c r="M9851" s="33">
        <f t="shared" si="615"/>
        <v>0.99673889343679478</v>
      </c>
    </row>
    <row r="9852" spans="1:13" ht="27.6">
      <c r="A9852" t="s">
        <v>164</v>
      </c>
      <c r="B9852" t="s">
        <v>112</v>
      </c>
      <c r="C9852" s="14" t="s">
        <v>384</v>
      </c>
      <c r="D9852" t="s">
        <v>112</v>
      </c>
      <c r="E9852" t="s">
        <v>474</v>
      </c>
      <c r="F9852" s="20">
        <v>2037</v>
      </c>
      <c r="G9852" s="20">
        <v>40</v>
      </c>
      <c r="H9852" s="11">
        <v>2446.2038851653901</v>
      </c>
      <c r="I9852" s="10">
        <v>4366282.9115239903</v>
      </c>
      <c r="J9852" s="33">
        <f t="shared" si="612"/>
        <v>5.6024859926256509E-4</v>
      </c>
      <c r="K9852" s="33">
        <f t="shared" si="613"/>
        <v>5.6009168932025233E-4</v>
      </c>
      <c r="L9852" s="33">
        <f t="shared" si="614"/>
        <v>0.99673889343679478</v>
      </c>
      <c r="M9852" s="33">
        <f t="shared" si="615"/>
        <v>0.99618062826615861</v>
      </c>
    </row>
    <row r="9853" spans="1:13" ht="27.6">
      <c r="A9853" t="s">
        <v>164</v>
      </c>
      <c r="B9853" t="s">
        <v>112</v>
      </c>
      <c r="C9853" s="14" t="s">
        <v>384</v>
      </c>
      <c r="D9853" t="s">
        <v>112</v>
      </c>
      <c r="E9853" t="s">
        <v>474</v>
      </c>
      <c r="F9853" s="20">
        <v>2037</v>
      </c>
      <c r="G9853" s="20">
        <v>41</v>
      </c>
      <c r="H9853" s="11">
        <v>3121.5082094394402</v>
      </c>
      <c r="I9853" s="10">
        <v>4301756.1193714002</v>
      </c>
      <c r="J9853" s="33">
        <f t="shared" si="612"/>
        <v>7.2563579217865435E-4</v>
      </c>
      <c r="K9853" s="33">
        <f t="shared" si="613"/>
        <v>7.2537258219596001E-4</v>
      </c>
      <c r="L9853" s="33">
        <f t="shared" si="614"/>
        <v>0.99618062826615861</v>
      </c>
      <c r="M9853" s="33">
        <f t="shared" si="615"/>
        <v>0.99545802615149959</v>
      </c>
    </row>
    <row r="9854" spans="1:13" ht="27.6">
      <c r="A9854" t="s">
        <v>164</v>
      </c>
      <c r="B9854" t="s">
        <v>112</v>
      </c>
      <c r="C9854" s="14" t="s">
        <v>384</v>
      </c>
      <c r="D9854" t="s">
        <v>112</v>
      </c>
      <c r="E9854" t="s">
        <v>474</v>
      </c>
      <c r="F9854" s="20">
        <v>2037</v>
      </c>
      <c r="G9854" s="20">
        <v>42</v>
      </c>
      <c r="H9854" s="11">
        <v>3372.6594418907598</v>
      </c>
      <c r="I9854" s="10">
        <v>4235164.1147240801</v>
      </c>
      <c r="J9854" s="33">
        <f t="shared" si="612"/>
        <v>7.9634681219678961E-4</v>
      </c>
      <c r="K9854" s="33">
        <f t="shared" si="613"/>
        <v>7.9602981222703928E-4</v>
      </c>
      <c r="L9854" s="33">
        <f t="shared" si="614"/>
        <v>0.99545802615149959</v>
      </c>
      <c r="M9854" s="33">
        <f t="shared" si="615"/>
        <v>0.99466561188586233</v>
      </c>
    </row>
    <row r="9855" spans="1:13" ht="27.6">
      <c r="A9855" t="s">
        <v>164</v>
      </c>
      <c r="B9855" t="s">
        <v>112</v>
      </c>
      <c r="C9855" s="14" t="s">
        <v>384</v>
      </c>
      <c r="D9855" t="s">
        <v>112</v>
      </c>
      <c r="E9855" t="s">
        <v>474</v>
      </c>
      <c r="F9855" s="20">
        <v>2037</v>
      </c>
      <c r="G9855" s="20">
        <v>43</v>
      </c>
      <c r="H9855" s="11">
        <v>3691.5934554161499</v>
      </c>
      <c r="I9855" s="10">
        <v>4177583.4263885398</v>
      </c>
      <c r="J9855" s="33">
        <f t="shared" si="612"/>
        <v>8.8366720149679427E-4</v>
      </c>
      <c r="K9855" s="33">
        <f t="shared" si="613"/>
        <v>8.832768826144699E-4</v>
      </c>
      <c r="L9855" s="33">
        <f t="shared" si="614"/>
        <v>0.99466561188586233</v>
      </c>
      <c r="M9855" s="33">
        <f t="shared" si="615"/>
        <v>0.993787046744952</v>
      </c>
    </row>
    <row r="9856" spans="1:13" ht="27.6">
      <c r="A9856" t="s">
        <v>164</v>
      </c>
      <c r="B9856" t="s">
        <v>112</v>
      </c>
      <c r="C9856" s="14" t="s">
        <v>384</v>
      </c>
      <c r="D9856" t="s">
        <v>112</v>
      </c>
      <c r="E9856" t="s">
        <v>474</v>
      </c>
      <c r="F9856" s="20">
        <v>2037</v>
      </c>
      <c r="G9856" s="20">
        <v>44</v>
      </c>
      <c r="H9856" s="11">
        <v>3832.9167575943402</v>
      </c>
      <c r="I9856" s="10">
        <v>4122032.2626123801</v>
      </c>
      <c r="J9856" s="33">
        <f t="shared" si="612"/>
        <v>9.2986093106539396E-4</v>
      </c>
      <c r="K9856" s="33">
        <f t="shared" si="613"/>
        <v>9.2942874435808509E-4</v>
      </c>
      <c r="L9856" s="33">
        <f t="shared" si="614"/>
        <v>0.993787046744952</v>
      </c>
      <c r="M9856" s="33">
        <f t="shared" si="615"/>
        <v>0.99286339249793654</v>
      </c>
    </row>
    <row r="9857" spans="1:13" ht="27.6">
      <c r="A9857" t="s">
        <v>164</v>
      </c>
      <c r="B9857" t="s">
        <v>112</v>
      </c>
      <c r="C9857" s="14" t="s">
        <v>384</v>
      </c>
      <c r="D9857" t="s">
        <v>112</v>
      </c>
      <c r="E9857" t="s">
        <v>474</v>
      </c>
      <c r="F9857" s="20">
        <v>2037</v>
      </c>
      <c r="G9857" s="20">
        <v>45</v>
      </c>
      <c r="H9857" s="11">
        <v>4119.6067374030699</v>
      </c>
      <c r="I9857" s="10">
        <v>4100681.8983345199</v>
      </c>
      <c r="J9857" s="33">
        <f t="shared" si="612"/>
        <v>1.0046150468477539E-3</v>
      </c>
      <c r="K9857" s="33">
        <f t="shared" si="613"/>
        <v>1.0041105900939762E-3</v>
      </c>
      <c r="L9857" s="33">
        <f t="shared" si="614"/>
        <v>0.99286339249793654</v>
      </c>
      <c r="M9857" s="33">
        <f t="shared" si="615"/>
        <v>0.99186644785101274</v>
      </c>
    </row>
    <row r="9858" spans="1:13" ht="27.6">
      <c r="A9858" t="s">
        <v>164</v>
      </c>
      <c r="B9858" t="s">
        <v>112</v>
      </c>
      <c r="C9858" s="14" t="s">
        <v>384</v>
      </c>
      <c r="D9858" t="s">
        <v>112</v>
      </c>
      <c r="E9858" t="s">
        <v>474</v>
      </c>
      <c r="F9858" s="20">
        <v>2037</v>
      </c>
      <c r="G9858" s="20">
        <v>46</v>
      </c>
      <c r="H9858" s="11">
        <v>5119.8900893433602</v>
      </c>
      <c r="I9858" s="10">
        <v>4073125.40695239</v>
      </c>
      <c r="J9858" s="33">
        <f t="shared" ref="J9858:J9921" si="616">IF(I9858&gt;0,H9858/I9858,0)</f>
        <v>1.2569929913290308E-3</v>
      </c>
      <c r="K9858" s="33">
        <f t="shared" ref="K9858:K9921" si="617">1-EXP(-J9858)</f>
        <v>1.2562033065496303E-3</v>
      </c>
      <c r="L9858" s="33">
        <f t="shared" ref="L9858:L9921" si="618">IF(G9858=30,1,M9857)</f>
        <v>0.99186644785101274</v>
      </c>
      <c r="M9858" s="33">
        <f t="shared" ref="M9858:M9921" si="619">L9858*(1-K9858)</f>
        <v>0.99062046193956665</v>
      </c>
    </row>
    <row r="9859" spans="1:13" ht="27.6">
      <c r="A9859" t="s">
        <v>164</v>
      </c>
      <c r="B9859" t="s">
        <v>112</v>
      </c>
      <c r="C9859" s="14" t="s">
        <v>384</v>
      </c>
      <c r="D9859" t="s">
        <v>112</v>
      </c>
      <c r="E9859" t="s">
        <v>474</v>
      </c>
      <c r="F9859" s="20">
        <v>2037</v>
      </c>
      <c r="G9859" s="20">
        <v>47</v>
      </c>
      <c r="H9859" s="11">
        <v>5593.4488510478996</v>
      </c>
      <c r="I9859" s="10">
        <v>4048686.4912128602</v>
      </c>
      <c r="J9859" s="33">
        <f t="shared" si="616"/>
        <v>1.3815465492790667E-3</v>
      </c>
      <c r="K9859" s="33">
        <f t="shared" si="617"/>
        <v>1.3805926531796908E-3</v>
      </c>
      <c r="L9859" s="33">
        <f t="shared" si="618"/>
        <v>0.99062046193956665</v>
      </c>
      <c r="M9859" s="33">
        <f t="shared" si="619"/>
        <v>0.98925281860772341</v>
      </c>
    </row>
    <row r="9860" spans="1:13" ht="27.6">
      <c r="A9860" t="s">
        <v>164</v>
      </c>
      <c r="B9860" t="s">
        <v>112</v>
      </c>
      <c r="C9860" s="14" t="s">
        <v>384</v>
      </c>
      <c r="D9860" t="s">
        <v>112</v>
      </c>
      <c r="E9860" t="s">
        <v>474</v>
      </c>
      <c r="F9860" s="20">
        <v>2037</v>
      </c>
      <c r="G9860" s="20">
        <v>48</v>
      </c>
      <c r="H9860" s="11">
        <v>6199.4260484141496</v>
      </c>
      <c r="I9860" s="10">
        <v>4046002.9700114802</v>
      </c>
      <c r="J9860" s="33">
        <f t="shared" si="616"/>
        <v>1.5322346756449759E-3</v>
      </c>
      <c r="K9860" s="33">
        <f t="shared" si="617"/>
        <v>1.5310614034136361E-3</v>
      </c>
      <c r="L9860" s="33">
        <f t="shared" si="618"/>
        <v>0.98925281860772341</v>
      </c>
      <c r="M9860" s="33">
        <f t="shared" si="619"/>
        <v>0.98773821179893495</v>
      </c>
    </row>
    <row r="9861" spans="1:13" ht="27.6">
      <c r="A9861" t="s">
        <v>164</v>
      </c>
      <c r="B9861" t="s">
        <v>112</v>
      </c>
      <c r="C9861" s="14" t="s">
        <v>384</v>
      </c>
      <c r="D9861" t="s">
        <v>112</v>
      </c>
      <c r="E9861" t="s">
        <v>474</v>
      </c>
      <c r="F9861" s="20">
        <v>2037</v>
      </c>
      <c r="G9861" s="20">
        <v>49</v>
      </c>
      <c r="H9861" s="11">
        <v>6700.1591570404098</v>
      </c>
      <c r="I9861" s="10">
        <v>3997087.2656363901</v>
      </c>
      <c r="J9861" s="33">
        <f t="shared" si="616"/>
        <v>1.6762604145880849E-3</v>
      </c>
      <c r="K9861" s="33">
        <f t="shared" si="617"/>
        <v>1.6748562747769258E-3</v>
      </c>
      <c r="L9861" s="33">
        <f t="shared" si="618"/>
        <v>0.98773821179893495</v>
      </c>
      <c r="M9861" s="33">
        <f t="shared" si="619"/>
        <v>0.98608389225706661</v>
      </c>
    </row>
    <row r="9862" spans="1:13" ht="27.6">
      <c r="A9862" t="s">
        <v>164</v>
      </c>
      <c r="B9862" t="s">
        <v>112</v>
      </c>
      <c r="C9862" s="14" t="s">
        <v>384</v>
      </c>
      <c r="D9862" t="s">
        <v>112</v>
      </c>
      <c r="E9862" t="s">
        <v>474</v>
      </c>
      <c r="F9862" s="20">
        <v>2037</v>
      </c>
      <c r="G9862" s="20">
        <v>50</v>
      </c>
      <c r="H9862" s="11">
        <v>7248.0927535630599</v>
      </c>
      <c r="I9862" s="10">
        <v>3939121.05098115</v>
      </c>
      <c r="J9862" s="33">
        <f t="shared" si="616"/>
        <v>1.8400279300271102E-3</v>
      </c>
      <c r="K9862" s="33">
        <f t="shared" si="617"/>
        <v>1.8383361164560075E-3</v>
      </c>
      <c r="L9862" s="33">
        <f t="shared" si="618"/>
        <v>0.98608389225706661</v>
      </c>
      <c r="M9862" s="33">
        <f t="shared" si="619"/>
        <v>0.98427113862407489</v>
      </c>
    </row>
    <row r="9863" spans="1:13" ht="27.6">
      <c r="A9863" t="s">
        <v>164</v>
      </c>
      <c r="B9863" t="s">
        <v>112</v>
      </c>
      <c r="C9863" s="14" t="s">
        <v>384</v>
      </c>
      <c r="D9863" t="s">
        <v>112</v>
      </c>
      <c r="E9863" t="s">
        <v>474</v>
      </c>
      <c r="F9863" s="20">
        <v>2037</v>
      </c>
      <c r="G9863" s="20">
        <v>51</v>
      </c>
      <c r="H9863" s="11">
        <v>8306.8791834291096</v>
      </c>
      <c r="I9863" s="10">
        <v>3940522.8421712001</v>
      </c>
      <c r="J9863" s="33">
        <f t="shared" si="616"/>
        <v>2.1080652279259668E-3</v>
      </c>
      <c r="K9863" s="33">
        <f t="shared" si="617"/>
        <v>2.1058448189530399E-3</v>
      </c>
      <c r="L9863" s="33">
        <f t="shared" si="618"/>
        <v>0.98427113862407489</v>
      </c>
      <c r="M9863" s="33">
        <f t="shared" si="619"/>
        <v>0.9821984163463584</v>
      </c>
    </row>
    <row r="9864" spans="1:13" ht="27.6">
      <c r="A9864" t="s">
        <v>164</v>
      </c>
      <c r="B9864" t="s">
        <v>112</v>
      </c>
      <c r="C9864" s="14" t="s">
        <v>384</v>
      </c>
      <c r="D9864" t="s">
        <v>112</v>
      </c>
      <c r="E9864" t="s">
        <v>474</v>
      </c>
      <c r="F9864" s="20">
        <v>2037</v>
      </c>
      <c r="G9864" s="20">
        <v>52</v>
      </c>
      <c r="H9864" s="11">
        <v>9212.2894828339195</v>
      </c>
      <c r="I9864" s="10">
        <v>3996074.5288622701</v>
      </c>
      <c r="J9864" s="33">
        <f t="shared" si="616"/>
        <v>2.3053347519663924E-3</v>
      </c>
      <c r="K9864" s="33">
        <f t="shared" si="617"/>
        <v>2.3026795086072971E-3</v>
      </c>
      <c r="L9864" s="33">
        <f t="shared" si="618"/>
        <v>0.9821984163463584</v>
      </c>
      <c r="M9864" s="33">
        <f t="shared" si="619"/>
        <v>0.97993672817965116</v>
      </c>
    </row>
    <row r="9865" spans="1:13" ht="27.6">
      <c r="A9865" t="s">
        <v>164</v>
      </c>
      <c r="B9865" t="s">
        <v>112</v>
      </c>
      <c r="C9865" s="14" t="s">
        <v>384</v>
      </c>
      <c r="D9865" t="s">
        <v>112</v>
      </c>
      <c r="E9865" t="s">
        <v>474</v>
      </c>
      <c r="F9865" s="20">
        <v>2037</v>
      </c>
      <c r="G9865" s="20">
        <v>53</v>
      </c>
      <c r="H9865" s="11">
        <v>10122.897417161899</v>
      </c>
      <c r="I9865" s="10">
        <v>4009772.2883637398</v>
      </c>
      <c r="J9865" s="33">
        <f t="shared" si="616"/>
        <v>2.5245566803227949E-3</v>
      </c>
      <c r="K9865" s="33">
        <f t="shared" si="617"/>
        <v>2.5213726670776371E-3</v>
      </c>
      <c r="L9865" s="33">
        <f t="shared" si="618"/>
        <v>0.97993672817965116</v>
      </c>
      <c r="M9865" s="33">
        <f t="shared" si="619"/>
        <v>0.97746594249775354</v>
      </c>
    </row>
    <row r="9866" spans="1:13" ht="27.6">
      <c r="A9866" t="s">
        <v>164</v>
      </c>
      <c r="B9866" t="s">
        <v>112</v>
      </c>
      <c r="C9866" s="14" t="s">
        <v>384</v>
      </c>
      <c r="D9866" t="s">
        <v>112</v>
      </c>
      <c r="E9866" t="s">
        <v>474</v>
      </c>
      <c r="F9866" s="20">
        <v>2037</v>
      </c>
      <c r="G9866" s="20">
        <v>54</v>
      </c>
      <c r="H9866" s="11">
        <v>10906.934475433</v>
      </c>
      <c r="I9866" s="10">
        <v>3966376.9714792101</v>
      </c>
      <c r="J9866" s="33">
        <f t="shared" si="616"/>
        <v>2.7498481747602012E-3</v>
      </c>
      <c r="K9866" s="33">
        <f t="shared" si="617"/>
        <v>2.7460708054587446E-3</v>
      </c>
      <c r="L9866" s="33">
        <f t="shared" si="618"/>
        <v>0.97746594249775354</v>
      </c>
      <c r="M9866" s="33">
        <f t="shared" si="619"/>
        <v>0.97478175180973026</v>
      </c>
    </row>
    <row r="9867" spans="1:13" ht="27.6">
      <c r="A9867" t="s">
        <v>164</v>
      </c>
      <c r="B9867" t="s">
        <v>112</v>
      </c>
      <c r="C9867" s="14" t="s">
        <v>384</v>
      </c>
      <c r="D9867" t="s">
        <v>112</v>
      </c>
      <c r="E9867" t="s">
        <v>474</v>
      </c>
      <c r="F9867" s="20">
        <v>2037</v>
      </c>
      <c r="G9867" s="20">
        <v>55</v>
      </c>
      <c r="H9867" s="11">
        <v>11705.799641322399</v>
      </c>
      <c r="I9867" s="10">
        <v>3898485.8717552298</v>
      </c>
      <c r="J9867" s="33">
        <f t="shared" si="616"/>
        <v>3.0026528314830224E-3</v>
      </c>
      <c r="K9867" s="33">
        <f t="shared" si="617"/>
        <v>2.9981493780332213E-3</v>
      </c>
      <c r="L9867" s="33">
        <f t="shared" si="618"/>
        <v>0.97478175180973026</v>
      </c>
      <c r="M9867" s="33">
        <f t="shared" si="619"/>
        <v>0.97185921050682378</v>
      </c>
    </row>
    <row r="9868" spans="1:13" ht="27.6">
      <c r="A9868" t="s">
        <v>164</v>
      </c>
      <c r="B9868" t="s">
        <v>112</v>
      </c>
      <c r="C9868" s="14" t="s">
        <v>384</v>
      </c>
      <c r="D9868" t="s">
        <v>112</v>
      </c>
      <c r="E9868" t="s">
        <v>474</v>
      </c>
      <c r="F9868" s="20">
        <v>2037</v>
      </c>
      <c r="G9868" s="20">
        <v>56</v>
      </c>
      <c r="H9868" s="11">
        <v>12460.2956729368</v>
      </c>
      <c r="I9868" s="10">
        <v>3823309.8153063101</v>
      </c>
      <c r="J9868" s="33">
        <f t="shared" si="616"/>
        <v>3.2590337364377373E-3</v>
      </c>
      <c r="K9868" s="33">
        <f t="shared" si="617"/>
        <v>3.2537288504890238E-3</v>
      </c>
      <c r="L9868" s="33">
        <f t="shared" si="618"/>
        <v>0.97185921050682378</v>
      </c>
      <c r="M9868" s="33">
        <f t="shared" si="619"/>
        <v>0.96869704415498425</v>
      </c>
    </row>
    <row r="9869" spans="1:13" ht="27.6">
      <c r="A9869" t="s">
        <v>164</v>
      </c>
      <c r="B9869" t="s">
        <v>112</v>
      </c>
      <c r="C9869" s="14" t="s">
        <v>384</v>
      </c>
      <c r="D9869" t="s">
        <v>112</v>
      </c>
      <c r="E9869" t="s">
        <v>474</v>
      </c>
      <c r="F9869" s="20">
        <v>2037</v>
      </c>
      <c r="G9869" s="20">
        <v>57</v>
      </c>
      <c r="H9869" s="11">
        <v>13327.481792926201</v>
      </c>
      <c r="I9869" s="10">
        <v>3752468.6020505801</v>
      </c>
      <c r="J9869" s="33">
        <f t="shared" si="616"/>
        <v>3.5516571106399778E-3</v>
      </c>
      <c r="K9869" s="33">
        <f t="shared" si="617"/>
        <v>3.5453574368248253E-3</v>
      </c>
      <c r="L9869" s="33">
        <f t="shared" si="618"/>
        <v>0.96869704415498425</v>
      </c>
      <c r="M9869" s="33">
        <f t="shared" si="619"/>
        <v>0.96526266688545914</v>
      </c>
    </row>
    <row r="9870" spans="1:13" ht="27.6">
      <c r="A9870" t="s">
        <v>164</v>
      </c>
      <c r="B9870" t="s">
        <v>112</v>
      </c>
      <c r="C9870" s="14" t="s">
        <v>384</v>
      </c>
      <c r="D9870" t="s">
        <v>112</v>
      </c>
      <c r="E9870" t="s">
        <v>474</v>
      </c>
      <c r="F9870" s="20">
        <v>2037</v>
      </c>
      <c r="G9870" s="20">
        <v>58</v>
      </c>
      <c r="H9870" s="11">
        <v>14227.3012353752</v>
      </c>
      <c r="I9870" s="10">
        <v>3667601.4136753599</v>
      </c>
      <c r="J9870" s="33">
        <f t="shared" si="616"/>
        <v>3.8791841398920727E-3</v>
      </c>
      <c r="K9870" s="33">
        <f t="shared" si="617"/>
        <v>3.8716698247074355E-3</v>
      </c>
      <c r="L9870" s="33">
        <f t="shared" si="618"/>
        <v>0.96526266688545914</v>
      </c>
      <c r="M9870" s="33">
        <f t="shared" si="619"/>
        <v>0.96152548854516207</v>
      </c>
    </row>
    <row r="9871" spans="1:13" ht="27.6">
      <c r="A9871" t="s">
        <v>164</v>
      </c>
      <c r="B9871" t="s">
        <v>112</v>
      </c>
      <c r="C9871" s="14" t="s">
        <v>384</v>
      </c>
      <c r="D9871" t="s">
        <v>112</v>
      </c>
      <c r="E9871" t="s">
        <v>474</v>
      </c>
      <c r="F9871" s="20">
        <v>2037</v>
      </c>
      <c r="G9871" s="20">
        <v>59</v>
      </c>
      <c r="H9871" s="11">
        <v>14428.3751330672</v>
      </c>
      <c r="I9871" s="10">
        <v>3558825.0497117499</v>
      </c>
      <c r="J9871" s="33">
        <f t="shared" si="616"/>
        <v>4.0542524376790704E-3</v>
      </c>
      <c r="K9871" s="33">
        <f t="shared" si="617"/>
        <v>4.0460450516162094E-3</v>
      </c>
      <c r="L9871" s="33">
        <f t="shared" si="618"/>
        <v>0.96152548854516207</v>
      </c>
      <c r="M9871" s="33">
        <f t="shared" si="619"/>
        <v>0.95763511310023108</v>
      </c>
    </row>
    <row r="9872" spans="1:13" ht="27.6">
      <c r="A9872" t="s">
        <v>164</v>
      </c>
      <c r="B9872" t="s">
        <v>112</v>
      </c>
      <c r="C9872" s="14" t="s">
        <v>384</v>
      </c>
      <c r="D9872" t="s">
        <v>112</v>
      </c>
      <c r="E9872" t="s">
        <v>474</v>
      </c>
      <c r="F9872" s="20">
        <v>2037</v>
      </c>
      <c r="G9872" s="20">
        <v>60</v>
      </c>
      <c r="H9872" s="11">
        <v>14839.521509267501</v>
      </c>
      <c r="I9872" s="10">
        <v>3453969.5498480699</v>
      </c>
      <c r="J9872" s="33">
        <f t="shared" si="616"/>
        <v>4.2963672073832405E-3</v>
      </c>
      <c r="K9872" s="33">
        <f t="shared" si="617"/>
        <v>4.2871510252180389E-3</v>
      </c>
      <c r="L9872" s="33">
        <f t="shared" si="618"/>
        <v>0.95763511310023108</v>
      </c>
      <c r="M9872" s="33">
        <f t="shared" si="619"/>
        <v>0.95352958674331867</v>
      </c>
    </row>
    <row r="9873" spans="1:13" ht="27.6">
      <c r="A9873" t="s">
        <v>164</v>
      </c>
      <c r="B9873" t="s">
        <v>112</v>
      </c>
      <c r="C9873" s="14" t="s">
        <v>384</v>
      </c>
      <c r="D9873" t="s">
        <v>112</v>
      </c>
      <c r="E9873" t="s">
        <v>474</v>
      </c>
      <c r="F9873" s="20">
        <v>2037</v>
      </c>
      <c r="G9873" s="20">
        <v>61</v>
      </c>
      <c r="H9873" s="11">
        <v>15589.750083639099</v>
      </c>
      <c r="I9873" s="10">
        <v>3362302.71554989</v>
      </c>
      <c r="J9873" s="33">
        <f t="shared" si="616"/>
        <v>4.6366289422841165E-3</v>
      </c>
      <c r="K9873" s="33">
        <f t="shared" si="617"/>
        <v>4.6258963723652125E-3</v>
      </c>
      <c r="L9873" s="33">
        <f t="shared" si="618"/>
        <v>0.95352958674331867</v>
      </c>
      <c r="M9873" s="33">
        <f t="shared" si="619"/>
        <v>0.94911865768705983</v>
      </c>
    </row>
    <row r="9874" spans="1:13" ht="27.6">
      <c r="A9874" t="s">
        <v>164</v>
      </c>
      <c r="B9874" t="s">
        <v>112</v>
      </c>
      <c r="C9874" s="14" t="s">
        <v>384</v>
      </c>
      <c r="D9874" t="s">
        <v>112</v>
      </c>
      <c r="E9874" t="s">
        <v>474</v>
      </c>
      <c r="F9874" s="20">
        <v>2037</v>
      </c>
      <c r="G9874" s="20">
        <v>62</v>
      </c>
      <c r="H9874" s="11">
        <v>16334.9546917513</v>
      </c>
      <c r="I9874" s="10">
        <v>3258283.9489829601</v>
      </c>
      <c r="J9874" s="33">
        <f t="shared" si="616"/>
        <v>5.0133613115118736E-3</v>
      </c>
      <c r="K9874" s="33">
        <f t="shared" si="617"/>
        <v>5.0008153901937025E-3</v>
      </c>
      <c r="L9874" s="33">
        <f t="shared" si="618"/>
        <v>0.94911865768705983</v>
      </c>
      <c r="M9874" s="33">
        <f t="shared" si="619"/>
        <v>0.94437229049657845</v>
      </c>
    </row>
    <row r="9875" spans="1:13" ht="27.6">
      <c r="A9875" t="s">
        <v>164</v>
      </c>
      <c r="B9875" t="s">
        <v>112</v>
      </c>
      <c r="C9875" s="14" t="s">
        <v>384</v>
      </c>
      <c r="D9875" t="s">
        <v>112</v>
      </c>
      <c r="E9875" t="s">
        <v>474</v>
      </c>
      <c r="F9875" s="20">
        <v>2037</v>
      </c>
      <c r="G9875" s="20">
        <v>63</v>
      </c>
      <c r="H9875" s="11">
        <v>17222.813465030398</v>
      </c>
      <c r="I9875" s="10">
        <v>3167160.08270841</v>
      </c>
      <c r="J9875" s="33">
        <f t="shared" si="616"/>
        <v>5.4379358842835115E-3</v>
      </c>
      <c r="K9875" s="33">
        <f t="shared" si="617"/>
        <v>5.4231770755467368E-3</v>
      </c>
      <c r="L9875" s="33">
        <f t="shared" si="618"/>
        <v>0.94437229049657845</v>
      </c>
      <c r="M9875" s="33">
        <f t="shared" si="619"/>
        <v>0.93925079233997588</v>
      </c>
    </row>
    <row r="9876" spans="1:13" ht="27.6">
      <c r="A9876" t="s">
        <v>164</v>
      </c>
      <c r="B9876" t="s">
        <v>112</v>
      </c>
      <c r="C9876" s="14" t="s">
        <v>384</v>
      </c>
      <c r="D9876" t="s">
        <v>112</v>
      </c>
      <c r="E9876" t="s">
        <v>474</v>
      </c>
      <c r="F9876" s="20">
        <v>2037</v>
      </c>
      <c r="G9876" s="20">
        <v>64</v>
      </c>
      <c r="H9876" s="11">
        <v>18429.967819725702</v>
      </c>
      <c r="I9876" s="10">
        <v>3075063.60904916</v>
      </c>
      <c r="J9876" s="33">
        <f t="shared" si="616"/>
        <v>5.9933614919349355E-3</v>
      </c>
      <c r="K9876" s="33">
        <f t="shared" si="617"/>
        <v>5.9754371278903928E-3</v>
      </c>
      <c r="L9876" s="33">
        <f t="shared" si="618"/>
        <v>0.93925079233997588</v>
      </c>
      <c r="M9876" s="33">
        <f t="shared" si="619"/>
        <v>0.9336383582830271</v>
      </c>
    </row>
    <row r="9877" spans="1:13" ht="27.6">
      <c r="A9877" t="s">
        <v>164</v>
      </c>
      <c r="B9877" t="s">
        <v>112</v>
      </c>
      <c r="C9877" s="14" t="s">
        <v>384</v>
      </c>
      <c r="D9877" t="s">
        <v>112</v>
      </c>
      <c r="E9877" t="s">
        <v>474</v>
      </c>
      <c r="F9877" s="20">
        <v>2037</v>
      </c>
      <c r="G9877" s="20">
        <v>65</v>
      </c>
      <c r="H9877" s="11">
        <v>19434.874043293101</v>
      </c>
      <c r="I9877" s="10">
        <v>2962816.9146156898</v>
      </c>
      <c r="J9877" s="33">
        <f t="shared" si="616"/>
        <v>6.5595933206065212E-3</v>
      </c>
      <c r="K9877" s="33">
        <f t="shared" si="617"/>
        <v>6.5381261526181733E-3</v>
      </c>
      <c r="L9877" s="33">
        <f t="shared" si="618"/>
        <v>0.9336383582830271</v>
      </c>
      <c r="M9877" s="33">
        <f t="shared" si="619"/>
        <v>0.92753411291564936</v>
      </c>
    </row>
    <row r="9878" spans="1:13" ht="27.6">
      <c r="A9878" t="s">
        <v>164</v>
      </c>
      <c r="B9878" t="s">
        <v>112</v>
      </c>
      <c r="C9878" s="14" t="s">
        <v>384</v>
      </c>
      <c r="D9878" t="s">
        <v>112</v>
      </c>
      <c r="E9878" t="s">
        <v>474</v>
      </c>
      <c r="F9878" s="20">
        <v>2037</v>
      </c>
      <c r="G9878" s="20">
        <v>66</v>
      </c>
      <c r="H9878" s="11">
        <v>19897.717963416198</v>
      </c>
      <c r="I9878" s="10">
        <v>2859443.8293751501</v>
      </c>
      <c r="J9878" s="33">
        <f t="shared" si="616"/>
        <v>6.9585972485300667E-3</v>
      </c>
      <c r="K9878" s="33">
        <f t="shared" si="617"/>
        <v>6.9344422714235909E-3</v>
      </c>
      <c r="L9878" s="33">
        <f t="shared" si="618"/>
        <v>0.92753411291564936</v>
      </c>
      <c r="M9878" s="33">
        <f t="shared" si="619"/>
        <v>0.92110218115485964</v>
      </c>
    </row>
    <row r="9879" spans="1:13" ht="27.6">
      <c r="A9879" t="s">
        <v>164</v>
      </c>
      <c r="B9879" t="s">
        <v>112</v>
      </c>
      <c r="C9879" s="14" t="s">
        <v>384</v>
      </c>
      <c r="D9879" t="s">
        <v>112</v>
      </c>
      <c r="E9879" t="s">
        <v>474</v>
      </c>
      <c r="F9879" s="20">
        <v>2037</v>
      </c>
      <c r="G9879" s="20">
        <v>67</v>
      </c>
      <c r="H9879" s="11">
        <v>20851.109107042899</v>
      </c>
      <c r="I9879" s="10">
        <v>2752877.2403477901</v>
      </c>
      <c r="J9879" s="33">
        <f t="shared" si="616"/>
        <v>7.5742967399478498E-3</v>
      </c>
      <c r="K9879" s="33">
        <f t="shared" si="617"/>
        <v>7.5456840403290704E-3</v>
      </c>
      <c r="L9879" s="33">
        <f t="shared" si="618"/>
        <v>0.92110218115485964</v>
      </c>
      <c r="M9879" s="33">
        <f t="shared" si="619"/>
        <v>0.91415183512700715</v>
      </c>
    </row>
    <row r="9880" spans="1:13" ht="27.6">
      <c r="A9880" t="s">
        <v>164</v>
      </c>
      <c r="B9880" t="s">
        <v>112</v>
      </c>
      <c r="C9880" s="14" t="s">
        <v>384</v>
      </c>
      <c r="D9880" t="s">
        <v>112</v>
      </c>
      <c r="E9880" t="s">
        <v>474</v>
      </c>
      <c r="F9880" s="20">
        <v>2037</v>
      </c>
      <c r="G9880" s="20">
        <v>68</v>
      </c>
      <c r="H9880" s="11">
        <v>21638.121489537101</v>
      </c>
      <c r="I9880" s="10">
        <v>2631294.88560984</v>
      </c>
      <c r="J9880" s="33">
        <f t="shared" si="616"/>
        <v>8.2233738255156289E-3</v>
      </c>
      <c r="K9880" s="33">
        <f t="shared" si="617"/>
        <v>8.1896543794870436E-3</v>
      </c>
      <c r="L9880" s="33">
        <f t="shared" si="618"/>
        <v>0.91415183512700715</v>
      </c>
      <c r="M9880" s="33">
        <f t="shared" si="619"/>
        <v>0.90666524754694311</v>
      </c>
    </row>
    <row r="9881" spans="1:13" ht="27.6">
      <c r="A9881" t="s">
        <v>164</v>
      </c>
      <c r="B9881" t="s">
        <v>112</v>
      </c>
      <c r="C9881" s="14" t="s">
        <v>384</v>
      </c>
      <c r="D9881" t="s">
        <v>112</v>
      </c>
      <c r="E9881" t="s">
        <v>474</v>
      </c>
      <c r="F9881" s="20">
        <v>2037</v>
      </c>
      <c r="G9881" s="20">
        <v>69</v>
      </c>
      <c r="H9881" s="11">
        <v>21906.166887008501</v>
      </c>
      <c r="I9881" s="10">
        <v>2501291.3940061699</v>
      </c>
      <c r="J9881" s="33">
        <f t="shared" si="616"/>
        <v>8.7579427728820894E-3</v>
      </c>
      <c r="K9881" s="33">
        <f t="shared" si="617"/>
        <v>8.7197037053551307E-3</v>
      </c>
      <c r="L9881" s="33">
        <f t="shared" si="618"/>
        <v>0.90666524754694311</v>
      </c>
      <c r="M9881" s="33">
        <f t="shared" si="619"/>
        <v>0.89875939522839132</v>
      </c>
    </row>
    <row r="9882" spans="1:13" ht="27.6">
      <c r="A9882" t="s">
        <v>164</v>
      </c>
      <c r="B9882" t="s">
        <v>112</v>
      </c>
      <c r="C9882" s="14" t="s">
        <v>384</v>
      </c>
      <c r="D9882" t="s">
        <v>112</v>
      </c>
      <c r="E9882" t="s">
        <v>474</v>
      </c>
      <c r="F9882" s="20">
        <v>2038</v>
      </c>
      <c r="G9882" s="20">
        <v>30</v>
      </c>
      <c r="H9882" s="11">
        <v>727.86199563300897</v>
      </c>
      <c r="I9882" s="10">
        <v>4658868.6526508396</v>
      </c>
      <c r="J9882" s="33">
        <f t="shared" si="616"/>
        <v>1.5623149092620681E-4</v>
      </c>
      <c r="K9882" s="33">
        <f t="shared" si="617"/>
        <v>1.5621928742237667E-4</v>
      </c>
      <c r="L9882" s="33">
        <f t="shared" si="618"/>
        <v>1</v>
      </c>
      <c r="M9882" s="33">
        <f t="shared" si="619"/>
        <v>0.99984378071257762</v>
      </c>
    </row>
    <row r="9883" spans="1:13" ht="27.6">
      <c r="A9883" t="s">
        <v>164</v>
      </c>
      <c r="B9883" t="s">
        <v>112</v>
      </c>
      <c r="C9883" s="14" t="s">
        <v>384</v>
      </c>
      <c r="D9883" t="s">
        <v>112</v>
      </c>
      <c r="E9883" t="s">
        <v>474</v>
      </c>
      <c r="F9883" s="20">
        <v>2038</v>
      </c>
      <c r="G9883" s="20">
        <v>31</v>
      </c>
      <c r="H9883" s="11">
        <v>1034.9804680990101</v>
      </c>
      <c r="I9883" s="10">
        <v>4631602.9110698504</v>
      </c>
      <c r="J9883" s="33">
        <f t="shared" si="616"/>
        <v>2.2346053579535831E-4</v>
      </c>
      <c r="K9883" s="33">
        <f t="shared" si="617"/>
        <v>2.234355703494284E-4</v>
      </c>
      <c r="L9883" s="33">
        <f t="shared" si="618"/>
        <v>0.99984378071257762</v>
      </c>
      <c r="M9883" s="33">
        <f t="shared" si="619"/>
        <v>0.9996203800471738</v>
      </c>
    </row>
    <row r="9884" spans="1:13" ht="27.6">
      <c r="A9884" t="s">
        <v>164</v>
      </c>
      <c r="B9884" t="s">
        <v>112</v>
      </c>
      <c r="C9884" s="14" t="s">
        <v>384</v>
      </c>
      <c r="D9884" t="s">
        <v>112</v>
      </c>
      <c r="E9884" t="s">
        <v>474</v>
      </c>
      <c r="F9884" s="20">
        <v>2038</v>
      </c>
      <c r="G9884" s="20">
        <v>32</v>
      </c>
      <c r="H9884" s="11">
        <v>1062.0743359087801</v>
      </c>
      <c r="I9884" s="10">
        <v>4560798.7647718396</v>
      </c>
      <c r="J9884" s="33">
        <f t="shared" si="616"/>
        <v>2.3287024722782565E-4</v>
      </c>
      <c r="K9884" s="33">
        <f t="shared" si="617"/>
        <v>2.3284313505633758E-4</v>
      </c>
      <c r="L9884" s="33">
        <f t="shared" si="618"/>
        <v>0.9996203800471738</v>
      </c>
      <c r="M9884" s="33">
        <f t="shared" si="619"/>
        <v>0.99938762530401737</v>
      </c>
    </row>
    <row r="9885" spans="1:13" ht="27.6">
      <c r="A9885" t="s">
        <v>164</v>
      </c>
      <c r="B9885" t="s">
        <v>112</v>
      </c>
      <c r="C9885" s="14" t="s">
        <v>384</v>
      </c>
      <c r="D9885" t="s">
        <v>112</v>
      </c>
      <c r="E9885" t="s">
        <v>474</v>
      </c>
      <c r="F9885" s="20">
        <v>2038</v>
      </c>
      <c r="G9885" s="20">
        <v>33</v>
      </c>
      <c r="H9885" s="11">
        <v>1098.2646998474099</v>
      </c>
      <c r="I9885" s="10">
        <v>4467237.6975615304</v>
      </c>
      <c r="J9885" s="33">
        <f t="shared" si="616"/>
        <v>2.4584872670798432E-4</v>
      </c>
      <c r="K9885" s="33">
        <f t="shared" si="617"/>
        <v>2.4581850838623076E-4</v>
      </c>
      <c r="L9885" s="33">
        <f t="shared" si="618"/>
        <v>0.99938762530401737</v>
      </c>
      <c r="M9885" s="33">
        <f t="shared" si="619"/>
        <v>0.99914195732866551</v>
      </c>
    </row>
    <row r="9886" spans="1:13" ht="27.6">
      <c r="A9886" t="s">
        <v>164</v>
      </c>
      <c r="B9886" t="s">
        <v>112</v>
      </c>
      <c r="C9886" s="14" t="s">
        <v>384</v>
      </c>
      <c r="D9886" t="s">
        <v>112</v>
      </c>
      <c r="E9886" t="s">
        <v>474</v>
      </c>
      <c r="F9886" s="20">
        <v>2038</v>
      </c>
      <c r="G9886" s="20">
        <v>34</v>
      </c>
      <c r="H9886" s="11">
        <v>1150.7342569145301</v>
      </c>
      <c r="I9886" s="10">
        <v>4370206.9287267001</v>
      </c>
      <c r="J9886" s="33">
        <f t="shared" si="616"/>
        <v>2.6331344846634234E-4</v>
      </c>
      <c r="K9886" s="33">
        <f t="shared" si="617"/>
        <v>2.632787845228135E-4</v>
      </c>
      <c r="L9886" s="33">
        <f t="shared" si="618"/>
        <v>0.99914195732866551</v>
      </c>
      <c r="M9886" s="33">
        <f t="shared" si="619"/>
        <v>0.9988789044485743</v>
      </c>
    </row>
    <row r="9887" spans="1:13" ht="27.6">
      <c r="A9887" t="s">
        <v>164</v>
      </c>
      <c r="B9887" t="s">
        <v>112</v>
      </c>
      <c r="C9887" s="14" t="s">
        <v>384</v>
      </c>
      <c r="D9887" t="s">
        <v>112</v>
      </c>
      <c r="E9887" t="s">
        <v>474</v>
      </c>
      <c r="F9887" s="20">
        <v>2038</v>
      </c>
      <c r="G9887" s="20">
        <v>35</v>
      </c>
      <c r="H9887" s="11">
        <v>1260.54437770243</v>
      </c>
      <c r="I9887" s="10">
        <v>4327369.6080667498</v>
      </c>
      <c r="J9887" s="33">
        <f t="shared" si="616"/>
        <v>2.9129575050687145E-4</v>
      </c>
      <c r="K9887" s="33">
        <f t="shared" si="617"/>
        <v>2.9125332801904769E-4</v>
      </c>
      <c r="L9887" s="33">
        <f t="shared" si="618"/>
        <v>0.9988789044485743</v>
      </c>
      <c r="M9887" s="33">
        <f t="shared" si="619"/>
        <v>0.9985879776433656</v>
      </c>
    </row>
    <row r="9888" spans="1:13" ht="27.6">
      <c r="A9888" t="s">
        <v>164</v>
      </c>
      <c r="B9888" t="s">
        <v>112</v>
      </c>
      <c r="C9888" s="14" t="s">
        <v>384</v>
      </c>
      <c r="D9888" t="s">
        <v>112</v>
      </c>
      <c r="E9888" t="s">
        <v>474</v>
      </c>
      <c r="F9888" s="20">
        <v>2038</v>
      </c>
      <c r="G9888" s="20">
        <v>36</v>
      </c>
      <c r="H9888" s="11">
        <v>1657.6713626984199</v>
      </c>
      <c r="I9888" s="10">
        <v>4307196.4407881899</v>
      </c>
      <c r="J9888" s="33">
        <f t="shared" si="616"/>
        <v>3.8486086842955239E-4</v>
      </c>
      <c r="K9888" s="33">
        <f t="shared" si="617"/>
        <v>3.8478681898546085E-4</v>
      </c>
      <c r="L9888" s="33">
        <f t="shared" si="618"/>
        <v>0.9985879776433656</v>
      </c>
      <c r="M9888" s="33">
        <f t="shared" si="619"/>
        <v>0.99820373415197106</v>
      </c>
    </row>
    <row r="9889" spans="1:13" ht="27.6">
      <c r="A9889" t="s">
        <v>164</v>
      </c>
      <c r="B9889" t="s">
        <v>112</v>
      </c>
      <c r="C9889" s="14" t="s">
        <v>384</v>
      </c>
      <c r="D9889" t="s">
        <v>112</v>
      </c>
      <c r="E9889" t="s">
        <v>474</v>
      </c>
      <c r="F9889" s="20">
        <v>2038</v>
      </c>
      <c r="G9889" s="20">
        <v>37</v>
      </c>
      <c r="H9889" s="11">
        <v>1827.4424893058999</v>
      </c>
      <c r="I9889" s="10">
        <v>4287071.90741383</v>
      </c>
      <c r="J9889" s="33">
        <f t="shared" si="616"/>
        <v>4.262682149430757E-4</v>
      </c>
      <c r="K9889" s="33">
        <f t="shared" si="617"/>
        <v>4.2617737555528112E-4</v>
      </c>
      <c r="L9889" s="33">
        <f t="shared" si="618"/>
        <v>0.99820373415197106</v>
      </c>
      <c r="M9889" s="33">
        <f t="shared" si="619"/>
        <v>0.99777832230428065</v>
      </c>
    </row>
    <row r="9890" spans="1:13" ht="27.6">
      <c r="A9890" t="s">
        <v>164</v>
      </c>
      <c r="B9890" t="s">
        <v>112</v>
      </c>
      <c r="C9890" s="14" t="s">
        <v>384</v>
      </c>
      <c r="D9890" t="s">
        <v>112</v>
      </c>
      <c r="E9890" t="s">
        <v>474</v>
      </c>
      <c r="F9890" s="20">
        <v>2038</v>
      </c>
      <c r="G9890" s="20">
        <v>38</v>
      </c>
      <c r="H9890" s="11">
        <v>2026.6593902398399</v>
      </c>
      <c r="I9890" s="10">
        <v>4286306.4780376405</v>
      </c>
      <c r="J9890" s="33">
        <f t="shared" si="616"/>
        <v>4.7282185737863673E-4</v>
      </c>
      <c r="K9890" s="33">
        <f t="shared" si="617"/>
        <v>4.7271009473948133E-4</v>
      </c>
      <c r="L9890" s="33">
        <f t="shared" si="618"/>
        <v>0.99777832230428065</v>
      </c>
      <c r="M9890" s="33">
        <f t="shared" si="619"/>
        <v>0.99730666241901522</v>
      </c>
    </row>
    <row r="9891" spans="1:13" ht="27.6">
      <c r="A9891" t="s">
        <v>164</v>
      </c>
      <c r="B9891" t="s">
        <v>112</v>
      </c>
      <c r="C9891" s="14" t="s">
        <v>384</v>
      </c>
      <c r="D9891" t="s">
        <v>112</v>
      </c>
      <c r="E9891" t="s">
        <v>474</v>
      </c>
      <c r="F9891" s="20">
        <v>2038</v>
      </c>
      <c r="G9891" s="20">
        <v>39</v>
      </c>
      <c r="H9891" s="11">
        <v>2196.8386071667701</v>
      </c>
      <c r="I9891" s="10">
        <v>4323726.2386380201</v>
      </c>
      <c r="J9891" s="33">
        <f t="shared" si="616"/>
        <v>5.0808920036037649E-4</v>
      </c>
      <c r="K9891" s="33">
        <f t="shared" si="617"/>
        <v>5.0796014490073205E-4</v>
      </c>
      <c r="L9891" s="33">
        <f t="shared" si="618"/>
        <v>0.99730666241901522</v>
      </c>
      <c r="M9891" s="33">
        <f t="shared" si="619"/>
        <v>0.99680007038226237</v>
      </c>
    </row>
    <row r="9892" spans="1:13" ht="27.6">
      <c r="A9892" t="s">
        <v>164</v>
      </c>
      <c r="B9892" t="s">
        <v>112</v>
      </c>
      <c r="C9892" s="14" t="s">
        <v>384</v>
      </c>
      <c r="D9892" t="s">
        <v>112</v>
      </c>
      <c r="E9892" t="s">
        <v>474</v>
      </c>
      <c r="F9892" s="20">
        <v>2038</v>
      </c>
      <c r="G9892" s="20">
        <v>40</v>
      </c>
      <c r="H9892" s="11">
        <v>2414.1479535848298</v>
      </c>
      <c r="I9892" s="10">
        <v>4363475.2708605304</v>
      </c>
      <c r="J9892" s="33">
        <f t="shared" si="616"/>
        <v>5.5326266421322707E-4</v>
      </c>
      <c r="K9892" s="33">
        <f t="shared" si="617"/>
        <v>5.5310964264709828E-4</v>
      </c>
      <c r="L9892" s="33">
        <f t="shared" si="618"/>
        <v>0.99680007038226237</v>
      </c>
      <c r="M9892" s="33">
        <f t="shared" si="619"/>
        <v>0.99624873065154262</v>
      </c>
    </row>
    <row r="9893" spans="1:13" ht="27.6">
      <c r="A9893" t="s">
        <v>164</v>
      </c>
      <c r="B9893" t="s">
        <v>112</v>
      </c>
      <c r="C9893" s="14" t="s">
        <v>384</v>
      </c>
      <c r="D9893" t="s">
        <v>112</v>
      </c>
      <c r="E9893" t="s">
        <v>474</v>
      </c>
      <c r="F9893" s="20">
        <v>2038</v>
      </c>
      <c r="G9893" s="20">
        <v>41</v>
      </c>
      <c r="H9893" s="11">
        <v>3136.4510857739501</v>
      </c>
      <c r="I9893" s="10">
        <v>4357038.5981150903</v>
      </c>
      <c r="J9893" s="33">
        <f t="shared" si="616"/>
        <v>7.1985845779076144E-4</v>
      </c>
      <c r="K9893" s="33">
        <f t="shared" si="617"/>
        <v>7.1959942185129133E-4</v>
      </c>
      <c r="L9893" s="33">
        <f t="shared" si="618"/>
        <v>0.99624873065154262</v>
      </c>
      <c r="M9893" s="33">
        <f t="shared" si="619"/>
        <v>0.99553183064094564</v>
      </c>
    </row>
    <row r="9894" spans="1:13" ht="27.6">
      <c r="A9894" t="s">
        <v>164</v>
      </c>
      <c r="B9894" t="s">
        <v>112</v>
      </c>
      <c r="C9894" s="14" t="s">
        <v>384</v>
      </c>
      <c r="D9894" t="s">
        <v>112</v>
      </c>
      <c r="E9894" t="s">
        <v>474</v>
      </c>
      <c r="F9894" s="20">
        <v>2038</v>
      </c>
      <c r="G9894" s="20">
        <v>42</v>
      </c>
      <c r="H9894" s="11">
        <v>3396.3933121955602</v>
      </c>
      <c r="I9894" s="10">
        <v>4292109.56760801</v>
      </c>
      <c r="J9894" s="33">
        <f t="shared" si="616"/>
        <v>7.9131095297000254E-4</v>
      </c>
      <c r="K9894" s="33">
        <f t="shared" si="617"/>
        <v>7.9099794902448561E-4</v>
      </c>
      <c r="L9894" s="33">
        <f t="shared" si="618"/>
        <v>0.99553183064094564</v>
      </c>
      <c r="M9894" s="33">
        <f t="shared" si="619"/>
        <v>0.99474436700472002</v>
      </c>
    </row>
    <row r="9895" spans="1:13" ht="27.6">
      <c r="A9895" t="s">
        <v>164</v>
      </c>
      <c r="B9895" t="s">
        <v>112</v>
      </c>
      <c r="C9895" s="14" t="s">
        <v>384</v>
      </c>
      <c r="D9895" t="s">
        <v>112</v>
      </c>
      <c r="E9895" t="s">
        <v>474</v>
      </c>
      <c r="F9895" s="20">
        <v>2038</v>
      </c>
      <c r="G9895" s="20">
        <v>43</v>
      </c>
      <c r="H9895" s="11">
        <v>3701.3745148574999</v>
      </c>
      <c r="I9895" s="10">
        <v>4224834.9868959496</v>
      </c>
      <c r="J9895" s="33">
        <f t="shared" si="616"/>
        <v>8.7609919117266068E-4</v>
      </c>
      <c r="K9895" s="33">
        <f t="shared" si="617"/>
        <v>8.7571552832665933E-4</v>
      </c>
      <c r="L9895" s="33">
        <f t="shared" si="618"/>
        <v>0.99474436700472002</v>
      </c>
      <c r="M9895" s="33">
        <f t="shared" si="619"/>
        <v>0.99387325391581849</v>
      </c>
    </row>
    <row r="9896" spans="1:13" ht="27.6">
      <c r="A9896" t="s">
        <v>164</v>
      </c>
      <c r="B9896" t="s">
        <v>112</v>
      </c>
      <c r="C9896" s="14" t="s">
        <v>384</v>
      </c>
      <c r="D9896" t="s">
        <v>112</v>
      </c>
      <c r="E9896" t="s">
        <v>474</v>
      </c>
      <c r="F9896" s="20">
        <v>2038</v>
      </c>
      <c r="G9896" s="20">
        <v>44</v>
      </c>
      <c r="H9896" s="11">
        <v>3830.2996152774599</v>
      </c>
      <c r="I9896" s="10">
        <v>4166438.55927512</v>
      </c>
      <c r="J9896" s="33">
        <f t="shared" si="616"/>
        <v>9.1932223667396599E-4</v>
      </c>
      <c r="K9896" s="33">
        <f t="shared" si="617"/>
        <v>9.1889978945147721E-4</v>
      </c>
      <c r="L9896" s="33">
        <f t="shared" si="618"/>
        <v>0.99387325391581849</v>
      </c>
      <c r="M9896" s="33">
        <f t="shared" si="619"/>
        <v>0.99295998399205376</v>
      </c>
    </row>
    <row r="9897" spans="1:13" ht="27.6">
      <c r="A9897" t="s">
        <v>164</v>
      </c>
      <c r="B9897" t="s">
        <v>112</v>
      </c>
      <c r="C9897" s="14" t="s">
        <v>384</v>
      </c>
      <c r="D9897" t="s">
        <v>112</v>
      </c>
      <c r="E9897" t="s">
        <v>474</v>
      </c>
      <c r="F9897" s="20">
        <v>2038</v>
      </c>
      <c r="G9897" s="20">
        <v>45</v>
      </c>
      <c r="H9897" s="11">
        <v>4087.6501404742799</v>
      </c>
      <c r="I9897" s="10">
        <v>4110200.7919526799</v>
      </c>
      <c r="J9897" s="33">
        <f t="shared" si="616"/>
        <v>9.9451349152514593E-4</v>
      </c>
      <c r="K9897" s="33">
        <f t="shared" si="617"/>
        <v>9.9401912688046323E-4</v>
      </c>
      <c r="L9897" s="33">
        <f t="shared" si="618"/>
        <v>0.99295998399205376</v>
      </c>
      <c r="M9897" s="33">
        <f t="shared" si="619"/>
        <v>0.99197296277573876</v>
      </c>
    </row>
    <row r="9898" spans="1:13" ht="27.6">
      <c r="A9898" t="s">
        <v>164</v>
      </c>
      <c r="B9898" t="s">
        <v>112</v>
      </c>
      <c r="C9898" s="14" t="s">
        <v>384</v>
      </c>
      <c r="D9898" t="s">
        <v>112</v>
      </c>
      <c r="E9898" t="s">
        <v>474</v>
      </c>
      <c r="F9898" s="20">
        <v>2038</v>
      </c>
      <c r="G9898" s="20">
        <v>46</v>
      </c>
      <c r="H9898" s="11">
        <v>5070.5199657123403</v>
      </c>
      <c r="I9898" s="10">
        <v>4087881.9680510699</v>
      </c>
      <c r="J9898" s="33">
        <f t="shared" si="616"/>
        <v>1.2403782705423245E-3</v>
      </c>
      <c r="K9898" s="33">
        <f t="shared" si="617"/>
        <v>1.2396093193782765E-3</v>
      </c>
      <c r="L9898" s="33">
        <f t="shared" si="618"/>
        <v>0.99197296277573876</v>
      </c>
      <c r="M9898" s="33">
        <f t="shared" si="619"/>
        <v>0.99074330384651066</v>
      </c>
    </row>
    <row r="9899" spans="1:13" ht="27.6">
      <c r="A9899" t="s">
        <v>164</v>
      </c>
      <c r="B9899" t="s">
        <v>112</v>
      </c>
      <c r="C9899" s="14" t="s">
        <v>384</v>
      </c>
      <c r="D9899" t="s">
        <v>112</v>
      </c>
      <c r="E9899" t="s">
        <v>474</v>
      </c>
      <c r="F9899" s="20">
        <v>2038</v>
      </c>
      <c r="G9899" s="20">
        <v>47</v>
      </c>
      <c r="H9899" s="11">
        <v>5539.9186402853802</v>
      </c>
      <c r="I9899" s="10">
        <v>4059488.5227918699</v>
      </c>
      <c r="J9899" s="33">
        <f t="shared" si="616"/>
        <v>1.3646839027088467E-3</v>
      </c>
      <c r="K9899" s="33">
        <f t="shared" si="617"/>
        <v>1.3637531450765294E-3</v>
      </c>
      <c r="L9899" s="33">
        <f t="shared" si="618"/>
        <v>0.99074330384651066</v>
      </c>
      <c r="M9899" s="33">
        <f t="shared" si="619"/>
        <v>0.98939217454992645</v>
      </c>
    </row>
    <row r="9900" spans="1:13" ht="27.6">
      <c r="A9900" t="s">
        <v>164</v>
      </c>
      <c r="B9900" t="s">
        <v>112</v>
      </c>
      <c r="C9900" s="14" t="s">
        <v>384</v>
      </c>
      <c r="D9900" t="s">
        <v>112</v>
      </c>
      <c r="E9900" t="s">
        <v>474</v>
      </c>
      <c r="F9900" s="20">
        <v>2038</v>
      </c>
      <c r="G9900" s="20">
        <v>48</v>
      </c>
      <c r="H9900" s="11">
        <v>6093.6817462148701</v>
      </c>
      <c r="I9900" s="10">
        <v>4033824.2294370499</v>
      </c>
      <c r="J9900" s="33">
        <f t="shared" si="616"/>
        <v>1.5106463245834806E-3</v>
      </c>
      <c r="K9900" s="33">
        <f t="shared" si="617"/>
        <v>1.5095058727698785E-3</v>
      </c>
      <c r="L9900" s="33">
        <f t="shared" si="618"/>
        <v>0.98939217454992645</v>
      </c>
      <c r="M9900" s="33">
        <f t="shared" si="619"/>
        <v>0.98789868125197078</v>
      </c>
    </row>
    <row r="9901" spans="1:13" ht="27.6">
      <c r="A9901" t="s">
        <v>164</v>
      </c>
      <c r="B9901" t="s">
        <v>112</v>
      </c>
      <c r="C9901" s="14" t="s">
        <v>384</v>
      </c>
      <c r="D9901" t="s">
        <v>112</v>
      </c>
      <c r="E9901" t="s">
        <v>474</v>
      </c>
      <c r="F9901" s="20">
        <v>2038</v>
      </c>
      <c r="G9901" s="20">
        <v>49</v>
      </c>
      <c r="H9901" s="11">
        <v>6580.7620749665302</v>
      </c>
      <c r="I9901" s="10">
        <v>4029648.0317347599</v>
      </c>
      <c r="J9901" s="33">
        <f t="shared" si="616"/>
        <v>1.6330860718208975E-3</v>
      </c>
      <c r="K9901" s="33">
        <f t="shared" si="617"/>
        <v>1.6317533123643146E-3</v>
      </c>
      <c r="L9901" s="33">
        <f t="shared" si="618"/>
        <v>0.98789868125197078</v>
      </c>
      <c r="M9901" s="33">
        <f t="shared" si="619"/>
        <v>0.98628667430655759</v>
      </c>
    </row>
    <row r="9902" spans="1:13" ht="27.6">
      <c r="A9902" t="s">
        <v>164</v>
      </c>
      <c r="B9902" t="s">
        <v>112</v>
      </c>
      <c r="C9902" s="14" t="s">
        <v>384</v>
      </c>
      <c r="D9902" t="s">
        <v>112</v>
      </c>
      <c r="E9902" t="s">
        <v>474</v>
      </c>
      <c r="F9902" s="20">
        <v>2038</v>
      </c>
      <c r="G9902" s="20">
        <v>50</v>
      </c>
      <c r="H9902" s="11">
        <v>7148.8296809969097</v>
      </c>
      <c r="I9902" s="10">
        <v>3979412.3856478198</v>
      </c>
      <c r="J9902" s="33">
        <f t="shared" si="616"/>
        <v>1.7964535936963798E-3</v>
      </c>
      <c r="K9902" s="33">
        <f t="shared" si="617"/>
        <v>1.7948409367715135E-3</v>
      </c>
      <c r="L9902" s="33">
        <f t="shared" si="618"/>
        <v>0.98628667430655759</v>
      </c>
      <c r="M9902" s="33">
        <f t="shared" si="619"/>
        <v>0.98451644660811999</v>
      </c>
    </row>
    <row r="9903" spans="1:13" ht="27.6">
      <c r="A9903" t="s">
        <v>164</v>
      </c>
      <c r="B9903" t="s">
        <v>112</v>
      </c>
      <c r="C9903" s="14" t="s">
        <v>384</v>
      </c>
      <c r="D9903" t="s">
        <v>112</v>
      </c>
      <c r="E9903" t="s">
        <v>474</v>
      </c>
      <c r="F9903" s="20">
        <v>2038</v>
      </c>
      <c r="G9903" s="20">
        <v>51</v>
      </c>
      <c r="H9903" s="11">
        <v>8072.5768972197002</v>
      </c>
      <c r="I9903" s="10">
        <v>3920034.6771177002</v>
      </c>
      <c r="J9903" s="33">
        <f t="shared" si="616"/>
        <v>2.0593126240289424E-3</v>
      </c>
      <c r="K9903" s="33">
        <f t="shared" si="617"/>
        <v>2.0571936945494862E-3</v>
      </c>
      <c r="L9903" s="33">
        <f t="shared" si="618"/>
        <v>0.98451644660811999</v>
      </c>
      <c r="M9903" s="33">
        <f t="shared" si="619"/>
        <v>0.9824911055819775</v>
      </c>
    </row>
    <row r="9904" spans="1:13" ht="27.6">
      <c r="A9904" t="s">
        <v>164</v>
      </c>
      <c r="B9904" t="s">
        <v>112</v>
      </c>
      <c r="C9904" s="14" t="s">
        <v>384</v>
      </c>
      <c r="D9904" t="s">
        <v>112</v>
      </c>
      <c r="E9904" t="s">
        <v>474</v>
      </c>
      <c r="F9904" s="20">
        <v>2038</v>
      </c>
      <c r="G9904" s="20">
        <v>52</v>
      </c>
      <c r="H9904" s="11">
        <v>8838.3371242343401</v>
      </c>
      <c r="I9904" s="10">
        <v>3919777.56643906</v>
      </c>
      <c r="J9904" s="33">
        <f t="shared" si="616"/>
        <v>2.2548057828351642E-3</v>
      </c>
      <c r="K9904" s="33">
        <f t="shared" si="617"/>
        <v>2.2522656178276534E-3</v>
      </c>
      <c r="L9904" s="33">
        <f t="shared" si="618"/>
        <v>0.9824911055819775</v>
      </c>
      <c r="M9904" s="33">
        <f t="shared" si="619"/>
        <v>0.98027827464505368</v>
      </c>
    </row>
    <row r="9905" spans="1:13" ht="27.6">
      <c r="A9905" t="s">
        <v>164</v>
      </c>
      <c r="B9905" t="s">
        <v>112</v>
      </c>
      <c r="C9905" s="14" t="s">
        <v>384</v>
      </c>
      <c r="D9905" t="s">
        <v>112</v>
      </c>
      <c r="E9905" t="s">
        <v>474</v>
      </c>
      <c r="F9905" s="20">
        <v>2038</v>
      </c>
      <c r="G9905" s="20">
        <v>53</v>
      </c>
      <c r="H9905" s="11">
        <v>9799.5028043756993</v>
      </c>
      <c r="I9905" s="10">
        <v>3973060.4496202599</v>
      </c>
      <c r="J9905" s="33">
        <f t="shared" si="616"/>
        <v>2.4664872152429301E-3</v>
      </c>
      <c r="K9905" s="33">
        <f t="shared" si="617"/>
        <v>2.4634479349470162E-3</v>
      </c>
      <c r="L9905" s="33">
        <f t="shared" si="618"/>
        <v>0.98027827464505368</v>
      </c>
      <c r="M9905" s="33">
        <f t="shared" si="619"/>
        <v>0.97786341015370593</v>
      </c>
    </row>
    <row r="9906" spans="1:13" ht="27.6">
      <c r="A9906" t="s">
        <v>164</v>
      </c>
      <c r="B9906" t="s">
        <v>112</v>
      </c>
      <c r="C9906" s="14" t="s">
        <v>384</v>
      </c>
      <c r="D9906" t="s">
        <v>112</v>
      </c>
      <c r="E9906" t="s">
        <v>474</v>
      </c>
      <c r="F9906" s="20">
        <v>2038</v>
      </c>
      <c r="G9906" s="20">
        <v>54</v>
      </c>
      <c r="H9906" s="11">
        <v>10839.703717472999</v>
      </c>
      <c r="I9906" s="10">
        <v>3984500.6618870301</v>
      </c>
      <c r="J9906" s="33">
        <f t="shared" si="616"/>
        <v>2.720467289956327E-3</v>
      </c>
      <c r="K9906" s="33">
        <f t="shared" si="617"/>
        <v>2.7167701722077275E-3</v>
      </c>
      <c r="L9906" s="33">
        <f t="shared" si="618"/>
        <v>0.97786341015370593</v>
      </c>
      <c r="M9906" s="33">
        <f t="shared" si="619"/>
        <v>0.97520678000850702</v>
      </c>
    </row>
    <row r="9907" spans="1:13" ht="27.6">
      <c r="A9907" t="s">
        <v>164</v>
      </c>
      <c r="B9907" t="s">
        <v>112</v>
      </c>
      <c r="C9907" s="14" t="s">
        <v>384</v>
      </c>
      <c r="D9907" t="s">
        <v>112</v>
      </c>
      <c r="E9907" t="s">
        <v>474</v>
      </c>
      <c r="F9907" s="20">
        <v>2038</v>
      </c>
      <c r="G9907" s="20">
        <v>55</v>
      </c>
      <c r="H9907" s="11">
        <v>11706.8531513421</v>
      </c>
      <c r="I9907" s="10">
        <v>3939078.2675816901</v>
      </c>
      <c r="J9907" s="33">
        <f t="shared" si="616"/>
        <v>2.9719777968588738E-3</v>
      </c>
      <c r="K9907" s="33">
        <f t="shared" si="617"/>
        <v>2.9675658426718821E-3</v>
      </c>
      <c r="L9907" s="33">
        <f t="shared" si="618"/>
        <v>0.97520678000850702</v>
      </c>
      <c r="M9907" s="33">
        <f t="shared" si="619"/>
        <v>0.97231278967861179</v>
      </c>
    </row>
    <row r="9908" spans="1:13" ht="27.6">
      <c r="A9908" t="s">
        <v>164</v>
      </c>
      <c r="B9908" t="s">
        <v>112</v>
      </c>
      <c r="C9908" s="14" t="s">
        <v>384</v>
      </c>
      <c r="D9908" t="s">
        <v>112</v>
      </c>
      <c r="E9908" t="s">
        <v>474</v>
      </c>
      <c r="F9908" s="20">
        <v>2038</v>
      </c>
      <c r="G9908" s="20">
        <v>56</v>
      </c>
      <c r="H9908" s="11">
        <v>12531.333309546801</v>
      </c>
      <c r="I9908" s="10">
        <v>3869164.42657748</v>
      </c>
      <c r="J9908" s="33">
        <f t="shared" si="616"/>
        <v>3.2387699068740679E-3</v>
      </c>
      <c r="K9908" s="33">
        <f t="shared" si="617"/>
        <v>3.2335307492874499E-3</v>
      </c>
      <c r="L9908" s="33">
        <f t="shared" si="618"/>
        <v>0.97231278967861179</v>
      </c>
      <c r="M9908" s="33">
        <f t="shared" si="619"/>
        <v>0.96916878637526049</v>
      </c>
    </row>
    <row r="9909" spans="1:13" ht="27.6">
      <c r="A9909" t="s">
        <v>164</v>
      </c>
      <c r="B9909" t="s">
        <v>112</v>
      </c>
      <c r="C9909" s="14" t="s">
        <v>384</v>
      </c>
      <c r="D9909" t="s">
        <v>112</v>
      </c>
      <c r="E9909" t="s">
        <v>474</v>
      </c>
      <c r="F9909" s="20">
        <v>2038</v>
      </c>
      <c r="G9909" s="20">
        <v>57</v>
      </c>
      <c r="H9909" s="11">
        <v>13397.880837155901</v>
      </c>
      <c r="I9909" s="10">
        <v>3791962.7208378799</v>
      </c>
      <c r="J9909" s="33">
        <f t="shared" si="616"/>
        <v>3.5332311585055554E-3</v>
      </c>
      <c r="K9909" s="33">
        <f t="shared" si="617"/>
        <v>3.5269966421197507E-3</v>
      </c>
      <c r="L9909" s="33">
        <f t="shared" si="618"/>
        <v>0.96916878637526049</v>
      </c>
      <c r="M9909" s="33">
        <f t="shared" si="619"/>
        <v>0.96575053132006772</v>
      </c>
    </row>
    <row r="9910" spans="1:13" ht="27.6">
      <c r="A9910" t="s">
        <v>164</v>
      </c>
      <c r="B9910" t="s">
        <v>112</v>
      </c>
      <c r="C9910" s="14" t="s">
        <v>384</v>
      </c>
      <c r="D9910" t="s">
        <v>112</v>
      </c>
      <c r="E9910" t="s">
        <v>474</v>
      </c>
      <c r="F9910" s="20">
        <v>2038</v>
      </c>
      <c r="G9910" s="20">
        <v>58</v>
      </c>
      <c r="H9910" s="11">
        <v>14329.5905666528</v>
      </c>
      <c r="I9910" s="10">
        <v>3718866.5969852302</v>
      </c>
      <c r="J9910" s="33">
        <f t="shared" si="616"/>
        <v>3.8532144654689561E-3</v>
      </c>
      <c r="K9910" s="33">
        <f t="shared" si="617"/>
        <v>3.8458003603798474E-3</v>
      </c>
      <c r="L9910" s="33">
        <f t="shared" si="618"/>
        <v>0.96575053132006772</v>
      </c>
      <c r="M9910" s="33">
        <f t="shared" si="619"/>
        <v>0.96203644757868001</v>
      </c>
    </row>
    <row r="9911" spans="1:13" ht="27.6">
      <c r="A9911" t="s">
        <v>164</v>
      </c>
      <c r="B9911" t="s">
        <v>112</v>
      </c>
      <c r="C9911" s="14" t="s">
        <v>384</v>
      </c>
      <c r="D9911" t="s">
        <v>112</v>
      </c>
      <c r="E9911" t="s">
        <v>474</v>
      </c>
      <c r="F9911" s="20">
        <v>2038</v>
      </c>
      <c r="G9911" s="20">
        <v>59</v>
      </c>
      <c r="H9911" s="11">
        <v>14626.898301061299</v>
      </c>
      <c r="I9911" s="10">
        <v>3631675.5580774499</v>
      </c>
      <c r="J9911" s="33">
        <f t="shared" si="616"/>
        <v>4.0275894878683879E-3</v>
      </c>
      <c r="K9911" s="33">
        <f t="shared" si="617"/>
        <v>4.0194896272802705E-3</v>
      </c>
      <c r="L9911" s="33">
        <f t="shared" si="618"/>
        <v>0.96203644757868001</v>
      </c>
      <c r="M9911" s="33">
        <f t="shared" si="619"/>
        <v>0.95816955205657195</v>
      </c>
    </row>
    <row r="9912" spans="1:13" ht="27.6">
      <c r="A9912" t="s">
        <v>164</v>
      </c>
      <c r="B9912" t="s">
        <v>112</v>
      </c>
      <c r="C9912" s="14" t="s">
        <v>384</v>
      </c>
      <c r="D9912" t="s">
        <v>112</v>
      </c>
      <c r="E9912" t="s">
        <v>474</v>
      </c>
      <c r="F9912" s="20">
        <v>2038</v>
      </c>
      <c r="G9912" s="20">
        <v>60</v>
      </c>
      <c r="H9912" s="11">
        <v>15051.9603762446</v>
      </c>
      <c r="I9912" s="10">
        <v>3521381.3774740901</v>
      </c>
      <c r="J9912" s="33">
        <f t="shared" si="616"/>
        <v>4.2744476564028034E-3</v>
      </c>
      <c r="K9912" s="33">
        <f t="shared" si="617"/>
        <v>4.2653252074578152E-3</v>
      </c>
      <c r="L9912" s="33">
        <f t="shared" si="618"/>
        <v>0.95816955205657195</v>
      </c>
      <c r="M9912" s="33">
        <f t="shared" si="619"/>
        <v>0.9540826473131665</v>
      </c>
    </row>
    <row r="9913" spans="1:13" ht="27.6">
      <c r="A9913" t="s">
        <v>164</v>
      </c>
      <c r="B9913" t="s">
        <v>112</v>
      </c>
      <c r="C9913" s="14" t="s">
        <v>384</v>
      </c>
      <c r="D9913" t="s">
        <v>112</v>
      </c>
      <c r="E9913" t="s">
        <v>474</v>
      </c>
      <c r="F9913" s="20">
        <v>2038</v>
      </c>
      <c r="G9913" s="20">
        <v>61</v>
      </c>
      <c r="H9913" s="11">
        <v>15654.055597521599</v>
      </c>
      <c r="I9913" s="10">
        <v>3414689.0056185601</v>
      </c>
      <c r="J9913" s="33">
        <f t="shared" si="616"/>
        <v>4.5843283449134827E-3</v>
      </c>
      <c r="K9913" s="33">
        <f t="shared" si="617"/>
        <v>4.5738363507650259E-3</v>
      </c>
      <c r="L9913" s="33">
        <f t="shared" si="618"/>
        <v>0.9540826473131665</v>
      </c>
      <c r="M9913" s="33">
        <f t="shared" si="619"/>
        <v>0.94971882941925145</v>
      </c>
    </row>
    <row r="9914" spans="1:13" ht="27.6">
      <c r="A9914" t="s">
        <v>164</v>
      </c>
      <c r="B9914" t="s">
        <v>112</v>
      </c>
      <c r="C9914" s="14" t="s">
        <v>384</v>
      </c>
      <c r="D9914" t="s">
        <v>112</v>
      </c>
      <c r="E9914" t="s">
        <v>474</v>
      </c>
      <c r="F9914" s="20">
        <v>2038</v>
      </c>
      <c r="G9914" s="20">
        <v>62</v>
      </c>
      <c r="H9914" s="11">
        <v>16471.5448721188</v>
      </c>
      <c r="I9914" s="10">
        <v>3320770.0123885898</v>
      </c>
      <c r="J9914" s="33">
        <f t="shared" si="616"/>
        <v>4.9601582797572357E-3</v>
      </c>
      <c r="K9914" s="33">
        <f t="shared" si="617"/>
        <v>4.9478770087503232E-3</v>
      </c>
      <c r="L9914" s="33">
        <f t="shared" si="618"/>
        <v>0.94971882941925145</v>
      </c>
      <c r="M9914" s="33">
        <f t="shared" si="619"/>
        <v>0.94501973745839063</v>
      </c>
    </row>
    <row r="9915" spans="1:13" ht="27.6">
      <c r="A9915" t="s">
        <v>164</v>
      </c>
      <c r="B9915" t="s">
        <v>112</v>
      </c>
      <c r="C9915" s="14" t="s">
        <v>384</v>
      </c>
      <c r="D9915" t="s">
        <v>112</v>
      </c>
      <c r="E9915" t="s">
        <v>474</v>
      </c>
      <c r="F9915" s="20">
        <v>2038</v>
      </c>
      <c r="G9915" s="20">
        <v>63</v>
      </c>
      <c r="H9915" s="11">
        <v>17255.117550865802</v>
      </c>
      <c r="I9915" s="10">
        <v>3214431.46343453</v>
      </c>
      <c r="J9915" s="33">
        <f t="shared" si="616"/>
        <v>5.3680153853487957E-3</v>
      </c>
      <c r="K9915" s="33">
        <f t="shared" si="617"/>
        <v>5.3536333366208666E-3</v>
      </c>
      <c r="L9915" s="33">
        <f t="shared" si="618"/>
        <v>0.94501973745839063</v>
      </c>
      <c r="M9915" s="33">
        <f t="shared" si="619"/>
        <v>0.93996044828816872</v>
      </c>
    </row>
    <row r="9916" spans="1:13" ht="27.6">
      <c r="A9916" t="s">
        <v>164</v>
      </c>
      <c r="B9916" t="s">
        <v>112</v>
      </c>
      <c r="C9916" s="14" t="s">
        <v>384</v>
      </c>
      <c r="D9916" t="s">
        <v>112</v>
      </c>
      <c r="E9916" t="s">
        <v>474</v>
      </c>
      <c r="F9916" s="20">
        <v>2038</v>
      </c>
      <c r="G9916" s="20">
        <v>64</v>
      </c>
      <c r="H9916" s="11">
        <v>18476.670556205499</v>
      </c>
      <c r="I9916" s="10">
        <v>3120641.797334</v>
      </c>
      <c r="J9916" s="33">
        <f t="shared" si="616"/>
        <v>5.9207918614659107E-3</v>
      </c>
      <c r="K9916" s="33">
        <f t="shared" si="617"/>
        <v>5.9032985151811213E-3</v>
      </c>
      <c r="L9916" s="33">
        <f t="shared" si="618"/>
        <v>0.93996044828816872</v>
      </c>
      <c r="M9916" s="33">
        <f t="shared" si="619"/>
        <v>0.93441158116946021</v>
      </c>
    </row>
    <row r="9917" spans="1:13" ht="27.6">
      <c r="A9917" t="s">
        <v>164</v>
      </c>
      <c r="B9917" t="s">
        <v>112</v>
      </c>
      <c r="C9917" s="14" t="s">
        <v>384</v>
      </c>
      <c r="D9917" t="s">
        <v>112</v>
      </c>
      <c r="E9917" t="s">
        <v>474</v>
      </c>
      <c r="F9917" s="20">
        <v>2038</v>
      </c>
      <c r="G9917" s="20">
        <v>65</v>
      </c>
      <c r="H9917" s="11">
        <v>19624.848733606301</v>
      </c>
      <c r="I9917" s="10">
        <v>3025491.5324748098</v>
      </c>
      <c r="J9917" s="33">
        <f t="shared" si="616"/>
        <v>6.4864993086110037E-3</v>
      </c>
      <c r="K9917" s="33">
        <f t="shared" si="617"/>
        <v>6.465507384527891E-3</v>
      </c>
      <c r="L9917" s="33">
        <f t="shared" si="618"/>
        <v>0.93441158116946021</v>
      </c>
      <c r="M9917" s="33">
        <f t="shared" si="619"/>
        <v>0.92837013619122066</v>
      </c>
    </row>
    <row r="9918" spans="1:13" ht="27.6">
      <c r="A9918" t="s">
        <v>164</v>
      </c>
      <c r="B9918" t="s">
        <v>112</v>
      </c>
      <c r="C9918" s="14" t="s">
        <v>384</v>
      </c>
      <c r="D9918" t="s">
        <v>112</v>
      </c>
      <c r="E9918" t="s">
        <v>474</v>
      </c>
      <c r="F9918" s="20">
        <v>2038</v>
      </c>
      <c r="G9918" s="20">
        <v>66</v>
      </c>
      <c r="H9918" s="11">
        <v>20031.276658444898</v>
      </c>
      <c r="I9918" s="10">
        <v>2910526.3509633802</v>
      </c>
      <c r="J9918" s="33">
        <f t="shared" si="616"/>
        <v>6.8823553690948629E-3</v>
      </c>
      <c r="K9918" s="33">
        <f t="shared" si="617"/>
        <v>6.858726200568932E-3</v>
      </c>
      <c r="L9918" s="33">
        <f t="shared" si="618"/>
        <v>0.92837013619122066</v>
      </c>
      <c r="M9918" s="33">
        <f t="shared" si="619"/>
        <v>0.92200269961430015</v>
      </c>
    </row>
    <row r="9919" spans="1:13" ht="27.6">
      <c r="A9919" t="s">
        <v>164</v>
      </c>
      <c r="B9919" t="s">
        <v>112</v>
      </c>
      <c r="C9919" s="14" t="s">
        <v>384</v>
      </c>
      <c r="D9919" t="s">
        <v>112</v>
      </c>
      <c r="E9919" t="s">
        <v>474</v>
      </c>
      <c r="F9919" s="20">
        <v>2038</v>
      </c>
      <c r="G9919" s="20">
        <v>67</v>
      </c>
      <c r="H9919" s="11">
        <v>21013.989760404598</v>
      </c>
      <c r="I9919" s="10">
        <v>2803863.8088885001</v>
      </c>
      <c r="J9919" s="33">
        <f t="shared" si="616"/>
        <v>7.4946542317028252E-3</v>
      </c>
      <c r="K9919" s="33">
        <f t="shared" si="617"/>
        <v>7.4666393416701338E-3</v>
      </c>
      <c r="L9919" s="33">
        <f t="shared" si="618"/>
        <v>0.92200269961430015</v>
      </c>
      <c r="M9919" s="33">
        <f t="shared" si="619"/>
        <v>0.91511843798423398</v>
      </c>
    </row>
    <row r="9920" spans="1:13" ht="27.6">
      <c r="A9920" t="s">
        <v>164</v>
      </c>
      <c r="B9920" t="s">
        <v>112</v>
      </c>
      <c r="C9920" s="14" t="s">
        <v>384</v>
      </c>
      <c r="D9920" t="s">
        <v>112</v>
      </c>
      <c r="E9920" t="s">
        <v>474</v>
      </c>
      <c r="F9920" s="20">
        <v>2038</v>
      </c>
      <c r="G9920" s="20">
        <v>68</v>
      </c>
      <c r="H9920" s="11">
        <v>21871.512490485198</v>
      </c>
      <c r="I9920" s="10">
        <v>2694401.1685965401</v>
      </c>
      <c r="J9920" s="33">
        <f t="shared" si="616"/>
        <v>8.1173927421793815E-3</v>
      </c>
      <c r="K9920" s="33">
        <f t="shared" si="617"/>
        <v>8.0845356743953767E-3</v>
      </c>
      <c r="L9920" s="33">
        <f t="shared" si="618"/>
        <v>0.91511843798423398</v>
      </c>
      <c r="M9920" s="33">
        <f t="shared" si="619"/>
        <v>0.90772013032605348</v>
      </c>
    </row>
    <row r="9921" spans="1:13" ht="27.6">
      <c r="A9921" t="s">
        <v>164</v>
      </c>
      <c r="B9921" t="s">
        <v>112</v>
      </c>
      <c r="C9921" s="14" t="s">
        <v>384</v>
      </c>
      <c r="D9921" t="s">
        <v>112</v>
      </c>
      <c r="E9921" t="s">
        <v>474</v>
      </c>
      <c r="F9921" s="20">
        <v>2038</v>
      </c>
      <c r="G9921" s="20">
        <v>69</v>
      </c>
      <c r="H9921" s="11">
        <v>21988.5102420414</v>
      </c>
      <c r="I9921" s="10">
        <v>2570253.7231847402</v>
      </c>
      <c r="J9921" s="33">
        <f t="shared" si="616"/>
        <v>8.5549959693457661E-3</v>
      </c>
      <c r="K9921" s="33">
        <f t="shared" si="617"/>
        <v>8.5185061223009839E-3</v>
      </c>
      <c r="L9921" s="33">
        <f t="shared" si="618"/>
        <v>0.90772013032605348</v>
      </c>
      <c r="M9921" s="33">
        <f t="shared" si="619"/>
        <v>0.89998771083853513</v>
      </c>
    </row>
    <row r="9922" spans="1:13" ht="27.6">
      <c r="A9922" t="s">
        <v>164</v>
      </c>
      <c r="B9922" t="s">
        <v>112</v>
      </c>
      <c r="C9922" s="14" t="s">
        <v>384</v>
      </c>
      <c r="D9922" t="s">
        <v>112</v>
      </c>
      <c r="E9922" t="s">
        <v>474</v>
      </c>
      <c r="F9922" s="20">
        <v>2039</v>
      </c>
      <c r="G9922" s="20">
        <v>30</v>
      </c>
      <c r="H9922" s="11">
        <v>729.14374815167503</v>
      </c>
      <c r="I9922" s="10">
        <v>4660700.2303242804</v>
      </c>
      <c r="J9922" s="33">
        <f t="shared" ref="J9922:J9985" si="620">IF(I9922&gt;0,H9922/I9922,0)</f>
        <v>1.5644510741274234E-4</v>
      </c>
      <c r="K9922" s="33">
        <f t="shared" ref="K9922:K9985" si="621">1-EXP(-J9922)</f>
        <v>1.5643287051503307E-4</v>
      </c>
      <c r="L9922" s="33">
        <f t="shared" ref="L9922:L9985" si="622">IF(G9922=30,1,M9921)</f>
        <v>1</v>
      </c>
      <c r="M9922" s="33">
        <f t="shared" ref="M9922:M9985" si="623">L9922*(1-K9922)</f>
        <v>0.99984356712948497</v>
      </c>
    </row>
    <row r="9923" spans="1:13" ht="27.6">
      <c r="A9923" t="s">
        <v>164</v>
      </c>
      <c r="B9923" t="s">
        <v>112</v>
      </c>
      <c r="C9923" s="14" t="s">
        <v>384</v>
      </c>
      <c r="D9923" t="s">
        <v>112</v>
      </c>
      <c r="E9923" t="s">
        <v>474</v>
      </c>
      <c r="F9923" s="20">
        <v>2039</v>
      </c>
      <c r="G9923" s="20">
        <v>31</v>
      </c>
      <c r="H9923" s="11">
        <v>1040.8014604699599</v>
      </c>
      <c r="I9923" s="10">
        <v>4653300.7569554802</v>
      </c>
      <c r="J9923" s="33">
        <f t="shared" si="620"/>
        <v>2.2366950146392991E-4</v>
      </c>
      <c r="K9923" s="33">
        <f t="shared" si="621"/>
        <v>2.2364448930589642E-4</v>
      </c>
      <c r="L9923" s="33">
        <f t="shared" si="622"/>
        <v>0.99984356712948497</v>
      </c>
      <c r="M9923" s="33">
        <f t="shared" si="623"/>
        <v>0.99961995762552847</v>
      </c>
    </row>
    <row r="9924" spans="1:13" ht="27.6">
      <c r="A9924" t="s">
        <v>164</v>
      </c>
      <c r="B9924" t="s">
        <v>112</v>
      </c>
      <c r="C9924" s="14" t="s">
        <v>384</v>
      </c>
      <c r="D9924" t="s">
        <v>112</v>
      </c>
      <c r="E9924" t="s">
        <v>474</v>
      </c>
      <c r="F9924" s="20">
        <v>2039</v>
      </c>
      <c r="G9924" s="20">
        <v>32</v>
      </c>
      <c r="H9924" s="11">
        <v>1077.18655249271</v>
      </c>
      <c r="I9924" s="10">
        <v>4626064.4165171804</v>
      </c>
      <c r="J9924" s="33">
        <f t="shared" si="620"/>
        <v>2.3285161111173851E-4</v>
      </c>
      <c r="K9924" s="33">
        <f t="shared" si="621"/>
        <v>2.3282450327943849E-4</v>
      </c>
      <c r="L9924" s="33">
        <f t="shared" si="622"/>
        <v>0.99961995762552847</v>
      </c>
      <c r="M9924" s="33">
        <f t="shared" si="623"/>
        <v>0.99938722160542603</v>
      </c>
    </row>
    <row r="9925" spans="1:13" ht="27.6">
      <c r="A9925" t="s">
        <v>164</v>
      </c>
      <c r="B9925" t="s">
        <v>112</v>
      </c>
      <c r="C9925" s="14" t="s">
        <v>384</v>
      </c>
      <c r="D9925" t="s">
        <v>112</v>
      </c>
      <c r="E9925" t="s">
        <v>474</v>
      </c>
      <c r="F9925" s="20">
        <v>2039</v>
      </c>
      <c r="G9925" s="20">
        <v>33</v>
      </c>
      <c r="H9925" s="11">
        <v>1120.06543440938</v>
      </c>
      <c r="I9925" s="10">
        <v>4555126.48338449</v>
      </c>
      <c r="J9925" s="33">
        <f t="shared" si="620"/>
        <v>2.4589118183545227E-4</v>
      </c>
      <c r="K9925" s="33">
        <f t="shared" si="621"/>
        <v>2.4586095307654876E-4</v>
      </c>
      <c r="L9925" s="33">
        <f t="shared" si="622"/>
        <v>0.99938722160542603</v>
      </c>
      <c r="M9925" s="33">
        <f t="shared" si="623"/>
        <v>0.99914151131062956</v>
      </c>
    </row>
    <row r="9926" spans="1:13" ht="27.6">
      <c r="A9926" t="s">
        <v>164</v>
      </c>
      <c r="B9926" t="s">
        <v>112</v>
      </c>
      <c r="C9926" s="14" t="s">
        <v>384</v>
      </c>
      <c r="D9926" t="s">
        <v>112</v>
      </c>
      <c r="E9926" t="s">
        <v>474</v>
      </c>
      <c r="F9926" s="20">
        <v>2039</v>
      </c>
      <c r="G9926" s="20">
        <v>34</v>
      </c>
      <c r="H9926" s="11">
        <v>1161.0744393805801</v>
      </c>
      <c r="I9926" s="10">
        <v>4461420.8076718897</v>
      </c>
      <c r="J9926" s="33">
        <f t="shared" si="620"/>
        <v>2.6024768553192486E-4</v>
      </c>
      <c r="K9926" s="33">
        <f t="shared" si="621"/>
        <v>2.6021382404051163E-4</v>
      </c>
      <c r="L9926" s="33">
        <f t="shared" si="622"/>
        <v>0.99914151131062956</v>
      </c>
      <c r="M9926" s="33">
        <f t="shared" si="623"/>
        <v>0.99888152087721382</v>
      </c>
    </row>
    <row r="9927" spans="1:13" ht="27.6">
      <c r="A9927" t="s">
        <v>164</v>
      </c>
      <c r="B9927" t="s">
        <v>112</v>
      </c>
      <c r="C9927" s="14" t="s">
        <v>384</v>
      </c>
      <c r="D9927" t="s">
        <v>112</v>
      </c>
      <c r="E9927" t="s">
        <v>474</v>
      </c>
      <c r="F9927" s="20">
        <v>2039</v>
      </c>
      <c r="G9927" s="20">
        <v>35</v>
      </c>
      <c r="H9927" s="11">
        <v>1234.3859937044399</v>
      </c>
      <c r="I9927" s="10">
        <v>4364199.4994625701</v>
      </c>
      <c r="J9927" s="33">
        <f t="shared" si="620"/>
        <v>2.828436220334218E-4</v>
      </c>
      <c r="K9927" s="33">
        <f t="shared" si="621"/>
        <v>2.8280362554711225E-4</v>
      </c>
      <c r="L9927" s="33">
        <f t="shared" si="622"/>
        <v>0.99888152087721382</v>
      </c>
      <c r="M9927" s="33">
        <f t="shared" si="623"/>
        <v>0.99859903356161772</v>
      </c>
    </row>
    <row r="9928" spans="1:13" ht="27.6">
      <c r="A9928" t="s">
        <v>164</v>
      </c>
      <c r="B9928" t="s">
        <v>112</v>
      </c>
      <c r="C9928" s="14" t="s">
        <v>384</v>
      </c>
      <c r="D9928" t="s">
        <v>112</v>
      </c>
      <c r="E9928" t="s">
        <v>474</v>
      </c>
      <c r="F9928" s="20">
        <v>2039</v>
      </c>
      <c r="G9928" s="20">
        <v>36</v>
      </c>
      <c r="H9928" s="11">
        <v>1616.14831221749</v>
      </c>
      <c r="I9928" s="10">
        <v>4321017.9947874602</v>
      </c>
      <c r="J9928" s="33">
        <f t="shared" si="620"/>
        <v>3.7402026887346584E-4</v>
      </c>
      <c r="K9928" s="33">
        <f t="shared" si="621"/>
        <v>3.739503320122628E-4</v>
      </c>
      <c r="L9928" s="33">
        <f t="shared" si="622"/>
        <v>0.99859903356161772</v>
      </c>
      <c r="M9928" s="33">
        <f t="shared" si="623"/>
        <v>0.99822560712147024</v>
      </c>
    </row>
    <row r="9929" spans="1:13" ht="27.6">
      <c r="A9929" t="s">
        <v>164</v>
      </c>
      <c r="B9929" t="s">
        <v>112</v>
      </c>
      <c r="C9929" s="14" t="s">
        <v>384</v>
      </c>
      <c r="D9929" t="s">
        <v>112</v>
      </c>
      <c r="E9929" t="s">
        <v>474</v>
      </c>
      <c r="F9929" s="20">
        <v>2039</v>
      </c>
      <c r="G9929" s="20">
        <v>37</v>
      </c>
      <c r="H9929" s="11">
        <v>1786.1481191451601</v>
      </c>
      <c r="I9929" s="10">
        <v>4300549.7458917797</v>
      </c>
      <c r="J9929" s="33">
        <f t="shared" si="620"/>
        <v>4.1533018443779847E-4</v>
      </c>
      <c r="K9929" s="33">
        <f t="shared" si="621"/>
        <v>4.1524394679615106E-4</v>
      </c>
      <c r="L9929" s="33">
        <f t="shared" si="622"/>
        <v>0.99822560712147024</v>
      </c>
      <c r="M9929" s="33">
        <f t="shared" si="623"/>
        <v>0.99781109998057615</v>
      </c>
    </row>
    <row r="9930" spans="1:13" ht="27.6">
      <c r="A9930" t="s">
        <v>164</v>
      </c>
      <c r="B9930" t="s">
        <v>112</v>
      </c>
      <c r="C9930" s="14" t="s">
        <v>384</v>
      </c>
      <c r="D9930" t="s">
        <v>112</v>
      </c>
      <c r="E9930" t="s">
        <v>474</v>
      </c>
      <c r="F9930" s="20">
        <v>2039</v>
      </c>
      <c r="G9930" s="20">
        <v>38</v>
      </c>
      <c r="H9930" s="11">
        <v>1978.77315556027</v>
      </c>
      <c r="I9930" s="10">
        <v>4279935.9125123797</v>
      </c>
      <c r="J9930" s="33">
        <f t="shared" si="620"/>
        <v>4.6233709943537535E-4</v>
      </c>
      <c r="K9930" s="33">
        <f t="shared" si="621"/>
        <v>4.6223023810787467E-4</v>
      </c>
      <c r="L9930" s="33">
        <f t="shared" si="622"/>
        <v>0.99781109998057615</v>
      </c>
      <c r="M9930" s="33">
        <f t="shared" si="623"/>
        <v>0.99734988151824544</v>
      </c>
    </row>
    <row r="9931" spans="1:13" ht="27.6">
      <c r="A9931" t="s">
        <v>164</v>
      </c>
      <c r="B9931" t="s">
        <v>112</v>
      </c>
      <c r="C9931" s="14" t="s">
        <v>384</v>
      </c>
      <c r="D9931" t="s">
        <v>112</v>
      </c>
      <c r="E9931" t="s">
        <v>474</v>
      </c>
      <c r="F9931" s="20">
        <v>2039</v>
      </c>
      <c r="G9931" s="20">
        <v>39</v>
      </c>
      <c r="H9931" s="11">
        <v>2123.0496676119301</v>
      </c>
      <c r="I9931" s="10">
        <v>4278587.8984539201</v>
      </c>
      <c r="J9931" s="33">
        <f t="shared" si="620"/>
        <v>4.9620335447101598E-4</v>
      </c>
      <c r="K9931" s="33">
        <f t="shared" si="621"/>
        <v>4.9608026594638588E-4</v>
      </c>
      <c r="L9931" s="33">
        <f t="shared" si="622"/>
        <v>0.99734988151824544</v>
      </c>
      <c r="M9931" s="33">
        <f t="shared" si="623"/>
        <v>0.99685511592378029</v>
      </c>
    </row>
    <row r="9932" spans="1:13" ht="27.6">
      <c r="A9932" t="s">
        <v>164</v>
      </c>
      <c r="B9932" t="s">
        <v>112</v>
      </c>
      <c r="C9932" s="14" t="s">
        <v>384</v>
      </c>
      <c r="D9932" t="s">
        <v>112</v>
      </c>
      <c r="E9932" t="s">
        <v>474</v>
      </c>
      <c r="F9932" s="20">
        <v>2039</v>
      </c>
      <c r="G9932" s="20">
        <v>40</v>
      </c>
      <c r="H9932" s="11">
        <v>2355.88943006917</v>
      </c>
      <c r="I9932" s="10">
        <v>4315365.7303730603</v>
      </c>
      <c r="J9932" s="33">
        <f t="shared" si="620"/>
        <v>5.4593042102725898E-4</v>
      </c>
      <c r="K9932" s="33">
        <f t="shared" si="621"/>
        <v>5.4578142812944375E-4</v>
      </c>
      <c r="L9932" s="33">
        <f t="shared" si="622"/>
        <v>0.99685511592378029</v>
      </c>
      <c r="M9932" s="33">
        <f t="shared" si="623"/>
        <v>0.9963110509149733</v>
      </c>
    </row>
    <row r="9933" spans="1:13" ht="27.6">
      <c r="A9933" t="s">
        <v>164</v>
      </c>
      <c r="B9933" t="s">
        <v>112</v>
      </c>
      <c r="C9933" s="14" t="s">
        <v>384</v>
      </c>
      <c r="D9933" t="s">
        <v>112</v>
      </c>
      <c r="E9933" t="s">
        <v>474</v>
      </c>
      <c r="F9933" s="20">
        <v>2039</v>
      </c>
      <c r="G9933" s="20">
        <v>41</v>
      </c>
      <c r="H9933" s="11">
        <v>3096.9904808137298</v>
      </c>
      <c r="I9933" s="10">
        <v>4354362.1933809398</v>
      </c>
      <c r="J9933" s="33">
        <f t="shared" si="620"/>
        <v>7.1123860241149915E-4</v>
      </c>
      <c r="K9933" s="33">
        <f t="shared" si="621"/>
        <v>7.1098573219063876E-4</v>
      </c>
      <c r="L9933" s="33">
        <f t="shared" si="622"/>
        <v>0.9963110509149733</v>
      </c>
      <c r="M9933" s="33">
        <f t="shared" si="623"/>
        <v>0.99560268797294893</v>
      </c>
    </row>
    <row r="9934" spans="1:13" ht="27.6">
      <c r="A9934" t="s">
        <v>164</v>
      </c>
      <c r="B9934" t="s">
        <v>112</v>
      </c>
      <c r="C9934" s="14" t="s">
        <v>384</v>
      </c>
      <c r="D9934" t="s">
        <v>112</v>
      </c>
      <c r="E9934" t="s">
        <v>474</v>
      </c>
      <c r="F9934" s="20">
        <v>2039</v>
      </c>
      <c r="G9934" s="20">
        <v>42</v>
      </c>
      <c r="H9934" s="11">
        <v>3415.7681672416002</v>
      </c>
      <c r="I9934" s="10">
        <v>4347397.3283228502</v>
      </c>
      <c r="J9934" s="33">
        <f t="shared" si="620"/>
        <v>7.8570416027728106E-4</v>
      </c>
      <c r="K9934" s="33">
        <f t="shared" si="621"/>
        <v>7.8539557558754414E-4</v>
      </c>
      <c r="L9934" s="33">
        <f t="shared" si="622"/>
        <v>0.99560268797294893</v>
      </c>
      <c r="M9934" s="33">
        <f t="shared" si="623"/>
        <v>0.99482074602677195</v>
      </c>
    </row>
    <row r="9935" spans="1:13" ht="27.6">
      <c r="A9935" t="s">
        <v>164</v>
      </c>
      <c r="B9935" t="s">
        <v>112</v>
      </c>
      <c r="C9935" s="14" t="s">
        <v>384</v>
      </c>
      <c r="D9935" t="s">
        <v>112</v>
      </c>
      <c r="E9935" t="s">
        <v>474</v>
      </c>
      <c r="F9935" s="20">
        <v>2039</v>
      </c>
      <c r="G9935" s="20">
        <v>43</v>
      </c>
      <c r="H9935" s="11">
        <v>3729.9955890282099</v>
      </c>
      <c r="I9935" s="10">
        <v>4281775.0598957902</v>
      </c>
      <c r="J9935" s="33">
        <f t="shared" si="620"/>
        <v>8.7113300835541571E-4</v>
      </c>
      <c r="K9935" s="33">
        <f t="shared" si="621"/>
        <v>8.7075368215216997E-4</v>
      </c>
      <c r="L9935" s="33">
        <f t="shared" si="622"/>
        <v>0.99482074602677195</v>
      </c>
      <c r="M9935" s="33">
        <f t="shared" si="623"/>
        <v>0.99395450219908776</v>
      </c>
    </row>
    <row r="9936" spans="1:13" ht="27.6">
      <c r="A9936" t="s">
        <v>164</v>
      </c>
      <c r="B9936" t="s">
        <v>112</v>
      </c>
      <c r="C9936" s="14" t="s">
        <v>384</v>
      </c>
      <c r="D9936" t="s">
        <v>112</v>
      </c>
      <c r="E9936" t="s">
        <v>474</v>
      </c>
      <c r="F9936" s="20">
        <v>2039</v>
      </c>
      <c r="G9936" s="20">
        <v>44</v>
      </c>
      <c r="H9936" s="11">
        <v>3842.6648786445098</v>
      </c>
      <c r="I9936" s="10">
        <v>4213719.6065994604</v>
      </c>
      <c r="J9936" s="33">
        <f t="shared" si="620"/>
        <v>9.1194128641739456E-4</v>
      </c>
      <c r="K9936" s="33">
        <f t="shared" si="621"/>
        <v>9.115255943342726E-4</v>
      </c>
      <c r="L9936" s="33">
        <f t="shared" si="622"/>
        <v>0.99395450219908776</v>
      </c>
      <c r="M9936" s="33">
        <f t="shared" si="623"/>
        <v>0.99304848723072947</v>
      </c>
    </row>
    <row r="9937" spans="1:13" ht="27.6">
      <c r="A9937" t="s">
        <v>164</v>
      </c>
      <c r="B9937" t="s">
        <v>112</v>
      </c>
      <c r="C9937" s="14" t="s">
        <v>384</v>
      </c>
      <c r="D9937" t="s">
        <v>112</v>
      </c>
      <c r="E9937" t="s">
        <v>474</v>
      </c>
      <c r="F9937" s="20">
        <v>2039</v>
      </c>
      <c r="G9937" s="20">
        <v>45</v>
      </c>
      <c r="H9937" s="11">
        <v>4089.20814589775</v>
      </c>
      <c r="I9937" s="10">
        <v>4154652.8776121102</v>
      </c>
      <c r="J9937" s="33">
        <f t="shared" si="620"/>
        <v>9.8424784605543876E-4</v>
      </c>
      <c r="K9937" s="33">
        <f t="shared" si="621"/>
        <v>9.8376363301910796E-4</v>
      </c>
      <c r="L9937" s="33">
        <f t="shared" si="622"/>
        <v>0.99304848723072947</v>
      </c>
      <c r="M9937" s="33">
        <f t="shared" si="623"/>
        <v>0.99207156224316728</v>
      </c>
    </row>
    <row r="9938" spans="1:13" ht="27.6">
      <c r="A9938" t="s">
        <v>164</v>
      </c>
      <c r="B9938" t="s">
        <v>112</v>
      </c>
      <c r="C9938" s="14" t="s">
        <v>384</v>
      </c>
      <c r="D9938" t="s">
        <v>112</v>
      </c>
      <c r="E9938" t="s">
        <v>474</v>
      </c>
      <c r="F9938" s="20">
        <v>2039</v>
      </c>
      <c r="G9938" s="20">
        <v>46</v>
      </c>
      <c r="H9938" s="11">
        <v>5033.8305279414399</v>
      </c>
      <c r="I9938" s="10">
        <v>4097553.71477046</v>
      </c>
      <c r="J9938" s="33">
        <f t="shared" si="620"/>
        <v>1.2284965319175635E-3</v>
      </c>
      <c r="K9938" s="33">
        <f t="shared" si="621"/>
        <v>1.2277422389668224E-3</v>
      </c>
      <c r="L9938" s="33">
        <f t="shared" si="622"/>
        <v>0.99207156224316728</v>
      </c>
      <c r="M9938" s="33">
        <f t="shared" si="623"/>
        <v>0.9908535540821235</v>
      </c>
    </row>
    <row r="9939" spans="1:13" ht="27.6">
      <c r="A9939" t="s">
        <v>164</v>
      </c>
      <c r="B9939" t="s">
        <v>112</v>
      </c>
      <c r="C9939" s="14" t="s">
        <v>384</v>
      </c>
      <c r="D9939" t="s">
        <v>112</v>
      </c>
      <c r="E9939" t="s">
        <v>474</v>
      </c>
      <c r="F9939" s="20">
        <v>2039</v>
      </c>
      <c r="G9939" s="20">
        <v>47</v>
      </c>
      <c r="H9939" s="11">
        <v>5494.3672435895396</v>
      </c>
      <c r="I9939" s="10">
        <v>4074407.2772331098</v>
      </c>
      <c r="J9939" s="33">
        <f t="shared" si="620"/>
        <v>1.3485071250218046E-3</v>
      </c>
      <c r="K9939" s="33">
        <f t="shared" si="621"/>
        <v>1.3475982978545797E-3</v>
      </c>
      <c r="L9939" s="33">
        <f t="shared" si="622"/>
        <v>0.9908535540821235</v>
      </c>
      <c r="M9939" s="33">
        <f t="shared" si="623"/>
        <v>0.98951828151921928</v>
      </c>
    </row>
    <row r="9940" spans="1:13" ht="27.6">
      <c r="A9940" t="s">
        <v>164</v>
      </c>
      <c r="B9940" t="s">
        <v>112</v>
      </c>
      <c r="C9940" s="14" t="s">
        <v>384</v>
      </c>
      <c r="D9940" t="s">
        <v>112</v>
      </c>
      <c r="E9940" t="s">
        <v>474</v>
      </c>
      <c r="F9940" s="20">
        <v>2039</v>
      </c>
      <c r="G9940" s="20">
        <v>48</v>
      </c>
      <c r="H9940" s="11">
        <v>6043.9433957200199</v>
      </c>
      <c r="I9940" s="10">
        <v>4044813.36710107</v>
      </c>
      <c r="J9940" s="33">
        <f t="shared" si="620"/>
        <v>1.494245308047855E-3</v>
      </c>
      <c r="K9940" s="33">
        <f t="shared" si="621"/>
        <v>1.4931294793706362E-3</v>
      </c>
      <c r="L9940" s="33">
        <f t="shared" si="622"/>
        <v>0.98951828151921928</v>
      </c>
      <c r="M9940" s="33">
        <f t="shared" si="623"/>
        <v>0.98804080260270677</v>
      </c>
    </row>
    <row r="9941" spans="1:13" ht="27.6">
      <c r="A9941" t="s">
        <v>164</v>
      </c>
      <c r="B9941" t="s">
        <v>112</v>
      </c>
      <c r="C9941" s="14" t="s">
        <v>384</v>
      </c>
      <c r="D9941" t="s">
        <v>112</v>
      </c>
      <c r="E9941" t="s">
        <v>474</v>
      </c>
      <c r="F9941" s="20">
        <v>2039</v>
      </c>
      <c r="G9941" s="20">
        <v>49</v>
      </c>
      <c r="H9941" s="11">
        <v>6479.8235760961097</v>
      </c>
      <c r="I9941" s="10">
        <v>4017781.8352513001</v>
      </c>
      <c r="J9941" s="33">
        <f t="shared" si="620"/>
        <v>1.6127863188696049E-3</v>
      </c>
      <c r="K9941" s="33">
        <f t="shared" si="621"/>
        <v>1.611486477896884E-3</v>
      </c>
      <c r="L9941" s="33">
        <f t="shared" si="622"/>
        <v>0.98804080260270677</v>
      </c>
      <c r="M9941" s="33">
        <f t="shared" si="623"/>
        <v>0.98644858820970216</v>
      </c>
    </row>
    <row r="9942" spans="1:13" ht="27.6">
      <c r="A9942" t="s">
        <v>164</v>
      </c>
      <c r="B9942" t="s">
        <v>112</v>
      </c>
      <c r="C9942" s="14" t="s">
        <v>384</v>
      </c>
      <c r="D9942" t="s">
        <v>112</v>
      </c>
      <c r="E9942" t="s">
        <v>474</v>
      </c>
      <c r="F9942" s="20">
        <v>2039</v>
      </c>
      <c r="G9942" s="20">
        <v>50</v>
      </c>
      <c r="H9942" s="11">
        <v>7043.1347512392103</v>
      </c>
      <c r="I9942" s="10">
        <v>4012195.9330440899</v>
      </c>
      <c r="J9942" s="33">
        <f t="shared" si="620"/>
        <v>1.755431406834491E-3</v>
      </c>
      <c r="K9942" s="33">
        <f t="shared" si="621"/>
        <v>1.7538915382987463E-3</v>
      </c>
      <c r="L9942" s="33">
        <f t="shared" si="622"/>
        <v>0.98644858820970216</v>
      </c>
      <c r="M9942" s="33">
        <f t="shared" si="623"/>
        <v>0.98471846437787447</v>
      </c>
    </row>
    <row r="9943" spans="1:13" ht="27.6">
      <c r="A9943" t="s">
        <v>164</v>
      </c>
      <c r="B9943" t="s">
        <v>112</v>
      </c>
      <c r="C9943" s="14" t="s">
        <v>384</v>
      </c>
      <c r="D9943" t="s">
        <v>112</v>
      </c>
      <c r="E9943" t="s">
        <v>474</v>
      </c>
      <c r="F9943" s="20">
        <v>2039</v>
      </c>
      <c r="G9943" s="20">
        <v>51</v>
      </c>
      <c r="H9943" s="11">
        <v>7978.5642951052796</v>
      </c>
      <c r="I9943" s="10">
        <v>3960511.16898725</v>
      </c>
      <c r="J9943" s="33">
        <f t="shared" si="620"/>
        <v>2.014528921817305E-3</v>
      </c>
      <c r="K9943" s="33">
        <f t="shared" si="621"/>
        <v>2.0125011203456777E-3</v>
      </c>
      <c r="L9943" s="33">
        <f t="shared" si="622"/>
        <v>0.98471846437787447</v>
      </c>
      <c r="M9943" s="33">
        <f t="shared" si="623"/>
        <v>0.98273671736508894</v>
      </c>
    </row>
    <row r="9944" spans="1:13" ht="27.6">
      <c r="A9944" t="s">
        <v>164</v>
      </c>
      <c r="B9944" t="s">
        <v>112</v>
      </c>
      <c r="C9944" s="14" t="s">
        <v>384</v>
      </c>
      <c r="D9944" t="s">
        <v>112</v>
      </c>
      <c r="E9944" t="s">
        <v>474</v>
      </c>
      <c r="F9944" s="20">
        <v>2039</v>
      </c>
      <c r="G9944" s="20">
        <v>52</v>
      </c>
      <c r="H9944" s="11">
        <v>8612.9295333216396</v>
      </c>
      <c r="I9944" s="10">
        <v>3899803.1013325602</v>
      </c>
      <c r="J9944" s="33">
        <f t="shared" si="620"/>
        <v>2.2085549730391793E-3</v>
      </c>
      <c r="K9944" s="33">
        <f t="shared" si="621"/>
        <v>2.206117909964167E-3</v>
      </c>
      <c r="L9944" s="33">
        <f t="shared" si="622"/>
        <v>0.98273671736508894</v>
      </c>
      <c r="M9944" s="33">
        <f t="shared" si="623"/>
        <v>0.9805686842921304</v>
      </c>
    </row>
    <row r="9945" spans="1:13" ht="27.6">
      <c r="A9945" t="s">
        <v>164</v>
      </c>
      <c r="B9945" t="s">
        <v>112</v>
      </c>
      <c r="C9945" s="14" t="s">
        <v>384</v>
      </c>
      <c r="D9945" t="s">
        <v>112</v>
      </c>
      <c r="E9945" t="s">
        <v>474</v>
      </c>
      <c r="F9945" s="20">
        <v>2039</v>
      </c>
      <c r="G9945" s="20">
        <v>53</v>
      </c>
      <c r="H9945" s="11">
        <v>9425.7412654662494</v>
      </c>
      <c r="I9945" s="10">
        <v>3897633.9404512001</v>
      </c>
      <c r="J9945" s="33">
        <f t="shared" si="620"/>
        <v>2.4183238881522826E-3</v>
      </c>
      <c r="K9945" s="33">
        <f t="shared" si="621"/>
        <v>2.4154020986906222E-3</v>
      </c>
      <c r="L9945" s="33">
        <f t="shared" si="622"/>
        <v>0.9805686842921304</v>
      </c>
      <c r="M9945" s="33">
        <f t="shared" si="623"/>
        <v>0.97820021663418089</v>
      </c>
    </row>
    <row r="9946" spans="1:13" ht="27.6">
      <c r="A9946" t="s">
        <v>164</v>
      </c>
      <c r="B9946" t="s">
        <v>112</v>
      </c>
      <c r="C9946" s="14" t="s">
        <v>384</v>
      </c>
      <c r="D9946" t="s">
        <v>112</v>
      </c>
      <c r="E9946" t="s">
        <v>474</v>
      </c>
      <c r="F9946" s="20">
        <v>2039</v>
      </c>
      <c r="G9946" s="20">
        <v>54</v>
      </c>
      <c r="H9946" s="11">
        <v>10520.7078250381</v>
      </c>
      <c r="I9946" s="10">
        <v>3948513.1390335602</v>
      </c>
      <c r="J9946" s="33">
        <f t="shared" si="620"/>
        <v>2.6644732978179106E-3</v>
      </c>
      <c r="K9946" s="33">
        <f t="shared" si="621"/>
        <v>2.6609267394431813E-3</v>
      </c>
      <c r="L9946" s="33">
        <f t="shared" si="622"/>
        <v>0.97820021663418089</v>
      </c>
      <c r="M9946" s="33">
        <f t="shared" si="623"/>
        <v>0.97559729752120983</v>
      </c>
    </row>
    <row r="9947" spans="1:13" ht="27.6">
      <c r="A9947" t="s">
        <v>164</v>
      </c>
      <c r="B9947" t="s">
        <v>112</v>
      </c>
      <c r="C9947" s="14" t="s">
        <v>384</v>
      </c>
      <c r="D9947" t="s">
        <v>112</v>
      </c>
      <c r="E9947" t="s">
        <v>474</v>
      </c>
      <c r="F9947" s="20">
        <v>2039</v>
      </c>
      <c r="G9947" s="20">
        <v>55</v>
      </c>
      <c r="H9947" s="11">
        <v>11647.347817059001</v>
      </c>
      <c r="I9947" s="10">
        <v>3957504.0987790702</v>
      </c>
      <c r="J9947" s="33">
        <f t="shared" si="620"/>
        <v>2.9431044229751586E-3</v>
      </c>
      <c r="K9947" s="33">
        <f t="shared" si="621"/>
        <v>2.9387777368233836E-3</v>
      </c>
      <c r="L9947" s="33">
        <f t="shared" si="622"/>
        <v>0.97559729752120983</v>
      </c>
      <c r="M9947" s="33">
        <f t="shared" si="623"/>
        <v>0.97273023390314939</v>
      </c>
    </row>
    <row r="9948" spans="1:13" ht="27.6">
      <c r="A9948" t="s">
        <v>164</v>
      </c>
      <c r="B9948" t="s">
        <v>112</v>
      </c>
      <c r="C9948" s="14" t="s">
        <v>384</v>
      </c>
      <c r="D9948" t="s">
        <v>112</v>
      </c>
      <c r="E9948" t="s">
        <v>474</v>
      </c>
      <c r="F9948" s="20">
        <v>2039</v>
      </c>
      <c r="G9948" s="20">
        <v>56</v>
      </c>
      <c r="H9948" s="11">
        <v>12530.328277070499</v>
      </c>
      <c r="I9948" s="10">
        <v>3909908.2362563498</v>
      </c>
      <c r="J9948" s="33">
        <f t="shared" si="620"/>
        <v>3.2047627514317344E-3</v>
      </c>
      <c r="K9948" s="33">
        <f t="shared" si="621"/>
        <v>3.1996329806478485E-3</v>
      </c>
      <c r="L9948" s="33">
        <f t="shared" si="622"/>
        <v>0.97273023390314939</v>
      </c>
      <c r="M9948" s="33">
        <f t="shared" si="623"/>
        <v>0.96961785416547952</v>
      </c>
    </row>
    <row r="9949" spans="1:13" ht="27.6">
      <c r="A9949" t="s">
        <v>164</v>
      </c>
      <c r="B9949" t="s">
        <v>112</v>
      </c>
      <c r="C9949" s="14" t="s">
        <v>384</v>
      </c>
      <c r="D9949" t="s">
        <v>112</v>
      </c>
      <c r="E9949" t="s">
        <v>474</v>
      </c>
      <c r="F9949" s="20">
        <v>2039</v>
      </c>
      <c r="G9949" s="20">
        <v>57</v>
      </c>
      <c r="H9949" s="11">
        <v>13483.317910973499</v>
      </c>
      <c r="I9949" s="10">
        <v>3837865.2483379501</v>
      </c>
      <c r="J9949" s="33">
        <f t="shared" si="620"/>
        <v>3.5132338001738518E-3</v>
      </c>
      <c r="K9949" s="33">
        <f t="shared" si="621"/>
        <v>3.5070696151604519E-3</v>
      </c>
      <c r="L9949" s="33">
        <f t="shared" si="622"/>
        <v>0.96961785416547952</v>
      </c>
      <c r="M9949" s="33">
        <f t="shared" si="623"/>
        <v>0.96621733685081868</v>
      </c>
    </row>
    <row r="9950" spans="1:13" ht="27.6">
      <c r="A9950" t="s">
        <v>164</v>
      </c>
      <c r="B9950" t="s">
        <v>112</v>
      </c>
      <c r="C9950" s="14" t="s">
        <v>384</v>
      </c>
      <c r="D9950" t="s">
        <v>112</v>
      </c>
      <c r="E9950" t="s">
        <v>474</v>
      </c>
      <c r="F9950" s="20">
        <v>2039</v>
      </c>
      <c r="G9950" s="20">
        <v>58</v>
      </c>
      <c r="H9950" s="11">
        <v>14413.3113519532</v>
      </c>
      <c r="I9950" s="10">
        <v>3758448.9179610899</v>
      </c>
      <c r="J9950" s="33">
        <f t="shared" si="620"/>
        <v>3.8349094710517541E-3</v>
      </c>
      <c r="K9950" s="33">
        <f t="shared" si="621"/>
        <v>3.8275655964236099E-3</v>
      </c>
      <c r="L9950" s="33">
        <f t="shared" si="622"/>
        <v>0.96621733685081868</v>
      </c>
      <c r="M9950" s="33">
        <f t="shared" si="623"/>
        <v>0.96251907661362046</v>
      </c>
    </row>
    <row r="9951" spans="1:13" ht="27.6">
      <c r="A9951" t="s">
        <v>164</v>
      </c>
      <c r="B9951" t="s">
        <v>112</v>
      </c>
      <c r="C9951" s="14" t="s">
        <v>384</v>
      </c>
      <c r="D9951" t="s">
        <v>112</v>
      </c>
      <c r="E9951" t="s">
        <v>474</v>
      </c>
      <c r="F9951" s="20">
        <v>2039</v>
      </c>
      <c r="G9951" s="20">
        <v>59</v>
      </c>
      <c r="H9951" s="11">
        <v>14745.7681607222</v>
      </c>
      <c r="I9951" s="10">
        <v>3682944.8429840002</v>
      </c>
      <c r="J9951" s="33">
        <f t="shared" si="620"/>
        <v>4.0037982618210659E-3</v>
      </c>
      <c r="K9951" s="33">
        <f t="shared" si="621"/>
        <v>3.9957937479433436E-3</v>
      </c>
      <c r="L9951" s="33">
        <f t="shared" si="622"/>
        <v>0.96251907661362046</v>
      </c>
      <c r="M9951" s="33">
        <f t="shared" si="623"/>
        <v>0.95867304890501159</v>
      </c>
    </row>
    <row r="9952" spans="1:13" ht="27.6">
      <c r="A9952" t="s">
        <v>164</v>
      </c>
      <c r="B9952" t="s">
        <v>112</v>
      </c>
      <c r="C9952" s="14" t="s">
        <v>384</v>
      </c>
      <c r="D9952" t="s">
        <v>112</v>
      </c>
      <c r="E9952" t="s">
        <v>474</v>
      </c>
      <c r="F9952" s="20">
        <v>2039</v>
      </c>
      <c r="G9952" s="20">
        <v>60</v>
      </c>
      <c r="H9952" s="11">
        <v>15275.8721804285</v>
      </c>
      <c r="I9952" s="10">
        <v>3593981.1926527801</v>
      </c>
      <c r="J9952" s="33">
        <f t="shared" si="620"/>
        <v>4.25040403985896E-3</v>
      </c>
      <c r="K9952" s="33">
        <f t="shared" si="621"/>
        <v>4.241383856940617E-3</v>
      </c>
      <c r="L9952" s="33">
        <f t="shared" si="622"/>
        <v>0.95867304890501159</v>
      </c>
      <c r="M9952" s="33">
        <f t="shared" si="623"/>
        <v>0.95460694851130179</v>
      </c>
    </row>
    <row r="9953" spans="1:13" ht="27.6">
      <c r="A9953" t="s">
        <v>164</v>
      </c>
      <c r="B9953" t="s">
        <v>112</v>
      </c>
      <c r="C9953" s="14" t="s">
        <v>384</v>
      </c>
      <c r="D9953" t="s">
        <v>112</v>
      </c>
      <c r="E9953" t="s">
        <v>474</v>
      </c>
      <c r="F9953" s="20">
        <v>2039</v>
      </c>
      <c r="G9953" s="20">
        <v>61</v>
      </c>
      <c r="H9953" s="11">
        <v>15860.500254226699</v>
      </c>
      <c r="I9953" s="10">
        <v>3481847.66444701</v>
      </c>
      <c r="J9953" s="33">
        <f t="shared" si="620"/>
        <v>4.5551964883982585E-3</v>
      </c>
      <c r="K9953" s="33">
        <f t="shared" si="621"/>
        <v>4.544837316198258E-3</v>
      </c>
      <c r="L9953" s="33">
        <f t="shared" si="622"/>
        <v>0.95460694851130179</v>
      </c>
      <c r="M9953" s="33">
        <f t="shared" si="623"/>
        <v>0.95026841522940553</v>
      </c>
    </row>
    <row r="9954" spans="1:13" ht="27.6">
      <c r="A9954" t="s">
        <v>164</v>
      </c>
      <c r="B9954" t="s">
        <v>112</v>
      </c>
      <c r="C9954" s="14" t="s">
        <v>384</v>
      </c>
      <c r="D9954" t="s">
        <v>112</v>
      </c>
      <c r="E9954" t="s">
        <v>474</v>
      </c>
      <c r="F9954" s="20">
        <v>2039</v>
      </c>
      <c r="G9954" s="20">
        <v>62</v>
      </c>
      <c r="H9954" s="11">
        <v>16569.2288696223</v>
      </c>
      <c r="I9954" s="10">
        <v>3373078.9855860202</v>
      </c>
      <c r="J9954" s="33">
        <f t="shared" si="620"/>
        <v>4.912197117359721E-3</v>
      </c>
      <c r="K9954" s="33">
        <f t="shared" si="621"/>
        <v>4.9001520078214567E-3</v>
      </c>
      <c r="L9954" s="33">
        <f t="shared" si="622"/>
        <v>0.95026841522940553</v>
      </c>
      <c r="M9954" s="33">
        <f t="shared" si="623"/>
        <v>0.94561195554654986</v>
      </c>
    </row>
    <row r="9955" spans="1:13" ht="27.6">
      <c r="A9955" t="s">
        <v>164</v>
      </c>
      <c r="B9955" t="s">
        <v>112</v>
      </c>
      <c r="C9955" s="14" t="s">
        <v>384</v>
      </c>
      <c r="D9955" t="s">
        <v>112</v>
      </c>
      <c r="E9955" t="s">
        <v>474</v>
      </c>
      <c r="F9955" s="20">
        <v>2039</v>
      </c>
      <c r="G9955" s="20">
        <v>63</v>
      </c>
      <c r="H9955" s="11">
        <v>17428.603866085399</v>
      </c>
      <c r="I9955" s="10">
        <v>3276662.8135023201</v>
      </c>
      <c r="J9955" s="33">
        <f t="shared" si="620"/>
        <v>5.3190104866043635E-3</v>
      </c>
      <c r="K9955" s="33">
        <f t="shared" si="621"/>
        <v>5.3048895978047295E-3</v>
      </c>
      <c r="L9955" s="33">
        <f t="shared" si="622"/>
        <v>0.94561195554654986</v>
      </c>
      <c r="M9955" s="33">
        <f t="shared" si="623"/>
        <v>0.94059558852001124</v>
      </c>
    </row>
    <row r="9956" spans="1:13" ht="27.6">
      <c r="A9956" t="s">
        <v>164</v>
      </c>
      <c r="B9956" t="s">
        <v>112</v>
      </c>
      <c r="C9956" s="14" t="s">
        <v>384</v>
      </c>
      <c r="D9956" t="s">
        <v>112</v>
      </c>
      <c r="E9956" t="s">
        <v>474</v>
      </c>
      <c r="F9956" s="20">
        <v>2039</v>
      </c>
      <c r="G9956" s="20">
        <v>64</v>
      </c>
      <c r="H9956" s="11">
        <v>18544.159034952401</v>
      </c>
      <c r="I9956" s="10">
        <v>3167876.4033519798</v>
      </c>
      <c r="J9956" s="33">
        <f t="shared" si="620"/>
        <v>5.8538139352061003E-3</v>
      </c>
      <c r="K9956" s="33">
        <f t="shared" si="621"/>
        <v>5.836713749784006E-3</v>
      </c>
      <c r="L9956" s="33">
        <f t="shared" si="622"/>
        <v>0.94059558852001124</v>
      </c>
      <c r="M9956" s="33">
        <f t="shared" si="623"/>
        <v>0.93510560131551035</v>
      </c>
    </row>
    <row r="9957" spans="1:13" ht="27.6">
      <c r="A9957" t="s">
        <v>164</v>
      </c>
      <c r="B9957" t="s">
        <v>112</v>
      </c>
      <c r="C9957" s="14" t="s">
        <v>384</v>
      </c>
      <c r="D9957" t="s">
        <v>112</v>
      </c>
      <c r="E9957" t="s">
        <v>474</v>
      </c>
      <c r="F9957" s="20">
        <v>2039</v>
      </c>
      <c r="G9957" s="20">
        <v>65</v>
      </c>
      <c r="H9957" s="11">
        <v>19710.4213531106</v>
      </c>
      <c r="I9957" s="10">
        <v>3070994.1557100601</v>
      </c>
      <c r="J9957" s="33">
        <f t="shared" si="620"/>
        <v>6.4182542700258749E-3</v>
      </c>
      <c r="K9957" s="33">
        <f t="shared" si="621"/>
        <v>6.3977012710545456E-3</v>
      </c>
      <c r="L9957" s="33">
        <f t="shared" si="622"/>
        <v>0.93510560131551035</v>
      </c>
      <c r="M9957" s="33">
        <f t="shared" si="623"/>
        <v>0.9291230750214039</v>
      </c>
    </row>
    <row r="9958" spans="1:13" ht="27.6">
      <c r="A9958" t="s">
        <v>164</v>
      </c>
      <c r="B9958" t="s">
        <v>112</v>
      </c>
      <c r="C9958" s="14" t="s">
        <v>384</v>
      </c>
      <c r="D9958" t="s">
        <v>112</v>
      </c>
      <c r="E9958" t="s">
        <v>474</v>
      </c>
      <c r="F9958" s="20">
        <v>2039</v>
      </c>
      <c r="G9958" s="20">
        <v>66</v>
      </c>
      <c r="H9958" s="11">
        <v>20239.311655223399</v>
      </c>
      <c r="I9958" s="10">
        <v>2972772.6106911502</v>
      </c>
      <c r="J9958" s="33">
        <f t="shared" si="620"/>
        <v>6.8082273035063694E-3</v>
      </c>
      <c r="K9958" s="33">
        <f t="shared" si="621"/>
        <v>6.7851038303778921E-3</v>
      </c>
      <c r="L9958" s="33">
        <f t="shared" si="622"/>
        <v>0.9291230750214039</v>
      </c>
      <c r="M9958" s="33">
        <f t="shared" si="623"/>
        <v>0.92281887848618371</v>
      </c>
    </row>
    <row r="9959" spans="1:13" ht="27.6">
      <c r="A9959" t="s">
        <v>164</v>
      </c>
      <c r="B9959" t="s">
        <v>112</v>
      </c>
      <c r="C9959" s="14" t="s">
        <v>384</v>
      </c>
      <c r="D9959" t="s">
        <v>112</v>
      </c>
      <c r="E9959" t="s">
        <v>474</v>
      </c>
      <c r="F9959" s="20">
        <v>2039</v>
      </c>
      <c r="G9959" s="20">
        <v>67</v>
      </c>
      <c r="H9959" s="11">
        <v>21189.2614247942</v>
      </c>
      <c r="I9959" s="10">
        <v>2854652.4108138601</v>
      </c>
      <c r="J9959" s="33">
        <f t="shared" si="620"/>
        <v>7.4227115513349493E-3</v>
      </c>
      <c r="K9959" s="33">
        <f t="shared" si="621"/>
        <v>7.3952312627363348E-3</v>
      </c>
      <c r="L9959" s="33">
        <f t="shared" si="622"/>
        <v>0.92281887848618371</v>
      </c>
      <c r="M9959" s="33">
        <f t="shared" si="623"/>
        <v>0.91599441946615945</v>
      </c>
    </row>
    <row r="9960" spans="1:13" ht="27.6">
      <c r="A9960" t="s">
        <v>164</v>
      </c>
      <c r="B9960" t="s">
        <v>112</v>
      </c>
      <c r="C9960" s="14" t="s">
        <v>384</v>
      </c>
      <c r="D9960" t="s">
        <v>112</v>
      </c>
      <c r="E9960" t="s">
        <v>474</v>
      </c>
      <c r="F9960" s="20">
        <v>2039</v>
      </c>
      <c r="G9960" s="20">
        <v>68</v>
      </c>
      <c r="H9960" s="11">
        <v>22076.762841735999</v>
      </c>
      <c r="I9960" s="10">
        <v>2745027.36723046</v>
      </c>
      <c r="J9960" s="33">
        <f t="shared" si="620"/>
        <v>8.0424563723056446E-3</v>
      </c>
      <c r="K9960" s="33">
        <f t="shared" si="621"/>
        <v>8.0102023451770199E-3</v>
      </c>
      <c r="L9960" s="33">
        <f t="shared" si="622"/>
        <v>0.91599441946615945</v>
      </c>
      <c r="M9960" s="33">
        <f t="shared" si="623"/>
        <v>0.90865711881918254</v>
      </c>
    </row>
    <row r="9961" spans="1:13" ht="27.6">
      <c r="A9961" t="s">
        <v>164</v>
      </c>
      <c r="B9961" t="s">
        <v>112</v>
      </c>
      <c r="C9961" s="14" t="s">
        <v>384</v>
      </c>
      <c r="D9961" t="s">
        <v>112</v>
      </c>
      <c r="E9961" t="s">
        <v>474</v>
      </c>
      <c r="F9961" s="20">
        <v>2039</v>
      </c>
      <c r="G9961" s="20">
        <v>69</v>
      </c>
      <c r="H9961" s="11">
        <v>22274.1619793477</v>
      </c>
      <c r="I9961" s="10">
        <v>2632710.9943206501</v>
      </c>
      <c r="J9961" s="33">
        <f t="shared" si="620"/>
        <v>8.460542014447495E-3</v>
      </c>
      <c r="K9961" s="33">
        <f t="shared" si="621"/>
        <v>8.4248523510808138E-3</v>
      </c>
      <c r="L9961" s="33">
        <f t="shared" si="622"/>
        <v>0.90865711881918254</v>
      </c>
      <c r="M9961" s="33">
        <f t="shared" si="623"/>
        <v>0.90100181675537239</v>
      </c>
    </row>
    <row r="9962" spans="1:13" ht="27.6">
      <c r="A9962" t="s">
        <v>164</v>
      </c>
      <c r="B9962" t="s">
        <v>112</v>
      </c>
      <c r="C9962" s="14" t="s">
        <v>384</v>
      </c>
      <c r="D9962" t="s">
        <v>112</v>
      </c>
      <c r="E9962" t="s">
        <v>474</v>
      </c>
      <c r="F9962" s="20">
        <v>2040</v>
      </c>
      <c r="G9962" s="20">
        <v>30</v>
      </c>
      <c r="H9962" s="11">
        <v>737.16519824936404</v>
      </c>
      <c r="I9962" s="10">
        <v>4711603.3823465304</v>
      </c>
      <c r="J9962" s="33">
        <f t="shared" si="620"/>
        <v>1.5645739643777742E-4</v>
      </c>
      <c r="K9962" s="33">
        <f t="shared" si="621"/>
        <v>1.564451576175907E-4</v>
      </c>
      <c r="L9962" s="33">
        <f t="shared" si="622"/>
        <v>1</v>
      </c>
      <c r="M9962" s="33">
        <f t="shared" si="623"/>
        <v>0.99984355484238241</v>
      </c>
    </row>
    <row r="9963" spans="1:13" ht="27.6">
      <c r="A9963" t="s">
        <v>164</v>
      </c>
      <c r="B9963" t="s">
        <v>112</v>
      </c>
      <c r="C9963" s="14" t="s">
        <v>384</v>
      </c>
      <c r="D9963" t="s">
        <v>112</v>
      </c>
      <c r="E9963" t="s">
        <v>474</v>
      </c>
      <c r="F9963" s="20">
        <v>2040</v>
      </c>
      <c r="G9963" s="20">
        <v>31</v>
      </c>
      <c r="H9963" s="11">
        <v>1041.12882418238</v>
      </c>
      <c r="I9963" s="10">
        <v>4655175.6305707498</v>
      </c>
      <c r="J9963" s="33">
        <f t="shared" si="620"/>
        <v>2.2364974102056208E-4</v>
      </c>
      <c r="K9963" s="33">
        <f t="shared" si="621"/>
        <v>2.2362473328163546E-4</v>
      </c>
      <c r="L9963" s="33">
        <f t="shared" si="622"/>
        <v>0.99984355484238241</v>
      </c>
      <c r="M9963" s="33">
        <f t="shared" si="623"/>
        <v>0.99961996509410744</v>
      </c>
    </row>
    <row r="9964" spans="1:13" ht="27.6">
      <c r="A9964" t="s">
        <v>164</v>
      </c>
      <c r="B9964" t="s">
        <v>112</v>
      </c>
      <c r="C9964" s="14" t="s">
        <v>384</v>
      </c>
      <c r="D9964" t="s">
        <v>112</v>
      </c>
      <c r="E9964" t="s">
        <v>474</v>
      </c>
      <c r="F9964" s="20">
        <v>2040</v>
      </c>
      <c r="G9964" s="20">
        <v>32</v>
      </c>
      <c r="H9964" s="11">
        <v>1082.4524518232899</v>
      </c>
      <c r="I9964" s="10">
        <v>4647784.2089017304</v>
      </c>
      <c r="J9964" s="33">
        <f t="shared" si="620"/>
        <v>2.3289645198030246E-4</v>
      </c>
      <c r="K9964" s="33">
        <f t="shared" si="621"/>
        <v>2.3286933370691987E-4</v>
      </c>
      <c r="L9964" s="33">
        <f t="shared" si="622"/>
        <v>0.99961996509410744</v>
      </c>
      <c r="M9964" s="33">
        <f t="shared" si="623"/>
        <v>0.99938718425887585</v>
      </c>
    </row>
    <row r="9965" spans="1:13" ht="27.6">
      <c r="A9965" t="s">
        <v>164</v>
      </c>
      <c r="B9965" t="s">
        <v>112</v>
      </c>
      <c r="C9965" s="14" t="s">
        <v>384</v>
      </c>
      <c r="D9965" t="s">
        <v>112</v>
      </c>
      <c r="E9965" t="s">
        <v>474</v>
      </c>
      <c r="F9965" s="20">
        <v>2040</v>
      </c>
      <c r="G9965" s="20">
        <v>33</v>
      </c>
      <c r="H9965" s="11">
        <v>1135.28371146739</v>
      </c>
      <c r="I9965" s="10">
        <v>4620362.2332488503</v>
      </c>
      <c r="J9965" s="33">
        <f t="shared" si="620"/>
        <v>2.4571313982650768E-4</v>
      </c>
      <c r="K9965" s="33">
        <f t="shared" si="621"/>
        <v>2.4568295482529923E-4</v>
      </c>
      <c r="L9965" s="33">
        <f t="shared" si="622"/>
        <v>0.99938718425887585</v>
      </c>
      <c r="M9965" s="33">
        <f t="shared" si="623"/>
        <v>0.99914165186243264</v>
      </c>
    </row>
    <row r="9966" spans="1:13" ht="27.6">
      <c r="A9966" t="s">
        <v>164</v>
      </c>
      <c r="B9966" t="s">
        <v>112</v>
      </c>
      <c r="C9966" s="14" t="s">
        <v>384</v>
      </c>
      <c r="D9966" t="s">
        <v>112</v>
      </c>
      <c r="E9966" t="s">
        <v>474</v>
      </c>
      <c r="F9966" s="20">
        <v>2040</v>
      </c>
      <c r="G9966" s="20">
        <v>34</v>
      </c>
      <c r="H9966" s="11">
        <v>1183.4015926028901</v>
      </c>
      <c r="I9966" s="10">
        <v>4549248.6589537496</v>
      </c>
      <c r="J9966" s="33">
        <f t="shared" si="620"/>
        <v>2.6013121755253814E-4</v>
      </c>
      <c r="K9966" s="33">
        <f t="shared" si="621"/>
        <v>2.6009738636090241E-4</v>
      </c>
      <c r="L9966" s="33">
        <f t="shared" si="622"/>
        <v>0.99914165186243264</v>
      </c>
      <c r="M9966" s="33">
        <f t="shared" si="623"/>
        <v>0.99888177773017894</v>
      </c>
    </row>
    <row r="9967" spans="1:13" ht="27.6">
      <c r="A9967" t="s">
        <v>164</v>
      </c>
      <c r="B9967" t="s">
        <v>112</v>
      </c>
      <c r="C9967" s="14" t="s">
        <v>384</v>
      </c>
      <c r="D9967" t="s">
        <v>112</v>
      </c>
      <c r="E9967" t="s">
        <v>474</v>
      </c>
      <c r="F9967" s="20">
        <v>2040</v>
      </c>
      <c r="G9967" s="20">
        <v>35</v>
      </c>
      <c r="H9967" s="11">
        <v>1246.0162371824899</v>
      </c>
      <c r="I9967" s="10">
        <v>4455362.9210067699</v>
      </c>
      <c r="J9967" s="33">
        <f t="shared" si="620"/>
        <v>2.7966660837158692E-4</v>
      </c>
      <c r="K9967" s="33">
        <f t="shared" si="621"/>
        <v>2.7962750531107528E-4</v>
      </c>
      <c r="L9967" s="33">
        <f t="shared" si="622"/>
        <v>0.99888177773017894</v>
      </c>
      <c r="M9967" s="33">
        <f t="shared" si="623"/>
        <v>0.99860246291057153</v>
      </c>
    </row>
    <row r="9968" spans="1:13" ht="27.6">
      <c r="A9968" t="s">
        <v>164</v>
      </c>
      <c r="B9968" t="s">
        <v>112</v>
      </c>
      <c r="C9968" s="14" t="s">
        <v>384</v>
      </c>
      <c r="D9968" t="s">
        <v>112</v>
      </c>
      <c r="E9968" t="s">
        <v>474</v>
      </c>
      <c r="F9968" s="20">
        <v>2040</v>
      </c>
      <c r="G9968" s="20">
        <v>36</v>
      </c>
      <c r="H9968" s="11">
        <v>1584.0387480080899</v>
      </c>
      <c r="I9968" s="10">
        <v>4357896.7875109902</v>
      </c>
      <c r="J9968" s="33">
        <f t="shared" si="620"/>
        <v>3.6348698127676692E-4</v>
      </c>
      <c r="K9968" s="33">
        <f t="shared" si="621"/>
        <v>3.6342092788743674E-4</v>
      </c>
      <c r="L9968" s="33">
        <f t="shared" si="622"/>
        <v>0.99860246291057153</v>
      </c>
      <c r="M9968" s="33">
        <f t="shared" si="623"/>
        <v>0.99823954987690988</v>
      </c>
    </row>
    <row r="9969" spans="1:13" ht="27.6">
      <c r="A9969" t="s">
        <v>164</v>
      </c>
      <c r="B9969" t="s">
        <v>112</v>
      </c>
      <c r="C9969" s="14" t="s">
        <v>384</v>
      </c>
      <c r="D9969" t="s">
        <v>112</v>
      </c>
      <c r="E9969" t="s">
        <v>474</v>
      </c>
      <c r="F9969" s="20">
        <v>2040</v>
      </c>
      <c r="G9969" s="20">
        <v>37</v>
      </c>
      <c r="H9969" s="11">
        <v>1744.3736932623001</v>
      </c>
      <c r="I9969" s="10">
        <v>4314462.8928880803</v>
      </c>
      <c r="J9969" s="33">
        <f t="shared" si="620"/>
        <v>4.0430842414653959E-4</v>
      </c>
      <c r="K9969" s="33">
        <f t="shared" si="621"/>
        <v>4.0422670250961357E-4</v>
      </c>
      <c r="L9969" s="33">
        <f t="shared" si="622"/>
        <v>0.99823954987690988</v>
      </c>
      <c r="M9969" s="33">
        <f t="shared" si="623"/>
        <v>0.99783603479534844</v>
      </c>
    </row>
    <row r="9970" spans="1:13" ht="27.6">
      <c r="A9970" t="s">
        <v>164</v>
      </c>
      <c r="B9970" t="s">
        <v>112</v>
      </c>
      <c r="C9970" s="14" t="s">
        <v>384</v>
      </c>
      <c r="D9970" t="s">
        <v>112</v>
      </c>
      <c r="E9970" t="s">
        <v>474</v>
      </c>
      <c r="F9970" s="20">
        <v>2040</v>
      </c>
      <c r="G9970" s="20">
        <v>38</v>
      </c>
      <c r="H9970" s="11">
        <v>1937.12395069688</v>
      </c>
      <c r="I9970" s="10">
        <v>4293508.0634246701</v>
      </c>
      <c r="J9970" s="33">
        <f t="shared" si="620"/>
        <v>4.5117510485161502E-4</v>
      </c>
      <c r="K9970" s="33">
        <f t="shared" si="621"/>
        <v>4.5107334066907256E-4</v>
      </c>
      <c r="L9970" s="33">
        <f t="shared" si="622"/>
        <v>0.99783603479534844</v>
      </c>
      <c r="M9970" s="33">
        <f t="shared" si="623"/>
        <v>0.99738593756169336</v>
      </c>
    </row>
    <row r="9971" spans="1:13" ht="27.6">
      <c r="A9971" t="s">
        <v>164</v>
      </c>
      <c r="B9971" t="s">
        <v>112</v>
      </c>
      <c r="C9971" s="14" t="s">
        <v>384</v>
      </c>
      <c r="D9971" t="s">
        <v>112</v>
      </c>
      <c r="E9971" t="s">
        <v>474</v>
      </c>
      <c r="F9971" s="20">
        <v>2040</v>
      </c>
      <c r="G9971" s="20">
        <v>39</v>
      </c>
      <c r="H9971" s="11">
        <v>2075.8144010224501</v>
      </c>
      <c r="I9971" s="10">
        <v>4272347.7075418504</v>
      </c>
      <c r="J9971" s="33">
        <f t="shared" si="620"/>
        <v>4.8587206452276244E-4</v>
      </c>
      <c r="K9971" s="33">
        <f t="shared" si="621"/>
        <v>4.8575404780570874E-4</v>
      </c>
      <c r="L9971" s="33">
        <f t="shared" si="622"/>
        <v>0.99738593756169336</v>
      </c>
      <c r="M9971" s="33">
        <f t="shared" si="623"/>
        <v>0.99690145330529822</v>
      </c>
    </row>
    <row r="9972" spans="1:13" ht="27.6">
      <c r="A9972" t="s">
        <v>164</v>
      </c>
      <c r="B9972" t="s">
        <v>112</v>
      </c>
      <c r="C9972" s="14" t="s">
        <v>384</v>
      </c>
      <c r="D9972" t="s">
        <v>112</v>
      </c>
      <c r="E9972" t="s">
        <v>474</v>
      </c>
      <c r="F9972" s="20">
        <v>2040</v>
      </c>
      <c r="G9972" s="20">
        <v>40</v>
      </c>
      <c r="H9972" s="11">
        <v>2280.4650907135201</v>
      </c>
      <c r="I9972" s="10">
        <v>4270446.0187509404</v>
      </c>
      <c r="J9972" s="33">
        <f t="shared" si="620"/>
        <v>5.3401098637011494E-4</v>
      </c>
      <c r="K9972" s="33">
        <f t="shared" si="621"/>
        <v>5.3386842788039068E-4</v>
      </c>
      <c r="L9972" s="33">
        <f t="shared" si="622"/>
        <v>0.99690145330529822</v>
      </c>
      <c r="M9972" s="33">
        <f t="shared" si="623"/>
        <v>0.99636923909367048</v>
      </c>
    </row>
    <row r="9973" spans="1:13" ht="27.6">
      <c r="A9973" t="s">
        <v>164</v>
      </c>
      <c r="B9973" t="s">
        <v>112</v>
      </c>
      <c r="C9973" s="14" t="s">
        <v>384</v>
      </c>
      <c r="D9973" t="s">
        <v>112</v>
      </c>
      <c r="E9973" t="s">
        <v>474</v>
      </c>
      <c r="F9973" s="20">
        <v>2040</v>
      </c>
      <c r="G9973" s="20">
        <v>41</v>
      </c>
      <c r="H9973" s="11">
        <v>3022.6204545635801</v>
      </c>
      <c r="I9973" s="10">
        <v>4306475.8261178797</v>
      </c>
      <c r="J9973" s="33">
        <f t="shared" si="620"/>
        <v>7.0187795696704397E-4</v>
      </c>
      <c r="K9973" s="33">
        <f t="shared" si="621"/>
        <v>7.0163169825165905E-4</v>
      </c>
      <c r="L9973" s="33">
        <f t="shared" si="622"/>
        <v>0.99636923909367048</v>
      </c>
      <c r="M9973" s="33">
        <f t="shared" si="623"/>
        <v>0.99567015485235943</v>
      </c>
    </row>
    <row r="9974" spans="1:13" ht="27.6">
      <c r="A9974" t="s">
        <v>164</v>
      </c>
      <c r="B9974" t="s">
        <v>112</v>
      </c>
      <c r="C9974" s="14" t="s">
        <v>384</v>
      </c>
      <c r="D9974" t="s">
        <v>112</v>
      </c>
      <c r="E9974" t="s">
        <v>474</v>
      </c>
      <c r="F9974" s="20">
        <v>2040</v>
      </c>
      <c r="G9974" s="20">
        <v>42</v>
      </c>
      <c r="H9974" s="11">
        <v>3375.1955772869601</v>
      </c>
      <c r="I9974" s="10">
        <v>4344861.75765552</v>
      </c>
      <c r="J9974" s="33">
        <f t="shared" si="620"/>
        <v>7.7682461849101726E-4</v>
      </c>
      <c r="K9974" s="33">
        <f t="shared" si="621"/>
        <v>7.7652296836183687E-4</v>
      </c>
      <c r="L9974" s="33">
        <f t="shared" si="622"/>
        <v>0.99567015485235943</v>
      </c>
      <c r="M9974" s="33">
        <f t="shared" si="623"/>
        <v>0.9948969941082042</v>
      </c>
    </row>
    <row r="9975" spans="1:13" ht="27.6">
      <c r="A9975" t="s">
        <v>164</v>
      </c>
      <c r="B9975" t="s">
        <v>112</v>
      </c>
      <c r="C9975" s="14" t="s">
        <v>384</v>
      </c>
      <c r="D9975" t="s">
        <v>112</v>
      </c>
      <c r="E9975" t="s">
        <v>474</v>
      </c>
      <c r="F9975" s="20">
        <v>2040</v>
      </c>
      <c r="G9975" s="20">
        <v>43</v>
      </c>
      <c r="H9975" s="11">
        <v>3751.9816150038</v>
      </c>
      <c r="I9975" s="10">
        <v>4337063.8340998702</v>
      </c>
      <c r="J9975" s="33">
        <f t="shared" si="620"/>
        <v>8.6509716216397344E-4</v>
      </c>
      <c r="K9975" s="33">
        <f t="shared" si="621"/>
        <v>8.6472307349605426E-4</v>
      </c>
      <c r="L9975" s="33">
        <f t="shared" si="622"/>
        <v>0.9948969941082042</v>
      </c>
      <c r="M9975" s="33">
        <f t="shared" si="623"/>
        <v>0.994036683721647</v>
      </c>
    </row>
    <row r="9976" spans="1:13" ht="27.6">
      <c r="A9976" t="s">
        <v>164</v>
      </c>
      <c r="B9976" t="s">
        <v>112</v>
      </c>
      <c r="C9976" s="14" t="s">
        <v>384</v>
      </c>
      <c r="D9976" t="s">
        <v>112</v>
      </c>
      <c r="E9976" t="s">
        <v>474</v>
      </c>
      <c r="F9976" s="20">
        <v>2040</v>
      </c>
      <c r="G9976" s="20">
        <v>44</v>
      </c>
      <c r="H9976" s="11">
        <v>3871.1223495233698</v>
      </c>
      <c r="I9976" s="10">
        <v>4270649.9116088497</v>
      </c>
      <c r="J9976" s="33">
        <f t="shared" si="620"/>
        <v>9.0644806519976043E-4</v>
      </c>
      <c r="K9976" s="33">
        <f t="shared" si="621"/>
        <v>9.0603736525440848E-4</v>
      </c>
      <c r="L9976" s="33">
        <f t="shared" si="622"/>
        <v>0.994036683721647</v>
      </c>
      <c r="M9976" s="33">
        <f t="shared" si="623"/>
        <v>0.99313604934376165</v>
      </c>
    </row>
    <row r="9977" spans="1:13" ht="27.6">
      <c r="A9977" t="s">
        <v>164</v>
      </c>
      <c r="B9977" t="s">
        <v>112</v>
      </c>
      <c r="C9977" s="14" t="s">
        <v>384</v>
      </c>
      <c r="D9977" t="s">
        <v>112</v>
      </c>
      <c r="E9977" t="s">
        <v>474</v>
      </c>
      <c r="F9977" s="20">
        <v>2040</v>
      </c>
      <c r="G9977" s="20">
        <v>45</v>
      </c>
      <c r="H9977" s="11">
        <v>4102.4694266756496</v>
      </c>
      <c r="I9977" s="10">
        <v>4201963.0269592497</v>
      </c>
      <c r="J9977" s="33">
        <f t="shared" si="620"/>
        <v>9.7632211429627964E-4</v>
      </c>
      <c r="K9977" s="33">
        <f t="shared" si="621"/>
        <v>9.758456669288762E-4</v>
      </c>
      <c r="L9977" s="33">
        <f t="shared" si="622"/>
        <v>0.99313604934376165</v>
      </c>
      <c r="M9977" s="33">
        <f t="shared" si="623"/>
        <v>0.99216690183333867</v>
      </c>
    </row>
    <row r="9978" spans="1:13" ht="27.6">
      <c r="A9978" t="s">
        <v>164</v>
      </c>
      <c r="B9978" t="s">
        <v>112</v>
      </c>
      <c r="C9978" s="14" t="s">
        <v>384</v>
      </c>
      <c r="D9978" t="s">
        <v>112</v>
      </c>
      <c r="E9978" t="s">
        <v>474</v>
      </c>
      <c r="F9978" s="20">
        <v>2040</v>
      </c>
      <c r="G9978" s="20">
        <v>46</v>
      </c>
      <c r="H9978" s="11">
        <v>5035.3668829769404</v>
      </c>
      <c r="I9978" s="10">
        <v>4142050.4773690798</v>
      </c>
      <c r="J9978" s="33">
        <f t="shared" si="620"/>
        <v>1.2156700915376751E-3</v>
      </c>
      <c r="K9978" s="33">
        <f t="shared" si="621"/>
        <v>1.214931463991431E-3</v>
      </c>
      <c r="L9978" s="33">
        <f t="shared" si="622"/>
        <v>0.99216690183333867</v>
      </c>
      <c r="M9978" s="33">
        <f t="shared" si="623"/>
        <v>0.99096148704677045</v>
      </c>
    </row>
    <row r="9979" spans="1:13" ht="27.6">
      <c r="A9979" t="s">
        <v>164</v>
      </c>
      <c r="B9979" t="s">
        <v>112</v>
      </c>
      <c r="C9979" s="14" t="s">
        <v>384</v>
      </c>
      <c r="D9979" t="s">
        <v>112</v>
      </c>
      <c r="E9979" t="s">
        <v>474</v>
      </c>
      <c r="F9979" s="20">
        <v>2040</v>
      </c>
      <c r="G9979" s="20">
        <v>47</v>
      </c>
      <c r="H9979" s="11">
        <v>5457.1831689279197</v>
      </c>
      <c r="I9979" s="10">
        <v>4084241.3412106801</v>
      </c>
      <c r="J9979" s="33">
        <f t="shared" si="620"/>
        <v>1.3361559009415105E-3</v>
      </c>
      <c r="K9979" s="33">
        <f t="shared" si="621"/>
        <v>1.335263642088913E-3</v>
      </c>
      <c r="L9979" s="33">
        <f t="shared" si="622"/>
        <v>0.99096148704677045</v>
      </c>
      <c r="M9979" s="33">
        <f t="shared" si="623"/>
        <v>0.98963829220240651</v>
      </c>
    </row>
    <row r="9980" spans="1:13" ht="27.6">
      <c r="A9980" t="s">
        <v>164</v>
      </c>
      <c r="B9980" t="s">
        <v>112</v>
      </c>
      <c r="C9980" s="14" t="s">
        <v>384</v>
      </c>
      <c r="D9980" t="s">
        <v>112</v>
      </c>
      <c r="E9980" t="s">
        <v>474</v>
      </c>
      <c r="F9980" s="20">
        <v>2040</v>
      </c>
      <c r="G9980" s="20">
        <v>48</v>
      </c>
      <c r="H9980" s="11">
        <v>5998.5841318001603</v>
      </c>
      <c r="I9980" s="10">
        <v>4059897.8546094</v>
      </c>
      <c r="J9980" s="33">
        <f t="shared" si="620"/>
        <v>1.4775209492006492E-3</v>
      </c>
      <c r="K9980" s="33">
        <f t="shared" si="621"/>
        <v>1.4764299525126257E-3</v>
      </c>
      <c r="L9980" s="33">
        <f t="shared" si="622"/>
        <v>0.98963829220240651</v>
      </c>
      <c r="M9980" s="33">
        <f t="shared" si="623"/>
        <v>0.98817716058564542</v>
      </c>
    </row>
    <row r="9981" spans="1:13" ht="27.6">
      <c r="A9981" t="s">
        <v>164</v>
      </c>
      <c r="B9981" t="s">
        <v>112</v>
      </c>
      <c r="C9981" s="14" t="s">
        <v>384</v>
      </c>
      <c r="D9981" t="s">
        <v>112</v>
      </c>
      <c r="E9981" t="s">
        <v>474</v>
      </c>
      <c r="F9981" s="20">
        <v>2040</v>
      </c>
      <c r="G9981" s="20">
        <v>49</v>
      </c>
      <c r="H9981" s="11">
        <v>6431.3893582128303</v>
      </c>
      <c r="I9981" s="10">
        <v>4028962.0824197899</v>
      </c>
      <c r="J9981" s="33">
        <f t="shared" si="620"/>
        <v>1.5962893734532606E-3</v>
      </c>
      <c r="K9981" s="33">
        <f t="shared" si="621"/>
        <v>1.5950159812290199E-3</v>
      </c>
      <c r="L9981" s="33">
        <f t="shared" si="622"/>
        <v>0.98817716058564542</v>
      </c>
      <c r="M9981" s="33">
        <f t="shared" si="623"/>
        <v>0.9866010022222258</v>
      </c>
    </row>
    <row r="9982" spans="1:13" ht="27.6">
      <c r="A9982" t="s">
        <v>164</v>
      </c>
      <c r="B9982" t="s">
        <v>112</v>
      </c>
      <c r="C9982" s="14" t="s">
        <v>384</v>
      </c>
      <c r="D9982" t="s">
        <v>112</v>
      </c>
      <c r="E9982" t="s">
        <v>474</v>
      </c>
      <c r="F9982" s="20">
        <v>2040</v>
      </c>
      <c r="G9982" s="20">
        <v>50</v>
      </c>
      <c r="H9982" s="11">
        <v>6941.7242625327699</v>
      </c>
      <c r="I9982" s="10">
        <v>4000648.3623705702</v>
      </c>
      <c r="J9982" s="33">
        <f t="shared" si="620"/>
        <v>1.7351498141714898E-3</v>
      </c>
      <c r="K9982" s="33">
        <f t="shared" si="621"/>
        <v>1.7336453120373463E-3</v>
      </c>
      <c r="L9982" s="33">
        <f t="shared" si="622"/>
        <v>0.9866010022222258</v>
      </c>
      <c r="M9982" s="33">
        <f t="shared" si="623"/>
        <v>0.98489058601987189</v>
      </c>
    </row>
    <row r="9983" spans="1:13" ht="27.6">
      <c r="A9983" t="s">
        <v>164</v>
      </c>
      <c r="B9983" t="s">
        <v>112</v>
      </c>
      <c r="C9983" s="14" t="s">
        <v>384</v>
      </c>
      <c r="D9983" t="s">
        <v>112</v>
      </c>
      <c r="E9983" t="s">
        <v>474</v>
      </c>
      <c r="F9983" s="20">
        <v>2040</v>
      </c>
      <c r="G9983" s="20">
        <v>51</v>
      </c>
      <c r="H9983" s="11">
        <v>7870.9949152265099</v>
      </c>
      <c r="I9983" s="10">
        <v>3993505.6972754798</v>
      </c>
      <c r="J9983" s="33">
        <f t="shared" si="620"/>
        <v>1.9709487132061436E-3</v>
      </c>
      <c r="K9983" s="33">
        <f t="shared" si="621"/>
        <v>1.969007669233247E-3</v>
      </c>
      <c r="L9983" s="33">
        <f t="shared" si="622"/>
        <v>0.98489058601987189</v>
      </c>
      <c r="M9983" s="33">
        <f t="shared" si="623"/>
        <v>0.98295132890264314</v>
      </c>
    </row>
    <row r="9984" spans="1:13" ht="27.6">
      <c r="A9984" t="s">
        <v>164</v>
      </c>
      <c r="B9984" t="s">
        <v>112</v>
      </c>
      <c r="C9984" s="14" t="s">
        <v>384</v>
      </c>
      <c r="D9984" t="s">
        <v>112</v>
      </c>
      <c r="E9984" t="s">
        <v>474</v>
      </c>
      <c r="F9984" s="20">
        <v>2040</v>
      </c>
      <c r="G9984" s="20">
        <v>52</v>
      </c>
      <c r="H9984" s="11">
        <v>8529.4044962517291</v>
      </c>
      <c r="I9984" s="10">
        <v>3940450.7180125499</v>
      </c>
      <c r="J9984" s="33">
        <f t="shared" si="620"/>
        <v>2.1645758586098284E-3</v>
      </c>
      <c r="K9984" s="33">
        <f t="shared" si="621"/>
        <v>2.1622348536848301E-3</v>
      </c>
      <c r="L9984" s="33">
        <f t="shared" si="622"/>
        <v>0.98295132890264314</v>
      </c>
      <c r="M9984" s="33">
        <f t="shared" si="623"/>
        <v>0.98082595727981403</v>
      </c>
    </row>
    <row r="9985" spans="1:13" ht="27.6">
      <c r="A9985" t="s">
        <v>164</v>
      </c>
      <c r="B9985" t="s">
        <v>112</v>
      </c>
      <c r="C9985" s="14" t="s">
        <v>384</v>
      </c>
      <c r="D9985" t="s">
        <v>112</v>
      </c>
      <c r="E9985" t="s">
        <v>474</v>
      </c>
      <c r="F9985" s="20">
        <v>2040</v>
      </c>
      <c r="G9985" s="20">
        <v>53</v>
      </c>
      <c r="H9985" s="11">
        <v>9201.0316501587004</v>
      </c>
      <c r="I9985" s="10">
        <v>3878176.4674415598</v>
      </c>
      <c r="J9985" s="33">
        <f t="shared" si="620"/>
        <v>2.3725149506228214E-3</v>
      </c>
      <c r="K9985" s="33">
        <f t="shared" si="621"/>
        <v>2.3697027614539845E-3</v>
      </c>
      <c r="L9985" s="33">
        <f t="shared" si="622"/>
        <v>0.98082595727981403</v>
      </c>
      <c r="M9985" s="33">
        <f t="shared" si="623"/>
        <v>0.97850169130034226</v>
      </c>
    </row>
    <row r="9986" spans="1:13" ht="27.6">
      <c r="A9986" t="s">
        <v>164</v>
      </c>
      <c r="B9986" t="s">
        <v>112</v>
      </c>
      <c r="C9986" s="14" t="s">
        <v>384</v>
      </c>
      <c r="D9986" t="s">
        <v>112</v>
      </c>
      <c r="E9986" t="s">
        <v>474</v>
      </c>
      <c r="F9986" s="20">
        <v>2040</v>
      </c>
      <c r="G9986" s="20">
        <v>54</v>
      </c>
      <c r="H9986" s="11">
        <v>10134.418771754001</v>
      </c>
      <c r="I9986" s="10">
        <v>3873983.9974255501</v>
      </c>
      <c r="J9986" s="33">
        <f t="shared" ref="J9986:J10049" si="624">IF(I9986&gt;0,H9986/I9986,0)</f>
        <v>2.6160197818289421E-3</v>
      </c>
      <c r="K9986" s="33">
        <f t="shared" ref="K9986:K10049" si="625">1-EXP(-J9986)</f>
        <v>2.6126009839435582E-3</v>
      </c>
      <c r="L9986" s="33">
        <f t="shared" ref="L9986:L10049" si="626">IF(G9986=30,1,M9985)</f>
        <v>0.97850169130034226</v>
      </c>
      <c r="M9986" s="33">
        <f t="shared" ref="M9986:M10049" si="627">L9986*(1-K9986)</f>
        <v>0.97594525681886057</v>
      </c>
    </row>
    <row r="9987" spans="1:13" ht="27.6">
      <c r="A9987" t="s">
        <v>164</v>
      </c>
      <c r="B9987" t="s">
        <v>112</v>
      </c>
      <c r="C9987" s="14" t="s">
        <v>384</v>
      </c>
      <c r="D9987" t="s">
        <v>112</v>
      </c>
      <c r="E9987" t="s">
        <v>474</v>
      </c>
      <c r="F9987" s="20">
        <v>2040</v>
      </c>
      <c r="G9987" s="20">
        <v>55</v>
      </c>
      <c r="H9987" s="11">
        <v>11322.2011150292</v>
      </c>
      <c r="I9987" s="10">
        <v>3922256.7129827598</v>
      </c>
      <c r="J9987" s="33">
        <f t="shared" si="624"/>
        <v>2.8866547866569911E-3</v>
      </c>
      <c r="K9987" s="33">
        <f t="shared" si="625"/>
        <v>2.8824924048114209E-3</v>
      </c>
      <c r="L9987" s="33">
        <f t="shared" si="626"/>
        <v>0.97594525681886057</v>
      </c>
      <c r="M9987" s="33">
        <f t="shared" si="627"/>
        <v>0.97313210202856848</v>
      </c>
    </row>
    <row r="9988" spans="1:13" ht="27.6">
      <c r="A9988" t="s">
        <v>164</v>
      </c>
      <c r="B9988" t="s">
        <v>112</v>
      </c>
      <c r="C9988" s="14" t="s">
        <v>384</v>
      </c>
      <c r="D9988" t="s">
        <v>112</v>
      </c>
      <c r="E9988" t="s">
        <v>474</v>
      </c>
      <c r="F9988" s="20">
        <v>2040</v>
      </c>
      <c r="G9988" s="20">
        <v>56</v>
      </c>
      <c r="H9988" s="11">
        <v>12454.5462793392</v>
      </c>
      <c r="I9988" s="10">
        <v>3928637.99548491</v>
      </c>
      <c r="J9988" s="33">
        <f t="shared" si="624"/>
        <v>3.1701944270897224E-3</v>
      </c>
      <c r="K9988" s="33">
        <f t="shared" si="625"/>
        <v>3.1651746666768732E-3</v>
      </c>
      <c r="L9988" s="33">
        <f t="shared" si="626"/>
        <v>0.97313210202856848</v>
      </c>
      <c r="M9988" s="33">
        <f t="shared" si="627"/>
        <v>0.9700519689518976</v>
      </c>
    </row>
    <row r="9989" spans="1:13" ht="27.6">
      <c r="A9989" t="s">
        <v>164</v>
      </c>
      <c r="B9989" t="s">
        <v>112</v>
      </c>
      <c r="C9989" s="14" t="s">
        <v>384</v>
      </c>
      <c r="D9989" t="s">
        <v>112</v>
      </c>
      <c r="E9989" t="s">
        <v>474</v>
      </c>
      <c r="F9989" s="20">
        <v>2040</v>
      </c>
      <c r="G9989" s="20">
        <v>57</v>
      </c>
      <c r="H9989" s="11">
        <v>13487.0177727316</v>
      </c>
      <c r="I9989" s="10">
        <v>3878748.8114885902</v>
      </c>
      <c r="J9989" s="33">
        <f t="shared" si="624"/>
        <v>3.4771567915880429E-3</v>
      </c>
      <c r="K9989" s="33">
        <f t="shared" si="625"/>
        <v>3.4711184826545782E-3</v>
      </c>
      <c r="L9989" s="33">
        <f t="shared" si="626"/>
        <v>0.9700519689518976</v>
      </c>
      <c r="M9989" s="33">
        <f t="shared" si="627"/>
        <v>0.9666848036333332</v>
      </c>
    </row>
    <row r="9990" spans="1:13" ht="27.6">
      <c r="A9990" t="s">
        <v>164</v>
      </c>
      <c r="B9990" t="s">
        <v>112</v>
      </c>
      <c r="C9990" s="14" t="s">
        <v>384</v>
      </c>
      <c r="D9990" t="s">
        <v>112</v>
      </c>
      <c r="E9990" t="s">
        <v>474</v>
      </c>
      <c r="F9990" s="20">
        <v>2040</v>
      </c>
      <c r="G9990" s="20">
        <v>58</v>
      </c>
      <c r="H9990" s="11">
        <v>14503.149954136999</v>
      </c>
      <c r="I9990" s="10">
        <v>3804385.6081881602</v>
      </c>
      <c r="J9990" s="33">
        <f t="shared" si="624"/>
        <v>3.8122186991039874E-3</v>
      </c>
      <c r="K9990" s="33">
        <f t="shared" si="625"/>
        <v>3.8049614184417768E-3</v>
      </c>
      <c r="L9990" s="33">
        <f t="shared" si="626"/>
        <v>0.9666848036333332</v>
      </c>
      <c r="M9990" s="33">
        <f t="shared" si="627"/>
        <v>0.96300660525171444</v>
      </c>
    </row>
    <row r="9991" spans="1:13" ht="27.6">
      <c r="A9991" t="s">
        <v>164</v>
      </c>
      <c r="B9991" t="s">
        <v>112</v>
      </c>
      <c r="C9991" s="14" t="s">
        <v>384</v>
      </c>
      <c r="D9991" t="s">
        <v>112</v>
      </c>
      <c r="E9991" t="s">
        <v>474</v>
      </c>
      <c r="F9991" s="20">
        <v>2040</v>
      </c>
      <c r="G9991" s="20">
        <v>59</v>
      </c>
      <c r="H9991" s="11">
        <v>14830.8129220316</v>
      </c>
      <c r="I9991" s="10">
        <v>3722603.2962815999</v>
      </c>
      <c r="J9991" s="33">
        <f t="shared" si="624"/>
        <v>3.983989628130848E-3</v>
      </c>
      <c r="K9991" s="33">
        <f t="shared" si="625"/>
        <v>3.9760640700594596E-3</v>
      </c>
      <c r="L9991" s="33">
        <f t="shared" si="626"/>
        <v>0.96300660525171444</v>
      </c>
      <c r="M9991" s="33">
        <f t="shared" si="627"/>
        <v>0.95917762928934314</v>
      </c>
    </row>
    <row r="9992" spans="1:13" ht="27.6">
      <c r="A9992" t="s">
        <v>164</v>
      </c>
      <c r="B9992" t="s">
        <v>112</v>
      </c>
      <c r="C9992" s="14" t="s">
        <v>384</v>
      </c>
      <c r="D9992" t="s">
        <v>112</v>
      </c>
      <c r="E9992" t="s">
        <v>474</v>
      </c>
      <c r="F9992" s="20">
        <v>2040</v>
      </c>
      <c r="G9992" s="20">
        <v>60</v>
      </c>
      <c r="H9992" s="11">
        <v>15400.2410150914</v>
      </c>
      <c r="I9992" s="10">
        <v>3645231.4319926202</v>
      </c>
      <c r="J9992" s="33">
        <f t="shared" si="624"/>
        <v>4.2247635856341361E-3</v>
      </c>
      <c r="K9992" s="33">
        <f t="shared" si="625"/>
        <v>4.215851826399386E-3</v>
      </c>
      <c r="L9992" s="33">
        <f t="shared" si="626"/>
        <v>0.95917762928934314</v>
      </c>
      <c r="M9992" s="33">
        <f t="shared" si="627"/>
        <v>0.95513387852906217</v>
      </c>
    </row>
    <row r="9993" spans="1:13" ht="27.6">
      <c r="A9993" t="s">
        <v>164</v>
      </c>
      <c r="B9993" t="s">
        <v>112</v>
      </c>
      <c r="C9993" s="14" t="s">
        <v>384</v>
      </c>
      <c r="D9993" t="s">
        <v>112</v>
      </c>
      <c r="E9993" t="s">
        <v>474</v>
      </c>
      <c r="F9993" s="20">
        <v>2040</v>
      </c>
      <c r="G9993" s="20">
        <v>61</v>
      </c>
      <c r="H9993" s="11">
        <v>16066.8324453227</v>
      </c>
      <c r="I9993" s="10">
        <v>3554152.5788068301</v>
      </c>
      <c r="J9993" s="33">
        <f t="shared" si="624"/>
        <v>4.5205803884526873E-3</v>
      </c>
      <c r="K9993" s="33">
        <f t="shared" si="625"/>
        <v>4.5103779443743663E-3</v>
      </c>
      <c r="L9993" s="33">
        <f t="shared" si="626"/>
        <v>0.95513387852906217</v>
      </c>
      <c r="M9993" s="33">
        <f t="shared" si="627"/>
        <v>0.95082586374941991</v>
      </c>
    </row>
    <row r="9994" spans="1:13" ht="27.6">
      <c r="A9994" t="s">
        <v>164</v>
      </c>
      <c r="B9994" t="s">
        <v>112</v>
      </c>
      <c r="C9994" s="14" t="s">
        <v>384</v>
      </c>
      <c r="D9994" t="s">
        <v>112</v>
      </c>
      <c r="E9994" t="s">
        <v>474</v>
      </c>
      <c r="F9994" s="20">
        <v>2040</v>
      </c>
      <c r="G9994" s="20">
        <v>62</v>
      </c>
      <c r="H9994" s="11">
        <v>16793.5116694276</v>
      </c>
      <c r="I9994" s="10">
        <v>3439934.9174786098</v>
      </c>
      <c r="J9994" s="33">
        <f t="shared" si="624"/>
        <v>4.8819271504522655E-3</v>
      </c>
      <c r="K9994" s="33">
        <f t="shared" si="625"/>
        <v>4.870029912457996E-3</v>
      </c>
      <c r="L9994" s="33">
        <f t="shared" si="626"/>
        <v>0.95082586374941991</v>
      </c>
      <c r="M9994" s="33">
        <f t="shared" si="627"/>
        <v>0.94619531335142149</v>
      </c>
    </row>
    <row r="9995" spans="1:13" ht="27.6">
      <c r="A9995" t="s">
        <v>164</v>
      </c>
      <c r="B9995" t="s">
        <v>112</v>
      </c>
      <c r="C9995" s="14" t="s">
        <v>384</v>
      </c>
      <c r="D9995" t="s">
        <v>112</v>
      </c>
      <c r="E9995" t="s">
        <v>474</v>
      </c>
      <c r="F9995" s="20">
        <v>2040</v>
      </c>
      <c r="G9995" s="20">
        <v>63</v>
      </c>
      <c r="H9995" s="11">
        <v>17544.9161529577</v>
      </c>
      <c r="I9995" s="10">
        <v>3328838.8431601501</v>
      </c>
      <c r="J9995" s="33">
        <f t="shared" si="624"/>
        <v>5.2705814188054451E-3</v>
      </c>
      <c r="K9995" s="33">
        <f t="shared" si="625"/>
        <v>5.2567162743786255E-3</v>
      </c>
      <c r="L9995" s="33">
        <f t="shared" si="626"/>
        <v>0.94619531335142149</v>
      </c>
      <c r="M9995" s="33">
        <f t="shared" si="627"/>
        <v>0.94122143304898631</v>
      </c>
    </row>
    <row r="9996" spans="1:13" ht="27.6">
      <c r="A9996" t="s">
        <v>164</v>
      </c>
      <c r="B9996" t="s">
        <v>112</v>
      </c>
      <c r="C9996" s="14" t="s">
        <v>384</v>
      </c>
      <c r="D9996" t="s">
        <v>112</v>
      </c>
      <c r="E9996" t="s">
        <v>474</v>
      </c>
      <c r="F9996" s="20">
        <v>2040</v>
      </c>
      <c r="G9996" s="20">
        <v>64</v>
      </c>
      <c r="H9996" s="11">
        <v>18741.338058253001</v>
      </c>
      <c r="I9996" s="10">
        <v>3229785.4671048899</v>
      </c>
      <c r="J9996" s="33">
        <f t="shared" si="624"/>
        <v>5.8026572504991589E-3</v>
      </c>
      <c r="K9996" s="33">
        <f t="shared" si="625"/>
        <v>5.7858543511141169E-3</v>
      </c>
      <c r="L9996" s="33">
        <f t="shared" si="626"/>
        <v>0.94122143304898631</v>
      </c>
      <c r="M9996" s="33">
        <f t="shared" si="627"/>
        <v>0.93577566292521797</v>
      </c>
    </row>
    <row r="9997" spans="1:13" ht="27.6">
      <c r="A9997" t="s">
        <v>164</v>
      </c>
      <c r="B9997" t="s">
        <v>112</v>
      </c>
      <c r="C9997" s="14" t="s">
        <v>384</v>
      </c>
      <c r="D9997" t="s">
        <v>112</v>
      </c>
      <c r="E9997" t="s">
        <v>474</v>
      </c>
      <c r="F9997" s="20">
        <v>2040</v>
      </c>
      <c r="G9997" s="20">
        <v>65</v>
      </c>
      <c r="H9997" s="11">
        <v>19796.240829667</v>
      </c>
      <c r="I9997" s="10">
        <v>3118131.8936534799</v>
      </c>
      <c r="J9997" s="33">
        <f t="shared" si="624"/>
        <v>6.3487503110306112E-3</v>
      </c>
      <c r="K9997" s="33">
        <f t="shared" si="625"/>
        <v>6.3286395776234183E-3</v>
      </c>
      <c r="L9997" s="33">
        <f t="shared" si="626"/>
        <v>0.93577566292521797</v>
      </c>
      <c r="M9997" s="33">
        <f t="shared" si="627"/>
        <v>0.92985347602905266</v>
      </c>
    </row>
    <row r="9998" spans="1:13" ht="27.6">
      <c r="A9998" t="s">
        <v>164</v>
      </c>
      <c r="B9998" t="s">
        <v>112</v>
      </c>
      <c r="C9998" s="14" t="s">
        <v>384</v>
      </c>
      <c r="D9998" t="s">
        <v>112</v>
      </c>
      <c r="E9998" t="s">
        <v>474</v>
      </c>
      <c r="F9998" s="20">
        <v>2040</v>
      </c>
      <c r="G9998" s="20">
        <v>66</v>
      </c>
      <c r="H9998" s="11">
        <v>20321.402870337501</v>
      </c>
      <c r="I9998" s="10">
        <v>3018134.6112596099</v>
      </c>
      <c r="J9998" s="33">
        <f t="shared" si="624"/>
        <v>6.7331002383145596E-3</v>
      </c>
      <c r="K9998" s="33">
        <f t="shared" si="625"/>
        <v>6.7104837071635393E-3</v>
      </c>
      <c r="L9998" s="33">
        <f t="shared" si="626"/>
        <v>0.92985347602905266</v>
      </c>
      <c r="M9998" s="33">
        <f t="shared" si="627"/>
        <v>0.92361370942811027</v>
      </c>
    </row>
    <row r="9999" spans="1:13" ht="27.6">
      <c r="A9999" t="s">
        <v>164</v>
      </c>
      <c r="B9999" t="s">
        <v>112</v>
      </c>
      <c r="C9999" s="14" t="s">
        <v>384</v>
      </c>
      <c r="D9999" t="s">
        <v>112</v>
      </c>
      <c r="E9999" t="s">
        <v>474</v>
      </c>
      <c r="F9999" s="20">
        <v>2040</v>
      </c>
      <c r="G9999" s="20">
        <v>67</v>
      </c>
      <c r="H9999" s="11">
        <v>21425.190014374501</v>
      </c>
      <c r="I9999" s="10">
        <v>2916371.5116636902</v>
      </c>
      <c r="J9999" s="33">
        <f t="shared" si="624"/>
        <v>7.3465228722359045E-3</v>
      </c>
      <c r="K9999" s="33">
        <f t="shared" si="625"/>
        <v>7.3196031355718949E-3</v>
      </c>
      <c r="L9999" s="33">
        <f t="shared" si="626"/>
        <v>0.92361370942811027</v>
      </c>
      <c r="M9999" s="33">
        <f t="shared" si="627"/>
        <v>0.91685322362452304</v>
      </c>
    </row>
    <row r="10000" spans="1:13" ht="27.6">
      <c r="A10000" t="s">
        <v>164</v>
      </c>
      <c r="B10000" t="s">
        <v>112</v>
      </c>
      <c r="C10000" s="14" t="s">
        <v>384</v>
      </c>
      <c r="D10000" t="s">
        <v>112</v>
      </c>
      <c r="E10000" t="s">
        <v>474</v>
      </c>
      <c r="F10000" s="20">
        <v>2040</v>
      </c>
      <c r="G10000" s="20">
        <v>68</v>
      </c>
      <c r="H10000" s="11">
        <v>22273.616042680798</v>
      </c>
      <c r="I10000" s="10">
        <v>2795441.5276439898</v>
      </c>
      <c r="J10000" s="33">
        <f t="shared" si="624"/>
        <v>7.9678347131993486E-3</v>
      </c>
      <c r="K10000" s="33">
        <f t="shared" si="625"/>
        <v>7.9361756586968646E-3</v>
      </c>
      <c r="L10000" s="33">
        <f t="shared" si="626"/>
        <v>0.91685322362452304</v>
      </c>
      <c r="M10000" s="33">
        <f t="shared" si="627"/>
        <v>0.90957691538859631</v>
      </c>
    </row>
    <row r="10001" spans="1:13" ht="27.6">
      <c r="A10001" t="s">
        <v>164</v>
      </c>
      <c r="B10001" t="s">
        <v>112</v>
      </c>
      <c r="C10001" s="14" t="s">
        <v>384</v>
      </c>
      <c r="D10001" t="s">
        <v>112</v>
      </c>
      <c r="E10001" t="s">
        <v>474</v>
      </c>
      <c r="F10001" s="20">
        <v>2040</v>
      </c>
      <c r="G10001" s="20">
        <v>69</v>
      </c>
      <c r="H10001" s="11">
        <v>22503.179780352399</v>
      </c>
      <c r="I10001" s="10">
        <v>2682891.8724117102</v>
      </c>
      <c r="J10001" s="33">
        <f t="shared" si="624"/>
        <v>8.3876581131552639E-3</v>
      </c>
      <c r="K10001" s="33">
        <f t="shared" si="625"/>
        <v>8.3525798521769667E-3</v>
      </c>
      <c r="L10001" s="33">
        <f t="shared" si="626"/>
        <v>0.90957691538859631</v>
      </c>
      <c r="M10001" s="33">
        <f t="shared" si="627"/>
        <v>0.90197960157111623</v>
      </c>
    </row>
    <row r="10002" spans="1:13" ht="27.6">
      <c r="A10002" t="s">
        <v>164</v>
      </c>
      <c r="B10002" t="s">
        <v>112</v>
      </c>
      <c r="C10002" s="14" t="s">
        <v>384</v>
      </c>
      <c r="D10002" t="s">
        <v>112</v>
      </c>
      <c r="E10002" t="s">
        <v>474</v>
      </c>
      <c r="F10002" s="20">
        <v>2041</v>
      </c>
      <c r="G10002" s="20">
        <v>30</v>
      </c>
      <c r="H10002" s="11">
        <v>751.90375447864403</v>
      </c>
      <c r="I10002" s="10">
        <v>4807096.95505735</v>
      </c>
      <c r="J10002" s="33">
        <f t="shared" si="624"/>
        <v>1.5641535036808377E-4</v>
      </c>
      <c r="K10002" s="33">
        <f t="shared" si="625"/>
        <v>1.5640311812492591E-4</v>
      </c>
      <c r="L10002" s="33">
        <f t="shared" si="626"/>
        <v>1</v>
      </c>
      <c r="M10002" s="33">
        <f t="shared" si="627"/>
        <v>0.99984359688187507</v>
      </c>
    </row>
    <row r="10003" spans="1:13" ht="27.6">
      <c r="A10003" t="s">
        <v>164</v>
      </c>
      <c r="B10003" t="s">
        <v>112</v>
      </c>
      <c r="C10003" s="14" t="s">
        <v>384</v>
      </c>
      <c r="D10003" t="s">
        <v>112</v>
      </c>
      <c r="E10003" t="s">
        <v>474</v>
      </c>
      <c r="F10003" s="20">
        <v>2041</v>
      </c>
      <c r="G10003" s="20">
        <v>31</v>
      </c>
      <c r="H10003" s="11">
        <v>1051.7864980187401</v>
      </c>
      <c r="I10003" s="10">
        <v>4706067.1401615599</v>
      </c>
      <c r="J10003" s="33">
        <f t="shared" si="624"/>
        <v>2.2349585475370674E-4</v>
      </c>
      <c r="K10003" s="33">
        <f t="shared" si="625"/>
        <v>2.2347088141572158E-4</v>
      </c>
      <c r="L10003" s="33">
        <f t="shared" si="626"/>
        <v>0.99984359688187507</v>
      </c>
      <c r="M10003" s="33">
        <f t="shared" si="627"/>
        <v>0.99962016095200201</v>
      </c>
    </row>
    <row r="10004" spans="1:13" ht="27.6">
      <c r="A10004" t="s">
        <v>164</v>
      </c>
      <c r="B10004" t="s">
        <v>112</v>
      </c>
      <c r="C10004" s="14" t="s">
        <v>384</v>
      </c>
      <c r="D10004" t="s">
        <v>112</v>
      </c>
      <c r="E10004" t="s">
        <v>474</v>
      </c>
      <c r="F10004" s="20">
        <v>2041</v>
      </c>
      <c r="G10004" s="20">
        <v>32</v>
      </c>
      <c r="H10004" s="11">
        <v>1082.56822350779</v>
      </c>
      <c r="I10004" s="10">
        <v>4649707.3807715103</v>
      </c>
      <c r="J10004" s="33">
        <f t="shared" si="624"/>
        <v>2.3282502206153091E-4</v>
      </c>
      <c r="K10004" s="33">
        <f t="shared" si="625"/>
        <v>2.3279792041941416E-4</v>
      </c>
      <c r="L10004" s="33">
        <f t="shared" si="626"/>
        <v>0.99962016095200201</v>
      </c>
      <c r="M10004" s="33">
        <f t="shared" si="627"/>
        <v>0.99938745145732311</v>
      </c>
    </row>
    <row r="10005" spans="1:13" ht="27.6">
      <c r="A10005" t="s">
        <v>164</v>
      </c>
      <c r="B10005" t="s">
        <v>112</v>
      </c>
      <c r="C10005" s="14" t="s">
        <v>384</v>
      </c>
      <c r="D10005" t="s">
        <v>112</v>
      </c>
      <c r="E10005" t="s">
        <v>474</v>
      </c>
      <c r="F10005" s="20">
        <v>2041</v>
      </c>
      <c r="G10005" s="20">
        <v>33</v>
      </c>
      <c r="H10005" s="11">
        <v>1140.5385198189499</v>
      </c>
      <c r="I10005" s="10">
        <v>4642108.1274512801</v>
      </c>
      <c r="J10005" s="33">
        <f t="shared" si="624"/>
        <v>2.4569408736395707E-4</v>
      </c>
      <c r="K10005" s="33">
        <f t="shared" si="625"/>
        <v>2.4566390704339192E-4</v>
      </c>
      <c r="L10005" s="33">
        <f t="shared" si="626"/>
        <v>0.99938745145732311</v>
      </c>
      <c r="M10005" s="33">
        <f t="shared" si="627"/>
        <v>0.99914193803134799</v>
      </c>
    </row>
    <row r="10006" spans="1:13" ht="27.6">
      <c r="A10006" t="s">
        <v>164</v>
      </c>
      <c r="B10006" t="s">
        <v>112</v>
      </c>
      <c r="C10006" s="14" t="s">
        <v>384</v>
      </c>
      <c r="D10006" t="s">
        <v>112</v>
      </c>
      <c r="E10006" t="s">
        <v>474</v>
      </c>
      <c r="F10006" s="20">
        <v>2041</v>
      </c>
      <c r="G10006" s="20">
        <v>34</v>
      </c>
      <c r="H10006" s="11">
        <v>1199.3317713705901</v>
      </c>
      <c r="I10006" s="10">
        <v>4614457.1614835197</v>
      </c>
      <c r="J10006" s="33">
        <f t="shared" si="624"/>
        <v>2.5990744510130253E-4</v>
      </c>
      <c r="K10006" s="33">
        <f t="shared" si="625"/>
        <v>2.5987367208735179E-4</v>
      </c>
      <c r="L10006" s="33">
        <f t="shared" si="626"/>
        <v>0.99914193803134799</v>
      </c>
      <c r="M10006" s="33">
        <f t="shared" si="627"/>
        <v>0.99888228734697526</v>
      </c>
    </row>
    <row r="10007" spans="1:13" ht="27.6">
      <c r="A10007" t="s">
        <v>164</v>
      </c>
      <c r="B10007" t="s">
        <v>112</v>
      </c>
      <c r="C10007" s="14" t="s">
        <v>384</v>
      </c>
      <c r="D10007" t="s">
        <v>112</v>
      </c>
      <c r="E10007" t="s">
        <v>474</v>
      </c>
      <c r="F10007" s="20">
        <v>2041</v>
      </c>
      <c r="G10007" s="20">
        <v>35</v>
      </c>
      <c r="H10007" s="11">
        <v>1269.7302805567599</v>
      </c>
      <c r="I10007" s="10">
        <v>4543131.4931945102</v>
      </c>
      <c r="J10007" s="33">
        <f t="shared" si="624"/>
        <v>2.7948349777213847E-4</v>
      </c>
      <c r="K10007" s="33">
        <f t="shared" si="625"/>
        <v>2.7944444589755868E-4</v>
      </c>
      <c r="L10007" s="33">
        <f t="shared" si="626"/>
        <v>0.99888228734697526</v>
      </c>
      <c r="M10007" s="33">
        <f t="shared" si="627"/>
        <v>0.99860315523967069</v>
      </c>
    </row>
    <row r="10008" spans="1:13" ht="27.6">
      <c r="A10008" t="s">
        <v>164</v>
      </c>
      <c r="B10008" t="s">
        <v>112</v>
      </c>
      <c r="C10008" s="14" t="s">
        <v>384</v>
      </c>
      <c r="D10008" t="s">
        <v>112</v>
      </c>
      <c r="E10008" t="s">
        <v>474</v>
      </c>
      <c r="F10008" s="20">
        <v>2041</v>
      </c>
      <c r="G10008" s="20">
        <v>36</v>
      </c>
      <c r="H10008" s="11">
        <v>1596.68223244503</v>
      </c>
      <c r="I10008" s="10">
        <v>4449010.4848125204</v>
      </c>
      <c r="J10008" s="33">
        <f t="shared" si="624"/>
        <v>3.5888479874245869E-4</v>
      </c>
      <c r="K10008" s="33">
        <f t="shared" si="625"/>
        <v>3.5882040729628972E-4</v>
      </c>
      <c r="L10008" s="33">
        <f t="shared" si="626"/>
        <v>0.99860315523967069</v>
      </c>
      <c r="M10008" s="33">
        <f t="shared" si="627"/>
        <v>0.99824483604878023</v>
      </c>
    </row>
    <row r="10009" spans="1:13" ht="27.6">
      <c r="A10009" t="s">
        <v>164</v>
      </c>
      <c r="B10009" t="s">
        <v>112</v>
      </c>
      <c r="C10009" s="14" t="s">
        <v>384</v>
      </c>
      <c r="D10009" t="s">
        <v>112</v>
      </c>
      <c r="E10009" t="s">
        <v>474</v>
      </c>
      <c r="F10009" s="20">
        <v>2041</v>
      </c>
      <c r="G10009" s="20">
        <v>37</v>
      </c>
      <c r="H10009" s="11">
        <v>1713.42242802192</v>
      </c>
      <c r="I10009" s="10">
        <v>4351400.6913098302</v>
      </c>
      <c r="J10009" s="33">
        <f t="shared" si="624"/>
        <v>3.9376342230302788E-4</v>
      </c>
      <c r="K10009" s="33">
        <f t="shared" si="625"/>
        <v>3.9368590766108991E-4</v>
      </c>
      <c r="L10009" s="33">
        <f t="shared" si="626"/>
        <v>0.99824483604878023</v>
      </c>
      <c r="M10009" s="33">
        <f t="shared" si="627"/>
        <v>0.99785184112443237</v>
      </c>
    </row>
    <row r="10010" spans="1:13" ht="27.6">
      <c r="A10010" t="s">
        <v>164</v>
      </c>
      <c r="B10010" t="s">
        <v>112</v>
      </c>
      <c r="C10010" s="14" t="s">
        <v>384</v>
      </c>
      <c r="D10010" t="s">
        <v>112</v>
      </c>
      <c r="E10010" t="s">
        <v>474</v>
      </c>
      <c r="F10010" s="20">
        <v>2041</v>
      </c>
      <c r="G10010" s="20">
        <v>38</v>
      </c>
      <c r="H10010" s="11">
        <v>1895.6897694986701</v>
      </c>
      <c r="I10010" s="10">
        <v>4307519.5466474202</v>
      </c>
      <c r="J10010" s="33">
        <f t="shared" si="624"/>
        <v>4.4008848920351433E-4</v>
      </c>
      <c r="K10010" s="33">
        <f t="shared" si="625"/>
        <v>4.3999166446873073E-4</v>
      </c>
      <c r="L10010" s="33">
        <f t="shared" si="626"/>
        <v>0.99785184112443237</v>
      </c>
      <c r="M10010" s="33">
        <f t="shared" si="627"/>
        <v>0.99741279463196286</v>
      </c>
    </row>
    <row r="10011" spans="1:13" ht="27.6">
      <c r="A10011" t="s">
        <v>164</v>
      </c>
      <c r="B10011" t="s">
        <v>112</v>
      </c>
      <c r="C10011" s="14" t="s">
        <v>384</v>
      </c>
      <c r="D10011" t="s">
        <v>112</v>
      </c>
      <c r="E10011" t="s">
        <v>474</v>
      </c>
      <c r="F10011" s="20">
        <v>2041</v>
      </c>
      <c r="G10011" s="20">
        <v>39</v>
      </c>
      <c r="H10011" s="11">
        <v>2036.3268810909999</v>
      </c>
      <c r="I10011" s="10">
        <v>4286021.23645957</v>
      </c>
      <c r="J10011" s="33">
        <f t="shared" si="624"/>
        <v>4.7510891074657616E-4</v>
      </c>
      <c r="K10011" s="33">
        <f t="shared" si="625"/>
        <v>4.7499606438017317E-4</v>
      </c>
      <c r="L10011" s="33">
        <f t="shared" si="626"/>
        <v>0.99741279463196286</v>
      </c>
      <c r="M10011" s="33">
        <f t="shared" si="627"/>
        <v>0.99693902747995022</v>
      </c>
    </row>
    <row r="10012" spans="1:13" ht="27.6">
      <c r="A10012" t="s">
        <v>164</v>
      </c>
      <c r="B10012" t="s">
        <v>112</v>
      </c>
      <c r="C10012" s="14" t="s">
        <v>384</v>
      </c>
      <c r="D10012" t="s">
        <v>112</v>
      </c>
      <c r="E10012" t="s">
        <v>474</v>
      </c>
      <c r="F10012" s="20">
        <v>2041</v>
      </c>
      <c r="G10012" s="20">
        <v>40</v>
      </c>
      <c r="H10012" s="11">
        <v>2233.8437158133702</v>
      </c>
      <c r="I10012" s="10">
        <v>4264343.7602548897</v>
      </c>
      <c r="J10012" s="33">
        <f t="shared" si="624"/>
        <v>5.2384231698990617E-4</v>
      </c>
      <c r="K10012" s="33">
        <f t="shared" si="625"/>
        <v>5.2370513555821674E-4</v>
      </c>
      <c r="L10012" s="33">
        <f t="shared" si="626"/>
        <v>0.99693902747995022</v>
      </c>
      <c r="M10012" s="33">
        <f t="shared" si="627"/>
        <v>0.99641692539142057</v>
      </c>
    </row>
    <row r="10013" spans="1:13" ht="27.6">
      <c r="A10013" t="s">
        <v>164</v>
      </c>
      <c r="B10013" t="s">
        <v>112</v>
      </c>
      <c r="C10013" s="14" t="s">
        <v>384</v>
      </c>
      <c r="D10013" t="s">
        <v>112</v>
      </c>
      <c r="E10013" t="s">
        <v>474</v>
      </c>
      <c r="F10013" s="20">
        <v>2041</v>
      </c>
      <c r="G10013" s="20">
        <v>41</v>
      </c>
      <c r="H10013" s="11">
        <v>2930.5754585621999</v>
      </c>
      <c r="I10013" s="10">
        <v>4261788.4447523197</v>
      </c>
      <c r="J10013" s="33">
        <f t="shared" si="624"/>
        <v>6.8763982458367064E-4</v>
      </c>
      <c r="K10013" s="33">
        <f t="shared" si="625"/>
        <v>6.874034545018004E-4</v>
      </c>
      <c r="L10013" s="33">
        <f t="shared" si="626"/>
        <v>0.99641692539142057</v>
      </c>
      <c r="M10013" s="33">
        <f t="shared" si="627"/>
        <v>0.99573198495478243</v>
      </c>
    </row>
    <row r="10014" spans="1:13" ht="27.6">
      <c r="A10014" t="s">
        <v>164</v>
      </c>
      <c r="B10014" t="s">
        <v>112</v>
      </c>
      <c r="C10014" s="14" t="s">
        <v>384</v>
      </c>
      <c r="D10014" t="s">
        <v>112</v>
      </c>
      <c r="E10014" t="s">
        <v>474</v>
      </c>
      <c r="F10014" s="20">
        <v>2041</v>
      </c>
      <c r="G10014" s="20">
        <v>42</v>
      </c>
      <c r="H10014" s="11">
        <v>3298.3416356481298</v>
      </c>
      <c r="I10014" s="10">
        <v>4297218.2568978602</v>
      </c>
      <c r="J10014" s="33">
        <f t="shared" si="624"/>
        <v>7.6755273725128076E-4</v>
      </c>
      <c r="K10014" s="33">
        <f t="shared" si="625"/>
        <v>7.6725824400025733E-4</v>
      </c>
      <c r="L10014" s="33">
        <f t="shared" si="626"/>
        <v>0.99573198495478243</v>
      </c>
      <c r="M10014" s="33">
        <f t="shared" si="627"/>
        <v>0.99496800138051111</v>
      </c>
    </row>
    <row r="10015" spans="1:13" ht="27.6">
      <c r="A10015" t="s">
        <v>164</v>
      </c>
      <c r="B10015" t="s">
        <v>112</v>
      </c>
      <c r="C10015" s="14" t="s">
        <v>384</v>
      </c>
      <c r="D10015" t="s">
        <v>112</v>
      </c>
      <c r="E10015" t="s">
        <v>474</v>
      </c>
      <c r="F10015" s="20">
        <v>2041</v>
      </c>
      <c r="G10015" s="20">
        <v>43</v>
      </c>
      <c r="H10015" s="11">
        <v>3711.1947715762299</v>
      </c>
      <c r="I10015" s="10">
        <v>4334680.4957605097</v>
      </c>
      <c r="J10015" s="33">
        <f t="shared" si="624"/>
        <v>8.5616339548114941E-4</v>
      </c>
      <c r="K10015" s="33">
        <f t="shared" si="625"/>
        <v>8.5579699217575023E-4</v>
      </c>
      <c r="L10015" s="33">
        <f t="shared" si="626"/>
        <v>0.99496800138051111</v>
      </c>
      <c r="M10015" s="33">
        <f t="shared" si="627"/>
        <v>0.99411651075761853</v>
      </c>
    </row>
    <row r="10016" spans="1:13" ht="27.6">
      <c r="A10016" t="s">
        <v>164</v>
      </c>
      <c r="B10016" t="s">
        <v>112</v>
      </c>
      <c r="C10016" s="14" t="s">
        <v>384</v>
      </c>
      <c r="D10016" t="s">
        <v>112</v>
      </c>
      <c r="E10016" t="s">
        <v>474</v>
      </c>
      <c r="F10016" s="20">
        <v>2041</v>
      </c>
      <c r="G10016" s="20">
        <v>44</v>
      </c>
      <c r="H10016" s="11">
        <v>3894.8904360023698</v>
      </c>
      <c r="I10016" s="10">
        <v>4325943.1478218399</v>
      </c>
      <c r="J10016" s="33">
        <f t="shared" si="624"/>
        <v>9.0035636227986263E-4</v>
      </c>
      <c r="K10016" s="33">
        <f t="shared" si="625"/>
        <v>8.9995116310737089E-4</v>
      </c>
      <c r="L10016" s="33">
        <f t="shared" si="626"/>
        <v>0.99411651075761853</v>
      </c>
      <c r="M10016" s="33">
        <f t="shared" si="627"/>
        <v>0.993221854447498</v>
      </c>
    </row>
    <row r="10017" spans="1:13" ht="27.6">
      <c r="A10017" t="s">
        <v>164</v>
      </c>
      <c r="B10017" t="s">
        <v>112</v>
      </c>
      <c r="C10017" s="14" t="s">
        <v>384</v>
      </c>
      <c r="D10017" t="s">
        <v>112</v>
      </c>
      <c r="E10017" t="s">
        <v>474</v>
      </c>
      <c r="F10017" s="20">
        <v>2041</v>
      </c>
      <c r="G10017" s="20">
        <v>45</v>
      </c>
      <c r="H10017" s="11">
        <v>4133.6410606318896</v>
      </c>
      <c r="I10017" s="10">
        <v>4258890.6290532099</v>
      </c>
      <c r="J10017" s="33">
        <f t="shared" si="624"/>
        <v>9.7059103430200918E-4</v>
      </c>
      <c r="K10017" s="33">
        <f t="shared" si="625"/>
        <v>9.7012016317754579E-4</v>
      </c>
      <c r="L10017" s="33">
        <f t="shared" si="626"/>
        <v>0.993221854447498</v>
      </c>
      <c r="M10017" s="33">
        <f t="shared" si="627"/>
        <v>0.99225830989998987</v>
      </c>
    </row>
    <row r="10018" spans="1:13" ht="27.6">
      <c r="A10018" t="s">
        <v>164</v>
      </c>
      <c r="B10018" t="s">
        <v>112</v>
      </c>
      <c r="C10018" s="14" t="s">
        <v>384</v>
      </c>
      <c r="D10018" t="s">
        <v>112</v>
      </c>
      <c r="E10018" t="s">
        <v>474</v>
      </c>
      <c r="F10018" s="20">
        <v>2041</v>
      </c>
      <c r="G10018" s="20">
        <v>46</v>
      </c>
      <c r="H10018" s="11">
        <v>5050.6164414509003</v>
      </c>
      <c r="I10018" s="10">
        <v>4189398.2789956601</v>
      </c>
      <c r="J10018" s="33">
        <f t="shared" si="624"/>
        <v>1.2055708493444322E-3</v>
      </c>
      <c r="K10018" s="33">
        <f t="shared" si="625"/>
        <v>1.2048444407497527E-3</v>
      </c>
      <c r="L10018" s="33">
        <f t="shared" si="626"/>
        <v>0.99225830989998987</v>
      </c>
      <c r="M10018" s="33">
        <f t="shared" si="627"/>
        <v>0.99106279299151911</v>
      </c>
    </row>
    <row r="10019" spans="1:13" ht="27.6">
      <c r="A10019" t="s">
        <v>164</v>
      </c>
      <c r="B10019" t="s">
        <v>112</v>
      </c>
      <c r="C10019" s="14" t="s">
        <v>384</v>
      </c>
      <c r="D10019" t="s">
        <v>112</v>
      </c>
      <c r="E10019" t="s">
        <v>474</v>
      </c>
      <c r="F10019" s="20">
        <v>2041</v>
      </c>
      <c r="G10019" s="20">
        <v>47</v>
      </c>
      <c r="H10019" s="11">
        <v>5464.16393015842</v>
      </c>
      <c r="I10019" s="10">
        <v>4128796.3440362099</v>
      </c>
      <c r="J10019" s="33">
        <f t="shared" si="624"/>
        <v>1.3234278164509291E-3</v>
      </c>
      <c r="K10019" s="33">
        <f t="shared" si="625"/>
        <v>1.3225524720525961E-3</v>
      </c>
      <c r="L10019" s="33">
        <f t="shared" si="626"/>
        <v>0.99106279299151911</v>
      </c>
      <c r="M10019" s="33">
        <f t="shared" si="627"/>
        <v>0.98975206044468889</v>
      </c>
    </row>
    <row r="10020" spans="1:13" ht="27.6">
      <c r="A10020" t="s">
        <v>164</v>
      </c>
      <c r="B10020" t="s">
        <v>112</v>
      </c>
      <c r="C10020" s="14" t="s">
        <v>384</v>
      </c>
      <c r="D10020" t="s">
        <v>112</v>
      </c>
      <c r="E10020" t="s">
        <v>474</v>
      </c>
      <c r="F10020" s="20">
        <v>2041</v>
      </c>
      <c r="G10020" s="20">
        <v>48</v>
      </c>
      <c r="H10020" s="11">
        <v>5963.5692572526896</v>
      </c>
      <c r="I10020" s="10">
        <v>4069910.34197459</v>
      </c>
      <c r="J10020" s="33">
        <f t="shared" si="624"/>
        <v>1.4652827104685939E-3</v>
      </c>
      <c r="K10020" s="33">
        <f t="shared" si="625"/>
        <v>1.4642097079058392E-3</v>
      </c>
      <c r="L10020" s="33">
        <f t="shared" si="626"/>
        <v>0.98975206044468889</v>
      </c>
      <c r="M10020" s="33">
        <f t="shared" si="627"/>
        <v>0.98830285586936595</v>
      </c>
    </row>
    <row r="10021" spans="1:13" ht="27.6">
      <c r="A10021" t="s">
        <v>164</v>
      </c>
      <c r="B10021" t="s">
        <v>112</v>
      </c>
      <c r="C10021" s="14" t="s">
        <v>384</v>
      </c>
      <c r="D10021" t="s">
        <v>112</v>
      </c>
      <c r="E10021" t="s">
        <v>474</v>
      </c>
      <c r="F10021" s="20">
        <v>2041</v>
      </c>
      <c r="G10021" s="20">
        <v>49</v>
      </c>
      <c r="H10021" s="11">
        <v>6390.62899859769</v>
      </c>
      <c r="I10021" s="10">
        <v>4044227.1636153501</v>
      </c>
      <c r="J10021" s="33">
        <f t="shared" si="624"/>
        <v>1.5801854693258048E-3</v>
      </c>
      <c r="K10021" s="33">
        <f t="shared" si="625"/>
        <v>1.5789376336242666E-3</v>
      </c>
      <c r="L10021" s="33">
        <f t="shared" si="626"/>
        <v>0.98830285586936595</v>
      </c>
      <c r="M10021" s="33">
        <f t="shared" si="627"/>
        <v>0.98674238729681552</v>
      </c>
    </row>
    <row r="10022" spans="1:13" ht="27.6">
      <c r="A10022" t="s">
        <v>164</v>
      </c>
      <c r="B10022" t="s">
        <v>112</v>
      </c>
      <c r="C10022" s="14" t="s">
        <v>384</v>
      </c>
      <c r="D10022" t="s">
        <v>112</v>
      </c>
      <c r="E10022" t="s">
        <v>474</v>
      </c>
      <c r="F10022" s="20">
        <v>2041</v>
      </c>
      <c r="G10022" s="20">
        <v>50</v>
      </c>
      <c r="H10022" s="11">
        <v>6897.6410052212696</v>
      </c>
      <c r="I10022" s="10">
        <v>4012034.0082326201</v>
      </c>
      <c r="J10022" s="33">
        <f t="shared" si="624"/>
        <v>1.7192379204830858E-3</v>
      </c>
      <c r="K10022" s="33">
        <f t="shared" si="625"/>
        <v>1.7177608775534869E-3</v>
      </c>
      <c r="L10022" s="33">
        <f t="shared" si="626"/>
        <v>0.98674238729681552</v>
      </c>
      <c r="M10022" s="33">
        <f t="shared" si="627"/>
        <v>0.98504739982769329</v>
      </c>
    </row>
    <row r="10023" spans="1:13" ht="27.6">
      <c r="A10023" t="s">
        <v>164</v>
      </c>
      <c r="B10023" t="s">
        <v>112</v>
      </c>
      <c r="C10023" s="14" t="s">
        <v>384</v>
      </c>
      <c r="D10023" t="s">
        <v>112</v>
      </c>
      <c r="E10023" t="s">
        <v>474</v>
      </c>
      <c r="F10023" s="20">
        <v>2041</v>
      </c>
      <c r="G10023" s="20">
        <v>51</v>
      </c>
      <c r="H10023" s="11">
        <v>7761.39142125741</v>
      </c>
      <c r="I10023" s="10">
        <v>3982297.7369445702</v>
      </c>
      <c r="J10023" s="33">
        <f t="shared" si="624"/>
        <v>1.9489731642246219E-3</v>
      </c>
      <c r="K10023" s="33">
        <f t="shared" si="625"/>
        <v>1.9470751492874916E-3</v>
      </c>
      <c r="L10023" s="33">
        <f t="shared" si="626"/>
        <v>0.98504739982769329</v>
      </c>
      <c r="M10023" s="33">
        <f t="shared" si="627"/>
        <v>0.98312943851461854</v>
      </c>
    </row>
    <row r="10024" spans="1:13" ht="27.6">
      <c r="A10024" t="s">
        <v>164</v>
      </c>
      <c r="B10024" t="s">
        <v>112</v>
      </c>
      <c r="C10024" s="14" t="s">
        <v>384</v>
      </c>
      <c r="D10024" t="s">
        <v>112</v>
      </c>
      <c r="E10024" t="s">
        <v>474</v>
      </c>
      <c r="F10024" s="20">
        <v>2041</v>
      </c>
      <c r="G10024" s="20">
        <v>52</v>
      </c>
      <c r="H10024" s="11">
        <v>8434.9471224491608</v>
      </c>
      <c r="I10024" s="10">
        <v>3973660.9318403699</v>
      </c>
      <c r="J10024" s="33">
        <f t="shared" si="624"/>
        <v>2.1227143601662514E-3</v>
      </c>
      <c r="K10024" s="33">
        <f t="shared" si="625"/>
        <v>2.1204629953220921E-3</v>
      </c>
      <c r="L10024" s="33">
        <f t="shared" si="626"/>
        <v>0.98312943851461854</v>
      </c>
      <c r="M10024" s="33">
        <f t="shared" si="627"/>
        <v>0.98104474892063653</v>
      </c>
    </row>
    <row r="10025" spans="1:13" ht="27.6">
      <c r="A10025" t="s">
        <v>164</v>
      </c>
      <c r="B10025" t="s">
        <v>112</v>
      </c>
      <c r="C10025" s="14" t="s">
        <v>384</v>
      </c>
      <c r="D10025" t="s">
        <v>112</v>
      </c>
      <c r="E10025" t="s">
        <v>474</v>
      </c>
      <c r="F10025" s="20">
        <v>2041</v>
      </c>
      <c r="G10025" s="20">
        <v>53</v>
      </c>
      <c r="H10025" s="11">
        <v>9131.5398450889406</v>
      </c>
      <c r="I10025" s="10">
        <v>3918994.73166076</v>
      </c>
      <c r="J10025" s="33">
        <f t="shared" si="624"/>
        <v>2.3300719879302441E-3</v>
      </c>
      <c r="K10025" s="33">
        <f t="shared" si="625"/>
        <v>2.3273594773863815E-3</v>
      </c>
      <c r="L10025" s="33">
        <f t="shared" si="626"/>
        <v>0.98104474892063653</v>
      </c>
      <c r="M10025" s="33">
        <f t="shared" si="627"/>
        <v>0.97876150512649596</v>
      </c>
    </row>
    <row r="10026" spans="1:13" ht="27.6">
      <c r="A10026" t="s">
        <v>164</v>
      </c>
      <c r="B10026" t="s">
        <v>112</v>
      </c>
      <c r="C10026" s="14" t="s">
        <v>384</v>
      </c>
      <c r="D10026" t="s">
        <v>112</v>
      </c>
      <c r="E10026" t="s">
        <v>474</v>
      </c>
      <c r="F10026" s="20">
        <v>2041</v>
      </c>
      <c r="G10026" s="20">
        <v>54</v>
      </c>
      <c r="H10026" s="11">
        <v>9911.8650751342502</v>
      </c>
      <c r="I10026" s="10">
        <v>3855069.00039605</v>
      </c>
      <c r="J10026" s="33">
        <f t="shared" si="624"/>
        <v>2.5711252053117481E-3</v>
      </c>
      <c r="K10026" s="33">
        <f t="shared" si="625"/>
        <v>2.5678226938975479E-3</v>
      </c>
      <c r="L10026" s="33">
        <f t="shared" si="626"/>
        <v>0.97876150512649596</v>
      </c>
      <c r="M10026" s="33">
        <f t="shared" si="627"/>
        <v>0.97624821912171877</v>
      </c>
    </row>
    <row r="10027" spans="1:13" ht="27.6">
      <c r="A10027" t="s">
        <v>164</v>
      </c>
      <c r="B10027" t="s">
        <v>112</v>
      </c>
      <c r="C10027" s="14" t="s">
        <v>384</v>
      </c>
      <c r="D10027" t="s">
        <v>112</v>
      </c>
      <c r="E10027" t="s">
        <v>474</v>
      </c>
      <c r="F10027" s="20">
        <v>2041</v>
      </c>
      <c r="G10027" s="20">
        <v>55</v>
      </c>
      <c r="H10027" s="11">
        <v>10925.8181251811</v>
      </c>
      <c r="I10027" s="10">
        <v>3848680.8718019002</v>
      </c>
      <c r="J10027" s="33">
        <f t="shared" si="624"/>
        <v>2.8388475140225852E-3</v>
      </c>
      <c r="K10027" s="33">
        <f t="shared" si="625"/>
        <v>2.8348217967855138E-3</v>
      </c>
      <c r="L10027" s="33">
        <f t="shared" si="626"/>
        <v>0.97624821912171877</v>
      </c>
      <c r="M10027" s="33">
        <f t="shared" si="627"/>
        <v>0.97348072939107944</v>
      </c>
    </row>
    <row r="10028" spans="1:13" ht="27.6">
      <c r="A10028" t="s">
        <v>164</v>
      </c>
      <c r="B10028" t="s">
        <v>112</v>
      </c>
      <c r="C10028" s="14" t="s">
        <v>384</v>
      </c>
      <c r="D10028" t="s">
        <v>112</v>
      </c>
      <c r="E10028" t="s">
        <v>474</v>
      </c>
      <c r="F10028" s="20">
        <v>2041</v>
      </c>
      <c r="G10028" s="20">
        <v>56</v>
      </c>
      <c r="H10028" s="11">
        <v>12113.895582523301</v>
      </c>
      <c r="I10028" s="10">
        <v>3894175.2491294001</v>
      </c>
      <c r="J10028" s="33">
        <f t="shared" si="624"/>
        <v>3.1107730925133735E-3</v>
      </c>
      <c r="K10028" s="33">
        <f t="shared" si="625"/>
        <v>3.1059396511089465E-3</v>
      </c>
      <c r="L10028" s="33">
        <f t="shared" si="626"/>
        <v>0.97348072939107944</v>
      </c>
      <c r="M10028" s="33">
        <f t="shared" si="627"/>
        <v>0.9704571569940732</v>
      </c>
    </row>
    <row r="10029" spans="1:13" ht="27.6">
      <c r="A10029" t="s">
        <v>164</v>
      </c>
      <c r="B10029" t="s">
        <v>112</v>
      </c>
      <c r="C10029" s="14" t="s">
        <v>384</v>
      </c>
      <c r="D10029" t="s">
        <v>112</v>
      </c>
      <c r="E10029" t="s">
        <v>474</v>
      </c>
      <c r="F10029" s="20">
        <v>2041</v>
      </c>
      <c r="G10029" s="20">
        <v>57</v>
      </c>
      <c r="H10029" s="11">
        <v>13417.574757566799</v>
      </c>
      <c r="I10029" s="10">
        <v>3897809.8126470498</v>
      </c>
      <c r="J10029" s="33">
        <f t="shared" si="624"/>
        <v>3.4423369539558837E-3</v>
      </c>
      <c r="K10029" s="33">
        <f t="shared" si="625"/>
        <v>3.4364189046910409E-3</v>
      </c>
      <c r="L10029" s="33">
        <f t="shared" si="626"/>
        <v>0.9704571569940732</v>
      </c>
      <c r="M10029" s="33">
        <f t="shared" si="627"/>
        <v>0.967122259673586</v>
      </c>
    </row>
    <row r="10030" spans="1:13" ht="27.6">
      <c r="A10030" t="s">
        <v>164</v>
      </c>
      <c r="B10030" t="s">
        <v>112</v>
      </c>
      <c r="C10030" s="14" t="s">
        <v>384</v>
      </c>
      <c r="D10030" t="s">
        <v>112</v>
      </c>
      <c r="E10030" t="s">
        <v>474</v>
      </c>
      <c r="F10030" s="20">
        <v>2041</v>
      </c>
      <c r="G10030" s="20">
        <v>58</v>
      </c>
      <c r="H10030" s="11">
        <v>14520.023275080101</v>
      </c>
      <c r="I10030" s="10">
        <v>3845425.6489646998</v>
      </c>
      <c r="J10030" s="33">
        <f t="shared" si="624"/>
        <v>3.775920951426876E-3</v>
      </c>
      <c r="K10030" s="33">
        <f t="shared" si="625"/>
        <v>3.7688011260295085E-3</v>
      </c>
      <c r="L10030" s="33">
        <f t="shared" si="626"/>
        <v>0.967122259673586</v>
      </c>
      <c r="M10030" s="33">
        <f t="shared" si="627"/>
        <v>0.96347736821232</v>
      </c>
    </row>
    <row r="10031" spans="1:13" ht="27.6">
      <c r="A10031" t="s">
        <v>164</v>
      </c>
      <c r="B10031" t="s">
        <v>112</v>
      </c>
      <c r="C10031" s="14" t="s">
        <v>384</v>
      </c>
      <c r="D10031" t="s">
        <v>112</v>
      </c>
      <c r="E10031" t="s">
        <v>474</v>
      </c>
      <c r="F10031" s="20">
        <v>2041</v>
      </c>
      <c r="G10031" s="20">
        <v>59</v>
      </c>
      <c r="H10031" s="11">
        <v>14932.73697464</v>
      </c>
      <c r="I10031" s="10">
        <v>3768589.92082622</v>
      </c>
      <c r="J10031" s="33">
        <f t="shared" si="624"/>
        <v>3.9624202389646496E-3</v>
      </c>
      <c r="K10031" s="33">
        <f t="shared" si="625"/>
        <v>3.9545802104704597E-3</v>
      </c>
      <c r="L10031" s="33">
        <f t="shared" si="626"/>
        <v>0.96347736821232</v>
      </c>
      <c r="M10031" s="33">
        <f t="shared" si="627"/>
        <v>0.95966721967875135</v>
      </c>
    </row>
    <row r="10032" spans="1:13" ht="27.6">
      <c r="A10032" t="s">
        <v>164</v>
      </c>
      <c r="B10032" t="s">
        <v>112</v>
      </c>
      <c r="C10032" s="14" t="s">
        <v>384</v>
      </c>
      <c r="D10032" t="s">
        <v>112</v>
      </c>
      <c r="E10032" t="s">
        <v>474</v>
      </c>
      <c r="F10032" s="20">
        <v>2041</v>
      </c>
      <c r="G10032" s="20">
        <v>60</v>
      </c>
      <c r="H10032" s="11">
        <v>15496.3761377887</v>
      </c>
      <c r="I10032" s="10">
        <v>3684985.3247647001</v>
      </c>
      <c r="J10032" s="33">
        <f t="shared" si="624"/>
        <v>4.2052748578525756E-3</v>
      </c>
      <c r="K10032" s="33">
        <f t="shared" si="625"/>
        <v>4.1964450711005075E-3</v>
      </c>
      <c r="L10032" s="33">
        <f t="shared" si="626"/>
        <v>0.95966721967875135</v>
      </c>
      <c r="M10032" s="33">
        <f t="shared" si="627"/>
        <v>0.95564002890483368</v>
      </c>
    </row>
    <row r="10033" spans="1:13" ht="27.6">
      <c r="A10033" t="s">
        <v>164</v>
      </c>
      <c r="B10033" t="s">
        <v>112</v>
      </c>
      <c r="C10033" s="14" t="s">
        <v>384</v>
      </c>
      <c r="D10033" t="s">
        <v>112</v>
      </c>
      <c r="E10033" t="s">
        <v>474</v>
      </c>
      <c r="F10033" s="20">
        <v>2041</v>
      </c>
      <c r="G10033" s="20">
        <v>61</v>
      </c>
      <c r="H10033" s="11">
        <v>16187.1229957531</v>
      </c>
      <c r="I10033" s="10">
        <v>3605393.3843801199</v>
      </c>
      <c r="J10033" s="33">
        <f t="shared" si="624"/>
        <v>4.4896967598269926E-3</v>
      </c>
      <c r="K10033" s="33">
        <f t="shared" si="625"/>
        <v>4.4796331378329501E-3</v>
      </c>
      <c r="L10033" s="33">
        <f t="shared" si="626"/>
        <v>0.95564002890483368</v>
      </c>
      <c r="M10033" s="33">
        <f t="shared" si="627"/>
        <v>0.95135911216351199</v>
      </c>
    </row>
    <row r="10034" spans="1:13" ht="27.6">
      <c r="A10034" t="s">
        <v>164</v>
      </c>
      <c r="B10034" t="s">
        <v>112</v>
      </c>
      <c r="C10034" s="14" t="s">
        <v>384</v>
      </c>
      <c r="D10034" t="s">
        <v>112</v>
      </c>
      <c r="E10034" t="s">
        <v>474</v>
      </c>
      <c r="F10034" s="20">
        <v>2041</v>
      </c>
      <c r="G10034" s="20">
        <v>62</v>
      </c>
      <c r="H10034" s="11">
        <v>17029.003934528799</v>
      </c>
      <c r="I10034" s="10">
        <v>3511932.08713208</v>
      </c>
      <c r="J10034" s="33">
        <f t="shared" si="624"/>
        <v>4.8488989855253869E-3</v>
      </c>
      <c r="K10034" s="33">
        <f t="shared" si="625"/>
        <v>4.8371620529026327E-3</v>
      </c>
      <c r="L10034" s="33">
        <f t="shared" si="626"/>
        <v>0.95135911216351199</v>
      </c>
      <c r="M10034" s="33">
        <f t="shared" si="627"/>
        <v>0.94675723396747147</v>
      </c>
    </row>
    <row r="10035" spans="1:13" ht="27.6">
      <c r="A10035" t="s">
        <v>164</v>
      </c>
      <c r="B10035" t="s">
        <v>112</v>
      </c>
      <c r="C10035" s="14" t="s">
        <v>384</v>
      </c>
      <c r="D10035" t="s">
        <v>112</v>
      </c>
      <c r="E10035" t="s">
        <v>474</v>
      </c>
      <c r="F10035" s="20">
        <v>2041</v>
      </c>
      <c r="G10035" s="20">
        <v>63</v>
      </c>
      <c r="H10035" s="11">
        <v>17797.045893486898</v>
      </c>
      <c r="I10035" s="10">
        <v>3395374.2902275301</v>
      </c>
      <c r="J10035" s="33">
        <f t="shared" si="624"/>
        <v>5.2415564153589344E-3</v>
      </c>
      <c r="K10035" s="33">
        <f t="shared" si="625"/>
        <v>5.2278434281248787E-3</v>
      </c>
      <c r="L10035" s="33">
        <f t="shared" si="626"/>
        <v>0.94675723396747147</v>
      </c>
      <c r="M10035" s="33">
        <f t="shared" si="627"/>
        <v>0.94180773538384488</v>
      </c>
    </row>
    <row r="10036" spans="1:13" ht="27.6">
      <c r="A10036" t="s">
        <v>164</v>
      </c>
      <c r="B10036" t="s">
        <v>112</v>
      </c>
      <c r="C10036" s="14" t="s">
        <v>384</v>
      </c>
      <c r="D10036" t="s">
        <v>112</v>
      </c>
      <c r="E10036" t="s">
        <v>474</v>
      </c>
      <c r="F10036" s="20">
        <v>2041</v>
      </c>
      <c r="G10036" s="20">
        <v>64</v>
      </c>
      <c r="H10036" s="11">
        <v>18887.018432742501</v>
      </c>
      <c r="I10036" s="10">
        <v>3281814.7935812799</v>
      </c>
      <c r="J10036" s="33">
        <f t="shared" si="624"/>
        <v>5.7550531095424936E-3</v>
      </c>
      <c r="K10036" s="33">
        <f t="shared" si="625"/>
        <v>5.7385245142443919E-3</v>
      </c>
      <c r="L10036" s="33">
        <f t="shared" si="626"/>
        <v>0.94180773538384488</v>
      </c>
      <c r="M10036" s="33">
        <f t="shared" si="627"/>
        <v>0.93640314860663965</v>
      </c>
    </row>
    <row r="10037" spans="1:13" ht="27.6">
      <c r="A10037" t="s">
        <v>164</v>
      </c>
      <c r="B10037" t="s">
        <v>112</v>
      </c>
      <c r="C10037" s="14" t="s">
        <v>384</v>
      </c>
      <c r="D10037" t="s">
        <v>112</v>
      </c>
      <c r="E10037" t="s">
        <v>474</v>
      </c>
      <c r="F10037" s="20">
        <v>2041</v>
      </c>
      <c r="G10037" s="20">
        <v>65</v>
      </c>
      <c r="H10037" s="11">
        <v>20026.898611221</v>
      </c>
      <c r="I10037" s="10">
        <v>3179693.5073659499</v>
      </c>
      <c r="J10037" s="33">
        <f t="shared" si="624"/>
        <v>6.2983739045374947E-3</v>
      </c>
      <c r="K10037" s="33">
        <f t="shared" si="625"/>
        <v>6.2785807243681546E-3</v>
      </c>
      <c r="L10037" s="33">
        <f t="shared" si="626"/>
        <v>0.93640314860663965</v>
      </c>
      <c r="M10037" s="33">
        <f t="shared" si="627"/>
        <v>0.93052386584756031</v>
      </c>
    </row>
    <row r="10038" spans="1:13" ht="27.6">
      <c r="A10038" t="s">
        <v>164</v>
      </c>
      <c r="B10038" t="s">
        <v>112</v>
      </c>
      <c r="C10038" s="14" t="s">
        <v>384</v>
      </c>
      <c r="D10038" t="s">
        <v>112</v>
      </c>
      <c r="E10038" t="s">
        <v>474</v>
      </c>
      <c r="F10038" s="20">
        <v>2041</v>
      </c>
      <c r="G10038" s="20">
        <v>66</v>
      </c>
      <c r="H10038" s="11">
        <v>20412.229226359901</v>
      </c>
      <c r="I10038" s="10">
        <v>3065164.1334383199</v>
      </c>
      <c r="J10038" s="33">
        <f t="shared" si="624"/>
        <v>6.6594245325005382E-3</v>
      </c>
      <c r="K10038" s="33">
        <f t="shared" si="625"/>
        <v>6.6372997050645477E-3</v>
      </c>
      <c r="L10038" s="33">
        <f t="shared" si="626"/>
        <v>0.93052386584756031</v>
      </c>
      <c r="M10038" s="33">
        <f t="shared" si="627"/>
        <v>0.92434770006721478</v>
      </c>
    </row>
    <row r="10039" spans="1:13" ht="27.6">
      <c r="A10039" t="s">
        <v>164</v>
      </c>
      <c r="B10039" t="s">
        <v>112</v>
      </c>
      <c r="C10039" s="14" t="s">
        <v>384</v>
      </c>
      <c r="D10039" t="s">
        <v>112</v>
      </c>
      <c r="E10039" t="s">
        <v>474</v>
      </c>
      <c r="F10039" s="20">
        <v>2041</v>
      </c>
      <c r="G10039" s="20">
        <v>67</v>
      </c>
      <c r="H10039" s="11">
        <v>21539.9047389384</v>
      </c>
      <c r="I10039" s="10">
        <v>2961569.7558230301</v>
      </c>
      <c r="J10039" s="33">
        <f t="shared" si="624"/>
        <v>7.2731377326455673E-3</v>
      </c>
      <c r="K10039" s="33">
        <f t="shared" si="625"/>
        <v>7.2467524730340793E-3</v>
      </c>
      <c r="L10039" s="33">
        <f t="shared" si="626"/>
        <v>0.92434770006721478</v>
      </c>
      <c r="M10039" s="33">
        <f t="shared" si="627"/>
        <v>0.91764918108580928</v>
      </c>
    </row>
    <row r="10040" spans="1:13" ht="27.6">
      <c r="A10040" t="s">
        <v>164</v>
      </c>
      <c r="B10040" t="s">
        <v>112</v>
      </c>
      <c r="C10040" s="14" t="s">
        <v>384</v>
      </c>
      <c r="D10040" t="s">
        <v>112</v>
      </c>
      <c r="E10040" t="s">
        <v>474</v>
      </c>
      <c r="F10040" s="20">
        <v>2041</v>
      </c>
      <c r="G10040" s="20">
        <v>68</v>
      </c>
      <c r="H10040" s="11">
        <v>22547.795103642002</v>
      </c>
      <c r="I10040" s="10">
        <v>2856596.87502283</v>
      </c>
      <c r="J10040" s="33">
        <f t="shared" si="624"/>
        <v>7.8932366343997338E-3</v>
      </c>
      <c r="K10040" s="33">
        <f t="shared" si="625"/>
        <v>7.862166842930951E-3</v>
      </c>
      <c r="L10040" s="33">
        <f t="shared" si="626"/>
        <v>0.91764918108580928</v>
      </c>
      <c r="M10040" s="33">
        <f t="shared" si="627"/>
        <v>0.91043447012083367</v>
      </c>
    </row>
    <row r="10041" spans="1:13" ht="27.6">
      <c r="A10041" t="s">
        <v>164</v>
      </c>
      <c r="B10041" t="s">
        <v>112</v>
      </c>
      <c r="C10041" s="14" t="s">
        <v>384</v>
      </c>
      <c r="D10041" t="s">
        <v>112</v>
      </c>
      <c r="E10041" t="s">
        <v>474</v>
      </c>
      <c r="F10041" s="20">
        <v>2041</v>
      </c>
      <c r="G10041" s="20">
        <v>69</v>
      </c>
      <c r="H10041" s="11">
        <v>22735.959891639799</v>
      </c>
      <c r="I10041" s="10">
        <v>2732908.3525122502</v>
      </c>
      <c r="J10041" s="33">
        <f t="shared" si="624"/>
        <v>8.3193276023103991E-3</v>
      </c>
      <c r="K10041" s="33">
        <f t="shared" si="625"/>
        <v>8.2848177622975028E-3</v>
      </c>
      <c r="L10041" s="33">
        <f t="shared" si="626"/>
        <v>0.91043447012083367</v>
      </c>
      <c r="M10041" s="33">
        <f t="shared" si="627"/>
        <v>0.90289168645136864</v>
      </c>
    </row>
    <row r="10042" spans="1:13" ht="27.6">
      <c r="A10042" t="s">
        <v>164</v>
      </c>
      <c r="B10042" t="s">
        <v>112</v>
      </c>
      <c r="C10042" s="14" t="s">
        <v>384</v>
      </c>
      <c r="D10042" t="s">
        <v>112</v>
      </c>
      <c r="E10042" t="s">
        <v>474</v>
      </c>
      <c r="F10042" s="20">
        <v>2042</v>
      </c>
      <c r="G10042" s="20">
        <v>30</v>
      </c>
      <c r="H10042" s="11">
        <v>762.65781154277101</v>
      </c>
      <c r="I10042" s="10">
        <v>4881083.3971456001</v>
      </c>
      <c r="J10042" s="33">
        <f t="shared" si="624"/>
        <v>1.5624765026321088E-4</v>
      </c>
      <c r="K10042" s="33">
        <f t="shared" si="625"/>
        <v>1.5623544423482016E-4</v>
      </c>
      <c r="L10042" s="33">
        <f t="shared" si="626"/>
        <v>1</v>
      </c>
      <c r="M10042" s="33">
        <f t="shared" si="627"/>
        <v>0.99984376455576518</v>
      </c>
    </row>
    <row r="10043" spans="1:13" ht="27.6">
      <c r="A10043" t="s">
        <v>164</v>
      </c>
      <c r="B10043" t="s">
        <v>112</v>
      </c>
      <c r="C10043" s="14" t="s">
        <v>384</v>
      </c>
      <c r="D10043" t="s">
        <v>112</v>
      </c>
      <c r="E10043" t="s">
        <v>474</v>
      </c>
      <c r="F10043" s="20">
        <v>2042</v>
      </c>
      <c r="G10043" s="20">
        <v>31</v>
      </c>
      <c r="H10043" s="11">
        <v>1071.0835839767301</v>
      </c>
      <c r="I10043" s="10">
        <v>4801496.9219522197</v>
      </c>
      <c r="J10043" s="33">
        <f t="shared" si="624"/>
        <v>2.2307284611175861E-4</v>
      </c>
      <c r="K10043" s="33">
        <f t="shared" si="625"/>
        <v>2.230479672143959E-4</v>
      </c>
      <c r="L10043" s="33">
        <f t="shared" si="626"/>
        <v>0.99984376455576518</v>
      </c>
      <c r="M10043" s="33">
        <f t="shared" si="627"/>
        <v>0.99962075143654905</v>
      </c>
    </row>
    <row r="10044" spans="1:13" ht="27.6">
      <c r="A10044" t="s">
        <v>164</v>
      </c>
      <c r="B10044" t="s">
        <v>112</v>
      </c>
      <c r="C10044" s="14" t="s">
        <v>384</v>
      </c>
      <c r="D10044" t="s">
        <v>112</v>
      </c>
      <c r="E10044" t="s">
        <v>474</v>
      </c>
      <c r="F10044" s="20">
        <v>2042</v>
      </c>
      <c r="G10044" s="20">
        <v>32</v>
      </c>
      <c r="H10044" s="11">
        <v>1092.89026172081</v>
      </c>
      <c r="I10044" s="10">
        <v>4700589.3623021599</v>
      </c>
      <c r="J10044" s="33">
        <f t="shared" si="624"/>
        <v>2.3250068820850078E-4</v>
      </c>
      <c r="K10044" s="33">
        <f t="shared" si="625"/>
        <v>2.324736620180623E-4</v>
      </c>
      <c r="L10044" s="33">
        <f t="shared" si="626"/>
        <v>0.99962075143654905</v>
      </c>
      <c r="M10044" s="33">
        <f t="shared" si="627"/>
        <v>0.99938836593983338</v>
      </c>
    </row>
    <row r="10045" spans="1:13" ht="27.6">
      <c r="A10045" t="s">
        <v>164</v>
      </c>
      <c r="B10045" t="s">
        <v>112</v>
      </c>
      <c r="C10045" s="14" t="s">
        <v>384</v>
      </c>
      <c r="D10045" t="s">
        <v>112</v>
      </c>
      <c r="E10045" t="s">
        <v>474</v>
      </c>
      <c r="F10045" s="20">
        <v>2042</v>
      </c>
      <c r="G10045" s="20">
        <v>33</v>
      </c>
      <c r="H10045" s="11">
        <v>1139.8363776864401</v>
      </c>
      <c r="I10045" s="10">
        <v>4644081.0029559899</v>
      </c>
      <c r="J10045" s="33">
        <f t="shared" si="624"/>
        <v>2.454385220587079E-4</v>
      </c>
      <c r="K10045" s="33">
        <f t="shared" si="625"/>
        <v>2.4540840448872281E-4</v>
      </c>
      <c r="L10045" s="33">
        <f t="shared" si="626"/>
        <v>0.99938836593983338</v>
      </c>
      <c r="M10045" s="33">
        <f t="shared" si="627"/>
        <v>0.99914310763548353</v>
      </c>
    </row>
    <row r="10046" spans="1:13" ht="27.6">
      <c r="A10046" t="s">
        <v>164</v>
      </c>
      <c r="B10046" t="s">
        <v>112</v>
      </c>
      <c r="C10046" s="14" t="s">
        <v>384</v>
      </c>
      <c r="D10046" t="s">
        <v>112</v>
      </c>
      <c r="E10046" t="s">
        <v>474</v>
      </c>
      <c r="F10046" s="20">
        <v>2042</v>
      </c>
      <c r="G10046" s="20">
        <v>34</v>
      </c>
      <c r="H10046" s="11">
        <v>1204.00458946716</v>
      </c>
      <c r="I10046" s="10">
        <v>4636230.4018530697</v>
      </c>
      <c r="J10046" s="33">
        <f t="shared" si="624"/>
        <v>2.5969472720465482E-4</v>
      </c>
      <c r="K10046" s="33">
        <f t="shared" si="625"/>
        <v>2.5966100944785353E-4</v>
      </c>
      <c r="L10046" s="33">
        <f t="shared" si="626"/>
        <v>0.99914310763548353</v>
      </c>
      <c r="M10046" s="33">
        <f t="shared" si="627"/>
        <v>0.99888366912757198</v>
      </c>
    </row>
    <row r="10047" spans="1:13" ht="27.6">
      <c r="A10047" t="s">
        <v>164</v>
      </c>
      <c r="B10047" t="s">
        <v>112</v>
      </c>
      <c r="C10047" s="14" t="s">
        <v>384</v>
      </c>
      <c r="D10047" t="s">
        <v>112</v>
      </c>
      <c r="E10047" t="s">
        <v>474</v>
      </c>
      <c r="F10047" s="20">
        <v>2042</v>
      </c>
      <c r="G10047" s="20">
        <v>35</v>
      </c>
      <c r="H10047" s="11">
        <v>1286.04018548008</v>
      </c>
      <c r="I10047" s="10">
        <v>4608312.2049537702</v>
      </c>
      <c r="J10047" s="33">
        <f t="shared" si="624"/>
        <v>2.7906967416348942E-4</v>
      </c>
      <c r="K10047" s="33">
        <f t="shared" si="625"/>
        <v>2.7903073784407706E-4</v>
      </c>
      <c r="L10047" s="33">
        <f t="shared" si="626"/>
        <v>0.99888366912757198</v>
      </c>
      <c r="M10047" s="33">
        <f t="shared" si="627"/>
        <v>0.99860494988035486</v>
      </c>
    </row>
    <row r="10048" spans="1:13" ht="27.6">
      <c r="A10048" t="s">
        <v>164</v>
      </c>
      <c r="B10048" t="s">
        <v>112</v>
      </c>
      <c r="C10048" s="14" t="s">
        <v>384</v>
      </c>
      <c r="D10048" t="s">
        <v>112</v>
      </c>
      <c r="E10048" t="s">
        <v>474</v>
      </c>
      <c r="F10048" s="20">
        <v>2042</v>
      </c>
      <c r="G10048" s="20">
        <v>36</v>
      </c>
      <c r="H10048" s="11">
        <v>1621.5242211110201</v>
      </c>
      <c r="I10048" s="10">
        <v>4536717.66711873</v>
      </c>
      <c r="J10048" s="33">
        <f t="shared" si="624"/>
        <v>3.5742233484431274E-4</v>
      </c>
      <c r="K10048" s="33">
        <f t="shared" si="625"/>
        <v>3.5735846709106234E-4</v>
      </c>
      <c r="L10048" s="33">
        <f t="shared" si="626"/>
        <v>0.99860494988035486</v>
      </c>
      <c r="M10048" s="33">
        <f t="shared" si="627"/>
        <v>0.99824808994623604</v>
      </c>
    </row>
    <row r="10049" spans="1:13" ht="27.6">
      <c r="A10049" t="s">
        <v>164</v>
      </c>
      <c r="B10049" t="s">
        <v>112</v>
      </c>
      <c r="C10049" s="14" t="s">
        <v>384</v>
      </c>
      <c r="D10049" t="s">
        <v>112</v>
      </c>
      <c r="E10049" t="s">
        <v>474</v>
      </c>
      <c r="F10049" s="20">
        <v>2042</v>
      </c>
      <c r="G10049" s="20">
        <v>37</v>
      </c>
      <c r="H10049" s="11">
        <v>1727.81705001151</v>
      </c>
      <c r="I10049" s="10">
        <v>4442466.5439259997</v>
      </c>
      <c r="J10049" s="33">
        <f t="shared" si="624"/>
        <v>3.8893192169874247E-4</v>
      </c>
      <c r="K10049" s="33">
        <f t="shared" si="625"/>
        <v>3.8885629748341977E-4</v>
      </c>
      <c r="L10049" s="33">
        <f t="shared" si="626"/>
        <v>0.99824808994623604</v>
      </c>
      <c r="M10049" s="33">
        <f t="shared" si="627"/>
        <v>0.99785991489000969</v>
      </c>
    </row>
    <row r="10050" spans="1:13" ht="27.6">
      <c r="A10050" t="s">
        <v>164</v>
      </c>
      <c r="B10050" t="s">
        <v>112</v>
      </c>
      <c r="C10050" s="14" t="s">
        <v>384</v>
      </c>
      <c r="D10050" t="s">
        <v>112</v>
      </c>
      <c r="E10050" t="s">
        <v>474</v>
      </c>
      <c r="F10050" s="20">
        <v>2042</v>
      </c>
      <c r="G10050" s="20">
        <v>38</v>
      </c>
      <c r="H10050" s="11">
        <v>1865.1086876395</v>
      </c>
      <c r="I10050" s="10">
        <v>4344517.4630874796</v>
      </c>
      <c r="J10050" s="33">
        <f t="shared" ref="J10050:J10113" si="628">IF(I10050&gt;0,H10050/I10050,0)</f>
        <v>4.2930168965508997E-4</v>
      </c>
      <c r="K10050" s="33">
        <f t="shared" ref="K10050:K10113" si="629">1-EXP(-J10050)</f>
        <v>4.2920955287006901E-4</v>
      </c>
      <c r="L10050" s="33">
        <f t="shared" ref="L10050:L10113" si="630">IF(G10050=30,1,M10049)</f>
        <v>0.99785991489000969</v>
      </c>
      <c r="M10050" s="33">
        <f t="shared" ref="M10050:M10113" si="631">L10050*(1-K10050)</f>
        <v>0.99743162388211282</v>
      </c>
    </row>
    <row r="10051" spans="1:13" ht="27.6">
      <c r="A10051" t="s">
        <v>164</v>
      </c>
      <c r="B10051" t="s">
        <v>112</v>
      </c>
      <c r="C10051" s="14" t="s">
        <v>384</v>
      </c>
      <c r="D10051" t="s">
        <v>112</v>
      </c>
      <c r="E10051" t="s">
        <v>474</v>
      </c>
      <c r="F10051" s="20">
        <v>2042</v>
      </c>
      <c r="G10051" s="20">
        <v>39</v>
      </c>
      <c r="H10051" s="11">
        <v>1996.3784783291001</v>
      </c>
      <c r="I10051" s="10">
        <v>4300134.4426963301</v>
      </c>
      <c r="J10051" s="33">
        <f t="shared" si="628"/>
        <v>4.6425954930778932E-4</v>
      </c>
      <c r="K10051" s="33">
        <f t="shared" si="629"/>
        <v>4.6415179751879698E-4</v>
      </c>
      <c r="L10051" s="33">
        <f t="shared" si="630"/>
        <v>0.99743162388211282</v>
      </c>
      <c r="M10051" s="33">
        <f t="shared" si="631"/>
        <v>0.99696866420098584</v>
      </c>
    </row>
    <row r="10052" spans="1:13" ht="27.6">
      <c r="A10052" t="s">
        <v>164</v>
      </c>
      <c r="B10052" t="s">
        <v>112</v>
      </c>
      <c r="C10052" s="14" t="s">
        <v>384</v>
      </c>
      <c r="D10052" t="s">
        <v>112</v>
      </c>
      <c r="E10052" t="s">
        <v>474</v>
      </c>
      <c r="F10052" s="20">
        <v>2042</v>
      </c>
      <c r="G10052" s="20">
        <v>40</v>
      </c>
      <c r="H10052" s="11">
        <v>2194.9738297120398</v>
      </c>
      <c r="I10052" s="10">
        <v>4278119.9409099696</v>
      </c>
      <c r="J10052" s="33">
        <f t="shared" si="628"/>
        <v>5.1306972689624079E-4</v>
      </c>
      <c r="K10052" s="33">
        <f t="shared" si="629"/>
        <v>5.1293812913111303E-4</v>
      </c>
      <c r="L10052" s="33">
        <f t="shared" si="630"/>
        <v>0.99696866420098584</v>
      </c>
      <c r="M10052" s="33">
        <f t="shared" si="631"/>
        <v>0.9964572809595682</v>
      </c>
    </row>
    <row r="10053" spans="1:13" ht="27.6">
      <c r="A10053" t="s">
        <v>164</v>
      </c>
      <c r="B10053" t="s">
        <v>112</v>
      </c>
      <c r="C10053" s="14" t="s">
        <v>384</v>
      </c>
      <c r="D10053" t="s">
        <v>112</v>
      </c>
      <c r="E10053" t="s">
        <v>474</v>
      </c>
      <c r="F10053" s="20">
        <v>2042</v>
      </c>
      <c r="G10053" s="20">
        <v>41</v>
      </c>
      <c r="H10053" s="11">
        <v>2873.6117424095501</v>
      </c>
      <c r="I10053" s="10">
        <v>4255828.7163706403</v>
      </c>
      <c r="J10053" s="33">
        <f t="shared" si="628"/>
        <v>6.7521790323839877E-4</v>
      </c>
      <c r="K10053" s="33">
        <f t="shared" si="629"/>
        <v>6.7498999492876521E-4</v>
      </c>
      <c r="L10053" s="33">
        <f t="shared" si="630"/>
        <v>0.9964572809595682</v>
      </c>
      <c r="M10053" s="33">
        <f t="shared" si="631"/>
        <v>0.99578468226454653</v>
      </c>
    </row>
    <row r="10054" spans="1:13" ht="27.6">
      <c r="A10054" t="s">
        <v>164</v>
      </c>
      <c r="B10054" t="s">
        <v>112</v>
      </c>
      <c r="C10054" s="14" t="s">
        <v>384</v>
      </c>
      <c r="D10054" t="s">
        <v>112</v>
      </c>
      <c r="E10054" t="s">
        <v>474</v>
      </c>
      <c r="F10054" s="20">
        <v>2042</v>
      </c>
      <c r="G10054" s="20">
        <v>42</v>
      </c>
      <c r="H10054" s="11">
        <v>3202.4750300988198</v>
      </c>
      <c r="I10054" s="10">
        <v>4252778.4578541396</v>
      </c>
      <c r="J10054" s="33">
        <f t="shared" si="628"/>
        <v>7.5303123871510577E-4</v>
      </c>
      <c r="K10054" s="33">
        <f t="shared" si="629"/>
        <v>7.5274778184697411E-4</v>
      </c>
      <c r="L10054" s="33">
        <f t="shared" si="630"/>
        <v>0.99578468226454653</v>
      </c>
      <c r="M10054" s="33">
        <f t="shared" si="631"/>
        <v>0.99503510755377467</v>
      </c>
    </row>
    <row r="10055" spans="1:13" ht="27.6">
      <c r="A10055" t="s">
        <v>164</v>
      </c>
      <c r="B10055" t="s">
        <v>112</v>
      </c>
      <c r="C10055" s="14" t="s">
        <v>384</v>
      </c>
      <c r="D10055" t="s">
        <v>112</v>
      </c>
      <c r="E10055" t="s">
        <v>474</v>
      </c>
      <c r="F10055" s="20">
        <v>2042</v>
      </c>
      <c r="G10055" s="20">
        <v>43</v>
      </c>
      <c r="H10055" s="11">
        <v>3629.3340430367898</v>
      </c>
      <c r="I10055" s="10">
        <v>4287292.96404358</v>
      </c>
      <c r="J10055" s="33">
        <f t="shared" si="628"/>
        <v>8.4653278268480325E-4</v>
      </c>
      <c r="K10055" s="33">
        <f t="shared" si="629"/>
        <v>8.4617457489410963E-4</v>
      </c>
      <c r="L10055" s="33">
        <f t="shared" si="630"/>
        <v>0.99503510755377467</v>
      </c>
      <c r="M10055" s="33">
        <f t="shared" si="631"/>
        <v>0.99419313414463562</v>
      </c>
    </row>
    <row r="10056" spans="1:13" ht="27.6">
      <c r="A10056" t="s">
        <v>164</v>
      </c>
      <c r="B10056" t="s">
        <v>112</v>
      </c>
      <c r="C10056" s="14" t="s">
        <v>384</v>
      </c>
      <c r="D10056" t="s">
        <v>112</v>
      </c>
      <c r="E10056" t="s">
        <v>474</v>
      </c>
      <c r="F10056" s="20">
        <v>2042</v>
      </c>
      <c r="G10056" s="20">
        <v>44</v>
      </c>
      <c r="H10056" s="11">
        <v>3853.8261901452702</v>
      </c>
      <c r="I10056" s="10">
        <v>4323720.1626872001</v>
      </c>
      <c r="J10056" s="33">
        <f t="shared" si="628"/>
        <v>8.913218351647693E-4</v>
      </c>
      <c r="K10056" s="33">
        <f t="shared" si="629"/>
        <v>8.9092472585072802E-4</v>
      </c>
      <c r="L10056" s="33">
        <f t="shared" si="630"/>
        <v>0.99419313414463562</v>
      </c>
      <c r="M10056" s="33">
        <f t="shared" si="631"/>
        <v>0.9933073828991551</v>
      </c>
    </row>
    <row r="10057" spans="1:13" ht="27.6">
      <c r="A10057" t="s">
        <v>164</v>
      </c>
      <c r="B10057" t="s">
        <v>112</v>
      </c>
      <c r="C10057" s="14" t="s">
        <v>384</v>
      </c>
      <c r="D10057" t="s">
        <v>112</v>
      </c>
      <c r="E10057" t="s">
        <v>474</v>
      </c>
      <c r="F10057" s="20">
        <v>2042</v>
      </c>
      <c r="G10057" s="20">
        <v>45</v>
      </c>
      <c r="H10057" s="11">
        <v>4158.8729361461901</v>
      </c>
      <c r="I10057" s="10">
        <v>4314189.45480661</v>
      </c>
      <c r="J10057" s="33">
        <f t="shared" si="628"/>
        <v>9.6399867917544145E-4</v>
      </c>
      <c r="K10057" s="33">
        <f t="shared" si="629"/>
        <v>9.6353418171901684E-4</v>
      </c>
      <c r="L10057" s="33">
        <f t="shared" si="630"/>
        <v>0.9933073828991551</v>
      </c>
      <c r="M10057" s="33">
        <f t="shared" si="631"/>
        <v>0.9923502972827779</v>
      </c>
    </row>
    <row r="10058" spans="1:13" ht="27.6">
      <c r="A10058" t="s">
        <v>164</v>
      </c>
      <c r="B10058" t="s">
        <v>112</v>
      </c>
      <c r="C10058" s="14" t="s">
        <v>384</v>
      </c>
      <c r="D10058" t="s">
        <v>112</v>
      </c>
      <c r="E10058" t="s">
        <v>474</v>
      </c>
      <c r="F10058" s="20">
        <v>2042</v>
      </c>
      <c r="G10058" s="20">
        <v>46</v>
      </c>
      <c r="H10058" s="11">
        <v>5085.5247145497797</v>
      </c>
      <c r="I10058" s="10">
        <v>4246324.0742744198</v>
      </c>
      <c r="J10058" s="33">
        <f t="shared" si="628"/>
        <v>1.1976299089745655E-3</v>
      </c>
      <c r="K10058" s="33">
        <f t="shared" si="629"/>
        <v>1.1969130364862801E-3</v>
      </c>
      <c r="L10058" s="33">
        <f t="shared" si="630"/>
        <v>0.9923502972827779</v>
      </c>
      <c r="M10058" s="33">
        <f t="shared" si="631"/>
        <v>0.99116254027519912</v>
      </c>
    </row>
    <row r="10059" spans="1:13" ht="27.6">
      <c r="A10059" t="s">
        <v>164</v>
      </c>
      <c r="B10059" t="s">
        <v>112</v>
      </c>
      <c r="C10059" s="14" t="s">
        <v>384</v>
      </c>
      <c r="D10059" t="s">
        <v>112</v>
      </c>
      <c r="E10059" t="s">
        <v>474</v>
      </c>
      <c r="F10059" s="20">
        <v>2042</v>
      </c>
      <c r="G10059" s="20">
        <v>47</v>
      </c>
      <c r="H10059" s="11">
        <v>5482.5447046683103</v>
      </c>
      <c r="I10059" s="10">
        <v>4176188.2591660302</v>
      </c>
      <c r="J10059" s="33">
        <f t="shared" si="628"/>
        <v>1.3128107174371383E-3</v>
      </c>
      <c r="K10059" s="33">
        <f t="shared" si="629"/>
        <v>1.3119493584222708E-3</v>
      </c>
      <c r="L10059" s="33">
        <f t="shared" si="630"/>
        <v>0.99116254027519912</v>
      </c>
      <c r="M10059" s="33">
        <f t="shared" si="631"/>
        <v>0.98986218521639291</v>
      </c>
    </row>
    <row r="10060" spans="1:13" ht="27.6">
      <c r="A10060" t="s">
        <v>164</v>
      </c>
      <c r="B10060" t="s">
        <v>112</v>
      </c>
      <c r="C10060" s="14" t="s">
        <v>384</v>
      </c>
      <c r="D10060" t="s">
        <v>112</v>
      </c>
      <c r="E10060" t="s">
        <v>474</v>
      </c>
      <c r="F10060" s="20">
        <v>2042</v>
      </c>
      <c r="G10060" s="20">
        <v>48</v>
      </c>
      <c r="H10060" s="11">
        <v>5975.1158637429699</v>
      </c>
      <c r="I10060" s="10">
        <v>4114523.7857711301</v>
      </c>
      <c r="J10060" s="33">
        <f t="shared" si="628"/>
        <v>1.4522010747406906E-3</v>
      </c>
      <c r="K10060" s="33">
        <f t="shared" si="629"/>
        <v>1.4511471409962562E-3</v>
      </c>
      <c r="L10060" s="33">
        <f t="shared" si="630"/>
        <v>0.98986218521639291</v>
      </c>
      <c r="M10060" s="33">
        <f t="shared" si="631"/>
        <v>0.98842574953633588</v>
      </c>
    </row>
    <row r="10061" spans="1:13" ht="27.6">
      <c r="A10061" t="s">
        <v>164</v>
      </c>
      <c r="B10061" t="s">
        <v>112</v>
      </c>
      <c r="C10061" s="14" t="s">
        <v>384</v>
      </c>
      <c r="D10061" t="s">
        <v>112</v>
      </c>
      <c r="E10061" t="s">
        <v>474</v>
      </c>
      <c r="F10061" s="20">
        <v>2042</v>
      </c>
      <c r="G10061" s="20">
        <v>49</v>
      </c>
      <c r="H10061" s="11">
        <v>6357.2768332489604</v>
      </c>
      <c r="I10061" s="10">
        <v>4054426.7146178102</v>
      </c>
      <c r="J10061" s="33">
        <f t="shared" si="628"/>
        <v>1.5679841518231087E-3</v>
      </c>
      <c r="K10061" s="33">
        <f t="shared" si="629"/>
        <v>1.5667555069220906E-3</v>
      </c>
      <c r="L10061" s="33">
        <f t="shared" si="630"/>
        <v>0.98842574953633588</v>
      </c>
      <c r="M10061" s="33">
        <f t="shared" si="631"/>
        <v>0.98687712805006622</v>
      </c>
    </row>
    <row r="10062" spans="1:13" ht="27.6">
      <c r="A10062" t="s">
        <v>164</v>
      </c>
      <c r="B10062" t="s">
        <v>112</v>
      </c>
      <c r="C10062" s="14" t="s">
        <v>384</v>
      </c>
      <c r="D10062" t="s">
        <v>112</v>
      </c>
      <c r="E10062" t="s">
        <v>474</v>
      </c>
      <c r="F10062" s="20">
        <v>2042</v>
      </c>
      <c r="G10062" s="20">
        <v>50</v>
      </c>
      <c r="H10062" s="11">
        <v>6859.6990952190699</v>
      </c>
      <c r="I10062" s="10">
        <v>4027483.9416702399</v>
      </c>
      <c r="J10062" s="33">
        <f t="shared" si="628"/>
        <v>1.7032219605509539E-3</v>
      </c>
      <c r="K10062" s="33">
        <f t="shared" si="629"/>
        <v>1.7017723011748531E-3</v>
      </c>
      <c r="L10062" s="33">
        <f t="shared" si="630"/>
        <v>0.98687712805006622</v>
      </c>
      <c r="M10062" s="33">
        <f t="shared" si="631"/>
        <v>0.98519768788888762</v>
      </c>
    </row>
    <row r="10063" spans="1:13" ht="27.6">
      <c r="A10063" t="s">
        <v>164</v>
      </c>
      <c r="B10063" t="s">
        <v>112</v>
      </c>
      <c r="C10063" s="14" t="s">
        <v>384</v>
      </c>
      <c r="D10063" t="s">
        <v>112</v>
      </c>
      <c r="E10063" t="s">
        <v>474</v>
      </c>
      <c r="F10063" s="20">
        <v>2042</v>
      </c>
      <c r="G10063" s="20">
        <v>51</v>
      </c>
      <c r="H10063" s="11">
        <v>7711.7543435457101</v>
      </c>
      <c r="I10063" s="10">
        <v>3993893.8001873102</v>
      </c>
      <c r="J10063" s="33">
        <f t="shared" si="628"/>
        <v>1.9308861800942318E-3</v>
      </c>
      <c r="K10063" s="33">
        <f t="shared" si="629"/>
        <v>1.9290232186224276E-3</v>
      </c>
      <c r="L10063" s="33">
        <f t="shared" si="630"/>
        <v>0.98519768788888762</v>
      </c>
      <c r="M10063" s="33">
        <f t="shared" si="631"/>
        <v>0.98329721867401687</v>
      </c>
    </row>
    <row r="10064" spans="1:13" ht="27.6">
      <c r="A10064" t="s">
        <v>164</v>
      </c>
      <c r="B10064" t="s">
        <v>112</v>
      </c>
      <c r="C10064" s="14" t="s">
        <v>384</v>
      </c>
      <c r="D10064" t="s">
        <v>112</v>
      </c>
      <c r="E10064" t="s">
        <v>474</v>
      </c>
      <c r="F10064" s="20">
        <v>2042</v>
      </c>
      <c r="G10064" s="20">
        <v>52</v>
      </c>
      <c r="H10064" s="11">
        <v>8326.2464282369292</v>
      </c>
      <c r="I10064" s="10">
        <v>3962800.5731470399</v>
      </c>
      <c r="J10064" s="33">
        <f t="shared" si="628"/>
        <v>2.1011015504180872E-3</v>
      </c>
      <c r="K10064" s="33">
        <f t="shared" si="629"/>
        <v>2.0988957816739928E-3</v>
      </c>
      <c r="L10064" s="33">
        <f t="shared" si="630"/>
        <v>0.98329721867401687</v>
      </c>
      <c r="M10064" s="33">
        <f t="shared" si="631"/>
        <v>0.98123338028961016</v>
      </c>
    </row>
    <row r="10065" spans="1:13" ht="27.6">
      <c r="A10065" t="s">
        <v>164</v>
      </c>
      <c r="B10065" t="s">
        <v>112</v>
      </c>
      <c r="C10065" s="14" t="s">
        <v>384</v>
      </c>
      <c r="D10065" t="s">
        <v>112</v>
      </c>
      <c r="E10065" t="s">
        <v>474</v>
      </c>
      <c r="F10065" s="20">
        <v>2042</v>
      </c>
      <c r="G10065" s="20">
        <v>53</v>
      </c>
      <c r="H10065" s="11">
        <v>9047.1373794417905</v>
      </c>
      <c r="I10065" s="10">
        <v>3952411.8123229002</v>
      </c>
      <c r="J10065" s="33">
        <f t="shared" si="628"/>
        <v>2.2890168861540348E-3</v>
      </c>
      <c r="K10065" s="33">
        <f t="shared" si="629"/>
        <v>2.2863990847795668E-3</v>
      </c>
      <c r="L10065" s="33">
        <f t="shared" si="630"/>
        <v>0.98123338028961016</v>
      </c>
      <c r="M10065" s="33">
        <f t="shared" si="631"/>
        <v>0.97898988918696084</v>
      </c>
    </row>
    <row r="10066" spans="1:13" ht="27.6">
      <c r="A10066" t="s">
        <v>164</v>
      </c>
      <c r="B10066" t="s">
        <v>112</v>
      </c>
      <c r="C10066" s="14" t="s">
        <v>384</v>
      </c>
      <c r="D10066" t="s">
        <v>112</v>
      </c>
      <c r="E10066" t="s">
        <v>474</v>
      </c>
      <c r="F10066" s="20">
        <v>2042</v>
      </c>
      <c r="G10066" s="20">
        <v>54</v>
      </c>
      <c r="H10066" s="11">
        <v>9852.9886861484993</v>
      </c>
      <c r="I10066" s="10">
        <v>3896047.44101658</v>
      </c>
      <c r="J10066" s="33">
        <f t="shared" si="628"/>
        <v>2.5289704079110493E-3</v>
      </c>
      <c r="K10066" s="33">
        <f t="shared" si="629"/>
        <v>2.5257752562978242E-3</v>
      </c>
      <c r="L10066" s="33">
        <f t="shared" si="630"/>
        <v>0.97898988918696084</v>
      </c>
      <c r="M10066" s="33">
        <f t="shared" si="631"/>
        <v>0.97651718074868665</v>
      </c>
    </row>
    <row r="10067" spans="1:13" ht="27.6">
      <c r="A10067" t="s">
        <v>164</v>
      </c>
      <c r="B10067" t="s">
        <v>112</v>
      </c>
      <c r="C10067" s="14" t="s">
        <v>384</v>
      </c>
      <c r="D10067" t="s">
        <v>112</v>
      </c>
      <c r="E10067" t="s">
        <v>474</v>
      </c>
      <c r="F10067" s="20">
        <v>2042</v>
      </c>
      <c r="G10067" s="20">
        <v>55</v>
      </c>
      <c r="H10067" s="11">
        <v>10701.2373969234</v>
      </c>
      <c r="I10067" s="10">
        <v>3830326.2484784201</v>
      </c>
      <c r="J10067" s="33">
        <f t="shared" si="628"/>
        <v>2.7938187774930183E-3</v>
      </c>
      <c r="K10067" s="33">
        <f t="shared" si="629"/>
        <v>2.7899196977648755E-3</v>
      </c>
      <c r="L10067" s="33">
        <f t="shared" si="630"/>
        <v>0.97651718074868665</v>
      </c>
      <c r="M10067" s="33">
        <f t="shared" si="631"/>
        <v>0.9737927762309101</v>
      </c>
    </row>
    <row r="10068" spans="1:13" ht="27.6">
      <c r="A10068" t="s">
        <v>164</v>
      </c>
      <c r="B10068" t="s">
        <v>112</v>
      </c>
      <c r="C10068" s="14" t="s">
        <v>384</v>
      </c>
      <c r="D10068" t="s">
        <v>112</v>
      </c>
      <c r="E10068" t="s">
        <v>474</v>
      </c>
      <c r="F10068" s="20">
        <v>2042</v>
      </c>
      <c r="G10068" s="20">
        <v>56</v>
      </c>
      <c r="H10068" s="11">
        <v>11691.0156765231</v>
      </c>
      <c r="I10068" s="10">
        <v>3821600.2630294501</v>
      </c>
      <c r="J10068" s="33">
        <f t="shared" si="628"/>
        <v>3.0591937596464959E-3</v>
      </c>
      <c r="K10068" s="33">
        <f t="shared" si="629"/>
        <v>3.0545191944322259E-3</v>
      </c>
      <c r="L10068" s="33">
        <f t="shared" si="630"/>
        <v>0.9737927762309101</v>
      </c>
      <c r="M10068" s="33">
        <f t="shared" si="631"/>
        <v>0.97081830750451337</v>
      </c>
    </row>
    <row r="10069" spans="1:13" ht="27.6">
      <c r="A10069" t="s">
        <v>164</v>
      </c>
      <c r="B10069" t="s">
        <v>112</v>
      </c>
      <c r="C10069" s="14" t="s">
        <v>384</v>
      </c>
      <c r="D10069" t="s">
        <v>112</v>
      </c>
      <c r="E10069" t="s">
        <v>474</v>
      </c>
      <c r="F10069" s="20">
        <v>2042</v>
      </c>
      <c r="G10069" s="20">
        <v>57</v>
      </c>
      <c r="H10069" s="11">
        <v>13072.5421228049</v>
      </c>
      <c r="I10069" s="10">
        <v>3864159.00263255</v>
      </c>
      <c r="J10069" s="33">
        <f t="shared" si="628"/>
        <v>3.3830238646750613E-3</v>
      </c>
      <c r="K10069" s="33">
        <f t="shared" si="629"/>
        <v>3.3773078870202866E-3</v>
      </c>
      <c r="L10069" s="33">
        <f t="shared" si="630"/>
        <v>0.97081830750451337</v>
      </c>
      <c r="M10069" s="33">
        <f t="shared" si="631"/>
        <v>0.96753955517771473</v>
      </c>
    </row>
    <row r="10070" spans="1:13" ht="27.6">
      <c r="A10070" t="s">
        <v>164</v>
      </c>
      <c r="B10070" t="s">
        <v>112</v>
      </c>
      <c r="C10070" s="14" t="s">
        <v>384</v>
      </c>
      <c r="D10070" t="s">
        <v>112</v>
      </c>
      <c r="E10070" t="s">
        <v>474</v>
      </c>
      <c r="F10070" s="20">
        <v>2042</v>
      </c>
      <c r="G10070" s="20">
        <v>58</v>
      </c>
      <c r="H10070" s="11">
        <v>14454.4642656657</v>
      </c>
      <c r="I10070" s="10">
        <v>3864827.8030906599</v>
      </c>
      <c r="J10070" s="33">
        <f t="shared" si="628"/>
        <v>3.7400021429432446E-3</v>
      </c>
      <c r="K10070" s="33">
        <f t="shared" si="629"/>
        <v>3.73301704573481E-3</v>
      </c>
      <c r="L10070" s="33">
        <f t="shared" si="630"/>
        <v>0.96753955517771473</v>
      </c>
      <c r="M10070" s="33">
        <f t="shared" si="631"/>
        <v>0.96392771352581363</v>
      </c>
    </row>
    <row r="10071" spans="1:13" ht="27.6">
      <c r="A10071" t="s">
        <v>164</v>
      </c>
      <c r="B10071" t="s">
        <v>112</v>
      </c>
      <c r="C10071" s="14" t="s">
        <v>384</v>
      </c>
      <c r="D10071" t="s">
        <v>112</v>
      </c>
      <c r="E10071" t="s">
        <v>474</v>
      </c>
      <c r="F10071" s="20">
        <v>2042</v>
      </c>
      <c r="G10071" s="20">
        <v>59</v>
      </c>
      <c r="H10071" s="11">
        <v>14962.447255937301</v>
      </c>
      <c r="I10071" s="10">
        <v>3809782.0050316602</v>
      </c>
      <c r="J10071" s="33">
        <f t="shared" si="628"/>
        <v>3.9273762215728033E-3</v>
      </c>
      <c r="K10071" s="33">
        <f t="shared" si="629"/>
        <v>3.9196741658358292E-3</v>
      </c>
      <c r="L10071" s="33">
        <f t="shared" si="630"/>
        <v>0.96392771352581363</v>
      </c>
      <c r="M10071" s="33">
        <f t="shared" si="631"/>
        <v>0.96014943096937333</v>
      </c>
    </row>
    <row r="10072" spans="1:13" ht="27.6">
      <c r="A10072" t="s">
        <v>164</v>
      </c>
      <c r="B10072" t="s">
        <v>112</v>
      </c>
      <c r="C10072" s="14" t="s">
        <v>384</v>
      </c>
      <c r="D10072" t="s">
        <v>112</v>
      </c>
      <c r="E10072" t="s">
        <v>474</v>
      </c>
      <c r="F10072" s="20">
        <v>2042</v>
      </c>
      <c r="G10072" s="20">
        <v>60</v>
      </c>
      <c r="H10072" s="11">
        <v>15608.265950109</v>
      </c>
      <c r="I10072" s="10">
        <v>3731014.3305571098</v>
      </c>
      <c r="J10072" s="33">
        <f t="shared" si="628"/>
        <v>4.1833840793043522E-3</v>
      </c>
      <c r="K10072" s="33">
        <f t="shared" si="629"/>
        <v>4.1746459174026862E-3</v>
      </c>
      <c r="L10072" s="33">
        <f t="shared" si="630"/>
        <v>0.96014943096937333</v>
      </c>
      <c r="M10072" s="33">
        <f t="shared" si="631"/>
        <v>0.95614114706728048</v>
      </c>
    </row>
    <row r="10073" spans="1:13" ht="27.6">
      <c r="A10073" t="s">
        <v>164</v>
      </c>
      <c r="B10073" t="s">
        <v>112</v>
      </c>
      <c r="C10073" s="14" t="s">
        <v>384</v>
      </c>
      <c r="D10073" t="s">
        <v>112</v>
      </c>
      <c r="E10073" t="s">
        <v>474</v>
      </c>
      <c r="F10073" s="20">
        <v>2042</v>
      </c>
      <c r="G10073" s="20">
        <v>61</v>
      </c>
      <c r="H10073" s="11">
        <v>16274.312055529101</v>
      </c>
      <c r="I10073" s="10">
        <v>3645236.5442031301</v>
      </c>
      <c r="J10073" s="33">
        <f t="shared" si="628"/>
        <v>4.4645421108293979E-3</v>
      </c>
      <c r="K10073" s="33">
        <f t="shared" si="629"/>
        <v>4.4545908574710191E-3</v>
      </c>
      <c r="L10073" s="33">
        <f t="shared" si="630"/>
        <v>0.95614114706728048</v>
      </c>
      <c r="M10073" s="33">
        <f t="shared" si="631"/>
        <v>0.95188192945510275</v>
      </c>
    </row>
    <row r="10074" spans="1:13" ht="27.6">
      <c r="A10074" t="s">
        <v>164</v>
      </c>
      <c r="B10074" t="s">
        <v>112</v>
      </c>
      <c r="C10074" s="14" t="s">
        <v>384</v>
      </c>
      <c r="D10074" t="s">
        <v>112</v>
      </c>
      <c r="E10074" t="s">
        <v>474</v>
      </c>
      <c r="F10074" s="20">
        <v>2042</v>
      </c>
      <c r="G10074" s="20">
        <v>62</v>
      </c>
      <c r="H10074" s="11">
        <v>17165.734104557399</v>
      </c>
      <c r="I10074" s="10">
        <v>3563133.3502093302</v>
      </c>
      <c r="J10074" s="33">
        <f t="shared" si="628"/>
        <v>4.8175951942828442E-3</v>
      </c>
      <c r="K10074" s="33">
        <f t="shared" si="629"/>
        <v>4.8060091955725026E-3</v>
      </c>
      <c r="L10074" s="33">
        <f t="shared" si="630"/>
        <v>0.95188192945510275</v>
      </c>
      <c r="M10074" s="33">
        <f t="shared" si="631"/>
        <v>0.94730717614904225</v>
      </c>
    </row>
    <row r="10075" spans="1:13" ht="27.6">
      <c r="A10075" t="s">
        <v>164</v>
      </c>
      <c r="B10075" t="s">
        <v>112</v>
      </c>
      <c r="C10075" s="14" t="s">
        <v>384</v>
      </c>
      <c r="D10075" t="s">
        <v>112</v>
      </c>
      <c r="E10075" t="s">
        <v>474</v>
      </c>
      <c r="F10075" s="20">
        <v>2042</v>
      </c>
      <c r="G10075" s="20">
        <v>63</v>
      </c>
      <c r="H10075" s="11">
        <v>18058.583745457599</v>
      </c>
      <c r="I10075" s="10">
        <v>3467015.87787061</v>
      </c>
      <c r="J10075" s="33">
        <f t="shared" si="628"/>
        <v>5.2086821582567758E-3</v>
      </c>
      <c r="K10075" s="33">
        <f t="shared" si="629"/>
        <v>5.1951404949522884E-3</v>
      </c>
      <c r="L10075" s="33">
        <f t="shared" si="630"/>
        <v>0.94730717614904225</v>
      </c>
      <c r="M10075" s="33">
        <f t="shared" si="631"/>
        <v>0.94238578227707148</v>
      </c>
    </row>
    <row r="10076" spans="1:13" ht="27.6">
      <c r="A10076" t="s">
        <v>164</v>
      </c>
      <c r="B10076" t="s">
        <v>112</v>
      </c>
      <c r="C10076" s="14" t="s">
        <v>384</v>
      </c>
      <c r="D10076" t="s">
        <v>112</v>
      </c>
      <c r="E10076" t="s">
        <v>474</v>
      </c>
      <c r="F10076" s="20">
        <v>2042</v>
      </c>
      <c r="G10076" s="20">
        <v>64</v>
      </c>
      <c r="H10076" s="11">
        <v>19167.127536804499</v>
      </c>
      <c r="I10076" s="10">
        <v>3347983.0182464798</v>
      </c>
      <c r="J10076" s="33">
        <f t="shared" si="628"/>
        <v>5.7249775259742399E-3</v>
      </c>
      <c r="K10076" s="33">
        <f t="shared" si="629"/>
        <v>5.7086210704702101E-3</v>
      </c>
      <c r="L10076" s="33">
        <f t="shared" si="630"/>
        <v>0.94238578227707148</v>
      </c>
      <c r="M10076" s="33">
        <f t="shared" si="631"/>
        <v>0.93700605894385303</v>
      </c>
    </row>
    <row r="10077" spans="1:13" ht="27.6">
      <c r="A10077" t="s">
        <v>164</v>
      </c>
      <c r="B10077" t="s">
        <v>112</v>
      </c>
      <c r="C10077" s="14" t="s">
        <v>384</v>
      </c>
      <c r="D10077" t="s">
        <v>112</v>
      </c>
      <c r="E10077" t="s">
        <v>474</v>
      </c>
      <c r="F10077" s="20">
        <v>2042</v>
      </c>
      <c r="G10077" s="20">
        <v>65</v>
      </c>
      <c r="H10077" s="11">
        <v>20197.445348187</v>
      </c>
      <c r="I10077" s="10">
        <v>3231532.8527200599</v>
      </c>
      <c r="J10077" s="33">
        <f t="shared" si="628"/>
        <v>6.2501129552764156E-3</v>
      </c>
      <c r="K10077" s="33">
        <f t="shared" si="629"/>
        <v>6.230621628106392E-3</v>
      </c>
      <c r="L10077" s="33">
        <f t="shared" si="630"/>
        <v>0.93700605894385303</v>
      </c>
      <c r="M10077" s="33">
        <f t="shared" si="631"/>
        <v>0.93116792872733067</v>
      </c>
    </row>
    <row r="10078" spans="1:13" ht="27.6">
      <c r="A10078" t="s">
        <v>164</v>
      </c>
      <c r="B10078" t="s">
        <v>112</v>
      </c>
      <c r="C10078" s="14" t="s">
        <v>384</v>
      </c>
      <c r="D10078" t="s">
        <v>112</v>
      </c>
      <c r="E10078" t="s">
        <v>474</v>
      </c>
      <c r="F10078" s="20">
        <v>2042</v>
      </c>
      <c r="G10078" s="20">
        <v>66</v>
      </c>
      <c r="H10078" s="11">
        <v>20644.207277044901</v>
      </c>
      <c r="I10078" s="10">
        <v>3126323.8580557299</v>
      </c>
      <c r="J10078" s="33">
        <f t="shared" si="628"/>
        <v>6.6033489217216272E-3</v>
      </c>
      <c r="K10078" s="33">
        <f t="shared" si="629"/>
        <v>6.5815947230897232E-3</v>
      </c>
      <c r="L10078" s="33">
        <f t="shared" si="630"/>
        <v>0.93116792872733067</v>
      </c>
      <c r="M10078" s="33">
        <f t="shared" si="631"/>
        <v>0.9250393588013085</v>
      </c>
    </row>
    <row r="10079" spans="1:13" ht="27.6">
      <c r="A10079" t="s">
        <v>164</v>
      </c>
      <c r="B10079" t="s">
        <v>112</v>
      </c>
      <c r="C10079" s="14" t="s">
        <v>384</v>
      </c>
      <c r="D10079" t="s">
        <v>112</v>
      </c>
      <c r="E10079" t="s">
        <v>474</v>
      </c>
      <c r="F10079" s="20">
        <v>2042</v>
      </c>
      <c r="G10079" s="20">
        <v>67</v>
      </c>
      <c r="H10079" s="11">
        <v>21657.760757969099</v>
      </c>
      <c r="I10079" s="10">
        <v>3008440.5065861698</v>
      </c>
      <c r="J10079" s="33">
        <f t="shared" si="628"/>
        <v>7.1989991859753482E-3</v>
      </c>
      <c r="K10079" s="33">
        <f t="shared" si="629"/>
        <v>7.1731484616468499E-3</v>
      </c>
      <c r="L10079" s="33">
        <f t="shared" si="630"/>
        <v>0.9250393588013085</v>
      </c>
      <c r="M10079" s="33">
        <f t="shared" si="631"/>
        <v>0.91840391414776013</v>
      </c>
    </row>
    <row r="10080" spans="1:13" ht="27.6">
      <c r="A10080" t="s">
        <v>164</v>
      </c>
      <c r="B10080" t="s">
        <v>112</v>
      </c>
      <c r="C10080" s="14" t="s">
        <v>384</v>
      </c>
      <c r="D10080" t="s">
        <v>112</v>
      </c>
      <c r="E10080" t="s">
        <v>474</v>
      </c>
      <c r="F10080" s="20">
        <v>2042</v>
      </c>
      <c r="G10080" s="20">
        <v>68</v>
      </c>
      <c r="H10080" s="11">
        <v>22689.3085816042</v>
      </c>
      <c r="I10080" s="10">
        <v>2901580.5317814001</v>
      </c>
      <c r="J10080" s="33">
        <f t="shared" si="628"/>
        <v>7.8196377226429411E-3</v>
      </c>
      <c r="K10080" s="33">
        <f t="shared" si="629"/>
        <v>7.789143890925887E-3</v>
      </c>
      <c r="L10080" s="33">
        <f t="shared" si="630"/>
        <v>0.91840391414776013</v>
      </c>
      <c r="M10080" s="33">
        <f t="shared" si="631"/>
        <v>0.91125033391047372</v>
      </c>
    </row>
    <row r="10081" spans="1:13" ht="27.6">
      <c r="A10081" t="s">
        <v>164</v>
      </c>
      <c r="B10081" t="s">
        <v>112</v>
      </c>
      <c r="C10081" s="14" t="s">
        <v>384</v>
      </c>
      <c r="D10081" t="s">
        <v>112</v>
      </c>
      <c r="E10081" t="s">
        <v>474</v>
      </c>
      <c r="F10081" s="20">
        <v>2042</v>
      </c>
      <c r="G10081" s="20">
        <v>69</v>
      </c>
      <c r="H10081" s="11">
        <v>23045.059624951002</v>
      </c>
      <c r="I10081" s="10">
        <v>2793428.4085399401</v>
      </c>
      <c r="J10081" s="33">
        <f t="shared" si="628"/>
        <v>8.2497405533997984E-3</v>
      </c>
      <c r="K10081" s="33">
        <f t="shared" si="629"/>
        <v>8.2158048282303664E-3</v>
      </c>
      <c r="L10081" s="33">
        <f t="shared" si="630"/>
        <v>0.91125033391047372</v>
      </c>
      <c r="M10081" s="33">
        <f t="shared" si="631"/>
        <v>0.90376367901740551</v>
      </c>
    </row>
    <row r="10082" spans="1:13" ht="27.6">
      <c r="A10082" t="s">
        <v>164</v>
      </c>
      <c r="B10082" t="s">
        <v>112</v>
      </c>
      <c r="C10082" s="14" t="s">
        <v>384</v>
      </c>
      <c r="D10082" t="s">
        <v>112</v>
      </c>
      <c r="E10082" t="s">
        <v>474</v>
      </c>
      <c r="F10082" s="20">
        <v>2043</v>
      </c>
      <c r="G10082" s="20">
        <v>30</v>
      </c>
      <c r="H10082" s="11">
        <v>753.45678497102494</v>
      </c>
      <c r="I10082" s="10">
        <v>4831770.57599351</v>
      </c>
      <c r="J10082" s="33">
        <f t="shared" si="628"/>
        <v>1.5593802998729902E-4</v>
      </c>
      <c r="K10082" s="33">
        <f t="shared" si="629"/>
        <v>1.5592587228463461E-4</v>
      </c>
      <c r="L10082" s="33">
        <f t="shared" si="630"/>
        <v>1</v>
      </c>
      <c r="M10082" s="33">
        <f t="shared" si="631"/>
        <v>0.99984407412771537</v>
      </c>
    </row>
    <row r="10083" spans="1:13" ht="27.6">
      <c r="A10083" t="s">
        <v>164</v>
      </c>
      <c r="B10083" t="s">
        <v>112</v>
      </c>
      <c r="C10083" s="14" t="s">
        <v>384</v>
      </c>
      <c r="D10083" t="s">
        <v>112</v>
      </c>
      <c r="E10083" t="s">
        <v>474</v>
      </c>
      <c r="F10083" s="20">
        <v>2043</v>
      </c>
      <c r="G10083" s="20">
        <v>31</v>
      </c>
      <c r="H10083" s="11">
        <v>1084.84832267004</v>
      </c>
      <c r="I10083" s="10">
        <v>4875449.4504581401</v>
      </c>
      <c r="J10083" s="33">
        <f t="shared" si="628"/>
        <v>2.2251247473565708E-4</v>
      </c>
      <c r="K10083" s="33">
        <f t="shared" si="629"/>
        <v>2.224877206710163E-4</v>
      </c>
      <c r="L10083" s="33">
        <f t="shared" si="630"/>
        <v>0.99984407412771537</v>
      </c>
      <c r="M10083" s="33">
        <f t="shared" si="631"/>
        <v>0.99962162109863628</v>
      </c>
    </row>
    <row r="10084" spans="1:13" ht="27.6">
      <c r="A10084" t="s">
        <v>164</v>
      </c>
      <c r="B10084" t="s">
        <v>112</v>
      </c>
      <c r="C10084" s="14" t="s">
        <v>384</v>
      </c>
      <c r="D10084" t="s">
        <v>112</v>
      </c>
      <c r="E10084" t="s">
        <v>474</v>
      </c>
      <c r="F10084" s="20">
        <v>2043</v>
      </c>
      <c r="G10084" s="20">
        <v>32</v>
      </c>
      <c r="H10084" s="11">
        <v>1112.38783651938</v>
      </c>
      <c r="I10084" s="10">
        <v>4795962.4735838203</v>
      </c>
      <c r="J10084" s="33">
        <f t="shared" si="628"/>
        <v>2.3194256473990706E-4</v>
      </c>
      <c r="K10084" s="33">
        <f t="shared" si="629"/>
        <v>2.3191566814273479E-4</v>
      </c>
      <c r="L10084" s="33">
        <f t="shared" si="630"/>
        <v>0.99962162109863628</v>
      </c>
      <c r="M10084" s="33">
        <f t="shared" si="631"/>
        <v>0.99938979318248922</v>
      </c>
    </row>
    <row r="10085" spans="1:13" ht="27.6">
      <c r="A10085" t="s">
        <v>164</v>
      </c>
      <c r="B10085" t="s">
        <v>112</v>
      </c>
      <c r="C10085" s="14" t="s">
        <v>384</v>
      </c>
      <c r="D10085" t="s">
        <v>112</v>
      </c>
      <c r="E10085" t="s">
        <v>474</v>
      </c>
      <c r="F10085" s="20">
        <v>2043</v>
      </c>
      <c r="G10085" s="20">
        <v>33</v>
      </c>
      <c r="H10085" s="11">
        <v>1150.08398119704</v>
      </c>
      <c r="I10085" s="10">
        <v>4694956.9990954604</v>
      </c>
      <c r="J10085" s="33">
        <f t="shared" si="628"/>
        <v>2.4496155799054545E-4</v>
      </c>
      <c r="K10085" s="33">
        <f t="shared" si="629"/>
        <v>2.4493155735783034E-4</v>
      </c>
      <c r="L10085" s="33">
        <f t="shared" si="630"/>
        <v>0.99938979318248922</v>
      </c>
      <c r="M10085" s="33">
        <f t="shared" si="631"/>
        <v>0.99914501108403753</v>
      </c>
    </row>
    <row r="10086" spans="1:13" ht="27.6">
      <c r="A10086" t="s">
        <v>164</v>
      </c>
      <c r="B10086" t="s">
        <v>112</v>
      </c>
      <c r="C10086" s="14" t="s">
        <v>384</v>
      </c>
      <c r="D10086" t="s">
        <v>112</v>
      </c>
      <c r="E10086" t="s">
        <v>474</v>
      </c>
      <c r="F10086" s="20">
        <v>2043</v>
      </c>
      <c r="G10086" s="20">
        <v>34</v>
      </c>
      <c r="H10086" s="11">
        <v>1202.58073205145</v>
      </c>
      <c r="I10086" s="10">
        <v>4638258.8369653802</v>
      </c>
      <c r="J10086" s="33">
        <f t="shared" si="628"/>
        <v>2.5927417471126915E-4</v>
      </c>
      <c r="K10086" s="33">
        <f t="shared" si="629"/>
        <v>2.5924056606707602E-4</v>
      </c>
      <c r="L10086" s="33">
        <f t="shared" si="630"/>
        <v>0.99914501108403753</v>
      </c>
      <c r="M10086" s="33">
        <f t="shared" si="631"/>
        <v>0.998885992165781</v>
      </c>
    </row>
    <row r="10087" spans="1:13" ht="27.6">
      <c r="A10087" t="s">
        <v>164</v>
      </c>
      <c r="B10087" t="s">
        <v>112</v>
      </c>
      <c r="C10087" s="14" t="s">
        <v>384</v>
      </c>
      <c r="D10087" t="s">
        <v>112</v>
      </c>
      <c r="E10087" t="s">
        <v>474</v>
      </c>
      <c r="F10087" s="20">
        <v>2043</v>
      </c>
      <c r="G10087" s="20">
        <v>35</v>
      </c>
      <c r="H10087" s="11">
        <v>1290.27261274236</v>
      </c>
      <c r="I10087" s="10">
        <v>4630118.4230800197</v>
      </c>
      <c r="J10087" s="33">
        <f t="shared" si="628"/>
        <v>2.786694626017908E-4</v>
      </c>
      <c r="K10087" s="33">
        <f t="shared" si="629"/>
        <v>2.7863063787358922E-4</v>
      </c>
      <c r="L10087" s="33">
        <f t="shared" si="630"/>
        <v>0.998885992165781</v>
      </c>
      <c r="M10087" s="33">
        <f t="shared" si="631"/>
        <v>0.99860767192462085</v>
      </c>
    </row>
    <row r="10088" spans="1:13" ht="27.6">
      <c r="A10088" t="s">
        <v>164</v>
      </c>
      <c r="B10088" t="s">
        <v>112</v>
      </c>
      <c r="C10088" s="14" t="s">
        <v>384</v>
      </c>
      <c r="D10088" t="s">
        <v>112</v>
      </c>
      <c r="E10088" t="s">
        <v>474</v>
      </c>
      <c r="F10088" s="20">
        <v>2043</v>
      </c>
      <c r="G10088" s="20">
        <v>36</v>
      </c>
      <c r="H10088" s="11">
        <v>1637.1692882868199</v>
      </c>
      <c r="I10088" s="10">
        <v>4601873.8258400001</v>
      </c>
      <c r="J10088" s="33">
        <f t="shared" si="628"/>
        <v>3.5576144636863884E-4</v>
      </c>
      <c r="K10088" s="33">
        <f t="shared" si="629"/>
        <v>3.5569817076919197E-4</v>
      </c>
      <c r="L10088" s="33">
        <f t="shared" si="630"/>
        <v>0.99860767192462085</v>
      </c>
      <c r="M10088" s="33">
        <f t="shared" si="631"/>
        <v>0.99825246900240117</v>
      </c>
    </row>
    <row r="10089" spans="1:13" ht="27.6">
      <c r="A10089" t="s">
        <v>164</v>
      </c>
      <c r="B10089" t="s">
        <v>112</v>
      </c>
      <c r="C10089" s="14" t="s">
        <v>384</v>
      </c>
      <c r="D10089" t="s">
        <v>112</v>
      </c>
      <c r="E10089" t="s">
        <v>474</v>
      </c>
      <c r="F10089" s="20">
        <v>2043</v>
      </c>
      <c r="G10089" s="20">
        <v>37</v>
      </c>
      <c r="H10089" s="11">
        <v>1754.12191767331</v>
      </c>
      <c r="I10089" s="10">
        <v>4530115.7035092702</v>
      </c>
      <c r="J10089" s="33">
        <f t="shared" si="628"/>
        <v>3.8721349132748935E-4</v>
      </c>
      <c r="K10089" s="33">
        <f t="shared" si="629"/>
        <v>3.8713853385874408E-4</v>
      </c>
      <c r="L10089" s="33">
        <f t="shared" si="630"/>
        <v>0.99825246900240117</v>
      </c>
      <c r="M10089" s="33">
        <f t="shared" si="631"/>
        <v>0.99786600700513073</v>
      </c>
    </row>
    <row r="10090" spans="1:13" ht="27.6">
      <c r="A10090" t="s">
        <v>164</v>
      </c>
      <c r="B10090" t="s">
        <v>112</v>
      </c>
      <c r="C10090" s="14" t="s">
        <v>384</v>
      </c>
      <c r="D10090" t="s">
        <v>112</v>
      </c>
      <c r="E10090" t="s">
        <v>474</v>
      </c>
      <c r="F10090" s="20">
        <v>2043</v>
      </c>
      <c r="G10090" s="20">
        <v>38</v>
      </c>
      <c r="H10090" s="11">
        <v>1881.68958439261</v>
      </c>
      <c r="I10090" s="10">
        <v>4435535.70558793</v>
      </c>
      <c r="J10090" s="33">
        <f t="shared" si="628"/>
        <v>4.2423051222923076E-4</v>
      </c>
      <c r="K10090" s="33">
        <f t="shared" si="629"/>
        <v>4.2414053918904404E-4</v>
      </c>
      <c r="L10090" s="33">
        <f t="shared" si="630"/>
        <v>0.99786600700513073</v>
      </c>
      <c r="M10090" s="33">
        <f t="shared" si="631"/>
        <v>0.99744277157888117</v>
      </c>
    </row>
    <row r="10091" spans="1:13" ht="27.6">
      <c r="A10091" t="s">
        <v>164</v>
      </c>
      <c r="B10091" t="s">
        <v>112</v>
      </c>
      <c r="C10091" s="14" t="s">
        <v>384</v>
      </c>
      <c r="D10091" t="s">
        <v>112</v>
      </c>
      <c r="E10091" t="s">
        <v>474</v>
      </c>
      <c r="F10091" s="20">
        <v>2043</v>
      </c>
      <c r="G10091" s="20">
        <v>39</v>
      </c>
      <c r="H10091" s="11">
        <v>1967.8921084430999</v>
      </c>
      <c r="I10091" s="10">
        <v>4337197.1899591004</v>
      </c>
      <c r="J10091" s="33">
        <f t="shared" si="628"/>
        <v>4.5372438057437206E-4</v>
      </c>
      <c r="K10091" s="33">
        <f t="shared" si="629"/>
        <v>4.5362146323357777E-4</v>
      </c>
      <c r="L10091" s="33">
        <f t="shared" si="630"/>
        <v>0.99744277157888117</v>
      </c>
      <c r="M10091" s="33">
        <f t="shared" si="631"/>
        <v>0.9969903101293458</v>
      </c>
    </row>
    <row r="10092" spans="1:13" ht="27.6">
      <c r="A10092" t="s">
        <v>164</v>
      </c>
      <c r="B10092" t="s">
        <v>112</v>
      </c>
      <c r="C10092" s="14" t="s">
        <v>384</v>
      </c>
      <c r="D10092" t="s">
        <v>112</v>
      </c>
      <c r="E10092" t="s">
        <v>474</v>
      </c>
      <c r="F10092" s="20">
        <v>2043</v>
      </c>
      <c r="G10092" s="20">
        <v>40</v>
      </c>
      <c r="H10092" s="11">
        <v>2155.7993074893998</v>
      </c>
      <c r="I10092" s="10">
        <v>4292339.6819472397</v>
      </c>
      <c r="J10092" s="33">
        <f t="shared" si="628"/>
        <v>5.0224340737902915E-4</v>
      </c>
      <c r="K10092" s="33">
        <f t="shared" si="629"/>
        <v>5.0211730427129897E-4</v>
      </c>
      <c r="L10092" s="33">
        <f t="shared" si="630"/>
        <v>0.9969903101293458</v>
      </c>
      <c r="M10092" s="33">
        <f t="shared" si="631"/>
        <v>0.99648970404243908</v>
      </c>
    </row>
    <row r="10093" spans="1:13" ht="27.6">
      <c r="A10093" t="s">
        <v>164</v>
      </c>
      <c r="B10093" t="s">
        <v>112</v>
      </c>
      <c r="C10093" s="14" t="s">
        <v>384</v>
      </c>
      <c r="D10093" t="s">
        <v>112</v>
      </c>
      <c r="E10093" t="s">
        <v>474</v>
      </c>
      <c r="F10093" s="20">
        <v>2043</v>
      </c>
      <c r="G10093" s="20">
        <v>41</v>
      </c>
      <c r="H10093" s="11">
        <v>2827.2578257957798</v>
      </c>
      <c r="I10093" s="10">
        <v>4269713.5387882497</v>
      </c>
      <c r="J10093" s="33">
        <f t="shared" si="628"/>
        <v>6.621656933448887E-4</v>
      </c>
      <c r="K10093" s="33">
        <f t="shared" si="629"/>
        <v>6.6194651002338123E-4</v>
      </c>
      <c r="L10093" s="33">
        <f t="shared" si="630"/>
        <v>0.99648970404243908</v>
      </c>
      <c r="M10093" s="33">
        <f t="shared" si="631"/>
        <v>0.99583008116057392</v>
      </c>
    </row>
    <row r="10094" spans="1:13" ht="27.6">
      <c r="A10094" t="s">
        <v>164</v>
      </c>
      <c r="B10094" t="s">
        <v>112</v>
      </c>
      <c r="C10094" s="14" t="s">
        <v>384</v>
      </c>
      <c r="D10094" t="s">
        <v>112</v>
      </c>
      <c r="E10094" t="s">
        <v>474</v>
      </c>
      <c r="F10094" s="20">
        <v>2043</v>
      </c>
      <c r="G10094" s="20">
        <v>42</v>
      </c>
      <c r="H10094" s="11">
        <v>3144.2346203509601</v>
      </c>
      <c r="I10094" s="10">
        <v>4246975.5828293702</v>
      </c>
      <c r="J10094" s="33">
        <f t="shared" si="628"/>
        <v>7.4034676183757221E-4</v>
      </c>
      <c r="K10094" s="33">
        <f t="shared" si="629"/>
        <v>7.400727727935319E-4</v>
      </c>
      <c r="L10094" s="33">
        <f t="shared" si="630"/>
        <v>0.99583008116057392</v>
      </c>
      <c r="M10094" s="33">
        <f t="shared" si="631"/>
        <v>0.99509309443117822</v>
      </c>
    </row>
    <row r="10095" spans="1:13" ht="27.6">
      <c r="A10095" t="s">
        <v>164</v>
      </c>
      <c r="B10095" t="s">
        <v>112</v>
      </c>
      <c r="C10095" s="14" t="s">
        <v>384</v>
      </c>
      <c r="D10095" t="s">
        <v>112</v>
      </c>
      <c r="E10095" t="s">
        <v>474</v>
      </c>
      <c r="F10095" s="20">
        <v>2043</v>
      </c>
      <c r="G10095" s="20">
        <v>43</v>
      </c>
      <c r="H10095" s="11">
        <v>3528.4431329496701</v>
      </c>
      <c r="I10095" s="10">
        <v>4243117.4614442904</v>
      </c>
      <c r="J10095" s="33">
        <f t="shared" si="628"/>
        <v>8.3156857310960315E-4</v>
      </c>
      <c r="K10095" s="33">
        <f t="shared" si="629"/>
        <v>8.3122291578296981E-4</v>
      </c>
      <c r="L10095" s="33">
        <f t="shared" si="630"/>
        <v>0.99509309443117822</v>
      </c>
      <c r="M10095" s="33">
        <f t="shared" si="631"/>
        <v>0.99426595024774966</v>
      </c>
    </row>
    <row r="10096" spans="1:13" ht="27.6">
      <c r="A10096" t="s">
        <v>164</v>
      </c>
      <c r="B10096" t="s">
        <v>112</v>
      </c>
      <c r="C10096" s="14" t="s">
        <v>384</v>
      </c>
      <c r="D10096" t="s">
        <v>112</v>
      </c>
      <c r="E10096" t="s">
        <v>474</v>
      </c>
      <c r="F10096" s="20">
        <v>2043</v>
      </c>
      <c r="G10096" s="20">
        <v>44</v>
      </c>
      <c r="H10096" s="11">
        <v>3770.5711736304002</v>
      </c>
      <c r="I10096" s="10">
        <v>4276609.0147668002</v>
      </c>
      <c r="J10096" s="33">
        <f t="shared" si="628"/>
        <v>8.8167311077793395E-4</v>
      </c>
      <c r="K10096" s="33">
        <f t="shared" si="629"/>
        <v>8.8128455124336647E-4</v>
      </c>
      <c r="L10096" s="33">
        <f t="shared" si="630"/>
        <v>0.99426595024774966</v>
      </c>
      <c r="M10096" s="33">
        <f t="shared" si="631"/>
        <v>0.99338971902596906</v>
      </c>
    </row>
    <row r="10097" spans="1:13" ht="27.6">
      <c r="A10097" t="s">
        <v>164</v>
      </c>
      <c r="B10097" t="s">
        <v>112</v>
      </c>
      <c r="C10097" s="14" t="s">
        <v>384</v>
      </c>
      <c r="D10097" t="s">
        <v>112</v>
      </c>
      <c r="E10097" t="s">
        <v>474</v>
      </c>
      <c r="F10097" s="20">
        <v>2043</v>
      </c>
      <c r="G10097" s="20">
        <v>45</v>
      </c>
      <c r="H10097" s="11">
        <v>4116.5538453604704</v>
      </c>
      <c r="I10097" s="10">
        <v>4312139.6508823903</v>
      </c>
      <c r="J10097" s="33">
        <f t="shared" si="628"/>
        <v>9.5464297973700887E-4</v>
      </c>
      <c r="K10097" s="33">
        <f t="shared" si="629"/>
        <v>9.5418745309427955E-4</v>
      </c>
      <c r="L10097" s="33">
        <f t="shared" si="630"/>
        <v>0.99338971902596906</v>
      </c>
      <c r="M10097" s="33">
        <f t="shared" si="631"/>
        <v>0.99244183902004168</v>
      </c>
    </row>
    <row r="10098" spans="1:13" ht="27.6">
      <c r="A10098" t="s">
        <v>164</v>
      </c>
      <c r="B10098" t="s">
        <v>112</v>
      </c>
      <c r="C10098" s="14" t="s">
        <v>384</v>
      </c>
      <c r="D10098" t="s">
        <v>112</v>
      </c>
      <c r="E10098" t="s">
        <v>474</v>
      </c>
      <c r="F10098" s="20">
        <v>2043</v>
      </c>
      <c r="G10098" s="20">
        <v>46</v>
      </c>
      <c r="H10098" s="11">
        <v>5113.8278983663104</v>
      </c>
      <c r="I10098" s="10">
        <v>4301634.3276074398</v>
      </c>
      <c r="J10098" s="33">
        <f t="shared" si="628"/>
        <v>1.1888104633967368E-3</v>
      </c>
      <c r="K10098" s="33">
        <f t="shared" si="629"/>
        <v>1.1881041081730492E-3</v>
      </c>
      <c r="L10098" s="33">
        <f t="shared" si="630"/>
        <v>0.99244183902004168</v>
      </c>
      <c r="M10098" s="33">
        <f t="shared" si="631"/>
        <v>0.9912627147939792</v>
      </c>
    </row>
    <row r="10099" spans="1:13" ht="27.6">
      <c r="A10099" t="s">
        <v>164</v>
      </c>
      <c r="B10099" t="s">
        <v>112</v>
      </c>
      <c r="C10099" s="14" t="s">
        <v>384</v>
      </c>
      <c r="D10099" t="s">
        <v>112</v>
      </c>
      <c r="E10099" t="s">
        <v>474</v>
      </c>
      <c r="F10099" s="20">
        <v>2043</v>
      </c>
      <c r="G10099" s="20">
        <v>47</v>
      </c>
      <c r="H10099" s="11">
        <v>5521.1562385068801</v>
      </c>
      <c r="I10099" s="10">
        <v>4233120.5507179704</v>
      </c>
      <c r="J10099" s="33">
        <f t="shared" si="628"/>
        <v>1.3042756926850215E-3</v>
      </c>
      <c r="K10099" s="33">
        <f t="shared" si="629"/>
        <v>1.3034254948147694E-3</v>
      </c>
      <c r="L10099" s="33">
        <f t="shared" si="630"/>
        <v>0.9912627147939792</v>
      </c>
      <c r="M10099" s="33">
        <f t="shared" si="631"/>
        <v>0.98997067769945746</v>
      </c>
    </row>
    <row r="10100" spans="1:13" ht="27.6">
      <c r="A10100" t="s">
        <v>164</v>
      </c>
      <c r="B10100" t="s">
        <v>112</v>
      </c>
      <c r="C10100" s="14" t="s">
        <v>384</v>
      </c>
      <c r="D10100" t="s">
        <v>112</v>
      </c>
      <c r="E10100" t="s">
        <v>474</v>
      </c>
      <c r="F10100" s="20">
        <v>2043</v>
      </c>
      <c r="G10100" s="20">
        <v>48</v>
      </c>
      <c r="H10100" s="11">
        <v>5997.4614525712504</v>
      </c>
      <c r="I10100" s="10">
        <v>4161965.6103463601</v>
      </c>
      <c r="J10100" s="33">
        <f t="shared" si="628"/>
        <v>1.4410165806420826E-3</v>
      </c>
      <c r="K10100" s="33">
        <f t="shared" si="629"/>
        <v>1.4399788147884118E-3</v>
      </c>
      <c r="L10100" s="33">
        <f t="shared" si="630"/>
        <v>0.98997067769945746</v>
      </c>
      <c r="M10100" s="33">
        <f t="shared" si="631"/>
        <v>0.98854514089630852</v>
      </c>
    </row>
    <row r="10101" spans="1:13" ht="27.6">
      <c r="A10101" t="s">
        <v>164</v>
      </c>
      <c r="B10101" t="s">
        <v>112</v>
      </c>
      <c r="C10101" s="14" t="s">
        <v>384</v>
      </c>
      <c r="D10101" t="s">
        <v>112</v>
      </c>
      <c r="E10101" t="s">
        <v>474</v>
      </c>
      <c r="F10101" s="20">
        <v>2043</v>
      </c>
      <c r="G10101" s="20">
        <v>49</v>
      </c>
      <c r="H10101" s="11">
        <v>6373.6949782967604</v>
      </c>
      <c r="I10101" s="10">
        <v>4099102.84283912</v>
      </c>
      <c r="J10101" s="33">
        <f t="shared" si="628"/>
        <v>1.554899992185171E-3</v>
      </c>
      <c r="K10101" s="33">
        <f t="shared" si="629"/>
        <v>1.5536917614994428E-3</v>
      </c>
      <c r="L10101" s="33">
        <f t="shared" si="630"/>
        <v>0.98854514089630852</v>
      </c>
      <c r="M10101" s="33">
        <f t="shared" si="631"/>
        <v>0.98700924645502763</v>
      </c>
    </row>
    <row r="10102" spans="1:13" ht="27.6">
      <c r="A10102" t="s">
        <v>164</v>
      </c>
      <c r="B10102" t="s">
        <v>112</v>
      </c>
      <c r="C10102" s="14" t="s">
        <v>384</v>
      </c>
      <c r="D10102" t="s">
        <v>112</v>
      </c>
      <c r="E10102" t="s">
        <v>474</v>
      </c>
      <c r="F10102" s="20">
        <v>2043</v>
      </c>
      <c r="G10102" s="20">
        <v>50</v>
      </c>
      <c r="H10102" s="11">
        <v>6827.8945510407902</v>
      </c>
      <c r="I10102" s="10">
        <v>4037882.4047033601</v>
      </c>
      <c r="J10102" s="33">
        <f t="shared" si="628"/>
        <v>1.6909592372198854E-3</v>
      </c>
      <c r="K10102" s="33">
        <f t="shared" si="629"/>
        <v>1.6895303711471632E-3</v>
      </c>
      <c r="L10102" s="33">
        <f t="shared" si="630"/>
        <v>0.98700924645502763</v>
      </c>
      <c r="M10102" s="33">
        <f t="shared" si="631"/>
        <v>0.9853416643565388</v>
      </c>
    </row>
    <row r="10103" spans="1:13" ht="27.6">
      <c r="A10103" t="s">
        <v>164</v>
      </c>
      <c r="B10103" t="s">
        <v>112</v>
      </c>
      <c r="C10103" s="14" t="s">
        <v>384</v>
      </c>
      <c r="D10103" t="s">
        <v>112</v>
      </c>
      <c r="E10103" t="s">
        <v>474</v>
      </c>
      <c r="F10103" s="20">
        <v>2043</v>
      </c>
      <c r="G10103" s="20">
        <v>51</v>
      </c>
      <c r="H10103" s="11">
        <v>7668.7918120369604</v>
      </c>
      <c r="I10103" s="10">
        <v>4009538.2200296</v>
      </c>
      <c r="J10103" s="33">
        <f t="shared" si="628"/>
        <v>1.9126371644813368E-3</v>
      </c>
      <c r="K10103" s="33">
        <f t="shared" si="629"/>
        <v>1.9108092395913046E-3</v>
      </c>
      <c r="L10103" s="33">
        <f t="shared" si="630"/>
        <v>0.9853416643565388</v>
      </c>
      <c r="M10103" s="33">
        <f t="shared" si="631"/>
        <v>0.98345886440013208</v>
      </c>
    </row>
    <row r="10104" spans="1:13" ht="27.6">
      <c r="A10104" t="s">
        <v>164</v>
      </c>
      <c r="B10104" t="s">
        <v>112</v>
      </c>
      <c r="C10104" s="14" t="s">
        <v>384</v>
      </c>
      <c r="D10104" t="s">
        <v>112</v>
      </c>
      <c r="E10104" t="s">
        <v>474</v>
      </c>
      <c r="F10104" s="20">
        <v>2043</v>
      </c>
      <c r="G10104" s="20">
        <v>52</v>
      </c>
      <c r="H10104" s="11">
        <v>8279.5066617950706</v>
      </c>
      <c r="I10104" s="10">
        <v>3974614.1937654102</v>
      </c>
      <c r="J10104" s="33">
        <f t="shared" si="628"/>
        <v>2.0830969392657845E-3</v>
      </c>
      <c r="K10104" s="33">
        <f t="shared" si="629"/>
        <v>2.0809287985803504E-3</v>
      </c>
      <c r="L10104" s="33">
        <f t="shared" si="630"/>
        <v>0.98345886440013208</v>
      </c>
      <c r="M10104" s="33">
        <f t="shared" si="631"/>
        <v>0.98141235652698267</v>
      </c>
    </row>
    <row r="10105" spans="1:13" ht="27.6">
      <c r="A10105" t="s">
        <v>164</v>
      </c>
      <c r="B10105" t="s">
        <v>112</v>
      </c>
      <c r="C10105" s="14" t="s">
        <v>384</v>
      </c>
      <c r="D10105" t="s">
        <v>112</v>
      </c>
      <c r="E10105" t="s">
        <v>474</v>
      </c>
      <c r="F10105" s="20">
        <v>2043</v>
      </c>
      <c r="G10105" s="20">
        <v>53</v>
      </c>
      <c r="H10105" s="11">
        <v>8937.9187766007199</v>
      </c>
      <c r="I10105" s="10">
        <v>3941916.1286989399</v>
      </c>
      <c r="J10105" s="33">
        <f t="shared" si="628"/>
        <v>2.2674046034436429E-3</v>
      </c>
      <c r="K10105" s="33">
        <f t="shared" si="629"/>
        <v>2.264835983359581E-3</v>
      </c>
      <c r="L10105" s="33">
        <f t="shared" si="630"/>
        <v>0.98141235652698267</v>
      </c>
      <c r="M10105" s="33">
        <f t="shared" si="631"/>
        <v>0.9791896185074066</v>
      </c>
    </row>
    <row r="10106" spans="1:13" ht="27.6">
      <c r="A10106" t="s">
        <v>164</v>
      </c>
      <c r="B10106" t="s">
        <v>112</v>
      </c>
      <c r="C10106" s="14" t="s">
        <v>384</v>
      </c>
      <c r="D10106" t="s">
        <v>112</v>
      </c>
      <c r="E10106" t="s">
        <v>474</v>
      </c>
      <c r="F10106" s="20">
        <v>2043</v>
      </c>
      <c r="G10106" s="20">
        <v>54</v>
      </c>
      <c r="H10106" s="11">
        <v>9777.0081811919899</v>
      </c>
      <c r="I10106" s="10">
        <v>3929671.2703557699</v>
      </c>
      <c r="J10106" s="33">
        <f t="shared" si="628"/>
        <v>2.48799645276864E-3</v>
      </c>
      <c r="K10106" s="33">
        <f t="shared" si="629"/>
        <v>2.4849039548338059E-3</v>
      </c>
      <c r="L10106" s="33">
        <f t="shared" si="630"/>
        <v>0.9791896185074066</v>
      </c>
      <c r="M10106" s="33">
        <f t="shared" si="631"/>
        <v>0.97675642635184534</v>
      </c>
    </row>
    <row r="10107" spans="1:13" ht="27.6">
      <c r="A10107" t="s">
        <v>164</v>
      </c>
      <c r="B10107" t="s">
        <v>112</v>
      </c>
      <c r="C10107" s="14" t="s">
        <v>384</v>
      </c>
      <c r="D10107" t="s">
        <v>112</v>
      </c>
      <c r="E10107" t="s">
        <v>474</v>
      </c>
      <c r="F10107" s="20">
        <v>2043</v>
      </c>
      <c r="G10107" s="20">
        <v>55</v>
      </c>
      <c r="H10107" s="11">
        <v>10652.0410651697</v>
      </c>
      <c r="I10107" s="10">
        <v>3871464.15920649</v>
      </c>
      <c r="J10107" s="33">
        <f t="shared" si="628"/>
        <v>2.7514244293954625E-3</v>
      </c>
      <c r="K10107" s="33">
        <f t="shared" si="629"/>
        <v>2.7476427303482209E-3</v>
      </c>
      <c r="L10107" s="33">
        <f t="shared" si="630"/>
        <v>0.97675642635184534</v>
      </c>
      <c r="M10107" s="33">
        <f t="shared" si="631"/>
        <v>0.97407264865765875</v>
      </c>
    </row>
    <row r="10108" spans="1:13" ht="27.6">
      <c r="A10108" t="s">
        <v>164</v>
      </c>
      <c r="B10108" t="s">
        <v>112</v>
      </c>
      <c r="C10108" s="14" t="s">
        <v>384</v>
      </c>
      <c r="D10108" t="s">
        <v>112</v>
      </c>
      <c r="E10108" t="s">
        <v>474</v>
      </c>
      <c r="F10108" s="20">
        <v>2043</v>
      </c>
      <c r="G10108" s="20">
        <v>56</v>
      </c>
      <c r="H10108" s="11">
        <v>11450.6898550607</v>
      </c>
      <c r="I10108" s="10">
        <v>3803835.5995107898</v>
      </c>
      <c r="J10108" s="33">
        <f t="shared" si="628"/>
        <v>3.0103009332299664E-3</v>
      </c>
      <c r="K10108" s="33">
        <f t="shared" si="629"/>
        <v>3.005774520469684E-3</v>
      </c>
      <c r="L10108" s="33">
        <f t="shared" si="630"/>
        <v>0.97407264865765875</v>
      </c>
      <c r="M10108" s="33">
        <f t="shared" si="631"/>
        <v>0.97114480590923713</v>
      </c>
    </row>
    <row r="10109" spans="1:13" ht="27.6">
      <c r="A10109" t="s">
        <v>164</v>
      </c>
      <c r="B10109" t="s">
        <v>112</v>
      </c>
      <c r="C10109" s="14" t="s">
        <v>384</v>
      </c>
      <c r="D10109" t="s">
        <v>112</v>
      </c>
      <c r="E10109" t="s">
        <v>474</v>
      </c>
      <c r="F10109" s="20">
        <v>2043</v>
      </c>
      <c r="G10109" s="20">
        <v>57</v>
      </c>
      <c r="H10109" s="11">
        <v>12633.3206358918</v>
      </c>
      <c r="I10109" s="10">
        <v>3792639.5643879501</v>
      </c>
      <c r="J10109" s="33">
        <f t="shared" si="628"/>
        <v>3.3310100845110346E-3</v>
      </c>
      <c r="K10109" s="33">
        <f t="shared" si="629"/>
        <v>3.3254684252347344E-3</v>
      </c>
      <c r="L10109" s="33">
        <f t="shared" si="630"/>
        <v>0.97114480590923713</v>
      </c>
      <c r="M10109" s="33">
        <f t="shared" si="631"/>
        <v>0.96791529452085523</v>
      </c>
    </row>
    <row r="10110" spans="1:13" ht="27.6">
      <c r="A10110" t="s">
        <v>164</v>
      </c>
      <c r="B10110" t="s">
        <v>112</v>
      </c>
      <c r="C10110" s="14" t="s">
        <v>384</v>
      </c>
      <c r="D10110" t="s">
        <v>112</v>
      </c>
      <c r="E10110" t="s">
        <v>474</v>
      </c>
      <c r="F10110" s="20">
        <v>2043</v>
      </c>
      <c r="G10110" s="20">
        <v>58</v>
      </c>
      <c r="H10110" s="11">
        <v>14103.636867097401</v>
      </c>
      <c r="I10110" s="10">
        <v>3832029.8485865602</v>
      </c>
      <c r="J10110" s="33">
        <f t="shared" si="628"/>
        <v>3.6804611196594702E-3</v>
      </c>
      <c r="K10110" s="33">
        <f t="shared" si="629"/>
        <v>3.6736965241210839E-3</v>
      </c>
      <c r="L10110" s="33">
        <f t="shared" si="630"/>
        <v>0.96791529452085523</v>
      </c>
      <c r="M10110" s="33">
        <f t="shared" si="631"/>
        <v>0.96435946746773038</v>
      </c>
    </row>
    <row r="10111" spans="1:13" ht="27.6">
      <c r="A10111" t="s">
        <v>164</v>
      </c>
      <c r="B10111" t="s">
        <v>112</v>
      </c>
      <c r="C10111" s="14" t="s">
        <v>384</v>
      </c>
      <c r="D10111" t="s">
        <v>112</v>
      </c>
      <c r="E10111" t="s">
        <v>474</v>
      </c>
      <c r="F10111" s="20">
        <v>2043</v>
      </c>
      <c r="G10111" s="20">
        <v>59</v>
      </c>
      <c r="H10111" s="11">
        <v>14906.245380833599</v>
      </c>
      <c r="I10111" s="10">
        <v>3829543.6007778002</v>
      </c>
      <c r="J10111" s="33">
        <f t="shared" si="628"/>
        <v>3.8924339124396085E-3</v>
      </c>
      <c r="K10111" s="33">
        <f t="shared" si="629"/>
        <v>3.8848682110723676E-3</v>
      </c>
      <c r="L10111" s="33">
        <f t="shared" si="630"/>
        <v>0.96435946746773038</v>
      </c>
      <c r="M10111" s="33">
        <f t="shared" si="631"/>
        <v>0.96061305802851826</v>
      </c>
    </row>
    <row r="10112" spans="1:13" ht="27.6">
      <c r="A10112" t="s">
        <v>164</v>
      </c>
      <c r="B10112" t="s">
        <v>112</v>
      </c>
      <c r="C10112" s="14" t="s">
        <v>384</v>
      </c>
      <c r="D10112" t="s">
        <v>112</v>
      </c>
      <c r="E10112" t="s">
        <v>474</v>
      </c>
      <c r="F10112" s="20">
        <v>2043</v>
      </c>
      <c r="G10112" s="20">
        <v>60</v>
      </c>
      <c r="H10112" s="11">
        <v>15649.914724918301</v>
      </c>
      <c r="I10112" s="10">
        <v>3772358.2389305099</v>
      </c>
      <c r="J10112" s="33">
        <f t="shared" si="628"/>
        <v>4.1485759659334901E-3</v>
      </c>
      <c r="K10112" s="33">
        <f t="shared" si="629"/>
        <v>4.1399825122998557E-3</v>
      </c>
      <c r="L10112" s="33">
        <f t="shared" si="630"/>
        <v>0.96061305802851826</v>
      </c>
      <c r="M10112" s="33">
        <f t="shared" si="631"/>
        <v>0.95663613676719328</v>
      </c>
    </row>
    <row r="10113" spans="1:13" ht="27.6">
      <c r="A10113" t="s">
        <v>164</v>
      </c>
      <c r="B10113" t="s">
        <v>112</v>
      </c>
      <c r="C10113" s="14" t="s">
        <v>384</v>
      </c>
      <c r="D10113" t="s">
        <v>112</v>
      </c>
      <c r="E10113" t="s">
        <v>474</v>
      </c>
      <c r="F10113" s="20">
        <v>2043</v>
      </c>
      <c r="G10113" s="20">
        <v>61</v>
      </c>
      <c r="H10113" s="11">
        <v>16378.022328597401</v>
      </c>
      <c r="I10113" s="10">
        <v>3691307.3782376298</v>
      </c>
      <c r="J10113" s="33">
        <f t="shared" si="628"/>
        <v>4.4369164229332994E-3</v>
      </c>
      <c r="K10113" s="33">
        <f t="shared" si="629"/>
        <v>4.4270878508186895E-3</v>
      </c>
      <c r="L10113" s="33">
        <f t="shared" si="630"/>
        <v>0.95663613676719328</v>
      </c>
      <c r="M10113" s="33">
        <f t="shared" si="631"/>
        <v>0.9524010245484571</v>
      </c>
    </row>
    <row r="10114" spans="1:13" ht="27.6">
      <c r="A10114" t="s">
        <v>164</v>
      </c>
      <c r="B10114" t="s">
        <v>112</v>
      </c>
      <c r="C10114" s="14" t="s">
        <v>384</v>
      </c>
      <c r="D10114" t="s">
        <v>112</v>
      </c>
      <c r="E10114" t="s">
        <v>474</v>
      </c>
      <c r="F10114" s="20">
        <v>2043</v>
      </c>
      <c r="G10114" s="20">
        <v>62</v>
      </c>
      <c r="H10114" s="11">
        <v>17264.010576503199</v>
      </c>
      <c r="I10114" s="10">
        <v>3603052.79037514</v>
      </c>
      <c r="J10114" s="33">
        <f t="shared" ref="J10114:J10177" si="632">IF(I10114&gt;0,H10114/I10114,0)</f>
        <v>4.7914953182536402E-3</v>
      </c>
      <c r="K10114" s="33">
        <f t="shared" ref="K10114:K10177" si="633">1-EXP(-J10114)</f>
        <v>4.780034416819734E-3</v>
      </c>
      <c r="L10114" s="33">
        <f t="shared" ref="L10114:L10177" si="634">IF(G10114=30,1,M10113)</f>
        <v>0.9524010245484571</v>
      </c>
      <c r="M10114" s="33">
        <f t="shared" ref="M10114:M10177" si="635">L10114*(1-K10114)</f>
        <v>0.9478485148725011</v>
      </c>
    </row>
    <row r="10115" spans="1:13" ht="27.6">
      <c r="A10115" t="s">
        <v>164</v>
      </c>
      <c r="B10115" t="s">
        <v>112</v>
      </c>
      <c r="C10115" s="14" t="s">
        <v>384</v>
      </c>
      <c r="D10115" t="s">
        <v>112</v>
      </c>
      <c r="E10115" t="s">
        <v>474</v>
      </c>
      <c r="F10115" s="20">
        <v>2043</v>
      </c>
      <c r="G10115" s="20">
        <v>63</v>
      </c>
      <c r="H10115" s="11">
        <v>18211.236526839501</v>
      </c>
      <c r="I10115" s="10">
        <v>3518161.0624148999</v>
      </c>
      <c r="J10115" s="33">
        <f t="shared" si="632"/>
        <v>5.1763509980805511E-3</v>
      </c>
      <c r="K10115" s="33">
        <f t="shared" si="633"/>
        <v>5.1629767797533033E-3</v>
      </c>
      <c r="L10115" s="33">
        <f t="shared" si="634"/>
        <v>0.9478485148725011</v>
      </c>
      <c r="M10115" s="33">
        <f t="shared" si="635"/>
        <v>0.94295479499949075</v>
      </c>
    </row>
    <row r="10116" spans="1:13" ht="27.6">
      <c r="A10116" t="s">
        <v>164</v>
      </c>
      <c r="B10116" t="s">
        <v>112</v>
      </c>
      <c r="C10116" s="14" t="s">
        <v>384</v>
      </c>
      <c r="D10116" t="s">
        <v>112</v>
      </c>
      <c r="E10116" t="s">
        <v>474</v>
      </c>
      <c r="F10116" s="20">
        <v>2043</v>
      </c>
      <c r="G10116" s="20">
        <v>64</v>
      </c>
      <c r="H10116" s="11">
        <v>19457.220590716701</v>
      </c>
      <c r="I10116" s="10">
        <v>3419229.72465199</v>
      </c>
      <c r="J10116" s="33">
        <f t="shared" si="632"/>
        <v>5.690527445533675E-3</v>
      </c>
      <c r="K10116" s="33">
        <f t="shared" si="633"/>
        <v>5.6743670624613829E-3</v>
      </c>
      <c r="L10116" s="33">
        <f t="shared" si="634"/>
        <v>0.94295479499949075</v>
      </c>
      <c r="M10116" s="33">
        <f t="shared" si="635"/>
        <v>0.93760412336935561</v>
      </c>
    </row>
    <row r="10117" spans="1:13" ht="27.6">
      <c r="A10117" t="s">
        <v>164</v>
      </c>
      <c r="B10117" t="s">
        <v>112</v>
      </c>
      <c r="C10117" s="14" t="s">
        <v>384</v>
      </c>
      <c r="D10117" t="s">
        <v>112</v>
      </c>
      <c r="E10117" t="s">
        <v>474</v>
      </c>
      <c r="F10117" s="20">
        <v>2043</v>
      </c>
      <c r="G10117" s="20">
        <v>65</v>
      </c>
      <c r="H10117" s="11">
        <v>20503.597714805899</v>
      </c>
      <c r="I10117" s="10">
        <v>3297293.6465585302</v>
      </c>
      <c r="J10117" s="33">
        <f t="shared" si="632"/>
        <v>6.2183111098418637E-3</v>
      </c>
      <c r="K10117" s="33">
        <f t="shared" si="633"/>
        <v>6.1990174254045183E-3</v>
      </c>
      <c r="L10117" s="33">
        <f t="shared" si="634"/>
        <v>0.93760412336935561</v>
      </c>
      <c r="M10117" s="33">
        <f t="shared" si="635"/>
        <v>0.9317918990704579</v>
      </c>
    </row>
    <row r="10118" spans="1:13" ht="27.6">
      <c r="A10118" t="s">
        <v>164</v>
      </c>
      <c r="B10118" t="s">
        <v>112</v>
      </c>
      <c r="C10118" s="14" t="s">
        <v>384</v>
      </c>
      <c r="D10118" t="s">
        <v>112</v>
      </c>
      <c r="E10118" t="s">
        <v>474</v>
      </c>
      <c r="F10118" s="20">
        <v>2043</v>
      </c>
      <c r="G10118" s="20">
        <v>66</v>
      </c>
      <c r="H10118" s="11">
        <v>20811.664145169001</v>
      </c>
      <c r="I10118" s="10">
        <v>3177942.0569984401</v>
      </c>
      <c r="J10118" s="33">
        <f t="shared" si="632"/>
        <v>6.5487865328877574E-3</v>
      </c>
      <c r="K10118" s="33">
        <f t="shared" si="633"/>
        <v>6.52738996302904E-3</v>
      </c>
      <c r="L10118" s="33">
        <f t="shared" si="634"/>
        <v>0.9317918990704579</v>
      </c>
      <c r="M10118" s="33">
        <f t="shared" si="635"/>
        <v>0.92570972998083367</v>
      </c>
    </row>
    <row r="10119" spans="1:13" ht="27.6">
      <c r="A10119" t="s">
        <v>164</v>
      </c>
      <c r="B10119" t="s">
        <v>112</v>
      </c>
      <c r="C10119" s="14" t="s">
        <v>384</v>
      </c>
      <c r="D10119" t="s">
        <v>112</v>
      </c>
      <c r="E10119" t="s">
        <v>474</v>
      </c>
      <c r="F10119" s="20">
        <v>2043</v>
      </c>
      <c r="G10119" s="20">
        <v>67</v>
      </c>
      <c r="H10119" s="11">
        <v>21918.888071584301</v>
      </c>
      <c r="I10119" s="10">
        <v>3069146.5763852899</v>
      </c>
      <c r="J10119" s="33">
        <f t="shared" si="632"/>
        <v>7.1416882596071493E-3</v>
      </c>
      <c r="K10119" s="33">
        <f t="shared" si="633"/>
        <v>7.1162470045398329E-3</v>
      </c>
      <c r="L10119" s="33">
        <f t="shared" si="634"/>
        <v>0.92570972998083367</v>
      </c>
      <c r="M10119" s="33">
        <f t="shared" si="635"/>
        <v>0.91912215088778415</v>
      </c>
    </row>
    <row r="10120" spans="1:13" ht="27.6">
      <c r="A10120" t="s">
        <v>164</v>
      </c>
      <c r="B10120" t="s">
        <v>112</v>
      </c>
      <c r="C10120" s="14" t="s">
        <v>384</v>
      </c>
      <c r="D10120" t="s">
        <v>112</v>
      </c>
      <c r="E10120" t="s">
        <v>474</v>
      </c>
      <c r="F10120" s="20">
        <v>2043</v>
      </c>
      <c r="G10120" s="20">
        <v>68</v>
      </c>
      <c r="H10120" s="11">
        <v>22831.644744657398</v>
      </c>
      <c r="I10120" s="10">
        <v>2948255.7141934498</v>
      </c>
      <c r="J10120" s="33">
        <f t="shared" si="632"/>
        <v>7.7441195601662457E-3</v>
      </c>
      <c r="K10120" s="33">
        <f t="shared" si="633"/>
        <v>7.7142111209261843E-3</v>
      </c>
      <c r="L10120" s="33">
        <f t="shared" si="634"/>
        <v>0.91912215088778415</v>
      </c>
      <c r="M10120" s="33">
        <f t="shared" si="635"/>
        <v>0.91203184856991604</v>
      </c>
    </row>
    <row r="10121" spans="1:13" ht="27.6">
      <c r="A10121" t="s">
        <v>164</v>
      </c>
      <c r="B10121" t="s">
        <v>112</v>
      </c>
      <c r="C10121" s="14" t="s">
        <v>384</v>
      </c>
      <c r="D10121" t="s">
        <v>112</v>
      </c>
      <c r="E10121" t="s">
        <v>474</v>
      </c>
      <c r="F10121" s="20">
        <v>2043</v>
      </c>
      <c r="G10121" s="20">
        <v>69</v>
      </c>
      <c r="H10121" s="11">
        <v>23216.750554355702</v>
      </c>
      <c r="I10121" s="10">
        <v>2838159.6061969702</v>
      </c>
      <c r="J10121" s="33">
        <f t="shared" si="632"/>
        <v>8.18021315773192E-3</v>
      </c>
      <c r="K10121" s="33">
        <f t="shared" si="633"/>
        <v>8.1468462588484281E-3</v>
      </c>
      <c r="L10121" s="33">
        <f t="shared" si="634"/>
        <v>0.91203184856991604</v>
      </c>
      <c r="M10121" s="33">
        <f t="shared" si="635"/>
        <v>0.90460166531644359</v>
      </c>
    </row>
    <row r="10122" spans="1:13" ht="27.6">
      <c r="A10122" t="s">
        <v>164</v>
      </c>
      <c r="B10122" t="s">
        <v>112</v>
      </c>
      <c r="C10122" s="14" t="s">
        <v>384</v>
      </c>
      <c r="D10122" t="s">
        <v>112</v>
      </c>
      <c r="E10122" t="s">
        <v>474</v>
      </c>
      <c r="F10122" s="20">
        <v>2044</v>
      </c>
      <c r="G10122" s="20">
        <v>30</v>
      </c>
      <c r="H10122" s="11">
        <v>736.753940987173</v>
      </c>
      <c r="I10122" s="10">
        <v>4734779.2019512895</v>
      </c>
      <c r="J10122" s="33">
        <f t="shared" si="632"/>
        <v>1.5560470922985027E-4</v>
      </c>
      <c r="K10122" s="33">
        <f t="shared" si="633"/>
        <v>1.5559260344499837E-4</v>
      </c>
      <c r="L10122" s="33">
        <f t="shared" si="634"/>
        <v>1</v>
      </c>
      <c r="M10122" s="33">
        <f t="shared" si="635"/>
        <v>0.999844407396555</v>
      </c>
    </row>
    <row r="10123" spans="1:13" ht="27.6">
      <c r="A10123" t="s">
        <v>164</v>
      </c>
      <c r="B10123" t="s">
        <v>112</v>
      </c>
      <c r="C10123" s="14" t="s">
        <v>384</v>
      </c>
      <c r="D10123" t="s">
        <v>112</v>
      </c>
      <c r="E10123" t="s">
        <v>474</v>
      </c>
      <c r="F10123" s="20">
        <v>2044</v>
      </c>
      <c r="G10123" s="20">
        <v>31</v>
      </c>
      <c r="H10123" s="11">
        <v>1070.76173745861</v>
      </c>
      <c r="I10123" s="10">
        <v>4826247.5102797002</v>
      </c>
      <c r="J10123" s="33">
        <f t="shared" si="632"/>
        <v>2.2186216831563931E-4</v>
      </c>
      <c r="K10123" s="33">
        <f t="shared" si="633"/>
        <v>2.2183755872473565E-4</v>
      </c>
      <c r="L10123" s="33">
        <f t="shared" si="634"/>
        <v>0.999844407396555</v>
      </c>
      <c r="M10123" s="33">
        <f t="shared" si="635"/>
        <v>0.99962260435411354</v>
      </c>
    </row>
    <row r="10124" spans="1:13" ht="27.6">
      <c r="A10124" t="s">
        <v>164</v>
      </c>
      <c r="B10124" t="s">
        <v>112</v>
      </c>
      <c r="C10124" s="14" t="s">
        <v>384</v>
      </c>
      <c r="D10124" t="s">
        <v>112</v>
      </c>
      <c r="E10124" t="s">
        <v>474</v>
      </c>
      <c r="F10124" s="20">
        <v>2044</v>
      </c>
      <c r="G10124" s="20">
        <v>32</v>
      </c>
      <c r="H10124" s="11">
        <v>1126.6542893657399</v>
      </c>
      <c r="I10124" s="10">
        <v>4869886.8092532903</v>
      </c>
      <c r="J10124" s="33">
        <f t="shared" si="632"/>
        <v>2.3135122714248305E-4</v>
      </c>
      <c r="K10124" s="33">
        <f t="shared" si="633"/>
        <v>2.3132446751095159E-4</v>
      </c>
      <c r="L10124" s="33">
        <f t="shared" si="634"/>
        <v>0.99962260435411354</v>
      </c>
      <c r="M10124" s="33">
        <f t="shared" si="635"/>
        <v>0.99939136718744936</v>
      </c>
    </row>
    <row r="10125" spans="1:13" ht="27.6">
      <c r="A10125" t="s">
        <v>164</v>
      </c>
      <c r="B10125" t="s">
        <v>112</v>
      </c>
      <c r="C10125" s="14" t="s">
        <v>384</v>
      </c>
      <c r="D10125" t="s">
        <v>112</v>
      </c>
      <c r="E10125" t="s">
        <v>474</v>
      </c>
      <c r="F10125" s="20">
        <v>2044</v>
      </c>
      <c r="G10125" s="20">
        <v>33</v>
      </c>
      <c r="H10125" s="11">
        <v>1170.5219531575401</v>
      </c>
      <c r="I10125" s="10">
        <v>4790274.5936901905</v>
      </c>
      <c r="J10125" s="33">
        <f t="shared" si="632"/>
        <v>2.4435383197016854E-4</v>
      </c>
      <c r="K10125" s="33">
        <f t="shared" si="633"/>
        <v>2.4432398000406863E-4</v>
      </c>
      <c r="L10125" s="33">
        <f t="shared" si="634"/>
        <v>0.99939136718744936</v>
      </c>
      <c r="M10125" s="33">
        <f t="shared" si="635"/>
        <v>0.9991471919110364</v>
      </c>
    </row>
    <row r="10126" spans="1:13" ht="27.6">
      <c r="A10126" t="s">
        <v>164</v>
      </c>
      <c r="B10126" t="s">
        <v>112</v>
      </c>
      <c r="C10126" s="14" t="s">
        <v>384</v>
      </c>
      <c r="D10126" t="s">
        <v>112</v>
      </c>
      <c r="E10126" t="s">
        <v>474</v>
      </c>
      <c r="F10126" s="20">
        <v>2044</v>
      </c>
      <c r="G10126" s="20">
        <v>34</v>
      </c>
      <c r="H10126" s="11">
        <v>1213.25989124445</v>
      </c>
      <c r="I10126" s="10">
        <v>4689131.6712974198</v>
      </c>
      <c r="J10126" s="33">
        <f t="shared" si="632"/>
        <v>2.5873871247227259E-4</v>
      </c>
      <c r="K10126" s="33">
        <f t="shared" si="633"/>
        <v>2.5870524249838045E-4</v>
      </c>
      <c r="L10126" s="33">
        <f t="shared" si="634"/>
        <v>0.9991471919110364</v>
      </c>
      <c r="M10126" s="33">
        <f t="shared" si="635"/>
        <v>0.99888870729446144</v>
      </c>
    </row>
    <row r="10127" spans="1:13" ht="27.6">
      <c r="A10127" t="s">
        <v>164</v>
      </c>
      <c r="B10127" t="s">
        <v>112</v>
      </c>
      <c r="C10127" s="14" t="s">
        <v>384</v>
      </c>
      <c r="D10127" t="s">
        <v>112</v>
      </c>
      <c r="E10127" t="s">
        <v>474</v>
      </c>
      <c r="F10127" s="20">
        <v>2044</v>
      </c>
      <c r="G10127" s="20">
        <v>35</v>
      </c>
      <c r="H10127" s="11">
        <v>1288.5247985846499</v>
      </c>
      <c r="I10127" s="10">
        <v>4632208.1138474001</v>
      </c>
      <c r="J10127" s="33">
        <f t="shared" si="632"/>
        <v>2.7816643097981026E-4</v>
      </c>
      <c r="K10127" s="33">
        <f t="shared" si="633"/>
        <v>2.7812774628510617E-4</v>
      </c>
      <c r="L10127" s="33">
        <f t="shared" si="634"/>
        <v>0.99888870729446144</v>
      </c>
      <c r="M10127" s="33">
        <f t="shared" si="635"/>
        <v>0.99861088862951197</v>
      </c>
    </row>
    <row r="10128" spans="1:13" ht="27.6">
      <c r="A10128" t="s">
        <v>164</v>
      </c>
      <c r="B10128" t="s">
        <v>112</v>
      </c>
      <c r="C10128" s="14" t="s">
        <v>384</v>
      </c>
      <c r="D10128" t="s">
        <v>112</v>
      </c>
      <c r="E10128" t="s">
        <v>474</v>
      </c>
      <c r="F10128" s="20">
        <v>2044</v>
      </c>
      <c r="G10128" s="20">
        <v>36</v>
      </c>
      <c r="H10128" s="11">
        <v>1638.35701736896</v>
      </c>
      <c r="I10128" s="10">
        <v>4623718.3329942897</v>
      </c>
      <c r="J10128" s="33">
        <f t="shared" si="632"/>
        <v>3.5433754813260233E-4</v>
      </c>
      <c r="K10128" s="33">
        <f t="shared" si="633"/>
        <v>3.5427477799776508E-4</v>
      </c>
      <c r="L10128" s="33">
        <f t="shared" si="634"/>
        <v>0.99861088862951197</v>
      </c>
      <c r="M10128" s="33">
        <f t="shared" si="635"/>
        <v>0.99825710597863659</v>
      </c>
    </row>
    <row r="10129" spans="1:13" ht="27.6">
      <c r="A10129" t="s">
        <v>164</v>
      </c>
      <c r="B10129" t="s">
        <v>112</v>
      </c>
      <c r="C10129" s="14" t="s">
        <v>384</v>
      </c>
      <c r="D10129" t="s">
        <v>112</v>
      </c>
      <c r="E10129" t="s">
        <v>474</v>
      </c>
      <c r="F10129" s="20">
        <v>2044</v>
      </c>
      <c r="G10129" s="20">
        <v>37</v>
      </c>
      <c r="H10129" s="11">
        <v>1771.17459231012</v>
      </c>
      <c r="I10129" s="10">
        <v>4595250.8939965898</v>
      </c>
      <c r="J10129" s="33">
        <f t="shared" si="632"/>
        <v>3.8543588438752057E-4</v>
      </c>
      <c r="K10129" s="33">
        <f t="shared" si="633"/>
        <v>3.8536161351954146E-4</v>
      </c>
      <c r="L10129" s="33">
        <f t="shared" si="634"/>
        <v>0.99825710597863659</v>
      </c>
      <c r="M10129" s="33">
        <f t="shared" si="635"/>
        <v>0.99787241600956933</v>
      </c>
    </row>
    <row r="10130" spans="1:13" ht="27.6">
      <c r="A10130" t="s">
        <v>164</v>
      </c>
      <c r="B10130" t="s">
        <v>112</v>
      </c>
      <c r="C10130" s="14" t="s">
        <v>384</v>
      </c>
      <c r="D10130" t="s">
        <v>112</v>
      </c>
      <c r="E10130" t="s">
        <v>474</v>
      </c>
      <c r="F10130" s="20">
        <v>2044</v>
      </c>
      <c r="G10130" s="20">
        <v>38</v>
      </c>
      <c r="H10130" s="11">
        <v>1910.5071071401901</v>
      </c>
      <c r="I10130" s="10">
        <v>4523127.1101062698</v>
      </c>
      <c r="J10130" s="33">
        <f t="shared" si="632"/>
        <v>4.2238634038637557E-4</v>
      </c>
      <c r="K10130" s="33">
        <f t="shared" si="633"/>
        <v>4.222971478344828E-4</v>
      </c>
      <c r="L10130" s="33">
        <f t="shared" si="634"/>
        <v>0.99787241600956933</v>
      </c>
      <c r="M10130" s="33">
        <f t="shared" si="635"/>
        <v>0.99745101733438579</v>
      </c>
    </row>
    <row r="10131" spans="1:13" ht="27.6">
      <c r="A10131" t="s">
        <v>164</v>
      </c>
      <c r="B10131" t="s">
        <v>112</v>
      </c>
      <c r="C10131" s="14" t="s">
        <v>384</v>
      </c>
      <c r="D10131" t="s">
        <v>112</v>
      </c>
      <c r="E10131" t="s">
        <v>474</v>
      </c>
      <c r="F10131" s="20">
        <v>2044</v>
      </c>
      <c r="G10131" s="20">
        <v>39</v>
      </c>
      <c r="H10131" s="11">
        <v>1987.33044254125</v>
      </c>
      <c r="I10131" s="10">
        <v>4428166.8507350897</v>
      </c>
      <c r="J10131" s="33">
        <f t="shared" si="632"/>
        <v>4.4879303547727586E-4</v>
      </c>
      <c r="K10131" s="33">
        <f t="shared" si="633"/>
        <v>4.4869234294686589E-4</v>
      </c>
      <c r="L10131" s="33">
        <f t="shared" si="634"/>
        <v>0.99745101733438579</v>
      </c>
      <c r="M10131" s="33">
        <f t="shared" si="635"/>
        <v>0.99700346870044332</v>
      </c>
    </row>
    <row r="10132" spans="1:13" ht="27.6">
      <c r="A10132" t="s">
        <v>164</v>
      </c>
      <c r="B10132" t="s">
        <v>112</v>
      </c>
      <c r="C10132" s="14" t="s">
        <v>384</v>
      </c>
      <c r="D10132" t="s">
        <v>112</v>
      </c>
      <c r="E10132" t="s">
        <v>474</v>
      </c>
      <c r="F10132" s="20">
        <v>2044</v>
      </c>
      <c r="G10132" s="20">
        <v>40</v>
      </c>
      <c r="H10132" s="11">
        <v>2129.6098794740001</v>
      </c>
      <c r="I10132" s="10">
        <v>4329469.5042187897</v>
      </c>
      <c r="J10132" s="33">
        <f t="shared" si="632"/>
        <v>4.9188702620467286E-4</v>
      </c>
      <c r="K10132" s="33">
        <f t="shared" si="633"/>
        <v>4.9176606961454095E-4</v>
      </c>
      <c r="L10132" s="33">
        <f t="shared" si="634"/>
        <v>0.99700346870044332</v>
      </c>
      <c r="M10132" s="33">
        <f t="shared" si="635"/>
        <v>0.99651317622324842</v>
      </c>
    </row>
    <row r="10133" spans="1:13" ht="27.6">
      <c r="A10133" t="s">
        <v>164</v>
      </c>
      <c r="B10133" t="s">
        <v>112</v>
      </c>
      <c r="C10133" s="14" t="s">
        <v>384</v>
      </c>
      <c r="D10133" t="s">
        <v>112</v>
      </c>
      <c r="E10133" t="s">
        <v>474</v>
      </c>
      <c r="F10133" s="20">
        <v>2044</v>
      </c>
      <c r="G10133" s="20">
        <v>41</v>
      </c>
      <c r="H10133" s="11">
        <v>2781.41329030628</v>
      </c>
      <c r="I10133" s="10">
        <v>4284045.34298582</v>
      </c>
      <c r="J10133" s="33">
        <f t="shared" si="632"/>
        <v>6.4924926503409479E-4</v>
      </c>
      <c r="K10133" s="33">
        <f t="shared" si="633"/>
        <v>6.4903854833509023E-4</v>
      </c>
      <c r="L10133" s="33">
        <f t="shared" si="634"/>
        <v>0.99651317622324842</v>
      </c>
      <c r="M10133" s="33">
        <f t="shared" si="635"/>
        <v>0.99586640075795574</v>
      </c>
    </row>
    <row r="10134" spans="1:13" ht="27.6">
      <c r="A10134" t="s">
        <v>164</v>
      </c>
      <c r="B10134" t="s">
        <v>112</v>
      </c>
      <c r="C10134" s="14" t="s">
        <v>384</v>
      </c>
      <c r="D10134" t="s">
        <v>112</v>
      </c>
      <c r="E10134" t="s">
        <v>474</v>
      </c>
      <c r="F10134" s="20">
        <v>2044</v>
      </c>
      <c r="G10134" s="20">
        <v>42</v>
      </c>
      <c r="H10134" s="11">
        <v>3098.9445273567899</v>
      </c>
      <c r="I10134" s="10">
        <v>4260981.8065044498</v>
      </c>
      <c r="J10134" s="33">
        <f t="shared" si="632"/>
        <v>7.2728414907245243E-4</v>
      </c>
      <c r="K10134" s="33">
        <f t="shared" si="633"/>
        <v>7.270197420592428E-4</v>
      </c>
      <c r="L10134" s="33">
        <f t="shared" si="634"/>
        <v>0.99586640075795574</v>
      </c>
      <c r="M10134" s="33">
        <f t="shared" si="635"/>
        <v>0.99514238622415119</v>
      </c>
    </row>
    <row r="10135" spans="1:13" ht="27.6">
      <c r="A10135" t="s">
        <v>164</v>
      </c>
      <c r="B10135" t="s">
        <v>112</v>
      </c>
      <c r="C10135" s="14" t="s">
        <v>384</v>
      </c>
      <c r="D10135" t="s">
        <v>112</v>
      </c>
      <c r="E10135" t="s">
        <v>474</v>
      </c>
      <c r="F10135" s="20">
        <v>2044</v>
      </c>
      <c r="G10135" s="20">
        <v>43</v>
      </c>
      <c r="H10135" s="11">
        <v>3469.1889294513198</v>
      </c>
      <c r="I10135" s="10">
        <v>4237481.7919697296</v>
      </c>
      <c r="J10135" s="33">
        <f t="shared" si="632"/>
        <v>8.1869117078582642E-4</v>
      </c>
      <c r="K10135" s="33">
        <f t="shared" si="633"/>
        <v>8.1835613460590206E-4</v>
      </c>
      <c r="L10135" s="33">
        <f t="shared" si="634"/>
        <v>0.99514238622415119</v>
      </c>
      <c r="M10135" s="33">
        <f t="shared" si="635"/>
        <v>0.99432800534757826</v>
      </c>
    </row>
    <row r="10136" spans="1:13" ht="27.6">
      <c r="A10136" t="s">
        <v>164</v>
      </c>
      <c r="B10136" t="s">
        <v>112</v>
      </c>
      <c r="C10136" s="14" t="s">
        <v>384</v>
      </c>
      <c r="D10136" t="s">
        <v>112</v>
      </c>
      <c r="E10136" t="s">
        <v>474</v>
      </c>
      <c r="F10136" s="20">
        <v>2044</v>
      </c>
      <c r="G10136" s="20">
        <v>44</v>
      </c>
      <c r="H10136" s="11">
        <v>3671.1551695397902</v>
      </c>
      <c r="I10136" s="10">
        <v>4232717.23698257</v>
      </c>
      <c r="J10136" s="33">
        <f t="shared" si="632"/>
        <v>8.6732823479531373E-4</v>
      </c>
      <c r="K10136" s="33">
        <f t="shared" si="633"/>
        <v>8.6695221438082282E-4</v>
      </c>
      <c r="L10136" s="33">
        <f t="shared" si="634"/>
        <v>0.99432800534757826</v>
      </c>
      <c r="M10136" s="33">
        <f t="shared" si="635"/>
        <v>0.9934659704815213</v>
      </c>
    </row>
    <row r="10137" spans="1:13" ht="27.6">
      <c r="A10137" t="s">
        <v>164</v>
      </c>
      <c r="B10137" t="s">
        <v>112</v>
      </c>
      <c r="C10137" s="14" t="s">
        <v>384</v>
      </c>
      <c r="D10137" t="s">
        <v>112</v>
      </c>
      <c r="E10137" t="s">
        <v>474</v>
      </c>
      <c r="F10137" s="20">
        <v>2044</v>
      </c>
      <c r="G10137" s="20">
        <v>45</v>
      </c>
      <c r="H10137" s="11">
        <v>4030.6248308137601</v>
      </c>
      <c r="I10137" s="10">
        <v>4265323.4071780397</v>
      </c>
      <c r="J10137" s="33">
        <f t="shared" si="632"/>
        <v>9.4497519790192014E-4</v>
      </c>
      <c r="K10137" s="33">
        <f t="shared" si="633"/>
        <v>9.4452884944673521E-4</v>
      </c>
      <c r="L10137" s="33">
        <f t="shared" si="634"/>
        <v>0.9934659704815213</v>
      </c>
      <c r="M10137" s="33">
        <f t="shared" si="635"/>
        <v>0.99252761321145788</v>
      </c>
    </row>
    <row r="10138" spans="1:13" ht="27.6">
      <c r="A10138" t="s">
        <v>164</v>
      </c>
      <c r="B10138" t="s">
        <v>112</v>
      </c>
      <c r="C10138" s="14" t="s">
        <v>384</v>
      </c>
      <c r="D10138" t="s">
        <v>112</v>
      </c>
      <c r="E10138" t="s">
        <v>474</v>
      </c>
      <c r="F10138" s="20">
        <v>2044</v>
      </c>
      <c r="G10138" s="20">
        <v>46</v>
      </c>
      <c r="H10138" s="11">
        <v>5062.6167372533801</v>
      </c>
      <c r="I10138" s="10">
        <v>4299773.2341914596</v>
      </c>
      <c r="J10138" s="33">
        <f t="shared" si="632"/>
        <v>1.1774148220180191E-3</v>
      </c>
      <c r="K10138" s="33">
        <f t="shared" si="633"/>
        <v>1.1767219411492613E-3</v>
      </c>
      <c r="L10138" s="33">
        <f t="shared" si="634"/>
        <v>0.99252761321145788</v>
      </c>
      <c r="M10138" s="33">
        <f t="shared" si="635"/>
        <v>0.99135968419179543</v>
      </c>
    </row>
    <row r="10139" spans="1:13" ht="27.6">
      <c r="A10139" t="s">
        <v>164</v>
      </c>
      <c r="B10139" t="s">
        <v>112</v>
      </c>
      <c r="C10139" s="14" t="s">
        <v>384</v>
      </c>
      <c r="D10139" t="s">
        <v>112</v>
      </c>
      <c r="E10139" t="s">
        <v>474</v>
      </c>
      <c r="F10139" s="20">
        <v>2044</v>
      </c>
      <c r="G10139" s="20">
        <v>47</v>
      </c>
      <c r="H10139" s="11">
        <v>5554.5678982018298</v>
      </c>
      <c r="I10139" s="10">
        <v>4288451.0048509696</v>
      </c>
      <c r="J10139" s="33">
        <f t="shared" si="632"/>
        <v>1.2952387451596547E-3</v>
      </c>
      <c r="K10139" s="33">
        <f t="shared" si="633"/>
        <v>1.2944002854970993E-3</v>
      </c>
      <c r="L10139" s="33">
        <f t="shared" si="634"/>
        <v>0.99135968419179543</v>
      </c>
      <c r="M10139" s="33">
        <f t="shared" si="635"/>
        <v>0.99007646793354731</v>
      </c>
    </row>
    <row r="10140" spans="1:13" ht="27.6">
      <c r="A10140" t="s">
        <v>164</v>
      </c>
      <c r="B10140" t="s">
        <v>112</v>
      </c>
      <c r="C10140" s="14" t="s">
        <v>384</v>
      </c>
      <c r="D10140" t="s">
        <v>112</v>
      </c>
      <c r="E10140" t="s">
        <v>474</v>
      </c>
      <c r="F10140" s="20">
        <v>2044</v>
      </c>
      <c r="G10140" s="20">
        <v>48</v>
      </c>
      <c r="H10140" s="11">
        <v>6042.4047079238499</v>
      </c>
      <c r="I10140" s="10">
        <v>4218908.5692444099</v>
      </c>
      <c r="J10140" s="33">
        <f t="shared" si="632"/>
        <v>1.432219876005993E-3</v>
      </c>
      <c r="K10140" s="33">
        <f t="shared" si="633"/>
        <v>1.4311947385852175E-3</v>
      </c>
      <c r="L10140" s="33">
        <f t="shared" si="634"/>
        <v>0.99007646793354731</v>
      </c>
      <c r="M10140" s="33">
        <f t="shared" si="635"/>
        <v>0.98865947570184376</v>
      </c>
    </row>
    <row r="10141" spans="1:13" ht="27.6">
      <c r="A10141" t="s">
        <v>164</v>
      </c>
      <c r="B10141" t="s">
        <v>112</v>
      </c>
      <c r="C10141" s="14" t="s">
        <v>384</v>
      </c>
      <c r="D10141" t="s">
        <v>112</v>
      </c>
      <c r="E10141" t="s">
        <v>474</v>
      </c>
      <c r="F10141" s="20">
        <v>2044</v>
      </c>
      <c r="G10141" s="20">
        <v>49</v>
      </c>
      <c r="H10141" s="11">
        <v>6401.8864373843999</v>
      </c>
      <c r="I10141" s="10">
        <v>4146599.8434881</v>
      </c>
      <c r="J10141" s="33">
        <f t="shared" si="632"/>
        <v>1.5438881683840424E-3</v>
      </c>
      <c r="K10141" s="33">
        <f t="shared" si="633"/>
        <v>1.542696986142067E-3</v>
      </c>
      <c r="L10141" s="33">
        <f t="shared" si="634"/>
        <v>0.98865947570184376</v>
      </c>
      <c r="M10141" s="33">
        <f t="shared" si="635"/>
        <v>0.98713427370835771</v>
      </c>
    </row>
    <row r="10142" spans="1:13" ht="27.6">
      <c r="A10142" t="s">
        <v>164</v>
      </c>
      <c r="B10142" t="s">
        <v>112</v>
      </c>
      <c r="C10142" s="14" t="s">
        <v>384</v>
      </c>
      <c r="D10142" t="s">
        <v>112</v>
      </c>
      <c r="E10142" t="s">
        <v>474</v>
      </c>
      <c r="F10142" s="20">
        <v>2044</v>
      </c>
      <c r="G10142" s="20">
        <v>50</v>
      </c>
      <c r="H10142" s="11">
        <v>6851.45124207957</v>
      </c>
      <c r="I10142" s="10">
        <v>4082624.7149613998</v>
      </c>
      <c r="J10142" s="33">
        <f t="shared" si="632"/>
        <v>1.6781976596995027E-3</v>
      </c>
      <c r="K10142" s="33">
        <f t="shared" si="633"/>
        <v>1.6767902734078355E-3</v>
      </c>
      <c r="L10142" s="33">
        <f t="shared" si="634"/>
        <v>0.98713427370835771</v>
      </c>
      <c r="M10142" s="33">
        <f t="shared" si="635"/>
        <v>0.98547905655965606</v>
      </c>
    </row>
    <row r="10143" spans="1:13" ht="27.6">
      <c r="A10143" t="s">
        <v>164</v>
      </c>
      <c r="B10143" t="s">
        <v>112</v>
      </c>
      <c r="C10143" s="14" t="s">
        <v>384</v>
      </c>
      <c r="D10143" t="s">
        <v>112</v>
      </c>
      <c r="E10143" t="s">
        <v>474</v>
      </c>
      <c r="F10143" s="20">
        <v>2044</v>
      </c>
      <c r="G10143" s="20">
        <v>51</v>
      </c>
      <c r="H10143" s="11">
        <v>7631.5087607265896</v>
      </c>
      <c r="I10143" s="10">
        <v>4020148.2630747198</v>
      </c>
      <c r="J10143" s="33">
        <f t="shared" si="632"/>
        <v>1.898315251410604E-3</v>
      </c>
      <c r="K10143" s="33">
        <f t="shared" si="633"/>
        <v>1.8965145906012504E-3</v>
      </c>
      <c r="L10143" s="33">
        <f t="shared" si="634"/>
        <v>0.98547905655965606</v>
      </c>
      <c r="M10143" s="33">
        <f t="shared" si="635"/>
        <v>0.98361008115015869</v>
      </c>
    </row>
    <row r="10144" spans="1:13" ht="27.6">
      <c r="A10144" t="s">
        <v>164</v>
      </c>
      <c r="B10144" t="s">
        <v>112</v>
      </c>
      <c r="C10144" s="14" t="s">
        <v>384</v>
      </c>
      <c r="D10144" t="s">
        <v>112</v>
      </c>
      <c r="E10144" t="s">
        <v>474</v>
      </c>
      <c r="F10144" s="20">
        <v>2044</v>
      </c>
      <c r="G10144" s="20">
        <v>52</v>
      </c>
      <c r="H10144" s="11">
        <v>8241.8557638384791</v>
      </c>
      <c r="I10144" s="10">
        <v>3990460.1066853302</v>
      </c>
      <c r="J10144" s="33">
        <f t="shared" si="632"/>
        <v>2.0653898406428539E-3</v>
      </c>
      <c r="K10144" s="33">
        <f t="shared" si="633"/>
        <v>2.0632583907235214E-3</v>
      </c>
      <c r="L10144" s="33">
        <f t="shared" si="634"/>
        <v>0.98361008115015869</v>
      </c>
      <c r="M10144" s="33">
        <f t="shared" si="635"/>
        <v>0.98158063939702533</v>
      </c>
    </row>
    <row r="10145" spans="1:13" ht="27.6">
      <c r="A10145" t="s">
        <v>164</v>
      </c>
      <c r="B10145" t="s">
        <v>112</v>
      </c>
      <c r="C10145" s="14" t="s">
        <v>384</v>
      </c>
      <c r="D10145" t="s">
        <v>112</v>
      </c>
      <c r="E10145" t="s">
        <v>474</v>
      </c>
      <c r="F10145" s="20">
        <v>2044</v>
      </c>
      <c r="G10145" s="20">
        <v>53</v>
      </c>
      <c r="H10145" s="11">
        <v>8895.3553421427696</v>
      </c>
      <c r="I10145" s="10">
        <v>3953958.2429913199</v>
      </c>
      <c r="J10145" s="33">
        <f t="shared" si="632"/>
        <v>2.2497342651279732E-3</v>
      </c>
      <c r="K10145" s="33">
        <f t="shared" si="633"/>
        <v>2.2472055096941501E-3</v>
      </c>
      <c r="L10145" s="33">
        <f t="shared" si="634"/>
        <v>0.98158063939702533</v>
      </c>
      <c r="M10145" s="33">
        <f t="shared" si="635"/>
        <v>0.97937482597596326</v>
      </c>
    </row>
    <row r="10146" spans="1:13" ht="27.6">
      <c r="A10146" t="s">
        <v>164</v>
      </c>
      <c r="B10146" t="s">
        <v>112</v>
      </c>
      <c r="C10146" s="14" t="s">
        <v>384</v>
      </c>
      <c r="D10146" t="s">
        <v>112</v>
      </c>
      <c r="E10146" t="s">
        <v>474</v>
      </c>
      <c r="F10146" s="20">
        <v>2044</v>
      </c>
      <c r="G10146" s="20">
        <v>54</v>
      </c>
      <c r="H10146" s="11">
        <v>9667.3527682324402</v>
      </c>
      <c r="I10146" s="10">
        <v>3919561.5521448301</v>
      </c>
      <c r="J10146" s="33">
        <f t="shared" si="632"/>
        <v>2.4664372888703206E-3</v>
      </c>
      <c r="K10146" s="33">
        <f t="shared" si="633"/>
        <v>2.463398131564154E-3</v>
      </c>
      <c r="L10146" s="33">
        <f t="shared" si="634"/>
        <v>0.97937482597596326</v>
      </c>
      <c r="M10146" s="33">
        <f t="shared" si="635"/>
        <v>0.97696223585955311</v>
      </c>
    </row>
    <row r="10147" spans="1:13" ht="27.6">
      <c r="A10147" t="s">
        <v>164</v>
      </c>
      <c r="B10147" t="s">
        <v>112</v>
      </c>
      <c r="C10147" s="14" t="s">
        <v>384</v>
      </c>
      <c r="D10147" t="s">
        <v>112</v>
      </c>
      <c r="E10147" t="s">
        <v>474</v>
      </c>
      <c r="F10147" s="20">
        <v>2044</v>
      </c>
      <c r="G10147" s="20">
        <v>55</v>
      </c>
      <c r="H10147" s="11">
        <v>10586.103029268501</v>
      </c>
      <c r="I10147" s="10">
        <v>3905299.29464796</v>
      </c>
      <c r="J10147" s="33">
        <f t="shared" si="632"/>
        <v>2.710702107717144E-3</v>
      </c>
      <c r="K10147" s="33">
        <f t="shared" si="633"/>
        <v>2.707031472174326E-3</v>
      </c>
      <c r="L10147" s="33">
        <f t="shared" si="634"/>
        <v>0.97696223585955311</v>
      </c>
      <c r="M10147" s="33">
        <f t="shared" si="635"/>
        <v>0.97431756833995553</v>
      </c>
    </row>
    <row r="10148" spans="1:13" ht="27.6">
      <c r="A10148" t="s">
        <v>164</v>
      </c>
      <c r="B10148" t="s">
        <v>112</v>
      </c>
      <c r="C10148" s="14" t="s">
        <v>384</v>
      </c>
      <c r="D10148" t="s">
        <v>112</v>
      </c>
      <c r="E10148" t="s">
        <v>474</v>
      </c>
      <c r="F10148" s="20">
        <v>2044</v>
      </c>
      <c r="G10148" s="20">
        <v>56</v>
      </c>
      <c r="H10148" s="11">
        <v>11400.975053262</v>
      </c>
      <c r="I10148" s="10">
        <v>3845136.6842392501</v>
      </c>
      <c r="J10148" s="33">
        <f t="shared" si="632"/>
        <v>2.9650376539261183E-3</v>
      </c>
      <c r="K10148" s="33">
        <f t="shared" si="633"/>
        <v>2.9606462710588533E-3</v>
      </c>
      <c r="L10148" s="33">
        <f t="shared" si="634"/>
        <v>0.97431756833995553</v>
      </c>
      <c r="M10148" s="33">
        <f t="shared" si="635"/>
        <v>0.9714329586644227</v>
      </c>
    </row>
    <row r="10149" spans="1:13" ht="27.6">
      <c r="A10149" t="s">
        <v>164</v>
      </c>
      <c r="B10149" t="s">
        <v>112</v>
      </c>
      <c r="C10149" s="14" t="s">
        <v>384</v>
      </c>
      <c r="D10149" t="s">
        <v>112</v>
      </c>
      <c r="E10149" t="s">
        <v>474</v>
      </c>
      <c r="F10149" s="20">
        <v>2044</v>
      </c>
      <c r="G10149" s="20">
        <v>57</v>
      </c>
      <c r="H10149" s="11">
        <v>12392.3134868858</v>
      </c>
      <c r="I10149" s="10">
        <v>3775494.6175359199</v>
      </c>
      <c r="J10149" s="33">
        <f t="shared" si="632"/>
        <v>3.2823019874873125E-3</v>
      </c>
      <c r="K10149" s="33">
        <f t="shared" si="633"/>
        <v>3.2769211231359341E-3</v>
      </c>
      <c r="L10149" s="33">
        <f t="shared" si="634"/>
        <v>0.9714329586644227</v>
      </c>
      <c r="M10149" s="33">
        <f t="shared" si="635"/>
        <v>0.96824964948246484</v>
      </c>
    </row>
    <row r="10150" spans="1:13" ht="27.6">
      <c r="A10150" t="s">
        <v>164</v>
      </c>
      <c r="B10150" t="s">
        <v>112</v>
      </c>
      <c r="C10150" s="14" t="s">
        <v>384</v>
      </c>
      <c r="D10150" t="s">
        <v>112</v>
      </c>
      <c r="E10150" t="s">
        <v>474</v>
      </c>
      <c r="F10150" s="20">
        <v>2044</v>
      </c>
      <c r="G10150" s="20">
        <v>58</v>
      </c>
      <c r="H10150" s="11">
        <v>13649.7942871633</v>
      </c>
      <c r="I10150" s="10">
        <v>3761630.8128413698</v>
      </c>
      <c r="J10150" s="33">
        <f t="shared" si="632"/>
        <v>3.6286905776521032E-3</v>
      </c>
      <c r="K10150" s="33">
        <f t="shared" si="633"/>
        <v>3.6221148361795796E-3</v>
      </c>
      <c r="L10150" s="33">
        <f t="shared" si="634"/>
        <v>0.96824964948246484</v>
      </c>
      <c r="M10150" s="33">
        <f t="shared" si="635"/>
        <v>0.96474253806194876</v>
      </c>
    </row>
    <row r="10151" spans="1:13" ht="27.6">
      <c r="A10151" t="s">
        <v>164</v>
      </c>
      <c r="B10151" t="s">
        <v>112</v>
      </c>
      <c r="C10151" s="14" t="s">
        <v>384</v>
      </c>
      <c r="D10151" t="s">
        <v>112</v>
      </c>
      <c r="E10151" t="s">
        <v>474</v>
      </c>
      <c r="F10151" s="20">
        <v>2044</v>
      </c>
      <c r="G10151" s="20">
        <v>59</v>
      </c>
      <c r="H10151" s="11">
        <v>14570.5870131967</v>
      </c>
      <c r="I10151" s="10">
        <v>3797643.8809462702</v>
      </c>
      <c r="J10151" s="33">
        <f t="shared" si="632"/>
        <v>3.8367439048987667E-3</v>
      </c>
      <c r="K10151" s="33">
        <f t="shared" si="633"/>
        <v>3.8293930071786608E-3</v>
      </c>
      <c r="L10151" s="33">
        <f t="shared" si="634"/>
        <v>0.96474253806194876</v>
      </c>
      <c r="M10151" s="33">
        <f t="shared" si="635"/>
        <v>0.96104815973296653</v>
      </c>
    </row>
    <row r="10152" spans="1:13" ht="27.6">
      <c r="A10152" t="s">
        <v>164</v>
      </c>
      <c r="B10152" t="s">
        <v>112</v>
      </c>
      <c r="C10152" s="14" t="s">
        <v>384</v>
      </c>
      <c r="D10152" t="s">
        <v>112</v>
      </c>
      <c r="E10152" t="s">
        <v>474</v>
      </c>
      <c r="F10152" s="20">
        <v>2044</v>
      </c>
      <c r="G10152" s="20">
        <v>60</v>
      </c>
      <c r="H10152" s="11">
        <v>15605.1998006373</v>
      </c>
      <c r="I10152" s="10">
        <v>3792492.51953327</v>
      </c>
      <c r="J10152" s="33">
        <f t="shared" si="632"/>
        <v>4.1147608651203827E-3</v>
      </c>
      <c r="K10152" s="33">
        <f t="shared" si="633"/>
        <v>4.1063068360427391E-3</v>
      </c>
      <c r="L10152" s="33">
        <f t="shared" si="634"/>
        <v>0.96104815973296653</v>
      </c>
      <c r="M10152" s="33">
        <f t="shared" si="635"/>
        <v>0.95710180110488874</v>
      </c>
    </row>
    <row r="10153" spans="1:13" ht="27.6">
      <c r="A10153" t="s">
        <v>164</v>
      </c>
      <c r="B10153" t="s">
        <v>112</v>
      </c>
      <c r="C10153" s="14" t="s">
        <v>384</v>
      </c>
      <c r="D10153" t="s">
        <v>112</v>
      </c>
      <c r="E10153" t="s">
        <v>474</v>
      </c>
      <c r="F10153" s="20">
        <v>2044</v>
      </c>
      <c r="G10153" s="20">
        <v>61</v>
      </c>
      <c r="H10153" s="11">
        <v>16415.469728095799</v>
      </c>
      <c r="I10153" s="10">
        <v>3732804.9566205102</v>
      </c>
      <c r="J10153" s="33">
        <f t="shared" si="632"/>
        <v>4.3976232133375436E-3</v>
      </c>
      <c r="K10153" s="33">
        <f t="shared" si="633"/>
        <v>4.3879678271431244E-3</v>
      </c>
      <c r="L10153" s="33">
        <f t="shared" si="634"/>
        <v>0.95710180110488874</v>
      </c>
      <c r="M10153" s="33">
        <f t="shared" si="635"/>
        <v>0.95290206919433973</v>
      </c>
    </row>
    <row r="10154" spans="1:13" ht="27.6">
      <c r="A10154" t="s">
        <v>164</v>
      </c>
      <c r="B10154" t="s">
        <v>112</v>
      </c>
      <c r="C10154" s="14" t="s">
        <v>384</v>
      </c>
      <c r="D10154" t="s">
        <v>112</v>
      </c>
      <c r="E10154" t="s">
        <v>474</v>
      </c>
      <c r="F10154" s="20">
        <v>2044</v>
      </c>
      <c r="G10154" s="20">
        <v>62</v>
      </c>
      <c r="H10154" s="11">
        <v>17385.1964957237</v>
      </c>
      <c r="I10154" s="10">
        <v>3649152.7242061002</v>
      </c>
      <c r="J10154" s="33">
        <f t="shared" si="632"/>
        <v>4.7641734423450243E-3</v>
      </c>
      <c r="K10154" s="33">
        <f t="shared" si="633"/>
        <v>4.7528427689566E-3</v>
      </c>
      <c r="L10154" s="33">
        <f t="shared" si="634"/>
        <v>0.95290206919433973</v>
      </c>
      <c r="M10154" s="33">
        <f t="shared" si="635"/>
        <v>0.94837307548524563</v>
      </c>
    </row>
    <row r="10155" spans="1:13" ht="27.6">
      <c r="A10155" t="s">
        <v>164</v>
      </c>
      <c r="B10155" t="s">
        <v>112</v>
      </c>
      <c r="C10155" s="14" t="s">
        <v>384</v>
      </c>
      <c r="D10155" t="s">
        <v>112</v>
      </c>
      <c r="E10155" t="s">
        <v>474</v>
      </c>
      <c r="F10155" s="20">
        <v>2044</v>
      </c>
      <c r="G10155" s="20">
        <v>63</v>
      </c>
      <c r="H10155" s="11">
        <v>18325.479857181599</v>
      </c>
      <c r="I10155" s="10">
        <v>3558154.3657088298</v>
      </c>
      <c r="J10155" s="33">
        <f t="shared" si="632"/>
        <v>5.1502767934383667E-3</v>
      </c>
      <c r="K10155" s="33">
        <f t="shared" si="633"/>
        <v>5.137036857444266E-3</v>
      </c>
      <c r="L10155" s="33">
        <f t="shared" si="634"/>
        <v>0.94837307548524563</v>
      </c>
      <c r="M10155" s="33">
        <f t="shared" si="635"/>
        <v>0.94350124804187019</v>
      </c>
    </row>
    <row r="10156" spans="1:13" ht="27.6">
      <c r="A10156" t="s">
        <v>164</v>
      </c>
      <c r="B10156" t="s">
        <v>112</v>
      </c>
      <c r="C10156" s="14" t="s">
        <v>384</v>
      </c>
      <c r="D10156" t="s">
        <v>112</v>
      </c>
      <c r="E10156" t="s">
        <v>474</v>
      </c>
      <c r="F10156" s="20">
        <v>2044</v>
      </c>
      <c r="G10156" s="20">
        <v>64</v>
      </c>
      <c r="H10156" s="11">
        <v>19631.6322969906</v>
      </c>
      <c r="I10156" s="10">
        <v>3470304.9888226199</v>
      </c>
      <c r="J10156" s="33">
        <f t="shared" si="632"/>
        <v>5.6570337074756871E-3</v>
      </c>
      <c r="K10156" s="33">
        <f t="shared" si="633"/>
        <v>5.6410628224288217E-3</v>
      </c>
      <c r="L10156" s="33">
        <f t="shared" si="634"/>
        <v>0.94350124804187019</v>
      </c>
      <c r="M10156" s="33">
        <f t="shared" si="635"/>
        <v>0.93817889822862599</v>
      </c>
    </row>
    <row r="10157" spans="1:13" ht="27.6">
      <c r="A10157" t="s">
        <v>164</v>
      </c>
      <c r="B10157" t="s">
        <v>112</v>
      </c>
      <c r="C10157" s="14" t="s">
        <v>384</v>
      </c>
      <c r="D10157" t="s">
        <v>112</v>
      </c>
      <c r="E10157" t="s">
        <v>474</v>
      </c>
      <c r="F10157" s="20">
        <v>2044</v>
      </c>
      <c r="G10157" s="20">
        <v>65</v>
      </c>
      <c r="H10157" s="11">
        <v>20826.552381726298</v>
      </c>
      <c r="I10157" s="10">
        <v>3368106.3721209601</v>
      </c>
      <c r="J10157" s="33">
        <f t="shared" si="632"/>
        <v>6.1834604019977623E-3</v>
      </c>
      <c r="K10157" s="33">
        <f t="shared" si="633"/>
        <v>6.1643821541772503E-3</v>
      </c>
      <c r="L10157" s="33">
        <f t="shared" si="634"/>
        <v>0.93817889822862599</v>
      </c>
      <c r="M10157" s="33">
        <f t="shared" si="635"/>
        <v>0.93239560497095975</v>
      </c>
    </row>
    <row r="10158" spans="1:13" ht="27.6">
      <c r="A10158" t="s">
        <v>164</v>
      </c>
      <c r="B10158" t="s">
        <v>112</v>
      </c>
      <c r="C10158" s="14" t="s">
        <v>384</v>
      </c>
      <c r="D10158" t="s">
        <v>112</v>
      </c>
      <c r="E10158" t="s">
        <v>474</v>
      </c>
      <c r="F10158" s="20">
        <v>2044</v>
      </c>
      <c r="G10158" s="20">
        <v>66</v>
      </c>
      <c r="H10158" s="11">
        <v>21120.272281259699</v>
      </c>
      <c r="I10158" s="10">
        <v>3243260.7706604698</v>
      </c>
      <c r="J10158" s="33">
        <f t="shared" si="632"/>
        <v>6.5120487604080901E-3</v>
      </c>
      <c r="K10158" s="33">
        <f t="shared" si="633"/>
        <v>6.4908913218815201E-3</v>
      </c>
      <c r="L10158" s="33">
        <f t="shared" si="634"/>
        <v>0.93239560497095975</v>
      </c>
      <c r="M10158" s="33">
        <f t="shared" si="635"/>
        <v>0.92634352643009332</v>
      </c>
    </row>
    <row r="10159" spans="1:13" ht="27.6">
      <c r="A10159" t="s">
        <v>164</v>
      </c>
      <c r="B10159" t="s">
        <v>112</v>
      </c>
      <c r="C10159" s="14" t="s">
        <v>384</v>
      </c>
      <c r="D10159" t="s">
        <v>112</v>
      </c>
      <c r="E10159" t="s">
        <v>474</v>
      </c>
      <c r="F10159" s="20">
        <v>2044</v>
      </c>
      <c r="G10159" s="20">
        <v>67</v>
      </c>
      <c r="H10159" s="11">
        <v>22116.651699066999</v>
      </c>
      <c r="I10159" s="10">
        <v>3120511.8388215299</v>
      </c>
      <c r="J10159" s="33">
        <f t="shared" si="632"/>
        <v>7.0875077043192425E-3</v>
      </c>
      <c r="K10159" s="33">
        <f t="shared" si="633"/>
        <v>7.0624505541185822E-3</v>
      </c>
      <c r="L10159" s="33">
        <f t="shared" si="634"/>
        <v>0.92634352643009332</v>
      </c>
      <c r="M10159" s="33">
        <f t="shared" si="635"/>
        <v>0.91980127107855292</v>
      </c>
    </row>
    <row r="10160" spans="1:13" ht="27.6">
      <c r="A10160" t="s">
        <v>164</v>
      </c>
      <c r="B10160" t="s">
        <v>112</v>
      </c>
      <c r="C10160" s="14" t="s">
        <v>384</v>
      </c>
      <c r="D10160" t="s">
        <v>112</v>
      </c>
      <c r="E10160" t="s">
        <v>474</v>
      </c>
      <c r="F10160" s="20">
        <v>2044</v>
      </c>
      <c r="G10160" s="20">
        <v>68</v>
      </c>
      <c r="H10160" s="11">
        <v>23126.8826290748</v>
      </c>
      <c r="I10160" s="10">
        <v>3008464.96605939</v>
      </c>
      <c r="J10160" s="33">
        <f t="shared" si="632"/>
        <v>7.6872700496716552E-3</v>
      </c>
      <c r="K10160" s="33">
        <f t="shared" si="633"/>
        <v>7.6577985560595252E-3</v>
      </c>
      <c r="L10160" s="33">
        <f t="shared" si="634"/>
        <v>0.91980127107855292</v>
      </c>
      <c r="M10160" s="33">
        <f t="shared" si="635"/>
        <v>0.91275761823302581</v>
      </c>
    </row>
    <row r="10161" spans="1:13" ht="27.6">
      <c r="A10161" t="s">
        <v>164</v>
      </c>
      <c r="B10161" t="s">
        <v>112</v>
      </c>
      <c r="C10161" s="14" t="s">
        <v>384</v>
      </c>
      <c r="D10161" t="s">
        <v>112</v>
      </c>
      <c r="E10161" t="s">
        <v>474</v>
      </c>
      <c r="F10161" s="20">
        <v>2044</v>
      </c>
      <c r="G10161" s="20">
        <v>69</v>
      </c>
      <c r="H10161" s="11">
        <v>23396.063227016399</v>
      </c>
      <c r="I10161" s="10">
        <v>2884608.68041057</v>
      </c>
      <c r="J10161" s="33">
        <f t="shared" si="632"/>
        <v>8.1106541022009284E-3</v>
      </c>
      <c r="K10161" s="33">
        <f t="shared" si="633"/>
        <v>8.0778514906710841E-3</v>
      </c>
      <c r="L10161" s="33">
        <f t="shared" si="634"/>
        <v>0.91275761823302581</v>
      </c>
      <c r="M10161" s="33">
        <f t="shared" si="635"/>
        <v>0.90538449774596075</v>
      </c>
    </row>
    <row r="10162" spans="1:13" ht="27.6">
      <c r="A10162" t="s">
        <v>164</v>
      </c>
      <c r="B10162" t="s">
        <v>112</v>
      </c>
      <c r="C10162" s="14" t="s">
        <v>384</v>
      </c>
      <c r="D10162" t="s">
        <v>112</v>
      </c>
      <c r="E10162" t="s">
        <v>474</v>
      </c>
      <c r="F10162" s="20">
        <v>2045</v>
      </c>
      <c r="G10162" s="20">
        <v>30</v>
      </c>
      <c r="H10162" s="11">
        <v>718.15783090726802</v>
      </c>
      <c r="I10162" s="10">
        <v>4657591.8599795904</v>
      </c>
      <c r="J10162" s="33">
        <f t="shared" si="632"/>
        <v>1.5419080342312668E-4</v>
      </c>
      <c r="K10162" s="33">
        <f t="shared" si="633"/>
        <v>1.5417891663216388E-4</v>
      </c>
      <c r="L10162" s="33">
        <f t="shared" si="634"/>
        <v>1</v>
      </c>
      <c r="M10162" s="33">
        <f t="shared" si="635"/>
        <v>0.99984582108336784</v>
      </c>
    </row>
    <row r="10163" spans="1:13" ht="27.6">
      <c r="A10163" t="s">
        <v>164</v>
      </c>
      <c r="B10163" t="s">
        <v>112</v>
      </c>
      <c r="C10163" s="14" t="s">
        <v>384</v>
      </c>
      <c r="D10163" t="s">
        <v>112</v>
      </c>
      <c r="E10163" t="s">
        <v>474</v>
      </c>
      <c r="F10163" s="20">
        <v>2045</v>
      </c>
      <c r="G10163" s="20">
        <v>31</v>
      </c>
      <c r="H10163" s="11">
        <v>1045.87789785069</v>
      </c>
      <c r="I10163" s="10">
        <v>4729418.4847619198</v>
      </c>
      <c r="J10163" s="33">
        <f t="shared" si="632"/>
        <v>2.2114302238646996E-4</v>
      </c>
      <c r="K10163" s="33">
        <f t="shared" si="633"/>
        <v>2.2111857207063323E-4</v>
      </c>
      <c r="L10163" s="33">
        <f t="shared" si="634"/>
        <v>0.99984582108336784</v>
      </c>
      <c r="M10163" s="33">
        <f t="shared" si="635"/>
        <v>0.99962473660311912</v>
      </c>
    </row>
    <row r="10164" spans="1:13" ht="27.6">
      <c r="A10164" t="s">
        <v>164</v>
      </c>
      <c r="B10164" t="s">
        <v>112</v>
      </c>
      <c r="C10164" s="14" t="s">
        <v>384</v>
      </c>
      <c r="D10164" t="s">
        <v>112</v>
      </c>
      <c r="E10164" t="s">
        <v>474</v>
      </c>
      <c r="F10164" s="20">
        <v>2045</v>
      </c>
      <c r="G10164" s="20">
        <v>32</v>
      </c>
      <c r="H10164" s="11">
        <v>1111.7984699670801</v>
      </c>
      <c r="I10164" s="10">
        <v>4820796.5584124401</v>
      </c>
      <c r="J10164" s="33">
        <f t="shared" si="632"/>
        <v>2.3062546956621871E-4</v>
      </c>
      <c r="K10164" s="33">
        <f t="shared" si="633"/>
        <v>2.3059887755694231E-4</v>
      </c>
      <c r="L10164" s="33">
        <f t="shared" si="634"/>
        <v>0.99962473660311912</v>
      </c>
      <c r="M10164" s="33">
        <f t="shared" si="635"/>
        <v>0.99939422426088032</v>
      </c>
    </row>
    <row r="10165" spans="1:13" ht="27.6">
      <c r="A10165" t="s">
        <v>164</v>
      </c>
      <c r="B10165" t="s">
        <v>112</v>
      </c>
      <c r="C10165" s="14" t="s">
        <v>384</v>
      </c>
      <c r="D10165" t="s">
        <v>112</v>
      </c>
      <c r="E10165" t="s">
        <v>474</v>
      </c>
      <c r="F10165" s="20">
        <v>2045</v>
      </c>
      <c r="G10165" s="20">
        <v>33</v>
      </c>
      <c r="H10165" s="11">
        <v>1185.2179125873899</v>
      </c>
      <c r="I10165" s="10">
        <v>4864169.5060925297</v>
      </c>
      <c r="J10165" s="33">
        <f t="shared" si="632"/>
        <v>2.4366295440626939E-4</v>
      </c>
      <c r="K10165" s="33">
        <f t="shared" si="633"/>
        <v>2.4363327099952148E-4</v>
      </c>
      <c r="L10165" s="33">
        <f t="shared" si="634"/>
        <v>0.99939422426088032</v>
      </c>
      <c r="M10165" s="33">
        <f t="shared" si="635"/>
        <v>0.99915073857700565</v>
      </c>
    </row>
    <row r="10166" spans="1:13" ht="27.6">
      <c r="A10166" t="s">
        <v>164</v>
      </c>
      <c r="B10166" t="s">
        <v>112</v>
      </c>
      <c r="C10166" s="14" t="s">
        <v>384</v>
      </c>
      <c r="D10166" t="s">
        <v>112</v>
      </c>
      <c r="E10166" t="s">
        <v>474</v>
      </c>
      <c r="F10166" s="20">
        <v>2045</v>
      </c>
      <c r="G10166" s="20">
        <v>34</v>
      </c>
      <c r="H10166" s="11">
        <v>1234.52871408651</v>
      </c>
      <c r="I10166" s="10">
        <v>4784391.7136979802</v>
      </c>
      <c r="J10166" s="33">
        <f t="shared" si="632"/>
        <v>2.5803253327941054E-4</v>
      </c>
      <c r="K10166" s="33">
        <f t="shared" si="633"/>
        <v>2.5799924574843036E-4</v>
      </c>
      <c r="L10166" s="33">
        <f t="shared" si="634"/>
        <v>0.99915073857700565</v>
      </c>
      <c r="M10166" s="33">
        <f t="shared" si="635"/>
        <v>0.99889295844006376</v>
      </c>
    </row>
    <row r="10167" spans="1:13" ht="27.6">
      <c r="A10167" t="s">
        <v>164</v>
      </c>
      <c r="B10167" t="s">
        <v>112</v>
      </c>
      <c r="C10167" s="14" t="s">
        <v>384</v>
      </c>
      <c r="D10167" t="s">
        <v>112</v>
      </c>
      <c r="E10167" t="s">
        <v>474</v>
      </c>
      <c r="F10167" s="20">
        <v>2045</v>
      </c>
      <c r="G10167" s="20">
        <v>35</v>
      </c>
      <c r="H10167" s="11">
        <v>1299.61541474102</v>
      </c>
      <c r="I10167" s="10">
        <v>4683077.9489781503</v>
      </c>
      <c r="J10167" s="33">
        <f t="shared" si="632"/>
        <v>2.7751308624375911E-4</v>
      </c>
      <c r="K10167" s="33">
        <f t="shared" si="633"/>
        <v>2.7747458304905326E-4</v>
      </c>
      <c r="L10167" s="33">
        <f t="shared" si="634"/>
        <v>0.99889295844006376</v>
      </c>
      <c r="M10167" s="33">
        <f t="shared" si="635"/>
        <v>0.99861579103290998</v>
      </c>
    </row>
    <row r="10168" spans="1:13" ht="27.6">
      <c r="A10168" t="s">
        <v>164</v>
      </c>
      <c r="B10168" t="s">
        <v>112</v>
      </c>
      <c r="C10168" s="14" t="s">
        <v>384</v>
      </c>
      <c r="D10168" t="s">
        <v>112</v>
      </c>
      <c r="E10168" t="s">
        <v>474</v>
      </c>
      <c r="F10168" s="20">
        <v>2045</v>
      </c>
      <c r="G10168" s="20">
        <v>36</v>
      </c>
      <c r="H10168" s="11">
        <v>1632.01882230723</v>
      </c>
      <c r="I10168" s="10">
        <v>4625872.6712591201</v>
      </c>
      <c r="J10168" s="33">
        <f t="shared" si="632"/>
        <v>3.5280236579944807E-4</v>
      </c>
      <c r="K10168" s="33">
        <f t="shared" si="633"/>
        <v>3.5274013836295026E-4</v>
      </c>
      <c r="L10168" s="33">
        <f t="shared" si="634"/>
        <v>0.99861579103290998</v>
      </c>
      <c r="M10168" s="33">
        <f t="shared" si="635"/>
        <v>0.99826353916060961</v>
      </c>
    </row>
    <row r="10169" spans="1:13" ht="27.6">
      <c r="A10169" t="s">
        <v>164</v>
      </c>
      <c r="B10169" t="s">
        <v>112</v>
      </c>
      <c r="C10169" s="14" t="s">
        <v>384</v>
      </c>
      <c r="D10169" t="s">
        <v>112</v>
      </c>
      <c r="E10169" t="s">
        <v>474</v>
      </c>
      <c r="F10169" s="20">
        <v>2045</v>
      </c>
      <c r="G10169" s="20">
        <v>37</v>
      </c>
      <c r="H10169" s="11">
        <v>1772.2349592038399</v>
      </c>
      <c r="I10169" s="10">
        <v>4617135.4940034803</v>
      </c>
      <c r="J10169" s="33">
        <f t="shared" si="632"/>
        <v>3.8383862927686137E-4</v>
      </c>
      <c r="K10169" s="33">
        <f t="shared" si="633"/>
        <v>3.8376497265457665E-4</v>
      </c>
      <c r="L10169" s="33">
        <f t="shared" si="634"/>
        <v>0.99826353916060961</v>
      </c>
      <c r="M10169" s="33">
        <f t="shared" si="635"/>
        <v>0.99788044058080161</v>
      </c>
    </row>
    <row r="10170" spans="1:13" ht="27.6">
      <c r="A10170" t="s">
        <v>164</v>
      </c>
      <c r="B10170" t="s">
        <v>112</v>
      </c>
      <c r="C10170" s="14" t="s">
        <v>384</v>
      </c>
      <c r="D10170" t="s">
        <v>112</v>
      </c>
      <c r="E10170" t="s">
        <v>474</v>
      </c>
      <c r="F10170" s="20">
        <v>2045</v>
      </c>
      <c r="G10170" s="20">
        <v>38</v>
      </c>
      <c r="H10170" s="11">
        <v>1929.15242696785</v>
      </c>
      <c r="I10170" s="10">
        <v>4588240.5546320304</v>
      </c>
      <c r="J10170" s="33">
        <f t="shared" si="632"/>
        <v>4.2045581612330373E-4</v>
      </c>
      <c r="K10170" s="33">
        <f t="shared" si="633"/>
        <v>4.2036743696360901E-4</v>
      </c>
      <c r="L10170" s="33">
        <f t="shared" si="634"/>
        <v>0.99788044058080161</v>
      </c>
      <c r="M10170" s="33">
        <f t="shared" si="635"/>
        <v>0.99746096413759855</v>
      </c>
    </row>
    <row r="10171" spans="1:13" ht="27.6">
      <c r="A10171" t="s">
        <v>164</v>
      </c>
      <c r="B10171" t="s">
        <v>112</v>
      </c>
      <c r="C10171" s="14" t="s">
        <v>384</v>
      </c>
      <c r="D10171" t="s">
        <v>112</v>
      </c>
      <c r="E10171" t="s">
        <v>474</v>
      </c>
      <c r="F10171" s="20">
        <v>2045</v>
      </c>
      <c r="G10171" s="20">
        <v>39</v>
      </c>
      <c r="H10171" s="11">
        <v>2018.1263135065799</v>
      </c>
      <c r="I10171" s="10">
        <v>4515696.8390053604</v>
      </c>
      <c r="J10171" s="33">
        <f t="shared" si="632"/>
        <v>4.4691359616406355E-4</v>
      </c>
      <c r="K10171" s="33">
        <f t="shared" si="633"/>
        <v>4.4681374515831429E-4</v>
      </c>
      <c r="L10171" s="33">
        <f t="shared" si="634"/>
        <v>0.99746096413759855</v>
      </c>
      <c r="M10171" s="33">
        <f t="shared" si="635"/>
        <v>0.99701528486856306</v>
      </c>
    </row>
    <row r="10172" spans="1:13" ht="27.6">
      <c r="A10172" t="s">
        <v>164</v>
      </c>
      <c r="B10172" t="s">
        <v>112</v>
      </c>
      <c r="C10172" s="14" t="s">
        <v>384</v>
      </c>
      <c r="D10172" t="s">
        <v>112</v>
      </c>
      <c r="E10172" t="s">
        <v>474</v>
      </c>
      <c r="F10172" s="20">
        <v>2045</v>
      </c>
      <c r="G10172" s="20">
        <v>40</v>
      </c>
      <c r="H10172" s="11">
        <v>2152.5667108272901</v>
      </c>
      <c r="I10172" s="10">
        <v>4420385.7931084502</v>
      </c>
      <c r="J10172" s="33">
        <f t="shared" si="632"/>
        <v>4.8696353928727747E-4</v>
      </c>
      <c r="K10172" s="33">
        <f t="shared" si="633"/>
        <v>4.8684499178652807E-4</v>
      </c>
      <c r="L10172" s="33">
        <f t="shared" si="634"/>
        <v>0.99701528486856306</v>
      </c>
      <c r="M10172" s="33">
        <f t="shared" si="635"/>
        <v>0.99652989297039019</v>
      </c>
    </row>
    <row r="10173" spans="1:13" ht="27.6">
      <c r="A10173" t="s">
        <v>164</v>
      </c>
      <c r="B10173" t="s">
        <v>112</v>
      </c>
      <c r="C10173" s="14" t="s">
        <v>384</v>
      </c>
      <c r="D10173" t="s">
        <v>112</v>
      </c>
      <c r="E10173" t="s">
        <v>474</v>
      </c>
      <c r="F10173" s="20">
        <v>2045</v>
      </c>
      <c r="G10173" s="20">
        <v>41</v>
      </c>
      <c r="H10173" s="11">
        <v>2752.1408675163102</v>
      </c>
      <c r="I10173" s="10">
        <v>4321241.74620842</v>
      </c>
      <c r="J10173" s="33">
        <f t="shared" si="632"/>
        <v>6.3688657778313755E-4</v>
      </c>
      <c r="K10173" s="33">
        <f t="shared" si="633"/>
        <v>6.3668380857595519E-4</v>
      </c>
      <c r="L10173" s="33">
        <f t="shared" si="634"/>
        <v>0.99652989297039019</v>
      </c>
      <c r="M10173" s="33">
        <f t="shared" si="635"/>
        <v>0.99589541852277397</v>
      </c>
    </row>
    <row r="10174" spans="1:13" ht="27.6">
      <c r="A10174" t="s">
        <v>164</v>
      </c>
      <c r="B10174" t="s">
        <v>112</v>
      </c>
      <c r="C10174" s="14" t="s">
        <v>384</v>
      </c>
      <c r="D10174" t="s">
        <v>112</v>
      </c>
      <c r="E10174" t="s">
        <v>474</v>
      </c>
      <c r="F10174" s="20">
        <v>2045</v>
      </c>
      <c r="G10174" s="20">
        <v>42</v>
      </c>
      <c r="H10174" s="11">
        <v>3054.08761688399</v>
      </c>
      <c r="I10174" s="10">
        <v>4275435.4066463001</v>
      </c>
      <c r="J10174" s="33">
        <f t="shared" si="632"/>
        <v>7.1433370555343061E-4</v>
      </c>
      <c r="K10174" s="33">
        <f t="shared" si="633"/>
        <v>7.1407862997197036E-4</v>
      </c>
      <c r="L10174" s="33">
        <f t="shared" si="634"/>
        <v>0.99589541852277397</v>
      </c>
      <c r="M10174" s="33">
        <f t="shared" si="635"/>
        <v>0.9951842708867199</v>
      </c>
    </row>
    <row r="10175" spans="1:13" ht="27.6">
      <c r="A10175" t="s">
        <v>164</v>
      </c>
      <c r="B10175" t="s">
        <v>112</v>
      </c>
      <c r="C10175" s="14" t="s">
        <v>384</v>
      </c>
      <c r="D10175" t="s">
        <v>112</v>
      </c>
      <c r="E10175" t="s">
        <v>474</v>
      </c>
      <c r="F10175" s="20">
        <v>2045</v>
      </c>
      <c r="G10175" s="20">
        <v>43</v>
      </c>
      <c r="H10175" s="11">
        <v>3424.4768543240598</v>
      </c>
      <c r="I10175" s="10">
        <v>4251613.0052013705</v>
      </c>
      <c r="J10175" s="33">
        <f t="shared" si="632"/>
        <v>8.0545356553726722E-4</v>
      </c>
      <c r="K10175" s="33">
        <f t="shared" si="633"/>
        <v>8.0512927488696207E-4</v>
      </c>
      <c r="L10175" s="33">
        <f t="shared" si="634"/>
        <v>0.9951842708867199</v>
      </c>
      <c r="M10175" s="33">
        <f t="shared" si="635"/>
        <v>0.99438301889632197</v>
      </c>
    </row>
    <row r="10176" spans="1:13" ht="27.6">
      <c r="A10176" t="s">
        <v>164</v>
      </c>
      <c r="B10176" t="s">
        <v>112</v>
      </c>
      <c r="C10176" s="14" t="s">
        <v>384</v>
      </c>
      <c r="D10176" t="s">
        <v>112</v>
      </c>
      <c r="E10176" t="s">
        <v>474</v>
      </c>
      <c r="F10176" s="20">
        <v>2045</v>
      </c>
      <c r="G10176" s="20">
        <v>44</v>
      </c>
      <c r="H10176" s="11">
        <v>3614.2178202588898</v>
      </c>
      <c r="I10176" s="10">
        <v>4227257.36004881</v>
      </c>
      <c r="J10176" s="33">
        <f t="shared" si="632"/>
        <v>8.5497936662582525E-4</v>
      </c>
      <c r="K10176" s="33">
        <f t="shared" si="633"/>
        <v>8.5461397590835819E-4</v>
      </c>
      <c r="L10176" s="33">
        <f t="shared" si="634"/>
        <v>0.99438301889632197</v>
      </c>
      <c r="M10176" s="33">
        <f t="shared" si="635"/>
        <v>0.99353320527096722</v>
      </c>
    </row>
    <row r="10177" spans="1:13" ht="27.6">
      <c r="A10177" t="s">
        <v>164</v>
      </c>
      <c r="B10177" t="s">
        <v>112</v>
      </c>
      <c r="C10177" s="14" t="s">
        <v>384</v>
      </c>
      <c r="D10177" t="s">
        <v>112</v>
      </c>
      <c r="E10177" t="s">
        <v>474</v>
      </c>
      <c r="F10177" s="20">
        <v>2045</v>
      </c>
      <c r="G10177" s="20">
        <v>45</v>
      </c>
      <c r="H10177" s="11">
        <v>3929.9530126725299</v>
      </c>
      <c r="I10177" s="10">
        <v>4221727.0458207903</v>
      </c>
      <c r="J10177" s="33">
        <f t="shared" si="632"/>
        <v>9.3088751831147017E-4</v>
      </c>
      <c r="K10177" s="33">
        <f t="shared" si="633"/>
        <v>9.304543769379503E-4</v>
      </c>
      <c r="L10177" s="33">
        <f t="shared" si="634"/>
        <v>0.99353320527096722</v>
      </c>
      <c r="M10177" s="33">
        <f t="shared" si="635"/>
        <v>0.99260876795148967</v>
      </c>
    </row>
    <row r="10178" spans="1:13" ht="27.6">
      <c r="A10178" t="s">
        <v>164</v>
      </c>
      <c r="B10178" t="s">
        <v>112</v>
      </c>
      <c r="C10178" s="14" t="s">
        <v>384</v>
      </c>
      <c r="D10178" t="s">
        <v>112</v>
      </c>
      <c r="E10178" t="s">
        <v>474</v>
      </c>
      <c r="F10178" s="20">
        <v>2045</v>
      </c>
      <c r="G10178" s="20">
        <v>46</v>
      </c>
      <c r="H10178" s="11">
        <v>4958.7643955744898</v>
      </c>
      <c r="I10178" s="10">
        <v>4253270.67121452</v>
      </c>
      <c r="J10178" s="33">
        <f t="shared" ref="J10178:J10241" si="636">IF(I10178&gt;0,H10178/I10178,0)</f>
        <v>1.1658708741803436E-3</v>
      </c>
      <c r="K10178" s="33">
        <f t="shared" ref="K10178:K10241" si="637">1-EXP(-J10178)</f>
        <v>1.1651915107749877E-3</v>
      </c>
      <c r="L10178" s="33">
        <f t="shared" ref="L10178:L10241" si="638">IF(G10178=30,1,M10177)</f>
        <v>0.99260876795148967</v>
      </c>
      <c r="M10178" s="33">
        <f t="shared" ref="M10178:M10241" si="639">L10178*(1-K10178)</f>
        <v>0.99145218864155182</v>
      </c>
    </row>
    <row r="10179" spans="1:13" ht="27.6">
      <c r="A10179" t="s">
        <v>164</v>
      </c>
      <c r="B10179" t="s">
        <v>112</v>
      </c>
      <c r="C10179" s="14" t="s">
        <v>384</v>
      </c>
      <c r="D10179" t="s">
        <v>112</v>
      </c>
      <c r="E10179" t="s">
        <v>474</v>
      </c>
      <c r="F10179" s="20">
        <v>2045</v>
      </c>
      <c r="G10179" s="20">
        <v>47</v>
      </c>
      <c r="H10179" s="11">
        <v>5503.7184905213899</v>
      </c>
      <c r="I10179" s="10">
        <v>4286791.4048427697</v>
      </c>
      <c r="J10179" s="33">
        <f t="shared" si="636"/>
        <v>1.2838783068156437E-3</v>
      </c>
      <c r="K10179" s="33">
        <f t="shared" si="637"/>
        <v>1.2830544876611949E-3</v>
      </c>
      <c r="L10179" s="33">
        <f t="shared" si="638"/>
        <v>0.99145218864155182</v>
      </c>
      <c r="M10179" s="33">
        <f t="shared" si="639"/>
        <v>0.99018010146161373</v>
      </c>
    </row>
    <row r="10180" spans="1:13" ht="27.6">
      <c r="A10180" t="s">
        <v>164</v>
      </c>
      <c r="B10180" t="s">
        <v>112</v>
      </c>
      <c r="C10180" s="14" t="s">
        <v>384</v>
      </c>
      <c r="D10180" t="s">
        <v>112</v>
      </c>
      <c r="E10180" t="s">
        <v>474</v>
      </c>
      <c r="F10180" s="20">
        <v>2045</v>
      </c>
      <c r="G10180" s="20">
        <v>48</v>
      </c>
      <c r="H10180" s="11">
        <v>6083.0829892185802</v>
      </c>
      <c r="I10180" s="10">
        <v>4274258.9371860903</v>
      </c>
      <c r="J10180" s="33">
        <f t="shared" si="636"/>
        <v>1.4231900964856632E-3</v>
      </c>
      <c r="K10180" s="33">
        <f t="shared" si="637"/>
        <v>1.422177841727601E-3</v>
      </c>
      <c r="L10180" s="33">
        <f t="shared" si="638"/>
        <v>0.99018010146161373</v>
      </c>
      <c r="M10180" s="33">
        <f t="shared" si="639"/>
        <v>0.98877188926199544</v>
      </c>
    </row>
    <row r="10181" spans="1:13" ht="27.6">
      <c r="A10181" t="s">
        <v>164</v>
      </c>
      <c r="B10181" t="s">
        <v>112</v>
      </c>
      <c r="C10181" s="14" t="s">
        <v>384</v>
      </c>
      <c r="D10181" t="s">
        <v>112</v>
      </c>
      <c r="E10181" t="s">
        <v>474</v>
      </c>
      <c r="F10181" s="20">
        <v>2045</v>
      </c>
      <c r="G10181" s="20">
        <v>49</v>
      </c>
      <c r="H10181" s="11">
        <v>6454.1589685515701</v>
      </c>
      <c r="I10181" s="10">
        <v>4203551.3650443703</v>
      </c>
      <c r="J10181" s="33">
        <f t="shared" si="636"/>
        <v>1.5354062334583709E-3</v>
      </c>
      <c r="K10181" s="33">
        <f t="shared" si="637"/>
        <v>1.5342281003556391E-3</v>
      </c>
      <c r="L10181" s="33">
        <f t="shared" si="638"/>
        <v>0.98877188926199544</v>
      </c>
      <c r="M10181" s="33">
        <f t="shared" si="639"/>
        <v>0.98725488764464797</v>
      </c>
    </row>
    <row r="10182" spans="1:13" ht="27.6">
      <c r="A10182" t="s">
        <v>164</v>
      </c>
      <c r="B10182" t="s">
        <v>112</v>
      </c>
      <c r="C10182" s="14" t="s">
        <v>384</v>
      </c>
      <c r="D10182" t="s">
        <v>112</v>
      </c>
      <c r="E10182" t="s">
        <v>474</v>
      </c>
      <c r="F10182" s="20">
        <v>2045</v>
      </c>
      <c r="G10182" s="20">
        <v>50</v>
      </c>
      <c r="H10182" s="11">
        <v>6887.7113218593104</v>
      </c>
      <c r="I10182" s="10">
        <v>4130175.4509363002</v>
      </c>
      <c r="J10182" s="33">
        <f t="shared" si="636"/>
        <v>1.6676558668465001E-3</v>
      </c>
      <c r="K10182" s="33">
        <f t="shared" si="637"/>
        <v>1.6662661014589242E-3</v>
      </c>
      <c r="L10182" s="33">
        <f t="shared" si="638"/>
        <v>0.98725488764464797</v>
      </c>
      <c r="M10182" s="33">
        <f t="shared" si="639"/>
        <v>0.98560985829186609</v>
      </c>
    </row>
    <row r="10183" spans="1:13" ht="27.6">
      <c r="A10183" t="s">
        <v>164</v>
      </c>
      <c r="B10183" t="s">
        <v>112</v>
      </c>
      <c r="C10183" s="14" t="s">
        <v>384</v>
      </c>
      <c r="D10183" t="s">
        <v>112</v>
      </c>
      <c r="E10183" t="s">
        <v>474</v>
      </c>
      <c r="F10183" s="20">
        <v>2045</v>
      </c>
      <c r="G10183" s="20">
        <v>51</v>
      </c>
      <c r="H10183" s="11">
        <v>7658.1490801469999</v>
      </c>
      <c r="I10183" s="10">
        <v>4064953.7533179801</v>
      </c>
      <c r="J10183" s="33">
        <f t="shared" si="636"/>
        <v>1.8839449462115302E-3</v>
      </c>
      <c r="K10183" s="33">
        <f t="shared" si="637"/>
        <v>1.8821714358381314E-3</v>
      </c>
      <c r="L10183" s="33">
        <f t="shared" si="638"/>
        <v>0.98560985829186609</v>
      </c>
      <c r="M10183" s="33">
        <f t="shared" si="639"/>
        <v>0.9837547715697087</v>
      </c>
    </row>
    <row r="10184" spans="1:13" ht="27.6">
      <c r="A10184" t="s">
        <v>164</v>
      </c>
      <c r="B10184" t="s">
        <v>112</v>
      </c>
      <c r="C10184" s="14" t="s">
        <v>384</v>
      </c>
      <c r="D10184" t="s">
        <v>112</v>
      </c>
      <c r="E10184" t="s">
        <v>474</v>
      </c>
      <c r="F10184" s="20">
        <v>2045</v>
      </c>
      <c r="G10184" s="20">
        <v>52</v>
      </c>
      <c r="H10184" s="11">
        <v>8210.6667688746402</v>
      </c>
      <c r="I10184" s="10">
        <v>4001287.23826415</v>
      </c>
      <c r="J10184" s="33">
        <f t="shared" si="636"/>
        <v>2.0520063369498598E-3</v>
      </c>
      <c r="K10184" s="33">
        <f t="shared" si="637"/>
        <v>2.0499024112821118E-3</v>
      </c>
      <c r="L10184" s="33">
        <f t="shared" si="638"/>
        <v>0.9837547715697087</v>
      </c>
      <c r="M10184" s="33">
        <f t="shared" si="639"/>
        <v>0.98173817029135768</v>
      </c>
    </row>
    <row r="10185" spans="1:13" ht="27.6">
      <c r="A10185" t="s">
        <v>164</v>
      </c>
      <c r="B10185" t="s">
        <v>112</v>
      </c>
      <c r="C10185" s="14" t="s">
        <v>384</v>
      </c>
      <c r="D10185" t="s">
        <v>112</v>
      </c>
      <c r="E10185" t="s">
        <v>474</v>
      </c>
      <c r="F10185" s="20">
        <v>2045</v>
      </c>
      <c r="G10185" s="20">
        <v>53</v>
      </c>
      <c r="H10185" s="11">
        <v>8864.6132234360794</v>
      </c>
      <c r="I10185" s="10">
        <v>3970008.95334118</v>
      </c>
      <c r="J10185" s="33">
        <f t="shared" si="636"/>
        <v>2.2328950205453757E-3</v>
      </c>
      <c r="K10185" s="33">
        <f t="shared" si="637"/>
        <v>2.2304039648924912E-3</v>
      </c>
      <c r="L10185" s="33">
        <f t="shared" si="638"/>
        <v>0.98173817029135768</v>
      </c>
      <c r="M10185" s="33">
        <f t="shared" si="639"/>
        <v>0.97954849758385354</v>
      </c>
    </row>
    <row r="10186" spans="1:13" ht="27.6">
      <c r="A10186" t="s">
        <v>164</v>
      </c>
      <c r="B10186" t="s">
        <v>112</v>
      </c>
      <c r="C10186" s="14" t="s">
        <v>384</v>
      </c>
      <c r="D10186" t="s">
        <v>112</v>
      </c>
      <c r="E10186" t="s">
        <v>474</v>
      </c>
      <c r="F10186" s="20">
        <v>2045</v>
      </c>
      <c r="G10186" s="20">
        <v>54</v>
      </c>
      <c r="H10186" s="11">
        <v>9630.4243687345897</v>
      </c>
      <c r="I10186" s="10">
        <v>3931838.9430628899</v>
      </c>
      <c r="J10186" s="33">
        <f t="shared" si="636"/>
        <v>2.4493435535364325E-3</v>
      </c>
      <c r="K10186" s="33">
        <f t="shared" si="637"/>
        <v>2.4463463591670731E-3</v>
      </c>
      <c r="L10186" s="33">
        <f t="shared" si="638"/>
        <v>0.97954849758385354</v>
      </c>
      <c r="M10186" s="33">
        <f t="shared" si="639"/>
        <v>0.97715218268316173</v>
      </c>
    </row>
    <row r="10187" spans="1:13" ht="27.6">
      <c r="A10187" t="s">
        <v>164</v>
      </c>
      <c r="B10187" t="s">
        <v>112</v>
      </c>
      <c r="C10187" s="14" t="s">
        <v>384</v>
      </c>
      <c r="D10187" t="s">
        <v>112</v>
      </c>
      <c r="E10187" t="s">
        <v>474</v>
      </c>
      <c r="F10187" s="20">
        <v>2045</v>
      </c>
      <c r="G10187" s="20">
        <v>55</v>
      </c>
      <c r="H10187" s="11">
        <v>10477.653632285401</v>
      </c>
      <c r="I10187" s="10">
        <v>3895594.22059158</v>
      </c>
      <c r="J10187" s="33">
        <f t="shared" si="636"/>
        <v>2.6896162790523591E-3</v>
      </c>
      <c r="K10187" s="33">
        <f t="shared" si="637"/>
        <v>2.6860025018055067E-3</v>
      </c>
      <c r="L10187" s="33">
        <f t="shared" si="638"/>
        <v>0.97715218268316173</v>
      </c>
      <c r="M10187" s="33">
        <f t="shared" si="639"/>
        <v>0.97452754947583009</v>
      </c>
    </row>
    <row r="10188" spans="1:13" ht="27.6">
      <c r="A10188" t="s">
        <v>164</v>
      </c>
      <c r="B10188" t="s">
        <v>112</v>
      </c>
      <c r="C10188" s="14" t="s">
        <v>384</v>
      </c>
      <c r="D10188" t="s">
        <v>112</v>
      </c>
      <c r="E10188" t="s">
        <v>474</v>
      </c>
      <c r="F10188" s="20">
        <v>2045</v>
      </c>
      <c r="G10188" s="20">
        <v>56</v>
      </c>
      <c r="H10188" s="11">
        <v>11336.7466128622</v>
      </c>
      <c r="I10188" s="10">
        <v>3879183.3440060699</v>
      </c>
      <c r="J10188" s="33">
        <f t="shared" si="636"/>
        <v>2.9224570244608837E-3</v>
      </c>
      <c r="K10188" s="33">
        <f t="shared" si="637"/>
        <v>2.9181908038916626E-3</v>
      </c>
      <c r="L10188" s="33">
        <f t="shared" si="638"/>
        <v>0.97452754947583009</v>
      </c>
      <c r="M10188" s="33">
        <f t="shared" si="639"/>
        <v>0.9716836921428107</v>
      </c>
    </row>
    <row r="10189" spans="1:13" ht="27.6">
      <c r="A10189" t="s">
        <v>164</v>
      </c>
      <c r="B10189" t="s">
        <v>112</v>
      </c>
      <c r="C10189" s="14" t="s">
        <v>384</v>
      </c>
      <c r="D10189" t="s">
        <v>112</v>
      </c>
      <c r="E10189" t="s">
        <v>474</v>
      </c>
      <c r="F10189" s="20">
        <v>2045</v>
      </c>
      <c r="G10189" s="20">
        <v>57</v>
      </c>
      <c r="H10189" s="11">
        <v>12360.420277732501</v>
      </c>
      <c r="I10189" s="10">
        <v>3816950.3087694501</v>
      </c>
      <c r="J10189" s="33">
        <f t="shared" si="636"/>
        <v>3.2382974044315991E-3</v>
      </c>
      <c r="K10189" s="33">
        <f t="shared" si="637"/>
        <v>3.2330597745848788E-3</v>
      </c>
      <c r="L10189" s="33">
        <f t="shared" si="638"/>
        <v>0.9716836921428107</v>
      </c>
      <c r="M10189" s="33">
        <f t="shared" si="639"/>
        <v>0.96854218068412368</v>
      </c>
    </row>
    <row r="10190" spans="1:13" ht="27.6">
      <c r="A10190" t="s">
        <v>164</v>
      </c>
      <c r="B10190" t="s">
        <v>112</v>
      </c>
      <c r="C10190" s="14" t="s">
        <v>384</v>
      </c>
      <c r="D10190" t="s">
        <v>112</v>
      </c>
      <c r="E10190" t="s">
        <v>474</v>
      </c>
      <c r="F10190" s="20">
        <v>2045</v>
      </c>
      <c r="G10190" s="20">
        <v>58</v>
      </c>
      <c r="H10190" s="11">
        <v>13412.8052976126</v>
      </c>
      <c r="I10190" s="10">
        <v>3745132.5242814701</v>
      </c>
      <c r="J10190" s="33">
        <f t="shared" si="636"/>
        <v>3.5813967091020207E-3</v>
      </c>
      <c r="K10190" s="33">
        <f t="shared" si="637"/>
        <v>3.5749911571306692E-3</v>
      </c>
      <c r="L10190" s="33">
        <f t="shared" si="638"/>
        <v>0.96854218068412368</v>
      </c>
      <c r="M10190" s="33">
        <f t="shared" si="639"/>
        <v>0.96507965095286985</v>
      </c>
    </row>
    <row r="10191" spans="1:13" ht="27.6">
      <c r="A10191" t="s">
        <v>164</v>
      </c>
      <c r="B10191" t="s">
        <v>112</v>
      </c>
      <c r="C10191" s="14" t="s">
        <v>384</v>
      </c>
      <c r="D10191" t="s">
        <v>112</v>
      </c>
      <c r="E10191" t="s">
        <v>474</v>
      </c>
      <c r="F10191" s="20">
        <v>2045</v>
      </c>
      <c r="G10191" s="20">
        <v>59</v>
      </c>
      <c r="H10191" s="11">
        <v>14128.853705936601</v>
      </c>
      <c r="I10191" s="10">
        <v>3728424.6151492102</v>
      </c>
      <c r="J10191" s="33">
        <f t="shared" si="636"/>
        <v>3.7894969496040541E-3</v>
      </c>
      <c r="K10191" s="33">
        <f t="shared" si="637"/>
        <v>3.7823258671633164E-3</v>
      </c>
      <c r="L10191" s="33">
        <f t="shared" si="638"/>
        <v>0.96507965095286985</v>
      </c>
      <c r="M10191" s="33">
        <f t="shared" si="639"/>
        <v>0.96142940522519782</v>
      </c>
    </row>
    <row r="10192" spans="1:13" ht="27.6">
      <c r="A10192" t="s">
        <v>164</v>
      </c>
      <c r="B10192" t="s">
        <v>112</v>
      </c>
      <c r="C10192" s="14" t="s">
        <v>384</v>
      </c>
      <c r="D10192" t="s">
        <v>112</v>
      </c>
      <c r="E10192" t="s">
        <v>474</v>
      </c>
      <c r="F10192" s="20">
        <v>2045</v>
      </c>
      <c r="G10192" s="20">
        <v>60</v>
      </c>
      <c r="H10192" s="11">
        <v>15284.1510404527</v>
      </c>
      <c r="I10192" s="10">
        <v>3761508.6858628402</v>
      </c>
      <c r="J10192" s="33">
        <f t="shared" si="636"/>
        <v>4.063303402141877E-3</v>
      </c>
      <c r="K10192" s="33">
        <f t="shared" si="637"/>
        <v>4.0550593546748726E-3</v>
      </c>
      <c r="L10192" s="33">
        <f t="shared" si="638"/>
        <v>0.96142940522519782</v>
      </c>
      <c r="M10192" s="33">
        <f t="shared" si="639"/>
        <v>0.95753075192167991</v>
      </c>
    </row>
    <row r="10193" spans="1:13" ht="27.6">
      <c r="A10193" t="s">
        <v>164</v>
      </c>
      <c r="B10193" t="s">
        <v>112</v>
      </c>
      <c r="C10193" s="14" t="s">
        <v>384</v>
      </c>
      <c r="D10193" t="s">
        <v>112</v>
      </c>
      <c r="E10193" t="s">
        <v>474</v>
      </c>
      <c r="F10193" s="20">
        <v>2045</v>
      </c>
      <c r="G10193" s="20">
        <v>61</v>
      </c>
      <c r="H10193" s="11">
        <v>16368.356610429</v>
      </c>
      <c r="I10193" s="10">
        <v>3753315.8175797402</v>
      </c>
      <c r="J10193" s="33">
        <f t="shared" si="636"/>
        <v>4.3610389868507914E-3</v>
      </c>
      <c r="K10193" s="33">
        <f t="shared" si="637"/>
        <v>4.3515434647907192E-3</v>
      </c>
      <c r="L10193" s="33">
        <f t="shared" si="638"/>
        <v>0.95753075192167991</v>
      </c>
      <c r="M10193" s="33">
        <f t="shared" si="639"/>
        <v>0.95336401523581893</v>
      </c>
    </row>
    <row r="10194" spans="1:13" ht="27.6">
      <c r="A10194" t="s">
        <v>164</v>
      </c>
      <c r="B10194" t="s">
        <v>112</v>
      </c>
      <c r="C10194" s="14" t="s">
        <v>384</v>
      </c>
      <c r="D10194" t="s">
        <v>112</v>
      </c>
      <c r="E10194" t="s">
        <v>474</v>
      </c>
      <c r="F10194" s="20">
        <v>2045</v>
      </c>
      <c r="G10194" s="20">
        <v>62</v>
      </c>
      <c r="H10194" s="11">
        <v>17448.562963208999</v>
      </c>
      <c r="I10194" s="10">
        <v>3690782.6816986199</v>
      </c>
      <c r="J10194" s="33">
        <f t="shared" si="636"/>
        <v>4.7276050821769312E-3</v>
      </c>
      <c r="K10194" s="33">
        <f t="shared" si="637"/>
        <v>4.7164475470019562E-3</v>
      </c>
      <c r="L10194" s="33">
        <f t="shared" si="638"/>
        <v>0.95336401523581893</v>
      </c>
      <c r="M10194" s="33">
        <f t="shared" si="639"/>
        <v>0.94886752386476003</v>
      </c>
    </row>
    <row r="10195" spans="1:13" ht="27.6">
      <c r="A10195" t="s">
        <v>164</v>
      </c>
      <c r="B10195" t="s">
        <v>112</v>
      </c>
      <c r="C10195" s="14" t="s">
        <v>384</v>
      </c>
      <c r="D10195" t="s">
        <v>112</v>
      </c>
      <c r="E10195" t="s">
        <v>474</v>
      </c>
      <c r="F10195" s="20">
        <v>2045</v>
      </c>
      <c r="G10195" s="20">
        <v>63</v>
      </c>
      <c r="H10195" s="11">
        <v>18472.156048487301</v>
      </c>
      <c r="I10195" s="10">
        <v>3604265.0201900601</v>
      </c>
      <c r="J10195" s="33">
        <f t="shared" si="636"/>
        <v>5.1250826298875288E-3</v>
      </c>
      <c r="K10195" s="33">
        <f t="shared" si="637"/>
        <v>5.1119718014949189E-3</v>
      </c>
      <c r="L10195" s="33">
        <f t="shared" si="638"/>
        <v>0.94886752386476003</v>
      </c>
      <c r="M10195" s="33">
        <f t="shared" si="639"/>
        <v>0.94401693983940904</v>
      </c>
    </row>
    <row r="10196" spans="1:13" ht="27.6">
      <c r="A10196" t="s">
        <v>164</v>
      </c>
      <c r="B10196" t="s">
        <v>112</v>
      </c>
      <c r="C10196" s="14" t="s">
        <v>384</v>
      </c>
      <c r="D10196" t="s">
        <v>112</v>
      </c>
      <c r="E10196" t="s">
        <v>474</v>
      </c>
      <c r="F10196" s="20">
        <v>2045</v>
      </c>
      <c r="G10196" s="20">
        <v>64</v>
      </c>
      <c r="H10196" s="11">
        <v>19770.655571832802</v>
      </c>
      <c r="I10196" s="10">
        <v>3510357.0004946301</v>
      </c>
      <c r="J10196" s="33">
        <f t="shared" si="636"/>
        <v>5.6320925675214795E-3</v>
      </c>
      <c r="K10196" s="33">
        <f t="shared" si="637"/>
        <v>5.6162620677336905E-3</v>
      </c>
      <c r="L10196" s="33">
        <f t="shared" si="638"/>
        <v>0.94401693983940904</v>
      </c>
      <c r="M10196" s="33">
        <f t="shared" si="639"/>
        <v>0.93871509330889091</v>
      </c>
    </row>
    <row r="10197" spans="1:13" ht="27.6">
      <c r="A10197" t="s">
        <v>164</v>
      </c>
      <c r="B10197" t="s">
        <v>112</v>
      </c>
      <c r="C10197" s="14" t="s">
        <v>384</v>
      </c>
      <c r="D10197" t="s">
        <v>112</v>
      </c>
      <c r="E10197" t="s">
        <v>474</v>
      </c>
      <c r="F10197" s="20">
        <v>2045</v>
      </c>
      <c r="G10197" s="20">
        <v>65</v>
      </c>
      <c r="H10197" s="11">
        <v>21032.1315070948</v>
      </c>
      <c r="I10197" s="10">
        <v>3419084.3694384098</v>
      </c>
      <c r="J10197" s="33">
        <f t="shared" si="636"/>
        <v>6.1513929562812637E-3</v>
      </c>
      <c r="K10197" s="33">
        <f t="shared" si="637"/>
        <v>6.1325118734544271E-3</v>
      </c>
      <c r="L10197" s="33">
        <f t="shared" si="638"/>
        <v>0.93871509330889091</v>
      </c>
      <c r="M10197" s="33">
        <f t="shared" si="639"/>
        <v>0.93295841185338324</v>
      </c>
    </row>
    <row r="10198" spans="1:13" ht="27.6">
      <c r="A10198" t="s">
        <v>164</v>
      </c>
      <c r="B10198" t="s">
        <v>112</v>
      </c>
      <c r="C10198" s="14" t="s">
        <v>384</v>
      </c>
      <c r="D10198" t="s">
        <v>112</v>
      </c>
      <c r="E10198" t="s">
        <v>474</v>
      </c>
      <c r="F10198" s="20">
        <v>2045</v>
      </c>
      <c r="G10198" s="20">
        <v>66</v>
      </c>
      <c r="H10198" s="11">
        <v>21456.300459345399</v>
      </c>
      <c r="I10198" s="10">
        <v>3313587.8350156602</v>
      </c>
      <c r="J10198" s="33">
        <f t="shared" si="636"/>
        <v>6.4752472328061875E-3</v>
      </c>
      <c r="K10198" s="33">
        <f t="shared" si="637"/>
        <v>6.4543279962067102E-3</v>
      </c>
      <c r="L10198" s="33">
        <f t="shared" si="638"/>
        <v>0.93295841185338324</v>
      </c>
      <c r="M10198" s="33">
        <f t="shared" si="639"/>
        <v>0.92693679225646142</v>
      </c>
    </row>
    <row r="10199" spans="1:13" ht="27.6">
      <c r="A10199" t="s">
        <v>164</v>
      </c>
      <c r="B10199" t="s">
        <v>112</v>
      </c>
      <c r="C10199" s="14" t="s">
        <v>384</v>
      </c>
      <c r="D10199" t="s">
        <v>112</v>
      </c>
      <c r="E10199" t="s">
        <v>474</v>
      </c>
      <c r="F10199" s="20">
        <v>2045</v>
      </c>
      <c r="G10199" s="20">
        <v>67</v>
      </c>
      <c r="H10199" s="11">
        <v>22467.8876793565</v>
      </c>
      <c r="I10199" s="10">
        <v>3185335.8195130299</v>
      </c>
      <c r="J10199" s="33">
        <f t="shared" si="636"/>
        <v>7.053538136142695E-3</v>
      </c>
      <c r="K10199" s="33">
        <f t="shared" si="637"/>
        <v>7.0287203214401961E-3</v>
      </c>
      <c r="L10199" s="33">
        <f t="shared" si="638"/>
        <v>0.92693679225646142</v>
      </c>
      <c r="M10199" s="33">
        <f t="shared" si="639"/>
        <v>0.9204216127880378</v>
      </c>
    </row>
    <row r="10200" spans="1:13" ht="27.6">
      <c r="A10200" t="s">
        <v>164</v>
      </c>
      <c r="B10200" t="s">
        <v>112</v>
      </c>
      <c r="C10200" s="14" t="s">
        <v>384</v>
      </c>
      <c r="D10200" t="s">
        <v>112</v>
      </c>
      <c r="E10200" t="s">
        <v>474</v>
      </c>
      <c r="F10200" s="20">
        <v>2045</v>
      </c>
      <c r="G10200" s="20">
        <v>68</v>
      </c>
      <c r="H10200" s="11">
        <v>23364.194259209002</v>
      </c>
      <c r="I10200" s="10">
        <v>3059531.7578003402</v>
      </c>
      <c r="J10200" s="33">
        <f t="shared" si="636"/>
        <v>7.6365261447741148E-3</v>
      </c>
      <c r="K10200" s="33">
        <f t="shared" si="637"/>
        <v>7.607441960129302E-3</v>
      </c>
      <c r="L10200" s="33">
        <f t="shared" si="638"/>
        <v>0.9204216127880378</v>
      </c>
      <c r="M10200" s="33">
        <f t="shared" si="639"/>
        <v>0.91341955878990422</v>
      </c>
    </row>
    <row r="10201" spans="1:13" ht="27.6">
      <c r="A10201" t="s">
        <v>164</v>
      </c>
      <c r="B10201" t="s">
        <v>112</v>
      </c>
      <c r="C10201" s="14" t="s">
        <v>384</v>
      </c>
      <c r="D10201" t="s">
        <v>112</v>
      </c>
      <c r="E10201" t="s">
        <v>474</v>
      </c>
      <c r="F10201" s="20">
        <v>2045</v>
      </c>
      <c r="G10201" s="20">
        <v>69</v>
      </c>
      <c r="H10201" s="11">
        <v>23735.832986353798</v>
      </c>
      <c r="I10201" s="10">
        <v>2944262.3404693999</v>
      </c>
      <c r="J10201" s="33">
        <f t="shared" si="636"/>
        <v>8.0617248877929894E-3</v>
      </c>
      <c r="K10201" s="33">
        <f t="shared" si="637"/>
        <v>8.0293163318068128E-3</v>
      </c>
      <c r="L10201" s="33">
        <f t="shared" si="638"/>
        <v>0.91341955878990422</v>
      </c>
      <c r="M10201" s="33">
        <f t="shared" si="639"/>
        <v>0.90608542420872062</v>
      </c>
    </row>
    <row r="10202" spans="1:13" ht="27.6">
      <c r="A10202" t="s">
        <v>164</v>
      </c>
      <c r="B10202" t="s">
        <v>112</v>
      </c>
      <c r="C10202" s="14" t="s">
        <v>384</v>
      </c>
      <c r="D10202" t="s">
        <v>112</v>
      </c>
      <c r="E10202" t="s">
        <v>474</v>
      </c>
      <c r="F10202" s="20">
        <v>2046</v>
      </c>
      <c r="G10202" s="20">
        <v>30</v>
      </c>
      <c r="H10202" s="11">
        <v>701.27746796755105</v>
      </c>
      <c r="I10202" s="10">
        <v>4588841.9041028703</v>
      </c>
      <c r="J10202" s="33">
        <f t="shared" si="636"/>
        <v>1.5282232045094884E-4</v>
      </c>
      <c r="K10202" s="33">
        <f t="shared" si="637"/>
        <v>1.5281064371497344E-4</v>
      </c>
      <c r="L10202" s="33">
        <f t="shared" si="638"/>
        <v>1</v>
      </c>
      <c r="M10202" s="33">
        <f t="shared" si="639"/>
        <v>0.99984718935628503</v>
      </c>
    </row>
    <row r="10203" spans="1:13" ht="27.6">
      <c r="A10203" t="s">
        <v>164</v>
      </c>
      <c r="B10203" t="s">
        <v>112</v>
      </c>
      <c r="C10203" s="14" t="s">
        <v>384</v>
      </c>
      <c r="D10203" t="s">
        <v>112</v>
      </c>
      <c r="E10203" t="s">
        <v>474</v>
      </c>
      <c r="F10203" s="20">
        <v>2046</v>
      </c>
      <c r="G10203" s="20">
        <v>31</v>
      </c>
      <c r="H10203" s="11">
        <v>1019.70468469388</v>
      </c>
      <c r="I10203" s="10">
        <v>4652374.4754315801</v>
      </c>
      <c r="J10203" s="33">
        <f t="shared" si="636"/>
        <v>2.1917940829543531E-4</v>
      </c>
      <c r="K10203" s="33">
        <f t="shared" si="637"/>
        <v>2.1915539024375263E-4</v>
      </c>
      <c r="L10203" s="33">
        <f t="shared" si="638"/>
        <v>0.99984718935628503</v>
      </c>
      <c r="M10203" s="33">
        <f t="shared" si="639"/>
        <v>0.99962806745531751</v>
      </c>
    </row>
    <row r="10204" spans="1:13" ht="27.6">
      <c r="A10204" t="s">
        <v>164</v>
      </c>
      <c r="B10204" t="s">
        <v>112</v>
      </c>
      <c r="C10204" s="14" t="s">
        <v>384</v>
      </c>
      <c r="D10204" t="s">
        <v>112</v>
      </c>
      <c r="E10204" t="s">
        <v>474</v>
      </c>
      <c r="F10204" s="20">
        <v>2046</v>
      </c>
      <c r="G10204" s="20">
        <v>32</v>
      </c>
      <c r="H10204" s="11">
        <v>1086.22633643516</v>
      </c>
      <c r="I10204" s="10">
        <v>4724131.8303708602</v>
      </c>
      <c r="J10204" s="33">
        <f t="shared" si="636"/>
        <v>2.2993141924023902E-4</v>
      </c>
      <c r="K10204" s="33">
        <f t="shared" si="637"/>
        <v>2.2990498703734374E-4</v>
      </c>
      <c r="L10204" s="33">
        <f t="shared" si="638"/>
        <v>0.99962806745531751</v>
      </c>
      <c r="M10204" s="33">
        <f t="shared" si="639"/>
        <v>0.99939824797742705</v>
      </c>
    </row>
    <row r="10205" spans="1:13" ht="27.6">
      <c r="A10205" t="s">
        <v>164</v>
      </c>
      <c r="B10205" t="s">
        <v>112</v>
      </c>
      <c r="C10205" s="14" t="s">
        <v>384</v>
      </c>
      <c r="D10205" t="s">
        <v>112</v>
      </c>
      <c r="E10205" t="s">
        <v>474</v>
      </c>
      <c r="F10205" s="20">
        <v>2046</v>
      </c>
      <c r="G10205" s="20">
        <v>33</v>
      </c>
      <c r="H10205" s="11">
        <v>1169.8203351116999</v>
      </c>
      <c r="I10205" s="10">
        <v>4815195.4697925597</v>
      </c>
      <c r="J10205" s="33">
        <f t="shared" si="636"/>
        <v>2.429434780893944E-4</v>
      </c>
      <c r="K10205" s="33">
        <f t="shared" si="637"/>
        <v>2.4291396971232171E-4</v>
      </c>
      <c r="L10205" s="33">
        <f t="shared" si="638"/>
        <v>0.99939824797742705</v>
      </c>
      <c r="M10205" s="33">
        <f t="shared" si="639"/>
        <v>0.99915548018168732</v>
      </c>
    </row>
    <row r="10206" spans="1:13" ht="27.6">
      <c r="A10206" t="s">
        <v>164</v>
      </c>
      <c r="B10206" t="s">
        <v>112</v>
      </c>
      <c r="C10206" s="14" t="s">
        <v>384</v>
      </c>
      <c r="D10206" t="s">
        <v>112</v>
      </c>
      <c r="E10206" t="s">
        <v>474</v>
      </c>
      <c r="F10206" s="20">
        <v>2046</v>
      </c>
      <c r="G10206" s="20">
        <v>34</v>
      </c>
      <c r="H10206" s="11">
        <v>1250.2060678334799</v>
      </c>
      <c r="I10206" s="10">
        <v>4858257.8610567199</v>
      </c>
      <c r="J10206" s="33">
        <f t="shared" si="636"/>
        <v>2.5733629288288693E-4</v>
      </c>
      <c r="K10206" s="33">
        <f t="shared" si="637"/>
        <v>2.5730318473915492E-4</v>
      </c>
      <c r="L10206" s="33">
        <f t="shared" si="638"/>
        <v>0.99915548018168732</v>
      </c>
      <c r="M10206" s="33">
        <f t="shared" si="639"/>
        <v>0.99889839429458704</v>
      </c>
    </row>
    <row r="10207" spans="1:13" ht="27.6">
      <c r="A10207" t="s">
        <v>164</v>
      </c>
      <c r="B10207" t="s">
        <v>112</v>
      </c>
      <c r="C10207" s="14" t="s">
        <v>384</v>
      </c>
      <c r="D10207" t="s">
        <v>112</v>
      </c>
      <c r="E10207" t="s">
        <v>474</v>
      </c>
      <c r="F10207" s="20">
        <v>2046</v>
      </c>
      <c r="G10207" s="20">
        <v>35</v>
      </c>
      <c r="H10207" s="11">
        <v>1322.52018963921</v>
      </c>
      <c r="I10207" s="10">
        <v>4778280.0474672103</v>
      </c>
      <c r="J10207" s="33">
        <f t="shared" si="636"/>
        <v>2.7677745475387721E-4</v>
      </c>
      <c r="K10207" s="33">
        <f t="shared" si="637"/>
        <v>2.7673915540771254E-4</v>
      </c>
      <c r="L10207" s="33">
        <f t="shared" si="638"/>
        <v>0.99889839429458704</v>
      </c>
      <c r="M10207" s="33">
        <f t="shared" si="639"/>
        <v>0.99862195999661185</v>
      </c>
    </row>
    <row r="10208" spans="1:13" ht="27.6">
      <c r="A10208" t="s">
        <v>164</v>
      </c>
      <c r="B10208" t="s">
        <v>112</v>
      </c>
      <c r="C10208" s="14" t="s">
        <v>384</v>
      </c>
      <c r="D10208" t="s">
        <v>112</v>
      </c>
      <c r="E10208" t="s">
        <v>474</v>
      </c>
      <c r="F10208" s="20">
        <v>2046</v>
      </c>
      <c r="G10208" s="20">
        <v>36</v>
      </c>
      <c r="H10208" s="11">
        <v>1642.6985760339601</v>
      </c>
      <c r="I10208" s="10">
        <v>4676741.2632541005</v>
      </c>
      <c r="J10208" s="33">
        <f t="shared" si="636"/>
        <v>3.5124854756043571E-4</v>
      </c>
      <c r="K10208" s="33">
        <f t="shared" si="637"/>
        <v>3.5118686701129942E-4</v>
      </c>
      <c r="L10208" s="33">
        <f t="shared" si="638"/>
        <v>0.99862195999661185</v>
      </c>
      <c r="M10208" s="33">
        <f t="shared" si="639"/>
        <v>0.99827125707915199</v>
      </c>
    </row>
    <row r="10209" spans="1:13" ht="27.6">
      <c r="A10209" t="s">
        <v>164</v>
      </c>
      <c r="B10209" t="s">
        <v>112</v>
      </c>
      <c r="C10209" s="14" t="s">
        <v>384</v>
      </c>
      <c r="D10209" t="s">
        <v>112</v>
      </c>
      <c r="E10209" t="s">
        <v>474</v>
      </c>
      <c r="F10209" s="20">
        <v>2046</v>
      </c>
      <c r="G10209" s="20">
        <v>37</v>
      </c>
      <c r="H10209" s="11">
        <v>1765.6940185671499</v>
      </c>
      <c r="I10209" s="10">
        <v>4619358.08161972</v>
      </c>
      <c r="J10209" s="33">
        <f t="shared" si="636"/>
        <v>3.8223796193518548E-4</v>
      </c>
      <c r="K10209" s="33">
        <f t="shared" si="637"/>
        <v>3.8216491831244426E-4</v>
      </c>
      <c r="L10209" s="33">
        <f t="shared" si="638"/>
        <v>0.99827125707915199</v>
      </c>
      <c r="M10209" s="33">
        <f t="shared" si="639"/>
        <v>0.99788975282573666</v>
      </c>
    </row>
    <row r="10210" spans="1:13" ht="27.6">
      <c r="A10210" t="s">
        <v>164</v>
      </c>
      <c r="B10210" t="s">
        <v>112</v>
      </c>
      <c r="C10210" s="14" t="s">
        <v>384</v>
      </c>
      <c r="D10210" t="s">
        <v>112</v>
      </c>
      <c r="E10210" t="s">
        <v>474</v>
      </c>
      <c r="F10210" s="20">
        <v>2046</v>
      </c>
      <c r="G10210" s="20">
        <v>38</v>
      </c>
      <c r="H10210" s="11">
        <v>1930.69189669514</v>
      </c>
      <c r="I10210" s="10">
        <v>4610169.0493239304</v>
      </c>
      <c r="J10210" s="33">
        <f t="shared" si="636"/>
        <v>4.1878982658526831E-4</v>
      </c>
      <c r="K10210" s="33">
        <f t="shared" si="637"/>
        <v>4.1870214636607894E-4</v>
      </c>
      <c r="L10210" s="33">
        <f t="shared" si="638"/>
        <v>0.99788975282573666</v>
      </c>
      <c r="M10210" s="33">
        <f t="shared" si="639"/>
        <v>0.99747193424439184</v>
      </c>
    </row>
    <row r="10211" spans="1:13" ht="27.6">
      <c r="A10211" t="s">
        <v>164</v>
      </c>
      <c r="B10211" t="s">
        <v>112</v>
      </c>
      <c r="C10211" s="14" t="s">
        <v>384</v>
      </c>
      <c r="D10211" t="s">
        <v>112</v>
      </c>
      <c r="E10211" t="s">
        <v>474</v>
      </c>
      <c r="F10211" s="20">
        <v>2046</v>
      </c>
      <c r="G10211" s="20">
        <v>39</v>
      </c>
      <c r="H10211" s="11">
        <v>2038.64906992171</v>
      </c>
      <c r="I10211" s="10">
        <v>4580787.7760543805</v>
      </c>
      <c r="J10211" s="33">
        <f t="shared" si="636"/>
        <v>4.4504333524869854E-4</v>
      </c>
      <c r="K10211" s="33">
        <f t="shared" si="637"/>
        <v>4.4494431815311764E-4</v>
      </c>
      <c r="L10211" s="33">
        <f t="shared" si="638"/>
        <v>0.99747193424439184</v>
      </c>
      <c r="M10211" s="33">
        <f t="shared" si="639"/>
        <v>0.99702811477473263</v>
      </c>
    </row>
    <row r="10212" spans="1:13" ht="27.6">
      <c r="A10212" t="s">
        <v>164</v>
      </c>
      <c r="B10212" t="s">
        <v>112</v>
      </c>
      <c r="C10212" s="14" t="s">
        <v>384</v>
      </c>
      <c r="D10212" t="s">
        <v>112</v>
      </c>
      <c r="E10212" t="s">
        <v>474</v>
      </c>
      <c r="F10212" s="20">
        <v>2046</v>
      </c>
      <c r="G10212" s="20">
        <v>40</v>
      </c>
      <c r="H10212" s="11">
        <v>2186.7808416114799</v>
      </c>
      <c r="I10212" s="10">
        <v>4507851.2056976203</v>
      </c>
      <c r="J10212" s="33">
        <f t="shared" si="636"/>
        <v>4.8510492956101484E-4</v>
      </c>
      <c r="K10212" s="33">
        <f t="shared" si="637"/>
        <v>4.8498728518875378E-4</v>
      </c>
      <c r="L10212" s="33">
        <f t="shared" si="638"/>
        <v>0.99702811477473263</v>
      </c>
      <c r="M10212" s="33">
        <f t="shared" si="639"/>
        <v>0.99654456881609121</v>
      </c>
    </row>
    <row r="10213" spans="1:13" ht="27.6">
      <c r="A10213" t="s">
        <v>164</v>
      </c>
      <c r="B10213" t="s">
        <v>112</v>
      </c>
      <c r="C10213" s="14" t="s">
        <v>384</v>
      </c>
      <c r="D10213" t="s">
        <v>112</v>
      </c>
      <c r="E10213" t="s">
        <v>474</v>
      </c>
      <c r="F10213" s="20">
        <v>2046</v>
      </c>
      <c r="G10213" s="20">
        <v>41</v>
      </c>
      <c r="H10213" s="11">
        <v>2782.9033192080201</v>
      </c>
      <c r="I10213" s="10">
        <v>4412098.9813929498</v>
      </c>
      <c r="J10213" s="33">
        <f t="shared" si="636"/>
        <v>6.3074362813352524E-4</v>
      </c>
      <c r="K10213" s="33">
        <f t="shared" si="637"/>
        <v>6.3054475118695663E-4</v>
      </c>
      <c r="L10213" s="33">
        <f t="shared" si="638"/>
        <v>0.99654456881609121</v>
      </c>
      <c r="M10213" s="33">
        <f t="shared" si="639"/>
        <v>0.99591620286890037</v>
      </c>
    </row>
    <row r="10214" spans="1:13" ht="27.6">
      <c r="A10214" t="s">
        <v>164</v>
      </c>
      <c r="B10214" t="s">
        <v>112</v>
      </c>
      <c r="C10214" s="14" t="s">
        <v>384</v>
      </c>
      <c r="D10214" t="s">
        <v>112</v>
      </c>
      <c r="E10214" t="s">
        <v>474</v>
      </c>
      <c r="F10214" s="20">
        <v>2046</v>
      </c>
      <c r="G10214" s="20">
        <v>42</v>
      </c>
      <c r="H10214" s="11">
        <v>3027.8343555626998</v>
      </c>
      <c r="I10214" s="10">
        <v>4312706.2571081603</v>
      </c>
      <c r="J10214" s="33">
        <f t="shared" si="636"/>
        <v>7.020729386733105E-4</v>
      </c>
      <c r="K10214" s="33">
        <f t="shared" si="637"/>
        <v>7.0182654313366566E-4</v>
      </c>
      <c r="L10214" s="33">
        <f t="shared" si="638"/>
        <v>0.99591620286890037</v>
      </c>
      <c r="M10214" s="33">
        <f t="shared" si="639"/>
        <v>0.99521724244299004</v>
      </c>
    </row>
    <row r="10215" spans="1:13" ht="27.6">
      <c r="A10215" t="s">
        <v>164</v>
      </c>
      <c r="B10215" t="s">
        <v>112</v>
      </c>
      <c r="C10215" s="14" t="s">
        <v>384</v>
      </c>
      <c r="D10215" t="s">
        <v>112</v>
      </c>
      <c r="E10215" t="s">
        <v>474</v>
      </c>
      <c r="F10215" s="20">
        <v>2046</v>
      </c>
      <c r="G10215" s="20">
        <v>43</v>
      </c>
      <c r="H10215" s="11">
        <v>3380.7982669152598</v>
      </c>
      <c r="I10215" s="10">
        <v>4266191.7935411399</v>
      </c>
      <c r="J10215" s="33">
        <f t="shared" si="636"/>
        <v>7.9246279364037647E-4</v>
      </c>
      <c r="K10215" s="33">
        <f t="shared" si="637"/>
        <v>7.9214887792833366E-4</v>
      </c>
      <c r="L10215" s="33">
        <f t="shared" si="638"/>
        <v>0.99521724244299004</v>
      </c>
      <c r="M10215" s="33">
        <f t="shared" si="639"/>
        <v>0.99442888222109393</v>
      </c>
    </row>
    <row r="10216" spans="1:13" ht="27.6">
      <c r="A10216" t="s">
        <v>164</v>
      </c>
      <c r="B10216" t="s">
        <v>112</v>
      </c>
      <c r="C10216" s="14" t="s">
        <v>384</v>
      </c>
      <c r="D10216" t="s">
        <v>112</v>
      </c>
      <c r="E10216" t="s">
        <v>474</v>
      </c>
      <c r="F10216" s="20">
        <v>2046</v>
      </c>
      <c r="G10216" s="20">
        <v>44</v>
      </c>
      <c r="H10216" s="11">
        <v>3573.11149622737</v>
      </c>
      <c r="I10216" s="10">
        <v>4241518.1405164804</v>
      </c>
      <c r="J10216" s="33">
        <f t="shared" si="636"/>
        <v>8.4241334773409225E-4</v>
      </c>
      <c r="K10216" s="33">
        <f t="shared" si="637"/>
        <v>8.4205861722674857E-4</v>
      </c>
      <c r="L10216" s="33">
        <f t="shared" si="638"/>
        <v>0.99442888222109393</v>
      </c>
      <c r="M10216" s="33">
        <f t="shared" si="639"/>
        <v>0.99359151481160046</v>
      </c>
    </row>
    <row r="10217" spans="1:13" ht="27.6">
      <c r="A10217" t="s">
        <v>164</v>
      </c>
      <c r="B10217" t="s">
        <v>112</v>
      </c>
      <c r="C10217" s="14" t="s">
        <v>384</v>
      </c>
      <c r="D10217" t="s">
        <v>112</v>
      </c>
      <c r="E10217" t="s">
        <v>474</v>
      </c>
      <c r="F10217" s="20">
        <v>2046</v>
      </c>
      <c r="G10217" s="20">
        <v>45</v>
      </c>
      <c r="H10217" s="11">
        <v>3874.0977734776902</v>
      </c>
      <c r="I10217" s="10">
        <v>4216448.7093864903</v>
      </c>
      <c r="J10217" s="33">
        <f t="shared" si="636"/>
        <v>9.1880585784272152E-4</v>
      </c>
      <c r="K10217" s="33">
        <f t="shared" si="637"/>
        <v>9.1838388498743928E-4</v>
      </c>
      <c r="L10217" s="33">
        <f t="shared" si="638"/>
        <v>0.99359151481160046</v>
      </c>
      <c r="M10217" s="33">
        <f t="shared" si="639"/>
        <v>0.9926790163761372</v>
      </c>
    </row>
    <row r="10218" spans="1:13" ht="27.6">
      <c r="A10218" t="s">
        <v>164</v>
      </c>
      <c r="B10218" t="s">
        <v>112</v>
      </c>
      <c r="C10218" s="14" t="s">
        <v>384</v>
      </c>
      <c r="D10218" t="s">
        <v>112</v>
      </c>
      <c r="E10218" t="s">
        <v>474</v>
      </c>
      <c r="F10218" s="20">
        <v>2046</v>
      </c>
      <c r="G10218" s="20">
        <v>46</v>
      </c>
      <c r="H10218" s="11">
        <v>4841.0182829024097</v>
      </c>
      <c r="I10218" s="10">
        <v>4209984.8577316403</v>
      </c>
      <c r="J10218" s="33">
        <f t="shared" si="636"/>
        <v>1.1498897137389643E-3</v>
      </c>
      <c r="K10218" s="33">
        <f t="shared" si="637"/>
        <v>1.1492288438954557E-3</v>
      </c>
      <c r="L10218" s="33">
        <f t="shared" si="638"/>
        <v>0.9926790163761372</v>
      </c>
      <c r="M10218" s="33">
        <f t="shared" si="639"/>
        <v>0.991538201017788</v>
      </c>
    </row>
    <row r="10219" spans="1:13" ht="27.6">
      <c r="A10219" t="s">
        <v>164</v>
      </c>
      <c r="B10219" t="s">
        <v>112</v>
      </c>
      <c r="C10219" s="14" t="s">
        <v>384</v>
      </c>
      <c r="D10219" t="s">
        <v>112</v>
      </c>
      <c r="E10219" t="s">
        <v>474</v>
      </c>
      <c r="F10219" s="20">
        <v>2046</v>
      </c>
      <c r="G10219" s="20">
        <v>47</v>
      </c>
      <c r="H10219" s="11">
        <v>5395.8520819898804</v>
      </c>
      <c r="I10219" s="10">
        <v>4240619.2855461799</v>
      </c>
      <c r="J10219" s="33">
        <f t="shared" si="636"/>
        <v>1.2724207759893045E-3</v>
      </c>
      <c r="K10219" s="33">
        <f t="shared" si="637"/>
        <v>1.2716115919176874E-3</v>
      </c>
      <c r="L10219" s="33">
        <f t="shared" si="638"/>
        <v>0.991538201017788</v>
      </c>
      <c r="M10219" s="33">
        <f t="shared" si="639"/>
        <v>0.99027734954754454</v>
      </c>
    </row>
    <row r="10220" spans="1:13" ht="27.6">
      <c r="A10220" t="s">
        <v>164</v>
      </c>
      <c r="B10220" t="s">
        <v>112</v>
      </c>
      <c r="C10220" s="14" t="s">
        <v>384</v>
      </c>
      <c r="D10220" t="s">
        <v>112</v>
      </c>
      <c r="E10220" t="s">
        <v>474</v>
      </c>
      <c r="F10220" s="20">
        <v>2046</v>
      </c>
      <c r="G10220" s="20">
        <v>48</v>
      </c>
      <c r="H10220" s="11">
        <v>6032.6108478899896</v>
      </c>
      <c r="I10220" s="10">
        <v>4272810.5620268099</v>
      </c>
      <c r="J10220" s="33">
        <f t="shared" si="636"/>
        <v>1.4118601235221665E-3</v>
      </c>
      <c r="K10220" s="33">
        <f t="shared" si="637"/>
        <v>1.4108639179074567E-3</v>
      </c>
      <c r="L10220" s="33">
        <f t="shared" si="638"/>
        <v>0.99027734954754454</v>
      </c>
      <c r="M10220" s="33">
        <f t="shared" si="639"/>
        <v>0.98888020296634693</v>
      </c>
    </row>
    <row r="10221" spans="1:13" ht="27.6">
      <c r="A10221" t="s">
        <v>164</v>
      </c>
      <c r="B10221" t="s">
        <v>112</v>
      </c>
      <c r="C10221" s="14" t="s">
        <v>384</v>
      </c>
      <c r="D10221" t="s">
        <v>112</v>
      </c>
      <c r="E10221" t="s">
        <v>474</v>
      </c>
      <c r="F10221" s="20">
        <v>2046</v>
      </c>
      <c r="G10221" s="20">
        <v>49</v>
      </c>
      <c r="H10221" s="11">
        <v>6501.9618333794497</v>
      </c>
      <c r="I10221" s="10">
        <v>4258916.4904474104</v>
      </c>
      <c r="J10221" s="33">
        <f t="shared" si="636"/>
        <v>1.526670421447123E-3</v>
      </c>
      <c r="K10221" s="33">
        <f t="shared" si="637"/>
        <v>1.5255056529738242E-3</v>
      </c>
      <c r="L10221" s="33">
        <f t="shared" si="638"/>
        <v>0.98888020296634693</v>
      </c>
      <c r="M10221" s="33">
        <f t="shared" si="639"/>
        <v>0.98737166062660786</v>
      </c>
    </row>
    <row r="10222" spans="1:13" ht="27.6">
      <c r="A10222" t="s">
        <v>164</v>
      </c>
      <c r="B10222" t="s">
        <v>112</v>
      </c>
      <c r="C10222" s="14" t="s">
        <v>384</v>
      </c>
      <c r="D10222" t="s">
        <v>112</v>
      </c>
      <c r="E10222" t="s">
        <v>474</v>
      </c>
      <c r="F10222" s="20">
        <v>2046</v>
      </c>
      <c r="G10222" s="20">
        <v>50</v>
      </c>
      <c r="H10222" s="11">
        <v>6948.2096480643404</v>
      </c>
      <c r="I10222" s="10">
        <v>4187128.3431222499</v>
      </c>
      <c r="J10222" s="33">
        <f t="shared" si="636"/>
        <v>1.6594212258808415E-3</v>
      </c>
      <c r="K10222" s="33">
        <f t="shared" si="637"/>
        <v>1.6580451477480329E-3</v>
      </c>
      <c r="L10222" s="33">
        <f t="shared" si="638"/>
        <v>0.98737166062660786</v>
      </c>
      <c r="M10222" s="33">
        <f t="shared" si="639"/>
        <v>0.98573455383568198</v>
      </c>
    </row>
    <row r="10223" spans="1:13" ht="27.6">
      <c r="A10223" t="s">
        <v>164</v>
      </c>
      <c r="B10223" t="s">
        <v>112</v>
      </c>
      <c r="C10223" s="14" t="s">
        <v>384</v>
      </c>
      <c r="D10223" t="s">
        <v>112</v>
      </c>
      <c r="E10223" t="s">
        <v>474</v>
      </c>
      <c r="F10223" s="20">
        <v>2046</v>
      </c>
      <c r="G10223" s="20">
        <v>51</v>
      </c>
      <c r="H10223" s="11">
        <v>7695.6279098901796</v>
      </c>
      <c r="I10223" s="10">
        <v>4112550.8891956201</v>
      </c>
      <c r="J10223" s="33">
        <f t="shared" si="636"/>
        <v>1.8712541479080345E-3</v>
      </c>
      <c r="K10223" s="33">
        <f t="shared" si="637"/>
        <v>1.8695044434157149E-3</v>
      </c>
      <c r="L10223" s="33">
        <f t="shared" si="638"/>
        <v>0.98573455383568198</v>
      </c>
      <c r="M10223" s="33">
        <f t="shared" si="639"/>
        <v>0.98389171870725778</v>
      </c>
    </row>
    <row r="10224" spans="1:13" ht="27.6">
      <c r="A10224" t="s">
        <v>164</v>
      </c>
      <c r="B10224" t="s">
        <v>112</v>
      </c>
      <c r="C10224" s="14" t="s">
        <v>384</v>
      </c>
      <c r="D10224" t="s">
        <v>112</v>
      </c>
      <c r="E10224" t="s">
        <v>474</v>
      </c>
      <c r="F10224" s="20">
        <v>2046</v>
      </c>
      <c r="G10224" s="20">
        <v>52</v>
      </c>
      <c r="H10224" s="11">
        <v>8247.4303795997694</v>
      </c>
      <c r="I10224" s="10">
        <v>4046146.9301181501</v>
      </c>
      <c r="J10224" s="33">
        <f t="shared" si="636"/>
        <v>2.0383417908550689E-3</v>
      </c>
      <c r="K10224" s="33">
        <f t="shared" si="637"/>
        <v>2.0362657830043096E-3</v>
      </c>
      <c r="L10224" s="33">
        <f t="shared" si="638"/>
        <v>0.98389171870725778</v>
      </c>
      <c r="M10224" s="33">
        <f t="shared" si="639"/>
        <v>0.98188825366627286</v>
      </c>
    </row>
    <row r="10225" spans="1:13" ht="27.6">
      <c r="A10225" t="s">
        <v>164</v>
      </c>
      <c r="B10225" t="s">
        <v>112</v>
      </c>
      <c r="C10225" s="14" t="s">
        <v>384</v>
      </c>
      <c r="D10225" t="s">
        <v>112</v>
      </c>
      <c r="E10225" t="s">
        <v>474</v>
      </c>
      <c r="F10225" s="20">
        <v>2046</v>
      </c>
      <c r="G10225" s="20">
        <v>53</v>
      </c>
      <c r="H10225" s="11">
        <v>8838.1493476449905</v>
      </c>
      <c r="I10225" s="10">
        <v>3981053.1871318398</v>
      </c>
      <c r="J10225" s="33">
        <f t="shared" si="636"/>
        <v>2.2200530694272032E-3</v>
      </c>
      <c r="K10225" s="33">
        <f t="shared" si="637"/>
        <v>2.2175905742387592E-3</v>
      </c>
      <c r="L10225" s="33">
        <f t="shared" si="638"/>
        <v>0.98188825366627286</v>
      </c>
      <c r="M10225" s="33">
        <f t="shared" si="639"/>
        <v>0.97971082752998673</v>
      </c>
    </row>
    <row r="10226" spans="1:13" ht="27.6">
      <c r="A10226" t="s">
        <v>164</v>
      </c>
      <c r="B10226" t="s">
        <v>112</v>
      </c>
      <c r="C10226" s="14" t="s">
        <v>384</v>
      </c>
      <c r="D10226" t="s">
        <v>112</v>
      </c>
      <c r="E10226" t="s">
        <v>474</v>
      </c>
      <c r="F10226" s="20">
        <v>2046</v>
      </c>
      <c r="G10226" s="20">
        <v>54</v>
      </c>
      <c r="H10226" s="11">
        <v>9604.6959134529698</v>
      </c>
      <c r="I10226" s="10">
        <v>3948093.0454148101</v>
      </c>
      <c r="J10226" s="33">
        <f t="shared" si="636"/>
        <v>2.4327430491050757E-3</v>
      </c>
      <c r="K10226" s="33">
        <f t="shared" si="637"/>
        <v>2.4297863278672782E-3</v>
      </c>
      <c r="L10226" s="33">
        <f t="shared" si="638"/>
        <v>0.97971082752998673</v>
      </c>
      <c r="M10226" s="33">
        <f t="shared" si="639"/>
        <v>0.9773303395559908</v>
      </c>
    </row>
    <row r="10227" spans="1:13" ht="27.6">
      <c r="A10227" t="s">
        <v>164</v>
      </c>
      <c r="B10227" t="s">
        <v>112</v>
      </c>
      <c r="C10227" s="14" t="s">
        <v>384</v>
      </c>
      <c r="D10227" t="s">
        <v>112</v>
      </c>
      <c r="E10227" t="s">
        <v>474</v>
      </c>
      <c r="F10227" s="20">
        <v>2046</v>
      </c>
      <c r="G10227" s="20">
        <v>55</v>
      </c>
      <c r="H10227" s="11">
        <v>10444.191050461601</v>
      </c>
      <c r="I10227" s="10">
        <v>3908108.9065598198</v>
      </c>
      <c r="J10227" s="33">
        <f t="shared" si="636"/>
        <v>2.6724411474129775E-3</v>
      </c>
      <c r="K10227" s="33">
        <f t="shared" si="637"/>
        <v>2.6688733555154665E-3</v>
      </c>
      <c r="L10227" s="33">
        <f t="shared" si="638"/>
        <v>0.9773303395559908</v>
      </c>
      <c r="M10227" s="33">
        <f t="shared" si="639"/>
        <v>0.97472196865321292</v>
      </c>
    </row>
    <row r="10228" spans="1:13" ht="27.6">
      <c r="A10228" t="s">
        <v>164</v>
      </c>
      <c r="B10228" t="s">
        <v>112</v>
      </c>
      <c r="C10228" s="14" t="s">
        <v>384</v>
      </c>
      <c r="D10228" t="s">
        <v>112</v>
      </c>
      <c r="E10228" t="s">
        <v>474</v>
      </c>
      <c r="F10228" s="20">
        <v>2046</v>
      </c>
      <c r="G10228" s="20">
        <v>56</v>
      </c>
      <c r="H10228" s="11">
        <v>11215.9087503675</v>
      </c>
      <c r="I10228" s="10">
        <v>3869896.4968767501</v>
      </c>
      <c r="J10228" s="33">
        <f t="shared" si="636"/>
        <v>2.898245149300361E-3</v>
      </c>
      <c r="K10228" s="33">
        <f t="shared" si="637"/>
        <v>2.8940492913480664E-3</v>
      </c>
      <c r="L10228" s="33">
        <f t="shared" si="638"/>
        <v>0.97472196865321292</v>
      </c>
      <c r="M10228" s="33">
        <f t="shared" si="639"/>
        <v>0.97190107523057068</v>
      </c>
    </row>
    <row r="10229" spans="1:13" ht="27.6">
      <c r="A10229" t="s">
        <v>164</v>
      </c>
      <c r="B10229" t="s">
        <v>112</v>
      </c>
      <c r="C10229" s="14" t="s">
        <v>384</v>
      </c>
      <c r="D10229" t="s">
        <v>112</v>
      </c>
      <c r="E10229" t="s">
        <v>474</v>
      </c>
      <c r="F10229" s="20">
        <v>2046</v>
      </c>
      <c r="G10229" s="20">
        <v>57</v>
      </c>
      <c r="H10229" s="11">
        <v>12308.911405558199</v>
      </c>
      <c r="I10229" s="10">
        <v>3851193.7983894502</v>
      </c>
      <c r="J10229" s="33">
        <f t="shared" si="636"/>
        <v>3.196128797960187E-3</v>
      </c>
      <c r="K10229" s="33">
        <f t="shared" si="637"/>
        <v>3.1910266155051881E-3</v>
      </c>
      <c r="L10229" s="33">
        <f t="shared" si="638"/>
        <v>0.97190107523057068</v>
      </c>
      <c r="M10229" s="33">
        <f t="shared" si="639"/>
        <v>0.96879971303187185</v>
      </c>
    </row>
    <row r="10230" spans="1:13" ht="27.6">
      <c r="A10230" t="s">
        <v>164</v>
      </c>
      <c r="B10230" t="s">
        <v>112</v>
      </c>
      <c r="C10230" s="14" t="s">
        <v>384</v>
      </c>
      <c r="D10230" t="s">
        <v>112</v>
      </c>
      <c r="E10230" t="s">
        <v>474</v>
      </c>
      <c r="F10230" s="20">
        <v>2046</v>
      </c>
      <c r="G10230" s="20">
        <v>58</v>
      </c>
      <c r="H10230" s="11">
        <v>13397.116884953501</v>
      </c>
      <c r="I10230" s="10">
        <v>3786726.07086728</v>
      </c>
      <c r="J10230" s="33">
        <f t="shared" si="636"/>
        <v>3.5379155064905808E-3</v>
      </c>
      <c r="K10230" s="33">
        <f t="shared" si="637"/>
        <v>3.5316644574923117E-3</v>
      </c>
      <c r="L10230" s="33">
        <f t="shared" si="638"/>
        <v>0.96879971303187185</v>
      </c>
      <c r="M10230" s="33">
        <f t="shared" si="639"/>
        <v>0.96537823751892848</v>
      </c>
    </row>
    <row r="10231" spans="1:13" ht="27.6">
      <c r="A10231" t="s">
        <v>164</v>
      </c>
      <c r="B10231" t="s">
        <v>112</v>
      </c>
      <c r="C10231" s="14" t="s">
        <v>384</v>
      </c>
      <c r="D10231" t="s">
        <v>112</v>
      </c>
      <c r="E10231" t="s">
        <v>474</v>
      </c>
      <c r="F10231" s="20">
        <v>2046</v>
      </c>
      <c r="G10231" s="20">
        <v>59</v>
      </c>
      <c r="H10231" s="11">
        <v>13905.1834538601</v>
      </c>
      <c r="I10231" s="10">
        <v>3712587.23045961</v>
      </c>
      <c r="J10231" s="33">
        <f t="shared" si="636"/>
        <v>3.745415956768959E-3</v>
      </c>
      <c r="K10231" s="33">
        <f t="shared" si="637"/>
        <v>3.7384106351012747E-3</v>
      </c>
      <c r="L10231" s="33">
        <f t="shared" si="638"/>
        <v>0.96537823751892848</v>
      </c>
      <c r="M10231" s="33">
        <f t="shared" si="639"/>
        <v>0.9617692572488924</v>
      </c>
    </row>
    <row r="10232" spans="1:13" ht="27.6">
      <c r="A10232" t="s">
        <v>164</v>
      </c>
      <c r="B10232" t="s">
        <v>112</v>
      </c>
      <c r="C10232" s="14" t="s">
        <v>384</v>
      </c>
      <c r="D10232" t="s">
        <v>112</v>
      </c>
      <c r="E10232" t="s">
        <v>474</v>
      </c>
      <c r="F10232" s="20">
        <v>2046</v>
      </c>
      <c r="G10232" s="20">
        <v>60</v>
      </c>
      <c r="H10232" s="11">
        <v>14842.6168019704</v>
      </c>
      <c r="I10232" s="10">
        <v>3693491.98814415</v>
      </c>
      <c r="J10232" s="33">
        <f t="shared" si="636"/>
        <v>4.0185864351714199E-3</v>
      </c>
      <c r="K10232" s="33">
        <f t="shared" si="637"/>
        <v>4.0105227218955042E-3</v>
      </c>
      <c r="L10232" s="33">
        <f t="shared" si="638"/>
        <v>0.9617692572488924</v>
      </c>
      <c r="M10232" s="33">
        <f t="shared" si="639"/>
        <v>0.95791205978947513</v>
      </c>
    </row>
    <row r="10233" spans="1:13" ht="27.6">
      <c r="A10233" t="s">
        <v>164</v>
      </c>
      <c r="B10233" t="s">
        <v>112</v>
      </c>
      <c r="C10233" s="14" t="s">
        <v>384</v>
      </c>
      <c r="D10233" t="s">
        <v>112</v>
      </c>
      <c r="E10233" t="s">
        <v>474</v>
      </c>
      <c r="F10233" s="20">
        <v>2046</v>
      </c>
      <c r="G10233" s="20">
        <v>61</v>
      </c>
      <c r="H10233" s="11">
        <v>16030.192495282199</v>
      </c>
      <c r="I10233" s="10">
        <v>3723255.5137453899</v>
      </c>
      <c r="J10233" s="33">
        <f t="shared" si="636"/>
        <v>4.3054236906659967E-3</v>
      </c>
      <c r="K10233" s="33">
        <f t="shared" si="637"/>
        <v>4.2961686411552291E-3</v>
      </c>
      <c r="L10233" s="33">
        <f t="shared" si="638"/>
        <v>0.95791205978947513</v>
      </c>
      <c r="M10233" s="33">
        <f t="shared" si="639"/>
        <v>0.95379670803722316</v>
      </c>
    </row>
    <row r="10234" spans="1:13" ht="27.6">
      <c r="A10234" t="s">
        <v>164</v>
      </c>
      <c r="B10234" t="s">
        <v>112</v>
      </c>
      <c r="C10234" s="14" t="s">
        <v>384</v>
      </c>
      <c r="D10234" t="s">
        <v>112</v>
      </c>
      <c r="E10234" t="s">
        <v>474</v>
      </c>
      <c r="F10234" s="20">
        <v>2046</v>
      </c>
      <c r="G10234" s="20">
        <v>62</v>
      </c>
      <c r="H10234" s="11">
        <v>17416.227906661199</v>
      </c>
      <c r="I10234" s="10">
        <v>3711645.5641217199</v>
      </c>
      <c r="J10234" s="33">
        <f t="shared" si="636"/>
        <v>4.6923197826359182E-3</v>
      </c>
      <c r="K10234" s="33">
        <f t="shared" si="637"/>
        <v>4.6813280491280196E-3</v>
      </c>
      <c r="L10234" s="33">
        <f t="shared" si="638"/>
        <v>0.95379670803722316</v>
      </c>
      <c r="M10234" s="33">
        <f t="shared" si="639"/>
        <v>0.94933167275472252</v>
      </c>
    </row>
    <row r="10235" spans="1:13" ht="27.6">
      <c r="A10235" t="s">
        <v>164</v>
      </c>
      <c r="B10235" t="s">
        <v>112</v>
      </c>
      <c r="C10235" s="14" t="s">
        <v>384</v>
      </c>
      <c r="D10235" t="s">
        <v>112</v>
      </c>
      <c r="E10235" t="s">
        <v>474</v>
      </c>
      <c r="F10235" s="20">
        <v>2046</v>
      </c>
      <c r="G10235" s="20">
        <v>63</v>
      </c>
      <c r="H10235" s="11">
        <v>18557.081643826801</v>
      </c>
      <c r="I10235" s="10">
        <v>3645988.72405395</v>
      </c>
      <c r="J10235" s="33">
        <f t="shared" si="636"/>
        <v>5.0897254622316295E-3</v>
      </c>
      <c r="K10235" s="33">
        <f t="shared" si="637"/>
        <v>5.0767947568064464E-3</v>
      </c>
      <c r="L10235" s="33">
        <f t="shared" si="638"/>
        <v>0.94933167275472252</v>
      </c>
      <c r="M10235" s="33">
        <f t="shared" si="639"/>
        <v>0.94451211069601104</v>
      </c>
    </row>
    <row r="10236" spans="1:13" ht="27.6">
      <c r="A10236" t="s">
        <v>164</v>
      </c>
      <c r="B10236" t="s">
        <v>112</v>
      </c>
      <c r="C10236" s="14" t="s">
        <v>384</v>
      </c>
      <c r="D10236" t="s">
        <v>112</v>
      </c>
      <c r="E10236" t="s">
        <v>474</v>
      </c>
      <c r="F10236" s="20">
        <v>2046</v>
      </c>
      <c r="G10236" s="20">
        <v>64</v>
      </c>
      <c r="H10236" s="11">
        <v>19939.3295815891</v>
      </c>
      <c r="I10236" s="10">
        <v>3556435.9732311401</v>
      </c>
      <c r="J10236" s="33">
        <f t="shared" si="636"/>
        <v>5.6065481655426953E-3</v>
      </c>
      <c r="K10236" s="33">
        <f t="shared" si="637"/>
        <v>5.5908608053821807E-3</v>
      </c>
      <c r="L10236" s="33">
        <f t="shared" si="638"/>
        <v>0.94451211069601104</v>
      </c>
      <c r="M10236" s="33">
        <f t="shared" si="639"/>
        <v>0.93923147495611192</v>
      </c>
    </row>
    <row r="10237" spans="1:13" ht="27.6">
      <c r="A10237" t="s">
        <v>164</v>
      </c>
      <c r="B10237" t="s">
        <v>112</v>
      </c>
      <c r="C10237" s="14" t="s">
        <v>384</v>
      </c>
      <c r="D10237" t="s">
        <v>112</v>
      </c>
      <c r="E10237" t="s">
        <v>474</v>
      </c>
      <c r="F10237" s="20">
        <v>2046</v>
      </c>
      <c r="G10237" s="20">
        <v>65</v>
      </c>
      <c r="H10237" s="11">
        <v>21191.479927606699</v>
      </c>
      <c r="I10237" s="10">
        <v>3459154.9188806401</v>
      </c>
      <c r="J10237" s="33">
        <f t="shared" si="636"/>
        <v>6.1262014638142088E-3</v>
      </c>
      <c r="K10237" s="33">
        <f t="shared" si="637"/>
        <v>6.1074745527516239E-3</v>
      </c>
      <c r="L10237" s="33">
        <f t="shared" si="638"/>
        <v>0.93923147495611192</v>
      </c>
      <c r="M10237" s="33">
        <f t="shared" si="639"/>
        <v>0.93349514262367406</v>
      </c>
    </row>
    <row r="10238" spans="1:13" ht="27.6">
      <c r="A10238" t="s">
        <v>164</v>
      </c>
      <c r="B10238" t="s">
        <v>112</v>
      </c>
      <c r="C10238" s="14" t="s">
        <v>384</v>
      </c>
      <c r="D10238" t="s">
        <v>112</v>
      </c>
      <c r="E10238" t="s">
        <v>474</v>
      </c>
      <c r="F10238" s="20">
        <v>2046</v>
      </c>
      <c r="G10238" s="20">
        <v>66</v>
      </c>
      <c r="H10238" s="11">
        <v>21667.719596353701</v>
      </c>
      <c r="I10238" s="10">
        <v>3364414.1489503901</v>
      </c>
      <c r="J10238" s="33">
        <f t="shared" si="636"/>
        <v>6.4402652696944184E-3</v>
      </c>
      <c r="K10238" s="33">
        <f t="shared" si="637"/>
        <v>6.4195712102320668E-3</v>
      </c>
      <c r="L10238" s="33">
        <f t="shared" si="638"/>
        <v>0.93349514262367406</v>
      </c>
      <c r="M10238" s="33">
        <f t="shared" si="639"/>
        <v>0.92750250408119561</v>
      </c>
    </row>
    <row r="10239" spans="1:13" ht="27.6">
      <c r="A10239" t="s">
        <v>164</v>
      </c>
      <c r="B10239" t="s">
        <v>112</v>
      </c>
      <c r="C10239" s="14" t="s">
        <v>384</v>
      </c>
      <c r="D10239" t="s">
        <v>112</v>
      </c>
      <c r="E10239" t="s">
        <v>474</v>
      </c>
      <c r="F10239" s="20">
        <v>2046</v>
      </c>
      <c r="G10239" s="20">
        <v>67</v>
      </c>
      <c r="H10239" s="11">
        <v>22841.888680105101</v>
      </c>
      <c r="I10239" s="10">
        <v>3255092.0923563102</v>
      </c>
      <c r="J10239" s="33">
        <f t="shared" si="636"/>
        <v>7.017278784137322E-3</v>
      </c>
      <c r="K10239" s="33">
        <f t="shared" si="637"/>
        <v>6.9927151735214021E-3</v>
      </c>
      <c r="L10239" s="33">
        <f t="shared" si="638"/>
        <v>0.92750250408119561</v>
      </c>
      <c r="M10239" s="33">
        <f t="shared" si="639"/>
        <v>0.92101674324742799</v>
      </c>
    </row>
    <row r="10240" spans="1:13" ht="27.6">
      <c r="A10240" t="s">
        <v>164</v>
      </c>
      <c r="B10240" t="s">
        <v>112</v>
      </c>
      <c r="C10240" s="14" t="s">
        <v>384</v>
      </c>
      <c r="D10240" t="s">
        <v>112</v>
      </c>
      <c r="E10240" t="s">
        <v>474</v>
      </c>
      <c r="F10240" s="20">
        <v>2046</v>
      </c>
      <c r="G10240" s="20">
        <v>68</v>
      </c>
      <c r="H10240" s="11">
        <v>23751.055551418802</v>
      </c>
      <c r="I10240" s="10">
        <v>3123775.0461539798</v>
      </c>
      <c r="J10240" s="33">
        <f t="shared" si="636"/>
        <v>7.6033181648791637E-3</v>
      </c>
      <c r="K10240" s="33">
        <f t="shared" si="637"/>
        <v>7.5744860608175646E-3</v>
      </c>
      <c r="L10240" s="33">
        <f t="shared" si="638"/>
        <v>0.92101674324742799</v>
      </c>
      <c r="M10240" s="33">
        <f t="shared" si="639"/>
        <v>0.91404051476392079</v>
      </c>
    </row>
    <row r="10241" spans="1:13" ht="27.6">
      <c r="A10241" t="s">
        <v>164</v>
      </c>
      <c r="B10241" t="s">
        <v>112</v>
      </c>
      <c r="C10241" s="14" t="s">
        <v>384</v>
      </c>
      <c r="D10241" t="s">
        <v>112</v>
      </c>
      <c r="E10241" t="s">
        <v>474</v>
      </c>
      <c r="F10241" s="20">
        <v>2046</v>
      </c>
      <c r="G10241" s="20">
        <v>69</v>
      </c>
      <c r="H10241" s="11">
        <v>24007.854762708099</v>
      </c>
      <c r="I10241" s="10">
        <v>2994952.2053023102</v>
      </c>
      <c r="J10241" s="33">
        <f t="shared" si="636"/>
        <v>8.0161061402596739E-3</v>
      </c>
      <c r="K10241" s="33">
        <f t="shared" si="637"/>
        <v>7.9840628394320934E-3</v>
      </c>
      <c r="L10241" s="33">
        <f t="shared" si="638"/>
        <v>0.91404051476392079</v>
      </c>
      <c r="M10241" s="33">
        <f t="shared" si="639"/>
        <v>0.9067427578562588</v>
      </c>
    </row>
    <row r="10242" spans="1:13" ht="27.6">
      <c r="A10242" t="s">
        <v>164</v>
      </c>
      <c r="B10242" t="s">
        <v>112</v>
      </c>
      <c r="C10242" s="14" t="s">
        <v>384</v>
      </c>
      <c r="D10242" t="s">
        <v>112</v>
      </c>
      <c r="E10242" t="s">
        <v>474</v>
      </c>
      <c r="F10242" s="20">
        <v>2047</v>
      </c>
      <c r="G10242" s="20">
        <v>30</v>
      </c>
      <c r="H10242" s="11">
        <v>652.06794991848199</v>
      </c>
      <c r="I10242" s="10">
        <v>4346899.76708862</v>
      </c>
      <c r="J10242" s="33">
        <f t="shared" ref="J10242:J10305" si="640">IF(I10242&gt;0,H10242/I10242,0)</f>
        <v>1.5000758813337237E-4</v>
      </c>
      <c r="K10242" s="33">
        <f t="shared" ref="K10242:K10305" si="641">1-EXP(-J10242)</f>
        <v>1.4999633755763409E-4</v>
      </c>
      <c r="L10242" s="33">
        <f t="shared" ref="L10242:L10305" si="642">IF(G10242=30,1,M10241)</f>
        <v>1</v>
      </c>
      <c r="M10242" s="33">
        <f t="shared" ref="M10242:M10305" si="643">L10242*(1-K10242)</f>
        <v>0.99985000366244237</v>
      </c>
    </row>
    <row r="10243" spans="1:13" ht="27.6">
      <c r="A10243" t="s">
        <v>164</v>
      </c>
      <c r="B10243" t="s">
        <v>112</v>
      </c>
      <c r="C10243" s="14" t="s">
        <v>384</v>
      </c>
      <c r="D10243" t="s">
        <v>112</v>
      </c>
      <c r="E10243" t="s">
        <v>474</v>
      </c>
      <c r="F10243" s="20">
        <v>2047</v>
      </c>
      <c r="G10243" s="20">
        <v>31</v>
      </c>
      <c r="H10243" s="11">
        <v>995.48287931082405</v>
      </c>
      <c r="I10243" s="10">
        <v>4583753.7947031604</v>
      </c>
      <c r="J10243" s="33">
        <f t="shared" si="640"/>
        <v>2.1717634146519219E-4</v>
      </c>
      <c r="K10243" s="33">
        <f t="shared" si="641"/>
        <v>2.1715276039069309E-4</v>
      </c>
      <c r="L10243" s="33">
        <f t="shared" si="642"/>
        <v>0.99985000366244237</v>
      </c>
      <c r="M10243" s="33">
        <f t="shared" si="643"/>
        <v>0.99963288347417045</v>
      </c>
    </row>
    <row r="10244" spans="1:13" ht="27.6">
      <c r="A10244" t="s">
        <v>164</v>
      </c>
      <c r="B10244" t="s">
        <v>112</v>
      </c>
      <c r="C10244" s="14" t="s">
        <v>384</v>
      </c>
      <c r="D10244" t="s">
        <v>112</v>
      </c>
      <c r="E10244" t="s">
        <v>474</v>
      </c>
      <c r="F10244" s="20">
        <v>2047</v>
      </c>
      <c r="G10244" s="20">
        <v>32</v>
      </c>
      <c r="H10244" s="11">
        <v>1058.9478386874</v>
      </c>
      <c r="I10244" s="10">
        <v>4647231.2742299996</v>
      </c>
      <c r="J10244" s="33">
        <f t="shared" si="640"/>
        <v>2.2786639532220337E-4</v>
      </c>
      <c r="K10244" s="33">
        <f t="shared" si="641"/>
        <v>2.2784043574697321E-4</v>
      </c>
      <c r="L10244" s="33">
        <f t="shared" si="642"/>
        <v>0.99963288347417045</v>
      </c>
      <c r="M10244" s="33">
        <f t="shared" si="643"/>
        <v>0.99940512668241266</v>
      </c>
    </row>
    <row r="10245" spans="1:13" ht="27.6">
      <c r="A10245" t="s">
        <v>164</v>
      </c>
      <c r="B10245" t="s">
        <v>112</v>
      </c>
      <c r="C10245" s="14" t="s">
        <v>384</v>
      </c>
      <c r="D10245" t="s">
        <v>112</v>
      </c>
      <c r="E10245" t="s">
        <v>474</v>
      </c>
      <c r="F10245" s="20">
        <v>2047</v>
      </c>
      <c r="G10245" s="20">
        <v>33</v>
      </c>
      <c r="H10245" s="11">
        <v>1142.3827608502099</v>
      </c>
      <c r="I10245" s="10">
        <v>4718697.8410231303</v>
      </c>
      <c r="J10245" s="33">
        <f t="shared" si="640"/>
        <v>2.4209703594890771E-4</v>
      </c>
      <c r="K10245" s="33">
        <f t="shared" si="641"/>
        <v>2.4206773282631211E-4</v>
      </c>
      <c r="L10245" s="33">
        <f t="shared" si="642"/>
        <v>0.99940512668241266</v>
      </c>
      <c r="M10245" s="33">
        <f t="shared" si="643"/>
        <v>0.99916320294922167</v>
      </c>
    </row>
    <row r="10246" spans="1:13" ht="27.6">
      <c r="A10246" t="s">
        <v>164</v>
      </c>
      <c r="B10246" t="s">
        <v>112</v>
      </c>
      <c r="C10246" s="14" t="s">
        <v>384</v>
      </c>
      <c r="D10246" t="s">
        <v>112</v>
      </c>
      <c r="E10246" t="s">
        <v>474</v>
      </c>
      <c r="F10246" s="20">
        <v>2047</v>
      </c>
      <c r="G10246" s="20">
        <v>34</v>
      </c>
      <c r="H10246" s="11">
        <v>1233.4626863583801</v>
      </c>
      <c r="I10246" s="10">
        <v>4809402.4535154104</v>
      </c>
      <c r="J10246" s="33">
        <f t="shared" si="640"/>
        <v>2.5646901008602143E-4</v>
      </c>
      <c r="K10246" s="33">
        <f t="shared" si="641"/>
        <v>2.5643612472092681E-4</v>
      </c>
      <c r="L10246" s="33">
        <f t="shared" si="642"/>
        <v>0.99916320294922167</v>
      </c>
      <c r="M10246" s="33">
        <f t="shared" si="643"/>
        <v>0.99890698140949363</v>
      </c>
    </row>
    <row r="10247" spans="1:13" ht="27.6">
      <c r="A10247" t="s">
        <v>164</v>
      </c>
      <c r="B10247" t="s">
        <v>112</v>
      </c>
      <c r="C10247" s="14" t="s">
        <v>384</v>
      </c>
      <c r="D10247" t="s">
        <v>112</v>
      </c>
      <c r="E10247" t="s">
        <v>474</v>
      </c>
      <c r="F10247" s="20">
        <v>2047</v>
      </c>
      <c r="G10247" s="20">
        <v>35</v>
      </c>
      <c r="H10247" s="11">
        <v>1338.6773982713901</v>
      </c>
      <c r="I10247" s="10">
        <v>4852115.1545054596</v>
      </c>
      <c r="J10247" s="33">
        <f t="shared" si="640"/>
        <v>2.7589563636558654E-4</v>
      </c>
      <c r="K10247" s="33">
        <f t="shared" si="641"/>
        <v>2.7585758066439592E-4</v>
      </c>
      <c r="L10247" s="33">
        <f t="shared" si="642"/>
        <v>0.99890698140949363</v>
      </c>
      <c r="M10247" s="33">
        <f t="shared" si="643"/>
        <v>0.99863142534629323</v>
      </c>
    </row>
    <row r="10248" spans="1:13" ht="27.6">
      <c r="A10248" t="s">
        <v>164</v>
      </c>
      <c r="B10248" t="s">
        <v>112</v>
      </c>
      <c r="C10248" s="14" t="s">
        <v>384</v>
      </c>
      <c r="D10248" t="s">
        <v>112</v>
      </c>
      <c r="E10248" t="s">
        <v>474</v>
      </c>
      <c r="F10248" s="20">
        <v>2047</v>
      </c>
      <c r="G10248" s="20">
        <v>36</v>
      </c>
      <c r="H10248" s="11">
        <v>1667.0133973556699</v>
      </c>
      <c r="I10248" s="10">
        <v>4771881.6852488704</v>
      </c>
      <c r="J10248" s="33">
        <f t="shared" si="640"/>
        <v>3.4934089051470881E-4</v>
      </c>
      <c r="K10248" s="33">
        <f t="shared" si="641"/>
        <v>3.492798780907469E-4</v>
      </c>
      <c r="L10248" s="33">
        <f t="shared" si="642"/>
        <v>0.99863142534629323</v>
      </c>
      <c r="M10248" s="33">
        <f t="shared" si="643"/>
        <v>0.99828262348379071</v>
      </c>
    </row>
    <row r="10249" spans="1:13" ht="27.6">
      <c r="A10249" t="s">
        <v>164</v>
      </c>
      <c r="B10249" t="s">
        <v>112</v>
      </c>
      <c r="C10249" s="14" t="s">
        <v>384</v>
      </c>
      <c r="D10249" t="s">
        <v>112</v>
      </c>
      <c r="E10249" t="s">
        <v>474</v>
      </c>
      <c r="F10249" s="20">
        <v>2047</v>
      </c>
      <c r="G10249" s="20">
        <v>37</v>
      </c>
      <c r="H10249" s="11">
        <v>1776.6626951845601</v>
      </c>
      <c r="I10249" s="10">
        <v>4670224.4275182597</v>
      </c>
      <c r="J10249" s="33">
        <f t="shared" si="640"/>
        <v>3.8042340850173495E-4</v>
      </c>
      <c r="K10249" s="33">
        <f t="shared" si="641"/>
        <v>3.8035105669198543E-4</v>
      </c>
      <c r="L10249" s="33">
        <f t="shared" si="642"/>
        <v>0.99828262348379071</v>
      </c>
      <c r="M10249" s="33">
        <f t="shared" si="643"/>
        <v>0.99790292563307137</v>
      </c>
    </row>
    <row r="10250" spans="1:13" ht="27.6">
      <c r="A10250" t="s">
        <v>164</v>
      </c>
      <c r="B10250" t="s">
        <v>112</v>
      </c>
      <c r="C10250" s="14" t="s">
        <v>384</v>
      </c>
      <c r="D10250" t="s">
        <v>112</v>
      </c>
      <c r="E10250" t="s">
        <v>474</v>
      </c>
      <c r="F10250" s="20">
        <v>2047</v>
      </c>
      <c r="G10250" s="20">
        <v>38</v>
      </c>
      <c r="H10250" s="11">
        <v>1923.0246722714301</v>
      </c>
      <c r="I10250" s="10">
        <v>4612462.8537806598</v>
      </c>
      <c r="J10250" s="33">
        <f t="shared" si="640"/>
        <v>4.1691927571735349E-4</v>
      </c>
      <c r="K10250" s="33">
        <f t="shared" si="641"/>
        <v>4.1683237695311348E-4</v>
      </c>
      <c r="L10250" s="33">
        <f t="shared" si="642"/>
        <v>0.99790292563307137</v>
      </c>
      <c r="M10250" s="33">
        <f t="shared" si="643"/>
        <v>0.99748696738461129</v>
      </c>
    </row>
    <row r="10251" spans="1:13" ht="27.6">
      <c r="A10251" t="s">
        <v>164</v>
      </c>
      <c r="B10251" t="s">
        <v>112</v>
      </c>
      <c r="C10251" s="14" t="s">
        <v>384</v>
      </c>
      <c r="D10251" t="s">
        <v>112</v>
      </c>
      <c r="E10251" t="s">
        <v>474</v>
      </c>
      <c r="F10251" s="20">
        <v>2047</v>
      </c>
      <c r="G10251" s="20">
        <v>39</v>
      </c>
      <c r="H10251" s="11">
        <v>2040.06163107526</v>
      </c>
      <c r="I10251" s="10">
        <v>4602761.4066037899</v>
      </c>
      <c r="J10251" s="33">
        <f t="shared" si="640"/>
        <v>4.4322558804553533E-4</v>
      </c>
      <c r="K10251" s="33">
        <f t="shared" si="641"/>
        <v>4.4312737809482083E-4</v>
      </c>
      <c r="L10251" s="33">
        <f t="shared" si="642"/>
        <v>0.99748696738461129</v>
      </c>
      <c r="M10251" s="33">
        <f t="shared" si="643"/>
        <v>0.99704495360007039</v>
      </c>
    </row>
    <row r="10252" spans="1:13" ht="27.6">
      <c r="A10252" t="s">
        <v>164</v>
      </c>
      <c r="B10252" t="s">
        <v>112</v>
      </c>
      <c r="C10252" s="14" t="s">
        <v>384</v>
      </c>
      <c r="D10252" t="s">
        <v>112</v>
      </c>
      <c r="E10252" t="s">
        <v>474</v>
      </c>
      <c r="F10252" s="20">
        <v>2047</v>
      </c>
      <c r="G10252" s="20">
        <v>40</v>
      </c>
      <c r="H10252" s="11">
        <v>2208.89721646521</v>
      </c>
      <c r="I10252" s="10">
        <v>4572916.412335</v>
      </c>
      <c r="J10252" s="33">
        <f t="shared" si="640"/>
        <v>4.8303905370037449E-4</v>
      </c>
      <c r="K10252" s="33">
        <f t="shared" si="641"/>
        <v>4.8292240911873563E-4</v>
      </c>
      <c r="L10252" s="33">
        <f t="shared" si="642"/>
        <v>0.99704495360007039</v>
      </c>
      <c r="M10252" s="33">
        <f t="shared" si="643"/>
        <v>0.99656345824907822</v>
      </c>
    </row>
    <row r="10253" spans="1:13" ht="27.6">
      <c r="A10253" t="s">
        <v>164</v>
      </c>
      <c r="B10253" t="s">
        <v>112</v>
      </c>
      <c r="C10253" s="14" t="s">
        <v>384</v>
      </c>
      <c r="D10253" t="s">
        <v>112</v>
      </c>
      <c r="E10253" t="s">
        <v>474</v>
      </c>
      <c r="F10253" s="20">
        <v>2047</v>
      </c>
      <c r="G10253" s="20">
        <v>41</v>
      </c>
      <c r="H10253" s="11">
        <v>2824.5622834010401</v>
      </c>
      <c r="I10253" s="10">
        <v>4499492.8422964197</v>
      </c>
      <c r="J10253" s="33">
        <f t="shared" si="640"/>
        <v>6.2775125606366329E-4</v>
      </c>
      <c r="K10253" s="33">
        <f t="shared" si="641"/>
        <v>6.2755426146732241E-4</v>
      </c>
      <c r="L10253" s="33">
        <f t="shared" si="642"/>
        <v>0.99656345824907822</v>
      </c>
      <c r="M10253" s="33">
        <f t="shared" si="643"/>
        <v>0.99593806060403145</v>
      </c>
    </row>
    <row r="10254" spans="1:13" ht="27.6">
      <c r="A10254" t="s">
        <v>164</v>
      </c>
      <c r="B10254" t="s">
        <v>112</v>
      </c>
      <c r="C10254" s="14" t="s">
        <v>384</v>
      </c>
      <c r="D10254" t="s">
        <v>112</v>
      </c>
      <c r="E10254" t="s">
        <v>474</v>
      </c>
      <c r="F10254" s="20">
        <v>2047</v>
      </c>
      <c r="G10254" s="20">
        <v>42</v>
      </c>
      <c r="H10254" s="11">
        <v>3063.3088588934402</v>
      </c>
      <c r="I10254" s="10">
        <v>4403503.57996652</v>
      </c>
      <c r="J10254" s="33">
        <f t="shared" si="640"/>
        <v>6.9565263278762465E-4</v>
      </c>
      <c r="K10254" s="33">
        <f t="shared" si="641"/>
        <v>6.9541072259327041E-4</v>
      </c>
      <c r="L10254" s="33">
        <f t="shared" si="642"/>
        <v>0.99593806060403145</v>
      </c>
      <c r="M10254" s="33">
        <f t="shared" si="643"/>
        <v>0.99524547459764867</v>
      </c>
    </row>
    <row r="10255" spans="1:13" ht="27.6">
      <c r="A10255" t="s">
        <v>164</v>
      </c>
      <c r="B10255" t="s">
        <v>112</v>
      </c>
      <c r="C10255" s="14" t="s">
        <v>384</v>
      </c>
      <c r="D10255" t="s">
        <v>112</v>
      </c>
      <c r="E10255" t="s">
        <v>474</v>
      </c>
      <c r="F10255" s="20">
        <v>2047</v>
      </c>
      <c r="G10255" s="20">
        <v>43</v>
      </c>
      <c r="H10255" s="11">
        <v>3356.0071150021199</v>
      </c>
      <c r="I10255" s="10">
        <v>4303535.1553534698</v>
      </c>
      <c r="J10255" s="33">
        <f t="shared" si="640"/>
        <v>7.7982565352750679E-4</v>
      </c>
      <c r="K10255" s="33">
        <f t="shared" si="641"/>
        <v>7.7952166852612859E-4</v>
      </c>
      <c r="L10255" s="33">
        <f t="shared" si="642"/>
        <v>0.99524547459764867</v>
      </c>
      <c r="M10255" s="33">
        <f t="shared" si="643"/>
        <v>0.99446965918469721</v>
      </c>
    </row>
    <row r="10256" spans="1:13" ht="27.6">
      <c r="A10256" t="s">
        <v>164</v>
      </c>
      <c r="B10256" t="s">
        <v>112</v>
      </c>
      <c r="C10256" s="14" t="s">
        <v>384</v>
      </c>
      <c r="D10256" t="s">
        <v>112</v>
      </c>
      <c r="E10256" t="s">
        <v>474</v>
      </c>
      <c r="F10256" s="20">
        <v>2047</v>
      </c>
      <c r="G10256" s="20">
        <v>44</v>
      </c>
      <c r="H10256" s="11">
        <v>3531.4723303431001</v>
      </c>
      <c r="I10256" s="10">
        <v>4256224.8132065497</v>
      </c>
      <c r="J10256" s="33">
        <f t="shared" si="640"/>
        <v>8.2971940753349526E-4</v>
      </c>
      <c r="K10256" s="33">
        <f t="shared" si="641"/>
        <v>8.2937528556736861E-4</v>
      </c>
      <c r="L10256" s="33">
        <f t="shared" si="642"/>
        <v>0.99446965918469721</v>
      </c>
      <c r="M10256" s="33">
        <f t="shared" si="643"/>
        <v>0.99364487062712281</v>
      </c>
    </row>
    <row r="10257" spans="1:13" ht="27.6">
      <c r="A10257" t="s">
        <v>164</v>
      </c>
      <c r="B10257" t="s">
        <v>112</v>
      </c>
      <c r="C10257" s="14" t="s">
        <v>384</v>
      </c>
      <c r="D10257" t="s">
        <v>112</v>
      </c>
      <c r="E10257" t="s">
        <v>474</v>
      </c>
      <c r="F10257" s="20">
        <v>2047</v>
      </c>
      <c r="G10257" s="20">
        <v>45</v>
      </c>
      <c r="H10257" s="11">
        <v>3834.0513869010801</v>
      </c>
      <c r="I10257" s="10">
        <v>4230840.32435368</v>
      </c>
      <c r="J10257" s="33">
        <f t="shared" si="640"/>
        <v>9.0621509983050122E-4</v>
      </c>
      <c r="K10257" s="33">
        <f t="shared" si="641"/>
        <v>9.058046109333695E-4</v>
      </c>
      <c r="L10257" s="33">
        <f t="shared" si="642"/>
        <v>0.99364487062712281</v>
      </c>
      <c r="M10257" s="33">
        <f t="shared" si="643"/>
        <v>0.9927448225216785</v>
      </c>
    </row>
    <row r="10258" spans="1:13" ht="27.6">
      <c r="A10258" t="s">
        <v>164</v>
      </c>
      <c r="B10258" t="s">
        <v>112</v>
      </c>
      <c r="C10258" s="14" t="s">
        <v>384</v>
      </c>
      <c r="D10258" t="s">
        <v>112</v>
      </c>
      <c r="E10258" t="s">
        <v>474</v>
      </c>
      <c r="F10258" s="20">
        <v>2047</v>
      </c>
      <c r="G10258" s="20">
        <v>46</v>
      </c>
      <c r="H10258" s="11">
        <v>4775.6826498547898</v>
      </c>
      <c r="I10258" s="10">
        <v>4204895.3860479603</v>
      </c>
      <c r="J10258" s="33">
        <f t="shared" si="640"/>
        <v>1.1357435111705105E-3</v>
      </c>
      <c r="K10258" s="33">
        <f t="shared" si="641"/>
        <v>1.1350987986080696E-3</v>
      </c>
      <c r="L10258" s="33">
        <f t="shared" si="642"/>
        <v>0.9927448225216785</v>
      </c>
      <c r="M10258" s="33">
        <f t="shared" si="643"/>
        <v>0.99161795906630978</v>
      </c>
    </row>
    <row r="10259" spans="1:13" ht="27.6">
      <c r="A10259" t="s">
        <v>164</v>
      </c>
      <c r="B10259" t="s">
        <v>112</v>
      </c>
      <c r="C10259" s="14" t="s">
        <v>384</v>
      </c>
      <c r="D10259" t="s">
        <v>112</v>
      </c>
      <c r="E10259" t="s">
        <v>474</v>
      </c>
      <c r="F10259" s="20">
        <v>2047</v>
      </c>
      <c r="G10259" s="20">
        <v>47</v>
      </c>
      <c r="H10259" s="11">
        <v>5273.0790149204804</v>
      </c>
      <c r="I10259" s="10">
        <v>4197659.8393963203</v>
      </c>
      <c r="J10259" s="33">
        <f t="shared" si="640"/>
        <v>1.2561949316214293E-3</v>
      </c>
      <c r="K10259" s="33">
        <f t="shared" si="641"/>
        <v>1.2554062490491846E-3</v>
      </c>
      <c r="L10259" s="33">
        <f t="shared" si="642"/>
        <v>0.99161795906630978</v>
      </c>
      <c r="M10259" s="33">
        <f t="shared" si="643"/>
        <v>0.99037307568382849</v>
      </c>
    </row>
    <row r="10260" spans="1:13" ht="27.6">
      <c r="A10260" t="s">
        <v>164</v>
      </c>
      <c r="B10260" t="s">
        <v>112</v>
      </c>
      <c r="C10260" s="14" t="s">
        <v>384</v>
      </c>
      <c r="D10260" t="s">
        <v>112</v>
      </c>
      <c r="E10260" t="s">
        <v>474</v>
      </c>
      <c r="F10260" s="20">
        <v>2047</v>
      </c>
      <c r="G10260" s="20">
        <v>48</v>
      </c>
      <c r="H10260" s="11">
        <v>5918.3789092516899</v>
      </c>
      <c r="I10260" s="10">
        <v>4226988.6229884401</v>
      </c>
      <c r="J10260" s="33">
        <f t="shared" si="640"/>
        <v>1.400140723602765E-3</v>
      </c>
      <c r="K10260" s="33">
        <f t="shared" si="641"/>
        <v>1.3991609838910346E-3</v>
      </c>
      <c r="L10260" s="33">
        <f t="shared" si="642"/>
        <v>0.99037307568382849</v>
      </c>
      <c r="M10260" s="33">
        <f t="shared" si="643"/>
        <v>0.98898738431683553</v>
      </c>
    </row>
    <row r="10261" spans="1:13" ht="27.6">
      <c r="A10261" t="s">
        <v>164</v>
      </c>
      <c r="B10261" t="s">
        <v>112</v>
      </c>
      <c r="C10261" s="14" t="s">
        <v>384</v>
      </c>
      <c r="D10261" t="s">
        <v>112</v>
      </c>
      <c r="E10261" t="s">
        <v>474</v>
      </c>
      <c r="F10261" s="20">
        <v>2047</v>
      </c>
      <c r="G10261" s="20">
        <v>49</v>
      </c>
      <c r="H10261" s="11">
        <v>6452.1891182028003</v>
      </c>
      <c r="I10261" s="10">
        <v>4257689.5366746401</v>
      </c>
      <c r="J10261" s="33">
        <f t="shared" si="640"/>
        <v>1.5154202913634982E-3</v>
      </c>
      <c r="K10261" s="33">
        <f t="shared" si="641"/>
        <v>1.5142726218408953E-3</v>
      </c>
      <c r="L10261" s="33">
        <f t="shared" si="642"/>
        <v>0.98898738431683553</v>
      </c>
      <c r="M10261" s="33">
        <f t="shared" si="643"/>
        <v>0.98748978779741847</v>
      </c>
    </row>
    <row r="10262" spans="1:13" ht="27.6">
      <c r="A10262" t="s">
        <v>164</v>
      </c>
      <c r="B10262" t="s">
        <v>112</v>
      </c>
      <c r="C10262" s="14" t="s">
        <v>384</v>
      </c>
      <c r="D10262" t="s">
        <v>112</v>
      </c>
      <c r="E10262" t="s">
        <v>474</v>
      </c>
      <c r="F10262" s="20">
        <v>2047</v>
      </c>
      <c r="G10262" s="20">
        <v>50</v>
      </c>
      <c r="H10262" s="11">
        <v>7002.9909107173798</v>
      </c>
      <c r="I10262" s="10">
        <v>4242502.4157431396</v>
      </c>
      <c r="J10262" s="33">
        <f t="shared" si="640"/>
        <v>1.6506745841158698E-3</v>
      </c>
      <c r="K10262" s="33">
        <f t="shared" si="641"/>
        <v>1.649312970121497E-3</v>
      </c>
      <c r="L10262" s="33">
        <f t="shared" si="642"/>
        <v>0.98748978779741847</v>
      </c>
      <c r="M10262" s="33">
        <f t="shared" si="643"/>
        <v>0.98586110808254168</v>
      </c>
    </row>
    <row r="10263" spans="1:13" ht="27.6">
      <c r="A10263" t="s">
        <v>164</v>
      </c>
      <c r="B10263" t="s">
        <v>112</v>
      </c>
      <c r="C10263" s="14" t="s">
        <v>384</v>
      </c>
      <c r="D10263" t="s">
        <v>112</v>
      </c>
      <c r="E10263" t="s">
        <v>474</v>
      </c>
      <c r="F10263" s="20">
        <v>2047</v>
      </c>
      <c r="G10263" s="20">
        <v>51</v>
      </c>
      <c r="H10263" s="11">
        <v>7757.9797823109802</v>
      </c>
      <c r="I10263" s="10">
        <v>4169497.24096969</v>
      </c>
      <c r="J10263" s="33">
        <f t="shared" si="640"/>
        <v>1.8606511370437375E-3</v>
      </c>
      <c r="K10263" s="33">
        <f t="shared" si="641"/>
        <v>1.8589211988203624E-3</v>
      </c>
      <c r="L10263" s="33">
        <f t="shared" si="642"/>
        <v>0.98586110808254168</v>
      </c>
      <c r="M10263" s="33">
        <f t="shared" si="643"/>
        <v>0.98402846996963456</v>
      </c>
    </row>
    <row r="10264" spans="1:13" ht="27.6">
      <c r="A10264" t="s">
        <v>164</v>
      </c>
      <c r="B10264" t="s">
        <v>112</v>
      </c>
      <c r="C10264" s="14" t="s">
        <v>384</v>
      </c>
      <c r="D10264" t="s">
        <v>112</v>
      </c>
      <c r="E10264" t="s">
        <v>474</v>
      </c>
      <c r="F10264" s="20">
        <v>2047</v>
      </c>
      <c r="G10264" s="20">
        <v>52</v>
      </c>
      <c r="H10264" s="11">
        <v>8293.3000771584593</v>
      </c>
      <c r="I10264" s="10">
        <v>4093786.1228767</v>
      </c>
      <c r="J10264" s="33">
        <f t="shared" si="640"/>
        <v>2.0258264179494469E-3</v>
      </c>
      <c r="K10264" s="33">
        <f t="shared" si="641"/>
        <v>2.023775816566209E-3</v>
      </c>
      <c r="L10264" s="33">
        <f t="shared" si="642"/>
        <v>0.98402846996963456</v>
      </c>
      <c r="M10264" s="33">
        <f t="shared" si="643"/>
        <v>0.98203701694929735</v>
      </c>
    </row>
    <row r="10265" spans="1:13" ht="27.6">
      <c r="A10265" t="s">
        <v>164</v>
      </c>
      <c r="B10265" t="s">
        <v>112</v>
      </c>
      <c r="C10265" s="14" t="s">
        <v>384</v>
      </c>
      <c r="D10265" t="s">
        <v>112</v>
      </c>
      <c r="E10265" t="s">
        <v>474</v>
      </c>
      <c r="F10265" s="20">
        <v>2047</v>
      </c>
      <c r="G10265" s="20">
        <v>53</v>
      </c>
      <c r="H10265" s="11">
        <v>8883.3608864202797</v>
      </c>
      <c r="I10265" s="10">
        <v>4025957.9561410402</v>
      </c>
      <c r="J10265" s="33">
        <f t="shared" si="640"/>
        <v>2.2065210275904511E-3</v>
      </c>
      <c r="K10265" s="33">
        <f t="shared" si="641"/>
        <v>2.2040884495749813E-3</v>
      </c>
      <c r="L10265" s="33">
        <f t="shared" si="642"/>
        <v>0.98203701694929735</v>
      </c>
      <c r="M10265" s="33">
        <f t="shared" si="643"/>
        <v>0.9798725205031843</v>
      </c>
    </row>
    <row r="10266" spans="1:13" ht="27.6">
      <c r="A10266" t="s">
        <v>164</v>
      </c>
      <c r="B10266" t="s">
        <v>112</v>
      </c>
      <c r="C10266" s="14" t="s">
        <v>384</v>
      </c>
      <c r="D10266" t="s">
        <v>112</v>
      </c>
      <c r="E10266" t="s">
        <v>474</v>
      </c>
      <c r="F10266" s="20">
        <v>2047</v>
      </c>
      <c r="G10266" s="20">
        <v>54</v>
      </c>
      <c r="H10266" s="11">
        <v>9580.1319990780594</v>
      </c>
      <c r="I10266" s="10">
        <v>3959358.5862686802</v>
      </c>
      <c r="J10266" s="33">
        <f t="shared" si="640"/>
        <v>2.4196171653415267E-3</v>
      </c>
      <c r="K10266" s="33">
        <f t="shared" si="641"/>
        <v>2.4166922512611766E-3</v>
      </c>
      <c r="L10266" s="33">
        <f t="shared" si="642"/>
        <v>0.9798725205031843</v>
      </c>
      <c r="M10266" s="33">
        <f t="shared" si="643"/>
        <v>0.97750447017566044</v>
      </c>
    </row>
    <row r="10267" spans="1:13" ht="27.6">
      <c r="A10267" t="s">
        <v>164</v>
      </c>
      <c r="B10267" t="s">
        <v>112</v>
      </c>
      <c r="C10267" s="14" t="s">
        <v>384</v>
      </c>
      <c r="D10267" t="s">
        <v>112</v>
      </c>
      <c r="E10267" t="s">
        <v>474</v>
      </c>
      <c r="F10267" s="20">
        <v>2047</v>
      </c>
      <c r="G10267" s="20">
        <v>55</v>
      </c>
      <c r="H10267" s="11">
        <v>10421.2034053026</v>
      </c>
      <c r="I10267" s="10">
        <v>3924570.4734823098</v>
      </c>
      <c r="J10267" s="33">
        <f t="shared" si="640"/>
        <v>2.6553742570599743E-3</v>
      </c>
      <c r="K10267" s="33">
        <f t="shared" si="641"/>
        <v>2.6518518692798532E-3</v>
      </c>
      <c r="L10267" s="33">
        <f t="shared" si="642"/>
        <v>0.97750447017566044</v>
      </c>
      <c r="M10267" s="33">
        <f t="shared" si="643"/>
        <v>0.9749122731191957</v>
      </c>
    </row>
    <row r="10268" spans="1:13" ht="27.6">
      <c r="A10268" t="s">
        <v>164</v>
      </c>
      <c r="B10268" t="s">
        <v>112</v>
      </c>
      <c r="C10268" s="14" t="s">
        <v>384</v>
      </c>
      <c r="D10268" t="s">
        <v>112</v>
      </c>
      <c r="E10268" t="s">
        <v>474</v>
      </c>
      <c r="F10268" s="20">
        <v>2047</v>
      </c>
      <c r="G10268" s="20">
        <v>56</v>
      </c>
      <c r="H10268" s="11">
        <v>11172.8326728103</v>
      </c>
      <c r="I10268" s="10">
        <v>3882657.3038468198</v>
      </c>
      <c r="J10268" s="33">
        <f t="shared" si="640"/>
        <v>2.8776252443759574E-3</v>
      </c>
      <c r="K10268" s="33">
        <f t="shared" si="641"/>
        <v>2.8734888494684752E-3</v>
      </c>
      <c r="L10268" s="33">
        <f t="shared" si="642"/>
        <v>0.9749122731191957</v>
      </c>
      <c r="M10268" s="33">
        <f t="shared" si="643"/>
        <v>0.97211087357317771</v>
      </c>
    </row>
    <row r="10269" spans="1:13" ht="27.6">
      <c r="A10269" t="s">
        <v>164</v>
      </c>
      <c r="B10269" t="s">
        <v>112</v>
      </c>
      <c r="C10269" s="14" t="s">
        <v>384</v>
      </c>
      <c r="D10269" t="s">
        <v>112</v>
      </c>
      <c r="E10269" t="s">
        <v>474</v>
      </c>
      <c r="F10269" s="20">
        <v>2047</v>
      </c>
      <c r="G10269" s="20">
        <v>57</v>
      </c>
      <c r="H10269" s="11">
        <v>12186.000029387</v>
      </c>
      <c r="I10269" s="10">
        <v>3842342.09112977</v>
      </c>
      <c r="J10269" s="33">
        <f t="shared" si="640"/>
        <v>3.1715031458336212E-3</v>
      </c>
      <c r="K10269" s="33">
        <f t="shared" si="641"/>
        <v>3.1664792422436694E-3</v>
      </c>
      <c r="L10269" s="33">
        <f t="shared" si="642"/>
        <v>0.97211087357317771</v>
      </c>
      <c r="M10269" s="33">
        <f t="shared" si="643"/>
        <v>0.9690327046708489</v>
      </c>
    </row>
    <row r="10270" spans="1:13" ht="27.6">
      <c r="A10270" t="s">
        <v>164</v>
      </c>
      <c r="B10270" t="s">
        <v>112</v>
      </c>
      <c r="C10270" s="14" t="s">
        <v>384</v>
      </c>
      <c r="D10270" t="s">
        <v>112</v>
      </c>
      <c r="E10270" t="s">
        <v>474</v>
      </c>
      <c r="F10270" s="20">
        <v>2047</v>
      </c>
      <c r="G10270" s="20">
        <v>58</v>
      </c>
      <c r="H10270" s="11">
        <v>13358.5329150711</v>
      </c>
      <c r="I10270" s="10">
        <v>3821161.58766384</v>
      </c>
      <c r="J10270" s="33">
        <f t="shared" si="640"/>
        <v>3.4959350994727663E-3</v>
      </c>
      <c r="K10270" s="33">
        <f t="shared" si="641"/>
        <v>3.4898314331083258E-3</v>
      </c>
      <c r="L10270" s="33">
        <f t="shared" si="642"/>
        <v>0.9690327046708489</v>
      </c>
      <c r="M10270" s="33">
        <f t="shared" si="643"/>
        <v>0.96565094387837858</v>
      </c>
    </row>
    <row r="10271" spans="1:13" ht="27.6">
      <c r="A10271" t="s">
        <v>164</v>
      </c>
      <c r="B10271" t="s">
        <v>112</v>
      </c>
      <c r="C10271" s="14" t="s">
        <v>384</v>
      </c>
      <c r="D10271" t="s">
        <v>112</v>
      </c>
      <c r="E10271" t="s">
        <v>474</v>
      </c>
      <c r="F10271" s="20">
        <v>2047</v>
      </c>
      <c r="G10271" s="20">
        <v>59</v>
      </c>
      <c r="H10271" s="11">
        <v>13908.7044924604</v>
      </c>
      <c r="I10271" s="10">
        <v>3754307.50392173</v>
      </c>
      <c r="J10271" s="33">
        <f t="shared" si="640"/>
        <v>3.7047323582129169E-3</v>
      </c>
      <c r="K10271" s="33">
        <f t="shared" si="641"/>
        <v>3.6978783040477747E-3</v>
      </c>
      <c r="L10271" s="33">
        <f t="shared" si="642"/>
        <v>0.96565094387837858</v>
      </c>
      <c r="M10271" s="33">
        <f t="shared" si="643"/>
        <v>0.96208008420372748</v>
      </c>
    </row>
    <row r="10272" spans="1:13" ht="27.6">
      <c r="A10272" t="s">
        <v>164</v>
      </c>
      <c r="B10272" t="s">
        <v>112</v>
      </c>
      <c r="C10272" s="14" t="s">
        <v>384</v>
      </c>
      <c r="D10272" t="s">
        <v>112</v>
      </c>
      <c r="E10272" t="s">
        <v>474</v>
      </c>
      <c r="F10272" s="20">
        <v>2047</v>
      </c>
      <c r="G10272" s="20">
        <v>60</v>
      </c>
      <c r="H10272" s="11">
        <v>14627.631800467499</v>
      </c>
      <c r="I10272" s="10">
        <v>3678324.9908592501</v>
      </c>
      <c r="J10272" s="33">
        <f t="shared" si="640"/>
        <v>3.976710007086816E-3</v>
      </c>
      <c r="K10272" s="33">
        <f t="shared" si="641"/>
        <v>3.9688133668639436E-3</v>
      </c>
      <c r="L10272" s="33">
        <f t="shared" si="642"/>
        <v>0.96208008420372748</v>
      </c>
      <c r="M10272" s="33">
        <f t="shared" si="643"/>
        <v>0.95826176790554618</v>
      </c>
    </row>
    <row r="10273" spans="1:13" ht="27.6">
      <c r="A10273" t="s">
        <v>164</v>
      </c>
      <c r="B10273" t="s">
        <v>112</v>
      </c>
      <c r="C10273" s="14" t="s">
        <v>384</v>
      </c>
      <c r="D10273" t="s">
        <v>112</v>
      </c>
      <c r="E10273" t="s">
        <v>474</v>
      </c>
      <c r="F10273" s="20">
        <v>2047</v>
      </c>
      <c r="G10273" s="20">
        <v>61</v>
      </c>
      <c r="H10273" s="11">
        <v>15564.9091169166</v>
      </c>
      <c r="I10273" s="10">
        <v>3656483.9198024501</v>
      </c>
      <c r="J10273" s="33">
        <f t="shared" si="640"/>
        <v>4.2567968185560981E-3</v>
      </c>
      <c r="K10273" s="33">
        <f t="shared" si="641"/>
        <v>4.2477495010622146E-3</v>
      </c>
      <c r="L10273" s="33">
        <f t="shared" si="642"/>
        <v>0.95826176790554618</v>
      </c>
      <c r="M10273" s="33">
        <f t="shared" si="643"/>
        <v>0.95419131195903839</v>
      </c>
    </row>
    <row r="10274" spans="1:13" ht="27.6">
      <c r="A10274" t="s">
        <v>164</v>
      </c>
      <c r="B10274" t="s">
        <v>112</v>
      </c>
      <c r="C10274" s="14" t="s">
        <v>384</v>
      </c>
      <c r="D10274" t="s">
        <v>112</v>
      </c>
      <c r="E10274" t="s">
        <v>474</v>
      </c>
      <c r="F10274" s="20">
        <v>2047</v>
      </c>
      <c r="G10274" s="20">
        <v>62</v>
      </c>
      <c r="H10274" s="11">
        <v>17083.201472676101</v>
      </c>
      <c r="I10274" s="10">
        <v>3682527.52703341</v>
      </c>
      <c r="J10274" s="33">
        <f t="shared" si="640"/>
        <v>4.6389881262986991E-3</v>
      </c>
      <c r="K10274" s="33">
        <f t="shared" si="641"/>
        <v>4.6282446402691191E-3</v>
      </c>
      <c r="L10274" s="33">
        <f t="shared" si="642"/>
        <v>0.95419131195903839</v>
      </c>
      <c r="M10274" s="33">
        <f t="shared" si="643"/>
        <v>0.94977508113367259</v>
      </c>
    </row>
    <row r="10275" spans="1:13" ht="27.6">
      <c r="A10275" t="s">
        <v>164</v>
      </c>
      <c r="B10275" t="s">
        <v>112</v>
      </c>
      <c r="C10275" s="14" t="s">
        <v>384</v>
      </c>
      <c r="D10275" t="s">
        <v>112</v>
      </c>
      <c r="E10275" t="s">
        <v>474</v>
      </c>
      <c r="F10275" s="20">
        <v>2047</v>
      </c>
      <c r="G10275" s="20">
        <v>63</v>
      </c>
      <c r="H10275" s="11">
        <v>18539.002758686798</v>
      </c>
      <c r="I10275" s="10">
        <v>3667194.3560694498</v>
      </c>
      <c r="J10275" s="33">
        <f t="shared" si="640"/>
        <v>5.0553641172586122E-3</v>
      </c>
      <c r="K10275" s="33">
        <f t="shared" si="641"/>
        <v>5.0426072699687463E-3</v>
      </c>
      <c r="L10275" s="33">
        <f t="shared" si="642"/>
        <v>0.94977508113367259</v>
      </c>
      <c r="M10275" s="33">
        <f t="shared" si="643"/>
        <v>0.94498573840471278</v>
      </c>
    </row>
    <row r="10276" spans="1:13" ht="27.6">
      <c r="A10276" t="s">
        <v>164</v>
      </c>
      <c r="B10276" t="s">
        <v>112</v>
      </c>
      <c r="C10276" s="14" t="s">
        <v>384</v>
      </c>
      <c r="D10276" t="s">
        <v>112</v>
      </c>
      <c r="E10276" t="s">
        <v>474</v>
      </c>
      <c r="F10276" s="20">
        <v>2047</v>
      </c>
      <c r="G10276" s="20">
        <v>64</v>
      </c>
      <c r="H10276" s="11">
        <v>20044.856525267001</v>
      </c>
      <c r="I10276" s="10">
        <v>3598225.43956412</v>
      </c>
      <c r="J10276" s="33">
        <f t="shared" si="640"/>
        <v>5.570761716279563E-3</v>
      </c>
      <c r="K10276" s="33">
        <f t="shared" si="641"/>
        <v>5.5552737964130738E-3</v>
      </c>
      <c r="L10276" s="33">
        <f t="shared" si="642"/>
        <v>0.94498573840471278</v>
      </c>
      <c r="M10276" s="33">
        <f t="shared" si="643"/>
        <v>0.93973608389416907</v>
      </c>
    </row>
    <row r="10277" spans="1:13" ht="27.6">
      <c r="A10277" t="s">
        <v>164</v>
      </c>
      <c r="B10277" t="s">
        <v>112</v>
      </c>
      <c r="C10277" s="14" t="s">
        <v>384</v>
      </c>
      <c r="D10277" t="s">
        <v>112</v>
      </c>
      <c r="E10277" t="s">
        <v>474</v>
      </c>
      <c r="F10277" s="20">
        <v>2047</v>
      </c>
      <c r="G10277" s="20">
        <v>65</v>
      </c>
      <c r="H10277" s="11">
        <v>21381.6754284663</v>
      </c>
      <c r="I10277" s="10">
        <v>3505170.7431287998</v>
      </c>
      <c r="J10277" s="33">
        <f t="shared" si="640"/>
        <v>6.1000381993889692E-3</v>
      </c>
      <c r="K10277" s="33">
        <f t="shared" si="641"/>
        <v>6.0814707396271706E-3</v>
      </c>
      <c r="L10277" s="33">
        <f t="shared" si="642"/>
        <v>0.93973608389416907</v>
      </c>
      <c r="M10277" s="33">
        <f t="shared" si="643"/>
        <v>0.93402110639699487</v>
      </c>
    </row>
    <row r="10278" spans="1:13" ht="27.6">
      <c r="A10278" t="s">
        <v>164</v>
      </c>
      <c r="B10278" t="s">
        <v>112</v>
      </c>
      <c r="C10278" s="14" t="s">
        <v>384</v>
      </c>
      <c r="D10278" t="s">
        <v>112</v>
      </c>
      <c r="E10278" t="s">
        <v>474</v>
      </c>
      <c r="F10278" s="20">
        <v>2047</v>
      </c>
      <c r="G10278" s="20">
        <v>66</v>
      </c>
      <c r="H10278" s="11">
        <v>21828.574427657401</v>
      </c>
      <c r="I10278" s="10">
        <v>3404475.9384163902</v>
      </c>
      <c r="J10278" s="33">
        <f t="shared" si="640"/>
        <v>6.4117282138322516E-3</v>
      </c>
      <c r="K10278" s="33">
        <f t="shared" si="641"/>
        <v>6.3912169454604095E-3</v>
      </c>
      <c r="L10278" s="33">
        <f t="shared" si="642"/>
        <v>0.93402110639699487</v>
      </c>
      <c r="M10278" s="33">
        <f t="shared" si="643"/>
        <v>0.92805157487437273</v>
      </c>
    </row>
    <row r="10279" spans="1:13" ht="27.6">
      <c r="A10279" t="s">
        <v>164</v>
      </c>
      <c r="B10279" t="s">
        <v>112</v>
      </c>
      <c r="C10279" s="14" t="s">
        <v>384</v>
      </c>
      <c r="D10279" t="s">
        <v>112</v>
      </c>
      <c r="E10279" t="s">
        <v>474</v>
      </c>
      <c r="F10279" s="20">
        <v>2047</v>
      </c>
      <c r="G10279" s="20">
        <v>67</v>
      </c>
      <c r="H10279" s="11">
        <v>23080.046623591399</v>
      </c>
      <c r="I10279" s="10">
        <v>3305722.4116827101</v>
      </c>
      <c r="J10279" s="33">
        <f t="shared" si="640"/>
        <v>6.981846552518902E-3</v>
      </c>
      <c r="K10279" s="33">
        <f t="shared" si="641"/>
        <v>6.957530086067254E-3</v>
      </c>
      <c r="L10279" s="33">
        <f t="shared" si="642"/>
        <v>0.92805157487437273</v>
      </c>
      <c r="M10279" s="33">
        <f t="shared" si="643"/>
        <v>0.9215946281207622</v>
      </c>
    </row>
    <row r="10280" spans="1:13" ht="27.6">
      <c r="A10280" t="s">
        <v>164</v>
      </c>
      <c r="B10280" t="s">
        <v>112</v>
      </c>
      <c r="C10280" s="14" t="s">
        <v>384</v>
      </c>
      <c r="D10280" t="s">
        <v>112</v>
      </c>
      <c r="E10280" t="s">
        <v>474</v>
      </c>
      <c r="F10280" s="20">
        <v>2047</v>
      </c>
      <c r="G10280" s="20">
        <v>68</v>
      </c>
      <c r="H10280" s="11">
        <v>24160.732874038302</v>
      </c>
      <c r="I10280" s="10">
        <v>3192887.2257126002</v>
      </c>
      <c r="J10280" s="33">
        <f t="shared" si="640"/>
        <v>7.5670486196536494E-3</v>
      </c>
      <c r="K10280" s="33">
        <f t="shared" si="641"/>
        <v>7.5384905859909868E-3</v>
      </c>
      <c r="L10280" s="33">
        <f t="shared" si="642"/>
        <v>0.9215946281207622</v>
      </c>
      <c r="M10280" s="33">
        <f t="shared" si="643"/>
        <v>0.91464719569257402</v>
      </c>
    </row>
    <row r="10281" spans="1:13" ht="27.6">
      <c r="A10281" t="s">
        <v>164</v>
      </c>
      <c r="B10281" t="s">
        <v>112</v>
      </c>
      <c r="C10281" s="14" t="s">
        <v>384</v>
      </c>
      <c r="D10281" t="s">
        <v>112</v>
      </c>
      <c r="E10281" t="s">
        <v>474</v>
      </c>
      <c r="F10281" s="20">
        <v>2047</v>
      </c>
      <c r="G10281" s="20">
        <v>69</v>
      </c>
      <c r="H10281" s="11">
        <v>24424.774501827102</v>
      </c>
      <c r="I10281" s="10">
        <v>3058543.6111898702</v>
      </c>
      <c r="J10281" s="33">
        <f t="shared" si="640"/>
        <v>7.9857532233536116E-3</v>
      </c>
      <c r="K10281" s="33">
        <f t="shared" si="641"/>
        <v>7.953951805145465E-3</v>
      </c>
      <c r="L10281" s="33">
        <f t="shared" si="642"/>
        <v>0.91464719569257402</v>
      </c>
      <c r="M10281" s="33">
        <f t="shared" si="643"/>
        <v>0.90737213597932387</v>
      </c>
    </row>
    <row r="10282" spans="1:13" ht="27.6">
      <c r="A10282" t="s">
        <v>164</v>
      </c>
      <c r="B10282" t="s">
        <v>112</v>
      </c>
      <c r="C10282" s="14" t="s">
        <v>384</v>
      </c>
      <c r="D10282" t="s">
        <v>112</v>
      </c>
      <c r="E10282" t="s">
        <v>474</v>
      </c>
      <c r="F10282" s="20">
        <v>2048</v>
      </c>
      <c r="G10282" s="20">
        <v>30</v>
      </c>
      <c r="H10282" s="11">
        <v>641.62519917932696</v>
      </c>
      <c r="I10282" s="10">
        <v>4276359.9467050601</v>
      </c>
      <c r="J10282" s="33">
        <f t="shared" si="640"/>
        <v>1.5004003572564089E-4</v>
      </c>
      <c r="K10282" s="33">
        <f t="shared" si="641"/>
        <v>1.5002878028236299E-4</v>
      </c>
      <c r="L10282" s="33">
        <f t="shared" si="642"/>
        <v>1</v>
      </c>
      <c r="M10282" s="33">
        <f t="shared" si="643"/>
        <v>0.99984997121971764</v>
      </c>
    </row>
    <row r="10283" spans="1:13" ht="27.6">
      <c r="A10283" t="s">
        <v>164</v>
      </c>
      <c r="B10283" t="s">
        <v>112</v>
      </c>
      <c r="C10283" s="14" t="s">
        <v>384</v>
      </c>
      <c r="D10283" t="s">
        <v>112</v>
      </c>
      <c r="E10283" t="s">
        <v>474</v>
      </c>
      <c r="F10283" s="20">
        <v>2048</v>
      </c>
      <c r="G10283" s="20">
        <v>31</v>
      </c>
      <c r="H10283" s="11">
        <v>927.82922761284499</v>
      </c>
      <c r="I10283" s="10">
        <v>4342141.4524094202</v>
      </c>
      <c r="J10283" s="33">
        <f t="shared" si="640"/>
        <v>2.1368010180736969E-4</v>
      </c>
      <c r="K10283" s="33">
        <f t="shared" si="641"/>
        <v>2.1365727384037303E-4</v>
      </c>
      <c r="L10283" s="33">
        <f t="shared" si="642"/>
        <v>0.99984997121971764</v>
      </c>
      <c r="M10283" s="33">
        <f t="shared" si="643"/>
        <v>0.99963634600061746</v>
      </c>
    </row>
    <row r="10284" spans="1:13" ht="27.6">
      <c r="A10284" t="s">
        <v>164</v>
      </c>
      <c r="B10284" t="s">
        <v>112</v>
      </c>
      <c r="C10284" s="14" t="s">
        <v>384</v>
      </c>
      <c r="D10284" t="s">
        <v>112</v>
      </c>
      <c r="E10284" t="s">
        <v>474</v>
      </c>
      <c r="F10284" s="20">
        <v>2048</v>
      </c>
      <c r="G10284" s="20">
        <v>32</v>
      </c>
      <c r="H10284" s="11">
        <v>1034.2190043570299</v>
      </c>
      <c r="I10284" s="10">
        <v>4578744.1811877703</v>
      </c>
      <c r="J10284" s="33">
        <f t="shared" si="640"/>
        <v>2.2587394347258413E-4</v>
      </c>
      <c r="K10284" s="33">
        <f t="shared" si="641"/>
        <v>2.2584843587392101E-4</v>
      </c>
      <c r="L10284" s="33">
        <f t="shared" si="642"/>
        <v>0.99963634600061746</v>
      </c>
      <c r="M10284" s="33">
        <f t="shared" si="643"/>
        <v>0.99941057969543046</v>
      </c>
    </row>
    <row r="10285" spans="1:13" ht="27.6">
      <c r="A10285" t="s">
        <v>164</v>
      </c>
      <c r="B10285" t="s">
        <v>112</v>
      </c>
      <c r="C10285" s="14" t="s">
        <v>384</v>
      </c>
      <c r="D10285" t="s">
        <v>112</v>
      </c>
      <c r="E10285" t="s">
        <v>474</v>
      </c>
      <c r="F10285" s="20">
        <v>2048</v>
      </c>
      <c r="G10285" s="20">
        <v>33</v>
      </c>
      <c r="H10285" s="11">
        <v>1114.14809575092</v>
      </c>
      <c r="I10285" s="10">
        <v>4641947.1566466503</v>
      </c>
      <c r="J10285" s="33">
        <f t="shared" si="640"/>
        <v>2.4001740178269981E-4</v>
      </c>
      <c r="K10285" s="33">
        <f t="shared" si="641"/>
        <v>2.3998859991047894E-4</v>
      </c>
      <c r="L10285" s="33">
        <f t="shared" si="642"/>
        <v>0.99941057969543046</v>
      </c>
      <c r="M10285" s="33">
        <f t="shared" si="643"/>
        <v>0.99917073254967359</v>
      </c>
    </row>
    <row r="10286" spans="1:13" ht="27.6">
      <c r="A10286" t="s">
        <v>164</v>
      </c>
      <c r="B10286" t="s">
        <v>112</v>
      </c>
      <c r="C10286" s="14" t="s">
        <v>384</v>
      </c>
      <c r="D10286" t="s">
        <v>112</v>
      </c>
      <c r="E10286" t="s">
        <v>474</v>
      </c>
      <c r="F10286" s="20">
        <v>2048</v>
      </c>
      <c r="G10286" s="20">
        <v>34</v>
      </c>
      <c r="H10286" s="11">
        <v>1204.5834501518</v>
      </c>
      <c r="I10286" s="10">
        <v>4713080.6944271401</v>
      </c>
      <c r="J10286" s="33">
        <f t="shared" si="640"/>
        <v>2.5558303119573754E-4</v>
      </c>
      <c r="K10286" s="33">
        <f t="shared" si="641"/>
        <v>2.5555037263524927E-4</v>
      </c>
      <c r="L10286" s="33">
        <f t="shared" si="642"/>
        <v>0.99917073254967359</v>
      </c>
      <c r="M10286" s="33">
        <f t="shared" si="643"/>
        <v>0.99891539409664432</v>
      </c>
    </row>
    <row r="10287" spans="1:13" ht="27.6">
      <c r="A10287" t="s">
        <v>164</v>
      </c>
      <c r="B10287" t="s">
        <v>112</v>
      </c>
      <c r="C10287" s="14" t="s">
        <v>384</v>
      </c>
      <c r="D10287" t="s">
        <v>112</v>
      </c>
      <c r="E10287" t="s">
        <v>474</v>
      </c>
      <c r="F10287" s="20">
        <v>2048</v>
      </c>
      <c r="G10287" s="20">
        <v>35</v>
      </c>
      <c r="H10287" s="11">
        <v>1320.70865137232</v>
      </c>
      <c r="I10287" s="10">
        <v>4803386.3944418896</v>
      </c>
      <c r="J10287" s="33">
        <f t="shared" si="640"/>
        <v>2.749536562164857E-4</v>
      </c>
      <c r="K10287" s="33">
        <f t="shared" si="641"/>
        <v>2.749158599241186E-4</v>
      </c>
      <c r="L10287" s="33">
        <f t="shared" si="642"/>
        <v>0.99891539409664432</v>
      </c>
      <c r="M10287" s="33">
        <f t="shared" si="643"/>
        <v>0.99864077641208482</v>
      </c>
    </row>
    <row r="10288" spans="1:13" ht="27.6">
      <c r="A10288" t="s">
        <v>164</v>
      </c>
      <c r="B10288" t="s">
        <v>112</v>
      </c>
      <c r="C10288" s="14" t="s">
        <v>384</v>
      </c>
      <c r="D10288" t="s">
        <v>112</v>
      </c>
      <c r="E10288" t="s">
        <v>474</v>
      </c>
      <c r="F10288" s="20">
        <v>2048</v>
      </c>
      <c r="G10288" s="20">
        <v>36</v>
      </c>
      <c r="H10288" s="11">
        <v>1683.4418944574099</v>
      </c>
      <c r="I10288" s="10">
        <v>4845687.9121002601</v>
      </c>
      <c r="J10288" s="33">
        <f t="shared" si="640"/>
        <v>3.4741030066209069E-4</v>
      </c>
      <c r="K10288" s="33">
        <f t="shared" si="641"/>
        <v>3.4734996069141211E-4</v>
      </c>
      <c r="L10288" s="33">
        <f t="shared" si="642"/>
        <v>0.99864077641208482</v>
      </c>
      <c r="M10288" s="33">
        <f t="shared" si="643"/>
        <v>0.99829389857765327</v>
      </c>
    </row>
    <row r="10289" spans="1:13" ht="27.6">
      <c r="A10289" t="s">
        <v>164</v>
      </c>
      <c r="B10289" t="s">
        <v>112</v>
      </c>
      <c r="C10289" s="14" t="s">
        <v>384</v>
      </c>
      <c r="D10289" t="s">
        <v>112</v>
      </c>
      <c r="E10289" t="s">
        <v>474</v>
      </c>
      <c r="F10289" s="20">
        <v>2048</v>
      </c>
      <c r="G10289" s="20">
        <v>37</v>
      </c>
      <c r="H10289" s="11">
        <v>1803.06015424364</v>
      </c>
      <c r="I10289" s="10">
        <v>4765305.4970547697</v>
      </c>
      <c r="J10289" s="33">
        <f t="shared" si="640"/>
        <v>3.7837241607238697E-4</v>
      </c>
      <c r="K10289" s="33">
        <f t="shared" si="641"/>
        <v>3.783008422572065E-4</v>
      </c>
      <c r="L10289" s="33">
        <f t="shared" si="642"/>
        <v>0.99829389857765327</v>
      </c>
      <c r="M10289" s="33">
        <f t="shared" si="643"/>
        <v>0.99791624315500116</v>
      </c>
    </row>
    <row r="10290" spans="1:13" ht="27.6">
      <c r="A10290" t="s">
        <v>164</v>
      </c>
      <c r="B10290" t="s">
        <v>112</v>
      </c>
      <c r="C10290" s="14" t="s">
        <v>384</v>
      </c>
      <c r="D10290" t="s">
        <v>112</v>
      </c>
      <c r="E10290" t="s">
        <v>474</v>
      </c>
      <c r="F10290" s="20">
        <v>2048</v>
      </c>
      <c r="G10290" s="20">
        <v>38</v>
      </c>
      <c r="H10290" s="11">
        <v>1935.0084824221501</v>
      </c>
      <c r="I10290" s="10">
        <v>4663330.20847286</v>
      </c>
      <c r="J10290" s="33">
        <f t="shared" si="640"/>
        <v>4.1494133932579131E-4</v>
      </c>
      <c r="K10290" s="33">
        <f t="shared" si="641"/>
        <v>4.1485526307416531E-4</v>
      </c>
      <c r="L10290" s="33">
        <f t="shared" si="642"/>
        <v>0.99791624315500116</v>
      </c>
      <c r="M10290" s="33">
        <f t="shared" si="643"/>
        <v>0.99750225234942114</v>
      </c>
    </row>
    <row r="10291" spans="1:13" ht="27.6">
      <c r="A10291" t="s">
        <v>164</v>
      </c>
      <c r="B10291" t="s">
        <v>112</v>
      </c>
      <c r="C10291" s="14" t="s">
        <v>384</v>
      </c>
      <c r="D10291" t="s">
        <v>112</v>
      </c>
      <c r="E10291" t="s">
        <v>474</v>
      </c>
      <c r="F10291" s="20">
        <v>2048</v>
      </c>
      <c r="G10291" s="20">
        <v>39</v>
      </c>
      <c r="H10291" s="11">
        <v>2032.2857980163601</v>
      </c>
      <c r="I10291" s="10">
        <v>4605133.8205394801</v>
      </c>
      <c r="J10291" s="33">
        <f t="shared" si="640"/>
        <v>4.4130873872809254E-4</v>
      </c>
      <c r="K10291" s="33">
        <f t="shared" si="641"/>
        <v>4.4121137634944851E-4</v>
      </c>
      <c r="L10291" s="33">
        <f t="shared" si="642"/>
        <v>0.99750225234942114</v>
      </c>
      <c r="M10291" s="33">
        <f t="shared" si="643"/>
        <v>0.99706214300775042</v>
      </c>
    </row>
    <row r="10292" spans="1:13" ht="27.6">
      <c r="A10292" t="s">
        <v>164</v>
      </c>
      <c r="B10292" t="s">
        <v>112</v>
      </c>
      <c r="C10292" s="14" t="s">
        <v>384</v>
      </c>
      <c r="D10292" t="s">
        <v>112</v>
      </c>
      <c r="E10292" t="s">
        <v>474</v>
      </c>
      <c r="F10292" s="20">
        <v>2048</v>
      </c>
      <c r="G10292" s="20">
        <v>40</v>
      </c>
      <c r="H10292" s="11">
        <v>2210.7119211508102</v>
      </c>
      <c r="I10292" s="10">
        <v>4594940.3768202998</v>
      </c>
      <c r="J10292" s="33">
        <f t="shared" si="640"/>
        <v>4.8111873927744492E-4</v>
      </c>
      <c r="K10292" s="33">
        <f t="shared" si="641"/>
        <v>4.8100302021569785E-4</v>
      </c>
      <c r="L10292" s="33">
        <f t="shared" si="642"/>
        <v>0.99706214300775042</v>
      </c>
      <c r="M10292" s="33">
        <f t="shared" si="643"/>
        <v>0.99658255310562094</v>
      </c>
    </row>
    <row r="10293" spans="1:13" ht="27.6">
      <c r="A10293" t="s">
        <v>164</v>
      </c>
      <c r="B10293" t="s">
        <v>112</v>
      </c>
      <c r="C10293" s="14" t="s">
        <v>384</v>
      </c>
      <c r="D10293" t="s">
        <v>112</v>
      </c>
      <c r="E10293" t="s">
        <v>474</v>
      </c>
      <c r="F10293" s="20">
        <v>2048</v>
      </c>
      <c r="G10293" s="20">
        <v>41</v>
      </c>
      <c r="H10293" s="11">
        <v>2851.3394983251901</v>
      </c>
      <c r="I10293" s="10">
        <v>4564532.59246537</v>
      </c>
      <c r="J10293" s="33">
        <f t="shared" si="640"/>
        <v>6.2467283135010773E-4</v>
      </c>
      <c r="K10293" s="33">
        <f t="shared" si="641"/>
        <v>6.2447776389684684E-4</v>
      </c>
      <c r="L10293" s="33">
        <f t="shared" si="642"/>
        <v>0.99658255310562094</v>
      </c>
      <c r="M10293" s="33">
        <f t="shared" si="643"/>
        <v>0.99596020946131891</v>
      </c>
    </row>
    <row r="10294" spans="1:13" ht="27.6">
      <c r="A10294" t="s">
        <v>164</v>
      </c>
      <c r="B10294" t="s">
        <v>112</v>
      </c>
      <c r="C10294" s="14" t="s">
        <v>384</v>
      </c>
      <c r="D10294" t="s">
        <v>112</v>
      </c>
      <c r="E10294" t="s">
        <v>474</v>
      </c>
      <c r="F10294" s="20">
        <v>2048</v>
      </c>
      <c r="G10294" s="20">
        <v>42</v>
      </c>
      <c r="H10294" s="11">
        <v>3109.6731763614298</v>
      </c>
      <c r="I10294" s="10">
        <v>4490827.0851123398</v>
      </c>
      <c r="J10294" s="33">
        <f t="shared" si="640"/>
        <v>6.9244999137695366E-4</v>
      </c>
      <c r="K10294" s="33">
        <f t="shared" si="641"/>
        <v>6.9221030320887333E-4</v>
      </c>
      <c r="L10294" s="33">
        <f t="shared" si="642"/>
        <v>0.99596020946131891</v>
      </c>
      <c r="M10294" s="33">
        <f t="shared" si="643"/>
        <v>0.99527079554274367</v>
      </c>
    </row>
    <row r="10295" spans="1:13" ht="27.6">
      <c r="A10295" t="s">
        <v>164</v>
      </c>
      <c r="B10295" t="s">
        <v>112</v>
      </c>
      <c r="C10295" s="14" t="s">
        <v>384</v>
      </c>
      <c r="D10295" t="s">
        <v>112</v>
      </c>
      <c r="E10295" t="s">
        <v>474</v>
      </c>
      <c r="F10295" s="20">
        <v>2048</v>
      </c>
      <c r="G10295" s="20">
        <v>43</v>
      </c>
      <c r="H10295" s="11">
        <v>3397.2790763911698</v>
      </c>
      <c r="I10295" s="10">
        <v>4394268.0141116399</v>
      </c>
      <c r="J10295" s="33">
        <f t="shared" si="640"/>
        <v>7.7311603786597329E-4</v>
      </c>
      <c r="K10295" s="33">
        <f t="shared" si="641"/>
        <v>7.7281726066336098E-4</v>
      </c>
      <c r="L10295" s="33">
        <f t="shared" si="642"/>
        <v>0.99527079554274367</v>
      </c>
      <c r="M10295" s="33">
        <f t="shared" si="643"/>
        <v>0.99450163309291406</v>
      </c>
    </row>
    <row r="10296" spans="1:13" ht="27.6">
      <c r="A10296" t="s">
        <v>164</v>
      </c>
      <c r="B10296" t="s">
        <v>112</v>
      </c>
      <c r="C10296" s="14" t="s">
        <v>384</v>
      </c>
      <c r="D10296" t="s">
        <v>112</v>
      </c>
      <c r="E10296" t="s">
        <v>474</v>
      </c>
      <c r="F10296" s="20">
        <v>2048</v>
      </c>
      <c r="G10296" s="20">
        <v>44</v>
      </c>
      <c r="H10296" s="11">
        <v>3509.78687545499</v>
      </c>
      <c r="I10296" s="10">
        <v>4293644.5457159402</v>
      </c>
      <c r="J10296" s="33">
        <f t="shared" si="640"/>
        <v>8.1743768914381652E-4</v>
      </c>
      <c r="K10296" s="33">
        <f t="shared" si="641"/>
        <v>8.1710367797327432E-4</v>
      </c>
      <c r="L10296" s="33">
        <f t="shared" si="642"/>
        <v>0.99450163309291406</v>
      </c>
      <c r="M10296" s="33">
        <f t="shared" si="643"/>
        <v>0.99368902215076338</v>
      </c>
    </row>
    <row r="10297" spans="1:13" ht="27.6">
      <c r="A10297" t="s">
        <v>164</v>
      </c>
      <c r="B10297" t="s">
        <v>112</v>
      </c>
      <c r="C10297" s="14" t="s">
        <v>384</v>
      </c>
      <c r="D10297" t="s">
        <v>112</v>
      </c>
      <c r="E10297" t="s">
        <v>474</v>
      </c>
      <c r="F10297" s="20">
        <v>2048</v>
      </c>
      <c r="G10297" s="20">
        <v>45</v>
      </c>
      <c r="H10297" s="11">
        <v>3793.5765132043998</v>
      </c>
      <c r="I10297" s="10">
        <v>4245681.2024605898</v>
      </c>
      <c r="J10297" s="33">
        <f t="shared" si="640"/>
        <v>8.9351421651861845E-4</v>
      </c>
      <c r="K10297" s="33">
        <f t="shared" si="641"/>
        <v>8.93115151556656E-4</v>
      </c>
      <c r="L10297" s="33">
        <f t="shared" si="642"/>
        <v>0.99368902215076338</v>
      </c>
      <c r="M10297" s="33">
        <f t="shared" si="643"/>
        <v>0.99280154342914506</v>
      </c>
    </row>
    <row r="10298" spans="1:13" ht="27.6">
      <c r="A10298" t="s">
        <v>164</v>
      </c>
      <c r="B10298" t="s">
        <v>112</v>
      </c>
      <c r="C10298" s="14" t="s">
        <v>384</v>
      </c>
      <c r="D10298" t="s">
        <v>112</v>
      </c>
      <c r="E10298" t="s">
        <v>474</v>
      </c>
      <c r="F10298" s="20">
        <v>2048</v>
      </c>
      <c r="G10298" s="20">
        <v>46</v>
      </c>
      <c r="H10298" s="11">
        <v>4730.4265342079798</v>
      </c>
      <c r="I10298" s="10">
        <v>4219426.1848615501</v>
      </c>
      <c r="J10298" s="33">
        <f t="shared" si="640"/>
        <v>1.1211065976648189E-3</v>
      </c>
      <c r="K10298" s="33">
        <f t="shared" si="641"/>
        <v>1.1204783924467776E-3</v>
      </c>
      <c r="L10298" s="33">
        <f t="shared" si="642"/>
        <v>0.99280154342914506</v>
      </c>
      <c r="M10298" s="33">
        <f t="shared" si="643"/>
        <v>0.99168913075174492</v>
      </c>
    </row>
    <row r="10299" spans="1:13" ht="27.6">
      <c r="A10299" t="s">
        <v>164</v>
      </c>
      <c r="B10299" t="s">
        <v>112</v>
      </c>
      <c r="C10299" s="14" t="s">
        <v>384</v>
      </c>
      <c r="D10299" t="s">
        <v>112</v>
      </c>
      <c r="E10299" t="s">
        <v>474</v>
      </c>
      <c r="F10299" s="20">
        <v>2048</v>
      </c>
      <c r="G10299" s="20">
        <v>47</v>
      </c>
      <c r="H10299" s="11">
        <v>5206.1530372109301</v>
      </c>
      <c r="I10299" s="10">
        <v>4192773.11537216</v>
      </c>
      <c r="J10299" s="33">
        <f t="shared" si="640"/>
        <v>1.2416968182998903E-3</v>
      </c>
      <c r="K10299" s="33">
        <f t="shared" si="641"/>
        <v>1.2409262317835124E-3</v>
      </c>
      <c r="L10299" s="33">
        <f t="shared" si="642"/>
        <v>0.99168913075174492</v>
      </c>
      <c r="M10299" s="33">
        <f t="shared" si="643"/>
        <v>0.99045851769562054</v>
      </c>
    </row>
    <row r="10300" spans="1:13" ht="27.6">
      <c r="A10300" t="s">
        <v>164</v>
      </c>
      <c r="B10300" t="s">
        <v>112</v>
      </c>
      <c r="C10300" s="14" t="s">
        <v>384</v>
      </c>
      <c r="D10300" t="s">
        <v>112</v>
      </c>
      <c r="E10300" t="s">
        <v>474</v>
      </c>
      <c r="F10300" s="20">
        <v>2048</v>
      </c>
      <c r="G10300" s="20">
        <v>48</v>
      </c>
      <c r="H10300" s="11">
        <v>5788.9856897174895</v>
      </c>
      <c r="I10300" s="10">
        <v>4184377.6653139601</v>
      </c>
      <c r="J10300" s="33">
        <f t="shared" si="640"/>
        <v>1.3834759079479823E-3</v>
      </c>
      <c r="K10300" s="33">
        <f t="shared" si="641"/>
        <v>1.382519346331601E-3</v>
      </c>
      <c r="L10300" s="33">
        <f t="shared" si="642"/>
        <v>0.99045851769562054</v>
      </c>
      <c r="M10300" s="33">
        <f t="shared" si="643"/>
        <v>0.98908918963316739</v>
      </c>
    </row>
    <row r="10301" spans="1:13" ht="27.6">
      <c r="A10301" t="s">
        <v>164</v>
      </c>
      <c r="B10301" t="s">
        <v>112</v>
      </c>
      <c r="C10301" s="14" t="s">
        <v>384</v>
      </c>
      <c r="D10301" t="s">
        <v>112</v>
      </c>
      <c r="E10301" t="s">
        <v>474</v>
      </c>
      <c r="F10301" s="20">
        <v>2048</v>
      </c>
      <c r="G10301" s="20">
        <v>49</v>
      </c>
      <c r="H10301" s="11">
        <v>6333.6810697575902</v>
      </c>
      <c r="I10301" s="10">
        <v>4212243.0275133504</v>
      </c>
      <c r="J10301" s="33">
        <f t="shared" si="640"/>
        <v>1.5036361929707095E-3</v>
      </c>
      <c r="K10301" s="33">
        <f t="shared" si="641"/>
        <v>1.5025062984580506E-3</v>
      </c>
      <c r="L10301" s="33">
        <f t="shared" si="642"/>
        <v>0.98908918963316739</v>
      </c>
      <c r="M10301" s="33">
        <f t="shared" si="643"/>
        <v>0.98760307689600679</v>
      </c>
    </row>
    <row r="10302" spans="1:13" ht="27.6">
      <c r="A10302" t="s">
        <v>164</v>
      </c>
      <c r="B10302" t="s">
        <v>112</v>
      </c>
      <c r="C10302" s="14" t="s">
        <v>384</v>
      </c>
      <c r="D10302" t="s">
        <v>112</v>
      </c>
      <c r="E10302" t="s">
        <v>474</v>
      </c>
      <c r="F10302" s="20">
        <v>2048</v>
      </c>
      <c r="G10302" s="20">
        <v>50</v>
      </c>
      <c r="H10302" s="11">
        <v>6952.86544895312</v>
      </c>
      <c r="I10302" s="10">
        <v>4241508.2284514597</v>
      </c>
      <c r="J10302" s="33">
        <f t="shared" si="640"/>
        <v>1.6392436544892795E-3</v>
      </c>
      <c r="K10302" s="33">
        <f t="shared" si="641"/>
        <v>1.6379008284498342E-3</v>
      </c>
      <c r="L10302" s="33">
        <f t="shared" si="642"/>
        <v>0.98760307689600679</v>
      </c>
      <c r="M10302" s="33">
        <f t="shared" si="643"/>
        <v>0.98598548099817918</v>
      </c>
    </row>
    <row r="10303" spans="1:13" ht="27.6">
      <c r="A10303" t="s">
        <v>164</v>
      </c>
      <c r="B10303" t="s">
        <v>112</v>
      </c>
      <c r="C10303" s="14" t="s">
        <v>384</v>
      </c>
      <c r="D10303" t="s">
        <v>112</v>
      </c>
      <c r="E10303" t="s">
        <v>474</v>
      </c>
      <c r="F10303" s="20">
        <v>2048</v>
      </c>
      <c r="G10303" s="20">
        <v>51</v>
      </c>
      <c r="H10303" s="11">
        <v>7813.1252865536999</v>
      </c>
      <c r="I10303" s="10">
        <v>4224875.9897176903</v>
      </c>
      <c r="J10303" s="33">
        <f t="shared" si="640"/>
        <v>1.8493147030987243E-3</v>
      </c>
      <c r="K10303" s="33">
        <f t="shared" si="641"/>
        <v>1.8476057742745633E-3</v>
      </c>
      <c r="L10303" s="33">
        <f t="shared" si="642"/>
        <v>0.98598548099817918</v>
      </c>
      <c r="M10303" s="33">
        <f t="shared" si="643"/>
        <v>0.9841637685301361</v>
      </c>
    </row>
    <row r="10304" spans="1:13" ht="27.6">
      <c r="A10304" t="s">
        <v>164</v>
      </c>
      <c r="B10304" t="s">
        <v>112</v>
      </c>
      <c r="C10304" s="14" t="s">
        <v>384</v>
      </c>
      <c r="D10304" t="s">
        <v>112</v>
      </c>
      <c r="E10304" t="s">
        <v>474</v>
      </c>
      <c r="F10304" s="20">
        <v>2048</v>
      </c>
      <c r="G10304" s="20">
        <v>52</v>
      </c>
      <c r="H10304" s="11">
        <v>8363.3644295956092</v>
      </c>
      <c r="I10304" s="10">
        <v>4150721.6866435301</v>
      </c>
      <c r="J10304" s="33">
        <f t="shared" si="640"/>
        <v>2.0149181421890566E-3</v>
      </c>
      <c r="K10304" s="33">
        <f t="shared" si="641"/>
        <v>2.0128895573353622E-3</v>
      </c>
      <c r="L10304" s="33">
        <f t="shared" si="642"/>
        <v>0.9841637685301361</v>
      </c>
      <c r="M10304" s="33">
        <f t="shared" si="643"/>
        <v>0.98218275555775392</v>
      </c>
    </row>
    <row r="10305" spans="1:13" ht="27.6">
      <c r="A10305" t="s">
        <v>164</v>
      </c>
      <c r="B10305" t="s">
        <v>112</v>
      </c>
      <c r="C10305" s="14" t="s">
        <v>384</v>
      </c>
      <c r="D10305" t="s">
        <v>112</v>
      </c>
      <c r="E10305" t="s">
        <v>474</v>
      </c>
      <c r="F10305" s="20">
        <v>2048</v>
      </c>
      <c r="G10305" s="20">
        <v>53</v>
      </c>
      <c r="H10305" s="11">
        <v>8935.5543887997792</v>
      </c>
      <c r="I10305" s="10">
        <v>4073633.9421816501</v>
      </c>
      <c r="J10305" s="33">
        <f t="shared" si="640"/>
        <v>2.1935094109153826E-3</v>
      </c>
      <c r="K10305" s="33">
        <f t="shared" si="641"/>
        <v>2.1911054271890329E-3</v>
      </c>
      <c r="L10305" s="33">
        <f t="shared" si="642"/>
        <v>0.98218275555775392</v>
      </c>
      <c r="M10305" s="33">
        <f t="shared" si="643"/>
        <v>0.98003068959155981</v>
      </c>
    </row>
    <row r="10306" spans="1:13" ht="27.6">
      <c r="A10306" t="s">
        <v>164</v>
      </c>
      <c r="B10306" t="s">
        <v>112</v>
      </c>
      <c r="C10306" s="14" t="s">
        <v>384</v>
      </c>
      <c r="D10306" t="s">
        <v>112</v>
      </c>
      <c r="E10306" t="s">
        <v>474</v>
      </c>
      <c r="F10306" s="20">
        <v>2048</v>
      </c>
      <c r="G10306" s="20">
        <v>54</v>
      </c>
      <c r="H10306" s="11">
        <v>9631.1748503495091</v>
      </c>
      <c r="I10306" s="10">
        <v>4004304.15609386</v>
      </c>
      <c r="J10306" s="33">
        <f t="shared" ref="J10306:J10369" si="644">IF(I10306&gt;0,H10306/I10306,0)</f>
        <v>2.4052056174835076E-3</v>
      </c>
      <c r="K10306" s="33">
        <f t="shared" ref="K10306:K10369" si="645">1-EXP(-J10306)</f>
        <v>2.4023154280832237E-3</v>
      </c>
      <c r="L10306" s="33">
        <f t="shared" ref="L10306:L10369" si="646">IF(G10306=30,1,M10305)</f>
        <v>0.98003068959155981</v>
      </c>
      <c r="M10306" s="33">
        <f t="shared" ref="M10306:M10369" si="647">L10306*(1-K10306)</f>
        <v>0.97767634674595894</v>
      </c>
    </row>
    <row r="10307" spans="1:13" ht="27.6">
      <c r="A10307" t="s">
        <v>164</v>
      </c>
      <c r="B10307" t="s">
        <v>112</v>
      </c>
      <c r="C10307" s="14" t="s">
        <v>384</v>
      </c>
      <c r="D10307" t="s">
        <v>112</v>
      </c>
      <c r="E10307" t="s">
        <v>474</v>
      </c>
      <c r="F10307" s="20">
        <v>2048</v>
      </c>
      <c r="G10307" s="20">
        <v>55</v>
      </c>
      <c r="H10307" s="11">
        <v>10394.9213969824</v>
      </c>
      <c r="I10307" s="10">
        <v>3936068.2291506198</v>
      </c>
      <c r="J10307" s="33">
        <f t="shared" si="644"/>
        <v>2.640940347526842E-3</v>
      </c>
      <c r="K10307" s="33">
        <f t="shared" si="645"/>
        <v>2.6374561324435941E-3</v>
      </c>
      <c r="L10307" s="33">
        <f t="shared" si="646"/>
        <v>0.97767634674595894</v>
      </c>
      <c r="M10307" s="33">
        <f t="shared" si="647"/>
        <v>0.97509776826968875</v>
      </c>
    </row>
    <row r="10308" spans="1:13" ht="27.6">
      <c r="A10308" t="s">
        <v>164</v>
      </c>
      <c r="B10308" t="s">
        <v>112</v>
      </c>
      <c r="C10308" s="14" t="s">
        <v>384</v>
      </c>
      <c r="D10308" t="s">
        <v>112</v>
      </c>
      <c r="E10308" t="s">
        <v>474</v>
      </c>
      <c r="F10308" s="20">
        <v>2048</v>
      </c>
      <c r="G10308" s="20">
        <v>56</v>
      </c>
      <c r="H10308" s="11">
        <v>11137.831457664201</v>
      </c>
      <c r="I10308" s="10">
        <v>3899336.7757690698</v>
      </c>
      <c r="J10308" s="33">
        <f t="shared" si="644"/>
        <v>2.8563399619330075E-3</v>
      </c>
      <c r="K10308" s="33">
        <f t="shared" si="645"/>
        <v>2.8522645041649808E-3</v>
      </c>
      <c r="L10308" s="33">
        <f t="shared" si="646"/>
        <v>0.97509776826968875</v>
      </c>
      <c r="M10308" s="33">
        <f t="shared" si="647"/>
        <v>0.97231653151716257</v>
      </c>
    </row>
    <row r="10309" spans="1:13" ht="27.6">
      <c r="A10309" t="s">
        <v>164</v>
      </c>
      <c r="B10309" t="s">
        <v>112</v>
      </c>
      <c r="C10309" s="14" t="s">
        <v>384</v>
      </c>
      <c r="D10309" t="s">
        <v>112</v>
      </c>
      <c r="E10309" t="s">
        <v>474</v>
      </c>
      <c r="F10309" s="20">
        <v>2048</v>
      </c>
      <c r="G10309" s="20">
        <v>57</v>
      </c>
      <c r="H10309" s="11">
        <v>12141.6010251675</v>
      </c>
      <c r="I10309" s="10">
        <v>3855358.0907035298</v>
      </c>
      <c r="J10309" s="33">
        <f t="shared" si="644"/>
        <v>3.1492797139764227E-3</v>
      </c>
      <c r="K10309" s="33">
        <f t="shared" si="645"/>
        <v>3.1443259342618379E-3</v>
      </c>
      <c r="L10309" s="33">
        <f t="shared" si="646"/>
        <v>0.97231653151716257</v>
      </c>
      <c r="M10309" s="33">
        <f t="shared" si="647"/>
        <v>0.9692592514308016</v>
      </c>
    </row>
    <row r="10310" spans="1:13" ht="27.6">
      <c r="A10310" t="s">
        <v>164</v>
      </c>
      <c r="B10310" t="s">
        <v>112</v>
      </c>
      <c r="C10310" s="14" t="s">
        <v>384</v>
      </c>
      <c r="D10310" t="s">
        <v>112</v>
      </c>
      <c r="E10310" t="s">
        <v>474</v>
      </c>
      <c r="F10310" s="20">
        <v>2048</v>
      </c>
      <c r="G10310" s="20">
        <v>58</v>
      </c>
      <c r="H10310" s="11">
        <v>13229.034820921899</v>
      </c>
      <c r="I10310" s="10">
        <v>3812768.3117794702</v>
      </c>
      <c r="J10310" s="33">
        <f t="shared" si="644"/>
        <v>3.4696665884604277E-3</v>
      </c>
      <c r="K10310" s="33">
        <f t="shared" si="645"/>
        <v>3.4636542509551838E-3</v>
      </c>
      <c r="L10310" s="33">
        <f t="shared" si="646"/>
        <v>0.9692592514308016</v>
      </c>
      <c r="M10310" s="33">
        <f t="shared" si="647"/>
        <v>0.96590207250430571</v>
      </c>
    </row>
    <row r="10311" spans="1:13" ht="27.6">
      <c r="A10311" t="s">
        <v>164</v>
      </c>
      <c r="B10311" t="s">
        <v>112</v>
      </c>
      <c r="C10311" s="14" t="s">
        <v>384</v>
      </c>
      <c r="D10311" t="s">
        <v>112</v>
      </c>
      <c r="E10311" t="s">
        <v>474</v>
      </c>
      <c r="F10311" s="20">
        <v>2048</v>
      </c>
      <c r="G10311" s="20">
        <v>59</v>
      </c>
      <c r="H10311" s="11">
        <v>13882.508845995801</v>
      </c>
      <c r="I10311" s="10">
        <v>3788930.4093863098</v>
      </c>
      <c r="J10311" s="33">
        <f t="shared" si="644"/>
        <v>3.6639651157499989E-3</v>
      </c>
      <c r="K10311" s="33">
        <f t="shared" si="645"/>
        <v>3.6572609859638616E-3</v>
      </c>
      <c r="L10311" s="33">
        <f t="shared" si="646"/>
        <v>0.96590207250430571</v>
      </c>
      <c r="M10311" s="33">
        <f t="shared" si="647"/>
        <v>0.96236951653827407</v>
      </c>
    </row>
    <row r="10312" spans="1:13" ht="27.6">
      <c r="A10312" t="s">
        <v>164</v>
      </c>
      <c r="B10312" t="s">
        <v>112</v>
      </c>
      <c r="C10312" s="14" t="s">
        <v>384</v>
      </c>
      <c r="D10312" t="s">
        <v>112</v>
      </c>
      <c r="E10312" t="s">
        <v>474</v>
      </c>
      <c r="F10312" s="20">
        <v>2048</v>
      </c>
      <c r="G10312" s="20">
        <v>60</v>
      </c>
      <c r="H10312" s="11">
        <v>14644.4298934173</v>
      </c>
      <c r="I10312" s="10">
        <v>3720156.4691675599</v>
      </c>
      <c r="J10312" s="33">
        <f t="shared" si="644"/>
        <v>3.936509126642786E-3</v>
      </c>
      <c r="K10312" s="33">
        <f t="shared" si="645"/>
        <v>3.9287712313523793E-3</v>
      </c>
      <c r="L10312" s="33">
        <f t="shared" si="646"/>
        <v>0.96236951653827407</v>
      </c>
      <c r="M10312" s="33">
        <f t="shared" si="647"/>
        <v>0.95858858686776804</v>
      </c>
    </row>
    <row r="10313" spans="1:13" ht="27.6">
      <c r="A10313" t="s">
        <v>164</v>
      </c>
      <c r="B10313" t="s">
        <v>112</v>
      </c>
      <c r="C10313" s="14" t="s">
        <v>384</v>
      </c>
      <c r="D10313" t="s">
        <v>112</v>
      </c>
      <c r="E10313" t="s">
        <v>474</v>
      </c>
      <c r="F10313" s="20">
        <v>2048</v>
      </c>
      <c r="G10313" s="20">
        <v>61</v>
      </c>
      <c r="H10313" s="11">
        <v>15330.9537642947</v>
      </c>
      <c r="I10313" s="10">
        <v>3642001.5510951402</v>
      </c>
      <c r="J10313" s="33">
        <f t="shared" si="644"/>
        <v>4.2094857866506741E-3</v>
      </c>
      <c r="K10313" s="33">
        <f t="shared" si="645"/>
        <v>4.2006383201385056E-3</v>
      </c>
      <c r="L10313" s="33">
        <f t="shared" si="646"/>
        <v>0.95858858686776804</v>
      </c>
      <c r="M10313" s="33">
        <f t="shared" si="647"/>
        <v>0.95456190291652387</v>
      </c>
    </row>
    <row r="10314" spans="1:13" ht="27.6">
      <c r="A10314" t="s">
        <v>164</v>
      </c>
      <c r="B10314" t="s">
        <v>112</v>
      </c>
      <c r="C10314" s="14" t="s">
        <v>384</v>
      </c>
      <c r="D10314" t="s">
        <v>112</v>
      </c>
      <c r="E10314" t="s">
        <v>474</v>
      </c>
      <c r="F10314" s="20">
        <v>2048</v>
      </c>
      <c r="G10314" s="20">
        <v>62</v>
      </c>
      <c r="H10314" s="11">
        <v>16603.617508517</v>
      </c>
      <c r="I10314" s="10">
        <v>3617045.0958926301</v>
      </c>
      <c r="J10314" s="33">
        <f t="shared" si="644"/>
        <v>4.5903816702123493E-3</v>
      </c>
      <c r="K10314" s="33">
        <f t="shared" si="645"/>
        <v>4.5798619709070953E-3</v>
      </c>
      <c r="L10314" s="33">
        <f t="shared" si="646"/>
        <v>0.95456190291652387</v>
      </c>
      <c r="M10314" s="33">
        <f t="shared" si="647"/>
        <v>0.95019014115847977</v>
      </c>
    </row>
    <row r="10315" spans="1:13" ht="27.6">
      <c r="A10315" t="s">
        <v>164</v>
      </c>
      <c r="B10315" t="s">
        <v>112</v>
      </c>
      <c r="C10315" s="14" t="s">
        <v>384</v>
      </c>
      <c r="D10315" t="s">
        <v>112</v>
      </c>
      <c r="E10315" t="s">
        <v>474</v>
      </c>
      <c r="F10315" s="20">
        <v>2048</v>
      </c>
      <c r="G10315" s="20">
        <v>63</v>
      </c>
      <c r="H10315" s="11">
        <v>18202.239539005099</v>
      </c>
      <c r="I10315" s="10">
        <v>3639041.79783213</v>
      </c>
      <c r="J10315" s="33">
        <f t="shared" si="644"/>
        <v>5.0019319783160057E-3</v>
      </c>
      <c r="K10315" s="33">
        <f t="shared" si="645"/>
        <v>4.9894431479946544E-3</v>
      </c>
      <c r="L10315" s="33">
        <f t="shared" si="646"/>
        <v>0.95019014115847977</v>
      </c>
      <c r="M10315" s="33">
        <f t="shared" si="647"/>
        <v>0.94544922146938448</v>
      </c>
    </row>
    <row r="10316" spans="1:13" ht="27.6">
      <c r="A10316" t="s">
        <v>164</v>
      </c>
      <c r="B10316" t="s">
        <v>112</v>
      </c>
      <c r="C10316" s="14" t="s">
        <v>384</v>
      </c>
      <c r="D10316" t="s">
        <v>112</v>
      </c>
      <c r="E10316" t="s">
        <v>474</v>
      </c>
      <c r="F10316" s="20">
        <v>2048</v>
      </c>
      <c r="G10316" s="20">
        <v>64</v>
      </c>
      <c r="H10316" s="11">
        <v>20031.0194087116</v>
      </c>
      <c r="I10316" s="10">
        <v>3619765.43749562</v>
      </c>
      <c r="J10316" s="33">
        <f t="shared" si="644"/>
        <v>5.5337893448063613E-3</v>
      </c>
      <c r="K10316" s="33">
        <f t="shared" si="645"/>
        <v>5.5185061368966393E-3</v>
      </c>
      <c r="L10316" s="33">
        <f t="shared" si="646"/>
        <v>0.94544922146938448</v>
      </c>
      <c r="M10316" s="33">
        <f t="shared" si="647"/>
        <v>0.94023175413858151</v>
      </c>
    </row>
    <row r="10317" spans="1:13" ht="27.6">
      <c r="A10317" t="s">
        <v>164</v>
      </c>
      <c r="B10317" t="s">
        <v>112</v>
      </c>
      <c r="C10317" s="14" t="s">
        <v>384</v>
      </c>
      <c r="D10317" t="s">
        <v>112</v>
      </c>
      <c r="E10317" t="s">
        <v>474</v>
      </c>
      <c r="F10317" s="20">
        <v>2048</v>
      </c>
      <c r="G10317" s="20">
        <v>65</v>
      </c>
      <c r="H10317" s="11">
        <v>21500.133656484399</v>
      </c>
      <c r="I10317" s="10">
        <v>3546999.9066253798</v>
      </c>
      <c r="J10317" s="33">
        <f t="shared" si="644"/>
        <v>6.0614982301873399E-3</v>
      </c>
      <c r="K10317" s="33">
        <f t="shared" si="645"/>
        <v>6.0431644119629535E-3</v>
      </c>
      <c r="L10317" s="33">
        <f t="shared" si="646"/>
        <v>0.94023175413858151</v>
      </c>
      <c r="M10317" s="33">
        <f t="shared" si="647"/>
        <v>0.93454977906297376</v>
      </c>
    </row>
    <row r="10318" spans="1:13" ht="27.6">
      <c r="A10318" t="s">
        <v>164</v>
      </c>
      <c r="B10318" t="s">
        <v>112</v>
      </c>
      <c r="C10318" s="14" t="s">
        <v>384</v>
      </c>
      <c r="D10318" t="s">
        <v>112</v>
      </c>
      <c r="E10318" t="s">
        <v>474</v>
      </c>
      <c r="F10318" s="20">
        <v>2048</v>
      </c>
      <c r="G10318" s="20">
        <v>66</v>
      </c>
      <c r="H10318" s="11">
        <v>22013.346554673299</v>
      </c>
      <c r="I10318" s="10">
        <v>3450399.5678418502</v>
      </c>
      <c r="J10318" s="33">
        <f t="shared" si="644"/>
        <v>6.37994125661283E-3</v>
      </c>
      <c r="K10318" s="33">
        <f t="shared" si="645"/>
        <v>6.3596326435988448E-3</v>
      </c>
      <c r="L10318" s="33">
        <f t="shared" si="646"/>
        <v>0.93454977906297376</v>
      </c>
      <c r="M10318" s="33">
        <f t="shared" si="647"/>
        <v>0.92860638578097676</v>
      </c>
    </row>
    <row r="10319" spans="1:13" ht="27.6">
      <c r="A10319" t="s">
        <v>164</v>
      </c>
      <c r="B10319" t="s">
        <v>112</v>
      </c>
      <c r="C10319" s="14" t="s">
        <v>384</v>
      </c>
      <c r="D10319" t="s">
        <v>112</v>
      </c>
      <c r="E10319" t="s">
        <v>474</v>
      </c>
      <c r="F10319" s="20">
        <v>2048</v>
      </c>
      <c r="G10319" s="20">
        <v>67</v>
      </c>
      <c r="H10319" s="11">
        <v>23253.679626005101</v>
      </c>
      <c r="I10319" s="10">
        <v>3345749.0671850201</v>
      </c>
      <c r="J10319" s="33">
        <f t="shared" si="644"/>
        <v>6.9502162771489075E-3</v>
      </c>
      <c r="K10319" s="33">
        <f t="shared" si="645"/>
        <v>6.9261193825277401E-3</v>
      </c>
      <c r="L10319" s="33">
        <f t="shared" si="646"/>
        <v>0.92860638578097676</v>
      </c>
      <c r="M10319" s="33">
        <f t="shared" si="647"/>
        <v>0.92217474709368008</v>
      </c>
    </row>
    <row r="10320" spans="1:13" ht="27.6">
      <c r="A10320" t="s">
        <v>164</v>
      </c>
      <c r="B10320" t="s">
        <v>112</v>
      </c>
      <c r="C10320" s="14" t="s">
        <v>384</v>
      </c>
      <c r="D10320" t="s">
        <v>112</v>
      </c>
      <c r="E10320" t="s">
        <v>474</v>
      </c>
      <c r="F10320" s="20">
        <v>2048</v>
      </c>
      <c r="G10320" s="20">
        <v>68</v>
      </c>
      <c r="H10320" s="11">
        <v>24416.878462517601</v>
      </c>
      <c r="I10320" s="10">
        <v>3243278.3615504499</v>
      </c>
      <c r="J10320" s="33">
        <f t="shared" si="644"/>
        <v>7.5284560067317525E-3</v>
      </c>
      <c r="K10320" s="33">
        <f t="shared" si="645"/>
        <v>7.5001881640277546E-3</v>
      </c>
      <c r="L10320" s="33">
        <f t="shared" si="646"/>
        <v>0.92217474709368008</v>
      </c>
      <c r="M10320" s="33">
        <f t="shared" si="647"/>
        <v>0.91525826297036272</v>
      </c>
    </row>
    <row r="10321" spans="1:13" ht="27.6">
      <c r="A10321" t="s">
        <v>164</v>
      </c>
      <c r="B10321" t="s">
        <v>112</v>
      </c>
      <c r="C10321" s="14" t="s">
        <v>384</v>
      </c>
      <c r="D10321" t="s">
        <v>112</v>
      </c>
      <c r="E10321" t="s">
        <v>474</v>
      </c>
      <c r="F10321" s="20">
        <v>2048</v>
      </c>
      <c r="G10321" s="20">
        <v>69</v>
      </c>
      <c r="H10321" s="11">
        <v>24857.611568035099</v>
      </c>
      <c r="I10321" s="10">
        <v>3126942.44413062</v>
      </c>
      <c r="J10321" s="33">
        <f t="shared" si="644"/>
        <v>7.9494944381511418E-3</v>
      </c>
      <c r="K10321" s="33">
        <f t="shared" si="645"/>
        <v>7.9179807684438552E-3</v>
      </c>
      <c r="L10321" s="33">
        <f t="shared" si="646"/>
        <v>0.91525826297036272</v>
      </c>
      <c r="M10321" s="33">
        <f t="shared" si="647"/>
        <v>0.9080112656460041</v>
      </c>
    </row>
    <row r="10322" spans="1:13" ht="27.6">
      <c r="A10322" t="s">
        <v>164</v>
      </c>
      <c r="B10322" t="s">
        <v>112</v>
      </c>
      <c r="C10322" s="14" t="s">
        <v>384</v>
      </c>
      <c r="D10322" t="s">
        <v>112</v>
      </c>
      <c r="E10322" t="s">
        <v>474</v>
      </c>
      <c r="F10322" s="20">
        <v>2049</v>
      </c>
      <c r="G10322" s="20">
        <v>30</v>
      </c>
      <c r="H10322" s="11">
        <v>635.65993661806999</v>
      </c>
      <c r="I10322" s="10">
        <v>4236169.6362446696</v>
      </c>
      <c r="J10322" s="33">
        <f t="shared" si="644"/>
        <v>1.500553545305087E-4</v>
      </c>
      <c r="K10322" s="33">
        <f t="shared" si="645"/>
        <v>1.5004409678887054E-4</v>
      </c>
      <c r="L10322" s="33">
        <f t="shared" si="646"/>
        <v>1</v>
      </c>
      <c r="M10322" s="33">
        <f t="shared" si="647"/>
        <v>0.99984995590321113</v>
      </c>
    </row>
    <row r="10323" spans="1:13" ht="27.6">
      <c r="A10323" t="s">
        <v>164</v>
      </c>
      <c r="B10323" t="s">
        <v>112</v>
      </c>
      <c r="C10323" s="14" t="s">
        <v>384</v>
      </c>
      <c r="D10323" t="s">
        <v>112</v>
      </c>
      <c r="E10323" t="s">
        <v>474</v>
      </c>
      <c r="F10323" s="20">
        <v>2049</v>
      </c>
      <c r="G10323" s="20">
        <v>31</v>
      </c>
      <c r="H10323" s="11">
        <v>912.12920293825096</v>
      </c>
      <c r="I10323" s="10">
        <v>4271721.2949733101</v>
      </c>
      <c r="J10323" s="33">
        <f t="shared" si="644"/>
        <v>2.135273207106434E-4</v>
      </c>
      <c r="K10323" s="33">
        <f t="shared" si="645"/>
        <v>2.1350452537483022E-4</v>
      </c>
      <c r="L10323" s="33">
        <f t="shared" si="646"/>
        <v>0.99984995590321113</v>
      </c>
      <c r="M10323" s="33">
        <f t="shared" si="647"/>
        <v>0.99963648341292999</v>
      </c>
    </row>
    <row r="10324" spans="1:13" ht="27.6">
      <c r="A10324" t="s">
        <v>164</v>
      </c>
      <c r="B10324" t="s">
        <v>112</v>
      </c>
      <c r="C10324" s="14" t="s">
        <v>384</v>
      </c>
      <c r="D10324" t="s">
        <v>112</v>
      </c>
      <c r="E10324" t="s">
        <v>474</v>
      </c>
      <c r="F10324" s="20">
        <v>2049</v>
      </c>
      <c r="G10324" s="20">
        <v>32</v>
      </c>
      <c r="H10324" s="11">
        <v>964.45153663858298</v>
      </c>
      <c r="I10324" s="10">
        <v>4337459.1232161</v>
      </c>
      <c r="J10324" s="33">
        <f t="shared" si="644"/>
        <v>2.2235403475652128E-4</v>
      </c>
      <c r="K10324" s="33">
        <f t="shared" si="645"/>
        <v>2.2232931593024752E-4</v>
      </c>
      <c r="L10324" s="33">
        <f t="shared" si="646"/>
        <v>0.99963648341292999</v>
      </c>
      <c r="M10324" s="33">
        <f t="shared" si="647"/>
        <v>0.9994142349173939</v>
      </c>
    </row>
    <row r="10325" spans="1:13" ht="27.6">
      <c r="A10325" t="s">
        <v>164</v>
      </c>
      <c r="B10325" t="s">
        <v>112</v>
      </c>
      <c r="C10325" s="14" t="s">
        <v>384</v>
      </c>
      <c r="D10325" t="s">
        <v>112</v>
      </c>
      <c r="E10325" t="s">
        <v>474</v>
      </c>
      <c r="F10325" s="20">
        <v>2049</v>
      </c>
      <c r="G10325" s="20">
        <v>33</v>
      </c>
      <c r="H10325" s="11">
        <v>1088.2280475376599</v>
      </c>
      <c r="I10325" s="10">
        <v>4573596.3516935203</v>
      </c>
      <c r="J10325" s="33">
        <f t="shared" si="644"/>
        <v>2.3793705518737103E-4</v>
      </c>
      <c r="K10325" s="33">
        <f t="shared" si="645"/>
        <v>2.3790875041118653E-4</v>
      </c>
      <c r="L10325" s="33">
        <f t="shared" si="646"/>
        <v>0.9994142349173939</v>
      </c>
      <c r="M10325" s="33">
        <f t="shared" si="647"/>
        <v>0.99917646552562156</v>
      </c>
    </row>
    <row r="10326" spans="1:13" ht="27.6">
      <c r="A10326" t="s">
        <v>164</v>
      </c>
      <c r="B10326" t="s">
        <v>112</v>
      </c>
      <c r="C10326" s="14" t="s">
        <v>384</v>
      </c>
      <c r="D10326" t="s">
        <v>112</v>
      </c>
      <c r="E10326" t="s">
        <v>474</v>
      </c>
      <c r="F10326" s="20">
        <v>2049</v>
      </c>
      <c r="G10326" s="20">
        <v>34</v>
      </c>
      <c r="H10326" s="11">
        <v>1175.0712122318</v>
      </c>
      <c r="I10326" s="10">
        <v>4636484.1983158104</v>
      </c>
      <c r="J10326" s="33">
        <f t="shared" si="644"/>
        <v>2.5344014170449266E-4</v>
      </c>
      <c r="K10326" s="33">
        <f t="shared" si="645"/>
        <v>2.5340802846474109E-4</v>
      </c>
      <c r="L10326" s="33">
        <f t="shared" si="646"/>
        <v>0.99917646552562156</v>
      </c>
      <c r="M10326" s="33">
        <f t="shared" si="647"/>
        <v>0.99892326618740435</v>
      </c>
    </row>
    <row r="10327" spans="1:13" ht="27.6">
      <c r="A10327" t="s">
        <v>164</v>
      </c>
      <c r="B10327" t="s">
        <v>112</v>
      </c>
      <c r="C10327" s="14" t="s">
        <v>384</v>
      </c>
      <c r="D10327" t="s">
        <v>112</v>
      </c>
      <c r="E10327" t="s">
        <v>474</v>
      </c>
      <c r="F10327" s="20">
        <v>2049</v>
      </c>
      <c r="G10327" s="20">
        <v>35</v>
      </c>
      <c r="H10327" s="11">
        <v>1289.5036539641601</v>
      </c>
      <c r="I10327" s="10">
        <v>4707247.2270216299</v>
      </c>
      <c r="J10327" s="33">
        <f t="shared" si="644"/>
        <v>2.7394007405471562E-4</v>
      </c>
      <c r="K10327" s="33">
        <f t="shared" si="645"/>
        <v>2.7390255589865298E-4</v>
      </c>
      <c r="L10327" s="33">
        <f t="shared" si="646"/>
        <v>0.99892326618740435</v>
      </c>
      <c r="M10327" s="33">
        <f t="shared" si="647"/>
        <v>0.998649658551649</v>
      </c>
    </row>
    <row r="10328" spans="1:13" ht="27.6">
      <c r="A10328" t="s">
        <v>164</v>
      </c>
      <c r="B10328" t="s">
        <v>112</v>
      </c>
      <c r="C10328" s="14" t="s">
        <v>384</v>
      </c>
      <c r="D10328" t="s">
        <v>112</v>
      </c>
      <c r="E10328" t="s">
        <v>474</v>
      </c>
      <c r="F10328" s="20">
        <v>2049</v>
      </c>
      <c r="G10328" s="20">
        <v>36</v>
      </c>
      <c r="H10328" s="11">
        <v>1656.84886350035</v>
      </c>
      <c r="I10328" s="10">
        <v>4797091.9342070604</v>
      </c>
      <c r="J10328" s="33">
        <f t="shared" si="644"/>
        <v>3.4538609770759385E-4</v>
      </c>
      <c r="K10328" s="33">
        <f t="shared" si="645"/>
        <v>3.4532645879570278E-4</v>
      </c>
      <c r="L10328" s="33">
        <f t="shared" si="646"/>
        <v>0.998649658551649</v>
      </c>
      <c r="M10328" s="33">
        <f t="shared" si="647"/>
        <v>0.99830479840148378</v>
      </c>
    </row>
    <row r="10329" spans="1:13" ht="27.6">
      <c r="A10329" t="s">
        <v>164</v>
      </c>
      <c r="B10329" t="s">
        <v>112</v>
      </c>
      <c r="C10329" s="14" t="s">
        <v>384</v>
      </c>
      <c r="D10329" t="s">
        <v>112</v>
      </c>
      <c r="E10329" t="s">
        <v>474</v>
      </c>
      <c r="F10329" s="20">
        <v>2049</v>
      </c>
      <c r="G10329" s="20">
        <v>37</v>
      </c>
      <c r="H10329" s="11">
        <v>1820.7065526128799</v>
      </c>
      <c r="I10329" s="10">
        <v>4839083.1703354297</v>
      </c>
      <c r="J10329" s="33">
        <f t="shared" si="644"/>
        <v>3.7625031199591354E-4</v>
      </c>
      <c r="K10329" s="33">
        <f t="shared" si="645"/>
        <v>3.761795387237088E-4</v>
      </c>
      <c r="L10329" s="33">
        <f t="shared" si="646"/>
        <v>0.99830479840148378</v>
      </c>
      <c r="M10329" s="33">
        <f t="shared" si="647"/>
        <v>0.99792925656291542</v>
      </c>
    </row>
    <row r="10330" spans="1:13" ht="27.6">
      <c r="A10330" t="s">
        <v>164</v>
      </c>
      <c r="B10330" t="s">
        <v>112</v>
      </c>
      <c r="C10330" s="14" t="s">
        <v>384</v>
      </c>
      <c r="D10330" t="s">
        <v>112</v>
      </c>
      <c r="E10330" t="s">
        <v>474</v>
      </c>
      <c r="F10330" s="20">
        <v>2049</v>
      </c>
      <c r="G10330" s="20">
        <v>38</v>
      </c>
      <c r="H10330" s="11">
        <v>1963.76962431838</v>
      </c>
      <c r="I10330" s="10">
        <v>4758349.1103202896</v>
      </c>
      <c r="J10330" s="33">
        <f t="shared" si="644"/>
        <v>4.1269977859741288E-4</v>
      </c>
      <c r="K10330" s="33">
        <f t="shared" si="645"/>
        <v>4.1261462975783481E-4</v>
      </c>
      <c r="L10330" s="33">
        <f t="shared" si="646"/>
        <v>0.99792925656291542</v>
      </c>
      <c r="M10330" s="33">
        <f t="shared" si="647"/>
        <v>0.99751749635219422</v>
      </c>
    </row>
    <row r="10331" spans="1:13" ht="27.6">
      <c r="A10331" t="s">
        <v>164</v>
      </c>
      <c r="B10331" t="s">
        <v>112</v>
      </c>
      <c r="C10331" s="14" t="s">
        <v>384</v>
      </c>
      <c r="D10331" t="s">
        <v>112</v>
      </c>
      <c r="E10331" t="s">
        <v>474</v>
      </c>
      <c r="F10331" s="20">
        <v>2049</v>
      </c>
      <c r="G10331" s="20">
        <v>39</v>
      </c>
      <c r="H10331" s="11">
        <v>2045.2490164150099</v>
      </c>
      <c r="I10331" s="10">
        <v>4656002.6472348599</v>
      </c>
      <c r="J10331" s="33">
        <f t="shared" si="644"/>
        <v>4.3927144621140992E-4</v>
      </c>
      <c r="K10331" s="33">
        <f t="shared" si="645"/>
        <v>4.3917498063505978E-4</v>
      </c>
      <c r="L10331" s="33">
        <f t="shared" si="646"/>
        <v>0.99751749635219422</v>
      </c>
      <c r="M10331" s="33">
        <f t="shared" si="647"/>
        <v>0.99707941162505065</v>
      </c>
    </row>
    <row r="10332" spans="1:13" ht="27.6">
      <c r="A10332" t="s">
        <v>164</v>
      </c>
      <c r="B10332" t="s">
        <v>112</v>
      </c>
      <c r="C10332" s="14" t="s">
        <v>384</v>
      </c>
      <c r="D10332" t="s">
        <v>112</v>
      </c>
      <c r="E10332" t="s">
        <v>474</v>
      </c>
      <c r="F10332" s="20">
        <v>2049</v>
      </c>
      <c r="G10332" s="20">
        <v>40</v>
      </c>
      <c r="H10332" s="11">
        <v>2202.5750130491601</v>
      </c>
      <c r="I10332" s="10">
        <v>4597396.1083639599</v>
      </c>
      <c r="J10332" s="33">
        <f t="shared" si="644"/>
        <v>4.7909185137257483E-4</v>
      </c>
      <c r="K10332" s="33">
        <f t="shared" si="645"/>
        <v>4.789771051969538E-4</v>
      </c>
      <c r="L10332" s="33">
        <f t="shared" si="646"/>
        <v>0.99707941162505065</v>
      </c>
      <c r="M10332" s="33">
        <f t="shared" si="647"/>
        <v>0.996601833414819</v>
      </c>
    </row>
    <row r="10333" spans="1:13" ht="27.6">
      <c r="A10333" t="s">
        <v>164</v>
      </c>
      <c r="B10333" t="s">
        <v>112</v>
      </c>
      <c r="C10333" s="14" t="s">
        <v>384</v>
      </c>
      <c r="D10333" t="s">
        <v>112</v>
      </c>
      <c r="E10333" t="s">
        <v>474</v>
      </c>
      <c r="F10333" s="20">
        <v>2049</v>
      </c>
      <c r="G10333" s="20">
        <v>41</v>
      </c>
      <c r="H10333" s="11">
        <v>2852.19660081743</v>
      </c>
      <c r="I10333" s="10">
        <v>4586609.9936764501</v>
      </c>
      <c r="J10333" s="33">
        <f t="shared" si="644"/>
        <v>6.2185287276436143E-4</v>
      </c>
      <c r="K10333" s="33">
        <f t="shared" si="645"/>
        <v>6.2165956233894981E-4</v>
      </c>
      <c r="L10333" s="33">
        <f t="shared" si="646"/>
        <v>0.996601833414819</v>
      </c>
      <c r="M10333" s="33">
        <f t="shared" si="647"/>
        <v>0.99598228635523212</v>
      </c>
    </row>
    <row r="10334" spans="1:13" ht="27.6">
      <c r="A10334" t="s">
        <v>164</v>
      </c>
      <c r="B10334" t="s">
        <v>112</v>
      </c>
      <c r="C10334" s="14" t="s">
        <v>384</v>
      </c>
      <c r="D10334" t="s">
        <v>112</v>
      </c>
      <c r="E10334" t="s">
        <v>474</v>
      </c>
      <c r="F10334" s="20">
        <v>2049</v>
      </c>
      <c r="G10334" s="20">
        <v>42</v>
      </c>
      <c r="H10334" s="11">
        <v>3139.7492061315102</v>
      </c>
      <c r="I10334" s="10">
        <v>4555842.1469678096</v>
      </c>
      <c r="J10334" s="33">
        <f t="shared" si="644"/>
        <v>6.8916988447925145E-4</v>
      </c>
      <c r="K10334" s="33">
        <f t="shared" si="645"/>
        <v>6.8893246145917963E-4</v>
      </c>
      <c r="L10334" s="33">
        <f t="shared" si="646"/>
        <v>0.99598228635523212</v>
      </c>
      <c r="M10334" s="33">
        <f t="shared" si="647"/>
        <v>0.99529612182712368</v>
      </c>
    </row>
    <row r="10335" spans="1:13" ht="27.6">
      <c r="A10335" t="s">
        <v>164</v>
      </c>
      <c r="B10335" t="s">
        <v>112</v>
      </c>
      <c r="C10335" s="14" t="s">
        <v>384</v>
      </c>
      <c r="D10335" t="s">
        <v>112</v>
      </c>
      <c r="E10335" t="s">
        <v>474</v>
      </c>
      <c r="F10335" s="20">
        <v>2049</v>
      </c>
      <c r="G10335" s="20">
        <v>43</v>
      </c>
      <c r="H10335" s="11">
        <v>3449.1352334287699</v>
      </c>
      <c r="I10335" s="10">
        <v>4481515.6463748403</v>
      </c>
      <c r="J10335" s="33">
        <f t="shared" si="644"/>
        <v>7.6963587892833155E-4</v>
      </c>
      <c r="K10335" s="33">
        <f t="shared" si="645"/>
        <v>7.6933978520155044E-4</v>
      </c>
      <c r="L10335" s="33">
        <f t="shared" si="646"/>
        <v>0.99529612182712368</v>
      </c>
      <c r="M10335" s="33">
        <f t="shared" si="647"/>
        <v>0.9945304009225453</v>
      </c>
    </row>
    <row r="10336" spans="1:13" ht="27.6">
      <c r="A10336" t="s">
        <v>164</v>
      </c>
      <c r="B10336" t="s">
        <v>112</v>
      </c>
      <c r="C10336" s="14" t="s">
        <v>384</v>
      </c>
      <c r="D10336" t="s">
        <v>112</v>
      </c>
      <c r="E10336" t="s">
        <v>474</v>
      </c>
      <c r="F10336" s="20">
        <v>2049</v>
      </c>
      <c r="G10336" s="20">
        <v>44</v>
      </c>
      <c r="H10336" s="11">
        <v>3555.0080258804601</v>
      </c>
      <c r="I10336" s="10">
        <v>4384306.6596170496</v>
      </c>
      <c r="J10336" s="33">
        <f t="shared" si="644"/>
        <v>8.1084839676588108E-4</v>
      </c>
      <c r="K10336" s="33">
        <f t="shared" si="645"/>
        <v>8.1051974803869609E-4</v>
      </c>
      <c r="L10336" s="33">
        <f t="shared" si="646"/>
        <v>0.9945304009225453</v>
      </c>
      <c r="M10336" s="33">
        <f t="shared" si="647"/>
        <v>0.99372431439257269</v>
      </c>
    </row>
    <row r="10337" spans="1:13" ht="27.6">
      <c r="A10337" t="s">
        <v>164</v>
      </c>
      <c r="B10337" t="s">
        <v>112</v>
      </c>
      <c r="C10337" s="14" t="s">
        <v>384</v>
      </c>
      <c r="D10337" t="s">
        <v>112</v>
      </c>
      <c r="E10337" t="s">
        <v>474</v>
      </c>
      <c r="F10337" s="20">
        <v>2049</v>
      </c>
      <c r="G10337" s="20">
        <v>45</v>
      </c>
      <c r="H10337" s="11">
        <v>3775.0564923705401</v>
      </c>
      <c r="I10337" s="10">
        <v>4283179.5188636295</v>
      </c>
      <c r="J10337" s="33">
        <f t="shared" si="644"/>
        <v>8.8136779599004534E-4</v>
      </c>
      <c r="K10337" s="33">
        <f t="shared" si="645"/>
        <v>8.8097950547805226E-4</v>
      </c>
      <c r="L10337" s="33">
        <f t="shared" si="646"/>
        <v>0.99372431439257269</v>
      </c>
      <c r="M10337" s="33">
        <f t="shared" si="647"/>
        <v>0.99284886363749758</v>
      </c>
    </row>
    <row r="10338" spans="1:13" ht="27.6">
      <c r="A10338" t="s">
        <v>164</v>
      </c>
      <c r="B10338" t="s">
        <v>112</v>
      </c>
      <c r="C10338" s="14" t="s">
        <v>384</v>
      </c>
      <c r="D10338" t="s">
        <v>112</v>
      </c>
      <c r="E10338" t="s">
        <v>474</v>
      </c>
      <c r="F10338" s="20">
        <v>2049</v>
      </c>
      <c r="G10338" s="20">
        <v>46</v>
      </c>
      <c r="H10338" s="11">
        <v>4685.6920199835904</v>
      </c>
      <c r="I10338" s="10">
        <v>4234409.1159993298</v>
      </c>
      <c r="J10338" s="33">
        <f t="shared" si="644"/>
        <v>1.1065751776981418E-3</v>
      </c>
      <c r="K10338" s="33">
        <f t="shared" si="645"/>
        <v>1.105963149158895E-3</v>
      </c>
      <c r="L10338" s="33">
        <f t="shared" si="646"/>
        <v>0.99284886363749758</v>
      </c>
      <c r="M10338" s="33">
        <f t="shared" si="647"/>
        <v>0.99175080938163018</v>
      </c>
    </row>
    <row r="10339" spans="1:13" ht="27.6">
      <c r="A10339" t="s">
        <v>164</v>
      </c>
      <c r="B10339" t="s">
        <v>112</v>
      </c>
      <c r="C10339" s="14" t="s">
        <v>384</v>
      </c>
      <c r="D10339" t="s">
        <v>112</v>
      </c>
      <c r="E10339" t="s">
        <v>474</v>
      </c>
      <c r="F10339" s="20">
        <v>2049</v>
      </c>
      <c r="G10339" s="20">
        <v>47</v>
      </c>
      <c r="H10339" s="11">
        <v>5162.9601215357397</v>
      </c>
      <c r="I10339" s="10">
        <v>4207454.2281174101</v>
      </c>
      <c r="J10339" s="33">
        <f t="shared" si="644"/>
        <v>1.2270983453683019E-3</v>
      </c>
      <c r="K10339" s="33">
        <f t="shared" si="645"/>
        <v>1.2263457680539158E-3</v>
      </c>
      <c r="L10339" s="33">
        <f t="shared" si="646"/>
        <v>0.99175080938163018</v>
      </c>
      <c r="M10339" s="33">
        <f t="shared" si="647"/>
        <v>0.99053457997358096</v>
      </c>
    </row>
    <row r="10340" spans="1:13" ht="27.6">
      <c r="A10340" t="s">
        <v>164</v>
      </c>
      <c r="B10340" t="s">
        <v>112</v>
      </c>
      <c r="C10340" s="14" t="s">
        <v>384</v>
      </c>
      <c r="D10340" t="s">
        <v>112</v>
      </c>
      <c r="E10340" t="s">
        <v>474</v>
      </c>
      <c r="F10340" s="20">
        <v>2049</v>
      </c>
      <c r="G10340" s="20">
        <v>48</v>
      </c>
      <c r="H10340" s="11">
        <v>5721.9546501213099</v>
      </c>
      <c r="I10340" s="10">
        <v>4179707.9461876899</v>
      </c>
      <c r="J10340" s="33">
        <f t="shared" si="644"/>
        <v>1.368984322299433E-3</v>
      </c>
      <c r="K10340" s="33">
        <f t="shared" si="645"/>
        <v>1.368047690722185E-3</v>
      </c>
      <c r="L10340" s="33">
        <f t="shared" si="646"/>
        <v>0.99053457997358096</v>
      </c>
      <c r="M10340" s="33">
        <f t="shared" si="647"/>
        <v>0.98917948142886769</v>
      </c>
    </row>
    <row r="10341" spans="1:13" ht="27.6">
      <c r="A10341" t="s">
        <v>164</v>
      </c>
      <c r="B10341" t="s">
        <v>112</v>
      </c>
      <c r="C10341" s="14" t="s">
        <v>384</v>
      </c>
      <c r="D10341" t="s">
        <v>112</v>
      </c>
      <c r="E10341" t="s">
        <v>474</v>
      </c>
      <c r="F10341" s="20">
        <v>2049</v>
      </c>
      <c r="G10341" s="20">
        <v>49</v>
      </c>
      <c r="H10341" s="11">
        <v>6203.2923174360203</v>
      </c>
      <c r="I10341" s="10">
        <v>4170006.0151182702</v>
      </c>
      <c r="J10341" s="33">
        <f t="shared" si="644"/>
        <v>1.4875979303018061E-3</v>
      </c>
      <c r="K10341" s="33">
        <f t="shared" si="645"/>
        <v>1.4864920049594277E-3</v>
      </c>
      <c r="L10341" s="33">
        <f t="shared" si="646"/>
        <v>0.98917948142886769</v>
      </c>
      <c r="M10341" s="33">
        <f t="shared" si="647"/>
        <v>0.98770907403825381</v>
      </c>
    </row>
    <row r="10342" spans="1:13" ht="27.6">
      <c r="A10342" t="s">
        <v>164</v>
      </c>
      <c r="B10342" t="s">
        <v>112</v>
      </c>
      <c r="C10342" s="14" t="s">
        <v>384</v>
      </c>
      <c r="D10342" t="s">
        <v>112</v>
      </c>
      <c r="E10342" t="s">
        <v>474</v>
      </c>
      <c r="F10342" s="20">
        <v>2049</v>
      </c>
      <c r="G10342" s="20">
        <v>50</v>
      </c>
      <c r="H10342" s="11">
        <v>6831.8935601222001</v>
      </c>
      <c r="I10342" s="10">
        <v>4196461.4761728896</v>
      </c>
      <c r="J10342" s="33">
        <f t="shared" si="644"/>
        <v>1.6280129339714053E-3</v>
      </c>
      <c r="K10342" s="33">
        <f t="shared" si="645"/>
        <v>1.6266884397768688E-3</v>
      </c>
      <c r="L10342" s="33">
        <f t="shared" si="646"/>
        <v>0.98770907403825381</v>
      </c>
      <c r="M10342" s="33">
        <f t="shared" si="647"/>
        <v>0.98610237910565302</v>
      </c>
    </row>
    <row r="10343" spans="1:13" ht="27.6">
      <c r="A10343" t="s">
        <v>164</v>
      </c>
      <c r="B10343" t="s">
        <v>112</v>
      </c>
      <c r="C10343" s="14" t="s">
        <v>384</v>
      </c>
      <c r="D10343" t="s">
        <v>112</v>
      </c>
      <c r="E10343" t="s">
        <v>474</v>
      </c>
      <c r="F10343" s="20">
        <v>2049</v>
      </c>
      <c r="G10343" s="20">
        <v>51</v>
      </c>
      <c r="H10343" s="11">
        <v>7757.1031380130898</v>
      </c>
      <c r="I10343" s="10">
        <v>4224129.1810277998</v>
      </c>
      <c r="J10343" s="33">
        <f t="shared" si="644"/>
        <v>1.8363792406854516E-3</v>
      </c>
      <c r="K10343" s="33">
        <f t="shared" si="645"/>
        <v>1.834694127987424E-3</v>
      </c>
      <c r="L10343" s="33">
        <f t="shared" si="646"/>
        <v>0.98610237910565302</v>
      </c>
      <c r="M10343" s="33">
        <f t="shared" si="647"/>
        <v>0.98429318286111345</v>
      </c>
    </row>
    <row r="10344" spans="1:13" ht="27.6">
      <c r="A10344" t="s">
        <v>164</v>
      </c>
      <c r="B10344" t="s">
        <v>112</v>
      </c>
      <c r="C10344" s="14" t="s">
        <v>384</v>
      </c>
      <c r="D10344" t="s">
        <v>112</v>
      </c>
      <c r="E10344" t="s">
        <v>474</v>
      </c>
      <c r="F10344" s="20">
        <v>2049</v>
      </c>
      <c r="G10344" s="20">
        <v>52</v>
      </c>
      <c r="H10344" s="11">
        <v>8430.3316383243491</v>
      </c>
      <c r="I10344" s="10">
        <v>4206105.2042455496</v>
      </c>
      <c r="J10344" s="33">
        <f t="shared" si="644"/>
        <v>2.0043083158773488E-3</v>
      </c>
      <c r="K10344" s="33">
        <f t="shared" si="645"/>
        <v>2.0023010312612E-3</v>
      </c>
      <c r="L10344" s="33">
        <f t="shared" si="646"/>
        <v>0.98429318286111345</v>
      </c>
      <c r="M10344" s="33">
        <f t="shared" si="647"/>
        <v>0.98232233160600724</v>
      </c>
    </row>
    <row r="10345" spans="1:13" ht="27.6">
      <c r="A10345" t="s">
        <v>164</v>
      </c>
      <c r="B10345" t="s">
        <v>112</v>
      </c>
      <c r="C10345" s="14" t="s">
        <v>384</v>
      </c>
      <c r="D10345" t="s">
        <v>112</v>
      </c>
      <c r="E10345" t="s">
        <v>474</v>
      </c>
      <c r="F10345" s="20">
        <v>2049</v>
      </c>
      <c r="G10345" s="20">
        <v>53</v>
      </c>
      <c r="H10345" s="11">
        <v>9017.6824960454105</v>
      </c>
      <c r="I10345" s="10">
        <v>4130555.4014527602</v>
      </c>
      <c r="J10345" s="33">
        <f t="shared" si="644"/>
        <v>2.1831646400079265E-3</v>
      </c>
      <c r="K10345" s="33">
        <f t="shared" si="645"/>
        <v>2.1807832693752083E-3</v>
      </c>
      <c r="L10345" s="33">
        <f t="shared" si="646"/>
        <v>0.98232233160600724</v>
      </c>
      <c r="M10345" s="33">
        <f t="shared" si="647"/>
        <v>0.9801800995001072</v>
      </c>
    </row>
    <row r="10346" spans="1:13" ht="27.6">
      <c r="A10346" t="s">
        <v>164</v>
      </c>
      <c r="B10346" t="s">
        <v>112</v>
      </c>
      <c r="C10346" s="14" t="s">
        <v>384</v>
      </c>
      <c r="D10346" t="s">
        <v>112</v>
      </c>
      <c r="E10346" t="s">
        <v>474</v>
      </c>
      <c r="F10346" s="20">
        <v>2049</v>
      </c>
      <c r="G10346" s="20">
        <v>54</v>
      </c>
      <c r="H10346" s="11">
        <v>9694.2317495346597</v>
      </c>
      <c r="I10346" s="10">
        <v>4052018.2974491902</v>
      </c>
      <c r="J10346" s="33">
        <f t="shared" si="644"/>
        <v>2.3924452057971536E-3</v>
      </c>
      <c r="K10346" s="33">
        <f t="shared" si="645"/>
        <v>2.3895855897119178E-3</v>
      </c>
      <c r="L10346" s="33">
        <f t="shared" si="646"/>
        <v>0.9801800995001072</v>
      </c>
      <c r="M10346" s="33">
        <f t="shared" si="647"/>
        <v>0.97783787525901933</v>
      </c>
    </row>
    <row r="10347" spans="1:13" ht="27.6">
      <c r="A10347" t="s">
        <v>164</v>
      </c>
      <c r="B10347" t="s">
        <v>112</v>
      </c>
      <c r="C10347" s="14" t="s">
        <v>384</v>
      </c>
      <c r="D10347" t="s">
        <v>112</v>
      </c>
      <c r="E10347" t="s">
        <v>474</v>
      </c>
      <c r="F10347" s="20">
        <v>2049</v>
      </c>
      <c r="G10347" s="20">
        <v>55</v>
      </c>
      <c r="H10347" s="11">
        <v>10457.3357580259</v>
      </c>
      <c r="I10347" s="10">
        <v>3981058.6116698999</v>
      </c>
      <c r="J10347" s="33">
        <f t="shared" si="644"/>
        <v>2.6267726195669983E-3</v>
      </c>
      <c r="K10347" s="33">
        <f t="shared" si="645"/>
        <v>2.6233256711466479E-3</v>
      </c>
      <c r="L10347" s="33">
        <f t="shared" si="646"/>
        <v>0.97783787525901933</v>
      </c>
      <c r="M10347" s="33">
        <f t="shared" si="647"/>
        <v>0.97527268805863288</v>
      </c>
    </row>
    <row r="10348" spans="1:13" ht="27.6">
      <c r="A10348" t="s">
        <v>164</v>
      </c>
      <c r="B10348" t="s">
        <v>112</v>
      </c>
      <c r="C10348" s="14" t="s">
        <v>384</v>
      </c>
      <c r="D10348" t="s">
        <v>112</v>
      </c>
      <c r="E10348" t="s">
        <v>474</v>
      </c>
      <c r="F10348" s="20">
        <v>2049</v>
      </c>
      <c r="G10348" s="20">
        <v>56</v>
      </c>
      <c r="H10348" s="11">
        <v>11104.8857923833</v>
      </c>
      <c r="I10348" s="10">
        <v>3911088.2579788999</v>
      </c>
      <c r="J10348" s="33">
        <f t="shared" si="644"/>
        <v>2.8393339806966869E-3</v>
      </c>
      <c r="K10348" s="33">
        <f t="shared" si="645"/>
        <v>2.83530688429523E-3</v>
      </c>
      <c r="L10348" s="33">
        <f t="shared" si="646"/>
        <v>0.97527268805863288</v>
      </c>
      <c r="M10348" s="33">
        <f t="shared" si="647"/>
        <v>0.97250749069211517</v>
      </c>
    </row>
    <row r="10349" spans="1:13" ht="27.6">
      <c r="A10349" t="s">
        <v>164</v>
      </c>
      <c r="B10349" t="s">
        <v>112</v>
      </c>
      <c r="C10349" s="14" t="s">
        <v>384</v>
      </c>
      <c r="D10349" t="s">
        <v>112</v>
      </c>
      <c r="E10349" t="s">
        <v>474</v>
      </c>
      <c r="F10349" s="20">
        <v>2049</v>
      </c>
      <c r="G10349" s="20">
        <v>57</v>
      </c>
      <c r="H10349" s="11">
        <v>12114.437729316</v>
      </c>
      <c r="I10349" s="10">
        <v>3872272.5727400701</v>
      </c>
      <c r="J10349" s="33">
        <f t="shared" si="644"/>
        <v>3.128508518382441E-3</v>
      </c>
      <c r="K10349" s="33">
        <f t="shared" si="645"/>
        <v>3.1236198350322875E-3</v>
      </c>
      <c r="L10349" s="33">
        <f t="shared" si="646"/>
        <v>0.97250749069211517</v>
      </c>
      <c r="M10349" s="33">
        <f t="shared" si="647"/>
        <v>0.96946974700447175</v>
      </c>
    </row>
    <row r="10350" spans="1:13" ht="27.6">
      <c r="A10350" t="s">
        <v>164</v>
      </c>
      <c r="B10350" t="s">
        <v>112</v>
      </c>
      <c r="C10350" s="14" t="s">
        <v>384</v>
      </c>
      <c r="D10350" t="s">
        <v>112</v>
      </c>
      <c r="E10350" t="s">
        <v>474</v>
      </c>
      <c r="F10350" s="20">
        <v>2049</v>
      </c>
      <c r="G10350" s="20">
        <v>58</v>
      </c>
      <c r="H10350" s="11">
        <v>13193.009964281</v>
      </c>
      <c r="I10350" s="10">
        <v>3826063.1819496499</v>
      </c>
      <c r="J10350" s="33">
        <f t="shared" si="644"/>
        <v>3.4481944852667664E-3</v>
      </c>
      <c r="K10350" s="33">
        <f t="shared" si="645"/>
        <v>3.4422562899741882E-3</v>
      </c>
      <c r="L10350" s="33">
        <f t="shared" si="646"/>
        <v>0.96946974700447175</v>
      </c>
      <c r="M10350" s="33">
        <f t="shared" si="647"/>
        <v>0.96613258366990595</v>
      </c>
    </row>
    <row r="10351" spans="1:13" ht="27.6">
      <c r="A10351" t="s">
        <v>164</v>
      </c>
      <c r="B10351" t="s">
        <v>112</v>
      </c>
      <c r="C10351" s="14" t="s">
        <v>384</v>
      </c>
      <c r="D10351" t="s">
        <v>112</v>
      </c>
      <c r="E10351" t="s">
        <v>474</v>
      </c>
      <c r="F10351" s="20">
        <v>2049</v>
      </c>
      <c r="G10351" s="20">
        <v>59</v>
      </c>
      <c r="H10351" s="11">
        <v>13764.812729744001</v>
      </c>
      <c r="I10351" s="10">
        <v>3781032.2126363199</v>
      </c>
      <c r="J10351" s="33">
        <f t="shared" si="644"/>
        <v>3.6404907325945533E-3</v>
      </c>
      <c r="K10351" s="33">
        <f t="shared" si="645"/>
        <v>3.6338721802363638E-3</v>
      </c>
      <c r="L10351" s="33">
        <f t="shared" si="646"/>
        <v>0.96613258366990595</v>
      </c>
      <c r="M10351" s="33">
        <f t="shared" si="647"/>
        <v>0.96262178135168797</v>
      </c>
    </row>
    <row r="10352" spans="1:13" ht="27.6">
      <c r="A10352" t="s">
        <v>164</v>
      </c>
      <c r="B10352" t="s">
        <v>112</v>
      </c>
      <c r="C10352" s="14" t="s">
        <v>384</v>
      </c>
      <c r="D10352" t="s">
        <v>112</v>
      </c>
      <c r="E10352" t="s">
        <v>474</v>
      </c>
      <c r="F10352" s="20">
        <v>2049</v>
      </c>
      <c r="G10352" s="20">
        <v>60</v>
      </c>
      <c r="H10352" s="11">
        <v>14641.145335368799</v>
      </c>
      <c r="I10352" s="10">
        <v>3754970.5805850402</v>
      </c>
      <c r="J10352" s="33">
        <f t="shared" si="644"/>
        <v>3.899137162637276E-3</v>
      </c>
      <c r="K10352" s="33">
        <f t="shared" si="645"/>
        <v>3.8915453976470227E-3</v>
      </c>
      <c r="L10352" s="33">
        <f t="shared" si="646"/>
        <v>0.96262178135168797</v>
      </c>
      <c r="M10352" s="33">
        <f t="shared" si="647"/>
        <v>0.95887569498879399</v>
      </c>
    </row>
    <row r="10353" spans="1:13" ht="27.6">
      <c r="A10353" t="s">
        <v>164</v>
      </c>
      <c r="B10353" t="s">
        <v>112</v>
      </c>
      <c r="C10353" s="14" t="s">
        <v>384</v>
      </c>
      <c r="D10353" t="s">
        <v>112</v>
      </c>
      <c r="E10353" t="s">
        <v>474</v>
      </c>
      <c r="F10353" s="20">
        <v>2049</v>
      </c>
      <c r="G10353" s="20">
        <v>61</v>
      </c>
      <c r="H10353" s="11">
        <v>15353.8705539447</v>
      </c>
      <c r="I10353" s="10">
        <v>3683943.6342957998</v>
      </c>
      <c r="J10353" s="33">
        <f t="shared" si="644"/>
        <v>4.1677810732518583E-3</v>
      </c>
      <c r="K10353" s="33">
        <f t="shared" si="645"/>
        <v>4.1591079271563469E-3</v>
      </c>
      <c r="L10353" s="33">
        <f t="shared" si="646"/>
        <v>0.95887569498879399</v>
      </c>
      <c r="M10353" s="33">
        <f t="shared" si="647"/>
        <v>0.95488762748460854</v>
      </c>
    </row>
    <row r="10354" spans="1:13" ht="27.6">
      <c r="A10354" t="s">
        <v>164</v>
      </c>
      <c r="B10354" t="s">
        <v>112</v>
      </c>
      <c r="C10354" s="14" t="s">
        <v>384</v>
      </c>
      <c r="D10354" t="s">
        <v>112</v>
      </c>
      <c r="E10354" t="s">
        <v>474</v>
      </c>
      <c r="F10354" s="20">
        <v>2049</v>
      </c>
      <c r="G10354" s="20">
        <v>62</v>
      </c>
      <c r="H10354" s="11">
        <v>16382.469683159001</v>
      </c>
      <c r="I10354" s="10">
        <v>3603275.87889332</v>
      </c>
      <c r="J10354" s="33">
        <f t="shared" si="644"/>
        <v>4.5465488166258798E-3</v>
      </c>
      <c r="K10354" s="33">
        <f t="shared" si="645"/>
        <v>4.5362289094660335E-3</v>
      </c>
      <c r="L10354" s="33">
        <f t="shared" si="646"/>
        <v>0.95488762748460854</v>
      </c>
      <c r="M10354" s="33">
        <f t="shared" si="647"/>
        <v>0.95055603862352145</v>
      </c>
    </row>
    <row r="10355" spans="1:13" ht="27.6">
      <c r="A10355" t="s">
        <v>164</v>
      </c>
      <c r="B10355" t="s">
        <v>112</v>
      </c>
      <c r="C10355" s="14" t="s">
        <v>384</v>
      </c>
      <c r="D10355" t="s">
        <v>112</v>
      </c>
      <c r="E10355" t="s">
        <v>474</v>
      </c>
      <c r="F10355" s="20">
        <v>2049</v>
      </c>
      <c r="G10355" s="20">
        <v>63</v>
      </c>
      <c r="H10355" s="11">
        <v>17720.372631439899</v>
      </c>
      <c r="I10355" s="10">
        <v>3574921.02918944</v>
      </c>
      <c r="J10355" s="33">
        <f t="shared" si="644"/>
        <v>4.9568570848843984E-3</v>
      </c>
      <c r="K10355" s="33">
        <f t="shared" si="645"/>
        <v>4.9445921423616479E-3</v>
      </c>
      <c r="L10355" s="33">
        <f t="shared" si="646"/>
        <v>0.95055603862352145</v>
      </c>
      <c r="M10355" s="33">
        <f t="shared" si="647"/>
        <v>0.94585592670406915</v>
      </c>
    </row>
    <row r="10356" spans="1:13" ht="27.6">
      <c r="A10356" t="s">
        <v>164</v>
      </c>
      <c r="B10356" t="s">
        <v>112</v>
      </c>
      <c r="C10356" s="14" t="s">
        <v>384</v>
      </c>
      <c r="D10356" t="s">
        <v>112</v>
      </c>
      <c r="E10356" t="s">
        <v>474</v>
      </c>
      <c r="F10356" s="20">
        <v>2049</v>
      </c>
      <c r="G10356" s="20">
        <v>64</v>
      </c>
      <c r="H10356" s="11">
        <v>19697.319275162201</v>
      </c>
      <c r="I10356" s="10">
        <v>3592625.9359040498</v>
      </c>
      <c r="J10356" s="33">
        <f t="shared" si="644"/>
        <v>5.4827080877835836E-3</v>
      </c>
      <c r="K10356" s="33">
        <f t="shared" si="645"/>
        <v>5.4677054746344878E-3</v>
      </c>
      <c r="L10356" s="33">
        <f t="shared" si="646"/>
        <v>0.94585592670406915</v>
      </c>
      <c r="M10356" s="33">
        <f t="shared" si="647"/>
        <v>0.94068426507541381</v>
      </c>
    </row>
    <row r="10357" spans="1:13" ht="27.6">
      <c r="A10357" t="s">
        <v>164</v>
      </c>
      <c r="B10357" t="s">
        <v>112</v>
      </c>
      <c r="C10357" s="14" t="s">
        <v>384</v>
      </c>
      <c r="D10357" t="s">
        <v>112</v>
      </c>
      <c r="E10357" t="s">
        <v>474</v>
      </c>
      <c r="F10357" s="20">
        <v>2049</v>
      </c>
      <c r="G10357" s="20">
        <v>65</v>
      </c>
      <c r="H10357" s="11">
        <v>21508.586924226998</v>
      </c>
      <c r="I10357" s="10">
        <v>3568891.54156492</v>
      </c>
      <c r="J10357" s="33">
        <f t="shared" si="644"/>
        <v>6.026685505493316E-3</v>
      </c>
      <c r="K10357" s="33">
        <f t="shared" si="645"/>
        <v>6.0085614639799889E-3</v>
      </c>
      <c r="L10357" s="33">
        <f t="shared" si="646"/>
        <v>0.94068426507541381</v>
      </c>
      <c r="M10357" s="33">
        <f t="shared" si="647"/>
        <v>0.93503210585050933</v>
      </c>
    </row>
    <row r="10358" spans="1:13" ht="27.6">
      <c r="A10358" t="s">
        <v>164</v>
      </c>
      <c r="B10358" t="s">
        <v>112</v>
      </c>
      <c r="C10358" s="14" t="s">
        <v>384</v>
      </c>
      <c r="D10358" t="s">
        <v>112</v>
      </c>
      <c r="E10358" t="s">
        <v>474</v>
      </c>
      <c r="F10358" s="20">
        <v>2049</v>
      </c>
      <c r="G10358" s="20">
        <v>66</v>
      </c>
      <c r="H10358" s="11">
        <v>22147.139514812101</v>
      </c>
      <c r="I10358" s="10">
        <v>3492266.5042830501</v>
      </c>
      <c r="J10358" s="33">
        <f t="shared" si="644"/>
        <v>6.3417667258927682E-3</v>
      </c>
      <c r="K10358" s="33">
        <f t="shared" si="645"/>
        <v>6.3217001648478988E-3</v>
      </c>
      <c r="L10358" s="33">
        <f t="shared" si="646"/>
        <v>0.93503210585050933</v>
      </c>
      <c r="M10358" s="33">
        <f t="shared" si="647"/>
        <v>0.9291211132328161</v>
      </c>
    </row>
    <row r="10359" spans="1:13" ht="27.6">
      <c r="A10359" t="s">
        <v>164</v>
      </c>
      <c r="B10359" t="s">
        <v>112</v>
      </c>
      <c r="C10359" s="14" t="s">
        <v>384</v>
      </c>
      <c r="D10359" t="s">
        <v>112</v>
      </c>
      <c r="E10359" t="s">
        <v>474</v>
      </c>
      <c r="F10359" s="20">
        <v>2049</v>
      </c>
      <c r="G10359" s="20">
        <v>67</v>
      </c>
      <c r="H10359" s="11">
        <v>23473.3484708086</v>
      </c>
      <c r="I10359" s="10">
        <v>3391574.9818608901</v>
      </c>
      <c r="J10359" s="33">
        <f t="shared" si="644"/>
        <v>6.921076077147272E-3</v>
      </c>
      <c r="K10359" s="33">
        <f t="shared" si="645"/>
        <v>6.8971805893911498E-3</v>
      </c>
      <c r="L10359" s="33">
        <f t="shared" si="646"/>
        <v>0.9291211132328161</v>
      </c>
      <c r="M10359" s="33">
        <f t="shared" si="647"/>
        <v>0.92271279712543319</v>
      </c>
    </row>
    <row r="10360" spans="1:13" ht="27.6">
      <c r="A10360" t="s">
        <v>164</v>
      </c>
      <c r="B10360" t="s">
        <v>112</v>
      </c>
      <c r="C10360" s="14" t="s">
        <v>384</v>
      </c>
      <c r="D10360" t="s">
        <v>112</v>
      </c>
      <c r="E10360" t="s">
        <v>474</v>
      </c>
      <c r="F10360" s="20">
        <v>2049</v>
      </c>
      <c r="G10360" s="20">
        <v>68</v>
      </c>
      <c r="H10360" s="11">
        <v>24624.4414484265</v>
      </c>
      <c r="I10360" s="10">
        <v>3283267.80381282</v>
      </c>
      <c r="J10360" s="33">
        <f t="shared" si="644"/>
        <v>7.4999795690837119E-3</v>
      </c>
      <c r="K10360" s="33">
        <f t="shared" si="645"/>
        <v>7.4719249026037327E-3</v>
      </c>
      <c r="L10360" s="33">
        <f t="shared" si="646"/>
        <v>0.92271279712543319</v>
      </c>
      <c r="M10360" s="33">
        <f t="shared" si="647"/>
        <v>0.91581835639864051</v>
      </c>
    </row>
    <row r="10361" spans="1:13" ht="27.6">
      <c r="A10361" t="s">
        <v>164</v>
      </c>
      <c r="B10361" t="s">
        <v>112</v>
      </c>
      <c r="C10361" s="14" t="s">
        <v>384</v>
      </c>
      <c r="D10361" t="s">
        <v>112</v>
      </c>
      <c r="E10361" t="s">
        <v>474</v>
      </c>
      <c r="F10361" s="20">
        <v>2049</v>
      </c>
      <c r="G10361" s="20">
        <v>69</v>
      </c>
      <c r="H10361" s="11">
        <v>25152.4250126447</v>
      </c>
      <c r="I10361" s="10">
        <v>3177078.2955098702</v>
      </c>
      <c r="J10361" s="33">
        <f t="shared" si="644"/>
        <v>7.9168414099810968E-3</v>
      </c>
      <c r="K10361" s="33">
        <f t="shared" si="645"/>
        <v>7.8855857574281485E-3</v>
      </c>
      <c r="L10361" s="33">
        <f t="shared" si="646"/>
        <v>0.91581835639864051</v>
      </c>
      <c r="M10361" s="33">
        <f t="shared" si="647"/>
        <v>0.90859659221103217</v>
      </c>
    </row>
    <row r="10362" spans="1:13" ht="27.6">
      <c r="A10362" t="s">
        <v>164</v>
      </c>
      <c r="B10362" t="s">
        <v>112</v>
      </c>
      <c r="C10362" s="14" t="s">
        <v>384</v>
      </c>
      <c r="D10362" t="s">
        <v>112</v>
      </c>
      <c r="E10362" t="s">
        <v>474</v>
      </c>
      <c r="F10362" s="20">
        <v>2050</v>
      </c>
      <c r="G10362" s="20">
        <v>30</v>
      </c>
      <c r="H10362" s="11">
        <v>636.22673737113098</v>
      </c>
      <c r="I10362" s="10">
        <v>4240186.8157788999</v>
      </c>
      <c r="J10362" s="33">
        <f t="shared" si="644"/>
        <v>1.5004686468142312E-4</v>
      </c>
      <c r="K10362" s="33">
        <f t="shared" si="645"/>
        <v>1.5003560821358342E-4</v>
      </c>
      <c r="L10362" s="33">
        <f t="shared" si="646"/>
        <v>1</v>
      </c>
      <c r="M10362" s="33">
        <f t="shared" si="647"/>
        <v>0.99984996439178642</v>
      </c>
    </row>
    <row r="10363" spans="1:13" ht="27.6">
      <c r="A10363" t="s">
        <v>164</v>
      </c>
      <c r="B10363" t="s">
        <v>112</v>
      </c>
      <c r="C10363" s="14" t="s">
        <v>384</v>
      </c>
      <c r="D10363" t="s">
        <v>112</v>
      </c>
      <c r="E10363" t="s">
        <v>474</v>
      </c>
      <c r="F10363" s="20">
        <v>2050</v>
      </c>
      <c r="G10363" s="20">
        <v>31</v>
      </c>
      <c r="H10363" s="11">
        <v>903.15886450016399</v>
      </c>
      <c r="I10363" s="10">
        <v>4231616.0909752902</v>
      </c>
      <c r="J10363" s="33">
        <f t="shared" si="644"/>
        <v>2.1343119155499917E-4</v>
      </c>
      <c r="K10363" s="33">
        <f t="shared" si="645"/>
        <v>2.1340841673855859E-4</v>
      </c>
      <c r="L10363" s="33">
        <f t="shared" si="646"/>
        <v>0.99984996439178642</v>
      </c>
      <c r="M10363" s="33">
        <f t="shared" si="647"/>
        <v>0.99963658799390942</v>
      </c>
    </row>
    <row r="10364" spans="1:13" ht="27.6">
      <c r="A10364" t="s">
        <v>164</v>
      </c>
      <c r="B10364" t="s">
        <v>112</v>
      </c>
      <c r="C10364" s="14" t="s">
        <v>384</v>
      </c>
      <c r="D10364" t="s">
        <v>112</v>
      </c>
      <c r="E10364" t="s">
        <v>474</v>
      </c>
      <c r="F10364" s="20">
        <v>2050</v>
      </c>
      <c r="G10364" s="20">
        <v>32</v>
      </c>
      <c r="H10364" s="11">
        <v>948.02158571922803</v>
      </c>
      <c r="I10364" s="10">
        <v>4267159.7559906002</v>
      </c>
      <c r="J10364" s="33">
        <f t="shared" si="644"/>
        <v>2.2216688381266134E-4</v>
      </c>
      <c r="K10364" s="33">
        <f t="shared" si="645"/>
        <v>2.221422065780132E-4</v>
      </c>
      <c r="L10364" s="33">
        <f t="shared" si="646"/>
        <v>0.99963658799390942</v>
      </c>
      <c r="M10364" s="33">
        <f t="shared" si="647"/>
        <v>0.99941452651647633</v>
      </c>
    </row>
    <row r="10365" spans="1:13" ht="27.6">
      <c r="A10365" t="s">
        <v>164</v>
      </c>
      <c r="B10365" t="s">
        <v>112</v>
      </c>
      <c r="C10365" s="14" t="s">
        <v>384</v>
      </c>
      <c r="D10365" t="s">
        <v>112</v>
      </c>
      <c r="E10365" t="s">
        <v>474</v>
      </c>
      <c r="F10365" s="20">
        <v>2050</v>
      </c>
      <c r="G10365" s="20">
        <v>33</v>
      </c>
      <c r="H10365" s="11">
        <v>1015.70897339087</v>
      </c>
      <c r="I10365" s="10">
        <v>4332648.5603042804</v>
      </c>
      <c r="J10365" s="33">
        <f t="shared" si="644"/>
        <v>2.3443142439402866E-4</v>
      </c>
      <c r="K10365" s="33">
        <f t="shared" si="645"/>
        <v>2.3440394749485449E-4</v>
      </c>
      <c r="L10365" s="33">
        <f t="shared" si="646"/>
        <v>0.99941452651647633</v>
      </c>
      <c r="M10365" s="33">
        <f t="shared" si="647"/>
        <v>0.99918025980627712</v>
      </c>
    </row>
    <row r="10366" spans="1:13" ht="27.6">
      <c r="A10366" t="s">
        <v>164</v>
      </c>
      <c r="B10366" t="s">
        <v>112</v>
      </c>
      <c r="C10366" s="14" t="s">
        <v>384</v>
      </c>
      <c r="D10366" t="s">
        <v>112</v>
      </c>
      <c r="E10366" t="s">
        <v>474</v>
      </c>
      <c r="F10366" s="20">
        <v>2050</v>
      </c>
      <c r="G10366" s="20">
        <v>34</v>
      </c>
      <c r="H10366" s="11">
        <v>1148.24277391292</v>
      </c>
      <c r="I10366" s="10">
        <v>4568275.9287324799</v>
      </c>
      <c r="J10366" s="33">
        <f t="shared" si="644"/>
        <v>2.5135144895494811E-4</v>
      </c>
      <c r="K10366" s="33">
        <f t="shared" si="645"/>
        <v>2.5131986282600494E-4</v>
      </c>
      <c r="L10366" s="33">
        <f t="shared" si="646"/>
        <v>0.99918025980627712</v>
      </c>
      <c r="M10366" s="33">
        <f t="shared" si="647"/>
        <v>0.99892914596044413</v>
      </c>
    </row>
    <row r="10367" spans="1:13" ht="27.6">
      <c r="A10367" t="s">
        <v>164</v>
      </c>
      <c r="B10367" t="s">
        <v>112</v>
      </c>
      <c r="C10367" s="14" t="s">
        <v>384</v>
      </c>
      <c r="D10367" t="s">
        <v>112</v>
      </c>
      <c r="E10367" t="s">
        <v>474</v>
      </c>
      <c r="F10367" s="20">
        <v>2050</v>
      </c>
      <c r="G10367" s="20">
        <v>35</v>
      </c>
      <c r="H10367" s="11">
        <v>1258.4381088663499</v>
      </c>
      <c r="I10367" s="10">
        <v>4630812.5770936003</v>
      </c>
      <c r="J10367" s="33">
        <f t="shared" si="644"/>
        <v>2.7175319404875879E-4</v>
      </c>
      <c r="K10367" s="33">
        <f t="shared" si="645"/>
        <v>2.7171627249411578E-4</v>
      </c>
      <c r="L10367" s="33">
        <f t="shared" si="646"/>
        <v>0.99892914596044413</v>
      </c>
      <c r="M10367" s="33">
        <f t="shared" si="647"/>
        <v>0.998657720656418</v>
      </c>
    </row>
    <row r="10368" spans="1:13" ht="27.6">
      <c r="A10368" t="s">
        <v>164</v>
      </c>
      <c r="B10368" t="s">
        <v>112</v>
      </c>
      <c r="C10368" s="14" t="s">
        <v>384</v>
      </c>
      <c r="D10368" t="s">
        <v>112</v>
      </c>
      <c r="E10368" t="s">
        <v>474</v>
      </c>
      <c r="F10368" s="20">
        <v>2050</v>
      </c>
      <c r="G10368" s="20">
        <v>36</v>
      </c>
      <c r="H10368" s="11">
        <v>1614.2244645835001</v>
      </c>
      <c r="I10368" s="10">
        <v>4701146.0025858898</v>
      </c>
      <c r="J10368" s="33">
        <f t="shared" si="644"/>
        <v>3.4336829013512608E-4</v>
      </c>
      <c r="K10368" s="33">
        <f t="shared" si="645"/>
        <v>3.4330934599047236E-4</v>
      </c>
      <c r="L10368" s="33">
        <f t="shared" si="646"/>
        <v>0.998657720656418</v>
      </c>
      <c r="M10368" s="33">
        <f t="shared" si="647"/>
        <v>0.99831487212747116</v>
      </c>
    </row>
    <row r="10369" spans="1:13" ht="27.6">
      <c r="A10369" t="s">
        <v>164</v>
      </c>
      <c r="B10369" t="s">
        <v>112</v>
      </c>
      <c r="C10369" s="14" t="s">
        <v>384</v>
      </c>
      <c r="D10369" t="s">
        <v>112</v>
      </c>
      <c r="E10369" t="s">
        <v>474</v>
      </c>
      <c r="F10369" s="20">
        <v>2050</v>
      </c>
      <c r="G10369" s="20">
        <v>37</v>
      </c>
      <c r="H10369" s="11">
        <v>1792.2343901106899</v>
      </c>
      <c r="I10369" s="10">
        <v>4790626.1871094499</v>
      </c>
      <c r="J10369" s="33">
        <f t="shared" si="644"/>
        <v>3.7411276106935859E-4</v>
      </c>
      <c r="K10369" s="33">
        <f t="shared" si="645"/>
        <v>3.7404278961639115E-4</v>
      </c>
      <c r="L10369" s="33">
        <f t="shared" si="646"/>
        <v>0.99831487212747116</v>
      </c>
      <c r="M10369" s="33">
        <f t="shared" si="647"/>
        <v>0.99794145964778502</v>
      </c>
    </row>
    <row r="10370" spans="1:13" ht="27.6">
      <c r="A10370" t="s">
        <v>164</v>
      </c>
      <c r="B10370" t="s">
        <v>112</v>
      </c>
      <c r="C10370" s="14" t="s">
        <v>384</v>
      </c>
      <c r="D10370" t="s">
        <v>112</v>
      </c>
      <c r="E10370" t="s">
        <v>474</v>
      </c>
      <c r="F10370" s="20">
        <v>2050</v>
      </c>
      <c r="G10370" s="20">
        <v>38</v>
      </c>
      <c r="H10370" s="11">
        <v>1983.28975884395</v>
      </c>
      <c r="I10370" s="10">
        <v>4832098.3181422902</v>
      </c>
      <c r="J10370" s="33">
        <f t="shared" ref="J10370:J10433" si="648">IF(I10370&gt;0,H10370/I10370,0)</f>
        <v>4.1044068813699756E-4</v>
      </c>
      <c r="K10370" s="33">
        <f t="shared" ref="K10370:K10433" si="649">1-EXP(-J10370)</f>
        <v>4.1035646888043509E-4</v>
      </c>
      <c r="L10370" s="33">
        <f t="shared" ref="L10370:L10401" si="650">IF(G10370=30,1,M10369)</f>
        <v>0.99794145964778502</v>
      </c>
      <c r="M10370" s="33">
        <f t="shared" ref="M10370:M10433" si="651">L10370*(1-K10370)</f>
        <v>0.99753194791425459</v>
      </c>
    </row>
    <row r="10371" spans="1:13" ht="27.6">
      <c r="A10371" t="s">
        <v>164</v>
      </c>
      <c r="B10371" t="s">
        <v>112</v>
      </c>
      <c r="C10371" s="14" t="s">
        <v>384</v>
      </c>
      <c r="D10371" t="s">
        <v>112</v>
      </c>
      <c r="E10371" t="s">
        <v>474</v>
      </c>
      <c r="F10371" s="20">
        <v>2050</v>
      </c>
      <c r="G10371" s="20">
        <v>39</v>
      </c>
      <c r="H10371" s="11">
        <v>2076.3271701245799</v>
      </c>
      <c r="I10371" s="10">
        <v>4750956.4817286497</v>
      </c>
      <c r="J10371" s="33">
        <f t="shared" si="648"/>
        <v>4.3703350643386698E-4</v>
      </c>
      <c r="K10371" s="33">
        <f t="shared" si="649"/>
        <v>4.3693802120159386E-4</v>
      </c>
      <c r="L10371" s="33">
        <f t="shared" si="650"/>
        <v>0.99753194791425459</v>
      </c>
      <c r="M10371" s="33">
        <f t="shared" si="651"/>
        <v>0.99709608827884755</v>
      </c>
    </row>
    <row r="10372" spans="1:13" ht="27.6">
      <c r="A10372" t="s">
        <v>164</v>
      </c>
      <c r="B10372" t="s">
        <v>112</v>
      </c>
      <c r="C10372" s="14" t="s">
        <v>384</v>
      </c>
      <c r="D10372" t="s">
        <v>112</v>
      </c>
      <c r="E10372" t="s">
        <v>474</v>
      </c>
      <c r="F10372" s="20">
        <v>2050</v>
      </c>
      <c r="G10372" s="20">
        <v>40</v>
      </c>
      <c r="H10372" s="11">
        <v>2217.1986686283399</v>
      </c>
      <c r="I10372" s="10">
        <v>4648267.09029462</v>
      </c>
      <c r="J10372" s="33">
        <f t="shared" si="648"/>
        <v>4.769946789972019E-4</v>
      </c>
      <c r="K10372" s="33">
        <f t="shared" si="649"/>
        <v>4.7688093512110452E-4</v>
      </c>
      <c r="L10372" s="33">
        <f t="shared" si="650"/>
        <v>0.99709608827884755</v>
      </c>
      <c r="M10372" s="33">
        <f t="shared" si="651"/>
        <v>0.99662059216386356</v>
      </c>
    </row>
    <row r="10373" spans="1:13" ht="27.6">
      <c r="A10373" t="s">
        <v>164</v>
      </c>
      <c r="B10373" t="s">
        <v>112</v>
      </c>
      <c r="C10373" s="14" t="s">
        <v>384</v>
      </c>
      <c r="D10373" t="s">
        <v>112</v>
      </c>
      <c r="E10373" t="s">
        <v>474</v>
      </c>
      <c r="F10373" s="20">
        <v>2050</v>
      </c>
      <c r="G10373" s="20">
        <v>41</v>
      </c>
      <c r="H10373" s="11">
        <v>2840.6907512865901</v>
      </c>
      <c r="I10373" s="10">
        <v>4589154.2254964504</v>
      </c>
      <c r="J10373" s="33">
        <f t="shared" si="648"/>
        <v>6.1900093387671812E-4</v>
      </c>
      <c r="K10373" s="33">
        <f t="shared" si="649"/>
        <v>6.1880939232217269E-4</v>
      </c>
      <c r="L10373" s="33">
        <f t="shared" si="650"/>
        <v>0.99662059216386356</v>
      </c>
      <c r="M10373" s="33">
        <f t="shared" si="651"/>
        <v>0.99600387398085088</v>
      </c>
    </row>
    <row r="10374" spans="1:13" ht="27.6">
      <c r="A10374" t="s">
        <v>164</v>
      </c>
      <c r="B10374" t="s">
        <v>112</v>
      </c>
      <c r="C10374" s="14" t="s">
        <v>384</v>
      </c>
      <c r="D10374" t="s">
        <v>112</v>
      </c>
      <c r="E10374" t="s">
        <v>474</v>
      </c>
      <c r="F10374" s="20">
        <v>2050</v>
      </c>
      <c r="G10374" s="20">
        <v>42</v>
      </c>
      <c r="H10374" s="11">
        <v>3141.3963765324202</v>
      </c>
      <c r="I10374" s="10">
        <v>4577975.6971710203</v>
      </c>
      <c r="J10374" s="33">
        <f t="shared" si="648"/>
        <v>6.8619769617249372E-4</v>
      </c>
      <c r="K10374" s="33">
        <f t="shared" si="649"/>
        <v>6.859623163755213E-4</v>
      </c>
      <c r="L10374" s="33">
        <f t="shared" si="650"/>
        <v>0.99600387398085088</v>
      </c>
      <c r="M10374" s="33">
        <f t="shared" si="651"/>
        <v>0.99532065285633597</v>
      </c>
    </row>
    <row r="10375" spans="1:13" ht="27.6">
      <c r="A10375" t="s">
        <v>164</v>
      </c>
      <c r="B10375" t="s">
        <v>112</v>
      </c>
      <c r="C10375" s="14" t="s">
        <v>384</v>
      </c>
      <c r="D10375" t="s">
        <v>112</v>
      </c>
      <c r="E10375" t="s">
        <v>474</v>
      </c>
      <c r="F10375" s="20">
        <v>2050</v>
      </c>
      <c r="G10375" s="20">
        <v>43</v>
      </c>
      <c r="H10375" s="11">
        <v>3483.2096317739902</v>
      </c>
      <c r="I10375" s="10">
        <v>4546503.0126565602</v>
      </c>
      <c r="J10375" s="33">
        <f t="shared" si="648"/>
        <v>7.6612940144929573E-4</v>
      </c>
      <c r="K10375" s="33">
        <f t="shared" si="649"/>
        <v>7.6583599925217349E-4</v>
      </c>
      <c r="L10375" s="33">
        <f t="shared" si="650"/>
        <v>0.99532065285633597</v>
      </c>
      <c r="M10375" s="33">
        <f t="shared" si="651"/>
        <v>0.99455840046957944</v>
      </c>
    </row>
    <row r="10376" spans="1:13" ht="27.6">
      <c r="A10376" t="s">
        <v>164</v>
      </c>
      <c r="B10376" t="s">
        <v>112</v>
      </c>
      <c r="C10376" s="14" t="s">
        <v>384</v>
      </c>
      <c r="D10376" t="s">
        <v>112</v>
      </c>
      <c r="E10376" t="s">
        <v>474</v>
      </c>
      <c r="F10376" s="20">
        <v>2050</v>
      </c>
      <c r="G10376" s="20">
        <v>44</v>
      </c>
      <c r="H10376" s="11">
        <v>3609.9056223206298</v>
      </c>
      <c r="I10376" s="10">
        <v>4471471.4268893301</v>
      </c>
      <c r="J10376" s="33">
        <f t="shared" si="648"/>
        <v>8.0731939840034584E-4</v>
      </c>
      <c r="K10376" s="33">
        <f t="shared" si="649"/>
        <v>8.0699360377411988E-4</v>
      </c>
      <c r="L10376" s="33">
        <f t="shared" si="650"/>
        <v>0.99455840046957944</v>
      </c>
      <c r="M10376" s="33">
        <f t="shared" si="651"/>
        <v>0.99375579820182069</v>
      </c>
    </row>
    <row r="10377" spans="1:13" ht="27.6">
      <c r="A10377" t="s">
        <v>164</v>
      </c>
      <c r="B10377" t="s">
        <v>112</v>
      </c>
      <c r="C10377" s="14" t="s">
        <v>384</v>
      </c>
      <c r="D10377" t="s">
        <v>112</v>
      </c>
      <c r="E10377" t="s">
        <v>474</v>
      </c>
      <c r="F10377" s="20">
        <v>2050</v>
      </c>
      <c r="G10377" s="20">
        <v>45</v>
      </c>
      <c r="H10377" s="11">
        <v>3825.6963498128098</v>
      </c>
      <c r="I10377" s="10">
        <v>4373765.3869905099</v>
      </c>
      <c r="J10377" s="33">
        <f t="shared" si="648"/>
        <v>8.7469171556208824E-4</v>
      </c>
      <c r="K10377" s="33">
        <f t="shared" si="649"/>
        <v>8.7430928427478793E-4</v>
      </c>
      <c r="L10377" s="33">
        <f t="shared" si="650"/>
        <v>0.99375579820182069</v>
      </c>
      <c r="M10377" s="33">
        <f t="shared" si="651"/>
        <v>0.99288694828115098</v>
      </c>
    </row>
    <row r="10378" spans="1:13" ht="27.6">
      <c r="A10378" t="s">
        <v>164</v>
      </c>
      <c r="B10378" t="s">
        <v>112</v>
      </c>
      <c r="C10378" s="14" t="s">
        <v>384</v>
      </c>
      <c r="D10378" t="s">
        <v>112</v>
      </c>
      <c r="E10378" t="s">
        <v>474</v>
      </c>
      <c r="F10378" s="20">
        <v>2050</v>
      </c>
      <c r="G10378" s="20">
        <v>46</v>
      </c>
      <c r="H10378" s="11">
        <v>4667.6662885754304</v>
      </c>
      <c r="I10378" s="10">
        <v>4271986.9884179104</v>
      </c>
      <c r="J10378" s="33">
        <f t="shared" si="648"/>
        <v>1.0926218411316032E-3</v>
      </c>
      <c r="K10378" s="33">
        <f t="shared" si="649"/>
        <v>1.0920251472278375E-3</v>
      </c>
      <c r="L10378" s="33">
        <f t="shared" si="650"/>
        <v>0.99288694828115098</v>
      </c>
      <c r="M10378" s="33">
        <f t="shared" si="651"/>
        <v>0.99180269076527361</v>
      </c>
    </row>
    <row r="10379" spans="1:13" ht="27.6">
      <c r="A10379" t="s">
        <v>164</v>
      </c>
      <c r="B10379" t="s">
        <v>112</v>
      </c>
      <c r="C10379" s="14" t="s">
        <v>384</v>
      </c>
      <c r="D10379" t="s">
        <v>112</v>
      </c>
      <c r="E10379" t="s">
        <v>474</v>
      </c>
      <c r="F10379" s="20">
        <v>2050</v>
      </c>
      <c r="G10379" s="20">
        <v>47</v>
      </c>
      <c r="H10379" s="11">
        <v>5119.7778128929504</v>
      </c>
      <c r="I10379" s="10">
        <v>4222586.2674115496</v>
      </c>
      <c r="J10379" s="33">
        <f t="shared" si="648"/>
        <v>1.2124744146509482E-3</v>
      </c>
      <c r="K10379" s="33">
        <f t="shared" si="649"/>
        <v>1.2117396645331402E-3</v>
      </c>
      <c r="L10379" s="33">
        <f t="shared" si="650"/>
        <v>0.99180269076527361</v>
      </c>
      <c r="M10379" s="33">
        <f t="shared" si="651"/>
        <v>0.99060088410548264</v>
      </c>
    </row>
    <row r="10380" spans="1:13" ht="27.6">
      <c r="A10380" t="s">
        <v>164</v>
      </c>
      <c r="B10380" t="s">
        <v>112</v>
      </c>
      <c r="C10380" s="14" t="s">
        <v>384</v>
      </c>
      <c r="D10380" t="s">
        <v>112</v>
      </c>
      <c r="E10380" t="s">
        <v>474</v>
      </c>
      <c r="F10380" s="20">
        <v>2050</v>
      </c>
      <c r="G10380" s="20">
        <v>48</v>
      </c>
      <c r="H10380" s="11">
        <v>5680.4673968904299</v>
      </c>
      <c r="I10380" s="10">
        <v>4194543.8116114596</v>
      </c>
      <c r="J10380" s="33">
        <f t="shared" si="648"/>
        <v>1.354251535331588E-3</v>
      </c>
      <c r="K10380" s="33">
        <f t="shared" si="649"/>
        <v>1.3533349505299164E-3</v>
      </c>
      <c r="L10380" s="33">
        <f t="shared" si="650"/>
        <v>0.99060088410548264</v>
      </c>
      <c r="M10380" s="33">
        <f t="shared" si="651"/>
        <v>0.98926026930699684</v>
      </c>
    </row>
    <row r="10381" spans="1:13" ht="27.6">
      <c r="A10381" t="s">
        <v>164</v>
      </c>
      <c r="B10381" t="s">
        <v>112</v>
      </c>
      <c r="C10381" s="14" t="s">
        <v>384</v>
      </c>
      <c r="D10381" t="s">
        <v>112</v>
      </c>
      <c r="E10381" t="s">
        <v>474</v>
      </c>
      <c r="F10381" s="20">
        <v>2050</v>
      </c>
      <c r="G10381" s="20">
        <v>49</v>
      </c>
      <c r="H10381" s="11">
        <v>6137.5942500601896</v>
      </c>
      <c r="I10381" s="10">
        <v>4165562.1673988602</v>
      </c>
      <c r="J10381" s="33">
        <f t="shared" si="648"/>
        <v>1.4734131921244962E-3</v>
      </c>
      <c r="K10381" s="33">
        <f t="shared" si="649"/>
        <v>1.472328251827637E-3</v>
      </c>
      <c r="L10381" s="33">
        <f t="shared" si="650"/>
        <v>0.98926026930699684</v>
      </c>
      <c r="M10381" s="33">
        <f t="shared" si="651"/>
        <v>0.98780375346408555</v>
      </c>
    </row>
    <row r="10382" spans="1:13" ht="27.6">
      <c r="A10382" t="s">
        <v>164</v>
      </c>
      <c r="B10382" t="s">
        <v>112</v>
      </c>
      <c r="C10382" s="14" t="s">
        <v>384</v>
      </c>
      <c r="D10382" t="s">
        <v>112</v>
      </c>
      <c r="E10382" t="s">
        <v>474</v>
      </c>
      <c r="F10382" s="20">
        <v>2050</v>
      </c>
      <c r="G10382" s="20">
        <v>50</v>
      </c>
      <c r="H10382" s="11">
        <v>6698.5190011110399</v>
      </c>
      <c r="I10382" s="10">
        <v>4154612.9636397902</v>
      </c>
      <c r="J10382" s="33">
        <f t="shared" si="648"/>
        <v>1.6123087901893452E-3</v>
      </c>
      <c r="K10382" s="33">
        <f t="shared" si="649"/>
        <v>1.6110097186338157E-3</v>
      </c>
      <c r="L10382" s="33">
        <f t="shared" si="650"/>
        <v>0.98780375346408555</v>
      </c>
      <c r="M10382" s="33">
        <f t="shared" si="651"/>
        <v>0.98621239201715194</v>
      </c>
    </row>
    <row r="10383" spans="1:13" ht="27.6">
      <c r="A10383" t="s">
        <v>164</v>
      </c>
      <c r="B10383" t="s">
        <v>112</v>
      </c>
      <c r="C10383" s="14" t="s">
        <v>384</v>
      </c>
      <c r="D10383" t="s">
        <v>112</v>
      </c>
      <c r="E10383" t="s">
        <v>474</v>
      </c>
      <c r="F10383" s="20">
        <v>2050</v>
      </c>
      <c r="G10383" s="20">
        <v>51</v>
      </c>
      <c r="H10383" s="11">
        <v>7620.8291121195898</v>
      </c>
      <c r="I10383" s="10">
        <v>4179499.44836395</v>
      </c>
      <c r="J10383" s="33">
        <f t="shared" si="648"/>
        <v>1.8233832080305061E-3</v>
      </c>
      <c r="K10383" s="33">
        <f t="shared" si="649"/>
        <v>1.8217218547834646E-3</v>
      </c>
      <c r="L10383" s="33">
        <f t="shared" si="650"/>
        <v>0.98621239201715194</v>
      </c>
      <c r="M10383" s="33">
        <f t="shared" si="651"/>
        <v>0.98441578734915602</v>
      </c>
    </row>
    <row r="10384" spans="1:13" ht="27.6">
      <c r="A10384" t="s">
        <v>164</v>
      </c>
      <c r="B10384" t="s">
        <v>112</v>
      </c>
      <c r="C10384" s="14" t="s">
        <v>384</v>
      </c>
      <c r="D10384" t="s">
        <v>112</v>
      </c>
      <c r="E10384" t="s">
        <v>474</v>
      </c>
      <c r="F10384" s="20">
        <v>2050</v>
      </c>
      <c r="G10384" s="20">
        <v>52</v>
      </c>
      <c r="H10384" s="11">
        <v>8376.2522499840907</v>
      </c>
      <c r="I10384" s="10">
        <v>4205608.4072140297</v>
      </c>
      <c r="J10384" s="33">
        <f t="shared" si="648"/>
        <v>1.9916862054051459E-3</v>
      </c>
      <c r="K10384" s="33">
        <f t="shared" si="649"/>
        <v>1.989704114554125E-3</v>
      </c>
      <c r="L10384" s="33">
        <f t="shared" si="650"/>
        <v>0.98441578734915602</v>
      </c>
      <c r="M10384" s="33">
        <f t="shared" si="651"/>
        <v>0.98245709120663538</v>
      </c>
    </row>
    <row r="10385" spans="1:13" ht="27.6">
      <c r="A10385" t="s">
        <v>164</v>
      </c>
      <c r="B10385" t="s">
        <v>112</v>
      </c>
      <c r="C10385" s="14" t="s">
        <v>384</v>
      </c>
      <c r="D10385" t="s">
        <v>112</v>
      </c>
      <c r="E10385" t="s">
        <v>474</v>
      </c>
      <c r="F10385" s="20">
        <v>2050</v>
      </c>
      <c r="G10385" s="20">
        <v>53</v>
      </c>
      <c r="H10385" s="11">
        <v>9094.49384373676</v>
      </c>
      <c r="I10385" s="10">
        <v>4185928.6744627999</v>
      </c>
      <c r="J10385" s="33">
        <f t="shared" si="648"/>
        <v>2.1726346889806717E-3</v>
      </c>
      <c r="K10385" s="33">
        <f t="shared" si="649"/>
        <v>2.170276226569734E-3</v>
      </c>
      <c r="L10385" s="33">
        <f t="shared" si="650"/>
        <v>0.98245709120663538</v>
      </c>
      <c r="M10385" s="33">
        <f t="shared" si="651"/>
        <v>0.9803248879379648</v>
      </c>
    </row>
    <row r="10386" spans="1:13" ht="27.6">
      <c r="A10386" t="s">
        <v>164</v>
      </c>
      <c r="B10386" t="s">
        <v>112</v>
      </c>
      <c r="C10386" s="14" t="s">
        <v>384</v>
      </c>
      <c r="D10386" t="s">
        <v>112</v>
      </c>
      <c r="E10386" t="s">
        <v>474</v>
      </c>
      <c r="F10386" s="20">
        <v>2050</v>
      </c>
      <c r="G10386" s="20">
        <v>54</v>
      </c>
      <c r="H10386" s="11">
        <v>9786.0745323755691</v>
      </c>
      <c r="I10386" s="10">
        <v>4108910.4715150101</v>
      </c>
      <c r="J10386" s="33">
        <f t="shared" si="648"/>
        <v>2.3816713944529713E-3</v>
      </c>
      <c r="K10386" s="33">
        <f t="shared" si="649"/>
        <v>2.3788374654131195E-3</v>
      </c>
      <c r="L10386" s="33">
        <f t="shared" si="650"/>
        <v>0.9803248879379648</v>
      </c>
      <c r="M10386" s="33">
        <f t="shared" si="651"/>
        <v>0.97799285436626104</v>
      </c>
    </row>
    <row r="10387" spans="1:13" ht="27.6">
      <c r="A10387" t="s">
        <v>164</v>
      </c>
      <c r="B10387" t="s">
        <v>112</v>
      </c>
      <c r="C10387" s="14" t="s">
        <v>384</v>
      </c>
      <c r="D10387" t="s">
        <v>112</v>
      </c>
      <c r="E10387" t="s">
        <v>474</v>
      </c>
      <c r="F10387" s="20">
        <v>2050</v>
      </c>
      <c r="G10387" s="20">
        <v>55</v>
      </c>
      <c r="H10387" s="11">
        <v>10528.5088129379</v>
      </c>
      <c r="I10387" s="10">
        <v>4028799.6837119898</v>
      </c>
      <c r="J10387" s="33">
        <f t="shared" si="648"/>
        <v>2.6133115665947716E-3</v>
      </c>
      <c r="K10387" s="33">
        <f t="shared" si="649"/>
        <v>2.6098998405376106E-3</v>
      </c>
      <c r="L10387" s="33">
        <f t="shared" si="650"/>
        <v>0.97799285436626104</v>
      </c>
      <c r="M10387" s="33">
        <f t="shared" si="651"/>
        <v>0.97544039097160362</v>
      </c>
    </row>
    <row r="10388" spans="1:13" ht="27.6">
      <c r="A10388" t="s">
        <v>164</v>
      </c>
      <c r="B10388" t="s">
        <v>112</v>
      </c>
      <c r="C10388" s="14" t="s">
        <v>384</v>
      </c>
      <c r="D10388" t="s">
        <v>112</v>
      </c>
      <c r="E10388" t="s">
        <v>474</v>
      </c>
      <c r="F10388" s="20">
        <v>2050</v>
      </c>
      <c r="G10388" s="20">
        <v>56</v>
      </c>
      <c r="H10388" s="11">
        <v>11163.3584654116</v>
      </c>
      <c r="I10388" s="10">
        <v>3956112.9631481799</v>
      </c>
      <c r="J10388" s="33">
        <f t="shared" si="648"/>
        <v>2.8217997234659515E-3</v>
      </c>
      <c r="K10388" s="33">
        <f t="shared" si="649"/>
        <v>2.8178221887746879E-3</v>
      </c>
      <c r="L10388" s="33">
        <f t="shared" si="650"/>
        <v>0.97544039097160362</v>
      </c>
      <c r="M10388" s="33">
        <f t="shared" si="651"/>
        <v>0.97269177339409674</v>
      </c>
    </row>
    <row r="10389" spans="1:13" ht="27.6">
      <c r="A10389" t="s">
        <v>164</v>
      </c>
      <c r="B10389" t="s">
        <v>112</v>
      </c>
      <c r="C10389" s="14" t="s">
        <v>384</v>
      </c>
      <c r="D10389" t="s">
        <v>112</v>
      </c>
      <c r="E10389" t="s">
        <v>474</v>
      </c>
      <c r="F10389" s="20">
        <v>2050</v>
      </c>
      <c r="G10389" s="20">
        <v>57</v>
      </c>
      <c r="H10389" s="11">
        <v>12083.295592913801</v>
      </c>
      <c r="I10389" s="10">
        <v>3884280.1439279802</v>
      </c>
      <c r="J10389" s="33">
        <f t="shared" si="648"/>
        <v>3.110819803201569E-3</v>
      </c>
      <c r="K10389" s="33">
        <f t="shared" si="649"/>
        <v>3.1059862167154284E-3</v>
      </c>
      <c r="L10389" s="33">
        <f t="shared" si="650"/>
        <v>0.97269177339409674</v>
      </c>
      <c r="M10389" s="33">
        <f t="shared" si="651"/>
        <v>0.96967060615282219</v>
      </c>
    </row>
    <row r="10390" spans="1:13" ht="27.6">
      <c r="A10390" t="s">
        <v>164</v>
      </c>
      <c r="B10390" t="s">
        <v>112</v>
      </c>
      <c r="C10390" s="14" t="s">
        <v>384</v>
      </c>
      <c r="D10390" t="s">
        <v>112</v>
      </c>
      <c r="E10390" t="s">
        <v>474</v>
      </c>
      <c r="F10390" s="20">
        <v>2050</v>
      </c>
      <c r="G10390" s="20">
        <v>58</v>
      </c>
      <c r="H10390" s="11">
        <v>13170.300296617401</v>
      </c>
      <c r="I10390" s="10">
        <v>3843211.0073198099</v>
      </c>
      <c r="J10390" s="33">
        <f t="shared" si="648"/>
        <v>3.4269001289632924E-3</v>
      </c>
      <c r="K10390" s="33">
        <f t="shared" si="649"/>
        <v>3.4210350083566654E-3</v>
      </c>
      <c r="L10390" s="33">
        <f t="shared" si="650"/>
        <v>0.96967060615282219</v>
      </c>
      <c r="M10390" s="33">
        <f t="shared" si="651"/>
        <v>0.96635332906259896</v>
      </c>
    </row>
    <row r="10391" spans="1:13" ht="27.6">
      <c r="A10391" t="s">
        <v>164</v>
      </c>
      <c r="B10391" t="s">
        <v>112</v>
      </c>
      <c r="C10391" s="14" t="s">
        <v>384</v>
      </c>
      <c r="D10391" t="s">
        <v>112</v>
      </c>
      <c r="E10391" t="s">
        <v>474</v>
      </c>
      <c r="F10391" s="20">
        <v>2050</v>
      </c>
      <c r="G10391" s="20">
        <v>59</v>
      </c>
      <c r="H10391" s="11">
        <v>13736.7959457778</v>
      </c>
      <c r="I10391" s="10">
        <v>3794603.9544738</v>
      </c>
      <c r="J10391" s="33">
        <f t="shared" si="648"/>
        <v>3.6200868682441166E-3</v>
      </c>
      <c r="K10391" s="33">
        <f t="shared" si="649"/>
        <v>3.6135422535170658E-3</v>
      </c>
      <c r="L10391" s="33">
        <f t="shared" si="650"/>
        <v>0.96635332906259896</v>
      </c>
      <c r="M10391" s="33">
        <f t="shared" si="651"/>
        <v>0.96286137047620435</v>
      </c>
    </row>
    <row r="10392" spans="1:13" ht="27.6">
      <c r="A10392" t="s">
        <v>164</v>
      </c>
      <c r="B10392" t="s">
        <v>112</v>
      </c>
      <c r="C10392" s="14" t="s">
        <v>384</v>
      </c>
      <c r="D10392" t="s">
        <v>112</v>
      </c>
      <c r="E10392" t="s">
        <v>474</v>
      </c>
      <c r="F10392" s="20">
        <v>2050</v>
      </c>
      <c r="G10392" s="20">
        <v>60</v>
      </c>
      <c r="H10392" s="11">
        <v>14527.426568480099</v>
      </c>
      <c r="I10392" s="10">
        <v>3747566.78530451</v>
      </c>
      <c r="J10392" s="33">
        <f t="shared" si="648"/>
        <v>3.8764957106160462E-3</v>
      </c>
      <c r="K10392" s="33">
        <f t="shared" si="649"/>
        <v>3.8689918005420099E-3</v>
      </c>
      <c r="L10392" s="33">
        <f t="shared" si="650"/>
        <v>0.96286137047620435</v>
      </c>
      <c r="M10392" s="33">
        <f t="shared" si="651"/>
        <v>0.95913606772877325</v>
      </c>
    </row>
    <row r="10393" spans="1:13" ht="27.6">
      <c r="A10393" t="s">
        <v>164</v>
      </c>
      <c r="B10393" t="s">
        <v>112</v>
      </c>
      <c r="C10393" s="14" t="s">
        <v>384</v>
      </c>
      <c r="D10393" t="s">
        <v>112</v>
      </c>
      <c r="E10393" t="s">
        <v>474</v>
      </c>
      <c r="F10393" s="20">
        <v>2050</v>
      </c>
      <c r="G10393" s="20">
        <v>61</v>
      </c>
      <c r="H10393" s="11">
        <v>15348.7536292283</v>
      </c>
      <c r="I10393" s="10">
        <v>3718920.7771757101</v>
      </c>
      <c r="J10393" s="33">
        <f t="shared" si="648"/>
        <v>4.1272063990792319E-3</v>
      </c>
      <c r="K10393" s="33">
        <f t="shared" si="649"/>
        <v>4.1187011876930857E-3</v>
      </c>
      <c r="L10393" s="33">
        <f t="shared" si="650"/>
        <v>0.95913606772877325</v>
      </c>
      <c r="M10393" s="33">
        <f t="shared" si="651"/>
        <v>0.95518567286745948</v>
      </c>
    </row>
    <row r="10394" spans="1:13" ht="27.6">
      <c r="A10394" t="s">
        <v>164</v>
      </c>
      <c r="B10394" t="s">
        <v>112</v>
      </c>
      <c r="C10394" s="14" t="s">
        <v>384</v>
      </c>
      <c r="D10394" t="s">
        <v>112</v>
      </c>
      <c r="E10394" t="s">
        <v>474</v>
      </c>
      <c r="F10394" s="20">
        <v>2050</v>
      </c>
      <c r="G10394" s="20">
        <v>62</v>
      </c>
      <c r="H10394" s="11">
        <v>16426.5444071026</v>
      </c>
      <c r="I10394" s="10">
        <v>3645282.34128035</v>
      </c>
      <c r="J10394" s="33">
        <f t="shared" si="648"/>
        <v>4.506247491746559E-3</v>
      </c>
      <c r="K10394" s="33">
        <f t="shared" si="649"/>
        <v>4.4961095921962624E-3</v>
      </c>
      <c r="L10394" s="33">
        <f t="shared" si="650"/>
        <v>0.95518567286745948</v>
      </c>
      <c r="M10394" s="33">
        <f t="shared" si="651"/>
        <v>0.9508910534013516</v>
      </c>
    </row>
    <row r="10395" spans="1:13" ht="27.6">
      <c r="A10395" t="s">
        <v>164</v>
      </c>
      <c r="B10395" t="s">
        <v>112</v>
      </c>
      <c r="C10395" s="14" t="s">
        <v>384</v>
      </c>
      <c r="D10395" t="s">
        <v>112</v>
      </c>
      <c r="E10395" t="s">
        <v>474</v>
      </c>
      <c r="F10395" s="20">
        <v>2050</v>
      </c>
      <c r="G10395" s="20">
        <v>63</v>
      </c>
      <c r="H10395" s="11">
        <v>17503.9728143514</v>
      </c>
      <c r="I10395" s="10">
        <v>3561860.97249868</v>
      </c>
      <c r="J10395" s="33">
        <f t="shared" si="648"/>
        <v>4.9142773818238597E-3</v>
      </c>
      <c r="K10395" s="33">
        <f t="shared" si="649"/>
        <v>4.9022220765203572E-3</v>
      </c>
      <c r="L10395" s="33">
        <f t="shared" si="650"/>
        <v>0.9508910534013516</v>
      </c>
      <c r="M10395" s="33">
        <f t="shared" si="651"/>
        <v>0.94622957428700183</v>
      </c>
    </row>
    <row r="10396" spans="1:13" ht="27.6">
      <c r="A10396" t="s">
        <v>164</v>
      </c>
      <c r="B10396" t="s">
        <v>112</v>
      </c>
      <c r="C10396" s="14" t="s">
        <v>384</v>
      </c>
      <c r="D10396" t="s">
        <v>112</v>
      </c>
      <c r="E10396" t="s">
        <v>474</v>
      </c>
      <c r="F10396" s="20">
        <v>2050</v>
      </c>
      <c r="G10396" s="20">
        <v>64</v>
      </c>
      <c r="H10396" s="11">
        <v>19193.721200346699</v>
      </c>
      <c r="I10396" s="10">
        <v>3529902.73757208</v>
      </c>
      <c r="J10396" s="33">
        <f t="shared" si="648"/>
        <v>5.4374646066164501E-3</v>
      </c>
      <c r="K10396" s="33">
        <f t="shared" si="649"/>
        <v>5.4227083535914877E-3</v>
      </c>
      <c r="L10396" s="33">
        <f t="shared" si="650"/>
        <v>0.94622957428700183</v>
      </c>
      <c r="M10396" s="33">
        <f t="shared" si="651"/>
        <v>0.94109844727010039</v>
      </c>
    </row>
    <row r="10397" spans="1:13" ht="27.6">
      <c r="A10397" t="s">
        <v>164</v>
      </c>
      <c r="B10397" t="s">
        <v>112</v>
      </c>
      <c r="C10397" s="14" t="s">
        <v>384</v>
      </c>
      <c r="D10397" t="s">
        <v>112</v>
      </c>
      <c r="E10397" t="s">
        <v>474</v>
      </c>
      <c r="F10397" s="20">
        <v>2050</v>
      </c>
      <c r="G10397" s="20">
        <v>65</v>
      </c>
      <c r="H10397" s="11">
        <v>21169.900255951299</v>
      </c>
      <c r="I10397" s="10">
        <v>3542777.7872480401</v>
      </c>
      <c r="J10397" s="33">
        <f t="shared" si="648"/>
        <v>5.9755089162381982E-3</v>
      </c>
      <c r="K10397" s="33">
        <f t="shared" si="649"/>
        <v>5.9576910707314079E-3</v>
      </c>
      <c r="L10397" s="33">
        <f t="shared" si="650"/>
        <v>0.94109844727010039</v>
      </c>
      <c r="M10397" s="33">
        <f t="shared" si="651"/>
        <v>0.9354916734541201</v>
      </c>
    </row>
    <row r="10398" spans="1:13" ht="27.6">
      <c r="A10398" t="s">
        <v>164</v>
      </c>
      <c r="B10398" t="s">
        <v>112</v>
      </c>
      <c r="C10398" s="14" t="s">
        <v>384</v>
      </c>
      <c r="D10398" t="s">
        <v>112</v>
      </c>
      <c r="E10398" t="s">
        <v>474</v>
      </c>
      <c r="F10398" s="20">
        <v>2050</v>
      </c>
      <c r="G10398" s="20">
        <v>66</v>
      </c>
      <c r="H10398" s="11">
        <v>22156.1520437703</v>
      </c>
      <c r="I10398" s="10">
        <v>3514477.3788859802</v>
      </c>
      <c r="J10398" s="33">
        <f t="shared" si="648"/>
        <v>6.304252284245279E-3</v>
      </c>
      <c r="K10398" s="33">
        <f t="shared" si="649"/>
        <v>6.2844221790252508E-3</v>
      </c>
      <c r="L10398" s="33">
        <f t="shared" si="650"/>
        <v>0.9354916734541201</v>
      </c>
      <c r="M10398" s="33">
        <f t="shared" si="651"/>
        <v>0.92961264883317163</v>
      </c>
    </row>
    <row r="10399" spans="1:13" ht="27.6">
      <c r="A10399" t="s">
        <v>164</v>
      </c>
      <c r="B10399" t="s">
        <v>112</v>
      </c>
      <c r="C10399" s="14" t="s">
        <v>384</v>
      </c>
      <c r="D10399" t="s">
        <v>112</v>
      </c>
      <c r="E10399" t="s">
        <v>474</v>
      </c>
      <c r="F10399" s="20">
        <v>2050</v>
      </c>
      <c r="G10399" s="20">
        <v>67</v>
      </c>
      <c r="H10399" s="11">
        <v>23630.397111479298</v>
      </c>
      <c r="I10399" s="10">
        <v>3433421.6893423498</v>
      </c>
      <c r="J10399" s="33">
        <f t="shared" si="648"/>
        <v>6.8824628168541544E-3</v>
      </c>
      <c r="K10399" s="33">
        <f t="shared" si="649"/>
        <v>6.8588329113676849E-3</v>
      </c>
      <c r="L10399" s="33">
        <f t="shared" si="650"/>
        <v>0.92961264883317163</v>
      </c>
      <c r="M10399" s="33">
        <f t="shared" si="651"/>
        <v>0.92323659100253097</v>
      </c>
    </row>
    <row r="10400" spans="1:13" ht="27.6">
      <c r="A10400" t="s">
        <v>164</v>
      </c>
      <c r="B10400" t="s">
        <v>112</v>
      </c>
      <c r="C10400" s="14" t="s">
        <v>384</v>
      </c>
      <c r="D10400" t="s">
        <v>112</v>
      </c>
      <c r="E10400" t="s">
        <v>474</v>
      </c>
      <c r="F10400" s="20">
        <v>2050</v>
      </c>
      <c r="G10400" s="20">
        <v>68</v>
      </c>
      <c r="H10400" s="11">
        <v>24868.333105812198</v>
      </c>
      <c r="I10400" s="10">
        <v>3328928.9502005898</v>
      </c>
      <c r="J10400" s="33">
        <f t="shared" si="648"/>
        <v>7.4703706440816999E-3</v>
      </c>
      <c r="K10400" s="33">
        <f t="shared" si="649"/>
        <v>7.442536778192621E-3</v>
      </c>
      <c r="L10400" s="33">
        <f t="shared" si="650"/>
        <v>0.92323659100253097</v>
      </c>
      <c r="M10400" s="33">
        <f t="shared" si="651"/>
        <v>0.91636536871902141</v>
      </c>
    </row>
    <row r="10401" spans="1:13" ht="27.6">
      <c r="A10401" t="s">
        <v>164</v>
      </c>
      <c r="B10401" t="s">
        <v>112</v>
      </c>
      <c r="C10401" s="14" t="s">
        <v>384</v>
      </c>
      <c r="D10401" t="s">
        <v>112</v>
      </c>
      <c r="E10401" t="s">
        <v>474</v>
      </c>
      <c r="F10401" s="20">
        <v>2050</v>
      </c>
      <c r="G10401" s="20">
        <v>69</v>
      </c>
      <c r="H10401" s="11">
        <v>25381.645037529401</v>
      </c>
      <c r="I10401" s="10">
        <v>3216965.2948279702</v>
      </c>
      <c r="J10401" s="33">
        <f t="shared" si="648"/>
        <v>7.8899343671305303E-3</v>
      </c>
      <c r="K10401" s="33">
        <f t="shared" si="649"/>
        <v>7.8588905332283021E-3</v>
      </c>
      <c r="L10401" s="33">
        <f t="shared" si="650"/>
        <v>0.91636536871902141</v>
      </c>
      <c r="M10401" s="33">
        <f t="shared" si="651"/>
        <v>0.9091637535978172</v>
      </c>
    </row>
  </sheetData>
  <autoFilter ref="A1:M1" xr:uid="{00000000-0009-0000-0000-000008000000}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AH1457"/>
  <sheetViews>
    <sheetView topLeftCell="Z1" workbookViewId="0">
      <pane ySplit="1" topLeftCell="A2" activePane="bottomLeft" state="frozen"/>
      <selection pane="bottomLeft" activeCell="AH3" sqref="AH3"/>
    </sheetView>
  </sheetViews>
  <sheetFormatPr defaultColWidth="11.19921875" defaultRowHeight="13.8"/>
  <cols>
    <col min="1" max="2" width="11.69921875" customWidth="1"/>
    <col min="3" max="3" width="17.69921875" customWidth="1"/>
    <col min="4" max="4" width="12.69921875" customWidth="1"/>
    <col min="5" max="5" width="16.69921875" customWidth="1"/>
    <col min="6" max="6" width="20.69921875" customWidth="1"/>
    <col min="7" max="7" width="15.69921875" customWidth="1"/>
    <col min="8" max="8" width="12.69921875" customWidth="1"/>
    <col min="9" max="9" width="28.69921875" customWidth="1"/>
    <col min="10" max="10" width="29.69921875" customWidth="1"/>
    <col min="11" max="12" width="19.69921875" customWidth="1"/>
    <col min="13" max="13" width="20.69921875" customWidth="1"/>
    <col min="14" max="14" width="15.69921875" customWidth="1"/>
    <col min="15" max="16" width="14.69921875" customWidth="1"/>
    <col min="17" max="18" width="22.69921875" customWidth="1"/>
    <col min="19" max="20" width="25.69921875" customWidth="1"/>
    <col min="21" max="21" width="12.69921875" customWidth="1"/>
    <col min="22" max="22" width="17.69921875" customWidth="1"/>
    <col min="23" max="24" width="20.69921875" customWidth="1"/>
    <col min="25" max="25" width="23.69921875" customWidth="1"/>
    <col min="26" max="26" width="12.69921875" customWidth="1"/>
    <col min="27" max="27" width="16.69921875" customWidth="1"/>
    <col min="28" max="28" width="17.69921875" customWidth="1"/>
    <col min="29" max="29" width="13.69921875" customWidth="1"/>
    <col min="30" max="30" width="12.69921875" customWidth="1"/>
    <col min="31" max="31" width="11.69921875" customWidth="1"/>
    <col min="32" max="33" width="21.69921875" customWidth="1"/>
    <col min="34" max="34" width="24.69921875" customWidth="1"/>
  </cols>
  <sheetData>
    <row r="1" spans="1:34" ht="28.05" customHeight="1">
      <c r="A1" s="1" t="s">
        <v>374</v>
      </c>
      <c r="B1" s="1" t="s">
        <v>42</v>
      </c>
      <c r="C1" s="1" t="s">
        <v>182</v>
      </c>
      <c r="D1" s="1" t="s">
        <v>186</v>
      </c>
      <c r="E1" s="1" t="s">
        <v>276</v>
      </c>
      <c r="F1" s="1" t="s">
        <v>277</v>
      </c>
      <c r="G1" s="1" t="s">
        <v>198</v>
      </c>
      <c r="H1" s="1" t="s">
        <v>199</v>
      </c>
      <c r="I1" s="1" t="s">
        <v>280</v>
      </c>
      <c r="J1" s="1" t="s">
        <v>281</v>
      </c>
      <c r="K1" s="1" t="s">
        <v>385</v>
      </c>
      <c r="L1" s="1" t="s">
        <v>386</v>
      </c>
      <c r="M1" s="1" t="s">
        <v>282</v>
      </c>
      <c r="N1" s="1" t="s">
        <v>286</v>
      </c>
      <c r="O1" s="1" t="s">
        <v>387</v>
      </c>
      <c r="P1" s="1" t="s">
        <v>388</v>
      </c>
      <c r="Q1" s="1" t="s">
        <v>389</v>
      </c>
      <c r="R1" s="1" t="s">
        <v>390</v>
      </c>
      <c r="S1" s="1" t="s">
        <v>391</v>
      </c>
      <c r="T1" s="1" t="s">
        <v>288</v>
      </c>
      <c r="U1" s="1" t="s">
        <v>287</v>
      </c>
      <c r="V1" s="1" t="s">
        <v>392</v>
      </c>
      <c r="W1" s="1" t="s">
        <v>393</v>
      </c>
      <c r="X1" s="1" t="s">
        <v>394</v>
      </c>
      <c r="Y1" s="1" t="s">
        <v>395</v>
      </c>
      <c r="Z1" s="1" t="s">
        <v>290</v>
      </c>
      <c r="AA1" s="1" t="s">
        <v>291</v>
      </c>
      <c r="AB1" s="1" t="s">
        <v>292</v>
      </c>
      <c r="AC1" s="1" t="s">
        <v>283</v>
      </c>
      <c r="AD1" s="1" t="s">
        <v>284</v>
      </c>
      <c r="AE1" s="1" t="s">
        <v>285</v>
      </c>
      <c r="AF1" s="1" t="s">
        <v>396</v>
      </c>
      <c r="AG1" s="1" t="s">
        <v>397</v>
      </c>
      <c r="AH1" s="1" t="s">
        <v>398</v>
      </c>
    </row>
    <row r="2" spans="1:34">
      <c r="A2" t="s">
        <v>204</v>
      </c>
      <c r="B2" s="20">
        <v>2025</v>
      </c>
      <c r="C2" t="s">
        <v>204</v>
      </c>
      <c r="E2" s="22" t="s">
        <v>302</v>
      </c>
      <c r="F2" s="22" t="s">
        <v>303</v>
      </c>
      <c r="G2" s="22" t="s">
        <v>213</v>
      </c>
      <c r="H2" s="22" t="s">
        <v>214</v>
      </c>
      <c r="I2" s="22" t="s">
        <v>115</v>
      </c>
      <c r="J2" s="17">
        <f>IFERROR(INDEX(Cost_Components!$K$2:$K$29,MATCH(E2,Cost_Components!$A$2:$A$29,0)),"")</f>
        <v>0.2</v>
      </c>
      <c r="K2" s="17">
        <f t="shared" ref="K2:K65" si="0">IF(OR(L2="",Z2="",AA2="",AB2=""),"",IF(B2&lt;AA2,L2,IF(B2&gt;AB2,Z2,L2+(Z2-L2)*MIN(MAX((B2-AA2+1)/MAX(AB2-AA2+1,1),0),1))))</f>
        <v>0.32884615384615384</v>
      </c>
      <c r="L2" s="17">
        <f>IFERROR(INDEX(Cost_Components!$S$2:$S$29,MATCH(E2,Cost_Components!$A$2:$A$29,0)),"")</f>
        <v>0.31</v>
      </c>
      <c r="M2" s="28">
        <f>IFERROR(INDEX(Cost_Components!$L$2:$L$29,MATCH(E2,Cost_Components!$A$2:$A$29,0)),"")</f>
        <v>1</v>
      </c>
      <c r="N2" s="29">
        <f>IFERROR(INDEX(Cost_Components!$P$2:$P$29,MATCH(E2,Cost_Components!$A$2:$A$29,0)),"")</f>
        <v>2.7665218579999999</v>
      </c>
      <c r="O2" s="23">
        <f t="shared" ref="O2:O65" si="1">AF2*J2</f>
        <v>30364899.645414401</v>
      </c>
      <c r="P2" s="23">
        <f>AG2*J2</f>
        <v>30364899.645414401</v>
      </c>
      <c r="Q2" s="23">
        <f>P2*L2*M2*N2</f>
        <v>26041599.161354773</v>
      </c>
      <c r="R2" s="23">
        <f t="shared" ref="R2:R65" si="2">O2*K2*M2*N2</f>
        <v>27624773.303918522</v>
      </c>
      <c r="S2" s="23">
        <f t="shared" ref="S2:S65" si="3">R2-Q2</f>
        <v>1583174.1425637491</v>
      </c>
      <c r="T2" s="16">
        <f>IFERROR(INDEX(Cost_Components!$R$2:$R$29,MATCH(E2,Cost_Components!$A$2:$A$29,0)),"")</f>
        <v>1</v>
      </c>
      <c r="U2" s="26">
        <f>IFERROR(INDEX(Cost_Components!$Q$2:$Q$29,MATCH(E2,Cost_Components!$A$2:$A$29,0)),"")</f>
        <v>2023</v>
      </c>
      <c r="V2" s="30">
        <f>1/(1+Calculation_Assumptions!$B$5)^(B2-Calculation_Assumptions!$B$2)</f>
        <v>1</v>
      </c>
      <c r="W2" s="23">
        <f t="shared" ref="W2:W65" si="4">Q2*V2</f>
        <v>26041599.161354773</v>
      </c>
      <c r="X2" s="23">
        <f t="shared" ref="X2:X65" si="5">R2*V2</f>
        <v>27624773.303918522</v>
      </c>
      <c r="Y2" s="23">
        <f t="shared" ref="Y2:Y65" si="6">S2*V2</f>
        <v>1583174.1425637491</v>
      </c>
      <c r="Z2" s="17">
        <f>IFERROR(INDEX(Cost_Components!$T$2:$T$29,MATCH(E2,Cost_Components!$A$2:$A$29,0)),"")</f>
        <v>0.8</v>
      </c>
      <c r="AA2" s="26">
        <f>IFERROR(INDEX(Cost_Components!$U$2:$U$29,MATCH(E2,Cost_Components!$A$2:$A$29,0)),"")</f>
        <v>2025</v>
      </c>
      <c r="AB2" s="26">
        <f>IFERROR(INDEX(Cost_Components!$V$2:$V$29,MATCH(E2,Cost_Components!$A$2:$A$29,0)),"")</f>
        <v>2050</v>
      </c>
      <c r="AC2" s="26">
        <f>IFERROR(INDEX(Cost_Components!$M$2:$M$29,MATCH(E2,Cost_Components!$A$2:$A$29,0)),"")</f>
        <v>30</v>
      </c>
      <c r="AD2" s="26">
        <f>IFERROR(INDEX(Cost_Components!$N$2:$N$29,MATCH(E2,Cost_Components!$A$2:$A$29,0)),"")</f>
        <v>95</v>
      </c>
      <c r="AE2" s="16" t="str">
        <f>IFERROR(INDEX(Cost_Components!$O$2:$O$29,MATCH(E2,Cost_Components!$A$2:$A$29,0)),"")</f>
        <v>Both</v>
      </c>
      <c r="AF2" s="11">
        <v>151824498.227072</v>
      </c>
      <c r="AG2" s="11">
        <v>151824498.227072</v>
      </c>
      <c r="AH2" s="23">
        <f t="shared" ref="AH2:AH65" si="7">IF(H2="shared-count-once",COUNTIFS($A$2:$A$1457,A2,$B$2:$B$1457,B2,$E$2:$E$1457,E2),1)</f>
        <v>1</v>
      </c>
    </row>
    <row r="3" spans="1:34">
      <c r="A3" t="s">
        <v>204</v>
      </c>
      <c r="B3" s="20">
        <v>2026</v>
      </c>
      <c r="C3" t="s">
        <v>204</v>
      </c>
      <c r="E3" s="22" t="s">
        <v>302</v>
      </c>
      <c r="F3" s="22" t="s">
        <v>303</v>
      </c>
      <c r="G3" s="22" t="s">
        <v>213</v>
      </c>
      <c r="H3" s="22" t="s">
        <v>214</v>
      </c>
      <c r="I3" s="22" t="s">
        <v>115</v>
      </c>
      <c r="J3" s="17">
        <f>IFERROR(INDEX(Cost_Components!$K$2:$K$29,MATCH(E3,Cost_Components!$A$2:$A$29,0)),"")</f>
        <v>0.2</v>
      </c>
      <c r="K3" s="17">
        <f t="shared" si="0"/>
        <v>0.34769230769230769</v>
      </c>
      <c r="L3" s="17">
        <f>IFERROR(INDEX(Cost_Components!$S$2:$S$29,MATCH(E3,Cost_Components!$A$2:$A$29,0)),"")</f>
        <v>0.31</v>
      </c>
      <c r="M3" s="28">
        <f>IFERROR(INDEX(Cost_Components!$L$2:$L$29,MATCH(E3,Cost_Components!$A$2:$A$29,0)),"")</f>
        <v>1</v>
      </c>
      <c r="N3" s="29">
        <f>IFERROR(INDEX(Cost_Components!$P$2:$P$29,MATCH(E3,Cost_Components!$A$2:$A$29,0)),"")</f>
        <v>2.7665218579999999</v>
      </c>
      <c r="O3" s="23">
        <f t="shared" si="1"/>
        <v>30765555.680188</v>
      </c>
      <c r="P3" s="23">
        <f t="shared" ref="P2:P65" si="8">AG3*J3</f>
        <v>30765555.680188</v>
      </c>
      <c r="Q3" s="23">
        <f t="shared" ref="Q2:Q65" si="9">P3*L3*M3*N3</f>
        <v>26385210.501454409</v>
      </c>
      <c r="R3" s="23">
        <f t="shared" si="2"/>
        <v>29593337.832896758</v>
      </c>
      <c r="S3" s="23">
        <f t="shared" si="3"/>
        <v>3208127.3314423487</v>
      </c>
      <c r="T3" s="16">
        <f>IFERROR(INDEX(Cost_Components!$R$2:$R$29,MATCH(E3,Cost_Components!$A$2:$A$29,0)),"")</f>
        <v>1</v>
      </c>
      <c r="U3" s="26">
        <f>IFERROR(INDEX(Cost_Components!$Q$2:$Q$29,MATCH(E3,Cost_Components!$A$2:$A$29,0)),"")</f>
        <v>2023</v>
      </c>
      <c r="V3" s="30">
        <f>1/(1+Calculation_Assumptions!$B$5)^(B3-Calculation_Assumptions!$B$2)</f>
        <v>0.970873786407767</v>
      </c>
      <c r="W3" s="23">
        <f t="shared" si="4"/>
        <v>25616709.22471302</v>
      </c>
      <c r="X3" s="23">
        <f t="shared" si="5"/>
        <v>28731395.954268698</v>
      </c>
      <c r="Y3" s="23">
        <f t="shared" si="6"/>
        <v>3114686.7295556786</v>
      </c>
      <c r="Z3" s="17">
        <f>IFERROR(INDEX(Cost_Components!$T$2:$T$29,MATCH(E3,Cost_Components!$A$2:$A$29,0)),"")</f>
        <v>0.8</v>
      </c>
      <c r="AA3" s="26">
        <f>IFERROR(INDEX(Cost_Components!$U$2:$U$29,MATCH(E3,Cost_Components!$A$2:$A$29,0)),"")</f>
        <v>2025</v>
      </c>
      <c r="AB3" s="26">
        <f>IFERROR(INDEX(Cost_Components!$V$2:$V$29,MATCH(E3,Cost_Components!$A$2:$A$29,0)),"")</f>
        <v>2050</v>
      </c>
      <c r="AC3" s="26">
        <f>IFERROR(INDEX(Cost_Components!$M$2:$M$29,MATCH(E3,Cost_Components!$A$2:$A$29,0)),"")</f>
        <v>30</v>
      </c>
      <c r="AD3" s="26">
        <f>IFERROR(INDEX(Cost_Components!$N$2:$N$29,MATCH(E3,Cost_Components!$A$2:$A$29,0)),"")</f>
        <v>95</v>
      </c>
      <c r="AE3" s="16" t="str">
        <f>IFERROR(INDEX(Cost_Components!$O$2:$O$29,MATCH(E3,Cost_Components!$A$2:$A$29,0)),"")</f>
        <v>Both</v>
      </c>
      <c r="AF3" s="11">
        <v>153827778.40094</v>
      </c>
      <c r="AG3" s="11">
        <v>153827778.40094</v>
      </c>
      <c r="AH3" s="23">
        <f t="shared" si="7"/>
        <v>1</v>
      </c>
    </row>
    <row r="4" spans="1:34">
      <c r="A4" t="s">
        <v>204</v>
      </c>
      <c r="B4" s="20">
        <v>2027</v>
      </c>
      <c r="C4" t="s">
        <v>204</v>
      </c>
      <c r="E4" s="22" t="s">
        <v>302</v>
      </c>
      <c r="F4" s="22" t="s">
        <v>303</v>
      </c>
      <c r="G4" s="22" t="s">
        <v>213</v>
      </c>
      <c r="H4" s="22" t="s">
        <v>214</v>
      </c>
      <c r="I4" s="22" t="s">
        <v>115</v>
      </c>
      <c r="J4" s="17">
        <f>IFERROR(INDEX(Cost_Components!$K$2:$K$29,MATCH(E4,Cost_Components!$A$2:$A$29,0)),"")</f>
        <v>0.2</v>
      </c>
      <c r="K4" s="17">
        <f t="shared" si="0"/>
        <v>0.36653846153846154</v>
      </c>
      <c r="L4" s="17">
        <f>IFERROR(INDEX(Cost_Components!$S$2:$S$29,MATCH(E4,Cost_Components!$A$2:$A$29,0)),"")</f>
        <v>0.31</v>
      </c>
      <c r="M4" s="28">
        <f>IFERROR(INDEX(Cost_Components!$L$2:$L$29,MATCH(E4,Cost_Components!$A$2:$A$29,0)),"")</f>
        <v>1</v>
      </c>
      <c r="N4" s="29">
        <f>IFERROR(INDEX(Cost_Components!$P$2:$P$29,MATCH(E4,Cost_Components!$A$2:$A$29,0)),"")</f>
        <v>2.7665218579999999</v>
      </c>
      <c r="O4" s="23">
        <f t="shared" si="1"/>
        <v>31208520.464246601</v>
      </c>
      <c r="P4" s="23">
        <f t="shared" si="8"/>
        <v>31208337.934682205</v>
      </c>
      <c r="Q4" s="23">
        <f t="shared" si="9"/>
        <v>26764950.204926159</v>
      </c>
      <c r="R4" s="23">
        <f t="shared" si="2"/>
        <v>31646584.031242359</v>
      </c>
      <c r="S4" s="23">
        <f t="shared" si="3"/>
        <v>4881633.8263162002</v>
      </c>
      <c r="T4" s="16">
        <f>IFERROR(INDEX(Cost_Components!$R$2:$R$29,MATCH(E4,Cost_Components!$A$2:$A$29,0)),"")</f>
        <v>1</v>
      </c>
      <c r="U4" s="26">
        <f>IFERROR(INDEX(Cost_Components!$Q$2:$Q$29,MATCH(E4,Cost_Components!$A$2:$A$29,0)),"")</f>
        <v>2023</v>
      </c>
      <c r="V4" s="30">
        <f>1/(1+Calculation_Assumptions!$B$5)^(B4-Calculation_Assumptions!$B$2)</f>
        <v>0.94259590913375435</v>
      </c>
      <c r="W4" s="23">
        <f t="shared" si="4"/>
        <v>25228532.571332037</v>
      </c>
      <c r="X4" s="23">
        <f t="shared" si="5"/>
        <v>29829940.645906646</v>
      </c>
      <c r="Y4" s="23">
        <f t="shared" si="6"/>
        <v>4601408.0745746065</v>
      </c>
      <c r="Z4" s="17">
        <f>IFERROR(INDEX(Cost_Components!$T$2:$T$29,MATCH(E4,Cost_Components!$A$2:$A$29,0)),"")</f>
        <v>0.8</v>
      </c>
      <c r="AA4" s="26">
        <f>IFERROR(INDEX(Cost_Components!$U$2:$U$29,MATCH(E4,Cost_Components!$A$2:$A$29,0)),"")</f>
        <v>2025</v>
      </c>
      <c r="AB4" s="26">
        <f>IFERROR(INDEX(Cost_Components!$V$2:$V$29,MATCH(E4,Cost_Components!$A$2:$A$29,0)),"")</f>
        <v>2050</v>
      </c>
      <c r="AC4" s="26">
        <f>IFERROR(INDEX(Cost_Components!$M$2:$M$29,MATCH(E4,Cost_Components!$A$2:$A$29,0)),"")</f>
        <v>30</v>
      </c>
      <c r="AD4" s="26">
        <f>IFERROR(INDEX(Cost_Components!$N$2:$N$29,MATCH(E4,Cost_Components!$A$2:$A$29,0)),"")</f>
        <v>95</v>
      </c>
      <c r="AE4" s="16" t="str">
        <f>IFERROR(INDEX(Cost_Components!$O$2:$O$29,MATCH(E4,Cost_Components!$A$2:$A$29,0)),"")</f>
        <v>Both</v>
      </c>
      <c r="AF4" s="11">
        <v>156042602.321233</v>
      </c>
      <c r="AG4" s="11">
        <v>156041689.67341101</v>
      </c>
      <c r="AH4" s="23">
        <f t="shared" si="7"/>
        <v>1</v>
      </c>
    </row>
    <row r="5" spans="1:34">
      <c r="A5" t="s">
        <v>204</v>
      </c>
      <c r="B5" s="20">
        <v>2028</v>
      </c>
      <c r="C5" t="s">
        <v>204</v>
      </c>
      <c r="E5" s="22" t="s">
        <v>302</v>
      </c>
      <c r="F5" s="22" t="s">
        <v>303</v>
      </c>
      <c r="G5" s="22" t="s">
        <v>213</v>
      </c>
      <c r="H5" s="22" t="s">
        <v>214</v>
      </c>
      <c r="I5" s="22" t="s">
        <v>115</v>
      </c>
      <c r="J5" s="17">
        <f>IFERROR(INDEX(Cost_Components!$K$2:$K$29,MATCH(E5,Cost_Components!$A$2:$A$29,0)),"")</f>
        <v>0.2</v>
      </c>
      <c r="K5" s="17">
        <f t="shared" si="0"/>
        <v>0.38538461538461538</v>
      </c>
      <c r="L5" s="17">
        <f>IFERROR(INDEX(Cost_Components!$S$2:$S$29,MATCH(E5,Cost_Components!$A$2:$A$29,0)),"")</f>
        <v>0.31</v>
      </c>
      <c r="M5" s="28">
        <f>IFERROR(INDEX(Cost_Components!$L$2:$L$29,MATCH(E5,Cost_Components!$A$2:$A$29,0)),"")</f>
        <v>1</v>
      </c>
      <c r="N5" s="29">
        <f>IFERROR(INDEX(Cost_Components!$P$2:$P$29,MATCH(E5,Cost_Components!$A$2:$A$29,0)),"")</f>
        <v>2.7665218579999999</v>
      </c>
      <c r="O5" s="23">
        <f t="shared" si="1"/>
        <v>31657272.130062003</v>
      </c>
      <c r="P5" s="23">
        <f t="shared" si="8"/>
        <v>31656609.4112278</v>
      </c>
      <c r="Q5" s="23">
        <f t="shared" si="9"/>
        <v>27149397.584762368</v>
      </c>
      <c r="R5" s="23">
        <f t="shared" si="2"/>
        <v>33752190.91657526</v>
      </c>
      <c r="S5" s="23">
        <f t="shared" si="3"/>
        <v>6602793.3318128921</v>
      </c>
      <c r="T5" s="16">
        <f>IFERROR(INDEX(Cost_Components!$R$2:$R$29,MATCH(E5,Cost_Components!$A$2:$A$29,0)),"")</f>
        <v>1</v>
      </c>
      <c r="U5" s="26">
        <f>IFERROR(INDEX(Cost_Components!$Q$2:$Q$29,MATCH(E5,Cost_Components!$A$2:$A$29,0)),"")</f>
        <v>2023</v>
      </c>
      <c r="V5" s="30">
        <f>1/(1+Calculation_Assumptions!$B$5)^(B5-Calculation_Assumptions!$B$2)</f>
        <v>0.91514165935315961</v>
      </c>
      <c r="W5" s="23">
        <f t="shared" si="4"/>
        <v>24845544.756158099</v>
      </c>
      <c r="X5" s="23">
        <f t="shared" si="5"/>
        <v>30888036.002199326</v>
      </c>
      <c r="Y5" s="23">
        <f t="shared" si="6"/>
        <v>6042491.2460412271</v>
      </c>
      <c r="Z5" s="17">
        <f>IFERROR(INDEX(Cost_Components!$T$2:$T$29,MATCH(E5,Cost_Components!$A$2:$A$29,0)),"")</f>
        <v>0.8</v>
      </c>
      <c r="AA5" s="26">
        <f>IFERROR(INDEX(Cost_Components!$U$2:$U$29,MATCH(E5,Cost_Components!$A$2:$A$29,0)),"")</f>
        <v>2025</v>
      </c>
      <c r="AB5" s="26">
        <f>IFERROR(INDEX(Cost_Components!$V$2:$V$29,MATCH(E5,Cost_Components!$A$2:$A$29,0)),"")</f>
        <v>2050</v>
      </c>
      <c r="AC5" s="26">
        <f>IFERROR(INDEX(Cost_Components!$M$2:$M$29,MATCH(E5,Cost_Components!$A$2:$A$29,0)),"")</f>
        <v>30</v>
      </c>
      <c r="AD5" s="26">
        <f>IFERROR(INDEX(Cost_Components!$N$2:$N$29,MATCH(E5,Cost_Components!$A$2:$A$29,0)),"")</f>
        <v>95</v>
      </c>
      <c r="AE5" s="16" t="str">
        <f>IFERROR(INDEX(Cost_Components!$O$2:$O$29,MATCH(E5,Cost_Components!$A$2:$A$29,0)),"")</f>
        <v>Both</v>
      </c>
      <c r="AF5" s="11">
        <v>158286360.65031001</v>
      </c>
      <c r="AG5" s="11">
        <v>158283047.05613899</v>
      </c>
      <c r="AH5" s="23">
        <f t="shared" si="7"/>
        <v>1</v>
      </c>
    </row>
    <row r="6" spans="1:34">
      <c r="A6" t="s">
        <v>204</v>
      </c>
      <c r="B6" s="20">
        <v>2029</v>
      </c>
      <c r="C6" t="s">
        <v>204</v>
      </c>
      <c r="E6" s="22" t="s">
        <v>302</v>
      </c>
      <c r="F6" s="22" t="s">
        <v>303</v>
      </c>
      <c r="G6" s="22" t="s">
        <v>213</v>
      </c>
      <c r="H6" s="22" t="s">
        <v>214</v>
      </c>
      <c r="I6" s="22" t="s">
        <v>115</v>
      </c>
      <c r="J6" s="17">
        <f>IFERROR(INDEX(Cost_Components!$K$2:$K$29,MATCH(E6,Cost_Components!$A$2:$A$29,0)),"")</f>
        <v>0.2</v>
      </c>
      <c r="K6" s="17">
        <f t="shared" si="0"/>
        <v>0.40423076923076923</v>
      </c>
      <c r="L6" s="17">
        <f>IFERROR(INDEX(Cost_Components!$S$2:$S$29,MATCH(E6,Cost_Components!$A$2:$A$29,0)),"")</f>
        <v>0.31</v>
      </c>
      <c r="M6" s="28">
        <f>IFERROR(INDEX(Cost_Components!$L$2:$L$29,MATCH(E6,Cost_Components!$A$2:$A$29,0)),"")</f>
        <v>1</v>
      </c>
      <c r="N6" s="29">
        <f>IFERROR(INDEX(Cost_Components!$P$2:$P$29,MATCH(E6,Cost_Components!$A$2:$A$29,0)),"")</f>
        <v>2.7665218579999999</v>
      </c>
      <c r="O6" s="23">
        <f t="shared" si="1"/>
        <v>32101797.896683201</v>
      </c>
      <c r="P6" s="23">
        <f t="shared" si="8"/>
        <v>32100263.7657784</v>
      </c>
      <c r="Q6" s="23">
        <f t="shared" si="9"/>
        <v>27529885.220233314</v>
      </c>
      <c r="R6" s="23">
        <f t="shared" si="2"/>
        <v>35899866.21767246</v>
      </c>
      <c r="S6" s="23">
        <f t="shared" si="3"/>
        <v>8369980.997439146</v>
      </c>
      <c r="T6" s="16">
        <f>IFERROR(INDEX(Cost_Components!$R$2:$R$29,MATCH(E6,Cost_Components!$A$2:$A$29,0)),"")</f>
        <v>1</v>
      </c>
      <c r="U6" s="26">
        <f>IFERROR(INDEX(Cost_Components!$Q$2:$Q$29,MATCH(E6,Cost_Components!$A$2:$A$29,0)),"")</f>
        <v>2023</v>
      </c>
      <c r="V6" s="30">
        <f>1/(1+Calculation_Assumptions!$B$5)^(B6-Calculation_Assumptions!$B$2)</f>
        <v>0.888487047915689</v>
      </c>
      <c r="W6" s="23">
        <f t="shared" si="4"/>
        <v>24459946.448782854</v>
      </c>
      <c r="X6" s="23">
        <f t="shared" si="5"/>
        <v>31896566.156307977</v>
      </c>
      <c r="Y6" s="23">
        <f t="shared" si="6"/>
        <v>7436619.707525121</v>
      </c>
      <c r="Z6" s="17">
        <f>IFERROR(INDEX(Cost_Components!$T$2:$T$29,MATCH(E6,Cost_Components!$A$2:$A$29,0)),"")</f>
        <v>0.8</v>
      </c>
      <c r="AA6" s="26">
        <f>IFERROR(INDEX(Cost_Components!$U$2:$U$29,MATCH(E6,Cost_Components!$A$2:$A$29,0)),"")</f>
        <v>2025</v>
      </c>
      <c r="AB6" s="26">
        <f>IFERROR(INDEX(Cost_Components!$V$2:$V$29,MATCH(E6,Cost_Components!$A$2:$A$29,0)),"")</f>
        <v>2050</v>
      </c>
      <c r="AC6" s="26">
        <f>IFERROR(INDEX(Cost_Components!$M$2:$M$29,MATCH(E6,Cost_Components!$A$2:$A$29,0)),"")</f>
        <v>30</v>
      </c>
      <c r="AD6" s="26">
        <f>IFERROR(INDEX(Cost_Components!$N$2:$N$29,MATCH(E6,Cost_Components!$A$2:$A$29,0)),"")</f>
        <v>95</v>
      </c>
      <c r="AE6" s="16" t="str">
        <f>IFERROR(INDEX(Cost_Components!$O$2:$O$29,MATCH(E6,Cost_Components!$A$2:$A$29,0)),"")</f>
        <v>Both</v>
      </c>
      <c r="AF6" s="11">
        <v>160508989.48341599</v>
      </c>
      <c r="AG6" s="11">
        <v>160501318.82889199</v>
      </c>
      <c r="AH6" s="23">
        <f t="shared" si="7"/>
        <v>1</v>
      </c>
    </row>
    <row r="7" spans="1:34">
      <c r="A7" t="s">
        <v>204</v>
      </c>
      <c r="B7" s="20">
        <v>2030</v>
      </c>
      <c r="C7" t="s">
        <v>204</v>
      </c>
      <c r="E7" s="22" t="s">
        <v>302</v>
      </c>
      <c r="F7" s="22" t="s">
        <v>303</v>
      </c>
      <c r="G7" s="22" t="s">
        <v>213</v>
      </c>
      <c r="H7" s="22" t="s">
        <v>214</v>
      </c>
      <c r="I7" s="22" t="s">
        <v>115</v>
      </c>
      <c r="J7" s="17">
        <f>IFERROR(INDEX(Cost_Components!$K$2:$K$29,MATCH(E7,Cost_Components!$A$2:$A$29,0)),"")</f>
        <v>0.2</v>
      </c>
      <c r="K7" s="17">
        <f t="shared" si="0"/>
        <v>0.42307692307692307</v>
      </c>
      <c r="L7" s="17">
        <f>IFERROR(INDEX(Cost_Components!$S$2:$S$29,MATCH(E7,Cost_Components!$A$2:$A$29,0)),"")</f>
        <v>0.31</v>
      </c>
      <c r="M7" s="28">
        <f>IFERROR(INDEX(Cost_Components!$L$2:$L$29,MATCH(E7,Cost_Components!$A$2:$A$29,0)),"")</f>
        <v>1</v>
      </c>
      <c r="N7" s="29">
        <f>IFERROR(INDEX(Cost_Components!$P$2:$P$29,MATCH(E7,Cost_Components!$A$2:$A$29,0)),"")</f>
        <v>2.7665218579999999</v>
      </c>
      <c r="O7" s="23">
        <f t="shared" si="1"/>
        <v>32533655.151240602</v>
      </c>
      <c r="P7" s="23">
        <f t="shared" si="8"/>
        <v>32530776.390710402</v>
      </c>
      <c r="Q7" s="23">
        <f t="shared" si="9"/>
        <v>27899102.222209308</v>
      </c>
      <c r="R7" s="23">
        <f t="shared" si="2"/>
        <v>38079067.271613672</v>
      </c>
      <c r="S7" s="23">
        <f t="shared" si="3"/>
        <v>10179965.049404364</v>
      </c>
      <c r="T7" s="16">
        <f>IFERROR(INDEX(Cost_Components!$R$2:$R$29,MATCH(E7,Cost_Components!$A$2:$A$29,0)),"")</f>
        <v>1</v>
      </c>
      <c r="U7" s="26">
        <f>IFERROR(INDEX(Cost_Components!$Q$2:$Q$29,MATCH(E7,Cost_Components!$A$2:$A$29,0)),"")</f>
        <v>2023</v>
      </c>
      <c r="V7" s="30">
        <f>1/(1+Calculation_Assumptions!$B$5)^(B7-Calculation_Assumptions!$B$2)</f>
        <v>0.86260878438416411</v>
      </c>
      <c r="W7" s="23">
        <f t="shared" si="4"/>
        <v>24066010.653309502</v>
      </c>
      <c r="X7" s="23">
        <f t="shared" si="5"/>
        <v>32847337.92964948</v>
      </c>
      <c r="Y7" s="23">
        <f t="shared" si="6"/>
        <v>8781327.2763399761</v>
      </c>
      <c r="Z7" s="17">
        <f>IFERROR(INDEX(Cost_Components!$T$2:$T$29,MATCH(E7,Cost_Components!$A$2:$A$29,0)),"")</f>
        <v>0.8</v>
      </c>
      <c r="AA7" s="26">
        <f>IFERROR(INDEX(Cost_Components!$U$2:$U$29,MATCH(E7,Cost_Components!$A$2:$A$29,0)),"")</f>
        <v>2025</v>
      </c>
      <c r="AB7" s="26">
        <f>IFERROR(INDEX(Cost_Components!$V$2:$V$29,MATCH(E7,Cost_Components!$A$2:$A$29,0)),"")</f>
        <v>2050</v>
      </c>
      <c r="AC7" s="26">
        <f>IFERROR(INDEX(Cost_Components!$M$2:$M$29,MATCH(E7,Cost_Components!$A$2:$A$29,0)),"")</f>
        <v>30</v>
      </c>
      <c r="AD7" s="26">
        <f>IFERROR(INDEX(Cost_Components!$N$2:$N$29,MATCH(E7,Cost_Components!$A$2:$A$29,0)),"")</f>
        <v>95</v>
      </c>
      <c r="AE7" s="16" t="str">
        <f>IFERROR(INDEX(Cost_Components!$O$2:$O$29,MATCH(E7,Cost_Components!$A$2:$A$29,0)),"")</f>
        <v>Both</v>
      </c>
      <c r="AF7" s="11">
        <v>162668275.756203</v>
      </c>
      <c r="AG7" s="11">
        <v>162653881.95355201</v>
      </c>
      <c r="AH7" s="23">
        <f t="shared" si="7"/>
        <v>1</v>
      </c>
    </row>
    <row r="8" spans="1:34">
      <c r="A8" t="s">
        <v>204</v>
      </c>
      <c r="B8" s="20">
        <v>2031</v>
      </c>
      <c r="C8" t="s">
        <v>204</v>
      </c>
      <c r="E8" s="22" t="s">
        <v>302</v>
      </c>
      <c r="F8" s="22" t="s">
        <v>303</v>
      </c>
      <c r="G8" s="22" t="s">
        <v>213</v>
      </c>
      <c r="H8" s="22" t="s">
        <v>214</v>
      </c>
      <c r="I8" s="22" t="s">
        <v>115</v>
      </c>
      <c r="J8" s="17">
        <f>IFERROR(INDEX(Cost_Components!$K$2:$K$29,MATCH(E8,Cost_Components!$A$2:$A$29,0)),"")</f>
        <v>0.2</v>
      </c>
      <c r="K8" s="17">
        <f t="shared" si="0"/>
        <v>0.44192307692307692</v>
      </c>
      <c r="L8" s="17">
        <f>IFERROR(INDEX(Cost_Components!$S$2:$S$29,MATCH(E8,Cost_Components!$A$2:$A$29,0)),"")</f>
        <v>0.31</v>
      </c>
      <c r="M8" s="28">
        <f>IFERROR(INDEX(Cost_Components!$L$2:$L$29,MATCH(E8,Cost_Components!$A$2:$A$29,0)),"")</f>
        <v>1</v>
      </c>
      <c r="N8" s="29">
        <f>IFERROR(INDEX(Cost_Components!$P$2:$P$29,MATCH(E8,Cost_Components!$A$2:$A$29,0)),"")</f>
        <v>2.7665218579999999</v>
      </c>
      <c r="O8" s="23">
        <f t="shared" si="1"/>
        <v>32961697.228157599</v>
      </c>
      <c r="P8" s="23">
        <f t="shared" si="8"/>
        <v>32956928.071739204</v>
      </c>
      <c r="Q8" s="23">
        <f t="shared" si="9"/>
        <v>28264579.183730096</v>
      </c>
      <c r="R8" s="23">
        <f t="shared" si="2"/>
        <v>40298636.531303436</v>
      </c>
      <c r="S8" s="23">
        <f t="shared" si="3"/>
        <v>12034057.34757334</v>
      </c>
      <c r="T8" s="16">
        <f>IFERROR(INDEX(Cost_Components!$R$2:$R$29,MATCH(E8,Cost_Components!$A$2:$A$29,0)),"")</f>
        <v>1</v>
      </c>
      <c r="U8" s="26">
        <f>IFERROR(INDEX(Cost_Components!$Q$2:$Q$29,MATCH(E8,Cost_Components!$A$2:$A$29,0)),"")</f>
        <v>2023</v>
      </c>
      <c r="V8" s="30">
        <f>1/(1+Calculation_Assumptions!$B$5)^(B8-Calculation_Assumptions!$B$2)</f>
        <v>0.83748425668365445</v>
      </c>
      <c r="W8" s="23">
        <f t="shared" si="4"/>
        <v>23671140.088162493</v>
      </c>
      <c r="X8" s="23">
        <f t="shared" si="5"/>
        <v>33749473.660783418</v>
      </c>
      <c r="Y8" s="23">
        <f t="shared" si="6"/>
        <v>10078333.572620928</v>
      </c>
      <c r="Z8" s="17">
        <f>IFERROR(INDEX(Cost_Components!$T$2:$T$29,MATCH(E8,Cost_Components!$A$2:$A$29,0)),"")</f>
        <v>0.8</v>
      </c>
      <c r="AA8" s="26">
        <f>IFERROR(INDEX(Cost_Components!$U$2:$U$29,MATCH(E8,Cost_Components!$A$2:$A$29,0)),"")</f>
        <v>2025</v>
      </c>
      <c r="AB8" s="26">
        <f>IFERROR(INDEX(Cost_Components!$V$2:$V$29,MATCH(E8,Cost_Components!$A$2:$A$29,0)),"")</f>
        <v>2050</v>
      </c>
      <c r="AC8" s="26">
        <f>IFERROR(INDEX(Cost_Components!$M$2:$M$29,MATCH(E8,Cost_Components!$A$2:$A$29,0)),"")</f>
        <v>30</v>
      </c>
      <c r="AD8" s="26">
        <f>IFERROR(INDEX(Cost_Components!$N$2:$N$29,MATCH(E8,Cost_Components!$A$2:$A$29,0)),"")</f>
        <v>95</v>
      </c>
      <c r="AE8" s="16" t="str">
        <f>IFERROR(INDEX(Cost_Components!$O$2:$O$29,MATCH(E8,Cost_Components!$A$2:$A$29,0)),"")</f>
        <v>Both</v>
      </c>
      <c r="AF8" s="11">
        <v>164808486.14078799</v>
      </c>
      <c r="AG8" s="11">
        <v>164784640.35869601</v>
      </c>
      <c r="AH8" s="23">
        <f t="shared" si="7"/>
        <v>1</v>
      </c>
    </row>
    <row r="9" spans="1:34">
      <c r="A9" t="s">
        <v>204</v>
      </c>
      <c r="B9" s="20">
        <v>2032</v>
      </c>
      <c r="C9" t="s">
        <v>204</v>
      </c>
      <c r="E9" s="22" t="s">
        <v>302</v>
      </c>
      <c r="F9" s="22" t="s">
        <v>303</v>
      </c>
      <c r="G9" s="22" t="s">
        <v>213</v>
      </c>
      <c r="H9" s="22" t="s">
        <v>214</v>
      </c>
      <c r="I9" s="22" t="s">
        <v>115</v>
      </c>
      <c r="J9" s="17">
        <f>IFERROR(INDEX(Cost_Components!$K$2:$K$29,MATCH(E9,Cost_Components!$A$2:$A$29,0)),"")</f>
        <v>0.2</v>
      </c>
      <c r="K9" s="17">
        <f t="shared" si="0"/>
        <v>0.46076923076923082</v>
      </c>
      <c r="L9" s="17">
        <f>IFERROR(INDEX(Cost_Components!$S$2:$S$29,MATCH(E9,Cost_Components!$A$2:$A$29,0)),"")</f>
        <v>0.31</v>
      </c>
      <c r="M9" s="28">
        <f>IFERROR(INDEX(Cost_Components!$L$2:$L$29,MATCH(E9,Cost_Components!$A$2:$A$29,0)),"")</f>
        <v>1</v>
      </c>
      <c r="N9" s="29">
        <f>IFERROR(INDEX(Cost_Components!$P$2:$P$29,MATCH(E9,Cost_Components!$A$2:$A$29,0)),"")</f>
        <v>2.7665218579999999</v>
      </c>
      <c r="O9" s="23">
        <f t="shared" si="1"/>
        <v>33389248.162060201</v>
      </c>
      <c r="P9" s="23">
        <f t="shared" si="8"/>
        <v>33381995.851857003</v>
      </c>
      <c r="Q9" s="23">
        <f t="shared" si="9"/>
        <v>28629126.568226598</v>
      </c>
      <c r="R9" s="23">
        <f t="shared" si="2"/>
        <v>42562214.486656159</v>
      </c>
      <c r="S9" s="23">
        <f t="shared" si="3"/>
        <v>13933087.918429561</v>
      </c>
      <c r="T9" s="16">
        <f>IFERROR(INDEX(Cost_Components!$R$2:$R$29,MATCH(E9,Cost_Components!$A$2:$A$29,0)),"")</f>
        <v>1</v>
      </c>
      <c r="U9" s="26">
        <f>IFERROR(INDEX(Cost_Components!$Q$2:$Q$29,MATCH(E9,Cost_Components!$A$2:$A$29,0)),"")</f>
        <v>2023</v>
      </c>
      <c r="V9" s="30">
        <f>1/(1+Calculation_Assumptions!$B$5)^(B9-Calculation_Assumptions!$B$2)</f>
        <v>0.81309151134335378</v>
      </c>
      <c r="W9" s="23">
        <f t="shared" si="4"/>
        <v>23278099.789799526</v>
      </c>
      <c r="X9" s="23">
        <f t="shared" si="5"/>
        <v>34606975.303075247</v>
      </c>
      <c r="Y9" s="23">
        <f t="shared" si="6"/>
        <v>11328875.513275715</v>
      </c>
      <c r="Z9" s="17">
        <f>IFERROR(INDEX(Cost_Components!$T$2:$T$29,MATCH(E9,Cost_Components!$A$2:$A$29,0)),"")</f>
        <v>0.8</v>
      </c>
      <c r="AA9" s="26">
        <f>IFERROR(INDEX(Cost_Components!$U$2:$U$29,MATCH(E9,Cost_Components!$A$2:$A$29,0)),"")</f>
        <v>2025</v>
      </c>
      <c r="AB9" s="26">
        <f>IFERROR(INDEX(Cost_Components!$V$2:$V$29,MATCH(E9,Cost_Components!$A$2:$A$29,0)),"")</f>
        <v>2050</v>
      </c>
      <c r="AC9" s="26">
        <f>IFERROR(INDEX(Cost_Components!$M$2:$M$29,MATCH(E9,Cost_Components!$A$2:$A$29,0)),"")</f>
        <v>30</v>
      </c>
      <c r="AD9" s="26">
        <f>IFERROR(INDEX(Cost_Components!$N$2:$N$29,MATCH(E9,Cost_Components!$A$2:$A$29,0)),"")</f>
        <v>95</v>
      </c>
      <c r="AE9" s="16" t="str">
        <f>IFERROR(INDEX(Cost_Components!$O$2:$O$29,MATCH(E9,Cost_Components!$A$2:$A$29,0)),"")</f>
        <v>Both</v>
      </c>
      <c r="AF9" s="11">
        <v>166946240.81030101</v>
      </c>
      <c r="AG9" s="11">
        <v>166909979.259285</v>
      </c>
      <c r="AH9" s="23">
        <f t="shared" si="7"/>
        <v>1</v>
      </c>
    </row>
    <row r="10" spans="1:34">
      <c r="A10" t="s">
        <v>204</v>
      </c>
      <c r="B10" s="20">
        <v>2033</v>
      </c>
      <c r="C10" t="s">
        <v>204</v>
      </c>
      <c r="E10" s="22" t="s">
        <v>302</v>
      </c>
      <c r="F10" s="22" t="s">
        <v>303</v>
      </c>
      <c r="G10" s="22" t="s">
        <v>213</v>
      </c>
      <c r="H10" s="22" t="s">
        <v>214</v>
      </c>
      <c r="I10" s="22" t="s">
        <v>115</v>
      </c>
      <c r="J10" s="17">
        <f>IFERROR(INDEX(Cost_Components!$K$2:$K$29,MATCH(E10,Cost_Components!$A$2:$A$29,0)),"")</f>
        <v>0.2</v>
      </c>
      <c r="K10" s="17">
        <f t="shared" si="0"/>
        <v>0.47961538461538467</v>
      </c>
      <c r="L10" s="17">
        <f>IFERROR(INDEX(Cost_Components!$S$2:$S$29,MATCH(E10,Cost_Components!$A$2:$A$29,0)),"")</f>
        <v>0.31</v>
      </c>
      <c r="M10" s="28">
        <f>IFERROR(INDEX(Cost_Components!$L$2:$L$29,MATCH(E10,Cost_Components!$A$2:$A$29,0)),"")</f>
        <v>1</v>
      </c>
      <c r="N10" s="29">
        <f>IFERROR(INDEX(Cost_Components!$P$2:$P$29,MATCH(E10,Cost_Components!$A$2:$A$29,0)),"")</f>
        <v>2.7665218579999999</v>
      </c>
      <c r="O10" s="23">
        <f t="shared" si="1"/>
        <v>33815379.621349603</v>
      </c>
      <c r="P10" s="23">
        <f t="shared" si="8"/>
        <v>33804979.591030203</v>
      </c>
      <c r="Q10" s="23">
        <f t="shared" si="9"/>
        <v>28991886.633826975</v>
      </c>
      <c r="R10" s="23">
        <f t="shared" si="2"/>
        <v>44868492.54354316</v>
      </c>
      <c r="S10" s="23">
        <f t="shared" si="3"/>
        <v>15876605.909716185</v>
      </c>
      <c r="T10" s="16">
        <f>IFERROR(INDEX(Cost_Components!$R$2:$R$29,MATCH(E10,Cost_Components!$A$2:$A$29,0)),"")</f>
        <v>1</v>
      </c>
      <c r="U10" s="26">
        <f>IFERROR(INDEX(Cost_Components!$Q$2:$Q$29,MATCH(E10,Cost_Components!$A$2:$A$29,0)),"")</f>
        <v>2023</v>
      </c>
      <c r="V10" s="30">
        <f>1/(1+Calculation_Assumptions!$B$5)^(B10-Calculation_Assumptions!$B$2)</f>
        <v>0.78940923431393573</v>
      </c>
      <c r="W10" s="23">
        <f t="shared" si="4"/>
        <v>22886463.02892578</v>
      </c>
      <c r="X10" s="23">
        <f t="shared" si="5"/>
        <v>35419602.343618937</v>
      </c>
      <c r="Y10" s="23">
        <f t="shared" si="6"/>
        <v>12533139.31469316</v>
      </c>
      <c r="Z10" s="17">
        <f>IFERROR(INDEX(Cost_Components!$T$2:$T$29,MATCH(E10,Cost_Components!$A$2:$A$29,0)),"")</f>
        <v>0.8</v>
      </c>
      <c r="AA10" s="26">
        <f>IFERROR(INDEX(Cost_Components!$U$2:$U$29,MATCH(E10,Cost_Components!$A$2:$A$29,0)),"")</f>
        <v>2025</v>
      </c>
      <c r="AB10" s="26">
        <f>IFERROR(INDEX(Cost_Components!$V$2:$V$29,MATCH(E10,Cost_Components!$A$2:$A$29,0)),"")</f>
        <v>2050</v>
      </c>
      <c r="AC10" s="26">
        <f>IFERROR(INDEX(Cost_Components!$M$2:$M$29,MATCH(E10,Cost_Components!$A$2:$A$29,0)),"")</f>
        <v>30</v>
      </c>
      <c r="AD10" s="26">
        <f>IFERROR(INDEX(Cost_Components!$N$2:$N$29,MATCH(E10,Cost_Components!$A$2:$A$29,0)),"")</f>
        <v>95</v>
      </c>
      <c r="AE10" s="16" t="str">
        <f>IFERROR(INDEX(Cost_Components!$O$2:$O$29,MATCH(E10,Cost_Components!$A$2:$A$29,0)),"")</f>
        <v>Both</v>
      </c>
      <c r="AF10" s="11">
        <v>169076898.10674801</v>
      </c>
      <c r="AG10" s="11">
        <v>169024897.95515099</v>
      </c>
      <c r="AH10" s="23">
        <f t="shared" si="7"/>
        <v>1</v>
      </c>
    </row>
    <row r="11" spans="1:34">
      <c r="A11" t="s">
        <v>204</v>
      </c>
      <c r="B11" s="20">
        <v>2034</v>
      </c>
      <c r="C11" t="s">
        <v>204</v>
      </c>
      <c r="E11" s="22" t="s">
        <v>302</v>
      </c>
      <c r="F11" s="22" t="s">
        <v>303</v>
      </c>
      <c r="G11" s="22" t="s">
        <v>213</v>
      </c>
      <c r="H11" s="22" t="s">
        <v>214</v>
      </c>
      <c r="I11" s="22" t="s">
        <v>115</v>
      </c>
      <c r="J11" s="17">
        <f>IFERROR(INDEX(Cost_Components!$K$2:$K$29,MATCH(E11,Cost_Components!$A$2:$A$29,0)),"")</f>
        <v>0.2</v>
      </c>
      <c r="K11" s="17">
        <f t="shared" si="0"/>
        <v>0.49846153846153851</v>
      </c>
      <c r="L11" s="17">
        <f>IFERROR(INDEX(Cost_Components!$S$2:$S$29,MATCH(E11,Cost_Components!$A$2:$A$29,0)),"")</f>
        <v>0.31</v>
      </c>
      <c r="M11" s="28">
        <f>IFERROR(INDEX(Cost_Components!$L$2:$L$29,MATCH(E11,Cost_Components!$A$2:$A$29,0)),"")</f>
        <v>1</v>
      </c>
      <c r="N11" s="29">
        <f>IFERROR(INDEX(Cost_Components!$P$2:$P$29,MATCH(E11,Cost_Components!$A$2:$A$29,0)),"")</f>
        <v>2.7665218579999999</v>
      </c>
      <c r="O11" s="23">
        <f t="shared" si="1"/>
        <v>34244078.826656997</v>
      </c>
      <c r="P11" s="23">
        <f t="shared" si="8"/>
        <v>34229810.976644598</v>
      </c>
      <c r="Q11" s="23">
        <f t="shared" si="9"/>
        <v>29356231.281249639</v>
      </c>
      <c r="R11" s="23">
        <f t="shared" si="2"/>
        <v>47222747.071155377</v>
      </c>
      <c r="S11" s="23">
        <f t="shared" si="3"/>
        <v>17866515.789905738</v>
      </c>
      <c r="T11" s="16">
        <f>IFERROR(INDEX(Cost_Components!$R$2:$R$29,MATCH(E11,Cost_Components!$A$2:$A$29,0)),"")</f>
        <v>1</v>
      </c>
      <c r="U11" s="26">
        <f>IFERROR(INDEX(Cost_Components!$Q$2:$Q$29,MATCH(E11,Cost_Components!$A$2:$A$29,0)),"")</f>
        <v>2023</v>
      </c>
      <c r="V11" s="30">
        <f>1/(1+Calculation_Assumptions!$B$5)^(B11-Calculation_Assumptions!$B$2)</f>
        <v>0.76641673234362695</v>
      </c>
      <c r="W11" s="23">
        <f t="shared" si="4"/>
        <v>22499106.852499112</v>
      </c>
      <c r="X11" s="23">
        <f t="shared" si="5"/>
        <v>36192303.502564482</v>
      </c>
      <c r="Y11" s="23">
        <f t="shared" si="6"/>
        <v>13693196.65006537</v>
      </c>
      <c r="Z11" s="17">
        <f>IFERROR(INDEX(Cost_Components!$T$2:$T$29,MATCH(E11,Cost_Components!$A$2:$A$29,0)),"")</f>
        <v>0.8</v>
      </c>
      <c r="AA11" s="26">
        <f>IFERROR(INDEX(Cost_Components!$U$2:$U$29,MATCH(E11,Cost_Components!$A$2:$A$29,0)),"")</f>
        <v>2025</v>
      </c>
      <c r="AB11" s="26">
        <f>IFERROR(INDEX(Cost_Components!$V$2:$V$29,MATCH(E11,Cost_Components!$A$2:$A$29,0)),"")</f>
        <v>2050</v>
      </c>
      <c r="AC11" s="26">
        <f>IFERROR(INDEX(Cost_Components!$M$2:$M$29,MATCH(E11,Cost_Components!$A$2:$A$29,0)),"")</f>
        <v>30</v>
      </c>
      <c r="AD11" s="26">
        <f>IFERROR(INDEX(Cost_Components!$N$2:$N$29,MATCH(E11,Cost_Components!$A$2:$A$29,0)),"")</f>
        <v>95</v>
      </c>
      <c r="AE11" s="16" t="str">
        <f>IFERROR(INDEX(Cost_Components!$O$2:$O$29,MATCH(E11,Cost_Components!$A$2:$A$29,0)),"")</f>
        <v>Both</v>
      </c>
      <c r="AF11" s="11">
        <v>171220394.13328499</v>
      </c>
      <c r="AG11" s="11">
        <v>171149054.883223</v>
      </c>
      <c r="AH11" s="23">
        <f t="shared" si="7"/>
        <v>1</v>
      </c>
    </row>
    <row r="12" spans="1:34">
      <c r="A12" t="s">
        <v>204</v>
      </c>
      <c r="B12" s="20">
        <v>2035</v>
      </c>
      <c r="C12" t="s">
        <v>204</v>
      </c>
      <c r="E12" s="22" t="s">
        <v>302</v>
      </c>
      <c r="F12" s="22" t="s">
        <v>303</v>
      </c>
      <c r="G12" s="22" t="s">
        <v>213</v>
      </c>
      <c r="H12" s="22" t="s">
        <v>214</v>
      </c>
      <c r="I12" s="22" t="s">
        <v>115</v>
      </c>
      <c r="J12" s="17">
        <f>IFERROR(INDEX(Cost_Components!$K$2:$K$29,MATCH(E12,Cost_Components!$A$2:$A$29,0)),"")</f>
        <v>0.2</v>
      </c>
      <c r="K12" s="17">
        <f t="shared" si="0"/>
        <v>0.51730769230769236</v>
      </c>
      <c r="L12" s="17">
        <f>IFERROR(INDEX(Cost_Components!$S$2:$S$29,MATCH(E12,Cost_Components!$A$2:$A$29,0)),"")</f>
        <v>0.31</v>
      </c>
      <c r="M12" s="28">
        <f>IFERROR(INDEX(Cost_Components!$L$2:$L$29,MATCH(E12,Cost_Components!$A$2:$A$29,0)),"")</f>
        <v>1</v>
      </c>
      <c r="N12" s="29">
        <f>IFERROR(INDEX(Cost_Components!$P$2:$P$29,MATCH(E12,Cost_Components!$A$2:$A$29,0)),"")</f>
        <v>2.7665218579999999</v>
      </c>
      <c r="O12" s="23">
        <f t="shared" si="1"/>
        <v>34685637.727141999</v>
      </c>
      <c r="P12" s="23">
        <f t="shared" si="8"/>
        <v>34666731.833632201</v>
      </c>
      <c r="Q12" s="23">
        <f t="shared" si="9"/>
        <v>29730944.122582048</v>
      </c>
      <c r="R12" s="23">
        <f t="shared" si="2"/>
        <v>49640108.954590946</v>
      </c>
      <c r="S12" s="23">
        <f t="shared" si="3"/>
        <v>19909164.832008898</v>
      </c>
      <c r="T12" s="16">
        <f>IFERROR(INDEX(Cost_Components!$R$2:$R$29,MATCH(E12,Cost_Components!$A$2:$A$29,0)),"")</f>
        <v>1</v>
      </c>
      <c r="U12" s="26">
        <f>IFERROR(INDEX(Cost_Components!$Q$2:$Q$29,MATCH(E12,Cost_Components!$A$2:$A$29,0)),"")</f>
        <v>2023</v>
      </c>
      <c r="V12" s="30">
        <f>1/(1+Calculation_Assumptions!$B$5)^(B12-Calculation_Assumptions!$B$2)</f>
        <v>0.74409391489672516</v>
      </c>
      <c r="W12" s="23">
        <f t="shared" si="4"/>
        <v>22122614.605747856</v>
      </c>
      <c r="X12" s="23">
        <f t="shared" si="5"/>
        <v>36936903.007921562</v>
      </c>
      <c r="Y12" s="23">
        <f t="shared" si="6"/>
        <v>14814288.402173704</v>
      </c>
      <c r="Z12" s="17">
        <f>IFERROR(INDEX(Cost_Components!$T$2:$T$29,MATCH(E12,Cost_Components!$A$2:$A$29,0)),"")</f>
        <v>0.8</v>
      </c>
      <c r="AA12" s="26">
        <f>IFERROR(INDEX(Cost_Components!$U$2:$U$29,MATCH(E12,Cost_Components!$A$2:$A$29,0)),"")</f>
        <v>2025</v>
      </c>
      <c r="AB12" s="26">
        <f>IFERROR(INDEX(Cost_Components!$V$2:$V$29,MATCH(E12,Cost_Components!$A$2:$A$29,0)),"")</f>
        <v>2050</v>
      </c>
      <c r="AC12" s="26">
        <f>IFERROR(INDEX(Cost_Components!$M$2:$M$29,MATCH(E12,Cost_Components!$A$2:$A$29,0)),"")</f>
        <v>30</v>
      </c>
      <c r="AD12" s="26">
        <f>IFERROR(INDEX(Cost_Components!$N$2:$N$29,MATCH(E12,Cost_Components!$A$2:$A$29,0)),"")</f>
        <v>95</v>
      </c>
      <c r="AE12" s="16" t="str">
        <f>IFERROR(INDEX(Cost_Components!$O$2:$O$29,MATCH(E12,Cost_Components!$A$2:$A$29,0)),"")</f>
        <v>Both</v>
      </c>
      <c r="AF12" s="11">
        <v>173428188.63571</v>
      </c>
      <c r="AG12" s="11">
        <v>173333659.168161</v>
      </c>
      <c r="AH12" s="23">
        <f t="shared" si="7"/>
        <v>1</v>
      </c>
    </row>
    <row r="13" spans="1:34">
      <c r="A13" t="s">
        <v>204</v>
      </c>
      <c r="B13" s="20">
        <v>2036</v>
      </c>
      <c r="C13" t="s">
        <v>204</v>
      </c>
      <c r="E13" s="22" t="s">
        <v>302</v>
      </c>
      <c r="F13" s="22" t="s">
        <v>303</v>
      </c>
      <c r="G13" s="22" t="s">
        <v>213</v>
      </c>
      <c r="H13" s="22" t="s">
        <v>214</v>
      </c>
      <c r="I13" s="22" t="s">
        <v>115</v>
      </c>
      <c r="J13" s="17">
        <f>IFERROR(INDEX(Cost_Components!$K$2:$K$29,MATCH(E13,Cost_Components!$A$2:$A$29,0)),"")</f>
        <v>0.2</v>
      </c>
      <c r="K13" s="17">
        <f t="shared" si="0"/>
        <v>0.5361538461538462</v>
      </c>
      <c r="L13" s="17">
        <f>IFERROR(INDEX(Cost_Components!$S$2:$S$29,MATCH(E13,Cost_Components!$A$2:$A$29,0)),"")</f>
        <v>0.31</v>
      </c>
      <c r="M13" s="28">
        <f>IFERROR(INDEX(Cost_Components!$L$2:$L$29,MATCH(E13,Cost_Components!$A$2:$A$29,0)),"")</f>
        <v>1</v>
      </c>
      <c r="N13" s="29">
        <f>IFERROR(INDEX(Cost_Components!$P$2:$P$29,MATCH(E13,Cost_Components!$A$2:$A$29,0)),"")</f>
        <v>2.7665218579999999</v>
      </c>
      <c r="O13" s="23">
        <f t="shared" si="1"/>
        <v>35138837.661678202</v>
      </c>
      <c r="P13" s="23">
        <f t="shared" si="8"/>
        <v>35114477.903158002</v>
      </c>
      <c r="Q13" s="23">
        <f t="shared" si="9"/>
        <v>30114940.901916832</v>
      </c>
      <c r="R13" s="23">
        <f t="shared" si="2"/>
        <v>52120782.024350166</v>
      </c>
      <c r="S13" s="23">
        <f t="shared" si="3"/>
        <v>22005841.122433335</v>
      </c>
      <c r="T13" s="16">
        <f>IFERROR(INDEX(Cost_Components!$R$2:$R$29,MATCH(E13,Cost_Components!$A$2:$A$29,0)),"")</f>
        <v>1</v>
      </c>
      <c r="U13" s="26">
        <f>IFERROR(INDEX(Cost_Components!$Q$2:$Q$29,MATCH(E13,Cost_Components!$A$2:$A$29,0)),"")</f>
        <v>2023</v>
      </c>
      <c r="V13" s="30">
        <f>1/(1+Calculation_Assumptions!$B$5)^(B13-Calculation_Assumptions!$B$2)</f>
        <v>0.72242127659876232</v>
      </c>
      <c r="W13" s="23">
        <f t="shared" si="4"/>
        <v>21755674.051059041</v>
      </c>
      <c r="X13" s="23">
        <f t="shared" si="5"/>
        <v>37653161.88735687</v>
      </c>
      <c r="Y13" s="23">
        <f t="shared" si="6"/>
        <v>15897487.836297831</v>
      </c>
      <c r="Z13" s="17">
        <f>IFERROR(INDEX(Cost_Components!$T$2:$T$29,MATCH(E13,Cost_Components!$A$2:$A$29,0)),"")</f>
        <v>0.8</v>
      </c>
      <c r="AA13" s="26">
        <f>IFERROR(INDEX(Cost_Components!$U$2:$U$29,MATCH(E13,Cost_Components!$A$2:$A$29,0)),"")</f>
        <v>2025</v>
      </c>
      <c r="AB13" s="26">
        <f>IFERROR(INDEX(Cost_Components!$V$2:$V$29,MATCH(E13,Cost_Components!$A$2:$A$29,0)),"")</f>
        <v>2050</v>
      </c>
      <c r="AC13" s="26">
        <f>IFERROR(INDEX(Cost_Components!$M$2:$M$29,MATCH(E13,Cost_Components!$A$2:$A$29,0)),"")</f>
        <v>30</v>
      </c>
      <c r="AD13" s="26">
        <f>IFERROR(INDEX(Cost_Components!$N$2:$N$29,MATCH(E13,Cost_Components!$A$2:$A$29,0)),"")</f>
        <v>95</v>
      </c>
      <c r="AE13" s="16" t="str">
        <f>IFERROR(INDEX(Cost_Components!$O$2:$O$29,MATCH(E13,Cost_Components!$A$2:$A$29,0)),"")</f>
        <v>Both</v>
      </c>
      <c r="AF13" s="11">
        <v>175694188.308391</v>
      </c>
      <c r="AG13" s="11">
        <v>175572389.51578999</v>
      </c>
      <c r="AH13" s="23">
        <f t="shared" si="7"/>
        <v>1</v>
      </c>
    </row>
    <row r="14" spans="1:34">
      <c r="A14" t="s">
        <v>204</v>
      </c>
      <c r="B14" s="20">
        <v>2037</v>
      </c>
      <c r="C14" t="s">
        <v>204</v>
      </c>
      <c r="E14" s="22" t="s">
        <v>302</v>
      </c>
      <c r="F14" s="22" t="s">
        <v>303</v>
      </c>
      <c r="G14" s="22" t="s">
        <v>213</v>
      </c>
      <c r="H14" s="22" t="s">
        <v>214</v>
      </c>
      <c r="I14" s="22" t="s">
        <v>115</v>
      </c>
      <c r="J14" s="17">
        <f>IFERROR(INDEX(Cost_Components!$K$2:$K$29,MATCH(E14,Cost_Components!$A$2:$A$29,0)),"")</f>
        <v>0.2</v>
      </c>
      <c r="K14" s="17">
        <f t="shared" si="0"/>
        <v>0.55500000000000005</v>
      </c>
      <c r="L14" s="17">
        <f>IFERROR(INDEX(Cost_Components!$S$2:$S$29,MATCH(E14,Cost_Components!$A$2:$A$29,0)),"")</f>
        <v>0.31</v>
      </c>
      <c r="M14" s="28">
        <f>IFERROR(INDEX(Cost_Components!$L$2:$L$29,MATCH(E14,Cost_Components!$A$2:$A$29,0)),"")</f>
        <v>1</v>
      </c>
      <c r="N14" s="29">
        <f>IFERROR(INDEX(Cost_Components!$P$2:$P$29,MATCH(E14,Cost_Components!$A$2:$A$29,0)),"")</f>
        <v>2.7665218579999999</v>
      </c>
      <c r="O14" s="23">
        <f t="shared" si="1"/>
        <v>35598389.788380802</v>
      </c>
      <c r="P14" s="23">
        <f t="shared" si="8"/>
        <v>35567717.990068801</v>
      </c>
      <c r="Q14" s="23">
        <f t="shared" si="9"/>
        <v>30503649.470198601</v>
      </c>
      <c r="R14" s="23">
        <f t="shared" si="2"/>
        <v>54658466.519833513</v>
      </c>
      <c r="S14" s="23">
        <f t="shared" si="3"/>
        <v>24154817.049634911</v>
      </c>
      <c r="T14" s="16">
        <f>IFERROR(INDEX(Cost_Components!$R$2:$R$29,MATCH(E14,Cost_Components!$A$2:$A$29,0)),"")</f>
        <v>1</v>
      </c>
      <c r="U14" s="26">
        <f>IFERROR(INDEX(Cost_Components!$Q$2:$Q$29,MATCH(E14,Cost_Components!$A$2:$A$29,0)),"")</f>
        <v>2023</v>
      </c>
      <c r="V14" s="30">
        <f>1/(1+Calculation_Assumptions!$B$5)^(B14-Calculation_Assumptions!$B$2)</f>
        <v>0.70137988019297326</v>
      </c>
      <c r="W14" s="23">
        <f t="shared" si="4"/>
        <v>21394646.010856349</v>
      </c>
      <c r="X14" s="23">
        <f t="shared" si="5"/>
        <v>38336348.699212469</v>
      </c>
      <c r="Y14" s="23">
        <f t="shared" si="6"/>
        <v>16941702.68835612</v>
      </c>
      <c r="Z14" s="17">
        <f>IFERROR(INDEX(Cost_Components!$T$2:$T$29,MATCH(E14,Cost_Components!$A$2:$A$29,0)),"")</f>
        <v>0.8</v>
      </c>
      <c r="AA14" s="26">
        <f>IFERROR(INDEX(Cost_Components!$U$2:$U$29,MATCH(E14,Cost_Components!$A$2:$A$29,0)),"")</f>
        <v>2025</v>
      </c>
      <c r="AB14" s="26">
        <f>IFERROR(INDEX(Cost_Components!$V$2:$V$29,MATCH(E14,Cost_Components!$A$2:$A$29,0)),"")</f>
        <v>2050</v>
      </c>
      <c r="AC14" s="26">
        <f>IFERROR(INDEX(Cost_Components!$M$2:$M$29,MATCH(E14,Cost_Components!$A$2:$A$29,0)),"")</f>
        <v>30</v>
      </c>
      <c r="AD14" s="26">
        <f>IFERROR(INDEX(Cost_Components!$N$2:$N$29,MATCH(E14,Cost_Components!$A$2:$A$29,0)),"")</f>
        <v>95</v>
      </c>
      <c r="AE14" s="16" t="str">
        <f>IFERROR(INDEX(Cost_Components!$O$2:$O$29,MATCH(E14,Cost_Components!$A$2:$A$29,0)),"")</f>
        <v>Both</v>
      </c>
      <c r="AF14" s="11">
        <v>177991948.94190401</v>
      </c>
      <c r="AG14" s="11">
        <v>177838589.950344</v>
      </c>
      <c r="AH14" s="23">
        <f t="shared" si="7"/>
        <v>1</v>
      </c>
    </row>
    <row r="15" spans="1:34">
      <c r="A15" t="s">
        <v>204</v>
      </c>
      <c r="B15" s="20">
        <v>2038</v>
      </c>
      <c r="C15" t="s">
        <v>204</v>
      </c>
      <c r="E15" s="22" t="s">
        <v>302</v>
      </c>
      <c r="F15" s="22" t="s">
        <v>303</v>
      </c>
      <c r="G15" s="22" t="s">
        <v>213</v>
      </c>
      <c r="H15" s="22" t="s">
        <v>214</v>
      </c>
      <c r="I15" s="22" t="s">
        <v>115</v>
      </c>
      <c r="J15" s="17">
        <f>IFERROR(INDEX(Cost_Components!$K$2:$K$29,MATCH(E15,Cost_Components!$A$2:$A$29,0)),"")</f>
        <v>0.2</v>
      </c>
      <c r="K15" s="17">
        <f t="shared" si="0"/>
        <v>0.57384615384615389</v>
      </c>
      <c r="L15" s="17">
        <f>IFERROR(INDEX(Cost_Components!$S$2:$S$29,MATCH(E15,Cost_Components!$A$2:$A$29,0)),"")</f>
        <v>0.31</v>
      </c>
      <c r="M15" s="28">
        <f>IFERROR(INDEX(Cost_Components!$L$2:$L$29,MATCH(E15,Cost_Components!$A$2:$A$29,0)),"")</f>
        <v>1</v>
      </c>
      <c r="N15" s="29">
        <f>IFERROR(INDEX(Cost_Components!$P$2:$P$29,MATCH(E15,Cost_Components!$A$2:$A$29,0)),"")</f>
        <v>2.7665218579999999</v>
      </c>
      <c r="O15" s="23">
        <f t="shared" si="1"/>
        <v>36054948.522012196</v>
      </c>
      <c r="P15" s="23">
        <f t="shared" si="8"/>
        <v>36017072.320500396</v>
      </c>
      <c r="Q15" s="23">
        <f t="shared" si="9"/>
        <v>30889025.529107649</v>
      </c>
      <c r="R15" s="23">
        <f t="shared" si="2"/>
        <v>57239319.360544473</v>
      </c>
      <c r="S15" s="23">
        <f t="shared" si="3"/>
        <v>26350293.831436824</v>
      </c>
      <c r="T15" s="16">
        <f>IFERROR(INDEX(Cost_Components!$R$2:$R$29,MATCH(E15,Cost_Components!$A$2:$A$29,0)),"")</f>
        <v>1</v>
      </c>
      <c r="U15" s="26">
        <f>IFERROR(INDEX(Cost_Components!$Q$2:$Q$29,MATCH(E15,Cost_Components!$A$2:$A$29,0)),"")</f>
        <v>2023</v>
      </c>
      <c r="V15" s="30">
        <f>1/(1+Calculation_Assumptions!$B$5)^(B15-Calculation_Assumptions!$B$2)</f>
        <v>0.68095133999317792</v>
      </c>
      <c r="W15" s="23">
        <f t="shared" si="4"/>
        <v>21033923.325129334</v>
      </c>
      <c r="X15" s="23">
        <f t="shared" si="5"/>
        <v>38977191.218860209</v>
      </c>
      <c r="Y15" s="23">
        <f t="shared" si="6"/>
        <v>17943267.893730875</v>
      </c>
      <c r="Z15" s="17">
        <f>IFERROR(INDEX(Cost_Components!$T$2:$T$29,MATCH(E15,Cost_Components!$A$2:$A$29,0)),"")</f>
        <v>0.8</v>
      </c>
      <c r="AA15" s="26">
        <f>IFERROR(INDEX(Cost_Components!$U$2:$U$29,MATCH(E15,Cost_Components!$A$2:$A$29,0)),"")</f>
        <v>2025</v>
      </c>
      <c r="AB15" s="26">
        <f>IFERROR(INDEX(Cost_Components!$V$2:$V$29,MATCH(E15,Cost_Components!$A$2:$A$29,0)),"")</f>
        <v>2050</v>
      </c>
      <c r="AC15" s="26">
        <f>IFERROR(INDEX(Cost_Components!$M$2:$M$29,MATCH(E15,Cost_Components!$A$2:$A$29,0)),"")</f>
        <v>30</v>
      </c>
      <c r="AD15" s="26">
        <f>IFERROR(INDEX(Cost_Components!$N$2:$N$29,MATCH(E15,Cost_Components!$A$2:$A$29,0)),"")</f>
        <v>95</v>
      </c>
      <c r="AE15" s="16" t="str">
        <f>IFERROR(INDEX(Cost_Components!$O$2:$O$29,MATCH(E15,Cost_Components!$A$2:$A$29,0)),"")</f>
        <v>Both</v>
      </c>
      <c r="AF15" s="11">
        <v>180274742.61006099</v>
      </c>
      <c r="AG15" s="11">
        <v>180085361.60250199</v>
      </c>
      <c r="AH15" s="23">
        <f t="shared" si="7"/>
        <v>1</v>
      </c>
    </row>
    <row r="16" spans="1:34">
      <c r="A16" t="s">
        <v>204</v>
      </c>
      <c r="B16" s="20">
        <v>2039</v>
      </c>
      <c r="C16" t="s">
        <v>204</v>
      </c>
      <c r="E16" s="22" t="s">
        <v>302</v>
      </c>
      <c r="F16" s="22" t="s">
        <v>303</v>
      </c>
      <c r="G16" s="22" t="s">
        <v>213</v>
      </c>
      <c r="H16" s="22" t="s">
        <v>214</v>
      </c>
      <c r="I16" s="22" t="s">
        <v>115</v>
      </c>
      <c r="J16" s="17">
        <f>IFERROR(INDEX(Cost_Components!$K$2:$K$29,MATCH(E16,Cost_Components!$A$2:$A$29,0)),"")</f>
        <v>0.2</v>
      </c>
      <c r="K16" s="17">
        <f t="shared" si="0"/>
        <v>0.59269230769230763</v>
      </c>
      <c r="L16" s="17">
        <f>IFERROR(INDEX(Cost_Components!$S$2:$S$29,MATCH(E16,Cost_Components!$A$2:$A$29,0)),"")</f>
        <v>0.31</v>
      </c>
      <c r="M16" s="28">
        <f>IFERROR(INDEX(Cost_Components!$L$2:$L$29,MATCH(E16,Cost_Components!$A$2:$A$29,0)),"")</f>
        <v>1</v>
      </c>
      <c r="N16" s="29">
        <f>IFERROR(INDEX(Cost_Components!$P$2:$P$29,MATCH(E16,Cost_Components!$A$2:$A$29,0)),"")</f>
        <v>2.7665218579999999</v>
      </c>
      <c r="O16" s="23">
        <f t="shared" si="1"/>
        <v>36504210.155886404</v>
      </c>
      <c r="P16" s="23">
        <f t="shared" si="8"/>
        <v>36458207.9655362</v>
      </c>
      <c r="Q16" s="23">
        <f t="shared" si="9"/>
        <v>31267353.064451337</v>
      </c>
      <c r="R16" s="23">
        <f t="shared" si="2"/>
        <v>59855815.563632563</v>
      </c>
      <c r="S16" s="23">
        <f t="shared" si="3"/>
        <v>28588462.499181226</v>
      </c>
      <c r="T16" s="16">
        <f>IFERROR(INDEX(Cost_Components!$R$2:$R$29,MATCH(E16,Cost_Components!$A$2:$A$29,0)),"")</f>
        <v>1</v>
      </c>
      <c r="U16" s="26">
        <f>IFERROR(INDEX(Cost_Components!$Q$2:$Q$29,MATCH(E16,Cost_Components!$A$2:$A$29,0)),"")</f>
        <v>2023</v>
      </c>
      <c r="V16" s="30">
        <f>1/(1+Calculation_Assumptions!$B$5)^(B16-Calculation_Assumptions!$B$2)</f>
        <v>0.66111780581861923</v>
      </c>
      <c r="W16" s="23">
        <f t="shared" si="4"/>
        <v>20671403.851726148</v>
      </c>
      <c r="X16" s="23">
        <f t="shared" si="5"/>
        <v>39571745.450912721</v>
      </c>
      <c r="Y16" s="23">
        <f t="shared" si="6"/>
        <v>18900341.599186573</v>
      </c>
      <c r="Z16" s="17">
        <f>IFERROR(INDEX(Cost_Components!$T$2:$T$29,MATCH(E16,Cost_Components!$A$2:$A$29,0)),"")</f>
        <v>0.8</v>
      </c>
      <c r="AA16" s="26">
        <f>IFERROR(INDEX(Cost_Components!$U$2:$U$29,MATCH(E16,Cost_Components!$A$2:$A$29,0)),"")</f>
        <v>2025</v>
      </c>
      <c r="AB16" s="26">
        <f>IFERROR(INDEX(Cost_Components!$V$2:$V$29,MATCH(E16,Cost_Components!$A$2:$A$29,0)),"")</f>
        <v>2050</v>
      </c>
      <c r="AC16" s="26">
        <f>IFERROR(INDEX(Cost_Components!$M$2:$M$29,MATCH(E16,Cost_Components!$A$2:$A$29,0)),"")</f>
        <v>30</v>
      </c>
      <c r="AD16" s="26">
        <f>IFERROR(INDEX(Cost_Components!$N$2:$N$29,MATCH(E16,Cost_Components!$A$2:$A$29,0)),"")</f>
        <v>95</v>
      </c>
      <c r="AE16" s="16" t="str">
        <f>IFERROR(INDEX(Cost_Components!$O$2:$O$29,MATCH(E16,Cost_Components!$A$2:$A$29,0)),"")</f>
        <v>Both</v>
      </c>
      <c r="AF16" s="11">
        <v>182521050.779432</v>
      </c>
      <c r="AG16" s="11">
        <v>182291039.82768101</v>
      </c>
      <c r="AH16" s="23">
        <f t="shared" si="7"/>
        <v>1</v>
      </c>
    </row>
    <row r="17" spans="1:34">
      <c r="A17" t="s">
        <v>204</v>
      </c>
      <c r="B17" s="20">
        <v>2040</v>
      </c>
      <c r="C17" t="s">
        <v>204</v>
      </c>
      <c r="E17" s="22" t="s">
        <v>302</v>
      </c>
      <c r="F17" s="22" t="s">
        <v>303</v>
      </c>
      <c r="G17" s="22" t="s">
        <v>213</v>
      </c>
      <c r="H17" s="22" t="s">
        <v>214</v>
      </c>
      <c r="I17" s="22" t="s">
        <v>115</v>
      </c>
      <c r="J17" s="17">
        <f>IFERROR(INDEX(Cost_Components!$K$2:$K$29,MATCH(E17,Cost_Components!$A$2:$A$29,0)),"")</f>
        <v>0.2</v>
      </c>
      <c r="K17" s="17">
        <f t="shared" si="0"/>
        <v>0.61153846153846159</v>
      </c>
      <c r="L17" s="17">
        <f>IFERROR(INDEX(Cost_Components!$S$2:$S$29,MATCH(E17,Cost_Components!$A$2:$A$29,0)),"")</f>
        <v>0.31</v>
      </c>
      <c r="M17" s="28">
        <f>IFERROR(INDEX(Cost_Components!$L$2:$L$29,MATCH(E17,Cost_Components!$A$2:$A$29,0)),"")</f>
        <v>1</v>
      </c>
      <c r="N17" s="29">
        <f>IFERROR(INDEX(Cost_Components!$P$2:$P$29,MATCH(E17,Cost_Components!$A$2:$A$29,0)),"")</f>
        <v>2.7665218579999999</v>
      </c>
      <c r="O17" s="23">
        <f t="shared" si="1"/>
        <v>36955350.065453604</v>
      </c>
      <c r="P17" s="23">
        <f t="shared" si="8"/>
        <v>36900272.615504406</v>
      </c>
      <c r="Q17" s="23">
        <f t="shared" si="9"/>
        <v>31646477.33465505</v>
      </c>
      <c r="R17" s="23">
        <f t="shared" si="2"/>
        <v>62522336.970972851</v>
      </c>
      <c r="S17" s="23">
        <f t="shared" si="3"/>
        <v>30875859.636317801</v>
      </c>
      <c r="T17" s="16">
        <f>IFERROR(INDEX(Cost_Components!$R$2:$R$29,MATCH(E17,Cost_Components!$A$2:$A$29,0)),"")</f>
        <v>1</v>
      </c>
      <c r="U17" s="26">
        <f>IFERROR(INDEX(Cost_Components!$Q$2:$Q$29,MATCH(E17,Cost_Components!$A$2:$A$29,0)),"")</f>
        <v>2023</v>
      </c>
      <c r="V17" s="30">
        <f>1/(1+Calculation_Assumptions!$B$5)^(B17-Calculation_Assumptions!$B$2)</f>
        <v>0.64186194739671765</v>
      </c>
      <c r="W17" s="23">
        <f t="shared" si="4"/>
        <v>20312669.570267778</v>
      </c>
      <c r="X17" s="23">
        <f t="shared" si="5"/>
        <v>40130708.963982433</v>
      </c>
      <c r="Y17" s="23">
        <f t="shared" si="6"/>
        <v>19818039.393714655</v>
      </c>
      <c r="Z17" s="17">
        <f>IFERROR(INDEX(Cost_Components!$T$2:$T$29,MATCH(E17,Cost_Components!$A$2:$A$29,0)),"")</f>
        <v>0.8</v>
      </c>
      <c r="AA17" s="26">
        <f>IFERROR(INDEX(Cost_Components!$U$2:$U$29,MATCH(E17,Cost_Components!$A$2:$A$29,0)),"")</f>
        <v>2025</v>
      </c>
      <c r="AB17" s="26">
        <f>IFERROR(INDEX(Cost_Components!$V$2:$V$29,MATCH(E17,Cost_Components!$A$2:$A$29,0)),"")</f>
        <v>2050</v>
      </c>
      <c r="AC17" s="26">
        <f>IFERROR(INDEX(Cost_Components!$M$2:$M$29,MATCH(E17,Cost_Components!$A$2:$A$29,0)),"")</f>
        <v>30</v>
      </c>
      <c r="AD17" s="26">
        <f>IFERROR(INDEX(Cost_Components!$N$2:$N$29,MATCH(E17,Cost_Components!$A$2:$A$29,0)),"")</f>
        <v>95</v>
      </c>
      <c r="AE17" s="16" t="str">
        <f>IFERROR(INDEX(Cost_Components!$O$2:$O$29,MATCH(E17,Cost_Components!$A$2:$A$29,0)),"")</f>
        <v>Both</v>
      </c>
      <c r="AF17" s="11">
        <v>184776750.327268</v>
      </c>
      <c r="AG17" s="11">
        <v>184501363.07752201</v>
      </c>
      <c r="AH17" s="23">
        <f t="shared" si="7"/>
        <v>1</v>
      </c>
    </row>
    <row r="18" spans="1:34">
      <c r="A18" t="s">
        <v>204</v>
      </c>
      <c r="B18" s="20">
        <v>2041</v>
      </c>
      <c r="C18" t="s">
        <v>204</v>
      </c>
      <c r="E18" s="22" t="s">
        <v>302</v>
      </c>
      <c r="F18" s="22" t="s">
        <v>303</v>
      </c>
      <c r="G18" s="22" t="s">
        <v>213</v>
      </c>
      <c r="H18" s="22" t="s">
        <v>214</v>
      </c>
      <c r="I18" s="22" t="s">
        <v>115</v>
      </c>
      <c r="J18" s="17">
        <f>IFERROR(INDEX(Cost_Components!$K$2:$K$29,MATCH(E18,Cost_Components!$A$2:$A$29,0)),"")</f>
        <v>0.2</v>
      </c>
      <c r="K18" s="17">
        <f t="shared" si="0"/>
        <v>0.63038461538461543</v>
      </c>
      <c r="L18" s="17">
        <f>IFERROR(INDEX(Cost_Components!$S$2:$S$29,MATCH(E18,Cost_Components!$A$2:$A$29,0)),"")</f>
        <v>0.31</v>
      </c>
      <c r="M18" s="28">
        <f>IFERROR(INDEX(Cost_Components!$L$2:$L$29,MATCH(E18,Cost_Components!$A$2:$A$29,0)),"")</f>
        <v>1</v>
      </c>
      <c r="N18" s="29">
        <f>IFERROR(INDEX(Cost_Components!$P$2:$P$29,MATCH(E18,Cost_Components!$A$2:$A$29,0)),"")</f>
        <v>2.7665218579999999</v>
      </c>
      <c r="O18" s="23">
        <f t="shared" si="1"/>
        <v>37417204.397918396</v>
      </c>
      <c r="P18" s="23">
        <f t="shared" si="8"/>
        <v>37342238.671658002</v>
      </c>
      <c r="Q18" s="23">
        <f t="shared" si="9"/>
        <v>32025517.04865637</v>
      </c>
      <c r="R18" s="23">
        <f t="shared" si="2"/>
        <v>65254587.373386033</v>
      </c>
      <c r="S18" s="23">
        <f t="shared" si="3"/>
        <v>33229070.324729662</v>
      </c>
      <c r="T18" s="16">
        <f>IFERROR(INDEX(Cost_Components!$R$2:$R$29,MATCH(E18,Cost_Components!$A$2:$A$29,0)),"")</f>
        <v>1</v>
      </c>
      <c r="U18" s="26">
        <f>IFERROR(INDEX(Cost_Components!$Q$2:$Q$29,MATCH(E18,Cost_Components!$A$2:$A$29,0)),"")</f>
        <v>2023</v>
      </c>
      <c r="V18" s="30">
        <f>1/(1+Calculation_Assumptions!$B$5)^(B18-Calculation_Assumptions!$B$2)</f>
        <v>0.62316693922011435</v>
      </c>
      <c r="W18" s="23">
        <f t="shared" si="4"/>
        <v>19957243.436152779</v>
      </c>
      <c r="X18" s="23">
        <f t="shared" si="5"/>
        <v>40664501.483544499</v>
      </c>
      <c r="Y18" s="23">
        <f t="shared" si="6"/>
        <v>20707258.047391716</v>
      </c>
      <c r="Z18" s="17">
        <f>IFERROR(INDEX(Cost_Components!$T$2:$T$29,MATCH(E18,Cost_Components!$A$2:$A$29,0)),"")</f>
        <v>0.8</v>
      </c>
      <c r="AA18" s="26">
        <f>IFERROR(INDEX(Cost_Components!$U$2:$U$29,MATCH(E18,Cost_Components!$A$2:$A$29,0)),"")</f>
        <v>2025</v>
      </c>
      <c r="AB18" s="26">
        <f>IFERROR(INDEX(Cost_Components!$V$2:$V$29,MATCH(E18,Cost_Components!$A$2:$A$29,0)),"")</f>
        <v>2050</v>
      </c>
      <c r="AC18" s="26">
        <f>IFERROR(INDEX(Cost_Components!$M$2:$M$29,MATCH(E18,Cost_Components!$A$2:$A$29,0)),"")</f>
        <v>30</v>
      </c>
      <c r="AD18" s="26">
        <f>IFERROR(INDEX(Cost_Components!$N$2:$N$29,MATCH(E18,Cost_Components!$A$2:$A$29,0)),"")</f>
        <v>95</v>
      </c>
      <c r="AE18" s="16" t="str">
        <f>IFERROR(INDEX(Cost_Components!$O$2:$O$29,MATCH(E18,Cost_Components!$A$2:$A$29,0)),"")</f>
        <v>Both</v>
      </c>
      <c r="AF18" s="11">
        <v>187086021.98959199</v>
      </c>
      <c r="AG18" s="11">
        <v>186711193.35828999</v>
      </c>
      <c r="AH18" s="23">
        <f t="shared" si="7"/>
        <v>1</v>
      </c>
    </row>
    <row r="19" spans="1:34">
      <c r="A19" t="s">
        <v>204</v>
      </c>
      <c r="B19" s="20">
        <v>2042</v>
      </c>
      <c r="C19" t="s">
        <v>204</v>
      </c>
      <c r="E19" s="22" t="s">
        <v>302</v>
      </c>
      <c r="F19" s="22" t="s">
        <v>303</v>
      </c>
      <c r="G19" s="22" t="s">
        <v>213</v>
      </c>
      <c r="H19" s="22" t="s">
        <v>214</v>
      </c>
      <c r="I19" s="22" t="s">
        <v>115</v>
      </c>
      <c r="J19" s="17">
        <f>IFERROR(INDEX(Cost_Components!$K$2:$K$29,MATCH(E19,Cost_Components!$A$2:$A$29,0)),"")</f>
        <v>0.2</v>
      </c>
      <c r="K19" s="17">
        <f t="shared" si="0"/>
        <v>0.64923076923076928</v>
      </c>
      <c r="L19" s="17">
        <f>IFERROR(INDEX(Cost_Components!$S$2:$S$29,MATCH(E19,Cost_Components!$A$2:$A$29,0)),"")</f>
        <v>0.31</v>
      </c>
      <c r="M19" s="28">
        <f>IFERROR(INDEX(Cost_Components!$L$2:$L$29,MATCH(E19,Cost_Components!$A$2:$A$29,0)),"")</f>
        <v>1</v>
      </c>
      <c r="N19" s="29">
        <f>IFERROR(INDEX(Cost_Components!$P$2:$P$29,MATCH(E19,Cost_Components!$A$2:$A$29,0)),"")</f>
        <v>2.7665218579999999</v>
      </c>
      <c r="O19" s="23">
        <f t="shared" si="1"/>
        <v>37885114.821670003</v>
      </c>
      <c r="P19" s="23">
        <f t="shared" si="8"/>
        <v>37798906.559352204</v>
      </c>
      <c r="Q19" s="23">
        <f t="shared" si="9"/>
        <v>32417165.373533707</v>
      </c>
      <c r="R19" s="23">
        <f t="shared" si="2"/>
        <v>68045875.784968793</v>
      </c>
      <c r="S19" s="23">
        <f t="shared" si="3"/>
        <v>35628710.411435083</v>
      </c>
      <c r="T19" s="16">
        <f>IFERROR(INDEX(Cost_Components!$R$2:$R$29,MATCH(E19,Cost_Components!$A$2:$A$29,0)),"")</f>
        <v>1</v>
      </c>
      <c r="U19" s="26">
        <f>IFERROR(INDEX(Cost_Components!$Q$2:$Q$29,MATCH(E19,Cost_Components!$A$2:$A$29,0)),"")</f>
        <v>2023</v>
      </c>
      <c r="V19" s="30">
        <f>1/(1+Calculation_Assumptions!$B$5)^(B19-Calculation_Assumptions!$B$2)</f>
        <v>0.60501644584477121</v>
      </c>
      <c r="W19" s="23">
        <f t="shared" si="4"/>
        <v>19612918.17865755</v>
      </c>
      <c r="X19" s="23">
        <f t="shared" si="5"/>
        <v>41168873.921816602</v>
      </c>
      <c r="Y19" s="23">
        <f t="shared" si="6"/>
        <v>21555955.743159048</v>
      </c>
      <c r="Z19" s="17">
        <f>IFERROR(INDEX(Cost_Components!$T$2:$T$29,MATCH(E19,Cost_Components!$A$2:$A$29,0)),"")</f>
        <v>0.8</v>
      </c>
      <c r="AA19" s="26">
        <f>IFERROR(INDEX(Cost_Components!$U$2:$U$29,MATCH(E19,Cost_Components!$A$2:$A$29,0)),"")</f>
        <v>2025</v>
      </c>
      <c r="AB19" s="26">
        <f>IFERROR(INDEX(Cost_Components!$V$2:$V$29,MATCH(E19,Cost_Components!$A$2:$A$29,0)),"")</f>
        <v>2050</v>
      </c>
      <c r="AC19" s="26">
        <f>IFERROR(INDEX(Cost_Components!$M$2:$M$29,MATCH(E19,Cost_Components!$A$2:$A$29,0)),"")</f>
        <v>30</v>
      </c>
      <c r="AD19" s="26">
        <f>IFERROR(INDEX(Cost_Components!$N$2:$N$29,MATCH(E19,Cost_Components!$A$2:$A$29,0)),"")</f>
        <v>95</v>
      </c>
      <c r="AE19" s="16" t="str">
        <f>IFERROR(INDEX(Cost_Components!$O$2:$O$29,MATCH(E19,Cost_Components!$A$2:$A$29,0)),"")</f>
        <v>Both</v>
      </c>
      <c r="AF19" s="11">
        <v>189425574.10835001</v>
      </c>
      <c r="AG19" s="11">
        <v>188994532.79676101</v>
      </c>
      <c r="AH19" s="23">
        <f t="shared" si="7"/>
        <v>1</v>
      </c>
    </row>
    <row r="20" spans="1:34">
      <c r="A20" t="s">
        <v>204</v>
      </c>
      <c r="B20" s="20">
        <v>2043</v>
      </c>
      <c r="C20" t="s">
        <v>204</v>
      </c>
      <c r="E20" s="22" t="s">
        <v>302</v>
      </c>
      <c r="F20" s="22" t="s">
        <v>303</v>
      </c>
      <c r="G20" s="22" t="s">
        <v>213</v>
      </c>
      <c r="H20" s="22" t="s">
        <v>214</v>
      </c>
      <c r="I20" s="22" t="s">
        <v>115</v>
      </c>
      <c r="J20" s="17">
        <f>IFERROR(INDEX(Cost_Components!$K$2:$K$29,MATCH(E20,Cost_Components!$A$2:$A$29,0)),"")</f>
        <v>0.2</v>
      </c>
      <c r="K20" s="17">
        <f t="shared" si="0"/>
        <v>0.66807692307692301</v>
      </c>
      <c r="L20" s="17">
        <f>IFERROR(INDEX(Cost_Components!$S$2:$S$29,MATCH(E20,Cost_Components!$A$2:$A$29,0)),"")</f>
        <v>0.31</v>
      </c>
      <c r="M20" s="28">
        <f>IFERROR(INDEX(Cost_Components!$L$2:$L$29,MATCH(E20,Cost_Components!$A$2:$A$29,0)),"")</f>
        <v>1</v>
      </c>
      <c r="N20" s="29">
        <f>IFERROR(INDEX(Cost_Components!$P$2:$P$29,MATCH(E20,Cost_Components!$A$2:$A$29,0)),"")</f>
        <v>2.7665218579999999</v>
      </c>
      <c r="O20" s="23">
        <f t="shared" si="1"/>
        <v>38330947.4248702</v>
      </c>
      <c r="P20" s="23">
        <f t="shared" si="8"/>
        <v>38242826.185617402</v>
      </c>
      <c r="Q20" s="23">
        <f t="shared" si="9"/>
        <v>32797880.511803646</v>
      </c>
      <c r="R20" s="23">
        <f t="shared" si="2"/>
        <v>70845150.982601002</v>
      </c>
      <c r="S20" s="23">
        <f t="shared" si="3"/>
        <v>38047270.47079736</v>
      </c>
      <c r="T20" s="16">
        <f>IFERROR(INDEX(Cost_Components!$R$2:$R$29,MATCH(E20,Cost_Components!$A$2:$A$29,0)),"")</f>
        <v>1</v>
      </c>
      <c r="U20" s="26">
        <f>IFERROR(INDEX(Cost_Components!$Q$2:$Q$29,MATCH(E20,Cost_Components!$A$2:$A$29,0)),"")</f>
        <v>2023</v>
      </c>
      <c r="V20" s="30">
        <f>1/(1+Calculation_Assumptions!$B$5)^(B20-Calculation_Assumptions!$B$2)</f>
        <v>0.5873946076162827</v>
      </c>
      <c r="W20" s="23">
        <f t="shared" si="4"/>
        <v>19265298.153876629</v>
      </c>
      <c r="X20" s="23">
        <f t="shared" si="5"/>
        <v>41614059.662941217</v>
      </c>
      <c r="Y20" s="23">
        <f t="shared" si="6"/>
        <v>22348761.509064596</v>
      </c>
      <c r="Z20" s="17">
        <f>IFERROR(INDEX(Cost_Components!$T$2:$T$29,MATCH(E20,Cost_Components!$A$2:$A$29,0)),"")</f>
        <v>0.8</v>
      </c>
      <c r="AA20" s="26">
        <f>IFERROR(INDEX(Cost_Components!$U$2:$U$29,MATCH(E20,Cost_Components!$A$2:$A$29,0)),"")</f>
        <v>2025</v>
      </c>
      <c r="AB20" s="26">
        <f>IFERROR(INDEX(Cost_Components!$V$2:$V$29,MATCH(E20,Cost_Components!$A$2:$A$29,0)),"")</f>
        <v>2050</v>
      </c>
      <c r="AC20" s="26">
        <f>IFERROR(INDEX(Cost_Components!$M$2:$M$29,MATCH(E20,Cost_Components!$A$2:$A$29,0)),"")</f>
        <v>30</v>
      </c>
      <c r="AD20" s="26">
        <f>IFERROR(INDEX(Cost_Components!$N$2:$N$29,MATCH(E20,Cost_Components!$A$2:$A$29,0)),"")</f>
        <v>95</v>
      </c>
      <c r="AE20" s="16" t="str">
        <f>IFERROR(INDEX(Cost_Components!$O$2:$O$29,MATCH(E20,Cost_Components!$A$2:$A$29,0)),"")</f>
        <v>Both</v>
      </c>
      <c r="AF20" s="11">
        <v>191654737.12435099</v>
      </c>
      <c r="AG20" s="11">
        <v>191214130.928087</v>
      </c>
      <c r="AH20" s="23">
        <f t="shared" si="7"/>
        <v>1</v>
      </c>
    </row>
    <row r="21" spans="1:34">
      <c r="A21" t="s">
        <v>204</v>
      </c>
      <c r="B21" s="20">
        <v>2044</v>
      </c>
      <c r="C21" t="s">
        <v>204</v>
      </c>
      <c r="E21" s="22" t="s">
        <v>302</v>
      </c>
      <c r="F21" s="22" t="s">
        <v>303</v>
      </c>
      <c r="G21" s="22" t="s">
        <v>213</v>
      </c>
      <c r="H21" s="22" t="s">
        <v>214</v>
      </c>
      <c r="I21" s="22" t="s">
        <v>115</v>
      </c>
      <c r="J21" s="17">
        <f>IFERROR(INDEX(Cost_Components!$K$2:$K$29,MATCH(E21,Cost_Components!$A$2:$A$29,0)),"")</f>
        <v>0.2</v>
      </c>
      <c r="K21" s="17">
        <f t="shared" si="0"/>
        <v>0.68692307692307697</v>
      </c>
      <c r="L21" s="17">
        <f>IFERROR(INDEX(Cost_Components!$S$2:$S$29,MATCH(E21,Cost_Components!$A$2:$A$29,0)),"")</f>
        <v>0.31</v>
      </c>
      <c r="M21" s="28">
        <f>IFERROR(INDEX(Cost_Components!$L$2:$L$29,MATCH(E21,Cost_Components!$A$2:$A$29,0)),"")</f>
        <v>1</v>
      </c>
      <c r="N21" s="29">
        <f>IFERROR(INDEX(Cost_Components!$P$2:$P$29,MATCH(E21,Cost_Components!$A$2:$A$29,0)),"")</f>
        <v>2.7665218579999999</v>
      </c>
      <c r="O21" s="23">
        <f t="shared" si="1"/>
        <v>38741764.7218256</v>
      </c>
      <c r="P21" s="23">
        <f t="shared" si="8"/>
        <v>38651237.703570403</v>
      </c>
      <c r="Q21" s="23">
        <f t="shared" si="9"/>
        <v>33148143.123161186</v>
      </c>
      <c r="R21" s="23">
        <f t="shared" si="2"/>
        <v>73624373.427644968</v>
      </c>
      <c r="S21" s="23">
        <f t="shared" si="3"/>
        <v>40476230.304483786</v>
      </c>
      <c r="T21" s="16">
        <f>IFERROR(INDEX(Cost_Components!$R$2:$R$29,MATCH(E21,Cost_Components!$A$2:$A$29,0)),"")</f>
        <v>1</v>
      </c>
      <c r="U21" s="26">
        <f>IFERROR(INDEX(Cost_Components!$Q$2:$Q$29,MATCH(E21,Cost_Components!$A$2:$A$29,0)),"")</f>
        <v>2023</v>
      </c>
      <c r="V21" s="30">
        <f>1/(1+Calculation_Assumptions!$B$5)^(B21-Calculation_Assumptions!$B$2)</f>
        <v>0.57028602681192497</v>
      </c>
      <c r="W21" s="23">
        <f t="shared" si="4"/>
        <v>18903922.837900627</v>
      </c>
      <c r="X21" s="23">
        <f t="shared" si="5"/>
        <v>41986951.398569115</v>
      </c>
      <c r="Y21" s="23">
        <f t="shared" si="6"/>
        <v>23083028.560668491</v>
      </c>
      <c r="Z21" s="17">
        <f>IFERROR(INDEX(Cost_Components!$T$2:$T$29,MATCH(E21,Cost_Components!$A$2:$A$29,0)),"")</f>
        <v>0.8</v>
      </c>
      <c r="AA21" s="26">
        <f>IFERROR(INDEX(Cost_Components!$U$2:$U$29,MATCH(E21,Cost_Components!$A$2:$A$29,0)),"")</f>
        <v>2025</v>
      </c>
      <c r="AB21" s="26">
        <f>IFERROR(INDEX(Cost_Components!$V$2:$V$29,MATCH(E21,Cost_Components!$A$2:$A$29,0)),"")</f>
        <v>2050</v>
      </c>
      <c r="AC21" s="26">
        <f>IFERROR(INDEX(Cost_Components!$M$2:$M$29,MATCH(E21,Cost_Components!$A$2:$A$29,0)),"")</f>
        <v>30</v>
      </c>
      <c r="AD21" s="26">
        <f>IFERROR(INDEX(Cost_Components!$N$2:$N$29,MATCH(E21,Cost_Components!$A$2:$A$29,0)),"")</f>
        <v>95</v>
      </c>
      <c r="AE21" s="16" t="str">
        <f>IFERROR(INDEX(Cost_Components!$O$2:$O$29,MATCH(E21,Cost_Components!$A$2:$A$29,0)),"")</f>
        <v>Both</v>
      </c>
      <c r="AF21" s="11">
        <v>193708823.609128</v>
      </c>
      <c r="AG21" s="11">
        <v>193256188.51785201</v>
      </c>
      <c r="AH21" s="23">
        <f t="shared" si="7"/>
        <v>1</v>
      </c>
    </row>
    <row r="22" spans="1:34">
      <c r="A22" t="s">
        <v>204</v>
      </c>
      <c r="B22" s="20">
        <v>2045</v>
      </c>
      <c r="C22" t="s">
        <v>204</v>
      </c>
      <c r="E22" s="22" t="s">
        <v>302</v>
      </c>
      <c r="F22" s="22" t="s">
        <v>303</v>
      </c>
      <c r="G22" s="22" t="s">
        <v>213</v>
      </c>
      <c r="H22" s="22" t="s">
        <v>214</v>
      </c>
      <c r="I22" s="22" t="s">
        <v>115</v>
      </c>
      <c r="J22" s="17">
        <f>IFERROR(INDEX(Cost_Components!$K$2:$K$29,MATCH(E22,Cost_Components!$A$2:$A$29,0)),"")</f>
        <v>0.2</v>
      </c>
      <c r="K22" s="17">
        <f t="shared" si="0"/>
        <v>0.70576923076923082</v>
      </c>
      <c r="L22" s="17">
        <f>IFERROR(INDEX(Cost_Components!$S$2:$S$29,MATCH(E22,Cost_Components!$A$2:$A$29,0)),"")</f>
        <v>0.31</v>
      </c>
      <c r="M22" s="28">
        <f>IFERROR(INDEX(Cost_Components!$L$2:$L$29,MATCH(E22,Cost_Components!$A$2:$A$29,0)),"")</f>
        <v>1</v>
      </c>
      <c r="N22" s="29">
        <f>IFERROR(INDEX(Cost_Components!$P$2:$P$29,MATCH(E22,Cost_Components!$A$2:$A$29,0)),"")</f>
        <v>2.7665218579999999</v>
      </c>
      <c r="O22" s="23">
        <f t="shared" si="1"/>
        <v>39137979.109297596</v>
      </c>
      <c r="P22" s="23">
        <f t="shared" si="8"/>
        <v>39033903.306224801</v>
      </c>
      <c r="Q22" s="23">
        <f t="shared" si="9"/>
        <v>33476325.476916105</v>
      </c>
      <c r="R22" s="23">
        <f t="shared" si="2"/>
        <v>76417921.940310836</v>
      </c>
      <c r="S22" s="23">
        <f t="shared" si="3"/>
        <v>42941596.463394731</v>
      </c>
      <c r="T22" s="16">
        <f>IFERROR(INDEX(Cost_Components!$R$2:$R$29,MATCH(E22,Cost_Components!$A$2:$A$29,0)),"")</f>
        <v>1</v>
      </c>
      <c r="U22" s="26">
        <f>IFERROR(INDEX(Cost_Components!$Q$2:$Q$29,MATCH(E22,Cost_Components!$A$2:$A$29,0)),"")</f>
        <v>2023</v>
      </c>
      <c r="V22" s="30">
        <f>1/(1+Calculation_Assumptions!$B$5)^(B22-Calculation_Assumptions!$B$2)</f>
        <v>0.55367575418633497</v>
      </c>
      <c r="W22" s="23">
        <f t="shared" si="4"/>
        <v>18535029.755818743</v>
      </c>
      <c r="X22" s="23">
        <f t="shared" si="5"/>
        <v>42310750.563654073</v>
      </c>
      <c r="Y22" s="23">
        <f t="shared" si="6"/>
        <v>23775720.807835333</v>
      </c>
      <c r="Z22" s="17">
        <f>IFERROR(INDEX(Cost_Components!$T$2:$T$29,MATCH(E22,Cost_Components!$A$2:$A$29,0)),"")</f>
        <v>0.8</v>
      </c>
      <c r="AA22" s="26">
        <f>IFERROR(INDEX(Cost_Components!$U$2:$U$29,MATCH(E22,Cost_Components!$A$2:$A$29,0)),"")</f>
        <v>2025</v>
      </c>
      <c r="AB22" s="26">
        <f>IFERROR(INDEX(Cost_Components!$V$2:$V$29,MATCH(E22,Cost_Components!$A$2:$A$29,0)),"")</f>
        <v>2050</v>
      </c>
      <c r="AC22" s="26">
        <f>IFERROR(INDEX(Cost_Components!$M$2:$M$29,MATCH(E22,Cost_Components!$A$2:$A$29,0)),"")</f>
        <v>30</v>
      </c>
      <c r="AD22" s="26">
        <f>IFERROR(INDEX(Cost_Components!$N$2:$N$29,MATCH(E22,Cost_Components!$A$2:$A$29,0)),"")</f>
        <v>95</v>
      </c>
      <c r="AE22" s="16" t="str">
        <f>IFERROR(INDEX(Cost_Components!$O$2:$O$29,MATCH(E22,Cost_Components!$A$2:$A$29,0)),"")</f>
        <v>Both</v>
      </c>
      <c r="AF22" s="11">
        <v>195689895.54648799</v>
      </c>
      <c r="AG22" s="11">
        <v>195169516.531124</v>
      </c>
      <c r="AH22" s="23">
        <f t="shared" si="7"/>
        <v>1</v>
      </c>
    </row>
    <row r="23" spans="1:34">
      <c r="A23" t="s">
        <v>204</v>
      </c>
      <c r="B23" s="20">
        <v>2046</v>
      </c>
      <c r="C23" t="s">
        <v>204</v>
      </c>
      <c r="E23" s="22" t="s">
        <v>302</v>
      </c>
      <c r="F23" s="22" t="s">
        <v>303</v>
      </c>
      <c r="G23" s="22" t="s">
        <v>213</v>
      </c>
      <c r="H23" s="22" t="s">
        <v>214</v>
      </c>
      <c r="I23" s="22" t="s">
        <v>115</v>
      </c>
      <c r="J23" s="17">
        <f>IFERROR(INDEX(Cost_Components!$K$2:$K$29,MATCH(E23,Cost_Components!$A$2:$A$29,0)),"")</f>
        <v>0.2</v>
      </c>
      <c r="K23" s="17">
        <f t="shared" si="0"/>
        <v>0.72461538461538466</v>
      </c>
      <c r="L23" s="17">
        <f>IFERROR(INDEX(Cost_Components!$S$2:$S$29,MATCH(E23,Cost_Components!$A$2:$A$29,0)),"")</f>
        <v>0.31</v>
      </c>
      <c r="M23" s="28">
        <f>IFERROR(INDEX(Cost_Components!$L$2:$L$29,MATCH(E23,Cost_Components!$A$2:$A$29,0)),"")</f>
        <v>1</v>
      </c>
      <c r="N23" s="29">
        <f>IFERROR(INDEX(Cost_Components!$P$2:$P$29,MATCH(E23,Cost_Components!$A$2:$A$29,0)),"")</f>
        <v>2.7665218579999999</v>
      </c>
      <c r="O23" s="23">
        <f t="shared" si="1"/>
        <v>39510661.346306406</v>
      </c>
      <c r="P23" s="23">
        <f t="shared" si="8"/>
        <v>39380708.465043403</v>
      </c>
      <c r="Q23" s="23">
        <f t="shared" si="9"/>
        <v>33773753.133141138</v>
      </c>
      <c r="R23" s="23">
        <f t="shared" si="2"/>
        <v>79205612.277503103</v>
      </c>
      <c r="S23" s="23">
        <f t="shared" si="3"/>
        <v>45431859.144361965</v>
      </c>
      <c r="T23" s="16">
        <f>IFERROR(INDEX(Cost_Components!$R$2:$R$29,MATCH(E23,Cost_Components!$A$2:$A$29,0)),"")</f>
        <v>1</v>
      </c>
      <c r="U23" s="26">
        <f>IFERROR(INDEX(Cost_Components!$Q$2:$Q$29,MATCH(E23,Cost_Components!$A$2:$A$29,0)),"")</f>
        <v>2023</v>
      </c>
      <c r="V23" s="30">
        <f>1/(1+Calculation_Assumptions!$B$5)^(B23-Calculation_Assumptions!$B$2)</f>
        <v>0.5375492759090631</v>
      </c>
      <c r="W23" s="23">
        <f t="shared" si="4"/>
        <v>18155056.541451469</v>
      </c>
      <c r="X23" s="23">
        <f t="shared" si="5"/>
        <v>42576919.527705789</v>
      </c>
      <c r="Y23" s="23">
        <f t="shared" si="6"/>
        <v>24421862.98625432</v>
      </c>
      <c r="Z23" s="17">
        <f>IFERROR(INDEX(Cost_Components!$T$2:$T$29,MATCH(E23,Cost_Components!$A$2:$A$29,0)),"")</f>
        <v>0.8</v>
      </c>
      <c r="AA23" s="26">
        <f>IFERROR(INDEX(Cost_Components!$U$2:$U$29,MATCH(E23,Cost_Components!$A$2:$A$29,0)),"")</f>
        <v>2025</v>
      </c>
      <c r="AB23" s="26">
        <f>IFERROR(INDEX(Cost_Components!$V$2:$V$29,MATCH(E23,Cost_Components!$A$2:$A$29,0)),"")</f>
        <v>2050</v>
      </c>
      <c r="AC23" s="26">
        <f>IFERROR(INDEX(Cost_Components!$M$2:$M$29,MATCH(E23,Cost_Components!$A$2:$A$29,0)),"")</f>
        <v>30</v>
      </c>
      <c r="AD23" s="26">
        <f>IFERROR(INDEX(Cost_Components!$N$2:$N$29,MATCH(E23,Cost_Components!$A$2:$A$29,0)),"")</f>
        <v>95</v>
      </c>
      <c r="AE23" s="16" t="str">
        <f>IFERROR(INDEX(Cost_Components!$O$2:$O$29,MATCH(E23,Cost_Components!$A$2:$A$29,0)),"")</f>
        <v>Both</v>
      </c>
      <c r="AF23" s="11">
        <v>197553306.73153201</v>
      </c>
      <c r="AG23" s="11">
        <v>196903542.32521701</v>
      </c>
      <c r="AH23" s="23">
        <f t="shared" si="7"/>
        <v>1</v>
      </c>
    </row>
    <row r="24" spans="1:34">
      <c r="A24" t="s">
        <v>204</v>
      </c>
      <c r="B24" s="20">
        <v>2047</v>
      </c>
      <c r="C24" t="s">
        <v>204</v>
      </c>
      <c r="E24" s="22" t="s">
        <v>302</v>
      </c>
      <c r="F24" s="22" t="s">
        <v>303</v>
      </c>
      <c r="G24" s="22" t="s">
        <v>213</v>
      </c>
      <c r="H24" s="22" t="s">
        <v>214</v>
      </c>
      <c r="I24" s="22" t="s">
        <v>115</v>
      </c>
      <c r="J24" s="17">
        <f>IFERROR(INDEX(Cost_Components!$K$2:$K$29,MATCH(E24,Cost_Components!$A$2:$A$29,0)),"")</f>
        <v>0.2</v>
      </c>
      <c r="K24" s="17">
        <f t="shared" si="0"/>
        <v>0.74346153846153851</v>
      </c>
      <c r="L24" s="17">
        <f>IFERROR(INDEX(Cost_Components!$S$2:$S$29,MATCH(E24,Cost_Components!$A$2:$A$29,0)),"")</f>
        <v>0.31</v>
      </c>
      <c r="M24" s="28">
        <f>IFERROR(INDEX(Cost_Components!$L$2:$L$29,MATCH(E24,Cost_Components!$A$2:$A$29,0)),"")</f>
        <v>1</v>
      </c>
      <c r="N24" s="29">
        <f>IFERROR(INDEX(Cost_Components!$P$2:$P$29,MATCH(E24,Cost_Components!$A$2:$A$29,0)),"")</f>
        <v>2.7665218579999999</v>
      </c>
      <c r="O24" s="23">
        <f t="shared" si="1"/>
        <v>39824921.941210799</v>
      </c>
      <c r="P24" s="23">
        <f t="shared" si="8"/>
        <v>39679078.6957184</v>
      </c>
      <c r="Q24" s="23">
        <f t="shared" si="9"/>
        <v>34029641.94027219</v>
      </c>
      <c r="R24" s="23">
        <f t="shared" si="2"/>
        <v>81912002.863497004</v>
      </c>
      <c r="S24" s="23">
        <f t="shared" si="3"/>
        <v>47882360.923224814</v>
      </c>
      <c r="T24" s="16">
        <f>IFERROR(INDEX(Cost_Components!$R$2:$R$29,MATCH(E24,Cost_Components!$A$2:$A$29,0)),"")</f>
        <v>1</v>
      </c>
      <c r="U24" s="26">
        <f>IFERROR(INDEX(Cost_Components!$Q$2:$Q$29,MATCH(E24,Cost_Components!$A$2:$A$29,0)),"")</f>
        <v>2023</v>
      </c>
      <c r="V24" s="30">
        <f>1/(1+Calculation_Assumptions!$B$5)^(B24-Calculation_Assumptions!$B$2)</f>
        <v>0.52189250088258554</v>
      </c>
      <c r="W24" s="23">
        <f t="shared" si="4"/>
        <v>17759814.936347574</v>
      </c>
      <c r="X24" s="23">
        <f t="shared" si="5"/>
        <v>42749260.02673196</v>
      </c>
      <c r="Y24" s="23">
        <f t="shared" si="6"/>
        <v>24989445.090384386</v>
      </c>
      <c r="Z24" s="17">
        <f>IFERROR(INDEX(Cost_Components!$T$2:$T$29,MATCH(E24,Cost_Components!$A$2:$A$29,0)),"")</f>
        <v>0.8</v>
      </c>
      <c r="AA24" s="26">
        <f>IFERROR(INDEX(Cost_Components!$U$2:$U$29,MATCH(E24,Cost_Components!$A$2:$A$29,0)),"")</f>
        <v>2025</v>
      </c>
      <c r="AB24" s="26">
        <f>IFERROR(INDEX(Cost_Components!$V$2:$V$29,MATCH(E24,Cost_Components!$A$2:$A$29,0)),"")</f>
        <v>2050</v>
      </c>
      <c r="AC24" s="26">
        <f>IFERROR(INDEX(Cost_Components!$M$2:$M$29,MATCH(E24,Cost_Components!$A$2:$A$29,0)),"")</f>
        <v>30</v>
      </c>
      <c r="AD24" s="26">
        <f>IFERROR(INDEX(Cost_Components!$N$2:$N$29,MATCH(E24,Cost_Components!$A$2:$A$29,0)),"")</f>
        <v>95</v>
      </c>
      <c r="AE24" s="16" t="str">
        <f>IFERROR(INDEX(Cost_Components!$O$2:$O$29,MATCH(E24,Cost_Components!$A$2:$A$29,0)),"")</f>
        <v>Both</v>
      </c>
      <c r="AF24" s="11">
        <v>199124609.706054</v>
      </c>
      <c r="AG24" s="11">
        <v>198395393.47859201</v>
      </c>
      <c r="AH24" s="23">
        <f t="shared" si="7"/>
        <v>1</v>
      </c>
    </row>
    <row r="25" spans="1:34">
      <c r="A25" t="s">
        <v>204</v>
      </c>
      <c r="B25" s="20">
        <v>2048</v>
      </c>
      <c r="C25" t="s">
        <v>204</v>
      </c>
      <c r="E25" s="22" t="s">
        <v>302</v>
      </c>
      <c r="F25" s="22" t="s">
        <v>303</v>
      </c>
      <c r="G25" s="22" t="s">
        <v>213</v>
      </c>
      <c r="H25" s="22" t="s">
        <v>214</v>
      </c>
      <c r="I25" s="22" t="s">
        <v>115</v>
      </c>
      <c r="J25" s="17">
        <f>IFERROR(INDEX(Cost_Components!$K$2:$K$29,MATCH(E25,Cost_Components!$A$2:$A$29,0)),"")</f>
        <v>0.2</v>
      </c>
      <c r="K25" s="17">
        <f t="shared" si="0"/>
        <v>0.76230769230769235</v>
      </c>
      <c r="L25" s="17">
        <f>IFERROR(INDEX(Cost_Components!$S$2:$S$29,MATCH(E25,Cost_Components!$A$2:$A$29,0)),"")</f>
        <v>0.31</v>
      </c>
      <c r="M25" s="28">
        <f>IFERROR(INDEX(Cost_Components!$L$2:$L$29,MATCH(E25,Cost_Components!$A$2:$A$29,0)),"")</f>
        <v>1</v>
      </c>
      <c r="N25" s="29">
        <f>IFERROR(INDEX(Cost_Components!$P$2:$P$29,MATCH(E25,Cost_Components!$A$2:$A$29,0)),"")</f>
        <v>2.7665218579999999</v>
      </c>
      <c r="O25" s="23">
        <f t="shared" si="1"/>
        <v>40115168.534446001</v>
      </c>
      <c r="P25" s="23">
        <f t="shared" si="8"/>
        <v>39952492.424706601</v>
      </c>
      <c r="Q25" s="23">
        <f t="shared" si="9"/>
        <v>34264127.508104369</v>
      </c>
      <c r="R25" s="23">
        <f t="shared" si="2"/>
        <v>84600519.363544315</v>
      </c>
      <c r="S25" s="23">
        <f t="shared" si="3"/>
        <v>50336391.855439946</v>
      </c>
      <c r="T25" s="16">
        <f>IFERROR(INDEX(Cost_Components!$R$2:$R$29,MATCH(E25,Cost_Components!$A$2:$A$29,0)),"")</f>
        <v>1</v>
      </c>
      <c r="U25" s="26">
        <f>IFERROR(INDEX(Cost_Components!$Q$2:$Q$29,MATCH(E25,Cost_Components!$A$2:$A$29,0)),"")</f>
        <v>2023</v>
      </c>
      <c r="V25" s="30">
        <f>1/(1+Calculation_Assumptions!$B$5)^(B25-Calculation_Assumptions!$B$2)</f>
        <v>0.50669174842969467</v>
      </c>
      <c r="W25" s="23">
        <f t="shared" si="4"/>
        <v>17361350.675499398</v>
      </c>
      <c r="X25" s="23">
        <f t="shared" si="5"/>
        <v>42866385.074374512</v>
      </c>
      <c r="Y25" s="23">
        <f t="shared" si="6"/>
        <v>25505034.39887511</v>
      </c>
      <c r="Z25" s="17">
        <f>IFERROR(INDEX(Cost_Components!$T$2:$T$29,MATCH(E25,Cost_Components!$A$2:$A$29,0)),"")</f>
        <v>0.8</v>
      </c>
      <c r="AA25" s="26">
        <f>IFERROR(INDEX(Cost_Components!$U$2:$U$29,MATCH(E25,Cost_Components!$A$2:$A$29,0)),"")</f>
        <v>2025</v>
      </c>
      <c r="AB25" s="26">
        <f>IFERROR(INDEX(Cost_Components!$V$2:$V$29,MATCH(E25,Cost_Components!$A$2:$A$29,0)),"")</f>
        <v>2050</v>
      </c>
      <c r="AC25" s="26">
        <f>IFERROR(INDEX(Cost_Components!$M$2:$M$29,MATCH(E25,Cost_Components!$A$2:$A$29,0)),"")</f>
        <v>30</v>
      </c>
      <c r="AD25" s="26">
        <f>IFERROR(INDEX(Cost_Components!$N$2:$N$29,MATCH(E25,Cost_Components!$A$2:$A$29,0)),"")</f>
        <v>95</v>
      </c>
      <c r="AE25" s="16" t="str">
        <f>IFERROR(INDEX(Cost_Components!$O$2:$O$29,MATCH(E25,Cost_Components!$A$2:$A$29,0)),"")</f>
        <v>Both</v>
      </c>
      <c r="AF25" s="11">
        <v>200575842.67223001</v>
      </c>
      <c r="AG25" s="11">
        <v>199762462.12353301</v>
      </c>
      <c r="AH25" s="23">
        <f t="shared" si="7"/>
        <v>1</v>
      </c>
    </row>
    <row r="26" spans="1:34">
      <c r="A26" t="s">
        <v>204</v>
      </c>
      <c r="B26" s="20">
        <v>2049</v>
      </c>
      <c r="C26" t="s">
        <v>204</v>
      </c>
      <c r="E26" s="22" t="s">
        <v>302</v>
      </c>
      <c r="F26" s="22" t="s">
        <v>303</v>
      </c>
      <c r="G26" s="22" t="s">
        <v>213</v>
      </c>
      <c r="H26" s="22" t="s">
        <v>214</v>
      </c>
      <c r="I26" s="22" t="s">
        <v>115</v>
      </c>
      <c r="J26" s="17">
        <f>IFERROR(INDEX(Cost_Components!$K$2:$K$29,MATCH(E26,Cost_Components!$A$2:$A$29,0)),"")</f>
        <v>0.2</v>
      </c>
      <c r="K26" s="17">
        <f t="shared" si="0"/>
        <v>0.7811538461538462</v>
      </c>
      <c r="L26" s="17">
        <f>IFERROR(INDEX(Cost_Components!$S$2:$S$29,MATCH(E26,Cost_Components!$A$2:$A$29,0)),"")</f>
        <v>0.31</v>
      </c>
      <c r="M26" s="28">
        <f>IFERROR(INDEX(Cost_Components!$L$2:$L$29,MATCH(E26,Cost_Components!$A$2:$A$29,0)),"")</f>
        <v>1</v>
      </c>
      <c r="N26" s="29">
        <f>IFERROR(INDEX(Cost_Components!$P$2:$P$29,MATCH(E26,Cost_Components!$A$2:$A$29,0)),"")</f>
        <v>2.7665218579999999</v>
      </c>
      <c r="O26" s="23">
        <f t="shared" si="1"/>
        <v>40387637.834780402</v>
      </c>
      <c r="P26" s="23">
        <f t="shared" si="8"/>
        <v>40207213.103126399</v>
      </c>
      <c r="Q26" s="23">
        <f t="shared" si="9"/>
        <v>34482581.508709587</v>
      </c>
      <c r="R26" s="23">
        <f t="shared" si="2"/>
        <v>87280883.651756033</v>
      </c>
      <c r="S26" s="23">
        <f t="shared" si="3"/>
        <v>52798302.143046446</v>
      </c>
      <c r="T26" s="16">
        <f>IFERROR(INDEX(Cost_Components!$R$2:$R$29,MATCH(E26,Cost_Components!$A$2:$A$29,0)),"")</f>
        <v>1</v>
      </c>
      <c r="U26" s="26">
        <f>IFERROR(INDEX(Cost_Components!$Q$2:$Q$29,MATCH(E26,Cost_Components!$A$2:$A$29,0)),"")</f>
        <v>2023</v>
      </c>
      <c r="V26" s="30">
        <f>1/(1+Calculation_Assumptions!$B$5)^(B26-Calculation_Assumptions!$B$2)</f>
        <v>0.49193373633950943</v>
      </c>
      <c r="W26" s="23">
        <f t="shared" si="4"/>
        <v>16963145.160211187</v>
      </c>
      <c r="X26" s="23">
        <f t="shared" si="5"/>
        <v>42936411.205822349</v>
      </c>
      <c r="Y26" s="23">
        <f t="shared" si="6"/>
        <v>25973266.045611165</v>
      </c>
      <c r="Z26" s="17">
        <f>IFERROR(INDEX(Cost_Components!$T$2:$T$29,MATCH(E26,Cost_Components!$A$2:$A$29,0)),"")</f>
        <v>0.8</v>
      </c>
      <c r="AA26" s="26">
        <f>IFERROR(INDEX(Cost_Components!$U$2:$U$29,MATCH(E26,Cost_Components!$A$2:$A$29,0)),"")</f>
        <v>2025</v>
      </c>
      <c r="AB26" s="26">
        <f>IFERROR(INDEX(Cost_Components!$V$2:$V$29,MATCH(E26,Cost_Components!$A$2:$A$29,0)),"")</f>
        <v>2050</v>
      </c>
      <c r="AC26" s="26">
        <f>IFERROR(INDEX(Cost_Components!$M$2:$M$29,MATCH(E26,Cost_Components!$A$2:$A$29,0)),"")</f>
        <v>30</v>
      </c>
      <c r="AD26" s="26">
        <f>IFERROR(INDEX(Cost_Components!$N$2:$N$29,MATCH(E26,Cost_Components!$A$2:$A$29,0)),"")</f>
        <v>95</v>
      </c>
      <c r="AE26" s="16" t="str">
        <f>IFERROR(INDEX(Cost_Components!$O$2:$O$29,MATCH(E26,Cost_Components!$A$2:$A$29,0)),"")</f>
        <v>Both</v>
      </c>
      <c r="AF26" s="11">
        <v>201938189.173902</v>
      </c>
      <c r="AG26" s="11">
        <v>201036065.515632</v>
      </c>
      <c r="AH26" s="23">
        <f t="shared" si="7"/>
        <v>1</v>
      </c>
    </row>
    <row r="27" spans="1:34">
      <c r="A27" t="s">
        <v>204</v>
      </c>
      <c r="B27" s="20">
        <v>2050</v>
      </c>
      <c r="C27" t="s">
        <v>204</v>
      </c>
      <c r="E27" s="22" t="s">
        <v>302</v>
      </c>
      <c r="F27" s="22" t="s">
        <v>303</v>
      </c>
      <c r="G27" s="22" t="s">
        <v>213</v>
      </c>
      <c r="H27" s="22" t="s">
        <v>214</v>
      </c>
      <c r="I27" s="22" t="s">
        <v>115</v>
      </c>
      <c r="J27" s="17">
        <f>IFERROR(INDEX(Cost_Components!$K$2:$K$29,MATCH(E27,Cost_Components!$A$2:$A$29,0)),"")</f>
        <v>0.2</v>
      </c>
      <c r="K27" s="17">
        <f t="shared" si="0"/>
        <v>0.8</v>
      </c>
      <c r="L27" s="17">
        <f>IFERROR(INDEX(Cost_Components!$S$2:$S$29,MATCH(E27,Cost_Components!$A$2:$A$29,0)),"")</f>
        <v>0.31</v>
      </c>
      <c r="M27" s="28">
        <f>IFERROR(INDEX(Cost_Components!$L$2:$L$29,MATCH(E27,Cost_Components!$A$2:$A$29,0)),"")</f>
        <v>1</v>
      </c>
      <c r="N27" s="29">
        <f>IFERROR(INDEX(Cost_Components!$P$2:$P$29,MATCH(E27,Cost_Components!$A$2:$A$29,0)),"")</f>
        <v>2.7665218579999999</v>
      </c>
      <c r="O27" s="23">
        <f t="shared" si="1"/>
        <v>40650994.8893352</v>
      </c>
      <c r="P27" s="23">
        <f t="shared" si="8"/>
        <v>40451926.220417</v>
      </c>
      <c r="Q27" s="23">
        <f t="shared" si="9"/>
        <v>34692452.806965955</v>
      </c>
      <c r="R27" s="23">
        <f t="shared" si="2"/>
        <v>89969492.728633702</v>
      </c>
      <c r="S27" s="23">
        <f t="shared" si="3"/>
        <v>55277039.921667747</v>
      </c>
      <c r="T27" s="16">
        <f>IFERROR(INDEX(Cost_Components!$R$2:$R$29,MATCH(E27,Cost_Components!$A$2:$A$29,0)),"")</f>
        <v>1</v>
      </c>
      <c r="U27" s="26">
        <f>IFERROR(INDEX(Cost_Components!$Q$2:$Q$29,MATCH(E27,Cost_Components!$A$2:$A$29,0)),"")</f>
        <v>2023</v>
      </c>
      <c r="V27" s="30">
        <f>1/(1+Calculation_Assumptions!$B$5)^(B27-Calculation_Assumptions!$B$2)</f>
        <v>0.47760556926165965</v>
      </c>
      <c r="W27" s="23">
        <f t="shared" si="4"/>
        <v>16569308.671954237</v>
      </c>
      <c r="X27" s="23">
        <f t="shared" si="5"/>
        <v>42969930.790841848</v>
      </c>
      <c r="Y27" s="23">
        <f t="shared" si="6"/>
        <v>26400622.118887611</v>
      </c>
      <c r="Z27" s="17">
        <f>IFERROR(INDEX(Cost_Components!$T$2:$T$29,MATCH(E27,Cost_Components!$A$2:$A$29,0)),"")</f>
        <v>0.8</v>
      </c>
      <c r="AA27" s="26">
        <f>IFERROR(INDEX(Cost_Components!$U$2:$U$29,MATCH(E27,Cost_Components!$A$2:$A$29,0)),"")</f>
        <v>2025</v>
      </c>
      <c r="AB27" s="26">
        <f>IFERROR(INDEX(Cost_Components!$V$2:$V$29,MATCH(E27,Cost_Components!$A$2:$A$29,0)),"")</f>
        <v>2050</v>
      </c>
      <c r="AC27" s="26">
        <f>IFERROR(INDEX(Cost_Components!$M$2:$M$29,MATCH(E27,Cost_Components!$A$2:$A$29,0)),"")</f>
        <v>30</v>
      </c>
      <c r="AD27" s="26">
        <f>IFERROR(INDEX(Cost_Components!$N$2:$N$29,MATCH(E27,Cost_Components!$A$2:$A$29,0)),"")</f>
        <v>95</v>
      </c>
      <c r="AE27" s="16" t="str">
        <f>IFERROR(INDEX(Cost_Components!$O$2:$O$29,MATCH(E27,Cost_Components!$A$2:$A$29,0)),"")</f>
        <v>Both</v>
      </c>
      <c r="AF27" s="11">
        <v>203254974.44667599</v>
      </c>
      <c r="AG27" s="11">
        <v>202259631.10208499</v>
      </c>
      <c r="AH27" s="23">
        <f t="shared" si="7"/>
        <v>1</v>
      </c>
    </row>
    <row r="28" spans="1:34">
      <c r="A28" t="s">
        <v>204</v>
      </c>
      <c r="B28" s="20">
        <v>2025</v>
      </c>
      <c r="C28" t="s">
        <v>204</v>
      </c>
      <c r="E28" s="22" t="s">
        <v>295</v>
      </c>
      <c r="F28" s="22" t="s">
        <v>296</v>
      </c>
      <c r="G28" s="22" t="s">
        <v>213</v>
      </c>
      <c r="H28" s="22" t="s">
        <v>214</v>
      </c>
      <c r="I28" s="22" t="s">
        <v>115</v>
      </c>
      <c r="J28" s="17">
        <f>IFERROR(INDEX(Cost_Components!$K$2:$K$29,MATCH(E28,Cost_Components!$A$2:$A$29,0)),"")</f>
        <v>0.3</v>
      </c>
      <c r="K28" s="17">
        <f t="shared" si="0"/>
        <v>0.32884615384615384</v>
      </c>
      <c r="L28" s="17">
        <f>IFERROR(INDEX(Cost_Components!$S$2:$S$29,MATCH(E28,Cost_Components!$A$2:$A$29,0)),"")</f>
        <v>0.31</v>
      </c>
      <c r="M28" s="28">
        <f>IFERROR(INDEX(Cost_Components!$L$2:$L$29,MATCH(E28,Cost_Components!$A$2:$A$29,0)),"")</f>
        <v>1</v>
      </c>
      <c r="N28" s="29">
        <f>IFERROR(INDEX(Cost_Components!$P$2:$P$29,MATCH(E28,Cost_Components!$A$2:$A$29,0)),"")</f>
        <v>40.487718809999997</v>
      </c>
      <c r="O28" s="23">
        <f t="shared" si="1"/>
        <v>45547349.468121596</v>
      </c>
      <c r="P28" s="23">
        <f t="shared" si="8"/>
        <v>45547349.468121596</v>
      </c>
      <c r="Q28" s="23">
        <f t="shared" si="9"/>
        <v>571673566.11989415</v>
      </c>
      <c r="R28" s="23">
        <f t="shared" si="2"/>
        <v>606427914.43239391</v>
      </c>
      <c r="S28" s="23">
        <f t="shared" si="3"/>
        <v>34754348.312499762</v>
      </c>
      <c r="T28" s="16">
        <f>IFERROR(INDEX(Cost_Components!$R$2:$R$29,MATCH(E28,Cost_Components!$A$2:$A$29,0)),"")</f>
        <v>1</v>
      </c>
      <c r="U28" s="26">
        <f>IFERROR(INDEX(Cost_Components!$Q$2:$Q$29,MATCH(E28,Cost_Components!$A$2:$A$29,0)),"")</f>
        <v>2023</v>
      </c>
      <c r="V28" s="30">
        <f>1/(1+Calculation_Assumptions!$B$5)^(B28-Calculation_Assumptions!$B$2)</f>
        <v>1</v>
      </c>
      <c r="W28" s="23">
        <f t="shared" si="4"/>
        <v>571673566.11989415</v>
      </c>
      <c r="X28" s="23">
        <f t="shared" si="5"/>
        <v>606427914.43239391</v>
      </c>
      <c r="Y28" s="23">
        <f t="shared" si="6"/>
        <v>34754348.312499762</v>
      </c>
      <c r="Z28" s="17">
        <f>IFERROR(INDEX(Cost_Components!$T$2:$T$29,MATCH(E28,Cost_Components!$A$2:$A$29,0)),"")</f>
        <v>0.8</v>
      </c>
      <c r="AA28" s="26">
        <f>IFERROR(INDEX(Cost_Components!$U$2:$U$29,MATCH(E28,Cost_Components!$A$2:$A$29,0)),"")</f>
        <v>2025</v>
      </c>
      <c r="AB28" s="26">
        <f>IFERROR(INDEX(Cost_Components!$V$2:$V$29,MATCH(E28,Cost_Components!$A$2:$A$29,0)),"")</f>
        <v>2050</v>
      </c>
      <c r="AC28" s="26">
        <f>IFERROR(INDEX(Cost_Components!$M$2:$M$29,MATCH(E28,Cost_Components!$A$2:$A$29,0)),"")</f>
        <v>30</v>
      </c>
      <c r="AD28" s="26">
        <f>IFERROR(INDEX(Cost_Components!$N$2:$N$29,MATCH(E28,Cost_Components!$A$2:$A$29,0)),"")</f>
        <v>95</v>
      </c>
      <c r="AE28" s="16" t="str">
        <f>IFERROR(INDEX(Cost_Components!$O$2:$O$29,MATCH(E28,Cost_Components!$A$2:$A$29,0)),"")</f>
        <v>Both</v>
      </c>
      <c r="AF28" s="11">
        <v>151824498.227072</v>
      </c>
      <c r="AG28" s="11">
        <v>151824498.227072</v>
      </c>
      <c r="AH28" s="23">
        <f t="shared" si="7"/>
        <v>1</v>
      </c>
    </row>
    <row r="29" spans="1:34">
      <c r="A29" t="s">
        <v>204</v>
      </c>
      <c r="B29" s="20">
        <v>2026</v>
      </c>
      <c r="C29" t="s">
        <v>204</v>
      </c>
      <c r="E29" s="22" t="s">
        <v>295</v>
      </c>
      <c r="F29" s="22" t="s">
        <v>296</v>
      </c>
      <c r="G29" s="22" t="s">
        <v>213</v>
      </c>
      <c r="H29" s="22" t="s">
        <v>214</v>
      </c>
      <c r="I29" s="22" t="s">
        <v>115</v>
      </c>
      <c r="J29" s="17">
        <f>IFERROR(INDEX(Cost_Components!$K$2:$K$29,MATCH(E29,Cost_Components!$A$2:$A$29,0)),"")</f>
        <v>0.3</v>
      </c>
      <c r="K29" s="17">
        <f t="shared" si="0"/>
        <v>0.34769230769230769</v>
      </c>
      <c r="L29" s="17">
        <f>IFERROR(INDEX(Cost_Components!$S$2:$S$29,MATCH(E29,Cost_Components!$A$2:$A$29,0)),"")</f>
        <v>0.31</v>
      </c>
      <c r="M29" s="28">
        <f>IFERROR(INDEX(Cost_Components!$L$2:$L$29,MATCH(E29,Cost_Components!$A$2:$A$29,0)),"")</f>
        <v>1</v>
      </c>
      <c r="N29" s="29">
        <f>IFERROR(INDEX(Cost_Components!$P$2:$P$29,MATCH(E29,Cost_Components!$A$2:$A$29,0)),"")</f>
        <v>40.487718809999997</v>
      </c>
      <c r="O29" s="23">
        <f t="shared" si="1"/>
        <v>46148333.520282</v>
      </c>
      <c r="P29" s="23">
        <f t="shared" si="8"/>
        <v>46148333.520282</v>
      </c>
      <c r="Q29" s="23">
        <f t="shared" si="9"/>
        <v>579216632.84697521</v>
      </c>
      <c r="R29" s="23">
        <f t="shared" si="2"/>
        <v>649642476.5430094</v>
      </c>
      <c r="S29" s="23">
        <f t="shared" si="3"/>
        <v>70425843.696034193</v>
      </c>
      <c r="T29" s="16">
        <f>IFERROR(INDEX(Cost_Components!$R$2:$R$29,MATCH(E29,Cost_Components!$A$2:$A$29,0)),"")</f>
        <v>1</v>
      </c>
      <c r="U29" s="26">
        <f>IFERROR(INDEX(Cost_Components!$Q$2:$Q$29,MATCH(E29,Cost_Components!$A$2:$A$29,0)),"")</f>
        <v>2023</v>
      </c>
      <c r="V29" s="30">
        <f>1/(1+Calculation_Assumptions!$B$5)^(B29-Calculation_Assumptions!$B$2)</f>
        <v>0.970873786407767</v>
      </c>
      <c r="W29" s="23">
        <f t="shared" si="4"/>
        <v>562346245.4825002</v>
      </c>
      <c r="X29" s="23">
        <f t="shared" si="5"/>
        <v>630720851.01263046</v>
      </c>
      <c r="Y29" s="23">
        <f t="shared" si="6"/>
        <v>68374605.530130282</v>
      </c>
      <c r="Z29" s="17">
        <f>IFERROR(INDEX(Cost_Components!$T$2:$T$29,MATCH(E29,Cost_Components!$A$2:$A$29,0)),"")</f>
        <v>0.8</v>
      </c>
      <c r="AA29" s="26">
        <f>IFERROR(INDEX(Cost_Components!$U$2:$U$29,MATCH(E29,Cost_Components!$A$2:$A$29,0)),"")</f>
        <v>2025</v>
      </c>
      <c r="AB29" s="26">
        <f>IFERROR(INDEX(Cost_Components!$V$2:$V$29,MATCH(E29,Cost_Components!$A$2:$A$29,0)),"")</f>
        <v>2050</v>
      </c>
      <c r="AC29" s="26">
        <f>IFERROR(INDEX(Cost_Components!$M$2:$M$29,MATCH(E29,Cost_Components!$A$2:$A$29,0)),"")</f>
        <v>30</v>
      </c>
      <c r="AD29" s="26">
        <f>IFERROR(INDEX(Cost_Components!$N$2:$N$29,MATCH(E29,Cost_Components!$A$2:$A$29,0)),"")</f>
        <v>95</v>
      </c>
      <c r="AE29" s="16" t="str">
        <f>IFERROR(INDEX(Cost_Components!$O$2:$O$29,MATCH(E29,Cost_Components!$A$2:$A$29,0)),"")</f>
        <v>Both</v>
      </c>
      <c r="AF29" s="11">
        <v>153827778.40094</v>
      </c>
      <c r="AG29" s="11">
        <v>153827778.40094</v>
      </c>
      <c r="AH29" s="23">
        <f t="shared" si="7"/>
        <v>1</v>
      </c>
    </row>
    <row r="30" spans="1:34">
      <c r="A30" t="s">
        <v>204</v>
      </c>
      <c r="B30" s="20">
        <v>2027</v>
      </c>
      <c r="C30" t="s">
        <v>204</v>
      </c>
      <c r="E30" s="22" t="s">
        <v>295</v>
      </c>
      <c r="F30" s="22" t="s">
        <v>296</v>
      </c>
      <c r="G30" s="22" t="s">
        <v>213</v>
      </c>
      <c r="H30" s="22" t="s">
        <v>214</v>
      </c>
      <c r="I30" s="22" t="s">
        <v>115</v>
      </c>
      <c r="J30" s="17">
        <f>IFERROR(INDEX(Cost_Components!$K$2:$K$29,MATCH(E30,Cost_Components!$A$2:$A$29,0)),"")</f>
        <v>0.3</v>
      </c>
      <c r="K30" s="17">
        <f t="shared" si="0"/>
        <v>0.36653846153846154</v>
      </c>
      <c r="L30" s="17">
        <f>IFERROR(INDEX(Cost_Components!$S$2:$S$29,MATCH(E30,Cost_Components!$A$2:$A$29,0)),"")</f>
        <v>0.31</v>
      </c>
      <c r="M30" s="28">
        <f>IFERROR(INDEX(Cost_Components!$L$2:$L$29,MATCH(E30,Cost_Components!$A$2:$A$29,0)),"")</f>
        <v>1</v>
      </c>
      <c r="N30" s="29">
        <f>IFERROR(INDEX(Cost_Components!$P$2:$P$29,MATCH(E30,Cost_Components!$A$2:$A$29,0)),"")</f>
        <v>40.487718809999997</v>
      </c>
      <c r="O30" s="23">
        <f t="shared" si="1"/>
        <v>46812780.696369901</v>
      </c>
      <c r="P30" s="23">
        <f t="shared" si="8"/>
        <v>46812506.902023301</v>
      </c>
      <c r="Q30" s="23">
        <f t="shared" si="9"/>
        <v>587552801.03449416</v>
      </c>
      <c r="R30" s="23">
        <f t="shared" si="2"/>
        <v>694715997.91385615</v>
      </c>
      <c r="S30" s="23">
        <f t="shared" si="3"/>
        <v>107163196.87936199</v>
      </c>
      <c r="T30" s="16">
        <f>IFERROR(INDEX(Cost_Components!$R$2:$R$29,MATCH(E30,Cost_Components!$A$2:$A$29,0)),"")</f>
        <v>1</v>
      </c>
      <c r="U30" s="26">
        <f>IFERROR(INDEX(Cost_Components!$Q$2:$Q$29,MATCH(E30,Cost_Components!$A$2:$A$29,0)),"")</f>
        <v>2023</v>
      </c>
      <c r="V30" s="30">
        <f>1/(1+Calculation_Assumptions!$B$5)^(B30-Calculation_Assumptions!$B$2)</f>
        <v>0.94259590913375435</v>
      </c>
      <c r="W30" s="23">
        <f t="shared" si="4"/>
        <v>553824866.65519285</v>
      </c>
      <c r="X30" s="23">
        <f t="shared" si="5"/>
        <v>654836457.64337468</v>
      </c>
      <c r="Y30" s="23">
        <f t="shared" si="6"/>
        <v>101011590.98818173</v>
      </c>
      <c r="Z30" s="17">
        <f>IFERROR(INDEX(Cost_Components!$T$2:$T$29,MATCH(E30,Cost_Components!$A$2:$A$29,0)),"")</f>
        <v>0.8</v>
      </c>
      <c r="AA30" s="26">
        <f>IFERROR(INDEX(Cost_Components!$U$2:$U$29,MATCH(E30,Cost_Components!$A$2:$A$29,0)),"")</f>
        <v>2025</v>
      </c>
      <c r="AB30" s="26">
        <f>IFERROR(INDEX(Cost_Components!$V$2:$V$29,MATCH(E30,Cost_Components!$A$2:$A$29,0)),"")</f>
        <v>2050</v>
      </c>
      <c r="AC30" s="26">
        <f>IFERROR(INDEX(Cost_Components!$M$2:$M$29,MATCH(E30,Cost_Components!$A$2:$A$29,0)),"")</f>
        <v>30</v>
      </c>
      <c r="AD30" s="26">
        <f>IFERROR(INDEX(Cost_Components!$N$2:$N$29,MATCH(E30,Cost_Components!$A$2:$A$29,0)),"")</f>
        <v>95</v>
      </c>
      <c r="AE30" s="16" t="str">
        <f>IFERROR(INDEX(Cost_Components!$O$2:$O$29,MATCH(E30,Cost_Components!$A$2:$A$29,0)),"")</f>
        <v>Both</v>
      </c>
      <c r="AF30" s="11">
        <v>156042602.321233</v>
      </c>
      <c r="AG30" s="11">
        <v>156041689.67341101</v>
      </c>
      <c r="AH30" s="23">
        <f t="shared" si="7"/>
        <v>1</v>
      </c>
    </row>
    <row r="31" spans="1:34">
      <c r="A31" t="s">
        <v>204</v>
      </c>
      <c r="B31" s="20">
        <v>2028</v>
      </c>
      <c r="C31" t="s">
        <v>204</v>
      </c>
      <c r="E31" s="22" t="s">
        <v>295</v>
      </c>
      <c r="F31" s="22" t="s">
        <v>296</v>
      </c>
      <c r="G31" s="22" t="s">
        <v>213</v>
      </c>
      <c r="H31" s="22" t="s">
        <v>214</v>
      </c>
      <c r="I31" s="22" t="s">
        <v>115</v>
      </c>
      <c r="J31" s="17">
        <f>IFERROR(INDEX(Cost_Components!$K$2:$K$29,MATCH(E31,Cost_Components!$A$2:$A$29,0)),"")</f>
        <v>0.3</v>
      </c>
      <c r="K31" s="17">
        <f t="shared" si="0"/>
        <v>0.38538461538461538</v>
      </c>
      <c r="L31" s="17">
        <f>IFERROR(INDEX(Cost_Components!$S$2:$S$29,MATCH(E31,Cost_Components!$A$2:$A$29,0)),"")</f>
        <v>0.31</v>
      </c>
      <c r="M31" s="28">
        <f>IFERROR(INDEX(Cost_Components!$L$2:$L$29,MATCH(E31,Cost_Components!$A$2:$A$29,0)),"")</f>
        <v>1</v>
      </c>
      <c r="N31" s="29">
        <f>IFERROR(INDEX(Cost_Components!$P$2:$P$29,MATCH(E31,Cost_Components!$A$2:$A$29,0)),"")</f>
        <v>40.487718809999997</v>
      </c>
      <c r="O31" s="23">
        <f t="shared" si="1"/>
        <v>47485908.195092998</v>
      </c>
      <c r="P31" s="23">
        <f t="shared" si="8"/>
        <v>47484914.116841696</v>
      </c>
      <c r="Q31" s="23">
        <f t="shared" si="9"/>
        <v>595992313.64870262</v>
      </c>
      <c r="R31" s="23">
        <f t="shared" si="2"/>
        <v>740938957.9374156</v>
      </c>
      <c r="S31" s="23">
        <f t="shared" si="3"/>
        <v>144946644.28871298</v>
      </c>
      <c r="T31" s="16">
        <f>IFERROR(INDEX(Cost_Components!$R$2:$R$29,MATCH(E31,Cost_Components!$A$2:$A$29,0)),"")</f>
        <v>1</v>
      </c>
      <c r="U31" s="26">
        <f>IFERROR(INDEX(Cost_Components!$Q$2:$Q$29,MATCH(E31,Cost_Components!$A$2:$A$29,0)),"")</f>
        <v>2023</v>
      </c>
      <c r="V31" s="30">
        <f>1/(1+Calculation_Assumptions!$B$5)^(B31-Calculation_Assumptions!$B$2)</f>
        <v>0.91514165935315961</v>
      </c>
      <c r="W31" s="23">
        <f t="shared" si="4"/>
        <v>545417394.87420249</v>
      </c>
      <c r="X31" s="23">
        <f t="shared" si="5"/>
        <v>678064107.44624746</v>
      </c>
      <c r="Y31" s="23">
        <f t="shared" si="6"/>
        <v>132646712.57204497</v>
      </c>
      <c r="Z31" s="17">
        <f>IFERROR(INDEX(Cost_Components!$T$2:$T$29,MATCH(E31,Cost_Components!$A$2:$A$29,0)),"")</f>
        <v>0.8</v>
      </c>
      <c r="AA31" s="26">
        <f>IFERROR(INDEX(Cost_Components!$U$2:$U$29,MATCH(E31,Cost_Components!$A$2:$A$29,0)),"")</f>
        <v>2025</v>
      </c>
      <c r="AB31" s="26">
        <f>IFERROR(INDEX(Cost_Components!$V$2:$V$29,MATCH(E31,Cost_Components!$A$2:$A$29,0)),"")</f>
        <v>2050</v>
      </c>
      <c r="AC31" s="26">
        <f>IFERROR(INDEX(Cost_Components!$M$2:$M$29,MATCH(E31,Cost_Components!$A$2:$A$29,0)),"")</f>
        <v>30</v>
      </c>
      <c r="AD31" s="26">
        <f>IFERROR(INDEX(Cost_Components!$N$2:$N$29,MATCH(E31,Cost_Components!$A$2:$A$29,0)),"")</f>
        <v>95</v>
      </c>
      <c r="AE31" s="16" t="str">
        <f>IFERROR(INDEX(Cost_Components!$O$2:$O$29,MATCH(E31,Cost_Components!$A$2:$A$29,0)),"")</f>
        <v>Both</v>
      </c>
      <c r="AF31" s="11">
        <v>158286360.65031001</v>
      </c>
      <c r="AG31" s="11">
        <v>158283047.05613899</v>
      </c>
      <c r="AH31" s="23">
        <f t="shared" si="7"/>
        <v>1</v>
      </c>
    </row>
    <row r="32" spans="1:34">
      <c r="A32" t="s">
        <v>204</v>
      </c>
      <c r="B32" s="20">
        <v>2029</v>
      </c>
      <c r="C32" t="s">
        <v>204</v>
      </c>
      <c r="E32" s="22" t="s">
        <v>295</v>
      </c>
      <c r="F32" s="22" t="s">
        <v>296</v>
      </c>
      <c r="G32" s="22" t="s">
        <v>213</v>
      </c>
      <c r="H32" s="22" t="s">
        <v>214</v>
      </c>
      <c r="I32" s="22" t="s">
        <v>115</v>
      </c>
      <c r="J32" s="17">
        <f>IFERROR(INDEX(Cost_Components!$K$2:$K$29,MATCH(E32,Cost_Components!$A$2:$A$29,0)),"")</f>
        <v>0.3</v>
      </c>
      <c r="K32" s="17">
        <f t="shared" si="0"/>
        <v>0.40423076923076923</v>
      </c>
      <c r="L32" s="17">
        <f>IFERROR(INDEX(Cost_Components!$S$2:$S$29,MATCH(E32,Cost_Components!$A$2:$A$29,0)),"")</f>
        <v>0.31</v>
      </c>
      <c r="M32" s="28">
        <f>IFERROR(INDEX(Cost_Components!$L$2:$L$29,MATCH(E32,Cost_Components!$A$2:$A$29,0)),"")</f>
        <v>1</v>
      </c>
      <c r="N32" s="29">
        <f>IFERROR(INDEX(Cost_Components!$P$2:$P$29,MATCH(E32,Cost_Components!$A$2:$A$29,0)),"")</f>
        <v>40.487718809999997</v>
      </c>
      <c r="O32" s="23">
        <f t="shared" si="1"/>
        <v>48152696.845024794</v>
      </c>
      <c r="P32" s="23">
        <f t="shared" si="8"/>
        <v>48150395.648667596</v>
      </c>
      <c r="Q32" s="23">
        <f t="shared" si="9"/>
        <v>604344900.68018532</v>
      </c>
      <c r="R32" s="23">
        <f t="shared" si="2"/>
        <v>788085417.36329579</v>
      </c>
      <c r="S32" s="23">
        <f t="shared" si="3"/>
        <v>183740516.68311048</v>
      </c>
      <c r="T32" s="16">
        <f>IFERROR(INDEX(Cost_Components!$R$2:$R$29,MATCH(E32,Cost_Components!$A$2:$A$29,0)),"")</f>
        <v>1</v>
      </c>
      <c r="U32" s="26">
        <f>IFERROR(INDEX(Cost_Components!$Q$2:$Q$29,MATCH(E32,Cost_Components!$A$2:$A$29,0)),"")</f>
        <v>2023</v>
      </c>
      <c r="V32" s="30">
        <f>1/(1+Calculation_Assumptions!$B$5)^(B32-Calculation_Assumptions!$B$2)</f>
        <v>0.888487047915689</v>
      </c>
      <c r="W32" s="23">
        <f t="shared" si="4"/>
        <v>536952616.72823811</v>
      </c>
      <c r="X32" s="23">
        <f t="shared" si="5"/>
        <v>700203685.97851837</v>
      </c>
      <c r="Y32" s="23">
        <f t="shared" si="6"/>
        <v>163251069.25028023</v>
      </c>
      <c r="Z32" s="17">
        <f>IFERROR(INDEX(Cost_Components!$T$2:$T$29,MATCH(E32,Cost_Components!$A$2:$A$29,0)),"")</f>
        <v>0.8</v>
      </c>
      <c r="AA32" s="26">
        <f>IFERROR(INDEX(Cost_Components!$U$2:$U$29,MATCH(E32,Cost_Components!$A$2:$A$29,0)),"")</f>
        <v>2025</v>
      </c>
      <c r="AB32" s="26">
        <f>IFERROR(INDEX(Cost_Components!$V$2:$V$29,MATCH(E32,Cost_Components!$A$2:$A$29,0)),"")</f>
        <v>2050</v>
      </c>
      <c r="AC32" s="26">
        <f>IFERROR(INDEX(Cost_Components!$M$2:$M$29,MATCH(E32,Cost_Components!$A$2:$A$29,0)),"")</f>
        <v>30</v>
      </c>
      <c r="AD32" s="26">
        <f>IFERROR(INDEX(Cost_Components!$N$2:$N$29,MATCH(E32,Cost_Components!$A$2:$A$29,0)),"")</f>
        <v>95</v>
      </c>
      <c r="AE32" s="16" t="str">
        <f>IFERROR(INDEX(Cost_Components!$O$2:$O$29,MATCH(E32,Cost_Components!$A$2:$A$29,0)),"")</f>
        <v>Both</v>
      </c>
      <c r="AF32" s="11">
        <v>160508989.48341599</v>
      </c>
      <c r="AG32" s="11">
        <v>160501318.82889199</v>
      </c>
      <c r="AH32" s="23">
        <f t="shared" si="7"/>
        <v>1</v>
      </c>
    </row>
    <row r="33" spans="1:34">
      <c r="A33" t="s">
        <v>204</v>
      </c>
      <c r="B33" s="20">
        <v>2030</v>
      </c>
      <c r="C33" t="s">
        <v>204</v>
      </c>
      <c r="E33" s="22" t="s">
        <v>295</v>
      </c>
      <c r="F33" s="22" t="s">
        <v>296</v>
      </c>
      <c r="G33" s="22" t="s">
        <v>213</v>
      </c>
      <c r="H33" s="22" t="s">
        <v>214</v>
      </c>
      <c r="I33" s="22" t="s">
        <v>115</v>
      </c>
      <c r="J33" s="17">
        <f>IFERROR(INDEX(Cost_Components!$K$2:$K$29,MATCH(E33,Cost_Components!$A$2:$A$29,0)),"")</f>
        <v>0.3</v>
      </c>
      <c r="K33" s="17">
        <f t="shared" si="0"/>
        <v>0.42307692307692307</v>
      </c>
      <c r="L33" s="17">
        <f>IFERROR(INDEX(Cost_Components!$S$2:$S$29,MATCH(E33,Cost_Components!$A$2:$A$29,0)),"")</f>
        <v>0.31</v>
      </c>
      <c r="M33" s="28">
        <f>IFERROR(INDEX(Cost_Components!$L$2:$L$29,MATCH(E33,Cost_Components!$A$2:$A$29,0)),"")</f>
        <v>1</v>
      </c>
      <c r="N33" s="29">
        <f>IFERROR(INDEX(Cost_Components!$P$2:$P$29,MATCH(E33,Cost_Components!$A$2:$A$29,0)),"")</f>
        <v>40.487718809999997</v>
      </c>
      <c r="O33" s="23">
        <f t="shared" si="1"/>
        <v>48800482.726860896</v>
      </c>
      <c r="P33" s="23">
        <f t="shared" si="8"/>
        <v>48796164.586065598</v>
      </c>
      <c r="Q33" s="23">
        <f t="shared" si="9"/>
        <v>612450071.13780212</v>
      </c>
      <c r="R33" s="23">
        <f t="shared" si="2"/>
        <v>835923940.26197934</v>
      </c>
      <c r="S33" s="23">
        <f t="shared" si="3"/>
        <v>223473869.12417722</v>
      </c>
      <c r="T33" s="16">
        <f>IFERROR(INDEX(Cost_Components!$R$2:$R$29,MATCH(E33,Cost_Components!$A$2:$A$29,0)),"")</f>
        <v>1</v>
      </c>
      <c r="U33" s="26">
        <f>IFERROR(INDEX(Cost_Components!$Q$2:$Q$29,MATCH(E33,Cost_Components!$A$2:$A$29,0)),"")</f>
        <v>2023</v>
      </c>
      <c r="V33" s="30">
        <f>1/(1+Calculation_Assumptions!$B$5)^(B33-Calculation_Assumptions!$B$2)</f>
        <v>0.86260878438416411</v>
      </c>
      <c r="W33" s="23">
        <f t="shared" si="4"/>
        <v>528304811.3601743</v>
      </c>
      <c r="X33" s="23">
        <f t="shared" si="5"/>
        <v>721075333.94700658</v>
      </c>
      <c r="Y33" s="23">
        <f t="shared" si="6"/>
        <v>192770522.58683228</v>
      </c>
      <c r="Z33" s="17">
        <f>IFERROR(INDEX(Cost_Components!$T$2:$T$29,MATCH(E33,Cost_Components!$A$2:$A$29,0)),"")</f>
        <v>0.8</v>
      </c>
      <c r="AA33" s="26">
        <f>IFERROR(INDEX(Cost_Components!$U$2:$U$29,MATCH(E33,Cost_Components!$A$2:$A$29,0)),"")</f>
        <v>2025</v>
      </c>
      <c r="AB33" s="26">
        <f>IFERROR(INDEX(Cost_Components!$V$2:$V$29,MATCH(E33,Cost_Components!$A$2:$A$29,0)),"")</f>
        <v>2050</v>
      </c>
      <c r="AC33" s="26">
        <f>IFERROR(INDEX(Cost_Components!$M$2:$M$29,MATCH(E33,Cost_Components!$A$2:$A$29,0)),"")</f>
        <v>30</v>
      </c>
      <c r="AD33" s="26">
        <f>IFERROR(INDEX(Cost_Components!$N$2:$N$29,MATCH(E33,Cost_Components!$A$2:$A$29,0)),"")</f>
        <v>95</v>
      </c>
      <c r="AE33" s="16" t="str">
        <f>IFERROR(INDEX(Cost_Components!$O$2:$O$29,MATCH(E33,Cost_Components!$A$2:$A$29,0)),"")</f>
        <v>Both</v>
      </c>
      <c r="AF33" s="11">
        <v>162668275.756203</v>
      </c>
      <c r="AG33" s="11">
        <v>162653881.95355201</v>
      </c>
      <c r="AH33" s="23">
        <f t="shared" si="7"/>
        <v>1</v>
      </c>
    </row>
    <row r="34" spans="1:34">
      <c r="A34" t="s">
        <v>204</v>
      </c>
      <c r="B34" s="20">
        <v>2031</v>
      </c>
      <c r="C34" t="s">
        <v>204</v>
      </c>
      <c r="E34" s="22" t="s">
        <v>295</v>
      </c>
      <c r="F34" s="22" t="s">
        <v>296</v>
      </c>
      <c r="G34" s="22" t="s">
        <v>213</v>
      </c>
      <c r="H34" s="22" t="s">
        <v>214</v>
      </c>
      <c r="I34" s="22" t="s">
        <v>115</v>
      </c>
      <c r="J34" s="17">
        <f>IFERROR(INDEX(Cost_Components!$K$2:$K$29,MATCH(E34,Cost_Components!$A$2:$A$29,0)),"")</f>
        <v>0.3</v>
      </c>
      <c r="K34" s="17">
        <f t="shared" si="0"/>
        <v>0.44192307692307692</v>
      </c>
      <c r="L34" s="17">
        <f>IFERROR(INDEX(Cost_Components!$S$2:$S$29,MATCH(E34,Cost_Components!$A$2:$A$29,0)),"")</f>
        <v>0.31</v>
      </c>
      <c r="M34" s="28">
        <f>IFERROR(INDEX(Cost_Components!$L$2:$L$29,MATCH(E34,Cost_Components!$A$2:$A$29,0)),"")</f>
        <v>1</v>
      </c>
      <c r="N34" s="29">
        <f>IFERROR(INDEX(Cost_Components!$P$2:$P$29,MATCH(E34,Cost_Components!$A$2:$A$29,0)),"")</f>
        <v>40.487718809999997</v>
      </c>
      <c r="O34" s="23">
        <f t="shared" si="1"/>
        <v>49442545.842236392</v>
      </c>
      <c r="P34" s="23">
        <f t="shared" si="8"/>
        <v>49435392.107608803</v>
      </c>
      <c r="Q34" s="23">
        <f t="shared" si="9"/>
        <v>620473139.02363706</v>
      </c>
      <c r="R34" s="23">
        <f t="shared" si="2"/>
        <v>884648639.00551558</v>
      </c>
      <c r="S34" s="23">
        <f t="shared" si="3"/>
        <v>264175499.98187852</v>
      </c>
      <c r="T34" s="16">
        <f>IFERROR(INDEX(Cost_Components!$R$2:$R$29,MATCH(E34,Cost_Components!$A$2:$A$29,0)),"")</f>
        <v>1</v>
      </c>
      <c r="U34" s="26">
        <f>IFERROR(INDEX(Cost_Components!$Q$2:$Q$29,MATCH(E34,Cost_Components!$A$2:$A$29,0)),"")</f>
        <v>2023</v>
      </c>
      <c r="V34" s="30">
        <f>1/(1+Calculation_Assumptions!$B$5)^(B34-Calculation_Assumptions!$B$2)</f>
        <v>0.83748425668365445</v>
      </c>
      <c r="W34" s="23">
        <f t="shared" si="4"/>
        <v>519636485.62738448</v>
      </c>
      <c r="X34" s="23">
        <f t="shared" si="5"/>
        <v>740879307.8637408</v>
      </c>
      <c r="Y34" s="23">
        <f t="shared" si="6"/>
        <v>221242822.23635629</v>
      </c>
      <c r="Z34" s="17">
        <f>IFERROR(INDEX(Cost_Components!$T$2:$T$29,MATCH(E34,Cost_Components!$A$2:$A$29,0)),"")</f>
        <v>0.8</v>
      </c>
      <c r="AA34" s="26">
        <f>IFERROR(INDEX(Cost_Components!$U$2:$U$29,MATCH(E34,Cost_Components!$A$2:$A$29,0)),"")</f>
        <v>2025</v>
      </c>
      <c r="AB34" s="26">
        <f>IFERROR(INDEX(Cost_Components!$V$2:$V$29,MATCH(E34,Cost_Components!$A$2:$A$29,0)),"")</f>
        <v>2050</v>
      </c>
      <c r="AC34" s="26">
        <f>IFERROR(INDEX(Cost_Components!$M$2:$M$29,MATCH(E34,Cost_Components!$A$2:$A$29,0)),"")</f>
        <v>30</v>
      </c>
      <c r="AD34" s="26">
        <f>IFERROR(INDEX(Cost_Components!$N$2:$N$29,MATCH(E34,Cost_Components!$A$2:$A$29,0)),"")</f>
        <v>95</v>
      </c>
      <c r="AE34" s="16" t="str">
        <f>IFERROR(INDEX(Cost_Components!$O$2:$O$29,MATCH(E34,Cost_Components!$A$2:$A$29,0)),"")</f>
        <v>Both</v>
      </c>
      <c r="AF34" s="11">
        <v>164808486.14078799</v>
      </c>
      <c r="AG34" s="11">
        <v>164784640.35869601</v>
      </c>
      <c r="AH34" s="23">
        <f t="shared" si="7"/>
        <v>1</v>
      </c>
    </row>
    <row r="35" spans="1:34">
      <c r="A35" t="s">
        <v>204</v>
      </c>
      <c r="B35" s="20">
        <v>2032</v>
      </c>
      <c r="C35" t="s">
        <v>204</v>
      </c>
      <c r="E35" s="22" t="s">
        <v>295</v>
      </c>
      <c r="F35" s="22" t="s">
        <v>296</v>
      </c>
      <c r="G35" s="22" t="s">
        <v>213</v>
      </c>
      <c r="H35" s="22" t="s">
        <v>214</v>
      </c>
      <c r="I35" s="22" t="s">
        <v>115</v>
      </c>
      <c r="J35" s="17">
        <f>IFERROR(INDEX(Cost_Components!$K$2:$K$29,MATCH(E35,Cost_Components!$A$2:$A$29,0)),"")</f>
        <v>0.3</v>
      </c>
      <c r="K35" s="17">
        <f t="shared" si="0"/>
        <v>0.46076923076923082</v>
      </c>
      <c r="L35" s="17">
        <f>IFERROR(INDEX(Cost_Components!$S$2:$S$29,MATCH(E35,Cost_Components!$A$2:$A$29,0)),"")</f>
        <v>0.31</v>
      </c>
      <c r="M35" s="28">
        <f>IFERROR(INDEX(Cost_Components!$L$2:$L$29,MATCH(E35,Cost_Components!$A$2:$A$29,0)),"")</f>
        <v>1</v>
      </c>
      <c r="N35" s="29">
        <f>IFERROR(INDEX(Cost_Components!$P$2:$P$29,MATCH(E35,Cost_Components!$A$2:$A$29,0)),"")</f>
        <v>40.487718809999997</v>
      </c>
      <c r="O35" s="23">
        <f t="shared" si="1"/>
        <v>50083872.243090302</v>
      </c>
      <c r="P35" s="23">
        <f t="shared" si="8"/>
        <v>50072993.777785502</v>
      </c>
      <c r="Q35" s="23">
        <f t="shared" si="9"/>
        <v>628475800.5354563</v>
      </c>
      <c r="R35" s="23">
        <f t="shared" si="2"/>
        <v>934339430.80017555</v>
      </c>
      <c r="S35" s="23">
        <f t="shared" si="3"/>
        <v>305863630.26471925</v>
      </c>
      <c r="T35" s="16">
        <f>IFERROR(INDEX(Cost_Components!$R$2:$R$29,MATCH(E35,Cost_Components!$A$2:$A$29,0)),"")</f>
        <v>1</v>
      </c>
      <c r="U35" s="26">
        <f>IFERROR(INDEX(Cost_Components!$Q$2:$Q$29,MATCH(E35,Cost_Components!$A$2:$A$29,0)),"")</f>
        <v>2023</v>
      </c>
      <c r="V35" s="30">
        <f>1/(1+Calculation_Assumptions!$B$5)^(B35-Calculation_Assumptions!$B$2)</f>
        <v>0.81309151134335378</v>
      </c>
      <c r="W35" s="23">
        <f t="shared" si="4"/>
        <v>511008338.50009829</v>
      </c>
      <c r="X35" s="23">
        <f t="shared" si="5"/>
        <v>759703459.89700365</v>
      </c>
      <c r="Y35" s="23">
        <f t="shared" si="6"/>
        <v>248695121.39690533</v>
      </c>
      <c r="Z35" s="17">
        <f>IFERROR(INDEX(Cost_Components!$T$2:$T$29,MATCH(E35,Cost_Components!$A$2:$A$29,0)),"")</f>
        <v>0.8</v>
      </c>
      <c r="AA35" s="26">
        <f>IFERROR(INDEX(Cost_Components!$U$2:$U$29,MATCH(E35,Cost_Components!$A$2:$A$29,0)),"")</f>
        <v>2025</v>
      </c>
      <c r="AB35" s="26">
        <f>IFERROR(INDEX(Cost_Components!$V$2:$V$29,MATCH(E35,Cost_Components!$A$2:$A$29,0)),"")</f>
        <v>2050</v>
      </c>
      <c r="AC35" s="26">
        <f>IFERROR(INDEX(Cost_Components!$M$2:$M$29,MATCH(E35,Cost_Components!$A$2:$A$29,0)),"")</f>
        <v>30</v>
      </c>
      <c r="AD35" s="26">
        <f>IFERROR(INDEX(Cost_Components!$N$2:$N$29,MATCH(E35,Cost_Components!$A$2:$A$29,0)),"")</f>
        <v>95</v>
      </c>
      <c r="AE35" s="16" t="str">
        <f>IFERROR(INDEX(Cost_Components!$O$2:$O$29,MATCH(E35,Cost_Components!$A$2:$A$29,0)),"")</f>
        <v>Both</v>
      </c>
      <c r="AF35" s="11">
        <v>166946240.81030101</v>
      </c>
      <c r="AG35" s="11">
        <v>166909979.259285</v>
      </c>
      <c r="AH35" s="23">
        <f t="shared" si="7"/>
        <v>1</v>
      </c>
    </row>
    <row r="36" spans="1:34">
      <c r="A36" t="s">
        <v>204</v>
      </c>
      <c r="B36" s="20">
        <v>2033</v>
      </c>
      <c r="C36" t="s">
        <v>204</v>
      </c>
      <c r="E36" s="22" t="s">
        <v>295</v>
      </c>
      <c r="F36" s="22" t="s">
        <v>296</v>
      </c>
      <c r="G36" s="22" t="s">
        <v>213</v>
      </c>
      <c r="H36" s="22" t="s">
        <v>214</v>
      </c>
      <c r="I36" s="22" t="s">
        <v>115</v>
      </c>
      <c r="J36" s="17">
        <f>IFERROR(INDEX(Cost_Components!$K$2:$K$29,MATCH(E36,Cost_Components!$A$2:$A$29,0)),"")</f>
        <v>0.3</v>
      </c>
      <c r="K36" s="17">
        <f t="shared" si="0"/>
        <v>0.47961538461538467</v>
      </c>
      <c r="L36" s="17">
        <f>IFERROR(INDEX(Cost_Components!$S$2:$S$29,MATCH(E36,Cost_Components!$A$2:$A$29,0)),"")</f>
        <v>0.31</v>
      </c>
      <c r="M36" s="28">
        <f>IFERROR(INDEX(Cost_Components!$L$2:$L$29,MATCH(E36,Cost_Components!$A$2:$A$29,0)),"")</f>
        <v>1</v>
      </c>
      <c r="N36" s="29">
        <f>IFERROR(INDEX(Cost_Components!$P$2:$P$29,MATCH(E36,Cost_Components!$A$2:$A$29,0)),"")</f>
        <v>40.487718809999997</v>
      </c>
      <c r="O36" s="23">
        <f t="shared" si="1"/>
        <v>50723069.432024404</v>
      </c>
      <c r="P36" s="23">
        <f t="shared" si="8"/>
        <v>50707469.386545293</v>
      </c>
      <c r="Q36" s="23">
        <f t="shared" si="9"/>
        <v>636439226.24762988</v>
      </c>
      <c r="R36" s="23">
        <f t="shared" si="2"/>
        <v>984967588.96648324</v>
      </c>
      <c r="S36" s="23">
        <f t="shared" si="3"/>
        <v>348528362.71885335</v>
      </c>
      <c r="T36" s="16">
        <f>IFERROR(INDEX(Cost_Components!$R$2:$R$29,MATCH(E36,Cost_Components!$A$2:$A$29,0)),"")</f>
        <v>1</v>
      </c>
      <c r="U36" s="26">
        <f>IFERROR(INDEX(Cost_Components!$Q$2:$Q$29,MATCH(E36,Cost_Components!$A$2:$A$29,0)),"")</f>
        <v>2023</v>
      </c>
      <c r="V36" s="30">
        <f>1/(1+Calculation_Assumptions!$B$5)^(B36-Calculation_Assumptions!$B$2)</f>
        <v>0.78940923431393573</v>
      </c>
      <c r="W36" s="23">
        <f t="shared" si="4"/>
        <v>502411002.27949518</v>
      </c>
      <c r="X36" s="23">
        <f t="shared" si="5"/>
        <v>777542510.23007488</v>
      </c>
      <c r="Y36" s="23">
        <f t="shared" si="6"/>
        <v>275131507.9505797</v>
      </c>
      <c r="Z36" s="17">
        <f>IFERROR(INDEX(Cost_Components!$T$2:$T$29,MATCH(E36,Cost_Components!$A$2:$A$29,0)),"")</f>
        <v>0.8</v>
      </c>
      <c r="AA36" s="26">
        <f>IFERROR(INDEX(Cost_Components!$U$2:$U$29,MATCH(E36,Cost_Components!$A$2:$A$29,0)),"")</f>
        <v>2025</v>
      </c>
      <c r="AB36" s="26">
        <f>IFERROR(INDEX(Cost_Components!$V$2:$V$29,MATCH(E36,Cost_Components!$A$2:$A$29,0)),"")</f>
        <v>2050</v>
      </c>
      <c r="AC36" s="26">
        <f>IFERROR(INDEX(Cost_Components!$M$2:$M$29,MATCH(E36,Cost_Components!$A$2:$A$29,0)),"")</f>
        <v>30</v>
      </c>
      <c r="AD36" s="26">
        <f>IFERROR(INDEX(Cost_Components!$N$2:$N$29,MATCH(E36,Cost_Components!$A$2:$A$29,0)),"")</f>
        <v>95</v>
      </c>
      <c r="AE36" s="16" t="str">
        <f>IFERROR(INDEX(Cost_Components!$O$2:$O$29,MATCH(E36,Cost_Components!$A$2:$A$29,0)),"")</f>
        <v>Both</v>
      </c>
      <c r="AF36" s="11">
        <v>169076898.10674801</v>
      </c>
      <c r="AG36" s="11">
        <v>169024897.95515099</v>
      </c>
      <c r="AH36" s="23">
        <f t="shared" si="7"/>
        <v>1</v>
      </c>
    </row>
    <row r="37" spans="1:34">
      <c r="A37" t="s">
        <v>204</v>
      </c>
      <c r="B37" s="20">
        <v>2034</v>
      </c>
      <c r="C37" t="s">
        <v>204</v>
      </c>
      <c r="E37" s="22" t="s">
        <v>295</v>
      </c>
      <c r="F37" s="22" t="s">
        <v>296</v>
      </c>
      <c r="G37" s="22" t="s">
        <v>213</v>
      </c>
      <c r="H37" s="22" t="s">
        <v>214</v>
      </c>
      <c r="I37" s="22" t="s">
        <v>115</v>
      </c>
      <c r="J37" s="17">
        <f>IFERROR(INDEX(Cost_Components!$K$2:$K$29,MATCH(E37,Cost_Components!$A$2:$A$29,0)),"")</f>
        <v>0.3</v>
      </c>
      <c r="K37" s="17">
        <f t="shared" si="0"/>
        <v>0.49846153846153851</v>
      </c>
      <c r="L37" s="17">
        <f>IFERROR(INDEX(Cost_Components!$S$2:$S$29,MATCH(E37,Cost_Components!$A$2:$A$29,0)),"")</f>
        <v>0.31</v>
      </c>
      <c r="M37" s="28">
        <f>IFERROR(INDEX(Cost_Components!$L$2:$L$29,MATCH(E37,Cost_Components!$A$2:$A$29,0)),"")</f>
        <v>1</v>
      </c>
      <c r="N37" s="29">
        <f>IFERROR(INDEX(Cost_Components!$P$2:$P$29,MATCH(E37,Cost_Components!$A$2:$A$29,0)),"")</f>
        <v>40.487718809999997</v>
      </c>
      <c r="O37" s="23">
        <f t="shared" si="1"/>
        <v>51366118.239985496</v>
      </c>
      <c r="P37" s="23">
        <f t="shared" si="8"/>
        <v>51344716.464966901</v>
      </c>
      <c r="Q37" s="23">
        <f t="shared" si="9"/>
        <v>644437437.20995462</v>
      </c>
      <c r="R37" s="23">
        <f t="shared" si="2"/>
        <v>1036648942.0590851</v>
      </c>
      <c r="S37" s="23">
        <f t="shared" si="3"/>
        <v>392211504.84913051</v>
      </c>
      <c r="T37" s="16">
        <f>IFERROR(INDEX(Cost_Components!$R$2:$R$29,MATCH(E37,Cost_Components!$A$2:$A$29,0)),"")</f>
        <v>1</v>
      </c>
      <c r="U37" s="26">
        <f>IFERROR(INDEX(Cost_Components!$Q$2:$Q$29,MATCH(E37,Cost_Components!$A$2:$A$29,0)),"")</f>
        <v>2023</v>
      </c>
      <c r="V37" s="30">
        <f>1/(1+Calculation_Assumptions!$B$5)^(B37-Calculation_Assumptions!$B$2)</f>
        <v>0.76641673234362695</v>
      </c>
      <c r="W37" s="23">
        <f t="shared" si="4"/>
        <v>493907634.82635468</v>
      </c>
      <c r="X37" s="23">
        <f t="shared" si="5"/>
        <v>794505094.76040184</v>
      </c>
      <c r="Y37" s="23">
        <f t="shared" si="6"/>
        <v>300597459.93404722</v>
      </c>
      <c r="Z37" s="17">
        <f>IFERROR(INDEX(Cost_Components!$T$2:$T$29,MATCH(E37,Cost_Components!$A$2:$A$29,0)),"")</f>
        <v>0.8</v>
      </c>
      <c r="AA37" s="26">
        <f>IFERROR(INDEX(Cost_Components!$U$2:$U$29,MATCH(E37,Cost_Components!$A$2:$A$29,0)),"")</f>
        <v>2025</v>
      </c>
      <c r="AB37" s="26">
        <f>IFERROR(INDEX(Cost_Components!$V$2:$V$29,MATCH(E37,Cost_Components!$A$2:$A$29,0)),"")</f>
        <v>2050</v>
      </c>
      <c r="AC37" s="26">
        <f>IFERROR(INDEX(Cost_Components!$M$2:$M$29,MATCH(E37,Cost_Components!$A$2:$A$29,0)),"")</f>
        <v>30</v>
      </c>
      <c r="AD37" s="26">
        <f>IFERROR(INDEX(Cost_Components!$N$2:$N$29,MATCH(E37,Cost_Components!$A$2:$A$29,0)),"")</f>
        <v>95</v>
      </c>
      <c r="AE37" s="16" t="str">
        <f>IFERROR(INDEX(Cost_Components!$O$2:$O$29,MATCH(E37,Cost_Components!$A$2:$A$29,0)),"")</f>
        <v>Both</v>
      </c>
      <c r="AF37" s="11">
        <v>171220394.13328499</v>
      </c>
      <c r="AG37" s="11">
        <v>171149054.883223</v>
      </c>
      <c r="AH37" s="23">
        <f t="shared" si="7"/>
        <v>1</v>
      </c>
    </row>
    <row r="38" spans="1:34">
      <c r="A38" t="s">
        <v>204</v>
      </c>
      <c r="B38" s="20">
        <v>2035</v>
      </c>
      <c r="C38" t="s">
        <v>204</v>
      </c>
      <c r="E38" s="22" t="s">
        <v>295</v>
      </c>
      <c r="F38" s="22" t="s">
        <v>296</v>
      </c>
      <c r="G38" s="22" t="s">
        <v>213</v>
      </c>
      <c r="H38" s="22" t="s">
        <v>214</v>
      </c>
      <c r="I38" s="22" t="s">
        <v>115</v>
      </c>
      <c r="J38" s="17">
        <f>IFERROR(INDEX(Cost_Components!$K$2:$K$29,MATCH(E38,Cost_Components!$A$2:$A$29,0)),"")</f>
        <v>0.3</v>
      </c>
      <c r="K38" s="17">
        <f t="shared" si="0"/>
        <v>0.51730769230769236</v>
      </c>
      <c r="L38" s="17">
        <f>IFERROR(INDEX(Cost_Components!$S$2:$S$29,MATCH(E38,Cost_Components!$A$2:$A$29,0)),"")</f>
        <v>0.31</v>
      </c>
      <c r="M38" s="28">
        <f>IFERROR(INDEX(Cost_Components!$L$2:$L$29,MATCH(E38,Cost_Components!$A$2:$A$29,0)),"")</f>
        <v>1</v>
      </c>
      <c r="N38" s="29">
        <f>IFERROR(INDEX(Cost_Components!$P$2:$P$29,MATCH(E38,Cost_Components!$A$2:$A$29,0)),"")</f>
        <v>40.487718809999997</v>
      </c>
      <c r="O38" s="23">
        <f t="shared" si="1"/>
        <v>52028456.590713002</v>
      </c>
      <c r="P38" s="23">
        <f t="shared" si="8"/>
        <v>52000097.750448301</v>
      </c>
      <c r="Q38" s="23">
        <f t="shared" si="9"/>
        <v>652663254.10192597</v>
      </c>
      <c r="R38" s="23">
        <f t="shared" si="2"/>
        <v>1089715648.137439</v>
      </c>
      <c r="S38" s="23">
        <f t="shared" si="3"/>
        <v>437052394.03551304</v>
      </c>
      <c r="T38" s="16">
        <f>IFERROR(INDEX(Cost_Components!$R$2:$R$29,MATCH(E38,Cost_Components!$A$2:$A$29,0)),"")</f>
        <v>1</v>
      </c>
      <c r="U38" s="26">
        <f>IFERROR(INDEX(Cost_Components!$Q$2:$Q$29,MATCH(E38,Cost_Components!$A$2:$A$29,0)),"")</f>
        <v>2023</v>
      </c>
      <c r="V38" s="30">
        <f>1/(1+Calculation_Assumptions!$B$5)^(B38-Calculation_Assumptions!$B$2)</f>
        <v>0.74409391489672516</v>
      </c>
      <c r="W38" s="23">
        <f t="shared" si="4"/>
        <v>485642755.85393822</v>
      </c>
      <c r="X38" s="23">
        <f t="shared" si="5"/>
        <v>810850782.74680924</v>
      </c>
      <c r="Y38" s="23">
        <f t="shared" si="6"/>
        <v>325208026.89287102</v>
      </c>
      <c r="Z38" s="17">
        <f>IFERROR(INDEX(Cost_Components!$T$2:$T$29,MATCH(E38,Cost_Components!$A$2:$A$29,0)),"")</f>
        <v>0.8</v>
      </c>
      <c r="AA38" s="26">
        <f>IFERROR(INDEX(Cost_Components!$U$2:$U$29,MATCH(E38,Cost_Components!$A$2:$A$29,0)),"")</f>
        <v>2025</v>
      </c>
      <c r="AB38" s="26">
        <f>IFERROR(INDEX(Cost_Components!$V$2:$V$29,MATCH(E38,Cost_Components!$A$2:$A$29,0)),"")</f>
        <v>2050</v>
      </c>
      <c r="AC38" s="26">
        <f>IFERROR(INDEX(Cost_Components!$M$2:$M$29,MATCH(E38,Cost_Components!$A$2:$A$29,0)),"")</f>
        <v>30</v>
      </c>
      <c r="AD38" s="26">
        <f>IFERROR(INDEX(Cost_Components!$N$2:$N$29,MATCH(E38,Cost_Components!$A$2:$A$29,0)),"")</f>
        <v>95</v>
      </c>
      <c r="AE38" s="16" t="str">
        <f>IFERROR(INDEX(Cost_Components!$O$2:$O$29,MATCH(E38,Cost_Components!$A$2:$A$29,0)),"")</f>
        <v>Both</v>
      </c>
      <c r="AF38" s="11">
        <v>173428188.63571</v>
      </c>
      <c r="AG38" s="11">
        <v>173333659.168161</v>
      </c>
      <c r="AH38" s="23">
        <f t="shared" si="7"/>
        <v>1</v>
      </c>
    </row>
    <row r="39" spans="1:34">
      <c r="A39" t="s">
        <v>204</v>
      </c>
      <c r="B39" s="20">
        <v>2036</v>
      </c>
      <c r="C39" t="s">
        <v>204</v>
      </c>
      <c r="E39" s="22" t="s">
        <v>295</v>
      </c>
      <c r="F39" s="22" t="s">
        <v>296</v>
      </c>
      <c r="G39" s="22" t="s">
        <v>213</v>
      </c>
      <c r="H39" s="22" t="s">
        <v>214</v>
      </c>
      <c r="I39" s="22" t="s">
        <v>115</v>
      </c>
      <c r="J39" s="17">
        <f>IFERROR(INDEX(Cost_Components!$K$2:$K$29,MATCH(E39,Cost_Components!$A$2:$A$29,0)),"")</f>
        <v>0.3</v>
      </c>
      <c r="K39" s="17">
        <f t="shared" si="0"/>
        <v>0.5361538461538462</v>
      </c>
      <c r="L39" s="17">
        <f>IFERROR(INDEX(Cost_Components!$S$2:$S$29,MATCH(E39,Cost_Components!$A$2:$A$29,0)),"")</f>
        <v>0.31</v>
      </c>
      <c r="M39" s="28">
        <f>IFERROR(INDEX(Cost_Components!$L$2:$L$29,MATCH(E39,Cost_Components!$A$2:$A$29,0)),"")</f>
        <v>1</v>
      </c>
      <c r="N39" s="29">
        <f>IFERROR(INDEX(Cost_Components!$P$2:$P$29,MATCH(E39,Cost_Components!$A$2:$A$29,0)),"")</f>
        <v>40.487718809999997</v>
      </c>
      <c r="O39" s="23">
        <f t="shared" si="1"/>
        <v>52708256.4925173</v>
      </c>
      <c r="P39" s="23">
        <f t="shared" si="8"/>
        <v>52671716.854736991</v>
      </c>
      <c r="Q39" s="23">
        <f t="shared" si="9"/>
        <v>661092874.98890388</v>
      </c>
      <c r="R39" s="23">
        <f t="shared" si="2"/>
        <v>1144172181.7542884</v>
      </c>
      <c r="S39" s="23">
        <f t="shared" si="3"/>
        <v>483079306.76538455</v>
      </c>
      <c r="T39" s="16">
        <f>IFERROR(INDEX(Cost_Components!$R$2:$R$29,MATCH(E39,Cost_Components!$A$2:$A$29,0)),"")</f>
        <v>1</v>
      </c>
      <c r="U39" s="26">
        <f>IFERROR(INDEX(Cost_Components!$Q$2:$Q$29,MATCH(E39,Cost_Components!$A$2:$A$29,0)),"")</f>
        <v>2023</v>
      </c>
      <c r="V39" s="30">
        <f>1/(1+Calculation_Assumptions!$B$5)^(B39-Calculation_Assumptions!$B$2)</f>
        <v>0.72242127659876232</v>
      </c>
      <c r="W39" s="23">
        <f t="shared" si="4"/>
        <v>477587558.69982994</v>
      </c>
      <c r="X39" s="23">
        <f t="shared" si="5"/>
        <v>826574328.19172418</v>
      </c>
      <c r="Y39" s="23">
        <f t="shared" si="6"/>
        <v>348986769.49189425</v>
      </c>
      <c r="Z39" s="17">
        <f>IFERROR(INDEX(Cost_Components!$T$2:$T$29,MATCH(E39,Cost_Components!$A$2:$A$29,0)),"")</f>
        <v>0.8</v>
      </c>
      <c r="AA39" s="26">
        <f>IFERROR(INDEX(Cost_Components!$U$2:$U$29,MATCH(E39,Cost_Components!$A$2:$A$29,0)),"")</f>
        <v>2025</v>
      </c>
      <c r="AB39" s="26">
        <f>IFERROR(INDEX(Cost_Components!$V$2:$V$29,MATCH(E39,Cost_Components!$A$2:$A$29,0)),"")</f>
        <v>2050</v>
      </c>
      <c r="AC39" s="26">
        <f>IFERROR(INDEX(Cost_Components!$M$2:$M$29,MATCH(E39,Cost_Components!$A$2:$A$29,0)),"")</f>
        <v>30</v>
      </c>
      <c r="AD39" s="26">
        <f>IFERROR(INDEX(Cost_Components!$N$2:$N$29,MATCH(E39,Cost_Components!$A$2:$A$29,0)),"")</f>
        <v>95</v>
      </c>
      <c r="AE39" s="16" t="str">
        <f>IFERROR(INDEX(Cost_Components!$O$2:$O$29,MATCH(E39,Cost_Components!$A$2:$A$29,0)),"")</f>
        <v>Both</v>
      </c>
      <c r="AF39" s="11">
        <v>175694188.308391</v>
      </c>
      <c r="AG39" s="11">
        <v>175572389.51578999</v>
      </c>
      <c r="AH39" s="23">
        <f t="shared" si="7"/>
        <v>1</v>
      </c>
    </row>
    <row r="40" spans="1:34">
      <c r="A40" t="s">
        <v>204</v>
      </c>
      <c r="B40" s="20">
        <v>2037</v>
      </c>
      <c r="C40" t="s">
        <v>204</v>
      </c>
      <c r="E40" s="22" t="s">
        <v>295</v>
      </c>
      <c r="F40" s="22" t="s">
        <v>296</v>
      </c>
      <c r="G40" s="22" t="s">
        <v>213</v>
      </c>
      <c r="H40" s="22" t="s">
        <v>214</v>
      </c>
      <c r="I40" s="22" t="s">
        <v>115</v>
      </c>
      <c r="J40" s="17">
        <f>IFERROR(INDEX(Cost_Components!$K$2:$K$29,MATCH(E40,Cost_Components!$A$2:$A$29,0)),"")</f>
        <v>0.3</v>
      </c>
      <c r="K40" s="17">
        <f t="shared" si="0"/>
        <v>0.55500000000000005</v>
      </c>
      <c r="L40" s="17">
        <f>IFERROR(INDEX(Cost_Components!$S$2:$S$29,MATCH(E40,Cost_Components!$A$2:$A$29,0)),"")</f>
        <v>0.31</v>
      </c>
      <c r="M40" s="28">
        <f>IFERROR(INDEX(Cost_Components!$L$2:$L$29,MATCH(E40,Cost_Components!$A$2:$A$29,0)),"")</f>
        <v>1</v>
      </c>
      <c r="N40" s="29">
        <f>IFERROR(INDEX(Cost_Components!$P$2:$P$29,MATCH(E40,Cost_Components!$A$2:$A$29,0)),"")</f>
        <v>40.487718809999997</v>
      </c>
      <c r="O40" s="23">
        <f t="shared" si="1"/>
        <v>53397584.682571203</v>
      </c>
      <c r="P40" s="23">
        <f t="shared" si="8"/>
        <v>53351576.985103197</v>
      </c>
      <c r="Q40" s="23">
        <f t="shared" si="9"/>
        <v>669625930.58330691</v>
      </c>
      <c r="R40" s="23">
        <f t="shared" si="2"/>
        <v>1199880248.5374138</v>
      </c>
      <c r="S40" s="23">
        <f t="shared" si="3"/>
        <v>530254317.95410693</v>
      </c>
      <c r="T40" s="16">
        <f>IFERROR(INDEX(Cost_Components!$R$2:$R$29,MATCH(E40,Cost_Components!$A$2:$A$29,0)),"")</f>
        <v>1</v>
      </c>
      <c r="U40" s="26">
        <f>IFERROR(INDEX(Cost_Components!$Q$2:$Q$29,MATCH(E40,Cost_Components!$A$2:$A$29,0)),"")</f>
        <v>2023</v>
      </c>
      <c r="V40" s="30">
        <f>1/(1+Calculation_Assumptions!$B$5)^(B40-Calculation_Assumptions!$B$2)</f>
        <v>0.70137988019297326</v>
      </c>
      <c r="W40" s="23">
        <f t="shared" si="4"/>
        <v>469662154.96662802</v>
      </c>
      <c r="X40" s="23">
        <f t="shared" si="5"/>
        <v>841571864.96508634</v>
      </c>
      <c r="Y40" s="23">
        <f t="shared" si="6"/>
        <v>371909709.99845827</v>
      </c>
      <c r="Z40" s="17">
        <f>IFERROR(INDEX(Cost_Components!$T$2:$T$29,MATCH(E40,Cost_Components!$A$2:$A$29,0)),"")</f>
        <v>0.8</v>
      </c>
      <c r="AA40" s="26">
        <f>IFERROR(INDEX(Cost_Components!$U$2:$U$29,MATCH(E40,Cost_Components!$A$2:$A$29,0)),"")</f>
        <v>2025</v>
      </c>
      <c r="AB40" s="26">
        <f>IFERROR(INDEX(Cost_Components!$V$2:$V$29,MATCH(E40,Cost_Components!$A$2:$A$29,0)),"")</f>
        <v>2050</v>
      </c>
      <c r="AC40" s="26">
        <f>IFERROR(INDEX(Cost_Components!$M$2:$M$29,MATCH(E40,Cost_Components!$A$2:$A$29,0)),"")</f>
        <v>30</v>
      </c>
      <c r="AD40" s="26">
        <f>IFERROR(INDEX(Cost_Components!$N$2:$N$29,MATCH(E40,Cost_Components!$A$2:$A$29,0)),"")</f>
        <v>95</v>
      </c>
      <c r="AE40" s="16" t="str">
        <f>IFERROR(INDEX(Cost_Components!$O$2:$O$29,MATCH(E40,Cost_Components!$A$2:$A$29,0)),"")</f>
        <v>Both</v>
      </c>
      <c r="AF40" s="11">
        <v>177991948.94190401</v>
      </c>
      <c r="AG40" s="11">
        <v>177838589.950344</v>
      </c>
      <c r="AH40" s="23">
        <f t="shared" si="7"/>
        <v>1</v>
      </c>
    </row>
    <row r="41" spans="1:34">
      <c r="A41" t="s">
        <v>204</v>
      </c>
      <c r="B41" s="20">
        <v>2038</v>
      </c>
      <c r="C41" t="s">
        <v>204</v>
      </c>
      <c r="E41" s="22" t="s">
        <v>295</v>
      </c>
      <c r="F41" s="22" t="s">
        <v>296</v>
      </c>
      <c r="G41" s="22" t="s">
        <v>213</v>
      </c>
      <c r="H41" s="22" t="s">
        <v>214</v>
      </c>
      <c r="I41" s="22" t="s">
        <v>115</v>
      </c>
      <c r="J41" s="17">
        <f>IFERROR(INDEX(Cost_Components!$K$2:$K$29,MATCH(E41,Cost_Components!$A$2:$A$29,0)),"")</f>
        <v>0.3</v>
      </c>
      <c r="K41" s="17">
        <f t="shared" si="0"/>
        <v>0.57384615384615389</v>
      </c>
      <c r="L41" s="17">
        <f>IFERROR(INDEX(Cost_Components!$S$2:$S$29,MATCH(E41,Cost_Components!$A$2:$A$29,0)),"")</f>
        <v>0.31</v>
      </c>
      <c r="M41" s="28">
        <f>IFERROR(INDEX(Cost_Components!$L$2:$L$29,MATCH(E41,Cost_Components!$A$2:$A$29,0)),"")</f>
        <v>1</v>
      </c>
      <c r="N41" s="29">
        <f>IFERROR(INDEX(Cost_Components!$P$2:$P$29,MATCH(E41,Cost_Components!$A$2:$A$29,0)),"")</f>
        <v>40.487718809999997</v>
      </c>
      <c r="O41" s="23">
        <f t="shared" si="1"/>
        <v>54082422.783018298</v>
      </c>
      <c r="P41" s="23">
        <f t="shared" si="8"/>
        <v>54025608.480750598</v>
      </c>
      <c r="Q41" s="23">
        <f t="shared" si="9"/>
        <v>678085829.85941219</v>
      </c>
      <c r="R41" s="23">
        <f t="shared" si="2"/>
        <v>1256535960.7284441</v>
      </c>
      <c r="S41" s="23">
        <f t="shared" si="3"/>
        <v>578450130.86903191</v>
      </c>
      <c r="T41" s="16">
        <f>IFERROR(INDEX(Cost_Components!$R$2:$R$29,MATCH(E41,Cost_Components!$A$2:$A$29,0)),"")</f>
        <v>1</v>
      </c>
      <c r="U41" s="26">
        <f>IFERROR(INDEX(Cost_Components!$Q$2:$Q$29,MATCH(E41,Cost_Components!$A$2:$A$29,0)),"")</f>
        <v>2023</v>
      </c>
      <c r="V41" s="30">
        <f>1/(1+Calculation_Assumptions!$B$5)^(B41-Calculation_Assumptions!$B$2)</f>
        <v>0.68095133999317792</v>
      </c>
      <c r="W41" s="23">
        <f t="shared" si="4"/>
        <v>461743454.47315282</v>
      </c>
      <c r="X41" s="23">
        <f t="shared" si="5"/>
        <v>855639846.20764923</v>
      </c>
      <c r="Y41" s="23">
        <f t="shared" si="6"/>
        <v>393896391.73449641</v>
      </c>
      <c r="Z41" s="17">
        <f>IFERROR(INDEX(Cost_Components!$T$2:$T$29,MATCH(E41,Cost_Components!$A$2:$A$29,0)),"")</f>
        <v>0.8</v>
      </c>
      <c r="AA41" s="26">
        <f>IFERROR(INDEX(Cost_Components!$U$2:$U$29,MATCH(E41,Cost_Components!$A$2:$A$29,0)),"")</f>
        <v>2025</v>
      </c>
      <c r="AB41" s="26">
        <f>IFERROR(INDEX(Cost_Components!$V$2:$V$29,MATCH(E41,Cost_Components!$A$2:$A$29,0)),"")</f>
        <v>2050</v>
      </c>
      <c r="AC41" s="26">
        <f>IFERROR(INDEX(Cost_Components!$M$2:$M$29,MATCH(E41,Cost_Components!$A$2:$A$29,0)),"")</f>
        <v>30</v>
      </c>
      <c r="AD41" s="26">
        <f>IFERROR(INDEX(Cost_Components!$N$2:$N$29,MATCH(E41,Cost_Components!$A$2:$A$29,0)),"")</f>
        <v>95</v>
      </c>
      <c r="AE41" s="16" t="str">
        <f>IFERROR(INDEX(Cost_Components!$O$2:$O$29,MATCH(E41,Cost_Components!$A$2:$A$29,0)),"")</f>
        <v>Both</v>
      </c>
      <c r="AF41" s="11">
        <v>180274742.61006099</v>
      </c>
      <c r="AG41" s="11">
        <v>180085361.60250199</v>
      </c>
      <c r="AH41" s="23">
        <f t="shared" si="7"/>
        <v>1</v>
      </c>
    </row>
    <row r="42" spans="1:34">
      <c r="A42" t="s">
        <v>204</v>
      </c>
      <c r="B42" s="20">
        <v>2039</v>
      </c>
      <c r="C42" t="s">
        <v>204</v>
      </c>
      <c r="E42" s="22" t="s">
        <v>295</v>
      </c>
      <c r="F42" s="22" t="s">
        <v>296</v>
      </c>
      <c r="G42" s="22" t="s">
        <v>213</v>
      </c>
      <c r="H42" s="22" t="s">
        <v>214</v>
      </c>
      <c r="I42" s="22" t="s">
        <v>115</v>
      </c>
      <c r="J42" s="17">
        <f>IFERROR(INDEX(Cost_Components!$K$2:$K$29,MATCH(E42,Cost_Components!$A$2:$A$29,0)),"")</f>
        <v>0.3</v>
      </c>
      <c r="K42" s="17">
        <f t="shared" si="0"/>
        <v>0.59269230769230763</v>
      </c>
      <c r="L42" s="17">
        <f>IFERROR(INDEX(Cost_Components!$S$2:$S$29,MATCH(E42,Cost_Components!$A$2:$A$29,0)),"")</f>
        <v>0.31</v>
      </c>
      <c r="M42" s="28">
        <f>IFERROR(INDEX(Cost_Components!$L$2:$L$29,MATCH(E42,Cost_Components!$A$2:$A$29,0)),"")</f>
        <v>1</v>
      </c>
      <c r="N42" s="29">
        <f>IFERROR(INDEX(Cost_Components!$P$2:$P$29,MATCH(E42,Cost_Components!$A$2:$A$29,0)),"")</f>
        <v>40.487718809999997</v>
      </c>
      <c r="O42" s="23">
        <f t="shared" si="1"/>
        <v>54756315.233829595</v>
      </c>
      <c r="P42" s="23">
        <f t="shared" si="8"/>
        <v>54687311.948304303</v>
      </c>
      <c r="Q42" s="23">
        <f t="shared" si="9"/>
        <v>686390997.67768621</v>
      </c>
      <c r="R42" s="23">
        <f t="shared" si="2"/>
        <v>1313974127.4819758</v>
      </c>
      <c r="S42" s="23">
        <f t="shared" si="3"/>
        <v>627583129.80428958</v>
      </c>
      <c r="T42" s="16">
        <f>IFERROR(INDEX(Cost_Components!$R$2:$R$29,MATCH(E42,Cost_Components!$A$2:$A$29,0)),"")</f>
        <v>1</v>
      </c>
      <c r="U42" s="26">
        <f>IFERROR(INDEX(Cost_Components!$Q$2:$Q$29,MATCH(E42,Cost_Components!$A$2:$A$29,0)),"")</f>
        <v>2023</v>
      </c>
      <c r="V42" s="30">
        <f>1/(1+Calculation_Assumptions!$B$5)^(B42-Calculation_Assumptions!$B$2)</f>
        <v>0.66111780581861923</v>
      </c>
      <c r="W42" s="23">
        <f t="shared" si="4"/>
        <v>453785310.31832486</v>
      </c>
      <c r="X42" s="23">
        <f t="shared" si="5"/>
        <v>868691692.06331849</v>
      </c>
      <c r="Y42" s="23">
        <f t="shared" si="6"/>
        <v>414906381.74499363</v>
      </c>
      <c r="Z42" s="17">
        <f>IFERROR(INDEX(Cost_Components!$T$2:$T$29,MATCH(E42,Cost_Components!$A$2:$A$29,0)),"")</f>
        <v>0.8</v>
      </c>
      <c r="AA42" s="26">
        <f>IFERROR(INDEX(Cost_Components!$U$2:$U$29,MATCH(E42,Cost_Components!$A$2:$A$29,0)),"")</f>
        <v>2025</v>
      </c>
      <c r="AB42" s="26">
        <f>IFERROR(INDEX(Cost_Components!$V$2:$V$29,MATCH(E42,Cost_Components!$A$2:$A$29,0)),"")</f>
        <v>2050</v>
      </c>
      <c r="AC42" s="26">
        <f>IFERROR(INDEX(Cost_Components!$M$2:$M$29,MATCH(E42,Cost_Components!$A$2:$A$29,0)),"")</f>
        <v>30</v>
      </c>
      <c r="AD42" s="26">
        <f>IFERROR(INDEX(Cost_Components!$N$2:$N$29,MATCH(E42,Cost_Components!$A$2:$A$29,0)),"")</f>
        <v>95</v>
      </c>
      <c r="AE42" s="16" t="str">
        <f>IFERROR(INDEX(Cost_Components!$O$2:$O$29,MATCH(E42,Cost_Components!$A$2:$A$29,0)),"")</f>
        <v>Both</v>
      </c>
      <c r="AF42" s="11">
        <v>182521050.779432</v>
      </c>
      <c r="AG42" s="11">
        <v>182291039.82768101</v>
      </c>
      <c r="AH42" s="23">
        <f t="shared" si="7"/>
        <v>1</v>
      </c>
    </row>
    <row r="43" spans="1:34">
      <c r="A43" t="s">
        <v>204</v>
      </c>
      <c r="B43" s="20">
        <v>2040</v>
      </c>
      <c r="C43" t="s">
        <v>204</v>
      </c>
      <c r="E43" s="22" t="s">
        <v>295</v>
      </c>
      <c r="F43" s="22" t="s">
        <v>296</v>
      </c>
      <c r="G43" s="22" t="s">
        <v>213</v>
      </c>
      <c r="H43" s="22" t="s">
        <v>214</v>
      </c>
      <c r="I43" s="22" t="s">
        <v>115</v>
      </c>
      <c r="J43" s="17">
        <f>IFERROR(INDEX(Cost_Components!$K$2:$K$29,MATCH(E43,Cost_Components!$A$2:$A$29,0)),"")</f>
        <v>0.3</v>
      </c>
      <c r="K43" s="17">
        <f t="shared" si="0"/>
        <v>0.61153846153846159</v>
      </c>
      <c r="L43" s="17">
        <f>IFERROR(INDEX(Cost_Components!$S$2:$S$29,MATCH(E43,Cost_Components!$A$2:$A$29,0)),"")</f>
        <v>0.31</v>
      </c>
      <c r="M43" s="28">
        <f>IFERROR(INDEX(Cost_Components!$L$2:$L$29,MATCH(E43,Cost_Components!$A$2:$A$29,0)),"")</f>
        <v>1</v>
      </c>
      <c r="N43" s="29">
        <f>IFERROR(INDEX(Cost_Components!$P$2:$P$29,MATCH(E43,Cost_Components!$A$2:$A$29,0)),"")</f>
        <v>40.487718809999997</v>
      </c>
      <c r="O43" s="23">
        <f t="shared" si="1"/>
        <v>55433025.098180398</v>
      </c>
      <c r="P43" s="23">
        <f t="shared" si="8"/>
        <v>55350408.923256598</v>
      </c>
      <c r="Q43" s="23">
        <f t="shared" si="9"/>
        <v>694713655.67603171</v>
      </c>
      <c r="R43" s="23">
        <f t="shared" si="2"/>
        <v>1372510463.619559</v>
      </c>
      <c r="S43" s="23">
        <f t="shared" si="3"/>
        <v>677796807.94352734</v>
      </c>
      <c r="T43" s="16">
        <f>IFERROR(INDEX(Cost_Components!$R$2:$R$29,MATCH(E43,Cost_Components!$A$2:$A$29,0)),"")</f>
        <v>1</v>
      </c>
      <c r="U43" s="26">
        <f>IFERROR(INDEX(Cost_Components!$Q$2:$Q$29,MATCH(E43,Cost_Components!$A$2:$A$29,0)),"")</f>
        <v>2023</v>
      </c>
      <c r="V43" s="30">
        <f>1/(1+Calculation_Assumptions!$B$5)^(B43-Calculation_Assumptions!$B$2)</f>
        <v>0.64186194739671765</v>
      </c>
      <c r="W43" s="23">
        <f t="shared" si="4"/>
        <v>445910259.9153105</v>
      </c>
      <c r="X43" s="23">
        <f t="shared" si="5"/>
        <v>880962239.00122201</v>
      </c>
      <c r="Y43" s="23">
        <f t="shared" si="6"/>
        <v>435051979.08591145</v>
      </c>
      <c r="Z43" s="17">
        <f>IFERROR(INDEX(Cost_Components!$T$2:$T$29,MATCH(E43,Cost_Components!$A$2:$A$29,0)),"")</f>
        <v>0.8</v>
      </c>
      <c r="AA43" s="26">
        <f>IFERROR(INDEX(Cost_Components!$U$2:$U$29,MATCH(E43,Cost_Components!$A$2:$A$29,0)),"")</f>
        <v>2025</v>
      </c>
      <c r="AB43" s="26">
        <f>IFERROR(INDEX(Cost_Components!$V$2:$V$29,MATCH(E43,Cost_Components!$A$2:$A$29,0)),"")</f>
        <v>2050</v>
      </c>
      <c r="AC43" s="26">
        <f>IFERROR(INDEX(Cost_Components!$M$2:$M$29,MATCH(E43,Cost_Components!$A$2:$A$29,0)),"")</f>
        <v>30</v>
      </c>
      <c r="AD43" s="26">
        <f>IFERROR(INDEX(Cost_Components!$N$2:$N$29,MATCH(E43,Cost_Components!$A$2:$A$29,0)),"")</f>
        <v>95</v>
      </c>
      <c r="AE43" s="16" t="str">
        <f>IFERROR(INDEX(Cost_Components!$O$2:$O$29,MATCH(E43,Cost_Components!$A$2:$A$29,0)),"")</f>
        <v>Both</v>
      </c>
      <c r="AF43" s="11">
        <v>184776750.327268</v>
      </c>
      <c r="AG43" s="11">
        <v>184501363.07752201</v>
      </c>
      <c r="AH43" s="23">
        <f t="shared" si="7"/>
        <v>1</v>
      </c>
    </row>
    <row r="44" spans="1:34">
      <c r="A44" t="s">
        <v>204</v>
      </c>
      <c r="B44" s="20">
        <v>2041</v>
      </c>
      <c r="C44" t="s">
        <v>204</v>
      </c>
      <c r="E44" s="22" t="s">
        <v>295</v>
      </c>
      <c r="F44" s="22" t="s">
        <v>296</v>
      </c>
      <c r="G44" s="22" t="s">
        <v>213</v>
      </c>
      <c r="H44" s="22" t="s">
        <v>214</v>
      </c>
      <c r="I44" s="22" t="s">
        <v>115</v>
      </c>
      <c r="J44" s="17">
        <f>IFERROR(INDEX(Cost_Components!$K$2:$K$29,MATCH(E44,Cost_Components!$A$2:$A$29,0)),"")</f>
        <v>0.3</v>
      </c>
      <c r="K44" s="17">
        <f t="shared" si="0"/>
        <v>0.63038461538461543</v>
      </c>
      <c r="L44" s="17">
        <f>IFERROR(INDEX(Cost_Components!$S$2:$S$29,MATCH(E44,Cost_Components!$A$2:$A$29,0)),"")</f>
        <v>0.31</v>
      </c>
      <c r="M44" s="28">
        <f>IFERROR(INDEX(Cost_Components!$L$2:$L$29,MATCH(E44,Cost_Components!$A$2:$A$29,0)),"")</f>
        <v>1</v>
      </c>
      <c r="N44" s="29">
        <f>IFERROR(INDEX(Cost_Components!$P$2:$P$29,MATCH(E44,Cost_Components!$A$2:$A$29,0)),"")</f>
        <v>40.487718809999997</v>
      </c>
      <c r="O44" s="23">
        <f t="shared" si="1"/>
        <v>56125806.596877597</v>
      </c>
      <c r="P44" s="23">
        <f t="shared" si="8"/>
        <v>56013358.007486992</v>
      </c>
      <c r="Q44" s="23">
        <f t="shared" si="9"/>
        <v>703034457.46940851</v>
      </c>
      <c r="R44" s="23">
        <f t="shared" si="2"/>
        <v>1432489703.8114581</v>
      </c>
      <c r="S44" s="23">
        <f t="shared" si="3"/>
        <v>729455246.3420496</v>
      </c>
      <c r="T44" s="16">
        <f>IFERROR(INDEX(Cost_Components!$R$2:$R$29,MATCH(E44,Cost_Components!$A$2:$A$29,0)),"")</f>
        <v>1</v>
      </c>
      <c r="U44" s="26">
        <f>IFERROR(INDEX(Cost_Components!$Q$2:$Q$29,MATCH(E44,Cost_Components!$A$2:$A$29,0)),"")</f>
        <v>2023</v>
      </c>
      <c r="V44" s="30">
        <f>1/(1+Calculation_Assumptions!$B$5)^(B44-Calculation_Assumptions!$B$2)</f>
        <v>0.62316693922011435</v>
      </c>
      <c r="W44" s="23">
        <f t="shared" si="4"/>
        <v>438107831.02748495</v>
      </c>
      <c r="X44" s="23">
        <f t="shared" si="5"/>
        <v>892680224.18851447</v>
      </c>
      <c r="Y44" s="23">
        <f t="shared" si="6"/>
        <v>454572393.16102958</v>
      </c>
      <c r="Z44" s="17">
        <f>IFERROR(INDEX(Cost_Components!$T$2:$T$29,MATCH(E44,Cost_Components!$A$2:$A$29,0)),"")</f>
        <v>0.8</v>
      </c>
      <c r="AA44" s="26">
        <f>IFERROR(INDEX(Cost_Components!$U$2:$U$29,MATCH(E44,Cost_Components!$A$2:$A$29,0)),"")</f>
        <v>2025</v>
      </c>
      <c r="AB44" s="26">
        <f>IFERROR(INDEX(Cost_Components!$V$2:$V$29,MATCH(E44,Cost_Components!$A$2:$A$29,0)),"")</f>
        <v>2050</v>
      </c>
      <c r="AC44" s="26">
        <f>IFERROR(INDEX(Cost_Components!$M$2:$M$29,MATCH(E44,Cost_Components!$A$2:$A$29,0)),"")</f>
        <v>30</v>
      </c>
      <c r="AD44" s="26">
        <f>IFERROR(INDEX(Cost_Components!$N$2:$N$29,MATCH(E44,Cost_Components!$A$2:$A$29,0)),"")</f>
        <v>95</v>
      </c>
      <c r="AE44" s="16" t="str">
        <f>IFERROR(INDEX(Cost_Components!$O$2:$O$29,MATCH(E44,Cost_Components!$A$2:$A$29,0)),"")</f>
        <v>Both</v>
      </c>
      <c r="AF44" s="11">
        <v>187086021.98959199</v>
      </c>
      <c r="AG44" s="11">
        <v>186711193.35828999</v>
      </c>
      <c r="AH44" s="23">
        <f t="shared" si="7"/>
        <v>1</v>
      </c>
    </row>
    <row r="45" spans="1:34">
      <c r="A45" t="s">
        <v>204</v>
      </c>
      <c r="B45" s="20">
        <v>2042</v>
      </c>
      <c r="C45" t="s">
        <v>204</v>
      </c>
      <c r="E45" s="22" t="s">
        <v>295</v>
      </c>
      <c r="F45" s="22" t="s">
        <v>296</v>
      </c>
      <c r="G45" s="22" t="s">
        <v>213</v>
      </c>
      <c r="H45" s="22" t="s">
        <v>214</v>
      </c>
      <c r="I45" s="22" t="s">
        <v>115</v>
      </c>
      <c r="J45" s="17">
        <f>IFERROR(INDEX(Cost_Components!$K$2:$K$29,MATCH(E45,Cost_Components!$A$2:$A$29,0)),"")</f>
        <v>0.3</v>
      </c>
      <c r="K45" s="17">
        <f t="shared" si="0"/>
        <v>0.64923076923076928</v>
      </c>
      <c r="L45" s="17">
        <f>IFERROR(INDEX(Cost_Components!$S$2:$S$29,MATCH(E45,Cost_Components!$A$2:$A$29,0)),"")</f>
        <v>0.31</v>
      </c>
      <c r="M45" s="28">
        <f>IFERROR(INDEX(Cost_Components!$L$2:$L$29,MATCH(E45,Cost_Components!$A$2:$A$29,0)),"")</f>
        <v>1</v>
      </c>
      <c r="N45" s="29">
        <f>IFERROR(INDEX(Cost_Components!$P$2:$P$29,MATCH(E45,Cost_Components!$A$2:$A$29,0)),"")</f>
        <v>40.487718809999997</v>
      </c>
      <c r="O45" s="23">
        <f t="shared" si="1"/>
        <v>56827672.232505001</v>
      </c>
      <c r="P45" s="23">
        <f t="shared" si="8"/>
        <v>56698359.839028597</v>
      </c>
      <c r="Q45" s="23">
        <f t="shared" si="9"/>
        <v>711632047.54674387</v>
      </c>
      <c r="R45" s="23">
        <f t="shared" si="2"/>
        <v>1493764965.381671</v>
      </c>
      <c r="S45" s="23">
        <f t="shared" si="3"/>
        <v>782132917.83492708</v>
      </c>
      <c r="T45" s="16">
        <f>IFERROR(INDEX(Cost_Components!$R$2:$R$29,MATCH(E45,Cost_Components!$A$2:$A$29,0)),"")</f>
        <v>1</v>
      </c>
      <c r="U45" s="26">
        <f>IFERROR(INDEX(Cost_Components!$Q$2:$Q$29,MATCH(E45,Cost_Components!$A$2:$A$29,0)),"")</f>
        <v>2023</v>
      </c>
      <c r="V45" s="30">
        <f>1/(1+Calculation_Assumptions!$B$5)^(B45-Calculation_Assumptions!$B$2)</f>
        <v>0.60501644584477121</v>
      </c>
      <c r="W45" s="23">
        <f t="shared" si="4"/>
        <v>430549092.15596819</v>
      </c>
      <c r="X45" s="23">
        <f t="shared" si="5"/>
        <v>903752370.28265631</v>
      </c>
      <c r="Y45" s="23">
        <f t="shared" si="6"/>
        <v>473203278.12668806</v>
      </c>
      <c r="Z45" s="17">
        <f>IFERROR(INDEX(Cost_Components!$T$2:$T$29,MATCH(E45,Cost_Components!$A$2:$A$29,0)),"")</f>
        <v>0.8</v>
      </c>
      <c r="AA45" s="26">
        <f>IFERROR(INDEX(Cost_Components!$U$2:$U$29,MATCH(E45,Cost_Components!$A$2:$A$29,0)),"")</f>
        <v>2025</v>
      </c>
      <c r="AB45" s="26">
        <f>IFERROR(INDEX(Cost_Components!$V$2:$V$29,MATCH(E45,Cost_Components!$A$2:$A$29,0)),"")</f>
        <v>2050</v>
      </c>
      <c r="AC45" s="26">
        <f>IFERROR(INDEX(Cost_Components!$M$2:$M$29,MATCH(E45,Cost_Components!$A$2:$A$29,0)),"")</f>
        <v>30</v>
      </c>
      <c r="AD45" s="26">
        <f>IFERROR(INDEX(Cost_Components!$N$2:$N$29,MATCH(E45,Cost_Components!$A$2:$A$29,0)),"")</f>
        <v>95</v>
      </c>
      <c r="AE45" s="16" t="str">
        <f>IFERROR(INDEX(Cost_Components!$O$2:$O$29,MATCH(E45,Cost_Components!$A$2:$A$29,0)),"")</f>
        <v>Both</v>
      </c>
      <c r="AF45" s="11">
        <v>189425574.10835001</v>
      </c>
      <c r="AG45" s="11">
        <v>188994532.79676199</v>
      </c>
      <c r="AH45" s="23">
        <f t="shared" si="7"/>
        <v>1</v>
      </c>
    </row>
    <row r="46" spans="1:34">
      <c r="A46" t="s">
        <v>204</v>
      </c>
      <c r="B46" s="20">
        <v>2043</v>
      </c>
      <c r="C46" t="s">
        <v>204</v>
      </c>
      <c r="E46" s="22" t="s">
        <v>295</v>
      </c>
      <c r="F46" s="22" t="s">
        <v>296</v>
      </c>
      <c r="G46" s="22" t="s">
        <v>213</v>
      </c>
      <c r="H46" s="22" t="s">
        <v>214</v>
      </c>
      <c r="I46" s="22" t="s">
        <v>115</v>
      </c>
      <c r="J46" s="17">
        <f>IFERROR(INDEX(Cost_Components!$K$2:$K$29,MATCH(E46,Cost_Components!$A$2:$A$29,0)),"")</f>
        <v>0.3</v>
      </c>
      <c r="K46" s="17">
        <f t="shared" si="0"/>
        <v>0.66807692307692301</v>
      </c>
      <c r="L46" s="17">
        <f>IFERROR(INDEX(Cost_Components!$S$2:$S$29,MATCH(E46,Cost_Components!$A$2:$A$29,0)),"")</f>
        <v>0.31</v>
      </c>
      <c r="M46" s="28">
        <f>IFERROR(INDEX(Cost_Components!$L$2:$L$29,MATCH(E46,Cost_Components!$A$2:$A$29,0)),"")</f>
        <v>1</v>
      </c>
      <c r="N46" s="29">
        <f>IFERROR(INDEX(Cost_Components!$P$2:$P$29,MATCH(E46,Cost_Components!$A$2:$A$29,0)),"")</f>
        <v>40.487718809999997</v>
      </c>
      <c r="O46" s="23">
        <f t="shared" si="1"/>
        <v>57496421.137305297</v>
      </c>
      <c r="P46" s="23">
        <f t="shared" si="8"/>
        <v>57364239.278426096</v>
      </c>
      <c r="Q46" s="23">
        <f t="shared" si="9"/>
        <v>719989628.79288661</v>
      </c>
      <c r="R46" s="23">
        <f t="shared" si="2"/>
        <v>1555215555.4497397</v>
      </c>
      <c r="S46" s="23">
        <f t="shared" si="3"/>
        <v>835225926.65685308</v>
      </c>
      <c r="T46" s="16">
        <f>IFERROR(INDEX(Cost_Components!$R$2:$R$29,MATCH(E46,Cost_Components!$A$2:$A$29,0)),"")</f>
        <v>1</v>
      </c>
      <c r="U46" s="26">
        <f>IFERROR(INDEX(Cost_Components!$Q$2:$Q$29,MATCH(E46,Cost_Components!$A$2:$A$29,0)),"")</f>
        <v>2023</v>
      </c>
      <c r="V46" s="30">
        <f>1/(1+Calculation_Assumptions!$B$5)^(B46-Calculation_Assumptions!$B$2)</f>
        <v>0.5873946076162827</v>
      </c>
      <c r="W46" s="23">
        <f t="shared" si="4"/>
        <v>422918025.49259067</v>
      </c>
      <c r="X46" s="23">
        <f t="shared" si="5"/>
        <v>913525230.95213902</v>
      </c>
      <c r="Y46" s="23">
        <f t="shared" si="6"/>
        <v>490607205.45954835</v>
      </c>
      <c r="Z46" s="17">
        <f>IFERROR(INDEX(Cost_Components!$T$2:$T$29,MATCH(E46,Cost_Components!$A$2:$A$29,0)),"")</f>
        <v>0.8</v>
      </c>
      <c r="AA46" s="26">
        <f>IFERROR(INDEX(Cost_Components!$U$2:$U$29,MATCH(E46,Cost_Components!$A$2:$A$29,0)),"")</f>
        <v>2025</v>
      </c>
      <c r="AB46" s="26">
        <f>IFERROR(INDEX(Cost_Components!$V$2:$V$29,MATCH(E46,Cost_Components!$A$2:$A$29,0)),"")</f>
        <v>2050</v>
      </c>
      <c r="AC46" s="26">
        <f>IFERROR(INDEX(Cost_Components!$M$2:$M$29,MATCH(E46,Cost_Components!$A$2:$A$29,0)),"")</f>
        <v>30</v>
      </c>
      <c r="AD46" s="26">
        <f>IFERROR(INDEX(Cost_Components!$N$2:$N$29,MATCH(E46,Cost_Components!$A$2:$A$29,0)),"")</f>
        <v>95</v>
      </c>
      <c r="AE46" s="16" t="str">
        <f>IFERROR(INDEX(Cost_Components!$O$2:$O$29,MATCH(E46,Cost_Components!$A$2:$A$29,0)),"")</f>
        <v>Both</v>
      </c>
      <c r="AF46" s="11">
        <v>191654737.12435099</v>
      </c>
      <c r="AG46" s="11">
        <v>191214130.928087</v>
      </c>
      <c r="AH46" s="23">
        <f t="shared" si="7"/>
        <v>1</v>
      </c>
    </row>
    <row r="47" spans="1:34">
      <c r="A47" t="s">
        <v>204</v>
      </c>
      <c r="B47" s="20">
        <v>2044</v>
      </c>
      <c r="C47" t="s">
        <v>204</v>
      </c>
      <c r="E47" s="22" t="s">
        <v>295</v>
      </c>
      <c r="F47" s="22" t="s">
        <v>296</v>
      </c>
      <c r="G47" s="22" t="s">
        <v>213</v>
      </c>
      <c r="H47" s="22" t="s">
        <v>214</v>
      </c>
      <c r="I47" s="22" t="s">
        <v>115</v>
      </c>
      <c r="J47" s="17">
        <f>IFERROR(INDEX(Cost_Components!$K$2:$K$29,MATCH(E47,Cost_Components!$A$2:$A$29,0)),"")</f>
        <v>0.3</v>
      </c>
      <c r="K47" s="17">
        <f t="shared" si="0"/>
        <v>0.68692307692307697</v>
      </c>
      <c r="L47" s="17">
        <f>IFERROR(INDEX(Cost_Components!$S$2:$S$29,MATCH(E47,Cost_Components!$A$2:$A$29,0)),"")</f>
        <v>0.31</v>
      </c>
      <c r="M47" s="28">
        <f>IFERROR(INDEX(Cost_Components!$L$2:$L$29,MATCH(E47,Cost_Components!$A$2:$A$29,0)),"")</f>
        <v>1</v>
      </c>
      <c r="N47" s="29">
        <f>IFERROR(INDEX(Cost_Components!$P$2:$P$29,MATCH(E47,Cost_Components!$A$2:$A$29,0)),"")</f>
        <v>40.487718809999997</v>
      </c>
      <c r="O47" s="23">
        <f t="shared" si="1"/>
        <v>58112647.0827384</v>
      </c>
      <c r="P47" s="23">
        <f t="shared" si="8"/>
        <v>57976856.555355601</v>
      </c>
      <c r="Q47" s="23">
        <f t="shared" si="9"/>
        <v>727678706.36729228</v>
      </c>
      <c r="R47" s="23">
        <f t="shared" si="2"/>
        <v>1616225941.0391357</v>
      </c>
      <c r="S47" s="23">
        <f t="shared" si="3"/>
        <v>888547234.67184341</v>
      </c>
      <c r="T47" s="16">
        <f>IFERROR(INDEX(Cost_Components!$R$2:$R$29,MATCH(E47,Cost_Components!$A$2:$A$29,0)),"")</f>
        <v>1</v>
      </c>
      <c r="U47" s="26">
        <f>IFERROR(INDEX(Cost_Components!$Q$2:$Q$29,MATCH(E47,Cost_Components!$A$2:$A$29,0)),"")</f>
        <v>2023</v>
      </c>
      <c r="V47" s="30">
        <f>1/(1+Calculation_Assumptions!$B$5)^(B47-Calculation_Assumptions!$B$2)</f>
        <v>0.57028602681192497</v>
      </c>
      <c r="W47" s="23">
        <f t="shared" si="4"/>
        <v>414984998.24984455</v>
      </c>
      <c r="X47" s="23">
        <f t="shared" si="5"/>
        <v>921711070.34557319</v>
      </c>
      <c r="Y47" s="23">
        <f t="shared" si="6"/>
        <v>506726072.0957287</v>
      </c>
      <c r="Z47" s="17">
        <f>IFERROR(INDEX(Cost_Components!$T$2:$T$29,MATCH(E47,Cost_Components!$A$2:$A$29,0)),"")</f>
        <v>0.8</v>
      </c>
      <c r="AA47" s="26">
        <f>IFERROR(INDEX(Cost_Components!$U$2:$U$29,MATCH(E47,Cost_Components!$A$2:$A$29,0)),"")</f>
        <v>2025</v>
      </c>
      <c r="AB47" s="26">
        <f>IFERROR(INDEX(Cost_Components!$V$2:$V$29,MATCH(E47,Cost_Components!$A$2:$A$29,0)),"")</f>
        <v>2050</v>
      </c>
      <c r="AC47" s="26">
        <f>IFERROR(INDEX(Cost_Components!$M$2:$M$29,MATCH(E47,Cost_Components!$A$2:$A$29,0)),"")</f>
        <v>30</v>
      </c>
      <c r="AD47" s="26">
        <f>IFERROR(INDEX(Cost_Components!$N$2:$N$29,MATCH(E47,Cost_Components!$A$2:$A$29,0)),"")</f>
        <v>95</v>
      </c>
      <c r="AE47" s="16" t="str">
        <f>IFERROR(INDEX(Cost_Components!$O$2:$O$29,MATCH(E47,Cost_Components!$A$2:$A$29,0)),"")</f>
        <v>Both</v>
      </c>
      <c r="AF47" s="11">
        <v>193708823.609128</v>
      </c>
      <c r="AG47" s="11">
        <v>193256188.51785201</v>
      </c>
      <c r="AH47" s="23">
        <f t="shared" si="7"/>
        <v>1</v>
      </c>
    </row>
    <row r="48" spans="1:34">
      <c r="A48" t="s">
        <v>204</v>
      </c>
      <c r="B48" s="20">
        <v>2045</v>
      </c>
      <c r="C48" t="s">
        <v>204</v>
      </c>
      <c r="E48" s="22" t="s">
        <v>295</v>
      </c>
      <c r="F48" s="22" t="s">
        <v>296</v>
      </c>
      <c r="G48" s="22" t="s">
        <v>213</v>
      </c>
      <c r="H48" s="22" t="s">
        <v>214</v>
      </c>
      <c r="I48" s="22" t="s">
        <v>115</v>
      </c>
      <c r="J48" s="17">
        <f>IFERROR(INDEX(Cost_Components!$K$2:$K$29,MATCH(E48,Cost_Components!$A$2:$A$29,0)),"")</f>
        <v>0.3</v>
      </c>
      <c r="K48" s="17">
        <f t="shared" si="0"/>
        <v>0.70576923076923082</v>
      </c>
      <c r="L48" s="17">
        <f>IFERROR(INDEX(Cost_Components!$S$2:$S$29,MATCH(E48,Cost_Components!$A$2:$A$29,0)),"")</f>
        <v>0.31</v>
      </c>
      <c r="M48" s="28">
        <f>IFERROR(INDEX(Cost_Components!$L$2:$L$29,MATCH(E48,Cost_Components!$A$2:$A$29,0)),"")</f>
        <v>1</v>
      </c>
      <c r="N48" s="29">
        <f>IFERROR(INDEX(Cost_Components!$P$2:$P$29,MATCH(E48,Cost_Components!$A$2:$A$29,0)),"")</f>
        <v>40.487718809999997</v>
      </c>
      <c r="O48" s="23">
        <f t="shared" si="1"/>
        <v>58706968.663946398</v>
      </c>
      <c r="P48" s="23">
        <f t="shared" si="8"/>
        <v>58550854.959337197</v>
      </c>
      <c r="Q48" s="23">
        <f t="shared" si="9"/>
        <v>734883071.02040887</v>
      </c>
      <c r="R48" s="23">
        <f t="shared" si="2"/>
        <v>1677550817.0757248</v>
      </c>
      <c r="S48" s="23">
        <f t="shared" si="3"/>
        <v>942667746.05531597</v>
      </c>
      <c r="T48" s="16">
        <f>IFERROR(INDEX(Cost_Components!$R$2:$R$29,MATCH(E48,Cost_Components!$A$2:$A$29,0)),"")</f>
        <v>1</v>
      </c>
      <c r="U48" s="26">
        <f>IFERROR(INDEX(Cost_Components!$Q$2:$Q$29,MATCH(E48,Cost_Components!$A$2:$A$29,0)),"")</f>
        <v>2023</v>
      </c>
      <c r="V48" s="30">
        <f>1/(1+Calculation_Assumptions!$B$5)^(B48-Calculation_Assumptions!$B$2)</f>
        <v>0.55367575418633497</v>
      </c>
      <c r="W48" s="23">
        <f t="shared" si="4"/>
        <v>406886938.58599484</v>
      </c>
      <c r="X48" s="23">
        <f t="shared" si="5"/>
        <v>928819213.83030438</v>
      </c>
      <c r="Y48" s="23">
        <f t="shared" si="6"/>
        <v>521932275.24430954</v>
      </c>
      <c r="Z48" s="17">
        <f>IFERROR(INDEX(Cost_Components!$T$2:$T$29,MATCH(E48,Cost_Components!$A$2:$A$29,0)),"")</f>
        <v>0.8</v>
      </c>
      <c r="AA48" s="26">
        <f>IFERROR(INDEX(Cost_Components!$U$2:$U$29,MATCH(E48,Cost_Components!$A$2:$A$29,0)),"")</f>
        <v>2025</v>
      </c>
      <c r="AB48" s="26">
        <f>IFERROR(INDEX(Cost_Components!$V$2:$V$29,MATCH(E48,Cost_Components!$A$2:$A$29,0)),"")</f>
        <v>2050</v>
      </c>
      <c r="AC48" s="26">
        <f>IFERROR(INDEX(Cost_Components!$M$2:$M$29,MATCH(E48,Cost_Components!$A$2:$A$29,0)),"")</f>
        <v>30</v>
      </c>
      <c r="AD48" s="26">
        <f>IFERROR(INDEX(Cost_Components!$N$2:$N$29,MATCH(E48,Cost_Components!$A$2:$A$29,0)),"")</f>
        <v>95</v>
      </c>
      <c r="AE48" s="16" t="str">
        <f>IFERROR(INDEX(Cost_Components!$O$2:$O$29,MATCH(E48,Cost_Components!$A$2:$A$29,0)),"")</f>
        <v>Both</v>
      </c>
      <c r="AF48" s="11">
        <v>195689895.54648799</v>
      </c>
      <c r="AG48" s="11">
        <v>195169516.531124</v>
      </c>
      <c r="AH48" s="23">
        <f t="shared" si="7"/>
        <v>1</v>
      </c>
    </row>
    <row r="49" spans="1:34">
      <c r="A49" t="s">
        <v>204</v>
      </c>
      <c r="B49" s="20">
        <v>2046</v>
      </c>
      <c r="C49" t="s">
        <v>204</v>
      </c>
      <c r="E49" s="22" t="s">
        <v>295</v>
      </c>
      <c r="F49" s="22" t="s">
        <v>296</v>
      </c>
      <c r="G49" s="22" t="s">
        <v>213</v>
      </c>
      <c r="H49" s="22" t="s">
        <v>214</v>
      </c>
      <c r="I49" s="22" t="s">
        <v>115</v>
      </c>
      <c r="J49" s="17">
        <f>IFERROR(INDEX(Cost_Components!$K$2:$K$29,MATCH(E49,Cost_Components!$A$2:$A$29,0)),"")</f>
        <v>0.3</v>
      </c>
      <c r="K49" s="17">
        <f t="shared" si="0"/>
        <v>0.72461538461538466</v>
      </c>
      <c r="L49" s="17">
        <f>IFERROR(INDEX(Cost_Components!$S$2:$S$29,MATCH(E49,Cost_Components!$A$2:$A$29,0)),"")</f>
        <v>0.31</v>
      </c>
      <c r="M49" s="28">
        <f>IFERROR(INDEX(Cost_Components!$L$2:$L$29,MATCH(E49,Cost_Components!$A$2:$A$29,0)),"")</f>
        <v>1</v>
      </c>
      <c r="N49" s="29">
        <f>IFERROR(INDEX(Cost_Components!$P$2:$P$29,MATCH(E49,Cost_Components!$A$2:$A$29,0)),"")</f>
        <v>40.487718809999997</v>
      </c>
      <c r="O49" s="23">
        <f t="shared" si="1"/>
        <v>59265992.019459598</v>
      </c>
      <c r="P49" s="23">
        <f t="shared" si="8"/>
        <v>59071062.697565101</v>
      </c>
      <c r="Q49" s="23">
        <f t="shared" si="9"/>
        <v>741412298.65513766</v>
      </c>
      <c r="R49" s="23">
        <f t="shared" si="2"/>
        <v>1738747092.5588987</v>
      </c>
      <c r="S49" s="23">
        <f t="shared" si="3"/>
        <v>997334793.90376103</v>
      </c>
      <c r="T49" s="16">
        <f>IFERROR(INDEX(Cost_Components!$R$2:$R$29,MATCH(E49,Cost_Components!$A$2:$A$29,0)),"")</f>
        <v>1</v>
      </c>
      <c r="U49" s="26">
        <f>IFERROR(INDEX(Cost_Components!$Q$2:$Q$29,MATCH(E49,Cost_Components!$A$2:$A$29,0)),"")</f>
        <v>2023</v>
      </c>
      <c r="V49" s="30">
        <f>1/(1+Calculation_Assumptions!$B$5)^(B49-Calculation_Assumptions!$B$2)</f>
        <v>0.5375492759090631</v>
      </c>
      <c r="W49" s="23">
        <f t="shared" si="4"/>
        <v>398545644.29214329</v>
      </c>
      <c r="X49" s="23">
        <f t="shared" si="5"/>
        <v>934662240.59402466</v>
      </c>
      <c r="Y49" s="23">
        <f t="shared" si="6"/>
        <v>536116596.30188143</v>
      </c>
      <c r="Z49" s="17">
        <f>IFERROR(INDEX(Cost_Components!$T$2:$T$29,MATCH(E49,Cost_Components!$A$2:$A$29,0)),"")</f>
        <v>0.8</v>
      </c>
      <c r="AA49" s="26">
        <f>IFERROR(INDEX(Cost_Components!$U$2:$U$29,MATCH(E49,Cost_Components!$A$2:$A$29,0)),"")</f>
        <v>2025</v>
      </c>
      <c r="AB49" s="26">
        <f>IFERROR(INDEX(Cost_Components!$V$2:$V$29,MATCH(E49,Cost_Components!$A$2:$A$29,0)),"")</f>
        <v>2050</v>
      </c>
      <c r="AC49" s="26">
        <f>IFERROR(INDEX(Cost_Components!$M$2:$M$29,MATCH(E49,Cost_Components!$A$2:$A$29,0)),"")</f>
        <v>30</v>
      </c>
      <c r="AD49" s="26">
        <f>IFERROR(INDEX(Cost_Components!$N$2:$N$29,MATCH(E49,Cost_Components!$A$2:$A$29,0)),"")</f>
        <v>95</v>
      </c>
      <c r="AE49" s="16" t="str">
        <f>IFERROR(INDEX(Cost_Components!$O$2:$O$29,MATCH(E49,Cost_Components!$A$2:$A$29,0)),"")</f>
        <v>Both</v>
      </c>
      <c r="AF49" s="11">
        <v>197553306.73153201</v>
      </c>
      <c r="AG49" s="11">
        <v>196903542.32521701</v>
      </c>
      <c r="AH49" s="23">
        <f t="shared" si="7"/>
        <v>1</v>
      </c>
    </row>
    <row r="50" spans="1:34">
      <c r="A50" t="s">
        <v>204</v>
      </c>
      <c r="B50" s="20">
        <v>2047</v>
      </c>
      <c r="C50" t="s">
        <v>204</v>
      </c>
      <c r="E50" s="22" t="s">
        <v>295</v>
      </c>
      <c r="F50" s="22" t="s">
        <v>296</v>
      </c>
      <c r="G50" s="22" t="s">
        <v>213</v>
      </c>
      <c r="H50" s="22" t="s">
        <v>214</v>
      </c>
      <c r="I50" s="22" t="s">
        <v>115</v>
      </c>
      <c r="J50" s="17">
        <f>IFERROR(INDEX(Cost_Components!$K$2:$K$29,MATCH(E50,Cost_Components!$A$2:$A$29,0)),"")</f>
        <v>0.3</v>
      </c>
      <c r="K50" s="17">
        <f t="shared" si="0"/>
        <v>0.74346153846153851</v>
      </c>
      <c r="L50" s="17">
        <f>IFERROR(INDEX(Cost_Components!$S$2:$S$29,MATCH(E50,Cost_Components!$A$2:$A$29,0)),"")</f>
        <v>0.31</v>
      </c>
      <c r="M50" s="28">
        <f>IFERROR(INDEX(Cost_Components!$L$2:$L$29,MATCH(E50,Cost_Components!$A$2:$A$29,0)),"")</f>
        <v>1</v>
      </c>
      <c r="N50" s="29">
        <f>IFERROR(INDEX(Cost_Components!$P$2:$P$29,MATCH(E50,Cost_Components!$A$2:$A$29,0)),"")</f>
        <v>40.487718809999997</v>
      </c>
      <c r="O50" s="23">
        <f t="shared" si="1"/>
        <v>59737382.911816202</v>
      </c>
      <c r="P50" s="23">
        <f t="shared" si="8"/>
        <v>59518618.043577604</v>
      </c>
      <c r="Q50" s="23">
        <f t="shared" si="9"/>
        <v>747029652.10553026</v>
      </c>
      <c r="R50" s="23">
        <f t="shared" si="2"/>
        <v>1798158649.7379384</v>
      </c>
      <c r="S50" s="23">
        <f t="shared" si="3"/>
        <v>1051128997.6324081</v>
      </c>
      <c r="T50" s="16">
        <f>IFERROR(INDEX(Cost_Components!$R$2:$R$29,MATCH(E50,Cost_Components!$A$2:$A$29,0)),"")</f>
        <v>1</v>
      </c>
      <c r="U50" s="26">
        <f>IFERROR(INDEX(Cost_Components!$Q$2:$Q$29,MATCH(E50,Cost_Components!$A$2:$A$29,0)),"")</f>
        <v>2023</v>
      </c>
      <c r="V50" s="30">
        <f>1/(1+Calculation_Assumptions!$B$5)^(B50-Calculation_Assumptions!$B$2)</f>
        <v>0.52189250088258554</v>
      </c>
      <c r="W50" s="23">
        <f t="shared" si="4"/>
        <v>389869173.370803</v>
      </c>
      <c r="X50" s="23">
        <f t="shared" si="5"/>
        <v>938445514.69538581</v>
      </c>
      <c r="Y50" s="23">
        <f t="shared" si="6"/>
        <v>548576341.32458282</v>
      </c>
      <c r="Z50" s="17">
        <f>IFERROR(INDEX(Cost_Components!$T$2:$T$29,MATCH(E50,Cost_Components!$A$2:$A$29,0)),"")</f>
        <v>0.8</v>
      </c>
      <c r="AA50" s="26">
        <f>IFERROR(INDEX(Cost_Components!$U$2:$U$29,MATCH(E50,Cost_Components!$A$2:$A$29,0)),"")</f>
        <v>2025</v>
      </c>
      <c r="AB50" s="26">
        <f>IFERROR(INDEX(Cost_Components!$V$2:$V$29,MATCH(E50,Cost_Components!$A$2:$A$29,0)),"")</f>
        <v>2050</v>
      </c>
      <c r="AC50" s="26">
        <f>IFERROR(INDEX(Cost_Components!$M$2:$M$29,MATCH(E50,Cost_Components!$A$2:$A$29,0)),"")</f>
        <v>30</v>
      </c>
      <c r="AD50" s="26">
        <f>IFERROR(INDEX(Cost_Components!$N$2:$N$29,MATCH(E50,Cost_Components!$A$2:$A$29,0)),"")</f>
        <v>95</v>
      </c>
      <c r="AE50" s="16" t="str">
        <f>IFERROR(INDEX(Cost_Components!$O$2:$O$29,MATCH(E50,Cost_Components!$A$2:$A$29,0)),"")</f>
        <v>Both</v>
      </c>
      <c r="AF50" s="11">
        <v>199124609.706054</v>
      </c>
      <c r="AG50" s="11">
        <v>198395393.47859201</v>
      </c>
      <c r="AH50" s="23">
        <f t="shared" si="7"/>
        <v>1</v>
      </c>
    </row>
    <row r="51" spans="1:34">
      <c r="A51" t="s">
        <v>204</v>
      </c>
      <c r="B51" s="20">
        <v>2048</v>
      </c>
      <c r="C51" t="s">
        <v>204</v>
      </c>
      <c r="E51" s="22" t="s">
        <v>295</v>
      </c>
      <c r="F51" s="22" t="s">
        <v>296</v>
      </c>
      <c r="G51" s="22" t="s">
        <v>213</v>
      </c>
      <c r="H51" s="22" t="s">
        <v>214</v>
      </c>
      <c r="I51" s="22" t="s">
        <v>115</v>
      </c>
      <c r="J51" s="17">
        <f>IFERROR(INDEX(Cost_Components!$K$2:$K$29,MATCH(E51,Cost_Components!$A$2:$A$29,0)),"")</f>
        <v>0.3</v>
      </c>
      <c r="K51" s="17">
        <f t="shared" si="0"/>
        <v>0.76230769230769235</v>
      </c>
      <c r="L51" s="17">
        <f>IFERROR(INDEX(Cost_Components!$S$2:$S$29,MATCH(E51,Cost_Components!$A$2:$A$29,0)),"")</f>
        <v>0.31</v>
      </c>
      <c r="M51" s="28">
        <f>IFERROR(INDEX(Cost_Components!$L$2:$L$29,MATCH(E51,Cost_Components!$A$2:$A$29,0)),"")</f>
        <v>1</v>
      </c>
      <c r="N51" s="29">
        <f>IFERROR(INDEX(Cost_Components!$P$2:$P$29,MATCH(E51,Cost_Components!$A$2:$A$29,0)),"")</f>
        <v>40.487718809999997</v>
      </c>
      <c r="O51" s="23">
        <f t="shared" si="1"/>
        <v>60172752.801669002</v>
      </c>
      <c r="P51" s="23">
        <f t="shared" si="8"/>
        <v>59928738.637059905</v>
      </c>
      <c r="Q51" s="23">
        <f t="shared" si="9"/>
        <v>752177154.75833178</v>
      </c>
      <c r="R51" s="23">
        <f t="shared" si="2"/>
        <v>1857177829.2296119</v>
      </c>
      <c r="S51" s="23">
        <f t="shared" si="3"/>
        <v>1105000674.4712801</v>
      </c>
      <c r="T51" s="16">
        <f>IFERROR(INDEX(Cost_Components!$R$2:$R$29,MATCH(E51,Cost_Components!$A$2:$A$29,0)),"")</f>
        <v>1</v>
      </c>
      <c r="U51" s="26">
        <f>IFERROR(INDEX(Cost_Components!$Q$2:$Q$29,MATCH(E51,Cost_Components!$A$2:$A$29,0)),"")</f>
        <v>2023</v>
      </c>
      <c r="V51" s="30">
        <f>1/(1+Calculation_Assumptions!$B$5)^(B51-Calculation_Assumptions!$B$2)</f>
        <v>0.50669174842969467</v>
      </c>
      <c r="W51" s="23">
        <f t="shared" si="4"/>
        <v>381121957.67337215</v>
      </c>
      <c r="X51" s="23">
        <f t="shared" si="5"/>
        <v>941016681.437217</v>
      </c>
      <c r="Y51" s="23">
        <f t="shared" si="6"/>
        <v>559894723.76384473</v>
      </c>
      <c r="Z51" s="17">
        <f>IFERROR(INDEX(Cost_Components!$T$2:$T$29,MATCH(E51,Cost_Components!$A$2:$A$29,0)),"")</f>
        <v>0.8</v>
      </c>
      <c r="AA51" s="26">
        <f>IFERROR(INDEX(Cost_Components!$U$2:$U$29,MATCH(E51,Cost_Components!$A$2:$A$29,0)),"")</f>
        <v>2025</v>
      </c>
      <c r="AB51" s="26">
        <f>IFERROR(INDEX(Cost_Components!$V$2:$V$29,MATCH(E51,Cost_Components!$A$2:$A$29,0)),"")</f>
        <v>2050</v>
      </c>
      <c r="AC51" s="26">
        <f>IFERROR(INDEX(Cost_Components!$M$2:$M$29,MATCH(E51,Cost_Components!$A$2:$A$29,0)),"")</f>
        <v>30</v>
      </c>
      <c r="AD51" s="26">
        <f>IFERROR(INDEX(Cost_Components!$N$2:$N$29,MATCH(E51,Cost_Components!$A$2:$A$29,0)),"")</f>
        <v>95</v>
      </c>
      <c r="AE51" s="16" t="str">
        <f>IFERROR(INDEX(Cost_Components!$O$2:$O$29,MATCH(E51,Cost_Components!$A$2:$A$29,0)),"")</f>
        <v>Both</v>
      </c>
      <c r="AF51" s="11">
        <v>200575842.67223001</v>
      </c>
      <c r="AG51" s="11">
        <v>199762462.12353301</v>
      </c>
      <c r="AH51" s="23">
        <f t="shared" si="7"/>
        <v>1</v>
      </c>
    </row>
    <row r="52" spans="1:34">
      <c r="A52" t="s">
        <v>204</v>
      </c>
      <c r="B52" s="20">
        <v>2049</v>
      </c>
      <c r="C52" t="s">
        <v>204</v>
      </c>
      <c r="E52" s="22" t="s">
        <v>295</v>
      </c>
      <c r="F52" s="22" t="s">
        <v>296</v>
      </c>
      <c r="G52" s="22" t="s">
        <v>213</v>
      </c>
      <c r="H52" s="22" t="s">
        <v>214</v>
      </c>
      <c r="I52" s="22" t="s">
        <v>115</v>
      </c>
      <c r="J52" s="17">
        <f>IFERROR(INDEX(Cost_Components!$K$2:$K$29,MATCH(E52,Cost_Components!$A$2:$A$29,0)),"")</f>
        <v>0.3</v>
      </c>
      <c r="K52" s="17">
        <f t="shared" si="0"/>
        <v>0.7811538461538462</v>
      </c>
      <c r="L52" s="17">
        <f>IFERROR(INDEX(Cost_Components!$S$2:$S$29,MATCH(E52,Cost_Components!$A$2:$A$29,0)),"")</f>
        <v>0.31</v>
      </c>
      <c r="M52" s="28">
        <f>IFERROR(INDEX(Cost_Components!$L$2:$L$29,MATCH(E52,Cost_Components!$A$2:$A$29,0)),"")</f>
        <v>1</v>
      </c>
      <c r="N52" s="29">
        <f>IFERROR(INDEX(Cost_Components!$P$2:$P$29,MATCH(E52,Cost_Components!$A$2:$A$29,0)),"")</f>
        <v>40.487718809999997</v>
      </c>
      <c r="O52" s="23">
        <f t="shared" si="1"/>
        <v>60581456.7521706</v>
      </c>
      <c r="P52" s="23">
        <f t="shared" si="8"/>
        <v>60310819.654689603</v>
      </c>
      <c r="Q52" s="23">
        <f t="shared" si="9"/>
        <v>756972727.28770494</v>
      </c>
      <c r="R52" s="23">
        <f t="shared" si="2"/>
        <v>1916018048.7433314</v>
      </c>
      <c r="S52" s="23">
        <f t="shared" si="3"/>
        <v>1159045321.4556265</v>
      </c>
      <c r="T52" s="16">
        <f>IFERROR(INDEX(Cost_Components!$R$2:$R$29,MATCH(E52,Cost_Components!$A$2:$A$29,0)),"")</f>
        <v>1</v>
      </c>
      <c r="U52" s="26">
        <f>IFERROR(INDEX(Cost_Components!$Q$2:$Q$29,MATCH(E52,Cost_Components!$A$2:$A$29,0)),"")</f>
        <v>2023</v>
      </c>
      <c r="V52" s="30">
        <f>1/(1+Calculation_Assumptions!$B$5)^(B52-Calculation_Assumptions!$B$2)</f>
        <v>0.49193373633950943</v>
      </c>
      <c r="W52" s="23">
        <f t="shared" si="4"/>
        <v>372380422.04174924</v>
      </c>
      <c r="X52" s="23">
        <f t="shared" si="5"/>
        <v>942553917.61224329</v>
      </c>
      <c r="Y52" s="23">
        <f t="shared" si="6"/>
        <v>570173495.57049406</v>
      </c>
      <c r="Z52" s="17">
        <f>IFERROR(INDEX(Cost_Components!$T$2:$T$29,MATCH(E52,Cost_Components!$A$2:$A$29,0)),"")</f>
        <v>0.8</v>
      </c>
      <c r="AA52" s="26">
        <f>IFERROR(INDEX(Cost_Components!$U$2:$U$29,MATCH(E52,Cost_Components!$A$2:$A$29,0)),"")</f>
        <v>2025</v>
      </c>
      <c r="AB52" s="26">
        <f>IFERROR(INDEX(Cost_Components!$V$2:$V$29,MATCH(E52,Cost_Components!$A$2:$A$29,0)),"")</f>
        <v>2050</v>
      </c>
      <c r="AC52" s="26">
        <f>IFERROR(INDEX(Cost_Components!$M$2:$M$29,MATCH(E52,Cost_Components!$A$2:$A$29,0)),"")</f>
        <v>30</v>
      </c>
      <c r="AD52" s="26">
        <f>IFERROR(INDEX(Cost_Components!$N$2:$N$29,MATCH(E52,Cost_Components!$A$2:$A$29,0)),"")</f>
        <v>95</v>
      </c>
      <c r="AE52" s="16" t="str">
        <f>IFERROR(INDEX(Cost_Components!$O$2:$O$29,MATCH(E52,Cost_Components!$A$2:$A$29,0)),"")</f>
        <v>Both</v>
      </c>
      <c r="AF52" s="11">
        <v>201938189.173902</v>
      </c>
      <c r="AG52" s="11">
        <v>201036065.515632</v>
      </c>
      <c r="AH52" s="23">
        <f t="shared" si="7"/>
        <v>1</v>
      </c>
    </row>
    <row r="53" spans="1:34">
      <c r="A53" t="s">
        <v>204</v>
      </c>
      <c r="B53" s="20">
        <v>2050</v>
      </c>
      <c r="C53" t="s">
        <v>204</v>
      </c>
      <c r="E53" s="22" t="s">
        <v>295</v>
      </c>
      <c r="F53" s="22" t="s">
        <v>296</v>
      </c>
      <c r="G53" s="22" t="s">
        <v>213</v>
      </c>
      <c r="H53" s="22" t="s">
        <v>214</v>
      </c>
      <c r="I53" s="22" t="s">
        <v>115</v>
      </c>
      <c r="J53" s="17">
        <f>IFERROR(INDEX(Cost_Components!$K$2:$K$29,MATCH(E53,Cost_Components!$A$2:$A$29,0)),"")</f>
        <v>0.3</v>
      </c>
      <c r="K53" s="17">
        <f t="shared" si="0"/>
        <v>0.8</v>
      </c>
      <c r="L53" s="17">
        <f>IFERROR(INDEX(Cost_Components!$S$2:$S$29,MATCH(E53,Cost_Components!$A$2:$A$29,0)),"")</f>
        <v>0.31</v>
      </c>
      <c r="M53" s="28">
        <f>IFERROR(INDEX(Cost_Components!$L$2:$L$29,MATCH(E53,Cost_Components!$A$2:$A$29,0)),"")</f>
        <v>1</v>
      </c>
      <c r="N53" s="29">
        <f>IFERROR(INDEX(Cost_Components!$P$2:$P$29,MATCH(E53,Cost_Components!$A$2:$A$29,0)),"")</f>
        <v>40.487718809999997</v>
      </c>
      <c r="O53" s="23">
        <f t="shared" si="1"/>
        <v>60976492.334002793</v>
      </c>
      <c r="P53" s="23">
        <f t="shared" si="8"/>
        <v>60677889.330625497</v>
      </c>
      <c r="Q53" s="23">
        <f t="shared" si="9"/>
        <v>761579889.57282591</v>
      </c>
      <c r="R53" s="23">
        <f t="shared" si="2"/>
        <v>1975039260.5113804</v>
      </c>
      <c r="S53" s="23">
        <f t="shared" si="3"/>
        <v>1213459370.9385545</v>
      </c>
      <c r="T53" s="16">
        <f>IFERROR(INDEX(Cost_Components!$R$2:$R$29,MATCH(E53,Cost_Components!$A$2:$A$29,0)),"")</f>
        <v>1</v>
      </c>
      <c r="U53" s="26">
        <f>IFERROR(INDEX(Cost_Components!$Q$2:$Q$29,MATCH(E53,Cost_Components!$A$2:$A$29,0)),"")</f>
        <v>2023</v>
      </c>
      <c r="V53" s="30">
        <f>1/(1+Calculation_Assumptions!$B$5)^(B53-Calculation_Assumptions!$B$2)</f>
        <v>0.47760556926165965</v>
      </c>
      <c r="W53" s="23">
        <f t="shared" si="4"/>
        <v>363734796.6976614</v>
      </c>
      <c r="X53" s="23">
        <f t="shared" si="5"/>
        <v>943289750.33066511</v>
      </c>
      <c r="Y53" s="23">
        <f t="shared" si="6"/>
        <v>579554953.63300371</v>
      </c>
      <c r="Z53" s="17">
        <f>IFERROR(INDEX(Cost_Components!$T$2:$T$29,MATCH(E53,Cost_Components!$A$2:$A$29,0)),"")</f>
        <v>0.8</v>
      </c>
      <c r="AA53" s="26">
        <f>IFERROR(INDEX(Cost_Components!$U$2:$U$29,MATCH(E53,Cost_Components!$A$2:$A$29,0)),"")</f>
        <v>2025</v>
      </c>
      <c r="AB53" s="26">
        <f>IFERROR(INDEX(Cost_Components!$V$2:$V$29,MATCH(E53,Cost_Components!$A$2:$A$29,0)),"")</f>
        <v>2050</v>
      </c>
      <c r="AC53" s="26">
        <f>IFERROR(INDEX(Cost_Components!$M$2:$M$29,MATCH(E53,Cost_Components!$A$2:$A$29,0)),"")</f>
        <v>30</v>
      </c>
      <c r="AD53" s="26">
        <f>IFERROR(INDEX(Cost_Components!$N$2:$N$29,MATCH(E53,Cost_Components!$A$2:$A$29,0)),"")</f>
        <v>95</v>
      </c>
      <c r="AE53" s="16" t="str">
        <f>IFERROR(INDEX(Cost_Components!$O$2:$O$29,MATCH(E53,Cost_Components!$A$2:$A$29,0)),"")</f>
        <v>Both</v>
      </c>
      <c r="AF53" s="11">
        <v>203254974.44667599</v>
      </c>
      <c r="AG53" s="11">
        <v>202259631.10208499</v>
      </c>
      <c r="AH53" s="23">
        <f t="shared" si="7"/>
        <v>1</v>
      </c>
    </row>
    <row r="54" spans="1:34" hidden="1">
      <c r="A54" t="s">
        <v>228</v>
      </c>
      <c r="B54" s="20">
        <v>2025</v>
      </c>
      <c r="C54" t="s">
        <v>228</v>
      </c>
      <c r="D54" t="s">
        <v>232</v>
      </c>
      <c r="E54" s="22" t="s">
        <v>305</v>
      </c>
      <c r="F54" s="22" t="s">
        <v>306</v>
      </c>
      <c r="G54" s="22" t="s">
        <v>229</v>
      </c>
      <c r="H54" s="22" t="s">
        <v>237</v>
      </c>
      <c r="I54" s="22" t="s">
        <v>309</v>
      </c>
      <c r="J54" s="17">
        <f>IFERROR(INDEX(Cost_Components!$K$2:$K$29,MATCH(E54,Cost_Components!$A$2:$A$29,0)),"")</f>
        <v>0.5</v>
      </c>
      <c r="K54" s="17">
        <f t="shared" si="0"/>
        <v>0.32884615384615384</v>
      </c>
      <c r="L54" s="17">
        <f>IFERROR(INDEX(Cost_Components!$S$2:$S$29,MATCH(E54,Cost_Components!$A$2:$A$29,0)),"")</f>
        <v>0.31</v>
      </c>
      <c r="M54" s="28">
        <f>IFERROR(INDEX(Cost_Components!$L$2:$L$29,MATCH(E54,Cost_Components!$A$2:$A$29,0)),"")</f>
        <v>1</v>
      </c>
      <c r="N54" s="29">
        <f>IFERROR(INDEX(Cost_Components!$P$2:$P$29,MATCH(E54,Cost_Components!$A$2:$A$29,0)),"")</f>
        <v>282.51283610000002</v>
      </c>
      <c r="O54" s="23">
        <f t="shared" si="1"/>
        <v>23703.343908841998</v>
      </c>
      <c r="P54" s="23">
        <f t="shared" si="8"/>
        <v>23687.410144484151</v>
      </c>
      <c r="Q54" s="23">
        <f t="shared" si="9"/>
        <v>2074519.2001324599</v>
      </c>
      <c r="R54" s="23">
        <f t="shared" si="2"/>
        <v>2202117.9116897015</v>
      </c>
      <c r="S54" s="23">
        <f t="shared" si="3"/>
        <v>127598.71155724162</v>
      </c>
      <c r="T54" s="16">
        <f>IFERROR(INDEX(Cost_Components!$R$2:$R$29,MATCH(E54,Cost_Components!$A$2:$A$29,0)),"")</f>
        <v>1</v>
      </c>
      <c r="U54" s="26">
        <f>IFERROR(INDEX(Cost_Components!$Q$2:$Q$29,MATCH(E54,Cost_Components!$A$2:$A$29,0)),"")</f>
        <v>2023</v>
      </c>
      <c r="V54" s="30">
        <f>1/(1+Calculation_Assumptions!$B$5)^(B54-Calculation_Assumptions!$B$2)</f>
        <v>1</v>
      </c>
      <c r="W54" s="23">
        <f t="shared" si="4"/>
        <v>2074519.2001324599</v>
      </c>
      <c r="X54" s="23">
        <f t="shared" si="5"/>
        <v>2202117.9116897015</v>
      </c>
      <c r="Y54" s="23">
        <f t="shared" si="6"/>
        <v>127598.71155724162</v>
      </c>
      <c r="Z54" s="17">
        <f>IFERROR(INDEX(Cost_Components!$T$2:$T$29,MATCH(E54,Cost_Components!$A$2:$A$29,0)),"")</f>
        <v>0.8</v>
      </c>
      <c r="AA54" s="26">
        <f>IFERROR(INDEX(Cost_Components!$U$2:$U$29,MATCH(E54,Cost_Components!$A$2:$A$29,0)),"")</f>
        <v>2025</v>
      </c>
      <c r="AB54" s="26">
        <f>IFERROR(INDEX(Cost_Components!$V$2:$V$29,MATCH(E54,Cost_Components!$A$2:$A$29,0)),"")</f>
        <v>2050</v>
      </c>
      <c r="AC54" s="26">
        <f>IFERROR(INDEX(Cost_Components!$M$2:$M$29,MATCH(E54,Cost_Components!$A$2:$A$29,0)),"")</f>
        <v>30</v>
      </c>
      <c r="AD54" s="26">
        <f>IFERROR(INDEX(Cost_Components!$N$2:$N$29,MATCH(E54,Cost_Components!$A$2:$A$29,0)),"")</f>
        <v>95</v>
      </c>
      <c r="AE54" s="16" t="str">
        <f>IFERROR(INDEX(Cost_Components!$O$2:$O$29,MATCH(E54,Cost_Components!$A$2:$A$29,0)),"")</f>
        <v>Both</v>
      </c>
      <c r="AF54" s="11">
        <v>47406.687817683996</v>
      </c>
      <c r="AG54" s="11">
        <v>47374.820288968302</v>
      </c>
      <c r="AH54" s="23">
        <f t="shared" si="7"/>
        <v>1</v>
      </c>
    </row>
    <row r="55" spans="1:34" hidden="1">
      <c r="A55" t="s">
        <v>228</v>
      </c>
      <c r="B55" s="20">
        <v>2026</v>
      </c>
      <c r="C55" t="s">
        <v>228</v>
      </c>
      <c r="D55" t="s">
        <v>232</v>
      </c>
      <c r="E55" s="22" t="s">
        <v>305</v>
      </c>
      <c r="F55" s="22" t="s">
        <v>306</v>
      </c>
      <c r="G55" s="22" t="s">
        <v>229</v>
      </c>
      <c r="H55" s="22" t="s">
        <v>237</v>
      </c>
      <c r="I55" s="22" t="s">
        <v>309</v>
      </c>
      <c r="J55" s="17">
        <f>IFERROR(INDEX(Cost_Components!$K$2:$K$29,MATCH(E55,Cost_Components!$A$2:$A$29,0)),"")</f>
        <v>0.5</v>
      </c>
      <c r="K55" s="17">
        <f t="shared" si="0"/>
        <v>0.34769230769230769</v>
      </c>
      <c r="L55" s="17">
        <f>IFERROR(INDEX(Cost_Components!$S$2:$S$29,MATCH(E55,Cost_Components!$A$2:$A$29,0)),"")</f>
        <v>0.31</v>
      </c>
      <c r="M55" s="28">
        <f>IFERROR(INDEX(Cost_Components!$L$2:$L$29,MATCH(E55,Cost_Components!$A$2:$A$29,0)),"")</f>
        <v>1</v>
      </c>
      <c r="N55" s="29">
        <f>IFERROR(INDEX(Cost_Components!$P$2:$P$29,MATCH(E55,Cost_Components!$A$2:$A$29,0)),"")</f>
        <v>282.51283610000002</v>
      </c>
      <c r="O55" s="23">
        <f t="shared" si="1"/>
        <v>22570.999203865598</v>
      </c>
      <c r="P55" s="23">
        <f t="shared" si="8"/>
        <v>22532.085701975</v>
      </c>
      <c r="Q55" s="23">
        <f t="shared" si="9"/>
        <v>1973337.0648230973</v>
      </c>
      <c r="R55" s="23">
        <f t="shared" si="2"/>
        <v>2217093.7257000776</v>
      </c>
      <c r="S55" s="23">
        <f t="shared" si="3"/>
        <v>243756.66087698028</v>
      </c>
      <c r="T55" s="16">
        <f>IFERROR(INDEX(Cost_Components!$R$2:$R$29,MATCH(E55,Cost_Components!$A$2:$A$29,0)),"")</f>
        <v>1</v>
      </c>
      <c r="U55" s="26">
        <f>IFERROR(INDEX(Cost_Components!$Q$2:$Q$29,MATCH(E55,Cost_Components!$A$2:$A$29,0)),"")</f>
        <v>2023</v>
      </c>
      <c r="V55" s="30">
        <f>1/(1+Calculation_Assumptions!$B$5)^(B55-Calculation_Assumptions!$B$2)</f>
        <v>0.970873786407767</v>
      </c>
      <c r="W55" s="23">
        <f t="shared" si="4"/>
        <v>1915861.2279835897</v>
      </c>
      <c r="X55" s="23">
        <f t="shared" si="5"/>
        <v>2152518.1802913374</v>
      </c>
      <c r="Y55" s="23">
        <f t="shared" si="6"/>
        <v>236656.95230774785</v>
      </c>
      <c r="Z55" s="17">
        <f>IFERROR(INDEX(Cost_Components!$T$2:$T$29,MATCH(E55,Cost_Components!$A$2:$A$29,0)),"")</f>
        <v>0.8</v>
      </c>
      <c r="AA55" s="26">
        <f>IFERROR(INDEX(Cost_Components!$U$2:$U$29,MATCH(E55,Cost_Components!$A$2:$A$29,0)),"")</f>
        <v>2025</v>
      </c>
      <c r="AB55" s="26">
        <f>IFERROR(INDEX(Cost_Components!$V$2:$V$29,MATCH(E55,Cost_Components!$A$2:$A$29,0)),"")</f>
        <v>2050</v>
      </c>
      <c r="AC55" s="26">
        <f>IFERROR(INDEX(Cost_Components!$M$2:$M$29,MATCH(E55,Cost_Components!$A$2:$A$29,0)),"")</f>
        <v>30</v>
      </c>
      <c r="AD55" s="26">
        <f>IFERROR(INDEX(Cost_Components!$N$2:$N$29,MATCH(E55,Cost_Components!$A$2:$A$29,0)),"")</f>
        <v>95</v>
      </c>
      <c r="AE55" s="16" t="str">
        <f>IFERROR(INDEX(Cost_Components!$O$2:$O$29,MATCH(E55,Cost_Components!$A$2:$A$29,0)),"")</f>
        <v>Both</v>
      </c>
      <c r="AF55" s="11">
        <v>45141.998407731196</v>
      </c>
      <c r="AG55" s="11">
        <v>45064.17140395</v>
      </c>
      <c r="AH55" s="23">
        <f t="shared" si="7"/>
        <v>1</v>
      </c>
    </row>
    <row r="56" spans="1:34" hidden="1">
      <c r="A56" t="s">
        <v>228</v>
      </c>
      <c r="B56" s="20">
        <v>2027</v>
      </c>
      <c r="C56" t="s">
        <v>228</v>
      </c>
      <c r="D56" t="s">
        <v>232</v>
      </c>
      <c r="E56" s="22" t="s">
        <v>305</v>
      </c>
      <c r="F56" s="22" t="s">
        <v>306</v>
      </c>
      <c r="G56" s="22" t="s">
        <v>229</v>
      </c>
      <c r="H56" s="22" t="s">
        <v>237</v>
      </c>
      <c r="I56" s="22" t="s">
        <v>309</v>
      </c>
      <c r="J56" s="17">
        <f>IFERROR(INDEX(Cost_Components!$K$2:$K$29,MATCH(E56,Cost_Components!$A$2:$A$29,0)),"")</f>
        <v>0.5</v>
      </c>
      <c r="K56" s="17">
        <f t="shared" si="0"/>
        <v>0.36653846153846154</v>
      </c>
      <c r="L56" s="17">
        <f>IFERROR(INDEX(Cost_Components!$S$2:$S$29,MATCH(E56,Cost_Components!$A$2:$A$29,0)),"")</f>
        <v>0.31</v>
      </c>
      <c r="M56" s="28">
        <f>IFERROR(INDEX(Cost_Components!$L$2:$L$29,MATCH(E56,Cost_Components!$A$2:$A$29,0)),"")</f>
        <v>1</v>
      </c>
      <c r="N56" s="29">
        <f>IFERROR(INDEX(Cost_Components!$P$2:$P$29,MATCH(E56,Cost_Components!$A$2:$A$29,0)),"")</f>
        <v>282.51283610000002</v>
      </c>
      <c r="O56" s="23">
        <f t="shared" si="1"/>
        <v>21993.316761479149</v>
      </c>
      <c r="P56" s="23">
        <f t="shared" si="8"/>
        <v>21926.6999386309</v>
      </c>
      <c r="Q56" s="23">
        <f t="shared" si="9"/>
        <v>1920317.9976526566</v>
      </c>
      <c r="R56" s="23">
        <f t="shared" si="2"/>
        <v>2277447.9852827606</v>
      </c>
      <c r="S56" s="23">
        <f t="shared" si="3"/>
        <v>357129.98763010395</v>
      </c>
      <c r="T56" s="16">
        <f>IFERROR(INDEX(Cost_Components!$R$2:$R$29,MATCH(E56,Cost_Components!$A$2:$A$29,0)),"")</f>
        <v>1</v>
      </c>
      <c r="U56" s="26">
        <f>IFERROR(INDEX(Cost_Components!$Q$2:$Q$29,MATCH(E56,Cost_Components!$A$2:$A$29,0)),"")</f>
        <v>2023</v>
      </c>
      <c r="V56" s="30">
        <f>1/(1+Calculation_Assumptions!$B$5)^(B56-Calculation_Assumptions!$B$2)</f>
        <v>0.94259590913375435</v>
      </c>
      <c r="W56" s="23">
        <f t="shared" si="4"/>
        <v>1810083.8888233167</v>
      </c>
      <c r="X56" s="23">
        <f t="shared" si="5"/>
        <v>2146713.1541924407</v>
      </c>
      <c r="Y56" s="23">
        <f t="shared" si="6"/>
        <v>336629.2653691243</v>
      </c>
      <c r="Z56" s="17">
        <f>IFERROR(INDEX(Cost_Components!$T$2:$T$29,MATCH(E56,Cost_Components!$A$2:$A$29,0)),"")</f>
        <v>0.8</v>
      </c>
      <c r="AA56" s="26">
        <f>IFERROR(INDEX(Cost_Components!$U$2:$U$29,MATCH(E56,Cost_Components!$A$2:$A$29,0)),"")</f>
        <v>2025</v>
      </c>
      <c r="AB56" s="26">
        <f>IFERROR(INDEX(Cost_Components!$V$2:$V$29,MATCH(E56,Cost_Components!$A$2:$A$29,0)),"")</f>
        <v>2050</v>
      </c>
      <c r="AC56" s="26">
        <f>IFERROR(INDEX(Cost_Components!$M$2:$M$29,MATCH(E56,Cost_Components!$A$2:$A$29,0)),"")</f>
        <v>30</v>
      </c>
      <c r="AD56" s="26">
        <f>IFERROR(INDEX(Cost_Components!$N$2:$N$29,MATCH(E56,Cost_Components!$A$2:$A$29,0)),"")</f>
        <v>95</v>
      </c>
      <c r="AE56" s="16" t="str">
        <f>IFERROR(INDEX(Cost_Components!$O$2:$O$29,MATCH(E56,Cost_Components!$A$2:$A$29,0)),"")</f>
        <v>Both</v>
      </c>
      <c r="AF56" s="11">
        <v>43986.633522958298</v>
      </c>
      <c r="AG56" s="11">
        <v>43853.3998772618</v>
      </c>
      <c r="AH56" s="23">
        <f t="shared" si="7"/>
        <v>1</v>
      </c>
    </row>
    <row r="57" spans="1:34" hidden="1">
      <c r="A57" t="s">
        <v>228</v>
      </c>
      <c r="B57" s="20">
        <v>2028</v>
      </c>
      <c r="C57" t="s">
        <v>228</v>
      </c>
      <c r="D57" t="s">
        <v>232</v>
      </c>
      <c r="E57" s="22" t="s">
        <v>305</v>
      </c>
      <c r="F57" s="22" t="s">
        <v>306</v>
      </c>
      <c r="G57" s="22" t="s">
        <v>229</v>
      </c>
      <c r="H57" s="22" t="s">
        <v>237</v>
      </c>
      <c r="I57" s="22" t="s">
        <v>309</v>
      </c>
      <c r="J57" s="17">
        <f>IFERROR(INDEX(Cost_Components!$K$2:$K$29,MATCH(E57,Cost_Components!$A$2:$A$29,0)),"")</f>
        <v>0.5</v>
      </c>
      <c r="K57" s="17">
        <f t="shared" si="0"/>
        <v>0.38538461538461538</v>
      </c>
      <c r="L57" s="17">
        <f>IFERROR(INDEX(Cost_Components!$S$2:$S$29,MATCH(E57,Cost_Components!$A$2:$A$29,0)),"")</f>
        <v>0.31</v>
      </c>
      <c r="M57" s="28">
        <f>IFERROR(INDEX(Cost_Components!$L$2:$L$29,MATCH(E57,Cost_Components!$A$2:$A$29,0)),"")</f>
        <v>1</v>
      </c>
      <c r="N57" s="29">
        <f>IFERROR(INDEX(Cost_Components!$P$2:$P$29,MATCH(E57,Cost_Components!$A$2:$A$29,0)),"")</f>
        <v>282.51283610000002</v>
      </c>
      <c r="O57" s="23">
        <f t="shared" si="1"/>
        <v>21755.758832514301</v>
      </c>
      <c r="P57" s="23">
        <f t="shared" si="8"/>
        <v>21657.35205398835</v>
      </c>
      <c r="Q57" s="23">
        <f t="shared" si="9"/>
        <v>1896728.7848684071</v>
      </c>
      <c r="R57" s="23">
        <f t="shared" si="2"/>
        <v>2368682.1890537702</v>
      </c>
      <c r="S57" s="23">
        <f t="shared" si="3"/>
        <v>471953.40418536309</v>
      </c>
      <c r="T57" s="16">
        <f>IFERROR(INDEX(Cost_Components!$R$2:$R$29,MATCH(E57,Cost_Components!$A$2:$A$29,0)),"")</f>
        <v>1</v>
      </c>
      <c r="U57" s="26">
        <f>IFERROR(INDEX(Cost_Components!$Q$2:$Q$29,MATCH(E57,Cost_Components!$A$2:$A$29,0)),"")</f>
        <v>2023</v>
      </c>
      <c r="V57" s="30">
        <f>1/(1+Calculation_Assumptions!$B$5)^(B57-Calculation_Assumptions!$B$2)</f>
        <v>0.91514165935315961</v>
      </c>
      <c r="W57" s="23">
        <f t="shared" si="4"/>
        <v>1735775.5275273761</v>
      </c>
      <c r="X57" s="23">
        <f t="shared" si="5"/>
        <v>2167679.7489709416</v>
      </c>
      <c r="Y57" s="23">
        <f t="shared" si="6"/>
        <v>431904.22144356562</v>
      </c>
      <c r="Z57" s="17">
        <f>IFERROR(INDEX(Cost_Components!$T$2:$T$29,MATCH(E57,Cost_Components!$A$2:$A$29,0)),"")</f>
        <v>0.8</v>
      </c>
      <c r="AA57" s="26">
        <f>IFERROR(INDEX(Cost_Components!$U$2:$U$29,MATCH(E57,Cost_Components!$A$2:$A$29,0)),"")</f>
        <v>2025</v>
      </c>
      <c r="AB57" s="26">
        <f>IFERROR(INDEX(Cost_Components!$V$2:$V$29,MATCH(E57,Cost_Components!$A$2:$A$29,0)),"")</f>
        <v>2050</v>
      </c>
      <c r="AC57" s="26">
        <f>IFERROR(INDEX(Cost_Components!$M$2:$M$29,MATCH(E57,Cost_Components!$A$2:$A$29,0)),"")</f>
        <v>30</v>
      </c>
      <c r="AD57" s="26">
        <f>IFERROR(INDEX(Cost_Components!$N$2:$N$29,MATCH(E57,Cost_Components!$A$2:$A$29,0)),"")</f>
        <v>95</v>
      </c>
      <c r="AE57" s="16" t="str">
        <f>IFERROR(INDEX(Cost_Components!$O$2:$O$29,MATCH(E57,Cost_Components!$A$2:$A$29,0)),"")</f>
        <v>Both</v>
      </c>
      <c r="AF57" s="11">
        <v>43511.517665028601</v>
      </c>
      <c r="AG57" s="11">
        <v>43314.7041079767</v>
      </c>
      <c r="AH57" s="23">
        <f t="shared" si="7"/>
        <v>1</v>
      </c>
    </row>
    <row r="58" spans="1:34" hidden="1">
      <c r="A58" t="s">
        <v>228</v>
      </c>
      <c r="B58" s="20">
        <v>2029</v>
      </c>
      <c r="C58" t="s">
        <v>228</v>
      </c>
      <c r="D58" t="s">
        <v>232</v>
      </c>
      <c r="E58" s="22" t="s">
        <v>305</v>
      </c>
      <c r="F58" s="22" t="s">
        <v>306</v>
      </c>
      <c r="G58" s="22" t="s">
        <v>229</v>
      </c>
      <c r="H58" s="22" t="s">
        <v>237</v>
      </c>
      <c r="I58" s="22" t="s">
        <v>309</v>
      </c>
      <c r="J58" s="17">
        <f>IFERROR(INDEX(Cost_Components!$K$2:$K$29,MATCH(E58,Cost_Components!$A$2:$A$29,0)),"")</f>
        <v>0.5</v>
      </c>
      <c r="K58" s="17">
        <f t="shared" si="0"/>
        <v>0.40423076923076923</v>
      </c>
      <c r="L58" s="17">
        <f>IFERROR(INDEX(Cost_Components!$S$2:$S$29,MATCH(E58,Cost_Components!$A$2:$A$29,0)),"")</f>
        <v>0.31</v>
      </c>
      <c r="M58" s="28">
        <f>IFERROR(INDEX(Cost_Components!$L$2:$L$29,MATCH(E58,Cost_Components!$A$2:$A$29,0)),"")</f>
        <v>1</v>
      </c>
      <c r="N58" s="29">
        <f>IFERROR(INDEX(Cost_Components!$P$2:$P$29,MATCH(E58,Cost_Components!$A$2:$A$29,0)),"")</f>
        <v>282.51283610000002</v>
      </c>
      <c r="O58" s="23">
        <f t="shared" si="1"/>
        <v>21738.701176869348</v>
      </c>
      <c r="P58" s="23">
        <f t="shared" si="8"/>
        <v>21604.635076947248</v>
      </c>
      <c r="Q58" s="23">
        <f t="shared" si="9"/>
        <v>1892111.8858331118</v>
      </c>
      <c r="R58" s="23">
        <f t="shared" si="2"/>
        <v>2482567.9580233707</v>
      </c>
      <c r="S58" s="23">
        <f t="shared" si="3"/>
        <v>590456.07219025888</v>
      </c>
      <c r="T58" s="16">
        <f>IFERROR(INDEX(Cost_Components!$R$2:$R$29,MATCH(E58,Cost_Components!$A$2:$A$29,0)),"")</f>
        <v>1</v>
      </c>
      <c r="U58" s="26">
        <f>IFERROR(INDEX(Cost_Components!$Q$2:$Q$29,MATCH(E58,Cost_Components!$A$2:$A$29,0)),"")</f>
        <v>2023</v>
      </c>
      <c r="V58" s="30">
        <f>1/(1+Calculation_Assumptions!$B$5)^(B58-Calculation_Assumptions!$B$2)</f>
        <v>0.888487047915689</v>
      </c>
      <c r="W58" s="23">
        <f t="shared" si="4"/>
        <v>1681116.9037700486</v>
      </c>
      <c r="X58" s="23">
        <f t="shared" si="5"/>
        <v>2205729.476274265</v>
      </c>
      <c r="Y58" s="23">
        <f t="shared" si="6"/>
        <v>524612.57250421611</v>
      </c>
      <c r="Z58" s="17">
        <f>IFERROR(INDEX(Cost_Components!$T$2:$T$29,MATCH(E58,Cost_Components!$A$2:$A$29,0)),"")</f>
        <v>0.8</v>
      </c>
      <c r="AA58" s="26">
        <f>IFERROR(INDEX(Cost_Components!$U$2:$U$29,MATCH(E58,Cost_Components!$A$2:$A$29,0)),"")</f>
        <v>2025</v>
      </c>
      <c r="AB58" s="26">
        <f>IFERROR(INDEX(Cost_Components!$V$2:$V$29,MATCH(E58,Cost_Components!$A$2:$A$29,0)),"")</f>
        <v>2050</v>
      </c>
      <c r="AC58" s="26">
        <f>IFERROR(INDEX(Cost_Components!$M$2:$M$29,MATCH(E58,Cost_Components!$A$2:$A$29,0)),"")</f>
        <v>30</v>
      </c>
      <c r="AD58" s="26">
        <f>IFERROR(INDEX(Cost_Components!$N$2:$N$29,MATCH(E58,Cost_Components!$A$2:$A$29,0)),"")</f>
        <v>95</v>
      </c>
      <c r="AE58" s="16" t="str">
        <f>IFERROR(INDEX(Cost_Components!$O$2:$O$29,MATCH(E58,Cost_Components!$A$2:$A$29,0)),"")</f>
        <v>Both</v>
      </c>
      <c r="AF58" s="11">
        <v>43477.402353738697</v>
      </c>
      <c r="AG58" s="11">
        <v>43209.270153894497</v>
      </c>
      <c r="AH58" s="23">
        <f t="shared" si="7"/>
        <v>1</v>
      </c>
    </row>
    <row r="59" spans="1:34" hidden="1">
      <c r="A59" t="s">
        <v>228</v>
      </c>
      <c r="B59" s="20">
        <v>2030</v>
      </c>
      <c r="C59" t="s">
        <v>228</v>
      </c>
      <c r="D59" t="s">
        <v>232</v>
      </c>
      <c r="E59" s="22" t="s">
        <v>305</v>
      </c>
      <c r="F59" s="22" t="s">
        <v>306</v>
      </c>
      <c r="G59" s="22" t="s">
        <v>229</v>
      </c>
      <c r="H59" s="22" t="s">
        <v>237</v>
      </c>
      <c r="I59" s="22" t="s">
        <v>309</v>
      </c>
      <c r="J59" s="17">
        <f>IFERROR(INDEX(Cost_Components!$K$2:$K$29,MATCH(E59,Cost_Components!$A$2:$A$29,0)),"")</f>
        <v>0.5</v>
      </c>
      <c r="K59" s="17">
        <f t="shared" si="0"/>
        <v>0.42307692307692307</v>
      </c>
      <c r="L59" s="17">
        <f>IFERROR(INDEX(Cost_Components!$S$2:$S$29,MATCH(E59,Cost_Components!$A$2:$A$29,0)),"")</f>
        <v>0.31</v>
      </c>
      <c r="M59" s="28">
        <f>IFERROR(INDEX(Cost_Components!$L$2:$L$29,MATCH(E59,Cost_Components!$A$2:$A$29,0)),"")</f>
        <v>1</v>
      </c>
      <c r="N59" s="29">
        <f>IFERROR(INDEX(Cost_Components!$P$2:$P$29,MATCH(E59,Cost_Components!$A$2:$A$29,0)),"")</f>
        <v>282.51283610000002</v>
      </c>
      <c r="O59" s="23">
        <f t="shared" si="1"/>
        <v>21864.550103880549</v>
      </c>
      <c r="P59" s="23">
        <f t="shared" si="8"/>
        <v>21691.127904659901</v>
      </c>
      <c r="Q59" s="23">
        <f t="shared" si="9"/>
        <v>1899686.8393915289</v>
      </c>
      <c r="R59" s="23">
        <f t="shared" si="2"/>
        <v>2613352.9484183188</v>
      </c>
      <c r="S59" s="23">
        <f t="shared" si="3"/>
        <v>713666.1090267899</v>
      </c>
      <c r="T59" s="16">
        <f>IFERROR(INDEX(Cost_Components!$R$2:$R$29,MATCH(E59,Cost_Components!$A$2:$A$29,0)),"")</f>
        <v>1</v>
      </c>
      <c r="U59" s="26">
        <f>IFERROR(INDEX(Cost_Components!$Q$2:$Q$29,MATCH(E59,Cost_Components!$A$2:$A$29,0)),"")</f>
        <v>2023</v>
      </c>
      <c r="V59" s="30">
        <f>1/(1+Calculation_Assumptions!$B$5)^(B59-Calculation_Assumptions!$B$2)</f>
        <v>0.86260878438416411</v>
      </c>
      <c r="W59" s="23">
        <f t="shared" si="4"/>
        <v>1638686.5552381214</v>
      </c>
      <c r="X59" s="23">
        <f t="shared" si="5"/>
        <v>2254301.2100018971</v>
      </c>
      <c r="Y59" s="23">
        <f t="shared" si="6"/>
        <v>615614.65476377553</v>
      </c>
      <c r="Z59" s="17">
        <f>IFERROR(INDEX(Cost_Components!$T$2:$T$29,MATCH(E59,Cost_Components!$A$2:$A$29,0)),"")</f>
        <v>0.8</v>
      </c>
      <c r="AA59" s="26">
        <f>IFERROR(INDEX(Cost_Components!$U$2:$U$29,MATCH(E59,Cost_Components!$A$2:$A$29,0)),"")</f>
        <v>2025</v>
      </c>
      <c r="AB59" s="26">
        <f>IFERROR(INDEX(Cost_Components!$V$2:$V$29,MATCH(E59,Cost_Components!$A$2:$A$29,0)),"")</f>
        <v>2050</v>
      </c>
      <c r="AC59" s="26">
        <f>IFERROR(INDEX(Cost_Components!$M$2:$M$29,MATCH(E59,Cost_Components!$A$2:$A$29,0)),"")</f>
        <v>30</v>
      </c>
      <c r="AD59" s="26">
        <f>IFERROR(INDEX(Cost_Components!$N$2:$N$29,MATCH(E59,Cost_Components!$A$2:$A$29,0)),"")</f>
        <v>95</v>
      </c>
      <c r="AE59" s="16" t="str">
        <f>IFERROR(INDEX(Cost_Components!$O$2:$O$29,MATCH(E59,Cost_Components!$A$2:$A$29,0)),"")</f>
        <v>Both</v>
      </c>
      <c r="AF59" s="11">
        <v>43729.100207761097</v>
      </c>
      <c r="AG59" s="11">
        <v>43382.255809319802</v>
      </c>
      <c r="AH59" s="23">
        <f t="shared" si="7"/>
        <v>1</v>
      </c>
    </row>
    <row r="60" spans="1:34" hidden="1">
      <c r="A60" t="s">
        <v>228</v>
      </c>
      <c r="B60" s="20">
        <v>2031</v>
      </c>
      <c r="C60" t="s">
        <v>228</v>
      </c>
      <c r="D60" t="s">
        <v>232</v>
      </c>
      <c r="E60" s="22" t="s">
        <v>305</v>
      </c>
      <c r="F60" s="22" t="s">
        <v>306</v>
      </c>
      <c r="G60" s="22" t="s">
        <v>229</v>
      </c>
      <c r="H60" s="22" t="s">
        <v>237</v>
      </c>
      <c r="I60" s="22" t="s">
        <v>309</v>
      </c>
      <c r="J60" s="17">
        <f>IFERROR(INDEX(Cost_Components!$K$2:$K$29,MATCH(E60,Cost_Components!$A$2:$A$29,0)),"")</f>
        <v>0.5</v>
      </c>
      <c r="K60" s="17">
        <f t="shared" si="0"/>
        <v>0.44192307692307692</v>
      </c>
      <c r="L60" s="17">
        <f>IFERROR(INDEX(Cost_Components!$S$2:$S$29,MATCH(E60,Cost_Components!$A$2:$A$29,0)),"")</f>
        <v>0.31</v>
      </c>
      <c r="M60" s="28">
        <f>IFERROR(INDEX(Cost_Components!$L$2:$L$29,MATCH(E60,Cost_Components!$A$2:$A$29,0)),"")</f>
        <v>1</v>
      </c>
      <c r="N60" s="29">
        <f>IFERROR(INDEX(Cost_Components!$P$2:$P$29,MATCH(E60,Cost_Components!$A$2:$A$29,0)),"")</f>
        <v>282.51283610000002</v>
      </c>
      <c r="O60" s="23">
        <f t="shared" si="1"/>
        <v>22090.006825926252</v>
      </c>
      <c r="P60" s="23">
        <f t="shared" si="8"/>
        <v>21873.679306201549</v>
      </c>
      <c r="Q60" s="23">
        <f t="shared" si="9"/>
        <v>1915674.5047884327</v>
      </c>
      <c r="R60" s="23">
        <f t="shared" si="2"/>
        <v>2757913.9765623235</v>
      </c>
      <c r="S60" s="23">
        <f t="shared" si="3"/>
        <v>842239.47177389078</v>
      </c>
      <c r="T60" s="16">
        <f>IFERROR(INDEX(Cost_Components!$R$2:$R$29,MATCH(E60,Cost_Components!$A$2:$A$29,0)),"")</f>
        <v>1</v>
      </c>
      <c r="U60" s="26">
        <f>IFERROR(INDEX(Cost_Components!$Q$2:$Q$29,MATCH(E60,Cost_Components!$A$2:$A$29,0)),"")</f>
        <v>2023</v>
      </c>
      <c r="V60" s="30">
        <f>1/(1+Calculation_Assumptions!$B$5)^(B60-Calculation_Assumptions!$B$2)</f>
        <v>0.83748425668365445</v>
      </c>
      <c r="W60" s="23">
        <f t="shared" si="4"/>
        <v>1604347.2386905684</v>
      </c>
      <c r="X60" s="23">
        <f t="shared" si="5"/>
        <v>2309709.5366587592</v>
      </c>
      <c r="Y60" s="23">
        <f t="shared" si="6"/>
        <v>705362.29796819063</v>
      </c>
      <c r="Z60" s="17">
        <f>IFERROR(INDEX(Cost_Components!$T$2:$T$29,MATCH(E60,Cost_Components!$A$2:$A$29,0)),"")</f>
        <v>0.8</v>
      </c>
      <c r="AA60" s="26">
        <f>IFERROR(INDEX(Cost_Components!$U$2:$U$29,MATCH(E60,Cost_Components!$A$2:$A$29,0)),"")</f>
        <v>2025</v>
      </c>
      <c r="AB60" s="26">
        <f>IFERROR(INDEX(Cost_Components!$V$2:$V$29,MATCH(E60,Cost_Components!$A$2:$A$29,0)),"")</f>
        <v>2050</v>
      </c>
      <c r="AC60" s="26">
        <f>IFERROR(INDEX(Cost_Components!$M$2:$M$29,MATCH(E60,Cost_Components!$A$2:$A$29,0)),"")</f>
        <v>30</v>
      </c>
      <c r="AD60" s="26">
        <f>IFERROR(INDEX(Cost_Components!$N$2:$N$29,MATCH(E60,Cost_Components!$A$2:$A$29,0)),"")</f>
        <v>95</v>
      </c>
      <c r="AE60" s="16" t="str">
        <f>IFERROR(INDEX(Cost_Components!$O$2:$O$29,MATCH(E60,Cost_Components!$A$2:$A$29,0)),"")</f>
        <v>Both</v>
      </c>
      <c r="AF60" s="11">
        <v>44180.013651852503</v>
      </c>
      <c r="AG60" s="11">
        <v>43747.358612403099</v>
      </c>
      <c r="AH60" s="23">
        <f t="shared" si="7"/>
        <v>1</v>
      </c>
    </row>
    <row r="61" spans="1:34" hidden="1">
      <c r="A61" t="s">
        <v>228</v>
      </c>
      <c r="B61" s="20">
        <v>2032</v>
      </c>
      <c r="C61" t="s">
        <v>228</v>
      </c>
      <c r="D61" t="s">
        <v>232</v>
      </c>
      <c r="E61" s="22" t="s">
        <v>305</v>
      </c>
      <c r="F61" s="22" t="s">
        <v>306</v>
      </c>
      <c r="G61" s="22" t="s">
        <v>229</v>
      </c>
      <c r="H61" s="22" t="s">
        <v>237</v>
      </c>
      <c r="I61" s="22" t="s">
        <v>309</v>
      </c>
      <c r="J61" s="17">
        <f>IFERROR(INDEX(Cost_Components!$K$2:$K$29,MATCH(E61,Cost_Components!$A$2:$A$29,0)),"")</f>
        <v>0.5</v>
      </c>
      <c r="K61" s="17">
        <f t="shared" si="0"/>
        <v>0.46076923076923082</v>
      </c>
      <c r="L61" s="17">
        <f>IFERROR(INDEX(Cost_Components!$S$2:$S$29,MATCH(E61,Cost_Components!$A$2:$A$29,0)),"")</f>
        <v>0.31</v>
      </c>
      <c r="M61" s="28">
        <f>IFERROR(INDEX(Cost_Components!$L$2:$L$29,MATCH(E61,Cost_Components!$A$2:$A$29,0)),"")</f>
        <v>1</v>
      </c>
      <c r="N61" s="29">
        <f>IFERROR(INDEX(Cost_Components!$P$2:$P$29,MATCH(E61,Cost_Components!$A$2:$A$29,0)),"")</f>
        <v>282.51283610000002</v>
      </c>
      <c r="O61" s="23">
        <f t="shared" si="1"/>
        <v>22395.619838490449</v>
      </c>
      <c r="P61" s="23">
        <f t="shared" si="8"/>
        <v>22132.939152938801</v>
      </c>
      <c r="Q61" s="23">
        <f t="shared" si="9"/>
        <v>1938380.2175108965</v>
      </c>
      <c r="R61" s="23">
        <f t="shared" si="2"/>
        <v>2915309.9969206369</v>
      </c>
      <c r="S61" s="23">
        <f t="shared" si="3"/>
        <v>976929.77940974035</v>
      </c>
      <c r="T61" s="16">
        <f>IFERROR(INDEX(Cost_Components!$R$2:$R$29,MATCH(E61,Cost_Components!$A$2:$A$29,0)),"")</f>
        <v>1</v>
      </c>
      <c r="U61" s="26">
        <f>IFERROR(INDEX(Cost_Components!$Q$2:$Q$29,MATCH(E61,Cost_Components!$A$2:$A$29,0)),"")</f>
        <v>2023</v>
      </c>
      <c r="V61" s="30">
        <f>1/(1+Calculation_Assumptions!$B$5)^(B61-Calculation_Assumptions!$B$2)</f>
        <v>0.81309151134335378</v>
      </c>
      <c r="W61" s="23">
        <f t="shared" si="4"/>
        <v>1576080.5006139937</v>
      </c>
      <c r="X61" s="23">
        <f t="shared" si="5"/>
        <v>2370413.8114305888</v>
      </c>
      <c r="Y61" s="23">
        <f t="shared" si="6"/>
        <v>794333.31081659498</v>
      </c>
      <c r="Z61" s="17">
        <f>IFERROR(INDEX(Cost_Components!$T$2:$T$29,MATCH(E61,Cost_Components!$A$2:$A$29,0)),"")</f>
        <v>0.8</v>
      </c>
      <c r="AA61" s="26">
        <f>IFERROR(INDEX(Cost_Components!$U$2:$U$29,MATCH(E61,Cost_Components!$A$2:$A$29,0)),"")</f>
        <v>2025</v>
      </c>
      <c r="AB61" s="26">
        <f>IFERROR(INDEX(Cost_Components!$V$2:$V$29,MATCH(E61,Cost_Components!$A$2:$A$29,0)),"")</f>
        <v>2050</v>
      </c>
      <c r="AC61" s="26">
        <f>IFERROR(INDEX(Cost_Components!$M$2:$M$29,MATCH(E61,Cost_Components!$A$2:$A$29,0)),"")</f>
        <v>30</v>
      </c>
      <c r="AD61" s="26">
        <f>IFERROR(INDEX(Cost_Components!$N$2:$N$29,MATCH(E61,Cost_Components!$A$2:$A$29,0)),"")</f>
        <v>95</v>
      </c>
      <c r="AE61" s="16" t="str">
        <f>IFERROR(INDEX(Cost_Components!$O$2:$O$29,MATCH(E61,Cost_Components!$A$2:$A$29,0)),"")</f>
        <v>Both</v>
      </c>
      <c r="AF61" s="11">
        <v>44791.239676980898</v>
      </c>
      <c r="AG61" s="11">
        <v>44265.878305877603</v>
      </c>
      <c r="AH61" s="23">
        <f t="shared" si="7"/>
        <v>1</v>
      </c>
    </row>
    <row r="62" spans="1:34" hidden="1">
      <c r="A62" t="s">
        <v>228</v>
      </c>
      <c r="B62" s="20">
        <v>2033</v>
      </c>
      <c r="C62" t="s">
        <v>228</v>
      </c>
      <c r="D62" t="s">
        <v>232</v>
      </c>
      <c r="E62" s="22" t="s">
        <v>305</v>
      </c>
      <c r="F62" s="22" t="s">
        <v>306</v>
      </c>
      <c r="G62" s="22" t="s">
        <v>229</v>
      </c>
      <c r="H62" s="22" t="s">
        <v>237</v>
      </c>
      <c r="I62" s="22" t="s">
        <v>309</v>
      </c>
      <c r="J62" s="17">
        <f>IFERROR(INDEX(Cost_Components!$K$2:$K$29,MATCH(E62,Cost_Components!$A$2:$A$29,0)),"")</f>
        <v>0.5</v>
      </c>
      <c r="K62" s="17">
        <f t="shared" si="0"/>
        <v>0.47961538461538467</v>
      </c>
      <c r="L62" s="17">
        <f>IFERROR(INDEX(Cost_Components!$S$2:$S$29,MATCH(E62,Cost_Components!$A$2:$A$29,0)),"")</f>
        <v>0.31</v>
      </c>
      <c r="M62" s="28">
        <f>IFERROR(INDEX(Cost_Components!$L$2:$L$29,MATCH(E62,Cost_Components!$A$2:$A$29,0)),"")</f>
        <v>1</v>
      </c>
      <c r="N62" s="29">
        <f>IFERROR(INDEX(Cost_Components!$P$2:$P$29,MATCH(E62,Cost_Components!$A$2:$A$29,0)),"")</f>
        <v>282.51283610000002</v>
      </c>
      <c r="O62" s="23">
        <f t="shared" si="1"/>
        <v>22773.351226830451</v>
      </c>
      <c r="P62" s="23">
        <f t="shared" si="8"/>
        <v>22460.960890850351</v>
      </c>
      <c r="Q62" s="23">
        <f t="shared" si="9"/>
        <v>1967108.0264696479</v>
      </c>
      <c r="R62" s="23">
        <f t="shared" si="2"/>
        <v>3085732.2158130109</v>
      </c>
      <c r="S62" s="23">
        <f t="shared" si="3"/>
        <v>1118624.189343363</v>
      </c>
      <c r="T62" s="16">
        <f>IFERROR(INDEX(Cost_Components!$R$2:$R$29,MATCH(E62,Cost_Components!$A$2:$A$29,0)),"")</f>
        <v>1</v>
      </c>
      <c r="U62" s="26">
        <f>IFERROR(INDEX(Cost_Components!$Q$2:$Q$29,MATCH(E62,Cost_Components!$A$2:$A$29,0)),"")</f>
        <v>2023</v>
      </c>
      <c r="V62" s="30">
        <f>1/(1+Calculation_Assumptions!$B$5)^(B62-Calculation_Assumptions!$B$2)</f>
        <v>0.78940923431393573</v>
      </c>
      <c r="W62" s="23">
        <f t="shared" si="4"/>
        <v>1552853.2409882019</v>
      </c>
      <c r="X62" s="23">
        <f t="shared" si="5"/>
        <v>2435905.5057827933</v>
      </c>
      <c r="Y62" s="23">
        <f t="shared" si="6"/>
        <v>883052.26479459123</v>
      </c>
      <c r="Z62" s="17">
        <f>IFERROR(INDEX(Cost_Components!$T$2:$T$29,MATCH(E62,Cost_Components!$A$2:$A$29,0)),"")</f>
        <v>0.8</v>
      </c>
      <c r="AA62" s="26">
        <f>IFERROR(INDEX(Cost_Components!$U$2:$U$29,MATCH(E62,Cost_Components!$A$2:$A$29,0)),"")</f>
        <v>2025</v>
      </c>
      <c r="AB62" s="26">
        <f>IFERROR(INDEX(Cost_Components!$V$2:$V$29,MATCH(E62,Cost_Components!$A$2:$A$29,0)),"")</f>
        <v>2050</v>
      </c>
      <c r="AC62" s="26">
        <f>IFERROR(INDEX(Cost_Components!$M$2:$M$29,MATCH(E62,Cost_Components!$A$2:$A$29,0)),"")</f>
        <v>30</v>
      </c>
      <c r="AD62" s="26">
        <f>IFERROR(INDEX(Cost_Components!$N$2:$N$29,MATCH(E62,Cost_Components!$A$2:$A$29,0)),"")</f>
        <v>95</v>
      </c>
      <c r="AE62" s="16" t="str">
        <f>IFERROR(INDEX(Cost_Components!$O$2:$O$29,MATCH(E62,Cost_Components!$A$2:$A$29,0)),"")</f>
        <v>Both</v>
      </c>
      <c r="AF62" s="11">
        <v>45546.702453660902</v>
      </c>
      <c r="AG62" s="11">
        <v>44921.921781700701</v>
      </c>
      <c r="AH62" s="23">
        <f t="shared" si="7"/>
        <v>1</v>
      </c>
    </row>
    <row r="63" spans="1:34" hidden="1">
      <c r="A63" t="s">
        <v>228</v>
      </c>
      <c r="B63" s="20">
        <v>2034</v>
      </c>
      <c r="C63" t="s">
        <v>228</v>
      </c>
      <c r="D63" t="s">
        <v>232</v>
      </c>
      <c r="E63" s="22" t="s">
        <v>305</v>
      </c>
      <c r="F63" s="22" t="s">
        <v>306</v>
      </c>
      <c r="G63" s="22" t="s">
        <v>229</v>
      </c>
      <c r="H63" s="22" t="s">
        <v>237</v>
      </c>
      <c r="I63" s="22" t="s">
        <v>309</v>
      </c>
      <c r="J63" s="17">
        <f>IFERROR(INDEX(Cost_Components!$K$2:$K$29,MATCH(E63,Cost_Components!$A$2:$A$29,0)),"")</f>
        <v>0.5</v>
      </c>
      <c r="K63" s="17">
        <f t="shared" si="0"/>
        <v>0.49846153846153851</v>
      </c>
      <c r="L63" s="17">
        <f>IFERROR(INDEX(Cost_Components!$S$2:$S$29,MATCH(E63,Cost_Components!$A$2:$A$29,0)),"")</f>
        <v>0.31</v>
      </c>
      <c r="M63" s="28">
        <f>IFERROR(INDEX(Cost_Components!$L$2:$L$29,MATCH(E63,Cost_Components!$A$2:$A$29,0)),"")</f>
        <v>1</v>
      </c>
      <c r="N63" s="29">
        <f>IFERROR(INDEX(Cost_Components!$P$2:$P$29,MATCH(E63,Cost_Components!$A$2:$A$29,0)),"")</f>
        <v>282.51283610000002</v>
      </c>
      <c r="O63" s="23">
        <f t="shared" si="1"/>
        <v>23219.813672867451</v>
      </c>
      <c r="P63" s="23">
        <f t="shared" si="8"/>
        <v>22854.333324833351</v>
      </c>
      <c r="Q63" s="23">
        <f t="shared" si="9"/>
        <v>2001559.1826797579</v>
      </c>
      <c r="R63" s="23">
        <f t="shared" si="2"/>
        <v>3269855.5604262319</v>
      </c>
      <c r="S63" s="23">
        <f t="shared" si="3"/>
        <v>1268296.377746474</v>
      </c>
      <c r="T63" s="16">
        <f>IFERROR(INDEX(Cost_Components!$R$2:$R$29,MATCH(E63,Cost_Components!$A$2:$A$29,0)),"")</f>
        <v>1</v>
      </c>
      <c r="U63" s="26">
        <f>IFERROR(INDEX(Cost_Components!$Q$2:$Q$29,MATCH(E63,Cost_Components!$A$2:$A$29,0)),"")</f>
        <v>2023</v>
      </c>
      <c r="V63" s="30">
        <f>1/(1+Calculation_Assumptions!$B$5)^(B63-Calculation_Assumptions!$B$2)</f>
        <v>0.76641673234362695</v>
      </c>
      <c r="W63" s="23">
        <f t="shared" si="4"/>
        <v>1534028.4483818007</v>
      </c>
      <c r="X63" s="23">
        <f t="shared" si="5"/>
        <v>2506072.0138575118</v>
      </c>
      <c r="Y63" s="23">
        <f t="shared" si="6"/>
        <v>972043.5654757109</v>
      </c>
      <c r="Z63" s="17">
        <f>IFERROR(INDEX(Cost_Components!$T$2:$T$29,MATCH(E63,Cost_Components!$A$2:$A$29,0)),"")</f>
        <v>0.8</v>
      </c>
      <c r="AA63" s="26">
        <f>IFERROR(INDEX(Cost_Components!$U$2:$U$29,MATCH(E63,Cost_Components!$A$2:$A$29,0)),"")</f>
        <v>2025</v>
      </c>
      <c r="AB63" s="26">
        <f>IFERROR(INDEX(Cost_Components!$V$2:$V$29,MATCH(E63,Cost_Components!$A$2:$A$29,0)),"")</f>
        <v>2050</v>
      </c>
      <c r="AC63" s="26">
        <f>IFERROR(INDEX(Cost_Components!$M$2:$M$29,MATCH(E63,Cost_Components!$A$2:$A$29,0)),"")</f>
        <v>30</v>
      </c>
      <c r="AD63" s="26">
        <f>IFERROR(INDEX(Cost_Components!$N$2:$N$29,MATCH(E63,Cost_Components!$A$2:$A$29,0)),"")</f>
        <v>95</v>
      </c>
      <c r="AE63" s="16" t="str">
        <f>IFERROR(INDEX(Cost_Components!$O$2:$O$29,MATCH(E63,Cost_Components!$A$2:$A$29,0)),"")</f>
        <v>Both</v>
      </c>
      <c r="AF63" s="11">
        <v>46439.627345734902</v>
      </c>
      <c r="AG63" s="11">
        <v>45708.666649666702</v>
      </c>
      <c r="AH63" s="23">
        <f t="shared" si="7"/>
        <v>1</v>
      </c>
    </row>
    <row r="64" spans="1:34" hidden="1">
      <c r="A64" t="s">
        <v>228</v>
      </c>
      <c r="B64" s="20">
        <v>2035</v>
      </c>
      <c r="C64" t="s">
        <v>228</v>
      </c>
      <c r="D64" t="s">
        <v>232</v>
      </c>
      <c r="E64" s="22" t="s">
        <v>305</v>
      </c>
      <c r="F64" s="22" t="s">
        <v>306</v>
      </c>
      <c r="G64" s="22" t="s">
        <v>229</v>
      </c>
      <c r="H64" s="22" t="s">
        <v>237</v>
      </c>
      <c r="I64" s="22" t="s">
        <v>309</v>
      </c>
      <c r="J64" s="17">
        <f>IFERROR(INDEX(Cost_Components!$K$2:$K$29,MATCH(E64,Cost_Components!$A$2:$A$29,0)),"")</f>
        <v>0.5</v>
      </c>
      <c r="K64" s="17">
        <f t="shared" si="0"/>
        <v>0.51730769230769236</v>
      </c>
      <c r="L64" s="17">
        <f>IFERROR(INDEX(Cost_Components!$S$2:$S$29,MATCH(E64,Cost_Components!$A$2:$A$29,0)),"")</f>
        <v>0.31</v>
      </c>
      <c r="M64" s="28">
        <f>IFERROR(INDEX(Cost_Components!$L$2:$L$29,MATCH(E64,Cost_Components!$A$2:$A$29,0)),"")</f>
        <v>1</v>
      </c>
      <c r="N64" s="29">
        <f>IFERROR(INDEX(Cost_Components!$P$2:$P$29,MATCH(E64,Cost_Components!$A$2:$A$29,0)),"")</f>
        <v>282.51283610000002</v>
      </c>
      <c r="O64" s="23">
        <f t="shared" si="1"/>
        <v>23739.072136050701</v>
      </c>
      <c r="P64" s="23">
        <f t="shared" si="8"/>
        <v>23317.063008199999</v>
      </c>
      <c r="Q64" s="23">
        <f t="shared" si="9"/>
        <v>2042084.5759903837</v>
      </c>
      <c r="R64" s="23">
        <f t="shared" si="2"/>
        <v>3469371.9388457071</v>
      </c>
      <c r="S64" s="23">
        <f t="shared" si="3"/>
        <v>1427287.3628553234</v>
      </c>
      <c r="T64" s="16">
        <f>IFERROR(INDEX(Cost_Components!$R$2:$R$29,MATCH(E64,Cost_Components!$A$2:$A$29,0)),"")</f>
        <v>1</v>
      </c>
      <c r="U64" s="26">
        <f>IFERROR(INDEX(Cost_Components!$Q$2:$Q$29,MATCH(E64,Cost_Components!$A$2:$A$29,0)),"")</f>
        <v>2023</v>
      </c>
      <c r="V64" s="30">
        <f>1/(1+Calculation_Assumptions!$B$5)^(B64-Calculation_Assumptions!$B$2)</f>
        <v>0.74409391489672516</v>
      </c>
      <c r="W64" s="23">
        <f t="shared" si="4"/>
        <v>1519502.7066989036</v>
      </c>
      <c r="X64" s="23">
        <f t="shared" si="5"/>
        <v>2581538.548208544</v>
      </c>
      <c r="Y64" s="23">
        <f t="shared" si="6"/>
        <v>1062035.8415096402</v>
      </c>
      <c r="Z64" s="17">
        <f>IFERROR(INDEX(Cost_Components!$T$2:$T$29,MATCH(E64,Cost_Components!$A$2:$A$29,0)),"")</f>
        <v>0.8</v>
      </c>
      <c r="AA64" s="26">
        <f>IFERROR(INDEX(Cost_Components!$U$2:$U$29,MATCH(E64,Cost_Components!$A$2:$A$29,0)),"")</f>
        <v>2025</v>
      </c>
      <c r="AB64" s="26">
        <f>IFERROR(INDEX(Cost_Components!$V$2:$V$29,MATCH(E64,Cost_Components!$A$2:$A$29,0)),"")</f>
        <v>2050</v>
      </c>
      <c r="AC64" s="26">
        <f>IFERROR(INDEX(Cost_Components!$M$2:$M$29,MATCH(E64,Cost_Components!$A$2:$A$29,0)),"")</f>
        <v>30</v>
      </c>
      <c r="AD64" s="26">
        <f>IFERROR(INDEX(Cost_Components!$N$2:$N$29,MATCH(E64,Cost_Components!$A$2:$A$29,0)),"")</f>
        <v>95</v>
      </c>
      <c r="AE64" s="16" t="str">
        <f>IFERROR(INDEX(Cost_Components!$O$2:$O$29,MATCH(E64,Cost_Components!$A$2:$A$29,0)),"")</f>
        <v>Both</v>
      </c>
      <c r="AF64" s="11">
        <v>47478.144272101403</v>
      </c>
      <c r="AG64" s="11">
        <v>46634.126016399998</v>
      </c>
      <c r="AH64" s="23">
        <f t="shared" si="7"/>
        <v>1</v>
      </c>
    </row>
    <row r="65" spans="1:34" hidden="1">
      <c r="A65" t="s">
        <v>228</v>
      </c>
      <c r="B65" s="20">
        <v>2036</v>
      </c>
      <c r="C65" t="s">
        <v>228</v>
      </c>
      <c r="D65" t="s">
        <v>232</v>
      </c>
      <c r="E65" s="22" t="s">
        <v>305</v>
      </c>
      <c r="F65" s="22" t="s">
        <v>306</v>
      </c>
      <c r="G65" s="22" t="s">
        <v>229</v>
      </c>
      <c r="H65" s="22" t="s">
        <v>237</v>
      </c>
      <c r="I65" s="22" t="s">
        <v>309</v>
      </c>
      <c r="J65" s="17">
        <f>IFERROR(INDEX(Cost_Components!$K$2:$K$29,MATCH(E65,Cost_Components!$A$2:$A$29,0)),"")</f>
        <v>0.5</v>
      </c>
      <c r="K65" s="17">
        <f t="shared" si="0"/>
        <v>0.5361538461538462</v>
      </c>
      <c r="L65" s="17">
        <f>IFERROR(INDEX(Cost_Components!$S$2:$S$29,MATCH(E65,Cost_Components!$A$2:$A$29,0)),"")</f>
        <v>0.31</v>
      </c>
      <c r="M65" s="28">
        <f>IFERROR(INDEX(Cost_Components!$L$2:$L$29,MATCH(E65,Cost_Components!$A$2:$A$29,0)),"")</f>
        <v>1</v>
      </c>
      <c r="N65" s="29">
        <f>IFERROR(INDEX(Cost_Components!$P$2:$P$29,MATCH(E65,Cost_Components!$A$2:$A$29,0)),"")</f>
        <v>282.51283610000002</v>
      </c>
      <c r="O65" s="23">
        <f t="shared" si="1"/>
        <v>24333.092005005099</v>
      </c>
      <c r="P65" s="23">
        <f t="shared" si="8"/>
        <v>23850.955991422052</v>
      </c>
      <c r="Q65" s="23">
        <f t="shared" si="9"/>
        <v>2088842.3784582089</v>
      </c>
      <c r="R65" s="23">
        <f t="shared" si="2"/>
        <v>3685741.8083777768</v>
      </c>
      <c r="S65" s="23">
        <f t="shared" si="3"/>
        <v>1596899.4299195679</v>
      </c>
      <c r="T65" s="16">
        <f>IFERROR(INDEX(Cost_Components!$R$2:$R$29,MATCH(E65,Cost_Components!$A$2:$A$29,0)),"")</f>
        <v>1</v>
      </c>
      <c r="U65" s="26">
        <f>IFERROR(INDEX(Cost_Components!$Q$2:$Q$29,MATCH(E65,Cost_Components!$A$2:$A$29,0)),"")</f>
        <v>2023</v>
      </c>
      <c r="V65" s="30">
        <f>1/(1+Calculation_Assumptions!$B$5)^(B65-Calculation_Assumptions!$B$2)</f>
        <v>0.72242127659876232</v>
      </c>
      <c r="W65" s="23">
        <f t="shared" si="4"/>
        <v>1509024.1776593742</v>
      </c>
      <c r="X65" s="23">
        <f t="shared" si="5"/>
        <v>2662658.3024217044</v>
      </c>
      <c r="Y65" s="23">
        <f t="shared" si="6"/>
        <v>1153634.12476233</v>
      </c>
      <c r="Z65" s="17">
        <f>IFERROR(INDEX(Cost_Components!$T$2:$T$29,MATCH(E65,Cost_Components!$A$2:$A$29,0)),"")</f>
        <v>0.8</v>
      </c>
      <c r="AA65" s="26">
        <f>IFERROR(INDEX(Cost_Components!$U$2:$U$29,MATCH(E65,Cost_Components!$A$2:$A$29,0)),"")</f>
        <v>2025</v>
      </c>
      <c r="AB65" s="26">
        <f>IFERROR(INDEX(Cost_Components!$V$2:$V$29,MATCH(E65,Cost_Components!$A$2:$A$29,0)),"")</f>
        <v>2050</v>
      </c>
      <c r="AC65" s="26">
        <f>IFERROR(INDEX(Cost_Components!$M$2:$M$29,MATCH(E65,Cost_Components!$A$2:$A$29,0)),"")</f>
        <v>30</v>
      </c>
      <c r="AD65" s="26">
        <f>IFERROR(INDEX(Cost_Components!$N$2:$N$29,MATCH(E65,Cost_Components!$A$2:$A$29,0)),"")</f>
        <v>95</v>
      </c>
      <c r="AE65" s="16" t="str">
        <f>IFERROR(INDEX(Cost_Components!$O$2:$O$29,MATCH(E65,Cost_Components!$A$2:$A$29,0)),"")</f>
        <v>Both</v>
      </c>
      <c r="AF65" s="11">
        <v>48666.184010010198</v>
      </c>
      <c r="AG65" s="11">
        <v>47701.911982844103</v>
      </c>
      <c r="AH65" s="23">
        <f t="shared" si="7"/>
        <v>1</v>
      </c>
    </row>
    <row r="66" spans="1:34" hidden="1">
      <c r="A66" t="s">
        <v>228</v>
      </c>
      <c r="B66" s="20">
        <v>2037</v>
      </c>
      <c r="C66" t="s">
        <v>228</v>
      </c>
      <c r="D66" t="s">
        <v>232</v>
      </c>
      <c r="E66" s="22" t="s">
        <v>305</v>
      </c>
      <c r="F66" s="22" t="s">
        <v>306</v>
      </c>
      <c r="G66" s="22" t="s">
        <v>229</v>
      </c>
      <c r="H66" s="22" t="s">
        <v>237</v>
      </c>
      <c r="I66" s="22" t="s">
        <v>309</v>
      </c>
      <c r="J66" s="17">
        <f>IFERROR(INDEX(Cost_Components!$K$2:$K$29,MATCH(E66,Cost_Components!$A$2:$A$29,0)),"")</f>
        <v>0.5</v>
      </c>
      <c r="K66" s="17">
        <f t="shared" ref="K66:K129" si="10">IF(OR(L66="",Z66="",AA66="",AB66=""),"",IF(B66&lt;AA66,L66,IF(B66&gt;AB66,Z66,L66+(Z66-L66)*MIN(MAX((B66-AA66+1)/MAX(AB66-AA66+1,1),0),1))))</f>
        <v>0.55500000000000005</v>
      </c>
      <c r="L66" s="17">
        <f>IFERROR(INDEX(Cost_Components!$S$2:$S$29,MATCH(E66,Cost_Components!$A$2:$A$29,0)),"")</f>
        <v>0.31</v>
      </c>
      <c r="M66" s="28">
        <f>IFERROR(INDEX(Cost_Components!$L$2:$L$29,MATCH(E66,Cost_Components!$A$2:$A$29,0)),"")</f>
        <v>1</v>
      </c>
      <c r="N66" s="29">
        <f>IFERROR(INDEX(Cost_Components!$P$2:$P$29,MATCH(E66,Cost_Components!$A$2:$A$29,0)),"")</f>
        <v>282.51283610000002</v>
      </c>
      <c r="O66" s="23">
        <f t="shared" ref="O66:O129" si="11">AF66*J66</f>
        <v>24991.837510899801</v>
      </c>
      <c r="P66" s="23">
        <f t="shared" ref="P66:P129" si="12">AG66*J66</f>
        <v>24445.792744488299</v>
      </c>
      <c r="Q66" s="23">
        <f t="shared" ref="Q66:Q129" si="13">P66*L66*M66*N66</f>
        <v>2140937.57407704</v>
      </c>
      <c r="R66" s="23">
        <f t="shared" ref="R66:R129" si="14">O66*K66*M66*N66</f>
        <v>3918585.766477841</v>
      </c>
      <c r="S66" s="23">
        <f t="shared" ref="S66:S129" si="15">R66-Q66</f>
        <v>1777648.192400801</v>
      </c>
      <c r="T66" s="16">
        <f>IFERROR(INDEX(Cost_Components!$R$2:$R$29,MATCH(E66,Cost_Components!$A$2:$A$29,0)),"")</f>
        <v>1</v>
      </c>
      <c r="U66" s="26">
        <f>IFERROR(INDEX(Cost_Components!$Q$2:$Q$29,MATCH(E66,Cost_Components!$A$2:$A$29,0)),"")</f>
        <v>2023</v>
      </c>
      <c r="V66" s="30">
        <f>1/(1+Calculation_Assumptions!$B$5)^(B66-Calculation_Assumptions!$B$2)</f>
        <v>0.70137988019297326</v>
      </c>
      <c r="W66" s="23">
        <f t="shared" ref="W66:W129" si="16">Q66*V66</f>
        <v>1501610.5392067891</v>
      </c>
      <c r="X66" s="23">
        <f t="shared" ref="X66:X129" si="17">R66*V66</f>
        <v>2748417.2154181185</v>
      </c>
      <c r="Y66" s="23">
        <f t="shared" ref="Y66:Y129" si="18">S66*V66</f>
        <v>1246806.6762113292</v>
      </c>
      <c r="Z66" s="17">
        <f>IFERROR(INDEX(Cost_Components!$T$2:$T$29,MATCH(E66,Cost_Components!$A$2:$A$29,0)),"")</f>
        <v>0.8</v>
      </c>
      <c r="AA66" s="26">
        <f>IFERROR(INDEX(Cost_Components!$U$2:$U$29,MATCH(E66,Cost_Components!$A$2:$A$29,0)),"")</f>
        <v>2025</v>
      </c>
      <c r="AB66" s="26">
        <f>IFERROR(INDEX(Cost_Components!$V$2:$V$29,MATCH(E66,Cost_Components!$A$2:$A$29,0)),"")</f>
        <v>2050</v>
      </c>
      <c r="AC66" s="26">
        <f>IFERROR(INDEX(Cost_Components!$M$2:$M$29,MATCH(E66,Cost_Components!$A$2:$A$29,0)),"")</f>
        <v>30</v>
      </c>
      <c r="AD66" s="26">
        <f>IFERROR(INDEX(Cost_Components!$N$2:$N$29,MATCH(E66,Cost_Components!$A$2:$A$29,0)),"")</f>
        <v>95</v>
      </c>
      <c r="AE66" s="16" t="str">
        <f>IFERROR(INDEX(Cost_Components!$O$2:$O$29,MATCH(E66,Cost_Components!$A$2:$A$29,0)),"")</f>
        <v>Both</v>
      </c>
      <c r="AF66" s="11">
        <v>49983.675021799601</v>
      </c>
      <c r="AG66" s="11">
        <v>48891.585488976598</v>
      </c>
      <c r="AH66" s="23">
        <f t="shared" ref="AH66:AH129" si="19">IF(H66="shared-count-once",COUNTIFS($A$2:$A$1457,A66,$B$2:$B$1457,B66,$E$2:$E$1457,E66),1)</f>
        <v>1</v>
      </c>
    </row>
    <row r="67" spans="1:34" hidden="1">
      <c r="A67" t="s">
        <v>228</v>
      </c>
      <c r="B67" s="20">
        <v>2038</v>
      </c>
      <c r="C67" t="s">
        <v>228</v>
      </c>
      <c r="D67" t="s">
        <v>232</v>
      </c>
      <c r="E67" s="22" t="s">
        <v>305</v>
      </c>
      <c r="F67" s="22" t="s">
        <v>306</v>
      </c>
      <c r="G67" s="22" t="s">
        <v>229</v>
      </c>
      <c r="H67" s="22" t="s">
        <v>237</v>
      </c>
      <c r="I67" s="22" t="s">
        <v>309</v>
      </c>
      <c r="J67" s="17">
        <f>IFERROR(INDEX(Cost_Components!$K$2:$K$29,MATCH(E67,Cost_Components!$A$2:$A$29,0)),"")</f>
        <v>0.5</v>
      </c>
      <c r="K67" s="17">
        <f t="shared" si="10"/>
        <v>0.57384615384615389</v>
      </c>
      <c r="L67" s="17">
        <f>IFERROR(INDEX(Cost_Components!$S$2:$S$29,MATCH(E67,Cost_Components!$A$2:$A$29,0)),"")</f>
        <v>0.31</v>
      </c>
      <c r="M67" s="28">
        <f>IFERROR(INDEX(Cost_Components!$L$2:$L$29,MATCH(E67,Cost_Components!$A$2:$A$29,0)),"")</f>
        <v>1</v>
      </c>
      <c r="N67" s="29">
        <f>IFERROR(INDEX(Cost_Components!$P$2:$P$29,MATCH(E67,Cost_Components!$A$2:$A$29,0)),"")</f>
        <v>282.51283610000002</v>
      </c>
      <c r="O67" s="23">
        <f t="shared" si="11"/>
        <v>25708.113145953601</v>
      </c>
      <c r="P67" s="23">
        <f t="shared" si="12"/>
        <v>25094.217585548649</v>
      </c>
      <c r="Q67" s="23">
        <f t="shared" si="13"/>
        <v>2197725.9597391915</v>
      </c>
      <c r="R67" s="23">
        <f t="shared" si="14"/>
        <v>4167771.1376228556</v>
      </c>
      <c r="S67" s="23">
        <f t="shared" si="15"/>
        <v>1970045.1778836641</v>
      </c>
      <c r="T67" s="16">
        <f>IFERROR(INDEX(Cost_Components!$R$2:$R$29,MATCH(E67,Cost_Components!$A$2:$A$29,0)),"")</f>
        <v>1</v>
      </c>
      <c r="U67" s="26">
        <f>IFERROR(INDEX(Cost_Components!$Q$2:$Q$29,MATCH(E67,Cost_Components!$A$2:$A$29,0)),"")</f>
        <v>2023</v>
      </c>
      <c r="V67" s="30">
        <f>1/(1+Calculation_Assumptions!$B$5)^(B67-Calculation_Assumptions!$B$2)</f>
        <v>0.68095133999317792</v>
      </c>
      <c r="W67" s="23">
        <f t="shared" si="16"/>
        <v>1496544.4372221953</v>
      </c>
      <c r="X67" s="23">
        <f t="shared" si="17"/>
        <v>2838049.3409491749</v>
      </c>
      <c r="Y67" s="23">
        <f t="shared" si="18"/>
        <v>1341504.9037269796</v>
      </c>
      <c r="Z67" s="17">
        <f>IFERROR(INDEX(Cost_Components!$T$2:$T$29,MATCH(E67,Cost_Components!$A$2:$A$29,0)),"")</f>
        <v>0.8</v>
      </c>
      <c r="AA67" s="26">
        <f>IFERROR(INDEX(Cost_Components!$U$2:$U$29,MATCH(E67,Cost_Components!$A$2:$A$29,0)),"")</f>
        <v>2025</v>
      </c>
      <c r="AB67" s="26">
        <f>IFERROR(INDEX(Cost_Components!$V$2:$V$29,MATCH(E67,Cost_Components!$A$2:$A$29,0)),"")</f>
        <v>2050</v>
      </c>
      <c r="AC67" s="26">
        <f>IFERROR(INDEX(Cost_Components!$M$2:$M$29,MATCH(E67,Cost_Components!$A$2:$A$29,0)),"")</f>
        <v>30</v>
      </c>
      <c r="AD67" s="26">
        <f>IFERROR(INDEX(Cost_Components!$N$2:$N$29,MATCH(E67,Cost_Components!$A$2:$A$29,0)),"")</f>
        <v>95</v>
      </c>
      <c r="AE67" s="16" t="str">
        <f>IFERROR(INDEX(Cost_Components!$O$2:$O$29,MATCH(E67,Cost_Components!$A$2:$A$29,0)),"")</f>
        <v>Both</v>
      </c>
      <c r="AF67" s="11">
        <v>51416.226291907202</v>
      </c>
      <c r="AG67" s="11">
        <v>50188.435171097299</v>
      </c>
      <c r="AH67" s="23">
        <f t="shared" si="19"/>
        <v>1</v>
      </c>
    </row>
    <row r="68" spans="1:34" hidden="1">
      <c r="A68" t="s">
        <v>228</v>
      </c>
      <c r="B68" s="20">
        <v>2039</v>
      </c>
      <c r="C68" t="s">
        <v>228</v>
      </c>
      <c r="D68" t="s">
        <v>232</v>
      </c>
      <c r="E68" s="22" t="s">
        <v>305</v>
      </c>
      <c r="F68" s="22" t="s">
        <v>306</v>
      </c>
      <c r="G68" s="22" t="s">
        <v>229</v>
      </c>
      <c r="H68" s="22" t="s">
        <v>237</v>
      </c>
      <c r="I68" s="22" t="s">
        <v>309</v>
      </c>
      <c r="J68" s="17">
        <f>IFERROR(INDEX(Cost_Components!$K$2:$K$29,MATCH(E68,Cost_Components!$A$2:$A$29,0)),"")</f>
        <v>0.5</v>
      </c>
      <c r="K68" s="17">
        <f t="shared" si="10"/>
        <v>0.59269230769230763</v>
      </c>
      <c r="L68" s="17">
        <f>IFERROR(INDEX(Cost_Components!$S$2:$S$29,MATCH(E68,Cost_Components!$A$2:$A$29,0)),"")</f>
        <v>0.31</v>
      </c>
      <c r="M68" s="28">
        <f>IFERROR(INDEX(Cost_Components!$L$2:$L$29,MATCH(E68,Cost_Components!$A$2:$A$29,0)),"")</f>
        <v>1</v>
      </c>
      <c r="N68" s="29">
        <f>IFERROR(INDEX(Cost_Components!$P$2:$P$29,MATCH(E68,Cost_Components!$A$2:$A$29,0)),"")</f>
        <v>282.51283610000002</v>
      </c>
      <c r="O68" s="23">
        <f t="shared" si="11"/>
        <v>26472.498880233848</v>
      </c>
      <c r="P68" s="23">
        <f t="shared" si="12"/>
        <v>25786.627840790101</v>
      </c>
      <c r="Q68" s="23">
        <f t="shared" si="13"/>
        <v>2258366.5430746176</v>
      </c>
      <c r="R68" s="23">
        <f t="shared" si="14"/>
        <v>4432639.5216127206</v>
      </c>
      <c r="S68" s="23">
        <f t="shared" si="15"/>
        <v>2174272.9785381029</v>
      </c>
      <c r="T68" s="16">
        <f>IFERROR(INDEX(Cost_Components!$R$2:$R$29,MATCH(E68,Cost_Components!$A$2:$A$29,0)),"")</f>
        <v>1</v>
      </c>
      <c r="U68" s="26">
        <f>IFERROR(INDEX(Cost_Components!$Q$2:$Q$29,MATCH(E68,Cost_Components!$A$2:$A$29,0)),"")</f>
        <v>2023</v>
      </c>
      <c r="V68" s="30">
        <f>1/(1+Calculation_Assumptions!$B$5)^(B68-Calculation_Assumptions!$B$2)</f>
        <v>0.66111780581861923</v>
      </c>
      <c r="W68" s="23">
        <f t="shared" si="16"/>
        <v>1493046.3336916715</v>
      </c>
      <c r="X68" s="23">
        <f t="shared" si="17"/>
        <v>2930496.9145134958</v>
      </c>
      <c r="Y68" s="23">
        <f t="shared" si="18"/>
        <v>1437450.5808218245</v>
      </c>
      <c r="Z68" s="17">
        <f>IFERROR(INDEX(Cost_Components!$T$2:$T$29,MATCH(E68,Cost_Components!$A$2:$A$29,0)),"")</f>
        <v>0.8</v>
      </c>
      <c r="AA68" s="26">
        <f>IFERROR(INDEX(Cost_Components!$U$2:$U$29,MATCH(E68,Cost_Components!$A$2:$A$29,0)),"")</f>
        <v>2025</v>
      </c>
      <c r="AB68" s="26">
        <f>IFERROR(INDEX(Cost_Components!$V$2:$V$29,MATCH(E68,Cost_Components!$A$2:$A$29,0)),"")</f>
        <v>2050</v>
      </c>
      <c r="AC68" s="26">
        <f>IFERROR(INDEX(Cost_Components!$M$2:$M$29,MATCH(E68,Cost_Components!$A$2:$A$29,0)),"")</f>
        <v>30</v>
      </c>
      <c r="AD68" s="26">
        <f>IFERROR(INDEX(Cost_Components!$N$2:$N$29,MATCH(E68,Cost_Components!$A$2:$A$29,0)),"")</f>
        <v>95</v>
      </c>
      <c r="AE68" s="16" t="str">
        <f>IFERROR(INDEX(Cost_Components!$O$2:$O$29,MATCH(E68,Cost_Components!$A$2:$A$29,0)),"")</f>
        <v>Both</v>
      </c>
      <c r="AF68" s="11">
        <v>52944.997760467697</v>
      </c>
      <c r="AG68" s="11">
        <v>51573.255681580202</v>
      </c>
      <c r="AH68" s="23">
        <f t="shared" si="19"/>
        <v>1</v>
      </c>
    </row>
    <row r="69" spans="1:34" hidden="1">
      <c r="A69" t="s">
        <v>228</v>
      </c>
      <c r="B69" s="20">
        <v>2040</v>
      </c>
      <c r="C69" t="s">
        <v>228</v>
      </c>
      <c r="D69" t="s">
        <v>232</v>
      </c>
      <c r="E69" s="22" t="s">
        <v>305</v>
      </c>
      <c r="F69" s="22" t="s">
        <v>306</v>
      </c>
      <c r="G69" s="22" t="s">
        <v>229</v>
      </c>
      <c r="H69" s="22" t="s">
        <v>237</v>
      </c>
      <c r="I69" s="22" t="s">
        <v>309</v>
      </c>
      <c r="J69" s="17">
        <f>IFERROR(INDEX(Cost_Components!$K$2:$K$29,MATCH(E69,Cost_Components!$A$2:$A$29,0)),"")</f>
        <v>0.5</v>
      </c>
      <c r="K69" s="17">
        <f t="shared" si="10"/>
        <v>0.61153846153846159</v>
      </c>
      <c r="L69" s="17">
        <f>IFERROR(INDEX(Cost_Components!$S$2:$S$29,MATCH(E69,Cost_Components!$A$2:$A$29,0)),"")</f>
        <v>0.31</v>
      </c>
      <c r="M69" s="28">
        <f>IFERROR(INDEX(Cost_Components!$L$2:$L$29,MATCH(E69,Cost_Components!$A$2:$A$29,0)),"")</f>
        <v>1</v>
      </c>
      <c r="N69" s="29">
        <f>IFERROR(INDEX(Cost_Components!$P$2:$P$29,MATCH(E69,Cost_Components!$A$2:$A$29,0)),"")</f>
        <v>282.51283610000002</v>
      </c>
      <c r="O69" s="23">
        <f t="shared" si="11"/>
        <v>27286.265220316051</v>
      </c>
      <c r="P69" s="23">
        <f t="shared" si="12"/>
        <v>26524.19824526025</v>
      </c>
      <c r="Q69" s="23">
        <f t="shared" si="13"/>
        <v>2322962.2061796063</v>
      </c>
      <c r="R69" s="23">
        <f t="shared" si="14"/>
        <v>4714178.8756190632</v>
      </c>
      <c r="S69" s="23">
        <f t="shared" si="15"/>
        <v>2391216.6694394569</v>
      </c>
      <c r="T69" s="16">
        <f>IFERROR(INDEX(Cost_Components!$R$2:$R$29,MATCH(E69,Cost_Components!$A$2:$A$29,0)),"")</f>
        <v>1</v>
      </c>
      <c r="U69" s="26">
        <f>IFERROR(INDEX(Cost_Components!$Q$2:$Q$29,MATCH(E69,Cost_Components!$A$2:$A$29,0)),"")</f>
        <v>2023</v>
      </c>
      <c r="V69" s="30">
        <f>1/(1+Calculation_Assumptions!$B$5)^(B69-Calculation_Assumptions!$B$2)</f>
        <v>0.64186194739671765</v>
      </c>
      <c r="W69" s="23">
        <f t="shared" si="16"/>
        <v>1491021.0453874175</v>
      </c>
      <c r="X69" s="23">
        <f t="shared" si="17"/>
        <v>3025852.0334813208</v>
      </c>
      <c r="Y69" s="23">
        <f t="shared" si="18"/>
        <v>1534830.9880939031</v>
      </c>
      <c r="Z69" s="17">
        <f>IFERROR(INDEX(Cost_Components!$T$2:$T$29,MATCH(E69,Cost_Components!$A$2:$A$29,0)),"")</f>
        <v>0.8</v>
      </c>
      <c r="AA69" s="26">
        <f>IFERROR(INDEX(Cost_Components!$U$2:$U$29,MATCH(E69,Cost_Components!$A$2:$A$29,0)),"")</f>
        <v>2025</v>
      </c>
      <c r="AB69" s="26">
        <f>IFERROR(INDEX(Cost_Components!$V$2:$V$29,MATCH(E69,Cost_Components!$A$2:$A$29,0)),"")</f>
        <v>2050</v>
      </c>
      <c r="AC69" s="26">
        <f>IFERROR(INDEX(Cost_Components!$M$2:$M$29,MATCH(E69,Cost_Components!$A$2:$A$29,0)),"")</f>
        <v>30</v>
      </c>
      <c r="AD69" s="26">
        <f>IFERROR(INDEX(Cost_Components!$N$2:$N$29,MATCH(E69,Cost_Components!$A$2:$A$29,0)),"")</f>
        <v>95</v>
      </c>
      <c r="AE69" s="16" t="str">
        <f>IFERROR(INDEX(Cost_Components!$O$2:$O$29,MATCH(E69,Cost_Components!$A$2:$A$29,0)),"")</f>
        <v>Both</v>
      </c>
      <c r="AF69" s="11">
        <v>54572.530440632101</v>
      </c>
      <c r="AG69" s="11">
        <v>53048.396490520499</v>
      </c>
      <c r="AH69" s="23">
        <f t="shared" si="19"/>
        <v>1</v>
      </c>
    </row>
    <row r="70" spans="1:34" hidden="1">
      <c r="A70" t="s">
        <v>228</v>
      </c>
      <c r="B70" s="20">
        <v>2041</v>
      </c>
      <c r="C70" t="s">
        <v>228</v>
      </c>
      <c r="D70" t="s">
        <v>232</v>
      </c>
      <c r="E70" s="22" t="s">
        <v>305</v>
      </c>
      <c r="F70" s="22" t="s">
        <v>306</v>
      </c>
      <c r="G70" s="22" t="s">
        <v>229</v>
      </c>
      <c r="H70" s="22" t="s">
        <v>237</v>
      </c>
      <c r="I70" s="22" t="s">
        <v>309</v>
      </c>
      <c r="J70" s="17">
        <f>IFERROR(INDEX(Cost_Components!$K$2:$K$29,MATCH(E70,Cost_Components!$A$2:$A$29,0)),"")</f>
        <v>0.5</v>
      </c>
      <c r="K70" s="17">
        <f t="shared" si="10"/>
        <v>0.63038461538461543</v>
      </c>
      <c r="L70" s="17">
        <f>IFERROR(INDEX(Cost_Components!$S$2:$S$29,MATCH(E70,Cost_Components!$A$2:$A$29,0)),"")</f>
        <v>0.31</v>
      </c>
      <c r="M70" s="28">
        <f>IFERROR(INDEX(Cost_Components!$L$2:$L$29,MATCH(E70,Cost_Components!$A$2:$A$29,0)),"")</f>
        <v>1</v>
      </c>
      <c r="N70" s="29">
        <f>IFERROR(INDEX(Cost_Components!$P$2:$P$29,MATCH(E70,Cost_Components!$A$2:$A$29,0)),"")</f>
        <v>282.51283610000002</v>
      </c>
      <c r="O70" s="23">
        <f t="shared" si="11"/>
        <v>28157.97317181445</v>
      </c>
      <c r="P70" s="23">
        <f t="shared" si="12"/>
        <v>27315.287866666298</v>
      </c>
      <c r="Q70" s="23">
        <f t="shared" si="13"/>
        <v>2392245.0276709427</v>
      </c>
      <c r="R70" s="23">
        <f t="shared" si="14"/>
        <v>5014702.5926459646</v>
      </c>
      <c r="S70" s="23">
        <f t="shared" si="15"/>
        <v>2622457.5649750219</v>
      </c>
      <c r="T70" s="16">
        <f>IFERROR(INDEX(Cost_Components!$R$2:$R$29,MATCH(E70,Cost_Components!$A$2:$A$29,0)),"")</f>
        <v>1</v>
      </c>
      <c r="U70" s="26">
        <f>IFERROR(INDEX(Cost_Components!$Q$2:$Q$29,MATCH(E70,Cost_Components!$A$2:$A$29,0)),"")</f>
        <v>2023</v>
      </c>
      <c r="V70" s="30">
        <f>1/(1+Calculation_Assumptions!$B$5)^(B70-Calculation_Assumptions!$B$2)</f>
        <v>0.62316693922011435</v>
      </c>
      <c r="W70" s="23">
        <f t="shared" si="16"/>
        <v>1490768.011758239</v>
      </c>
      <c r="X70" s="23">
        <f t="shared" si="17"/>
        <v>3124996.8657583576</v>
      </c>
      <c r="Y70" s="23">
        <f t="shared" si="18"/>
        <v>1634228.8540001186</v>
      </c>
      <c r="Z70" s="17">
        <f>IFERROR(INDEX(Cost_Components!$T$2:$T$29,MATCH(E70,Cost_Components!$A$2:$A$29,0)),"")</f>
        <v>0.8</v>
      </c>
      <c r="AA70" s="26">
        <f>IFERROR(INDEX(Cost_Components!$U$2:$U$29,MATCH(E70,Cost_Components!$A$2:$A$29,0)),"")</f>
        <v>2025</v>
      </c>
      <c r="AB70" s="26">
        <f>IFERROR(INDEX(Cost_Components!$V$2:$V$29,MATCH(E70,Cost_Components!$A$2:$A$29,0)),"")</f>
        <v>2050</v>
      </c>
      <c r="AC70" s="26">
        <f>IFERROR(INDEX(Cost_Components!$M$2:$M$29,MATCH(E70,Cost_Components!$A$2:$A$29,0)),"")</f>
        <v>30</v>
      </c>
      <c r="AD70" s="26">
        <f>IFERROR(INDEX(Cost_Components!$N$2:$N$29,MATCH(E70,Cost_Components!$A$2:$A$29,0)),"")</f>
        <v>95</v>
      </c>
      <c r="AE70" s="16" t="str">
        <f>IFERROR(INDEX(Cost_Components!$O$2:$O$29,MATCH(E70,Cost_Components!$A$2:$A$29,0)),"")</f>
        <v>Both</v>
      </c>
      <c r="AF70" s="11">
        <v>56315.946343628901</v>
      </c>
      <c r="AG70" s="11">
        <v>54630.575733332596</v>
      </c>
      <c r="AH70" s="23">
        <f t="shared" si="19"/>
        <v>1</v>
      </c>
    </row>
    <row r="71" spans="1:34" hidden="1">
      <c r="A71" t="s">
        <v>228</v>
      </c>
      <c r="B71" s="20">
        <v>2042</v>
      </c>
      <c r="C71" t="s">
        <v>228</v>
      </c>
      <c r="D71" t="s">
        <v>232</v>
      </c>
      <c r="E71" s="22" t="s">
        <v>305</v>
      </c>
      <c r="F71" s="22" t="s">
        <v>306</v>
      </c>
      <c r="G71" s="22" t="s">
        <v>229</v>
      </c>
      <c r="H71" s="22" t="s">
        <v>237</v>
      </c>
      <c r="I71" s="22" t="s">
        <v>309</v>
      </c>
      <c r="J71" s="17">
        <f>IFERROR(INDEX(Cost_Components!$K$2:$K$29,MATCH(E71,Cost_Components!$A$2:$A$29,0)),"")</f>
        <v>0.5</v>
      </c>
      <c r="K71" s="17">
        <f t="shared" si="10"/>
        <v>0.64923076923076928</v>
      </c>
      <c r="L71" s="17">
        <f>IFERROR(INDEX(Cost_Components!$S$2:$S$29,MATCH(E71,Cost_Components!$A$2:$A$29,0)),"")</f>
        <v>0.31</v>
      </c>
      <c r="M71" s="28">
        <f>IFERROR(INDEX(Cost_Components!$L$2:$L$29,MATCH(E71,Cost_Components!$A$2:$A$29,0)),"")</f>
        <v>1</v>
      </c>
      <c r="N71" s="29">
        <f>IFERROR(INDEX(Cost_Components!$P$2:$P$29,MATCH(E71,Cost_Components!$A$2:$A$29,0)),"")</f>
        <v>282.51283610000002</v>
      </c>
      <c r="O71" s="23">
        <f t="shared" si="11"/>
        <v>29081.037734694452</v>
      </c>
      <c r="P71" s="23">
        <f t="shared" si="12"/>
        <v>28153.096530869701</v>
      </c>
      <c r="Q71" s="23">
        <f t="shared" si="13"/>
        <v>2465619.4552392522</v>
      </c>
      <c r="R71" s="23">
        <f t="shared" si="14"/>
        <v>5333928.3703098036</v>
      </c>
      <c r="S71" s="23">
        <f t="shared" si="15"/>
        <v>2868308.9150705514</v>
      </c>
      <c r="T71" s="16">
        <f>IFERROR(INDEX(Cost_Components!$R$2:$R$29,MATCH(E71,Cost_Components!$A$2:$A$29,0)),"")</f>
        <v>1</v>
      </c>
      <c r="U71" s="26">
        <f>IFERROR(INDEX(Cost_Components!$Q$2:$Q$29,MATCH(E71,Cost_Components!$A$2:$A$29,0)),"")</f>
        <v>2023</v>
      </c>
      <c r="V71" s="30">
        <f>1/(1+Calculation_Assumptions!$B$5)^(B71-Calculation_Assumptions!$B$2)</f>
        <v>0.60501644584477121</v>
      </c>
      <c r="W71" s="23">
        <f t="shared" si="16"/>
        <v>1491740.3196145734</v>
      </c>
      <c r="X71" s="23">
        <f t="shared" si="17"/>
        <v>3227114.3849954302</v>
      </c>
      <c r="Y71" s="23">
        <f t="shared" si="18"/>
        <v>1735374.0653808569</v>
      </c>
      <c r="Z71" s="17">
        <f>IFERROR(INDEX(Cost_Components!$T$2:$T$29,MATCH(E71,Cost_Components!$A$2:$A$29,0)),"")</f>
        <v>0.8</v>
      </c>
      <c r="AA71" s="26">
        <f>IFERROR(INDEX(Cost_Components!$U$2:$U$29,MATCH(E71,Cost_Components!$A$2:$A$29,0)),"")</f>
        <v>2025</v>
      </c>
      <c r="AB71" s="26">
        <f>IFERROR(INDEX(Cost_Components!$V$2:$V$29,MATCH(E71,Cost_Components!$A$2:$A$29,0)),"")</f>
        <v>2050</v>
      </c>
      <c r="AC71" s="26">
        <f>IFERROR(INDEX(Cost_Components!$M$2:$M$29,MATCH(E71,Cost_Components!$A$2:$A$29,0)),"")</f>
        <v>30</v>
      </c>
      <c r="AD71" s="26">
        <f>IFERROR(INDEX(Cost_Components!$N$2:$N$29,MATCH(E71,Cost_Components!$A$2:$A$29,0)),"")</f>
        <v>95</v>
      </c>
      <c r="AE71" s="16" t="str">
        <f>IFERROR(INDEX(Cost_Components!$O$2:$O$29,MATCH(E71,Cost_Components!$A$2:$A$29,0)),"")</f>
        <v>Both</v>
      </c>
      <c r="AF71" s="11">
        <v>58162.075469388903</v>
      </c>
      <c r="AG71" s="11">
        <v>56306.193061739403</v>
      </c>
      <c r="AH71" s="23">
        <f t="shared" si="19"/>
        <v>1</v>
      </c>
    </row>
    <row r="72" spans="1:34" hidden="1">
      <c r="A72" t="s">
        <v>228</v>
      </c>
      <c r="B72" s="20">
        <v>2043</v>
      </c>
      <c r="C72" t="s">
        <v>228</v>
      </c>
      <c r="D72" t="s">
        <v>232</v>
      </c>
      <c r="E72" s="22" t="s">
        <v>305</v>
      </c>
      <c r="F72" s="22" t="s">
        <v>306</v>
      </c>
      <c r="G72" s="22" t="s">
        <v>229</v>
      </c>
      <c r="H72" s="22" t="s">
        <v>237</v>
      </c>
      <c r="I72" s="22" t="s">
        <v>309</v>
      </c>
      <c r="J72" s="17">
        <f>IFERROR(INDEX(Cost_Components!$K$2:$K$29,MATCH(E72,Cost_Components!$A$2:$A$29,0)),"")</f>
        <v>0.5</v>
      </c>
      <c r="K72" s="17">
        <f t="shared" si="10"/>
        <v>0.66807692307692301</v>
      </c>
      <c r="L72" s="17">
        <f>IFERROR(INDEX(Cost_Components!$S$2:$S$29,MATCH(E72,Cost_Components!$A$2:$A$29,0)),"")</f>
        <v>0.31</v>
      </c>
      <c r="M72" s="28">
        <f>IFERROR(INDEX(Cost_Components!$L$2:$L$29,MATCH(E72,Cost_Components!$A$2:$A$29,0)),"")</f>
        <v>1</v>
      </c>
      <c r="N72" s="29">
        <f>IFERROR(INDEX(Cost_Components!$P$2:$P$29,MATCH(E72,Cost_Components!$A$2:$A$29,0)),"")</f>
        <v>282.51283610000002</v>
      </c>
      <c r="O72" s="23">
        <f t="shared" si="11"/>
        <v>30040.72983158725</v>
      </c>
      <c r="P72" s="23">
        <f t="shared" si="12"/>
        <v>29022.74842086565</v>
      </c>
      <c r="Q72" s="23">
        <f t="shared" si="13"/>
        <v>2541782.680016621</v>
      </c>
      <c r="R72" s="23">
        <f t="shared" si="14"/>
        <v>5669896.5490308534</v>
      </c>
      <c r="S72" s="23">
        <f t="shared" si="15"/>
        <v>3128113.8690142324</v>
      </c>
      <c r="T72" s="16">
        <f>IFERROR(INDEX(Cost_Components!$R$2:$R$29,MATCH(E72,Cost_Components!$A$2:$A$29,0)),"")</f>
        <v>1</v>
      </c>
      <c r="U72" s="26">
        <f>IFERROR(INDEX(Cost_Components!$Q$2:$Q$29,MATCH(E72,Cost_Components!$A$2:$A$29,0)),"")</f>
        <v>2023</v>
      </c>
      <c r="V72" s="30">
        <f>1/(1+Calculation_Assumptions!$B$5)^(B72-Calculation_Assumptions!$B$2)</f>
        <v>0.5873946076162827</v>
      </c>
      <c r="W72" s="23">
        <f t="shared" si="16"/>
        <v>1493029.4399742265</v>
      </c>
      <c r="X72" s="23">
        <f t="shared" si="17"/>
        <v>3330466.6586428937</v>
      </c>
      <c r="Y72" s="23">
        <f t="shared" si="18"/>
        <v>1837437.2186686669</v>
      </c>
      <c r="Z72" s="17">
        <f>IFERROR(INDEX(Cost_Components!$T$2:$T$29,MATCH(E72,Cost_Components!$A$2:$A$29,0)),"")</f>
        <v>0.8</v>
      </c>
      <c r="AA72" s="26">
        <f>IFERROR(INDEX(Cost_Components!$U$2:$U$29,MATCH(E72,Cost_Components!$A$2:$A$29,0)),"")</f>
        <v>2025</v>
      </c>
      <c r="AB72" s="26">
        <f>IFERROR(INDEX(Cost_Components!$V$2:$V$29,MATCH(E72,Cost_Components!$A$2:$A$29,0)),"")</f>
        <v>2050</v>
      </c>
      <c r="AC72" s="26">
        <f>IFERROR(INDEX(Cost_Components!$M$2:$M$29,MATCH(E72,Cost_Components!$A$2:$A$29,0)),"")</f>
        <v>30</v>
      </c>
      <c r="AD72" s="26">
        <f>IFERROR(INDEX(Cost_Components!$N$2:$N$29,MATCH(E72,Cost_Components!$A$2:$A$29,0)),"")</f>
        <v>95</v>
      </c>
      <c r="AE72" s="16" t="str">
        <f>IFERROR(INDEX(Cost_Components!$O$2:$O$29,MATCH(E72,Cost_Components!$A$2:$A$29,0)),"")</f>
        <v>Both</v>
      </c>
      <c r="AF72" s="11">
        <v>60081.459663174501</v>
      </c>
      <c r="AG72" s="11">
        <v>58045.496841731299</v>
      </c>
      <c r="AH72" s="23">
        <f t="shared" si="19"/>
        <v>1</v>
      </c>
    </row>
    <row r="73" spans="1:34" hidden="1">
      <c r="A73" t="s">
        <v>228</v>
      </c>
      <c r="B73" s="20">
        <v>2044</v>
      </c>
      <c r="C73" t="s">
        <v>228</v>
      </c>
      <c r="D73" t="s">
        <v>232</v>
      </c>
      <c r="E73" s="22" t="s">
        <v>305</v>
      </c>
      <c r="F73" s="22" t="s">
        <v>306</v>
      </c>
      <c r="G73" s="22" t="s">
        <v>229</v>
      </c>
      <c r="H73" s="22" t="s">
        <v>237</v>
      </c>
      <c r="I73" s="22" t="s">
        <v>309</v>
      </c>
      <c r="J73" s="17">
        <f>IFERROR(INDEX(Cost_Components!$K$2:$K$29,MATCH(E73,Cost_Components!$A$2:$A$29,0)),"")</f>
        <v>0.5</v>
      </c>
      <c r="K73" s="17">
        <f t="shared" si="10"/>
        <v>0.68692307692307697</v>
      </c>
      <c r="L73" s="17">
        <f>IFERROR(INDEX(Cost_Components!$S$2:$S$29,MATCH(E73,Cost_Components!$A$2:$A$29,0)),"")</f>
        <v>0.31</v>
      </c>
      <c r="M73" s="28">
        <f>IFERROR(INDEX(Cost_Components!$L$2:$L$29,MATCH(E73,Cost_Components!$A$2:$A$29,0)),"")</f>
        <v>1</v>
      </c>
      <c r="N73" s="29">
        <f>IFERROR(INDEX(Cost_Components!$P$2:$P$29,MATCH(E73,Cost_Components!$A$2:$A$29,0)),"")</f>
        <v>282.51283610000002</v>
      </c>
      <c r="O73" s="23">
        <f t="shared" si="11"/>
        <v>31029.603833232501</v>
      </c>
      <c r="P73" s="23">
        <f t="shared" si="12"/>
        <v>29916.696135562201</v>
      </c>
      <c r="Q73" s="23">
        <f t="shared" si="13"/>
        <v>2620073.7083198722</v>
      </c>
      <c r="R73" s="23">
        <f t="shared" si="14"/>
        <v>6021747.2416257309</v>
      </c>
      <c r="S73" s="23">
        <f t="shared" si="15"/>
        <v>3401673.5333058587</v>
      </c>
      <c r="T73" s="16">
        <f>IFERROR(INDEX(Cost_Components!$R$2:$R$29,MATCH(E73,Cost_Components!$A$2:$A$29,0)),"")</f>
        <v>1</v>
      </c>
      <c r="U73" s="26">
        <f>IFERROR(INDEX(Cost_Components!$Q$2:$Q$29,MATCH(E73,Cost_Components!$A$2:$A$29,0)),"")</f>
        <v>2023</v>
      </c>
      <c r="V73" s="30">
        <f>1/(1+Calculation_Assumptions!$B$5)^(B73-Calculation_Assumptions!$B$2)</f>
        <v>0.57028602681192497</v>
      </c>
      <c r="W73" s="23">
        <f t="shared" si="16"/>
        <v>1494191.4250721263</v>
      </c>
      <c r="X73" s="23">
        <f t="shared" si="17"/>
        <v>3434118.308892407</v>
      </c>
      <c r="Y73" s="23">
        <f t="shared" si="18"/>
        <v>1939926.8838202804</v>
      </c>
      <c r="Z73" s="17">
        <f>IFERROR(INDEX(Cost_Components!$T$2:$T$29,MATCH(E73,Cost_Components!$A$2:$A$29,0)),"")</f>
        <v>0.8</v>
      </c>
      <c r="AA73" s="26">
        <f>IFERROR(INDEX(Cost_Components!$U$2:$U$29,MATCH(E73,Cost_Components!$A$2:$A$29,0)),"")</f>
        <v>2025</v>
      </c>
      <c r="AB73" s="26">
        <f>IFERROR(INDEX(Cost_Components!$V$2:$V$29,MATCH(E73,Cost_Components!$A$2:$A$29,0)),"")</f>
        <v>2050</v>
      </c>
      <c r="AC73" s="26">
        <f>IFERROR(INDEX(Cost_Components!$M$2:$M$29,MATCH(E73,Cost_Components!$A$2:$A$29,0)),"")</f>
        <v>30</v>
      </c>
      <c r="AD73" s="26">
        <f>IFERROR(INDEX(Cost_Components!$N$2:$N$29,MATCH(E73,Cost_Components!$A$2:$A$29,0)),"")</f>
        <v>95</v>
      </c>
      <c r="AE73" s="16" t="str">
        <f>IFERROR(INDEX(Cost_Components!$O$2:$O$29,MATCH(E73,Cost_Components!$A$2:$A$29,0)),"")</f>
        <v>Both</v>
      </c>
      <c r="AF73" s="11">
        <v>62059.207666465001</v>
      </c>
      <c r="AG73" s="11">
        <v>59833.392271124401</v>
      </c>
      <c r="AH73" s="23">
        <f t="shared" si="19"/>
        <v>1</v>
      </c>
    </row>
    <row r="74" spans="1:34" hidden="1">
      <c r="A74" t="s">
        <v>228</v>
      </c>
      <c r="B74" s="20">
        <v>2045</v>
      </c>
      <c r="C74" t="s">
        <v>228</v>
      </c>
      <c r="D74" t="s">
        <v>232</v>
      </c>
      <c r="E74" s="22" t="s">
        <v>305</v>
      </c>
      <c r="F74" s="22" t="s">
        <v>306</v>
      </c>
      <c r="G74" s="22" t="s">
        <v>229</v>
      </c>
      <c r="H74" s="22" t="s">
        <v>237</v>
      </c>
      <c r="I74" s="22" t="s">
        <v>309</v>
      </c>
      <c r="J74" s="17">
        <f>IFERROR(INDEX(Cost_Components!$K$2:$K$29,MATCH(E74,Cost_Components!$A$2:$A$29,0)),"")</f>
        <v>0.5</v>
      </c>
      <c r="K74" s="17">
        <f t="shared" si="10"/>
        <v>0.70576923076923082</v>
      </c>
      <c r="L74" s="17">
        <f>IFERROR(INDEX(Cost_Components!$S$2:$S$29,MATCH(E74,Cost_Components!$A$2:$A$29,0)),"")</f>
        <v>0.31</v>
      </c>
      <c r="M74" s="28">
        <f>IFERROR(INDEX(Cost_Components!$L$2:$L$29,MATCH(E74,Cost_Components!$A$2:$A$29,0)),"")</f>
        <v>1</v>
      </c>
      <c r="N74" s="29">
        <f>IFERROR(INDEX(Cost_Components!$P$2:$P$29,MATCH(E74,Cost_Components!$A$2:$A$29,0)),"")</f>
        <v>282.51283610000002</v>
      </c>
      <c r="O74" s="23">
        <f t="shared" si="11"/>
        <v>32028.669024643052</v>
      </c>
      <c r="P74" s="23">
        <f t="shared" si="12"/>
        <v>30815.846361820451</v>
      </c>
      <c r="Q74" s="23">
        <f t="shared" si="13"/>
        <v>2698820.3672749265</v>
      </c>
      <c r="R74" s="23">
        <f t="shared" si="14"/>
        <v>6386160.028877438</v>
      </c>
      <c r="S74" s="23">
        <f t="shared" si="15"/>
        <v>3687339.6616025115</v>
      </c>
      <c r="T74" s="16">
        <f>IFERROR(INDEX(Cost_Components!$R$2:$R$29,MATCH(E74,Cost_Components!$A$2:$A$29,0)),"")</f>
        <v>1</v>
      </c>
      <c r="U74" s="26">
        <f>IFERROR(INDEX(Cost_Components!$Q$2:$Q$29,MATCH(E74,Cost_Components!$A$2:$A$29,0)),"")</f>
        <v>2023</v>
      </c>
      <c r="V74" s="30">
        <f>1/(1+Calculation_Assumptions!$B$5)^(B74-Calculation_Assumptions!$B$2)</f>
        <v>0.55367575418633497</v>
      </c>
      <c r="W74" s="23">
        <f t="shared" si="16"/>
        <v>1494271.4022643864</v>
      </c>
      <c r="X74" s="23">
        <f t="shared" si="17"/>
        <v>3535861.9703433421</v>
      </c>
      <c r="Y74" s="23">
        <f t="shared" si="18"/>
        <v>2041590.5680789556</v>
      </c>
      <c r="Z74" s="17">
        <f>IFERROR(INDEX(Cost_Components!$T$2:$T$29,MATCH(E74,Cost_Components!$A$2:$A$29,0)),"")</f>
        <v>0.8</v>
      </c>
      <c r="AA74" s="26">
        <f>IFERROR(INDEX(Cost_Components!$U$2:$U$29,MATCH(E74,Cost_Components!$A$2:$A$29,0)),"")</f>
        <v>2025</v>
      </c>
      <c r="AB74" s="26">
        <f>IFERROR(INDEX(Cost_Components!$V$2:$V$29,MATCH(E74,Cost_Components!$A$2:$A$29,0)),"")</f>
        <v>2050</v>
      </c>
      <c r="AC74" s="26">
        <f>IFERROR(INDEX(Cost_Components!$M$2:$M$29,MATCH(E74,Cost_Components!$A$2:$A$29,0)),"")</f>
        <v>30</v>
      </c>
      <c r="AD74" s="26">
        <f>IFERROR(INDEX(Cost_Components!$N$2:$N$29,MATCH(E74,Cost_Components!$A$2:$A$29,0)),"")</f>
        <v>95</v>
      </c>
      <c r="AE74" s="16" t="str">
        <f>IFERROR(INDEX(Cost_Components!$O$2:$O$29,MATCH(E74,Cost_Components!$A$2:$A$29,0)),"")</f>
        <v>Both</v>
      </c>
      <c r="AF74" s="11">
        <v>64057.338049286103</v>
      </c>
      <c r="AG74" s="11">
        <v>61631.692723640903</v>
      </c>
      <c r="AH74" s="23">
        <f t="shared" si="19"/>
        <v>1</v>
      </c>
    </row>
    <row r="75" spans="1:34" hidden="1">
      <c r="A75" t="s">
        <v>228</v>
      </c>
      <c r="B75" s="20">
        <v>2046</v>
      </c>
      <c r="C75" t="s">
        <v>228</v>
      </c>
      <c r="D75" t="s">
        <v>232</v>
      </c>
      <c r="E75" s="22" t="s">
        <v>305</v>
      </c>
      <c r="F75" s="22" t="s">
        <v>306</v>
      </c>
      <c r="G75" s="22" t="s">
        <v>229</v>
      </c>
      <c r="H75" s="22" t="s">
        <v>237</v>
      </c>
      <c r="I75" s="22" t="s">
        <v>309</v>
      </c>
      <c r="J75" s="17">
        <f>IFERROR(INDEX(Cost_Components!$K$2:$K$29,MATCH(E75,Cost_Components!$A$2:$A$29,0)),"")</f>
        <v>0.5</v>
      </c>
      <c r="K75" s="17">
        <f t="shared" si="10"/>
        <v>0.72461538461538466</v>
      </c>
      <c r="L75" s="17">
        <f>IFERROR(INDEX(Cost_Components!$S$2:$S$29,MATCH(E75,Cost_Components!$A$2:$A$29,0)),"")</f>
        <v>0.31</v>
      </c>
      <c r="M75" s="28">
        <f>IFERROR(INDEX(Cost_Components!$L$2:$L$29,MATCH(E75,Cost_Components!$A$2:$A$29,0)),"")</f>
        <v>1</v>
      </c>
      <c r="N75" s="29">
        <f>IFERROR(INDEX(Cost_Components!$P$2:$P$29,MATCH(E75,Cost_Components!$A$2:$A$29,0)),"")</f>
        <v>282.51283610000002</v>
      </c>
      <c r="O75" s="23">
        <f t="shared" si="11"/>
        <v>33032.285110175151</v>
      </c>
      <c r="P75" s="23">
        <f t="shared" si="12"/>
        <v>31714.578601414149</v>
      </c>
      <c r="Q75" s="23">
        <f t="shared" si="13"/>
        <v>2777530.4193845838</v>
      </c>
      <c r="R75" s="23">
        <f t="shared" si="14"/>
        <v>6762143.0503674615</v>
      </c>
      <c r="S75" s="23">
        <f t="shared" si="15"/>
        <v>3984612.6309828777</v>
      </c>
      <c r="T75" s="16">
        <f>IFERROR(INDEX(Cost_Components!$R$2:$R$29,MATCH(E75,Cost_Components!$A$2:$A$29,0)),"")</f>
        <v>1</v>
      </c>
      <c r="U75" s="26">
        <f>IFERROR(INDEX(Cost_Components!$Q$2:$Q$29,MATCH(E75,Cost_Components!$A$2:$A$29,0)),"")</f>
        <v>2023</v>
      </c>
      <c r="V75" s="30">
        <f>1/(1+Calculation_Assumptions!$B$5)^(B75-Calculation_Assumptions!$B$2)</f>
        <v>0.5375492759090631</v>
      </c>
      <c r="W75" s="23">
        <f t="shared" si="16"/>
        <v>1493059.4657555793</v>
      </c>
      <c r="X75" s="23">
        <f t="shared" si="17"/>
        <v>3634985.100318532</v>
      </c>
      <c r="Y75" s="23">
        <f t="shared" si="18"/>
        <v>2141925.6345629529</v>
      </c>
      <c r="Z75" s="17">
        <f>IFERROR(INDEX(Cost_Components!$T$2:$T$29,MATCH(E75,Cost_Components!$A$2:$A$29,0)),"")</f>
        <v>0.8</v>
      </c>
      <c r="AA75" s="26">
        <f>IFERROR(INDEX(Cost_Components!$U$2:$U$29,MATCH(E75,Cost_Components!$A$2:$A$29,0)),"")</f>
        <v>2025</v>
      </c>
      <c r="AB75" s="26">
        <f>IFERROR(INDEX(Cost_Components!$V$2:$V$29,MATCH(E75,Cost_Components!$A$2:$A$29,0)),"")</f>
        <v>2050</v>
      </c>
      <c r="AC75" s="26">
        <f>IFERROR(INDEX(Cost_Components!$M$2:$M$29,MATCH(E75,Cost_Components!$A$2:$A$29,0)),"")</f>
        <v>30</v>
      </c>
      <c r="AD75" s="26">
        <f>IFERROR(INDEX(Cost_Components!$N$2:$N$29,MATCH(E75,Cost_Components!$A$2:$A$29,0)),"")</f>
        <v>95</v>
      </c>
      <c r="AE75" s="16" t="str">
        <f>IFERROR(INDEX(Cost_Components!$O$2:$O$29,MATCH(E75,Cost_Components!$A$2:$A$29,0)),"")</f>
        <v>Both</v>
      </c>
      <c r="AF75" s="11">
        <v>66064.570220350302</v>
      </c>
      <c r="AG75" s="11">
        <v>63429.157202828297</v>
      </c>
      <c r="AH75" s="23">
        <f t="shared" si="19"/>
        <v>1</v>
      </c>
    </row>
    <row r="76" spans="1:34" hidden="1">
      <c r="A76" t="s">
        <v>228</v>
      </c>
      <c r="B76" s="20">
        <v>2047</v>
      </c>
      <c r="C76" t="s">
        <v>228</v>
      </c>
      <c r="D76" t="s">
        <v>232</v>
      </c>
      <c r="E76" s="22" t="s">
        <v>305</v>
      </c>
      <c r="F76" s="22" t="s">
        <v>306</v>
      </c>
      <c r="G76" s="22" t="s">
        <v>229</v>
      </c>
      <c r="H76" s="22" t="s">
        <v>237</v>
      </c>
      <c r="I76" s="22" t="s">
        <v>309</v>
      </c>
      <c r="J76" s="17">
        <f>IFERROR(INDEX(Cost_Components!$K$2:$K$29,MATCH(E76,Cost_Components!$A$2:$A$29,0)),"")</f>
        <v>0.5</v>
      </c>
      <c r="K76" s="17">
        <f t="shared" si="10"/>
        <v>0.74346153846153851</v>
      </c>
      <c r="L76" s="17">
        <f>IFERROR(INDEX(Cost_Components!$S$2:$S$29,MATCH(E76,Cost_Components!$A$2:$A$29,0)),"")</f>
        <v>0.31</v>
      </c>
      <c r="M76" s="28">
        <f>IFERROR(INDEX(Cost_Components!$L$2:$L$29,MATCH(E76,Cost_Components!$A$2:$A$29,0)),"")</f>
        <v>1</v>
      </c>
      <c r="N76" s="29">
        <f>IFERROR(INDEX(Cost_Components!$P$2:$P$29,MATCH(E76,Cost_Components!$A$2:$A$29,0)),"")</f>
        <v>282.51283610000002</v>
      </c>
      <c r="O76" s="23">
        <f t="shared" si="11"/>
        <v>33970.130327898551</v>
      </c>
      <c r="P76" s="23">
        <f t="shared" si="12"/>
        <v>32542.708349401149</v>
      </c>
      <c r="Q76" s="23">
        <f t="shared" si="13"/>
        <v>2850057.1773509854</v>
      </c>
      <c r="R76" s="23">
        <f t="shared" si="14"/>
        <v>7134998.7948130248</v>
      </c>
      <c r="S76" s="23">
        <f t="shared" si="15"/>
        <v>4284941.617462039</v>
      </c>
      <c r="T76" s="16">
        <f>IFERROR(INDEX(Cost_Components!$R$2:$R$29,MATCH(E76,Cost_Components!$A$2:$A$29,0)),"")</f>
        <v>1</v>
      </c>
      <c r="U76" s="26">
        <f>IFERROR(INDEX(Cost_Components!$Q$2:$Q$29,MATCH(E76,Cost_Components!$A$2:$A$29,0)),"")</f>
        <v>2023</v>
      </c>
      <c r="V76" s="30">
        <f>1/(1+Calculation_Assumptions!$B$5)^(B76-Calculation_Assumptions!$B$2)</f>
        <v>0.52189250088258554</v>
      </c>
      <c r="W76" s="23">
        <f t="shared" si="16"/>
        <v>1487423.4679460684</v>
      </c>
      <c r="X76" s="23">
        <f t="shared" si="17"/>
        <v>3723702.3648192035</v>
      </c>
      <c r="Y76" s="23">
        <f t="shared" si="18"/>
        <v>2236278.8968731347</v>
      </c>
      <c r="Z76" s="17">
        <f>IFERROR(INDEX(Cost_Components!$T$2:$T$29,MATCH(E76,Cost_Components!$A$2:$A$29,0)),"")</f>
        <v>0.8</v>
      </c>
      <c r="AA76" s="26">
        <f>IFERROR(INDEX(Cost_Components!$U$2:$U$29,MATCH(E76,Cost_Components!$A$2:$A$29,0)),"")</f>
        <v>2025</v>
      </c>
      <c r="AB76" s="26">
        <f>IFERROR(INDEX(Cost_Components!$V$2:$V$29,MATCH(E76,Cost_Components!$A$2:$A$29,0)),"")</f>
        <v>2050</v>
      </c>
      <c r="AC76" s="26">
        <f>IFERROR(INDEX(Cost_Components!$M$2:$M$29,MATCH(E76,Cost_Components!$A$2:$A$29,0)),"")</f>
        <v>30</v>
      </c>
      <c r="AD76" s="26">
        <f>IFERROR(INDEX(Cost_Components!$N$2:$N$29,MATCH(E76,Cost_Components!$A$2:$A$29,0)),"")</f>
        <v>95</v>
      </c>
      <c r="AE76" s="16" t="str">
        <f>IFERROR(INDEX(Cost_Components!$O$2:$O$29,MATCH(E76,Cost_Components!$A$2:$A$29,0)),"")</f>
        <v>Both</v>
      </c>
      <c r="AF76" s="11">
        <v>67940.260655797101</v>
      </c>
      <c r="AG76" s="11">
        <v>65085.416698802299</v>
      </c>
      <c r="AH76" s="23">
        <f t="shared" si="19"/>
        <v>1</v>
      </c>
    </row>
    <row r="77" spans="1:34" hidden="1">
      <c r="A77" t="s">
        <v>228</v>
      </c>
      <c r="B77" s="20">
        <v>2048</v>
      </c>
      <c r="C77" t="s">
        <v>228</v>
      </c>
      <c r="D77" t="s">
        <v>232</v>
      </c>
      <c r="E77" s="22" t="s">
        <v>305</v>
      </c>
      <c r="F77" s="22" t="s">
        <v>306</v>
      </c>
      <c r="G77" s="22" t="s">
        <v>229</v>
      </c>
      <c r="H77" s="22" t="s">
        <v>237</v>
      </c>
      <c r="I77" s="22" t="s">
        <v>309</v>
      </c>
      <c r="J77" s="17">
        <f>IFERROR(INDEX(Cost_Components!$K$2:$K$29,MATCH(E77,Cost_Components!$A$2:$A$29,0)),"")</f>
        <v>0.5</v>
      </c>
      <c r="K77" s="17">
        <f t="shared" si="10"/>
        <v>0.76230769230769235</v>
      </c>
      <c r="L77" s="17">
        <f>IFERROR(INDEX(Cost_Components!$S$2:$S$29,MATCH(E77,Cost_Components!$A$2:$A$29,0)),"")</f>
        <v>0.31</v>
      </c>
      <c r="M77" s="28">
        <f>IFERROR(INDEX(Cost_Components!$L$2:$L$29,MATCH(E77,Cost_Components!$A$2:$A$29,0)),"")</f>
        <v>1</v>
      </c>
      <c r="N77" s="29">
        <f>IFERROR(INDEX(Cost_Components!$P$2:$P$29,MATCH(E77,Cost_Components!$A$2:$A$29,0)),"")</f>
        <v>282.51283610000002</v>
      </c>
      <c r="O77" s="23">
        <f t="shared" si="11"/>
        <v>34925.432925396548</v>
      </c>
      <c r="P77" s="23">
        <f t="shared" si="12"/>
        <v>33384.0139949121</v>
      </c>
      <c r="Q77" s="23">
        <f t="shared" si="13"/>
        <v>2923737.8669724599</v>
      </c>
      <c r="R77" s="23">
        <f t="shared" si="14"/>
        <v>7521600.8921570256</v>
      </c>
      <c r="S77" s="23">
        <f t="shared" si="15"/>
        <v>4597863.0251845662</v>
      </c>
      <c r="T77" s="16">
        <f>IFERROR(INDEX(Cost_Components!$R$2:$R$29,MATCH(E77,Cost_Components!$A$2:$A$29,0)),"")</f>
        <v>1</v>
      </c>
      <c r="U77" s="26">
        <f>IFERROR(INDEX(Cost_Components!$Q$2:$Q$29,MATCH(E77,Cost_Components!$A$2:$A$29,0)),"")</f>
        <v>2023</v>
      </c>
      <c r="V77" s="30">
        <f>1/(1+Calculation_Assumptions!$B$5)^(B77-Calculation_Assumptions!$B$2)</f>
        <v>0.50669174842969467</v>
      </c>
      <c r="W77" s="23">
        <f t="shared" si="16"/>
        <v>1481433.8517663819</v>
      </c>
      <c r="X77" s="23">
        <f t="shared" si="17"/>
        <v>3811133.1070373948</v>
      </c>
      <c r="Y77" s="23">
        <f t="shared" si="18"/>
        <v>2329699.2552710129</v>
      </c>
      <c r="Z77" s="17">
        <f>IFERROR(INDEX(Cost_Components!$T$2:$T$29,MATCH(E77,Cost_Components!$A$2:$A$29,0)),"")</f>
        <v>0.8</v>
      </c>
      <c r="AA77" s="26">
        <f>IFERROR(INDEX(Cost_Components!$U$2:$U$29,MATCH(E77,Cost_Components!$A$2:$A$29,0)),"")</f>
        <v>2025</v>
      </c>
      <c r="AB77" s="26">
        <f>IFERROR(INDEX(Cost_Components!$V$2:$V$29,MATCH(E77,Cost_Components!$A$2:$A$29,0)),"")</f>
        <v>2050</v>
      </c>
      <c r="AC77" s="26">
        <f>IFERROR(INDEX(Cost_Components!$M$2:$M$29,MATCH(E77,Cost_Components!$A$2:$A$29,0)),"")</f>
        <v>30</v>
      </c>
      <c r="AD77" s="26">
        <f>IFERROR(INDEX(Cost_Components!$N$2:$N$29,MATCH(E77,Cost_Components!$A$2:$A$29,0)),"")</f>
        <v>95</v>
      </c>
      <c r="AE77" s="16" t="str">
        <f>IFERROR(INDEX(Cost_Components!$O$2:$O$29,MATCH(E77,Cost_Components!$A$2:$A$29,0)),"")</f>
        <v>Both</v>
      </c>
      <c r="AF77" s="11">
        <v>69850.865850793096</v>
      </c>
      <c r="AG77" s="11">
        <v>66768.027989824201</v>
      </c>
      <c r="AH77" s="23">
        <f t="shared" si="19"/>
        <v>1</v>
      </c>
    </row>
    <row r="78" spans="1:34" hidden="1">
      <c r="A78" t="s">
        <v>228</v>
      </c>
      <c r="B78" s="20">
        <v>2049</v>
      </c>
      <c r="C78" t="s">
        <v>228</v>
      </c>
      <c r="D78" t="s">
        <v>232</v>
      </c>
      <c r="E78" s="22" t="s">
        <v>305</v>
      </c>
      <c r="F78" s="22" t="s">
        <v>306</v>
      </c>
      <c r="G78" s="22" t="s">
        <v>229</v>
      </c>
      <c r="H78" s="22" t="s">
        <v>237</v>
      </c>
      <c r="I78" s="22" t="s">
        <v>309</v>
      </c>
      <c r="J78" s="17">
        <f>IFERROR(INDEX(Cost_Components!$K$2:$K$29,MATCH(E78,Cost_Components!$A$2:$A$29,0)),"")</f>
        <v>0.5</v>
      </c>
      <c r="K78" s="17">
        <f t="shared" si="10"/>
        <v>0.7811538461538462</v>
      </c>
      <c r="L78" s="17">
        <f>IFERROR(INDEX(Cost_Components!$S$2:$S$29,MATCH(E78,Cost_Components!$A$2:$A$29,0)),"")</f>
        <v>0.31</v>
      </c>
      <c r="M78" s="28">
        <f>IFERROR(INDEX(Cost_Components!$L$2:$L$29,MATCH(E78,Cost_Components!$A$2:$A$29,0)),"")</f>
        <v>1</v>
      </c>
      <c r="N78" s="29">
        <f>IFERROR(INDEX(Cost_Components!$P$2:$P$29,MATCH(E78,Cost_Components!$A$2:$A$29,0)),"")</f>
        <v>282.51283610000002</v>
      </c>
      <c r="O78" s="23">
        <f t="shared" si="11"/>
        <v>35896.258451795104</v>
      </c>
      <c r="P78" s="23">
        <f t="shared" si="12"/>
        <v>34236.611033518202</v>
      </c>
      <c r="Q78" s="23">
        <f t="shared" si="13"/>
        <v>2998407.4452748518</v>
      </c>
      <c r="R78" s="23">
        <f t="shared" si="14"/>
        <v>7921801.2801495818</v>
      </c>
      <c r="S78" s="23">
        <f t="shared" si="15"/>
        <v>4923393.8348747306</v>
      </c>
      <c r="T78" s="16">
        <f>IFERROR(INDEX(Cost_Components!$R$2:$R$29,MATCH(E78,Cost_Components!$A$2:$A$29,0)),"")</f>
        <v>1</v>
      </c>
      <c r="U78" s="26">
        <f>IFERROR(INDEX(Cost_Components!$Q$2:$Q$29,MATCH(E78,Cost_Components!$A$2:$A$29,0)),"")</f>
        <v>2023</v>
      </c>
      <c r="V78" s="30">
        <f>1/(1+Calculation_Assumptions!$B$5)^(B78-Calculation_Assumptions!$B$2)</f>
        <v>0.49193373633950943</v>
      </c>
      <c r="W78" s="23">
        <f t="shared" si="16"/>
        <v>1475017.7776222611</v>
      </c>
      <c r="X78" s="23">
        <f t="shared" si="17"/>
        <v>3897001.3022830929</v>
      </c>
      <c r="Y78" s="23">
        <f t="shared" si="18"/>
        <v>2421983.5246608318</v>
      </c>
      <c r="Z78" s="17">
        <f>IFERROR(INDEX(Cost_Components!$T$2:$T$29,MATCH(E78,Cost_Components!$A$2:$A$29,0)),"")</f>
        <v>0.8</v>
      </c>
      <c r="AA78" s="26">
        <f>IFERROR(INDEX(Cost_Components!$U$2:$U$29,MATCH(E78,Cost_Components!$A$2:$A$29,0)),"")</f>
        <v>2025</v>
      </c>
      <c r="AB78" s="26">
        <f>IFERROR(INDEX(Cost_Components!$V$2:$V$29,MATCH(E78,Cost_Components!$A$2:$A$29,0)),"")</f>
        <v>2050</v>
      </c>
      <c r="AC78" s="26">
        <f>IFERROR(INDEX(Cost_Components!$M$2:$M$29,MATCH(E78,Cost_Components!$A$2:$A$29,0)),"")</f>
        <v>30</v>
      </c>
      <c r="AD78" s="26">
        <f>IFERROR(INDEX(Cost_Components!$N$2:$N$29,MATCH(E78,Cost_Components!$A$2:$A$29,0)),"")</f>
        <v>95</v>
      </c>
      <c r="AE78" s="16" t="str">
        <f>IFERROR(INDEX(Cost_Components!$O$2:$O$29,MATCH(E78,Cost_Components!$A$2:$A$29,0)),"")</f>
        <v>Both</v>
      </c>
      <c r="AF78" s="11">
        <v>71792.516903590207</v>
      </c>
      <c r="AG78" s="11">
        <v>68473.222067036404</v>
      </c>
      <c r="AH78" s="23">
        <f t="shared" si="19"/>
        <v>1</v>
      </c>
    </row>
    <row r="79" spans="1:34" hidden="1">
      <c r="A79" t="s">
        <v>228</v>
      </c>
      <c r="B79" s="20">
        <v>2050</v>
      </c>
      <c r="C79" t="s">
        <v>228</v>
      </c>
      <c r="D79" t="s">
        <v>232</v>
      </c>
      <c r="E79" s="22" t="s">
        <v>305</v>
      </c>
      <c r="F79" s="22" t="s">
        <v>306</v>
      </c>
      <c r="G79" s="22" t="s">
        <v>229</v>
      </c>
      <c r="H79" s="22" t="s">
        <v>237</v>
      </c>
      <c r="I79" s="22" t="s">
        <v>309</v>
      </c>
      <c r="J79" s="17">
        <f>IFERROR(INDEX(Cost_Components!$K$2:$K$29,MATCH(E79,Cost_Components!$A$2:$A$29,0)),"")</f>
        <v>0.5</v>
      </c>
      <c r="K79" s="17">
        <f t="shared" si="10"/>
        <v>0.8</v>
      </c>
      <c r="L79" s="17">
        <f>IFERROR(INDEX(Cost_Components!$S$2:$S$29,MATCH(E79,Cost_Components!$A$2:$A$29,0)),"")</f>
        <v>0.31</v>
      </c>
      <c r="M79" s="28">
        <f>IFERROR(INDEX(Cost_Components!$L$2:$L$29,MATCH(E79,Cost_Components!$A$2:$A$29,0)),"")</f>
        <v>1</v>
      </c>
      <c r="N79" s="29">
        <f>IFERROR(INDEX(Cost_Components!$P$2:$P$29,MATCH(E79,Cost_Components!$A$2:$A$29,0)),"")</f>
        <v>282.51283610000002</v>
      </c>
      <c r="O79" s="23">
        <f t="shared" si="11"/>
        <v>36882.184357119302</v>
      </c>
      <c r="P79" s="23">
        <f t="shared" si="12"/>
        <v>35100.167366353999</v>
      </c>
      <c r="Q79" s="23">
        <f t="shared" si="13"/>
        <v>3074036.8273785347</v>
      </c>
      <c r="R79" s="23">
        <f t="shared" si="14"/>
        <v>8335752.4034342645</v>
      </c>
      <c r="S79" s="23">
        <f t="shared" si="15"/>
        <v>5261715.5760557298</v>
      </c>
      <c r="T79" s="16">
        <f>IFERROR(INDEX(Cost_Components!$R$2:$R$29,MATCH(E79,Cost_Components!$A$2:$A$29,0)),"")</f>
        <v>1</v>
      </c>
      <c r="U79" s="26">
        <f>IFERROR(INDEX(Cost_Components!$Q$2:$Q$29,MATCH(E79,Cost_Components!$A$2:$A$29,0)),"")</f>
        <v>2023</v>
      </c>
      <c r="V79" s="30">
        <f>1/(1+Calculation_Assumptions!$B$5)^(B79-Calculation_Assumptions!$B$2)</f>
        <v>0.47760556926165965</v>
      </c>
      <c r="W79" s="23">
        <f t="shared" si="16"/>
        <v>1468177.1088714313</v>
      </c>
      <c r="X79" s="23">
        <f t="shared" si="17"/>
        <v>3981201.7718664696</v>
      </c>
      <c r="Y79" s="23">
        <f t="shared" si="18"/>
        <v>2513024.6629950381</v>
      </c>
      <c r="Z79" s="17">
        <f>IFERROR(INDEX(Cost_Components!$T$2:$T$29,MATCH(E79,Cost_Components!$A$2:$A$29,0)),"")</f>
        <v>0.8</v>
      </c>
      <c r="AA79" s="26">
        <f>IFERROR(INDEX(Cost_Components!$U$2:$U$29,MATCH(E79,Cost_Components!$A$2:$A$29,0)),"")</f>
        <v>2025</v>
      </c>
      <c r="AB79" s="26">
        <f>IFERROR(INDEX(Cost_Components!$V$2:$V$29,MATCH(E79,Cost_Components!$A$2:$A$29,0)),"")</f>
        <v>2050</v>
      </c>
      <c r="AC79" s="26">
        <f>IFERROR(INDEX(Cost_Components!$M$2:$M$29,MATCH(E79,Cost_Components!$A$2:$A$29,0)),"")</f>
        <v>30</v>
      </c>
      <c r="AD79" s="26">
        <f>IFERROR(INDEX(Cost_Components!$N$2:$N$29,MATCH(E79,Cost_Components!$A$2:$A$29,0)),"")</f>
        <v>95</v>
      </c>
      <c r="AE79" s="16" t="str">
        <f>IFERROR(INDEX(Cost_Components!$O$2:$O$29,MATCH(E79,Cost_Components!$A$2:$A$29,0)),"")</f>
        <v>Both</v>
      </c>
      <c r="AF79" s="11">
        <v>73764.368714238604</v>
      </c>
      <c r="AG79" s="11">
        <v>70200.334732707997</v>
      </c>
      <c r="AH79" s="23">
        <f t="shared" si="19"/>
        <v>1</v>
      </c>
    </row>
    <row r="80" spans="1:34" hidden="1">
      <c r="A80" t="s">
        <v>228</v>
      </c>
      <c r="B80" s="20">
        <v>2025</v>
      </c>
      <c r="C80" t="s">
        <v>228</v>
      </c>
      <c r="D80" t="s">
        <v>208</v>
      </c>
      <c r="E80" s="22" t="s">
        <v>310</v>
      </c>
      <c r="F80" s="22" t="s">
        <v>311</v>
      </c>
      <c r="G80" s="22" t="s">
        <v>238</v>
      </c>
      <c r="H80" s="22" t="s">
        <v>237</v>
      </c>
      <c r="I80" s="22" t="s">
        <v>309</v>
      </c>
      <c r="J80" s="17">
        <f>IFERROR(INDEX(Cost_Components!$K$2:$K$29,MATCH(E80,Cost_Components!$A$2:$A$29,0)),"")</f>
        <v>0.5</v>
      </c>
      <c r="K80" s="17">
        <f t="shared" si="10"/>
        <v>0.32884615384615384</v>
      </c>
      <c r="L80" s="17">
        <f>IFERROR(INDEX(Cost_Components!$S$2:$S$29,MATCH(E80,Cost_Components!$A$2:$A$29,0)),"")</f>
        <v>0.31</v>
      </c>
      <c r="M80" s="28">
        <f>IFERROR(INDEX(Cost_Components!$L$2:$L$29,MATCH(E80,Cost_Components!$A$2:$A$29,0)),"")</f>
        <v>1</v>
      </c>
      <c r="N80" s="29">
        <f>IFERROR(INDEX(Cost_Components!$P$2:$P$29,MATCH(E80,Cost_Components!$A$2:$A$29,0)),"")</f>
        <v>282.51283610000002</v>
      </c>
      <c r="O80" s="23">
        <f t="shared" si="11"/>
        <v>202413.30755499899</v>
      </c>
      <c r="P80" s="23">
        <f t="shared" si="12"/>
        <v>202299.54499168051</v>
      </c>
      <c r="Q80" s="23">
        <f t="shared" si="13"/>
        <v>17717187.641175158</v>
      </c>
      <c r="R80" s="23">
        <f t="shared" si="14"/>
        <v>18804856.050919767</v>
      </c>
      <c r="S80" s="23">
        <f t="shared" si="15"/>
        <v>1087668.4097446091</v>
      </c>
      <c r="T80" s="16">
        <f>IFERROR(INDEX(Cost_Components!$R$2:$R$29,MATCH(E80,Cost_Components!$A$2:$A$29,0)),"")</f>
        <v>1</v>
      </c>
      <c r="U80" s="26">
        <f>IFERROR(INDEX(Cost_Components!$Q$2:$Q$29,MATCH(E80,Cost_Components!$A$2:$A$29,0)),"")</f>
        <v>2023</v>
      </c>
      <c r="V80" s="30">
        <f>1/(1+Calculation_Assumptions!$B$5)^(B80-Calculation_Assumptions!$B$2)</f>
        <v>1</v>
      </c>
      <c r="W80" s="23">
        <f t="shared" si="16"/>
        <v>17717187.641175158</v>
      </c>
      <c r="X80" s="23">
        <f t="shared" si="17"/>
        <v>18804856.050919767</v>
      </c>
      <c r="Y80" s="23">
        <f t="shared" si="18"/>
        <v>1087668.4097446091</v>
      </c>
      <c r="Z80" s="17">
        <f>IFERROR(INDEX(Cost_Components!$T$2:$T$29,MATCH(E80,Cost_Components!$A$2:$A$29,0)),"")</f>
        <v>0.8</v>
      </c>
      <c r="AA80" s="26">
        <f>IFERROR(INDEX(Cost_Components!$U$2:$U$29,MATCH(E80,Cost_Components!$A$2:$A$29,0)),"")</f>
        <v>2025</v>
      </c>
      <c r="AB80" s="26">
        <f>IFERROR(INDEX(Cost_Components!$V$2:$V$29,MATCH(E80,Cost_Components!$A$2:$A$29,0)),"")</f>
        <v>2050</v>
      </c>
      <c r="AC80" s="26">
        <f>IFERROR(INDEX(Cost_Components!$M$2:$M$29,MATCH(E80,Cost_Components!$A$2:$A$29,0)),"")</f>
        <v>30</v>
      </c>
      <c r="AD80" s="26">
        <f>IFERROR(INDEX(Cost_Components!$N$2:$N$29,MATCH(E80,Cost_Components!$A$2:$A$29,0)),"")</f>
        <v>95</v>
      </c>
      <c r="AE80" s="16" t="str">
        <f>IFERROR(INDEX(Cost_Components!$O$2:$O$29,MATCH(E80,Cost_Components!$A$2:$A$29,0)),"")</f>
        <v>Both</v>
      </c>
      <c r="AF80" s="11">
        <v>404826.61510999798</v>
      </c>
      <c r="AG80" s="11">
        <v>404599.08998336102</v>
      </c>
      <c r="AH80" s="23">
        <f t="shared" si="19"/>
        <v>1</v>
      </c>
    </row>
    <row r="81" spans="1:34" hidden="1">
      <c r="A81" t="s">
        <v>228</v>
      </c>
      <c r="B81" s="20">
        <v>2026</v>
      </c>
      <c r="C81" t="s">
        <v>228</v>
      </c>
      <c r="D81" t="s">
        <v>208</v>
      </c>
      <c r="E81" s="22" t="s">
        <v>310</v>
      </c>
      <c r="F81" s="22" t="s">
        <v>311</v>
      </c>
      <c r="G81" s="22" t="s">
        <v>238</v>
      </c>
      <c r="H81" s="22" t="s">
        <v>237</v>
      </c>
      <c r="I81" s="22" t="s">
        <v>309</v>
      </c>
      <c r="J81" s="17">
        <f>IFERROR(INDEX(Cost_Components!$K$2:$K$29,MATCH(E81,Cost_Components!$A$2:$A$29,0)),"")</f>
        <v>0.5</v>
      </c>
      <c r="K81" s="17">
        <f t="shared" si="10"/>
        <v>0.34769230769230769</v>
      </c>
      <c r="L81" s="17">
        <f>IFERROR(INDEX(Cost_Components!$S$2:$S$29,MATCH(E81,Cost_Components!$A$2:$A$29,0)),"")</f>
        <v>0.31</v>
      </c>
      <c r="M81" s="28">
        <f>IFERROR(INDEX(Cost_Components!$L$2:$L$29,MATCH(E81,Cost_Components!$A$2:$A$29,0)),"")</f>
        <v>1</v>
      </c>
      <c r="N81" s="29">
        <f>IFERROR(INDEX(Cost_Components!$P$2:$P$29,MATCH(E81,Cost_Components!$A$2:$A$29,0)),"")</f>
        <v>282.51283610000002</v>
      </c>
      <c r="O81" s="23">
        <f t="shared" si="11"/>
        <v>200105.22702695901</v>
      </c>
      <c r="P81" s="23">
        <f t="shared" si="12"/>
        <v>199804.73631859399</v>
      </c>
      <c r="Q81" s="23">
        <f t="shared" si="13"/>
        <v>17498694.844309386</v>
      </c>
      <c r="R81" s="23">
        <f t="shared" si="14"/>
        <v>19655844.179254536</v>
      </c>
      <c r="S81" s="23">
        <f t="shared" si="15"/>
        <v>2157149.3349451497</v>
      </c>
      <c r="T81" s="16">
        <f>IFERROR(INDEX(Cost_Components!$R$2:$R$29,MATCH(E81,Cost_Components!$A$2:$A$29,0)),"")</f>
        <v>1</v>
      </c>
      <c r="U81" s="26">
        <f>IFERROR(INDEX(Cost_Components!$Q$2:$Q$29,MATCH(E81,Cost_Components!$A$2:$A$29,0)),"")</f>
        <v>2023</v>
      </c>
      <c r="V81" s="30">
        <f>1/(1+Calculation_Assumptions!$B$5)^(B81-Calculation_Assumptions!$B$2)</f>
        <v>0.970873786407767</v>
      </c>
      <c r="W81" s="23">
        <f t="shared" si="16"/>
        <v>16989024.120688725</v>
      </c>
      <c r="X81" s="23">
        <f t="shared" si="17"/>
        <v>19083343.863353919</v>
      </c>
      <c r="Y81" s="23">
        <f t="shared" si="18"/>
        <v>2094319.742665194</v>
      </c>
      <c r="Z81" s="17">
        <f>IFERROR(INDEX(Cost_Components!$T$2:$T$29,MATCH(E81,Cost_Components!$A$2:$A$29,0)),"")</f>
        <v>0.8</v>
      </c>
      <c r="AA81" s="26">
        <f>IFERROR(INDEX(Cost_Components!$U$2:$U$29,MATCH(E81,Cost_Components!$A$2:$A$29,0)),"")</f>
        <v>2025</v>
      </c>
      <c r="AB81" s="26">
        <f>IFERROR(INDEX(Cost_Components!$V$2:$V$29,MATCH(E81,Cost_Components!$A$2:$A$29,0)),"")</f>
        <v>2050</v>
      </c>
      <c r="AC81" s="26">
        <f>IFERROR(INDEX(Cost_Components!$M$2:$M$29,MATCH(E81,Cost_Components!$A$2:$A$29,0)),"")</f>
        <v>30</v>
      </c>
      <c r="AD81" s="26">
        <f>IFERROR(INDEX(Cost_Components!$N$2:$N$29,MATCH(E81,Cost_Components!$A$2:$A$29,0)),"")</f>
        <v>95</v>
      </c>
      <c r="AE81" s="16" t="str">
        <f>IFERROR(INDEX(Cost_Components!$O$2:$O$29,MATCH(E81,Cost_Components!$A$2:$A$29,0)),"")</f>
        <v>Both</v>
      </c>
      <c r="AF81" s="11">
        <v>400210.45405391802</v>
      </c>
      <c r="AG81" s="11">
        <v>399609.47263718798</v>
      </c>
      <c r="AH81" s="23">
        <f t="shared" si="19"/>
        <v>1</v>
      </c>
    </row>
    <row r="82" spans="1:34" hidden="1">
      <c r="A82" t="s">
        <v>228</v>
      </c>
      <c r="B82" s="20">
        <v>2027</v>
      </c>
      <c r="C82" t="s">
        <v>228</v>
      </c>
      <c r="D82" t="s">
        <v>208</v>
      </c>
      <c r="E82" s="22" t="s">
        <v>310</v>
      </c>
      <c r="F82" s="22" t="s">
        <v>311</v>
      </c>
      <c r="G82" s="22" t="s">
        <v>238</v>
      </c>
      <c r="H82" s="22" t="s">
        <v>237</v>
      </c>
      <c r="I82" s="22" t="s">
        <v>309</v>
      </c>
      <c r="J82" s="17">
        <f>IFERROR(INDEX(Cost_Components!$K$2:$K$29,MATCH(E82,Cost_Components!$A$2:$A$29,0)),"")</f>
        <v>0.5</v>
      </c>
      <c r="K82" s="17">
        <f t="shared" si="10"/>
        <v>0.36653846153846154</v>
      </c>
      <c r="L82" s="17">
        <f>IFERROR(INDEX(Cost_Components!$S$2:$S$29,MATCH(E82,Cost_Components!$A$2:$A$29,0)),"")</f>
        <v>0.31</v>
      </c>
      <c r="M82" s="28">
        <f>IFERROR(INDEX(Cost_Components!$L$2:$L$29,MATCH(E82,Cost_Components!$A$2:$A$29,0)),"")</f>
        <v>1</v>
      </c>
      <c r="N82" s="29">
        <f>IFERROR(INDEX(Cost_Components!$P$2:$P$29,MATCH(E82,Cost_Components!$A$2:$A$29,0)),"")</f>
        <v>282.51283610000002</v>
      </c>
      <c r="O82" s="23">
        <f t="shared" si="11"/>
        <v>200396.64147010099</v>
      </c>
      <c r="P82" s="23">
        <f t="shared" si="12"/>
        <v>199853.7529462075</v>
      </c>
      <c r="Q82" s="23">
        <f t="shared" si="13"/>
        <v>17502987.670519162</v>
      </c>
      <c r="R82" s="23">
        <f t="shared" si="14"/>
        <v>20751437.008031286</v>
      </c>
      <c r="S82" s="23">
        <f t="shared" si="15"/>
        <v>3248449.3375121243</v>
      </c>
      <c r="T82" s="16">
        <f>IFERROR(INDEX(Cost_Components!$R$2:$R$29,MATCH(E82,Cost_Components!$A$2:$A$29,0)),"")</f>
        <v>1</v>
      </c>
      <c r="U82" s="26">
        <f>IFERROR(INDEX(Cost_Components!$Q$2:$Q$29,MATCH(E82,Cost_Components!$A$2:$A$29,0)),"")</f>
        <v>2023</v>
      </c>
      <c r="V82" s="30">
        <f>1/(1+Calculation_Assumptions!$B$5)^(B82-Calculation_Assumptions!$B$2)</f>
        <v>0.94259590913375435</v>
      </c>
      <c r="W82" s="23">
        <f t="shared" si="16"/>
        <v>16498244.575849902</v>
      </c>
      <c r="X82" s="23">
        <f t="shared" si="17"/>
        <v>19560219.632417087</v>
      </c>
      <c r="Y82" s="23">
        <f t="shared" si="18"/>
        <v>3061975.0565671828</v>
      </c>
      <c r="Z82" s="17">
        <f>IFERROR(INDEX(Cost_Components!$T$2:$T$29,MATCH(E82,Cost_Components!$A$2:$A$29,0)),"")</f>
        <v>0.8</v>
      </c>
      <c r="AA82" s="26">
        <f>IFERROR(INDEX(Cost_Components!$U$2:$U$29,MATCH(E82,Cost_Components!$A$2:$A$29,0)),"")</f>
        <v>2025</v>
      </c>
      <c r="AB82" s="26">
        <f>IFERROR(INDEX(Cost_Components!$V$2:$V$29,MATCH(E82,Cost_Components!$A$2:$A$29,0)),"")</f>
        <v>2050</v>
      </c>
      <c r="AC82" s="26">
        <f>IFERROR(INDEX(Cost_Components!$M$2:$M$29,MATCH(E82,Cost_Components!$A$2:$A$29,0)),"")</f>
        <v>30</v>
      </c>
      <c r="AD82" s="26">
        <f>IFERROR(INDEX(Cost_Components!$N$2:$N$29,MATCH(E82,Cost_Components!$A$2:$A$29,0)),"")</f>
        <v>95</v>
      </c>
      <c r="AE82" s="16" t="str">
        <f>IFERROR(INDEX(Cost_Components!$O$2:$O$29,MATCH(E82,Cost_Components!$A$2:$A$29,0)),"")</f>
        <v>Both</v>
      </c>
      <c r="AF82" s="11">
        <v>400793.28294020199</v>
      </c>
      <c r="AG82" s="11">
        <v>399707.50589241501</v>
      </c>
      <c r="AH82" s="23">
        <f t="shared" si="19"/>
        <v>1</v>
      </c>
    </row>
    <row r="83" spans="1:34" hidden="1">
      <c r="A83" t="s">
        <v>228</v>
      </c>
      <c r="B83" s="20">
        <v>2028</v>
      </c>
      <c r="C83" t="s">
        <v>228</v>
      </c>
      <c r="D83" t="s">
        <v>208</v>
      </c>
      <c r="E83" s="22" t="s">
        <v>310</v>
      </c>
      <c r="F83" s="22" t="s">
        <v>311</v>
      </c>
      <c r="G83" s="22" t="s">
        <v>238</v>
      </c>
      <c r="H83" s="22" t="s">
        <v>237</v>
      </c>
      <c r="I83" s="22" t="s">
        <v>309</v>
      </c>
      <c r="J83" s="17">
        <f>IFERROR(INDEX(Cost_Components!$K$2:$K$29,MATCH(E83,Cost_Components!$A$2:$A$29,0)),"")</f>
        <v>0.5</v>
      </c>
      <c r="K83" s="17">
        <f t="shared" si="10"/>
        <v>0.38538461538461538</v>
      </c>
      <c r="L83" s="17">
        <f>IFERROR(INDEX(Cost_Components!$S$2:$S$29,MATCH(E83,Cost_Components!$A$2:$A$29,0)),"")</f>
        <v>0.31</v>
      </c>
      <c r="M83" s="28">
        <f>IFERROR(INDEX(Cost_Components!$L$2:$L$29,MATCH(E83,Cost_Components!$A$2:$A$29,0)),"")</f>
        <v>1</v>
      </c>
      <c r="N83" s="29">
        <f>IFERROR(INDEX(Cost_Components!$P$2:$P$29,MATCH(E83,Cost_Components!$A$2:$A$29,0)),"")</f>
        <v>282.51283610000002</v>
      </c>
      <c r="O83" s="23">
        <f t="shared" si="11"/>
        <v>202493.50686907151</v>
      </c>
      <c r="P83" s="23">
        <f t="shared" si="12"/>
        <v>201660.66130288251</v>
      </c>
      <c r="Q83" s="23">
        <f t="shared" si="13"/>
        <v>17661234.859888446</v>
      </c>
      <c r="R83" s="23">
        <f t="shared" si="14"/>
        <v>22046703.441250406</v>
      </c>
      <c r="S83" s="23">
        <f t="shared" si="15"/>
        <v>4385468.5813619606</v>
      </c>
      <c r="T83" s="16">
        <f>IFERROR(INDEX(Cost_Components!$R$2:$R$29,MATCH(E83,Cost_Components!$A$2:$A$29,0)),"")</f>
        <v>1</v>
      </c>
      <c r="U83" s="26">
        <f>IFERROR(INDEX(Cost_Components!$Q$2:$Q$29,MATCH(E83,Cost_Components!$A$2:$A$29,0)),"")</f>
        <v>2023</v>
      </c>
      <c r="V83" s="30">
        <f>1/(1+Calculation_Assumptions!$B$5)^(B83-Calculation_Assumptions!$B$2)</f>
        <v>0.91514165935315961</v>
      </c>
      <c r="W83" s="23">
        <f t="shared" si="16"/>
        <v>16162531.775904179</v>
      </c>
      <c r="X83" s="23">
        <f t="shared" si="17"/>
        <v>20175856.770492911</v>
      </c>
      <c r="Y83" s="23">
        <f t="shared" si="18"/>
        <v>4013324.9945887313</v>
      </c>
      <c r="Z83" s="17">
        <f>IFERROR(INDEX(Cost_Components!$T$2:$T$29,MATCH(E83,Cost_Components!$A$2:$A$29,0)),"")</f>
        <v>0.8</v>
      </c>
      <c r="AA83" s="26">
        <f>IFERROR(INDEX(Cost_Components!$U$2:$U$29,MATCH(E83,Cost_Components!$A$2:$A$29,0)),"")</f>
        <v>2025</v>
      </c>
      <c r="AB83" s="26">
        <f>IFERROR(INDEX(Cost_Components!$V$2:$V$29,MATCH(E83,Cost_Components!$A$2:$A$29,0)),"")</f>
        <v>2050</v>
      </c>
      <c r="AC83" s="26">
        <f>IFERROR(INDEX(Cost_Components!$M$2:$M$29,MATCH(E83,Cost_Components!$A$2:$A$29,0)),"")</f>
        <v>30</v>
      </c>
      <c r="AD83" s="26">
        <f>IFERROR(INDEX(Cost_Components!$N$2:$N$29,MATCH(E83,Cost_Components!$A$2:$A$29,0)),"")</f>
        <v>95</v>
      </c>
      <c r="AE83" s="16" t="str">
        <f>IFERROR(INDEX(Cost_Components!$O$2:$O$29,MATCH(E83,Cost_Components!$A$2:$A$29,0)),"")</f>
        <v>Both</v>
      </c>
      <c r="AF83" s="11">
        <v>404987.01373814302</v>
      </c>
      <c r="AG83" s="11">
        <v>403321.32260576502</v>
      </c>
      <c r="AH83" s="23">
        <f t="shared" si="19"/>
        <v>1</v>
      </c>
    </row>
    <row r="84" spans="1:34" hidden="1">
      <c r="A84" t="s">
        <v>228</v>
      </c>
      <c r="B84" s="20">
        <v>2029</v>
      </c>
      <c r="C84" t="s">
        <v>228</v>
      </c>
      <c r="D84" t="s">
        <v>208</v>
      </c>
      <c r="E84" s="22" t="s">
        <v>310</v>
      </c>
      <c r="F84" s="22" t="s">
        <v>311</v>
      </c>
      <c r="G84" s="22" t="s">
        <v>238</v>
      </c>
      <c r="H84" s="22" t="s">
        <v>237</v>
      </c>
      <c r="I84" s="22" t="s">
        <v>309</v>
      </c>
      <c r="J84" s="17">
        <f>IFERROR(INDEX(Cost_Components!$K$2:$K$29,MATCH(E84,Cost_Components!$A$2:$A$29,0)),"")</f>
        <v>0.5</v>
      </c>
      <c r="K84" s="17">
        <f t="shared" si="10"/>
        <v>0.40423076923076923</v>
      </c>
      <c r="L84" s="17">
        <f>IFERROR(INDEX(Cost_Components!$S$2:$S$29,MATCH(E84,Cost_Components!$A$2:$A$29,0)),"")</f>
        <v>0.31</v>
      </c>
      <c r="M84" s="28">
        <f>IFERROR(INDEX(Cost_Components!$L$2:$L$29,MATCH(E84,Cost_Components!$A$2:$A$29,0)),"")</f>
        <v>1</v>
      </c>
      <c r="N84" s="29">
        <f>IFERROR(INDEX(Cost_Components!$P$2:$P$29,MATCH(E84,Cost_Components!$A$2:$A$29,0)),"")</f>
        <v>282.51283610000002</v>
      </c>
      <c r="O84" s="23">
        <f t="shared" si="11"/>
        <v>205925.18146241151</v>
      </c>
      <c r="P84" s="23">
        <f t="shared" si="12"/>
        <v>204759.30886212949</v>
      </c>
      <c r="Q84" s="23">
        <f t="shared" si="13"/>
        <v>17932611.249999981</v>
      </c>
      <c r="R84" s="23">
        <f t="shared" si="14"/>
        <v>23516734.191676933</v>
      </c>
      <c r="S84" s="23">
        <f t="shared" si="15"/>
        <v>5584122.9416769519</v>
      </c>
      <c r="T84" s="16">
        <f>IFERROR(INDEX(Cost_Components!$R$2:$R$29,MATCH(E84,Cost_Components!$A$2:$A$29,0)),"")</f>
        <v>1</v>
      </c>
      <c r="U84" s="26">
        <f>IFERROR(INDEX(Cost_Components!$Q$2:$Q$29,MATCH(E84,Cost_Components!$A$2:$A$29,0)),"")</f>
        <v>2023</v>
      </c>
      <c r="V84" s="30">
        <f>1/(1+Calculation_Assumptions!$B$5)^(B84-Calculation_Assumptions!$B$2)</f>
        <v>0.888487047915689</v>
      </c>
      <c r="W84" s="23">
        <f t="shared" si="16"/>
        <v>15932892.830932157</v>
      </c>
      <c r="X84" s="23">
        <f t="shared" si="17"/>
        <v>20894313.738580987</v>
      </c>
      <c r="Y84" s="23">
        <f t="shared" si="18"/>
        <v>4961420.9076488279</v>
      </c>
      <c r="Z84" s="17">
        <f>IFERROR(INDEX(Cost_Components!$T$2:$T$29,MATCH(E84,Cost_Components!$A$2:$A$29,0)),"")</f>
        <v>0.8</v>
      </c>
      <c r="AA84" s="26">
        <f>IFERROR(INDEX(Cost_Components!$U$2:$U$29,MATCH(E84,Cost_Components!$A$2:$A$29,0)),"")</f>
        <v>2025</v>
      </c>
      <c r="AB84" s="26">
        <f>IFERROR(INDEX(Cost_Components!$V$2:$V$29,MATCH(E84,Cost_Components!$A$2:$A$29,0)),"")</f>
        <v>2050</v>
      </c>
      <c r="AC84" s="26">
        <f>IFERROR(INDEX(Cost_Components!$M$2:$M$29,MATCH(E84,Cost_Components!$A$2:$A$29,0)),"")</f>
        <v>30</v>
      </c>
      <c r="AD84" s="26">
        <f>IFERROR(INDEX(Cost_Components!$N$2:$N$29,MATCH(E84,Cost_Components!$A$2:$A$29,0)),"")</f>
        <v>95</v>
      </c>
      <c r="AE84" s="16" t="str">
        <f>IFERROR(INDEX(Cost_Components!$O$2:$O$29,MATCH(E84,Cost_Components!$A$2:$A$29,0)),"")</f>
        <v>Both</v>
      </c>
      <c r="AF84" s="11">
        <v>411850.36292482301</v>
      </c>
      <c r="AG84" s="11">
        <v>409518.61772425898</v>
      </c>
      <c r="AH84" s="23">
        <f t="shared" si="19"/>
        <v>1</v>
      </c>
    </row>
    <row r="85" spans="1:34" hidden="1">
      <c r="A85" t="s">
        <v>228</v>
      </c>
      <c r="B85" s="20">
        <v>2030</v>
      </c>
      <c r="C85" t="s">
        <v>228</v>
      </c>
      <c r="D85" t="s">
        <v>208</v>
      </c>
      <c r="E85" s="22" t="s">
        <v>310</v>
      </c>
      <c r="F85" s="22" t="s">
        <v>311</v>
      </c>
      <c r="G85" s="22" t="s">
        <v>238</v>
      </c>
      <c r="H85" s="22" t="s">
        <v>237</v>
      </c>
      <c r="I85" s="22" t="s">
        <v>309</v>
      </c>
      <c r="J85" s="17">
        <f>IFERROR(INDEX(Cost_Components!$K$2:$K$29,MATCH(E85,Cost_Components!$A$2:$A$29,0)),"")</f>
        <v>0.5</v>
      </c>
      <c r="K85" s="17">
        <f t="shared" si="10"/>
        <v>0.42307692307692307</v>
      </c>
      <c r="L85" s="17">
        <f>IFERROR(INDEX(Cost_Components!$S$2:$S$29,MATCH(E85,Cost_Components!$A$2:$A$29,0)),"")</f>
        <v>0.31</v>
      </c>
      <c r="M85" s="28">
        <f>IFERROR(INDEX(Cost_Components!$L$2:$L$29,MATCH(E85,Cost_Components!$A$2:$A$29,0)),"")</f>
        <v>1</v>
      </c>
      <c r="N85" s="29">
        <f>IFERROR(INDEX(Cost_Components!$P$2:$P$29,MATCH(E85,Cost_Components!$A$2:$A$29,0)),"")</f>
        <v>282.51283610000002</v>
      </c>
      <c r="O85" s="23">
        <f t="shared" si="11"/>
        <v>210395.90271971299</v>
      </c>
      <c r="P85" s="23">
        <f t="shared" si="12"/>
        <v>208856.69857864699</v>
      </c>
      <c r="Q85" s="23">
        <f t="shared" si="13"/>
        <v>18291456.458720285</v>
      </c>
      <c r="R85" s="23">
        <f t="shared" si="14"/>
        <v>25147499.038185541</v>
      </c>
      <c r="S85" s="23">
        <f t="shared" si="15"/>
        <v>6856042.5794652551</v>
      </c>
      <c r="T85" s="16">
        <f>IFERROR(INDEX(Cost_Components!$R$2:$R$29,MATCH(E85,Cost_Components!$A$2:$A$29,0)),"")</f>
        <v>1</v>
      </c>
      <c r="U85" s="26">
        <f>IFERROR(INDEX(Cost_Components!$Q$2:$Q$29,MATCH(E85,Cost_Components!$A$2:$A$29,0)),"")</f>
        <v>2023</v>
      </c>
      <c r="V85" s="30">
        <f>1/(1+Calculation_Assumptions!$B$5)^(B85-Calculation_Assumptions!$B$2)</f>
        <v>0.86260878438416411</v>
      </c>
      <c r="W85" s="23">
        <f t="shared" si="16"/>
        <v>15778371.020472573</v>
      </c>
      <c r="X85" s="23">
        <f t="shared" si="17"/>
        <v>21692453.575631164</v>
      </c>
      <c r="Y85" s="23">
        <f t="shared" si="18"/>
        <v>5914082.5551585928</v>
      </c>
      <c r="Z85" s="17">
        <f>IFERROR(INDEX(Cost_Components!$T$2:$T$29,MATCH(E85,Cost_Components!$A$2:$A$29,0)),"")</f>
        <v>0.8</v>
      </c>
      <c r="AA85" s="26">
        <f>IFERROR(INDEX(Cost_Components!$U$2:$U$29,MATCH(E85,Cost_Components!$A$2:$A$29,0)),"")</f>
        <v>2025</v>
      </c>
      <c r="AB85" s="26">
        <f>IFERROR(INDEX(Cost_Components!$V$2:$V$29,MATCH(E85,Cost_Components!$A$2:$A$29,0)),"")</f>
        <v>2050</v>
      </c>
      <c r="AC85" s="26">
        <f>IFERROR(INDEX(Cost_Components!$M$2:$M$29,MATCH(E85,Cost_Components!$A$2:$A$29,0)),"")</f>
        <v>30</v>
      </c>
      <c r="AD85" s="26">
        <f>IFERROR(INDEX(Cost_Components!$N$2:$N$29,MATCH(E85,Cost_Components!$A$2:$A$29,0)),"")</f>
        <v>95</v>
      </c>
      <c r="AE85" s="16" t="str">
        <f>IFERROR(INDEX(Cost_Components!$O$2:$O$29,MATCH(E85,Cost_Components!$A$2:$A$29,0)),"")</f>
        <v>Both</v>
      </c>
      <c r="AF85" s="11">
        <v>420791.80543942598</v>
      </c>
      <c r="AG85" s="11">
        <v>417713.39715729398</v>
      </c>
      <c r="AH85" s="23">
        <f t="shared" si="19"/>
        <v>1</v>
      </c>
    </row>
    <row r="86" spans="1:34" hidden="1">
      <c r="A86" t="s">
        <v>228</v>
      </c>
      <c r="B86" s="20">
        <v>2031</v>
      </c>
      <c r="C86" t="s">
        <v>228</v>
      </c>
      <c r="D86" t="s">
        <v>208</v>
      </c>
      <c r="E86" s="22" t="s">
        <v>310</v>
      </c>
      <c r="F86" s="22" t="s">
        <v>311</v>
      </c>
      <c r="G86" s="22" t="s">
        <v>238</v>
      </c>
      <c r="H86" s="22" t="s">
        <v>237</v>
      </c>
      <c r="I86" s="22" t="s">
        <v>309</v>
      </c>
      <c r="J86" s="17">
        <f>IFERROR(INDEX(Cost_Components!$K$2:$K$29,MATCH(E86,Cost_Components!$A$2:$A$29,0)),"")</f>
        <v>0.5</v>
      </c>
      <c r="K86" s="17">
        <f t="shared" si="10"/>
        <v>0.44192307692307692</v>
      </c>
      <c r="L86" s="17">
        <f>IFERROR(INDEX(Cost_Components!$S$2:$S$29,MATCH(E86,Cost_Components!$A$2:$A$29,0)),"")</f>
        <v>0.31</v>
      </c>
      <c r="M86" s="28">
        <f>IFERROR(INDEX(Cost_Components!$L$2:$L$29,MATCH(E86,Cost_Components!$A$2:$A$29,0)),"")</f>
        <v>1</v>
      </c>
      <c r="N86" s="29">
        <f>IFERROR(INDEX(Cost_Components!$P$2:$P$29,MATCH(E86,Cost_Components!$A$2:$A$29,0)),"")</f>
        <v>282.51283610000002</v>
      </c>
      <c r="O86" s="23">
        <f t="shared" si="11"/>
        <v>215785.3925138</v>
      </c>
      <c r="P86" s="23">
        <f t="shared" si="12"/>
        <v>213834.7997369885</v>
      </c>
      <c r="Q86" s="23">
        <f t="shared" si="13"/>
        <v>18727433.47647737</v>
      </c>
      <c r="R86" s="23">
        <f t="shared" si="14"/>
        <v>26940577.911154281</v>
      </c>
      <c r="S86" s="23">
        <f t="shared" si="15"/>
        <v>8213144.4346769117</v>
      </c>
      <c r="T86" s="16">
        <f>IFERROR(INDEX(Cost_Components!$R$2:$R$29,MATCH(E86,Cost_Components!$A$2:$A$29,0)),"")</f>
        <v>1</v>
      </c>
      <c r="U86" s="26">
        <f>IFERROR(INDEX(Cost_Components!$Q$2:$Q$29,MATCH(E86,Cost_Components!$A$2:$A$29,0)),"")</f>
        <v>2023</v>
      </c>
      <c r="V86" s="30">
        <f>1/(1+Calculation_Assumptions!$B$5)^(B86-Calculation_Assumptions!$B$2)</f>
        <v>0.83748425668365445</v>
      </c>
      <c r="W86" s="23">
        <f t="shared" si="16"/>
        <v>15683930.704640236</v>
      </c>
      <c r="X86" s="23">
        <f t="shared" si="17"/>
        <v>22562309.866551124</v>
      </c>
      <c r="Y86" s="23">
        <f t="shared" si="18"/>
        <v>6878379.1619108869</v>
      </c>
      <c r="Z86" s="17">
        <f>IFERROR(INDEX(Cost_Components!$T$2:$T$29,MATCH(E86,Cost_Components!$A$2:$A$29,0)),"")</f>
        <v>0.8</v>
      </c>
      <c r="AA86" s="26">
        <f>IFERROR(INDEX(Cost_Components!$U$2:$U$29,MATCH(E86,Cost_Components!$A$2:$A$29,0)),"")</f>
        <v>2025</v>
      </c>
      <c r="AB86" s="26">
        <f>IFERROR(INDEX(Cost_Components!$V$2:$V$29,MATCH(E86,Cost_Components!$A$2:$A$29,0)),"")</f>
        <v>2050</v>
      </c>
      <c r="AC86" s="26">
        <f>IFERROR(INDEX(Cost_Components!$M$2:$M$29,MATCH(E86,Cost_Components!$A$2:$A$29,0)),"")</f>
        <v>30</v>
      </c>
      <c r="AD86" s="26">
        <f>IFERROR(INDEX(Cost_Components!$N$2:$N$29,MATCH(E86,Cost_Components!$A$2:$A$29,0)),"")</f>
        <v>95</v>
      </c>
      <c r="AE86" s="16" t="str">
        <f>IFERROR(INDEX(Cost_Components!$O$2:$O$29,MATCH(E86,Cost_Components!$A$2:$A$29,0)),"")</f>
        <v>Both</v>
      </c>
      <c r="AF86" s="11">
        <v>431570.78502760001</v>
      </c>
      <c r="AG86" s="11">
        <v>427669.599473977</v>
      </c>
      <c r="AH86" s="23">
        <f t="shared" si="19"/>
        <v>1</v>
      </c>
    </row>
    <row r="87" spans="1:34" hidden="1">
      <c r="A87" t="s">
        <v>228</v>
      </c>
      <c r="B87" s="20">
        <v>2032</v>
      </c>
      <c r="C87" t="s">
        <v>228</v>
      </c>
      <c r="D87" t="s">
        <v>208</v>
      </c>
      <c r="E87" s="22" t="s">
        <v>310</v>
      </c>
      <c r="F87" s="22" t="s">
        <v>311</v>
      </c>
      <c r="G87" s="22" t="s">
        <v>238</v>
      </c>
      <c r="H87" s="22" t="s">
        <v>237</v>
      </c>
      <c r="I87" s="22" t="s">
        <v>309</v>
      </c>
      <c r="J87" s="17">
        <f>IFERROR(INDEX(Cost_Components!$K$2:$K$29,MATCH(E87,Cost_Components!$A$2:$A$29,0)),"")</f>
        <v>0.5</v>
      </c>
      <c r="K87" s="17">
        <f t="shared" si="10"/>
        <v>0.46076923076923082</v>
      </c>
      <c r="L87" s="17">
        <f>IFERROR(INDEX(Cost_Components!$S$2:$S$29,MATCH(E87,Cost_Components!$A$2:$A$29,0)),"")</f>
        <v>0.31</v>
      </c>
      <c r="M87" s="28">
        <f>IFERROR(INDEX(Cost_Components!$L$2:$L$29,MATCH(E87,Cost_Components!$A$2:$A$29,0)),"")</f>
        <v>1</v>
      </c>
      <c r="N87" s="29">
        <f>IFERROR(INDEX(Cost_Components!$P$2:$P$29,MATCH(E87,Cost_Components!$A$2:$A$29,0)),"")</f>
        <v>282.51283610000002</v>
      </c>
      <c r="O87" s="23">
        <f t="shared" si="11"/>
        <v>221959.394082935</v>
      </c>
      <c r="P87" s="23">
        <f t="shared" si="12"/>
        <v>219559.925806524</v>
      </c>
      <c r="Q87" s="23">
        <f t="shared" si="13"/>
        <v>19228834.173387073</v>
      </c>
      <c r="R87" s="23">
        <f t="shared" si="14"/>
        <v>28893169.519171625</v>
      </c>
      <c r="S87" s="23">
        <f t="shared" si="15"/>
        <v>9664335.3457845524</v>
      </c>
      <c r="T87" s="16">
        <f>IFERROR(INDEX(Cost_Components!$R$2:$R$29,MATCH(E87,Cost_Components!$A$2:$A$29,0)),"")</f>
        <v>1</v>
      </c>
      <c r="U87" s="26">
        <f>IFERROR(INDEX(Cost_Components!$Q$2:$Q$29,MATCH(E87,Cost_Components!$A$2:$A$29,0)),"")</f>
        <v>2023</v>
      </c>
      <c r="V87" s="30">
        <f>1/(1+Calculation_Assumptions!$B$5)^(B87-Calculation_Assumptions!$B$2)</f>
        <v>0.81309151134335378</v>
      </c>
      <c r="W87" s="23">
        <f t="shared" si="16"/>
        <v>15634801.839410024</v>
      </c>
      <c r="X87" s="23">
        <f t="shared" si="17"/>
        <v>23492790.87184298</v>
      </c>
      <c r="Y87" s="23">
        <f t="shared" si="18"/>
        <v>7857989.0324329557</v>
      </c>
      <c r="Z87" s="17">
        <f>IFERROR(INDEX(Cost_Components!$T$2:$T$29,MATCH(E87,Cost_Components!$A$2:$A$29,0)),"")</f>
        <v>0.8</v>
      </c>
      <c r="AA87" s="26">
        <f>IFERROR(INDEX(Cost_Components!$U$2:$U$29,MATCH(E87,Cost_Components!$A$2:$A$29,0)),"")</f>
        <v>2025</v>
      </c>
      <c r="AB87" s="26">
        <f>IFERROR(INDEX(Cost_Components!$V$2:$V$29,MATCH(E87,Cost_Components!$A$2:$A$29,0)),"")</f>
        <v>2050</v>
      </c>
      <c r="AC87" s="26">
        <f>IFERROR(INDEX(Cost_Components!$M$2:$M$29,MATCH(E87,Cost_Components!$A$2:$A$29,0)),"")</f>
        <v>30</v>
      </c>
      <c r="AD87" s="26">
        <f>IFERROR(INDEX(Cost_Components!$N$2:$N$29,MATCH(E87,Cost_Components!$A$2:$A$29,0)),"")</f>
        <v>95</v>
      </c>
      <c r="AE87" s="16" t="str">
        <f>IFERROR(INDEX(Cost_Components!$O$2:$O$29,MATCH(E87,Cost_Components!$A$2:$A$29,0)),"")</f>
        <v>Both</v>
      </c>
      <c r="AF87" s="11">
        <v>443918.78816587001</v>
      </c>
      <c r="AG87" s="11">
        <v>439119.851613048</v>
      </c>
      <c r="AH87" s="23">
        <f t="shared" si="19"/>
        <v>1</v>
      </c>
    </row>
    <row r="88" spans="1:34" hidden="1">
      <c r="A88" t="s">
        <v>228</v>
      </c>
      <c r="B88" s="20">
        <v>2033</v>
      </c>
      <c r="C88" t="s">
        <v>228</v>
      </c>
      <c r="D88" t="s">
        <v>208</v>
      </c>
      <c r="E88" s="22" t="s">
        <v>310</v>
      </c>
      <c r="F88" s="22" t="s">
        <v>311</v>
      </c>
      <c r="G88" s="22" t="s">
        <v>238</v>
      </c>
      <c r="H88" s="22" t="s">
        <v>237</v>
      </c>
      <c r="I88" s="22" t="s">
        <v>309</v>
      </c>
      <c r="J88" s="17">
        <f>IFERROR(INDEX(Cost_Components!$K$2:$K$29,MATCH(E88,Cost_Components!$A$2:$A$29,0)),"")</f>
        <v>0.5</v>
      </c>
      <c r="K88" s="17">
        <f t="shared" si="10"/>
        <v>0.47961538461538467</v>
      </c>
      <c r="L88" s="17">
        <f>IFERROR(INDEX(Cost_Components!$S$2:$S$29,MATCH(E88,Cost_Components!$A$2:$A$29,0)),"")</f>
        <v>0.31</v>
      </c>
      <c r="M88" s="28">
        <f>IFERROR(INDEX(Cost_Components!$L$2:$L$29,MATCH(E88,Cost_Components!$A$2:$A$29,0)),"")</f>
        <v>1</v>
      </c>
      <c r="N88" s="29">
        <f>IFERROR(INDEX(Cost_Components!$P$2:$P$29,MATCH(E88,Cost_Components!$A$2:$A$29,0)),"")</f>
        <v>282.51283610000002</v>
      </c>
      <c r="O88" s="23">
        <f t="shared" si="11"/>
        <v>228823.09111586251</v>
      </c>
      <c r="P88" s="23">
        <f t="shared" si="12"/>
        <v>225937.1876645225</v>
      </c>
      <c r="Q88" s="23">
        <f t="shared" si="13"/>
        <v>19787348.256944276</v>
      </c>
      <c r="R88" s="23">
        <f t="shared" si="14"/>
        <v>31004957.370799951</v>
      </c>
      <c r="S88" s="23">
        <f t="shared" si="15"/>
        <v>11217609.113855675</v>
      </c>
      <c r="T88" s="16">
        <f>IFERROR(INDEX(Cost_Components!$R$2:$R$29,MATCH(E88,Cost_Components!$A$2:$A$29,0)),"")</f>
        <v>1</v>
      </c>
      <c r="U88" s="26">
        <f>IFERROR(INDEX(Cost_Components!$Q$2:$Q$29,MATCH(E88,Cost_Components!$A$2:$A$29,0)),"")</f>
        <v>2023</v>
      </c>
      <c r="V88" s="30">
        <f>1/(1+Calculation_Assumptions!$B$5)^(B88-Calculation_Assumptions!$B$2)</f>
        <v>0.78940923431393573</v>
      </c>
      <c r="W88" s="23">
        <f t="shared" si="16"/>
        <v>15620315.436617572</v>
      </c>
      <c r="X88" s="23">
        <f t="shared" si="17"/>
        <v>24475599.658019409</v>
      </c>
      <c r="Y88" s="23">
        <f t="shared" si="18"/>
        <v>8855284.2214018349</v>
      </c>
      <c r="Z88" s="17">
        <f>IFERROR(INDEX(Cost_Components!$T$2:$T$29,MATCH(E88,Cost_Components!$A$2:$A$29,0)),"")</f>
        <v>0.8</v>
      </c>
      <c r="AA88" s="26">
        <f>IFERROR(INDEX(Cost_Components!$U$2:$U$29,MATCH(E88,Cost_Components!$A$2:$A$29,0)),"")</f>
        <v>2025</v>
      </c>
      <c r="AB88" s="26">
        <f>IFERROR(INDEX(Cost_Components!$V$2:$V$29,MATCH(E88,Cost_Components!$A$2:$A$29,0)),"")</f>
        <v>2050</v>
      </c>
      <c r="AC88" s="26">
        <f>IFERROR(INDEX(Cost_Components!$M$2:$M$29,MATCH(E88,Cost_Components!$A$2:$A$29,0)),"")</f>
        <v>30</v>
      </c>
      <c r="AD88" s="26">
        <f>IFERROR(INDEX(Cost_Components!$N$2:$N$29,MATCH(E88,Cost_Components!$A$2:$A$29,0)),"")</f>
        <v>95</v>
      </c>
      <c r="AE88" s="16" t="str">
        <f>IFERROR(INDEX(Cost_Components!$O$2:$O$29,MATCH(E88,Cost_Components!$A$2:$A$29,0)),"")</f>
        <v>Both</v>
      </c>
      <c r="AF88" s="11">
        <v>457646.18223172502</v>
      </c>
      <c r="AG88" s="11">
        <v>451874.375329045</v>
      </c>
      <c r="AH88" s="23">
        <f t="shared" si="19"/>
        <v>1</v>
      </c>
    </row>
    <row r="89" spans="1:34" hidden="1">
      <c r="A89" t="s">
        <v>228</v>
      </c>
      <c r="B89" s="20">
        <v>2034</v>
      </c>
      <c r="C89" t="s">
        <v>228</v>
      </c>
      <c r="D89" t="s">
        <v>208</v>
      </c>
      <c r="E89" s="22" t="s">
        <v>310</v>
      </c>
      <c r="F89" s="22" t="s">
        <v>311</v>
      </c>
      <c r="G89" s="22" t="s">
        <v>238</v>
      </c>
      <c r="H89" s="22" t="s">
        <v>237</v>
      </c>
      <c r="I89" s="22" t="s">
        <v>309</v>
      </c>
      <c r="J89" s="17">
        <f>IFERROR(INDEX(Cost_Components!$K$2:$K$29,MATCH(E89,Cost_Components!$A$2:$A$29,0)),"")</f>
        <v>0.5</v>
      </c>
      <c r="K89" s="17">
        <f t="shared" si="10"/>
        <v>0.49846153846153851</v>
      </c>
      <c r="L89" s="17">
        <f>IFERROR(INDEX(Cost_Components!$S$2:$S$29,MATCH(E89,Cost_Components!$A$2:$A$29,0)),"")</f>
        <v>0.31</v>
      </c>
      <c r="M89" s="28">
        <f>IFERROR(INDEX(Cost_Components!$L$2:$L$29,MATCH(E89,Cost_Components!$A$2:$A$29,0)),"")</f>
        <v>1</v>
      </c>
      <c r="N89" s="29">
        <f>IFERROR(INDEX(Cost_Components!$P$2:$P$29,MATCH(E89,Cost_Components!$A$2:$A$29,0)),"")</f>
        <v>282.51283610000002</v>
      </c>
      <c r="O89" s="23">
        <f t="shared" si="11"/>
        <v>236314.21500357051</v>
      </c>
      <c r="P89" s="23">
        <f t="shared" si="12"/>
        <v>232903.50959961399</v>
      </c>
      <c r="Q89" s="23">
        <f t="shared" si="13"/>
        <v>20397451.620735463</v>
      </c>
      <c r="R89" s="23">
        <f t="shared" si="14"/>
        <v>33278189.085561324</v>
      </c>
      <c r="S89" s="23">
        <f t="shared" si="15"/>
        <v>12880737.464825861</v>
      </c>
      <c r="T89" s="16">
        <f>IFERROR(INDEX(Cost_Components!$R$2:$R$29,MATCH(E89,Cost_Components!$A$2:$A$29,0)),"")</f>
        <v>1</v>
      </c>
      <c r="U89" s="26">
        <f>IFERROR(INDEX(Cost_Components!$Q$2:$Q$29,MATCH(E89,Cost_Components!$A$2:$A$29,0)),"")</f>
        <v>2023</v>
      </c>
      <c r="V89" s="30">
        <f>1/(1+Calculation_Assumptions!$B$5)^(B89-Calculation_Assumptions!$B$2)</f>
        <v>0.76641673234362695</v>
      </c>
      <c r="W89" s="23">
        <f t="shared" si="16"/>
        <v>15632948.219301291</v>
      </c>
      <c r="X89" s="23">
        <f t="shared" si="17"/>
        <v>25504960.937269259</v>
      </c>
      <c r="Y89" s="23">
        <f t="shared" si="18"/>
        <v>9872012.7179679703</v>
      </c>
      <c r="Z89" s="17">
        <f>IFERROR(INDEX(Cost_Components!$T$2:$T$29,MATCH(E89,Cost_Components!$A$2:$A$29,0)),"")</f>
        <v>0.8</v>
      </c>
      <c r="AA89" s="26">
        <f>IFERROR(INDEX(Cost_Components!$U$2:$U$29,MATCH(E89,Cost_Components!$A$2:$A$29,0)),"")</f>
        <v>2025</v>
      </c>
      <c r="AB89" s="26">
        <f>IFERROR(INDEX(Cost_Components!$V$2:$V$29,MATCH(E89,Cost_Components!$A$2:$A$29,0)),"")</f>
        <v>2050</v>
      </c>
      <c r="AC89" s="26">
        <f>IFERROR(INDEX(Cost_Components!$M$2:$M$29,MATCH(E89,Cost_Components!$A$2:$A$29,0)),"")</f>
        <v>30</v>
      </c>
      <c r="AD89" s="26">
        <f>IFERROR(INDEX(Cost_Components!$N$2:$N$29,MATCH(E89,Cost_Components!$A$2:$A$29,0)),"")</f>
        <v>95</v>
      </c>
      <c r="AE89" s="16" t="str">
        <f>IFERROR(INDEX(Cost_Components!$O$2:$O$29,MATCH(E89,Cost_Components!$A$2:$A$29,0)),"")</f>
        <v>Both</v>
      </c>
      <c r="AF89" s="11">
        <v>472628.43000714103</v>
      </c>
      <c r="AG89" s="11">
        <v>465807.01919922797</v>
      </c>
      <c r="AH89" s="23">
        <f t="shared" si="19"/>
        <v>1</v>
      </c>
    </row>
    <row r="90" spans="1:34" hidden="1">
      <c r="A90" t="s">
        <v>228</v>
      </c>
      <c r="B90" s="20">
        <v>2035</v>
      </c>
      <c r="C90" t="s">
        <v>228</v>
      </c>
      <c r="D90" t="s">
        <v>208</v>
      </c>
      <c r="E90" s="22" t="s">
        <v>310</v>
      </c>
      <c r="F90" s="22" t="s">
        <v>311</v>
      </c>
      <c r="G90" s="22" t="s">
        <v>238</v>
      </c>
      <c r="H90" s="22" t="s">
        <v>237</v>
      </c>
      <c r="I90" s="22" t="s">
        <v>309</v>
      </c>
      <c r="J90" s="17">
        <f>IFERROR(INDEX(Cost_Components!$K$2:$K$29,MATCH(E90,Cost_Components!$A$2:$A$29,0)),"")</f>
        <v>0.5</v>
      </c>
      <c r="K90" s="17">
        <f t="shared" si="10"/>
        <v>0.51730769230769236</v>
      </c>
      <c r="L90" s="17">
        <f>IFERROR(INDEX(Cost_Components!$S$2:$S$29,MATCH(E90,Cost_Components!$A$2:$A$29,0)),"")</f>
        <v>0.31</v>
      </c>
      <c r="M90" s="28">
        <f>IFERROR(INDEX(Cost_Components!$L$2:$L$29,MATCH(E90,Cost_Components!$A$2:$A$29,0)),"")</f>
        <v>1</v>
      </c>
      <c r="N90" s="29">
        <f>IFERROR(INDEX(Cost_Components!$P$2:$P$29,MATCH(E90,Cost_Components!$A$2:$A$29,0)),"")</f>
        <v>282.51283610000002</v>
      </c>
      <c r="O90" s="23">
        <f t="shared" si="11"/>
        <v>244373.90657067351</v>
      </c>
      <c r="P90" s="23">
        <f t="shared" si="12"/>
        <v>240398.8391319665</v>
      </c>
      <c r="Q90" s="23">
        <f t="shared" si="13"/>
        <v>21053884.929879051</v>
      </c>
      <c r="R90" s="23">
        <f t="shared" si="14"/>
        <v>35714284.416149199</v>
      </c>
      <c r="S90" s="23">
        <f t="shared" si="15"/>
        <v>14660399.486270148</v>
      </c>
      <c r="T90" s="16">
        <f>IFERROR(INDEX(Cost_Components!$R$2:$R$29,MATCH(E90,Cost_Components!$A$2:$A$29,0)),"")</f>
        <v>1</v>
      </c>
      <c r="U90" s="26">
        <f>IFERROR(INDEX(Cost_Components!$Q$2:$Q$29,MATCH(E90,Cost_Components!$A$2:$A$29,0)),"")</f>
        <v>2023</v>
      </c>
      <c r="V90" s="30">
        <f>1/(1+Calculation_Assumptions!$B$5)^(B90-Calculation_Assumptions!$B$2)</f>
        <v>0.74409391489672516</v>
      </c>
      <c r="W90" s="23">
        <f t="shared" si="16"/>
        <v>15666067.661258867</v>
      </c>
      <c r="X90" s="23">
        <f t="shared" si="17"/>
        <v>26574781.708947558</v>
      </c>
      <c r="Y90" s="23">
        <f t="shared" si="18"/>
        <v>10908714.047688693</v>
      </c>
      <c r="Z90" s="17">
        <f>IFERROR(INDEX(Cost_Components!$T$2:$T$29,MATCH(E90,Cost_Components!$A$2:$A$29,0)),"")</f>
        <v>0.8</v>
      </c>
      <c r="AA90" s="26">
        <f>IFERROR(INDEX(Cost_Components!$U$2:$U$29,MATCH(E90,Cost_Components!$A$2:$A$29,0)),"")</f>
        <v>2025</v>
      </c>
      <c r="AB90" s="26">
        <f>IFERROR(INDEX(Cost_Components!$V$2:$V$29,MATCH(E90,Cost_Components!$A$2:$A$29,0)),"")</f>
        <v>2050</v>
      </c>
      <c r="AC90" s="26">
        <f>IFERROR(INDEX(Cost_Components!$M$2:$M$29,MATCH(E90,Cost_Components!$A$2:$A$29,0)),"")</f>
        <v>30</v>
      </c>
      <c r="AD90" s="26">
        <f>IFERROR(INDEX(Cost_Components!$N$2:$N$29,MATCH(E90,Cost_Components!$A$2:$A$29,0)),"")</f>
        <v>95</v>
      </c>
      <c r="AE90" s="16" t="str">
        <f>IFERROR(INDEX(Cost_Components!$O$2:$O$29,MATCH(E90,Cost_Components!$A$2:$A$29,0)),"")</f>
        <v>Both</v>
      </c>
      <c r="AF90" s="11">
        <v>488747.81314134703</v>
      </c>
      <c r="AG90" s="11">
        <v>480797.67826393299</v>
      </c>
      <c r="AH90" s="23">
        <f t="shared" si="19"/>
        <v>1</v>
      </c>
    </row>
    <row r="91" spans="1:34" hidden="1">
      <c r="A91" t="s">
        <v>228</v>
      </c>
      <c r="B91" s="20">
        <v>2036</v>
      </c>
      <c r="C91" t="s">
        <v>228</v>
      </c>
      <c r="D91" t="s">
        <v>208</v>
      </c>
      <c r="E91" s="22" t="s">
        <v>310</v>
      </c>
      <c r="F91" s="22" t="s">
        <v>311</v>
      </c>
      <c r="G91" s="22" t="s">
        <v>238</v>
      </c>
      <c r="H91" s="22" t="s">
        <v>237</v>
      </c>
      <c r="I91" s="22" t="s">
        <v>309</v>
      </c>
      <c r="J91" s="17">
        <f>IFERROR(INDEX(Cost_Components!$K$2:$K$29,MATCH(E91,Cost_Components!$A$2:$A$29,0)),"")</f>
        <v>0.5</v>
      </c>
      <c r="K91" s="17">
        <f t="shared" si="10"/>
        <v>0.5361538461538462</v>
      </c>
      <c r="L91" s="17">
        <f>IFERROR(INDEX(Cost_Components!$S$2:$S$29,MATCH(E91,Cost_Components!$A$2:$A$29,0)),"")</f>
        <v>0.31</v>
      </c>
      <c r="M91" s="28">
        <f>IFERROR(INDEX(Cost_Components!$L$2:$L$29,MATCH(E91,Cost_Components!$A$2:$A$29,0)),"")</f>
        <v>1</v>
      </c>
      <c r="N91" s="29">
        <f>IFERROR(INDEX(Cost_Components!$P$2:$P$29,MATCH(E91,Cost_Components!$A$2:$A$29,0)),"")</f>
        <v>282.51283610000002</v>
      </c>
      <c r="O91" s="23">
        <f t="shared" si="11"/>
        <v>252927.620689237</v>
      </c>
      <c r="P91" s="23">
        <f t="shared" si="12"/>
        <v>248347.01724243301</v>
      </c>
      <c r="Q91" s="23">
        <f t="shared" si="13"/>
        <v>21749978.255221959</v>
      </c>
      <c r="R91" s="23">
        <f t="shared" si="14"/>
        <v>38311033.627624728</v>
      </c>
      <c r="S91" s="23">
        <f t="shared" si="15"/>
        <v>16561055.372402769</v>
      </c>
      <c r="T91" s="16">
        <f>IFERROR(INDEX(Cost_Components!$R$2:$R$29,MATCH(E91,Cost_Components!$A$2:$A$29,0)),"")</f>
        <v>1</v>
      </c>
      <c r="U91" s="26">
        <f>IFERROR(INDEX(Cost_Components!$Q$2:$Q$29,MATCH(E91,Cost_Components!$A$2:$A$29,0)),"")</f>
        <v>2023</v>
      </c>
      <c r="V91" s="30">
        <f>1/(1+Calculation_Assumptions!$B$5)^(B91-Calculation_Assumptions!$B$2)</f>
        <v>0.72242127659876232</v>
      </c>
      <c r="W91" s="23">
        <f t="shared" si="16"/>
        <v>15712647.057132769</v>
      </c>
      <c r="X91" s="23">
        <f t="shared" si="17"/>
        <v>27676705.821086768</v>
      </c>
      <c r="Y91" s="23">
        <f t="shared" si="18"/>
        <v>11964058.763953999</v>
      </c>
      <c r="Z91" s="17">
        <f>IFERROR(INDEX(Cost_Components!$T$2:$T$29,MATCH(E91,Cost_Components!$A$2:$A$29,0)),"")</f>
        <v>0.8</v>
      </c>
      <c r="AA91" s="26">
        <f>IFERROR(INDEX(Cost_Components!$U$2:$U$29,MATCH(E91,Cost_Components!$A$2:$A$29,0)),"")</f>
        <v>2025</v>
      </c>
      <c r="AB91" s="26">
        <f>IFERROR(INDEX(Cost_Components!$V$2:$V$29,MATCH(E91,Cost_Components!$A$2:$A$29,0)),"")</f>
        <v>2050</v>
      </c>
      <c r="AC91" s="26">
        <f>IFERROR(INDEX(Cost_Components!$M$2:$M$29,MATCH(E91,Cost_Components!$A$2:$A$29,0)),"")</f>
        <v>30</v>
      </c>
      <c r="AD91" s="26">
        <f>IFERROR(INDEX(Cost_Components!$N$2:$N$29,MATCH(E91,Cost_Components!$A$2:$A$29,0)),"")</f>
        <v>95</v>
      </c>
      <c r="AE91" s="16" t="str">
        <f>IFERROR(INDEX(Cost_Components!$O$2:$O$29,MATCH(E91,Cost_Components!$A$2:$A$29,0)),"")</f>
        <v>Both</v>
      </c>
      <c r="AF91" s="11">
        <v>505855.24137847399</v>
      </c>
      <c r="AG91" s="11">
        <v>496694.03448486602</v>
      </c>
      <c r="AH91" s="23">
        <f t="shared" si="19"/>
        <v>1</v>
      </c>
    </row>
    <row r="92" spans="1:34" hidden="1">
      <c r="A92" t="s">
        <v>228</v>
      </c>
      <c r="B92" s="20">
        <v>2037</v>
      </c>
      <c r="C92" t="s">
        <v>228</v>
      </c>
      <c r="D92" t="s">
        <v>208</v>
      </c>
      <c r="E92" s="22" t="s">
        <v>310</v>
      </c>
      <c r="F92" s="22" t="s">
        <v>311</v>
      </c>
      <c r="G92" s="22" t="s">
        <v>238</v>
      </c>
      <c r="H92" s="22" t="s">
        <v>237</v>
      </c>
      <c r="I92" s="22" t="s">
        <v>309</v>
      </c>
      <c r="J92" s="17">
        <f>IFERROR(INDEX(Cost_Components!$K$2:$K$29,MATCH(E92,Cost_Components!$A$2:$A$29,0)),"")</f>
        <v>0.5</v>
      </c>
      <c r="K92" s="17">
        <f t="shared" si="10"/>
        <v>0.55500000000000005</v>
      </c>
      <c r="L92" s="17">
        <f>IFERROR(INDEX(Cost_Components!$S$2:$S$29,MATCH(E92,Cost_Components!$A$2:$A$29,0)),"")</f>
        <v>0.31</v>
      </c>
      <c r="M92" s="28">
        <f>IFERROR(INDEX(Cost_Components!$L$2:$L$29,MATCH(E92,Cost_Components!$A$2:$A$29,0)),"")</f>
        <v>1</v>
      </c>
      <c r="N92" s="29">
        <f>IFERROR(INDEX(Cost_Components!$P$2:$P$29,MATCH(E92,Cost_Components!$A$2:$A$29,0)),"")</f>
        <v>282.51283610000002</v>
      </c>
      <c r="O92" s="23">
        <f t="shared" si="11"/>
        <v>261915.659617339</v>
      </c>
      <c r="P92" s="23">
        <f t="shared" si="12"/>
        <v>256687.176706161</v>
      </c>
      <c r="Q92" s="23">
        <f t="shared" si="13"/>
        <v>22480400.907345414</v>
      </c>
      <c r="R92" s="23">
        <f t="shared" si="14"/>
        <v>41066967.378710665</v>
      </c>
      <c r="S92" s="23">
        <f t="shared" si="15"/>
        <v>18586566.471365251</v>
      </c>
      <c r="T92" s="16">
        <f>IFERROR(INDEX(Cost_Components!$R$2:$R$29,MATCH(E92,Cost_Components!$A$2:$A$29,0)),"")</f>
        <v>1</v>
      </c>
      <c r="U92" s="26">
        <f>IFERROR(INDEX(Cost_Components!$Q$2:$Q$29,MATCH(E92,Cost_Components!$A$2:$A$29,0)),"")</f>
        <v>2023</v>
      </c>
      <c r="V92" s="30">
        <f>1/(1+Calculation_Assumptions!$B$5)^(B92-Calculation_Assumptions!$B$2)</f>
        <v>0.70137988019297326</v>
      </c>
      <c r="W92" s="23">
        <f t="shared" si="16"/>
        <v>15767300.895083934</v>
      </c>
      <c r="X92" s="23">
        <f t="shared" si="17"/>
        <v>28803544.659968827</v>
      </c>
      <c r="Y92" s="23">
        <f t="shared" si="18"/>
        <v>13036243.764884893</v>
      </c>
      <c r="Z92" s="17">
        <f>IFERROR(INDEX(Cost_Components!$T$2:$T$29,MATCH(E92,Cost_Components!$A$2:$A$29,0)),"")</f>
        <v>0.8</v>
      </c>
      <c r="AA92" s="26">
        <f>IFERROR(INDEX(Cost_Components!$U$2:$U$29,MATCH(E92,Cost_Components!$A$2:$A$29,0)),"")</f>
        <v>2025</v>
      </c>
      <c r="AB92" s="26">
        <f>IFERROR(INDEX(Cost_Components!$V$2:$V$29,MATCH(E92,Cost_Components!$A$2:$A$29,0)),"")</f>
        <v>2050</v>
      </c>
      <c r="AC92" s="26">
        <f>IFERROR(INDEX(Cost_Components!$M$2:$M$29,MATCH(E92,Cost_Components!$A$2:$A$29,0)),"")</f>
        <v>30</v>
      </c>
      <c r="AD92" s="26">
        <f>IFERROR(INDEX(Cost_Components!$N$2:$N$29,MATCH(E92,Cost_Components!$A$2:$A$29,0)),"")</f>
        <v>95</v>
      </c>
      <c r="AE92" s="16" t="str">
        <f>IFERROR(INDEX(Cost_Components!$O$2:$O$29,MATCH(E92,Cost_Components!$A$2:$A$29,0)),"")</f>
        <v>Both</v>
      </c>
      <c r="AF92" s="11">
        <v>523831.319234678</v>
      </c>
      <c r="AG92" s="11">
        <v>513374.353412322</v>
      </c>
      <c r="AH92" s="23">
        <f t="shared" si="19"/>
        <v>1</v>
      </c>
    </row>
    <row r="93" spans="1:34" hidden="1">
      <c r="A93" t="s">
        <v>228</v>
      </c>
      <c r="B93" s="20">
        <v>2038</v>
      </c>
      <c r="C93" t="s">
        <v>228</v>
      </c>
      <c r="D93" t="s">
        <v>208</v>
      </c>
      <c r="E93" s="22" t="s">
        <v>310</v>
      </c>
      <c r="F93" s="22" t="s">
        <v>311</v>
      </c>
      <c r="G93" s="22" t="s">
        <v>238</v>
      </c>
      <c r="H93" s="22" t="s">
        <v>237</v>
      </c>
      <c r="I93" s="22" t="s">
        <v>309</v>
      </c>
      <c r="J93" s="17">
        <f>IFERROR(INDEX(Cost_Components!$K$2:$K$29,MATCH(E93,Cost_Components!$A$2:$A$29,0)),"")</f>
        <v>0.5</v>
      </c>
      <c r="K93" s="17">
        <f t="shared" si="10"/>
        <v>0.57384615384615389</v>
      </c>
      <c r="L93" s="17">
        <f>IFERROR(INDEX(Cost_Components!$S$2:$S$29,MATCH(E93,Cost_Components!$A$2:$A$29,0)),"")</f>
        <v>0.31</v>
      </c>
      <c r="M93" s="28">
        <f>IFERROR(INDEX(Cost_Components!$L$2:$L$29,MATCH(E93,Cost_Components!$A$2:$A$29,0)),"")</f>
        <v>1</v>
      </c>
      <c r="N93" s="29">
        <f>IFERROR(INDEX(Cost_Components!$P$2:$P$29,MATCH(E93,Cost_Components!$A$2:$A$29,0)),"")</f>
        <v>282.51283610000002</v>
      </c>
      <c r="O93" s="23">
        <f t="shared" si="11"/>
        <v>271292.08056743199</v>
      </c>
      <c r="P93" s="23">
        <f t="shared" si="12"/>
        <v>265372.30803844501</v>
      </c>
      <c r="Q93" s="23">
        <f t="shared" si="13"/>
        <v>23241035.843566619</v>
      </c>
      <c r="R93" s="23">
        <f t="shared" si="14"/>
        <v>43981574.876200683</v>
      </c>
      <c r="S93" s="23">
        <f t="shared" si="15"/>
        <v>20740539.032634065</v>
      </c>
      <c r="T93" s="16">
        <f>IFERROR(INDEX(Cost_Components!$R$2:$R$29,MATCH(E93,Cost_Components!$A$2:$A$29,0)),"")</f>
        <v>1</v>
      </c>
      <c r="U93" s="26">
        <f>IFERROR(INDEX(Cost_Components!$Q$2:$Q$29,MATCH(E93,Cost_Components!$A$2:$A$29,0)),"")</f>
        <v>2023</v>
      </c>
      <c r="V93" s="30">
        <f>1/(1+Calculation_Assumptions!$B$5)^(B93-Calculation_Assumptions!$B$2)</f>
        <v>0.68095133999317792</v>
      </c>
      <c r="W93" s="23">
        <f t="shared" si="16"/>
        <v>15826014.500506166</v>
      </c>
      <c r="X93" s="23">
        <f t="shared" si="17"/>
        <v>29949312.346959144</v>
      </c>
      <c r="Y93" s="23">
        <f t="shared" si="18"/>
        <v>14123297.846452976</v>
      </c>
      <c r="Z93" s="17">
        <f>IFERROR(INDEX(Cost_Components!$T$2:$T$29,MATCH(E93,Cost_Components!$A$2:$A$29,0)),"")</f>
        <v>0.8</v>
      </c>
      <c r="AA93" s="26">
        <f>IFERROR(INDEX(Cost_Components!$U$2:$U$29,MATCH(E93,Cost_Components!$A$2:$A$29,0)),"")</f>
        <v>2025</v>
      </c>
      <c r="AB93" s="26">
        <f>IFERROR(INDEX(Cost_Components!$V$2:$V$29,MATCH(E93,Cost_Components!$A$2:$A$29,0)),"")</f>
        <v>2050</v>
      </c>
      <c r="AC93" s="26">
        <f>IFERROR(INDEX(Cost_Components!$M$2:$M$29,MATCH(E93,Cost_Components!$A$2:$A$29,0)),"")</f>
        <v>30</v>
      </c>
      <c r="AD93" s="26">
        <f>IFERROR(INDEX(Cost_Components!$N$2:$N$29,MATCH(E93,Cost_Components!$A$2:$A$29,0)),"")</f>
        <v>95</v>
      </c>
      <c r="AE93" s="16" t="str">
        <f>IFERROR(INDEX(Cost_Components!$O$2:$O$29,MATCH(E93,Cost_Components!$A$2:$A$29,0)),"")</f>
        <v>Both</v>
      </c>
      <c r="AF93" s="11">
        <v>542584.16113486397</v>
      </c>
      <c r="AG93" s="11">
        <v>530744.61607689003</v>
      </c>
      <c r="AH93" s="23">
        <f t="shared" si="19"/>
        <v>1</v>
      </c>
    </row>
    <row r="94" spans="1:34" hidden="1">
      <c r="A94" t="s">
        <v>228</v>
      </c>
      <c r="B94" s="20">
        <v>2039</v>
      </c>
      <c r="C94" t="s">
        <v>228</v>
      </c>
      <c r="D94" t="s">
        <v>208</v>
      </c>
      <c r="E94" s="22" t="s">
        <v>310</v>
      </c>
      <c r="F94" s="22" t="s">
        <v>311</v>
      </c>
      <c r="G94" s="22" t="s">
        <v>238</v>
      </c>
      <c r="H94" s="22" t="s">
        <v>237</v>
      </c>
      <c r="I94" s="22" t="s">
        <v>309</v>
      </c>
      <c r="J94" s="17">
        <f>IFERROR(INDEX(Cost_Components!$K$2:$K$29,MATCH(E94,Cost_Components!$A$2:$A$29,0)),"")</f>
        <v>0.5</v>
      </c>
      <c r="K94" s="17">
        <f t="shared" si="10"/>
        <v>0.59269230769230763</v>
      </c>
      <c r="L94" s="17">
        <f>IFERROR(INDEX(Cost_Components!$S$2:$S$29,MATCH(E94,Cost_Components!$A$2:$A$29,0)),"")</f>
        <v>0.31</v>
      </c>
      <c r="M94" s="28">
        <f>IFERROR(INDEX(Cost_Components!$L$2:$L$29,MATCH(E94,Cost_Components!$A$2:$A$29,0)),"")</f>
        <v>1</v>
      </c>
      <c r="N94" s="29">
        <f>IFERROR(INDEX(Cost_Components!$P$2:$P$29,MATCH(E94,Cost_Components!$A$2:$A$29,0)),"")</f>
        <v>282.51283610000002</v>
      </c>
      <c r="O94" s="23">
        <f t="shared" si="11"/>
        <v>280986.62745835201</v>
      </c>
      <c r="P94" s="23">
        <f t="shared" si="12"/>
        <v>274330.96181326848</v>
      </c>
      <c r="Q94" s="23">
        <f t="shared" si="13"/>
        <v>24025625.596091256</v>
      </c>
      <c r="R94" s="23">
        <f t="shared" si="14"/>
        <v>47049295.782444805</v>
      </c>
      <c r="S94" s="23">
        <f t="shared" si="15"/>
        <v>23023670.186353549</v>
      </c>
      <c r="T94" s="16">
        <f>IFERROR(INDEX(Cost_Components!$R$2:$R$29,MATCH(E94,Cost_Components!$A$2:$A$29,0)),"")</f>
        <v>1</v>
      </c>
      <c r="U94" s="26">
        <f>IFERROR(INDEX(Cost_Components!$Q$2:$Q$29,MATCH(E94,Cost_Components!$A$2:$A$29,0)),"")</f>
        <v>2023</v>
      </c>
      <c r="V94" s="30">
        <f>1/(1+Calculation_Assumptions!$B$5)^(B94-Calculation_Assumptions!$B$2)</f>
        <v>0.66111780581861923</v>
      </c>
      <c r="W94" s="23">
        <f t="shared" si="16"/>
        <v>15883768.877507506</v>
      </c>
      <c r="X94" s="23">
        <f t="shared" si="17"/>
        <v>31105127.193001125</v>
      </c>
      <c r="Y94" s="23">
        <f t="shared" si="18"/>
        <v>15221358.315493619</v>
      </c>
      <c r="Z94" s="17">
        <f>IFERROR(INDEX(Cost_Components!$T$2:$T$29,MATCH(E94,Cost_Components!$A$2:$A$29,0)),"")</f>
        <v>0.8</v>
      </c>
      <c r="AA94" s="26">
        <f>IFERROR(INDEX(Cost_Components!$U$2:$U$29,MATCH(E94,Cost_Components!$A$2:$A$29,0)),"")</f>
        <v>2025</v>
      </c>
      <c r="AB94" s="26">
        <f>IFERROR(INDEX(Cost_Components!$V$2:$V$29,MATCH(E94,Cost_Components!$A$2:$A$29,0)),"")</f>
        <v>2050</v>
      </c>
      <c r="AC94" s="26">
        <f>IFERROR(INDEX(Cost_Components!$M$2:$M$29,MATCH(E94,Cost_Components!$A$2:$A$29,0)),"")</f>
        <v>30</v>
      </c>
      <c r="AD94" s="26">
        <f>IFERROR(INDEX(Cost_Components!$N$2:$N$29,MATCH(E94,Cost_Components!$A$2:$A$29,0)),"")</f>
        <v>95</v>
      </c>
      <c r="AE94" s="16" t="str">
        <f>IFERROR(INDEX(Cost_Components!$O$2:$O$29,MATCH(E94,Cost_Components!$A$2:$A$29,0)),"")</f>
        <v>Both</v>
      </c>
      <c r="AF94" s="11">
        <v>561973.25491670403</v>
      </c>
      <c r="AG94" s="11">
        <v>548661.92362653697</v>
      </c>
      <c r="AH94" s="23">
        <f t="shared" si="19"/>
        <v>1</v>
      </c>
    </row>
    <row r="95" spans="1:34" hidden="1">
      <c r="A95" t="s">
        <v>228</v>
      </c>
      <c r="B95" s="20">
        <v>2040</v>
      </c>
      <c r="C95" t="s">
        <v>228</v>
      </c>
      <c r="D95" t="s">
        <v>208</v>
      </c>
      <c r="E95" s="22" t="s">
        <v>310</v>
      </c>
      <c r="F95" s="22" t="s">
        <v>311</v>
      </c>
      <c r="G95" s="22" t="s">
        <v>238</v>
      </c>
      <c r="H95" s="22" t="s">
        <v>237</v>
      </c>
      <c r="I95" s="22" t="s">
        <v>309</v>
      </c>
      <c r="J95" s="17">
        <f>IFERROR(INDEX(Cost_Components!$K$2:$K$29,MATCH(E95,Cost_Components!$A$2:$A$29,0)),"")</f>
        <v>0.5</v>
      </c>
      <c r="K95" s="17">
        <f t="shared" si="10"/>
        <v>0.61153846153846159</v>
      </c>
      <c r="L95" s="17">
        <f>IFERROR(INDEX(Cost_Components!$S$2:$S$29,MATCH(E95,Cost_Components!$A$2:$A$29,0)),"")</f>
        <v>0.31</v>
      </c>
      <c r="M95" s="28">
        <f>IFERROR(INDEX(Cost_Components!$L$2:$L$29,MATCH(E95,Cost_Components!$A$2:$A$29,0)),"")</f>
        <v>1</v>
      </c>
      <c r="N95" s="29">
        <f>IFERROR(INDEX(Cost_Components!$P$2:$P$29,MATCH(E95,Cost_Components!$A$2:$A$29,0)),"")</f>
        <v>282.51283610000002</v>
      </c>
      <c r="O95" s="23">
        <f t="shared" si="11"/>
        <v>290972.25154247001</v>
      </c>
      <c r="P95" s="23">
        <f t="shared" si="12"/>
        <v>283535.863828731</v>
      </c>
      <c r="Q95" s="23">
        <f t="shared" si="13"/>
        <v>24831781.518158644</v>
      </c>
      <c r="R95" s="23">
        <f t="shared" si="14"/>
        <v>50270538.328987934</v>
      </c>
      <c r="S95" s="23">
        <f t="shared" si="15"/>
        <v>25438756.810829289</v>
      </c>
      <c r="T95" s="16">
        <f>IFERROR(INDEX(Cost_Components!$R$2:$R$29,MATCH(E95,Cost_Components!$A$2:$A$29,0)),"")</f>
        <v>1</v>
      </c>
      <c r="U95" s="26">
        <f>IFERROR(INDEX(Cost_Components!$Q$2:$Q$29,MATCH(E95,Cost_Components!$A$2:$A$29,0)),"")</f>
        <v>2023</v>
      </c>
      <c r="V95" s="30">
        <f>1/(1+Calculation_Assumptions!$B$5)^(B95-Calculation_Assumptions!$B$2)</f>
        <v>0.64186194739671765</v>
      </c>
      <c r="W95" s="23">
        <f t="shared" si="16"/>
        <v>15938575.64257513</v>
      </c>
      <c r="X95" s="23">
        <f t="shared" si="17"/>
        <v>32266745.628525533</v>
      </c>
      <c r="Y95" s="23">
        <f t="shared" si="18"/>
        <v>16328169.985950403</v>
      </c>
      <c r="Z95" s="17">
        <f>IFERROR(INDEX(Cost_Components!$T$2:$T$29,MATCH(E95,Cost_Components!$A$2:$A$29,0)),"")</f>
        <v>0.8</v>
      </c>
      <c r="AA95" s="26">
        <f>IFERROR(INDEX(Cost_Components!$U$2:$U$29,MATCH(E95,Cost_Components!$A$2:$A$29,0)),"")</f>
        <v>2025</v>
      </c>
      <c r="AB95" s="26">
        <f>IFERROR(INDEX(Cost_Components!$V$2:$V$29,MATCH(E95,Cost_Components!$A$2:$A$29,0)),"")</f>
        <v>2050</v>
      </c>
      <c r="AC95" s="26">
        <f>IFERROR(INDEX(Cost_Components!$M$2:$M$29,MATCH(E95,Cost_Components!$A$2:$A$29,0)),"")</f>
        <v>30</v>
      </c>
      <c r="AD95" s="26">
        <f>IFERROR(INDEX(Cost_Components!$N$2:$N$29,MATCH(E95,Cost_Components!$A$2:$A$29,0)),"")</f>
        <v>95</v>
      </c>
      <c r="AE95" s="16" t="str">
        <f>IFERROR(INDEX(Cost_Components!$O$2:$O$29,MATCH(E95,Cost_Components!$A$2:$A$29,0)),"")</f>
        <v>Both</v>
      </c>
      <c r="AF95" s="11">
        <v>581944.50308494002</v>
      </c>
      <c r="AG95" s="11">
        <v>567071.727657462</v>
      </c>
      <c r="AH95" s="23">
        <f t="shared" si="19"/>
        <v>1</v>
      </c>
    </row>
    <row r="96" spans="1:34" hidden="1">
      <c r="A96" t="s">
        <v>228</v>
      </c>
      <c r="B96" s="20">
        <v>2041</v>
      </c>
      <c r="C96" t="s">
        <v>228</v>
      </c>
      <c r="D96" t="s">
        <v>208</v>
      </c>
      <c r="E96" s="22" t="s">
        <v>310</v>
      </c>
      <c r="F96" s="22" t="s">
        <v>311</v>
      </c>
      <c r="G96" s="22" t="s">
        <v>238</v>
      </c>
      <c r="H96" s="22" t="s">
        <v>237</v>
      </c>
      <c r="I96" s="22" t="s">
        <v>309</v>
      </c>
      <c r="J96" s="17">
        <f>IFERROR(INDEX(Cost_Components!$K$2:$K$29,MATCH(E96,Cost_Components!$A$2:$A$29,0)),"")</f>
        <v>0.5</v>
      </c>
      <c r="K96" s="17">
        <f t="shared" si="10"/>
        <v>0.63038461538461543</v>
      </c>
      <c r="L96" s="17">
        <f>IFERROR(INDEX(Cost_Components!$S$2:$S$29,MATCH(E96,Cost_Components!$A$2:$A$29,0)),"")</f>
        <v>0.31</v>
      </c>
      <c r="M96" s="28">
        <f>IFERROR(INDEX(Cost_Components!$L$2:$L$29,MATCH(E96,Cost_Components!$A$2:$A$29,0)),"")</f>
        <v>1</v>
      </c>
      <c r="N96" s="29">
        <f>IFERROR(INDEX(Cost_Components!$P$2:$P$29,MATCH(E96,Cost_Components!$A$2:$A$29,0)),"")</f>
        <v>282.51283610000002</v>
      </c>
      <c r="O96" s="23">
        <f t="shared" si="11"/>
        <v>301212.08184434799</v>
      </c>
      <c r="P96" s="23">
        <f t="shared" si="12"/>
        <v>292949.73921707401</v>
      </c>
      <c r="Q96" s="23">
        <f t="shared" si="13"/>
        <v>25656239.114901002</v>
      </c>
      <c r="R96" s="23">
        <f t="shared" si="14"/>
        <v>53643385.429215074</v>
      </c>
      <c r="S96" s="23">
        <f t="shared" si="15"/>
        <v>27987146.314314071</v>
      </c>
      <c r="T96" s="16">
        <f>IFERROR(INDEX(Cost_Components!$R$2:$R$29,MATCH(E96,Cost_Components!$A$2:$A$29,0)),"")</f>
        <v>1</v>
      </c>
      <c r="U96" s="26">
        <f>IFERROR(INDEX(Cost_Components!$Q$2:$Q$29,MATCH(E96,Cost_Components!$A$2:$A$29,0)),"")</f>
        <v>2023</v>
      </c>
      <c r="V96" s="30">
        <f>1/(1+Calculation_Assumptions!$B$5)^(B96-Calculation_Assumptions!$B$2)</f>
        <v>0.62316693922011435</v>
      </c>
      <c r="W96" s="23">
        <f t="shared" si="16"/>
        <v>15988120.001132233</v>
      </c>
      <c r="X96" s="23">
        <f t="shared" si="17"/>
        <v>33428784.307328839</v>
      </c>
      <c r="Y96" s="23">
        <f t="shared" si="18"/>
        <v>17440664.306196604</v>
      </c>
      <c r="Z96" s="17">
        <f>IFERROR(INDEX(Cost_Components!$T$2:$T$29,MATCH(E96,Cost_Components!$A$2:$A$29,0)),"")</f>
        <v>0.8</v>
      </c>
      <c r="AA96" s="26">
        <f>IFERROR(INDEX(Cost_Components!$U$2:$U$29,MATCH(E96,Cost_Components!$A$2:$A$29,0)),"")</f>
        <v>2025</v>
      </c>
      <c r="AB96" s="26">
        <f>IFERROR(INDEX(Cost_Components!$V$2:$V$29,MATCH(E96,Cost_Components!$A$2:$A$29,0)),"")</f>
        <v>2050</v>
      </c>
      <c r="AC96" s="26">
        <f>IFERROR(INDEX(Cost_Components!$M$2:$M$29,MATCH(E96,Cost_Components!$A$2:$A$29,0)),"")</f>
        <v>30</v>
      </c>
      <c r="AD96" s="26">
        <f>IFERROR(INDEX(Cost_Components!$N$2:$N$29,MATCH(E96,Cost_Components!$A$2:$A$29,0)),"")</f>
        <v>95</v>
      </c>
      <c r="AE96" s="16" t="str">
        <f>IFERROR(INDEX(Cost_Components!$O$2:$O$29,MATCH(E96,Cost_Components!$A$2:$A$29,0)),"")</f>
        <v>Both</v>
      </c>
      <c r="AF96" s="11">
        <v>602424.16368869599</v>
      </c>
      <c r="AG96" s="11">
        <v>585899.47843414801</v>
      </c>
      <c r="AH96" s="23">
        <f t="shared" si="19"/>
        <v>1</v>
      </c>
    </row>
    <row r="97" spans="1:34" hidden="1">
      <c r="A97" t="s">
        <v>228</v>
      </c>
      <c r="B97" s="20">
        <v>2042</v>
      </c>
      <c r="C97" t="s">
        <v>228</v>
      </c>
      <c r="D97" t="s">
        <v>208</v>
      </c>
      <c r="E97" s="22" t="s">
        <v>310</v>
      </c>
      <c r="F97" s="22" t="s">
        <v>311</v>
      </c>
      <c r="G97" s="22" t="s">
        <v>238</v>
      </c>
      <c r="H97" s="22" t="s">
        <v>237</v>
      </c>
      <c r="I97" s="22" t="s">
        <v>309</v>
      </c>
      <c r="J97" s="17">
        <f>IFERROR(INDEX(Cost_Components!$K$2:$K$29,MATCH(E97,Cost_Components!$A$2:$A$29,0)),"")</f>
        <v>0.5</v>
      </c>
      <c r="K97" s="17">
        <f t="shared" si="10"/>
        <v>0.64923076923076928</v>
      </c>
      <c r="L97" s="17">
        <f>IFERROR(INDEX(Cost_Components!$S$2:$S$29,MATCH(E97,Cost_Components!$A$2:$A$29,0)),"")</f>
        <v>0.31</v>
      </c>
      <c r="M97" s="28">
        <f>IFERROR(INDEX(Cost_Components!$L$2:$L$29,MATCH(E97,Cost_Components!$A$2:$A$29,0)),"")</f>
        <v>1</v>
      </c>
      <c r="N97" s="29">
        <f>IFERROR(INDEX(Cost_Components!$P$2:$P$29,MATCH(E97,Cost_Components!$A$2:$A$29,0)),"")</f>
        <v>282.51283610000002</v>
      </c>
      <c r="O97" s="23">
        <f t="shared" si="11"/>
        <v>311671.75284920301</v>
      </c>
      <c r="P97" s="23">
        <f t="shared" si="12"/>
        <v>302538.28224916849</v>
      </c>
      <c r="Q97" s="23">
        <f t="shared" si="13"/>
        <v>26495993.925580814</v>
      </c>
      <c r="R97" s="23">
        <f t="shared" si="14"/>
        <v>57165594.292504229</v>
      </c>
      <c r="S97" s="23">
        <f t="shared" si="15"/>
        <v>30669600.366923414</v>
      </c>
      <c r="T97" s="16">
        <f>IFERROR(INDEX(Cost_Components!$R$2:$R$29,MATCH(E97,Cost_Components!$A$2:$A$29,0)),"")</f>
        <v>1</v>
      </c>
      <c r="U97" s="26">
        <f>IFERROR(INDEX(Cost_Components!$Q$2:$Q$29,MATCH(E97,Cost_Components!$A$2:$A$29,0)),"")</f>
        <v>2023</v>
      </c>
      <c r="V97" s="30">
        <f>1/(1+Calculation_Assumptions!$B$5)^(B97-Calculation_Assumptions!$B$2)</f>
        <v>0.60501644584477121</v>
      </c>
      <c r="W97" s="23">
        <f t="shared" si="16"/>
        <v>16030512.073979551</v>
      </c>
      <c r="X97" s="23">
        <f t="shared" si="17"/>
        <v>34586124.68345505</v>
      </c>
      <c r="Y97" s="23">
        <f t="shared" si="18"/>
        <v>18555612.609475493</v>
      </c>
      <c r="Z97" s="17">
        <f>IFERROR(INDEX(Cost_Components!$T$2:$T$29,MATCH(E97,Cost_Components!$A$2:$A$29,0)),"")</f>
        <v>0.8</v>
      </c>
      <c r="AA97" s="26">
        <f>IFERROR(INDEX(Cost_Components!$U$2:$U$29,MATCH(E97,Cost_Components!$A$2:$A$29,0)),"")</f>
        <v>2025</v>
      </c>
      <c r="AB97" s="26">
        <f>IFERROR(INDEX(Cost_Components!$V$2:$V$29,MATCH(E97,Cost_Components!$A$2:$A$29,0)),"")</f>
        <v>2050</v>
      </c>
      <c r="AC97" s="26">
        <f>IFERROR(INDEX(Cost_Components!$M$2:$M$29,MATCH(E97,Cost_Components!$A$2:$A$29,0)),"")</f>
        <v>30</v>
      </c>
      <c r="AD97" s="26">
        <f>IFERROR(INDEX(Cost_Components!$N$2:$N$29,MATCH(E97,Cost_Components!$A$2:$A$29,0)),"")</f>
        <v>95</v>
      </c>
      <c r="AE97" s="16" t="str">
        <f>IFERROR(INDEX(Cost_Components!$O$2:$O$29,MATCH(E97,Cost_Components!$A$2:$A$29,0)),"")</f>
        <v>Both</v>
      </c>
      <c r="AF97" s="11">
        <v>623343.50569840602</v>
      </c>
      <c r="AG97" s="11">
        <v>605076.56449833699</v>
      </c>
      <c r="AH97" s="23">
        <f t="shared" si="19"/>
        <v>1</v>
      </c>
    </row>
    <row r="98" spans="1:34" hidden="1">
      <c r="A98" t="s">
        <v>228</v>
      </c>
      <c r="B98" s="20">
        <v>2043</v>
      </c>
      <c r="C98" t="s">
        <v>228</v>
      </c>
      <c r="D98" t="s">
        <v>208</v>
      </c>
      <c r="E98" s="22" t="s">
        <v>310</v>
      </c>
      <c r="F98" s="22" t="s">
        <v>311</v>
      </c>
      <c r="G98" s="22" t="s">
        <v>238</v>
      </c>
      <c r="H98" s="22" t="s">
        <v>237</v>
      </c>
      <c r="I98" s="22" t="s">
        <v>309</v>
      </c>
      <c r="J98" s="17">
        <f>IFERROR(INDEX(Cost_Components!$K$2:$K$29,MATCH(E98,Cost_Components!$A$2:$A$29,0)),"")</f>
        <v>0.5</v>
      </c>
      <c r="K98" s="17">
        <f t="shared" si="10"/>
        <v>0.66807692307692301</v>
      </c>
      <c r="L98" s="17">
        <f>IFERROR(INDEX(Cost_Components!$S$2:$S$29,MATCH(E98,Cost_Components!$A$2:$A$29,0)),"")</f>
        <v>0.31</v>
      </c>
      <c r="M98" s="28">
        <f>IFERROR(INDEX(Cost_Components!$L$2:$L$29,MATCH(E98,Cost_Components!$A$2:$A$29,0)),"")</f>
        <v>1</v>
      </c>
      <c r="N98" s="29">
        <f>IFERROR(INDEX(Cost_Components!$P$2:$P$29,MATCH(E98,Cost_Components!$A$2:$A$29,0)),"")</f>
        <v>282.51283610000002</v>
      </c>
      <c r="O98" s="23">
        <f t="shared" si="11"/>
        <v>322321.32738913147</v>
      </c>
      <c r="P98" s="23">
        <f t="shared" si="12"/>
        <v>312271.89453476953</v>
      </c>
      <c r="Q98" s="23">
        <f t="shared" si="13"/>
        <v>27348453.753394727</v>
      </c>
      <c r="R98" s="23">
        <f t="shared" si="14"/>
        <v>60835026.049236298</v>
      </c>
      <c r="S98" s="23">
        <f t="shared" si="15"/>
        <v>33486572.295841571</v>
      </c>
      <c r="T98" s="16">
        <f>IFERROR(INDEX(Cost_Components!$R$2:$R$29,MATCH(E98,Cost_Components!$A$2:$A$29,0)),"")</f>
        <v>1</v>
      </c>
      <c r="U98" s="26">
        <f>IFERROR(INDEX(Cost_Components!$Q$2:$Q$29,MATCH(E98,Cost_Components!$A$2:$A$29,0)),"")</f>
        <v>2023</v>
      </c>
      <c r="V98" s="30">
        <f>1/(1+Calculation_Assumptions!$B$5)^(B98-Calculation_Assumptions!$B$2)</f>
        <v>0.5873946076162827</v>
      </c>
      <c r="W98" s="23">
        <f t="shared" si="16"/>
        <v>16064334.26138735</v>
      </c>
      <c r="X98" s="23">
        <f t="shared" si="17"/>
        <v>35734166.25551749</v>
      </c>
      <c r="Y98" s="23">
        <f t="shared" si="18"/>
        <v>19669831.994130142</v>
      </c>
      <c r="Z98" s="17">
        <f>IFERROR(INDEX(Cost_Components!$T$2:$T$29,MATCH(E98,Cost_Components!$A$2:$A$29,0)),"")</f>
        <v>0.8</v>
      </c>
      <c r="AA98" s="26">
        <f>IFERROR(INDEX(Cost_Components!$U$2:$U$29,MATCH(E98,Cost_Components!$A$2:$A$29,0)),"")</f>
        <v>2025</v>
      </c>
      <c r="AB98" s="26">
        <f>IFERROR(INDEX(Cost_Components!$V$2:$V$29,MATCH(E98,Cost_Components!$A$2:$A$29,0)),"")</f>
        <v>2050</v>
      </c>
      <c r="AC98" s="26">
        <f>IFERROR(INDEX(Cost_Components!$M$2:$M$29,MATCH(E98,Cost_Components!$A$2:$A$29,0)),"")</f>
        <v>30</v>
      </c>
      <c r="AD98" s="26">
        <f>IFERROR(INDEX(Cost_Components!$N$2:$N$29,MATCH(E98,Cost_Components!$A$2:$A$29,0)),"")</f>
        <v>95</v>
      </c>
      <c r="AE98" s="16" t="str">
        <f>IFERROR(INDEX(Cost_Components!$O$2:$O$29,MATCH(E98,Cost_Components!$A$2:$A$29,0)),"")</f>
        <v>Both</v>
      </c>
      <c r="AF98" s="11">
        <v>644642.65477826295</v>
      </c>
      <c r="AG98" s="11">
        <v>624543.78906953905</v>
      </c>
      <c r="AH98" s="23">
        <f t="shared" si="19"/>
        <v>1</v>
      </c>
    </row>
    <row r="99" spans="1:34" hidden="1">
      <c r="A99" t="s">
        <v>228</v>
      </c>
      <c r="B99" s="20">
        <v>2044</v>
      </c>
      <c r="C99" t="s">
        <v>228</v>
      </c>
      <c r="D99" t="s">
        <v>208</v>
      </c>
      <c r="E99" s="22" t="s">
        <v>310</v>
      </c>
      <c r="F99" s="22" t="s">
        <v>311</v>
      </c>
      <c r="G99" s="22" t="s">
        <v>238</v>
      </c>
      <c r="H99" s="22" t="s">
        <v>237</v>
      </c>
      <c r="I99" s="22" t="s">
        <v>309</v>
      </c>
      <c r="J99" s="17">
        <f>IFERROR(INDEX(Cost_Components!$K$2:$K$29,MATCH(E99,Cost_Components!$A$2:$A$29,0)),"")</f>
        <v>0.5</v>
      </c>
      <c r="K99" s="17">
        <f t="shared" si="10"/>
        <v>0.68692307692307697</v>
      </c>
      <c r="L99" s="17">
        <f>IFERROR(INDEX(Cost_Components!$S$2:$S$29,MATCH(E99,Cost_Components!$A$2:$A$29,0)),"")</f>
        <v>0.31</v>
      </c>
      <c r="M99" s="28">
        <f>IFERROR(INDEX(Cost_Components!$L$2:$L$29,MATCH(E99,Cost_Components!$A$2:$A$29,0)),"")</f>
        <v>1</v>
      </c>
      <c r="N99" s="29">
        <f>IFERROR(INDEX(Cost_Components!$P$2:$P$29,MATCH(E99,Cost_Components!$A$2:$A$29,0)),"")</f>
        <v>282.51283610000002</v>
      </c>
      <c r="O99" s="23">
        <f t="shared" si="11"/>
        <v>333126.75078741502</v>
      </c>
      <c r="P99" s="23">
        <f t="shared" si="12"/>
        <v>322116.740245722</v>
      </c>
      <c r="Q99" s="23">
        <f t="shared" si="13"/>
        <v>28210655.291052841</v>
      </c>
      <c r="R99" s="23">
        <f t="shared" si="14"/>
        <v>64648105.191644132</v>
      </c>
      <c r="S99" s="23">
        <f t="shared" si="15"/>
        <v>36437449.900591291</v>
      </c>
      <c r="T99" s="16">
        <f>IFERROR(INDEX(Cost_Components!$R$2:$R$29,MATCH(E99,Cost_Components!$A$2:$A$29,0)),"")</f>
        <v>1</v>
      </c>
      <c r="U99" s="26">
        <f>IFERROR(INDEX(Cost_Components!$Q$2:$Q$29,MATCH(E99,Cost_Components!$A$2:$A$29,0)),"")</f>
        <v>2023</v>
      </c>
      <c r="V99" s="30">
        <f>1/(1+Calculation_Assumptions!$B$5)^(B99-Calculation_Assumptions!$B$2)</f>
        <v>0.57028602681192497</v>
      </c>
      <c r="W99" s="23">
        <f t="shared" si="16"/>
        <v>16088142.519695334</v>
      </c>
      <c r="X99" s="23">
        <f t="shared" si="17"/>
        <v>36867911.050662115</v>
      </c>
      <c r="Y99" s="23">
        <f t="shared" si="18"/>
        <v>20779768.530966777</v>
      </c>
      <c r="Z99" s="17">
        <f>IFERROR(INDEX(Cost_Components!$T$2:$T$29,MATCH(E99,Cost_Components!$A$2:$A$29,0)),"")</f>
        <v>0.8</v>
      </c>
      <c r="AA99" s="26">
        <f>IFERROR(INDEX(Cost_Components!$U$2:$U$29,MATCH(E99,Cost_Components!$A$2:$A$29,0)),"")</f>
        <v>2025</v>
      </c>
      <c r="AB99" s="26">
        <f>IFERROR(INDEX(Cost_Components!$V$2:$V$29,MATCH(E99,Cost_Components!$A$2:$A$29,0)),"")</f>
        <v>2050</v>
      </c>
      <c r="AC99" s="26">
        <f>IFERROR(INDEX(Cost_Components!$M$2:$M$29,MATCH(E99,Cost_Components!$A$2:$A$29,0)),"")</f>
        <v>30</v>
      </c>
      <c r="AD99" s="26">
        <f>IFERROR(INDEX(Cost_Components!$N$2:$N$29,MATCH(E99,Cost_Components!$A$2:$A$29,0)),"")</f>
        <v>95</v>
      </c>
      <c r="AE99" s="16" t="str">
        <f>IFERROR(INDEX(Cost_Components!$O$2:$O$29,MATCH(E99,Cost_Components!$A$2:$A$29,0)),"")</f>
        <v>Both</v>
      </c>
      <c r="AF99" s="11">
        <v>666253.50157483004</v>
      </c>
      <c r="AG99" s="11">
        <v>644233.480491444</v>
      </c>
      <c r="AH99" s="23">
        <f t="shared" si="19"/>
        <v>1</v>
      </c>
    </row>
    <row r="100" spans="1:34" hidden="1">
      <c r="A100" t="s">
        <v>228</v>
      </c>
      <c r="B100" s="20">
        <v>2045</v>
      </c>
      <c r="C100" t="s">
        <v>228</v>
      </c>
      <c r="D100" t="s">
        <v>208</v>
      </c>
      <c r="E100" s="22" t="s">
        <v>310</v>
      </c>
      <c r="F100" s="22" t="s">
        <v>311</v>
      </c>
      <c r="G100" s="22" t="s">
        <v>238</v>
      </c>
      <c r="H100" s="22" t="s">
        <v>237</v>
      </c>
      <c r="I100" s="22" t="s">
        <v>309</v>
      </c>
      <c r="J100" s="17">
        <f>IFERROR(INDEX(Cost_Components!$K$2:$K$29,MATCH(E100,Cost_Components!$A$2:$A$29,0)),"")</f>
        <v>0.5</v>
      </c>
      <c r="K100" s="17">
        <f t="shared" si="10"/>
        <v>0.70576923076923082</v>
      </c>
      <c r="L100" s="17">
        <f>IFERROR(INDEX(Cost_Components!$S$2:$S$29,MATCH(E100,Cost_Components!$A$2:$A$29,0)),"")</f>
        <v>0.31</v>
      </c>
      <c r="M100" s="28">
        <f>IFERROR(INDEX(Cost_Components!$L$2:$L$29,MATCH(E100,Cost_Components!$A$2:$A$29,0)),"")</f>
        <v>1</v>
      </c>
      <c r="N100" s="29">
        <f>IFERROR(INDEX(Cost_Components!$P$2:$P$29,MATCH(E100,Cost_Components!$A$2:$A$29,0)),"")</f>
        <v>282.51283610000002</v>
      </c>
      <c r="O100" s="23">
        <f t="shared" si="11"/>
        <v>344035.50722913549</v>
      </c>
      <c r="P100" s="23">
        <f t="shared" si="12"/>
        <v>332020.33570780302</v>
      </c>
      <c r="Q100" s="23">
        <f t="shared" si="13"/>
        <v>29078002.071942519</v>
      </c>
      <c r="R100" s="23">
        <f t="shared" si="14"/>
        <v>68596849.999943614</v>
      </c>
      <c r="S100" s="23">
        <f t="shared" si="15"/>
        <v>39518847.928001091</v>
      </c>
      <c r="T100" s="16">
        <f>IFERROR(INDEX(Cost_Components!$R$2:$R$29,MATCH(E100,Cost_Components!$A$2:$A$29,0)),"")</f>
        <v>1</v>
      </c>
      <c r="U100" s="26">
        <f>IFERROR(INDEX(Cost_Components!$Q$2:$Q$29,MATCH(E100,Cost_Components!$A$2:$A$29,0)),"")</f>
        <v>2023</v>
      </c>
      <c r="V100" s="30">
        <f>1/(1+Calculation_Assumptions!$B$5)^(B100-Calculation_Assumptions!$B$2)</f>
        <v>0.55367575418633497</v>
      </c>
      <c r="W100" s="23">
        <f t="shared" si="16"/>
        <v>16099784.727414586</v>
      </c>
      <c r="X100" s="23">
        <f t="shared" si="17"/>
        <v>37980412.658525676</v>
      </c>
      <c r="Y100" s="23">
        <f t="shared" si="18"/>
        <v>21880627.931111086</v>
      </c>
      <c r="Z100" s="17">
        <f>IFERROR(INDEX(Cost_Components!$T$2:$T$29,MATCH(E100,Cost_Components!$A$2:$A$29,0)),"")</f>
        <v>0.8</v>
      </c>
      <c r="AA100" s="26">
        <f>IFERROR(INDEX(Cost_Components!$U$2:$U$29,MATCH(E100,Cost_Components!$A$2:$A$29,0)),"")</f>
        <v>2025</v>
      </c>
      <c r="AB100" s="26">
        <f>IFERROR(INDEX(Cost_Components!$V$2:$V$29,MATCH(E100,Cost_Components!$A$2:$A$29,0)),"")</f>
        <v>2050</v>
      </c>
      <c r="AC100" s="26">
        <f>IFERROR(INDEX(Cost_Components!$M$2:$M$29,MATCH(E100,Cost_Components!$A$2:$A$29,0)),"")</f>
        <v>30</v>
      </c>
      <c r="AD100" s="26">
        <f>IFERROR(INDEX(Cost_Components!$N$2:$N$29,MATCH(E100,Cost_Components!$A$2:$A$29,0)),"")</f>
        <v>95</v>
      </c>
      <c r="AE100" s="16" t="str">
        <f>IFERROR(INDEX(Cost_Components!$O$2:$O$29,MATCH(E100,Cost_Components!$A$2:$A$29,0)),"")</f>
        <v>Both</v>
      </c>
      <c r="AF100" s="11">
        <v>688071.01445827098</v>
      </c>
      <c r="AG100" s="11">
        <v>664040.67141560605</v>
      </c>
      <c r="AH100" s="23">
        <f t="shared" si="19"/>
        <v>1</v>
      </c>
    </row>
    <row r="101" spans="1:34" hidden="1">
      <c r="A101" t="s">
        <v>228</v>
      </c>
      <c r="B101" s="20">
        <v>2046</v>
      </c>
      <c r="C101" t="s">
        <v>228</v>
      </c>
      <c r="D101" t="s">
        <v>208</v>
      </c>
      <c r="E101" s="22" t="s">
        <v>310</v>
      </c>
      <c r="F101" s="22" t="s">
        <v>311</v>
      </c>
      <c r="G101" s="22" t="s">
        <v>238</v>
      </c>
      <c r="H101" s="22" t="s">
        <v>237</v>
      </c>
      <c r="I101" s="22" t="s">
        <v>309</v>
      </c>
      <c r="J101" s="17">
        <f>IFERROR(INDEX(Cost_Components!$K$2:$K$29,MATCH(E101,Cost_Components!$A$2:$A$29,0)),"")</f>
        <v>0.5</v>
      </c>
      <c r="K101" s="17">
        <f t="shared" si="10"/>
        <v>0.72461538461538466</v>
      </c>
      <c r="L101" s="17">
        <f>IFERROR(INDEX(Cost_Components!$S$2:$S$29,MATCH(E101,Cost_Components!$A$2:$A$29,0)),"")</f>
        <v>0.31</v>
      </c>
      <c r="M101" s="28">
        <f>IFERROR(INDEX(Cost_Components!$L$2:$L$29,MATCH(E101,Cost_Components!$A$2:$A$29,0)),"")</f>
        <v>1</v>
      </c>
      <c r="N101" s="29">
        <f>IFERROR(INDEX(Cost_Components!$P$2:$P$29,MATCH(E101,Cost_Components!$A$2:$A$29,0)),"")</f>
        <v>282.51283610000002</v>
      </c>
      <c r="O101" s="23">
        <f t="shared" si="11"/>
        <v>354995.85449965351</v>
      </c>
      <c r="P101" s="23">
        <f t="shared" si="12"/>
        <v>341931.77420563652</v>
      </c>
      <c r="Q101" s="23">
        <f t="shared" si="13"/>
        <v>29946035.737897154</v>
      </c>
      <c r="R101" s="23">
        <f t="shared" si="14"/>
        <v>72672318.684808105</v>
      </c>
      <c r="S101" s="23">
        <f t="shared" si="15"/>
        <v>42726282.946910948</v>
      </c>
      <c r="T101" s="16">
        <f>IFERROR(INDEX(Cost_Components!$R$2:$R$29,MATCH(E101,Cost_Components!$A$2:$A$29,0)),"")</f>
        <v>1</v>
      </c>
      <c r="U101" s="26">
        <f>IFERROR(INDEX(Cost_Components!$Q$2:$Q$29,MATCH(E101,Cost_Components!$A$2:$A$29,0)),"")</f>
        <v>2023</v>
      </c>
      <c r="V101" s="30">
        <f>1/(1+Calculation_Assumptions!$B$5)^(B101-Calculation_Assumptions!$B$2)</f>
        <v>0.5375492759090631</v>
      </c>
      <c r="W101" s="23">
        <f t="shared" si="16"/>
        <v>16097469.827253541</v>
      </c>
      <c r="X101" s="23">
        <f t="shared" si="17"/>
        <v>39064952.287651271</v>
      </c>
      <c r="Y101" s="23">
        <f t="shared" si="18"/>
        <v>22967482.460397732</v>
      </c>
      <c r="Z101" s="17">
        <f>IFERROR(INDEX(Cost_Components!$T$2:$T$29,MATCH(E101,Cost_Components!$A$2:$A$29,0)),"")</f>
        <v>0.8</v>
      </c>
      <c r="AA101" s="26">
        <f>IFERROR(INDEX(Cost_Components!$U$2:$U$29,MATCH(E101,Cost_Components!$A$2:$A$29,0)),"")</f>
        <v>2025</v>
      </c>
      <c r="AB101" s="26">
        <f>IFERROR(INDEX(Cost_Components!$V$2:$V$29,MATCH(E101,Cost_Components!$A$2:$A$29,0)),"")</f>
        <v>2050</v>
      </c>
      <c r="AC101" s="26">
        <f>IFERROR(INDEX(Cost_Components!$M$2:$M$29,MATCH(E101,Cost_Components!$A$2:$A$29,0)),"")</f>
        <v>30</v>
      </c>
      <c r="AD101" s="26">
        <f>IFERROR(INDEX(Cost_Components!$N$2:$N$29,MATCH(E101,Cost_Components!$A$2:$A$29,0)),"")</f>
        <v>95</v>
      </c>
      <c r="AE101" s="16" t="str">
        <f>IFERROR(INDEX(Cost_Components!$O$2:$O$29,MATCH(E101,Cost_Components!$A$2:$A$29,0)),"")</f>
        <v>Both</v>
      </c>
      <c r="AF101" s="11">
        <v>709991.70899930701</v>
      </c>
      <c r="AG101" s="11">
        <v>683863.54841127305</v>
      </c>
      <c r="AH101" s="23">
        <f t="shared" si="19"/>
        <v>1</v>
      </c>
    </row>
    <row r="102" spans="1:34" hidden="1">
      <c r="A102" t="s">
        <v>228</v>
      </c>
      <c r="B102" s="20">
        <v>2047</v>
      </c>
      <c r="C102" t="s">
        <v>228</v>
      </c>
      <c r="D102" t="s">
        <v>208</v>
      </c>
      <c r="E102" s="22" t="s">
        <v>310</v>
      </c>
      <c r="F102" s="22" t="s">
        <v>311</v>
      </c>
      <c r="G102" s="22" t="s">
        <v>238</v>
      </c>
      <c r="H102" s="22" t="s">
        <v>237</v>
      </c>
      <c r="I102" s="22" t="s">
        <v>309</v>
      </c>
      <c r="J102" s="17">
        <f>IFERROR(INDEX(Cost_Components!$K$2:$K$29,MATCH(E102,Cost_Components!$A$2:$A$29,0)),"")</f>
        <v>0.5</v>
      </c>
      <c r="K102" s="17">
        <f t="shared" si="10"/>
        <v>0.74346153846153851</v>
      </c>
      <c r="L102" s="17">
        <f>IFERROR(INDEX(Cost_Components!$S$2:$S$29,MATCH(E102,Cost_Components!$A$2:$A$29,0)),"")</f>
        <v>0.31</v>
      </c>
      <c r="M102" s="28">
        <f>IFERROR(INDEX(Cost_Components!$L$2:$L$29,MATCH(E102,Cost_Components!$A$2:$A$29,0)),"")</f>
        <v>1</v>
      </c>
      <c r="N102" s="29">
        <f>IFERROR(INDEX(Cost_Components!$P$2:$P$29,MATCH(E102,Cost_Components!$A$2:$A$29,0)),"")</f>
        <v>282.51283610000002</v>
      </c>
      <c r="O102" s="23">
        <f t="shared" si="11"/>
        <v>365976.524556769</v>
      </c>
      <c r="P102" s="23">
        <f t="shared" si="12"/>
        <v>351821.00632263249</v>
      </c>
      <c r="Q102" s="23">
        <f t="shared" si="13"/>
        <v>30812124.59168651</v>
      </c>
      <c r="R102" s="23">
        <f t="shared" si="14"/>
        <v>76868767.839194283</v>
      </c>
      <c r="S102" s="23">
        <f t="shared" si="15"/>
        <v>46056643.247507773</v>
      </c>
      <c r="T102" s="16">
        <f>IFERROR(INDEX(Cost_Components!$R$2:$R$29,MATCH(E102,Cost_Components!$A$2:$A$29,0)),"")</f>
        <v>1</v>
      </c>
      <c r="U102" s="26">
        <f>IFERROR(INDEX(Cost_Components!$Q$2:$Q$29,MATCH(E102,Cost_Components!$A$2:$A$29,0)),"")</f>
        <v>2023</v>
      </c>
      <c r="V102" s="30">
        <f>1/(1+Calculation_Assumptions!$B$5)^(B102-Calculation_Assumptions!$B$2)</f>
        <v>0.52189250088258554</v>
      </c>
      <c r="W102" s="23">
        <f t="shared" si="16"/>
        <v>16080616.760661088</v>
      </c>
      <c r="X102" s="23">
        <f t="shared" si="17"/>
        <v>40117233.487359963</v>
      </c>
      <c r="Y102" s="23">
        <f t="shared" si="18"/>
        <v>24036616.726698879</v>
      </c>
      <c r="Z102" s="17">
        <f>IFERROR(INDEX(Cost_Components!$T$2:$T$29,MATCH(E102,Cost_Components!$A$2:$A$29,0)),"")</f>
        <v>0.8</v>
      </c>
      <c r="AA102" s="26">
        <f>IFERROR(INDEX(Cost_Components!$U$2:$U$29,MATCH(E102,Cost_Components!$A$2:$A$29,0)),"")</f>
        <v>2025</v>
      </c>
      <c r="AB102" s="26">
        <f>IFERROR(INDEX(Cost_Components!$V$2:$V$29,MATCH(E102,Cost_Components!$A$2:$A$29,0)),"")</f>
        <v>2050</v>
      </c>
      <c r="AC102" s="26">
        <f>IFERROR(INDEX(Cost_Components!$M$2:$M$29,MATCH(E102,Cost_Components!$A$2:$A$29,0)),"")</f>
        <v>30</v>
      </c>
      <c r="AD102" s="26">
        <f>IFERROR(INDEX(Cost_Components!$N$2:$N$29,MATCH(E102,Cost_Components!$A$2:$A$29,0)),"")</f>
        <v>95</v>
      </c>
      <c r="AE102" s="16" t="str">
        <f>IFERROR(INDEX(Cost_Components!$O$2:$O$29,MATCH(E102,Cost_Components!$A$2:$A$29,0)),"")</f>
        <v>Both</v>
      </c>
      <c r="AF102" s="11">
        <v>731953.049113538</v>
      </c>
      <c r="AG102" s="11">
        <v>703642.01264526497</v>
      </c>
      <c r="AH102" s="23">
        <f t="shared" si="19"/>
        <v>1</v>
      </c>
    </row>
    <row r="103" spans="1:34" hidden="1">
      <c r="A103" t="s">
        <v>228</v>
      </c>
      <c r="B103" s="20">
        <v>2048</v>
      </c>
      <c r="C103" t="s">
        <v>228</v>
      </c>
      <c r="D103" t="s">
        <v>208</v>
      </c>
      <c r="E103" s="22" t="s">
        <v>310</v>
      </c>
      <c r="F103" s="22" t="s">
        <v>311</v>
      </c>
      <c r="G103" s="22" t="s">
        <v>238</v>
      </c>
      <c r="H103" s="22" t="s">
        <v>237</v>
      </c>
      <c r="I103" s="22" t="s">
        <v>309</v>
      </c>
      <c r="J103" s="17">
        <f>IFERROR(INDEX(Cost_Components!$K$2:$K$29,MATCH(E103,Cost_Components!$A$2:$A$29,0)),"")</f>
        <v>0.5</v>
      </c>
      <c r="K103" s="17">
        <f t="shared" si="10"/>
        <v>0.76230769230769235</v>
      </c>
      <c r="L103" s="17">
        <f>IFERROR(INDEX(Cost_Components!$S$2:$S$29,MATCH(E103,Cost_Components!$A$2:$A$29,0)),"")</f>
        <v>0.31</v>
      </c>
      <c r="M103" s="28">
        <f>IFERROR(INDEX(Cost_Components!$L$2:$L$29,MATCH(E103,Cost_Components!$A$2:$A$29,0)),"")</f>
        <v>1</v>
      </c>
      <c r="N103" s="29">
        <f>IFERROR(INDEX(Cost_Components!$P$2:$P$29,MATCH(E103,Cost_Components!$A$2:$A$29,0)),"")</f>
        <v>282.51283610000002</v>
      </c>
      <c r="O103" s="23">
        <f t="shared" si="11"/>
        <v>376972.24769472302</v>
      </c>
      <c r="P103" s="23">
        <f t="shared" si="12"/>
        <v>361684.31632349349</v>
      </c>
      <c r="Q103" s="23">
        <f t="shared" si="13"/>
        <v>31675943.213006303</v>
      </c>
      <c r="R103" s="23">
        <f t="shared" si="14"/>
        <v>81185387.182909891</v>
      </c>
      <c r="S103" s="23">
        <f t="shared" si="15"/>
        <v>49509443.969903588</v>
      </c>
      <c r="T103" s="16">
        <f>IFERROR(INDEX(Cost_Components!$R$2:$R$29,MATCH(E103,Cost_Components!$A$2:$A$29,0)),"")</f>
        <v>1</v>
      </c>
      <c r="U103" s="26">
        <f>IFERROR(INDEX(Cost_Components!$Q$2:$Q$29,MATCH(E103,Cost_Components!$A$2:$A$29,0)),"")</f>
        <v>2023</v>
      </c>
      <c r="V103" s="30">
        <f>1/(1+Calculation_Assumptions!$B$5)^(B103-Calculation_Assumptions!$B$2)</f>
        <v>0.50669174842969467</v>
      </c>
      <c r="W103" s="23">
        <f t="shared" si="16"/>
        <v>16049939.049757883</v>
      </c>
      <c r="X103" s="23">
        <f t="shared" si="17"/>
        <v>41135965.778650336</v>
      </c>
      <c r="Y103" s="23">
        <f t="shared" si="18"/>
        <v>25086026.728892453</v>
      </c>
      <c r="Z103" s="17">
        <f>IFERROR(INDEX(Cost_Components!$T$2:$T$29,MATCH(E103,Cost_Components!$A$2:$A$29,0)),"")</f>
        <v>0.8</v>
      </c>
      <c r="AA103" s="26">
        <f>IFERROR(INDEX(Cost_Components!$U$2:$U$29,MATCH(E103,Cost_Components!$A$2:$A$29,0)),"")</f>
        <v>2025</v>
      </c>
      <c r="AB103" s="26">
        <f>IFERROR(INDEX(Cost_Components!$V$2:$V$29,MATCH(E103,Cost_Components!$A$2:$A$29,0)),"")</f>
        <v>2050</v>
      </c>
      <c r="AC103" s="26">
        <f>IFERROR(INDEX(Cost_Components!$M$2:$M$29,MATCH(E103,Cost_Components!$A$2:$A$29,0)),"")</f>
        <v>30</v>
      </c>
      <c r="AD103" s="26">
        <f>IFERROR(INDEX(Cost_Components!$N$2:$N$29,MATCH(E103,Cost_Components!$A$2:$A$29,0)),"")</f>
        <v>95</v>
      </c>
      <c r="AE103" s="16" t="str">
        <f>IFERROR(INDEX(Cost_Components!$O$2:$O$29,MATCH(E103,Cost_Components!$A$2:$A$29,0)),"")</f>
        <v>Both</v>
      </c>
      <c r="AF103" s="11">
        <v>753944.49538944603</v>
      </c>
      <c r="AG103" s="11">
        <v>723368.63264698698</v>
      </c>
      <c r="AH103" s="23">
        <f t="shared" si="19"/>
        <v>1</v>
      </c>
    </row>
    <row r="104" spans="1:34" hidden="1">
      <c r="A104" t="s">
        <v>228</v>
      </c>
      <c r="B104" s="20">
        <v>2049</v>
      </c>
      <c r="C104" t="s">
        <v>228</v>
      </c>
      <c r="D104" t="s">
        <v>208</v>
      </c>
      <c r="E104" s="22" t="s">
        <v>310</v>
      </c>
      <c r="F104" s="22" t="s">
        <v>311</v>
      </c>
      <c r="G104" s="22" t="s">
        <v>238</v>
      </c>
      <c r="H104" s="22" t="s">
        <v>237</v>
      </c>
      <c r="I104" s="22" t="s">
        <v>309</v>
      </c>
      <c r="J104" s="17">
        <f>IFERROR(INDEX(Cost_Components!$K$2:$K$29,MATCH(E104,Cost_Components!$A$2:$A$29,0)),"")</f>
        <v>0.5</v>
      </c>
      <c r="K104" s="17">
        <f t="shared" si="10"/>
        <v>0.7811538461538462</v>
      </c>
      <c r="L104" s="17">
        <f>IFERROR(INDEX(Cost_Components!$S$2:$S$29,MATCH(E104,Cost_Components!$A$2:$A$29,0)),"")</f>
        <v>0.31</v>
      </c>
      <c r="M104" s="28">
        <f>IFERROR(INDEX(Cost_Components!$L$2:$L$29,MATCH(E104,Cost_Components!$A$2:$A$29,0)),"")</f>
        <v>1</v>
      </c>
      <c r="N104" s="29">
        <f>IFERROR(INDEX(Cost_Components!$P$2:$P$29,MATCH(E104,Cost_Components!$A$2:$A$29,0)),"")</f>
        <v>282.51283610000002</v>
      </c>
      <c r="O104" s="23">
        <f t="shared" si="11"/>
        <v>387934.29804755899</v>
      </c>
      <c r="P104" s="23">
        <f t="shared" si="12"/>
        <v>371473.57378123398</v>
      </c>
      <c r="Q104" s="23">
        <f t="shared" si="13"/>
        <v>32533276.388193093</v>
      </c>
      <c r="R104" s="23">
        <f t="shared" si="14"/>
        <v>85611664.040529013</v>
      </c>
      <c r="S104" s="23">
        <f t="shared" si="15"/>
        <v>53078387.652335919</v>
      </c>
      <c r="T104" s="16">
        <f>IFERROR(INDEX(Cost_Components!$R$2:$R$29,MATCH(E104,Cost_Components!$A$2:$A$29,0)),"")</f>
        <v>1</v>
      </c>
      <c r="U104" s="26">
        <f>IFERROR(INDEX(Cost_Components!$Q$2:$Q$29,MATCH(E104,Cost_Components!$A$2:$A$29,0)),"")</f>
        <v>2023</v>
      </c>
      <c r="V104" s="30">
        <f>1/(1+Calculation_Assumptions!$B$5)^(B104-Calculation_Assumptions!$B$2)</f>
        <v>0.49193373633950943</v>
      </c>
      <c r="W104" s="23">
        <f t="shared" si="16"/>
        <v>16004216.209009768</v>
      </c>
      <c r="X104" s="23">
        <f t="shared" si="17"/>
        <v>42115265.765700258</v>
      </c>
      <c r="Y104" s="23">
        <f t="shared" si="18"/>
        <v>26111049.556690492</v>
      </c>
      <c r="Z104" s="17">
        <f>IFERROR(INDEX(Cost_Components!$T$2:$T$29,MATCH(E104,Cost_Components!$A$2:$A$29,0)),"")</f>
        <v>0.8</v>
      </c>
      <c r="AA104" s="26">
        <f>IFERROR(INDEX(Cost_Components!$U$2:$U$29,MATCH(E104,Cost_Components!$A$2:$A$29,0)),"")</f>
        <v>2025</v>
      </c>
      <c r="AB104" s="26">
        <f>IFERROR(INDEX(Cost_Components!$V$2:$V$29,MATCH(E104,Cost_Components!$A$2:$A$29,0)),"")</f>
        <v>2050</v>
      </c>
      <c r="AC104" s="26">
        <f>IFERROR(INDEX(Cost_Components!$M$2:$M$29,MATCH(E104,Cost_Components!$A$2:$A$29,0)),"")</f>
        <v>30</v>
      </c>
      <c r="AD104" s="26">
        <f>IFERROR(INDEX(Cost_Components!$N$2:$N$29,MATCH(E104,Cost_Components!$A$2:$A$29,0)),"")</f>
        <v>95</v>
      </c>
      <c r="AE104" s="16" t="str">
        <f>IFERROR(INDEX(Cost_Components!$O$2:$O$29,MATCH(E104,Cost_Components!$A$2:$A$29,0)),"")</f>
        <v>Both</v>
      </c>
      <c r="AF104" s="11">
        <v>775868.59609511797</v>
      </c>
      <c r="AG104" s="11">
        <v>742947.14756246796</v>
      </c>
      <c r="AH104" s="23">
        <f t="shared" si="19"/>
        <v>1</v>
      </c>
    </row>
    <row r="105" spans="1:34" hidden="1">
      <c r="A105" t="s">
        <v>228</v>
      </c>
      <c r="B105" s="20">
        <v>2050</v>
      </c>
      <c r="C105" t="s">
        <v>228</v>
      </c>
      <c r="D105" t="s">
        <v>208</v>
      </c>
      <c r="E105" s="22" t="s">
        <v>310</v>
      </c>
      <c r="F105" s="22" t="s">
        <v>311</v>
      </c>
      <c r="G105" s="22" t="s">
        <v>238</v>
      </c>
      <c r="H105" s="22" t="s">
        <v>237</v>
      </c>
      <c r="I105" s="22" t="s">
        <v>309</v>
      </c>
      <c r="J105" s="17">
        <f>IFERROR(INDEX(Cost_Components!$K$2:$K$29,MATCH(E105,Cost_Components!$A$2:$A$29,0)),"")</f>
        <v>0.5</v>
      </c>
      <c r="K105" s="17">
        <f t="shared" si="10"/>
        <v>0.8</v>
      </c>
      <c r="L105" s="17">
        <f>IFERROR(INDEX(Cost_Components!$S$2:$S$29,MATCH(E105,Cost_Components!$A$2:$A$29,0)),"")</f>
        <v>0.31</v>
      </c>
      <c r="M105" s="28">
        <f>IFERROR(INDEX(Cost_Components!$L$2:$L$29,MATCH(E105,Cost_Components!$A$2:$A$29,0)),"")</f>
        <v>1</v>
      </c>
      <c r="N105" s="29">
        <f>IFERROR(INDEX(Cost_Components!$P$2:$P$29,MATCH(E105,Cost_Components!$A$2:$A$29,0)),"")</f>
        <v>282.51283610000002</v>
      </c>
      <c r="O105" s="23">
        <f t="shared" si="11"/>
        <v>398844.87350520649</v>
      </c>
      <c r="P105" s="23">
        <f t="shared" si="12"/>
        <v>381172.4400554435</v>
      </c>
      <c r="Q105" s="23">
        <f t="shared" si="13"/>
        <v>33382693.195798382</v>
      </c>
      <c r="R105" s="23">
        <f t="shared" si="14"/>
        <v>90143037.102321312</v>
      </c>
      <c r="S105" s="23">
        <f t="shared" si="15"/>
        <v>56760343.90652293</v>
      </c>
      <c r="T105" s="16">
        <f>IFERROR(INDEX(Cost_Components!$R$2:$R$29,MATCH(E105,Cost_Components!$A$2:$A$29,0)),"")</f>
        <v>1</v>
      </c>
      <c r="U105" s="26">
        <f>IFERROR(INDEX(Cost_Components!$Q$2:$Q$29,MATCH(E105,Cost_Components!$A$2:$A$29,0)),"")</f>
        <v>2023</v>
      </c>
      <c r="V105" s="30">
        <f>1/(1+Calculation_Assumptions!$B$5)^(B105-Calculation_Assumptions!$B$2)</f>
        <v>0.47760556926165965</v>
      </c>
      <c r="W105" s="23">
        <f t="shared" si="16"/>
        <v>15943760.187266618</v>
      </c>
      <c r="X105" s="23">
        <f t="shared" si="17"/>
        <v>43052816.55022908</v>
      </c>
      <c r="Y105" s="23">
        <f t="shared" si="18"/>
        <v>27109056.362962458</v>
      </c>
      <c r="Z105" s="17">
        <f>IFERROR(INDEX(Cost_Components!$T$2:$T$29,MATCH(E105,Cost_Components!$A$2:$A$29,0)),"")</f>
        <v>0.8</v>
      </c>
      <c r="AA105" s="26">
        <f>IFERROR(INDEX(Cost_Components!$U$2:$U$29,MATCH(E105,Cost_Components!$A$2:$A$29,0)),"")</f>
        <v>2025</v>
      </c>
      <c r="AB105" s="26">
        <f>IFERROR(INDEX(Cost_Components!$V$2:$V$29,MATCH(E105,Cost_Components!$A$2:$A$29,0)),"")</f>
        <v>2050</v>
      </c>
      <c r="AC105" s="26">
        <f>IFERROR(INDEX(Cost_Components!$M$2:$M$29,MATCH(E105,Cost_Components!$A$2:$A$29,0)),"")</f>
        <v>30</v>
      </c>
      <c r="AD105" s="26">
        <f>IFERROR(INDEX(Cost_Components!$N$2:$N$29,MATCH(E105,Cost_Components!$A$2:$A$29,0)),"")</f>
        <v>95</v>
      </c>
      <c r="AE105" s="16" t="str">
        <f>IFERROR(INDEX(Cost_Components!$O$2:$O$29,MATCH(E105,Cost_Components!$A$2:$A$29,0)),"")</f>
        <v>Both</v>
      </c>
      <c r="AF105" s="11">
        <v>797689.74701041298</v>
      </c>
      <c r="AG105" s="11">
        <v>762344.880110887</v>
      </c>
      <c r="AH105" s="23">
        <f t="shared" si="19"/>
        <v>1</v>
      </c>
    </row>
    <row r="106" spans="1:34" hidden="1">
      <c r="A106" t="s">
        <v>228</v>
      </c>
      <c r="B106" s="20">
        <v>2025</v>
      </c>
      <c r="C106" t="s">
        <v>228</v>
      </c>
      <c r="D106" t="s">
        <v>222</v>
      </c>
      <c r="E106" s="22" t="s">
        <v>312</v>
      </c>
      <c r="F106" s="22" t="s">
        <v>313</v>
      </c>
      <c r="G106" s="22" t="s">
        <v>240</v>
      </c>
      <c r="H106" s="22" t="s">
        <v>237</v>
      </c>
      <c r="I106" s="22" t="s">
        <v>309</v>
      </c>
      <c r="J106" s="17">
        <f>IFERROR(INDEX(Cost_Components!$K$2:$K$29,MATCH(E106,Cost_Components!$A$2:$A$29,0)),"")</f>
        <v>0.1</v>
      </c>
      <c r="K106" s="17">
        <f t="shared" si="10"/>
        <v>0.32884615384615384</v>
      </c>
      <c r="L106" s="17">
        <f>IFERROR(INDEX(Cost_Components!$S$2:$S$29,MATCH(E106,Cost_Components!$A$2:$A$29,0)),"")</f>
        <v>0.31</v>
      </c>
      <c r="M106" s="28">
        <f>IFERROR(INDEX(Cost_Components!$L$2:$L$29,MATCH(E106,Cost_Components!$A$2:$A$29,0)),"")</f>
        <v>1</v>
      </c>
      <c r="N106" s="29">
        <f>IFERROR(INDEX(Cost_Components!$P$2:$P$29,MATCH(E106,Cost_Components!$A$2:$A$29,0)),"")</f>
        <v>282.51283610000002</v>
      </c>
      <c r="O106" s="23">
        <f t="shared" si="11"/>
        <v>486247.21607370302</v>
      </c>
      <c r="P106" s="23">
        <f t="shared" si="12"/>
        <v>486240.68051522406</v>
      </c>
      <c r="Q106" s="23">
        <f t="shared" si="13"/>
        <v>42584462.440660492</v>
      </c>
      <c r="R106" s="23">
        <f t="shared" si="14"/>
        <v>45173951.326999314</v>
      </c>
      <c r="S106" s="23">
        <f t="shared" si="15"/>
        <v>2589488.8863388225</v>
      </c>
      <c r="T106" s="16">
        <f>IFERROR(INDEX(Cost_Components!$R$2:$R$29,MATCH(E106,Cost_Components!$A$2:$A$29,0)),"")</f>
        <v>1</v>
      </c>
      <c r="U106" s="26">
        <f>IFERROR(INDEX(Cost_Components!$Q$2:$Q$29,MATCH(E106,Cost_Components!$A$2:$A$29,0)),"")</f>
        <v>2023</v>
      </c>
      <c r="V106" s="30">
        <f>1/(1+Calculation_Assumptions!$B$5)^(B106-Calculation_Assumptions!$B$2)</f>
        <v>1</v>
      </c>
      <c r="W106" s="23">
        <f t="shared" si="16"/>
        <v>42584462.440660492</v>
      </c>
      <c r="X106" s="23">
        <f t="shared" si="17"/>
        <v>45173951.326999314</v>
      </c>
      <c r="Y106" s="23">
        <f t="shared" si="18"/>
        <v>2589488.8863388225</v>
      </c>
      <c r="Z106" s="17">
        <f>IFERROR(INDEX(Cost_Components!$T$2:$T$29,MATCH(E106,Cost_Components!$A$2:$A$29,0)),"")</f>
        <v>0.8</v>
      </c>
      <c r="AA106" s="26">
        <f>IFERROR(INDEX(Cost_Components!$U$2:$U$29,MATCH(E106,Cost_Components!$A$2:$A$29,0)),"")</f>
        <v>2025</v>
      </c>
      <c r="AB106" s="26">
        <f>IFERROR(INDEX(Cost_Components!$V$2:$V$29,MATCH(E106,Cost_Components!$A$2:$A$29,0)),"")</f>
        <v>2050</v>
      </c>
      <c r="AC106" s="26">
        <f>IFERROR(INDEX(Cost_Components!$M$2:$M$29,MATCH(E106,Cost_Components!$A$2:$A$29,0)),"")</f>
        <v>30</v>
      </c>
      <c r="AD106" s="26">
        <f>IFERROR(INDEX(Cost_Components!$N$2:$N$29,MATCH(E106,Cost_Components!$A$2:$A$29,0)),"")</f>
        <v>95</v>
      </c>
      <c r="AE106" s="16" t="str">
        <f>IFERROR(INDEX(Cost_Components!$O$2:$O$29,MATCH(E106,Cost_Components!$A$2:$A$29,0)),"")</f>
        <v>Both</v>
      </c>
      <c r="AF106" s="11">
        <v>4862472.1607370302</v>
      </c>
      <c r="AG106" s="11">
        <v>4862406.8051522402</v>
      </c>
      <c r="AH106" s="23">
        <f t="shared" si="19"/>
        <v>1</v>
      </c>
    </row>
    <row r="107" spans="1:34" hidden="1">
      <c r="A107" t="s">
        <v>228</v>
      </c>
      <c r="B107" s="20">
        <v>2026</v>
      </c>
      <c r="C107" t="s">
        <v>228</v>
      </c>
      <c r="D107" t="s">
        <v>222</v>
      </c>
      <c r="E107" s="22" t="s">
        <v>312</v>
      </c>
      <c r="F107" s="22" t="s">
        <v>313</v>
      </c>
      <c r="G107" s="22" t="s">
        <v>240</v>
      </c>
      <c r="H107" s="22" t="s">
        <v>237</v>
      </c>
      <c r="I107" s="22" t="s">
        <v>309</v>
      </c>
      <c r="J107" s="17">
        <f>IFERROR(INDEX(Cost_Components!$K$2:$K$29,MATCH(E107,Cost_Components!$A$2:$A$29,0)),"")</f>
        <v>0.1</v>
      </c>
      <c r="K107" s="17">
        <f t="shared" si="10"/>
        <v>0.34769230769230769</v>
      </c>
      <c r="L107" s="17">
        <f>IFERROR(INDEX(Cost_Components!$S$2:$S$29,MATCH(E107,Cost_Components!$A$2:$A$29,0)),"")</f>
        <v>0.31</v>
      </c>
      <c r="M107" s="28">
        <f>IFERROR(INDEX(Cost_Components!$L$2:$L$29,MATCH(E107,Cost_Components!$A$2:$A$29,0)),"")</f>
        <v>1</v>
      </c>
      <c r="N107" s="29">
        <f>IFERROR(INDEX(Cost_Components!$P$2:$P$29,MATCH(E107,Cost_Components!$A$2:$A$29,0)),"")</f>
        <v>282.51283610000002</v>
      </c>
      <c r="O107" s="23">
        <f t="shared" si="11"/>
        <v>469745.53293117101</v>
      </c>
      <c r="P107" s="23">
        <f t="shared" si="12"/>
        <v>469727.93920374004</v>
      </c>
      <c r="Q107" s="23">
        <f t="shared" si="13"/>
        <v>41138293.412955664</v>
      </c>
      <c r="R107" s="23">
        <f t="shared" si="14"/>
        <v>46141948.095898747</v>
      </c>
      <c r="S107" s="23">
        <f t="shared" si="15"/>
        <v>5003654.6829430833</v>
      </c>
      <c r="T107" s="16">
        <f>IFERROR(INDEX(Cost_Components!$R$2:$R$29,MATCH(E107,Cost_Components!$A$2:$A$29,0)),"")</f>
        <v>1</v>
      </c>
      <c r="U107" s="26">
        <f>IFERROR(INDEX(Cost_Components!$Q$2:$Q$29,MATCH(E107,Cost_Components!$A$2:$A$29,0)),"")</f>
        <v>2023</v>
      </c>
      <c r="V107" s="30">
        <f>1/(1+Calculation_Assumptions!$B$5)^(B107-Calculation_Assumptions!$B$2)</f>
        <v>0.970873786407767</v>
      </c>
      <c r="W107" s="23">
        <f t="shared" si="16"/>
        <v>39940090.692189969</v>
      </c>
      <c r="X107" s="23">
        <f t="shared" si="17"/>
        <v>44798007.860095873</v>
      </c>
      <c r="Y107" s="23">
        <f t="shared" si="18"/>
        <v>4857917.1679059062</v>
      </c>
      <c r="Z107" s="17">
        <f>IFERROR(INDEX(Cost_Components!$T$2:$T$29,MATCH(E107,Cost_Components!$A$2:$A$29,0)),"")</f>
        <v>0.8</v>
      </c>
      <c r="AA107" s="26">
        <f>IFERROR(INDEX(Cost_Components!$U$2:$U$29,MATCH(E107,Cost_Components!$A$2:$A$29,0)),"")</f>
        <v>2025</v>
      </c>
      <c r="AB107" s="26">
        <f>IFERROR(INDEX(Cost_Components!$V$2:$V$29,MATCH(E107,Cost_Components!$A$2:$A$29,0)),"")</f>
        <v>2050</v>
      </c>
      <c r="AC107" s="26">
        <f>IFERROR(INDEX(Cost_Components!$M$2:$M$29,MATCH(E107,Cost_Components!$A$2:$A$29,0)),"")</f>
        <v>30</v>
      </c>
      <c r="AD107" s="26">
        <f>IFERROR(INDEX(Cost_Components!$N$2:$N$29,MATCH(E107,Cost_Components!$A$2:$A$29,0)),"")</f>
        <v>95</v>
      </c>
      <c r="AE107" s="16" t="str">
        <f>IFERROR(INDEX(Cost_Components!$O$2:$O$29,MATCH(E107,Cost_Components!$A$2:$A$29,0)),"")</f>
        <v>Both</v>
      </c>
      <c r="AF107" s="11">
        <v>4697455.3293117099</v>
      </c>
      <c r="AG107" s="11">
        <v>4697279.3920374</v>
      </c>
      <c r="AH107" s="23">
        <f t="shared" si="19"/>
        <v>1</v>
      </c>
    </row>
    <row r="108" spans="1:34" hidden="1">
      <c r="A108" t="s">
        <v>228</v>
      </c>
      <c r="B108" s="20">
        <v>2027</v>
      </c>
      <c r="C108" t="s">
        <v>228</v>
      </c>
      <c r="D108" t="s">
        <v>222</v>
      </c>
      <c r="E108" s="22" t="s">
        <v>312</v>
      </c>
      <c r="F108" s="22" t="s">
        <v>313</v>
      </c>
      <c r="G108" s="22" t="s">
        <v>240</v>
      </c>
      <c r="H108" s="22" t="s">
        <v>237</v>
      </c>
      <c r="I108" s="22" t="s">
        <v>309</v>
      </c>
      <c r="J108" s="17">
        <f>IFERROR(INDEX(Cost_Components!$K$2:$K$29,MATCH(E108,Cost_Components!$A$2:$A$29,0)),"")</f>
        <v>0.1</v>
      </c>
      <c r="K108" s="17">
        <f t="shared" si="10"/>
        <v>0.36653846153846154</v>
      </c>
      <c r="L108" s="17">
        <f>IFERROR(INDEX(Cost_Components!$S$2:$S$29,MATCH(E108,Cost_Components!$A$2:$A$29,0)),"")</f>
        <v>0.31</v>
      </c>
      <c r="M108" s="28">
        <f>IFERROR(INDEX(Cost_Components!$L$2:$L$29,MATCH(E108,Cost_Components!$A$2:$A$29,0)),"")</f>
        <v>1</v>
      </c>
      <c r="N108" s="29">
        <f>IFERROR(INDEX(Cost_Components!$P$2:$P$29,MATCH(E108,Cost_Components!$A$2:$A$29,0)),"")</f>
        <v>282.51283610000002</v>
      </c>
      <c r="O108" s="23">
        <f t="shared" si="11"/>
        <v>456964.54770174902</v>
      </c>
      <c r="P108" s="23">
        <f t="shared" si="12"/>
        <v>456932.32440738799</v>
      </c>
      <c r="Q108" s="23">
        <f t="shared" si="13"/>
        <v>40017666.530969895</v>
      </c>
      <c r="R108" s="23">
        <f t="shared" si="14"/>
        <v>47319510.731177397</v>
      </c>
      <c r="S108" s="23">
        <f t="shared" si="15"/>
        <v>7301844.2002075016</v>
      </c>
      <c r="T108" s="16">
        <f>IFERROR(INDEX(Cost_Components!$R$2:$R$29,MATCH(E108,Cost_Components!$A$2:$A$29,0)),"")</f>
        <v>1</v>
      </c>
      <c r="U108" s="26">
        <f>IFERROR(INDEX(Cost_Components!$Q$2:$Q$29,MATCH(E108,Cost_Components!$A$2:$A$29,0)),"")</f>
        <v>2023</v>
      </c>
      <c r="V108" s="30">
        <f>1/(1+Calculation_Assumptions!$B$5)^(B108-Calculation_Assumptions!$B$2)</f>
        <v>0.94259590913375435</v>
      </c>
      <c r="W108" s="23">
        <f t="shared" si="16"/>
        <v>37720488.765170984</v>
      </c>
      <c r="X108" s="23">
        <f t="shared" si="17"/>
        <v>44603177.237418607</v>
      </c>
      <c r="Y108" s="23">
        <f t="shared" si="18"/>
        <v>6882688.472247621</v>
      </c>
      <c r="Z108" s="17">
        <f>IFERROR(INDEX(Cost_Components!$T$2:$T$29,MATCH(E108,Cost_Components!$A$2:$A$29,0)),"")</f>
        <v>0.8</v>
      </c>
      <c r="AA108" s="26">
        <f>IFERROR(INDEX(Cost_Components!$U$2:$U$29,MATCH(E108,Cost_Components!$A$2:$A$29,0)),"")</f>
        <v>2025</v>
      </c>
      <c r="AB108" s="26">
        <f>IFERROR(INDEX(Cost_Components!$V$2:$V$29,MATCH(E108,Cost_Components!$A$2:$A$29,0)),"")</f>
        <v>2050</v>
      </c>
      <c r="AC108" s="26">
        <f>IFERROR(INDEX(Cost_Components!$M$2:$M$29,MATCH(E108,Cost_Components!$A$2:$A$29,0)),"")</f>
        <v>30</v>
      </c>
      <c r="AD108" s="26">
        <f>IFERROR(INDEX(Cost_Components!$N$2:$N$29,MATCH(E108,Cost_Components!$A$2:$A$29,0)),"")</f>
        <v>95</v>
      </c>
      <c r="AE108" s="16" t="str">
        <f>IFERROR(INDEX(Cost_Components!$O$2:$O$29,MATCH(E108,Cost_Components!$A$2:$A$29,0)),"")</f>
        <v>Both</v>
      </c>
      <c r="AF108" s="11">
        <v>4569645.4770174902</v>
      </c>
      <c r="AG108" s="11">
        <v>4569323.2440738799</v>
      </c>
      <c r="AH108" s="23">
        <f t="shared" si="19"/>
        <v>1</v>
      </c>
    </row>
    <row r="109" spans="1:34" hidden="1">
      <c r="A109" t="s">
        <v>228</v>
      </c>
      <c r="B109" s="20">
        <v>2028</v>
      </c>
      <c r="C109" t="s">
        <v>228</v>
      </c>
      <c r="D109" t="s">
        <v>222</v>
      </c>
      <c r="E109" s="22" t="s">
        <v>312</v>
      </c>
      <c r="F109" s="22" t="s">
        <v>313</v>
      </c>
      <c r="G109" s="22" t="s">
        <v>240</v>
      </c>
      <c r="H109" s="22" t="s">
        <v>237</v>
      </c>
      <c r="I109" s="22" t="s">
        <v>309</v>
      </c>
      <c r="J109" s="17">
        <f>IFERROR(INDEX(Cost_Components!$K$2:$K$29,MATCH(E109,Cost_Components!$A$2:$A$29,0)),"")</f>
        <v>0.1</v>
      </c>
      <c r="K109" s="17">
        <f t="shared" si="10"/>
        <v>0.38538461538461538</v>
      </c>
      <c r="L109" s="17">
        <f>IFERROR(INDEX(Cost_Components!$S$2:$S$29,MATCH(E109,Cost_Components!$A$2:$A$29,0)),"")</f>
        <v>0.31</v>
      </c>
      <c r="M109" s="28">
        <f>IFERROR(INDEX(Cost_Components!$L$2:$L$29,MATCH(E109,Cost_Components!$A$2:$A$29,0)),"")</f>
        <v>1</v>
      </c>
      <c r="N109" s="29">
        <f>IFERROR(INDEX(Cost_Components!$P$2:$P$29,MATCH(E109,Cost_Components!$A$2:$A$29,0)),"")</f>
        <v>282.51283610000002</v>
      </c>
      <c r="O109" s="23">
        <f t="shared" si="11"/>
        <v>446902.43610586098</v>
      </c>
      <c r="P109" s="23">
        <f t="shared" si="12"/>
        <v>446852.55229227099</v>
      </c>
      <c r="Q109" s="23">
        <f t="shared" si="13"/>
        <v>39134890.378650047</v>
      </c>
      <c r="R109" s="23">
        <f t="shared" si="14"/>
        <v>48656994.62832091</v>
      </c>
      <c r="S109" s="23">
        <f t="shared" si="15"/>
        <v>9522104.2496708632</v>
      </c>
      <c r="T109" s="16">
        <f>IFERROR(INDEX(Cost_Components!$R$2:$R$29,MATCH(E109,Cost_Components!$A$2:$A$29,0)),"")</f>
        <v>1</v>
      </c>
      <c r="U109" s="26">
        <f>IFERROR(INDEX(Cost_Components!$Q$2:$Q$29,MATCH(E109,Cost_Components!$A$2:$A$29,0)),"")</f>
        <v>2023</v>
      </c>
      <c r="V109" s="30">
        <f>1/(1+Calculation_Assumptions!$B$5)^(B109-Calculation_Assumptions!$B$2)</f>
        <v>0.91514165935315961</v>
      </c>
      <c r="W109" s="23">
        <f t="shared" si="16"/>
        <v>35813968.519721806</v>
      </c>
      <c r="X109" s="23">
        <f t="shared" si="17"/>
        <v>44528042.803299375</v>
      </c>
      <c r="Y109" s="23">
        <f t="shared" si="18"/>
        <v>8714074.283577567</v>
      </c>
      <c r="Z109" s="17">
        <f>IFERROR(INDEX(Cost_Components!$T$2:$T$29,MATCH(E109,Cost_Components!$A$2:$A$29,0)),"")</f>
        <v>0.8</v>
      </c>
      <c r="AA109" s="26">
        <f>IFERROR(INDEX(Cost_Components!$U$2:$U$29,MATCH(E109,Cost_Components!$A$2:$A$29,0)),"")</f>
        <v>2025</v>
      </c>
      <c r="AB109" s="26">
        <f>IFERROR(INDEX(Cost_Components!$V$2:$V$29,MATCH(E109,Cost_Components!$A$2:$A$29,0)),"")</f>
        <v>2050</v>
      </c>
      <c r="AC109" s="26">
        <f>IFERROR(INDEX(Cost_Components!$M$2:$M$29,MATCH(E109,Cost_Components!$A$2:$A$29,0)),"")</f>
        <v>30</v>
      </c>
      <c r="AD109" s="26">
        <f>IFERROR(INDEX(Cost_Components!$N$2:$N$29,MATCH(E109,Cost_Components!$A$2:$A$29,0)),"")</f>
        <v>95</v>
      </c>
      <c r="AE109" s="16" t="str">
        <f>IFERROR(INDEX(Cost_Components!$O$2:$O$29,MATCH(E109,Cost_Components!$A$2:$A$29,0)),"")</f>
        <v>Both</v>
      </c>
      <c r="AF109" s="11">
        <v>4469024.3610586096</v>
      </c>
      <c r="AG109" s="11">
        <v>4468525.5229227096</v>
      </c>
      <c r="AH109" s="23">
        <f t="shared" si="19"/>
        <v>1</v>
      </c>
    </row>
    <row r="110" spans="1:34" hidden="1">
      <c r="A110" t="s">
        <v>228</v>
      </c>
      <c r="B110" s="20">
        <v>2029</v>
      </c>
      <c r="C110" t="s">
        <v>228</v>
      </c>
      <c r="D110" t="s">
        <v>222</v>
      </c>
      <c r="E110" s="22" t="s">
        <v>312</v>
      </c>
      <c r="F110" s="22" t="s">
        <v>313</v>
      </c>
      <c r="G110" s="22" t="s">
        <v>240</v>
      </c>
      <c r="H110" s="22" t="s">
        <v>237</v>
      </c>
      <c r="I110" s="22" t="s">
        <v>309</v>
      </c>
      <c r="J110" s="17">
        <f>IFERROR(INDEX(Cost_Components!$K$2:$K$29,MATCH(E110,Cost_Components!$A$2:$A$29,0)),"")</f>
        <v>0.1</v>
      </c>
      <c r="K110" s="17">
        <f t="shared" si="10"/>
        <v>0.40423076923076923</v>
      </c>
      <c r="L110" s="17">
        <f>IFERROR(INDEX(Cost_Components!$S$2:$S$29,MATCH(E110,Cost_Components!$A$2:$A$29,0)),"")</f>
        <v>0.31</v>
      </c>
      <c r="M110" s="28">
        <f>IFERROR(INDEX(Cost_Components!$L$2:$L$29,MATCH(E110,Cost_Components!$A$2:$A$29,0)),"")</f>
        <v>1</v>
      </c>
      <c r="N110" s="29">
        <f>IFERROR(INDEX(Cost_Components!$P$2:$P$29,MATCH(E110,Cost_Components!$A$2:$A$29,0)),"")</f>
        <v>282.51283610000002</v>
      </c>
      <c r="O110" s="23">
        <f t="shared" si="11"/>
        <v>438944.89593791805</v>
      </c>
      <c r="P110" s="23">
        <f t="shared" si="12"/>
        <v>438874.68543935299</v>
      </c>
      <c r="Q110" s="23">
        <f t="shared" si="13"/>
        <v>38436196.943549767</v>
      </c>
      <c r="R110" s="23">
        <f t="shared" si="14"/>
        <v>50127674.377936795</v>
      </c>
      <c r="S110" s="23">
        <f t="shared" si="15"/>
        <v>11691477.434387028</v>
      </c>
      <c r="T110" s="16">
        <f>IFERROR(INDEX(Cost_Components!$R$2:$R$29,MATCH(E110,Cost_Components!$A$2:$A$29,0)),"")</f>
        <v>1</v>
      </c>
      <c r="U110" s="26">
        <f>IFERROR(INDEX(Cost_Components!$Q$2:$Q$29,MATCH(E110,Cost_Components!$A$2:$A$29,0)),"")</f>
        <v>2023</v>
      </c>
      <c r="V110" s="30">
        <f>1/(1+Calculation_Assumptions!$B$5)^(B110-Calculation_Assumptions!$B$2)</f>
        <v>0.888487047915689</v>
      </c>
      <c r="W110" s="23">
        <f t="shared" si="16"/>
        <v>34150063.155480564</v>
      </c>
      <c r="X110" s="23">
        <f t="shared" si="17"/>
        <v>44537789.426931985</v>
      </c>
      <c r="Y110" s="23">
        <f t="shared" si="18"/>
        <v>10387726.271451425</v>
      </c>
      <c r="Z110" s="17">
        <f>IFERROR(INDEX(Cost_Components!$T$2:$T$29,MATCH(E110,Cost_Components!$A$2:$A$29,0)),"")</f>
        <v>0.8</v>
      </c>
      <c r="AA110" s="26">
        <f>IFERROR(INDEX(Cost_Components!$U$2:$U$29,MATCH(E110,Cost_Components!$A$2:$A$29,0)),"")</f>
        <v>2025</v>
      </c>
      <c r="AB110" s="26">
        <f>IFERROR(INDEX(Cost_Components!$V$2:$V$29,MATCH(E110,Cost_Components!$A$2:$A$29,0)),"")</f>
        <v>2050</v>
      </c>
      <c r="AC110" s="26">
        <f>IFERROR(INDEX(Cost_Components!$M$2:$M$29,MATCH(E110,Cost_Components!$A$2:$A$29,0)),"")</f>
        <v>30</v>
      </c>
      <c r="AD110" s="26">
        <f>IFERROR(INDEX(Cost_Components!$N$2:$N$29,MATCH(E110,Cost_Components!$A$2:$A$29,0)),"")</f>
        <v>95</v>
      </c>
      <c r="AE110" s="16" t="str">
        <f>IFERROR(INDEX(Cost_Components!$O$2:$O$29,MATCH(E110,Cost_Components!$A$2:$A$29,0)),"")</f>
        <v>Both</v>
      </c>
      <c r="AF110" s="11">
        <v>4389448.9593791803</v>
      </c>
      <c r="AG110" s="11">
        <v>4388746.8543935297</v>
      </c>
      <c r="AH110" s="23">
        <f t="shared" si="19"/>
        <v>1</v>
      </c>
    </row>
    <row r="111" spans="1:34" hidden="1">
      <c r="A111" t="s">
        <v>228</v>
      </c>
      <c r="B111" s="20">
        <v>2030</v>
      </c>
      <c r="C111" t="s">
        <v>228</v>
      </c>
      <c r="D111" t="s">
        <v>222</v>
      </c>
      <c r="E111" s="22" t="s">
        <v>312</v>
      </c>
      <c r="F111" s="22" t="s">
        <v>313</v>
      </c>
      <c r="G111" s="22" t="s">
        <v>240</v>
      </c>
      <c r="H111" s="22" t="s">
        <v>237</v>
      </c>
      <c r="I111" s="22" t="s">
        <v>309</v>
      </c>
      <c r="J111" s="17">
        <f>IFERROR(INDEX(Cost_Components!$K$2:$K$29,MATCH(E111,Cost_Components!$A$2:$A$29,0)),"")</f>
        <v>0.1</v>
      </c>
      <c r="K111" s="17">
        <f t="shared" si="10"/>
        <v>0.42307692307692307</v>
      </c>
      <c r="L111" s="17">
        <f>IFERROR(INDEX(Cost_Components!$S$2:$S$29,MATCH(E111,Cost_Components!$A$2:$A$29,0)),"")</f>
        <v>0.31</v>
      </c>
      <c r="M111" s="28">
        <f>IFERROR(INDEX(Cost_Components!$L$2:$L$29,MATCH(E111,Cost_Components!$A$2:$A$29,0)),"")</f>
        <v>1</v>
      </c>
      <c r="N111" s="29">
        <f>IFERROR(INDEX(Cost_Components!$P$2:$P$29,MATCH(E111,Cost_Components!$A$2:$A$29,0)),"")</f>
        <v>282.51283610000002</v>
      </c>
      <c r="O111" s="23">
        <f t="shared" si="11"/>
        <v>432591.77357167203</v>
      </c>
      <c r="P111" s="23">
        <f t="shared" si="12"/>
        <v>432498.85622407706</v>
      </c>
      <c r="Q111" s="23">
        <f t="shared" si="13"/>
        <v>37877808.329379745</v>
      </c>
      <c r="R111" s="23">
        <f t="shared" si="14"/>
        <v>51705385.272226274</v>
      </c>
      <c r="S111" s="23">
        <f t="shared" si="15"/>
        <v>13827576.942846529</v>
      </c>
      <c r="T111" s="16">
        <f>IFERROR(INDEX(Cost_Components!$R$2:$R$29,MATCH(E111,Cost_Components!$A$2:$A$29,0)),"")</f>
        <v>1</v>
      </c>
      <c r="U111" s="26">
        <f>IFERROR(INDEX(Cost_Components!$Q$2:$Q$29,MATCH(E111,Cost_Components!$A$2:$A$29,0)),"")</f>
        <v>2023</v>
      </c>
      <c r="V111" s="30">
        <f>1/(1+Calculation_Assumptions!$B$5)^(B111-Calculation_Assumptions!$B$2)</f>
        <v>0.86260878438416411</v>
      </c>
      <c r="W111" s="23">
        <f t="shared" si="16"/>
        <v>32673730.198142629</v>
      </c>
      <c r="X111" s="23">
        <f t="shared" si="17"/>
        <v>44601519.535789967</v>
      </c>
      <c r="Y111" s="23">
        <f t="shared" si="18"/>
        <v>11927789.337647341</v>
      </c>
      <c r="Z111" s="17">
        <f>IFERROR(INDEX(Cost_Components!$T$2:$T$29,MATCH(E111,Cost_Components!$A$2:$A$29,0)),"")</f>
        <v>0.8</v>
      </c>
      <c r="AA111" s="26">
        <f>IFERROR(INDEX(Cost_Components!$U$2:$U$29,MATCH(E111,Cost_Components!$A$2:$A$29,0)),"")</f>
        <v>2025</v>
      </c>
      <c r="AB111" s="26">
        <f>IFERROR(INDEX(Cost_Components!$V$2:$V$29,MATCH(E111,Cost_Components!$A$2:$A$29,0)),"")</f>
        <v>2050</v>
      </c>
      <c r="AC111" s="26">
        <f>IFERROR(INDEX(Cost_Components!$M$2:$M$29,MATCH(E111,Cost_Components!$A$2:$A$29,0)),"")</f>
        <v>30</v>
      </c>
      <c r="AD111" s="26">
        <f>IFERROR(INDEX(Cost_Components!$N$2:$N$29,MATCH(E111,Cost_Components!$A$2:$A$29,0)),"")</f>
        <v>95</v>
      </c>
      <c r="AE111" s="16" t="str">
        <f>IFERROR(INDEX(Cost_Components!$O$2:$O$29,MATCH(E111,Cost_Components!$A$2:$A$29,0)),"")</f>
        <v>Both</v>
      </c>
      <c r="AF111" s="11">
        <v>4325917.7357167201</v>
      </c>
      <c r="AG111" s="11">
        <v>4324988.5622407701</v>
      </c>
      <c r="AH111" s="23">
        <f t="shared" si="19"/>
        <v>1</v>
      </c>
    </row>
    <row r="112" spans="1:34" hidden="1">
      <c r="A112" t="s">
        <v>228</v>
      </c>
      <c r="B112" s="20">
        <v>2031</v>
      </c>
      <c r="C112" t="s">
        <v>228</v>
      </c>
      <c r="D112" t="s">
        <v>222</v>
      </c>
      <c r="E112" s="22" t="s">
        <v>312</v>
      </c>
      <c r="F112" s="22" t="s">
        <v>313</v>
      </c>
      <c r="G112" s="22" t="s">
        <v>240</v>
      </c>
      <c r="H112" s="22" t="s">
        <v>237</v>
      </c>
      <c r="I112" s="22" t="s">
        <v>309</v>
      </c>
      <c r="J112" s="17">
        <f>IFERROR(INDEX(Cost_Components!$K$2:$K$29,MATCH(E112,Cost_Components!$A$2:$A$29,0)),"")</f>
        <v>0.1</v>
      </c>
      <c r="K112" s="17">
        <f t="shared" si="10"/>
        <v>0.44192307692307692</v>
      </c>
      <c r="L112" s="17">
        <f>IFERROR(INDEX(Cost_Components!$S$2:$S$29,MATCH(E112,Cost_Components!$A$2:$A$29,0)),"")</f>
        <v>0.31</v>
      </c>
      <c r="M112" s="28">
        <f>IFERROR(INDEX(Cost_Components!$L$2:$L$29,MATCH(E112,Cost_Components!$A$2:$A$29,0)),"")</f>
        <v>1</v>
      </c>
      <c r="N112" s="29">
        <f>IFERROR(INDEX(Cost_Components!$P$2:$P$29,MATCH(E112,Cost_Components!$A$2:$A$29,0)),"")</f>
        <v>282.51283610000002</v>
      </c>
      <c r="O112" s="23">
        <f t="shared" si="11"/>
        <v>427678.961838004</v>
      </c>
      <c r="P112" s="23">
        <f t="shared" si="12"/>
        <v>427561.20921786502</v>
      </c>
      <c r="Q112" s="23">
        <f t="shared" si="13"/>
        <v>37445374.244970202</v>
      </c>
      <c r="R112" s="23">
        <f t="shared" si="14"/>
        <v>53395265.815416448</v>
      </c>
      <c r="S112" s="23">
        <f t="shared" si="15"/>
        <v>15949891.570446245</v>
      </c>
      <c r="T112" s="16">
        <f>IFERROR(INDEX(Cost_Components!$R$2:$R$29,MATCH(E112,Cost_Components!$A$2:$A$29,0)),"")</f>
        <v>1</v>
      </c>
      <c r="U112" s="26">
        <f>IFERROR(INDEX(Cost_Components!$Q$2:$Q$29,MATCH(E112,Cost_Components!$A$2:$A$29,0)),"")</f>
        <v>2023</v>
      </c>
      <c r="V112" s="30">
        <f>1/(1+Calculation_Assumptions!$B$5)^(B112-Calculation_Assumptions!$B$2)</f>
        <v>0.83748425668365445</v>
      </c>
      <c r="W112" s="23">
        <f t="shared" si="16"/>
        <v>31359911.415790129</v>
      </c>
      <c r="X112" s="23">
        <f t="shared" si="17"/>
        <v>44717694.501850188</v>
      </c>
      <c r="Y112" s="23">
        <f t="shared" si="18"/>
        <v>13357783.08606006</v>
      </c>
      <c r="Z112" s="17">
        <f>IFERROR(INDEX(Cost_Components!$T$2:$T$29,MATCH(E112,Cost_Components!$A$2:$A$29,0)),"")</f>
        <v>0.8</v>
      </c>
      <c r="AA112" s="26">
        <f>IFERROR(INDEX(Cost_Components!$U$2:$U$29,MATCH(E112,Cost_Components!$A$2:$A$29,0)),"")</f>
        <v>2025</v>
      </c>
      <c r="AB112" s="26">
        <f>IFERROR(INDEX(Cost_Components!$V$2:$V$29,MATCH(E112,Cost_Components!$A$2:$A$29,0)),"")</f>
        <v>2050</v>
      </c>
      <c r="AC112" s="26">
        <f>IFERROR(INDEX(Cost_Components!$M$2:$M$29,MATCH(E112,Cost_Components!$A$2:$A$29,0)),"")</f>
        <v>30</v>
      </c>
      <c r="AD112" s="26">
        <f>IFERROR(INDEX(Cost_Components!$N$2:$N$29,MATCH(E112,Cost_Components!$A$2:$A$29,0)),"")</f>
        <v>95</v>
      </c>
      <c r="AE112" s="16" t="str">
        <f>IFERROR(INDEX(Cost_Components!$O$2:$O$29,MATCH(E112,Cost_Components!$A$2:$A$29,0)),"")</f>
        <v>Both</v>
      </c>
      <c r="AF112" s="11">
        <v>4276789.6183800399</v>
      </c>
      <c r="AG112" s="11">
        <v>4275612.0921786502</v>
      </c>
      <c r="AH112" s="23">
        <f t="shared" si="19"/>
        <v>1</v>
      </c>
    </row>
    <row r="113" spans="1:34" hidden="1">
      <c r="A113" t="s">
        <v>228</v>
      </c>
      <c r="B113" s="20">
        <v>2032</v>
      </c>
      <c r="C113" t="s">
        <v>228</v>
      </c>
      <c r="D113" t="s">
        <v>222</v>
      </c>
      <c r="E113" s="22" t="s">
        <v>312</v>
      </c>
      <c r="F113" s="22" t="s">
        <v>313</v>
      </c>
      <c r="G113" s="22" t="s">
        <v>240</v>
      </c>
      <c r="H113" s="22" t="s">
        <v>237</v>
      </c>
      <c r="I113" s="22" t="s">
        <v>309</v>
      </c>
      <c r="J113" s="17">
        <f>IFERROR(INDEX(Cost_Components!$K$2:$K$29,MATCH(E113,Cost_Components!$A$2:$A$29,0)),"")</f>
        <v>0.1</v>
      </c>
      <c r="K113" s="17">
        <f t="shared" si="10"/>
        <v>0.46076923076923082</v>
      </c>
      <c r="L113" s="17">
        <f>IFERROR(INDEX(Cost_Components!$S$2:$S$29,MATCH(E113,Cost_Components!$A$2:$A$29,0)),"")</f>
        <v>0.31</v>
      </c>
      <c r="M113" s="28">
        <f>IFERROR(INDEX(Cost_Components!$L$2:$L$29,MATCH(E113,Cost_Components!$A$2:$A$29,0)),"")</f>
        <v>1</v>
      </c>
      <c r="N113" s="29">
        <f>IFERROR(INDEX(Cost_Components!$P$2:$P$29,MATCH(E113,Cost_Components!$A$2:$A$29,0)),"")</f>
        <v>282.51283610000002</v>
      </c>
      <c r="O113" s="23">
        <f t="shared" si="11"/>
        <v>424007.69417357206</v>
      </c>
      <c r="P113" s="23">
        <f t="shared" si="12"/>
        <v>423863.154832136</v>
      </c>
      <c r="Q113" s="23">
        <f t="shared" si="13"/>
        <v>37121502.416875251</v>
      </c>
      <c r="R113" s="23">
        <f t="shared" si="14"/>
        <v>55194447.776391685</v>
      </c>
      <c r="S113" s="23">
        <f t="shared" si="15"/>
        <v>18072945.359516434</v>
      </c>
      <c r="T113" s="16">
        <f>IFERROR(INDEX(Cost_Components!$R$2:$R$29,MATCH(E113,Cost_Components!$A$2:$A$29,0)),"")</f>
        <v>1</v>
      </c>
      <c r="U113" s="26">
        <f>IFERROR(INDEX(Cost_Components!$Q$2:$Q$29,MATCH(E113,Cost_Components!$A$2:$A$29,0)),"")</f>
        <v>2023</v>
      </c>
      <c r="V113" s="30">
        <f>1/(1+Calculation_Assumptions!$B$5)^(B113-Calculation_Assumptions!$B$2)</f>
        <v>0.81309151134335378</v>
      </c>
      <c r="W113" s="23">
        <f t="shared" si="16"/>
        <v>30183178.503473058</v>
      </c>
      <c r="X113" s="23">
        <f t="shared" si="17"/>
        <v>44878136.960268125</v>
      </c>
      <c r="Y113" s="23">
        <f t="shared" si="18"/>
        <v>14694958.45679507</v>
      </c>
      <c r="Z113" s="17">
        <f>IFERROR(INDEX(Cost_Components!$T$2:$T$29,MATCH(E113,Cost_Components!$A$2:$A$29,0)),"")</f>
        <v>0.8</v>
      </c>
      <c r="AA113" s="26">
        <f>IFERROR(INDEX(Cost_Components!$U$2:$U$29,MATCH(E113,Cost_Components!$A$2:$A$29,0)),"")</f>
        <v>2025</v>
      </c>
      <c r="AB113" s="26">
        <f>IFERROR(INDEX(Cost_Components!$V$2:$V$29,MATCH(E113,Cost_Components!$A$2:$A$29,0)),"")</f>
        <v>2050</v>
      </c>
      <c r="AC113" s="26">
        <f>IFERROR(INDEX(Cost_Components!$M$2:$M$29,MATCH(E113,Cost_Components!$A$2:$A$29,0)),"")</f>
        <v>30</v>
      </c>
      <c r="AD113" s="26">
        <f>IFERROR(INDEX(Cost_Components!$N$2:$N$29,MATCH(E113,Cost_Components!$A$2:$A$29,0)),"")</f>
        <v>95</v>
      </c>
      <c r="AE113" s="16" t="str">
        <f>IFERROR(INDEX(Cost_Components!$O$2:$O$29,MATCH(E113,Cost_Components!$A$2:$A$29,0)),"")</f>
        <v>Both</v>
      </c>
      <c r="AF113" s="11">
        <v>4240076.9417357203</v>
      </c>
      <c r="AG113" s="11">
        <v>4238631.5483213598</v>
      </c>
      <c r="AH113" s="23">
        <f t="shared" si="19"/>
        <v>1</v>
      </c>
    </row>
    <row r="114" spans="1:34" hidden="1">
      <c r="A114" t="s">
        <v>228</v>
      </c>
      <c r="B114" s="20">
        <v>2033</v>
      </c>
      <c r="C114" t="s">
        <v>228</v>
      </c>
      <c r="D114" t="s">
        <v>222</v>
      </c>
      <c r="E114" s="22" t="s">
        <v>312</v>
      </c>
      <c r="F114" s="22" t="s">
        <v>313</v>
      </c>
      <c r="G114" s="22" t="s">
        <v>240</v>
      </c>
      <c r="H114" s="22" t="s">
        <v>237</v>
      </c>
      <c r="I114" s="22" t="s">
        <v>309</v>
      </c>
      <c r="J114" s="17">
        <f>IFERROR(INDEX(Cost_Components!$K$2:$K$29,MATCH(E114,Cost_Components!$A$2:$A$29,0)),"")</f>
        <v>0.1</v>
      </c>
      <c r="K114" s="17">
        <f t="shared" si="10"/>
        <v>0.47961538461538467</v>
      </c>
      <c r="L114" s="17">
        <f>IFERROR(INDEX(Cost_Components!$S$2:$S$29,MATCH(E114,Cost_Components!$A$2:$A$29,0)),"")</f>
        <v>0.31</v>
      </c>
      <c r="M114" s="28">
        <f>IFERROR(INDEX(Cost_Components!$L$2:$L$29,MATCH(E114,Cost_Components!$A$2:$A$29,0)),"")</f>
        <v>1</v>
      </c>
      <c r="N114" s="29">
        <f>IFERROR(INDEX(Cost_Components!$P$2:$P$29,MATCH(E114,Cost_Components!$A$2:$A$29,0)),"")</f>
        <v>282.51283610000002</v>
      </c>
      <c r="O114" s="23">
        <f t="shared" si="11"/>
        <v>421430.56779826799</v>
      </c>
      <c r="P114" s="23">
        <f t="shared" si="12"/>
        <v>421257.431600084</v>
      </c>
      <c r="Q114" s="23">
        <f t="shared" si="13"/>
        <v>36893295.836157866</v>
      </c>
      <c r="R114" s="23">
        <f t="shared" si="14"/>
        <v>57102789.432737999</v>
      </c>
      <c r="S114" s="23">
        <f t="shared" si="15"/>
        <v>20209493.596580133</v>
      </c>
      <c r="T114" s="16">
        <f>IFERROR(INDEX(Cost_Components!$R$2:$R$29,MATCH(E114,Cost_Components!$A$2:$A$29,0)),"")</f>
        <v>1</v>
      </c>
      <c r="U114" s="26">
        <f>IFERROR(INDEX(Cost_Components!$Q$2:$Q$29,MATCH(E114,Cost_Components!$A$2:$A$29,0)),"")</f>
        <v>2023</v>
      </c>
      <c r="V114" s="30">
        <f>1/(1+Calculation_Assumptions!$B$5)^(B114-Calculation_Assumptions!$B$2)</f>
        <v>0.78940923431393573</v>
      </c>
      <c r="W114" s="23">
        <f t="shared" si="16"/>
        <v>29123908.417338893</v>
      </c>
      <c r="X114" s="23">
        <f t="shared" si="17"/>
        <v>45077469.283287607</v>
      </c>
      <c r="Y114" s="23">
        <f t="shared" si="18"/>
        <v>15953560.865948711</v>
      </c>
      <c r="Z114" s="17">
        <f>IFERROR(INDEX(Cost_Components!$T$2:$T$29,MATCH(E114,Cost_Components!$A$2:$A$29,0)),"")</f>
        <v>0.8</v>
      </c>
      <c r="AA114" s="26">
        <f>IFERROR(INDEX(Cost_Components!$U$2:$U$29,MATCH(E114,Cost_Components!$A$2:$A$29,0)),"")</f>
        <v>2025</v>
      </c>
      <c r="AB114" s="26">
        <f>IFERROR(INDEX(Cost_Components!$V$2:$V$29,MATCH(E114,Cost_Components!$A$2:$A$29,0)),"")</f>
        <v>2050</v>
      </c>
      <c r="AC114" s="26">
        <f>IFERROR(INDEX(Cost_Components!$M$2:$M$29,MATCH(E114,Cost_Components!$A$2:$A$29,0)),"")</f>
        <v>30</v>
      </c>
      <c r="AD114" s="26">
        <f>IFERROR(INDEX(Cost_Components!$N$2:$N$29,MATCH(E114,Cost_Components!$A$2:$A$29,0)),"")</f>
        <v>95</v>
      </c>
      <c r="AE114" s="16" t="str">
        <f>IFERROR(INDEX(Cost_Components!$O$2:$O$29,MATCH(E114,Cost_Components!$A$2:$A$29,0)),"")</f>
        <v>Both</v>
      </c>
      <c r="AF114" s="11">
        <v>4214305.6779826796</v>
      </c>
      <c r="AG114" s="11">
        <v>4212574.3160008397</v>
      </c>
      <c r="AH114" s="23">
        <f t="shared" si="19"/>
        <v>1</v>
      </c>
    </row>
    <row r="115" spans="1:34" hidden="1">
      <c r="A115" t="s">
        <v>228</v>
      </c>
      <c r="B115" s="20">
        <v>2034</v>
      </c>
      <c r="C115" t="s">
        <v>228</v>
      </c>
      <c r="D115" t="s">
        <v>222</v>
      </c>
      <c r="E115" s="22" t="s">
        <v>312</v>
      </c>
      <c r="F115" s="22" t="s">
        <v>313</v>
      </c>
      <c r="G115" s="22" t="s">
        <v>240</v>
      </c>
      <c r="H115" s="22" t="s">
        <v>237</v>
      </c>
      <c r="I115" s="22" t="s">
        <v>309</v>
      </c>
      <c r="J115" s="17">
        <f>IFERROR(INDEX(Cost_Components!$K$2:$K$29,MATCH(E115,Cost_Components!$A$2:$A$29,0)),"")</f>
        <v>0.1</v>
      </c>
      <c r="K115" s="17">
        <f t="shared" si="10"/>
        <v>0.49846153846153851</v>
      </c>
      <c r="L115" s="17">
        <f>IFERROR(INDEX(Cost_Components!$S$2:$S$29,MATCH(E115,Cost_Components!$A$2:$A$29,0)),"")</f>
        <v>0.31</v>
      </c>
      <c r="M115" s="28">
        <f>IFERROR(INDEX(Cost_Components!$L$2:$L$29,MATCH(E115,Cost_Components!$A$2:$A$29,0)),"")</f>
        <v>1</v>
      </c>
      <c r="N115" s="29">
        <f>IFERROR(INDEX(Cost_Components!$P$2:$P$29,MATCH(E115,Cost_Components!$A$2:$A$29,0)),"")</f>
        <v>282.51283610000002</v>
      </c>
      <c r="O115" s="23">
        <f t="shared" si="11"/>
        <v>419831.54817115096</v>
      </c>
      <c r="P115" s="23">
        <f t="shared" si="12"/>
        <v>419628.08280070708</v>
      </c>
      <c r="Q115" s="23">
        <f t="shared" si="13"/>
        <v>36750599.131562352</v>
      </c>
      <c r="R115" s="23">
        <f t="shared" si="14"/>
        <v>59121427.138491929</v>
      </c>
      <c r="S115" s="23">
        <f t="shared" si="15"/>
        <v>22370828.006929576</v>
      </c>
      <c r="T115" s="16">
        <f>IFERROR(INDEX(Cost_Components!$R$2:$R$29,MATCH(E115,Cost_Components!$A$2:$A$29,0)),"")</f>
        <v>1</v>
      </c>
      <c r="U115" s="26">
        <f>IFERROR(INDEX(Cost_Components!$Q$2:$Q$29,MATCH(E115,Cost_Components!$A$2:$A$29,0)),"")</f>
        <v>2023</v>
      </c>
      <c r="V115" s="30">
        <f>1/(1+Calculation_Assumptions!$B$5)^(B115-Calculation_Assumptions!$B$2)</f>
        <v>0.76641673234362695</v>
      </c>
      <c r="W115" s="23">
        <f t="shared" si="16"/>
        <v>28166274.098082554</v>
      </c>
      <c r="X115" s="23">
        <f t="shared" si="17"/>
        <v>45311650.998974808</v>
      </c>
      <c r="Y115" s="23">
        <f t="shared" si="18"/>
        <v>17145376.900892258</v>
      </c>
      <c r="Z115" s="17">
        <f>IFERROR(INDEX(Cost_Components!$T$2:$T$29,MATCH(E115,Cost_Components!$A$2:$A$29,0)),"")</f>
        <v>0.8</v>
      </c>
      <c r="AA115" s="26">
        <f>IFERROR(INDEX(Cost_Components!$U$2:$U$29,MATCH(E115,Cost_Components!$A$2:$A$29,0)),"")</f>
        <v>2025</v>
      </c>
      <c r="AB115" s="26">
        <f>IFERROR(INDEX(Cost_Components!$V$2:$V$29,MATCH(E115,Cost_Components!$A$2:$A$29,0)),"")</f>
        <v>2050</v>
      </c>
      <c r="AC115" s="26">
        <f>IFERROR(INDEX(Cost_Components!$M$2:$M$29,MATCH(E115,Cost_Components!$A$2:$A$29,0)),"")</f>
        <v>30</v>
      </c>
      <c r="AD115" s="26">
        <f>IFERROR(INDEX(Cost_Components!$N$2:$N$29,MATCH(E115,Cost_Components!$A$2:$A$29,0)),"")</f>
        <v>95</v>
      </c>
      <c r="AE115" s="16" t="str">
        <f>IFERROR(INDEX(Cost_Components!$O$2:$O$29,MATCH(E115,Cost_Components!$A$2:$A$29,0)),"")</f>
        <v>Both</v>
      </c>
      <c r="AF115" s="11">
        <v>4198315.4817115096</v>
      </c>
      <c r="AG115" s="11">
        <v>4196280.8280070703</v>
      </c>
      <c r="AH115" s="23">
        <f t="shared" si="19"/>
        <v>1</v>
      </c>
    </row>
    <row r="116" spans="1:34" hidden="1">
      <c r="A116" t="s">
        <v>228</v>
      </c>
      <c r="B116" s="20">
        <v>2035</v>
      </c>
      <c r="C116" t="s">
        <v>228</v>
      </c>
      <c r="D116" t="s">
        <v>222</v>
      </c>
      <c r="E116" s="22" t="s">
        <v>312</v>
      </c>
      <c r="F116" s="22" t="s">
        <v>313</v>
      </c>
      <c r="G116" s="22" t="s">
        <v>240</v>
      </c>
      <c r="H116" s="22" t="s">
        <v>237</v>
      </c>
      <c r="I116" s="22" t="s">
        <v>309</v>
      </c>
      <c r="J116" s="17">
        <f>IFERROR(INDEX(Cost_Components!$K$2:$K$29,MATCH(E116,Cost_Components!$A$2:$A$29,0)),"")</f>
        <v>0.1</v>
      </c>
      <c r="K116" s="17">
        <f t="shared" si="10"/>
        <v>0.51730769230769236</v>
      </c>
      <c r="L116" s="17">
        <f>IFERROR(INDEX(Cost_Components!$S$2:$S$29,MATCH(E116,Cost_Components!$A$2:$A$29,0)),"")</f>
        <v>0.31</v>
      </c>
      <c r="M116" s="28">
        <f>IFERROR(INDEX(Cost_Components!$L$2:$L$29,MATCH(E116,Cost_Components!$A$2:$A$29,0)),"")</f>
        <v>1</v>
      </c>
      <c r="N116" s="29">
        <f>IFERROR(INDEX(Cost_Components!$P$2:$P$29,MATCH(E116,Cost_Components!$A$2:$A$29,0)),"")</f>
        <v>282.51283610000002</v>
      </c>
      <c r="O116" s="23">
        <f t="shared" si="11"/>
        <v>419198.44541567803</v>
      </c>
      <c r="P116" s="23">
        <f t="shared" si="12"/>
        <v>418962.97391371703</v>
      </c>
      <c r="Q116" s="23">
        <f t="shared" si="13"/>
        <v>36692349.574188903</v>
      </c>
      <c r="R116" s="23">
        <f t="shared" si="14"/>
        <v>61264202.534869917</v>
      </c>
      <c r="S116" s="23">
        <f t="shared" si="15"/>
        <v>24571852.960681014</v>
      </c>
      <c r="T116" s="16">
        <f>IFERROR(INDEX(Cost_Components!$R$2:$R$29,MATCH(E116,Cost_Components!$A$2:$A$29,0)),"")</f>
        <v>1</v>
      </c>
      <c r="U116" s="26">
        <f>IFERROR(INDEX(Cost_Components!$Q$2:$Q$29,MATCH(E116,Cost_Components!$A$2:$A$29,0)),"")</f>
        <v>2023</v>
      </c>
      <c r="V116" s="30">
        <f>1/(1+Calculation_Assumptions!$B$5)^(B116-Calculation_Assumptions!$B$2)</f>
        <v>0.74409391489672516</v>
      </c>
      <c r="W116" s="23">
        <f t="shared" si="16"/>
        <v>27302554.041417409</v>
      </c>
      <c r="X116" s="23">
        <f t="shared" si="17"/>
        <v>45586320.307197228</v>
      </c>
      <c r="Y116" s="23">
        <f t="shared" si="18"/>
        <v>18283766.265779823</v>
      </c>
      <c r="Z116" s="17">
        <f>IFERROR(INDEX(Cost_Components!$T$2:$T$29,MATCH(E116,Cost_Components!$A$2:$A$29,0)),"")</f>
        <v>0.8</v>
      </c>
      <c r="AA116" s="26">
        <f>IFERROR(INDEX(Cost_Components!$U$2:$U$29,MATCH(E116,Cost_Components!$A$2:$A$29,0)),"")</f>
        <v>2025</v>
      </c>
      <c r="AB116" s="26">
        <f>IFERROR(INDEX(Cost_Components!$V$2:$V$29,MATCH(E116,Cost_Components!$A$2:$A$29,0)),"")</f>
        <v>2050</v>
      </c>
      <c r="AC116" s="26">
        <f>IFERROR(INDEX(Cost_Components!$M$2:$M$29,MATCH(E116,Cost_Components!$A$2:$A$29,0)),"")</f>
        <v>30</v>
      </c>
      <c r="AD116" s="26">
        <f>IFERROR(INDEX(Cost_Components!$N$2:$N$29,MATCH(E116,Cost_Components!$A$2:$A$29,0)),"")</f>
        <v>95</v>
      </c>
      <c r="AE116" s="16" t="str">
        <f>IFERROR(INDEX(Cost_Components!$O$2:$O$29,MATCH(E116,Cost_Components!$A$2:$A$29,0)),"")</f>
        <v>Both</v>
      </c>
      <c r="AF116" s="11">
        <v>4191984.4541567801</v>
      </c>
      <c r="AG116" s="11">
        <v>4189629.7391371699</v>
      </c>
      <c r="AH116" s="23">
        <f t="shared" si="19"/>
        <v>1</v>
      </c>
    </row>
    <row r="117" spans="1:34" hidden="1">
      <c r="A117" t="s">
        <v>228</v>
      </c>
      <c r="B117" s="20">
        <v>2036</v>
      </c>
      <c r="C117" t="s">
        <v>228</v>
      </c>
      <c r="D117" t="s">
        <v>222</v>
      </c>
      <c r="E117" s="22" t="s">
        <v>312</v>
      </c>
      <c r="F117" s="22" t="s">
        <v>313</v>
      </c>
      <c r="G117" s="22" t="s">
        <v>240</v>
      </c>
      <c r="H117" s="22" t="s">
        <v>237</v>
      </c>
      <c r="I117" s="22" t="s">
        <v>309</v>
      </c>
      <c r="J117" s="17">
        <f>IFERROR(INDEX(Cost_Components!$K$2:$K$29,MATCH(E117,Cost_Components!$A$2:$A$29,0)),"")</f>
        <v>0.1</v>
      </c>
      <c r="K117" s="17">
        <f t="shared" si="10"/>
        <v>0.5361538461538462</v>
      </c>
      <c r="L117" s="17">
        <f>IFERROR(INDEX(Cost_Components!$S$2:$S$29,MATCH(E117,Cost_Components!$A$2:$A$29,0)),"")</f>
        <v>0.31</v>
      </c>
      <c r="M117" s="28">
        <f>IFERROR(INDEX(Cost_Components!$L$2:$L$29,MATCH(E117,Cost_Components!$A$2:$A$29,0)),"")</f>
        <v>1</v>
      </c>
      <c r="N117" s="29">
        <f>IFERROR(INDEX(Cost_Components!$P$2:$P$29,MATCH(E117,Cost_Components!$A$2:$A$29,0)),"")</f>
        <v>282.51283610000002</v>
      </c>
      <c r="O117" s="23">
        <f t="shared" si="11"/>
        <v>419451.66963342996</v>
      </c>
      <c r="P117" s="23">
        <f t="shared" si="12"/>
        <v>419182.53107505501</v>
      </c>
      <c r="Q117" s="23">
        <f t="shared" si="13"/>
        <v>36711578.166252956</v>
      </c>
      <c r="R117" s="23">
        <f t="shared" si="14"/>
        <v>63534488.549330257</v>
      </c>
      <c r="S117" s="23">
        <f t="shared" si="15"/>
        <v>26822910.383077301</v>
      </c>
      <c r="T117" s="16">
        <f>IFERROR(INDEX(Cost_Components!$R$2:$R$29,MATCH(E117,Cost_Components!$A$2:$A$29,0)),"")</f>
        <v>1</v>
      </c>
      <c r="U117" s="26">
        <f>IFERROR(INDEX(Cost_Components!$Q$2:$Q$29,MATCH(E117,Cost_Components!$A$2:$A$29,0)),"")</f>
        <v>2023</v>
      </c>
      <c r="V117" s="30">
        <f>1/(1+Calculation_Assumptions!$B$5)^(B117-Calculation_Assumptions!$B$2)</f>
        <v>0.72242127659876232</v>
      </c>
      <c r="W117" s="23">
        <f t="shared" si="16"/>
        <v>26521225.16481971</v>
      </c>
      <c r="X117" s="23">
        <f t="shared" si="17"/>
        <v>45898666.325856611</v>
      </c>
      <c r="Y117" s="23">
        <f t="shared" si="18"/>
        <v>19377441.161036901</v>
      </c>
      <c r="Z117" s="17">
        <f>IFERROR(INDEX(Cost_Components!$T$2:$T$29,MATCH(E117,Cost_Components!$A$2:$A$29,0)),"")</f>
        <v>0.8</v>
      </c>
      <c r="AA117" s="26">
        <f>IFERROR(INDEX(Cost_Components!$U$2:$U$29,MATCH(E117,Cost_Components!$A$2:$A$29,0)),"")</f>
        <v>2025</v>
      </c>
      <c r="AB117" s="26">
        <f>IFERROR(INDEX(Cost_Components!$V$2:$V$29,MATCH(E117,Cost_Components!$A$2:$A$29,0)),"")</f>
        <v>2050</v>
      </c>
      <c r="AC117" s="26">
        <f>IFERROR(INDEX(Cost_Components!$M$2:$M$29,MATCH(E117,Cost_Components!$A$2:$A$29,0)),"")</f>
        <v>30</v>
      </c>
      <c r="AD117" s="26">
        <f>IFERROR(INDEX(Cost_Components!$N$2:$N$29,MATCH(E117,Cost_Components!$A$2:$A$29,0)),"")</f>
        <v>95</v>
      </c>
      <c r="AE117" s="16" t="str">
        <f>IFERROR(INDEX(Cost_Components!$O$2:$O$29,MATCH(E117,Cost_Components!$A$2:$A$29,0)),"")</f>
        <v>Both</v>
      </c>
      <c r="AF117" s="11">
        <v>4194516.6963342996</v>
      </c>
      <c r="AG117" s="11">
        <v>4191825.3107505501</v>
      </c>
      <c r="AH117" s="23">
        <f t="shared" si="19"/>
        <v>1</v>
      </c>
    </row>
    <row r="118" spans="1:34" hidden="1">
      <c r="A118" t="s">
        <v>228</v>
      </c>
      <c r="B118" s="20">
        <v>2037</v>
      </c>
      <c r="C118" t="s">
        <v>228</v>
      </c>
      <c r="D118" t="s">
        <v>222</v>
      </c>
      <c r="E118" s="22" t="s">
        <v>312</v>
      </c>
      <c r="F118" s="22" t="s">
        <v>313</v>
      </c>
      <c r="G118" s="22" t="s">
        <v>240</v>
      </c>
      <c r="H118" s="22" t="s">
        <v>237</v>
      </c>
      <c r="I118" s="22" t="s">
        <v>309</v>
      </c>
      <c r="J118" s="17">
        <f>IFERROR(INDEX(Cost_Components!$K$2:$K$29,MATCH(E118,Cost_Components!$A$2:$A$29,0)),"")</f>
        <v>0.1</v>
      </c>
      <c r="K118" s="17">
        <f t="shared" si="10"/>
        <v>0.55500000000000005</v>
      </c>
      <c r="L118" s="17">
        <f>IFERROR(INDEX(Cost_Components!$S$2:$S$29,MATCH(E118,Cost_Components!$A$2:$A$29,0)),"")</f>
        <v>0.31</v>
      </c>
      <c r="M118" s="28">
        <f>IFERROR(INDEX(Cost_Components!$L$2:$L$29,MATCH(E118,Cost_Components!$A$2:$A$29,0)),"")</f>
        <v>1</v>
      </c>
      <c r="N118" s="29">
        <f>IFERROR(INDEX(Cost_Components!$P$2:$P$29,MATCH(E118,Cost_Components!$A$2:$A$29,0)),"")</f>
        <v>282.51283610000002</v>
      </c>
      <c r="O118" s="23">
        <f t="shared" si="11"/>
        <v>420485.31743122707</v>
      </c>
      <c r="P118" s="23">
        <f t="shared" si="12"/>
        <v>420180.86791389296</v>
      </c>
      <c r="Q118" s="23">
        <f t="shared" si="13"/>
        <v>36799011.487487152</v>
      </c>
      <c r="R118" s="23">
        <f t="shared" si="14"/>
        <v>65929837.259077132</v>
      </c>
      <c r="S118" s="23">
        <f t="shared" si="15"/>
        <v>29130825.77158998</v>
      </c>
      <c r="T118" s="16">
        <f>IFERROR(INDEX(Cost_Components!$R$2:$R$29,MATCH(E118,Cost_Components!$A$2:$A$29,0)),"")</f>
        <v>1</v>
      </c>
      <c r="U118" s="26">
        <f>IFERROR(INDEX(Cost_Components!$Q$2:$Q$29,MATCH(E118,Cost_Components!$A$2:$A$29,0)),"")</f>
        <v>2023</v>
      </c>
      <c r="V118" s="30">
        <f>1/(1+Calculation_Assumptions!$B$5)^(B118-Calculation_Assumptions!$B$2)</f>
        <v>0.70137988019297326</v>
      </c>
      <c r="W118" s="23">
        <f t="shared" si="16"/>
        <v>25810086.268313587</v>
      </c>
      <c r="X118" s="23">
        <f t="shared" si="17"/>
        <v>46241861.35791374</v>
      </c>
      <c r="Y118" s="23">
        <f t="shared" si="18"/>
        <v>20431775.089600157</v>
      </c>
      <c r="Z118" s="17">
        <f>IFERROR(INDEX(Cost_Components!$T$2:$T$29,MATCH(E118,Cost_Components!$A$2:$A$29,0)),"")</f>
        <v>0.8</v>
      </c>
      <c r="AA118" s="26">
        <f>IFERROR(INDEX(Cost_Components!$U$2:$U$29,MATCH(E118,Cost_Components!$A$2:$A$29,0)),"")</f>
        <v>2025</v>
      </c>
      <c r="AB118" s="26">
        <f>IFERROR(INDEX(Cost_Components!$V$2:$V$29,MATCH(E118,Cost_Components!$A$2:$A$29,0)),"")</f>
        <v>2050</v>
      </c>
      <c r="AC118" s="26">
        <f>IFERROR(INDEX(Cost_Components!$M$2:$M$29,MATCH(E118,Cost_Components!$A$2:$A$29,0)),"")</f>
        <v>30</v>
      </c>
      <c r="AD118" s="26">
        <f>IFERROR(INDEX(Cost_Components!$N$2:$N$29,MATCH(E118,Cost_Components!$A$2:$A$29,0)),"")</f>
        <v>95</v>
      </c>
      <c r="AE118" s="16" t="str">
        <f>IFERROR(INDEX(Cost_Components!$O$2:$O$29,MATCH(E118,Cost_Components!$A$2:$A$29,0)),"")</f>
        <v>Both</v>
      </c>
      <c r="AF118" s="11">
        <v>4204853.1743122702</v>
      </c>
      <c r="AG118" s="11">
        <v>4201808.6791389296</v>
      </c>
      <c r="AH118" s="23">
        <f t="shared" si="19"/>
        <v>1</v>
      </c>
    </row>
    <row r="119" spans="1:34" hidden="1">
      <c r="A119" t="s">
        <v>228</v>
      </c>
      <c r="B119" s="20">
        <v>2038</v>
      </c>
      <c r="C119" t="s">
        <v>228</v>
      </c>
      <c r="D119" t="s">
        <v>222</v>
      </c>
      <c r="E119" s="22" t="s">
        <v>312</v>
      </c>
      <c r="F119" s="22" t="s">
        <v>313</v>
      </c>
      <c r="G119" s="22" t="s">
        <v>240</v>
      </c>
      <c r="H119" s="22" t="s">
        <v>237</v>
      </c>
      <c r="I119" s="22" t="s">
        <v>309</v>
      </c>
      <c r="J119" s="17">
        <f>IFERROR(INDEX(Cost_Components!$K$2:$K$29,MATCH(E119,Cost_Components!$A$2:$A$29,0)),"")</f>
        <v>0.1</v>
      </c>
      <c r="K119" s="17">
        <f t="shared" si="10"/>
        <v>0.57384615384615389</v>
      </c>
      <c r="L119" s="17">
        <f>IFERROR(INDEX(Cost_Components!$S$2:$S$29,MATCH(E119,Cost_Components!$A$2:$A$29,0)),"")</f>
        <v>0.31</v>
      </c>
      <c r="M119" s="28">
        <f>IFERROR(INDEX(Cost_Components!$L$2:$L$29,MATCH(E119,Cost_Components!$A$2:$A$29,0)),"")</f>
        <v>1</v>
      </c>
      <c r="N119" s="29">
        <f>IFERROR(INDEX(Cost_Components!$P$2:$P$29,MATCH(E119,Cost_Components!$A$2:$A$29,0)),"")</f>
        <v>282.51283610000002</v>
      </c>
      <c r="O119" s="23">
        <f t="shared" si="11"/>
        <v>422203.82531302603</v>
      </c>
      <c r="P119" s="23">
        <f t="shared" si="12"/>
        <v>421862.42444618803</v>
      </c>
      <c r="Q119" s="23">
        <f t="shared" si="13"/>
        <v>36946280.492037512</v>
      </c>
      <c r="R119" s="23">
        <f t="shared" si="14"/>
        <v>68447221.59667936</v>
      </c>
      <c r="S119" s="23">
        <f t="shared" si="15"/>
        <v>31500941.104641847</v>
      </c>
      <c r="T119" s="16">
        <f>IFERROR(INDEX(Cost_Components!$R$2:$R$29,MATCH(E119,Cost_Components!$A$2:$A$29,0)),"")</f>
        <v>1</v>
      </c>
      <c r="U119" s="26">
        <f>IFERROR(INDEX(Cost_Components!$Q$2:$Q$29,MATCH(E119,Cost_Components!$A$2:$A$29,0)),"")</f>
        <v>2023</v>
      </c>
      <c r="V119" s="30">
        <f>1/(1+Calculation_Assumptions!$B$5)^(B119-Calculation_Assumptions!$B$2)</f>
        <v>0.68095133999317792</v>
      </c>
      <c r="W119" s="23">
        <f t="shared" si="16"/>
        <v>25158619.208816752</v>
      </c>
      <c r="X119" s="23">
        <f t="shared" si="17"/>
        <v>46609227.265068799</v>
      </c>
      <c r="Y119" s="23">
        <f t="shared" si="18"/>
        <v>21450608.056252044</v>
      </c>
      <c r="Z119" s="17">
        <f>IFERROR(INDEX(Cost_Components!$T$2:$T$29,MATCH(E119,Cost_Components!$A$2:$A$29,0)),"")</f>
        <v>0.8</v>
      </c>
      <c r="AA119" s="26">
        <f>IFERROR(INDEX(Cost_Components!$U$2:$U$29,MATCH(E119,Cost_Components!$A$2:$A$29,0)),"")</f>
        <v>2025</v>
      </c>
      <c r="AB119" s="26">
        <f>IFERROR(INDEX(Cost_Components!$V$2:$V$29,MATCH(E119,Cost_Components!$A$2:$A$29,0)),"")</f>
        <v>2050</v>
      </c>
      <c r="AC119" s="26">
        <f>IFERROR(INDEX(Cost_Components!$M$2:$M$29,MATCH(E119,Cost_Components!$A$2:$A$29,0)),"")</f>
        <v>30</v>
      </c>
      <c r="AD119" s="26">
        <f>IFERROR(INDEX(Cost_Components!$N$2:$N$29,MATCH(E119,Cost_Components!$A$2:$A$29,0)),"")</f>
        <v>95</v>
      </c>
      <c r="AE119" s="16" t="str">
        <f>IFERROR(INDEX(Cost_Components!$O$2:$O$29,MATCH(E119,Cost_Components!$A$2:$A$29,0)),"")</f>
        <v>Both</v>
      </c>
      <c r="AF119" s="11">
        <v>4222038.2531302599</v>
      </c>
      <c r="AG119" s="11">
        <v>4218624.2444618801</v>
      </c>
      <c r="AH119" s="23">
        <f t="shared" si="19"/>
        <v>1</v>
      </c>
    </row>
    <row r="120" spans="1:34" hidden="1">
      <c r="A120" t="s">
        <v>228</v>
      </c>
      <c r="B120" s="20">
        <v>2039</v>
      </c>
      <c r="C120" t="s">
        <v>228</v>
      </c>
      <c r="D120" t="s">
        <v>222</v>
      </c>
      <c r="E120" s="22" t="s">
        <v>312</v>
      </c>
      <c r="F120" s="22" t="s">
        <v>313</v>
      </c>
      <c r="G120" s="22" t="s">
        <v>240</v>
      </c>
      <c r="H120" s="22" t="s">
        <v>237</v>
      </c>
      <c r="I120" s="22" t="s">
        <v>309</v>
      </c>
      <c r="J120" s="17">
        <f>IFERROR(INDEX(Cost_Components!$K$2:$K$29,MATCH(E120,Cost_Components!$A$2:$A$29,0)),"")</f>
        <v>0.1</v>
      </c>
      <c r="K120" s="17">
        <f t="shared" si="10"/>
        <v>0.59269230769230763</v>
      </c>
      <c r="L120" s="17">
        <f>IFERROR(INDEX(Cost_Components!$S$2:$S$29,MATCH(E120,Cost_Components!$A$2:$A$29,0)),"")</f>
        <v>0.31</v>
      </c>
      <c r="M120" s="28">
        <f>IFERROR(INDEX(Cost_Components!$L$2:$L$29,MATCH(E120,Cost_Components!$A$2:$A$29,0)),"")</f>
        <v>1</v>
      </c>
      <c r="N120" s="29">
        <f>IFERROR(INDEX(Cost_Components!$P$2:$P$29,MATCH(E120,Cost_Components!$A$2:$A$29,0)),"")</f>
        <v>282.51283610000002</v>
      </c>
      <c r="O120" s="23">
        <f t="shared" si="11"/>
        <v>424504.53325606696</v>
      </c>
      <c r="P120" s="23">
        <f t="shared" si="12"/>
        <v>424124.52740062802</v>
      </c>
      <c r="Q120" s="23">
        <f t="shared" si="13"/>
        <v>37144393.159612313</v>
      </c>
      <c r="R120" s="23">
        <f t="shared" si="14"/>
        <v>71080391.002286136</v>
      </c>
      <c r="S120" s="23">
        <f t="shared" si="15"/>
        <v>33935997.842673823</v>
      </c>
      <c r="T120" s="16">
        <f>IFERROR(INDEX(Cost_Components!$R$2:$R$29,MATCH(E120,Cost_Components!$A$2:$A$29,0)),"")</f>
        <v>1</v>
      </c>
      <c r="U120" s="26">
        <f>IFERROR(INDEX(Cost_Components!$Q$2:$Q$29,MATCH(E120,Cost_Components!$A$2:$A$29,0)),"")</f>
        <v>2023</v>
      </c>
      <c r="V120" s="30">
        <f>1/(1+Calculation_Assumptions!$B$5)^(B120-Calculation_Assumptions!$B$2)</f>
        <v>0.66111780581861923</v>
      </c>
      <c r="W120" s="23">
        <f t="shared" si="16"/>
        <v>24556819.704147022</v>
      </c>
      <c r="X120" s="23">
        <f t="shared" si="17"/>
        <v>46992512.136160932</v>
      </c>
      <c r="Y120" s="23">
        <f t="shared" si="18"/>
        <v>22435692.432013914</v>
      </c>
      <c r="Z120" s="17">
        <f>IFERROR(INDEX(Cost_Components!$T$2:$T$29,MATCH(E120,Cost_Components!$A$2:$A$29,0)),"")</f>
        <v>0.8</v>
      </c>
      <c r="AA120" s="26">
        <f>IFERROR(INDEX(Cost_Components!$U$2:$U$29,MATCH(E120,Cost_Components!$A$2:$A$29,0)),"")</f>
        <v>2025</v>
      </c>
      <c r="AB120" s="26">
        <f>IFERROR(INDEX(Cost_Components!$V$2:$V$29,MATCH(E120,Cost_Components!$A$2:$A$29,0)),"")</f>
        <v>2050</v>
      </c>
      <c r="AC120" s="26">
        <f>IFERROR(INDEX(Cost_Components!$M$2:$M$29,MATCH(E120,Cost_Components!$A$2:$A$29,0)),"")</f>
        <v>30</v>
      </c>
      <c r="AD120" s="26">
        <f>IFERROR(INDEX(Cost_Components!$N$2:$N$29,MATCH(E120,Cost_Components!$A$2:$A$29,0)),"")</f>
        <v>95</v>
      </c>
      <c r="AE120" s="16" t="str">
        <f>IFERROR(INDEX(Cost_Components!$O$2:$O$29,MATCH(E120,Cost_Components!$A$2:$A$29,0)),"")</f>
        <v>Both</v>
      </c>
      <c r="AF120" s="11">
        <v>4245045.3325606696</v>
      </c>
      <c r="AG120" s="11">
        <v>4241245.2740062801</v>
      </c>
      <c r="AH120" s="23">
        <f t="shared" si="19"/>
        <v>1</v>
      </c>
    </row>
    <row r="121" spans="1:34" hidden="1">
      <c r="A121" t="s">
        <v>228</v>
      </c>
      <c r="B121" s="20">
        <v>2040</v>
      </c>
      <c r="C121" t="s">
        <v>228</v>
      </c>
      <c r="D121" t="s">
        <v>222</v>
      </c>
      <c r="E121" s="22" t="s">
        <v>312</v>
      </c>
      <c r="F121" s="22" t="s">
        <v>313</v>
      </c>
      <c r="G121" s="22" t="s">
        <v>240</v>
      </c>
      <c r="H121" s="22" t="s">
        <v>237</v>
      </c>
      <c r="I121" s="22" t="s">
        <v>309</v>
      </c>
      <c r="J121" s="17">
        <f>IFERROR(INDEX(Cost_Components!$K$2:$K$29,MATCH(E121,Cost_Components!$A$2:$A$29,0)),"")</f>
        <v>0.1</v>
      </c>
      <c r="K121" s="17">
        <f t="shared" si="10"/>
        <v>0.61153846153846159</v>
      </c>
      <c r="L121" s="17">
        <f>IFERROR(INDEX(Cost_Components!$S$2:$S$29,MATCH(E121,Cost_Components!$A$2:$A$29,0)),"")</f>
        <v>0.31</v>
      </c>
      <c r="M121" s="28">
        <f>IFERROR(INDEX(Cost_Components!$L$2:$L$29,MATCH(E121,Cost_Components!$A$2:$A$29,0)),"")</f>
        <v>1</v>
      </c>
      <c r="N121" s="29">
        <f>IFERROR(INDEX(Cost_Components!$P$2:$P$29,MATCH(E121,Cost_Components!$A$2:$A$29,0)),"")</f>
        <v>282.51283610000002</v>
      </c>
      <c r="O121" s="23">
        <f t="shared" si="11"/>
        <v>427352.88576104701</v>
      </c>
      <c r="P121" s="23">
        <f t="shared" si="12"/>
        <v>426932.63306212</v>
      </c>
      <c r="Q121" s="23">
        <f t="shared" si="13"/>
        <v>37390324.186906248</v>
      </c>
      <c r="R121" s="23">
        <f t="shared" si="14"/>
        <v>73832674.798952922</v>
      </c>
      <c r="S121" s="23">
        <f t="shared" si="15"/>
        <v>36442350.612046674</v>
      </c>
      <c r="T121" s="16">
        <f>IFERROR(INDEX(Cost_Components!$R$2:$R$29,MATCH(E121,Cost_Components!$A$2:$A$29,0)),"")</f>
        <v>1</v>
      </c>
      <c r="U121" s="26">
        <f>IFERROR(INDEX(Cost_Components!$Q$2:$Q$29,MATCH(E121,Cost_Components!$A$2:$A$29,0)),"")</f>
        <v>2023</v>
      </c>
      <c r="V121" s="30">
        <f>1/(1+Calculation_Assumptions!$B$5)^(B121-Calculation_Assumptions!$B$2)</f>
        <v>0.64186194739671765</v>
      </c>
      <c r="W121" s="23">
        <f t="shared" si="16"/>
        <v>23999426.296402238</v>
      </c>
      <c r="X121" s="23">
        <f t="shared" si="17"/>
        <v>47390384.427964479</v>
      </c>
      <c r="Y121" s="23">
        <f t="shared" si="18"/>
        <v>23390958.131562244</v>
      </c>
      <c r="Z121" s="17">
        <f>IFERROR(INDEX(Cost_Components!$T$2:$T$29,MATCH(E121,Cost_Components!$A$2:$A$29,0)),"")</f>
        <v>0.8</v>
      </c>
      <c r="AA121" s="26">
        <f>IFERROR(INDEX(Cost_Components!$U$2:$U$29,MATCH(E121,Cost_Components!$A$2:$A$29,0)),"")</f>
        <v>2025</v>
      </c>
      <c r="AB121" s="26">
        <f>IFERROR(INDEX(Cost_Components!$V$2:$V$29,MATCH(E121,Cost_Components!$A$2:$A$29,0)),"")</f>
        <v>2050</v>
      </c>
      <c r="AC121" s="26">
        <f>IFERROR(INDEX(Cost_Components!$M$2:$M$29,MATCH(E121,Cost_Components!$A$2:$A$29,0)),"")</f>
        <v>30</v>
      </c>
      <c r="AD121" s="26">
        <f>IFERROR(INDEX(Cost_Components!$N$2:$N$29,MATCH(E121,Cost_Components!$A$2:$A$29,0)),"")</f>
        <v>95</v>
      </c>
      <c r="AE121" s="16" t="str">
        <f>IFERROR(INDEX(Cost_Components!$O$2:$O$29,MATCH(E121,Cost_Components!$A$2:$A$29,0)),"")</f>
        <v>Both</v>
      </c>
      <c r="AF121" s="11">
        <v>4273528.8576104697</v>
      </c>
      <c r="AG121" s="11">
        <v>4269326.3306211997</v>
      </c>
      <c r="AH121" s="23">
        <f t="shared" si="19"/>
        <v>1</v>
      </c>
    </row>
    <row r="122" spans="1:34" hidden="1">
      <c r="A122" t="s">
        <v>228</v>
      </c>
      <c r="B122" s="20">
        <v>2041</v>
      </c>
      <c r="C122" t="s">
        <v>228</v>
      </c>
      <c r="D122" t="s">
        <v>222</v>
      </c>
      <c r="E122" s="22" t="s">
        <v>312</v>
      </c>
      <c r="F122" s="22" t="s">
        <v>313</v>
      </c>
      <c r="G122" s="22" t="s">
        <v>240</v>
      </c>
      <c r="H122" s="22" t="s">
        <v>237</v>
      </c>
      <c r="I122" s="22" t="s">
        <v>309</v>
      </c>
      <c r="J122" s="17">
        <f>IFERROR(INDEX(Cost_Components!$K$2:$K$29,MATCH(E122,Cost_Components!$A$2:$A$29,0)),"")</f>
        <v>0.1</v>
      </c>
      <c r="K122" s="17">
        <f t="shared" si="10"/>
        <v>0.63038461538461543</v>
      </c>
      <c r="L122" s="17">
        <f>IFERROR(INDEX(Cost_Components!$S$2:$S$29,MATCH(E122,Cost_Components!$A$2:$A$29,0)),"")</f>
        <v>0.31</v>
      </c>
      <c r="M122" s="28">
        <f>IFERROR(INDEX(Cost_Components!$L$2:$L$29,MATCH(E122,Cost_Components!$A$2:$A$29,0)),"")</f>
        <v>1</v>
      </c>
      <c r="N122" s="29">
        <f>IFERROR(INDEX(Cost_Components!$P$2:$P$29,MATCH(E122,Cost_Components!$A$2:$A$29,0)),"")</f>
        <v>282.51283610000002</v>
      </c>
      <c r="O122" s="23">
        <f t="shared" si="11"/>
        <v>430705.32765922399</v>
      </c>
      <c r="P122" s="23">
        <f t="shared" si="12"/>
        <v>430243.17155883502</v>
      </c>
      <c r="Q122" s="23">
        <f t="shared" si="13"/>
        <v>37680257.769021057</v>
      </c>
      <c r="R122" s="23">
        <f t="shared" si="14"/>
        <v>76705063.610228673</v>
      </c>
      <c r="S122" s="23">
        <f t="shared" si="15"/>
        <v>39024805.841207616</v>
      </c>
      <c r="T122" s="16">
        <f>IFERROR(INDEX(Cost_Components!$R$2:$R$29,MATCH(E122,Cost_Components!$A$2:$A$29,0)),"")</f>
        <v>1</v>
      </c>
      <c r="U122" s="26">
        <f>IFERROR(INDEX(Cost_Components!$Q$2:$Q$29,MATCH(E122,Cost_Components!$A$2:$A$29,0)),"")</f>
        <v>2023</v>
      </c>
      <c r="V122" s="30">
        <f>1/(1+Calculation_Assumptions!$B$5)^(B122-Calculation_Assumptions!$B$2)</f>
        <v>0.62316693922011435</v>
      </c>
      <c r="W122" s="23">
        <f t="shared" si="16"/>
        <v>23481090.902945787</v>
      </c>
      <c r="X122" s="23">
        <f t="shared" si="17"/>
        <v>47800059.712670378</v>
      </c>
      <c r="Y122" s="23">
        <f t="shared" si="18"/>
        <v>24318968.809724588</v>
      </c>
      <c r="Z122" s="17">
        <f>IFERROR(INDEX(Cost_Components!$T$2:$T$29,MATCH(E122,Cost_Components!$A$2:$A$29,0)),"")</f>
        <v>0.8</v>
      </c>
      <c r="AA122" s="26">
        <f>IFERROR(INDEX(Cost_Components!$U$2:$U$29,MATCH(E122,Cost_Components!$A$2:$A$29,0)),"")</f>
        <v>2025</v>
      </c>
      <c r="AB122" s="26">
        <f>IFERROR(INDEX(Cost_Components!$V$2:$V$29,MATCH(E122,Cost_Components!$A$2:$A$29,0)),"")</f>
        <v>2050</v>
      </c>
      <c r="AC122" s="26">
        <f>IFERROR(INDEX(Cost_Components!$M$2:$M$29,MATCH(E122,Cost_Components!$A$2:$A$29,0)),"")</f>
        <v>30</v>
      </c>
      <c r="AD122" s="26">
        <f>IFERROR(INDEX(Cost_Components!$N$2:$N$29,MATCH(E122,Cost_Components!$A$2:$A$29,0)),"")</f>
        <v>95</v>
      </c>
      <c r="AE122" s="16" t="str">
        <f>IFERROR(INDEX(Cost_Components!$O$2:$O$29,MATCH(E122,Cost_Components!$A$2:$A$29,0)),"")</f>
        <v>Both</v>
      </c>
      <c r="AF122" s="11">
        <v>4307053.2765922397</v>
      </c>
      <c r="AG122" s="11">
        <v>4302431.7155883498</v>
      </c>
      <c r="AH122" s="23">
        <f t="shared" si="19"/>
        <v>1</v>
      </c>
    </row>
    <row r="123" spans="1:34" hidden="1">
      <c r="A123" t="s">
        <v>228</v>
      </c>
      <c r="B123" s="20">
        <v>2042</v>
      </c>
      <c r="C123" t="s">
        <v>228</v>
      </c>
      <c r="D123" t="s">
        <v>222</v>
      </c>
      <c r="E123" s="22" t="s">
        <v>312</v>
      </c>
      <c r="F123" s="22" t="s">
        <v>313</v>
      </c>
      <c r="G123" s="22" t="s">
        <v>240</v>
      </c>
      <c r="H123" s="22" t="s">
        <v>237</v>
      </c>
      <c r="I123" s="22" t="s">
        <v>309</v>
      </c>
      <c r="J123" s="17">
        <f>IFERROR(INDEX(Cost_Components!$K$2:$K$29,MATCH(E123,Cost_Components!$A$2:$A$29,0)),"")</f>
        <v>0.1</v>
      </c>
      <c r="K123" s="17">
        <f t="shared" si="10"/>
        <v>0.64923076923076928</v>
      </c>
      <c r="L123" s="17">
        <f>IFERROR(INDEX(Cost_Components!$S$2:$S$29,MATCH(E123,Cost_Components!$A$2:$A$29,0)),"")</f>
        <v>0.31</v>
      </c>
      <c r="M123" s="28">
        <f>IFERROR(INDEX(Cost_Components!$L$2:$L$29,MATCH(E123,Cost_Components!$A$2:$A$29,0)),"")</f>
        <v>1</v>
      </c>
      <c r="N123" s="29">
        <f>IFERROR(INDEX(Cost_Components!$P$2:$P$29,MATCH(E123,Cost_Components!$A$2:$A$29,0)),"")</f>
        <v>282.51283610000002</v>
      </c>
      <c r="O123" s="23">
        <f t="shared" si="11"/>
        <v>434502.67463127896</v>
      </c>
      <c r="P123" s="23">
        <f t="shared" si="12"/>
        <v>433996.95071512205</v>
      </c>
      <c r="Q123" s="23">
        <f t="shared" si="13"/>
        <v>38009009.915637128</v>
      </c>
      <c r="R123" s="23">
        <f t="shared" si="14"/>
        <v>79694753.823255166</v>
      </c>
      <c r="S123" s="23">
        <f t="shared" si="15"/>
        <v>41685743.907618038</v>
      </c>
      <c r="T123" s="16">
        <f>IFERROR(INDEX(Cost_Components!$R$2:$R$29,MATCH(E123,Cost_Components!$A$2:$A$29,0)),"")</f>
        <v>1</v>
      </c>
      <c r="U123" s="26">
        <f>IFERROR(INDEX(Cost_Components!$Q$2:$Q$29,MATCH(E123,Cost_Components!$A$2:$A$29,0)),"")</f>
        <v>2023</v>
      </c>
      <c r="V123" s="30">
        <f>1/(1+Calculation_Assumptions!$B$5)^(B123-Calculation_Assumptions!$B$2)</f>
        <v>0.60501644584477121</v>
      </c>
      <c r="W123" s="23">
        <f t="shared" si="16"/>
        <v>22996076.089237444</v>
      </c>
      <c r="X123" s="23">
        <f t="shared" si="17"/>
        <v>48216636.71061983</v>
      </c>
      <c r="Y123" s="23">
        <f t="shared" si="18"/>
        <v>25220560.621382389</v>
      </c>
      <c r="Z123" s="17">
        <f>IFERROR(INDEX(Cost_Components!$T$2:$T$29,MATCH(E123,Cost_Components!$A$2:$A$29,0)),"")</f>
        <v>0.8</v>
      </c>
      <c r="AA123" s="26">
        <f>IFERROR(INDEX(Cost_Components!$U$2:$U$29,MATCH(E123,Cost_Components!$A$2:$A$29,0)),"")</f>
        <v>2025</v>
      </c>
      <c r="AB123" s="26">
        <f>IFERROR(INDEX(Cost_Components!$V$2:$V$29,MATCH(E123,Cost_Components!$A$2:$A$29,0)),"")</f>
        <v>2050</v>
      </c>
      <c r="AC123" s="26">
        <f>IFERROR(INDEX(Cost_Components!$M$2:$M$29,MATCH(E123,Cost_Components!$A$2:$A$29,0)),"")</f>
        <v>30</v>
      </c>
      <c r="AD123" s="26">
        <f>IFERROR(INDEX(Cost_Components!$N$2:$N$29,MATCH(E123,Cost_Components!$A$2:$A$29,0)),"")</f>
        <v>95</v>
      </c>
      <c r="AE123" s="16" t="str">
        <f>IFERROR(INDEX(Cost_Components!$O$2:$O$29,MATCH(E123,Cost_Components!$A$2:$A$29,0)),"")</f>
        <v>Both</v>
      </c>
      <c r="AF123" s="11">
        <v>4345026.7463127896</v>
      </c>
      <c r="AG123" s="11">
        <v>4339969.50715122</v>
      </c>
      <c r="AH123" s="23">
        <f t="shared" si="19"/>
        <v>1</v>
      </c>
    </row>
    <row r="124" spans="1:34" hidden="1">
      <c r="A124" t="s">
        <v>228</v>
      </c>
      <c r="B124" s="20">
        <v>2043</v>
      </c>
      <c r="C124" t="s">
        <v>228</v>
      </c>
      <c r="D124" t="s">
        <v>222</v>
      </c>
      <c r="E124" s="22" t="s">
        <v>312</v>
      </c>
      <c r="F124" s="22" t="s">
        <v>313</v>
      </c>
      <c r="G124" s="22" t="s">
        <v>240</v>
      </c>
      <c r="H124" s="22" t="s">
        <v>237</v>
      </c>
      <c r="I124" s="22" t="s">
        <v>309</v>
      </c>
      <c r="J124" s="17">
        <f>IFERROR(INDEX(Cost_Components!$K$2:$K$29,MATCH(E124,Cost_Components!$A$2:$A$29,0)),"")</f>
        <v>0.1</v>
      </c>
      <c r="K124" s="17">
        <f t="shared" si="10"/>
        <v>0.66807692307692301</v>
      </c>
      <c r="L124" s="17">
        <f>IFERROR(INDEX(Cost_Components!$S$2:$S$29,MATCH(E124,Cost_Components!$A$2:$A$29,0)),"")</f>
        <v>0.31</v>
      </c>
      <c r="M124" s="28">
        <f>IFERROR(INDEX(Cost_Components!$L$2:$L$29,MATCH(E124,Cost_Components!$A$2:$A$29,0)),"")</f>
        <v>1</v>
      </c>
      <c r="N124" s="29">
        <f>IFERROR(INDEX(Cost_Components!$P$2:$P$29,MATCH(E124,Cost_Components!$A$2:$A$29,0)),"")</f>
        <v>282.51283610000002</v>
      </c>
      <c r="O124" s="23">
        <f t="shared" si="11"/>
        <v>438656.24919789797</v>
      </c>
      <c r="P124" s="23">
        <f t="shared" si="12"/>
        <v>438105.28522103198</v>
      </c>
      <c r="Q124" s="23">
        <f t="shared" si="13"/>
        <v>38368813.657839887</v>
      </c>
      <c r="R124" s="23">
        <f t="shared" si="14"/>
        <v>82792114.821484953</v>
      </c>
      <c r="S124" s="23">
        <f t="shared" si="15"/>
        <v>44423301.163645066</v>
      </c>
      <c r="T124" s="16">
        <f>IFERROR(INDEX(Cost_Components!$R$2:$R$29,MATCH(E124,Cost_Components!$A$2:$A$29,0)),"")</f>
        <v>1</v>
      </c>
      <c r="U124" s="26">
        <f>IFERROR(INDEX(Cost_Components!$Q$2:$Q$29,MATCH(E124,Cost_Components!$A$2:$A$29,0)),"")</f>
        <v>2023</v>
      </c>
      <c r="V124" s="30">
        <f>1/(1+Calculation_Assumptions!$B$5)^(B124-Calculation_Assumptions!$B$2)</f>
        <v>0.5873946076162827</v>
      </c>
      <c r="W124" s="23">
        <f t="shared" si="16"/>
        <v>22537634.24324913</v>
      </c>
      <c r="X124" s="23">
        <f t="shared" si="17"/>
        <v>48631641.799288377</v>
      </c>
      <c r="Y124" s="23">
        <f t="shared" si="18"/>
        <v>26094007.556039248</v>
      </c>
      <c r="Z124" s="17">
        <f>IFERROR(INDEX(Cost_Components!$T$2:$T$29,MATCH(E124,Cost_Components!$A$2:$A$29,0)),"")</f>
        <v>0.8</v>
      </c>
      <c r="AA124" s="26">
        <f>IFERROR(INDEX(Cost_Components!$U$2:$U$29,MATCH(E124,Cost_Components!$A$2:$A$29,0)),"")</f>
        <v>2025</v>
      </c>
      <c r="AB124" s="26">
        <f>IFERROR(INDEX(Cost_Components!$V$2:$V$29,MATCH(E124,Cost_Components!$A$2:$A$29,0)),"")</f>
        <v>2050</v>
      </c>
      <c r="AC124" s="26">
        <f>IFERROR(INDEX(Cost_Components!$M$2:$M$29,MATCH(E124,Cost_Components!$A$2:$A$29,0)),"")</f>
        <v>30</v>
      </c>
      <c r="AD124" s="26">
        <f>IFERROR(INDEX(Cost_Components!$N$2:$N$29,MATCH(E124,Cost_Components!$A$2:$A$29,0)),"")</f>
        <v>95</v>
      </c>
      <c r="AE124" s="16" t="str">
        <f>IFERROR(INDEX(Cost_Components!$O$2:$O$29,MATCH(E124,Cost_Components!$A$2:$A$29,0)),"")</f>
        <v>Both</v>
      </c>
      <c r="AF124" s="11">
        <v>4386562.4919789797</v>
      </c>
      <c r="AG124" s="11">
        <v>4381052.8522103196</v>
      </c>
      <c r="AH124" s="23">
        <f t="shared" si="19"/>
        <v>1</v>
      </c>
    </row>
    <row r="125" spans="1:34" hidden="1">
      <c r="A125" t="s">
        <v>228</v>
      </c>
      <c r="B125" s="20">
        <v>2044</v>
      </c>
      <c r="C125" t="s">
        <v>228</v>
      </c>
      <c r="D125" t="s">
        <v>222</v>
      </c>
      <c r="E125" s="22" t="s">
        <v>312</v>
      </c>
      <c r="F125" s="22" t="s">
        <v>313</v>
      </c>
      <c r="G125" s="22" t="s">
        <v>240</v>
      </c>
      <c r="H125" s="22" t="s">
        <v>237</v>
      </c>
      <c r="I125" s="22" t="s">
        <v>309</v>
      </c>
      <c r="J125" s="17">
        <f>IFERROR(INDEX(Cost_Components!$K$2:$K$29,MATCH(E125,Cost_Components!$A$2:$A$29,0)),"")</f>
        <v>0.1</v>
      </c>
      <c r="K125" s="17">
        <f t="shared" si="10"/>
        <v>0.68692307692307697</v>
      </c>
      <c r="L125" s="17">
        <f>IFERROR(INDEX(Cost_Components!$S$2:$S$29,MATCH(E125,Cost_Components!$A$2:$A$29,0)),"")</f>
        <v>0.31</v>
      </c>
      <c r="M125" s="28">
        <f>IFERROR(INDEX(Cost_Components!$L$2:$L$29,MATCH(E125,Cost_Components!$A$2:$A$29,0)),"")</f>
        <v>1</v>
      </c>
      <c r="N125" s="29">
        <f>IFERROR(INDEX(Cost_Components!$P$2:$P$29,MATCH(E125,Cost_Components!$A$2:$A$29,0)),"")</f>
        <v>282.51283610000002</v>
      </c>
      <c r="O125" s="23">
        <f t="shared" si="11"/>
        <v>443099.98810966499</v>
      </c>
      <c r="P125" s="23">
        <f t="shared" si="12"/>
        <v>442502.09866246406</v>
      </c>
      <c r="Q125" s="23">
        <f t="shared" si="13"/>
        <v>38753882.090733767</v>
      </c>
      <c r="R125" s="23">
        <f t="shared" si="14"/>
        <v>85990016.034497544</v>
      </c>
      <c r="S125" s="23">
        <f t="shared" si="15"/>
        <v>47236133.943763778</v>
      </c>
      <c r="T125" s="16">
        <f>IFERROR(INDEX(Cost_Components!$R$2:$R$29,MATCH(E125,Cost_Components!$A$2:$A$29,0)),"")</f>
        <v>1</v>
      </c>
      <c r="U125" s="26">
        <f>IFERROR(INDEX(Cost_Components!$Q$2:$Q$29,MATCH(E125,Cost_Components!$A$2:$A$29,0)),"")</f>
        <v>2023</v>
      </c>
      <c r="V125" s="30">
        <f>1/(1+Calculation_Assumptions!$B$5)^(B125-Calculation_Assumptions!$B$2)</f>
        <v>0.57028602681192497</v>
      </c>
      <c r="W125" s="23">
        <f t="shared" si="16"/>
        <v>22100797.441062376</v>
      </c>
      <c r="X125" s="23">
        <f t="shared" si="17"/>
        <v>49038904.589807324</v>
      </c>
      <c r="Y125" s="23">
        <f t="shared" si="18"/>
        <v>26938107.148744948</v>
      </c>
      <c r="Z125" s="17">
        <f>IFERROR(INDEX(Cost_Components!$T$2:$T$29,MATCH(E125,Cost_Components!$A$2:$A$29,0)),"")</f>
        <v>0.8</v>
      </c>
      <c r="AA125" s="26">
        <f>IFERROR(INDEX(Cost_Components!$U$2:$U$29,MATCH(E125,Cost_Components!$A$2:$A$29,0)),"")</f>
        <v>2025</v>
      </c>
      <c r="AB125" s="26">
        <f>IFERROR(INDEX(Cost_Components!$V$2:$V$29,MATCH(E125,Cost_Components!$A$2:$A$29,0)),"")</f>
        <v>2050</v>
      </c>
      <c r="AC125" s="26">
        <f>IFERROR(INDEX(Cost_Components!$M$2:$M$29,MATCH(E125,Cost_Components!$A$2:$A$29,0)),"")</f>
        <v>30</v>
      </c>
      <c r="AD125" s="26">
        <f>IFERROR(INDEX(Cost_Components!$N$2:$N$29,MATCH(E125,Cost_Components!$A$2:$A$29,0)),"")</f>
        <v>95</v>
      </c>
      <c r="AE125" s="16" t="str">
        <f>IFERROR(INDEX(Cost_Components!$O$2:$O$29,MATCH(E125,Cost_Components!$A$2:$A$29,0)),"")</f>
        <v>Both</v>
      </c>
      <c r="AF125" s="11">
        <v>4430999.8810966499</v>
      </c>
      <c r="AG125" s="11">
        <v>4425020.9866246404</v>
      </c>
      <c r="AH125" s="23">
        <f t="shared" si="19"/>
        <v>1</v>
      </c>
    </row>
    <row r="126" spans="1:34" hidden="1">
      <c r="A126" t="s">
        <v>228</v>
      </c>
      <c r="B126" s="20">
        <v>2045</v>
      </c>
      <c r="C126" t="s">
        <v>228</v>
      </c>
      <c r="D126" t="s">
        <v>222</v>
      </c>
      <c r="E126" s="22" t="s">
        <v>312</v>
      </c>
      <c r="F126" s="22" t="s">
        <v>313</v>
      </c>
      <c r="G126" s="22" t="s">
        <v>240</v>
      </c>
      <c r="H126" s="22" t="s">
        <v>237</v>
      </c>
      <c r="I126" s="22" t="s">
        <v>309</v>
      </c>
      <c r="J126" s="17">
        <f>IFERROR(INDEX(Cost_Components!$K$2:$K$29,MATCH(E126,Cost_Components!$A$2:$A$29,0)),"")</f>
        <v>0.1</v>
      </c>
      <c r="K126" s="17">
        <f t="shared" si="10"/>
        <v>0.70576923076923082</v>
      </c>
      <c r="L126" s="17">
        <f>IFERROR(INDEX(Cost_Components!$S$2:$S$29,MATCH(E126,Cost_Components!$A$2:$A$29,0)),"")</f>
        <v>0.31</v>
      </c>
      <c r="M126" s="28">
        <f>IFERROR(INDEX(Cost_Components!$L$2:$L$29,MATCH(E126,Cost_Components!$A$2:$A$29,0)),"")</f>
        <v>1</v>
      </c>
      <c r="N126" s="29">
        <f>IFERROR(INDEX(Cost_Components!$P$2:$P$29,MATCH(E126,Cost_Components!$A$2:$A$29,0)),"")</f>
        <v>282.51283610000002</v>
      </c>
      <c r="O126" s="23">
        <f t="shared" si="11"/>
        <v>447779.24262460903</v>
      </c>
      <c r="P126" s="23">
        <f t="shared" si="12"/>
        <v>447132.722182339</v>
      </c>
      <c r="Q126" s="23">
        <f t="shared" si="13"/>
        <v>39159427.371622249</v>
      </c>
      <c r="R126" s="23">
        <f t="shared" si="14"/>
        <v>89282195.8605306</v>
      </c>
      <c r="S126" s="23">
        <f t="shared" si="15"/>
        <v>50122768.48890835</v>
      </c>
      <c r="T126" s="16">
        <f>IFERROR(INDEX(Cost_Components!$R$2:$R$29,MATCH(E126,Cost_Components!$A$2:$A$29,0)),"")</f>
        <v>1</v>
      </c>
      <c r="U126" s="26">
        <f>IFERROR(INDEX(Cost_Components!$Q$2:$Q$29,MATCH(E126,Cost_Components!$A$2:$A$29,0)),"")</f>
        <v>2023</v>
      </c>
      <c r="V126" s="30">
        <f>1/(1+Calculation_Assumptions!$B$5)^(B126-Calculation_Assumptions!$B$2)</f>
        <v>0.55367575418633497</v>
      </c>
      <c r="W126" s="23">
        <f t="shared" si="16"/>
        <v>21681625.483487956</v>
      </c>
      <c r="X126" s="23">
        <f t="shared" si="17"/>
        <v>49433387.128491357</v>
      </c>
      <c r="Y126" s="23">
        <f t="shared" si="18"/>
        <v>27751761.645003397</v>
      </c>
      <c r="Z126" s="17">
        <f>IFERROR(INDEX(Cost_Components!$T$2:$T$29,MATCH(E126,Cost_Components!$A$2:$A$29,0)),"")</f>
        <v>0.8</v>
      </c>
      <c r="AA126" s="26">
        <f>IFERROR(INDEX(Cost_Components!$U$2:$U$29,MATCH(E126,Cost_Components!$A$2:$A$29,0)),"")</f>
        <v>2025</v>
      </c>
      <c r="AB126" s="26">
        <f>IFERROR(INDEX(Cost_Components!$V$2:$V$29,MATCH(E126,Cost_Components!$A$2:$A$29,0)),"")</f>
        <v>2050</v>
      </c>
      <c r="AC126" s="26">
        <f>IFERROR(INDEX(Cost_Components!$M$2:$M$29,MATCH(E126,Cost_Components!$A$2:$A$29,0)),"")</f>
        <v>30</v>
      </c>
      <c r="AD126" s="26">
        <f>IFERROR(INDEX(Cost_Components!$N$2:$N$29,MATCH(E126,Cost_Components!$A$2:$A$29,0)),"")</f>
        <v>95</v>
      </c>
      <c r="AE126" s="16" t="str">
        <f>IFERROR(INDEX(Cost_Components!$O$2:$O$29,MATCH(E126,Cost_Components!$A$2:$A$29,0)),"")</f>
        <v>Both</v>
      </c>
      <c r="AF126" s="11">
        <v>4477792.4262460899</v>
      </c>
      <c r="AG126" s="11">
        <v>4471327.2218233896</v>
      </c>
      <c r="AH126" s="23">
        <f t="shared" si="19"/>
        <v>1</v>
      </c>
    </row>
    <row r="127" spans="1:34" hidden="1">
      <c r="A127" t="s">
        <v>228</v>
      </c>
      <c r="B127" s="20">
        <v>2046</v>
      </c>
      <c r="C127" t="s">
        <v>228</v>
      </c>
      <c r="D127" t="s">
        <v>222</v>
      </c>
      <c r="E127" s="22" t="s">
        <v>312</v>
      </c>
      <c r="F127" s="22" t="s">
        <v>313</v>
      </c>
      <c r="G127" s="22" t="s">
        <v>240</v>
      </c>
      <c r="H127" s="22" t="s">
        <v>237</v>
      </c>
      <c r="I127" s="22" t="s">
        <v>309</v>
      </c>
      <c r="J127" s="17">
        <f>IFERROR(INDEX(Cost_Components!$K$2:$K$29,MATCH(E127,Cost_Components!$A$2:$A$29,0)),"")</f>
        <v>0.1</v>
      </c>
      <c r="K127" s="17">
        <f t="shared" si="10"/>
        <v>0.72461538461538466</v>
      </c>
      <c r="L127" s="17">
        <f>IFERROR(INDEX(Cost_Components!$S$2:$S$29,MATCH(E127,Cost_Components!$A$2:$A$29,0)),"")</f>
        <v>0.31</v>
      </c>
      <c r="M127" s="28">
        <f>IFERROR(INDEX(Cost_Components!$L$2:$L$29,MATCH(E127,Cost_Components!$A$2:$A$29,0)),"")</f>
        <v>1</v>
      </c>
      <c r="N127" s="29">
        <f>IFERROR(INDEX(Cost_Components!$P$2:$P$29,MATCH(E127,Cost_Components!$A$2:$A$29,0)),"")</f>
        <v>282.51283610000002</v>
      </c>
      <c r="O127" s="23">
        <f t="shared" si="11"/>
        <v>452638.96779484302</v>
      </c>
      <c r="P127" s="23">
        <f t="shared" si="12"/>
        <v>451942.11936720903</v>
      </c>
      <c r="Q127" s="23">
        <f t="shared" si="13"/>
        <v>39580629.467597246</v>
      </c>
      <c r="R127" s="23">
        <f t="shared" si="14"/>
        <v>92661147.728364617</v>
      </c>
      <c r="S127" s="23">
        <f t="shared" si="15"/>
        <v>53080518.26076737</v>
      </c>
      <c r="T127" s="16">
        <f>IFERROR(INDEX(Cost_Components!$R$2:$R$29,MATCH(E127,Cost_Components!$A$2:$A$29,0)),"")</f>
        <v>1</v>
      </c>
      <c r="U127" s="26">
        <f>IFERROR(INDEX(Cost_Components!$Q$2:$Q$29,MATCH(E127,Cost_Components!$A$2:$A$29,0)),"")</f>
        <v>2023</v>
      </c>
      <c r="V127" s="30">
        <f>1/(1+Calculation_Assumptions!$B$5)^(B127-Calculation_Assumptions!$B$2)</f>
        <v>0.5375492759090631</v>
      </c>
      <c r="W127" s="23">
        <f t="shared" si="16"/>
        <v>21276538.710331824</v>
      </c>
      <c r="X127" s="23">
        <f t="shared" si="17"/>
        <v>49809932.866285123</v>
      </c>
      <c r="Y127" s="23">
        <f t="shared" si="18"/>
        <v>28533394.155953303</v>
      </c>
      <c r="Z127" s="17">
        <f>IFERROR(INDEX(Cost_Components!$T$2:$T$29,MATCH(E127,Cost_Components!$A$2:$A$29,0)),"")</f>
        <v>0.8</v>
      </c>
      <c r="AA127" s="26">
        <f>IFERROR(INDEX(Cost_Components!$U$2:$U$29,MATCH(E127,Cost_Components!$A$2:$A$29,0)),"")</f>
        <v>2025</v>
      </c>
      <c r="AB127" s="26">
        <f>IFERROR(INDEX(Cost_Components!$V$2:$V$29,MATCH(E127,Cost_Components!$A$2:$A$29,0)),"")</f>
        <v>2050</v>
      </c>
      <c r="AC127" s="26">
        <f>IFERROR(INDEX(Cost_Components!$M$2:$M$29,MATCH(E127,Cost_Components!$A$2:$A$29,0)),"")</f>
        <v>30</v>
      </c>
      <c r="AD127" s="26">
        <f>IFERROR(INDEX(Cost_Components!$N$2:$N$29,MATCH(E127,Cost_Components!$A$2:$A$29,0)),"")</f>
        <v>95</v>
      </c>
      <c r="AE127" s="16" t="str">
        <f>IFERROR(INDEX(Cost_Components!$O$2:$O$29,MATCH(E127,Cost_Components!$A$2:$A$29,0)),"")</f>
        <v>Both</v>
      </c>
      <c r="AF127" s="11">
        <v>4526389.6779484302</v>
      </c>
      <c r="AG127" s="11">
        <v>4519421.1936720898</v>
      </c>
      <c r="AH127" s="23">
        <f t="shared" si="19"/>
        <v>1</v>
      </c>
    </row>
    <row r="128" spans="1:34" hidden="1">
      <c r="A128" t="s">
        <v>228</v>
      </c>
      <c r="B128" s="20">
        <v>2047</v>
      </c>
      <c r="C128" t="s">
        <v>228</v>
      </c>
      <c r="D128" t="s">
        <v>222</v>
      </c>
      <c r="E128" s="22" t="s">
        <v>312</v>
      </c>
      <c r="F128" s="22" t="s">
        <v>313</v>
      </c>
      <c r="G128" s="22" t="s">
        <v>240</v>
      </c>
      <c r="H128" s="22" t="s">
        <v>237</v>
      </c>
      <c r="I128" s="22" t="s">
        <v>309</v>
      </c>
      <c r="J128" s="17">
        <f>IFERROR(INDEX(Cost_Components!$K$2:$K$29,MATCH(E128,Cost_Components!$A$2:$A$29,0)),"")</f>
        <v>0.1</v>
      </c>
      <c r="K128" s="17">
        <f t="shared" si="10"/>
        <v>0.74346153846153851</v>
      </c>
      <c r="L128" s="17">
        <f>IFERROR(INDEX(Cost_Components!$S$2:$S$29,MATCH(E128,Cost_Components!$A$2:$A$29,0)),"")</f>
        <v>0.31</v>
      </c>
      <c r="M128" s="28">
        <f>IFERROR(INDEX(Cost_Components!$L$2:$L$29,MATCH(E128,Cost_Components!$A$2:$A$29,0)),"")</f>
        <v>1</v>
      </c>
      <c r="N128" s="29">
        <f>IFERROR(INDEX(Cost_Components!$P$2:$P$29,MATCH(E128,Cost_Components!$A$2:$A$29,0)),"")</f>
        <v>282.51283610000002</v>
      </c>
      <c r="O128" s="23">
        <f t="shared" si="11"/>
        <v>457579.75175075</v>
      </c>
      <c r="P128" s="23">
        <f t="shared" si="12"/>
        <v>456830.89189487603</v>
      </c>
      <c r="Q128" s="23">
        <f t="shared" si="13"/>
        <v>40008783.17506732</v>
      </c>
      <c r="R128" s="23">
        <f t="shared" si="14"/>
        <v>96108874.053719655</v>
      </c>
      <c r="S128" s="23">
        <f t="shared" si="15"/>
        <v>56100090.878652334</v>
      </c>
      <c r="T128" s="16">
        <f>IFERROR(INDEX(Cost_Components!$R$2:$R$29,MATCH(E128,Cost_Components!$A$2:$A$29,0)),"")</f>
        <v>1</v>
      </c>
      <c r="U128" s="26">
        <f>IFERROR(INDEX(Cost_Components!$Q$2:$Q$29,MATCH(E128,Cost_Components!$A$2:$A$29,0)),"")</f>
        <v>2023</v>
      </c>
      <c r="V128" s="30">
        <f>1/(1+Calculation_Assumptions!$B$5)^(B128-Calculation_Assumptions!$B$2)</f>
        <v>0.52189250088258554</v>
      </c>
      <c r="W128" s="23">
        <f t="shared" si="16"/>
        <v>20880283.908504996</v>
      </c>
      <c r="X128" s="23">
        <f t="shared" si="17"/>
        <v>50158500.636905186</v>
      </c>
      <c r="Y128" s="23">
        <f t="shared" si="18"/>
        <v>29278216.728400193</v>
      </c>
      <c r="Z128" s="17">
        <f>IFERROR(INDEX(Cost_Components!$T$2:$T$29,MATCH(E128,Cost_Components!$A$2:$A$29,0)),"")</f>
        <v>0.8</v>
      </c>
      <c r="AA128" s="26">
        <f>IFERROR(INDEX(Cost_Components!$U$2:$U$29,MATCH(E128,Cost_Components!$A$2:$A$29,0)),"")</f>
        <v>2025</v>
      </c>
      <c r="AB128" s="26">
        <f>IFERROR(INDEX(Cost_Components!$V$2:$V$29,MATCH(E128,Cost_Components!$A$2:$A$29,0)),"")</f>
        <v>2050</v>
      </c>
      <c r="AC128" s="26">
        <f>IFERROR(INDEX(Cost_Components!$M$2:$M$29,MATCH(E128,Cost_Components!$A$2:$A$29,0)),"")</f>
        <v>30</v>
      </c>
      <c r="AD128" s="26">
        <f>IFERROR(INDEX(Cost_Components!$N$2:$N$29,MATCH(E128,Cost_Components!$A$2:$A$29,0)),"")</f>
        <v>95</v>
      </c>
      <c r="AE128" s="16" t="str">
        <f>IFERROR(INDEX(Cost_Components!$O$2:$O$29,MATCH(E128,Cost_Components!$A$2:$A$29,0)),"")</f>
        <v>Both</v>
      </c>
      <c r="AF128" s="11">
        <v>4575797.5175075</v>
      </c>
      <c r="AG128" s="11">
        <v>4568308.9189487603</v>
      </c>
      <c r="AH128" s="23">
        <f t="shared" si="19"/>
        <v>1</v>
      </c>
    </row>
    <row r="129" spans="1:34" hidden="1">
      <c r="A129" t="s">
        <v>228</v>
      </c>
      <c r="B129" s="20">
        <v>2048</v>
      </c>
      <c r="C129" t="s">
        <v>228</v>
      </c>
      <c r="D129" t="s">
        <v>222</v>
      </c>
      <c r="E129" s="22" t="s">
        <v>312</v>
      </c>
      <c r="F129" s="22" t="s">
        <v>313</v>
      </c>
      <c r="G129" s="22" t="s">
        <v>240</v>
      </c>
      <c r="H129" s="22" t="s">
        <v>237</v>
      </c>
      <c r="I129" s="22" t="s">
        <v>309</v>
      </c>
      <c r="J129" s="17">
        <f>IFERROR(INDEX(Cost_Components!$K$2:$K$29,MATCH(E129,Cost_Components!$A$2:$A$29,0)),"")</f>
        <v>0.1</v>
      </c>
      <c r="K129" s="17">
        <f t="shared" si="10"/>
        <v>0.76230769230769235</v>
      </c>
      <c r="L129" s="17">
        <f>IFERROR(INDEX(Cost_Components!$S$2:$S$29,MATCH(E129,Cost_Components!$A$2:$A$29,0)),"")</f>
        <v>0.31</v>
      </c>
      <c r="M129" s="28">
        <f>IFERROR(INDEX(Cost_Components!$L$2:$L$29,MATCH(E129,Cost_Components!$A$2:$A$29,0)),"")</f>
        <v>1</v>
      </c>
      <c r="N129" s="29">
        <f>IFERROR(INDEX(Cost_Components!$P$2:$P$29,MATCH(E129,Cost_Components!$A$2:$A$29,0)),"")</f>
        <v>282.51283610000002</v>
      </c>
      <c r="O129" s="23">
        <f t="shared" si="11"/>
        <v>462636.04947261303</v>
      </c>
      <c r="P129" s="23">
        <f t="shared" si="12"/>
        <v>461833.54010343301</v>
      </c>
      <c r="Q129" s="23">
        <f t="shared" si="13"/>
        <v>40446909.998424426</v>
      </c>
      <c r="R129" s="23">
        <f t="shared" si="14"/>
        <v>99634089.859107971</v>
      </c>
      <c r="S129" s="23">
        <f t="shared" si="15"/>
        <v>59187179.860683545</v>
      </c>
      <c r="T129" s="16">
        <f>IFERROR(INDEX(Cost_Components!$R$2:$R$29,MATCH(E129,Cost_Components!$A$2:$A$29,0)),"")</f>
        <v>1</v>
      </c>
      <c r="U129" s="26">
        <f>IFERROR(INDEX(Cost_Components!$Q$2:$Q$29,MATCH(E129,Cost_Components!$A$2:$A$29,0)),"")</f>
        <v>2023</v>
      </c>
      <c r="V129" s="30">
        <f>1/(1+Calculation_Assumptions!$B$5)^(B129-Calculation_Assumptions!$B$2)</f>
        <v>0.50669174842969467</v>
      </c>
      <c r="W129" s="23">
        <f t="shared" si="16"/>
        <v>20494115.545680173</v>
      </c>
      <c r="X129" s="23">
        <f t="shared" si="17"/>
        <v>50483771.19391273</v>
      </c>
      <c r="Y129" s="23">
        <f t="shared" si="18"/>
        <v>29989655.648232557</v>
      </c>
      <c r="Z129" s="17">
        <f>IFERROR(INDEX(Cost_Components!$T$2:$T$29,MATCH(E129,Cost_Components!$A$2:$A$29,0)),"")</f>
        <v>0.8</v>
      </c>
      <c r="AA129" s="26">
        <f>IFERROR(INDEX(Cost_Components!$U$2:$U$29,MATCH(E129,Cost_Components!$A$2:$A$29,0)),"")</f>
        <v>2025</v>
      </c>
      <c r="AB129" s="26">
        <f>IFERROR(INDEX(Cost_Components!$V$2:$V$29,MATCH(E129,Cost_Components!$A$2:$A$29,0)),"")</f>
        <v>2050</v>
      </c>
      <c r="AC129" s="26">
        <f>IFERROR(INDEX(Cost_Components!$M$2:$M$29,MATCH(E129,Cost_Components!$A$2:$A$29,0)),"")</f>
        <v>30</v>
      </c>
      <c r="AD129" s="26">
        <f>IFERROR(INDEX(Cost_Components!$N$2:$N$29,MATCH(E129,Cost_Components!$A$2:$A$29,0)),"")</f>
        <v>95</v>
      </c>
      <c r="AE129" s="16" t="str">
        <f>IFERROR(INDEX(Cost_Components!$O$2:$O$29,MATCH(E129,Cost_Components!$A$2:$A$29,0)),"")</f>
        <v>Both</v>
      </c>
      <c r="AF129" s="11">
        <v>4626360.4947261298</v>
      </c>
      <c r="AG129" s="11">
        <v>4618335.40103433</v>
      </c>
      <c r="AH129" s="23">
        <f t="shared" si="19"/>
        <v>1</v>
      </c>
    </row>
    <row r="130" spans="1:34" hidden="1">
      <c r="A130" t="s">
        <v>228</v>
      </c>
      <c r="B130" s="20">
        <v>2049</v>
      </c>
      <c r="C130" t="s">
        <v>228</v>
      </c>
      <c r="D130" t="s">
        <v>222</v>
      </c>
      <c r="E130" s="22" t="s">
        <v>312</v>
      </c>
      <c r="F130" s="22" t="s">
        <v>313</v>
      </c>
      <c r="G130" s="22" t="s">
        <v>240</v>
      </c>
      <c r="H130" s="22" t="s">
        <v>237</v>
      </c>
      <c r="I130" s="22" t="s">
        <v>309</v>
      </c>
      <c r="J130" s="17">
        <f>IFERROR(INDEX(Cost_Components!$K$2:$K$29,MATCH(E130,Cost_Components!$A$2:$A$29,0)),"")</f>
        <v>0.1</v>
      </c>
      <c r="K130" s="17">
        <f t="shared" ref="K130:K193" si="20">IF(OR(L130="",Z130="",AA130="",AB130=""),"",IF(B130&lt;AA130,L130,IF(B130&gt;AB130,Z130,L130+(Z130-L130)*MIN(MAX((B130-AA130+1)/MAX(AB130-AA130+1,1),0),1))))</f>
        <v>0.7811538461538462</v>
      </c>
      <c r="L130" s="17">
        <f>IFERROR(INDEX(Cost_Components!$S$2:$S$29,MATCH(E130,Cost_Components!$A$2:$A$29,0)),"")</f>
        <v>0.31</v>
      </c>
      <c r="M130" s="28">
        <f>IFERROR(INDEX(Cost_Components!$L$2:$L$29,MATCH(E130,Cost_Components!$A$2:$A$29,0)),"")</f>
        <v>1</v>
      </c>
      <c r="N130" s="29">
        <f>IFERROR(INDEX(Cost_Components!$P$2:$P$29,MATCH(E130,Cost_Components!$A$2:$A$29,0)),"")</f>
        <v>282.51283610000002</v>
      </c>
      <c r="O130" s="23">
        <f t="shared" ref="O130:O193" si="21">AF130*J130</f>
        <v>467770.73942043207</v>
      </c>
      <c r="P130" s="23">
        <f t="shared" ref="P130:P193" si="22">AG130*J130</f>
        <v>466912.96451035806</v>
      </c>
      <c r="Q130" s="23">
        <f t="shared" ref="Q130:Q193" si="23">P130*L130*M130*N130</f>
        <v>40891760.802860767</v>
      </c>
      <c r="R130" s="23">
        <f t="shared" ref="R130:R193" si="24">O130*K130*M130*N130</f>
        <v>103230448.0238103</v>
      </c>
      <c r="S130" s="23">
        <f t="shared" ref="S130:S193" si="25">R130-Q130</f>
        <v>62338687.220949531</v>
      </c>
      <c r="T130" s="16">
        <f>IFERROR(INDEX(Cost_Components!$R$2:$R$29,MATCH(E130,Cost_Components!$A$2:$A$29,0)),"")</f>
        <v>1</v>
      </c>
      <c r="U130" s="26">
        <f>IFERROR(INDEX(Cost_Components!$Q$2:$Q$29,MATCH(E130,Cost_Components!$A$2:$A$29,0)),"")</f>
        <v>2023</v>
      </c>
      <c r="V130" s="30">
        <f>1/(1+Calculation_Assumptions!$B$5)^(B130-Calculation_Assumptions!$B$2)</f>
        <v>0.49193373633950943</v>
      </c>
      <c r="W130" s="23">
        <f t="shared" ref="W130:W193" si="26">Q130*V130</f>
        <v>20116036.677252796</v>
      </c>
      <c r="X130" s="23">
        <f t="shared" ref="X130:X193" si="27">R130*V130</f>
        <v>50782540.000354528</v>
      </c>
      <c r="Y130" s="23">
        <f t="shared" ref="Y130:Y193" si="28">S130*V130</f>
        <v>30666503.323101733</v>
      </c>
      <c r="Z130" s="17">
        <f>IFERROR(INDEX(Cost_Components!$T$2:$T$29,MATCH(E130,Cost_Components!$A$2:$A$29,0)),"")</f>
        <v>0.8</v>
      </c>
      <c r="AA130" s="26">
        <f>IFERROR(INDEX(Cost_Components!$U$2:$U$29,MATCH(E130,Cost_Components!$A$2:$A$29,0)),"")</f>
        <v>2025</v>
      </c>
      <c r="AB130" s="26">
        <f>IFERROR(INDEX(Cost_Components!$V$2:$V$29,MATCH(E130,Cost_Components!$A$2:$A$29,0)),"")</f>
        <v>2050</v>
      </c>
      <c r="AC130" s="26">
        <f>IFERROR(INDEX(Cost_Components!$M$2:$M$29,MATCH(E130,Cost_Components!$A$2:$A$29,0)),"")</f>
        <v>30</v>
      </c>
      <c r="AD130" s="26">
        <f>IFERROR(INDEX(Cost_Components!$N$2:$N$29,MATCH(E130,Cost_Components!$A$2:$A$29,0)),"")</f>
        <v>95</v>
      </c>
      <c r="AE130" s="16" t="str">
        <f>IFERROR(INDEX(Cost_Components!$O$2:$O$29,MATCH(E130,Cost_Components!$A$2:$A$29,0)),"")</f>
        <v>Both</v>
      </c>
      <c r="AF130" s="11">
        <v>4677707.3942043204</v>
      </c>
      <c r="AG130" s="11">
        <v>4669129.6451035803</v>
      </c>
      <c r="AH130" s="23">
        <f t="shared" ref="AH130:AH193" si="29">IF(H130="shared-count-once",COUNTIFS($A$2:$A$1457,A130,$B$2:$B$1457,B130,$E$2:$E$1457,E130),1)</f>
        <v>1</v>
      </c>
    </row>
    <row r="131" spans="1:34" hidden="1">
      <c r="A131" t="s">
        <v>228</v>
      </c>
      <c r="B131" s="20">
        <v>2050</v>
      </c>
      <c r="C131" t="s">
        <v>228</v>
      </c>
      <c r="D131" t="s">
        <v>222</v>
      </c>
      <c r="E131" s="22" t="s">
        <v>312</v>
      </c>
      <c r="F131" s="22" t="s">
        <v>313</v>
      </c>
      <c r="G131" s="22" t="s">
        <v>240</v>
      </c>
      <c r="H131" s="22" t="s">
        <v>237</v>
      </c>
      <c r="I131" s="22" t="s">
        <v>309</v>
      </c>
      <c r="J131" s="17">
        <f>IFERROR(INDEX(Cost_Components!$K$2:$K$29,MATCH(E131,Cost_Components!$A$2:$A$29,0)),"")</f>
        <v>0.1</v>
      </c>
      <c r="K131" s="17">
        <f t="shared" si="20"/>
        <v>0.8</v>
      </c>
      <c r="L131" s="17">
        <f>IFERROR(INDEX(Cost_Components!$S$2:$S$29,MATCH(E131,Cost_Components!$A$2:$A$29,0)),"")</f>
        <v>0.31</v>
      </c>
      <c r="M131" s="28">
        <f>IFERROR(INDEX(Cost_Components!$L$2:$L$29,MATCH(E131,Cost_Components!$A$2:$A$29,0)),"")</f>
        <v>1</v>
      </c>
      <c r="N131" s="29">
        <f>IFERROR(INDEX(Cost_Components!$P$2:$P$29,MATCH(E131,Cost_Components!$A$2:$A$29,0)),"")</f>
        <v>282.51283610000002</v>
      </c>
      <c r="O131" s="23">
        <f t="shared" si="21"/>
        <v>472973.91531865508</v>
      </c>
      <c r="P131" s="23">
        <f t="shared" si="22"/>
        <v>472059.30574510706</v>
      </c>
      <c r="Q131" s="23">
        <f t="shared" si="23"/>
        <v>41342472.114768639</v>
      </c>
      <c r="R131" s="23">
        <f t="shared" si="24"/>
        <v>106896961.7743956</v>
      </c>
      <c r="S131" s="23">
        <f t="shared" si="25"/>
        <v>65554489.659626961</v>
      </c>
      <c r="T131" s="16">
        <f>IFERROR(INDEX(Cost_Components!$R$2:$R$29,MATCH(E131,Cost_Components!$A$2:$A$29,0)),"")</f>
        <v>1</v>
      </c>
      <c r="U131" s="26">
        <f>IFERROR(INDEX(Cost_Components!$Q$2:$Q$29,MATCH(E131,Cost_Components!$A$2:$A$29,0)),"")</f>
        <v>2023</v>
      </c>
      <c r="V131" s="30">
        <f>1/(1+Calculation_Assumptions!$B$5)^(B131-Calculation_Assumptions!$B$2)</f>
        <v>0.47760556926165965</v>
      </c>
      <c r="W131" s="23">
        <f t="shared" si="26"/>
        <v>19745394.929058366</v>
      </c>
      <c r="X131" s="23">
        <f t="shared" si="27"/>
        <v>51054584.280602083</v>
      </c>
      <c r="Y131" s="23">
        <f t="shared" si="28"/>
        <v>31309189.351543717</v>
      </c>
      <c r="Z131" s="17">
        <f>IFERROR(INDEX(Cost_Components!$T$2:$T$29,MATCH(E131,Cost_Components!$A$2:$A$29,0)),"")</f>
        <v>0.8</v>
      </c>
      <c r="AA131" s="26">
        <f>IFERROR(INDEX(Cost_Components!$U$2:$U$29,MATCH(E131,Cost_Components!$A$2:$A$29,0)),"")</f>
        <v>2025</v>
      </c>
      <c r="AB131" s="26">
        <f>IFERROR(INDEX(Cost_Components!$V$2:$V$29,MATCH(E131,Cost_Components!$A$2:$A$29,0)),"")</f>
        <v>2050</v>
      </c>
      <c r="AC131" s="26">
        <f>IFERROR(INDEX(Cost_Components!$M$2:$M$29,MATCH(E131,Cost_Components!$A$2:$A$29,0)),"")</f>
        <v>30</v>
      </c>
      <c r="AD131" s="26">
        <f>IFERROR(INDEX(Cost_Components!$N$2:$N$29,MATCH(E131,Cost_Components!$A$2:$A$29,0)),"")</f>
        <v>95</v>
      </c>
      <c r="AE131" s="16" t="str">
        <f>IFERROR(INDEX(Cost_Components!$O$2:$O$29,MATCH(E131,Cost_Components!$A$2:$A$29,0)),"")</f>
        <v>Both</v>
      </c>
      <c r="AF131" s="11">
        <v>4729739.1531865504</v>
      </c>
      <c r="AG131" s="11">
        <v>4720593.0574510703</v>
      </c>
      <c r="AH131" s="23">
        <f t="shared" si="29"/>
        <v>1</v>
      </c>
    </row>
    <row r="132" spans="1:34" hidden="1">
      <c r="A132" t="s">
        <v>242</v>
      </c>
      <c r="B132" s="20">
        <v>2025</v>
      </c>
      <c r="C132" t="s">
        <v>242</v>
      </c>
      <c r="D132" t="s">
        <v>232</v>
      </c>
      <c r="E132" s="22" t="s">
        <v>314</v>
      </c>
      <c r="F132" s="22" t="s">
        <v>315</v>
      </c>
      <c r="G132" s="22" t="s">
        <v>243</v>
      </c>
      <c r="H132" s="22" t="s">
        <v>237</v>
      </c>
      <c r="I132" s="22" t="s">
        <v>309</v>
      </c>
      <c r="J132" s="17">
        <f>IFERROR(INDEX(Cost_Components!$K$2:$K$29,MATCH(E132,Cost_Components!$A$2:$A$29,0)),"")</f>
        <v>1</v>
      </c>
      <c r="K132" s="17">
        <f t="shared" si="20"/>
        <v>0.32884615384615384</v>
      </c>
      <c r="L132" s="17">
        <f>IFERROR(INDEX(Cost_Components!$S$2:$S$29,MATCH(E132,Cost_Components!$A$2:$A$29,0)),"")</f>
        <v>0.31</v>
      </c>
      <c r="M132" s="28">
        <f>IFERROR(INDEX(Cost_Components!$L$2:$L$29,MATCH(E132,Cost_Components!$A$2:$A$29,0)),"")</f>
        <v>1</v>
      </c>
      <c r="N132" s="29">
        <f>IFERROR(INDEX(Cost_Components!$P$2:$P$29,MATCH(E132,Cost_Components!$A$2:$A$29,0)),"")</f>
        <v>5.133311162</v>
      </c>
      <c r="O132" s="23">
        <f t="shared" si="21"/>
        <v>72149.034534019607</v>
      </c>
      <c r="P132" s="23">
        <f t="shared" si="22"/>
        <v>72099.385634235601</v>
      </c>
      <c r="Q132" s="23">
        <f t="shared" si="23"/>
        <v>114733.66012536486</v>
      </c>
      <c r="R132" s="23">
        <f t="shared" si="24"/>
        <v>121792.59418360014</v>
      </c>
      <c r="S132" s="23">
        <f t="shared" si="25"/>
        <v>7058.9340582352888</v>
      </c>
      <c r="T132" s="16">
        <f>IFERROR(INDEX(Cost_Components!$R$2:$R$29,MATCH(E132,Cost_Components!$A$2:$A$29,0)),"")</f>
        <v>1</v>
      </c>
      <c r="U132" s="26">
        <f>IFERROR(INDEX(Cost_Components!$Q$2:$Q$29,MATCH(E132,Cost_Components!$A$2:$A$29,0)),"")</f>
        <v>2023</v>
      </c>
      <c r="V132" s="30">
        <f>1/(1+Calculation_Assumptions!$B$5)^(B132-Calculation_Assumptions!$B$2)</f>
        <v>1</v>
      </c>
      <c r="W132" s="23">
        <f t="shared" si="26"/>
        <v>114733.66012536486</v>
      </c>
      <c r="X132" s="23">
        <f t="shared" si="27"/>
        <v>121792.59418360014</v>
      </c>
      <c r="Y132" s="23">
        <f t="shared" si="28"/>
        <v>7058.9340582352888</v>
      </c>
      <c r="Z132" s="17">
        <f>IFERROR(INDEX(Cost_Components!$T$2:$T$29,MATCH(E132,Cost_Components!$A$2:$A$29,0)),"")</f>
        <v>0.8</v>
      </c>
      <c r="AA132" s="26">
        <f>IFERROR(INDEX(Cost_Components!$U$2:$U$29,MATCH(E132,Cost_Components!$A$2:$A$29,0)),"")</f>
        <v>2025</v>
      </c>
      <c r="AB132" s="26">
        <f>IFERROR(INDEX(Cost_Components!$V$2:$V$29,MATCH(E132,Cost_Components!$A$2:$A$29,0)),"")</f>
        <v>2050</v>
      </c>
      <c r="AC132" s="26">
        <f>IFERROR(INDEX(Cost_Components!$M$2:$M$29,MATCH(E132,Cost_Components!$A$2:$A$29,0)),"")</f>
        <v>0</v>
      </c>
      <c r="AD132" s="26">
        <f>IFERROR(INDEX(Cost_Components!$N$2:$N$29,MATCH(E132,Cost_Components!$A$2:$A$29,0)),"")</f>
        <v>95</v>
      </c>
      <c r="AE132" s="16" t="str">
        <f>IFERROR(INDEX(Cost_Components!$O$2:$O$29,MATCH(E132,Cost_Components!$A$2:$A$29,0)),"")</f>
        <v>Both</v>
      </c>
      <c r="AF132" s="11">
        <v>72149.034534019607</v>
      </c>
      <c r="AG132" s="11">
        <v>72099.385634235601</v>
      </c>
      <c r="AH132" s="23">
        <f t="shared" si="29"/>
        <v>1</v>
      </c>
    </row>
    <row r="133" spans="1:34" hidden="1">
      <c r="A133" t="s">
        <v>242</v>
      </c>
      <c r="B133" s="20">
        <v>2026</v>
      </c>
      <c r="C133" t="s">
        <v>242</v>
      </c>
      <c r="D133" t="s">
        <v>232</v>
      </c>
      <c r="E133" s="22" t="s">
        <v>314</v>
      </c>
      <c r="F133" s="22" t="s">
        <v>315</v>
      </c>
      <c r="G133" s="22" t="s">
        <v>243</v>
      </c>
      <c r="H133" s="22" t="s">
        <v>237</v>
      </c>
      <c r="I133" s="22" t="s">
        <v>309</v>
      </c>
      <c r="J133" s="17">
        <f>IFERROR(INDEX(Cost_Components!$K$2:$K$29,MATCH(E133,Cost_Components!$A$2:$A$29,0)),"")</f>
        <v>1</v>
      </c>
      <c r="K133" s="17">
        <f t="shared" si="20"/>
        <v>0.34769230769230769</v>
      </c>
      <c r="L133" s="17">
        <f>IFERROR(INDEX(Cost_Components!$S$2:$S$29,MATCH(E133,Cost_Components!$A$2:$A$29,0)),"")</f>
        <v>0.31</v>
      </c>
      <c r="M133" s="28">
        <f>IFERROR(INDEX(Cost_Components!$L$2:$L$29,MATCH(E133,Cost_Components!$A$2:$A$29,0)),"")</f>
        <v>1</v>
      </c>
      <c r="N133" s="29">
        <f>IFERROR(INDEX(Cost_Components!$P$2:$P$29,MATCH(E133,Cost_Components!$A$2:$A$29,0)),"")</f>
        <v>5.133311162</v>
      </c>
      <c r="O133" s="23">
        <f t="shared" si="21"/>
        <v>69718.037592077802</v>
      </c>
      <c r="P133" s="23">
        <f t="shared" si="22"/>
        <v>69581.306380311697</v>
      </c>
      <c r="Q133" s="23">
        <f t="shared" si="23"/>
        <v>110726.57397966471</v>
      </c>
      <c r="R133" s="23">
        <f t="shared" si="24"/>
        <v>124433.64616538089</v>
      </c>
      <c r="S133" s="23">
        <f t="shared" si="25"/>
        <v>13707.072185716184</v>
      </c>
      <c r="T133" s="16">
        <f>IFERROR(INDEX(Cost_Components!$R$2:$R$29,MATCH(E133,Cost_Components!$A$2:$A$29,0)),"")</f>
        <v>1</v>
      </c>
      <c r="U133" s="26">
        <f>IFERROR(INDEX(Cost_Components!$Q$2:$Q$29,MATCH(E133,Cost_Components!$A$2:$A$29,0)),"")</f>
        <v>2023</v>
      </c>
      <c r="V133" s="30">
        <f>1/(1+Calculation_Assumptions!$B$5)^(B133-Calculation_Assumptions!$B$2)</f>
        <v>0.970873786407767</v>
      </c>
      <c r="W133" s="23">
        <f t="shared" si="26"/>
        <v>107501.5281355968</v>
      </c>
      <c r="X133" s="23">
        <f t="shared" si="27"/>
        <v>120809.36520910767</v>
      </c>
      <c r="Y133" s="23">
        <f t="shared" si="28"/>
        <v>13307.837073510858</v>
      </c>
      <c r="Z133" s="17">
        <f>IFERROR(INDEX(Cost_Components!$T$2:$T$29,MATCH(E133,Cost_Components!$A$2:$A$29,0)),"")</f>
        <v>0.8</v>
      </c>
      <c r="AA133" s="26">
        <f>IFERROR(INDEX(Cost_Components!$U$2:$U$29,MATCH(E133,Cost_Components!$A$2:$A$29,0)),"")</f>
        <v>2025</v>
      </c>
      <c r="AB133" s="26">
        <f>IFERROR(INDEX(Cost_Components!$V$2:$V$29,MATCH(E133,Cost_Components!$A$2:$A$29,0)),"")</f>
        <v>2050</v>
      </c>
      <c r="AC133" s="26">
        <f>IFERROR(INDEX(Cost_Components!$M$2:$M$29,MATCH(E133,Cost_Components!$A$2:$A$29,0)),"")</f>
        <v>0</v>
      </c>
      <c r="AD133" s="26">
        <f>IFERROR(INDEX(Cost_Components!$N$2:$N$29,MATCH(E133,Cost_Components!$A$2:$A$29,0)),"")</f>
        <v>95</v>
      </c>
      <c r="AE133" s="16" t="str">
        <f>IFERROR(INDEX(Cost_Components!$O$2:$O$29,MATCH(E133,Cost_Components!$A$2:$A$29,0)),"")</f>
        <v>Both</v>
      </c>
      <c r="AF133" s="11">
        <v>69718.037592077802</v>
      </c>
      <c r="AG133" s="11">
        <v>69581.306380311697</v>
      </c>
      <c r="AH133" s="23">
        <f t="shared" si="29"/>
        <v>1</v>
      </c>
    </row>
    <row r="134" spans="1:34" hidden="1">
      <c r="A134" t="s">
        <v>242</v>
      </c>
      <c r="B134" s="20">
        <v>2027</v>
      </c>
      <c r="C134" t="s">
        <v>242</v>
      </c>
      <c r="D134" t="s">
        <v>232</v>
      </c>
      <c r="E134" s="22" t="s">
        <v>314</v>
      </c>
      <c r="F134" s="22" t="s">
        <v>315</v>
      </c>
      <c r="G134" s="22" t="s">
        <v>243</v>
      </c>
      <c r="H134" s="22" t="s">
        <v>237</v>
      </c>
      <c r="I134" s="22" t="s">
        <v>309</v>
      </c>
      <c r="J134" s="17">
        <f>IFERROR(INDEX(Cost_Components!$K$2:$K$29,MATCH(E134,Cost_Components!$A$2:$A$29,0)),"")</f>
        <v>1</v>
      </c>
      <c r="K134" s="17">
        <f t="shared" si="20"/>
        <v>0.36653846153846154</v>
      </c>
      <c r="L134" s="17">
        <f>IFERROR(INDEX(Cost_Components!$S$2:$S$29,MATCH(E134,Cost_Components!$A$2:$A$29,0)),"")</f>
        <v>0.31</v>
      </c>
      <c r="M134" s="28">
        <f>IFERROR(INDEX(Cost_Components!$L$2:$L$29,MATCH(E134,Cost_Components!$A$2:$A$29,0)),"")</f>
        <v>1</v>
      </c>
      <c r="N134" s="29">
        <f>IFERROR(INDEX(Cost_Components!$P$2:$P$29,MATCH(E134,Cost_Components!$A$2:$A$29,0)),"")</f>
        <v>5.133311162</v>
      </c>
      <c r="O134" s="23">
        <f t="shared" si="21"/>
        <v>68371.232984860602</v>
      </c>
      <c r="P134" s="23">
        <f t="shared" si="22"/>
        <v>68118.113647975901</v>
      </c>
      <c r="Q134" s="23">
        <f t="shared" si="23"/>
        <v>108398.15666829716</v>
      </c>
      <c r="R134" s="23">
        <f t="shared" si="24"/>
        <v>128644.30200352531</v>
      </c>
      <c r="S134" s="23">
        <f t="shared" si="25"/>
        <v>20246.145335228153</v>
      </c>
      <c r="T134" s="16">
        <f>IFERROR(INDEX(Cost_Components!$R$2:$R$29,MATCH(E134,Cost_Components!$A$2:$A$29,0)),"")</f>
        <v>1</v>
      </c>
      <c r="U134" s="26">
        <f>IFERROR(INDEX(Cost_Components!$Q$2:$Q$29,MATCH(E134,Cost_Components!$A$2:$A$29,0)),"")</f>
        <v>2023</v>
      </c>
      <c r="V134" s="30">
        <f>1/(1+Calculation_Assumptions!$B$5)^(B134-Calculation_Assumptions!$B$2)</f>
        <v>0.94259590913375435</v>
      </c>
      <c r="W134" s="23">
        <f t="shared" si="26"/>
        <v>102175.65903317669</v>
      </c>
      <c r="X134" s="23">
        <f t="shared" si="27"/>
        <v>121259.59280189021</v>
      </c>
      <c r="Y134" s="23">
        <f t="shared" si="28"/>
        <v>19083.933768713501</v>
      </c>
      <c r="Z134" s="17">
        <f>IFERROR(INDEX(Cost_Components!$T$2:$T$29,MATCH(E134,Cost_Components!$A$2:$A$29,0)),"")</f>
        <v>0.8</v>
      </c>
      <c r="AA134" s="26">
        <f>IFERROR(INDEX(Cost_Components!$U$2:$U$29,MATCH(E134,Cost_Components!$A$2:$A$29,0)),"")</f>
        <v>2025</v>
      </c>
      <c r="AB134" s="26">
        <f>IFERROR(INDEX(Cost_Components!$V$2:$V$29,MATCH(E134,Cost_Components!$A$2:$A$29,0)),"")</f>
        <v>2050</v>
      </c>
      <c r="AC134" s="26">
        <f>IFERROR(INDEX(Cost_Components!$M$2:$M$29,MATCH(E134,Cost_Components!$A$2:$A$29,0)),"")</f>
        <v>0</v>
      </c>
      <c r="AD134" s="26">
        <f>IFERROR(INDEX(Cost_Components!$N$2:$N$29,MATCH(E134,Cost_Components!$A$2:$A$29,0)),"")</f>
        <v>95</v>
      </c>
      <c r="AE134" s="16" t="str">
        <f>IFERROR(INDEX(Cost_Components!$O$2:$O$29,MATCH(E134,Cost_Components!$A$2:$A$29,0)),"")</f>
        <v>Both</v>
      </c>
      <c r="AF134" s="11">
        <v>68371.232984860602</v>
      </c>
      <c r="AG134" s="11">
        <v>68118.113647975901</v>
      </c>
      <c r="AH134" s="23">
        <f t="shared" si="29"/>
        <v>1</v>
      </c>
    </row>
    <row r="135" spans="1:34" hidden="1">
      <c r="A135" t="s">
        <v>242</v>
      </c>
      <c r="B135" s="20">
        <v>2028</v>
      </c>
      <c r="C135" t="s">
        <v>242</v>
      </c>
      <c r="D135" t="s">
        <v>232</v>
      </c>
      <c r="E135" s="22" t="s">
        <v>314</v>
      </c>
      <c r="F135" s="22" t="s">
        <v>315</v>
      </c>
      <c r="G135" s="22" t="s">
        <v>243</v>
      </c>
      <c r="H135" s="22" t="s">
        <v>237</v>
      </c>
      <c r="I135" s="22" t="s">
        <v>309</v>
      </c>
      <c r="J135" s="17">
        <f>IFERROR(INDEX(Cost_Components!$K$2:$K$29,MATCH(E135,Cost_Components!$A$2:$A$29,0)),"")</f>
        <v>1</v>
      </c>
      <c r="K135" s="17">
        <f t="shared" si="20"/>
        <v>0.38538461538461538</v>
      </c>
      <c r="L135" s="17">
        <f>IFERROR(INDEX(Cost_Components!$S$2:$S$29,MATCH(E135,Cost_Components!$A$2:$A$29,0)),"")</f>
        <v>0.31</v>
      </c>
      <c r="M135" s="28">
        <f>IFERROR(INDEX(Cost_Components!$L$2:$L$29,MATCH(E135,Cost_Components!$A$2:$A$29,0)),"")</f>
        <v>1</v>
      </c>
      <c r="N135" s="29">
        <f>IFERROR(INDEX(Cost_Components!$P$2:$P$29,MATCH(E135,Cost_Components!$A$2:$A$29,0)),"")</f>
        <v>5.133311162</v>
      </c>
      <c r="O135" s="23">
        <f t="shared" si="21"/>
        <v>67702.722920178698</v>
      </c>
      <c r="P135" s="23">
        <f t="shared" si="22"/>
        <v>67309.147421447997</v>
      </c>
      <c r="Q135" s="23">
        <f t="shared" si="23"/>
        <v>107110.82730659899</v>
      </c>
      <c r="R135" s="23">
        <f t="shared" si="24"/>
        <v>133936.2390578748</v>
      </c>
      <c r="S135" s="23">
        <f t="shared" si="25"/>
        <v>26825.411751275809</v>
      </c>
      <c r="T135" s="16">
        <f>IFERROR(INDEX(Cost_Components!$R$2:$R$29,MATCH(E135,Cost_Components!$A$2:$A$29,0)),"")</f>
        <v>1</v>
      </c>
      <c r="U135" s="26">
        <f>IFERROR(INDEX(Cost_Components!$Q$2:$Q$29,MATCH(E135,Cost_Components!$A$2:$A$29,0)),"")</f>
        <v>2023</v>
      </c>
      <c r="V135" s="30">
        <f>1/(1+Calculation_Assumptions!$B$5)^(B135-Calculation_Assumptions!$B$2)</f>
        <v>0.91514165935315961</v>
      </c>
      <c r="W135" s="23">
        <f t="shared" si="26"/>
        <v>98021.580236050722</v>
      </c>
      <c r="X135" s="23">
        <f t="shared" si="27"/>
        <v>122570.63205894502</v>
      </c>
      <c r="Y135" s="23">
        <f t="shared" si="28"/>
        <v>24549.051822894293</v>
      </c>
      <c r="Z135" s="17">
        <f>IFERROR(INDEX(Cost_Components!$T$2:$T$29,MATCH(E135,Cost_Components!$A$2:$A$29,0)),"")</f>
        <v>0.8</v>
      </c>
      <c r="AA135" s="26">
        <f>IFERROR(INDEX(Cost_Components!$U$2:$U$29,MATCH(E135,Cost_Components!$A$2:$A$29,0)),"")</f>
        <v>2025</v>
      </c>
      <c r="AB135" s="26">
        <f>IFERROR(INDEX(Cost_Components!$V$2:$V$29,MATCH(E135,Cost_Components!$A$2:$A$29,0)),"")</f>
        <v>2050</v>
      </c>
      <c r="AC135" s="26">
        <f>IFERROR(INDEX(Cost_Components!$M$2:$M$29,MATCH(E135,Cost_Components!$A$2:$A$29,0)),"")</f>
        <v>0</v>
      </c>
      <c r="AD135" s="26">
        <f>IFERROR(INDEX(Cost_Components!$N$2:$N$29,MATCH(E135,Cost_Components!$A$2:$A$29,0)),"")</f>
        <v>95</v>
      </c>
      <c r="AE135" s="16" t="str">
        <f>IFERROR(INDEX(Cost_Components!$O$2:$O$29,MATCH(E135,Cost_Components!$A$2:$A$29,0)),"")</f>
        <v>Both</v>
      </c>
      <c r="AF135" s="11">
        <v>67702.722920178698</v>
      </c>
      <c r="AG135" s="11">
        <v>67309.147421447997</v>
      </c>
      <c r="AH135" s="23">
        <f t="shared" si="29"/>
        <v>1</v>
      </c>
    </row>
    <row r="136" spans="1:34" hidden="1">
      <c r="A136" t="s">
        <v>242</v>
      </c>
      <c r="B136" s="20">
        <v>2029</v>
      </c>
      <c r="C136" t="s">
        <v>242</v>
      </c>
      <c r="D136" t="s">
        <v>232</v>
      </c>
      <c r="E136" s="22" t="s">
        <v>314</v>
      </c>
      <c r="F136" s="22" t="s">
        <v>315</v>
      </c>
      <c r="G136" s="22" t="s">
        <v>243</v>
      </c>
      <c r="H136" s="22" t="s">
        <v>237</v>
      </c>
      <c r="I136" s="22" t="s">
        <v>309</v>
      </c>
      <c r="J136" s="17">
        <f>IFERROR(INDEX(Cost_Components!$K$2:$K$29,MATCH(E136,Cost_Components!$A$2:$A$29,0)),"")</f>
        <v>1</v>
      </c>
      <c r="K136" s="17">
        <f t="shared" si="20"/>
        <v>0.40423076923076923</v>
      </c>
      <c r="L136" s="17">
        <f>IFERROR(INDEX(Cost_Components!$S$2:$S$29,MATCH(E136,Cost_Components!$A$2:$A$29,0)),"")</f>
        <v>0.31</v>
      </c>
      <c r="M136" s="28">
        <f>IFERROR(INDEX(Cost_Components!$L$2:$L$29,MATCH(E136,Cost_Components!$A$2:$A$29,0)),"")</f>
        <v>1</v>
      </c>
      <c r="N136" s="29">
        <f>IFERROR(INDEX(Cost_Components!$P$2:$P$29,MATCH(E136,Cost_Components!$A$2:$A$29,0)),"")</f>
        <v>5.133311162</v>
      </c>
      <c r="O136" s="23">
        <f t="shared" si="21"/>
        <v>67481.948395174302</v>
      </c>
      <c r="P136" s="23">
        <f t="shared" si="22"/>
        <v>66926.961692872297</v>
      </c>
      <c r="Q136" s="23">
        <f t="shared" si="23"/>
        <v>106502.64504399801</v>
      </c>
      <c r="R136" s="23">
        <f t="shared" si="24"/>
        <v>140027.89873688828</v>
      </c>
      <c r="S136" s="23">
        <f t="shared" si="25"/>
        <v>33525.25369289027</v>
      </c>
      <c r="T136" s="16">
        <f>IFERROR(INDEX(Cost_Components!$R$2:$R$29,MATCH(E136,Cost_Components!$A$2:$A$29,0)),"")</f>
        <v>1</v>
      </c>
      <c r="U136" s="26">
        <f>IFERROR(INDEX(Cost_Components!$Q$2:$Q$29,MATCH(E136,Cost_Components!$A$2:$A$29,0)),"")</f>
        <v>2023</v>
      </c>
      <c r="V136" s="30">
        <f>1/(1+Calculation_Assumptions!$B$5)^(B136-Calculation_Assumptions!$B$2)</f>
        <v>0.888487047915689</v>
      </c>
      <c r="W136" s="23">
        <f t="shared" si="26"/>
        <v>94626.220690354283</v>
      </c>
      <c r="X136" s="23">
        <f t="shared" si="27"/>
        <v>124412.9743745749</v>
      </c>
      <c r="Y136" s="23">
        <f t="shared" si="28"/>
        <v>29786.753684220628</v>
      </c>
      <c r="Z136" s="17">
        <f>IFERROR(INDEX(Cost_Components!$T$2:$T$29,MATCH(E136,Cost_Components!$A$2:$A$29,0)),"")</f>
        <v>0.8</v>
      </c>
      <c r="AA136" s="26">
        <f>IFERROR(INDEX(Cost_Components!$U$2:$U$29,MATCH(E136,Cost_Components!$A$2:$A$29,0)),"")</f>
        <v>2025</v>
      </c>
      <c r="AB136" s="26">
        <f>IFERROR(INDEX(Cost_Components!$V$2:$V$29,MATCH(E136,Cost_Components!$A$2:$A$29,0)),"")</f>
        <v>2050</v>
      </c>
      <c r="AC136" s="26">
        <f>IFERROR(INDEX(Cost_Components!$M$2:$M$29,MATCH(E136,Cost_Components!$A$2:$A$29,0)),"")</f>
        <v>0</v>
      </c>
      <c r="AD136" s="26">
        <f>IFERROR(INDEX(Cost_Components!$N$2:$N$29,MATCH(E136,Cost_Components!$A$2:$A$29,0)),"")</f>
        <v>95</v>
      </c>
      <c r="AE136" s="16" t="str">
        <f>IFERROR(INDEX(Cost_Components!$O$2:$O$29,MATCH(E136,Cost_Components!$A$2:$A$29,0)),"")</f>
        <v>Both</v>
      </c>
      <c r="AF136" s="11">
        <v>67481.948395174302</v>
      </c>
      <c r="AG136" s="11">
        <v>66926.961692872297</v>
      </c>
      <c r="AH136" s="23">
        <f t="shared" si="29"/>
        <v>1</v>
      </c>
    </row>
    <row r="137" spans="1:34" hidden="1">
      <c r="A137" t="s">
        <v>242</v>
      </c>
      <c r="B137" s="20">
        <v>2030</v>
      </c>
      <c r="C137" t="s">
        <v>242</v>
      </c>
      <c r="D137" t="s">
        <v>232</v>
      </c>
      <c r="E137" s="22" t="s">
        <v>314</v>
      </c>
      <c r="F137" s="22" t="s">
        <v>315</v>
      </c>
      <c r="G137" s="22" t="s">
        <v>243</v>
      </c>
      <c r="H137" s="22" t="s">
        <v>237</v>
      </c>
      <c r="I137" s="22" t="s">
        <v>309</v>
      </c>
      <c r="J137" s="17">
        <f>IFERROR(INDEX(Cost_Components!$K$2:$K$29,MATCH(E137,Cost_Components!$A$2:$A$29,0)),"")</f>
        <v>1</v>
      </c>
      <c r="K137" s="17">
        <f t="shared" si="20"/>
        <v>0.42307692307692307</v>
      </c>
      <c r="L137" s="17">
        <f>IFERROR(INDEX(Cost_Components!$S$2:$S$29,MATCH(E137,Cost_Components!$A$2:$A$29,0)),"")</f>
        <v>0.31</v>
      </c>
      <c r="M137" s="28">
        <f>IFERROR(INDEX(Cost_Components!$L$2:$L$29,MATCH(E137,Cost_Components!$A$2:$A$29,0)),"")</f>
        <v>1</v>
      </c>
      <c r="N137" s="29">
        <f>IFERROR(INDEX(Cost_Components!$P$2:$P$29,MATCH(E137,Cost_Components!$A$2:$A$29,0)),"")</f>
        <v>5.133311162</v>
      </c>
      <c r="O137" s="23">
        <f t="shared" si="21"/>
        <v>67579.512917784101</v>
      </c>
      <c r="P137" s="23">
        <f t="shared" si="22"/>
        <v>66844.267139192394</v>
      </c>
      <c r="Q137" s="23">
        <f t="shared" si="23"/>
        <v>106371.05101261109</v>
      </c>
      <c r="R137" s="23">
        <f t="shared" si="24"/>
        <v>146768.20568527799</v>
      </c>
      <c r="S137" s="23">
        <f t="shared" si="25"/>
        <v>40397.154672666904</v>
      </c>
      <c r="T137" s="16">
        <f>IFERROR(INDEX(Cost_Components!$R$2:$R$29,MATCH(E137,Cost_Components!$A$2:$A$29,0)),"")</f>
        <v>1</v>
      </c>
      <c r="U137" s="26">
        <f>IFERROR(INDEX(Cost_Components!$Q$2:$Q$29,MATCH(E137,Cost_Components!$A$2:$A$29,0)),"")</f>
        <v>2023</v>
      </c>
      <c r="V137" s="30">
        <f>1/(1+Calculation_Assumptions!$B$5)^(B137-Calculation_Assumptions!$B$2)</f>
        <v>0.86260878438416411</v>
      </c>
      <c r="W137" s="23">
        <f t="shared" si="26"/>
        <v>91756.603007654354</v>
      </c>
      <c r="X137" s="23">
        <f t="shared" si="27"/>
        <v>126603.54349242261</v>
      </c>
      <c r="Y137" s="23">
        <f t="shared" si="28"/>
        <v>34846.940484768253</v>
      </c>
      <c r="Z137" s="17">
        <f>IFERROR(INDEX(Cost_Components!$T$2:$T$29,MATCH(E137,Cost_Components!$A$2:$A$29,0)),"")</f>
        <v>0.8</v>
      </c>
      <c r="AA137" s="26">
        <f>IFERROR(INDEX(Cost_Components!$U$2:$U$29,MATCH(E137,Cost_Components!$A$2:$A$29,0)),"")</f>
        <v>2025</v>
      </c>
      <c r="AB137" s="26">
        <f>IFERROR(INDEX(Cost_Components!$V$2:$V$29,MATCH(E137,Cost_Components!$A$2:$A$29,0)),"")</f>
        <v>2050</v>
      </c>
      <c r="AC137" s="26">
        <f>IFERROR(INDEX(Cost_Components!$M$2:$M$29,MATCH(E137,Cost_Components!$A$2:$A$29,0)),"")</f>
        <v>0</v>
      </c>
      <c r="AD137" s="26">
        <f>IFERROR(INDEX(Cost_Components!$N$2:$N$29,MATCH(E137,Cost_Components!$A$2:$A$29,0)),"")</f>
        <v>95</v>
      </c>
      <c r="AE137" s="16" t="str">
        <f>IFERROR(INDEX(Cost_Components!$O$2:$O$29,MATCH(E137,Cost_Components!$A$2:$A$29,0)),"")</f>
        <v>Both</v>
      </c>
      <c r="AF137" s="11">
        <v>67579.512917784101</v>
      </c>
      <c r="AG137" s="11">
        <v>66844.267139192394</v>
      </c>
      <c r="AH137" s="23">
        <f t="shared" si="29"/>
        <v>1</v>
      </c>
    </row>
    <row r="138" spans="1:34" hidden="1">
      <c r="A138" t="s">
        <v>242</v>
      </c>
      <c r="B138" s="20">
        <v>2031</v>
      </c>
      <c r="C138" t="s">
        <v>242</v>
      </c>
      <c r="D138" t="s">
        <v>232</v>
      </c>
      <c r="E138" s="22" t="s">
        <v>314</v>
      </c>
      <c r="F138" s="22" t="s">
        <v>315</v>
      </c>
      <c r="G138" s="22" t="s">
        <v>243</v>
      </c>
      <c r="H138" s="22" t="s">
        <v>237</v>
      </c>
      <c r="I138" s="22" t="s">
        <v>309</v>
      </c>
      <c r="J138" s="17">
        <f>IFERROR(INDEX(Cost_Components!$K$2:$K$29,MATCH(E138,Cost_Components!$A$2:$A$29,0)),"")</f>
        <v>1</v>
      </c>
      <c r="K138" s="17">
        <f t="shared" si="20"/>
        <v>0.44192307692307692</v>
      </c>
      <c r="L138" s="17">
        <f>IFERROR(INDEX(Cost_Components!$S$2:$S$29,MATCH(E138,Cost_Components!$A$2:$A$29,0)),"")</f>
        <v>0.31</v>
      </c>
      <c r="M138" s="28">
        <f>IFERROR(INDEX(Cost_Components!$L$2:$L$29,MATCH(E138,Cost_Components!$A$2:$A$29,0)),"")</f>
        <v>1</v>
      </c>
      <c r="N138" s="29">
        <f>IFERROR(INDEX(Cost_Components!$P$2:$P$29,MATCH(E138,Cost_Components!$A$2:$A$29,0)),"")</f>
        <v>5.133311162</v>
      </c>
      <c r="O138" s="23">
        <f t="shared" si="21"/>
        <v>67922.367517799707</v>
      </c>
      <c r="P138" s="23">
        <f t="shared" si="22"/>
        <v>66989.085851644501</v>
      </c>
      <c r="Q138" s="23">
        <f t="shared" si="23"/>
        <v>106601.50486167113</v>
      </c>
      <c r="R138" s="23">
        <f t="shared" si="24"/>
        <v>154083.83760790268</v>
      </c>
      <c r="S138" s="23">
        <f t="shared" si="25"/>
        <v>47482.33274623155</v>
      </c>
      <c r="T138" s="16">
        <f>IFERROR(INDEX(Cost_Components!$R$2:$R$29,MATCH(E138,Cost_Components!$A$2:$A$29,0)),"")</f>
        <v>1</v>
      </c>
      <c r="U138" s="26">
        <f>IFERROR(INDEX(Cost_Components!$Q$2:$Q$29,MATCH(E138,Cost_Components!$A$2:$A$29,0)),"")</f>
        <v>2023</v>
      </c>
      <c r="V138" s="30">
        <f>1/(1+Calculation_Assumptions!$B$5)^(B138-Calculation_Assumptions!$B$2)</f>
        <v>0.83748425668365445</v>
      </c>
      <c r="W138" s="23">
        <f t="shared" si="26"/>
        <v>89277.082060435627</v>
      </c>
      <c r="X138" s="23">
        <f t="shared" si="27"/>
        <v>129042.78820601929</v>
      </c>
      <c r="Y138" s="23">
        <f t="shared" si="28"/>
        <v>39765.706145583674</v>
      </c>
      <c r="Z138" s="17">
        <f>IFERROR(INDEX(Cost_Components!$T$2:$T$29,MATCH(E138,Cost_Components!$A$2:$A$29,0)),"")</f>
        <v>0.8</v>
      </c>
      <c r="AA138" s="26">
        <f>IFERROR(INDEX(Cost_Components!$U$2:$U$29,MATCH(E138,Cost_Components!$A$2:$A$29,0)),"")</f>
        <v>2025</v>
      </c>
      <c r="AB138" s="26">
        <f>IFERROR(INDEX(Cost_Components!$V$2:$V$29,MATCH(E138,Cost_Components!$A$2:$A$29,0)),"")</f>
        <v>2050</v>
      </c>
      <c r="AC138" s="26">
        <f>IFERROR(INDEX(Cost_Components!$M$2:$M$29,MATCH(E138,Cost_Components!$A$2:$A$29,0)),"")</f>
        <v>0</v>
      </c>
      <c r="AD138" s="26">
        <f>IFERROR(INDEX(Cost_Components!$N$2:$N$29,MATCH(E138,Cost_Components!$A$2:$A$29,0)),"")</f>
        <v>95</v>
      </c>
      <c r="AE138" s="16" t="str">
        <f>IFERROR(INDEX(Cost_Components!$O$2:$O$29,MATCH(E138,Cost_Components!$A$2:$A$29,0)),"")</f>
        <v>Both</v>
      </c>
      <c r="AF138" s="11">
        <v>67922.367517799707</v>
      </c>
      <c r="AG138" s="11">
        <v>66989.085851644501</v>
      </c>
      <c r="AH138" s="23">
        <f t="shared" si="29"/>
        <v>1</v>
      </c>
    </row>
    <row r="139" spans="1:34" hidden="1">
      <c r="A139" t="s">
        <v>242</v>
      </c>
      <c r="B139" s="20">
        <v>2032</v>
      </c>
      <c r="C139" t="s">
        <v>242</v>
      </c>
      <c r="D139" t="s">
        <v>232</v>
      </c>
      <c r="E139" s="22" t="s">
        <v>314</v>
      </c>
      <c r="F139" s="22" t="s">
        <v>315</v>
      </c>
      <c r="G139" s="22" t="s">
        <v>243</v>
      </c>
      <c r="H139" s="22" t="s">
        <v>237</v>
      </c>
      <c r="I139" s="22" t="s">
        <v>309</v>
      </c>
      <c r="J139" s="17">
        <f>IFERROR(INDEX(Cost_Components!$K$2:$K$29,MATCH(E139,Cost_Components!$A$2:$A$29,0)),"")</f>
        <v>1</v>
      </c>
      <c r="K139" s="17">
        <f t="shared" si="20"/>
        <v>0.46076923076923082</v>
      </c>
      <c r="L139" s="17">
        <f>IFERROR(INDEX(Cost_Components!$S$2:$S$29,MATCH(E139,Cost_Components!$A$2:$A$29,0)),"")</f>
        <v>0.31</v>
      </c>
      <c r="M139" s="28">
        <f>IFERROR(INDEX(Cost_Components!$L$2:$L$29,MATCH(E139,Cost_Components!$A$2:$A$29,0)),"")</f>
        <v>1</v>
      </c>
      <c r="N139" s="29">
        <f>IFERROR(INDEX(Cost_Components!$P$2:$P$29,MATCH(E139,Cost_Components!$A$2:$A$29,0)),"")</f>
        <v>5.133311162</v>
      </c>
      <c r="O139" s="23">
        <f t="shared" si="21"/>
        <v>68463.587806792799</v>
      </c>
      <c r="P139" s="23">
        <f t="shared" si="22"/>
        <v>67315.118815787195</v>
      </c>
      <c r="Q139" s="23">
        <f t="shared" si="23"/>
        <v>107120.32974441534</v>
      </c>
      <c r="R139" s="23">
        <f t="shared" si="24"/>
        <v>161934.99599078984</v>
      </c>
      <c r="S139" s="23">
        <f t="shared" si="25"/>
        <v>54814.666246374501</v>
      </c>
      <c r="T139" s="16">
        <f>IFERROR(INDEX(Cost_Components!$R$2:$R$29,MATCH(E139,Cost_Components!$A$2:$A$29,0)),"")</f>
        <v>1</v>
      </c>
      <c r="U139" s="26">
        <f>IFERROR(INDEX(Cost_Components!$Q$2:$Q$29,MATCH(E139,Cost_Components!$A$2:$A$29,0)),"")</f>
        <v>2023</v>
      </c>
      <c r="V139" s="30">
        <f>1/(1+Calculation_Assumptions!$B$5)^(B139-Calculation_Assumptions!$B$2)</f>
        <v>0.81309151134335378</v>
      </c>
      <c r="W139" s="23">
        <f t="shared" si="26"/>
        <v>87098.630807485082</v>
      </c>
      <c r="X139" s="23">
        <f t="shared" si="27"/>
        <v>131667.97062953125</v>
      </c>
      <c r="Y139" s="23">
        <f t="shared" si="28"/>
        <v>44569.339822046168</v>
      </c>
      <c r="Z139" s="17">
        <f>IFERROR(INDEX(Cost_Components!$T$2:$T$29,MATCH(E139,Cost_Components!$A$2:$A$29,0)),"")</f>
        <v>0.8</v>
      </c>
      <c r="AA139" s="26">
        <f>IFERROR(INDEX(Cost_Components!$U$2:$U$29,MATCH(E139,Cost_Components!$A$2:$A$29,0)),"")</f>
        <v>2025</v>
      </c>
      <c r="AB139" s="26">
        <f>IFERROR(INDEX(Cost_Components!$V$2:$V$29,MATCH(E139,Cost_Components!$A$2:$A$29,0)),"")</f>
        <v>2050</v>
      </c>
      <c r="AC139" s="26">
        <f>IFERROR(INDEX(Cost_Components!$M$2:$M$29,MATCH(E139,Cost_Components!$A$2:$A$29,0)),"")</f>
        <v>0</v>
      </c>
      <c r="AD139" s="26">
        <f>IFERROR(INDEX(Cost_Components!$N$2:$N$29,MATCH(E139,Cost_Components!$A$2:$A$29,0)),"")</f>
        <v>95</v>
      </c>
      <c r="AE139" s="16" t="str">
        <f>IFERROR(INDEX(Cost_Components!$O$2:$O$29,MATCH(E139,Cost_Components!$A$2:$A$29,0)),"")</f>
        <v>Both</v>
      </c>
      <c r="AF139" s="11">
        <v>68463.587806792799</v>
      </c>
      <c r="AG139" s="11">
        <v>67315.118815787195</v>
      </c>
      <c r="AH139" s="23">
        <f t="shared" si="29"/>
        <v>1</v>
      </c>
    </row>
    <row r="140" spans="1:34" hidden="1">
      <c r="A140" t="s">
        <v>242</v>
      </c>
      <c r="B140" s="20">
        <v>2033</v>
      </c>
      <c r="C140" t="s">
        <v>242</v>
      </c>
      <c r="D140" t="s">
        <v>232</v>
      </c>
      <c r="E140" s="22" t="s">
        <v>314</v>
      </c>
      <c r="F140" s="22" t="s">
        <v>315</v>
      </c>
      <c r="G140" s="22" t="s">
        <v>243</v>
      </c>
      <c r="H140" s="22" t="s">
        <v>237</v>
      </c>
      <c r="I140" s="22" t="s">
        <v>309</v>
      </c>
      <c r="J140" s="17">
        <f>IFERROR(INDEX(Cost_Components!$K$2:$K$29,MATCH(E140,Cost_Components!$A$2:$A$29,0)),"")</f>
        <v>1</v>
      </c>
      <c r="K140" s="17">
        <f t="shared" si="20"/>
        <v>0.47961538461538467</v>
      </c>
      <c r="L140" s="17">
        <f>IFERROR(INDEX(Cost_Components!$S$2:$S$29,MATCH(E140,Cost_Components!$A$2:$A$29,0)),"")</f>
        <v>0.31</v>
      </c>
      <c r="M140" s="28">
        <f>IFERROR(INDEX(Cost_Components!$L$2:$L$29,MATCH(E140,Cost_Components!$A$2:$A$29,0)),"")</f>
        <v>1</v>
      </c>
      <c r="N140" s="29">
        <f>IFERROR(INDEX(Cost_Components!$P$2:$P$29,MATCH(E140,Cost_Components!$A$2:$A$29,0)),"")</f>
        <v>5.133311162</v>
      </c>
      <c r="O140" s="23">
        <f t="shared" si="21"/>
        <v>69179.986316818802</v>
      </c>
      <c r="P140" s="23">
        <f t="shared" si="22"/>
        <v>67800.116232870394</v>
      </c>
      <c r="Q140" s="23">
        <f t="shared" si="23"/>
        <v>107892.11896735821</v>
      </c>
      <c r="R140" s="23">
        <f t="shared" si="24"/>
        <v>170322.16451772125</v>
      </c>
      <c r="S140" s="23">
        <f t="shared" si="25"/>
        <v>62430.045550363036</v>
      </c>
      <c r="T140" s="16">
        <f>IFERROR(INDEX(Cost_Components!$R$2:$R$29,MATCH(E140,Cost_Components!$A$2:$A$29,0)),"")</f>
        <v>1</v>
      </c>
      <c r="U140" s="26">
        <f>IFERROR(INDEX(Cost_Components!$Q$2:$Q$29,MATCH(E140,Cost_Components!$A$2:$A$29,0)),"")</f>
        <v>2023</v>
      </c>
      <c r="V140" s="30">
        <f>1/(1+Calculation_Assumptions!$B$5)^(B140-Calculation_Assumptions!$B$2)</f>
        <v>0.78940923431393573</v>
      </c>
      <c r="W140" s="23">
        <f t="shared" si="26"/>
        <v>85171.035022530312</v>
      </c>
      <c r="X140" s="23">
        <f t="shared" si="27"/>
        <v>134453.88947862652</v>
      </c>
      <c r="Y140" s="23">
        <f t="shared" si="28"/>
        <v>49282.854456096218</v>
      </c>
      <c r="Z140" s="17">
        <f>IFERROR(INDEX(Cost_Components!$T$2:$T$29,MATCH(E140,Cost_Components!$A$2:$A$29,0)),"")</f>
        <v>0.8</v>
      </c>
      <c r="AA140" s="26">
        <f>IFERROR(INDEX(Cost_Components!$U$2:$U$29,MATCH(E140,Cost_Components!$A$2:$A$29,0)),"")</f>
        <v>2025</v>
      </c>
      <c r="AB140" s="26">
        <f>IFERROR(INDEX(Cost_Components!$V$2:$V$29,MATCH(E140,Cost_Components!$A$2:$A$29,0)),"")</f>
        <v>2050</v>
      </c>
      <c r="AC140" s="26">
        <f>IFERROR(INDEX(Cost_Components!$M$2:$M$29,MATCH(E140,Cost_Components!$A$2:$A$29,0)),"")</f>
        <v>0</v>
      </c>
      <c r="AD140" s="26">
        <f>IFERROR(INDEX(Cost_Components!$N$2:$N$29,MATCH(E140,Cost_Components!$A$2:$A$29,0)),"")</f>
        <v>95</v>
      </c>
      <c r="AE140" s="16" t="str">
        <f>IFERROR(INDEX(Cost_Components!$O$2:$O$29,MATCH(E140,Cost_Components!$A$2:$A$29,0)),"")</f>
        <v>Both</v>
      </c>
      <c r="AF140" s="11">
        <v>69179.986316818802</v>
      </c>
      <c r="AG140" s="11">
        <v>67800.116232870394</v>
      </c>
      <c r="AH140" s="23">
        <f t="shared" si="29"/>
        <v>1</v>
      </c>
    </row>
    <row r="141" spans="1:34" hidden="1">
      <c r="A141" t="s">
        <v>242</v>
      </c>
      <c r="B141" s="20">
        <v>2034</v>
      </c>
      <c r="C141" t="s">
        <v>242</v>
      </c>
      <c r="D141" t="s">
        <v>232</v>
      </c>
      <c r="E141" s="22" t="s">
        <v>314</v>
      </c>
      <c r="F141" s="22" t="s">
        <v>315</v>
      </c>
      <c r="G141" s="22" t="s">
        <v>243</v>
      </c>
      <c r="H141" s="22" t="s">
        <v>237</v>
      </c>
      <c r="I141" s="22" t="s">
        <v>309</v>
      </c>
      <c r="J141" s="17">
        <f>IFERROR(INDEX(Cost_Components!$K$2:$K$29,MATCH(E141,Cost_Components!$A$2:$A$29,0)),"")</f>
        <v>1</v>
      </c>
      <c r="K141" s="17">
        <f t="shared" si="20"/>
        <v>0.49846153846153851</v>
      </c>
      <c r="L141" s="17">
        <f>IFERROR(INDEX(Cost_Components!$S$2:$S$29,MATCH(E141,Cost_Components!$A$2:$A$29,0)),"")</f>
        <v>0.31</v>
      </c>
      <c r="M141" s="28">
        <f>IFERROR(INDEX(Cost_Components!$L$2:$L$29,MATCH(E141,Cost_Components!$A$2:$A$29,0)),"")</f>
        <v>1</v>
      </c>
      <c r="N141" s="29">
        <f>IFERROR(INDEX(Cost_Components!$P$2:$P$29,MATCH(E141,Cost_Components!$A$2:$A$29,0)),"")</f>
        <v>5.133311162</v>
      </c>
      <c r="O141" s="23">
        <f t="shared" si="21"/>
        <v>70054.739824744203</v>
      </c>
      <c r="P141" s="23">
        <f t="shared" si="22"/>
        <v>68427.464519574001</v>
      </c>
      <c r="Q141" s="23">
        <f t="shared" si="23"/>
        <v>108890.43489576333</v>
      </c>
      <c r="R141" s="23">
        <f t="shared" si="24"/>
        <v>179253.13851915443</v>
      </c>
      <c r="S141" s="23">
        <f t="shared" si="25"/>
        <v>70362.703623391091</v>
      </c>
      <c r="T141" s="16">
        <f>IFERROR(INDEX(Cost_Components!$R$2:$R$29,MATCH(E141,Cost_Components!$A$2:$A$29,0)),"")</f>
        <v>1</v>
      </c>
      <c r="U141" s="26">
        <f>IFERROR(INDEX(Cost_Components!$Q$2:$Q$29,MATCH(E141,Cost_Components!$A$2:$A$29,0)),"")</f>
        <v>2023</v>
      </c>
      <c r="V141" s="30">
        <f>1/(1+Calculation_Assumptions!$B$5)^(B141-Calculation_Assumptions!$B$2)</f>
        <v>0.76641673234362695</v>
      </c>
      <c r="W141" s="23">
        <f t="shared" si="26"/>
        <v>83455.451296287385</v>
      </c>
      <c r="X141" s="23">
        <f t="shared" si="27"/>
        <v>137382.60468618985</v>
      </c>
      <c r="Y141" s="23">
        <f t="shared" si="28"/>
        <v>53927.15338990248</v>
      </c>
      <c r="Z141" s="17">
        <f>IFERROR(INDEX(Cost_Components!$T$2:$T$29,MATCH(E141,Cost_Components!$A$2:$A$29,0)),"")</f>
        <v>0.8</v>
      </c>
      <c r="AA141" s="26">
        <f>IFERROR(INDEX(Cost_Components!$U$2:$U$29,MATCH(E141,Cost_Components!$A$2:$A$29,0)),"")</f>
        <v>2025</v>
      </c>
      <c r="AB141" s="26">
        <f>IFERROR(INDEX(Cost_Components!$V$2:$V$29,MATCH(E141,Cost_Components!$A$2:$A$29,0)),"")</f>
        <v>2050</v>
      </c>
      <c r="AC141" s="26">
        <f>IFERROR(INDEX(Cost_Components!$M$2:$M$29,MATCH(E141,Cost_Components!$A$2:$A$29,0)),"")</f>
        <v>0</v>
      </c>
      <c r="AD141" s="26">
        <f>IFERROR(INDEX(Cost_Components!$N$2:$N$29,MATCH(E141,Cost_Components!$A$2:$A$29,0)),"")</f>
        <v>95</v>
      </c>
      <c r="AE141" s="16" t="str">
        <f>IFERROR(INDEX(Cost_Components!$O$2:$O$29,MATCH(E141,Cost_Components!$A$2:$A$29,0)),"")</f>
        <v>Both</v>
      </c>
      <c r="AF141" s="11">
        <v>70054.739824744203</v>
      </c>
      <c r="AG141" s="11">
        <v>68427.464519574001</v>
      </c>
      <c r="AH141" s="23">
        <f t="shared" si="29"/>
        <v>1</v>
      </c>
    </row>
    <row r="142" spans="1:34" hidden="1">
      <c r="A142" t="s">
        <v>242</v>
      </c>
      <c r="B142" s="20">
        <v>2035</v>
      </c>
      <c r="C142" t="s">
        <v>242</v>
      </c>
      <c r="D142" t="s">
        <v>232</v>
      </c>
      <c r="E142" s="22" t="s">
        <v>314</v>
      </c>
      <c r="F142" s="22" t="s">
        <v>315</v>
      </c>
      <c r="G142" s="22" t="s">
        <v>243</v>
      </c>
      <c r="H142" s="22" t="s">
        <v>237</v>
      </c>
      <c r="I142" s="22" t="s">
        <v>309</v>
      </c>
      <c r="J142" s="17">
        <f>IFERROR(INDEX(Cost_Components!$K$2:$K$29,MATCH(E142,Cost_Components!$A$2:$A$29,0)),"")</f>
        <v>1</v>
      </c>
      <c r="K142" s="17">
        <f t="shared" si="20"/>
        <v>0.51730769230769236</v>
      </c>
      <c r="L142" s="17">
        <f>IFERROR(INDEX(Cost_Components!$S$2:$S$29,MATCH(E142,Cost_Components!$A$2:$A$29,0)),"")</f>
        <v>0.31</v>
      </c>
      <c r="M142" s="28">
        <f>IFERROR(INDEX(Cost_Components!$L$2:$L$29,MATCH(E142,Cost_Components!$A$2:$A$29,0)),"")</f>
        <v>1</v>
      </c>
      <c r="N142" s="29">
        <f>IFERROR(INDEX(Cost_Components!$P$2:$P$29,MATCH(E142,Cost_Components!$A$2:$A$29,0)),"")</f>
        <v>5.133311162</v>
      </c>
      <c r="O142" s="23">
        <f t="shared" si="21"/>
        <v>71076.165415017502</v>
      </c>
      <c r="P142" s="23">
        <f t="shared" si="22"/>
        <v>69185.700284583494</v>
      </c>
      <c r="Q142" s="23">
        <f t="shared" si="23"/>
        <v>110097.0355317081</v>
      </c>
      <c r="R142" s="23">
        <f t="shared" si="24"/>
        <v>188742.85329140621</v>
      </c>
      <c r="S142" s="23">
        <f t="shared" si="25"/>
        <v>78645.817759698111</v>
      </c>
      <c r="T142" s="16">
        <f>IFERROR(INDEX(Cost_Components!$R$2:$R$29,MATCH(E142,Cost_Components!$A$2:$A$29,0)),"")</f>
        <v>1</v>
      </c>
      <c r="U142" s="26">
        <f>IFERROR(INDEX(Cost_Components!$Q$2:$Q$29,MATCH(E142,Cost_Components!$A$2:$A$29,0)),"")</f>
        <v>2023</v>
      </c>
      <c r="V142" s="30">
        <f>1/(1+Calculation_Assumptions!$B$5)^(B142-Calculation_Assumptions!$B$2)</f>
        <v>0.74409391489672516</v>
      </c>
      <c r="W142" s="23">
        <f t="shared" si="26"/>
        <v>81922.534187312529</v>
      </c>
      <c r="X142" s="23">
        <f t="shared" si="27"/>
        <v>140442.40861438069</v>
      </c>
      <c r="Y142" s="23">
        <f t="shared" si="28"/>
        <v>58519.874427068164</v>
      </c>
      <c r="Z142" s="17">
        <f>IFERROR(INDEX(Cost_Components!$T$2:$T$29,MATCH(E142,Cost_Components!$A$2:$A$29,0)),"")</f>
        <v>0.8</v>
      </c>
      <c r="AA142" s="26">
        <f>IFERROR(INDEX(Cost_Components!$U$2:$U$29,MATCH(E142,Cost_Components!$A$2:$A$29,0)),"")</f>
        <v>2025</v>
      </c>
      <c r="AB142" s="26">
        <f>IFERROR(INDEX(Cost_Components!$V$2:$V$29,MATCH(E142,Cost_Components!$A$2:$A$29,0)),"")</f>
        <v>2050</v>
      </c>
      <c r="AC142" s="26">
        <f>IFERROR(INDEX(Cost_Components!$M$2:$M$29,MATCH(E142,Cost_Components!$A$2:$A$29,0)),"")</f>
        <v>0</v>
      </c>
      <c r="AD142" s="26">
        <f>IFERROR(INDEX(Cost_Components!$N$2:$N$29,MATCH(E142,Cost_Components!$A$2:$A$29,0)),"")</f>
        <v>95</v>
      </c>
      <c r="AE142" s="16" t="str">
        <f>IFERROR(INDEX(Cost_Components!$O$2:$O$29,MATCH(E142,Cost_Components!$A$2:$A$29,0)),"")</f>
        <v>Both</v>
      </c>
      <c r="AF142" s="11">
        <v>71076.165415017502</v>
      </c>
      <c r="AG142" s="11">
        <v>69185.700284583494</v>
      </c>
      <c r="AH142" s="23">
        <f t="shared" si="29"/>
        <v>1</v>
      </c>
    </row>
    <row r="143" spans="1:34" hidden="1">
      <c r="A143" t="s">
        <v>242</v>
      </c>
      <c r="B143" s="20">
        <v>2036</v>
      </c>
      <c r="C143" t="s">
        <v>242</v>
      </c>
      <c r="D143" t="s">
        <v>232</v>
      </c>
      <c r="E143" s="22" t="s">
        <v>314</v>
      </c>
      <c r="F143" s="22" t="s">
        <v>315</v>
      </c>
      <c r="G143" s="22" t="s">
        <v>243</v>
      </c>
      <c r="H143" s="22" t="s">
        <v>237</v>
      </c>
      <c r="I143" s="22" t="s">
        <v>309</v>
      </c>
      <c r="J143" s="17">
        <f>IFERROR(INDEX(Cost_Components!$K$2:$K$29,MATCH(E143,Cost_Components!$A$2:$A$29,0)),"")</f>
        <v>1</v>
      </c>
      <c r="K143" s="17">
        <f t="shared" si="20"/>
        <v>0.5361538461538462</v>
      </c>
      <c r="L143" s="17">
        <f>IFERROR(INDEX(Cost_Components!$S$2:$S$29,MATCH(E143,Cost_Components!$A$2:$A$29,0)),"")</f>
        <v>0.31</v>
      </c>
      <c r="M143" s="28">
        <f>IFERROR(INDEX(Cost_Components!$L$2:$L$29,MATCH(E143,Cost_Components!$A$2:$A$29,0)),"")</f>
        <v>1</v>
      </c>
      <c r="N143" s="29">
        <f>IFERROR(INDEX(Cost_Components!$P$2:$P$29,MATCH(E143,Cost_Components!$A$2:$A$29,0)),"")</f>
        <v>5.133311162</v>
      </c>
      <c r="O143" s="23">
        <f t="shared" si="21"/>
        <v>72229.193251809993</v>
      </c>
      <c r="P143" s="23">
        <f t="shared" si="22"/>
        <v>70059.597673552693</v>
      </c>
      <c r="Q143" s="23">
        <f t="shared" si="23"/>
        <v>111487.69157029197</v>
      </c>
      <c r="R143" s="23">
        <f t="shared" si="24"/>
        <v>198792.40152878049</v>
      </c>
      <c r="S143" s="23">
        <f t="shared" si="25"/>
        <v>87304.709958488529</v>
      </c>
      <c r="T143" s="16">
        <f>IFERROR(INDEX(Cost_Components!$R$2:$R$29,MATCH(E143,Cost_Components!$A$2:$A$29,0)),"")</f>
        <v>1</v>
      </c>
      <c r="U143" s="26">
        <f>IFERROR(INDEX(Cost_Components!$Q$2:$Q$29,MATCH(E143,Cost_Components!$A$2:$A$29,0)),"")</f>
        <v>2023</v>
      </c>
      <c r="V143" s="30">
        <f>1/(1+Calculation_Assumptions!$B$5)^(B143-Calculation_Assumptions!$B$2)</f>
        <v>0.72242127659876232</v>
      </c>
      <c r="W143" s="23">
        <f t="shared" si="26"/>
        <v>80541.080469259396</v>
      </c>
      <c r="X143" s="23">
        <f t="shared" si="27"/>
        <v>143611.86049055535</v>
      </c>
      <c r="Y143" s="23">
        <f t="shared" si="28"/>
        <v>63070.780021295963</v>
      </c>
      <c r="Z143" s="17">
        <f>IFERROR(INDEX(Cost_Components!$T$2:$T$29,MATCH(E143,Cost_Components!$A$2:$A$29,0)),"")</f>
        <v>0.8</v>
      </c>
      <c r="AA143" s="26">
        <f>IFERROR(INDEX(Cost_Components!$U$2:$U$29,MATCH(E143,Cost_Components!$A$2:$A$29,0)),"")</f>
        <v>2025</v>
      </c>
      <c r="AB143" s="26">
        <f>IFERROR(INDEX(Cost_Components!$V$2:$V$29,MATCH(E143,Cost_Components!$A$2:$A$29,0)),"")</f>
        <v>2050</v>
      </c>
      <c r="AC143" s="26">
        <f>IFERROR(INDEX(Cost_Components!$M$2:$M$29,MATCH(E143,Cost_Components!$A$2:$A$29,0)),"")</f>
        <v>0</v>
      </c>
      <c r="AD143" s="26">
        <f>IFERROR(INDEX(Cost_Components!$N$2:$N$29,MATCH(E143,Cost_Components!$A$2:$A$29,0)),"")</f>
        <v>95</v>
      </c>
      <c r="AE143" s="16" t="str">
        <f>IFERROR(INDEX(Cost_Components!$O$2:$O$29,MATCH(E143,Cost_Components!$A$2:$A$29,0)),"")</f>
        <v>Both</v>
      </c>
      <c r="AF143" s="11">
        <v>72229.193251809993</v>
      </c>
      <c r="AG143" s="11">
        <v>70059.597673552693</v>
      </c>
      <c r="AH143" s="23">
        <f t="shared" si="29"/>
        <v>1</v>
      </c>
    </row>
    <row r="144" spans="1:34" hidden="1">
      <c r="A144" t="s">
        <v>242</v>
      </c>
      <c r="B144" s="20">
        <v>2037</v>
      </c>
      <c r="C144" t="s">
        <v>242</v>
      </c>
      <c r="D144" t="s">
        <v>232</v>
      </c>
      <c r="E144" s="22" t="s">
        <v>314</v>
      </c>
      <c r="F144" s="22" t="s">
        <v>315</v>
      </c>
      <c r="G144" s="22" t="s">
        <v>243</v>
      </c>
      <c r="H144" s="22" t="s">
        <v>237</v>
      </c>
      <c r="I144" s="22" t="s">
        <v>309</v>
      </c>
      <c r="J144" s="17">
        <f>IFERROR(INDEX(Cost_Components!$K$2:$K$29,MATCH(E144,Cost_Components!$A$2:$A$29,0)),"")</f>
        <v>1</v>
      </c>
      <c r="K144" s="17">
        <f t="shared" si="20"/>
        <v>0.55500000000000005</v>
      </c>
      <c r="L144" s="17">
        <f>IFERROR(INDEX(Cost_Components!$S$2:$S$29,MATCH(E144,Cost_Components!$A$2:$A$29,0)),"")</f>
        <v>0.31</v>
      </c>
      <c r="M144" s="28">
        <f>IFERROR(INDEX(Cost_Components!$L$2:$L$29,MATCH(E144,Cost_Components!$A$2:$A$29,0)),"")</f>
        <v>1</v>
      </c>
      <c r="N144" s="29">
        <f>IFERROR(INDEX(Cost_Components!$P$2:$P$29,MATCH(E144,Cost_Components!$A$2:$A$29,0)),"")</f>
        <v>5.133311162</v>
      </c>
      <c r="O144" s="23">
        <f t="shared" si="21"/>
        <v>73501.496991194304</v>
      </c>
      <c r="P144" s="23">
        <f t="shared" si="22"/>
        <v>71036.725100033305</v>
      </c>
      <c r="Q144" s="23">
        <f t="shared" si="23"/>
        <v>113042.62029905723</v>
      </c>
      <c r="R144" s="23">
        <f t="shared" si="24"/>
        <v>209404.86048537696</v>
      </c>
      <c r="S144" s="23">
        <f t="shared" si="25"/>
        <v>96362.24018631973</v>
      </c>
      <c r="T144" s="16">
        <f>IFERROR(INDEX(Cost_Components!$R$2:$R$29,MATCH(E144,Cost_Components!$A$2:$A$29,0)),"")</f>
        <v>1</v>
      </c>
      <c r="U144" s="26">
        <f>IFERROR(INDEX(Cost_Components!$Q$2:$Q$29,MATCH(E144,Cost_Components!$A$2:$A$29,0)),"")</f>
        <v>2023</v>
      </c>
      <c r="V144" s="30">
        <f>1/(1+Calculation_Assumptions!$B$5)^(B144-Calculation_Assumptions!$B$2)</f>
        <v>0.70137988019297326</v>
      </c>
      <c r="W144" s="23">
        <f t="shared" si="26"/>
        <v>79285.819482052524</v>
      </c>
      <c r="X144" s="23">
        <f t="shared" si="27"/>
        <v>146872.35595905996</v>
      </c>
      <c r="Y144" s="23">
        <f t="shared" si="28"/>
        <v>67586.536477007452</v>
      </c>
      <c r="Z144" s="17">
        <f>IFERROR(INDEX(Cost_Components!$T$2:$T$29,MATCH(E144,Cost_Components!$A$2:$A$29,0)),"")</f>
        <v>0.8</v>
      </c>
      <c r="AA144" s="26">
        <f>IFERROR(INDEX(Cost_Components!$U$2:$U$29,MATCH(E144,Cost_Components!$A$2:$A$29,0)),"")</f>
        <v>2025</v>
      </c>
      <c r="AB144" s="26">
        <f>IFERROR(INDEX(Cost_Components!$V$2:$V$29,MATCH(E144,Cost_Components!$A$2:$A$29,0)),"")</f>
        <v>2050</v>
      </c>
      <c r="AC144" s="26">
        <f>IFERROR(INDEX(Cost_Components!$M$2:$M$29,MATCH(E144,Cost_Components!$A$2:$A$29,0)),"")</f>
        <v>0</v>
      </c>
      <c r="AD144" s="26">
        <f>IFERROR(INDEX(Cost_Components!$N$2:$N$29,MATCH(E144,Cost_Components!$A$2:$A$29,0)),"")</f>
        <v>95</v>
      </c>
      <c r="AE144" s="16" t="str">
        <f>IFERROR(INDEX(Cost_Components!$O$2:$O$29,MATCH(E144,Cost_Components!$A$2:$A$29,0)),"")</f>
        <v>Both</v>
      </c>
      <c r="AF144" s="11">
        <v>73501.496991194304</v>
      </c>
      <c r="AG144" s="11">
        <v>71036.725100033305</v>
      </c>
      <c r="AH144" s="23">
        <f t="shared" si="29"/>
        <v>1</v>
      </c>
    </row>
    <row r="145" spans="1:34" hidden="1">
      <c r="A145" t="s">
        <v>242</v>
      </c>
      <c r="B145" s="20">
        <v>2038</v>
      </c>
      <c r="C145" t="s">
        <v>242</v>
      </c>
      <c r="D145" t="s">
        <v>232</v>
      </c>
      <c r="E145" s="22" t="s">
        <v>314</v>
      </c>
      <c r="F145" s="22" t="s">
        <v>315</v>
      </c>
      <c r="G145" s="22" t="s">
        <v>243</v>
      </c>
      <c r="H145" s="22" t="s">
        <v>237</v>
      </c>
      <c r="I145" s="22" t="s">
        <v>309</v>
      </c>
      <c r="J145" s="17">
        <f>IFERROR(INDEX(Cost_Components!$K$2:$K$29,MATCH(E145,Cost_Components!$A$2:$A$29,0)),"")</f>
        <v>1</v>
      </c>
      <c r="K145" s="17">
        <f t="shared" si="20"/>
        <v>0.57384615384615389</v>
      </c>
      <c r="L145" s="17">
        <f>IFERROR(INDEX(Cost_Components!$S$2:$S$29,MATCH(E145,Cost_Components!$A$2:$A$29,0)),"")</f>
        <v>0.31</v>
      </c>
      <c r="M145" s="28">
        <f>IFERROR(INDEX(Cost_Components!$L$2:$L$29,MATCH(E145,Cost_Components!$A$2:$A$29,0)),"")</f>
        <v>1</v>
      </c>
      <c r="N145" s="29">
        <f>IFERROR(INDEX(Cost_Components!$P$2:$P$29,MATCH(E145,Cost_Components!$A$2:$A$29,0)),"")</f>
        <v>5.133311162</v>
      </c>
      <c r="O145" s="23">
        <f t="shared" si="21"/>
        <v>74882.338348417907</v>
      </c>
      <c r="P145" s="23">
        <f t="shared" si="22"/>
        <v>72106.179756502301</v>
      </c>
      <c r="Q145" s="23">
        <f t="shared" si="23"/>
        <v>114744.47179190184</v>
      </c>
      <c r="R145" s="23">
        <f t="shared" si="24"/>
        <v>220583.21545178723</v>
      </c>
      <c r="S145" s="23">
        <f t="shared" si="25"/>
        <v>105838.74365988538</v>
      </c>
      <c r="T145" s="16">
        <f>IFERROR(INDEX(Cost_Components!$R$2:$R$29,MATCH(E145,Cost_Components!$A$2:$A$29,0)),"")</f>
        <v>1</v>
      </c>
      <c r="U145" s="26">
        <f>IFERROR(INDEX(Cost_Components!$Q$2:$Q$29,MATCH(E145,Cost_Components!$A$2:$A$29,0)),"")</f>
        <v>2023</v>
      </c>
      <c r="V145" s="30">
        <f>1/(1+Calculation_Assumptions!$B$5)^(B145-Calculation_Assumptions!$B$2)</f>
        <v>0.68095133999317792</v>
      </c>
      <c r="W145" s="23">
        <f t="shared" si="26"/>
        <v>78135.401823504959</v>
      </c>
      <c r="X145" s="23">
        <f t="shared" si="27"/>
        <v>150206.43614189839</v>
      </c>
      <c r="Y145" s="23">
        <f t="shared" si="28"/>
        <v>72071.034318393416</v>
      </c>
      <c r="Z145" s="17">
        <f>IFERROR(INDEX(Cost_Components!$T$2:$T$29,MATCH(E145,Cost_Components!$A$2:$A$29,0)),"")</f>
        <v>0.8</v>
      </c>
      <c r="AA145" s="26">
        <f>IFERROR(INDEX(Cost_Components!$U$2:$U$29,MATCH(E145,Cost_Components!$A$2:$A$29,0)),"")</f>
        <v>2025</v>
      </c>
      <c r="AB145" s="26">
        <f>IFERROR(INDEX(Cost_Components!$V$2:$V$29,MATCH(E145,Cost_Components!$A$2:$A$29,0)),"")</f>
        <v>2050</v>
      </c>
      <c r="AC145" s="26">
        <f>IFERROR(INDEX(Cost_Components!$M$2:$M$29,MATCH(E145,Cost_Components!$A$2:$A$29,0)),"")</f>
        <v>0</v>
      </c>
      <c r="AD145" s="26">
        <f>IFERROR(INDEX(Cost_Components!$N$2:$N$29,MATCH(E145,Cost_Components!$A$2:$A$29,0)),"")</f>
        <v>95</v>
      </c>
      <c r="AE145" s="16" t="str">
        <f>IFERROR(INDEX(Cost_Components!$O$2:$O$29,MATCH(E145,Cost_Components!$A$2:$A$29,0)),"")</f>
        <v>Both</v>
      </c>
      <c r="AF145" s="11">
        <v>74882.338348417907</v>
      </c>
      <c r="AG145" s="11">
        <v>72106.179756502301</v>
      </c>
      <c r="AH145" s="23">
        <f t="shared" si="29"/>
        <v>1</v>
      </c>
    </row>
    <row r="146" spans="1:34" hidden="1">
      <c r="A146" t="s">
        <v>242</v>
      </c>
      <c r="B146" s="20">
        <v>2039</v>
      </c>
      <c r="C146" t="s">
        <v>242</v>
      </c>
      <c r="D146" t="s">
        <v>232</v>
      </c>
      <c r="E146" s="22" t="s">
        <v>314</v>
      </c>
      <c r="F146" s="22" t="s">
        <v>315</v>
      </c>
      <c r="G146" s="22" t="s">
        <v>243</v>
      </c>
      <c r="H146" s="22" t="s">
        <v>237</v>
      </c>
      <c r="I146" s="22" t="s">
        <v>309</v>
      </c>
      <c r="J146" s="17">
        <f>IFERROR(INDEX(Cost_Components!$K$2:$K$29,MATCH(E146,Cost_Components!$A$2:$A$29,0)),"")</f>
        <v>1</v>
      </c>
      <c r="K146" s="17">
        <f t="shared" si="20"/>
        <v>0.59269230769230763</v>
      </c>
      <c r="L146" s="17">
        <f>IFERROR(INDEX(Cost_Components!$S$2:$S$29,MATCH(E146,Cost_Components!$A$2:$A$29,0)),"")</f>
        <v>0.31</v>
      </c>
      <c r="M146" s="28">
        <f>IFERROR(INDEX(Cost_Components!$L$2:$L$29,MATCH(E146,Cost_Components!$A$2:$A$29,0)),"")</f>
        <v>1</v>
      </c>
      <c r="N146" s="29">
        <f>IFERROR(INDEX(Cost_Components!$P$2:$P$29,MATCH(E146,Cost_Components!$A$2:$A$29,0)),"")</f>
        <v>5.133311162</v>
      </c>
      <c r="O146" s="23">
        <f t="shared" si="21"/>
        <v>76361.791795711106</v>
      </c>
      <c r="P146" s="23">
        <f t="shared" si="22"/>
        <v>73257.679898901595</v>
      </c>
      <c r="Q146" s="23">
        <f t="shared" si="23"/>
        <v>116576.88443744893</v>
      </c>
      <c r="R146" s="23">
        <f t="shared" si="24"/>
        <v>232328.76908771179</v>
      </c>
      <c r="S146" s="23">
        <f t="shared" si="25"/>
        <v>115751.88465026286</v>
      </c>
      <c r="T146" s="16">
        <f>IFERROR(INDEX(Cost_Components!$R$2:$R$29,MATCH(E146,Cost_Components!$A$2:$A$29,0)),"")</f>
        <v>1</v>
      </c>
      <c r="U146" s="26">
        <f>IFERROR(INDEX(Cost_Components!$Q$2:$Q$29,MATCH(E146,Cost_Components!$A$2:$A$29,0)),"")</f>
        <v>2023</v>
      </c>
      <c r="V146" s="30">
        <f>1/(1+Calculation_Assumptions!$B$5)^(B146-Calculation_Assumptions!$B$2)</f>
        <v>0.66111780581861923</v>
      </c>
      <c r="W146" s="23">
        <f t="shared" si="26"/>
        <v>77071.054048456979</v>
      </c>
      <c r="X146" s="23">
        <f t="shared" si="27"/>
        <v>153596.68604780867</v>
      </c>
      <c r="Y146" s="23">
        <f t="shared" si="28"/>
        <v>76525.631999351695</v>
      </c>
      <c r="Z146" s="17">
        <f>IFERROR(INDEX(Cost_Components!$T$2:$T$29,MATCH(E146,Cost_Components!$A$2:$A$29,0)),"")</f>
        <v>0.8</v>
      </c>
      <c r="AA146" s="26">
        <f>IFERROR(INDEX(Cost_Components!$U$2:$U$29,MATCH(E146,Cost_Components!$A$2:$A$29,0)),"")</f>
        <v>2025</v>
      </c>
      <c r="AB146" s="26">
        <f>IFERROR(INDEX(Cost_Components!$V$2:$V$29,MATCH(E146,Cost_Components!$A$2:$A$29,0)),"")</f>
        <v>2050</v>
      </c>
      <c r="AC146" s="26">
        <f>IFERROR(INDEX(Cost_Components!$M$2:$M$29,MATCH(E146,Cost_Components!$A$2:$A$29,0)),"")</f>
        <v>0</v>
      </c>
      <c r="AD146" s="26">
        <f>IFERROR(INDEX(Cost_Components!$N$2:$N$29,MATCH(E146,Cost_Components!$A$2:$A$29,0)),"")</f>
        <v>95</v>
      </c>
      <c r="AE146" s="16" t="str">
        <f>IFERROR(INDEX(Cost_Components!$O$2:$O$29,MATCH(E146,Cost_Components!$A$2:$A$29,0)),"")</f>
        <v>Both</v>
      </c>
      <c r="AF146" s="11">
        <v>76361.791795711106</v>
      </c>
      <c r="AG146" s="11">
        <v>73257.679898901595</v>
      </c>
      <c r="AH146" s="23">
        <f t="shared" si="29"/>
        <v>1</v>
      </c>
    </row>
    <row r="147" spans="1:34" hidden="1">
      <c r="A147" t="s">
        <v>242</v>
      </c>
      <c r="B147" s="20">
        <v>2040</v>
      </c>
      <c r="C147" t="s">
        <v>242</v>
      </c>
      <c r="D147" t="s">
        <v>232</v>
      </c>
      <c r="E147" s="22" t="s">
        <v>314</v>
      </c>
      <c r="F147" s="22" t="s">
        <v>315</v>
      </c>
      <c r="G147" s="22" t="s">
        <v>243</v>
      </c>
      <c r="H147" s="22" t="s">
        <v>237</v>
      </c>
      <c r="I147" s="22" t="s">
        <v>309</v>
      </c>
      <c r="J147" s="17">
        <f>IFERROR(INDEX(Cost_Components!$K$2:$K$29,MATCH(E147,Cost_Components!$A$2:$A$29,0)),"")</f>
        <v>1</v>
      </c>
      <c r="K147" s="17">
        <f t="shared" si="20"/>
        <v>0.61153846153846159</v>
      </c>
      <c r="L147" s="17">
        <f>IFERROR(INDEX(Cost_Components!$S$2:$S$29,MATCH(E147,Cost_Components!$A$2:$A$29,0)),"")</f>
        <v>0.31</v>
      </c>
      <c r="M147" s="28">
        <f>IFERROR(INDEX(Cost_Components!$L$2:$L$29,MATCH(E147,Cost_Components!$A$2:$A$29,0)),"")</f>
        <v>1</v>
      </c>
      <c r="N147" s="29">
        <f>IFERROR(INDEX(Cost_Components!$P$2:$P$29,MATCH(E147,Cost_Components!$A$2:$A$29,0)),"")</f>
        <v>5.133311162</v>
      </c>
      <c r="O147" s="23">
        <f t="shared" si="21"/>
        <v>77938.793164719405</v>
      </c>
      <c r="P147" s="23">
        <f t="shared" si="22"/>
        <v>74490.2228736658</v>
      </c>
      <c r="Q147" s="23">
        <f t="shared" si="23"/>
        <v>118538.26268654948</v>
      </c>
      <c r="R147" s="23">
        <f t="shared" si="24"/>
        <v>244666.80087668035</v>
      </c>
      <c r="S147" s="23">
        <f t="shared" si="25"/>
        <v>126128.53819013087</v>
      </c>
      <c r="T147" s="16">
        <f>IFERROR(INDEX(Cost_Components!$R$2:$R$29,MATCH(E147,Cost_Components!$A$2:$A$29,0)),"")</f>
        <v>1</v>
      </c>
      <c r="U147" s="26">
        <f>IFERROR(INDEX(Cost_Components!$Q$2:$Q$29,MATCH(E147,Cost_Components!$A$2:$A$29,0)),"")</f>
        <v>2023</v>
      </c>
      <c r="V147" s="30">
        <f>1/(1+Calculation_Assumptions!$B$5)^(B147-Calculation_Assumptions!$B$2)</f>
        <v>0.64186194739671765</v>
      </c>
      <c r="W147" s="23">
        <f t="shared" si="26"/>
        <v>76085.200129012315</v>
      </c>
      <c r="X147" s="23">
        <f t="shared" si="27"/>
        <v>157042.30927403099</v>
      </c>
      <c r="Y147" s="23">
        <f t="shared" si="28"/>
        <v>80957.10914501868</v>
      </c>
      <c r="Z147" s="17">
        <f>IFERROR(INDEX(Cost_Components!$T$2:$T$29,MATCH(E147,Cost_Components!$A$2:$A$29,0)),"")</f>
        <v>0.8</v>
      </c>
      <c r="AA147" s="26">
        <f>IFERROR(INDEX(Cost_Components!$U$2:$U$29,MATCH(E147,Cost_Components!$A$2:$A$29,0)),"")</f>
        <v>2025</v>
      </c>
      <c r="AB147" s="26">
        <f>IFERROR(INDEX(Cost_Components!$V$2:$V$29,MATCH(E147,Cost_Components!$A$2:$A$29,0)),"")</f>
        <v>2050</v>
      </c>
      <c r="AC147" s="26">
        <f>IFERROR(INDEX(Cost_Components!$M$2:$M$29,MATCH(E147,Cost_Components!$A$2:$A$29,0)),"")</f>
        <v>0</v>
      </c>
      <c r="AD147" s="26">
        <f>IFERROR(INDEX(Cost_Components!$N$2:$N$29,MATCH(E147,Cost_Components!$A$2:$A$29,0)),"")</f>
        <v>95</v>
      </c>
      <c r="AE147" s="16" t="str">
        <f>IFERROR(INDEX(Cost_Components!$O$2:$O$29,MATCH(E147,Cost_Components!$A$2:$A$29,0)),"")</f>
        <v>Both</v>
      </c>
      <c r="AF147" s="11">
        <v>77938.793164719405</v>
      </c>
      <c r="AG147" s="11">
        <v>74490.2228736658</v>
      </c>
      <c r="AH147" s="23">
        <f t="shared" si="29"/>
        <v>1</v>
      </c>
    </row>
    <row r="148" spans="1:34" hidden="1">
      <c r="A148" t="s">
        <v>242</v>
      </c>
      <c r="B148" s="20">
        <v>2041</v>
      </c>
      <c r="C148" t="s">
        <v>242</v>
      </c>
      <c r="D148" t="s">
        <v>232</v>
      </c>
      <c r="E148" s="22" t="s">
        <v>314</v>
      </c>
      <c r="F148" s="22" t="s">
        <v>315</v>
      </c>
      <c r="G148" s="22" t="s">
        <v>243</v>
      </c>
      <c r="H148" s="22" t="s">
        <v>237</v>
      </c>
      <c r="I148" s="22" t="s">
        <v>309</v>
      </c>
      <c r="J148" s="17">
        <f>IFERROR(INDEX(Cost_Components!$K$2:$K$29,MATCH(E148,Cost_Components!$A$2:$A$29,0)),"")</f>
        <v>1</v>
      </c>
      <c r="K148" s="17">
        <f t="shared" si="20"/>
        <v>0.63038461538461543</v>
      </c>
      <c r="L148" s="17">
        <f>IFERROR(INDEX(Cost_Components!$S$2:$S$29,MATCH(E148,Cost_Components!$A$2:$A$29,0)),"")</f>
        <v>0.31</v>
      </c>
      <c r="M148" s="28">
        <f>IFERROR(INDEX(Cost_Components!$L$2:$L$29,MATCH(E148,Cost_Components!$A$2:$A$29,0)),"")</f>
        <v>1</v>
      </c>
      <c r="N148" s="29">
        <f>IFERROR(INDEX(Cost_Components!$P$2:$P$29,MATCH(E148,Cost_Components!$A$2:$A$29,0)),"")</f>
        <v>5.133311162</v>
      </c>
      <c r="O148" s="23">
        <f t="shared" si="21"/>
        <v>79607.439360418895</v>
      </c>
      <c r="P148" s="23">
        <f t="shared" si="22"/>
        <v>75797.708875344499</v>
      </c>
      <c r="Q148" s="23">
        <f t="shared" si="23"/>
        <v>120618.89975738805</v>
      </c>
      <c r="R148" s="23">
        <f t="shared" si="24"/>
        <v>257606.51992313785</v>
      </c>
      <c r="S148" s="23">
        <f t="shared" si="25"/>
        <v>136987.6201657498</v>
      </c>
      <c r="T148" s="16">
        <f>IFERROR(INDEX(Cost_Components!$R$2:$R$29,MATCH(E148,Cost_Components!$A$2:$A$29,0)),"")</f>
        <v>1</v>
      </c>
      <c r="U148" s="26">
        <f>IFERROR(INDEX(Cost_Components!$Q$2:$Q$29,MATCH(E148,Cost_Components!$A$2:$A$29,0)),"")</f>
        <v>2023</v>
      </c>
      <c r="V148" s="30">
        <f>1/(1+Calculation_Assumptions!$B$5)^(B148-Calculation_Assumptions!$B$2)</f>
        <v>0.62316693922011435</v>
      </c>
      <c r="W148" s="23">
        <f t="shared" si="26"/>
        <v>75165.710573909309</v>
      </c>
      <c r="X148" s="23">
        <f t="shared" si="27"/>
        <v>160531.86654364722</v>
      </c>
      <c r="Y148" s="23">
        <f t="shared" si="28"/>
        <v>85366.155969737913</v>
      </c>
      <c r="Z148" s="17">
        <f>IFERROR(INDEX(Cost_Components!$T$2:$T$29,MATCH(E148,Cost_Components!$A$2:$A$29,0)),"")</f>
        <v>0.8</v>
      </c>
      <c r="AA148" s="26">
        <f>IFERROR(INDEX(Cost_Components!$U$2:$U$29,MATCH(E148,Cost_Components!$A$2:$A$29,0)),"")</f>
        <v>2025</v>
      </c>
      <c r="AB148" s="26">
        <f>IFERROR(INDEX(Cost_Components!$V$2:$V$29,MATCH(E148,Cost_Components!$A$2:$A$29,0)),"")</f>
        <v>2050</v>
      </c>
      <c r="AC148" s="26">
        <f>IFERROR(INDEX(Cost_Components!$M$2:$M$29,MATCH(E148,Cost_Components!$A$2:$A$29,0)),"")</f>
        <v>0</v>
      </c>
      <c r="AD148" s="26">
        <f>IFERROR(INDEX(Cost_Components!$N$2:$N$29,MATCH(E148,Cost_Components!$A$2:$A$29,0)),"")</f>
        <v>95</v>
      </c>
      <c r="AE148" s="16" t="str">
        <f>IFERROR(INDEX(Cost_Components!$O$2:$O$29,MATCH(E148,Cost_Components!$A$2:$A$29,0)),"")</f>
        <v>Both</v>
      </c>
      <c r="AF148" s="11">
        <v>79607.439360418895</v>
      </c>
      <c r="AG148" s="11">
        <v>75797.708875344499</v>
      </c>
      <c r="AH148" s="23">
        <f t="shared" si="29"/>
        <v>1</v>
      </c>
    </row>
    <row r="149" spans="1:34" hidden="1">
      <c r="A149" t="s">
        <v>242</v>
      </c>
      <c r="B149" s="20">
        <v>2042</v>
      </c>
      <c r="C149" t="s">
        <v>242</v>
      </c>
      <c r="D149" t="s">
        <v>232</v>
      </c>
      <c r="E149" s="22" t="s">
        <v>314</v>
      </c>
      <c r="F149" s="22" t="s">
        <v>315</v>
      </c>
      <c r="G149" s="22" t="s">
        <v>243</v>
      </c>
      <c r="H149" s="22" t="s">
        <v>237</v>
      </c>
      <c r="I149" s="22" t="s">
        <v>309</v>
      </c>
      <c r="J149" s="17">
        <f>IFERROR(INDEX(Cost_Components!$K$2:$K$29,MATCH(E149,Cost_Components!$A$2:$A$29,0)),"")</f>
        <v>1</v>
      </c>
      <c r="K149" s="17">
        <f t="shared" si="20"/>
        <v>0.64923076923076928</v>
      </c>
      <c r="L149" s="17">
        <f>IFERROR(INDEX(Cost_Components!$S$2:$S$29,MATCH(E149,Cost_Components!$A$2:$A$29,0)),"")</f>
        <v>0.31</v>
      </c>
      <c r="M149" s="28">
        <f>IFERROR(INDEX(Cost_Components!$L$2:$L$29,MATCH(E149,Cost_Components!$A$2:$A$29,0)),"")</f>
        <v>1</v>
      </c>
      <c r="N149" s="29">
        <f>IFERROR(INDEX(Cost_Components!$P$2:$P$29,MATCH(E149,Cost_Components!$A$2:$A$29,0)),"")</f>
        <v>5.133311162</v>
      </c>
      <c r="O149" s="23">
        <f t="shared" si="21"/>
        <v>81360.960832041499</v>
      </c>
      <c r="P149" s="23">
        <f t="shared" si="22"/>
        <v>77173.297608855195</v>
      </c>
      <c r="Q149" s="23">
        <f t="shared" si="23"/>
        <v>122807.91050740413</v>
      </c>
      <c r="R149" s="23">
        <f t="shared" si="24"/>
        <v>271151.9633548446</v>
      </c>
      <c r="S149" s="23">
        <f t="shared" si="25"/>
        <v>148344.05284744047</v>
      </c>
      <c r="T149" s="16">
        <f>IFERROR(INDEX(Cost_Components!$R$2:$R$29,MATCH(E149,Cost_Components!$A$2:$A$29,0)),"")</f>
        <v>1</v>
      </c>
      <c r="U149" s="26">
        <f>IFERROR(INDEX(Cost_Components!$Q$2:$Q$29,MATCH(E149,Cost_Components!$A$2:$A$29,0)),"")</f>
        <v>2023</v>
      </c>
      <c r="V149" s="30">
        <f>1/(1+Calculation_Assumptions!$B$5)^(B149-Calculation_Assumptions!$B$2)</f>
        <v>0.60501644584477121</v>
      </c>
      <c r="W149" s="23">
        <f t="shared" si="26"/>
        <v>74300.805536812375</v>
      </c>
      <c r="X149" s="23">
        <f t="shared" si="27"/>
        <v>164051.39715277974</v>
      </c>
      <c r="Y149" s="23">
        <f t="shared" si="28"/>
        <v>89750.591615967351</v>
      </c>
      <c r="Z149" s="17">
        <f>IFERROR(INDEX(Cost_Components!$T$2:$T$29,MATCH(E149,Cost_Components!$A$2:$A$29,0)),"")</f>
        <v>0.8</v>
      </c>
      <c r="AA149" s="26">
        <f>IFERROR(INDEX(Cost_Components!$U$2:$U$29,MATCH(E149,Cost_Components!$A$2:$A$29,0)),"")</f>
        <v>2025</v>
      </c>
      <c r="AB149" s="26">
        <f>IFERROR(INDEX(Cost_Components!$V$2:$V$29,MATCH(E149,Cost_Components!$A$2:$A$29,0)),"")</f>
        <v>2050</v>
      </c>
      <c r="AC149" s="26">
        <f>IFERROR(INDEX(Cost_Components!$M$2:$M$29,MATCH(E149,Cost_Components!$A$2:$A$29,0)),"")</f>
        <v>0</v>
      </c>
      <c r="AD149" s="26">
        <f>IFERROR(INDEX(Cost_Components!$N$2:$N$29,MATCH(E149,Cost_Components!$A$2:$A$29,0)),"")</f>
        <v>95</v>
      </c>
      <c r="AE149" s="16" t="str">
        <f>IFERROR(INDEX(Cost_Components!$O$2:$O$29,MATCH(E149,Cost_Components!$A$2:$A$29,0)),"")</f>
        <v>Both</v>
      </c>
      <c r="AF149" s="11">
        <v>81360.960832041499</v>
      </c>
      <c r="AG149" s="11">
        <v>77173.297608855195</v>
      </c>
      <c r="AH149" s="23">
        <f t="shared" si="29"/>
        <v>1</v>
      </c>
    </row>
    <row r="150" spans="1:34" hidden="1">
      <c r="A150" t="s">
        <v>242</v>
      </c>
      <c r="B150" s="20">
        <v>2043</v>
      </c>
      <c r="C150" t="s">
        <v>242</v>
      </c>
      <c r="D150" t="s">
        <v>232</v>
      </c>
      <c r="E150" s="22" t="s">
        <v>314</v>
      </c>
      <c r="F150" s="22" t="s">
        <v>315</v>
      </c>
      <c r="G150" s="22" t="s">
        <v>243</v>
      </c>
      <c r="H150" s="22" t="s">
        <v>237</v>
      </c>
      <c r="I150" s="22" t="s">
        <v>309</v>
      </c>
      <c r="J150" s="17">
        <f>IFERROR(INDEX(Cost_Components!$K$2:$K$29,MATCH(E150,Cost_Components!$A$2:$A$29,0)),"")</f>
        <v>1</v>
      </c>
      <c r="K150" s="17">
        <f t="shared" si="20"/>
        <v>0.66807692307692301</v>
      </c>
      <c r="L150" s="17">
        <f>IFERROR(INDEX(Cost_Components!$S$2:$S$29,MATCH(E150,Cost_Components!$A$2:$A$29,0)),"")</f>
        <v>0.31</v>
      </c>
      <c r="M150" s="28">
        <f>IFERROR(INDEX(Cost_Components!$L$2:$L$29,MATCH(E150,Cost_Components!$A$2:$A$29,0)),"")</f>
        <v>1</v>
      </c>
      <c r="N150" s="29">
        <f>IFERROR(INDEX(Cost_Components!$P$2:$P$29,MATCH(E150,Cost_Components!$A$2:$A$29,0)),"")</f>
        <v>5.133311162</v>
      </c>
      <c r="O150" s="23">
        <f t="shared" si="21"/>
        <v>83198.617413404703</v>
      </c>
      <c r="P150" s="23">
        <f t="shared" si="22"/>
        <v>78616.058652438805</v>
      </c>
      <c r="Q150" s="23">
        <f t="shared" si="23"/>
        <v>125103.81433183335</v>
      </c>
      <c r="R150" s="23">
        <f t="shared" si="24"/>
        <v>285325.22612153488</v>
      </c>
      <c r="S150" s="23">
        <f t="shared" si="25"/>
        <v>160221.41178970155</v>
      </c>
      <c r="T150" s="16">
        <f>IFERROR(INDEX(Cost_Components!$R$2:$R$29,MATCH(E150,Cost_Components!$A$2:$A$29,0)),"")</f>
        <v>1</v>
      </c>
      <c r="U150" s="26">
        <f>IFERROR(INDEX(Cost_Components!$Q$2:$Q$29,MATCH(E150,Cost_Components!$A$2:$A$29,0)),"")</f>
        <v>2023</v>
      </c>
      <c r="V150" s="30">
        <f>1/(1+Calculation_Assumptions!$B$5)^(B150-Calculation_Assumptions!$B$2)</f>
        <v>0.5873946076162827</v>
      </c>
      <c r="W150" s="23">
        <f t="shared" si="26"/>
        <v>73485.305930747534</v>
      </c>
      <c r="X150" s="23">
        <f t="shared" si="27"/>
        <v>167598.49924068613</v>
      </c>
      <c r="Y150" s="23">
        <f t="shared" si="28"/>
        <v>94113.193309938593</v>
      </c>
      <c r="Z150" s="17">
        <f>IFERROR(INDEX(Cost_Components!$T$2:$T$29,MATCH(E150,Cost_Components!$A$2:$A$29,0)),"")</f>
        <v>0.8</v>
      </c>
      <c r="AA150" s="26">
        <f>IFERROR(INDEX(Cost_Components!$U$2:$U$29,MATCH(E150,Cost_Components!$A$2:$A$29,0)),"")</f>
        <v>2025</v>
      </c>
      <c r="AB150" s="26">
        <f>IFERROR(INDEX(Cost_Components!$V$2:$V$29,MATCH(E150,Cost_Components!$A$2:$A$29,0)),"")</f>
        <v>2050</v>
      </c>
      <c r="AC150" s="26">
        <f>IFERROR(INDEX(Cost_Components!$M$2:$M$29,MATCH(E150,Cost_Components!$A$2:$A$29,0)),"")</f>
        <v>0</v>
      </c>
      <c r="AD150" s="26">
        <f>IFERROR(INDEX(Cost_Components!$N$2:$N$29,MATCH(E150,Cost_Components!$A$2:$A$29,0)),"")</f>
        <v>95</v>
      </c>
      <c r="AE150" s="16" t="str">
        <f>IFERROR(INDEX(Cost_Components!$O$2:$O$29,MATCH(E150,Cost_Components!$A$2:$A$29,0)),"")</f>
        <v>Both</v>
      </c>
      <c r="AF150" s="11">
        <v>83198.617413404703</v>
      </c>
      <c r="AG150" s="11">
        <v>78616.058652438805</v>
      </c>
      <c r="AH150" s="23">
        <f t="shared" si="29"/>
        <v>1</v>
      </c>
    </row>
    <row r="151" spans="1:34" hidden="1">
      <c r="A151" t="s">
        <v>242</v>
      </c>
      <c r="B151" s="20">
        <v>2044</v>
      </c>
      <c r="C151" t="s">
        <v>242</v>
      </c>
      <c r="D151" t="s">
        <v>232</v>
      </c>
      <c r="E151" s="22" t="s">
        <v>314</v>
      </c>
      <c r="F151" s="22" t="s">
        <v>315</v>
      </c>
      <c r="G151" s="22" t="s">
        <v>243</v>
      </c>
      <c r="H151" s="22" t="s">
        <v>237</v>
      </c>
      <c r="I151" s="22" t="s">
        <v>309</v>
      </c>
      <c r="J151" s="17">
        <f>IFERROR(INDEX(Cost_Components!$K$2:$K$29,MATCH(E151,Cost_Components!$A$2:$A$29,0)),"")</f>
        <v>1</v>
      </c>
      <c r="K151" s="17">
        <f t="shared" si="20"/>
        <v>0.68692307692307697</v>
      </c>
      <c r="L151" s="17">
        <f>IFERROR(INDEX(Cost_Components!$S$2:$S$29,MATCH(E151,Cost_Components!$A$2:$A$29,0)),"")</f>
        <v>0.31</v>
      </c>
      <c r="M151" s="28">
        <f>IFERROR(INDEX(Cost_Components!$L$2:$L$29,MATCH(E151,Cost_Components!$A$2:$A$29,0)),"")</f>
        <v>1</v>
      </c>
      <c r="N151" s="29">
        <f>IFERROR(INDEX(Cost_Components!$P$2:$P$29,MATCH(E151,Cost_Components!$A$2:$A$29,0)),"")</f>
        <v>5.133311162</v>
      </c>
      <c r="O151" s="23">
        <f t="shared" si="21"/>
        <v>85116.7755017655</v>
      </c>
      <c r="P151" s="23">
        <f t="shared" si="22"/>
        <v>80122.192601337796</v>
      </c>
      <c r="Q151" s="23">
        <f t="shared" si="23"/>
        <v>127500.56513735196</v>
      </c>
      <c r="R151" s="23">
        <f t="shared" si="24"/>
        <v>300137.91394207563</v>
      </c>
      <c r="S151" s="23">
        <f t="shared" si="25"/>
        <v>172637.34880472365</v>
      </c>
      <c r="T151" s="16">
        <f>IFERROR(INDEX(Cost_Components!$R$2:$R$29,MATCH(E151,Cost_Components!$A$2:$A$29,0)),"")</f>
        <v>1</v>
      </c>
      <c r="U151" s="26">
        <f>IFERROR(INDEX(Cost_Components!$Q$2:$Q$29,MATCH(E151,Cost_Components!$A$2:$A$29,0)),"")</f>
        <v>2023</v>
      </c>
      <c r="V151" s="30">
        <f>1/(1+Calculation_Assumptions!$B$5)^(B151-Calculation_Assumptions!$B$2)</f>
        <v>0.57028602681192497</v>
      </c>
      <c r="W151" s="23">
        <f t="shared" si="26"/>
        <v>72711.79070845549</v>
      </c>
      <c r="X151" s="23">
        <f t="shared" si="27"/>
        <v>171164.45843764578</v>
      </c>
      <c r="Y151" s="23">
        <f t="shared" si="28"/>
        <v>98452.667729190274</v>
      </c>
      <c r="Z151" s="17">
        <f>IFERROR(INDEX(Cost_Components!$T$2:$T$29,MATCH(E151,Cost_Components!$A$2:$A$29,0)),"")</f>
        <v>0.8</v>
      </c>
      <c r="AA151" s="26">
        <f>IFERROR(INDEX(Cost_Components!$U$2:$U$29,MATCH(E151,Cost_Components!$A$2:$A$29,0)),"")</f>
        <v>2025</v>
      </c>
      <c r="AB151" s="26">
        <f>IFERROR(INDEX(Cost_Components!$V$2:$V$29,MATCH(E151,Cost_Components!$A$2:$A$29,0)),"")</f>
        <v>2050</v>
      </c>
      <c r="AC151" s="26">
        <f>IFERROR(INDEX(Cost_Components!$M$2:$M$29,MATCH(E151,Cost_Components!$A$2:$A$29,0)),"")</f>
        <v>0</v>
      </c>
      <c r="AD151" s="26">
        <f>IFERROR(INDEX(Cost_Components!$N$2:$N$29,MATCH(E151,Cost_Components!$A$2:$A$29,0)),"")</f>
        <v>95</v>
      </c>
      <c r="AE151" s="16" t="str">
        <f>IFERROR(INDEX(Cost_Components!$O$2:$O$29,MATCH(E151,Cost_Components!$A$2:$A$29,0)),"")</f>
        <v>Both</v>
      </c>
      <c r="AF151" s="11">
        <v>85116.7755017655</v>
      </c>
      <c r="AG151" s="11">
        <v>80122.192601337796</v>
      </c>
      <c r="AH151" s="23">
        <f t="shared" si="29"/>
        <v>1</v>
      </c>
    </row>
    <row r="152" spans="1:34" hidden="1">
      <c r="A152" t="s">
        <v>242</v>
      </c>
      <c r="B152" s="20">
        <v>2045</v>
      </c>
      <c r="C152" t="s">
        <v>242</v>
      </c>
      <c r="D152" t="s">
        <v>232</v>
      </c>
      <c r="E152" s="22" t="s">
        <v>314</v>
      </c>
      <c r="F152" s="22" t="s">
        <v>315</v>
      </c>
      <c r="G152" s="22" t="s">
        <v>243</v>
      </c>
      <c r="H152" s="22" t="s">
        <v>237</v>
      </c>
      <c r="I152" s="22" t="s">
        <v>309</v>
      </c>
      <c r="J152" s="17">
        <f>IFERROR(INDEX(Cost_Components!$K$2:$K$29,MATCH(E152,Cost_Components!$A$2:$A$29,0)),"")</f>
        <v>1</v>
      </c>
      <c r="K152" s="17">
        <f t="shared" si="20"/>
        <v>0.70576923076923082</v>
      </c>
      <c r="L152" s="17">
        <f>IFERROR(INDEX(Cost_Components!$S$2:$S$29,MATCH(E152,Cost_Components!$A$2:$A$29,0)),"")</f>
        <v>0.31</v>
      </c>
      <c r="M152" s="28">
        <f>IFERROR(INDEX(Cost_Components!$L$2:$L$29,MATCH(E152,Cost_Components!$A$2:$A$29,0)),"")</f>
        <v>1</v>
      </c>
      <c r="N152" s="29">
        <f>IFERROR(INDEX(Cost_Components!$P$2:$P$29,MATCH(E152,Cost_Components!$A$2:$A$29,0)),"")</f>
        <v>5.133311162</v>
      </c>
      <c r="O152" s="23">
        <f t="shared" si="21"/>
        <v>87107.999204565698</v>
      </c>
      <c r="P152" s="23">
        <f t="shared" si="22"/>
        <v>81684.273486746606</v>
      </c>
      <c r="Q152" s="23">
        <f t="shared" si="23"/>
        <v>129986.34578330688</v>
      </c>
      <c r="R152" s="23">
        <f t="shared" si="24"/>
        <v>315586.45098880061</v>
      </c>
      <c r="S152" s="23">
        <f t="shared" si="25"/>
        <v>185600.10520549375</v>
      </c>
      <c r="T152" s="16">
        <f>IFERROR(INDEX(Cost_Components!$R$2:$R$29,MATCH(E152,Cost_Components!$A$2:$A$29,0)),"")</f>
        <v>1</v>
      </c>
      <c r="U152" s="26">
        <f>IFERROR(INDEX(Cost_Components!$Q$2:$Q$29,MATCH(E152,Cost_Components!$A$2:$A$29,0)),"")</f>
        <v>2023</v>
      </c>
      <c r="V152" s="30">
        <f>1/(1+Calculation_Assumptions!$B$5)^(B152-Calculation_Assumptions!$B$2)</f>
        <v>0.55367575418633497</v>
      </c>
      <c r="W152" s="23">
        <f t="shared" si="26"/>
        <v>71970.288035498161</v>
      </c>
      <c r="X152" s="23">
        <f t="shared" si="27"/>
        <v>174732.56626221302</v>
      </c>
      <c r="Y152" s="23">
        <f t="shared" si="28"/>
        <v>102762.27822671486</v>
      </c>
      <c r="Z152" s="17">
        <f>IFERROR(INDEX(Cost_Components!$T$2:$T$29,MATCH(E152,Cost_Components!$A$2:$A$29,0)),"")</f>
        <v>0.8</v>
      </c>
      <c r="AA152" s="26">
        <f>IFERROR(INDEX(Cost_Components!$U$2:$U$29,MATCH(E152,Cost_Components!$A$2:$A$29,0)),"")</f>
        <v>2025</v>
      </c>
      <c r="AB152" s="26">
        <f>IFERROR(INDEX(Cost_Components!$V$2:$V$29,MATCH(E152,Cost_Components!$A$2:$A$29,0)),"")</f>
        <v>2050</v>
      </c>
      <c r="AC152" s="26">
        <f>IFERROR(INDEX(Cost_Components!$M$2:$M$29,MATCH(E152,Cost_Components!$A$2:$A$29,0)),"")</f>
        <v>0</v>
      </c>
      <c r="AD152" s="26">
        <f>IFERROR(INDEX(Cost_Components!$N$2:$N$29,MATCH(E152,Cost_Components!$A$2:$A$29,0)),"")</f>
        <v>95</v>
      </c>
      <c r="AE152" s="16" t="str">
        <f>IFERROR(INDEX(Cost_Components!$O$2:$O$29,MATCH(E152,Cost_Components!$A$2:$A$29,0)),"")</f>
        <v>Both</v>
      </c>
      <c r="AF152" s="11">
        <v>87107.999204565698</v>
      </c>
      <c r="AG152" s="11">
        <v>81684.273486746606</v>
      </c>
      <c r="AH152" s="23">
        <f t="shared" si="29"/>
        <v>1</v>
      </c>
    </row>
    <row r="153" spans="1:34" hidden="1">
      <c r="A153" t="s">
        <v>242</v>
      </c>
      <c r="B153" s="20">
        <v>2046</v>
      </c>
      <c r="C153" t="s">
        <v>242</v>
      </c>
      <c r="D153" t="s">
        <v>232</v>
      </c>
      <c r="E153" s="22" t="s">
        <v>314</v>
      </c>
      <c r="F153" s="22" t="s">
        <v>315</v>
      </c>
      <c r="G153" s="22" t="s">
        <v>243</v>
      </c>
      <c r="H153" s="22" t="s">
        <v>237</v>
      </c>
      <c r="I153" s="22" t="s">
        <v>309</v>
      </c>
      <c r="J153" s="17">
        <f>IFERROR(INDEX(Cost_Components!$K$2:$K$29,MATCH(E153,Cost_Components!$A$2:$A$29,0)),"")</f>
        <v>1</v>
      </c>
      <c r="K153" s="17">
        <f t="shared" si="20"/>
        <v>0.72461538461538466</v>
      </c>
      <c r="L153" s="17">
        <f>IFERROR(INDEX(Cost_Components!$S$2:$S$29,MATCH(E153,Cost_Components!$A$2:$A$29,0)),"")</f>
        <v>0.31</v>
      </c>
      <c r="M153" s="28">
        <f>IFERROR(INDEX(Cost_Components!$L$2:$L$29,MATCH(E153,Cost_Components!$A$2:$A$29,0)),"")</f>
        <v>1</v>
      </c>
      <c r="N153" s="29">
        <f>IFERROR(INDEX(Cost_Components!$P$2:$P$29,MATCH(E153,Cost_Components!$A$2:$A$29,0)),"")</f>
        <v>5.133311162</v>
      </c>
      <c r="O153" s="23">
        <f t="shared" si="21"/>
        <v>89158.989245412202</v>
      </c>
      <c r="P153" s="23">
        <f t="shared" si="22"/>
        <v>83289.630019493401</v>
      </c>
      <c r="Q153" s="23">
        <f t="shared" si="23"/>
        <v>132540.99211195388</v>
      </c>
      <c r="R153" s="23">
        <f t="shared" si="24"/>
        <v>331642.57405716763</v>
      </c>
      <c r="S153" s="23">
        <f t="shared" si="25"/>
        <v>199101.58194521375</v>
      </c>
      <c r="T153" s="16">
        <f>IFERROR(INDEX(Cost_Components!$R$2:$R$29,MATCH(E153,Cost_Components!$A$2:$A$29,0)),"")</f>
        <v>1</v>
      </c>
      <c r="U153" s="26">
        <f>IFERROR(INDEX(Cost_Components!$Q$2:$Q$29,MATCH(E153,Cost_Components!$A$2:$A$29,0)),"")</f>
        <v>2023</v>
      </c>
      <c r="V153" s="30">
        <f>1/(1+Calculation_Assumptions!$B$5)^(B153-Calculation_Assumptions!$B$2)</f>
        <v>0.5375492759090631</v>
      </c>
      <c r="W153" s="23">
        <f t="shared" si="26"/>
        <v>71247.314338049648</v>
      </c>
      <c r="X153" s="23">
        <f t="shared" si="27"/>
        <v>178274.22554504831</v>
      </c>
      <c r="Y153" s="23">
        <f t="shared" si="28"/>
        <v>107026.91120699864</v>
      </c>
      <c r="Z153" s="17">
        <f>IFERROR(INDEX(Cost_Components!$T$2:$T$29,MATCH(E153,Cost_Components!$A$2:$A$29,0)),"")</f>
        <v>0.8</v>
      </c>
      <c r="AA153" s="26">
        <f>IFERROR(INDEX(Cost_Components!$U$2:$U$29,MATCH(E153,Cost_Components!$A$2:$A$29,0)),"")</f>
        <v>2025</v>
      </c>
      <c r="AB153" s="26">
        <f>IFERROR(INDEX(Cost_Components!$V$2:$V$29,MATCH(E153,Cost_Components!$A$2:$A$29,0)),"")</f>
        <v>2050</v>
      </c>
      <c r="AC153" s="26">
        <f>IFERROR(INDEX(Cost_Components!$M$2:$M$29,MATCH(E153,Cost_Components!$A$2:$A$29,0)),"")</f>
        <v>0</v>
      </c>
      <c r="AD153" s="26">
        <f>IFERROR(INDEX(Cost_Components!$N$2:$N$29,MATCH(E153,Cost_Components!$A$2:$A$29,0)),"")</f>
        <v>95</v>
      </c>
      <c r="AE153" s="16" t="str">
        <f>IFERROR(INDEX(Cost_Components!$O$2:$O$29,MATCH(E153,Cost_Components!$A$2:$A$29,0)),"")</f>
        <v>Both</v>
      </c>
      <c r="AF153" s="11">
        <v>89158.989245412202</v>
      </c>
      <c r="AG153" s="11">
        <v>83289.630019493401</v>
      </c>
      <c r="AH153" s="23">
        <f t="shared" si="29"/>
        <v>1</v>
      </c>
    </row>
    <row r="154" spans="1:34" hidden="1">
      <c r="A154" t="s">
        <v>242</v>
      </c>
      <c r="B154" s="20">
        <v>2047</v>
      </c>
      <c r="C154" t="s">
        <v>242</v>
      </c>
      <c r="D154" t="s">
        <v>232</v>
      </c>
      <c r="E154" s="22" t="s">
        <v>314</v>
      </c>
      <c r="F154" s="22" t="s">
        <v>315</v>
      </c>
      <c r="G154" s="22" t="s">
        <v>243</v>
      </c>
      <c r="H154" s="22" t="s">
        <v>237</v>
      </c>
      <c r="I154" s="22" t="s">
        <v>309</v>
      </c>
      <c r="J154" s="17">
        <f>IFERROR(INDEX(Cost_Components!$K$2:$K$29,MATCH(E154,Cost_Components!$A$2:$A$29,0)),"")</f>
        <v>1</v>
      </c>
      <c r="K154" s="17">
        <f t="shared" si="20"/>
        <v>0.74346153846153851</v>
      </c>
      <c r="L154" s="17">
        <f>IFERROR(INDEX(Cost_Components!$S$2:$S$29,MATCH(E154,Cost_Components!$A$2:$A$29,0)),"")</f>
        <v>0.31</v>
      </c>
      <c r="M154" s="28">
        <f>IFERROR(INDEX(Cost_Components!$L$2:$L$29,MATCH(E154,Cost_Components!$A$2:$A$29,0)),"")</f>
        <v>1</v>
      </c>
      <c r="N154" s="29">
        <f>IFERROR(INDEX(Cost_Components!$P$2:$P$29,MATCH(E154,Cost_Components!$A$2:$A$29,0)),"")</f>
        <v>5.133311162</v>
      </c>
      <c r="O154" s="23">
        <f t="shared" si="21"/>
        <v>91265.027441903905</v>
      </c>
      <c r="P154" s="23">
        <f t="shared" si="22"/>
        <v>84934.438098484199</v>
      </c>
      <c r="Q154" s="23">
        <f t="shared" si="23"/>
        <v>135158.41873003557</v>
      </c>
      <c r="R154" s="23">
        <f t="shared" si="24"/>
        <v>348305.62253960897</v>
      </c>
      <c r="S154" s="23">
        <f t="shared" si="25"/>
        <v>213147.2038095734</v>
      </c>
      <c r="T154" s="16">
        <f>IFERROR(INDEX(Cost_Components!$R$2:$R$29,MATCH(E154,Cost_Components!$A$2:$A$29,0)),"")</f>
        <v>1</v>
      </c>
      <c r="U154" s="26">
        <f>IFERROR(INDEX(Cost_Components!$Q$2:$Q$29,MATCH(E154,Cost_Components!$A$2:$A$29,0)),"")</f>
        <v>2023</v>
      </c>
      <c r="V154" s="30">
        <f>1/(1+Calculation_Assumptions!$B$5)^(B154-Calculation_Assumptions!$B$2)</f>
        <v>0.52189250088258554</v>
      </c>
      <c r="W154" s="23">
        <f t="shared" si="26"/>
        <v>70538.165166353952</v>
      </c>
      <c r="X154" s="23">
        <f t="shared" si="27"/>
        <v>181778.09241866239</v>
      </c>
      <c r="Y154" s="23">
        <f t="shared" si="28"/>
        <v>111239.92725230842</v>
      </c>
      <c r="Z154" s="17">
        <f>IFERROR(INDEX(Cost_Components!$T$2:$T$29,MATCH(E154,Cost_Components!$A$2:$A$29,0)),"")</f>
        <v>0.8</v>
      </c>
      <c r="AA154" s="26">
        <f>IFERROR(INDEX(Cost_Components!$U$2:$U$29,MATCH(E154,Cost_Components!$A$2:$A$29,0)),"")</f>
        <v>2025</v>
      </c>
      <c r="AB154" s="26">
        <f>IFERROR(INDEX(Cost_Components!$V$2:$V$29,MATCH(E154,Cost_Components!$A$2:$A$29,0)),"")</f>
        <v>2050</v>
      </c>
      <c r="AC154" s="26">
        <f>IFERROR(INDEX(Cost_Components!$M$2:$M$29,MATCH(E154,Cost_Components!$A$2:$A$29,0)),"")</f>
        <v>0</v>
      </c>
      <c r="AD154" s="26">
        <f>IFERROR(INDEX(Cost_Components!$N$2:$N$29,MATCH(E154,Cost_Components!$A$2:$A$29,0)),"")</f>
        <v>95</v>
      </c>
      <c r="AE154" s="16" t="str">
        <f>IFERROR(INDEX(Cost_Components!$O$2:$O$29,MATCH(E154,Cost_Components!$A$2:$A$29,0)),"")</f>
        <v>Both</v>
      </c>
      <c r="AF154" s="11">
        <v>91265.027441903905</v>
      </c>
      <c r="AG154" s="11">
        <v>84934.438098484199</v>
      </c>
      <c r="AH154" s="23">
        <f t="shared" si="29"/>
        <v>1</v>
      </c>
    </row>
    <row r="155" spans="1:34" hidden="1">
      <c r="A155" t="s">
        <v>242</v>
      </c>
      <c r="B155" s="20">
        <v>2048</v>
      </c>
      <c r="C155" t="s">
        <v>242</v>
      </c>
      <c r="D155" t="s">
        <v>232</v>
      </c>
      <c r="E155" s="22" t="s">
        <v>314</v>
      </c>
      <c r="F155" s="22" t="s">
        <v>315</v>
      </c>
      <c r="G155" s="22" t="s">
        <v>243</v>
      </c>
      <c r="H155" s="22" t="s">
        <v>237</v>
      </c>
      <c r="I155" s="22" t="s">
        <v>309</v>
      </c>
      <c r="J155" s="17">
        <f>IFERROR(INDEX(Cost_Components!$K$2:$K$29,MATCH(E155,Cost_Components!$A$2:$A$29,0)),"")</f>
        <v>1</v>
      </c>
      <c r="K155" s="17">
        <f t="shared" si="20"/>
        <v>0.76230769230769235</v>
      </c>
      <c r="L155" s="17">
        <f>IFERROR(INDEX(Cost_Components!$S$2:$S$29,MATCH(E155,Cost_Components!$A$2:$A$29,0)),"")</f>
        <v>0.31</v>
      </c>
      <c r="M155" s="28">
        <f>IFERROR(INDEX(Cost_Components!$L$2:$L$29,MATCH(E155,Cost_Components!$A$2:$A$29,0)),"")</f>
        <v>1</v>
      </c>
      <c r="N155" s="29">
        <f>IFERROR(INDEX(Cost_Components!$P$2:$P$29,MATCH(E155,Cost_Components!$A$2:$A$29,0)),"")</f>
        <v>5.133311162</v>
      </c>
      <c r="O155" s="23">
        <f t="shared" si="21"/>
        <v>93420.516824268299</v>
      </c>
      <c r="P155" s="23">
        <f t="shared" si="22"/>
        <v>86616.377579628796</v>
      </c>
      <c r="Q155" s="23">
        <f t="shared" si="23"/>
        <v>137834.93353086966</v>
      </c>
      <c r="R155" s="23">
        <f t="shared" si="24"/>
        <v>365569.67118296988</v>
      </c>
      <c r="S155" s="23">
        <f t="shared" si="25"/>
        <v>227734.73765210022</v>
      </c>
      <c r="T155" s="16">
        <f>IFERROR(INDEX(Cost_Components!$R$2:$R$29,MATCH(E155,Cost_Components!$A$2:$A$29,0)),"")</f>
        <v>1</v>
      </c>
      <c r="U155" s="26">
        <f>IFERROR(INDEX(Cost_Components!$Q$2:$Q$29,MATCH(E155,Cost_Components!$A$2:$A$29,0)),"")</f>
        <v>2023</v>
      </c>
      <c r="V155" s="30">
        <f>1/(1+Calculation_Assumptions!$B$5)^(B155-Calculation_Assumptions!$B$2)</f>
        <v>0.50669174842969467</v>
      </c>
      <c r="W155" s="23">
        <f t="shared" si="26"/>
        <v>69839.823465447102</v>
      </c>
      <c r="X155" s="23">
        <f t="shared" si="27"/>
        <v>185231.13586456756</v>
      </c>
      <c r="Y155" s="23">
        <f t="shared" si="28"/>
        <v>115391.31239912048</v>
      </c>
      <c r="Z155" s="17">
        <f>IFERROR(INDEX(Cost_Components!$T$2:$T$29,MATCH(E155,Cost_Components!$A$2:$A$29,0)),"")</f>
        <v>0.8</v>
      </c>
      <c r="AA155" s="26">
        <f>IFERROR(INDEX(Cost_Components!$U$2:$U$29,MATCH(E155,Cost_Components!$A$2:$A$29,0)),"")</f>
        <v>2025</v>
      </c>
      <c r="AB155" s="26">
        <f>IFERROR(INDEX(Cost_Components!$V$2:$V$29,MATCH(E155,Cost_Components!$A$2:$A$29,0)),"")</f>
        <v>2050</v>
      </c>
      <c r="AC155" s="26">
        <f>IFERROR(INDEX(Cost_Components!$M$2:$M$29,MATCH(E155,Cost_Components!$A$2:$A$29,0)),"")</f>
        <v>0</v>
      </c>
      <c r="AD155" s="26">
        <f>IFERROR(INDEX(Cost_Components!$N$2:$N$29,MATCH(E155,Cost_Components!$A$2:$A$29,0)),"")</f>
        <v>95</v>
      </c>
      <c r="AE155" s="16" t="str">
        <f>IFERROR(INDEX(Cost_Components!$O$2:$O$29,MATCH(E155,Cost_Components!$A$2:$A$29,0)),"")</f>
        <v>Both</v>
      </c>
      <c r="AF155" s="11">
        <v>93420.516824268299</v>
      </c>
      <c r="AG155" s="11">
        <v>86616.377579628796</v>
      </c>
      <c r="AH155" s="23">
        <f t="shared" si="29"/>
        <v>1</v>
      </c>
    </row>
    <row r="156" spans="1:34" hidden="1">
      <c r="A156" t="s">
        <v>242</v>
      </c>
      <c r="B156" s="20">
        <v>2049</v>
      </c>
      <c r="C156" t="s">
        <v>242</v>
      </c>
      <c r="D156" t="s">
        <v>232</v>
      </c>
      <c r="E156" s="22" t="s">
        <v>314</v>
      </c>
      <c r="F156" s="22" t="s">
        <v>315</v>
      </c>
      <c r="G156" s="22" t="s">
        <v>243</v>
      </c>
      <c r="H156" s="22" t="s">
        <v>237</v>
      </c>
      <c r="I156" s="22" t="s">
        <v>309</v>
      </c>
      <c r="J156" s="17">
        <f>IFERROR(INDEX(Cost_Components!$K$2:$K$29,MATCH(E156,Cost_Components!$A$2:$A$29,0)),"")</f>
        <v>1</v>
      </c>
      <c r="K156" s="17">
        <f t="shared" si="20"/>
        <v>0.7811538461538462</v>
      </c>
      <c r="L156" s="17">
        <f>IFERROR(INDEX(Cost_Components!$S$2:$S$29,MATCH(E156,Cost_Components!$A$2:$A$29,0)),"")</f>
        <v>0.31</v>
      </c>
      <c r="M156" s="28">
        <f>IFERROR(INDEX(Cost_Components!$L$2:$L$29,MATCH(E156,Cost_Components!$A$2:$A$29,0)),"")</f>
        <v>1</v>
      </c>
      <c r="N156" s="29">
        <f>IFERROR(INDEX(Cost_Components!$P$2:$P$29,MATCH(E156,Cost_Components!$A$2:$A$29,0)),"")</f>
        <v>5.133311162</v>
      </c>
      <c r="O156" s="23">
        <f t="shared" si="21"/>
        <v>95615.481799049594</v>
      </c>
      <c r="P156" s="23">
        <f t="shared" si="22"/>
        <v>88325.956394019799</v>
      </c>
      <c r="Q156" s="23">
        <f t="shared" si="23"/>
        <v>140555.43153404162</v>
      </c>
      <c r="R156" s="23">
        <f t="shared" si="24"/>
        <v>383409.07099134213</v>
      </c>
      <c r="S156" s="23">
        <f t="shared" si="25"/>
        <v>242853.63945730051</v>
      </c>
      <c r="T156" s="16">
        <f>IFERROR(INDEX(Cost_Components!$R$2:$R$29,MATCH(E156,Cost_Components!$A$2:$A$29,0)),"")</f>
        <v>1</v>
      </c>
      <c r="U156" s="26">
        <f>IFERROR(INDEX(Cost_Components!$Q$2:$Q$29,MATCH(E156,Cost_Components!$A$2:$A$29,0)),"")</f>
        <v>2023</v>
      </c>
      <c r="V156" s="30">
        <f>1/(1+Calculation_Assumptions!$B$5)^(B156-Calculation_Assumptions!$B$2)</f>
        <v>0.49193373633950943</v>
      </c>
      <c r="W156" s="23">
        <f t="shared" si="26"/>
        <v>69143.958597353194</v>
      </c>
      <c r="X156" s="23">
        <f t="shared" si="27"/>
        <v>188611.85683923116</v>
      </c>
      <c r="Y156" s="23">
        <f t="shared" si="28"/>
        <v>119467.89824187795</v>
      </c>
      <c r="Z156" s="17">
        <f>IFERROR(INDEX(Cost_Components!$T$2:$T$29,MATCH(E156,Cost_Components!$A$2:$A$29,0)),"")</f>
        <v>0.8</v>
      </c>
      <c r="AA156" s="26">
        <f>IFERROR(INDEX(Cost_Components!$U$2:$U$29,MATCH(E156,Cost_Components!$A$2:$A$29,0)),"")</f>
        <v>2025</v>
      </c>
      <c r="AB156" s="26">
        <f>IFERROR(INDEX(Cost_Components!$V$2:$V$29,MATCH(E156,Cost_Components!$A$2:$A$29,0)),"")</f>
        <v>2050</v>
      </c>
      <c r="AC156" s="26">
        <f>IFERROR(INDEX(Cost_Components!$M$2:$M$29,MATCH(E156,Cost_Components!$A$2:$A$29,0)),"")</f>
        <v>0</v>
      </c>
      <c r="AD156" s="26">
        <f>IFERROR(INDEX(Cost_Components!$N$2:$N$29,MATCH(E156,Cost_Components!$A$2:$A$29,0)),"")</f>
        <v>95</v>
      </c>
      <c r="AE156" s="16" t="str">
        <f>IFERROR(INDEX(Cost_Components!$O$2:$O$29,MATCH(E156,Cost_Components!$A$2:$A$29,0)),"")</f>
        <v>Both</v>
      </c>
      <c r="AF156" s="11">
        <v>95615.481799049594</v>
      </c>
      <c r="AG156" s="11">
        <v>88325.956394019799</v>
      </c>
      <c r="AH156" s="23">
        <f t="shared" si="29"/>
        <v>1</v>
      </c>
    </row>
    <row r="157" spans="1:34" hidden="1">
      <c r="A157" t="s">
        <v>242</v>
      </c>
      <c r="B157" s="20">
        <v>2050</v>
      </c>
      <c r="C157" t="s">
        <v>242</v>
      </c>
      <c r="D157" t="s">
        <v>232</v>
      </c>
      <c r="E157" s="22" t="s">
        <v>314</v>
      </c>
      <c r="F157" s="22" t="s">
        <v>315</v>
      </c>
      <c r="G157" s="22" t="s">
        <v>243</v>
      </c>
      <c r="H157" s="22" t="s">
        <v>237</v>
      </c>
      <c r="I157" s="22" t="s">
        <v>309</v>
      </c>
      <c r="J157" s="17">
        <f>IFERROR(INDEX(Cost_Components!$K$2:$K$29,MATCH(E157,Cost_Components!$A$2:$A$29,0)),"")</f>
        <v>1</v>
      </c>
      <c r="K157" s="17">
        <f t="shared" si="20"/>
        <v>0.8</v>
      </c>
      <c r="L157" s="17">
        <f>IFERROR(INDEX(Cost_Components!$S$2:$S$29,MATCH(E157,Cost_Components!$A$2:$A$29,0)),"")</f>
        <v>0.31</v>
      </c>
      <c r="M157" s="28">
        <f>IFERROR(INDEX(Cost_Components!$L$2:$L$29,MATCH(E157,Cost_Components!$A$2:$A$29,0)),"")</f>
        <v>1</v>
      </c>
      <c r="N157" s="29">
        <f>IFERROR(INDEX(Cost_Components!$P$2:$P$29,MATCH(E157,Cost_Components!$A$2:$A$29,0)),"")</f>
        <v>5.133311162</v>
      </c>
      <c r="O157" s="23">
        <f t="shared" si="21"/>
        <v>97844.014707780807</v>
      </c>
      <c r="P157" s="23">
        <f t="shared" si="22"/>
        <v>90057.496582220905</v>
      </c>
      <c r="Q157" s="23">
        <f t="shared" si="23"/>
        <v>143310.87725246034</v>
      </c>
      <c r="R157" s="23">
        <f t="shared" si="24"/>
        <v>401811.01826747472</v>
      </c>
      <c r="S157" s="23">
        <f t="shared" si="25"/>
        <v>258500.14101501438</v>
      </c>
      <c r="T157" s="16">
        <f>IFERROR(INDEX(Cost_Components!$R$2:$R$29,MATCH(E157,Cost_Components!$A$2:$A$29,0)),"")</f>
        <v>1</v>
      </c>
      <c r="U157" s="26">
        <f>IFERROR(INDEX(Cost_Components!$Q$2:$Q$29,MATCH(E157,Cost_Components!$A$2:$A$29,0)),"")</f>
        <v>2023</v>
      </c>
      <c r="V157" s="30">
        <f>1/(1+Calculation_Assumptions!$B$5)^(B157-Calculation_Assumptions!$B$2)</f>
        <v>0.47760556926165965</v>
      </c>
      <c r="W157" s="23">
        <f t="shared" si="26"/>
        <v>68446.073111549151</v>
      </c>
      <c r="X157" s="23">
        <f t="shared" si="27"/>
        <v>191907.18011524438</v>
      </c>
      <c r="Y157" s="23">
        <f t="shared" si="28"/>
        <v>123461.10700369523</v>
      </c>
      <c r="Z157" s="17">
        <f>IFERROR(INDEX(Cost_Components!$T$2:$T$29,MATCH(E157,Cost_Components!$A$2:$A$29,0)),"")</f>
        <v>0.8</v>
      </c>
      <c r="AA157" s="26">
        <f>IFERROR(INDEX(Cost_Components!$U$2:$U$29,MATCH(E157,Cost_Components!$A$2:$A$29,0)),"")</f>
        <v>2025</v>
      </c>
      <c r="AB157" s="26">
        <f>IFERROR(INDEX(Cost_Components!$V$2:$V$29,MATCH(E157,Cost_Components!$A$2:$A$29,0)),"")</f>
        <v>2050</v>
      </c>
      <c r="AC157" s="26">
        <f>IFERROR(INDEX(Cost_Components!$M$2:$M$29,MATCH(E157,Cost_Components!$A$2:$A$29,0)),"")</f>
        <v>0</v>
      </c>
      <c r="AD157" s="26">
        <f>IFERROR(INDEX(Cost_Components!$N$2:$N$29,MATCH(E157,Cost_Components!$A$2:$A$29,0)),"")</f>
        <v>95</v>
      </c>
      <c r="AE157" s="16" t="str">
        <f>IFERROR(INDEX(Cost_Components!$O$2:$O$29,MATCH(E157,Cost_Components!$A$2:$A$29,0)),"")</f>
        <v>Both</v>
      </c>
      <c r="AF157" s="11">
        <v>97844.014707780807</v>
      </c>
      <c r="AG157" s="11">
        <v>90057.496582220905</v>
      </c>
      <c r="AH157" s="23">
        <f t="shared" si="29"/>
        <v>1</v>
      </c>
    </row>
    <row r="158" spans="1:34" hidden="1">
      <c r="A158" t="s">
        <v>242</v>
      </c>
      <c r="B158" s="20">
        <v>2025</v>
      </c>
      <c r="C158" t="s">
        <v>242</v>
      </c>
      <c r="D158" t="s">
        <v>232</v>
      </c>
      <c r="E158" s="22" t="s">
        <v>317</v>
      </c>
      <c r="F158" s="22" t="s">
        <v>318</v>
      </c>
      <c r="G158" s="22" t="s">
        <v>243</v>
      </c>
      <c r="H158" s="22" t="s">
        <v>237</v>
      </c>
      <c r="I158" s="22" t="s">
        <v>309</v>
      </c>
      <c r="J158" s="17">
        <f>IFERROR(INDEX(Cost_Components!$K$2:$K$29,MATCH(E158,Cost_Components!$A$2:$A$29,0)),"")</f>
        <v>1</v>
      </c>
      <c r="K158" s="17">
        <f t="shared" si="20"/>
        <v>0.32884615384615384</v>
      </c>
      <c r="L158" s="17">
        <f>IFERROR(INDEX(Cost_Components!$S$2:$S$29,MATCH(E158,Cost_Components!$A$2:$A$29,0)),"")</f>
        <v>0.31</v>
      </c>
      <c r="M158" s="28">
        <f>IFERROR(INDEX(Cost_Components!$L$2:$L$29,MATCH(E158,Cost_Components!$A$2:$A$29,0)),"")</f>
        <v>1</v>
      </c>
      <c r="N158" s="29">
        <f>IFERROR(INDEX(Cost_Components!$P$2:$P$29,MATCH(E158,Cost_Components!$A$2:$A$29,0)),"")</f>
        <v>64.94344126</v>
      </c>
      <c r="O158" s="23">
        <f t="shared" si="21"/>
        <v>72149.034534019607</v>
      </c>
      <c r="P158" s="23">
        <f t="shared" si="22"/>
        <v>72099.385634235601</v>
      </c>
      <c r="Q158" s="23">
        <f t="shared" si="23"/>
        <v>1451538.486903911</v>
      </c>
      <c r="R158" s="23">
        <f t="shared" si="24"/>
        <v>1540843.7043165655</v>
      </c>
      <c r="S158" s="23">
        <f t="shared" si="25"/>
        <v>89305.217412654543</v>
      </c>
      <c r="T158" s="16">
        <f>IFERROR(INDEX(Cost_Components!$R$2:$R$29,MATCH(E158,Cost_Components!$A$2:$A$29,0)),"")</f>
        <v>1</v>
      </c>
      <c r="U158" s="26">
        <f>IFERROR(INDEX(Cost_Components!$Q$2:$Q$29,MATCH(E158,Cost_Components!$A$2:$A$29,0)),"")</f>
        <v>2023</v>
      </c>
      <c r="V158" s="30">
        <f>1/(1+Calculation_Assumptions!$B$5)^(B158-Calculation_Assumptions!$B$2)</f>
        <v>1</v>
      </c>
      <c r="W158" s="23">
        <f t="shared" si="26"/>
        <v>1451538.486903911</v>
      </c>
      <c r="X158" s="23">
        <f t="shared" si="27"/>
        <v>1540843.7043165655</v>
      </c>
      <c r="Y158" s="23">
        <f t="shared" si="28"/>
        <v>89305.217412654543</v>
      </c>
      <c r="Z158" s="17">
        <f>IFERROR(INDEX(Cost_Components!$T$2:$T$29,MATCH(E158,Cost_Components!$A$2:$A$29,0)),"")</f>
        <v>0.8</v>
      </c>
      <c r="AA158" s="26">
        <f>IFERROR(INDEX(Cost_Components!$U$2:$U$29,MATCH(E158,Cost_Components!$A$2:$A$29,0)),"")</f>
        <v>2025</v>
      </c>
      <c r="AB158" s="26">
        <f>IFERROR(INDEX(Cost_Components!$V$2:$V$29,MATCH(E158,Cost_Components!$A$2:$A$29,0)),"")</f>
        <v>2050</v>
      </c>
      <c r="AC158" s="26">
        <f>IFERROR(INDEX(Cost_Components!$M$2:$M$29,MATCH(E158,Cost_Components!$A$2:$A$29,0)),"")</f>
        <v>0</v>
      </c>
      <c r="AD158" s="26">
        <f>IFERROR(INDEX(Cost_Components!$N$2:$N$29,MATCH(E158,Cost_Components!$A$2:$A$29,0)),"")</f>
        <v>95</v>
      </c>
      <c r="AE158" s="16" t="str">
        <f>IFERROR(INDEX(Cost_Components!$O$2:$O$29,MATCH(E158,Cost_Components!$A$2:$A$29,0)),"")</f>
        <v>Both</v>
      </c>
      <c r="AF158" s="11">
        <v>72149.034534019607</v>
      </c>
      <c r="AG158" s="11">
        <v>72099.385634235601</v>
      </c>
      <c r="AH158" s="23">
        <f t="shared" si="29"/>
        <v>1</v>
      </c>
    </row>
    <row r="159" spans="1:34" hidden="1">
      <c r="A159" t="s">
        <v>242</v>
      </c>
      <c r="B159" s="20">
        <v>2026</v>
      </c>
      <c r="C159" t="s">
        <v>242</v>
      </c>
      <c r="D159" t="s">
        <v>232</v>
      </c>
      <c r="E159" s="22" t="s">
        <v>317</v>
      </c>
      <c r="F159" s="22" t="s">
        <v>318</v>
      </c>
      <c r="G159" s="22" t="s">
        <v>243</v>
      </c>
      <c r="H159" s="22" t="s">
        <v>237</v>
      </c>
      <c r="I159" s="22" t="s">
        <v>309</v>
      </c>
      <c r="J159" s="17">
        <f>IFERROR(INDEX(Cost_Components!$K$2:$K$29,MATCH(E159,Cost_Components!$A$2:$A$29,0)),"")</f>
        <v>1</v>
      </c>
      <c r="K159" s="17">
        <f t="shared" si="20"/>
        <v>0.34769230769230769</v>
      </c>
      <c r="L159" s="17">
        <f>IFERROR(INDEX(Cost_Components!$S$2:$S$29,MATCH(E159,Cost_Components!$A$2:$A$29,0)),"")</f>
        <v>0.31</v>
      </c>
      <c r="M159" s="28">
        <f>IFERROR(INDEX(Cost_Components!$L$2:$L$29,MATCH(E159,Cost_Components!$A$2:$A$29,0)),"")</f>
        <v>1</v>
      </c>
      <c r="N159" s="29">
        <f>IFERROR(INDEX(Cost_Components!$P$2:$P$29,MATCH(E159,Cost_Components!$A$2:$A$29,0)),"")</f>
        <v>64.94344126</v>
      </c>
      <c r="O159" s="23">
        <f t="shared" si="21"/>
        <v>69718.037592077802</v>
      </c>
      <c r="P159" s="23">
        <f t="shared" si="22"/>
        <v>69581.306380311697</v>
      </c>
      <c r="Q159" s="23">
        <f t="shared" si="23"/>
        <v>1400843.339948189</v>
      </c>
      <c r="R159" s="23">
        <f t="shared" si="24"/>
        <v>1574256.6416645052</v>
      </c>
      <c r="S159" s="23">
        <f t="shared" si="25"/>
        <v>173413.30171631626</v>
      </c>
      <c r="T159" s="16">
        <f>IFERROR(INDEX(Cost_Components!$R$2:$R$29,MATCH(E159,Cost_Components!$A$2:$A$29,0)),"")</f>
        <v>1</v>
      </c>
      <c r="U159" s="26">
        <f>IFERROR(INDEX(Cost_Components!$Q$2:$Q$29,MATCH(E159,Cost_Components!$A$2:$A$29,0)),"")</f>
        <v>2023</v>
      </c>
      <c r="V159" s="30">
        <f>1/(1+Calculation_Assumptions!$B$5)^(B159-Calculation_Assumptions!$B$2)</f>
        <v>0.970873786407767</v>
      </c>
      <c r="W159" s="23">
        <f t="shared" si="26"/>
        <v>1360042.077619601</v>
      </c>
      <c r="X159" s="23">
        <f t="shared" si="27"/>
        <v>1528404.5064703934</v>
      </c>
      <c r="Y159" s="23">
        <f t="shared" si="28"/>
        <v>168362.42885079249</v>
      </c>
      <c r="Z159" s="17">
        <f>IFERROR(INDEX(Cost_Components!$T$2:$T$29,MATCH(E159,Cost_Components!$A$2:$A$29,0)),"")</f>
        <v>0.8</v>
      </c>
      <c r="AA159" s="26">
        <f>IFERROR(INDEX(Cost_Components!$U$2:$U$29,MATCH(E159,Cost_Components!$A$2:$A$29,0)),"")</f>
        <v>2025</v>
      </c>
      <c r="AB159" s="26">
        <f>IFERROR(INDEX(Cost_Components!$V$2:$V$29,MATCH(E159,Cost_Components!$A$2:$A$29,0)),"")</f>
        <v>2050</v>
      </c>
      <c r="AC159" s="26">
        <f>IFERROR(INDEX(Cost_Components!$M$2:$M$29,MATCH(E159,Cost_Components!$A$2:$A$29,0)),"")</f>
        <v>0</v>
      </c>
      <c r="AD159" s="26">
        <f>IFERROR(INDEX(Cost_Components!$N$2:$N$29,MATCH(E159,Cost_Components!$A$2:$A$29,0)),"")</f>
        <v>95</v>
      </c>
      <c r="AE159" s="16" t="str">
        <f>IFERROR(INDEX(Cost_Components!$O$2:$O$29,MATCH(E159,Cost_Components!$A$2:$A$29,0)),"")</f>
        <v>Both</v>
      </c>
      <c r="AF159" s="11">
        <v>69718.037592077802</v>
      </c>
      <c r="AG159" s="11">
        <v>69581.306380311697</v>
      </c>
      <c r="AH159" s="23">
        <f t="shared" si="29"/>
        <v>1</v>
      </c>
    </row>
    <row r="160" spans="1:34" hidden="1">
      <c r="A160" t="s">
        <v>242</v>
      </c>
      <c r="B160" s="20">
        <v>2027</v>
      </c>
      <c r="C160" t="s">
        <v>242</v>
      </c>
      <c r="D160" t="s">
        <v>232</v>
      </c>
      <c r="E160" s="22" t="s">
        <v>317</v>
      </c>
      <c r="F160" s="22" t="s">
        <v>318</v>
      </c>
      <c r="G160" s="22" t="s">
        <v>243</v>
      </c>
      <c r="H160" s="22" t="s">
        <v>237</v>
      </c>
      <c r="I160" s="22" t="s">
        <v>309</v>
      </c>
      <c r="J160" s="17">
        <f>IFERROR(INDEX(Cost_Components!$K$2:$K$29,MATCH(E160,Cost_Components!$A$2:$A$29,0)),"")</f>
        <v>1</v>
      </c>
      <c r="K160" s="17">
        <f t="shared" si="20"/>
        <v>0.36653846153846154</v>
      </c>
      <c r="L160" s="17">
        <f>IFERROR(INDEX(Cost_Components!$S$2:$S$29,MATCH(E160,Cost_Components!$A$2:$A$29,0)),"")</f>
        <v>0.31</v>
      </c>
      <c r="M160" s="28">
        <f>IFERROR(INDEX(Cost_Components!$L$2:$L$29,MATCH(E160,Cost_Components!$A$2:$A$29,0)),"")</f>
        <v>1</v>
      </c>
      <c r="N160" s="29">
        <f>IFERROR(INDEX(Cost_Components!$P$2:$P$29,MATCH(E160,Cost_Components!$A$2:$A$29,0)),"")</f>
        <v>64.94344126</v>
      </c>
      <c r="O160" s="23">
        <f t="shared" si="21"/>
        <v>68371.232984860602</v>
      </c>
      <c r="P160" s="23">
        <f t="shared" si="22"/>
        <v>68118.113647975901</v>
      </c>
      <c r="Q160" s="23">
        <f t="shared" si="23"/>
        <v>1371385.6608561913</v>
      </c>
      <c r="R160" s="23">
        <f t="shared" si="24"/>
        <v>1627527.2250094016</v>
      </c>
      <c r="S160" s="23">
        <f t="shared" si="25"/>
        <v>256141.56415321026</v>
      </c>
      <c r="T160" s="16">
        <f>IFERROR(INDEX(Cost_Components!$R$2:$R$29,MATCH(E160,Cost_Components!$A$2:$A$29,0)),"")</f>
        <v>1</v>
      </c>
      <c r="U160" s="26">
        <f>IFERROR(INDEX(Cost_Components!$Q$2:$Q$29,MATCH(E160,Cost_Components!$A$2:$A$29,0)),"")</f>
        <v>2023</v>
      </c>
      <c r="V160" s="30">
        <f>1/(1+Calculation_Assumptions!$B$5)^(B160-Calculation_Assumptions!$B$2)</f>
        <v>0.94259590913375435</v>
      </c>
      <c r="W160" s="23">
        <f t="shared" si="26"/>
        <v>1292662.5137677363</v>
      </c>
      <c r="X160" s="23">
        <f t="shared" si="27"/>
        <v>1534100.5042976732</v>
      </c>
      <c r="Y160" s="23">
        <f t="shared" si="28"/>
        <v>241437.99052993709</v>
      </c>
      <c r="Z160" s="17">
        <f>IFERROR(INDEX(Cost_Components!$T$2:$T$29,MATCH(E160,Cost_Components!$A$2:$A$29,0)),"")</f>
        <v>0.8</v>
      </c>
      <c r="AA160" s="26">
        <f>IFERROR(INDEX(Cost_Components!$U$2:$U$29,MATCH(E160,Cost_Components!$A$2:$A$29,0)),"")</f>
        <v>2025</v>
      </c>
      <c r="AB160" s="26">
        <f>IFERROR(INDEX(Cost_Components!$V$2:$V$29,MATCH(E160,Cost_Components!$A$2:$A$29,0)),"")</f>
        <v>2050</v>
      </c>
      <c r="AC160" s="26">
        <f>IFERROR(INDEX(Cost_Components!$M$2:$M$29,MATCH(E160,Cost_Components!$A$2:$A$29,0)),"")</f>
        <v>0</v>
      </c>
      <c r="AD160" s="26">
        <f>IFERROR(INDEX(Cost_Components!$N$2:$N$29,MATCH(E160,Cost_Components!$A$2:$A$29,0)),"")</f>
        <v>95</v>
      </c>
      <c r="AE160" s="16" t="str">
        <f>IFERROR(INDEX(Cost_Components!$O$2:$O$29,MATCH(E160,Cost_Components!$A$2:$A$29,0)),"")</f>
        <v>Both</v>
      </c>
      <c r="AF160" s="11">
        <v>68371.232984860602</v>
      </c>
      <c r="AG160" s="11">
        <v>68118.113647975901</v>
      </c>
      <c r="AH160" s="23">
        <f t="shared" si="29"/>
        <v>1</v>
      </c>
    </row>
    <row r="161" spans="1:34" hidden="1">
      <c r="A161" t="s">
        <v>242</v>
      </c>
      <c r="B161" s="20">
        <v>2028</v>
      </c>
      <c r="C161" t="s">
        <v>242</v>
      </c>
      <c r="D161" t="s">
        <v>232</v>
      </c>
      <c r="E161" s="22" t="s">
        <v>317</v>
      </c>
      <c r="F161" s="22" t="s">
        <v>318</v>
      </c>
      <c r="G161" s="22" t="s">
        <v>243</v>
      </c>
      <c r="H161" s="22" t="s">
        <v>237</v>
      </c>
      <c r="I161" s="22" t="s">
        <v>309</v>
      </c>
      <c r="J161" s="17">
        <f>IFERROR(INDEX(Cost_Components!$K$2:$K$29,MATCH(E161,Cost_Components!$A$2:$A$29,0)),"")</f>
        <v>1</v>
      </c>
      <c r="K161" s="17">
        <f t="shared" si="20"/>
        <v>0.38538461538461538</v>
      </c>
      <c r="L161" s="17">
        <f>IFERROR(INDEX(Cost_Components!$S$2:$S$29,MATCH(E161,Cost_Components!$A$2:$A$29,0)),"")</f>
        <v>0.31</v>
      </c>
      <c r="M161" s="28">
        <f>IFERROR(INDEX(Cost_Components!$L$2:$L$29,MATCH(E161,Cost_Components!$A$2:$A$29,0)),"")</f>
        <v>1</v>
      </c>
      <c r="N161" s="29">
        <f>IFERROR(INDEX(Cost_Components!$P$2:$P$29,MATCH(E161,Cost_Components!$A$2:$A$29,0)),"")</f>
        <v>64.94344126</v>
      </c>
      <c r="O161" s="23">
        <f t="shared" si="21"/>
        <v>67702.722920178698</v>
      </c>
      <c r="P161" s="23">
        <f t="shared" si="22"/>
        <v>67309.147421447997</v>
      </c>
      <c r="Q161" s="23">
        <f t="shared" si="23"/>
        <v>1355099.1751659014</v>
      </c>
      <c r="R161" s="23">
        <f t="shared" si="24"/>
        <v>1694477.5018180378</v>
      </c>
      <c r="S161" s="23">
        <f t="shared" si="25"/>
        <v>339378.3266521364</v>
      </c>
      <c r="T161" s="16">
        <f>IFERROR(INDEX(Cost_Components!$R$2:$R$29,MATCH(E161,Cost_Components!$A$2:$A$29,0)),"")</f>
        <v>1</v>
      </c>
      <c r="U161" s="26">
        <f>IFERROR(INDEX(Cost_Components!$Q$2:$Q$29,MATCH(E161,Cost_Components!$A$2:$A$29,0)),"")</f>
        <v>2023</v>
      </c>
      <c r="V161" s="30">
        <f>1/(1+Calculation_Assumptions!$B$5)^(B161-Calculation_Assumptions!$B$2)</f>
        <v>0.91514165935315961</v>
      </c>
      <c r="W161" s="23">
        <f t="shared" si="26"/>
        <v>1240107.707749421</v>
      </c>
      <c r="X161" s="23">
        <f t="shared" si="27"/>
        <v>1550686.9527503557</v>
      </c>
      <c r="Y161" s="23">
        <f t="shared" si="28"/>
        <v>310579.24500093475</v>
      </c>
      <c r="Z161" s="17">
        <f>IFERROR(INDEX(Cost_Components!$T$2:$T$29,MATCH(E161,Cost_Components!$A$2:$A$29,0)),"")</f>
        <v>0.8</v>
      </c>
      <c r="AA161" s="26">
        <f>IFERROR(INDEX(Cost_Components!$U$2:$U$29,MATCH(E161,Cost_Components!$A$2:$A$29,0)),"")</f>
        <v>2025</v>
      </c>
      <c r="AB161" s="26">
        <f>IFERROR(INDEX(Cost_Components!$V$2:$V$29,MATCH(E161,Cost_Components!$A$2:$A$29,0)),"")</f>
        <v>2050</v>
      </c>
      <c r="AC161" s="26">
        <f>IFERROR(INDEX(Cost_Components!$M$2:$M$29,MATCH(E161,Cost_Components!$A$2:$A$29,0)),"")</f>
        <v>0</v>
      </c>
      <c r="AD161" s="26">
        <f>IFERROR(INDEX(Cost_Components!$N$2:$N$29,MATCH(E161,Cost_Components!$A$2:$A$29,0)),"")</f>
        <v>95</v>
      </c>
      <c r="AE161" s="16" t="str">
        <f>IFERROR(INDEX(Cost_Components!$O$2:$O$29,MATCH(E161,Cost_Components!$A$2:$A$29,0)),"")</f>
        <v>Both</v>
      </c>
      <c r="AF161" s="11">
        <v>67702.722920178698</v>
      </c>
      <c r="AG161" s="11">
        <v>67309.147421447997</v>
      </c>
      <c r="AH161" s="23">
        <f t="shared" si="29"/>
        <v>1</v>
      </c>
    </row>
    <row r="162" spans="1:34" hidden="1">
      <c r="A162" t="s">
        <v>242</v>
      </c>
      <c r="B162" s="20">
        <v>2029</v>
      </c>
      <c r="C162" t="s">
        <v>242</v>
      </c>
      <c r="D162" t="s">
        <v>232</v>
      </c>
      <c r="E162" s="22" t="s">
        <v>317</v>
      </c>
      <c r="F162" s="22" t="s">
        <v>318</v>
      </c>
      <c r="G162" s="22" t="s">
        <v>243</v>
      </c>
      <c r="H162" s="22" t="s">
        <v>237</v>
      </c>
      <c r="I162" s="22" t="s">
        <v>309</v>
      </c>
      <c r="J162" s="17">
        <f>IFERROR(INDEX(Cost_Components!$K$2:$K$29,MATCH(E162,Cost_Components!$A$2:$A$29,0)),"")</f>
        <v>1</v>
      </c>
      <c r="K162" s="17">
        <f t="shared" si="20"/>
        <v>0.40423076923076923</v>
      </c>
      <c r="L162" s="17">
        <f>IFERROR(INDEX(Cost_Components!$S$2:$S$29,MATCH(E162,Cost_Components!$A$2:$A$29,0)),"")</f>
        <v>0.31</v>
      </c>
      <c r="M162" s="28">
        <f>IFERROR(INDEX(Cost_Components!$L$2:$L$29,MATCH(E162,Cost_Components!$A$2:$A$29,0)),"")</f>
        <v>1</v>
      </c>
      <c r="N162" s="29">
        <f>IFERROR(INDEX(Cost_Components!$P$2:$P$29,MATCH(E162,Cost_Components!$A$2:$A$29,0)),"")</f>
        <v>64.94344126</v>
      </c>
      <c r="O162" s="23">
        <f t="shared" si="21"/>
        <v>67481.948395174302</v>
      </c>
      <c r="P162" s="23">
        <f t="shared" si="22"/>
        <v>66926.961692872297</v>
      </c>
      <c r="Q162" s="23">
        <f t="shared" si="23"/>
        <v>1347404.8336775098</v>
      </c>
      <c r="R162" s="23">
        <f t="shared" si="24"/>
        <v>1771545.368942186</v>
      </c>
      <c r="S162" s="23">
        <f t="shared" si="25"/>
        <v>424140.5352646762</v>
      </c>
      <c r="T162" s="16">
        <f>IFERROR(INDEX(Cost_Components!$R$2:$R$29,MATCH(E162,Cost_Components!$A$2:$A$29,0)),"")</f>
        <v>1</v>
      </c>
      <c r="U162" s="26">
        <f>IFERROR(INDEX(Cost_Components!$Q$2:$Q$29,MATCH(E162,Cost_Components!$A$2:$A$29,0)),"")</f>
        <v>2023</v>
      </c>
      <c r="V162" s="30">
        <f>1/(1+Calculation_Assumptions!$B$5)^(B162-Calculation_Assumptions!$B$2)</f>
        <v>0.888487047915689</v>
      </c>
      <c r="W162" s="23">
        <f t="shared" si="26"/>
        <v>1197151.7430214607</v>
      </c>
      <c r="X162" s="23">
        <f t="shared" si="27"/>
        <v>1573995.115100153</v>
      </c>
      <c r="Y162" s="23">
        <f t="shared" si="28"/>
        <v>376843.37207869237</v>
      </c>
      <c r="Z162" s="17">
        <f>IFERROR(INDEX(Cost_Components!$T$2:$T$29,MATCH(E162,Cost_Components!$A$2:$A$29,0)),"")</f>
        <v>0.8</v>
      </c>
      <c r="AA162" s="26">
        <f>IFERROR(INDEX(Cost_Components!$U$2:$U$29,MATCH(E162,Cost_Components!$A$2:$A$29,0)),"")</f>
        <v>2025</v>
      </c>
      <c r="AB162" s="26">
        <f>IFERROR(INDEX(Cost_Components!$V$2:$V$29,MATCH(E162,Cost_Components!$A$2:$A$29,0)),"")</f>
        <v>2050</v>
      </c>
      <c r="AC162" s="26">
        <f>IFERROR(INDEX(Cost_Components!$M$2:$M$29,MATCH(E162,Cost_Components!$A$2:$A$29,0)),"")</f>
        <v>0</v>
      </c>
      <c r="AD162" s="26">
        <f>IFERROR(INDEX(Cost_Components!$N$2:$N$29,MATCH(E162,Cost_Components!$A$2:$A$29,0)),"")</f>
        <v>95</v>
      </c>
      <c r="AE162" s="16" t="str">
        <f>IFERROR(INDEX(Cost_Components!$O$2:$O$29,MATCH(E162,Cost_Components!$A$2:$A$29,0)),"")</f>
        <v>Both</v>
      </c>
      <c r="AF162" s="11">
        <v>67481.948395174302</v>
      </c>
      <c r="AG162" s="11">
        <v>66926.961692872297</v>
      </c>
      <c r="AH162" s="23">
        <f t="shared" si="29"/>
        <v>1</v>
      </c>
    </row>
    <row r="163" spans="1:34" hidden="1">
      <c r="A163" t="s">
        <v>242</v>
      </c>
      <c r="B163" s="20">
        <v>2030</v>
      </c>
      <c r="C163" t="s">
        <v>242</v>
      </c>
      <c r="D163" t="s">
        <v>232</v>
      </c>
      <c r="E163" s="22" t="s">
        <v>317</v>
      </c>
      <c r="F163" s="22" t="s">
        <v>318</v>
      </c>
      <c r="G163" s="22" t="s">
        <v>243</v>
      </c>
      <c r="H163" s="22" t="s">
        <v>237</v>
      </c>
      <c r="I163" s="22" t="s">
        <v>309</v>
      </c>
      <c r="J163" s="17">
        <f>IFERROR(INDEX(Cost_Components!$K$2:$K$29,MATCH(E163,Cost_Components!$A$2:$A$29,0)),"")</f>
        <v>1</v>
      </c>
      <c r="K163" s="17">
        <f t="shared" si="20"/>
        <v>0.42307692307692307</v>
      </c>
      <c r="L163" s="17">
        <f>IFERROR(INDEX(Cost_Components!$S$2:$S$29,MATCH(E163,Cost_Components!$A$2:$A$29,0)),"")</f>
        <v>0.31</v>
      </c>
      <c r="M163" s="28">
        <f>IFERROR(INDEX(Cost_Components!$L$2:$L$29,MATCH(E163,Cost_Components!$A$2:$A$29,0)),"")</f>
        <v>1</v>
      </c>
      <c r="N163" s="29">
        <f>IFERROR(INDEX(Cost_Components!$P$2:$P$29,MATCH(E163,Cost_Components!$A$2:$A$29,0)),"")</f>
        <v>64.94344126</v>
      </c>
      <c r="O163" s="23">
        <f t="shared" si="21"/>
        <v>67579.512917784101</v>
      </c>
      <c r="P163" s="23">
        <f t="shared" si="22"/>
        <v>66844.267139192394</v>
      </c>
      <c r="Q163" s="23">
        <f t="shared" si="23"/>
        <v>1345739.9883217856</v>
      </c>
      <c r="R163" s="23">
        <f t="shared" si="24"/>
        <v>1856819.5155042598</v>
      </c>
      <c r="S163" s="23">
        <f t="shared" si="25"/>
        <v>511079.52718247427</v>
      </c>
      <c r="T163" s="16">
        <f>IFERROR(INDEX(Cost_Components!$R$2:$R$29,MATCH(E163,Cost_Components!$A$2:$A$29,0)),"")</f>
        <v>1</v>
      </c>
      <c r="U163" s="26">
        <f>IFERROR(INDEX(Cost_Components!$Q$2:$Q$29,MATCH(E163,Cost_Components!$A$2:$A$29,0)),"")</f>
        <v>2023</v>
      </c>
      <c r="V163" s="30">
        <f>1/(1+Calculation_Assumptions!$B$5)^(B163-Calculation_Assumptions!$B$2)</f>
        <v>0.86260878438416411</v>
      </c>
      <c r="W163" s="23">
        <f t="shared" si="26"/>
        <v>1160847.1354234146</v>
      </c>
      <c r="X163" s="23">
        <f t="shared" si="27"/>
        <v>1601708.8250899222</v>
      </c>
      <c r="Y163" s="23">
        <f t="shared" si="28"/>
        <v>440861.68966650747</v>
      </c>
      <c r="Z163" s="17">
        <f>IFERROR(INDEX(Cost_Components!$T$2:$T$29,MATCH(E163,Cost_Components!$A$2:$A$29,0)),"")</f>
        <v>0.8</v>
      </c>
      <c r="AA163" s="26">
        <f>IFERROR(INDEX(Cost_Components!$U$2:$U$29,MATCH(E163,Cost_Components!$A$2:$A$29,0)),"")</f>
        <v>2025</v>
      </c>
      <c r="AB163" s="26">
        <f>IFERROR(INDEX(Cost_Components!$V$2:$V$29,MATCH(E163,Cost_Components!$A$2:$A$29,0)),"")</f>
        <v>2050</v>
      </c>
      <c r="AC163" s="26">
        <f>IFERROR(INDEX(Cost_Components!$M$2:$M$29,MATCH(E163,Cost_Components!$A$2:$A$29,0)),"")</f>
        <v>0</v>
      </c>
      <c r="AD163" s="26">
        <f>IFERROR(INDEX(Cost_Components!$N$2:$N$29,MATCH(E163,Cost_Components!$A$2:$A$29,0)),"")</f>
        <v>95</v>
      </c>
      <c r="AE163" s="16" t="str">
        <f>IFERROR(INDEX(Cost_Components!$O$2:$O$29,MATCH(E163,Cost_Components!$A$2:$A$29,0)),"")</f>
        <v>Both</v>
      </c>
      <c r="AF163" s="11">
        <v>67579.512917784101</v>
      </c>
      <c r="AG163" s="11">
        <v>66844.267139192394</v>
      </c>
      <c r="AH163" s="23">
        <f t="shared" si="29"/>
        <v>1</v>
      </c>
    </row>
    <row r="164" spans="1:34" hidden="1">
      <c r="A164" t="s">
        <v>242</v>
      </c>
      <c r="B164" s="20">
        <v>2031</v>
      </c>
      <c r="C164" t="s">
        <v>242</v>
      </c>
      <c r="D164" t="s">
        <v>232</v>
      </c>
      <c r="E164" s="22" t="s">
        <v>317</v>
      </c>
      <c r="F164" s="22" t="s">
        <v>318</v>
      </c>
      <c r="G164" s="22" t="s">
        <v>243</v>
      </c>
      <c r="H164" s="22" t="s">
        <v>237</v>
      </c>
      <c r="I164" s="22" t="s">
        <v>309</v>
      </c>
      <c r="J164" s="17">
        <f>IFERROR(INDEX(Cost_Components!$K$2:$K$29,MATCH(E164,Cost_Components!$A$2:$A$29,0)),"")</f>
        <v>1</v>
      </c>
      <c r="K164" s="17">
        <f t="shared" si="20"/>
        <v>0.44192307692307692</v>
      </c>
      <c r="L164" s="17">
        <f>IFERROR(INDEX(Cost_Components!$S$2:$S$29,MATCH(E164,Cost_Components!$A$2:$A$29,0)),"")</f>
        <v>0.31</v>
      </c>
      <c r="M164" s="28">
        <f>IFERROR(INDEX(Cost_Components!$L$2:$L$29,MATCH(E164,Cost_Components!$A$2:$A$29,0)),"")</f>
        <v>1</v>
      </c>
      <c r="N164" s="29">
        <f>IFERROR(INDEX(Cost_Components!$P$2:$P$29,MATCH(E164,Cost_Components!$A$2:$A$29,0)),"")</f>
        <v>64.94344126</v>
      </c>
      <c r="O164" s="23">
        <f t="shared" si="21"/>
        <v>67922.367517799707</v>
      </c>
      <c r="P164" s="23">
        <f t="shared" si="22"/>
        <v>66989.085851644501</v>
      </c>
      <c r="Q164" s="23">
        <f t="shared" si="23"/>
        <v>1348655.5462408853</v>
      </c>
      <c r="R164" s="23">
        <f t="shared" si="24"/>
        <v>1949372.3136988762</v>
      </c>
      <c r="S164" s="23">
        <f t="shared" si="25"/>
        <v>600716.76745799091</v>
      </c>
      <c r="T164" s="16">
        <f>IFERROR(INDEX(Cost_Components!$R$2:$R$29,MATCH(E164,Cost_Components!$A$2:$A$29,0)),"")</f>
        <v>1</v>
      </c>
      <c r="U164" s="26">
        <f>IFERROR(INDEX(Cost_Components!$Q$2:$Q$29,MATCH(E164,Cost_Components!$A$2:$A$29,0)),"")</f>
        <v>2023</v>
      </c>
      <c r="V164" s="30">
        <f>1/(1+Calculation_Assumptions!$B$5)^(B164-Calculation_Assumptions!$B$2)</f>
        <v>0.83748425668365445</v>
      </c>
      <c r="W164" s="23">
        <f t="shared" si="26"/>
        <v>1129477.7876658358</v>
      </c>
      <c r="X164" s="23">
        <f t="shared" si="27"/>
        <v>1632568.6231377991</v>
      </c>
      <c r="Y164" s="23">
        <f t="shared" si="28"/>
        <v>503090.83547196322</v>
      </c>
      <c r="Z164" s="17">
        <f>IFERROR(INDEX(Cost_Components!$T$2:$T$29,MATCH(E164,Cost_Components!$A$2:$A$29,0)),"")</f>
        <v>0.8</v>
      </c>
      <c r="AA164" s="26">
        <f>IFERROR(INDEX(Cost_Components!$U$2:$U$29,MATCH(E164,Cost_Components!$A$2:$A$29,0)),"")</f>
        <v>2025</v>
      </c>
      <c r="AB164" s="26">
        <f>IFERROR(INDEX(Cost_Components!$V$2:$V$29,MATCH(E164,Cost_Components!$A$2:$A$29,0)),"")</f>
        <v>2050</v>
      </c>
      <c r="AC164" s="26">
        <f>IFERROR(INDEX(Cost_Components!$M$2:$M$29,MATCH(E164,Cost_Components!$A$2:$A$29,0)),"")</f>
        <v>0</v>
      </c>
      <c r="AD164" s="26">
        <f>IFERROR(INDEX(Cost_Components!$N$2:$N$29,MATCH(E164,Cost_Components!$A$2:$A$29,0)),"")</f>
        <v>95</v>
      </c>
      <c r="AE164" s="16" t="str">
        <f>IFERROR(INDEX(Cost_Components!$O$2:$O$29,MATCH(E164,Cost_Components!$A$2:$A$29,0)),"")</f>
        <v>Both</v>
      </c>
      <c r="AF164" s="11">
        <v>67922.367517799707</v>
      </c>
      <c r="AG164" s="11">
        <v>66989.085851644501</v>
      </c>
      <c r="AH164" s="23">
        <f t="shared" si="29"/>
        <v>1</v>
      </c>
    </row>
    <row r="165" spans="1:34" hidden="1">
      <c r="A165" t="s">
        <v>242</v>
      </c>
      <c r="B165" s="20">
        <v>2032</v>
      </c>
      <c r="C165" t="s">
        <v>242</v>
      </c>
      <c r="D165" t="s">
        <v>232</v>
      </c>
      <c r="E165" s="22" t="s">
        <v>317</v>
      </c>
      <c r="F165" s="22" t="s">
        <v>318</v>
      </c>
      <c r="G165" s="22" t="s">
        <v>243</v>
      </c>
      <c r="H165" s="22" t="s">
        <v>237</v>
      </c>
      <c r="I165" s="22" t="s">
        <v>309</v>
      </c>
      <c r="J165" s="17">
        <f>IFERROR(INDEX(Cost_Components!$K$2:$K$29,MATCH(E165,Cost_Components!$A$2:$A$29,0)),"")</f>
        <v>1</v>
      </c>
      <c r="K165" s="17">
        <f t="shared" si="20"/>
        <v>0.46076923076923082</v>
      </c>
      <c r="L165" s="17">
        <f>IFERROR(INDEX(Cost_Components!$S$2:$S$29,MATCH(E165,Cost_Components!$A$2:$A$29,0)),"")</f>
        <v>0.31</v>
      </c>
      <c r="M165" s="28">
        <f>IFERROR(INDEX(Cost_Components!$L$2:$L$29,MATCH(E165,Cost_Components!$A$2:$A$29,0)),"")</f>
        <v>1</v>
      </c>
      <c r="N165" s="29">
        <f>IFERROR(INDEX(Cost_Components!$P$2:$P$29,MATCH(E165,Cost_Components!$A$2:$A$29,0)),"")</f>
        <v>64.94344126</v>
      </c>
      <c r="O165" s="23">
        <f t="shared" si="21"/>
        <v>68463.587806792799</v>
      </c>
      <c r="P165" s="23">
        <f t="shared" si="22"/>
        <v>67315.118815787195</v>
      </c>
      <c r="Q165" s="23">
        <f t="shared" si="23"/>
        <v>1355219.3940641289</v>
      </c>
      <c r="R165" s="23">
        <f t="shared" si="24"/>
        <v>2048700.2576264625</v>
      </c>
      <c r="S165" s="23">
        <f t="shared" si="25"/>
        <v>693480.86356233363</v>
      </c>
      <c r="T165" s="16">
        <f>IFERROR(INDEX(Cost_Components!$R$2:$R$29,MATCH(E165,Cost_Components!$A$2:$A$29,0)),"")</f>
        <v>1</v>
      </c>
      <c r="U165" s="26">
        <f>IFERROR(INDEX(Cost_Components!$Q$2:$Q$29,MATCH(E165,Cost_Components!$A$2:$A$29,0)),"")</f>
        <v>2023</v>
      </c>
      <c r="V165" s="30">
        <f>1/(1+Calculation_Assumptions!$B$5)^(B165-Calculation_Assumptions!$B$2)</f>
        <v>0.81309151134335378</v>
      </c>
      <c r="W165" s="23">
        <f t="shared" si="26"/>
        <v>1101917.3853214267</v>
      </c>
      <c r="X165" s="23">
        <f t="shared" si="27"/>
        <v>1665780.7887630186</v>
      </c>
      <c r="Y165" s="23">
        <f t="shared" si="28"/>
        <v>563863.403441592</v>
      </c>
      <c r="Z165" s="17">
        <f>IFERROR(INDEX(Cost_Components!$T$2:$T$29,MATCH(E165,Cost_Components!$A$2:$A$29,0)),"")</f>
        <v>0.8</v>
      </c>
      <c r="AA165" s="26">
        <f>IFERROR(INDEX(Cost_Components!$U$2:$U$29,MATCH(E165,Cost_Components!$A$2:$A$29,0)),"")</f>
        <v>2025</v>
      </c>
      <c r="AB165" s="26">
        <f>IFERROR(INDEX(Cost_Components!$V$2:$V$29,MATCH(E165,Cost_Components!$A$2:$A$29,0)),"")</f>
        <v>2050</v>
      </c>
      <c r="AC165" s="26">
        <f>IFERROR(INDEX(Cost_Components!$M$2:$M$29,MATCH(E165,Cost_Components!$A$2:$A$29,0)),"")</f>
        <v>0</v>
      </c>
      <c r="AD165" s="26">
        <f>IFERROR(INDEX(Cost_Components!$N$2:$N$29,MATCH(E165,Cost_Components!$A$2:$A$29,0)),"")</f>
        <v>95</v>
      </c>
      <c r="AE165" s="16" t="str">
        <f>IFERROR(INDEX(Cost_Components!$O$2:$O$29,MATCH(E165,Cost_Components!$A$2:$A$29,0)),"")</f>
        <v>Both</v>
      </c>
      <c r="AF165" s="11">
        <v>68463.587806792799</v>
      </c>
      <c r="AG165" s="11">
        <v>67315.118815787195</v>
      </c>
      <c r="AH165" s="23">
        <f t="shared" si="29"/>
        <v>1</v>
      </c>
    </row>
    <row r="166" spans="1:34" hidden="1">
      <c r="A166" t="s">
        <v>242</v>
      </c>
      <c r="B166" s="20">
        <v>2033</v>
      </c>
      <c r="C166" t="s">
        <v>242</v>
      </c>
      <c r="D166" t="s">
        <v>232</v>
      </c>
      <c r="E166" s="22" t="s">
        <v>317</v>
      </c>
      <c r="F166" s="22" t="s">
        <v>318</v>
      </c>
      <c r="G166" s="22" t="s">
        <v>243</v>
      </c>
      <c r="H166" s="22" t="s">
        <v>237</v>
      </c>
      <c r="I166" s="22" t="s">
        <v>309</v>
      </c>
      <c r="J166" s="17">
        <f>IFERROR(INDEX(Cost_Components!$K$2:$K$29,MATCH(E166,Cost_Components!$A$2:$A$29,0)),"")</f>
        <v>1</v>
      </c>
      <c r="K166" s="17">
        <f t="shared" si="20"/>
        <v>0.47961538461538467</v>
      </c>
      <c r="L166" s="17">
        <f>IFERROR(INDEX(Cost_Components!$S$2:$S$29,MATCH(E166,Cost_Components!$A$2:$A$29,0)),"")</f>
        <v>0.31</v>
      </c>
      <c r="M166" s="28">
        <f>IFERROR(INDEX(Cost_Components!$L$2:$L$29,MATCH(E166,Cost_Components!$A$2:$A$29,0)),"")</f>
        <v>1</v>
      </c>
      <c r="N166" s="29">
        <f>IFERROR(INDEX(Cost_Components!$P$2:$P$29,MATCH(E166,Cost_Components!$A$2:$A$29,0)),"")</f>
        <v>64.94344126</v>
      </c>
      <c r="O166" s="23">
        <f t="shared" si="21"/>
        <v>69179.986316818802</v>
      </c>
      <c r="P166" s="23">
        <f t="shared" si="22"/>
        <v>67800.116232870394</v>
      </c>
      <c r="Q166" s="23">
        <f t="shared" si="23"/>
        <v>1364983.5884570831</v>
      </c>
      <c r="R166" s="23">
        <f t="shared" si="24"/>
        <v>2154809.4665516177</v>
      </c>
      <c r="S166" s="23">
        <f t="shared" si="25"/>
        <v>789825.87809453462</v>
      </c>
      <c r="T166" s="16">
        <f>IFERROR(INDEX(Cost_Components!$R$2:$R$29,MATCH(E166,Cost_Components!$A$2:$A$29,0)),"")</f>
        <v>1</v>
      </c>
      <c r="U166" s="26">
        <f>IFERROR(INDEX(Cost_Components!$Q$2:$Q$29,MATCH(E166,Cost_Components!$A$2:$A$29,0)),"")</f>
        <v>2023</v>
      </c>
      <c r="V166" s="30">
        <f>1/(1+Calculation_Assumptions!$B$5)^(B166-Calculation_Assumptions!$B$2)</f>
        <v>0.78940923431393573</v>
      </c>
      <c r="W166" s="23">
        <f t="shared" si="26"/>
        <v>1077530.6494149943</v>
      </c>
      <c r="X166" s="23">
        <f t="shared" si="27"/>
        <v>1701026.4910829328</v>
      </c>
      <c r="Y166" s="23">
        <f t="shared" si="28"/>
        <v>623495.84166793851</v>
      </c>
      <c r="Z166" s="17">
        <f>IFERROR(INDEX(Cost_Components!$T$2:$T$29,MATCH(E166,Cost_Components!$A$2:$A$29,0)),"")</f>
        <v>0.8</v>
      </c>
      <c r="AA166" s="26">
        <f>IFERROR(INDEX(Cost_Components!$U$2:$U$29,MATCH(E166,Cost_Components!$A$2:$A$29,0)),"")</f>
        <v>2025</v>
      </c>
      <c r="AB166" s="26">
        <f>IFERROR(INDEX(Cost_Components!$V$2:$V$29,MATCH(E166,Cost_Components!$A$2:$A$29,0)),"")</f>
        <v>2050</v>
      </c>
      <c r="AC166" s="26">
        <f>IFERROR(INDEX(Cost_Components!$M$2:$M$29,MATCH(E166,Cost_Components!$A$2:$A$29,0)),"")</f>
        <v>0</v>
      </c>
      <c r="AD166" s="26">
        <f>IFERROR(INDEX(Cost_Components!$N$2:$N$29,MATCH(E166,Cost_Components!$A$2:$A$29,0)),"")</f>
        <v>95</v>
      </c>
      <c r="AE166" s="16" t="str">
        <f>IFERROR(INDEX(Cost_Components!$O$2:$O$29,MATCH(E166,Cost_Components!$A$2:$A$29,0)),"")</f>
        <v>Both</v>
      </c>
      <c r="AF166" s="11">
        <v>69179.986316818802</v>
      </c>
      <c r="AG166" s="11">
        <v>67800.116232870394</v>
      </c>
      <c r="AH166" s="23">
        <f t="shared" si="29"/>
        <v>1</v>
      </c>
    </row>
    <row r="167" spans="1:34" hidden="1">
      <c r="A167" t="s">
        <v>242</v>
      </c>
      <c r="B167" s="20">
        <v>2034</v>
      </c>
      <c r="C167" t="s">
        <v>242</v>
      </c>
      <c r="D167" t="s">
        <v>232</v>
      </c>
      <c r="E167" s="22" t="s">
        <v>317</v>
      </c>
      <c r="F167" s="22" t="s">
        <v>318</v>
      </c>
      <c r="G167" s="22" t="s">
        <v>243</v>
      </c>
      <c r="H167" s="22" t="s">
        <v>237</v>
      </c>
      <c r="I167" s="22" t="s">
        <v>309</v>
      </c>
      <c r="J167" s="17">
        <f>IFERROR(INDEX(Cost_Components!$K$2:$K$29,MATCH(E167,Cost_Components!$A$2:$A$29,0)),"")</f>
        <v>1</v>
      </c>
      <c r="K167" s="17">
        <f t="shared" si="20"/>
        <v>0.49846153846153851</v>
      </c>
      <c r="L167" s="17">
        <f>IFERROR(INDEX(Cost_Components!$S$2:$S$29,MATCH(E167,Cost_Components!$A$2:$A$29,0)),"")</f>
        <v>0.31</v>
      </c>
      <c r="M167" s="28">
        <f>IFERROR(INDEX(Cost_Components!$L$2:$L$29,MATCH(E167,Cost_Components!$A$2:$A$29,0)),"")</f>
        <v>1</v>
      </c>
      <c r="N167" s="29">
        <f>IFERROR(INDEX(Cost_Components!$P$2:$P$29,MATCH(E167,Cost_Components!$A$2:$A$29,0)),"")</f>
        <v>64.94344126</v>
      </c>
      <c r="O167" s="23">
        <f t="shared" si="21"/>
        <v>70054.739824744203</v>
      </c>
      <c r="P167" s="23">
        <f t="shared" si="22"/>
        <v>68427.464519574001</v>
      </c>
      <c r="Q167" s="23">
        <f t="shared" si="23"/>
        <v>1377613.6570052833</v>
      </c>
      <c r="R167" s="23">
        <f t="shared" si="24"/>
        <v>2267798.5621182863</v>
      </c>
      <c r="S167" s="23">
        <f t="shared" si="25"/>
        <v>890184.90511300298</v>
      </c>
      <c r="T167" s="16">
        <f>IFERROR(INDEX(Cost_Components!$R$2:$R$29,MATCH(E167,Cost_Components!$A$2:$A$29,0)),"")</f>
        <v>1</v>
      </c>
      <c r="U167" s="26">
        <f>IFERROR(INDEX(Cost_Components!$Q$2:$Q$29,MATCH(E167,Cost_Components!$A$2:$A$29,0)),"")</f>
        <v>2023</v>
      </c>
      <c r="V167" s="30">
        <f>1/(1+Calculation_Assumptions!$B$5)^(B167-Calculation_Assumptions!$B$2)</f>
        <v>0.76641673234362695</v>
      </c>
      <c r="W167" s="23">
        <f t="shared" si="26"/>
        <v>1055826.1574339434</v>
      </c>
      <c r="X167" s="23">
        <f t="shared" si="27"/>
        <v>1738078.7635922728</v>
      </c>
      <c r="Y167" s="23">
        <f t="shared" si="28"/>
        <v>682252.60615832941</v>
      </c>
      <c r="Z167" s="17">
        <f>IFERROR(INDEX(Cost_Components!$T$2:$T$29,MATCH(E167,Cost_Components!$A$2:$A$29,0)),"")</f>
        <v>0.8</v>
      </c>
      <c r="AA167" s="26">
        <f>IFERROR(INDEX(Cost_Components!$U$2:$U$29,MATCH(E167,Cost_Components!$A$2:$A$29,0)),"")</f>
        <v>2025</v>
      </c>
      <c r="AB167" s="26">
        <f>IFERROR(INDEX(Cost_Components!$V$2:$V$29,MATCH(E167,Cost_Components!$A$2:$A$29,0)),"")</f>
        <v>2050</v>
      </c>
      <c r="AC167" s="26">
        <f>IFERROR(INDEX(Cost_Components!$M$2:$M$29,MATCH(E167,Cost_Components!$A$2:$A$29,0)),"")</f>
        <v>0</v>
      </c>
      <c r="AD167" s="26">
        <f>IFERROR(INDEX(Cost_Components!$N$2:$N$29,MATCH(E167,Cost_Components!$A$2:$A$29,0)),"")</f>
        <v>95</v>
      </c>
      <c r="AE167" s="16" t="str">
        <f>IFERROR(INDEX(Cost_Components!$O$2:$O$29,MATCH(E167,Cost_Components!$A$2:$A$29,0)),"")</f>
        <v>Both</v>
      </c>
      <c r="AF167" s="11">
        <v>70054.739824744203</v>
      </c>
      <c r="AG167" s="11">
        <v>68427.464519574001</v>
      </c>
      <c r="AH167" s="23">
        <f t="shared" si="29"/>
        <v>1</v>
      </c>
    </row>
    <row r="168" spans="1:34" hidden="1">
      <c r="A168" t="s">
        <v>242</v>
      </c>
      <c r="B168" s="20">
        <v>2035</v>
      </c>
      <c r="C168" t="s">
        <v>242</v>
      </c>
      <c r="D168" t="s">
        <v>232</v>
      </c>
      <c r="E168" s="22" t="s">
        <v>317</v>
      </c>
      <c r="F168" s="22" t="s">
        <v>318</v>
      </c>
      <c r="G168" s="22" t="s">
        <v>243</v>
      </c>
      <c r="H168" s="22" t="s">
        <v>237</v>
      </c>
      <c r="I168" s="22" t="s">
        <v>309</v>
      </c>
      <c r="J168" s="17">
        <f>IFERROR(INDEX(Cost_Components!$K$2:$K$29,MATCH(E168,Cost_Components!$A$2:$A$29,0)),"")</f>
        <v>1</v>
      </c>
      <c r="K168" s="17">
        <f t="shared" si="20"/>
        <v>0.51730769230769236</v>
      </c>
      <c r="L168" s="17">
        <f>IFERROR(INDEX(Cost_Components!$S$2:$S$29,MATCH(E168,Cost_Components!$A$2:$A$29,0)),"")</f>
        <v>0.31</v>
      </c>
      <c r="M168" s="28">
        <f>IFERROR(INDEX(Cost_Components!$L$2:$L$29,MATCH(E168,Cost_Components!$A$2:$A$29,0)),"")</f>
        <v>1</v>
      </c>
      <c r="N168" s="29">
        <f>IFERROR(INDEX(Cost_Components!$P$2:$P$29,MATCH(E168,Cost_Components!$A$2:$A$29,0)),"")</f>
        <v>64.94344126</v>
      </c>
      <c r="O168" s="23">
        <f t="shared" si="21"/>
        <v>71076.165415017502</v>
      </c>
      <c r="P168" s="23">
        <f t="shared" si="22"/>
        <v>69185.700284583494</v>
      </c>
      <c r="Q168" s="23">
        <f t="shared" si="23"/>
        <v>1392878.8133637821</v>
      </c>
      <c r="R168" s="23">
        <f t="shared" si="24"/>
        <v>2387856.4963514744</v>
      </c>
      <c r="S168" s="23">
        <f t="shared" si="25"/>
        <v>994977.6829876923</v>
      </c>
      <c r="T168" s="16">
        <f>IFERROR(INDEX(Cost_Components!$R$2:$R$29,MATCH(E168,Cost_Components!$A$2:$A$29,0)),"")</f>
        <v>1</v>
      </c>
      <c r="U168" s="26">
        <f>IFERROR(INDEX(Cost_Components!$Q$2:$Q$29,MATCH(E168,Cost_Components!$A$2:$A$29,0)),"")</f>
        <v>2023</v>
      </c>
      <c r="V168" s="30">
        <f>1/(1+Calculation_Assumptions!$B$5)^(B168-Calculation_Assumptions!$B$2)</f>
        <v>0.74409391489672516</v>
      </c>
      <c r="W168" s="23">
        <f t="shared" si="26"/>
        <v>1036432.6492125617</v>
      </c>
      <c r="X168" s="23">
        <f t="shared" si="27"/>
        <v>1776789.4885817464</v>
      </c>
      <c r="Y168" s="23">
        <f t="shared" si="28"/>
        <v>740356.83936918469</v>
      </c>
      <c r="Z168" s="17">
        <f>IFERROR(INDEX(Cost_Components!$T$2:$T$29,MATCH(E168,Cost_Components!$A$2:$A$29,0)),"")</f>
        <v>0.8</v>
      </c>
      <c r="AA168" s="26">
        <f>IFERROR(INDEX(Cost_Components!$U$2:$U$29,MATCH(E168,Cost_Components!$A$2:$A$29,0)),"")</f>
        <v>2025</v>
      </c>
      <c r="AB168" s="26">
        <f>IFERROR(INDEX(Cost_Components!$V$2:$V$29,MATCH(E168,Cost_Components!$A$2:$A$29,0)),"")</f>
        <v>2050</v>
      </c>
      <c r="AC168" s="26">
        <f>IFERROR(INDEX(Cost_Components!$M$2:$M$29,MATCH(E168,Cost_Components!$A$2:$A$29,0)),"")</f>
        <v>0</v>
      </c>
      <c r="AD168" s="26">
        <f>IFERROR(INDEX(Cost_Components!$N$2:$N$29,MATCH(E168,Cost_Components!$A$2:$A$29,0)),"")</f>
        <v>95</v>
      </c>
      <c r="AE168" s="16" t="str">
        <f>IFERROR(INDEX(Cost_Components!$O$2:$O$29,MATCH(E168,Cost_Components!$A$2:$A$29,0)),"")</f>
        <v>Both</v>
      </c>
      <c r="AF168" s="11">
        <v>71076.165415017502</v>
      </c>
      <c r="AG168" s="11">
        <v>69185.700284583494</v>
      </c>
      <c r="AH168" s="23">
        <f t="shared" si="29"/>
        <v>1</v>
      </c>
    </row>
    <row r="169" spans="1:34" hidden="1">
      <c r="A169" t="s">
        <v>242</v>
      </c>
      <c r="B169" s="20">
        <v>2036</v>
      </c>
      <c r="C169" t="s">
        <v>242</v>
      </c>
      <c r="D169" t="s">
        <v>232</v>
      </c>
      <c r="E169" s="22" t="s">
        <v>317</v>
      </c>
      <c r="F169" s="22" t="s">
        <v>318</v>
      </c>
      <c r="G169" s="22" t="s">
        <v>243</v>
      </c>
      <c r="H169" s="22" t="s">
        <v>237</v>
      </c>
      <c r="I169" s="22" t="s">
        <v>309</v>
      </c>
      <c r="J169" s="17">
        <f>IFERROR(INDEX(Cost_Components!$K$2:$K$29,MATCH(E169,Cost_Components!$A$2:$A$29,0)),"")</f>
        <v>1</v>
      </c>
      <c r="K169" s="17">
        <f t="shared" si="20"/>
        <v>0.5361538461538462</v>
      </c>
      <c r="L169" s="17">
        <f>IFERROR(INDEX(Cost_Components!$S$2:$S$29,MATCH(E169,Cost_Components!$A$2:$A$29,0)),"")</f>
        <v>0.31</v>
      </c>
      <c r="M169" s="28">
        <f>IFERROR(INDEX(Cost_Components!$L$2:$L$29,MATCH(E169,Cost_Components!$A$2:$A$29,0)),"")</f>
        <v>1</v>
      </c>
      <c r="N169" s="29">
        <f>IFERROR(INDEX(Cost_Components!$P$2:$P$29,MATCH(E169,Cost_Components!$A$2:$A$29,0)),"")</f>
        <v>64.94344126</v>
      </c>
      <c r="O169" s="23">
        <f t="shared" si="21"/>
        <v>72229.193251809993</v>
      </c>
      <c r="P169" s="23">
        <f t="shared" si="22"/>
        <v>70059.597673552693</v>
      </c>
      <c r="Q169" s="23">
        <f t="shared" si="23"/>
        <v>1410472.5235255966</v>
      </c>
      <c r="R169" s="23">
        <f t="shared" si="24"/>
        <v>2514997.0933358921</v>
      </c>
      <c r="S169" s="23">
        <f t="shared" si="25"/>
        <v>1104524.5698102955</v>
      </c>
      <c r="T169" s="16">
        <f>IFERROR(INDEX(Cost_Components!$R$2:$R$29,MATCH(E169,Cost_Components!$A$2:$A$29,0)),"")</f>
        <v>1</v>
      </c>
      <c r="U169" s="26">
        <f>IFERROR(INDEX(Cost_Components!$Q$2:$Q$29,MATCH(E169,Cost_Components!$A$2:$A$29,0)),"")</f>
        <v>2023</v>
      </c>
      <c r="V169" s="30">
        <f>1/(1+Calculation_Assumptions!$B$5)^(B169-Calculation_Assumptions!$B$2)</f>
        <v>0.72242127659876232</v>
      </c>
      <c r="W169" s="23">
        <f t="shared" si="26"/>
        <v>1018955.3610528393</v>
      </c>
      <c r="X169" s="23">
        <f t="shared" si="27"/>
        <v>1816887.4108098918</v>
      </c>
      <c r="Y169" s="23">
        <f t="shared" si="28"/>
        <v>797932.04975705245</v>
      </c>
      <c r="Z169" s="17">
        <f>IFERROR(INDEX(Cost_Components!$T$2:$T$29,MATCH(E169,Cost_Components!$A$2:$A$29,0)),"")</f>
        <v>0.8</v>
      </c>
      <c r="AA169" s="26">
        <f>IFERROR(INDEX(Cost_Components!$U$2:$U$29,MATCH(E169,Cost_Components!$A$2:$A$29,0)),"")</f>
        <v>2025</v>
      </c>
      <c r="AB169" s="26">
        <f>IFERROR(INDEX(Cost_Components!$V$2:$V$29,MATCH(E169,Cost_Components!$A$2:$A$29,0)),"")</f>
        <v>2050</v>
      </c>
      <c r="AC169" s="26">
        <f>IFERROR(INDEX(Cost_Components!$M$2:$M$29,MATCH(E169,Cost_Components!$A$2:$A$29,0)),"")</f>
        <v>0</v>
      </c>
      <c r="AD169" s="26">
        <f>IFERROR(INDEX(Cost_Components!$N$2:$N$29,MATCH(E169,Cost_Components!$A$2:$A$29,0)),"")</f>
        <v>95</v>
      </c>
      <c r="AE169" s="16" t="str">
        <f>IFERROR(INDEX(Cost_Components!$O$2:$O$29,MATCH(E169,Cost_Components!$A$2:$A$29,0)),"")</f>
        <v>Both</v>
      </c>
      <c r="AF169" s="11">
        <v>72229.193251809993</v>
      </c>
      <c r="AG169" s="11">
        <v>70059.597673552693</v>
      </c>
      <c r="AH169" s="23">
        <f t="shared" si="29"/>
        <v>1</v>
      </c>
    </row>
    <row r="170" spans="1:34" hidden="1">
      <c r="A170" t="s">
        <v>242</v>
      </c>
      <c r="B170" s="20">
        <v>2037</v>
      </c>
      <c r="C170" t="s">
        <v>242</v>
      </c>
      <c r="D170" t="s">
        <v>232</v>
      </c>
      <c r="E170" s="22" t="s">
        <v>317</v>
      </c>
      <c r="F170" s="22" t="s">
        <v>318</v>
      </c>
      <c r="G170" s="22" t="s">
        <v>243</v>
      </c>
      <c r="H170" s="22" t="s">
        <v>237</v>
      </c>
      <c r="I170" s="22" t="s">
        <v>309</v>
      </c>
      <c r="J170" s="17">
        <f>IFERROR(INDEX(Cost_Components!$K$2:$K$29,MATCH(E170,Cost_Components!$A$2:$A$29,0)),"")</f>
        <v>1</v>
      </c>
      <c r="K170" s="17">
        <f t="shared" si="20"/>
        <v>0.55500000000000005</v>
      </c>
      <c r="L170" s="17">
        <f>IFERROR(INDEX(Cost_Components!$S$2:$S$29,MATCH(E170,Cost_Components!$A$2:$A$29,0)),"")</f>
        <v>0.31</v>
      </c>
      <c r="M170" s="28">
        <f>IFERROR(INDEX(Cost_Components!$L$2:$L$29,MATCH(E170,Cost_Components!$A$2:$A$29,0)),"")</f>
        <v>1</v>
      </c>
      <c r="N170" s="29">
        <f>IFERROR(INDEX(Cost_Components!$P$2:$P$29,MATCH(E170,Cost_Components!$A$2:$A$29,0)),"")</f>
        <v>64.94344126</v>
      </c>
      <c r="O170" s="23">
        <f t="shared" si="21"/>
        <v>73501.496991194304</v>
      </c>
      <c r="P170" s="23">
        <f t="shared" si="22"/>
        <v>71036.725100033305</v>
      </c>
      <c r="Q170" s="23">
        <f t="shared" si="23"/>
        <v>1430144.5089894021</v>
      </c>
      <c r="R170" s="23">
        <f t="shared" si="24"/>
        <v>2649259.2845651805</v>
      </c>
      <c r="S170" s="23">
        <f t="shared" si="25"/>
        <v>1219114.7755757784</v>
      </c>
      <c r="T170" s="16">
        <f>IFERROR(INDEX(Cost_Components!$R$2:$R$29,MATCH(E170,Cost_Components!$A$2:$A$29,0)),"")</f>
        <v>1</v>
      </c>
      <c r="U170" s="26">
        <f>IFERROR(INDEX(Cost_Components!$Q$2:$Q$29,MATCH(E170,Cost_Components!$A$2:$A$29,0)),"")</f>
        <v>2023</v>
      </c>
      <c r="V170" s="30">
        <f>1/(1+Calculation_Assumptions!$B$5)^(B170-Calculation_Assumptions!$B$2)</f>
        <v>0.70137988019297326</v>
      </c>
      <c r="W170" s="23">
        <f t="shared" si="26"/>
        <v>1003074.5843736255</v>
      </c>
      <c r="X170" s="23">
        <f t="shared" si="27"/>
        <v>1858137.1596084484</v>
      </c>
      <c r="Y170" s="23">
        <f t="shared" si="28"/>
        <v>855062.57523482293</v>
      </c>
      <c r="Z170" s="17">
        <f>IFERROR(INDEX(Cost_Components!$T$2:$T$29,MATCH(E170,Cost_Components!$A$2:$A$29,0)),"")</f>
        <v>0.8</v>
      </c>
      <c r="AA170" s="26">
        <f>IFERROR(INDEX(Cost_Components!$U$2:$U$29,MATCH(E170,Cost_Components!$A$2:$A$29,0)),"")</f>
        <v>2025</v>
      </c>
      <c r="AB170" s="26">
        <f>IFERROR(INDEX(Cost_Components!$V$2:$V$29,MATCH(E170,Cost_Components!$A$2:$A$29,0)),"")</f>
        <v>2050</v>
      </c>
      <c r="AC170" s="26">
        <f>IFERROR(INDEX(Cost_Components!$M$2:$M$29,MATCH(E170,Cost_Components!$A$2:$A$29,0)),"")</f>
        <v>0</v>
      </c>
      <c r="AD170" s="26">
        <f>IFERROR(INDEX(Cost_Components!$N$2:$N$29,MATCH(E170,Cost_Components!$A$2:$A$29,0)),"")</f>
        <v>95</v>
      </c>
      <c r="AE170" s="16" t="str">
        <f>IFERROR(INDEX(Cost_Components!$O$2:$O$29,MATCH(E170,Cost_Components!$A$2:$A$29,0)),"")</f>
        <v>Both</v>
      </c>
      <c r="AF170" s="11">
        <v>73501.496991194304</v>
      </c>
      <c r="AG170" s="11">
        <v>71036.725100033305</v>
      </c>
      <c r="AH170" s="23">
        <f t="shared" si="29"/>
        <v>1</v>
      </c>
    </row>
    <row r="171" spans="1:34" hidden="1">
      <c r="A171" t="s">
        <v>242</v>
      </c>
      <c r="B171" s="20">
        <v>2038</v>
      </c>
      <c r="C171" t="s">
        <v>242</v>
      </c>
      <c r="D171" t="s">
        <v>232</v>
      </c>
      <c r="E171" s="22" t="s">
        <v>317</v>
      </c>
      <c r="F171" s="22" t="s">
        <v>318</v>
      </c>
      <c r="G171" s="22" t="s">
        <v>243</v>
      </c>
      <c r="H171" s="22" t="s">
        <v>237</v>
      </c>
      <c r="I171" s="22" t="s">
        <v>309</v>
      </c>
      <c r="J171" s="17">
        <f>IFERROR(INDEX(Cost_Components!$K$2:$K$29,MATCH(E171,Cost_Components!$A$2:$A$29,0)),"")</f>
        <v>1</v>
      </c>
      <c r="K171" s="17">
        <f t="shared" si="20"/>
        <v>0.57384615384615389</v>
      </c>
      <c r="L171" s="17">
        <f>IFERROR(INDEX(Cost_Components!$S$2:$S$29,MATCH(E171,Cost_Components!$A$2:$A$29,0)),"")</f>
        <v>0.31</v>
      </c>
      <c r="M171" s="28">
        <f>IFERROR(INDEX(Cost_Components!$L$2:$L$29,MATCH(E171,Cost_Components!$A$2:$A$29,0)),"")</f>
        <v>1</v>
      </c>
      <c r="N171" s="29">
        <f>IFERROR(INDEX(Cost_Components!$P$2:$P$29,MATCH(E171,Cost_Components!$A$2:$A$29,0)),"")</f>
        <v>64.94344126</v>
      </c>
      <c r="O171" s="23">
        <f t="shared" si="21"/>
        <v>74882.338348417907</v>
      </c>
      <c r="P171" s="23">
        <f t="shared" si="22"/>
        <v>72106.179756502301</v>
      </c>
      <c r="Q171" s="23">
        <f t="shared" si="23"/>
        <v>1451675.2693448167</v>
      </c>
      <c r="R171" s="23">
        <f t="shared" si="24"/>
        <v>2790680.8380682119</v>
      </c>
      <c r="S171" s="23">
        <f t="shared" si="25"/>
        <v>1339005.5687233952</v>
      </c>
      <c r="T171" s="16">
        <f>IFERROR(INDEX(Cost_Components!$R$2:$R$29,MATCH(E171,Cost_Components!$A$2:$A$29,0)),"")</f>
        <v>1</v>
      </c>
      <c r="U171" s="26">
        <f>IFERROR(INDEX(Cost_Components!$Q$2:$Q$29,MATCH(E171,Cost_Components!$A$2:$A$29,0)),"")</f>
        <v>2023</v>
      </c>
      <c r="V171" s="30">
        <f>1/(1+Calculation_Assumptions!$B$5)^(B171-Calculation_Assumptions!$B$2)</f>
        <v>0.68095133999317792</v>
      </c>
      <c r="W171" s="23">
        <f t="shared" si="26"/>
        <v>988520.21989531035</v>
      </c>
      <c r="X171" s="23">
        <f t="shared" si="27"/>
        <v>1900317.8561758336</v>
      </c>
      <c r="Y171" s="23">
        <f t="shared" si="28"/>
        <v>911797.63628052326</v>
      </c>
      <c r="Z171" s="17">
        <f>IFERROR(INDEX(Cost_Components!$T$2:$T$29,MATCH(E171,Cost_Components!$A$2:$A$29,0)),"")</f>
        <v>0.8</v>
      </c>
      <c r="AA171" s="26">
        <f>IFERROR(INDEX(Cost_Components!$U$2:$U$29,MATCH(E171,Cost_Components!$A$2:$A$29,0)),"")</f>
        <v>2025</v>
      </c>
      <c r="AB171" s="26">
        <f>IFERROR(INDEX(Cost_Components!$V$2:$V$29,MATCH(E171,Cost_Components!$A$2:$A$29,0)),"")</f>
        <v>2050</v>
      </c>
      <c r="AC171" s="26">
        <f>IFERROR(INDEX(Cost_Components!$M$2:$M$29,MATCH(E171,Cost_Components!$A$2:$A$29,0)),"")</f>
        <v>0</v>
      </c>
      <c r="AD171" s="26">
        <f>IFERROR(INDEX(Cost_Components!$N$2:$N$29,MATCH(E171,Cost_Components!$A$2:$A$29,0)),"")</f>
        <v>95</v>
      </c>
      <c r="AE171" s="16" t="str">
        <f>IFERROR(INDEX(Cost_Components!$O$2:$O$29,MATCH(E171,Cost_Components!$A$2:$A$29,0)),"")</f>
        <v>Both</v>
      </c>
      <c r="AF171" s="11">
        <v>74882.338348417907</v>
      </c>
      <c r="AG171" s="11">
        <v>72106.179756502301</v>
      </c>
      <c r="AH171" s="23">
        <f t="shared" si="29"/>
        <v>1</v>
      </c>
    </row>
    <row r="172" spans="1:34" hidden="1">
      <c r="A172" t="s">
        <v>242</v>
      </c>
      <c r="B172" s="20">
        <v>2039</v>
      </c>
      <c r="C172" t="s">
        <v>242</v>
      </c>
      <c r="D172" t="s">
        <v>232</v>
      </c>
      <c r="E172" s="22" t="s">
        <v>317</v>
      </c>
      <c r="F172" s="22" t="s">
        <v>318</v>
      </c>
      <c r="G172" s="22" t="s">
        <v>243</v>
      </c>
      <c r="H172" s="22" t="s">
        <v>237</v>
      </c>
      <c r="I172" s="22" t="s">
        <v>309</v>
      </c>
      <c r="J172" s="17">
        <f>IFERROR(INDEX(Cost_Components!$K$2:$K$29,MATCH(E172,Cost_Components!$A$2:$A$29,0)),"")</f>
        <v>1</v>
      </c>
      <c r="K172" s="17">
        <f t="shared" si="20"/>
        <v>0.59269230769230763</v>
      </c>
      <c r="L172" s="17">
        <f>IFERROR(INDEX(Cost_Components!$S$2:$S$29,MATCH(E172,Cost_Components!$A$2:$A$29,0)),"")</f>
        <v>0.31</v>
      </c>
      <c r="M172" s="28">
        <f>IFERROR(INDEX(Cost_Components!$L$2:$L$29,MATCH(E172,Cost_Components!$A$2:$A$29,0)),"")</f>
        <v>1</v>
      </c>
      <c r="N172" s="29">
        <f>IFERROR(INDEX(Cost_Components!$P$2:$P$29,MATCH(E172,Cost_Components!$A$2:$A$29,0)),"")</f>
        <v>64.94344126</v>
      </c>
      <c r="O172" s="23">
        <f t="shared" si="21"/>
        <v>76361.791795711106</v>
      </c>
      <c r="P172" s="23">
        <f t="shared" si="22"/>
        <v>73257.679898901595</v>
      </c>
      <c r="Q172" s="23">
        <f t="shared" si="23"/>
        <v>1474857.8077210416</v>
      </c>
      <c r="R172" s="23">
        <f t="shared" si="24"/>
        <v>2939278.2342805336</v>
      </c>
      <c r="S172" s="23">
        <f t="shared" si="25"/>
        <v>1464420.426559492</v>
      </c>
      <c r="T172" s="16">
        <f>IFERROR(INDEX(Cost_Components!$R$2:$R$29,MATCH(E172,Cost_Components!$A$2:$A$29,0)),"")</f>
        <v>1</v>
      </c>
      <c r="U172" s="26">
        <f>IFERROR(INDEX(Cost_Components!$Q$2:$Q$29,MATCH(E172,Cost_Components!$A$2:$A$29,0)),"")</f>
        <v>2023</v>
      </c>
      <c r="V172" s="30">
        <f>1/(1+Calculation_Assumptions!$B$5)^(B172-Calculation_Assumptions!$B$2)</f>
        <v>0.66111780581861923</v>
      </c>
      <c r="W172" s="23">
        <f t="shared" si="26"/>
        <v>975054.75773499405</v>
      </c>
      <c r="X172" s="23">
        <f t="shared" si="27"/>
        <v>1943209.1769379717</v>
      </c>
      <c r="Y172" s="23">
        <f t="shared" si="28"/>
        <v>968154.41920297779</v>
      </c>
      <c r="Z172" s="17">
        <f>IFERROR(INDEX(Cost_Components!$T$2:$T$29,MATCH(E172,Cost_Components!$A$2:$A$29,0)),"")</f>
        <v>0.8</v>
      </c>
      <c r="AA172" s="26">
        <f>IFERROR(INDEX(Cost_Components!$U$2:$U$29,MATCH(E172,Cost_Components!$A$2:$A$29,0)),"")</f>
        <v>2025</v>
      </c>
      <c r="AB172" s="26">
        <f>IFERROR(INDEX(Cost_Components!$V$2:$V$29,MATCH(E172,Cost_Components!$A$2:$A$29,0)),"")</f>
        <v>2050</v>
      </c>
      <c r="AC172" s="26">
        <f>IFERROR(INDEX(Cost_Components!$M$2:$M$29,MATCH(E172,Cost_Components!$A$2:$A$29,0)),"")</f>
        <v>0</v>
      </c>
      <c r="AD172" s="26">
        <f>IFERROR(INDEX(Cost_Components!$N$2:$N$29,MATCH(E172,Cost_Components!$A$2:$A$29,0)),"")</f>
        <v>95</v>
      </c>
      <c r="AE172" s="16" t="str">
        <f>IFERROR(INDEX(Cost_Components!$O$2:$O$29,MATCH(E172,Cost_Components!$A$2:$A$29,0)),"")</f>
        <v>Both</v>
      </c>
      <c r="AF172" s="11">
        <v>76361.791795711106</v>
      </c>
      <c r="AG172" s="11">
        <v>73257.679898901595</v>
      </c>
      <c r="AH172" s="23">
        <f t="shared" si="29"/>
        <v>1</v>
      </c>
    </row>
    <row r="173" spans="1:34" hidden="1">
      <c r="A173" t="s">
        <v>242</v>
      </c>
      <c r="B173" s="20">
        <v>2040</v>
      </c>
      <c r="C173" t="s">
        <v>242</v>
      </c>
      <c r="D173" t="s">
        <v>232</v>
      </c>
      <c r="E173" s="22" t="s">
        <v>317</v>
      </c>
      <c r="F173" s="22" t="s">
        <v>318</v>
      </c>
      <c r="G173" s="22" t="s">
        <v>243</v>
      </c>
      <c r="H173" s="22" t="s">
        <v>237</v>
      </c>
      <c r="I173" s="22" t="s">
        <v>309</v>
      </c>
      <c r="J173" s="17">
        <f>IFERROR(INDEX(Cost_Components!$K$2:$K$29,MATCH(E173,Cost_Components!$A$2:$A$29,0)),"")</f>
        <v>1</v>
      </c>
      <c r="K173" s="17">
        <f t="shared" si="20"/>
        <v>0.61153846153846159</v>
      </c>
      <c r="L173" s="17">
        <f>IFERROR(INDEX(Cost_Components!$S$2:$S$29,MATCH(E173,Cost_Components!$A$2:$A$29,0)),"")</f>
        <v>0.31</v>
      </c>
      <c r="M173" s="28">
        <f>IFERROR(INDEX(Cost_Components!$L$2:$L$29,MATCH(E173,Cost_Components!$A$2:$A$29,0)),"")</f>
        <v>1</v>
      </c>
      <c r="N173" s="29">
        <f>IFERROR(INDEX(Cost_Components!$P$2:$P$29,MATCH(E173,Cost_Components!$A$2:$A$29,0)),"")</f>
        <v>64.94344126</v>
      </c>
      <c r="O173" s="23">
        <f t="shared" si="21"/>
        <v>77938.793164719405</v>
      </c>
      <c r="P173" s="23">
        <f t="shared" si="22"/>
        <v>74490.2228736658</v>
      </c>
      <c r="Q173" s="23">
        <f t="shared" si="23"/>
        <v>1499671.9382284693</v>
      </c>
      <c r="R173" s="23">
        <f t="shared" si="24"/>
        <v>3095371.2934121187</v>
      </c>
      <c r="S173" s="23">
        <f t="shared" si="25"/>
        <v>1595699.3551836493</v>
      </c>
      <c r="T173" s="16">
        <f>IFERROR(INDEX(Cost_Components!$R$2:$R$29,MATCH(E173,Cost_Components!$A$2:$A$29,0)),"")</f>
        <v>1</v>
      </c>
      <c r="U173" s="26">
        <f>IFERROR(INDEX(Cost_Components!$Q$2:$Q$29,MATCH(E173,Cost_Components!$A$2:$A$29,0)),"")</f>
        <v>2023</v>
      </c>
      <c r="V173" s="30">
        <f>1/(1+Calculation_Assumptions!$B$5)^(B173-Calculation_Assumptions!$B$2)</f>
        <v>0.64186194739671765</v>
      </c>
      <c r="W173" s="23">
        <f t="shared" si="26"/>
        <v>962582.35072753543</v>
      </c>
      <c r="X173" s="23">
        <f t="shared" si="27"/>
        <v>1986801.0463053992</v>
      </c>
      <c r="Y173" s="23">
        <f t="shared" si="28"/>
        <v>1024218.6955778638</v>
      </c>
      <c r="Z173" s="17">
        <f>IFERROR(INDEX(Cost_Components!$T$2:$T$29,MATCH(E173,Cost_Components!$A$2:$A$29,0)),"")</f>
        <v>0.8</v>
      </c>
      <c r="AA173" s="26">
        <f>IFERROR(INDEX(Cost_Components!$U$2:$U$29,MATCH(E173,Cost_Components!$A$2:$A$29,0)),"")</f>
        <v>2025</v>
      </c>
      <c r="AB173" s="26">
        <f>IFERROR(INDEX(Cost_Components!$V$2:$V$29,MATCH(E173,Cost_Components!$A$2:$A$29,0)),"")</f>
        <v>2050</v>
      </c>
      <c r="AC173" s="26">
        <f>IFERROR(INDEX(Cost_Components!$M$2:$M$29,MATCH(E173,Cost_Components!$A$2:$A$29,0)),"")</f>
        <v>0</v>
      </c>
      <c r="AD173" s="26">
        <f>IFERROR(INDEX(Cost_Components!$N$2:$N$29,MATCH(E173,Cost_Components!$A$2:$A$29,0)),"")</f>
        <v>95</v>
      </c>
      <c r="AE173" s="16" t="str">
        <f>IFERROR(INDEX(Cost_Components!$O$2:$O$29,MATCH(E173,Cost_Components!$A$2:$A$29,0)),"")</f>
        <v>Both</v>
      </c>
      <c r="AF173" s="11">
        <v>77938.793164719405</v>
      </c>
      <c r="AG173" s="11">
        <v>74490.2228736658</v>
      </c>
      <c r="AH173" s="23">
        <f t="shared" si="29"/>
        <v>1</v>
      </c>
    </row>
    <row r="174" spans="1:34" hidden="1">
      <c r="A174" t="s">
        <v>242</v>
      </c>
      <c r="B174" s="20">
        <v>2041</v>
      </c>
      <c r="C174" t="s">
        <v>242</v>
      </c>
      <c r="D174" t="s">
        <v>232</v>
      </c>
      <c r="E174" s="22" t="s">
        <v>317</v>
      </c>
      <c r="F174" s="22" t="s">
        <v>318</v>
      </c>
      <c r="G174" s="22" t="s">
        <v>243</v>
      </c>
      <c r="H174" s="22" t="s">
        <v>237</v>
      </c>
      <c r="I174" s="22" t="s">
        <v>309</v>
      </c>
      <c r="J174" s="17">
        <f>IFERROR(INDEX(Cost_Components!$K$2:$K$29,MATCH(E174,Cost_Components!$A$2:$A$29,0)),"")</f>
        <v>1</v>
      </c>
      <c r="K174" s="17">
        <f t="shared" si="20"/>
        <v>0.63038461538461543</v>
      </c>
      <c r="L174" s="17">
        <f>IFERROR(INDEX(Cost_Components!$S$2:$S$29,MATCH(E174,Cost_Components!$A$2:$A$29,0)),"")</f>
        <v>0.31</v>
      </c>
      <c r="M174" s="28">
        <f>IFERROR(INDEX(Cost_Components!$L$2:$L$29,MATCH(E174,Cost_Components!$A$2:$A$29,0)),"")</f>
        <v>1</v>
      </c>
      <c r="N174" s="29">
        <f>IFERROR(INDEX(Cost_Components!$P$2:$P$29,MATCH(E174,Cost_Components!$A$2:$A$29,0)),"")</f>
        <v>64.94344126</v>
      </c>
      <c r="O174" s="23">
        <f t="shared" si="21"/>
        <v>79607.439360418895</v>
      </c>
      <c r="P174" s="23">
        <f t="shared" si="22"/>
        <v>75797.708875344499</v>
      </c>
      <c r="Q174" s="23">
        <f t="shared" si="23"/>
        <v>1525994.85673644</v>
      </c>
      <c r="R174" s="23">
        <f t="shared" si="24"/>
        <v>3259076.5232908987</v>
      </c>
      <c r="S174" s="23">
        <f t="shared" si="25"/>
        <v>1733081.6665544587</v>
      </c>
      <c r="T174" s="16">
        <f>IFERROR(INDEX(Cost_Components!$R$2:$R$29,MATCH(E174,Cost_Components!$A$2:$A$29,0)),"")</f>
        <v>1</v>
      </c>
      <c r="U174" s="26">
        <f>IFERROR(INDEX(Cost_Components!$Q$2:$Q$29,MATCH(E174,Cost_Components!$A$2:$A$29,0)),"")</f>
        <v>2023</v>
      </c>
      <c r="V174" s="30">
        <f>1/(1+Calculation_Assumptions!$B$5)^(B174-Calculation_Assumptions!$B$2)</f>
        <v>0.62316693922011435</v>
      </c>
      <c r="W174" s="23">
        <f t="shared" si="26"/>
        <v>950949.54413808417</v>
      </c>
      <c r="X174" s="23">
        <f t="shared" si="27"/>
        <v>2030948.741703321</v>
      </c>
      <c r="Y174" s="23">
        <f t="shared" si="28"/>
        <v>1079999.1975652368</v>
      </c>
      <c r="Z174" s="17">
        <f>IFERROR(INDEX(Cost_Components!$T$2:$T$29,MATCH(E174,Cost_Components!$A$2:$A$29,0)),"")</f>
        <v>0.8</v>
      </c>
      <c r="AA174" s="26">
        <f>IFERROR(INDEX(Cost_Components!$U$2:$U$29,MATCH(E174,Cost_Components!$A$2:$A$29,0)),"")</f>
        <v>2025</v>
      </c>
      <c r="AB174" s="26">
        <f>IFERROR(INDEX(Cost_Components!$V$2:$V$29,MATCH(E174,Cost_Components!$A$2:$A$29,0)),"")</f>
        <v>2050</v>
      </c>
      <c r="AC174" s="26">
        <f>IFERROR(INDEX(Cost_Components!$M$2:$M$29,MATCH(E174,Cost_Components!$A$2:$A$29,0)),"")</f>
        <v>0</v>
      </c>
      <c r="AD174" s="26">
        <f>IFERROR(INDEX(Cost_Components!$N$2:$N$29,MATCH(E174,Cost_Components!$A$2:$A$29,0)),"")</f>
        <v>95</v>
      </c>
      <c r="AE174" s="16" t="str">
        <f>IFERROR(INDEX(Cost_Components!$O$2:$O$29,MATCH(E174,Cost_Components!$A$2:$A$29,0)),"")</f>
        <v>Both</v>
      </c>
      <c r="AF174" s="11">
        <v>79607.439360418895</v>
      </c>
      <c r="AG174" s="11">
        <v>75797.708875344499</v>
      </c>
      <c r="AH174" s="23">
        <f t="shared" si="29"/>
        <v>1</v>
      </c>
    </row>
    <row r="175" spans="1:34" hidden="1">
      <c r="A175" t="s">
        <v>242</v>
      </c>
      <c r="B175" s="20">
        <v>2042</v>
      </c>
      <c r="C175" t="s">
        <v>242</v>
      </c>
      <c r="D175" t="s">
        <v>232</v>
      </c>
      <c r="E175" s="22" t="s">
        <v>317</v>
      </c>
      <c r="F175" s="22" t="s">
        <v>318</v>
      </c>
      <c r="G175" s="22" t="s">
        <v>243</v>
      </c>
      <c r="H175" s="22" t="s">
        <v>237</v>
      </c>
      <c r="I175" s="22" t="s">
        <v>309</v>
      </c>
      <c r="J175" s="17">
        <f>IFERROR(INDEX(Cost_Components!$K$2:$K$29,MATCH(E175,Cost_Components!$A$2:$A$29,0)),"")</f>
        <v>1</v>
      </c>
      <c r="K175" s="17">
        <f t="shared" si="20"/>
        <v>0.64923076923076928</v>
      </c>
      <c r="L175" s="17">
        <f>IFERROR(INDEX(Cost_Components!$S$2:$S$29,MATCH(E175,Cost_Components!$A$2:$A$29,0)),"")</f>
        <v>0.31</v>
      </c>
      <c r="M175" s="28">
        <f>IFERROR(INDEX(Cost_Components!$L$2:$L$29,MATCH(E175,Cost_Components!$A$2:$A$29,0)),"")</f>
        <v>1</v>
      </c>
      <c r="N175" s="29">
        <f>IFERROR(INDEX(Cost_Components!$P$2:$P$29,MATCH(E175,Cost_Components!$A$2:$A$29,0)),"")</f>
        <v>64.94344126</v>
      </c>
      <c r="O175" s="23">
        <f t="shared" si="21"/>
        <v>81360.960832041499</v>
      </c>
      <c r="P175" s="23">
        <f t="shared" si="22"/>
        <v>77173.297608855195</v>
      </c>
      <c r="Q175" s="23">
        <f t="shared" si="23"/>
        <v>1553688.8512313676</v>
      </c>
      <c r="R175" s="23">
        <f t="shared" si="24"/>
        <v>3430444.9991315417</v>
      </c>
      <c r="S175" s="23">
        <f t="shared" si="25"/>
        <v>1876756.1479001741</v>
      </c>
      <c r="T175" s="16">
        <f>IFERROR(INDEX(Cost_Components!$R$2:$R$29,MATCH(E175,Cost_Components!$A$2:$A$29,0)),"")</f>
        <v>1</v>
      </c>
      <c r="U175" s="26">
        <f>IFERROR(INDEX(Cost_Components!$Q$2:$Q$29,MATCH(E175,Cost_Components!$A$2:$A$29,0)),"")</f>
        <v>2023</v>
      </c>
      <c r="V175" s="30">
        <f>1/(1+Calculation_Assumptions!$B$5)^(B175-Calculation_Assumptions!$B$2)</f>
        <v>0.60501644584477121</v>
      </c>
      <c r="W175" s="23">
        <f t="shared" si="26"/>
        <v>940007.3067206475</v>
      </c>
      <c r="X175" s="23">
        <f t="shared" si="27"/>
        <v>2075475.6410405347</v>
      </c>
      <c r="Y175" s="23">
        <f t="shared" si="28"/>
        <v>1135468.3343198872</v>
      </c>
      <c r="Z175" s="17">
        <f>IFERROR(INDEX(Cost_Components!$T$2:$T$29,MATCH(E175,Cost_Components!$A$2:$A$29,0)),"")</f>
        <v>0.8</v>
      </c>
      <c r="AA175" s="26">
        <f>IFERROR(INDEX(Cost_Components!$U$2:$U$29,MATCH(E175,Cost_Components!$A$2:$A$29,0)),"")</f>
        <v>2025</v>
      </c>
      <c r="AB175" s="26">
        <f>IFERROR(INDEX(Cost_Components!$V$2:$V$29,MATCH(E175,Cost_Components!$A$2:$A$29,0)),"")</f>
        <v>2050</v>
      </c>
      <c r="AC175" s="26">
        <f>IFERROR(INDEX(Cost_Components!$M$2:$M$29,MATCH(E175,Cost_Components!$A$2:$A$29,0)),"")</f>
        <v>0</v>
      </c>
      <c r="AD175" s="26">
        <f>IFERROR(INDEX(Cost_Components!$N$2:$N$29,MATCH(E175,Cost_Components!$A$2:$A$29,0)),"")</f>
        <v>95</v>
      </c>
      <c r="AE175" s="16" t="str">
        <f>IFERROR(INDEX(Cost_Components!$O$2:$O$29,MATCH(E175,Cost_Components!$A$2:$A$29,0)),"")</f>
        <v>Both</v>
      </c>
      <c r="AF175" s="11">
        <v>81360.960832041499</v>
      </c>
      <c r="AG175" s="11">
        <v>77173.297608855195</v>
      </c>
      <c r="AH175" s="23">
        <f t="shared" si="29"/>
        <v>1</v>
      </c>
    </row>
    <row r="176" spans="1:34" hidden="1">
      <c r="A176" t="s">
        <v>242</v>
      </c>
      <c r="B176" s="20">
        <v>2043</v>
      </c>
      <c r="C176" t="s">
        <v>242</v>
      </c>
      <c r="D176" t="s">
        <v>232</v>
      </c>
      <c r="E176" s="22" t="s">
        <v>317</v>
      </c>
      <c r="F176" s="22" t="s">
        <v>318</v>
      </c>
      <c r="G176" s="22" t="s">
        <v>243</v>
      </c>
      <c r="H176" s="22" t="s">
        <v>237</v>
      </c>
      <c r="I176" s="22" t="s">
        <v>309</v>
      </c>
      <c r="J176" s="17">
        <f>IFERROR(INDEX(Cost_Components!$K$2:$K$29,MATCH(E176,Cost_Components!$A$2:$A$29,0)),"")</f>
        <v>1</v>
      </c>
      <c r="K176" s="17">
        <f t="shared" si="20"/>
        <v>0.66807692307692301</v>
      </c>
      <c r="L176" s="17">
        <f>IFERROR(INDEX(Cost_Components!$S$2:$S$29,MATCH(E176,Cost_Components!$A$2:$A$29,0)),"")</f>
        <v>0.31</v>
      </c>
      <c r="M176" s="28">
        <f>IFERROR(INDEX(Cost_Components!$L$2:$L$29,MATCH(E176,Cost_Components!$A$2:$A$29,0)),"")</f>
        <v>1</v>
      </c>
      <c r="N176" s="29">
        <f>IFERROR(INDEX(Cost_Components!$P$2:$P$29,MATCH(E176,Cost_Components!$A$2:$A$29,0)),"")</f>
        <v>64.94344126</v>
      </c>
      <c r="O176" s="23">
        <f t="shared" si="21"/>
        <v>83198.617413404703</v>
      </c>
      <c r="P176" s="23">
        <f t="shared" si="22"/>
        <v>78616.058652438805</v>
      </c>
      <c r="Q176" s="23">
        <f t="shared" si="23"/>
        <v>1582735.1900280861</v>
      </c>
      <c r="R176" s="23">
        <f t="shared" si="24"/>
        <v>3609756.2524147877</v>
      </c>
      <c r="S176" s="23">
        <f t="shared" si="25"/>
        <v>2027021.0623867016</v>
      </c>
      <c r="T176" s="16">
        <f>IFERROR(INDEX(Cost_Components!$R$2:$R$29,MATCH(E176,Cost_Components!$A$2:$A$29,0)),"")</f>
        <v>1</v>
      </c>
      <c r="U176" s="26">
        <f>IFERROR(INDEX(Cost_Components!$Q$2:$Q$29,MATCH(E176,Cost_Components!$A$2:$A$29,0)),"")</f>
        <v>2023</v>
      </c>
      <c r="V176" s="30">
        <f>1/(1+Calculation_Assumptions!$B$5)^(B176-Calculation_Assumptions!$B$2)</f>
        <v>0.5873946076162827</v>
      </c>
      <c r="W176" s="23">
        <f t="shared" si="26"/>
        <v>929690.1159070303</v>
      </c>
      <c r="X176" s="23">
        <f t="shared" si="27"/>
        <v>2120351.3574776072</v>
      </c>
      <c r="Y176" s="23">
        <f t="shared" si="28"/>
        <v>1190661.241570577</v>
      </c>
      <c r="Z176" s="17">
        <f>IFERROR(INDEX(Cost_Components!$T$2:$T$29,MATCH(E176,Cost_Components!$A$2:$A$29,0)),"")</f>
        <v>0.8</v>
      </c>
      <c r="AA176" s="26">
        <f>IFERROR(INDEX(Cost_Components!$U$2:$U$29,MATCH(E176,Cost_Components!$A$2:$A$29,0)),"")</f>
        <v>2025</v>
      </c>
      <c r="AB176" s="26">
        <f>IFERROR(INDEX(Cost_Components!$V$2:$V$29,MATCH(E176,Cost_Components!$A$2:$A$29,0)),"")</f>
        <v>2050</v>
      </c>
      <c r="AC176" s="26">
        <f>IFERROR(INDEX(Cost_Components!$M$2:$M$29,MATCH(E176,Cost_Components!$A$2:$A$29,0)),"")</f>
        <v>0</v>
      </c>
      <c r="AD176" s="26">
        <f>IFERROR(INDEX(Cost_Components!$N$2:$N$29,MATCH(E176,Cost_Components!$A$2:$A$29,0)),"")</f>
        <v>95</v>
      </c>
      <c r="AE176" s="16" t="str">
        <f>IFERROR(INDEX(Cost_Components!$O$2:$O$29,MATCH(E176,Cost_Components!$A$2:$A$29,0)),"")</f>
        <v>Both</v>
      </c>
      <c r="AF176" s="11">
        <v>83198.617413404703</v>
      </c>
      <c r="AG176" s="11">
        <v>78616.058652438805</v>
      </c>
      <c r="AH176" s="23">
        <f t="shared" si="29"/>
        <v>1</v>
      </c>
    </row>
    <row r="177" spans="1:34" hidden="1">
      <c r="A177" t="s">
        <v>242</v>
      </c>
      <c r="B177" s="20">
        <v>2044</v>
      </c>
      <c r="C177" t="s">
        <v>242</v>
      </c>
      <c r="D177" t="s">
        <v>232</v>
      </c>
      <c r="E177" s="22" t="s">
        <v>317</v>
      </c>
      <c r="F177" s="22" t="s">
        <v>318</v>
      </c>
      <c r="G177" s="22" t="s">
        <v>243</v>
      </c>
      <c r="H177" s="22" t="s">
        <v>237</v>
      </c>
      <c r="I177" s="22" t="s">
        <v>309</v>
      </c>
      <c r="J177" s="17">
        <f>IFERROR(INDEX(Cost_Components!$K$2:$K$29,MATCH(E177,Cost_Components!$A$2:$A$29,0)),"")</f>
        <v>1</v>
      </c>
      <c r="K177" s="17">
        <f t="shared" si="20"/>
        <v>0.68692307692307697</v>
      </c>
      <c r="L177" s="17">
        <f>IFERROR(INDEX(Cost_Components!$S$2:$S$29,MATCH(E177,Cost_Components!$A$2:$A$29,0)),"")</f>
        <v>0.31</v>
      </c>
      <c r="M177" s="28">
        <f>IFERROR(INDEX(Cost_Components!$L$2:$L$29,MATCH(E177,Cost_Components!$A$2:$A$29,0)),"")</f>
        <v>1</v>
      </c>
      <c r="N177" s="29">
        <f>IFERROR(INDEX(Cost_Components!$P$2:$P$29,MATCH(E177,Cost_Components!$A$2:$A$29,0)),"")</f>
        <v>64.94344126</v>
      </c>
      <c r="O177" s="23">
        <f t="shared" si="21"/>
        <v>85116.7755017655</v>
      </c>
      <c r="P177" s="23">
        <f t="shared" si="22"/>
        <v>80122.192601337796</v>
      </c>
      <c r="Q177" s="23">
        <f t="shared" si="23"/>
        <v>1613057.3817364904</v>
      </c>
      <c r="R177" s="23">
        <f t="shared" si="24"/>
        <v>3797157.1114348364</v>
      </c>
      <c r="S177" s="23">
        <f t="shared" si="25"/>
        <v>2184099.729698346</v>
      </c>
      <c r="T177" s="16">
        <f>IFERROR(INDEX(Cost_Components!$R$2:$R$29,MATCH(E177,Cost_Components!$A$2:$A$29,0)),"")</f>
        <v>1</v>
      </c>
      <c r="U177" s="26">
        <f>IFERROR(INDEX(Cost_Components!$Q$2:$Q$29,MATCH(E177,Cost_Components!$A$2:$A$29,0)),"")</f>
        <v>2023</v>
      </c>
      <c r="V177" s="30">
        <f>1/(1+Calculation_Assumptions!$B$5)^(B177-Calculation_Assumptions!$B$2)</f>
        <v>0.57028602681192497</v>
      </c>
      <c r="W177" s="23">
        <f t="shared" si="26"/>
        <v>919904.08525014971</v>
      </c>
      <c r="X177" s="23">
        <f t="shared" si="27"/>
        <v>2165465.6422608187</v>
      </c>
      <c r="Y177" s="23">
        <f t="shared" si="28"/>
        <v>1245561.557010669</v>
      </c>
      <c r="Z177" s="17">
        <f>IFERROR(INDEX(Cost_Components!$T$2:$T$29,MATCH(E177,Cost_Components!$A$2:$A$29,0)),"")</f>
        <v>0.8</v>
      </c>
      <c r="AA177" s="26">
        <f>IFERROR(INDEX(Cost_Components!$U$2:$U$29,MATCH(E177,Cost_Components!$A$2:$A$29,0)),"")</f>
        <v>2025</v>
      </c>
      <c r="AB177" s="26">
        <f>IFERROR(INDEX(Cost_Components!$V$2:$V$29,MATCH(E177,Cost_Components!$A$2:$A$29,0)),"")</f>
        <v>2050</v>
      </c>
      <c r="AC177" s="26">
        <f>IFERROR(INDEX(Cost_Components!$M$2:$M$29,MATCH(E177,Cost_Components!$A$2:$A$29,0)),"")</f>
        <v>0</v>
      </c>
      <c r="AD177" s="26">
        <f>IFERROR(INDEX(Cost_Components!$N$2:$N$29,MATCH(E177,Cost_Components!$A$2:$A$29,0)),"")</f>
        <v>95</v>
      </c>
      <c r="AE177" s="16" t="str">
        <f>IFERROR(INDEX(Cost_Components!$O$2:$O$29,MATCH(E177,Cost_Components!$A$2:$A$29,0)),"")</f>
        <v>Both</v>
      </c>
      <c r="AF177" s="11">
        <v>85116.7755017655</v>
      </c>
      <c r="AG177" s="11">
        <v>80122.192601337796</v>
      </c>
      <c r="AH177" s="23">
        <f t="shared" si="29"/>
        <v>1</v>
      </c>
    </row>
    <row r="178" spans="1:34" hidden="1">
      <c r="A178" t="s">
        <v>242</v>
      </c>
      <c r="B178" s="20">
        <v>2045</v>
      </c>
      <c r="C178" t="s">
        <v>242</v>
      </c>
      <c r="D178" t="s">
        <v>232</v>
      </c>
      <c r="E178" s="22" t="s">
        <v>317</v>
      </c>
      <c r="F178" s="22" t="s">
        <v>318</v>
      </c>
      <c r="G178" s="22" t="s">
        <v>243</v>
      </c>
      <c r="H178" s="22" t="s">
        <v>237</v>
      </c>
      <c r="I178" s="22" t="s">
        <v>309</v>
      </c>
      <c r="J178" s="17">
        <f>IFERROR(INDEX(Cost_Components!$K$2:$K$29,MATCH(E178,Cost_Components!$A$2:$A$29,0)),"")</f>
        <v>1</v>
      </c>
      <c r="K178" s="17">
        <f t="shared" si="20"/>
        <v>0.70576923076923082</v>
      </c>
      <c r="L178" s="17">
        <f>IFERROR(INDEX(Cost_Components!$S$2:$S$29,MATCH(E178,Cost_Components!$A$2:$A$29,0)),"")</f>
        <v>0.31</v>
      </c>
      <c r="M178" s="28">
        <f>IFERROR(INDEX(Cost_Components!$L$2:$L$29,MATCH(E178,Cost_Components!$A$2:$A$29,0)),"")</f>
        <v>1</v>
      </c>
      <c r="N178" s="29">
        <f>IFERROR(INDEX(Cost_Components!$P$2:$P$29,MATCH(E178,Cost_Components!$A$2:$A$29,0)),"")</f>
        <v>64.94344126</v>
      </c>
      <c r="O178" s="23">
        <f t="shared" si="21"/>
        <v>87107.999204565698</v>
      </c>
      <c r="P178" s="23">
        <f t="shared" si="22"/>
        <v>81684.273486746606</v>
      </c>
      <c r="Q178" s="23">
        <f t="shared" si="23"/>
        <v>1644505.9232862142</v>
      </c>
      <c r="R178" s="23">
        <f t="shared" si="24"/>
        <v>3992602.3370572058</v>
      </c>
      <c r="S178" s="23">
        <f t="shared" si="25"/>
        <v>2348096.4137709914</v>
      </c>
      <c r="T178" s="16">
        <f>IFERROR(INDEX(Cost_Components!$R$2:$R$29,MATCH(E178,Cost_Components!$A$2:$A$29,0)),"")</f>
        <v>1</v>
      </c>
      <c r="U178" s="26">
        <f>IFERROR(INDEX(Cost_Components!$Q$2:$Q$29,MATCH(E178,Cost_Components!$A$2:$A$29,0)),"")</f>
        <v>2023</v>
      </c>
      <c r="V178" s="30">
        <f>1/(1+Calculation_Assumptions!$B$5)^(B178-Calculation_Assumptions!$B$2)</f>
        <v>0.55367575418633497</v>
      </c>
      <c r="W178" s="23">
        <f t="shared" si="26"/>
        <v>910523.05733938981</v>
      </c>
      <c r="X178" s="23">
        <f t="shared" si="27"/>
        <v>2210607.1101362719</v>
      </c>
      <c r="Y178" s="23">
        <f t="shared" si="28"/>
        <v>1300084.0527968821</v>
      </c>
      <c r="Z178" s="17">
        <f>IFERROR(INDEX(Cost_Components!$T$2:$T$29,MATCH(E178,Cost_Components!$A$2:$A$29,0)),"")</f>
        <v>0.8</v>
      </c>
      <c r="AA178" s="26">
        <f>IFERROR(INDEX(Cost_Components!$U$2:$U$29,MATCH(E178,Cost_Components!$A$2:$A$29,0)),"")</f>
        <v>2025</v>
      </c>
      <c r="AB178" s="26">
        <f>IFERROR(INDEX(Cost_Components!$V$2:$V$29,MATCH(E178,Cost_Components!$A$2:$A$29,0)),"")</f>
        <v>2050</v>
      </c>
      <c r="AC178" s="26">
        <f>IFERROR(INDEX(Cost_Components!$M$2:$M$29,MATCH(E178,Cost_Components!$A$2:$A$29,0)),"")</f>
        <v>0</v>
      </c>
      <c r="AD178" s="26">
        <f>IFERROR(INDEX(Cost_Components!$N$2:$N$29,MATCH(E178,Cost_Components!$A$2:$A$29,0)),"")</f>
        <v>95</v>
      </c>
      <c r="AE178" s="16" t="str">
        <f>IFERROR(INDEX(Cost_Components!$O$2:$O$29,MATCH(E178,Cost_Components!$A$2:$A$29,0)),"")</f>
        <v>Both</v>
      </c>
      <c r="AF178" s="11">
        <v>87107.999204565698</v>
      </c>
      <c r="AG178" s="11">
        <v>81684.273486746606</v>
      </c>
      <c r="AH178" s="23">
        <f t="shared" si="29"/>
        <v>1</v>
      </c>
    </row>
    <row r="179" spans="1:34" hidden="1">
      <c r="A179" t="s">
        <v>242</v>
      </c>
      <c r="B179" s="20">
        <v>2046</v>
      </c>
      <c r="C179" t="s">
        <v>242</v>
      </c>
      <c r="D179" t="s">
        <v>232</v>
      </c>
      <c r="E179" s="22" t="s">
        <v>317</v>
      </c>
      <c r="F179" s="22" t="s">
        <v>318</v>
      </c>
      <c r="G179" s="22" t="s">
        <v>243</v>
      </c>
      <c r="H179" s="22" t="s">
        <v>237</v>
      </c>
      <c r="I179" s="22" t="s">
        <v>309</v>
      </c>
      <c r="J179" s="17">
        <f>IFERROR(INDEX(Cost_Components!$K$2:$K$29,MATCH(E179,Cost_Components!$A$2:$A$29,0)),"")</f>
        <v>1</v>
      </c>
      <c r="K179" s="17">
        <f t="shared" si="20"/>
        <v>0.72461538461538466</v>
      </c>
      <c r="L179" s="17">
        <f>IFERROR(INDEX(Cost_Components!$S$2:$S$29,MATCH(E179,Cost_Components!$A$2:$A$29,0)),"")</f>
        <v>0.31</v>
      </c>
      <c r="M179" s="28">
        <f>IFERROR(INDEX(Cost_Components!$L$2:$L$29,MATCH(E179,Cost_Components!$A$2:$A$29,0)),"")</f>
        <v>1</v>
      </c>
      <c r="N179" s="29">
        <f>IFERROR(INDEX(Cost_Components!$P$2:$P$29,MATCH(E179,Cost_Components!$A$2:$A$29,0)),"")</f>
        <v>64.94344126</v>
      </c>
      <c r="O179" s="23">
        <f t="shared" si="21"/>
        <v>89158.989245412202</v>
      </c>
      <c r="P179" s="23">
        <f t="shared" si="22"/>
        <v>83289.630019493401</v>
      </c>
      <c r="Q179" s="23">
        <f t="shared" si="23"/>
        <v>1676825.7103688119</v>
      </c>
      <c r="R179" s="23">
        <f t="shared" si="24"/>
        <v>4195734.3609003816</v>
      </c>
      <c r="S179" s="23">
        <f t="shared" si="25"/>
        <v>2518908.6505315695</v>
      </c>
      <c r="T179" s="16">
        <f>IFERROR(INDEX(Cost_Components!$R$2:$R$29,MATCH(E179,Cost_Components!$A$2:$A$29,0)),"")</f>
        <v>1</v>
      </c>
      <c r="U179" s="26">
        <f>IFERROR(INDEX(Cost_Components!$Q$2:$Q$29,MATCH(E179,Cost_Components!$A$2:$A$29,0)),"")</f>
        <v>2023</v>
      </c>
      <c r="V179" s="30">
        <f>1/(1+Calculation_Assumptions!$B$5)^(B179-Calculation_Assumptions!$B$2)</f>
        <v>0.5375492759090631</v>
      </c>
      <c r="W179" s="23">
        <f t="shared" si="26"/>
        <v>901376.44643445511</v>
      </c>
      <c r="X179" s="23">
        <f t="shared" si="27"/>
        <v>2255413.9676087759</v>
      </c>
      <c r="Y179" s="23">
        <f t="shared" si="28"/>
        <v>1354037.5211743205</v>
      </c>
      <c r="Z179" s="17">
        <f>IFERROR(INDEX(Cost_Components!$T$2:$T$29,MATCH(E179,Cost_Components!$A$2:$A$29,0)),"")</f>
        <v>0.8</v>
      </c>
      <c r="AA179" s="26">
        <f>IFERROR(INDEX(Cost_Components!$U$2:$U$29,MATCH(E179,Cost_Components!$A$2:$A$29,0)),"")</f>
        <v>2025</v>
      </c>
      <c r="AB179" s="26">
        <f>IFERROR(INDEX(Cost_Components!$V$2:$V$29,MATCH(E179,Cost_Components!$A$2:$A$29,0)),"")</f>
        <v>2050</v>
      </c>
      <c r="AC179" s="26">
        <f>IFERROR(INDEX(Cost_Components!$M$2:$M$29,MATCH(E179,Cost_Components!$A$2:$A$29,0)),"")</f>
        <v>0</v>
      </c>
      <c r="AD179" s="26">
        <f>IFERROR(INDEX(Cost_Components!$N$2:$N$29,MATCH(E179,Cost_Components!$A$2:$A$29,0)),"")</f>
        <v>95</v>
      </c>
      <c r="AE179" s="16" t="str">
        <f>IFERROR(INDEX(Cost_Components!$O$2:$O$29,MATCH(E179,Cost_Components!$A$2:$A$29,0)),"")</f>
        <v>Both</v>
      </c>
      <c r="AF179" s="11">
        <v>89158.989245412202</v>
      </c>
      <c r="AG179" s="11">
        <v>83289.630019493401</v>
      </c>
      <c r="AH179" s="23">
        <f t="shared" si="29"/>
        <v>1</v>
      </c>
    </row>
    <row r="180" spans="1:34" hidden="1">
      <c r="A180" t="s">
        <v>242</v>
      </c>
      <c r="B180" s="20">
        <v>2047</v>
      </c>
      <c r="C180" t="s">
        <v>242</v>
      </c>
      <c r="D180" t="s">
        <v>232</v>
      </c>
      <c r="E180" s="22" t="s">
        <v>317</v>
      </c>
      <c r="F180" s="22" t="s">
        <v>318</v>
      </c>
      <c r="G180" s="22" t="s">
        <v>243</v>
      </c>
      <c r="H180" s="22" t="s">
        <v>237</v>
      </c>
      <c r="I180" s="22" t="s">
        <v>309</v>
      </c>
      <c r="J180" s="17">
        <f>IFERROR(INDEX(Cost_Components!$K$2:$K$29,MATCH(E180,Cost_Components!$A$2:$A$29,0)),"")</f>
        <v>1</v>
      </c>
      <c r="K180" s="17">
        <f t="shared" si="20"/>
        <v>0.74346153846153851</v>
      </c>
      <c r="L180" s="17">
        <f>IFERROR(INDEX(Cost_Components!$S$2:$S$29,MATCH(E180,Cost_Components!$A$2:$A$29,0)),"")</f>
        <v>0.31</v>
      </c>
      <c r="M180" s="28">
        <f>IFERROR(INDEX(Cost_Components!$L$2:$L$29,MATCH(E180,Cost_Components!$A$2:$A$29,0)),"")</f>
        <v>1</v>
      </c>
      <c r="N180" s="29">
        <f>IFERROR(INDEX(Cost_Components!$P$2:$P$29,MATCH(E180,Cost_Components!$A$2:$A$29,0)),"")</f>
        <v>64.94344126</v>
      </c>
      <c r="O180" s="23">
        <f t="shared" si="21"/>
        <v>91265.027441903905</v>
      </c>
      <c r="P180" s="23">
        <f t="shared" si="22"/>
        <v>84934.438098484199</v>
      </c>
      <c r="Q180" s="23">
        <f t="shared" si="23"/>
        <v>1709939.7543960046</v>
      </c>
      <c r="R180" s="23">
        <f t="shared" si="24"/>
        <v>4406544.8253707141</v>
      </c>
      <c r="S180" s="23">
        <f t="shared" si="25"/>
        <v>2696605.0709747095</v>
      </c>
      <c r="T180" s="16">
        <f>IFERROR(INDEX(Cost_Components!$R$2:$R$29,MATCH(E180,Cost_Components!$A$2:$A$29,0)),"")</f>
        <v>1</v>
      </c>
      <c r="U180" s="26">
        <f>IFERROR(INDEX(Cost_Components!$Q$2:$Q$29,MATCH(E180,Cost_Components!$A$2:$A$29,0)),"")</f>
        <v>2023</v>
      </c>
      <c r="V180" s="30">
        <f>1/(1+Calculation_Assumptions!$B$5)^(B180-Calculation_Assumptions!$B$2)</f>
        <v>0.52189250088258554</v>
      </c>
      <c r="W180" s="23">
        <f t="shared" si="26"/>
        <v>892404.73478028493</v>
      </c>
      <c r="X180" s="23">
        <f t="shared" si="27"/>
        <v>2299742.6991639379</v>
      </c>
      <c r="Y180" s="23">
        <f t="shared" si="28"/>
        <v>1407337.9643836531</v>
      </c>
      <c r="Z180" s="17">
        <f>IFERROR(INDEX(Cost_Components!$T$2:$T$29,MATCH(E180,Cost_Components!$A$2:$A$29,0)),"")</f>
        <v>0.8</v>
      </c>
      <c r="AA180" s="26">
        <f>IFERROR(INDEX(Cost_Components!$U$2:$U$29,MATCH(E180,Cost_Components!$A$2:$A$29,0)),"")</f>
        <v>2025</v>
      </c>
      <c r="AB180" s="26">
        <f>IFERROR(INDEX(Cost_Components!$V$2:$V$29,MATCH(E180,Cost_Components!$A$2:$A$29,0)),"")</f>
        <v>2050</v>
      </c>
      <c r="AC180" s="26">
        <f>IFERROR(INDEX(Cost_Components!$M$2:$M$29,MATCH(E180,Cost_Components!$A$2:$A$29,0)),"")</f>
        <v>0</v>
      </c>
      <c r="AD180" s="26">
        <f>IFERROR(INDEX(Cost_Components!$N$2:$N$29,MATCH(E180,Cost_Components!$A$2:$A$29,0)),"")</f>
        <v>95</v>
      </c>
      <c r="AE180" s="16" t="str">
        <f>IFERROR(INDEX(Cost_Components!$O$2:$O$29,MATCH(E180,Cost_Components!$A$2:$A$29,0)),"")</f>
        <v>Both</v>
      </c>
      <c r="AF180" s="11">
        <v>91265.027441903905</v>
      </c>
      <c r="AG180" s="11">
        <v>84934.438098484199</v>
      </c>
      <c r="AH180" s="23">
        <f t="shared" si="29"/>
        <v>1</v>
      </c>
    </row>
    <row r="181" spans="1:34" hidden="1">
      <c r="A181" t="s">
        <v>242</v>
      </c>
      <c r="B181" s="20">
        <v>2048</v>
      </c>
      <c r="C181" t="s">
        <v>242</v>
      </c>
      <c r="D181" t="s">
        <v>232</v>
      </c>
      <c r="E181" s="22" t="s">
        <v>317</v>
      </c>
      <c r="F181" s="22" t="s">
        <v>318</v>
      </c>
      <c r="G181" s="22" t="s">
        <v>243</v>
      </c>
      <c r="H181" s="22" t="s">
        <v>237</v>
      </c>
      <c r="I181" s="22" t="s">
        <v>309</v>
      </c>
      <c r="J181" s="17">
        <f>IFERROR(INDEX(Cost_Components!$K$2:$K$29,MATCH(E181,Cost_Components!$A$2:$A$29,0)),"")</f>
        <v>1</v>
      </c>
      <c r="K181" s="17">
        <f t="shared" si="20"/>
        <v>0.76230769230769235</v>
      </c>
      <c r="L181" s="17">
        <f>IFERROR(INDEX(Cost_Components!$S$2:$S$29,MATCH(E181,Cost_Components!$A$2:$A$29,0)),"")</f>
        <v>0.31</v>
      </c>
      <c r="M181" s="28">
        <f>IFERROR(INDEX(Cost_Components!$L$2:$L$29,MATCH(E181,Cost_Components!$A$2:$A$29,0)),"")</f>
        <v>1</v>
      </c>
      <c r="N181" s="29">
        <f>IFERROR(INDEX(Cost_Components!$P$2:$P$29,MATCH(E181,Cost_Components!$A$2:$A$29,0)),"")</f>
        <v>64.94344126</v>
      </c>
      <c r="O181" s="23">
        <f t="shared" si="21"/>
        <v>93420.516824268299</v>
      </c>
      <c r="P181" s="23">
        <f t="shared" si="22"/>
        <v>86616.377579628796</v>
      </c>
      <c r="Q181" s="23">
        <f t="shared" si="23"/>
        <v>1743801.3451439471</v>
      </c>
      <c r="R181" s="23">
        <f t="shared" si="24"/>
        <v>4624958.7678723149</v>
      </c>
      <c r="S181" s="23">
        <f t="shared" si="25"/>
        <v>2881157.4227283681</v>
      </c>
      <c r="T181" s="16">
        <f>IFERROR(INDEX(Cost_Components!$R$2:$R$29,MATCH(E181,Cost_Components!$A$2:$A$29,0)),"")</f>
        <v>1</v>
      </c>
      <c r="U181" s="26">
        <f>IFERROR(INDEX(Cost_Components!$Q$2:$Q$29,MATCH(E181,Cost_Components!$A$2:$A$29,0)),"")</f>
        <v>2023</v>
      </c>
      <c r="V181" s="30">
        <f>1/(1+Calculation_Assumptions!$B$5)^(B181-Calculation_Assumptions!$B$2)</f>
        <v>0.50669174842969467</v>
      </c>
      <c r="W181" s="23">
        <f t="shared" si="26"/>
        <v>883569.75248503999</v>
      </c>
      <c r="X181" s="23">
        <f t="shared" si="27"/>
        <v>2343428.4445084697</v>
      </c>
      <c r="Y181" s="23">
        <f t="shared" si="28"/>
        <v>1459858.6920234298</v>
      </c>
      <c r="Z181" s="17">
        <f>IFERROR(INDEX(Cost_Components!$T$2:$T$29,MATCH(E181,Cost_Components!$A$2:$A$29,0)),"")</f>
        <v>0.8</v>
      </c>
      <c r="AA181" s="26">
        <f>IFERROR(INDEX(Cost_Components!$U$2:$U$29,MATCH(E181,Cost_Components!$A$2:$A$29,0)),"")</f>
        <v>2025</v>
      </c>
      <c r="AB181" s="26">
        <f>IFERROR(INDEX(Cost_Components!$V$2:$V$29,MATCH(E181,Cost_Components!$A$2:$A$29,0)),"")</f>
        <v>2050</v>
      </c>
      <c r="AC181" s="26">
        <f>IFERROR(INDEX(Cost_Components!$M$2:$M$29,MATCH(E181,Cost_Components!$A$2:$A$29,0)),"")</f>
        <v>0</v>
      </c>
      <c r="AD181" s="26">
        <f>IFERROR(INDEX(Cost_Components!$N$2:$N$29,MATCH(E181,Cost_Components!$A$2:$A$29,0)),"")</f>
        <v>95</v>
      </c>
      <c r="AE181" s="16" t="str">
        <f>IFERROR(INDEX(Cost_Components!$O$2:$O$29,MATCH(E181,Cost_Components!$A$2:$A$29,0)),"")</f>
        <v>Both</v>
      </c>
      <c r="AF181" s="11">
        <v>93420.516824268299</v>
      </c>
      <c r="AG181" s="11">
        <v>86616.377579628796</v>
      </c>
      <c r="AH181" s="23">
        <f t="shared" si="29"/>
        <v>1</v>
      </c>
    </row>
    <row r="182" spans="1:34" hidden="1">
      <c r="A182" t="s">
        <v>242</v>
      </c>
      <c r="B182" s="20">
        <v>2049</v>
      </c>
      <c r="C182" t="s">
        <v>242</v>
      </c>
      <c r="D182" t="s">
        <v>232</v>
      </c>
      <c r="E182" s="22" t="s">
        <v>317</v>
      </c>
      <c r="F182" s="22" t="s">
        <v>318</v>
      </c>
      <c r="G182" s="22" t="s">
        <v>243</v>
      </c>
      <c r="H182" s="22" t="s">
        <v>237</v>
      </c>
      <c r="I182" s="22" t="s">
        <v>309</v>
      </c>
      <c r="J182" s="17">
        <f>IFERROR(INDEX(Cost_Components!$K$2:$K$29,MATCH(E182,Cost_Components!$A$2:$A$29,0)),"")</f>
        <v>1</v>
      </c>
      <c r="K182" s="17">
        <f t="shared" si="20"/>
        <v>0.7811538461538462</v>
      </c>
      <c r="L182" s="17">
        <f>IFERROR(INDEX(Cost_Components!$S$2:$S$29,MATCH(E182,Cost_Components!$A$2:$A$29,0)),"")</f>
        <v>0.31</v>
      </c>
      <c r="M182" s="28">
        <f>IFERROR(INDEX(Cost_Components!$L$2:$L$29,MATCH(E182,Cost_Components!$A$2:$A$29,0)),"")</f>
        <v>1</v>
      </c>
      <c r="N182" s="29">
        <f>IFERROR(INDEX(Cost_Components!$P$2:$P$29,MATCH(E182,Cost_Components!$A$2:$A$29,0)),"")</f>
        <v>64.94344126</v>
      </c>
      <c r="O182" s="23">
        <f t="shared" si="21"/>
        <v>95615.481799049594</v>
      </c>
      <c r="P182" s="23">
        <f t="shared" si="22"/>
        <v>88325.956394019799</v>
      </c>
      <c r="Q182" s="23">
        <f t="shared" si="23"/>
        <v>1778219.3838505875</v>
      </c>
      <c r="R182" s="23">
        <f t="shared" si="24"/>
        <v>4850651.6933557745</v>
      </c>
      <c r="S182" s="23">
        <f t="shared" si="25"/>
        <v>3072432.309505187</v>
      </c>
      <c r="T182" s="16">
        <f>IFERROR(INDEX(Cost_Components!$R$2:$R$29,MATCH(E182,Cost_Components!$A$2:$A$29,0)),"")</f>
        <v>1</v>
      </c>
      <c r="U182" s="26">
        <f>IFERROR(INDEX(Cost_Components!$Q$2:$Q$29,MATCH(E182,Cost_Components!$A$2:$A$29,0)),"")</f>
        <v>2023</v>
      </c>
      <c r="V182" s="30">
        <f>1/(1+Calculation_Assumptions!$B$5)^(B182-Calculation_Assumptions!$B$2)</f>
        <v>0.49193373633950943</v>
      </c>
      <c r="W182" s="23">
        <f t="shared" si="26"/>
        <v>874766.10552895989</v>
      </c>
      <c r="X182" s="23">
        <f t="shared" si="27"/>
        <v>2386199.2111940747</v>
      </c>
      <c r="Y182" s="23">
        <f t="shared" si="28"/>
        <v>1511433.1056651147</v>
      </c>
      <c r="Z182" s="17">
        <f>IFERROR(INDEX(Cost_Components!$T$2:$T$29,MATCH(E182,Cost_Components!$A$2:$A$29,0)),"")</f>
        <v>0.8</v>
      </c>
      <c r="AA182" s="26">
        <f>IFERROR(INDEX(Cost_Components!$U$2:$U$29,MATCH(E182,Cost_Components!$A$2:$A$29,0)),"")</f>
        <v>2025</v>
      </c>
      <c r="AB182" s="26">
        <f>IFERROR(INDEX(Cost_Components!$V$2:$V$29,MATCH(E182,Cost_Components!$A$2:$A$29,0)),"")</f>
        <v>2050</v>
      </c>
      <c r="AC182" s="26">
        <f>IFERROR(INDEX(Cost_Components!$M$2:$M$29,MATCH(E182,Cost_Components!$A$2:$A$29,0)),"")</f>
        <v>0</v>
      </c>
      <c r="AD182" s="26">
        <f>IFERROR(INDEX(Cost_Components!$N$2:$N$29,MATCH(E182,Cost_Components!$A$2:$A$29,0)),"")</f>
        <v>95</v>
      </c>
      <c r="AE182" s="16" t="str">
        <f>IFERROR(INDEX(Cost_Components!$O$2:$O$29,MATCH(E182,Cost_Components!$A$2:$A$29,0)),"")</f>
        <v>Both</v>
      </c>
      <c r="AF182" s="11">
        <v>95615.481799049594</v>
      </c>
      <c r="AG182" s="11">
        <v>88325.956394019799</v>
      </c>
      <c r="AH182" s="23">
        <f t="shared" si="29"/>
        <v>1</v>
      </c>
    </row>
    <row r="183" spans="1:34" hidden="1">
      <c r="A183" t="s">
        <v>242</v>
      </c>
      <c r="B183" s="20">
        <v>2050</v>
      </c>
      <c r="C183" t="s">
        <v>242</v>
      </c>
      <c r="D183" t="s">
        <v>232</v>
      </c>
      <c r="E183" s="22" t="s">
        <v>317</v>
      </c>
      <c r="F183" s="22" t="s">
        <v>318</v>
      </c>
      <c r="G183" s="22" t="s">
        <v>243</v>
      </c>
      <c r="H183" s="22" t="s">
        <v>237</v>
      </c>
      <c r="I183" s="22" t="s">
        <v>309</v>
      </c>
      <c r="J183" s="17">
        <f>IFERROR(INDEX(Cost_Components!$K$2:$K$29,MATCH(E183,Cost_Components!$A$2:$A$29,0)),"")</f>
        <v>1</v>
      </c>
      <c r="K183" s="17">
        <f t="shared" si="20"/>
        <v>0.8</v>
      </c>
      <c r="L183" s="17">
        <f>IFERROR(INDEX(Cost_Components!$S$2:$S$29,MATCH(E183,Cost_Components!$A$2:$A$29,0)),"")</f>
        <v>0.31</v>
      </c>
      <c r="M183" s="28">
        <f>IFERROR(INDEX(Cost_Components!$L$2:$L$29,MATCH(E183,Cost_Components!$A$2:$A$29,0)),"")</f>
        <v>1</v>
      </c>
      <c r="N183" s="29">
        <f>IFERROR(INDEX(Cost_Components!$P$2:$P$29,MATCH(E183,Cost_Components!$A$2:$A$29,0)),"")</f>
        <v>64.94344126</v>
      </c>
      <c r="O183" s="23">
        <f t="shared" si="21"/>
        <v>97844.014707780807</v>
      </c>
      <c r="P183" s="23">
        <f t="shared" si="22"/>
        <v>90057.496582220905</v>
      </c>
      <c r="Q183" s="23">
        <f t="shared" si="23"/>
        <v>1813079.5591861354</v>
      </c>
      <c r="R183" s="23">
        <f t="shared" si="24"/>
        <v>5083461.6174538713</v>
      </c>
      <c r="S183" s="23">
        <f t="shared" si="25"/>
        <v>3270382.0582677359</v>
      </c>
      <c r="T183" s="16">
        <f>IFERROR(INDEX(Cost_Components!$R$2:$R$29,MATCH(E183,Cost_Components!$A$2:$A$29,0)),"")</f>
        <v>1</v>
      </c>
      <c r="U183" s="26">
        <f>IFERROR(INDEX(Cost_Components!$Q$2:$Q$29,MATCH(E183,Cost_Components!$A$2:$A$29,0)),"")</f>
        <v>2023</v>
      </c>
      <c r="V183" s="30">
        <f>1/(1+Calculation_Assumptions!$B$5)^(B183-Calculation_Assumptions!$B$2)</f>
        <v>0.47760556926165965</v>
      </c>
      <c r="W183" s="23">
        <f t="shared" si="26"/>
        <v>865936.8949817731</v>
      </c>
      <c r="X183" s="23">
        <f t="shared" si="27"/>
        <v>2427889.5796238533</v>
      </c>
      <c r="Y183" s="23">
        <f t="shared" si="28"/>
        <v>1561952.6846420802</v>
      </c>
      <c r="Z183" s="17">
        <f>IFERROR(INDEX(Cost_Components!$T$2:$T$29,MATCH(E183,Cost_Components!$A$2:$A$29,0)),"")</f>
        <v>0.8</v>
      </c>
      <c r="AA183" s="26">
        <f>IFERROR(INDEX(Cost_Components!$U$2:$U$29,MATCH(E183,Cost_Components!$A$2:$A$29,0)),"")</f>
        <v>2025</v>
      </c>
      <c r="AB183" s="26">
        <f>IFERROR(INDEX(Cost_Components!$V$2:$V$29,MATCH(E183,Cost_Components!$A$2:$A$29,0)),"")</f>
        <v>2050</v>
      </c>
      <c r="AC183" s="26">
        <f>IFERROR(INDEX(Cost_Components!$M$2:$M$29,MATCH(E183,Cost_Components!$A$2:$A$29,0)),"")</f>
        <v>0</v>
      </c>
      <c r="AD183" s="26">
        <f>IFERROR(INDEX(Cost_Components!$N$2:$N$29,MATCH(E183,Cost_Components!$A$2:$A$29,0)),"")</f>
        <v>95</v>
      </c>
      <c r="AE183" s="16" t="str">
        <f>IFERROR(INDEX(Cost_Components!$O$2:$O$29,MATCH(E183,Cost_Components!$A$2:$A$29,0)),"")</f>
        <v>Both</v>
      </c>
      <c r="AF183" s="11">
        <v>97844.014707780807</v>
      </c>
      <c r="AG183" s="11">
        <v>90057.496582220905</v>
      </c>
      <c r="AH183" s="23">
        <f t="shared" si="29"/>
        <v>1</v>
      </c>
    </row>
    <row r="184" spans="1:34" hidden="1">
      <c r="A184" t="s">
        <v>242</v>
      </c>
      <c r="B184" s="20">
        <v>2025</v>
      </c>
      <c r="C184" t="s">
        <v>242</v>
      </c>
      <c r="D184" t="s">
        <v>232</v>
      </c>
      <c r="E184" s="22" t="s">
        <v>320</v>
      </c>
      <c r="F184" s="22" t="s">
        <v>321</v>
      </c>
      <c r="G184" s="22" t="s">
        <v>243</v>
      </c>
      <c r="H184" s="22" t="s">
        <v>237</v>
      </c>
      <c r="I184" s="22" t="s">
        <v>309</v>
      </c>
      <c r="J184" s="17">
        <f>IFERROR(INDEX(Cost_Components!$K$2:$K$29,MATCH(E184,Cost_Components!$A$2:$A$29,0)),"")</f>
        <v>1</v>
      </c>
      <c r="K184" s="17">
        <f t="shared" si="20"/>
        <v>0.32884615384615384</v>
      </c>
      <c r="L184" s="17">
        <f>IFERROR(INDEX(Cost_Components!$S$2:$S$29,MATCH(E184,Cost_Components!$A$2:$A$29,0)),"")</f>
        <v>0.31</v>
      </c>
      <c r="M184" s="28">
        <f>IFERROR(INDEX(Cost_Components!$L$2:$L$29,MATCH(E184,Cost_Components!$A$2:$A$29,0)),"")</f>
        <v>1</v>
      </c>
      <c r="N184" s="29">
        <f>IFERROR(INDEX(Cost_Components!$P$2:$P$29,MATCH(E184,Cost_Components!$A$2:$A$29,0)),"")</f>
        <v>115.1062307</v>
      </c>
      <c r="O184" s="23">
        <f t="shared" si="21"/>
        <v>72149.034534019607</v>
      </c>
      <c r="P184" s="23">
        <f t="shared" si="22"/>
        <v>72099.385634235601</v>
      </c>
      <c r="Q184" s="23">
        <f t="shared" si="23"/>
        <v>2572717.4400042025</v>
      </c>
      <c r="R184" s="23">
        <f t="shared" si="24"/>
        <v>2731002.6610946669</v>
      </c>
      <c r="S184" s="23">
        <f t="shared" si="25"/>
        <v>158285.22109046439</v>
      </c>
      <c r="T184" s="16">
        <f>IFERROR(INDEX(Cost_Components!$R$2:$R$29,MATCH(E184,Cost_Components!$A$2:$A$29,0)),"")</f>
        <v>1</v>
      </c>
      <c r="U184" s="26">
        <f>IFERROR(INDEX(Cost_Components!$Q$2:$Q$29,MATCH(E184,Cost_Components!$A$2:$A$29,0)),"")</f>
        <v>2023</v>
      </c>
      <c r="V184" s="30">
        <f>1/(1+Calculation_Assumptions!$B$5)^(B184-Calculation_Assumptions!$B$2)</f>
        <v>1</v>
      </c>
      <c r="W184" s="23">
        <f t="shared" si="26"/>
        <v>2572717.4400042025</v>
      </c>
      <c r="X184" s="23">
        <f t="shared" si="27"/>
        <v>2731002.6610946669</v>
      </c>
      <c r="Y184" s="23">
        <f t="shared" si="28"/>
        <v>158285.22109046439</v>
      </c>
      <c r="Z184" s="17">
        <f>IFERROR(INDEX(Cost_Components!$T$2:$T$29,MATCH(E184,Cost_Components!$A$2:$A$29,0)),"")</f>
        <v>0.8</v>
      </c>
      <c r="AA184" s="26">
        <f>IFERROR(INDEX(Cost_Components!$U$2:$U$29,MATCH(E184,Cost_Components!$A$2:$A$29,0)),"")</f>
        <v>2025</v>
      </c>
      <c r="AB184" s="26">
        <f>IFERROR(INDEX(Cost_Components!$V$2:$V$29,MATCH(E184,Cost_Components!$A$2:$A$29,0)),"")</f>
        <v>2050</v>
      </c>
      <c r="AC184" s="26">
        <f>IFERROR(INDEX(Cost_Components!$M$2:$M$29,MATCH(E184,Cost_Components!$A$2:$A$29,0)),"")</f>
        <v>0</v>
      </c>
      <c r="AD184" s="26">
        <f>IFERROR(INDEX(Cost_Components!$N$2:$N$29,MATCH(E184,Cost_Components!$A$2:$A$29,0)),"")</f>
        <v>95</v>
      </c>
      <c r="AE184" s="16" t="str">
        <f>IFERROR(INDEX(Cost_Components!$O$2:$O$29,MATCH(E184,Cost_Components!$A$2:$A$29,0)),"")</f>
        <v>Both</v>
      </c>
      <c r="AF184" s="11">
        <v>72149.034534019607</v>
      </c>
      <c r="AG184" s="11">
        <v>72099.385634235601</v>
      </c>
      <c r="AH184" s="23">
        <f t="shared" si="29"/>
        <v>1</v>
      </c>
    </row>
    <row r="185" spans="1:34" hidden="1">
      <c r="A185" t="s">
        <v>242</v>
      </c>
      <c r="B185" s="20">
        <v>2026</v>
      </c>
      <c r="C185" t="s">
        <v>242</v>
      </c>
      <c r="D185" t="s">
        <v>232</v>
      </c>
      <c r="E185" s="22" t="s">
        <v>320</v>
      </c>
      <c r="F185" s="22" t="s">
        <v>321</v>
      </c>
      <c r="G185" s="22" t="s">
        <v>243</v>
      </c>
      <c r="H185" s="22" t="s">
        <v>237</v>
      </c>
      <c r="I185" s="22" t="s">
        <v>309</v>
      </c>
      <c r="J185" s="17">
        <f>IFERROR(INDEX(Cost_Components!$K$2:$K$29,MATCH(E185,Cost_Components!$A$2:$A$29,0)),"")</f>
        <v>1</v>
      </c>
      <c r="K185" s="17">
        <f t="shared" si="20"/>
        <v>0.34769230769230769</v>
      </c>
      <c r="L185" s="17">
        <f>IFERROR(INDEX(Cost_Components!$S$2:$S$29,MATCH(E185,Cost_Components!$A$2:$A$29,0)),"")</f>
        <v>0.31</v>
      </c>
      <c r="M185" s="28">
        <f>IFERROR(INDEX(Cost_Components!$L$2:$L$29,MATCH(E185,Cost_Components!$A$2:$A$29,0)),"")</f>
        <v>1</v>
      </c>
      <c r="N185" s="29">
        <f>IFERROR(INDEX(Cost_Components!$P$2:$P$29,MATCH(E185,Cost_Components!$A$2:$A$29,0)),"")</f>
        <v>115.1062307</v>
      </c>
      <c r="O185" s="23">
        <f t="shared" si="21"/>
        <v>69718.037592077802</v>
      </c>
      <c r="P185" s="23">
        <f t="shared" si="22"/>
        <v>69581.306380311697</v>
      </c>
      <c r="Q185" s="23">
        <f t="shared" si="23"/>
        <v>2482864.9904320571</v>
      </c>
      <c r="R185" s="23">
        <f t="shared" si="24"/>
        <v>2790223.9958456084</v>
      </c>
      <c r="S185" s="23">
        <f t="shared" si="25"/>
        <v>307359.00541355135</v>
      </c>
      <c r="T185" s="16">
        <f>IFERROR(INDEX(Cost_Components!$R$2:$R$29,MATCH(E185,Cost_Components!$A$2:$A$29,0)),"")</f>
        <v>1</v>
      </c>
      <c r="U185" s="26">
        <f>IFERROR(INDEX(Cost_Components!$Q$2:$Q$29,MATCH(E185,Cost_Components!$A$2:$A$29,0)),"")</f>
        <v>2023</v>
      </c>
      <c r="V185" s="30">
        <f>1/(1+Calculation_Assumptions!$B$5)^(B185-Calculation_Assumptions!$B$2)</f>
        <v>0.970873786407767</v>
      </c>
      <c r="W185" s="23">
        <f t="shared" si="26"/>
        <v>2410548.5344000557</v>
      </c>
      <c r="X185" s="23">
        <f t="shared" si="27"/>
        <v>2708955.3357724352</v>
      </c>
      <c r="Y185" s="23">
        <f t="shared" si="28"/>
        <v>298406.80137237994</v>
      </c>
      <c r="Z185" s="17">
        <f>IFERROR(INDEX(Cost_Components!$T$2:$T$29,MATCH(E185,Cost_Components!$A$2:$A$29,0)),"")</f>
        <v>0.8</v>
      </c>
      <c r="AA185" s="26">
        <f>IFERROR(INDEX(Cost_Components!$U$2:$U$29,MATCH(E185,Cost_Components!$A$2:$A$29,0)),"")</f>
        <v>2025</v>
      </c>
      <c r="AB185" s="26">
        <f>IFERROR(INDEX(Cost_Components!$V$2:$V$29,MATCH(E185,Cost_Components!$A$2:$A$29,0)),"")</f>
        <v>2050</v>
      </c>
      <c r="AC185" s="26">
        <f>IFERROR(INDEX(Cost_Components!$M$2:$M$29,MATCH(E185,Cost_Components!$A$2:$A$29,0)),"")</f>
        <v>0</v>
      </c>
      <c r="AD185" s="26">
        <f>IFERROR(INDEX(Cost_Components!$N$2:$N$29,MATCH(E185,Cost_Components!$A$2:$A$29,0)),"")</f>
        <v>95</v>
      </c>
      <c r="AE185" s="16" t="str">
        <f>IFERROR(INDEX(Cost_Components!$O$2:$O$29,MATCH(E185,Cost_Components!$A$2:$A$29,0)),"")</f>
        <v>Both</v>
      </c>
      <c r="AF185" s="11">
        <v>69718.037592077802</v>
      </c>
      <c r="AG185" s="11">
        <v>69581.306380311697</v>
      </c>
      <c r="AH185" s="23">
        <f t="shared" si="29"/>
        <v>1</v>
      </c>
    </row>
    <row r="186" spans="1:34" hidden="1">
      <c r="A186" t="s">
        <v>242</v>
      </c>
      <c r="B186" s="20">
        <v>2027</v>
      </c>
      <c r="C186" t="s">
        <v>242</v>
      </c>
      <c r="D186" t="s">
        <v>232</v>
      </c>
      <c r="E186" s="22" t="s">
        <v>320</v>
      </c>
      <c r="F186" s="22" t="s">
        <v>321</v>
      </c>
      <c r="G186" s="22" t="s">
        <v>243</v>
      </c>
      <c r="H186" s="22" t="s">
        <v>237</v>
      </c>
      <c r="I186" s="22" t="s">
        <v>309</v>
      </c>
      <c r="J186" s="17">
        <f>IFERROR(INDEX(Cost_Components!$K$2:$K$29,MATCH(E186,Cost_Components!$A$2:$A$29,0)),"")</f>
        <v>1</v>
      </c>
      <c r="K186" s="17">
        <f t="shared" si="20"/>
        <v>0.36653846153846154</v>
      </c>
      <c r="L186" s="17">
        <f>IFERROR(INDEX(Cost_Components!$S$2:$S$29,MATCH(E186,Cost_Components!$A$2:$A$29,0)),"")</f>
        <v>0.31</v>
      </c>
      <c r="M186" s="28">
        <f>IFERROR(INDEX(Cost_Components!$L$2:$L$29,MATCH(E186,Cost_Components!$A$2:$A$29,0)),"")</f>
        <v>1</v>
      </c>
      <c r="N186" s="29">
        <f>IFERROR(INDEX(Cost_Components!$P$2:$P$29,MATCH(E186,Cost_Components!$A$2:$A$29,0)),"")</f>
        <v>115.1062307</v>
      </c>
      <c r="O186" s="23">
        <f t="shared" si="21"/>
        <v>68371.232984860602</v>
      </c>
      <c r="P186" s="23">
        <f t="shared" si="22"/>
        <v>68118.113647975901</v>
      </c>
      <c r="Q186" s="23">
        <f t="shared" si="23"/>
        <v>2430653.9843679471</v>
      </c>
      <c r="R186" s="23">
        <f t="shared" si="24"/>
        <v>2884641.1677271039</v>
      </c>
      <c r="S186" s="23">
        <f t="shared" si="25"/>
        <v>453987.18335915683</v>
      </c>
      <c r="T186" s="16">
        <f>IFERROR(INDEX(Cost_Components!$R$2:$R$29,MATCH(E186,Cost_Components!$A$2:$A$29,0)),"")</f>
        <v>1</v>
      </c>
      <c r="U186" s="26">
        <f>IFERROR(INDEX(Cost_Components!$Q$2:$Q$29,MATCH(E186,Cost_Components!$A$2:$A$29,0)),"")</f>
        <v>2023</v>
      </c>
      <c r="V186" s="30">
        <f>1/(1+Calculation_Assumptions!$B$5)^(B186-Calculation_Assumptions!$B$2)</f>
        <v>0.94259590913375435</v>
      </c>
      <c r="W186" s="23">
        <f t="shared" si="26"/>
        <v>2291124.5021848874</v>
      </c>
      <c r="X186" s="23">
        <f t="shared" si="27"/>
        <v>2719050.9640183845</v>
      </c>
      <c r="Y186" s="23">
        <f t="shared" si="28"/>
        <v>427926.46183349687</v>
      </c>
      <c r="Z186" s="17">
        <f>IFERROR(INDEX(Cost_Components!$T$2:$T$29,MATCH(E186,Cost_Components!$A$2:$A$29,0)),"")</f>
        <v>0.8</v>
      </c>
      <c r="AA186" s="26">
        <f>IFERROR(INDEX(Cost_Components!$U$2:$U$29,MATCH(E186,Cost_Components!$A$2:$A$29,0)),"")</f>
        <v>2025</v>
      </c>
      <c r="AB186" s="26">
        <f>IFERROR(INDEX(Cost_Components!$V$2:$V$29,MATCH(E186,Cost_Components!$A$2:$A$29,0)),"")</f>
        <v>2050</v>
      </c>
      <c r="AC186" s="26">
        <f>IFERROR(INDEX(Cost_Components!$M$2:$M$29,MATCH(E186,Cost_Components!$A$2:$A$29,0)),"")</f>
        <v>0</v>
      </c>
      <c r="AD186" s="26">
        <f>IFERROR(INDEX(Cost_Components!$N$2:$N$29,MATCH(E186,Cost_Components!$A$2:$A$29,0)),"")</f>
        <v>95</v>
      </c>
      <c r="AE186" s="16" t="str">
        <f>IFERROR(INDEX(Cost_Components!$O$2:$O$29,MATCH(E186,Cost_Components!$A$2:$A$29,0)),"")</f>
        <v>Both</v>
      </c>
      <c r="AF186" s="11">
        <v>68371.232984860602</v>
      </c>
      <c r="AG186" s="11">
        <v>68118.113647975901</v>
      </c>
      <c r="AH186" s="23">
        <f t="shared" si="29"/>
        <v>1</v>
      </c>
    </row>
    <row r="187" spans="1:34" hidden="1">
      <c r="A187" t="s">
        <v>242</v>
      </c>
      <c r="B187" s="20">
        <v>2028</v>
      </c>
      <c r="C187" t="s">
        <v>242</v>
      </c>
      <c r="D187" t="s">
        <v>232</v>
      </c>
      <c r="E187" s="22" t="s">
        <v>320</v>
      </c>
      <c r="F187" s="22" t="s">
        <v>321</v>
      </c>
      <c r="G187" s="22" t="s">
        <v>243</v>
      </c>
      <c r="H187" s="22" t="s">
        <v>237</v>
      </c>
      <c r="I187" s="22" t="s">
        <v>309</v>
      </c>
      <c r="J187" s="17">
        <f>IFERROR(INDEX(Cost_Components!$K$2:$K$29,MATCH(E187,Cost_Components!$A$2:$A$29,0)),"")</f>
        <v>1</v>
      </c>
      <c r="K187" s="17">
        <f t="shared" si="20"/>
        <v>0.38538461538461538</v>
      </c>
      <c r="L187" s="17">
        <f>IFERROR(INDEX(Cost_Components!$S$2:$S$29,MATCH(E187,Cost_Components!$A$2:$A$29,0)),"")</f>
        <v>0.31</v>
      </c>
      <c r="M187" s="28">
        <f>IFERROR(INDEX(Cost_Components!$L$2:$L$29,MATCH(E187,Cost_Components!$A$2:$A$29,0)),"")</f>
        <v>1</v>
      </c>
      <c r="N187" s="29">
        <f>IFERROR(INDEX(Cost_Components!$P$2:$P$29,MATCH(E187,Cost_Components!$A$2:$A$29,0)),"")</f>
        <v>115.1062307</v>
      </c>
      <c r="O187" s="23">
        <f t="shared" si="21"/>
        <v>67702.722920178698</v>
      </c>
      <c r="P187" s="23">
        <f t="shared" si="22"/>
        <v>67309.147421447997</v>
      </c>
      <c r="Q187" s="23">
        <f t="shared" si="23"/>
        <v>2401787.6979071861</v>
      </c>
      <c r="R187" s="23">
        <f t="shared" si="24"/>
        <v>3003304.3284443091</v>
      </c>
      <c r="S187" s="23">
        <f t="shared" si="25"/>
        <v>601516.63053712295</v>
      </c>
      <c r="T187" s="16">
        <f>IFERROR(INDEX(Cost_Components!$R$2:$R$29,MATCH(E187,Cost_Components!$A$2:$A$29,0)),"")</f>
        <v>1</v>
      </c>
      <c r="U187" s="26">
        <f>IFERROR(INDEX(Cost_Components!$Q$2:$Q$29,MATCH(E187,Cost_Components!$A$2:$A$29,0)),"")</f>
        <v>2023</v>
      </c>
      <c r="V187" s="30">
        <f>1/(1+Calculation_Assumptions!$B$5)^(B187-Calculation_Assumptions!$B$2)</f>
        <v>0.91514165935315961</v>
      </c>
      <c r="W187" s="23">
        <f t="shared" si="26"/>
        <v>2197975.9792767875</v>
      </c>
      <c r="X187" s="23">
        <f t="shared" si="27"/>
        <v>2748448.9066750519</v>
      </c>
      <c r="Y187" s="23">
        <f t="shared" si="28"/>
        <v>550472.92739826418</v>
      </c>
      <c r="Z187" s="17">
        <f>IFERROR(INDEX(Cost_Components!$T$2:$T$29,MATCH(E187,Cost_Components!$A$2:$A$29,0)),"")</f>
        <v>0.8</v>
      </c>
      <c r="AA187" s="26">
        <f>IFERROR(INDEX(Cost_Components!$U$2:$U$29,MATCH(E187,Cost_Components!$A$2:$A$29,0)),"")</f>
        <v>2025</v>
      </c>
      <c r="AB187" s="26">
        <f>IFERROR(INDEX(Cost_Components!$V$2:$V$29,MATCH(E187,Cost_Components!$A$2:$A$29,0)),"")</f>
        <v>2050</v>
      </c>
      <c r="AC187" s="26">
        <f>IFERROR(INDEX(Cost_Components!$M$2:$M$29,MATCH(E187,Cost_Components!$A$2:$A$29,0)),"")</f>
        <v>0</v>
      </c>
      <c r="AD187" s="26">
        <f>IFERROR(INDEX(Cost_Components!$N$2:$N$29,MATCH(E187,Cost_Components!$A$2:$A$29,0)),"")</f>
        <v>95</v>
      </c>
      <c r="AE187" s="16" t="str">
        <f>IFERROR(INDEX(Cost_Components!$O$2:$O$29,MATCH(E187,Cost_Components!$A$2:$A$29,0)),"")</f>
        <v>Both</v>
      </c>
      <c r="AF187" s="11">
        <v>67702.722920178698</v>
      </c>
      <c r="AG187" s="11">
        <v>67309.147421447997</v>
      </c>
      <c r="AH187" s="23">
        <f t="shared" si="29"/>
        <v>1</v>
      </c>
    </row>
    <row r="188" spans="1:34" hidden="1">
      <c r="A188" t="s">
        <v>242</v>
      </c>
      <c r="B188" s="20">
        <v>2029</v>
      </c>
      <c r="C188" t="s">
        <v>242</v>
      </c>
      <c r="D188" t="s">
        <v>232</v>
      </c>
      <c r="E188" s="22" t="s">
        <v>320</v>
      </c>
      <c r="F188" s="22" t="s">
        <v>321</v>
      </c>
      <c r="G188" s="22" t="s">
        <v>243</v>
      </c>
      <c r="H188" s="22" t="s">
        <v>237</v>
      </c>
      <c r="I188" s="22" t="s">
        <v>309</v>
      </c>
      <c r="J188" s="17">
        <f>IFERROR(INDEX(Cost_Components!$K$2:$K$29,MATCH(E188,Cost_Components!$A$2:$A$29,0)),"")</f>
        <v>1</v>
      </c>
      <c r="K188" s="17">
        <f t="shared" si="20"/>
        <v>0.40423076923076923</v>
      </c>
      <c r="L188" s="17">
        <f>IFERROR(INDEX(Cost_Components!$S$2:$S$29,MATCH(E188,Cost_Components!$A$2:$A$29,0)),"")</f>
        <v>0.31</v>
      </c>
      <c r="M188" s="28">
        <f>IFERROR(INDEX(Cost_Components!$L$2:$L$29,MATCH(E188,Cost_Components!$A$2:$A$29,0)),"")</f>
        <v>1</v>
      </c>
      <c r="N188" s="29">
        <f>IFERROR(INDEX(Cost_Components!$P$2:$P$29,MATCH(E188,Cost_Components!$A$2:$A$29,0)),"")</f>
        <v>115.1062307</v>
      </c>
      <c r="O188" s="23">
        <f t="shared" si="21"/>
        <v>67481.948395174302</v>
      </c>
      <c r="P188" s="23">
        <f t="shared" si="22"/>
        <v>66926.961692872297</v>
      </c>
      <c r="Q188" s="23">
        <f t="shared" si="23"/>
        <v>2388150.1907276446</v>
      </c>
      <c r="R188" s="23">
        <f t="shared" si="24"/>
        <v>3139899.9803013499</v>
      </c>
      <c r="S188" s="23">
        <f t="shared" si="25"/>
        <v>751749.78957370529</v>
      </c>
      <c r="T188" s="16">
        <f>IFERROR(INDEX(Cost_Components!$R$2:$R$29,MATCH(E188,Cost_Components!$A$2:$A$29,0)),"")</f>
        <v>1</v>
      </c>
      <c r="U188" s="26">
        <f>IFERROR(INDEX(Cost_Components!$Q$2:$Q$29,MATCH(E188,Cost_Components!$A$2:$A$29,0)),"")</f>
        <v>2023</v>
      </c>
      <c r="V188" s="30">
        <f>1/(1+Calculation_Assumptions!$B$5)^(B188-Calculation_Assumptions!$B$2)</f>
        <v>0.888487047915689</v>
      </c>
      <c r="W188" s="23">
        <f t="shared" si="26"/>
        <v>2121840.5129388948</v>
      </c>
      <c r="X188" s="23">
        <f t="shared" si="27"/>
        <v>2789760.4642484765</v>
      </c>
      <c r="Y188" s="23">
        <f t="shared" si="28"/>
        <v>667919.95130958187</v>
      </c>
      <c r="Z188" s="17">
        <f>IFERROR(INDEX(Cost_Components!$T$2:$T$29,MATCH(E188,Cost_Components!$A$2:$A$29,0)),"")</f>
        <v>0.8</v>
      </c>
      <c r="AA188" s="26">
        <f>IFERROR(INDEX(Cost_Components!$U$2:$U$29,MATCH(E188,Cost_Components!$A$2:$A$29,0)),"")</f>
        <v>2025</v>
      </c>
      <c r="AB188" s="26">
        <f>IFERROR(INDEX(Cost_Components!$V$2:$V$29,MATCH(E188,Cost_Components!$A$2:$A$29,0)),"")</f>
        <v>2050</v>
      </c>
      <c r="AC188" s="26">
        <f>IFERROR(INDEX(Cost_Components!$M$2:$M$29,MATCH(E188,Cost_Components!$A$2:$A$29,0)),"")</f>
        <v>0</v>
      </c>
      <c r="AD188" s="26">
        <f>IFERROR(INDEX(Cost_Components!$N$2:$N$29,MATCH(E188,Cost_Components!$A$2:$A$29,0)),"")</f>
        <v>95</v>
      </c>
      <c r="AE188" s="16" t="str">
        <f>IFERROR(INDEX(Cost_Components!$O$2:$O$29,MATCH(E188,Cost_Components!$A$2:$A$29,0)),"")</f>
        <v>Both</v>
      </c>
      <c r="AF188" s="11">
        <v>67481.948395174302</v>
      </c>
      <c r="AG188" s="11">
        <v>66926.961692872297</v>
      </c>
      <c r="AH188" s="23">
        <f t="shared" si="29"/>
        <v>1</v>
      </c>
    </row>
    <row r="189" spans="1:34" hidden="1">
      <c r="A189" t="s">
        <v>242</v>
      </c>
      <c r="B189" s="20">
        <v>2030</v>
      </c>
      <c r="C189" t="s">
        <v>242</v>
      </c>
      <c r="D189" t="s">
        <v>232</v>
      </c>
      <c r="E189" s="22" t="s">
        <v>320</v>
      </c>
      <c r="F189" s="22" t="s">
        <v>321</v>
      </c>
      <c r="G189" s="22" t="s">
        <v>243</v>
      </c>
      <c r="H189" s="22" t="s">
        <v>237</v>
      </c>
      <c r="I189" s="22" t="s">
        <v>309</v>
      </c>
      <c r="J189" s="17">
        <f>IFERROR(INDEX(Cost_Components!$K$2:$K$29,MATCH(E189,Cost_Components!$A$2:$A$29,0)),"")</f>
        <v>1</v>
      </c>
      <c r="K189" s="17">
        <f t="shared" si="20"/>
        <v>0.42307692307692307</v>
      </c>
      <c r="L189" s="17">
        <f>IFERROR(INDEX(Cost_Components!$S$2:$S$29,MATCH(E189,Cost_Components!$A$2:$A$29,0)),"")</f>
        <v>0.31</v>
      </c>
      <c r="M189" s="28">
        <f>IFERROR(INDEX(Cost_Components!$L$2:$L$29,MATCH(E189,Cost_Components!$A$2:$A$29,0)),"")</f>
        <v>1</v>
      </c>
      <c r="N189" s="29">
        <f>IFERROR(INDEX(Cost_Components!$P$2:$P$29,MATCH(E189,Cost_Components!$A$2:$A$29,0)),"")</f>
        <v>115.1062307</v>
      </c>
      <c r="O189" s="23">
        <f t="shared" si="21"/>
        <v>67579.512917784101</v>
      </c>
      <c r="P189" s="23">
        <f t="shared" si="22"/>
        <v>66844.267139192394</v>
      </c>
      <c r="Q189" s="23">
        <f t="shared" si="23"/>
        <v>2385199.4066318558</v>
      </c>
      <c r="R189" s="23">
        <f t="shared" si="24"/>
        <v>3291040.5019072676</v>
      </c>
      <c r="S189" s="23">
        <f t="shared" si="25"/>
        <v>905841.09527541185</v>
      </c>
      <c r="T189" s="16">
        <f>IFERROR(INDEX(Cost_Components!$R$2:$R$29,MATCH(E189,Cost_Components!$A$2:$A$29,0)),"")</f>
        <v>1</v>
      </c>
      <c r="U189" s="26">
        <f>IFERROR(INDEX(Cost_Components!$Q$2:$Q$29,MATCH(E189,Cost_Components!$A$2:$A$29,0)),"")</f>
        <v>2023</v>
      </c>
      <c r="V189" s="30">
        <f>1/(1+Calculation_Assumptions!$B$5)^(B189-Calculation_Assumptions!$B$2)</f>
        <v>0.86260878438416411</v>
      </c>
      <c r="W189" s="23">
        <f t="shared" si="26"/>
        <v>2057493.9606685347</v>
      </c>
      <c r="X189" s="23">
        <f t="shared" si="27"/>
        <v>2838880.4467092776</v>
      </c>
      <c r="Y189" s="23">
        <f t="shared" si="28"/>
        <v>781386.48604074284</v>
      </c>
      <c r="Z189" s="17">
        <f>IFERROR(INDEX(Cost_Components!$T$2:$T$29,MATCH(E189,Cost_Components!$A$2:$A$29,0)),"")</f>
        <v>0.8</v>
      </c>
      <c r="AA189" s="26">
        <f>IFERROR(INDEX(Cost_Components!$U$2:$U$29,MATCH(E189,Cost_Components!$A$2:$A$29,0)),"")</f>
        <v>2025</v>
      </c>
      <c r="AB189" s="26">
        <f>IFERROR(INDEX(Cost_Components!$V$2:$V$29,MATCH(E189,Cost_Components!$A$2:$A$29,0)),"")</f>
        <v>2050</v>
      </c>
      <c r="AC189" s="26">
        <f>IFERROR(INDEX(Cost_Components!$M$2:$M$29,MATCH(E189,Cost_Components!$A$2:$A$29,0)),"")</f>
        <v>0</v>
      </c>
      <c r="AD189" s="26">
        <f>IFERROR(INDEX(Cost_Components!$N$2:$N$29,MATCH(E189,Cost_Components!$A$2:$A$29,0)),"")</f>
        <v>95</v>
      </c>
      <c r="AE189" s="16" t="str">
        <f>IFERROR(INDEX(Cost_Components!$O$2:$O$29,MATCH(E189,Cost_Components!$A$2:$A$29,0)),"")</f>
        <v>Both</v>
      </c>
      <c r="AF189" s="11">
        <v>67579.512917784101</v>
      </c>
      <c r="AG189" s="11">
        <v>66844.267139192394</v>
      </c>
      <c r="AH189" s="23">
        <f t="shared" si="29"/>
        <v>1</v>
      </c>
    </row>
    <row r="190" spans="1:34" hidden="1">
      <c r="A190" t="s">
        <v>242</v>
      </c>
      <c r="B190" s="20">
        <v>2031</v>
      </c>
      <c r="C190" t="s">
        <v>242</v>
      </c>
      <c r="D190" t="s">
        <v>232</v>
      </c>
      <c r="E190" s="22" t="s">
        <v>320</v>
      </c>
      <c r="F190" s="22" t="s">
        <v>321</v>
      </c>
      <c r="G190" s="22" t="s">
        <v>243</v>
      </c>
      <c r="H190" s="22" t="s">
        <v>237</v>
      </c>
      <c r="I190" s="22" t="s">
        <v>309</v>
      </c>
      <c r="J190" s="17">
        <f>IFERROR(INDEX(Cost_Components!$K$2:$K$29,MATCH(E190,Cost_Components!$A$2:$A$29,0)),"")</f>
        <v>1</v>
      </c>
      <c r="K190" s="17">
        <f t="shared" si="20"/>
        <v>0.44192307692307692</v>
      </c>
      <c r="L190" s="17">
        <f>IFERROR(INDEX(Cost_Components!$S$2:$S$29,MATCH(E190,Cost_Components!$A$2:$A$29,0)),"")</f>
        <v>0.31</v>
      </c>
      <c r="M190" s="28">
        <f>IFERROR(INDEX(Cost_Components!$L$2:$L$29,MATCH(E190,Cost_Components!$A$2:$A$29,0)),"")</f>
        <v>1</v>
      </c>
      <c r="N190" s="29">
        <f>IFERROR(INDEX(Cost_Components!$P$2:$P$29,MATCH(E190,Cost_Components!$A$2:$A$29,0)),"")</f>
        <v>115.1062307</v>
      </c>
      <c r="O190" s="23">
        <f t="shared" si="21"/>
        <v>67922.367517799707</v>
      </c>
      <c r="P190" s="23">
        <f t="shared" si="22"/>
        <v>66989.085851644501</v>
      </c>
      <c r="Q190" s="23">
        <f t="shared" si="23"/>
        <v>2390366.9628306641</v>
      </c>
      <c r="R190" s="23">
        <f t="shared" si="24"/>
        <v>3455081.7589492118</v>
      </c>
      <c r="S190" s="23">
        <f t="shared" si="25"/>
        <v>1064714.7961185477</v>
      </c>
      <c r="T190" s="16">
        <f>IFERROR(INDEX(Cost_Components!$R$2:$R$29,MATCH(E190,Cost_Components!$A$2:$A$29,0)),"")</f>
        <v>1</v>
      </c>
      <c r="U190" s="26">
        <f>IFERROR(INDEX(Cost_Components!$Q$2:$Q$29,MATCH(E190,Cost_Components!$A$2:$A$29,0)),"")</f>
        <v>2023</v>
      </c>
      <c r="V190" s="30">
        <f>1/(1+Calculation_Assumptions!$B$5)^(B190-Calculation_Assumptions!$B$2)</f>
        <v>0.83748425668365445</v>
      </c>
      <c r="W190" s="23">
        <f t="shared" si="26"/>
        <v>2001894.6990674033</v>
      </c>
      <c r="X190" s="23">
        <f t="shared" si="27"/>
        <v>2893576.5786748342</v>
      </c>
      <c r="Y190" s="23">
        <f t="shared" si="28"/>
        <v>891681.87960743054</v>
      </c>
      <c r="Z190" s="17">
        <f>IFERROR(INDEX(Cost_Components!$T$2:$T$29,MATCH(E190,Cost_Components!$A$2:$A$29,0)),"")</f>
        <v>0.8</v>
      </c>
      <c r="AA190" s="26">
        <f>IFERROR(INDEX(Cost_Components!$U$2:$U$29,MATCH(E190,Cost_Components!$A$2:$A$29,0)),"")</f>
        <v>2025</v>
      </c>
      <c r="AB190" s="26">
        <f>IFERROR(INDEX(Cost_Components!$V$2:$V$29,MATCH(E190,Cost_Components!$A$2:$A$29,0)),"")</f>
        <v>2050</v>
      </c>
      <c r="AC190" s="26">
        <f>IFERROR(INDEX(Cost_Components!$M$2:$M$29,MATCH(E190,Cost_Components!$A$2:$A$29,0)),"")</f>
        <v>0</v>
      </c>
      <c r="AD190" s="26">
        <f>IFERROR(INDEX(Cost_Components!$N$2:$N$29,MATCH(E190,Cost_Components!$A$2:$A$29,0)),"")</f>
        <v>95</v>
      </c>
      <c r="AE190" s="16" t="str">
        <f>IFERROR(INDEX(Cost_Components!$O$2:$O$29,MATCH(E190,Cost_Components!$A$2:$A$29,0)),"")</f>
        <v>Both</v>
      </c>
      <c r="AF190" s="11">
        <v>67922.367517799707</v>
      </c>
      <c r="AG190" s="11">
        <v>66989.085851644501</v>
      </c>
      <c r="AH190" s="23">
        <f t="shared" si="29"/>
        <v>1</v>
      </c>
    </row>
    <row r="191" spans="1:34" hidden="1">
      <c r="A191" t="s">
        <v>242</v>
      </c>
      <c r="B191" s="20">
        <v>2032</v>
      </c>
      <c r="C191" t="s">
        <v>242</v>
      </c>
      <c r="D191" t="s">
        <v>232</v>
      </c>
      <c r="E191" s="22" t="s">
        <v>320</v>
      </c>
      <c r="F191" s="22" t="s">
        <v>321</v>
      </c>
      <c r="G191" s="22" t="s">
        <v>243</v>
      </c>
      <c r="H191" s="22" t="s">
        <v>237</v>
      </c>
      <c r="I191" s="22" t="s">
        <v>309</v>
      </c>
      <c r="J191" s="17">
        <f>IFERROR(INDEX(Cost_Components!$K$2:$K$29,MATCH(E191,Cost_Components!$A$2:$A$29,0)),"")</f>
        <v>1</v>
      </c>
      <c r="K191" s="17">
        <f t="shared" si="20"/>
        <v>0.46076923076923082</v>
      </c>
      <c r="L191" s="17">
        <f>IFERROR(INDEX(Cost_Components!$S$2:$S$29,MATCH(E191,Cost_Components!$A$2:$A$29,0)),"")</f>
        <v>0.31</v>
      </c>
      <c r="M191" s="28">
        <f>IFERROR(INDEX(Cost_Components!$L$2:$L$29,MATCH(E191,Cost_Components!$A$2:$A$29,0)),"")</f>
        <v>1</v>
      </c>
      <c r="N191" s="29">
        <f>IFERROR(INDEX(Cost_Components!$P$2:$P$29,MATCH(E191,Cost_Components!$A$2:$A$29,0)),"")</f>
        <v>115.1062307</v>
      </c>
      <c r="O191" s="23">
        <f t="shared" si="21"/>
        <v>68463.587806792799</v>
      </c>
      <c r="P191" s="23">
        <f t="shared" si="22"/>
        <v>67315.118815787195</v>
      </c>
      <c r="Q191" s="23">
        <f t="shared" si="23"/>
        <v>2402000.7747624526</v>
      </c>
      <c r="R191" s="23">
        <f t="shared" si="24"/>
        <v>3631131.3338849242</v>
      </c>
      <c r="S191" s="23">
        <f t="shared" si="25"/>
        <v>1229130.5591224716</v>
      </c>
      <c r="T191" s="16">
        <f>IFERROR(INDEX(Cost_Components!$R$2:$R$29,MATCH(E191,Cost_Components!$A$2:$A$29,0)),"")</f>
        <v>1</v>
      </c>
      <c r="U191" s="26">
        <f>IFERROR(INDEX(Cost_Components!$Q$2:$Q$29,MATCH(E191,Cost_Components!$A$2:$A$29,0)),"")</f>
        <v>2023</v>
      </c>
      <c r="V191" s="30">
        <f>1/(1+Calculation_Assumptions!$B$5)^(B191-Calculation_Assumptions!$B$2)</f>
        <v>0.81309151134335378</v>
      </c>
      <c r="W191" s="23">
        <f t="shared" si="26"/>
        <v>1953046.4401995093</v>
      </c>
      <c r="X191" s="23">
        <f t="shared" si="27"/>
        <v>2952442.0641547013</v>
      </c>
      <c r="Y191" s="23">
        <f t="shared" si="28"/>
        <v>999395.62395519193</v>
      </c>
      <c r="Z191" s="17">
        <f>IFERROR(INDEX(Cost_Components!$T$2:$T$29,MATCH(E191,Cost_Components!$A$2:$A$29,0)),"")</f>
        <v>0.8</v>
      </c>
      <c r="AA191" s="26">
        <f>IFERROR(INDEX(Cost_Components!$U$2:$U$29,MATCH(E191,Cost_Components!$A$2:$A$29,0)),"")</f>
        <v>2025</v>
      </c>
      <c r="AB191" s="26">
        <f>IFERROR(INDEX(Cost_Components!$V$2:$V$29,MATCH(E191,Cost_Components!$A$2:$A$29,0)),"")</f>
        <v>2050</v>
      </c>
      <c r="AC191" s="26">
        <f>IFERROR(INDEX(Cost_Components!$M$2:$M$29,MATCH(E191,Cost_Components!$A$2:$A$29,0)),"")</f>
        <v>0</v>
      </c>
      <c r="AD191" s="26">
        <f>IFERROR(INDEX(Cost_Components!$N$2:$N$29,MATCH(E191,Cost_Components!$A$2:$A$29,0)),"")</f>
        <v>95</v>
      </c>
      <c r="AE191" s="16" t="str">
        <f>IFERROR(INDEX(Cost_Components!$O$2:$O$29,MATCH(E191,Cost_Components!$A$2:$A$29,0)),"")</f>
        <v>Both</v>
      </c>
      <c r="AF191" s="11">
        <v>68463.587806792799</v>
      </c>
      <c r="AG191" s="11">
        <v>67315.118815787195</v>
      </c>
      <c r="AH191" s="23">
        <f t="shared" si="29"/>
        <v>1</v>
      </c>
    </row>
    <row r="192" spans="1:34" hidden="1">
      <c r="A192" t="s">
        <v>242</v>
      </c>
      <c r="B192" s="20">
        <v>2033</v>
      </c>
      <c r="C192" t="s">
        <v>242</v>
      </c>
      <c r="D192" t="s">
        <v>232</v>
      </c>
      <c r="E192" s="22" t="s">
        <v>320</v>
      </c>
      <c r="F192" s="22" t="s">
        <v>321</v>
      </c>
      <c r="G192" s="22" t="s">
        <v>243</v>
      </c>
      <c r="H192" s="22" t="s">
        <v>237</v>
      </c>
      <c r="I192" s="22" t="s">
        <v>309</v>
      </c>
      <c r="J192" s="17">
        <f>IFERROR(INDEX(Cost_Components!$K$2:$K$29,MATCH(E192,Cost_Components!$A$2:$A$29,0)),"")</f>
        <v>1</v>
      </c>
      <c r="K192" s="17">
        <f t="shared" si="20"/>
        <v>0.47961538461538467</v>
      </c>
      <c r="L192" s="17">
        <f>IFERROR(INDEX(Cost_Components!$S$2:$S$29,MATCH(E192,Cost_Components!$A$2:$A$29,0)),"")</f>
        <v>0.31</v>
      </c>
      <c r="M192" s="28">
        <f>IFERROR(INDEX(Cost_Components!$L$2:$L$29,MATCH(E192,Cost_Components!$A$2:$A$29,0)),"")</f>
        <v>1</v>
      </c>
      <c r="N192" s="29">
        <f>IFERROR(INDEX(Cost_Components!$P$2:$P$29,MATCH(E192,Cost_Components!$A$2:$A$29,0)),"")</f>
        <v>115.1062307</v>
      </c>
      <c r="O192" s="23">
        <f t="shared" si="21"/>
        <v>69179.986316818802</v>
      </c>
      <c r="P192" s="23">
        <f t="shared" si="22"/>
        <v>67800.116232870394</v>
      </c>
      <c r="Q192" s="23">
        <f t="shared" si="23"/>
        <v>2419306.9043821543</v>
      </c>
      <c r="R192" s="23">
        <f t="shared" si="24"/>
        <v>3819200.0725437757</v>
      </c>
      <c r="S192" s="23">
        <f t="shared" si="25"/>
        <v>1399893.1681616213</v>
      </c>
      <c r="T192" s="16">
        <f>IFERROR(INDEX(Cost_Components!$R$2:$R$29,MATCH(E192,Cost_Components!$A$2:$A$29,0)),"")</f>
        <v>1</v>
      </c>
      <c r="U192" s="26">
        <f>IFERROR(INDEX(Cost_Components!$Q$2:$Q$29,MATCH(E192,Cost_Components!$A$2:$A$29,0)),"")</f>
        <v>2023</v>
      </c>
      <c r="V192" s="30">
        <f>1/(1+Calculation_Assumptions!$B$5)^(B192-Calculation_Assumptions!$B$2)</f>
        <v>0.78940923431393573</v>
      </c>
      <c r="W192" s="23">
        <f t="shared" si="26"/>
        <v>1909823.2109587346</v>
      </c>
      <c r="X192" s="23">
        <f t="shared" si="27"/>
        <v>3014911.8049585097</v>
      </c>
      <c r="Y192" s="23">
        <f t="shared" si="28"/>
        <v>1105088.5939997751</v>
      </c>
      <c r="Z192" s="17">
        <f>IFERROR(INDEX(Cost_Components!$T$2:$T$29,MATCH(E192,Cost_Components!$A$2:$A$29,0)),"")</f>
        <v>0.8</v>
      </c>
      <c r="AA192" s="26">
        <f>IFERROR(INDEX(Cost_Components!$U$2:$U$29,MATCH(E192,Cost_Components!$A$2:$A$29,0)),"")</f>
        <v>2025</v>
      </c>
      <c r="AB192" s="26">
        <f>IFERROR(INDEX(Cost_Components!$V$2:$V$29,MATCH(E192,Cost_Components!$A$2:$A$29,0)),"")</f>
        <v>2050</v>
      </c>
      <c r="AC192" s="26">
        <f>IFERROR(INDEX(Cost_Components!$M$2:$M$29,MATCH(E192,Cost_Components!$A$2:$A$29,0)),"")</f>
        <v>0</v>
      </c>
      <c r="AD192" s="26">
        <f>IFERROR(INDEX(Cost_Components!$N$2:$N$29,MATCH(E192,Cost_Components!$A$2:$A$29,0)),"")</f>
        <v>95</v>
      </c>
      <c r="AE192" s="16" t="str">
        <f>IFERROR(INDEX(Cost_Components!$O$2:$O$29,MATCH(E192,Cost_Components!$A$2:$A$29,0)),"")</f>
        <v>Both</v>
      </c>
      <c r="AF192" s="11">
        <v>69179.986316818802</v>
      </c>
      <c r="AG192" s="11">
        <v>67800.116232870394</v>
      </c>
      <c r="AH192" s="23">
        <f t="shared" si="29"/>
        <v>1</v>
      </c>
    </row>
    <row r="193" spans="1:34" hidden="1">
      <c r="A193" t="s">
        <v>242</v>
      </c>
      <c r="B193" s="20">
        <v>2034</v>
      </c>
      <c r="C193" t="s">
        <v>242</v>
      </c>
      <c r="D193" t="s">
        <v>232</v>
      </c>
      <c r="E193" s="22" t="s">
        <v>320</v>
      </c>
      <c r="F193" s="22" t="s">
        <v>321</v>
      </c>
      <c r="G193" s="22" t="s">
        <v>243</v>
      </c>
      <c r="H193" s="22" t="s">
        <v>237</v>
      </c>
      <c r="I193" s="22" t="s">
        <v>309</v>
      </c>
      <c r="J193" s="17">
        <f>IFERROR(INDEX(Cost_Components!$K$2:$K$29,MATCH(E193,Cost_Components!$A$2:$A$29,0)),"")</f>
        <v>1</v>
      </c>
      <c r="K193" s="17">
        <f t="shared" si="20"/>
        <v>0.49846153846153851</v>
      </c>
      <c r="L193" s="17">
        <f>IFERROR(INDEX(Cost_Components!$S$2:$S$29,MATCH(E193,Cost_Components!$A$2:$A$29,0)),"")</f>
        <v>0.31</v>
      </c>
      <c r="M193" s="28">
        <f>IFERROR(INDEX(Cost_Components!$L$2:$L$29,MATCH(E193,Cost_Components!$A$2:$A$29,0)),"")</f>
        <v>1</v>
      </c>
      <c r="N193" s="29">
        <f>IFERROR(INDEX(Cost_Components!$P$2:$P$29,MATCH(E193,Cost_Components!$A$2:$A$29,0)),"")</f>
        <v>115.1062307</v>
      </c>
      <c r="O193" s="23">
        <f t="shared" si="21"/>
        <v>70054.739824744203</v>
      </c>
      <c r="P193" s="23">
        <f t="shared" si="22"/>
        <v>68427.464519574001</v>
      </c>
      <c r="Q193" s="23">
        <f t="shared" si="23"/>
        <v>2441692.5303339059</v>
      </c>
      <c r="R193" s="23">
        <f t="shared" si="24"/>
        <v>4019462.7726494414</v>
      </c>
      <c r="S193" s="23">
        <f t="shared" si="25"/>
        <v>1577770.2423155354</v>
      </c>
      <c r="T193" s="16">
        <f>IFERROR(INDEX(Cost_Components!$R$2:$R$29,MATCH(E193,Cost_Components!$A$2:$A$29,0)),"")</f>
        <v>1</v>
      </c>
      <c r="U193" s="26">
        <f>IFERROR(INDEX(Cost_Components!$Q$2:$Q$29,MATCH(E193,Cost_Components!$A$2:$A$29,0)),"")</f>
        <v>2023</v>
      </c>
      <c r="V193" s="30">
        <f>1/(1+Calculation_Assumptions!$B$5)^(B193-Calculation_Assumptions!$B$2)</f>
        <v>0.76641673234362695</v>
      </c>
      <c r="W193" s="23">
        <f t="shared" si="26"/>
        <v>1871354.0104863544</v>
      </c>
      <c r="X193" s="23">
        <f t="shared" si="27"/>
        <v>3080583.5239908397</v>
      </c>
      <c r="Y193" s="23">
        <f t="shared" si="28"/>
        <v>1209229.5135044851</v>
      </c>
      <c r="Z193" s="17">
        <f>IFERROR(INDEX(Cost_Components!$T$2:$T$29,MATCH(E193,Cost_Components!$A$2:$A$29,0)),"")</f>
        <v>0.8</v>
      </c>
      <c r="AA193" s="26">
        <f>IFERROR(INDEX(Cost_Components!$U$2:$U$29,MATCH(E193,Cost_Components!$A$2:$A$29,0)),"")</f>
        <v>2025</v>
      </c>
      <c r="AB193" s="26">
        <f>IFERROR(INDEX(Cost_Components!$V$2:$V$29,MATCH(E193,Cost_Components!$A$2:$A$29,0)),"")</f>
        <v>2050</v>
      </c>
      <c r="AC193" s="26">
        <f>IFERROR(INDEX(Cost_Components!$M$2:$M$29,MATCH(E193,Cost_Components!$A$2:$A$29,0)),"")</f>
        <v>0</v>
      </c>
      <c r="AD193" s="26">
        <f>IFERROR(INDEX(Cost_Components!$N$2:$N$29,MATCH(E193,Cost_Components!$A$2:$A$29,0)),"")</f>
        <v>95</v>
      </c>
      <c r="AE193" s="16" t="str">
        <f>IFERROR(INDEX(Cost_Components!$O$2:$O$29,MATCH(E193,Cost_Components!$A$2:$A$29,0)),"")</f>
        <v>Both</v>
      </c>
      <c r="AF193" s="11">
        <v>70054.739824744203</v>
      </c>
      <c r="AG193" s="11">
        <v>68427.464519574001</v>
      </c>
      <c r="AH193" s="23">
        <f t="shared" si="29"/>
        <v>1</v>
      </c>
    </row>
    <row r="194" spans="1:34" hidden="1">
      <c r="A194" t="s">
        <v>242</v>
      </c>
      <c r="B194" s="20">
        <v>2035</v>
      </c>
      <c r="C194" t="s">
        <v>242</v>
      </c>
      <c r="D194" t="s">
        <v>232</v>
      </c>
      <c r="E194" s="22" t="s">
        <v>320</v>
      </c>
      <c r="F194" s="22" t="s">
        <v>321</v>
      </c>
      <c r="G194" s="22" t="s">
        <v>243</v>
      </c>
      <c r="H194" s="22" t="s">
        <v>237</v>
      </c>
      <c r="I194" s="22" t="s">
        <v>309</v>
      </c>
      <c r="J194" s="17">
        <f>IFERROR(INDEX(Cost_Components!$K$2:$K$29,MATCH(E194,Cost_Components!$A$2:$A$29,0)),"")</f>
        <v>1</v>
      </c>
      <c r="K194" s="17">
        <f t="shared" ref="K194:K257" si="30">IF(OR(L194="",Z194="",AA194="",AB194=""),"",IF(B194&lt;AA194,L194,IF(B194&gt;AB194,Z194,L194+(Z194-L194)*MIN(MAX((B194-AA194+1)/MAX(AB194-AA194+1,1),0),1))))</f>
        <v>0.51730769230769236</v>
      </c>
      <c r="L194" s="17">
        <f>IFERROR(INDEX(Cost_Components!$S$2:$S$29,MATCH(E194,Cost_Components!$A$2:$A$29,0)),"")</f>
        <v>0.31</v>
      </c>
      <c r="M194" s="28">
        <f>IFERROR(INDEX(Cost_Components!$L$2:$L$29,MATCH(E194,Cost_Components!$A$2:$A$29,0)),"")</f>
        <v>1</v>
      </c>
      <c r="N194" s="29">
        <f>IFERROR(INDEX(Cost_Components!$P$2:$P$29,MATCH(E194,Cost_Components!$A$2:$A$29,0)),"")</f>
        <v>115.1062307</v>
      </c>
      <c r="O194" s="23">
        <f t="shared" ref="O194:O257" si="31">AF194*J194</f>
        <v>71076.165415017502</v>
      </c>
      <c r="P194" s="23">
        <f t="shared" ref="P194:P257" si="32">AG194*J194</f>
        <v>69185.700284583494</v>
      </c>
      <c r="Q194" s="23">
        <f t="shared" ref="Q194:Q257" si="33">P194*L194*M194*N194</f>
        <v>2468748.6052104803</v>
      </c>
      <c r="R194" s="23">
        <f t="shared" ref="R194:R257" si="34">O194*K194*M194*N194</f>
        <v>4232254.3341542436</v>
      </c>
      <c r="S194" s="23">
        <f t="shared" ref="S194:S257" si="35">R194-Q194</f>
        <v>1763505.7289437633</v>
      </c>
      <c r="T194" s="16">
        <f>IFERROR(INDEX(Cost_Components!$R$2:$R$29,MATCH(E194,Cost_Components!$A$2:$A$29,0)),"")</f>
        <v>1</v>
      </c>
      <c r="U194" s="26">
        <f>IFERROR(INDEX(Cost_Components!$Q$2:$Q$29,MATCH(E194,Cost_Components!$A$2:$A$29,0)),"")</f>
        <v>2023</v>
      </c>
      <c r="V194" s="30">
        <f>1/(1+Calculation_Assumptions!$B$5)^(B194-Calculation_Assumptions!$B$2)</f>
        <v>0.74409391489672516</v>
      </c>
      <c r="W194" s="23">
        <f t="shared" ref="W194:W257" si="36">Q194*V194</f>
        <v>1836980.8145468961</v>
      </c>
      <c r="X194" s="23">
        <f t="shared" ref="X194:X257" si="37">R194*V194</f>
        <v>3149194.6963394638</v>
      </c>
      <c r="Y194" s="23">
        <f t="shared" ref="Y194:Y257" si="38">S194*V194</f>
        <v>1312213.8817925679</v>
      </c>
      <c r="Z194" s="17">
        <f>IFERROR(INDEX(Cost_Components!$T$2:$T$29,MATCH(E194,Cost_Components!$A$2:$A$29,0)),"")</f>
        <v>0.8</v>
      </c>
      <c r="AA194" s="26">
        <f>IFERROR(INDEX(Cost_Components!$U$2:$U$29,MATCH(E194,Cost_Components!$A$2:$A$29,0)),"")</f>
        <v>2025</v>
      </c>
      <c r="AB194" s="26">
        <f>IFERROR(INDEX(Cost_Components!$V$2:$V$29,MATCH(E194,Cost_Components!$A$2:$A$29,0)),"")</f>
        <v>2050</v>
      </c>
      <c r="AC194" s="26">
        <f>IFERROR(INDEX(Cost_Components!$M$2:$M$29,MATCH(E194,Cost_Components!$A$2:$A$29,0)),"")</f>
        <v>0</v>
      </c>
      <c r="AD194" s="26">
        <f>IFERROR(INDEX(Cost_Components!$N$2:$N$29,MATCH(E194,Cost_Components!$A$2:$A$29,0)),"")</f>
        <v>95</v>
      </c>
      <c r="AE194" s="16" t="str">
        <f>IFERROR(INDEX(Cost_Components!$O$2:$O$29,MATCH(E194,Cost_Components!$A$2:$A$29,0)),"")</f>
        <v>Both</v>
      </c>
      <c r="AF194" s="11">
        <v>71076.165415017502</v>
      </c>
      <c r="AG194" s="11">
        <v>69185.700284583494</v>
      </c>
      <c r="AH194" s="23">
        <f t="shared" ref="AH194:AH257" si="39">IF(H194="shared-count-once",COUNTIFS($A$2:$A$1457,A194,$B$2:$B$1457,B194,$E$2:$E$1457,E194),1)</f>
        <v>1</v>
      </c>
    </row>
    <row r="195" spans="1:34" hidden="1">
      <c r="A195" t="s">
        <v>242</v>
      </c>
      <c r="B195" s="20">
        <v>2036</v>
      </c>
      <c r="C195" t="s">
        <v>242</v>
      </c>
      <c r="D195" t="s">
        <v>232</v>
      </c>
      <c r="E195" s="22" t="s">
        <v>320</v>
      </c>
      <c r="F195" s="22" t="s">
        <v>321</v>
      </c>
      <c r="G195" s="22" t="s">
        <v>243</v>
      </c>
      <c r="H195" s="22" t="s">
        <v>237</v>
      </c>
      <c r="I195" s="22" t="s">
        <v>309</v>
      </c>
      <c r="J195" s="17">
        <f>IFERROR(INDEX(Cost_Components!$K$2:$K$29,MATCH(E195,Cost_Components!$A$2:$A$29,0)),"")</f>
        <v>1</v>
      </c>
      <c r="K195" s="17">
        <f t="shared" si="30"/>
        <v>0.5361538461538462</v>
      </c>
      <c r="L195" s="17">
        <f>IFERROR(INDEX(Cost_Components!$S$2:$S$29,MATCH(E195,Cost_Components!$A$2:$A$29,0)),"")</f>
        <v>0.31</v>
      </c>
      <c r="M195" s="28">
        <f>IFERROR(INDEX(Cost_Components!$L$2:$L$29,MATCH(E195,Cost_Components!$A$2:$A$29,0)),"")</f>
        <v>1</v>
      </c>
      <c r="N195" s="29">
        <f>IFERROR(INDEX(Cost_Components!$P$2:$P$29,MATCH(E195,Cost_Components!$A$2:$A$29,0)),"")</f>
        <v>115.1062307</v>
      </c>
      <c r="O195" s="23">
        <f t="shared" si="31"/>
        <v>72229.193251809993</v>
      </c>
      <c r="P195" s="23">
        <f t="shared" si="32"/>
        <v>70059.597673552693</v>
      </c>
      <c r="Q195" s="23">
        <f t="shared" si="33"/>
        <v>2499931.8258939534</v>
      </c>
      <c r="R195" s="23">
        <f t="shared" si="34"/>
        <v>4457599.2589671193</v>
      </c>
      <c r="S195" s="23">
        <f t="shared" si="35"/>
        <v>1957667.4330731658</v>
      </c>
      <c r="T195" s="16">
        <f>IFERROR(INDEX(Cost_Components!$R$2:$R$29,MATCH(E195,Cost_Components!$A$2:$A$29,0)),"")</f>
        <v>1</v>
      </c>
      <c r="U195" s="26">
        <f>IFERROR(INDEX(Cost_Components!$Q$2:$Q$29,MATCH(E195,Cost_Components!$A$2:$A$29,0)),"")</f>
        <v>2023</v>
      </c>
      <c r="V195" s="30">
        <f>1/(1+Calculation_Assumptions!$B$5)^(B195-Calculation_Assumptions!$B$2)</f>
        <v>0.72242127659876232</v>
      </c>
      <c r="W195" s="23">
        <f t="shared" si="36"/>
        <v>1806003.9410721846</v>
      </c>
      <c r="X195" s="23">
        <f t="shared" si="37"/>
        <v>3220264.5472287233</v>
      </c>
      <c r="Y195" s="23">
        <f t="shared" si="38"/>
        <v>1414260.6061565385</v>
      </c>
      <c r="Z195" s="17">
        <f>IFERROR(INDEX(Cost_Components!$T$2:$T$29,MATCH(E195,Cost_Components!$A$2:$A$29,0)),"")</f>
        <v>0.8</v>
      </c>
      <c r="AA195" s="26">
        <f>IFERROR(INDEX(Cost_Components!$U$2:$U$29,MATCH(E195,Cost_Components!$A$2:$A$29,0)),"")</f>
        <v>2025</v>
      </c>
      <c r="AB195" s="26">
        <f>IFERROR(INDEX(Cost_Components!$V$2:$V$29,MATCH(E195,Cost_Components!$A$2:$A$29,0)),"")</f>
        <v>2050</v>
      </c>
      <c r="AC195" s="26">
        <f>IFERROR(INDEX(Cost_Components!$M$2:$M$29,MATCH(E195,Cost_Components!$A$2:$A$29,0)),"")</f>
        <v>0</v>
      </c>
      <c r="AD195" s="26">
        <f>IFERROR(INDEX(Cost_Components!$N$2:$N$29,MATCH(E195,Cost_Components!$A$2:$A$29,0)),"")</f>
        <v>95</v>
      </c>
      <c r="AE195" s="16" t="str">
        <f>IFERROR(INDEX(Cost_Components!$O$2:$O$29,MATCH(E195,Cost_Components!$A$2:$A$29,0)),"")</f>
        <v>Both</v>
      </c>
      <c r="AF195" s="11">
        <v>72229.193251809993</v>
      </c>
      <c r="AG195" s="11">
        <v>70059.597673552693</v>
      </c>
      <c r="AH195" s="23">
        <f t="shared" si="39"/>
        <v>1</v>
      </c>
    </row>
    <row r="196" spans="1:34" hidden="1">
      <c r="A196" t="s">
        <v>242</v>
      </c>
      <c r="B196" s="20">
        <v>2037</v>
      </c>
      <c r="C196" t="s">
        <v>242</v>
      </c>
      <c r="D196" t="s">
        <v>232</v>
      </c>
      <c r="E196" s="22" t="s">
        <v>320</v>
      </c>
      <c r="F196" s="22" t="s">
        <v>321</v>
      </c>
      <c r="G196" s="22" t="s">
        <v>243</v>
      </c>
      <c r="H196" s="22" t="s">
        <v>237</v>
      </c>
      <c r="I196" s="22" t="s">
        <v>309</v>
      </c>
      <c r="J196" s="17">
        <f>IFERROR(INDEX(Cost_Components!$K$2:$K$29,MATCH(E196,Cost_Components!$A$2:$A$29,0)),"")</f>
        <v>1</v>
      </c>
      <c r="K196" s="17">
        <f t="shared" si="30"/>
        <v>0.55500000000000005</v>
      </c>
      <c r="L196" s="17">
        <f>IFERROR(INDEX(Cost_Components!$S$2:$S$29,MATCH(E196,Cost_Components!$A$2:$A$29,0)),"")</f>
        <v>0.31</v>
      </c>
      <c r="M196" s="28">
        <f>IFERROR(INDEX(Cost_Components!$L$2:$L$29,MATCH(E196,Cost_Components!$A$2:$A$29,0)),"")</f>
        <v>1</v>
      </c>
      <c r="N196" s="29">
        <f>IFERROR(INDEX(Cost_Components!$P$2:$P$29,MATCH(E196,Cost_Components!$A$2:$A$29,0)),"")</f>
        <v>115.1062307</v>
      </c>
      <c r="O196" s="23">
        <f t="shared" si="31"/>
        <v>73501.496991194304</v>
      </c>
      <c r="P196" s="23">
        <f t="shared" si="32"/>
        <v>71036.725100033305</v>
      </c>
      <c r="Q196" s="23">
        <f t="shared" si="33"/>
        <v>2534798.5969364434</v>
      </c>
      <c r="R196" s="23">
        <f t="shared" si="34"/>
        <v>4695566.5495523913</v>
      </c>
      <c r="S196" s="23">
        <f t="shared" si="35"/>
        <v>2160767.9526159479</v>
      </c>
      <c r="T196" s="16">
        <f>IFERROR(INDEX(Cost_Components!$R$2:$R$29,MATCH(E196,Cost_Components!$A$2:$A$29,0)),"")</f>
        <v>1</v>
      </c>
      <c r="U196" s="26">
        <f>IFERROR(INDEX(Cost_Components!$Q$2:$Q$29,MATCH(E196,Cost_Components!$A$2:$A$29,0)),"")</f>
        <v>2023</v>
      </c>
      <c r="V196" s="30">
        <f>1/(1+Calculation_Assumptions!$B$5)^(B196-Calculation_Assumptions!$B$2)</f>
        <v>0.70137988019297326</v>
      </c>
      <c r="W196" s="23">
        <f t="shared" si="36"/>
        <v>1777856.7362325992</v>
      </c>
      <c r="X196" s="23">
        <f t="shared" si="37"/>
        <v>3293375.9039631891</v>
      </c>
      <c r="Y196" s="23">
        <f t="shared" si="38"/>
        <v>1515519.1677305896</v>
      </c>
      <c r="Z196" s="17">
        <f>IFERROR(INDEX(Cost_Components!$T$2:$T$29,MATCH(E196,Cost_Components!$A$2:$A$29,0)),"")</f>
        <v>0.8</v>
      </c>
      <c r="AA196" s="26">
        <f>IFERROR(INDEX(Cost_Components!$U$2:$U$29,MATCH(E196,Cost_Components!$A$2:$A$29,0)),"")</f>
        <v>2025</v>
      </c>
      <c r="AB196" s="26">
        <f>IFERROR(INDEX(Cost_Components!$V$2:$V$29,MATCH(E196,Cost_Components!$A$2:$A$29,0)),"")</f>
        <v>2050</v>
      </c>
      <c r="AC196" s="26">
        <f>IFERROR(INDEX(Cost_Components!$M$2:$M$29,MATCH(E196,Cost_Components!$A$2:$A$29,0)),"")</f>
        <v>0</v>
      </c>
      <c r="AD196" s="26">
        <f>IFERROR(INDEX(Cost_Components!$N$2:$N$29,MATCH(E196,Cost_Components!$A$2:$A$29,0)),"")</f>
        <v>95</v>
      </c>
      <c r="AE196" s="16" t="str">
        <f>IFERROR(INDEX(Cost_Components!$O$2:$O$29,MATCH(E196,Cost_Components!$A$2:$A$29,0)),"")</f>
        <v>Both</v>
      </c>
      <c r="AF196" s="11">
        <v>73501.496991194304</v>
      </c>
      <c r="AG196" s="11">
        <v>71036.725100033305</v>
      </c>
      <c r="AH196" s="23">
        <f t="shared" si="39"/>
        <v>1</v>
      </c>
    </row>
    <row r="197" spans="1:34" hidden="1">
      <c r="A197" t="s">
        <v>242</v>
      </c>
      <c r="B197" s="20">
        <v>2038</v>
      </c>
      <c r="C197" t="s">
        <v>242</v>
      </c>
      <c r="D197" t="s">
        <v>232</v>
      </c>
      <c r="E197" s="22" t="s">
        <v>320</v>
      </c>
      <c r="F197" s="22" t="s">
        <v>321</v>
      </c>
      <c r="G197" s="22" t="s">
        <v>243</v>
      </c>
      <c r="H197" s="22" t="s">
        <v>237</v>
      </c>
      <c r="I197" s="22" t="s">
        <v>309</v>
      </c>
      <c r="J197" s="17">
        <f>IFERROR(INDEX(Cost_Components!$K$2:$K$29,MATCH(E197,Cost_Components!$A$2:$A$29,0)),"")</f>
        <v>1</v>
      </c>
      <c r="K197" s="17">
        <f t="shared" si="30"/>
        <v>0.57384615384615389</v>
      </c>
      <c r="L197" s="17">
        <f>IFERROR(INDEX(Cost_Components!$S$2:$S$29,MATCH(E197,Cost_Components!$A$2:$A$29,0)),"")</f>
        <v>0.31</v>
      </c>
      <c r="M197" s="28">
        <f>IFERROR(INDEX(Cost_Components!$L$2:$L$29,MATCH(E197,Cost_Components!$A$2:$A$29,0)),"")</f>
        <v>1</v>
      </c>
      <c r="N197" s="29">
        <f>IFERROR(INDEX(Cost_Components!$P$2:$P$29,MATCH(E197,Cost_Components!$A$2:$A$29,0)),"")</f>
        <v>115.1062307</v>
      </c>
      <c r="O197" s="23">
        <f t="shared" si="31"/>
        <v>74882.338348417907</v>
      </c>
      <c r="P197" s="23">
        <f t="shared" si="32"/>
        <v>72106.179756502301</v>
      </c>
      <c r="Q197" s="23">
        <f t="shared" si="33"/>
        <v>2572959.8742037634</v>
      </c>
      <c r="R197" s="23">
        <f t="shared" si="34"/>
        <v>4946223.1462409105</v>
      </c>
      <c r="S197" s="23">
        <f t="shared" si="35"/>
        <v>2373263.2720371471</v>
      </c>
      <c r="T197" s="16">
        <f>IFERROR(INDEX(Cost_Components!$R$2:$R$29,MATCH(E197,Cost_Components!$A$2:$A$29,0)),"")</f>
        <v>1</v>
      </c>
      <c r="U197" s="26">
        <f>IFERROR(INDEX(Cost_Components!$Q$2:$Q$29,MATCH(E197,Cost_Components!$A$2:$A$29,0)),"")</f>
        <v>2023</v>
      </c>
      <c r="V197" s="30">
        <f>1/(1+Calculation_Assumptions!$B$5)^(B197-Calculation_Assumptions!$B$2)</f>
        <v>0.68095133999317792</v>
      </c>
      <c r="W197" s="23">
        <f t="shared" si="36"/>
        <v>1752060.4740877312</v>
      </c>
      <c r="X197" s="23">
        <f t="shared" si="37"/>
        <v>3368137.2793380204</v>
      </c>
      <c r="Y197" s="23">
        <f t="shared" si="38"/>
        <v>1616076.8052502892</v>
      </c>
      <c r="Z197" s="17">
        <f>IFERROR(INDEX(Cost_Components!$T$2:$T$29,MATCH(E197,Cost_Components!$A$2:$A$29,0)),"")</f>
        <v>0.8</v>
      </c>
      <c r="AA197" s="26">
        <f>IFERROR(INDEX(Cost_Components!$U$2:$U$29,MATCH(E197,Cost_Components!$A$2:$A$29,0)),"")</f>
        <v>2025</v>
      </c>
      <c r="AB197" s="26">
        <f>IFERROR(INDEX(Cost_Components!$V$2:$V$29,MATCH(E197,Cost_Components!$A$2:$A$29,0)),"")</f>
        <v>2050</v>
      </c>
      <c r="AC197" s="26">
        <f>IFERROR(INDEX(Cost_Components!$M$2:$M$29,MATCH(E197,Cost_Components!$A$2:$A$29,0)),"")</f>
        <v>0</v>
      </c>
      <c r="AD197" s="26">
        <f>IFERROR(INDEX(Cost_Components!$N$2:$N$29,MATCH(E197,Cost_Components!$A$2:$A$29,0)),"")</f>
        <v>95</v>
      </c>
      <c r="AE197" s="16" t="str">
        <f>IFERROR(INDEX(Cost_Components!$O$2:$O$29,MATCH(E197,Cost_Components!$A$2:$A$29,0)),"")</f>
        <v>Both</v>
      </c>
      <c r="AF197" s="11">
        <v>74882.338348417907</v>
      </c>
      <c r="AG197" s="11">
        <v>72106.179756502301</v>
      </c>
      <c r="AH197" s="23">
        <f t="shared" si="39"/>
        <v>1</v>
      </c>
    </row>
    <row r="198" spans="1:34" hidden="1">
      <c r="A198" t="s">
        <v>242</v>
      </c>
      <c r="B198" s="20">
        <v>2039</v>
      </c>
      <c r="C198" t="s">
        <v>242</v>
      </c>
      <c r="D198" t="s">
        <v>232</v>
      </c>
      <c r="E198" s="22" t="s">
        <v>320</v>
      </c>
      <c r="F198" s="22" t="s">
        <v>321</v>
      </c>
      <c r="G198" s="22" t="s">
        <v>243</v>
      </c>
      <c r="H198" s="22" t="s">
        <v>237</v>
      </c>
      <c r="I198" s="22" t="s">
        <v>309</v>
      </c>
      <c r="J198" s="17">
        <f>IFERROR(INDEX(Cost_Components!$K$2:$K$29,MATCH(E198,Cost_Components!$A$2:$A$29,0)),"")</f>
        <v>1</v>
      </c>
      <c r="K198" s="17">
        <f t="shared" si="30"/>
        <v>0.59269230769230763</v>
      </c>
      <c r="L198" s="17">
        <f>IFERROR(INDEX(Cost_Components!$S$2:$S$29,MATCH(E198,Cost_Components!$A$2:$A$29,0)),"")</f>
        <v>0.31</v>
      </c>
      <c r="M198" s="28">
        <f>IFERROR(INDEX(Cost_Components!$L$2:$L$29,MATCH(E198,Cost_Components!$A$2:$A$29,0)),"")</f>
        <v>1</v>
      </c>
      <c r="N198" s="29">
        <f>IFERROR(INDEX(Cost_Components!$P$2:$P$29,MATCH(E198,Cost_Components!$A$2:$A$29,0)),"")</f>
        <v>115.1062307</v>
      </c>
      <c r="O198" s="23">
        <f t="shared" si="31"/>
        <v>76361.791795711106</v>
      </c>
      <c r="P198" s="23">
        <f t="shared" si="32"/>
        <v>73257.679898901595</v>
      </c>
      <c r="Q198" s="23">
        <f t="shared" si="33"/>
        <v>2614048.7749268133</v>
      </c>
      <c r="R198" s="23">
        <f t="shared" si="34"/>
        <v>5209598.2590772826</v>
      </c>
      <c r="S198" s="23">
        <f t="shared" si="35"/>
        <v>2595549.4841504693</v>
      </c>
      <c r="T198" s="16">
        <f>IFERROR(INDEX(Cost_Components!$R$2:$R$29,MATCH(E198,Cost_Components!$A$2:$A$29,0)),"")</f>
        <v>1</v>
      </c>
      <c r="U198" s="26">
        <f>IFERROR(INDEX(Cost_Components!$Q$2:$Q$29,MATCH(E198,Cost_Components!$A$2:$A$29,0)),"")</f>
        <v>2023</v>
      </c>
      <c r="V198" s="30">
        <f>1/(1+Calculation_Assumptions!$B$5)^(B198-Calculation_Assumptions!$B$2)</f>
        <v>0.66111780581861923</v>
      </c>
      <c r="W198" s="23">
        <f t="shared" si="36"/>
        <v>1728194.1903824646</v>
      </c>
      <c r="X198" s="23">
        <f t="shared" si="37"/>
        <v>3444158.1702376716</v>
      </c>
      <c r="Y198" s="23">
        <f t="shared" si="38"/>
        <v>1715963.9798552073</v>
      </c>
      <c r="Z198" s="17">
        <f>IFERROR(INDEX(Cost_Components!$T$2:$T$29,MATCH(E198,Cost_Components!$A$2:$A$29,0)),"")</f>
        <v>0.8</v>
      </c>
      <c r="AA198" s="26">
        <f>IFERROR(INDEX(Cost_Components!$U$2:$U$29,MATCH(E198,Cost_Components!$A$2:$A$29,0)),"")</f>
        <v>2025</v>
      </c>
      <c r="AB198" s="26">
        <f>IFERROR(INDEX(Cost_Components!$V$2:$V$29,MATCH(E198,Cost_Components!$A$2:$A$29,0)),"")</f>
        <v>2050</v>
      </c>
      <c r="AC198" s="26">
        <f>IFERROR(INDEX(Cost_Components!$M$2:$M$29,MATCH(E198,Cost_Components!$A$2:$A$29,0)),"")</f>
        <v>0</v>
      </c>
      <c r="AD198" s="26">
        <f>IFERROR(INDEX(Cost_Components!$N$2:$N$29,MATCH(E198,Cost_Components!$A$2:$A$29,0)),"")</f>
        <v>95</v>
      </c>
      <c r="AE198" s="16" t="str">
        <f>IFERROR(INDEX(Cost_Components!$O$2:$O$29,MATCH(E198,Cost_Components!$A$2:$A$29,0)),"")</f>
        <v>Both</v>
      </c>
      <c r="AF198" s="11">
        <v>76361.791795711106</v>
      </c>
      <c r="AG198" s="11">
        <v>73257.679898901595</v>
      </c>
      <c r="AH198" s="23">
        <f t="shared" si="39"/>
        <v>1</v>
      </c>
    </row>
    <row r="199" spans="1:34" hidden="1">
      <c r="A199" t="s">
        <v>242</v>
      </c>
      <c r="B199" s="20">
        <v>2040</v>
      </c>
      <c r="C199" t="s">
        <v>242</v>
      </c>
      <c r="D199" t="s">
        <v>232</v>
      </c>
      <c r="E199" s="22" t="s">
        <v>320</v>
      </c>
      <c r="F199" s="22" t="s">
        <v>321</v>
      </c>
      <c r="G199" s="22" t="s">
        <v>243</v>
      </c>
      <c r="H199" s="22" t="s">
        <v>237</v>
      </c>
      <c r="I199" s="22" t="s">
        <v>309</v>
      </c>
      <c r="J199" s="17">
        <f>IFERROR(INDEX(Cost_Components!$K$2:$K$29,MATCH(E199,Cost_Components!$A$2:$A$29,0)),"")</f>
        <v>1</v>
      </c>
      <c r="K199" s="17">
        <f t="shared" si="30"/>
        <v>0.61153846153846159</v>
      </c>
      <c r="L199" s="17">
        <f>IFERROR(INDEX(Cost_Components!$S$2:$S$29,MATCH(E199,Cost_Components!$A$2:$A$29,0)),"")</f>
        <v>0.31</v>
      </c>
      <c r="M199" s="28">
        <f>IFERROR(INDEX(Cost_Components!$L$2:$L$29,MATCH(E199,Cost_Components!$A$2:$A$29,0)),"")</f>
        <v>1</v>
      </c>
      <c r="N199" s="29">
        <f>IFERROR(INDEX(Cost_Components!$P$2:$P$29,MATCH(E199,Cost_Components!$A$2:$A$29,0)),"")</f>
        <v>115.1062307</v>
      </c>
      <c r="O199" s="23">
        <f t="shared" si="31"/>
        <v>77938.793164719405</v>
      </c>
      <c r="P199" s="23">
        <f t="shared" si="32"/>
        <v>74490.2228736658</v>
      </c>
      <c r="Q199" s="23">
        <f t="shared" si="33"/>
        <v>2658029.5214870838</v>
      </c>
      <c r="R199" s="23">
        <f t="shared" si="34"/>
        <v>5486258.7397428704</v>
      </c>
      <c r="S199" s="23">
        <f t="shared" si="35"/>
        <v>2828229.2182557867</v>
      </c>
      <c r="T199" s="16">
        <f>IFERROR(INDEX(Cost_Components!$R$2:$R$29,MATCH(E199,Cost_Components!$A$2:$A$29,0)),"")</f>
        <v>1</v>
      </c>
      <c r="U199" s="26">
        <f>IFERROR(INDEX(Cost_Components!$Q$2:$Q$29,MATCH(E199,Cost_Components!$A$2:$A$29,0)),"")</f>
        <v>2023</v>
      </c>
      <c r="V199" s="30">
        <f>1/(1+Calculation_Assumptions!$B$5)^(B199-Calculation_Assumptions!$B$2)</f>
        <v>0.64186194739671765</v>
      </c>
      <c r="W199" s="23">
        <f t="shared" si="36"/>
        <v>1706088.004899665</v>
      </c>
      <c r="X199" s="23">
        <f t="shared" si="37"/>
        <v>3521420.7186136208</v>
      </c>
      <c r="Y199" s="23">
        <f t="shared" si="38"/>
        <v>1815332.7137139556</v>
      </c>
      <c r="Z199" s="17">
        <f>IFERROR(INDEX(Cost_Components!$T$2:$T$29,MATCH(E199,Cost_Components!$A$2:$A$29,0)),"")</f>
        <v>0.8</v>
      </c>
      <c r="AA199" s="26">
        <f>IFERROR(INDEX(Cost_Components!$U$2:$U$29,MATCH(E199,Cost_Components!$A$2:$A$29,0)),"")</f>
        <v>2025</v>
      </c>
      <c r="AB199" s="26">
        <f>IFERROR(INDEX(Cost_Components!$V$2:$V$29,MATCH(E199,Cost_Components!$A$2:$A$29,0)),"")</f>
        <v>2050</v>
      </c>
      <c r="AC199" s="26">
        <f>IFERROR(INDEX(Cost_Components!$M$2:$M$29,MATCH(E199,Cost_Components!$A$2:$A$29,0)),"")</f>
        <v>0</v>
      </c>
      <c r="AD199" s="26">
        <f>IFERROR(INDEX(Cost_Components!$N$2:$N$29,MATCH(E199,Cost_Components!$A$2:$A$29,0)),"")</f>
        <v>95</v>
      </c>
      <c r="AE199" s="16" t="str">
        <f>IFERROR(INDEX(Cost_Components!$O$2:$O$29,MATCH(E199,Cost_Components!$A$2:$A$29,0)),"")</f>
        <v>Both</v>
      </c>
      <c r="AF199" s="11">
        <v>77938.793164719405</v>
      </c>
      <c r="AG199" s="11">
        <v>74490.2228736658</v>
      </c>
      <c r="AH199" s="23">
        <f t="shared" si="39"/>
        <v>1</v>
      </c>
    </row>
    <row r="200" spans="1:34" hidden="1">
      <c r="A200" t="s">
        <v>242</v>
      </c>
      <c r="B200" s="20">
        <v>2041</v>
      </c>
      <c r="C200" t="s">
        <v>242</v>
      </c>
      <c r="D200" t="s">
        <v>232</v>
      </c>
      <c r="E200" s="22" t="s">
        <v>320</v>
      </c>
      <c r="F200" s="22" t="s">
        <v>321</v>
      </c>
      <c r="G200" s="22" t="s">
        <v>243</v>
      </c>
      <c r="H200" s="22" t="s">
        <v>237</v>
      </c>
      <c r="I200" s="22" t="s">
        <v>309</v>
      </c>
      <c r="J200" s="17">
        <f>IFERROR(INDEX(Cost_Components!$K$2:$K$29,MATCH(E200,Cost_Components!$A$2:$A$29,0)),"")</f>
        <v>1</v>
      </c>
      <c r="K200" s="17">
        <f t="shared" si="30"/>
        <v>0.63038461538461543</v>
      </c>
      <c r="L200" s="17">
        <f>IFERROR(INDEX(Cost_Components!$S$2:$S$29,MATCH(E200,Cost_Components!$A$2:$A$29,0)),"")</f>
        <v>0.31</v>
      </c>
      <c r="M200" s="28">
        <f>IFERROR(INDEX(Cost_Components!$L$2:$L$29,MATCH(E200,Cost_Components!$A$2:$A$29,0)),"")</f>
        <v>1</v>
      </c>
      <c r="N200" s="29">
        <f>IFERROR(INDEX(Cost_Components!$P$2:$P$29,MATCH(E200,Cost_Components!$A$2:$A$29,0)),"")</f>
        <v>115.1062307</v>
      </c>
      <c r="O200" s="23">
        <f t="shared" si="31"/>
        <v>79607.439360418895</v>
      </c>
      <c r="P200" s="23">
        <f t="shared" si="32"/>
        <v>75797.708875344499</v>
      </c>
      <c r="Q200" s="23">
        <f t="shared" si="33"/>
        <v>2704684.4549444206</v>
      </c>
      <c r="R200" s="23">
        <f t="shared" si="34"/>
        <v>5776411.0875647813</v>
      </c>
      <c r="S200" s="23">
        <f t="shared" si="35"/>
        <v>3071726.6326203607</v>
      </c>
      <c r="T200" s="16">
        <f>IFERROR(INDEX(Cost_Components!$R$2:$R$29,MATCH(E200,Cost_Components!$A$2:$A$29,0)),"")</f>
        <v>1</v>
      </c>
      <c r="U200" s="26">
        <f>IFERROR(INDEX(Cost_Components!$Q$2:$Q$29,MATCH(E200,Cost_Components!$A$2:$A$29,0)),"")</f>
        <v>2023</v>
      </c>
      <c r="V200" s="30">
        <f>1/(1+Calculation_Assumptions!$B$5)^(B200-Calculation_Assumptions!$B$2)</f>
        <v>0.62316693922011435</v>
      </c>
      <c r="W200" s="23">
        <f t="shared" si="36"/>
        <v>1685469.9333439379</v>
      </c>
      <c r="X200" s="23">
        <f t="shared" si="37"/>
        <v>3599668.4171148767</v>
      </c>
      <c r="Y200" s="23">
        <f t="shared" si="38"/>
        <v>1914198.4837709388</v>
      </c>
      <c r="Z200" s="17">
        <f>IFERROR(INDEX(Cost_Components!$T$2:$T$29,MATCH(E200,Cost_Components!$A$2:$A$29,0)),"")</f>
        <v>0.8</v>
      </c>
      <c r="AA200" s="26">
        <f>IFERROR(INDEX(Cost_Components!$U$2:$U$29,MATCH(E200,Cost_Components!$A$2:$A$29,0)),"")</f>
        <v>2025</v>
      </c>
      <c r="AB200" s="26">
        <f>IFERROR(INDEX(Cost_Components!$V$2:$V$29,MATCH(E200,Cost_Components!$A$2:$A$29,0)),"")</f>
        <v>2050</v>
      </c>
      <c r="AC200" s="26">
        <f>IFERROR(INDEX(Cost_Components!$M$2:$M$29,MATCH(E200,Cost_Components!$A$2:$A$29,0)),"")</f>
        <v>0</v>
      </c>
      <c r="AD200" s="26">
        <f>IFERROR(INDEX(Cost_Components!$N$2:$N$29,MATCH(E200,Cost_Components!$A$2:$A$29,0)),"")</f>
        <v>95</v>
      </c>
      <c r="AE200" s="16" t="str">
        <f>IFERROR(INDEX(Cost_Components!$O$2:$O$29,MATCH(E200,Cost_Components!$A$2:$A$29,0)),"")</f>
        <v>Both</v>
      </c>
      <c r="AF200" s="11">
        <v>79607.439360418895</v>
      </c>
      <c r="AG200" s="11">
        <v>75797.708875344499</v>
      </c>
      <c r="AH200" s="23">
        <f t="shared" si="39"/>
        <v>1</v>
      </c>
    </row>
    <row r="201" spans="1:34" hidden="1">
      <c r="A201" t="s">
        <v>242</v>
      </c>
      <c r="B201" s="20">
        <v>2042</v>
      </c>
      <c r="C201" t="s">
        <v>242</v>
      </c>
      <c r="D201" t="s">
        <v>232</v>
      </c>
      <c r="E201" s="22" t="s">
        <v>320</v>
      </c>
      <c r="F201" s="22" t="s">
        <v>321</v>
      </c>
      <c r="G201" s="22" t="s">
        <v>243</v>
      </c>
      <c r="H201" s="22" t="s">
        <v>237</v>
      </c>
      <c r="I201" s="22" t="s">
        <v>309</v>
      </c>
      <c r="J201" s="17">
        <f>IFERROR(INDEX(Cost_Components!$K$2:$K$29,MATCH(E201,Cost_Components!$A$2:$A$29,0)),"")</f>
        <v>1</v>
      </c>
      <c r="K201" s="17">
        <f t="shared" si="30"/>
        <v>0.64923076923076928</v>
      </c>
      <c r="L201" s="17">
        <f>IFERROR(INDEX(Cost_Components!$S$2:$S$29,MATCH(E201,Cost_Components!$A$2:$A$29,0)),"")</f>
        <v>0.31</v>
      </c>
      <c r="M201" s="28">
        <f>IFERROR(INDEX(Cost_Components!$L$2:$L$29,MATCH(E201,Cost_Components!$A$2:$A$29,0)),"")</f>
        <v>1</v>
      </c>
      <c r="N201" s="29">
        <f>IFERROR(INDEX(Cost_Components!$P$2:$P$29,MATCH(E201,Cost_Components!$A$2:$A$29,0)),"")</f>
        <v>115.1062307</v>
      </c>
      <c r="O201" s="23">
        <f t="shared" si="31"/>
        <v>81360.960832041499</v>
      </c>
      <c r="P201" s="23">
        <f t="shared" si="32"/>
        <v>77173.297608855195</v>
      </c>
      <c r="Q201" s="23">
        <f t="shared" si="33"/>
        <v>2753769.4935178398</v>
      </c>
      <c r="R201" s="23">
        <f t="shared" si="34"/>
        <v>6080145.8286273833</v>
      </c>
      <c r="S201" s="23">
        <f t="shared" si="35"/>
        <v>3326376.3351095435</v>
      </c>
      <c r="T201" s="16">
        <f>IFERROR(INDEX(Cost_Components!$R$2:$R$29,MATCH(E201,Cost_Components!$A$2:$A$29,0)),"")</f>
        <v>1</v>
      </c>
      <c r="U201" s="26">
        <f>IFERROR(INDEX(Cost_Components!$Q$2:$Q$29,MATCH(E201,Cost_Components!$A$2:$A$29,0)),"")</f>
        <v>2023</v>
      </c>
      <c r="V201" s="30">
        <f>1/(1+Calculation_Assumptions!$B$5)^(B201-Calculation_Assumptions!$B$2)</f>
        <v>0.60501644584477121</v>
      </c>
      <c r="W201" s="23">
        <f t="shared" si="36"/>
        <v>1666075.8316439192</v>
      </c>
      <c r="X201" s="23">
        <f t="shared" si="37"/>
        <v>3678588.219454051</v>
      </c>
      <c r="Y201" s="23">
        <f t="shared" si="38"/>
        <v>2012512.3878101318</v>
      </c>
      <c r="Z201" s="17">
        <f>IFERROR(INDEX(Cost_Components!$T$2:$T$29,MATCH(E201,Cost_Components!$A$2:$A$29,0)),"")</f>
        <v>0.8</v>
      </c>
      <c r="AA201" s="26">
        <f>IFERROR(INDEX(Cost_Components!$U$2:$U$29,MATCH(E201,Cost_Components!$A$2:$A$29,0)),"")</f>
        <v>2025</v>
      </c>
      <c r="AB201" s="26">
        <f>IFERROR(INDEX(Cost_Components!$V$2:$V$29,MATCH(E201,Cost_Components!$A$2:$A$29,0)),"")</f>
        <v>2050</v>
      </c>
      <c r="AC201" s="26">
        <f>IFERROR(INDEX(Cost_Components!$M$2:$M$29,MATCH(E201,Cost_Components!$A$2:$A$29,0)),"")</f>
        <v>0</v>
      </c>
      <c r="AD201" s="26">
        <f>IFERROR(INDEX(Cost_Components!$N$2:$N$29,MATCH(E201,Cost_Components!$A$2:$A$29,0)),"")</f>
        <v>95</v>
      </c>
      <c r="AE201" s="16" t="str">
        <f>IFERROR(INDEX(Cost_Components!$O$2:$O$29,MATCH(E201,Cost_Components!$A$2:$A$29,0)),"")</f>
        <v>Both</v>
      </c>
      <c r="AF201" s="11">
        <v>81360.960832041499</v>
      </c>
      <c r="AG201" s="11">
        <v>77173.297608855195</v>
      </c>
      <c r="AH201" s="23">
        <f t="shared" si="39"/>
        <v>1</v>
      </c>
    </row>
    <row r="202" spans="1:34" hidden="1">
      <c r="A202" t="s">
        <v>242</v>
      </c>
      <c r="B202" s="20">
        <v>2043</v>
      </c>
      <c r="C202" t="s">
        <v>242</v>
      </c>
      <c r="D202" t="s">
        <v>232</v>
      </c>
      <c r="E202" s="22" t="s">
        <v>320</v>
      </c>
      <c r="F202" s="22" t="s">
        <v>321</v>
      </c>
      <c r="G202" s="22" t="s">
        <v>243</v>
      </c>
      <c r="H202" s="22" t="s">
        <v>237</v>
      </c>
      <c r="I202" s="22" t="s">
        <v>309</v>
      </c>
      <c r="J202" s="17">
        <f>IFERROR(INDEX(Cost_Components!$K$2:$K$29,MATCH(E202,Cost_Components!$A$2:$A$29,0)),"")</f>
        <v>1</v>
      </c>
      <c r="K202" s="17">
        <f t="shared" si="30"/>
        <v>0.66807692307692301</v>
      </c>
      <c r="L202" s="17">
        <f>IFERROR(INDEX(Cost_Components!$S$2:$S$29,MATCH(E202,Cost_Components!$A$2:$A$29,0)),"")</f>
        <v>0.31</v>
      </c>
      <c r="M202" s="28">
        <f>IFERROR(INDEX(Cost_Components!$L$2:$L$29,MATCH(E202,Cost_Components!$A$2:$A$29,0)),"")</f>
        <v>1</v>
      </c>
      <c r="N202" s="29">
        <f>IFERROR(INDEX(Cost_Components!$P$2:$P$29,MATCH(E202,Cost_Components!$A$2:$A$29,0)),"")</f>
        <v>115.1062307</v>
      </c>
      <c r="O202" s="23">
        <f t="shared" si="31"/>
        <v>83198.617413404703</v>
      </c>
      <c r="P202" s="23">
        <f t="shared" si="32"/>
        <v>78616.058652438805</v>
      </c>
      <c r="Q202" s="23">
        <f t="shared" si="33"/>
        <v>2805251.4370314293</v>
      </c>
      <c r="R202" s="23">
        <f t="shared" si="34"/>
        <v>6397958.4065734185</v>
      </c>
      <c r="S202" s="23">
        <f t="shared" si="35"/>
        <v>3592706.9695419893</v>
      </c>
      <c r="T202" s="16">
        <f>IFERROR(INDEX(Cost_Components!$R$2:$R$29,MATCH(E202,Cost_Components!$A$2:$A$29,0)),"")</f>
        <v>1</v>
      </c>
      <c r="U202" s="26">
        <f>IFERROR(INDEX(Cost_Components!$Q$2:$Q$29,MATCH(E202,Cost_Components!$A$2:$A$29,0)),"")</f>
        <v>2023</v>
      </c>
      <c r="V202" s="30">
        <f>1/(1+Calculation_Assumptions!$B$5)^(B202-Calculation_Assumptions!$B$2)</f>
        <v>0.5873946076162827</v>
      </c>
      <c r="W202" s="23">
        <f t="shared" si="36"/>
        <v>1647789.5671200897</v>
      </c>
      <c r="X202" s="23">
        <f t="shared" si="37"/>
        <v>3758126.2677744906</v>
      </c>
      <c r="Y202" s="23">
        <f t="shared" si="38"/>
        <v>2110336.700654401</v>
      </c>
      <c r="Z202" s="17">
        <f>IFERROR(INDEX(Cost_Components!$T$2:$T$29,MATCH(E202,Cost_Components!$A$2:$A$29,0)),"")</f>
        <v>0.8</v>
      </c>
      <c r="AA202" s="26">
        <f>IFERROR(INDEX(Cost_Components!$U$2:$U$29,MATCH(E202,Cost_Components!$A$2:$A$29,0)),"")</f>
        <v>2025</v>
      </c>
      <c r="AB202" s="26">
        <f>IFERROR(INDEX(Cost_Components!$V$2:$V$29,MATCH(E202,Cost_Components!$A$2:$A$29,0)),"")</f>
        <v>2050</v>
      </c>
      <c r="AC202" s="26">
        <f>IFERROR(INDEX(Cost_Components!$M$2:$M$29,MATCH(E202,Cost_Components!$A$2:$A$29,0)),"")</f>
        <v>0</v>
      </c>
      <c r="AD202" s="26">
        <f>IFERROR(INDEX(Cost_Components!$N$2:$N$29,MATCH(E202,Cost_Components!$A$2:$A$29,0)),"")</f>
        <v>95</v>
      </c>
      <c r="AE202" s="16" t="str">
        <f>IFERROR(INDEX(Cost_Components!$O$2:$O$29,MATCH(E202,Cost_Components!$A$2:$A$29,0)),"")</f>
        <v>Both</v>
      </c>
      <c r="AF202" s="11">
        <v>83198.617413404703</v>
      </c>
      <c r="AG202" s="11">
        <v>78616.058652438805</v>
      </c>
      <c r="AH202" s="23">
        <f t="shared" si="39"/>
        <v>1</v>
      </c>
    </row>
    <row r="203" spans="1:34" hidden="1">
      <c r="A203" t="s">
        <v>242</v>
      </c>
      <c r="B203" s="20">
        <v>2044</v>
      </c>
      <c r="C203" t="s">
        <v>242</v>
      </c>
      <c r="D203" t="s">
        <v>232</v>
      </c>
      <c r="E203" s="22" t="s">
        <v>320</v>
      </c>
      <c r="F203" s="22" t="s">
        <v>321</v>
      </c>
      <c r="G203" s="22" t="s">
        <v>243</v>
      </c>
      <c r="H203" s="22" t="s">
        <v>237</v>
      </c>
      <c r="I203" s="22" t="s">
        <v>309</v>
      </c>
      <c r="J203" s="17">
        <f>IFERROR(INDEX(Cost_Components!$K$2:$K$29,MATCH(E203,Cost_Components!$A$2:$A$29,0)),"")</f>
        <v>1</v>
      </c>
      <c r="K203" s="17">
        <f t="shared" si="30"/>
        <v>0.68692307692307697</v>
      </c>
      <c r="L203" s="17">
        <f>IFERROR(INDEX(Cost_Components!$S$2:$S$29,MATCH(E203,Cost_Components!$A$2:$A$29,0)),"")</f>
        <v>0.31</v>
      </c>
      <c r="M203" s="28">
        <f>IFERROR(INDEX(Cost_Components!$L$2:$L$29,MATCH(E203,Cost_Components!$A$2:$A$29,0)),"")</f>
        <v>1</v>
      </c>
      <c r="N203" s="29">
        <f>IFERROR(INDEX(Cost_Components!$P$2:$P$29,MATCH(E203,Cost_Components!$A$2:$A$29,0)),"")</f>
        <v>115.1062307</v>
      </c>
      <c r="O203" s="23">
        <f t="shared" si="31"/>
        <v>85116.7755017655</v>
      </c>
      <c r="P203" s="23">
        <f t="shared" si="32"/>
        <v>80122.192601337796</v>
      </c>
      <c r="Q203" s="23">
        <f t="shared" si="33"/>
        <v>2858994.7115854206</v>
      </c>
      <c r="R203" s="23">
        <f t="shared" si="34"/>
        <v>6730109.060946363</v>
      </c>
      <c r="S203" s="23">
        <f t="shared" si="35"/>
        <v>3871114.3493609424</v>
      </c>
      <c r="T203" s="16">
        <f>IFERROR(INDEX(Cost_Components!$R$2:$R$29,MATCH(E203,Cost_Components!$A$2:$A$29,0)),"")</f>
        <v>1</v>
      </c>
      <c r="U203" s="26">
        <f>IFERROR(INDEX(Cost_Components!$Q$2:$Q$29,MATCH(E203,Cost_Components!$A$2:$A$29,0)),"")</f>
        <v>2023</v>
      </c>
      <c r="V203" s="30">
        <f>1/(1+Calculation_Assumptions!$B$5)^(B203-Calculation_Assumptions!$B$2)</f>
        <v>0.57028602681192497</v>
      </c>
      <c r="W203" s="23">
        <f t="shared" si="36"/>
        <v>1630444.7347463549</v>
      </c>
      <c r="X203" s="23">
        <f t="shared" si="37"/>
        <v>3838087.1563780368</v>
      </c>
      <c r="Y203" s="23">
        <f t="shared" si="38"/>
        <v>2207642.4216316817</v>
      </c>
      <c r="Z203" s="17">
        <f>IFERROR(INDEX(Cost_Components!$T$2:$T$29,MATCH(E203,Cost_Components!$A$2:$A$29,0)),"")</f>
        <v>0.8</v>
      </c>
      <c r="AA203" s="26">
        <f>IFERROR(INDEX(Cost_Components!$U$2:$U$29,MATCH(E203,Cost_Components!$A$2:$A$29,0)),"")</f>
        <v>2025</v>
      </c>
      <c r="AB203" s="26">
        <f>IFERROR(INDEX(Cost_Components!$V$2:$V$29,MATCH(E203,Cost_Components!$A$2:$A$29,0)),"")</f>
        <v>2050</v>
      </c>
      <c r="AC203" s="26">
        <f>IFERROR(INDEX(Cost_Components!$M$2:$M$29,MATCH(E203,Cost_Components!$A$2:$A$29,0)),"")</f>
        <v>0</v>
      </c>
      <c r="AD203" s="26">
        <f>IFERROR(INDEX(Cost_Components!$N$2:$N$29,MATCH(E203,Cost_Components!$A$2:$A$29,0)),"")</f>
        <v>95</v>
      </c>
      <c r="AE203" s="16" t="str">
        <f>IFERROR(INDEX(Cost_Components!$O$2:$O$29,MATCH(E203,Cost_Components!$A$2:$A$29,0)),"")</f>
        <v>Both</v>
      </c>
      <c r="AF203" s="11">
        <v>85116.7755017655</v>
      </c>
      <c r="AG203" s="11">
        <v>80122.192601337796</v>
      </c>
      <c r="AH203" s="23">
        <f t="shared" si="39"/>
        <v>1</v>
      </c>
    </row>
    <row r="204" spans="1:34" hidden="1">
      <c r="A204" t="s">
        <v>242</v>
      </c>
      <c r="B204" s="20">
        <v>2045</v>
      </c>
      <c r="C204" t="s">
        <v>242</v>
      </c>
      <c r="D204" t="s">
        <v>232</v>
      </c>
      <c r="E204" s="22" t="s">
        <v>320</v>
      </c>
      <c r="F204" s="22" t="s">
        <v>321</v>
      </c>
      <c r="G204" s="22" t="s">
        <v>243</v>
      </c>
      <c r="H204" s="22" t="s">
        <v>237</v>
      </c>
      <c r="I204" s="22" t="s">
        <v>309</v>
      </c>
      <c r="J204" s="17">
        <f>IFERROR(INDEX(Cost_Components!$K$2:$K$29,MATCH(E204,Cost_Components!$A$2:$A$29,0)),"")</f>
        <v>1</v>
      </c>
      <c r="K204" s="17">
        <f t="shared" si="30"/>
        <v>0.70576923076923082</v>
      </c>
      <c r="L204" s="17">
        <f>IFERROR(INDEX(Cost_Components!$S$2:$S$29,MATCH(E204,Cost_Components!$A$2:$A$29,0)),"")</f>
        <v>0.31</v>
      </c>
      <c r="M204" s="28">
        <f>IFERROR(INDEX(Cost_Components!$L$2:$L$29,MATCH(E204,Cost_Components!$A$2:$A$29,0)),"")</f>
        <v>1</v>
      </c>
      <c r="N204" s="29">
        <f>IFERROR(INDEX(Cost_Components!$P$2:$P$29,MATCH(E204,Cost_Components!$A$2:$A$29,0)),"")</f>
        <v>115.1062307</v>
      </c>
      <c r="O204" s="23">
        <f t="shared" si="31"/>
        <v>87107.999204565698</v>
      </c>
      <c r="P204" s="23">
        <f t="shared" si="32"/>
        <v>81684.273486746606</v>
      </c>
      <c r="Q204" s="23">
        <f t="shared" si="33"/>
        <v>2914734.336843478</v>
      </c>
      <c r="R204" s="23">
        <f t="shared" si="34"/>
        <v>7076517.6095730951</v>
      </c>
      <c r="S204" s="23">
        <f t="shared" si="35"/>
        <v>4161783.2727296171</v>
      </c>
      <c r="T204" s="16">
        <f>IFERROR(INDEX(Cost_Components!$R$2:$R$29,MATCH(E204,Cost_Components!$A$2:$A$29,0)),"")</f>
        <v>1</v>
      </c>
      <c r="U204" s="26">
        <f>IFERROR(INDEX(Cost_Components!$Q$2:$Q$29,MATCH(E204,Cost_Components!$A$2:$A$29,0)),"")</f>
        <v>2023</v>
      </c>
      <c r="V204" s="30">
        <f>1/(1+Calculation_Assumptions!$B$5)^(B204-Calculation_Assumptions!$B$2)</f>
        <v>0.55367575418633497</v>
      </c>
      <c r="W204" s="23">
        <f t="shared" si="36"/>
        <v>1613817.7322046196</v>
      </c>
      <c r="X204" s="23">
        <f t="shared" si="37"/>
        <v>3918096.2244932638</v>
      </c>
      <c r="Y204" s="23">
        <f t="shared" si="38"/>
        <v>2304278.492288644</v>
      </c>
      <c r="Z204" s="17">
        <f>IFERROR(INDEX(Cost_Components!$T$2:$T$29,MATCH(E204,Cost_Components!$A$2:$A$29,0)),"")</f>
        <v>0.8</v>
      </c>
      <c r="AA204" s="26">
        <f>IFERROR(INDEX(Cost_Components!$U$2:$U$29,MATCH(E204,Cost_Components!$A$2:$A$29,0)),"")</f>
        <v>2025</v>
      </c>
      <c r="AB204" s="26">
        <f>IFERROR(INDEX(Cost_Components!$V$2:$V$29,MATCH(E204,Cost_Components!$A$2:$A$29,0)),"")</f>
        <v>2050</v>
      </c>
      <c r="AC204" s="26">
        <f>IFERROR(INDEX(Cost_Components!$M$2:$M$29,MATCH(E204,Cost_Components!$A$2:$A$29,0)),"")</f>
        <v>0</v>
      </c>
      <c r="AD204" s="26">
        <f>IFERROR(INDEX(Cost_Components!$N$2:$N$29,MATCH(E204,Cost_Components!$A$2:$A$29,0)),"")</f>
        <v>95</v>
      </c>
      <c r="AE204" s="16" t="str">
        <f>IFERROR(INDEX(Cost_Components!$O$2:$O$29,MATCH(E204,Cost_Components!$A$2:$A$29,0)),"")</f>
        <v>Both</v>
      </c>
      <c r="AF204" s="11">
        <v>87107.999204565698</v>
      </c>
      <c r="AG204" s="11">
        <v>81684.273486746606</v>
      </c>
      <c r="AH204" s="23">
        <f t="shared" si="39"/>
        <v>1</v>
      </c>
    </row>
    <row r="205" spans="1:34" hidden="1">
      <c r="A205" t="s">
        <v>242</v>
      </c>
      <c r="B205" s="20">
        <v>2046</v>
      </c>
      <c r="C205" t="s">
        <v>242</v>
      </c>
      <c r="D205" t="s">
        <v>232</v>
      </c>
      <c r="E205" s="22" t="s">
        <v>320</v>
      </c>
      <c r="F205" s="22" t="s">
        <v>321</v>
      </c>
      <c r="G205" s="22" t="s">
        <v>243</v>
      </c>
      <c r="H205" s="22" t="s">
        <v>237</v>
      </c>
      <c r="I205" s="22" t="s">
        <v>309</v>
      </c>
      <c r="J205" s="17">
        <f>IFERROR(INDEX(Cost_Components!$K$2:$K$29,MATCH(E205,Cost_Components!$A$2:$A$29,0)),"")</f>
        <v>1</v>
      </c>
      <c r="K205" s="17">
        <f t="shared" si="30"/>
        <v>0.72461538461538466</v>
      </c>
      <c r="L205" s="17">
        <f>IFERROR(INDEX(Cost_Components!$S$2:$S$29,MATCH(E205,Cost_Components!$A$2:$A$29,0)),"")</f>
        <v>0.31</v>
      </c>
      <c r="M205" s="28">
        <f>IFERROR(INDEX(Cost_Components!$L$2:$L$29,MATCH(E205,Cost_Components!$A$2:$A$29,0)),"")</f>
        <v>1</v>
      </c>
      <c r="N205" s="29">
        <f>IFERROR(INDEX(Cost_Components!$P$2:$P$29,MATCH(E205,Cost_Components!$A$2:$A$29,0)),"")</f>
        <v>115.1062307</v>
      </c>
      <c r="O205" s="23">
        <f t="shared" si="31"/>
        <v>89158.989245412202</v>
      </c>
      <c r="P205" s="23">
        <f t="shared" si="32"/>
        <v>83289.630019493401</v>
      </c>
      <c r="Q205" s="23">
        <f t="shared" si="33"/>
        <v>2972018.1640618504</v>
      </c>
      <c r="R205" s="23">
        <f t="shared" si="34"/>
        <v>7436550.2956366809</v>
      </c>
      <c r="S205" s="23">
        <f t="shared" si="35"/>
        <v>4464532.13157483</v>
      </c>
      <c r="T205" s="16">
        <f>IFERROR(INDEX(Cost_Components!$R$2:$R$29,MATCH(E205,Cost_Components!$A$2:$A$29,0)),"")</f>
        <v>1</v>
      </c>
      <c r="U205" s="26">
        <f>IFERROR(INDEX(Cost_Components!$Q$2:$Q$29,MATCH(E205,Cost_Components!$A$2:$A$29,0)),"")</f>
        <v>2023</v>
      </c>
      <c r="V205" s="30">
        <f>1/(1+Calculation_Assumptions!$B$5)^(B205-Calculation_Assumptions!$B$2)</f>
        <v>0.5375492759090631</v>
      </c>
      <c r="W205" s="23">
        <f t="shared" si="36"/>
        <v>1597606.2120800307</v>
      </c>
      <c r="X205" s="23">
        <f t="shared" si="37"/>
        <v>3997512.2266808269</v>
      </c>
      <c r="Y205" s="23">
        <f t="shared" si="38"/>
        <v>2399906.0146007957</v>
      </c>
      <c r="Z205" s="17">
        <f>IFERROR(INDEX(Cost_Components!$T$2:$T$29,MATCH(E205,Cost_Components!$A$2:$A$29,0)),"")</f>
        <v>0.8</v>
      </c>
      <c r="AA205" s="26">
        <f>IFERROR(INDEX(Cost_Components!$U$2:$U$29,MATCH(E205,Cost_Components!$A$2:$A$29,0)),"")</f>
        <v>2025</v>
      </c>
      <c r="AB205" s="26">
        <f>IFERROR(INDEX(Cost_Components!$V$2:$V$29,MATCH(E205,Cost_Components!$A$2:$A$29,0)),"")</f>
        <v>2050</v>
      </c>
      <c r="AC205" s="26">
        <f>IFERROR(INDEX(Cost_Components!$M$2:$M$29,MATCH(E205,Cost_Components!$A$2:$A$29,0)),"")</f>
        <v>0</v>
      </c>
      <c r="AD205" s="26">
        <f>IFERROR(INDEX(Cost_Components!$N$2:$N$29,MATCH(E205,Cost_Components!$A$2:$A$29,0)),"")</f>
        <v>95</v>
      </c>
      <c r="AE205" s="16" t="str">
        <f>IFERROR(INDEX(Cost_Components!$O$2:$O$29,MATCH(E205,Cost_Components!$A$2:$A$29,0)),"")</f>
        <v>Both</v>
      </c>
      <c r="AF205" s="11">
        <v>89158.989245412202</v>
      </c>
      <c r="AG205" s="11">
        <v>83289.630019493401</v>
      </c>
      <c r="AH205" s="23">
        <f t="shared" si="39"/>
        <v>1</v>
      </c>
    </row>
    <row r="206" spans="1:34" hidden="1">
      <c r="A206" t="s">
        <v>242</v>
      </c>
      <c r="B206" s="20">
        <v>2047</v>
      </c>
      <c r="C206" t="s">
        <v>242</v>
      </c>
      <c r="D206" t="s">
        <v>232</v>
      </c>
      <c r="E206" s="22" t="s">
        <v>320</v>
      </c>
      <c r="F206" s="22" t="s">
        <v>321</v>
      </c>
      <c r="G206" s="22" t="s">
        <v>243</v>
      </c>
      <c r="H206" s="22" t="s">
        <v>237</v>
      </c>
      <c r="I206" s="22" t="s">
        <v>309</v>
      </c>
      <c r="J206" s="17">
        <f>IFERROR(INDEX(Cost_Components!$K$2:$K$29,MATCH(E206,Cost_Components!$A$2:$A$29,0)),"")</f>
        <v>1</v>
      </c>
      <c r="K206" s="17">
        <f t="shared" si="30"/>
        <v>0.74346153846153851</v>
      </c>
      <c r="L206" s="17">
        <f>IFERROR(INDEX(Cost_Components!$S$2:$S$29,MATCH(E206,Cost_Components!$A$2:$A$29,0)),"")</f>
        <v>0.31</v>
      </c>
      <c r="M206" s="28">
        <f>IFERROR(INDEX(Cost_Components!$L$2:$L$29,MATCH(E206,Cost_Components!$A$2:$A$29,0)),"")</f>
        <v>1</v>
      </c>
      <c r="N206" s="29">
        <f>IFERROR(INDEX(Cost_Components!$P$2:$P$29,MATCH(E206,Cost_Components!$A$2:$A$29,0)),"")</f>
        <v>115.1062307</v>
      </c>
      <c r="O206" s="23">
        <f t="shared" si="31"/>
        <v>91265.027441903905</v>
      </c>
      <c r="P206" s="23">
        <f t="shared" si="32"/>
        <v>84934.438098484199</v>
      </c>
      <c r="Q206" s="23">
        <f t="shared" si="33"/>
        <v>3030709.7381030871</v>
      </c>
      <c r="R206" s="23">
        <f t="shared" si="34"/>
        <v>7810192.3060769532</v>
      </c>
      <c r="S206" s="23">
        <f t="shared" si="35"/>
        <v>4779482.5679738661</v>
      </c>
      <c r="T206" s="16">
        <f>IFERROR(INDEX(Cost_Components!$R$2:$R$29,MATCH(E206,Cost_Components!$A$2:$A$29,0)),"")</f>
        <v>1</v>
      </c>
      <c r="U206" s="26">
        <f>IFERROR(INDEX(Cost_Components!$Q$2:$Q$29,MATCH(E206,Cost_Components!$A$2:$A$29,0)),"")</f>
        <v>2023</v>
      </c>
      <c r="V206" s="30">
        <f>1/(1+Calculation_Assumptions!$B$5)^(B206-Calculation_Assumptions!$B$2)</f>
        <v>0.52189250088258554</v>
      </c>
      <c r="W206" s="23">
        <f t="shared" si="36"/>
        <v>1581704.6846678259</v>
      </c>
      <c r="X206" s="23">
        <f t="shared" si="37"/>
        <v>4076080.7949924292</v>
      </c>
      <c r="Y206" s="23">
        <f t="shared" si="38"/>
        <v>2494376.110324603</v>
      </c>
      <c r="Z206" s="17">
        <f>IFERROR(INDEX(Cost_Components!$T$2:$T$29,MATCH(E206,Cost_Components!$A$2:$A$29,0)),"")</f>
        <v>0.8</v>
      </c>
      <c r="AA206" s="26">
        <f>IFERROR(INDEX(Cost_Components!$U$2:$U$29,MATCH(E206,Cost_Components!$A$2:$A$29,0)),"")</f>
        <v>2025</v>
      </c>
      <c r="AB206" s="26">
        <f>IFERROR(INDEX(Cost_Components!$V$2:$V$29,MATCH(E206,Cost_Components!$A$2:$A$29,0)),"")</f>
        <v>2050</v>
      </c>
      <c r="AC206" s="26">
        <f>IFERROR(INDEX(Cost_Components!$M$2:$M$29,MATCH(E206,Cost_Components!$A$2:$A$29,0)),"")</f>
        <v>0</v>
      </c>
      <c r="AD206" s="26">
        <f>IFERROR(INDEX(Cost_Components!$N$2:$N$29,MATCH(E206,Cost_Components!$A$2:$A$29,0)),"")</f>
        <v>95</v>
      </c>
      <c r="AE206" s="16" t="str">
        <f>IFERROR(INDEX(Cost_Components!$O$2:$O$29,MATCH(E206,Cost_Components!$A$2:$A$29,0)),"")</f>
        <v>Both</v>
      </c>
      <c r="AF206" s="11">
        <v>91265.027441903905</v>
      </c>
      <c r="AG206" s="11">
        <v>84934.438098484199</v>
      </c>
      <c r="AH206" s="23">
        <f t="shared" si="39"/>
        <v>1</v>
      </c>
    </row>
    <row r="207" spans="1:34" hidden="1">
      <c r="A207" t="s">
        <v>242</v>
      </c>
      <c r="B207" s="20">
        <v>2048</v>
      </c>
      <c r="C207" t="s">
        <v>242</v>
      </c>
      <c r="D207" t="s">
        <v>232</v>
      </c>
      <c r="E207" s="22" t="s">
        <v>320</v>
      </c>
      <c r="F207" s="22" t="s">
        <v>321</v>
      </c>
      <c r="G207" s="22" t="s">
        <v>243</v>
      </c>
      <c r="H207" s="22" t="s">
        <v>237</v>
      </c>
      <c r="I207" s="22" t="s">
        <v>309</v>
      </c>
      <c r="J207" s="17">
        <f>IFERROR(INDEX(Cost_Components!$K$2:$K$29,MATCH(E207,Cost_Components!$A$2:$A$29,0)),"")</f>
        <v>1</v>
      </c>
      <c r="K207" s="17">
        <f t="shared" si="30"/>
        <v>0.76230769230769235</v>
      </c>
      <c r="L207" s="17">
        <f>IFERROR(INDEX(Cost_Components!$S$2:$S$29,MATCH(E207,Cost_Components!$A$2:$A$29,0)),"")</f>
        <v>0.31</v>
      </c>
      <c r="M207" s="28">
        <f>IFERROR(INDEX(Cost_Components!$L$2:$L$29,MATCH(E207,Cost_Components!$A$2:$A$29,0)),"")</f>
        <v>1</v>
      </c>
      <c r="N207" s="29">
        <f>IFERROR(INDEX(Cost_Components!$P$2:$P$29,MATCH(E207,Cost_Components!$A$2:$A$29,0)),"")</f>
        <v>115.1062307</v>
      </c>
      <c r="O207" s="23">
        <f t="shared" si="31"/>
        <v>93420.516824268299</v>
      </c>
      <c r="P207" s="23">
        <f t="shared" si="32"/>
        <v>86616.377579628796</v>
      </c>
      <c r="Q207" s="23">
        <f t="shared" si="33"/>
        <v>3090726.2694245083</v>
      </c>
      <c r="R207" s="23">
        <f t="shared" si="34"/>
        <v>8197310.7766402084</v>
      </c>
      <c r="S207" s="23">
        <f t="shared" si="35"/>
        <v>5106584.5072157001</v>
      </c>
      <c r="T207" s="16">
        <f>IFERROR(INDEX(Cost_Components!$R$2:$R$29,MATCH(E207,Cost_Components!$A$2:$A$29,0)),"")</f>
        <v>1</v>
      </c>
      <c r="U207" s="26">
        <f>IFERROR(INDEX(Cost_Components!$Q$2:$Q$29,MATCH(E207,Cost_Components!$A$2:$A$29,0)),"")</f>
        <v>2023</v>
      </c>
      <c r="V207" s="30">
        <f>1/(1+Calculation_Assumptions!$B$5)^(B207-Calculation_Assumptions!$B$2)</f>
        <v>0.50669174842969467</v>
      </c>
      <c r="W207" s="23">
        <f t="shared" si="36"/>
        <v>1566045.4973722917</v>
      </c>
      <c r="X207" s="23">
        <f t="shared" si="37"/>
        <v>4153509.7298374055</v>
      </c>
      <c r="Y207" s="23">
        <f t="shared" si="38"/>
        <v>2587464.232465114</v>
      </c>
      <c r="Z207" s="17">
        <f>IFERROR(INDEX(Cost_Components!$T$2:$T$29,MATCH(E207,Cost_Components!$A$2:$A$29,0)),"")</f>
        <v>0.8</v>
      </c>
      <c r="AA207" s="26">
        <f>IFERROR(INDEX(Cost_Components!$U$2:$U$29,MATCH(E207,Cost_Components!$A$2:$A$29,0)),"")</f>
        <v>2025</v>
      </c>
      <c r="AB207" s="26">
        <f>IFERROR(INDEX(Cost_Components!$V$2:$V$29,MATCH(E207,Cost_Components!$A$2:$A$29,0)),"")</f>
        <v>2050</v>
      </c>
      <c r="AC207" s="26">
        <f>IFERROR(INDEX(Cost_Components!$M$2:$M$29,MATCH(E207,Cost_Components!$A$2:$A$29,0)),"")</f>
        <v>0</v>
      </c>
      <c r="AD207" s="26">
        <f>IFERROR(INDEX(Cost_Components!$N$2:$N$29,MATCH(E207,Cost_Components!$A$2:$A$29,0)),"")</f>
        <v>95</v>
      </c>
      <c r="AE207" s="16" t="str">
        <f>IFERROR(INDEX(Cost_Components!$O$2:$O$29,MATCH(E207,Cost_Components!$A$2:$A$29,0)),"")</f>
        <v>Both</v>
      </c>
      <c r="AF207" s="11">
        <v>93420.516824268299</v>
      </c>
      <c r="AG207" s="11">
        <v>86616.377579628796</v>
      </c>
      <c r="AH207" s="23">
        <f t="shared" si="39"/>
        <v>1</v>
      </c>
    </row>
    <row r="208" spans="1:34" hidden="1">
      <c r="A208" t="s">
        <v>242</v>
      </c>
      <c r="B208" s="20">
        <v>2049</v>
      </c>
      <c r="C208" t="s">
        <v>242</v>
      </c>
      <c r="D208" t="s">
        <v>232</v>
      </c>
      <c r="E208" s="22" t="s">
        <v>320</v>
      </c>
      <c r="F208" s="22" t="s">
        <v>321</v>
      </c>
      <c r="G208" s="22" t="s">
        <v>243</v>
      </c>
      <c r="H208" s="22" t="s">
        <v>237</v>
      </c>
      <c r="I208" s="22" t="s">
        <v>309</v>
      </c>
      <c r="J208" s="17">
        <f>IFERROR(INDEX(Cost_Components!$K$2:$K$29,MATCH(E208,Cost_Components!$A$2:$A$29,0)),"")</f>
        <v>1</v>
      </c>
      <c r="K208" s="17">
        <f t="shared" si="30"/>
        <v>0.7811538461538462</v>
      </c>
      <c r="L208" s="17">
        <f>IFERROR(INDEX(Cost_Components!$S$2:$S$29,MATCH(E208,Cost_Components!$A$2:$A$29,0)),"")</f>
        <v>0.31</v>
      </c>
      <c r="M208" s="28">
        <f>IFERROR(INDEX(Cost_Components!$L$2:$L$29,MATCH(E208,Cost_Components!$A$2:$A$29,0)),"")</f>
        <v>1</v>
      </c>
      <c r="N208" s="29">
        <f>IFERROR(INDEX(Cost_Components!$P$2:$P$29,MATCH(E208,Cost_Components!$A$2:$A$29,0)),"")</f>
        <v>115.1062307</v>
      </c>
      <c r="O208" s="23">
        <f t="shared" si="31"/>
        <v>95615.481799049594</v>
      </c>
      <c r="P208" s="23">
        <f t="shared" si="32"/>
        <v>88325.956394019799</v>
      </c>
      <c r="Q208" s="23">
        <f t="shared" si="33"/>
        <v>3151729.0531813367</v>
      </c>
      <c r="R208" s="23">
        <f t="shared" si="34"/>
        <v>8597330.5699254442</v>
      </c>
      <c r="S208" s="23">
        <f t="shared" si="35"/>
        <v>5445601.516744107</v>
      </c>
      <c r="T208" s="16">
        <f>IFERROR(INDEX(Cost_Components!$R$2:$R$29,MATCH(E208,Cost_Components!$A$2:$A$29,0)),"")</f>
        <v>1</v>
      </c>
      <c r="U208" s="26">
        <f>IFERROR(INDEX(Cost_Components!$Q$2:$Q$29,MATCH(E208,Cost_Components!$A$2:$A$29,0)),"")</f>
        <v>2023</v>
      </c>
      <c r="V208" s="30">
        <f>1/(1+Calculation_Assumptions!$B$5)^(B208-Calculation_Assumptions!$B$2)</f>
        <v>0.49193373633950943</v>
      </c>
      <c r="W208" s="23">
        <f t="shared" si="36"/>
        <v>1550441.8490612793</v>
      </c>
      <c r="X208" s="23">
        <f t="shared" si="37"/>
        <v>4229316.9498093082</v>
      </c>
      <c r="Y208" s="23">
        <f t="shared" si="38"/>
        <v>2678875.1007480281</v>
      </c>
      <c r="Z208" s="17">
        <f>IFERROR(INDEX(Cost_Components!$T$2:$T$29,MATCH(E208,Cost_Components!$A$2:$A$29,0)),"")</f>
        <v>0.8</v>
      </c>
      <c r="AA208" s="26">
        <f>IFERROR(INDEX(Cost_Components!$U$2:$U$29,MATCH(E208,Cost_Components!$A$2:$A$29,0)),"")</f>
        <v>2025</v>
      </c>
      <c r="AB208" s="26">
        <f>IFERROR(INDEX(Cost_Components!$V$2:$V$29,MATCH(E208,Cost_Components!$A$2:$A$29,0)),"")</f>
        <v>2050</v>
      </c>
      <c r="AC208" s="26">
        <f>IFERROR(INDEX(Cost_Components!$M$2:$M$29,MATCH(E208,Cost_Components!$A$2:$A$29,0)),"")</f>
        <v>0</v>
      </c>
      <c r="AD208" s="26">
        <f>IFERROR(INDEX(Cost_Components!$N$2:$N$29,MATCH(E208,Cost_Components!$A$2:$A$29,0)),"")</f>
        <v>95</v>
      </c>
      <c r="AE208" s="16" t="str">
        <f>IFERROR(INDEX(Cost_Components!$O$2:$O$29,MATCH(E208,Cost_Components!$A$2:$A$29,0)),"")</f>
        <v>Both</v>
      </c>
      <c r="AF208" s="11">
        <v>95615.481799049594</v>
      </c>
      <c r="AG208" s="11">
        <v>88325.956394019799</v>
      </c>
      <c r="AH208" s="23">
        <f t="shared" si="39"/>
        <v>1</v>
      </c>
    </row>
    <row r="209" spans="1:34" hidden="1">
      <c r="A209" t="s">
        <v>242</v>
      </c>
      <c r="B209" s="20">
        <v>2050</v>
      </c>
      <c r="C209" t="s">
        <v>242</v>
      </c>
      <c r="D209" t="s">
        <v>232</v>
      </c>
      <c r="E209" s="22" t="s">
        <v>320</v>
      </c>
      <c r="F209" s="22" t="s">
        <v>321</v>
      </c>
      <c r="G209" s="22" t="s">
        <v>243</v>
      </c>
      <c r="H209" s="22" t="s">
        <v>237</v>
      </c>
      <c r="I209" s="22" t="s">
        <v>309</v>
      </c>
      <c r="J209" s="17">
        <f>IFERROR(INDEX(Cost_Components!$K$2:$K$29,MATCH(E209,Cost_Components!$A$2:$A$29,0)),"")</f>
        <v>1</v>
      </c>
      <c r="K209" s="17">
        <f t="shared" si="30"/>
        <v>0.8</v>
      </c>
      <c r="L209" s="17">
        <f>IFERROR(INDEX(Cost_Components!$S$2:$S$29,MATCH(E209,Cost_Components!$A$2:$A$29,0)),"")</f>
        <v>0.31</v>
      </c>
      <c r="M209" s="28">
        <f>IFERROR(INDEX(Cost_Components!$L$2:$L$29,MATCH(E209,Cost_Components!$A$2:$A$29,0)),"")</f>
        <v>1</v>
      </c>
      <c r="N209" s="29">
        <f>IFERROR(INDEX(Cost_Components!$P$2:$P$29,MATCH(E209,Cost_Components!$A$2:$A$29,0)),"")</f>
        <v>115.1062307</v>
      </c>
      <c r="O209" s="23">
        <f t="shared" si="31"/>
        <v>97844.014707780807</v>
      </c>
      <c r="P209" s="23">
        <f t="shared" si="32"/>
        <v>90057.496582220905</v>
      </c>
      <c r="Q209" s="23">
        <f t="shared" si="33"/>
        <v>3213515.4831358502</v>
      </c>
      <c r="R209" s="23">
        <f t="shared" si="34"/>
        <v>9009964.5836544074</v>
      </c>
      <c r="S209" s="23">
        <f t="shared" si="35"/>
        <v>5796449.1005185572</v>
      </c>
      <c r="T209" s="16">
        <f>IFERROR(INDEX(Cost_Components!$R$2:$R$29,MATCH(E209,Cost_Components!$A$2:$A$29,0)),"")</f>
        <v>1</v>
      </c>
      <c r="U209" s="26">
        <f>IFERROR(INDEX(Cost_Components!$Q$2:$Q$29,MATCH(E209,Cost_Components!$A$2:$A$29,0)),"")</f>
        <v>2023</v>
      </c>
      <c r="V209" s="30">
        <f>1/(1+Calculation_Assumptions!$B$5)^(B209-Calculation_Assumptions!$B$2)</f>
        <v>0.47760556926165965</v>
      </c>
      <c r="W209" s="23">
        <f t="shared" si="36"/>
        <v>1534792.8916542549</v>
      </c>
      <c r="X209" s="23">
        <f t="shared" si="37"/>
        <v>4303209.2640036559</v>
      </c>
      <c r="Y209" s="23">
        <f t="shared" si="38"/>
        <v>2768416.3723494005</v>
      </c>
      <c r="Z209" s="17">
        <f>IFERROR(INDEX(Cost_Components!$T$2:$T$29,MATCH(E209,Cost_Components!$A$2:$A$29,0)),"")</f>
        <v>0.8</v>
      </c>
      <c r="AA209" s="26">
        <f>IFERROR(INDEX(Cost_Components!$U$2:$U$29,MATCH(E209,Cost_Components!$A$2:$A$29,0)),"")</f>
        <v>2025</v>
      </c>
      <c r="AB209" s="26">
        <f>IFERROR(INDEX(Cost_Components!$V$2:$V$29,MATCH(E209,Cost_Components!$A$2:$A$29,0)),"")</f>
        <v>2050</v>
      </c>
      <c r="AC209" s="26">
        <f>IFERROR(INDEX(Cost_Components!$M$2:$M$29,MATCH(E209,Cost_Components!$A$2:$A$29,0)),"")</f>
        <v>0</v>
      </c>
      <c r="AD209" s="26">
        <f>IFERROR(INDEX(Cost_Components!$N$2:$N$29,MATCH(E209,Cost_Components!$A$2:$A$29,0)),"")</f>
        <v>95</v>
      </c>
      <c r="AE209" s="16" t="str">
        <f>IFERROR(INDEX(Cost_Components!$O$2:$O$29,MATCH(E209,Cost_Components!$A$2:$A$29,0)),"")</f>
        <v>Both</v>
      </c>
      <c r="AF209" s="11">
        <v>97844.014707780807</v>
      </c>
      <c r="AG209" s="11">
        <v>90057.496582220905</v>
      </c>
      <c r="AH209" s="23">
        <f t="shared" si="39"/>
        <v>1</v>
      </c>
    </row>
    <row r="210" spans="1:34" hidden="1">
      <c r="A210" t="s">
        <v>242</v>
      </c>
      <c r="B210" s="20">
        <v>2025</v>
      </c>
      <c r="C210" t="s">
        <v>242</v>
      </c>
      <c r="D210" t="s">
        <v>208</v>
      </c>
      <c r="E210" s="22" t="s">
        <v>323</v>
      </c>
      <c r="F210" s="22" t="s">
        <v>324</v>
      </c>
      <c r="G210" s="22" t="s">
        <v>245</v>
      </c>
      <c r="H210" s="22" t="s">
        <v>237</v>
      </c>
      <c r="I210" s="22" t="s">
        <v>309</v>
      </c>
      <c r="J210" s="17">
        <f>IFERROR(INDEX(Cost_Components!$K$2:$K$29,MATCH(E210,Cost_Components!$A$2:$A$29,0)),"")</f>
        <v>1</v>
      </c>
      <c r="K210" s="17">
        <f t="shared" si="30"/>
        <v>0.32884615384615384</v>
      </c>
      <c r="L210" s="17">
        <f>IFERROR(INDEX(Cost_Components!$S$2:$S$29,MATCH(E210,Cost_Components!$A$2:$A$29,0)),"")</f>
        <v>0.31</v>
      </c>
      <c r="M210" s="28">
        <f>IFERROR(INDEX(Cost_Components!$L$2:$L$29,MATCH(E210,Cost_Components!$A$2:$A$29,0)),"")</f>
        <v>1</v>
      </c>
      <c r="N210" s="29">
        <f>IFERROR(INDEX(Cost_Components!$P$2:$P$29,MATCH(E210,Cost_Components!$A$2:$A$29,0)),"")</f>
        <v>5.133311162</v>
      </c>
      <c r="O210" s="23">
        <f t="shared" si="31"/>
        <v>404801.05375357199</v>
      </c>
      <c r="P210" s="23">
        <f t="shared" si="32"/>
        <v>404599.08998336102</v>
      </c>
      <c r="Q210" s="23">
        <f t="shared" si="33"/>
        <v>643849.23767145514</v>
      </c>
      <c r="R210" s="23">
        <f t="shared" si="34"/>
        <v>683332.36589126929</v>
      </c>
      <c r="S210" s="23">
        <f t="shared" si="35"/>
        <v>39483.128219814156</v>
      </c>
      <c r="T210" s="16">
        <f>IFERROR(INDEX(Cost_Components!$R$2:$R$29,MATCH(E210,Cost_Components!$A$2:$A$29,0)),"")</f>
        <v>1</v>
      </c>
      <c r="U210" s="26">
        <f>IFERROR(INDEX(Cost_Components!$Q$2:$Q$29,MATCH(E210,Cost_Components!$A$2:$A$29,0)),"")</f>
        <v>2023</v>
      </c>
      <c r="V210" s="30">
        <f>1/(1+Calculation_Assumptions!$B$5)^(B210-Calculation_Assumptions!$B$2)</f>
        <v>1</v>
      </c>
      <c r="W210" s="23">
        <f t="shared" si="36"/>
        <v>643849.23767145514</v>
      </c>
      <c r="X210" s="23">
        <f t="shared" si="37"/>
        <v>683332.36589126929</v>
      </c>
      <c r="Y210" s="23">
        <f t="shared" si="38"/>
        <v>39483.128219814156</v>
      </c>
      <c r="Z210" s="17">
        <f>IFERROR(INDEX(Cost_Components!$T$2:$T$29,MATCH(E210,Cost_Components!$A$2:$A$29,0)),"")</f>
        <v>0.8</v>
      </c>
      <c r="AA210" s="26">
        <f>IFERROR(INDEX(Cost_Components!$U$2:$U$29,MATCH(E210,Cost_Components!$A$2:$A$29,0)),"")</f>
        <v>2025</v>
      </c>
      <c r="AB210" s="26">
        <f>IFERROR(INDEX(Cost_Components!$V$2:$V$29,MATCH(E210,Cost_Components!$A$2:$A$29,0)),"")</f>
        <v>2050</v>
      </c>
      <c r="AC210" s="26">
        <f>IFERROR(INDEX(Cost_Components!$M$2:$M$29,MATCH(E210,Cost_Components!$A$2:$A$29,0)),"")</f>
        <v>30</v>
      </c>
      <c r="AD210" s="26">
        <f>IFERROR(INDEX(Cost_Components!$N$2:$N$29,MATCH(E210,Cost_Components!$A$2:$A$29,0)),"")</f>
        <v>95</v>
      </c>
      <c r="AE210" s="16" t="str">
        <f>IFERROR(INDEX(Cost_Components!$O$2:$O$29,MATCH(E210,Cost_Components!$A$2:$A$29,0)),"")</f>
        <v>Both</v>
      </c>
      <c r="AF210" s="11">
        <v>404801.05375357199</v>
      </c>
      <c r="AG210" s="11">
        <v>404599.08998336102</v>
      </c>
      <c r="AH210" s="23">
        <f t="shared" si="39"/>
        <v>1</v>
      </c>
    </row>
    <row r="211" spans="1:34" hidden="1">
      <c r="A211" t="s">
        <v>242</v>
      </c>
      <c r="B211" s="20">
        <v>2026</v>
      </c>
      <c r="C211" t="s">
        <v>242</v>
      </c>
      <c r="D211" t="s">
        <v>208</v>
      </c>
      <c r="E211" s="22" t="s">
        <v>323</v>
      </c>
      <c r="F211" s="22" t="s">
        <v>324</v>
      </c>
      <c r="G211" s="22" t="s">
        <v>245</v>
      </c>
      <c r="H211" s="22" t="s">
        <v>237</v>
      </c>
      <c r="I211" s="22" t="s">
        <v>309</v>
      </c>
      <c r="J211" s="17">
        <f>IFERROR(INDEX(Cost_Components!$K$2:$K$29,MATCH(E211,Cost_Components!$A$2:$A$29,0)),"")</f>
        <v>1</v>
      </c>
      <c r="K211" s="17">
        <f t="shared" si="30"/>
        <v>0.34769230769230769</v>
      </c>
      <c r="L211" s="17">
        <f>IFERROR(INDEX(Cost_Components!$S$2:$S$29,MATCH(E211,Cost_Components!$A$2:$A$29,0)),"")</f>
        <v>0.31</v>
      </c>
      <c r="M211" s="28">
        <f>IFERROR(INDEX(Cost_Components!$L$2:$L$29,MATCH(E211,Cost_Components!$A$2:$A$29,0)),"")</f>
        <v>1</v>
      </c>
      <c r="N211" s="29">
        <f>IFERROR(INDEX(Cost_Components!$P$2:$P$29,MATCH(E211,Cost_Components!$A$2:$A$29,0)),"")</f>
        <v>5.133311162</v>
      </c>
      <c r="O211" s="23">
        <f t="shared" si="31"/>
        <v>400177.53645826899</v>
      </c>
      <c r="P211" s="23">
        <f t="shared" si="32"/>
        <v>399609.47263718798</v>
      </c>
      <c r="Q211" s="23">
        <f t="shared" si="33"/>
        <v>635909.1275621173</v>
      </c>
      <c r="R211" s="23">
        <f t="shared" si="34"/>
        <v>714241.99095128325</v>
      </c>
      <c r="S211" s="23">
        <f t="shared" si="35"/>
        <v>78332.863389165956</v>
      </c>
      <c r="T211" s="16">
        <f>IFERROR(INDEX(Cost_Components!$R$2:$R$29,MATCH(E211,Cost_Components!$A$2:$A$29,0)),"")</f>
        <v>1</v>
      </c>
      <c r="U211" s="26">
        <f>IFERROR(INDEX(Cost_Components!$Q$2:$Q$29,MATCH(E211,Cost_Components!$A$2:$A$29,0)),"")</f>
        <v>2023</v>
      </c>
      <c r="V211" s="30">
        <f>1/(1+Calculation_Assumptions!$B$5)^(B211-Calculation_Assumptions!$B$2)</f>
        <v>0.970873786407767</v>
      </c>
      <c r="W211" s="23">
        <f t="shared" si="36"/>
        <v>617387.50248749251</v>
      </c>
      <c r="X211" s="23">
        <f t="shared" si="37"/>
        <v>693438.8261662944</v>
      </c>
      <c r="Y211" s="23">
        <f t="shared" si="38"/>
        <v>76051.323678801898</v>
      </c>
      <c r="Z211" s="17">
        <f>IFERROR(INDEX(Cost_Components!$T$2:$T$29,MATCH(E211,Cost_Components!$A$2:$A$29,0)),"")</f>
        <v>0.8</v>
      </c>
      <c r="AA211" s="26">
        <f>IFERROR(INDEX(Cost_Components!$U$2:$U$29,MATCH(E211,Cost_Components!$A$2:$A$29,0)),"")</f>
        <v>2025</v>
      </c>
      <c r="AB211" s="26">
        <f>IFERROR(INDEX(Cost_Components!$V$2:$V$29,MATCH(E211,Cost_Components!$A$2:$A$29,0)),"")</f>
        <v>2050</v>
      </c>
      <c r="AC211" s="26">
        <f>IFERROR(INDEX(Cost_Components!$M$2:$M$29,MATCH(E211,Cost_Components!$A$2:$A$29,0)),"")</f>
        <v>30</v>
      </c>
      <c r="AD211" s="26">
        <f>IFERROR(INDEX(Cost_Components!$N$2:$N$29,MATCH(E211,Cost_Components!$A$2:$A$29,0)),"")</f>
        <v>95</v>
      </c>
      <c r="AE211" s="16" t="str">
        <f>IFERROR(INDEX(Cost_Components!$O$2:$O$29,MATCH(E211,Cost_Components!$A$2:$A$29,0)),"")</f>
        <v>Both</v>
      </c>
      <c r="AF211" s="11">
        <v>400177.53645826899</v>
      </c>
      <c r="AG211" s="11">
        <v>399609.47263718798</v>
      </c>
      <c r="AH211" s="23">
        <f t="shared" si="39"/>
        <v>1</v>
      </c>
    </row>
    <row r="212" spans="1:34" hidden="1">
      <c r="A212" t="s">
        <v>242</v>
      </c>
      <c r="B212" s="20">
        <v>2027</v>
      </c>
      <c r="C212" t="s">
        <v>242</v>
      </c>
      <c r="D212" t="s">
        <v>208</v>
      </c>
      <c r="E212" s="22" t="s">
        <v>323</v>
      </c>
      <c r="F212" s="22" t="s">
        <v>324</v>
      </c>
      <c r="G212" s="22" t="s">
        <v>245</v>
      </c>
      <c r="H212" s="22" t="s">
        <v>237</v>
      </c>
      <c r="I212" s="22" t="s">
        <v>309</v>
      </c>
      <c r="J212" s="17">
        <f>IFERROR(INDEX(Cost_Components!$K$2:$K$29,MATCH(E212,Cost_Components!$A$2:$A$29,0)),"")</f>
        <v>1</v>
      </c>
      <c r="K212" s="17">
        <f t="shared" si="30"/>
        <v>0.36653846153846154</v>
      </c>
      <c r="L212" s="17">
        <f>IFERROR(INDEX(Cost_Components!$S$2:$S$29,MATCH(E212,Cost_Components!$A$2:$A$29,0)),"")</f>
        <v>0.31</v>
      </c>
      <c r="M212" s="28">
        <f>IFERROR(INDEX(Cost_Components!$L$2:$L$29,MATCH(E212,Cost_Components!$A$2:$A$29,0)),"")</f>
        <v>1</v>
      </c>
      <c r="N212" s="29">
        <f>IFERROR(INDEX(Cost_Components!$P$2:$P$29,MATCH(E212,Cost_Components!$A$2:$A$29,0)),"")</f>
        <v>5.133311162</v>
      </c>
      <c r="O212" s="23">
        <f t="shared" si="31"/>
        <v>400777.49723247002</v>
      </c>
      <c r="P212" s="23">
        <f t="shared" si="32"/>
        <v>399707.50589241501</v>
      </c>
      <c r="Q212" s="23">
        <f t="shared" si="33"/>
        <v>636065.13047514157</v>
      </c>
      <c r="R212" s="23">
        <f t="shared" si="34"/>
        <v>754085.29493109032</v>
      </c>
      <c r="S212" s="23">
        <f t="shared" si="35"/>
        <v>118020.16445594875</v>
      </c>
      <c r="T212" s="16">
        <f>IFERROR(INDEX(Cost_Components!$R$2:$R$29,MATCH(E212,Cost_Components!$A$2:$A$29,0)),"")</f>
        <v>1</v>
      </c>
      <c r="U212" s="26">
        <f>IFERROR(INDEX(Cost_Components!$Q$2:$Q$29,MATCH(E212,Cost_Components!$A$2:$A$29,0)),"")</f>
        <v>2023</v>
      </c>
      <c r="V212" s="30">
        <f>1/(1+Calculation_Assumptions!$B$5)^(B212-Calculation_Assumptions!$B$2)</f>
        <v>0.94259590913375435</v>
      </c>
      <c r="W212" s="23">
        <f t="shared" si="36"/>
        <v>599552.38992849621</v>
      </c>
      <c r="X212" s="23">
        <f t="shared" si="37"/>
        <v>710797.71413996641</v>
      </c>
      <c r="Y212" s="23">
        <f t="shared" si="38"/>
        <v>111245.32421147022</v>
      </c>
      <c r="Z212" s="17">
        <f>IFERROR(INDEX(Cost_Components!$T$2:$T$29,MATCH(E212,Cost_Components!$A$2:$A$29,0)),"")</f>
        <v>0.8</v>
      </c>
      <c r="AA212" s="26">
        <f>IFERROR(INDEX(Cost_Components!$U$2:$U$29,MATCH(E212,Cost_Components!$A$2:$A$29,0)),"")</f>
        <v>2025</v>
      </c>
      <c r="AB212" s="26">
        <f>IFERROR(INDEX(Cost_Components!$V$2:$V$29,MATCH(E212,Cost_Components!$A$2:$A$29,0)),"")</f>
        <v>2050</v>
      </c>
      <c r="AC212" s="26">
        <f>IFERROR(INDEX(Cost_Components!$M$2:$M$29,MATCH(E212,Cost_Components!$A$2:$A$29,0)),"")</f>
        <v>30</v>
      </c>
      <c r="AD212" s="26">
        <f>IFERROR(INDEX(Cost_Components!$N$2:$N$29,MATCH(E212,Cost_Components!$A$2:$A$29,0)),"")</f>
        <v>95</v>
      </c>
      <c r="AE212" s="16" t="str">
        <f>IFERROR(INDEX(Cost_Components!$O$2:$O$29,MATCH(E212,Cost_Components!$A$2:$A$29,0)),"")</f>
        <v>Both</v>
      </c>
      <c r="AF212" s="11">
        <v>400777.49723247002</v>
      </c>
      <c r="AG212" s="11">
        <v>399707.50589241501</v>
      </c>
      <c r="AH212" s="23">
        <f t="shared" si="39"/>
        <v>1</v>
      </c>
    </row>
    <row r="213" spans="1:34" hidden="1">
      <c r="A213" t="s">
        <v>242</v>
      </c>
      <c r="B213" s="20">
        <v>2028</v>
      </c>
      <c r="C213" t="s">
        <v>242</v>
      </c>
      <c r="D213" t="s">
        <v>208</v>
      </c>
      <c r="E213" s="22" t="s">
        <v>323</v>
      </c>
      <c r="F213" s="22" t="s">
        <v>324</v>
      </c>
      <c r="G213" s="22" t="s">
        <v>245</v>
      </c>
      <c r="H213" s="22" t="s">
        <v>237</v>
      </c>
      <c r="I213" s="22" t="s">
        <v>309</v>
      </c>
      <c r="J213" s="17">
        <f>IFERROR(INDEX(Cost_Components!$K$2:$K$29,MATCH(E213,Cost_Components!$A$2:$A$29,0)),"")</f>
        <v>1</v>
      </c>
      <c r="K213" s="17">
        <f t="shared" si="30"/>
        <v>0.38538461538461538</v>
      </c>
      <c r="L213" s="17">
        <f>IFERROR(INDEX(Cost_Components!$S$2:$S$29,MATCH(E213,Cost_Components!$A$2:$A$29,0)),"")</f>
        <v>0.31</v>
      </c>
      <c r="M213" s="28">
        <f>IFERROR(INDEX(Cost_Components!$L$2:$L$29,MATCH(E213,Cost_Components!$A$2:$A$29,0)),"")</f>
        <v>1</v>
      </c>
      <c r="N213" s="29">
        <f>IFERROR(INDEX(Cost_Components!$P$2:$P$29,MATCH(E213,Cost_Components!$A$2:$A$29,0)),"")</f>
        <v>5.133311162</v>
      </c>
      <c r="O213" s="23">
        <f t="shared" si="31"/>
        <v>405009.051704927</v>
      </c>
      <c r="P213" s="23">
        <f t="shared" si="32"/>
        <v>403321.32260576502</v>
      </c>
      <c r="Q213" s="23">
        <f t="shared" si="33"/>
        <v>641815.89263348072</v>
      </c>
      <c r="R213" s="23">
        <f t="shared" si="34"/>
        <v>801229.06184599723</v>
      </c>
      <c r="S213" s="23">
        <f t="shared" si="35"/>
        <v>159413.16921251651</v>
      </c>
      <c r="T213" s="16">
        <f>IFERROR(INDEX(Cost_Components!$R$2:$R$29,MATCH(E213,Cost_Components!$A$2:$A$29,0)),"")</f>
        <v>1</v>
      </c>
      <c r="U213" s="26">
        <f>IFERROR(INDEX(Cost_Components!$Q$2:$Q$29,MATCH(E213,Cost_Components!$A$2:$A$29,0)),"")</f>
        <v>2023</v>
      </c>
      <c r="V213" s="30">
        <f>1/(1+Calculation_Assumptions!$B$5)^(B213-Calculation_Assumptions!$B$2)</f>
        <v>0.91514165935315961</v>
      </c>
      <c r="W213" s="23">
        <f t="shared" si="36"/>
        <v>587352.46098383283</v>
      </c>
      <c r="X213" s="23">
        <f t="shared" si="37"/>
        <v>733238.09317972127</v>
      </c>
      <c r="Y213" s="23">
        <f t="shared" si="38"/>
        <v>145885.63219588838</v>
      </c>
      <c r="Z213" s="17">
        <f>IFERROR(INDEX(Cost_Components!$T$2:$T$29,MATCH(E213,Cost_Components!$A$2:$A$29,0)),"")</f>
        <v>0.8</v>
      </c>
      <c r="AA213" s="26">
        <f>IFERROR(INDEX(Cost_Components!$U$2:$U$29,MATCH(E213,Cost_Components!$A$2:$A$29,0)),"")</f>
        <v>2025</v>
      </c>
      <c r="AB213" s="26">
        <f>IFERROR(INDEX(Cost_Components!$V$2:$V$29,MATCH(E213,Cost_Components!$A$2:$A$29,0)),"")</f>
        <v>2050</v>
      </c>
      <c r="AC213" s="26">
        <f>IFERROR(INDEX(Cost_Components!$M$2:$M$29,MATCH(E213,Cost_Components!$A$2:$A$29,0)),"")</f>
        <v>30</v>
      </c>
      <c r="AD213" s="26">
        <f>IFERROR(INDEX(Cost_Components!$N$2:$N$29,MATCH(E213,Cost_Components!$A$2:$A$29,0)),"")</f>
        <v>95</v>
      </c>
      <c r="AE213" s="16" t="str">
        <f>IFERROR(INDEX(Cost_Components!$O$2:$O$29,MATCH(E213,Cost_Components!$A$2:$A$29,0)),"")</f>
        <v>Both</v>
      </c>
      <c r="AF213" s="11">
        <v>405009.051704927</v>
      </c>
      <c r="AG213" s="11">
        <v>403321.32260576502</v>
      </c>
      <c r="AH213" s="23">
        <f t="shared" si="39"/>
        <v>1</v>
      </c>
    </row>
    <row r="214" spans="1:34" hidden="1">
      <c r="A214" t="s">
        <v>242</v>
      </c>
      <c r="B214" s="20">
        <v>2029</v>
      </c>
      <c r="C214" t="s">
        <v>242</v>
      </c>
      <c r="D214" t="s">
        <v>208</v>
      </c>
      <c r="E214" s="22" t="s">
        <v>323</v>
      </c>
      <c r="F214" s="22" t="s">
        <v>324</v>
      </c>
      <c r="G214" s="22" t="s">
        <v>245</v>
      </c>
      <c r="H214" s="22" t="s">
        <v>237</v>
      </c>
      <c r="I214" s="22" t="s">
        <v>309</v>
      </c>
      <c r="J214" s="17">
        <f>IFERROR(INDEX(Cost_Components!$K$2:$K$29,MATCH(E214,Cost_Components!$A$2:$A$29,0)),"")</f>
        <v>1</v>
      </c>
      <c r="K214" s="17">
        <f t="shared" si="30"/>
        <v>0.40423076923076923</v>
      </c>
      <c r="L214" s="17">
        <f>IFERROR(INDEX(Cost_Components!$S$2:$S$29,MATCH(E214,Cost_Components!$A$2:$A$29,0)),"")</f>
        <v>0.31</v>
      </c>
      <c r="M214" s="28">
        <f>IFERROR(INDEX(Cost_Components!$L$2:$L$29,MATCH(E214,Cost_Components!$A$2:$A$29,0)),"")</f>
        <v>1</v>
      </c>
      <c r="N214" s="29">
        <f>IFERROR(INDEX(Cost_Components!$P$2:$P$29,MATCH(E214,Cost_Components!$A$2:$A$29,0)),"")</f>
        <v>5.133311162</v>
      </c>
      <c r="O214" s="23">
        <f t="shared" si="31"/>
        <v>411926.77740314201</v>
      </c>
      <c r="P214" s="23">
        <f t="shared" si="32"/>
        <v>409518.61772425898</v>
      </c>
      <c r="Q214" s="23">
        <f t="shared" si="33"/>
        <v>651677.81233733241</v>
      </c>
      <c r="R214" s="23">
        <f t="shared" si="34"/>
        <v>854765.49573581549</v>
      </c>
      <c r="S214" s="23">
        <f t="shared" si="35"/>
        <v>203087.68339848309</v>
      </c>
      <c r="T214" s="16">
        <f>IFERROR(INDEX(Cost_Components!$R$2:$R$29,MATCH(E214,Cost_Components!$A$2:$A$29,0)),"")</f>
        <v>1</v>
      </c>
      <c r="U214" s="26">
        <f>IFERROR(INDEX(Cost_Components!$Q$2:$Q$29,MATCH(E214,Cost_Components!$A$2:$A$29,0)),"")</f>
        <v>2023</v>
      </c>
      <c r="V214" s="30">
        <f>1/(1+Calculation_Assumptions!$B$5)^(B214-Calculation_Assumptions!$B$2)</f>
        <v>0.888487047915689</v>
      </c>
      <c r="W214" s="23">
        <f t="shared" si="36"/>
        <v>579007.29567575082</v>
      </c>
      <c r="X214" s="23">
        <f t="shared" si="37"/>
        <v>759448.07196650514</v>
      </c>
      <c r="Y214" s="23">
        <f t="shared" si="38"/>
        <v>180440.77629075432</v>
      </c>
      <c r="Z214" s="17">
        <f>IFERROR(INDEX(Cost_Components!$T$2:$T$29,MATCH(E214,Cost_Components!$A$2:$A$29,0)),"")</f>
        <v>0.8</v>
      </c>
      <c r="AA214" s="26">
        <f>IFERROR(INDEX(Cost_Components!$U$2:$U$29,MATCH(E214,Cost_Components!$A$2:$A$29,0)),"")</f>
        <v>2025</v>
      </c>
      <c r="AB214" s="26">
        <f>IFERROR(INDEX(Cost_Components!$V$2:$V$29,MATCH(E214,Cost_Components!$A$2:$A$29,0)),"")</f>
        <v>2050</v>
      </c>
      <c r="AC214" s="26">
        <f>IFERROR(INDEX(Cost_Components!$M$2:$M$29,MATCH(E214,Cost_Components!$A$2:$A$29,0)),"")</f>
        <v>30</v>
      </c>
      <c r="AD214" s="26">
        <f>IFERROR(INDEX(Cost_Components!$N$2:$N$29,MATCH(E214,Cost_Components!$A$2:$A$29,0)),"")</f>
        <v>95</v>
      </c>
      <c r="AE214" s="16" t="str">
        <f>IFERROR(INDEX(Cost_Components!$O$2:$O$29,MATCH(E214,Cost_Components!$A$2:$A$29,0)),"")</f>
        <v>Both</v>
      </c>
      <c r="AF214" s="11">
        <v>411926.77740314201</v>
      </c>
      <c r="AG214" s="11">
        <v>409518.61772425898</v>
      </c>
      <c r="AH214" s="23">
        <f t="shared" si="39"/>
        <v>1</v>
      </c>
    </row>
    <row r="215" spans="1:34" hidden="1">
      <c r="A215" t="s">
        <v>242</v>
      </c>
      <c r="B215" s="20">
        <v>2030</v>
      </c>
      <c r="C215" t="s">
        <v>242</v>
      </c>
      <c r="D215" t="s">
        <v>208</v>
      </c>
      <c r="E215" s="22" t="s">
        <v>323</v>
      </c>
      <c r="F215" s="22" t="s">
        <v>324</v>
      </c>
      <c r="G215" s="22" t="s">
        <v>245</v>
      </c>
      <c r="H215" s="22" t="s">
        <v>237</v>
      </c>
      <c r="I215" s="22" t="s">
        <v>309</v>
      </c>
      <c r="J215" s="17">
        <f>IFERROR(INDEX(Cost_Components!$K$2:$K$29,MATCH(E215,Cost_Components!$A$2:$A$29,0)),"")</f>
        <v>1</v>
      </c>
      <c r="K215" s="17">
        <f t="shared" si="30"/>
        <v>0.42307692307692307</v>
      </c>
      <c r="L215" s="17">
        <f>IFERROR(INDEX(Cost_Components!$S$2:$S$29,MATCH(E215,Cost_Components!$A$2:$A$29,0)),"")</f>
        <v>0.31</v>
      </c>
      <c r="M215" s="28">
        <f>IFERROR(INDEX(Cost_Components!$L$2:$L$29,MATCH(E215,Cost_Components!$A$2:$A$29,0)),"")</f>
        <v>1</v>
      </c>
      <c r="N215" s="29">
        <f>IFERROR(INDEX(Cost_Components!$P$2:$P$29,MATCH(E215,Cost_Components!$A$2:$A$29,0)),"")</f>
        <v>5.133311162</v>
      </c>
      <c r="O215" s="23">
        <f t="shared" si="31"/>
        <v>420936.90728113498</v>
      </c>
      <c r="P215" s="23">
        <f t="shared" si="32"/>
        <v>417713.39715729398</v>
      </c>
      <c r="Q215" s="23">
        <f t="shared" si="33"/>
        <v>664718.38168478757</v>
      </c>
      <c r="R215" s="23">
        <f t="shared" si="34"/>
        <v>914184.66811861924</v>
      </c>
      <c r="S215" s="23">
        <f t="shared" si="35"/>
        <v>249466.28643383167</v>
      </c>
      <c r="T215" s="16">
        <f>IFERROR(INDEX(Cost_Components!$R$2:$R$29,MATCH(E215,Cost_Components!$A$2:$A$29,0)),"")</f>
        <v>1</v>
      </c>
      <c r="U215" s="26">
        <f>IFERROR(INDEX(Cost_Components!$Q$2:$Q$29,MATCH(E215,Cost_Components!$A$2:$A$29,0)),"")</f>
        <v>2023</v>
      </c>
      <c r="V215" s="30">
        <f>1/(1+Calculation_Assumptions!$B$5)^(B215-Calculation_Assumptions!$B$2)</f>
        <v>0.86260878438416411</v>
      </c>
      <c r="W215" s="23">
        <f t="shared" si="36"/>
        <v>573391.91518292343</v>
      </c>
      <c r="X215" s="23">
        <f t="shared" si="37"/>
        <v>788583.72526844265</v>
      </c>
      <c r="Y215" s="23">
        <f t="shared" si="38"/>
        <v>215191.81008551922</v>
      </c>
      <c r="Z215" s="17">
        <f>IFERROR(INDEX(Cost_Components!$T$2:$T$29,MATCH(E215,Cost_Components!$A$2:$A$29,0)),"")</f>
        <v>0.8</v>
      </c>
      <c r="AA215" s="26">
        <f>IFERROR(INDEX(Cost_Components!$U$2:$U$29,MATCH(E215,Cost_Components!$A$2:$A$29,0)),"")</f>
        <v>2025</v>
      </c>
      <c r="AB215" s="26">
        <f>IFERROR(INDEX(Cost_Components!$V$2:$V$29,MATCH(E215,Cost_Components!$A$2:$A$29,0)),"")</f>
        <v>2050</v>
      </c>
      <c r="AC215" s="26">
        <f>IFERROR(INDEX(Cost_Components!$M$2:$M$29,MATCH(E215,Cost_Components!$A$2:$A$29,0)),"")</f>
        <v>30</v>
      </c>
      <c r="AD215" s="26">
        <f>IFERROR(INDEX(Cost_Components!$N$2:$N$29,MATCH(E215,Cost_Components!$A$2:$A$29,0)),"")</f>
        <v>95</v>
      </c>
      <c r="AE215" s="16" t="str">
        <f>IFERROR(INDEX(Cost_Components!$O$2:$O$29,MATCH(E215,Cost_Components!$A$2:$A$29,0)),"")</f>
        <v>Both</v>
      </c>
      <c r="AF215" s="11">
        <v>420936.90728113498</v>
      </c>
      <c r="AG215" s="11">
        <v>417713.39715729398</v>
      </c>
      <c r="AH215" s="23">
        <f t="shared" si="39"/>
        <v>1</v>
      </c>
    </row>
    <row r="216" spans="1:34" hidden="1">
      <c r="A216" t="s">
        <v>242</v>
      </c>
      <c r="B216" s="20">
        <v>2031</v>
      </c>
      <c r="C216" t="s">
        <v>242</v>
      </c>
      <c r="D216" t="s">
        <v>208</v>
      </c>
      <c r="E216" s="22" t="s">
        <v>323</v>
      </c>
      <c r="F216" s="22" t="s">
        <v>324</v>
      </c>
      <c r="G216" s="22" t="s">
        <v>245</v>
      </c>
      <c r="H216" s="22" t="s">
        <v>237</v>
      </c>
      <c r="I216" s="22" t="s">
        <v>309</v>
      </c>
      <c r="J216" s="17">
        <f>IFERROR(INDEX(Cost_Components!$K$2:$K$29,MATCH(E216,Cost_Components!$A$2:$A$29,0)),"")</f>
        <v>1</v>
      </c>
      <c r="K216" s="17">
        <f t="shared" si="30"/>
        <v>0.44192307692307692</v>
      </c>
      <c r="L216" s="17">
        <f>IFERROR(INDEX(Cost_Components!$S$2:$S$29,MATCH(E216,Cost_Components!$A$2:$A$29,0)),"")</f>
        <v>0.31</v>
      </c>
      <c r="M216" s="28">
        <f>IFERROR(INDEX(Cost_Components!$L$2:$L$29,MATCH(E216,Cost_Components!$A$2:$A$29,0)),"")</f>
        <v>1</v>
      </c>
      <c r="N216" s="29">
        <f>IFERROR(INDEX(Cost_Components!$P$2:$P$29,MATCH(E216,Cost_Components!$A$2:$A$29,0)),"")</f>
        <v>5.133311162</v>
      </c>
      <c r="O216" s="23">
        <f t="shared" si="31"/>
        <v>431798.34877340699</v>
      </c>
      <c r="P216" s="23">
        <f t="shared" si="32"/>
        <v>427669.599473977</v>
      </c>
      <c r="Q216" s="23">
        <f t="shared" si="33"/>
        <v>680561.94987462903</v>
      </c>
      <c r="R216" s="23">
        <f t="shared" si="34"/>
        <v>979546.93105075473</v>
      </c>
      <c r="S216" s="23">
        <f t="shared" si="35"/>
        <v>298984.9811761257</v>
      </c>
      <c r="T216" s="16">
        <f>IFERROR(INDEX(Cost_Components!$R$2:$R$29,MATCH(E216,Cost_Components!$A$2:$A$29,0)),"")</f>
        <v>1</v>
      </c>
      <c r="U216" s="26">
        <f>IFERROR(INDEX(Cost_Components!$Q$2:$Q$29,MATCH(E216,Cost_Components!$A$2:$A$29,0)),"")</f>
        <v>2023</v>
      </c>
      <c r="V216" s="30">
        <f>1/(1+Calculation_Assumptions!$B$5)^(B216-Calculation_Assumptions!$B$2)</f>
        <v>0.83748425668365445</v>
      </c>
      <c r="W216" s="23">
        <f t="shared" si="36"/>
        <v>569959.91871793219</v>
      </c>
      <c r="X216" s="23">
        <f t="shared" si="37"/>
        <v>820355.13343779626</v>
      </c>
      <c r="Y216" s="23">
        <f t="shared" si="38"/>
        <v>250395.21471986405</v>
      </c>
      <c r="Z216" s="17">
        <f>IFERROR(INDEX(Cost_Components!$T$2:$T$29,MATCH(E216,Cost_Components!$A$2:$A$29,0)),"")</f>
        <v>0.8</v>
      </c>
      <c r="AA216" s="26">
        <f>IFERROR(INDEX(Cost_Components!$U$2:$U$29,MATCH(E216,Cost_Components!$A$2:$A$29,0)),"")</f>
        <v>2025</v>
      </c>
      <c r="AB216" s="26">
        <f>IFERROR(INDEX(Cost_Components!$V$2:$V$29,MATCH(E216,Cost_Components!$A$2:$A$29,0)),"")</f>
        <v>2050</v>
      </c>
      <c r="AC216" s="26">
        <f>IFERROR(INDEX(Cost_Components!$M$2:$M$29,MATCH(E216,Cost_Components!$A$2:$A$29,0)),"")</f>
        <v>30</v>
      </c>
      <c r="AD216" s="26">
        <f>IFERROR(INDEX(Cost_Components!$N$2:$N$29,MATCH(E216,Cost_Components!$A$2:$A$29,0)),"")</f>
        <v>95</v>
      </c>
      <c r="AE216" s="16" t="str">
        <f>IFERROR(INDEX(Cost_Components!$O$2:$O$29,MATCH(E216,Cost_Components!$A$2:$A$29,0)),"")</f>
        <v>Both</v>
      </c>
      <c r="AF216" s="11">
        <v>431798.34877340699</v>
      </c>
      <c r="AG216" s="11">
        <v>427669.599473977</v>
      </c>
      <c r="AH216" s="23">
        <f t="shared" si="39"/>
        <v>1</v>
      </c>
    </row>
    <row r="217" spans="1:34" hidden="1">
      <c r="A217" t="s">
        <v>242</v>
      </c>
      <c r="B217" s="20">
        <v>2032</v>
      </c>
      <c r="C217" t="s">
        <v>242</v>
      </c>
      <c r="D217" t="s">
        <v>208</v>
      </c>
      <c r="E217" s="22" t="s">
        <v>323</v>
      </c>
      <c r="F217" s="22" t="s">
        <v>324</v>
      </c>
      <c r="G217" s="22" t="s">
        <v>245</v>
      </c>
      <c r="H217" s="22" t="s">
        <v>237</v>
      </c>
      <c r="I217" s="22" t="s">
        <v>309</v>
      </c>
      <c r="J217" s="17">
        <f>IFERROR(INDEX(Cost_Components!$K$2:$K$29,MATCH(E217,Cost_Components!$A$2:$A$29,0)),"")</f>
        <v>1</v>
      </c>
      <c r="K217" s="17">
        <f t="shared" si="30"/>
        <v>0.46076923076923082</v>
      </c>
      <c r="L217" s="17">
        <f>IFERROR(INDEX(Cost_Components!$S$2:$S$29,MATCH(E217,Cost_Components!$A$2:$A$29,0)),"")</f>
        <v>0.31</v>
      </c>
      <c r="M217" s="28">
        <f>IFERROR(INDEX(Cost_Components!$L$2:$L$29,MATCH(E217,Cost_Components!$A$2:$A$29,0)),"")</f>
        <v>1</v>
      </c>
      <c r="N217" s="29">
        <f>IFERROR(INDEX(Cost_Components!$P$2:$P$29,MATCH(E217,Cost_Components!$A$2:$A$29,0)),"")</f>
        <v>5.133311162</v>
      </c>
      <c r="O217" s="23">
        <f t="shared" si="31"/>
        <v>444243.27329709998</v>
      </c>
      <c r="P217" s="23">
        <f t="shared" si="32"/>
        <v>439119.851613048</v>
      </c>
      <c r="Q217" s="23">
        <f t="shared" si="33"/>
        <v>698783.03907972341</v>
      </c>
      <c r="R217" s="23">
        <f t="shared" si="34"/>
        <v>1050756.1024016866</v>
      </c>
      <c r="S217" s="23">
        <f t="shared" si="35"/>
        <v>351973.06332196319</v>
      </c>
      <c r="T217" s="16">
        <f>IFERROR(INDEX(Cost_Components!$R$2:$R$29,MATCH(E217,Cost_Components!$A$2:$A$29,0)),"")</f>
        <v>1</v>
      </c>
      <c r="U217" s="26">
        <f>IFERROR(INDEX(Cost_Components!$Q$2:$Q$29,MATCH(E217,Cost_Components!$A$2:$A$29,0)),"")</f>
        <v>2023</v>
      </c>
      <c r="V217" s="30">
        <f>1/(1+Calculation_Assumptions!$B$5)^(B217-Calculation_Assumptions!$B$2)</f>
        <v>0.81309151134335378</v>
      </c>
      <c r="W217" s="23">
        <f t="shared" si="36"/>
        <v>568174.5573464341</v>
      </c>
      <c r="X217" s="23">
        <f t="shared" si="37"/>
        <v>854360.86735503911</v>
      </c>
      <c r="Y217" s="23">
        <f t="shared" si="38"/>
        <v>286186.31000860501</v>
      </c>
      <c r="Z217" s="17">
        <f>IFERROR(INDEX(Cost_Components!$T$2:$T$29,MATCH(E217,Cost_Components!$A$2:$A$29,0)),"")</f>
        <v>0.8</v>
      </c>
      <c r="AA217" s="26">
        <f>IFERROR(INDEX(Cost_Components!$U$2:$U$29,MATCH(E217,Cost_Components!$A$2:$A$29,0)),"")</f>
        <v>2025</v>
      </c>
      <c r="AB217" s="26">
        <f>IFERROR(INDEX(Cost_Components!$V$2:$V$29,MATCH(E217,Cost_Components!$A$2:$A$29,0)),"")</f>
        <v>2050</v>
      </c>
      <c r="AC217" s="26">
        <f>IFERROR(INDEX(Cost_Components!$M$2:$M$29,MATCH(E217,Cost_Components!$A$2:$A$29,0)),"")</f>
        <v>30</v>
      </c>
      <c r="AD217" s="26">
        <f>IFERROR(INDEX(Cost_Components!$N$2:$N$29,MATCH(E217,Cost_Components!$A$2:$A$29,0)),"")</f>
        <v>95</v>
      </c>
      <c r="AE217" s="16" t="str">
        <f>IFERROR(INDEX(Cost_Components!$O$2:$O$29,MATCH(E217,Cost_Components!$A$2:$A$29,0)),"")</f>
        <v>Both</v>
      </c>
      <c r="AF217" s="11">
        <v>444243.27329709998</v>
      </c>
      <c r="AG217" s="11">
        <v>439119.851613048</v>
      </c>
      <c r="AH217" s="23">
        <f t="shared" si="39"/>
        <v>1</v>
      </c>
    </row>
    <row r="218" spans="1:34" hidden="1">
      <c r="A218" t="s">
        <v>242</v>
      </c>
      <c r="B218" s="20">
        <v>2033</v>
      </c>
      <c r="C218" t="s">
        <v>242</v>
      </c>
      <c r="D218" t="s">
        <v>208</v>
      </c>
      <c r="E218" s="22" t="s">
        <v>323</v>
      </c>
      <c r="F218" s="22" t="s">
        <v>324</v>
      </c>
      <c r="G218" s="22" t="s">
        <v>245</v>
      </c>
      <c r="H218" s="22" t="s">
        <v>237</v>
      </c>
      <c r="I218" s="22" t="s">
        <v>309</v>
      </c>
      <c r="J218" s="17">
        <f>IFERROR(INDEX(Cost_Components!$K$2:$K$29,MATCH(E218,Cost_Components!$A$2:$A$29,0)),"")</f>
        <v>1</v>
      </c>
      <c r="K218" s="17">
        <f t="shared" si="30"/>
        <v>0.47961538461538467</v>
      </c>
      <c r="L218" s="17">
        <f>IFERROR(INDEX(Cost_Components!$S$2:$S$29,MATCH(E218,Cost_Components!$A$2:$A$29,0)),"")</f>
        <v>0.31</v>
      </c>
      <c r="M218" s="28">
        <f>IFERROR(INDEX(Cost_Components!$L$2:$L$29,MATCH(E218,Cost_Components!$A$2:$A$29,0)),"")</f>
        <v>1</v>
      </c>
      <c r="N218" s="29">
        <f>IFERROR(INDEX(Cost_Components!$P$2:$P$29,MATCH(E218,Cost_Components!$A$2:$A$29,0)),"")</f>
        <v>5.133311162</v>
      </c>
      <c r="O218" s="23">
        <f t="shared" si="31"/>
        <v>458080.39903558802</v>
      </c>
      <c r="P218" s="23">
        <f t="shared" si="32"/>
        <v>451874.375329045</v>
      </c>
      <c r="Q218" s="23">
        <f t="shared" si="33"/>
        <v>719079.65015649283</v>
      </c>
      <c r="R218" s="23">
        <f t="shared" si="34"/>
        <v>1127800.8169815806</v>
      </c>
      <c r="S218" s="23">
        <f t="shared" si="35"/>
        <v>408721.16682508774</v>
      </c>
      <c r="T218" s="16">
        <f>IFERROR(INDEX(Cost_Components!$R$2:$R$29,MATCH(E218,Cost_Components!$A$2:$A$29,0)),"")</f>
        <v>1</v>
      </c>
      <c r="U218" s="26">
        <f>IFERROR(INDEX(Cost_Components!$Q$2:$Q$29,MATCH(E218,Cost_Components!$A$2:$A$29,0)),"")</f>
        <v>2023</v>
      </c>
      <c r="V218" s="30">
        <f>1/(1+Calculation_Assumptions!$B$5)^(B218-Calculation_Assumptions!$B$2)</f>
        <v>0.78940923431393573</v>
      </c>
      <c r="W218" s="23">
        <f t="shared" si="36"/>
        <v>567648.11604076973</v>
      </c>
      <c r="X218" s="23">
        <f t="shared" si="37"/>
        <v>890296.37939206068</v>
      </c>
      <c r="Y218" s="23">
        <f t="shared" si="38"/>
        <v>322648.26335129089</v>
      </c>
      <c r="Z218" s="17">
        <f>IFERROR(INDEX(Cost_Components!$T$2:$T$29,MATCH(E218,Cost_Components!$A$2:$A$29,0)),"")</f>
        <v>0.8</v>
      </c>
      <c r="AA218" s="26">
        <f>IFERROR(INDEX(Cost_Components!$U$2:$U$29,MATCH(E218,Cost_Components!$A$2:$A$29,0)),"")</f>
        <v>2025</v>
      </c>
      <c r="AB218" s="26">
        <f>IFERROR(INDEX(Cost_Components!$V$2:$V$29,MATCH(E218,Cost_Components!$A$2:$A$29,0)),"")</f>
        <v>2050</v>
      </c>
      <c r="AC218" s="26">
        <f>IFERROR(INDEX(Cost_Components!$M$2:$M$29,MATCH(E218,Cost_Components!$A$2:$A$29,0)),"")</f>
        <v>30</v>
      </c>
      <c r="AD218" s="26">
        <f>IFERROR(INDEX(Cost_Components!$N$2:$N$29,MATCH(E218,Cost_Components!$A$2:$A$29,0)),"")</f>
        <v>95</v>
      </c>
      <c r="AE218" s="16" t="str">
        <f>IFERROR(INDEX(Cost_Components!$O$2:$O$29,MATCH(E218,Cost_Components!$A$2:$A$29,0)),"")</f>
        <v>Both</v>
      </c>
      <c r="AF218" s="11">
        <v>458080.39903558802</v>
      </c>
      <c r="AG218" s="11">
        <v>451874.375329045</v>
      </c>
      <c r="AH218" s="23">
        <f t="shared" si="39"/>
        <v>1</v>
      </c>
    </row>
    <row r="219" spans="1:34" hidden="1">
      <c r="A219" t="s">
        <v>242</v>
      </c>
      <c r="B219" s="20">
        <v>2034</v>
      </c>
      <c r="C219" t="s">
        <v>242</v>
      </c>
      <c r="D219" t="s">
        <v>208</v>
      </c>
      <c r="E219" s="22" t="s">
        <v>323</v>
      </c>
      <c r="F219" s="22" t="s">
        <v>324</v>
      </c>
      <c r="G219" s="22" t="s">
        <v>245</v>
      </c>
      <c r="H219" s="22" t="s">
        <v>237</v>
      </c>
      <c r="I219" s="22" t="s">
        <v>309</v>
      </c>
      <c r="J219" s="17">
        <f>IFERROR(INDEX(Cost_Components!$K$2:$K$29,MATCH(E219,Cost_Components!$A$2:$A$29,0)),"")</f>
        <v>1</v>
      </c>
      <c r="K219" s="17">
        <f t="shared" si="30"/>
        <v>0.49846153846153851</v>
      </c>
      <c r="L219" s="17">
        <f>IFERROR(INDEX(Cost_Components!$S$2:$S$29,MATCH(E219,Cost_Components!$A$2:$A$29,0)),"")</f>
        <v>0.31</v>
      </c>
      <c r="M219" s="28">
        <f>IFERROR(INDEX(Cost_Components!$L$2:$L$29,MATCH(E219,Cost_Components!$A$2:$A$29,0)),"")</f>
        <v>1</v>
      </c>
      <c r="N219" s="29">
        <f>IFERROR(INDEX(Cost_Components!$P$2:$P$29,MATCH(E219,Cost_Components!$A$2:$A$29,0)),"")</f>
        <v>5.133311162</v>
      </c>
      <c r="O219" s="23">
        <f t="shared" si="31"/>
        <v>473183.62852982798</v>
      </c>
      <c r="P219" s="23">
        <f t="shared" si="32"/>
        <v>465807.01919922797</v>
      </c>
      <c r="Q219" s="23">
        <f t="shared" si="33"/>
        <v>741251.035007937</v>
      </c>
      <c r="R219" s="23">
        <f t="shared" si="34"/>
        <v>1210762.4797700557</v>
      </c>
      <c r="S219" s="23">
        <f t="shared" si="35"/>
        <v>469511.44476211874</v>
      </c>
      <c r="T219" s="16">
        <f>IFERROR(INDEX(Cost_Components!$R$2:$R$29,MATCH(E219,Cost_Components!$A$2:$A$29,0)),"")</f>
        <v>1</v>
      </c>
      <c r="U219" s="26">
        <f>IFERROR(INDEX(Cost_Components!$Q$2:$Q$29,MATCH(E219,Cost_Components!$A$2:$A$29,0)),"")</f>
        <v>2023</v>
      </c>
      <c r="V219" s="30">
        <f>1/(1+Calculation_Assumptions!$B$5)^(B219-Calculation_Assumptions!$B$2)</f>
        <v>0.76641673234362695</v>
      </c>
      <c r="W219" s="23">
        <f t="shared" si="36"/>
        <v>568107.19609711447</v>
      </c>
      <c r="X219" s="23">
        <f t="shared" si="37"/>
        <v>927948.62338963291</v>
      </c>
      <c r="Y219" s="23">
        <f t="shared" si="38"/>
        <v>359841.42729251838</v>
      </c>
      <c r="Z219" s="17">
        <f>IFERROR(INDEX(Cost_Components!$T$2:$T$29,MATCH(E219,Cost_Components!$A$2:$A$29,0)),"")</f>
        <v>0.8</v>
      </c>
      <c r="AA219" s="26">
        <f>IFERROR(INDEX(Cost_Components!$U$2:$U$29,MATCH(E219,Cost_Components!$A$2:$A$29,0)),"")</f>
        <v>2025</v>
      </c>
      <c r="AB219" s="26">
        <f>IFERROR(INDEX(Cost_Components!$V$2:$V$29,MATCH(E219,Cost_Components!$A$2:$A$29,0)),"")</f>
        <v>2050</v>
      </c>
      <c r="AC219" s="26">
        <f>IFERROR(INDEX(Cost_Components!$M$2:$M$29,MATCH(E219,Cost_Components!$A$2:$A$29,0)),"")</f>
        <v>30</v>
      </c>
      <c r="AD219" s="26">
        <f>IFERROR(INDEX(Cost_Components!$N$2:$N$29,MATCH(E219,Cost_Components!$A$2:$A$29,0)),"")</f>
        <v>95</v>
      </c>
      <c r="AE219" s="16" t="str">
        <f>IFERROR(INDEX(Cost_Components!$O$2:$O$29,MATCH(E219,Cost_Components!$A$2:$A$29,0)),"")</f>
        <v>Both</v>
      </c>
      <c r="AF219" s="11">
        <v>473183.62852982798</v>
      </c>
      <c r="AG219" s="11">
        <v>465807.01919922797</v>
      </c>
      <c r="AH219" s="23">
        <f t="shared" si="39"/>
        <v>1</v>
      </c>
    </row>
    <row r="220" spans="1:34" hidden="1">
      <c r="A220" t="s">
        <v>242</v>
      </c>
      <c r="B220" s="20">
        <v>2035</v>
      </c>
      <c r="C220" t="s">
        <v>242</v>
      </c>
      <c r="D220" t="s">
        <v>208</v>
      </c>
      <c r="E220" s="22" t="s">
        <v>323</v>
      </c>
      <c r="F220" s="22" t="s">
        <v>324</v>
      </c>
      <c r="G220" s="22" t="s">
        <v>245</v>
      </c>
      <c r="H220" s="22" t="s">
        <v>237</v>
      </c>
      <c r="I220" s="22" t="s">
        <v>309</v>
      </c>
      <c r="J220" s="17">
        <f>IFERROR(INDEX(Cost_Components!$K$2:$K$29,MATCH(E220,Cost_Components!$A$2:$A$29,0)),"")</f>
        <v>1</v>
      </c>
      <c r="K220" s="17">
        <f t="shared" si="30"/>
        <v>0.51730769230769236</v>
      </c>
      <c r="L220" s="17">
        <f>IFERROR(INDEX(Cost_Components!$S$2:$S$29,MATCH(E220,Cost_Components!$A$2:$A$29,0)),"")</f>
        <v>0.31</v>
      </c>
      <c r="M220" s="28">
        <f>IFERROR(INDEX(Cost_Components!$L$2:$L$29,MATCH(E220,Cost_Components!$A$2:$A$29,0)),"")</f>
        <v>1</v>
      </c>
      <c r="N220" s="29">
        <f>IFERROR(INDEX(Cost_Components!$P$2:$P$29,MATCH(E220,Cost_Components!$A$2:$A$29,0)),"")</f>
        <v>5.133311162</v>
      </c>
      <c r="O220" s="23">
        <f t="shared" si="31"/>
        <v>489432.62512580398</v>
      </c>
      <c r="P220" s="23">
        <f t="shared" si="32"/>
        <v>480797.67826393299</v>
      </c>
      <c r="Q220" s="23">
        <f t="shared" si="33"/>
        <v>765106.06743373885</v>
      </c>
      <c r="R220" s="23">
        <f t="shared" si="34"/>
        <v>1299688.9972996397</v>
      </c>
      <c r="S220" s="23">
        <f t="shared" si="35"/>
        <v>534582.92986590089</v>
      </c>
      <c r="T220" s="16">
        <f>IFERROR(INDEX(Cost_Components!$R$2:$R$29,MATCH(E220,Cost_Components!$A$2:$A$29,0)),"")</f>
        <v>1</v>
      </c>
      <c r="U220" s="26">
        <f>IFERROR(INDEX(Cost_Components!$Q$2:$Q$29,MATCH(E220,Cost_Components!$A$2:$A$29,0)),"")</f>
        <v>2023</v>
      </c>
      <c r="V220" s="30">
        <f>1/(1+Calculation_Assumptions!$B$5)^(B220-Calculation_Assumptions!$B$2)</f>
        <v>0.74409391489672516</v>
      </c>
      <c r="W220" s="23">
        <f t="shared" si="36"/>
        <v>569310.76902800857</v>
      </c>
      <c r="X220" s="23">
        <f t="shared" si="37"/>
        <v>967090.67414888821</v>
      </c>
      <c r="Y220" s="23">
        <f t="shared" si="38"/>
        <v>397779.90512087964</v>
      </c>
      <c r="Z220" s="17">
        <f>IFERROR(INDEX(Cost_Components!$T$2:$T$29,MATCH(E220,Cost_Components!$A$2:$A$29,0)),"")</f>
        <v>0.8</v>
      </c>
      <c r="AA220" s="26">
        <f>IFERROR(INDEX(Cost_Components!$U$2:$U$29,MATCH(E220,Cost_Components!$A$2:$A$29,0)),"")</f>
        <v>2025</v>
      </c>
      <c r="AB220" s="26">
        <f>IFERROR(INDEX(Cost_Components!$V$2:$V$29,MATCH(E220,Cost_Components!$A$2:$A$29,0)),"")</f>
        <v>2050</v>
      </c>
      <c r="AC220" s="26">
        <f>IFERROR(INDEX(Cost_Components!$M$2:$M$29,MATCH(E220,Cost_Components!$A$2:$A$29,0)),"")</f>
        <v>30</v>
      </c>
      <c r="AD220" s="26">
        <f>IFERROR(INDEX(Cost_Components!$N$2:$N$29,MATCH(E220,Cost_Components!$A$2:$A$29,0)),"")</f>
        <v>95</v>
      </c>
      <c r="AE220" s="16" t="str">
        <f>IFERROR(INDEX(Cost_Components!$O$2:$O$29,MATCH(E220,Cost_Components!$A$2:$A$29,0)),"")</f>
        <v>Both</v>
      </c>
      <c r="AF220" s="11">
        <v>489432.62512580398</v>
      </c>
      <c r="AG220" s="11">
        <v>480797.67826393299</v>
      </c>
      <c r="AH220" s="23">
        <f t="shared" si="39"/>
        <v>1</v>
      </c>
    </row>
    <row r="221" spans="1:34" hidden="1">
      <c r="A221" t="s">
        <v>242</v>
      </c>
      <c r="B221" s="20">
        <v>2036</v>
      </c>
      <c r="C221" t="s">
        <v>242</v>
      </c>
      <c r="D221" t="s">
        <v>208</v>
      </c>
      <c r="E221" s="22" t="s">
        <v>323</v>
      </c>
      <c r="F221" s="22" t="s">
        <v>324</v>
      </c>
      <c r="G221" s="22" t="s">
        <v>245</v>
      </c>
      <c r="H221" s="22" t="s">
        <v>237</v>
      </c>
      <c r="I221" s="22" t="s">
        <v>309</v>
      </c>
      <c r="J221" s="17">
        <f>IFERROR(INDEX(Cost_Components!$K$2:$K$29,MATCH(E221,Cost_Components!$A$2:$A$29,0)),"")</f>
        <v>1</v>
      </c>
      <c r="K221" s="17">
        <f t="shared" si="30"/>
        <v>0.5361538461538462</v>
      </c>
      <c r="L221" s="17">
        <f>IFERROR(INDEX(Cost_Components!$S$2:$S$29,MATCH(E221,Cost_Components!$A$2:$A$29,0)),"")</f>
        <v>0.31</v>
      </c>
      <c r="M221" s="28">
        <f>IFERROR(INDEX(Cost_Components!$L$2:$L$29,MATCH(E221,Cost_Components!$A$2:$A$29,0)),"")</f>
        <v>1</v>
      </c>
      <c r="N221" s="29">
        <f>IFERROR(INDEX(Cost_Components!$P$2:$P$29,MATCH(E221,Cost_Components!$A$2:$A$29,0)),"")</f>
        <v>5.133311162</v>
      </c>
      <c r="O221" s="23">
        <f t="shared" si="31"/>
        <v>506675.639854829</v>
      </c>
      <c r="P221" s="23">
        <f t="shared" si="32"/>
        <v>496694.03448486602</v>
      </c>
      <c r="Q221" s="23">
        <f t="shared" si="33"/>
        <v>790402.35970919242</v>
      </c>
      <c r="R221" s="23">
        <f t="shared" si="34"/>
        <v>1394495.2547334302</v>
      </c>
      <c r="S221" s="23">
        <f t="shared" si="35"/>
        <v>604092.89502423781</v>
      </c>
      <c r="T221" s="16">
        <f>IFERROR(INDEX(Cost_Components!$R$2:$R$29,MATCH(E221,Cost_Components!$A$2:$A$29,0)),"")</f>
        <v>1</v>
      </c>
      <c r="U221" s="26">
        <f>IFERROR(INDEX(Cost_Components!$Q$2:$Q$29,MATCH(E221,Cost_Components!$A$2:$A$29,0)),"")</f>
        <v>2023</v>
      </c>
      <c r="V221" s="30">
        <f>1/(1+Calculation_Assumptions!$B$5)^(B221-Calculation_Assumptions!$B$2)</f>
        <v>0.72242127659876232</v>
      </c>
      <c r="W221" s="23">
        <f t="shared" si="36"/>
        <v>571003.48172778892</v>
      </c>
      <c r="X221" s="23">
        <f t="shared" si="37"/>
        <v>1007413.0421354409</v>
      </c>
      <c r="Y221" s="23">
        <f t="shared" si="38"/>
        <v>436409.560407652</v>
      </c>
      <c r="Z221" s="17">
        <f>IFERROR(INDEX(Cost_Components!$T$2:$T$29,MATCH(E221,Cost_Components!$A$2:$A$29,0)),"")</f>
        <v>0.8</v>
      </c>
      <c r="AA221" s="26">
        <f>IFERROR(INDEX(Cost_Components!$U$2:$U$29,MATCH(E221,Cost_Components!$A$2:$A$29,0)),"")</f>
        <v>2025</v>
      </c>
      <c r="AB221" s="26">
        <f>IFERROR(INDEX(Cost_Components!$V$2:$V$29,MATCH(E221,Cost_Components!$A$2:$A$29,0)),"")</f>
        <v>2050</v>
      </c>
      <c r="AC221" s="26">
        <f>IFERROR(INDEX(Cost_Components!$M$2:$M$29,MATCH(E221,Cost_Components!$A$2:$A$29,0)),"")</f>
        <v>30</v>
      </c>
      <c r="AD221" s="26">
        <f>IFERROR(INDEX(Cost_Components!$N$2:$N$29,MATCH(E221,Cost_Components!$A$2:$A$29,0)),"")</f>
        <v>95</v>
      </c>
      <c r="AE221" s="16" t="str">
        <f>IFERROR(INDEX(Cost_Components!$O$2:$O$29,MATCH(E221,Cost_Components!$A$2:$A$29,0)),"")</f>
        <v>Both</v>
      </c>
      <c r="AF221" s="11">
        <v>506675.639854829</v>
      </c>
      <c r="AG221" s="11">
        <v>496694.03448486602</v>
      </c>
      <c r="AH221" s="23">
        <f t="shared" si="39"/>
        <v>1</v>
      </c>
    </row>
    <row r="222" spans="1:34" hidden="1">
      <c r="A222" t="s">
        <v>242</v>
      </c>
      <c r="B222" s="20">
        <v>2037</v>
      </c>
      <c r="C222" t="s">
        <v>242</v>
      </c>
      <c r="D222" t="s">
        <v>208</v>
      </c>
      <c r="E222" s="22" t="s">
        <v>323</v>
      </c>
      <c r="F222" s="22" t="s">
        <v>324</v>
      </c>
      <c r="G222" s="22" t="s">
        <v>245</v>
      </c>
      <c r="H222" s="22" t="s">
        <v>237</v>
      </c>
      <c r="I222" s="22" t="s">
        <v>309</v>
      </c>
      <c r="J222" s="17">
        <f>IFERROR(INDEX(Cost_Components!$K$2:$K$29,MATCH(E222,Cost_Components!$A$2:$A$29,0)),"")</f>
        <v>1</v>
      </c>
      <c r="K222" s="17">
        <f t="shared" si="30"/>
        <v>0.55500000000000005</v>
      </c>
      <c r="L222" s="17">
        <f>IFERROR(INDEX(Cost_Components!$S$2:$S$29,MATCH(E222,Cost_Components!$A$2:$A$29,0)),"")</f>
        <v>0.31</v>
      </c>
      <c r="M222" s="28">
        <f>IFERROR(INDEX(Cost_Components!$L$2:$L$29,MATCH(E222,Cost_Components!$A$2:$A$29,0)),"")</f>
        <v>1</v>
      </c>
      <c r="N222" s="29">
        <f>IFERROR(INDEX(Cost_Components!$P$2:$P$29,MATCH(E222,Cost_Components!$A$2:$A$29,0)),"")</f>
        <v>5.133311162</v>
      </c>
      <c r="O222" s="23">
        <f t="shared" si="31"/>
        <v>524789.01938586403</v>
      </c>
      <c r="P222" s="23">
        <f t="shared" si="32"/>
        <v>513374.353412322</v>
      </c>
      <c r="Q222" s="23">
        <f t="shared" si="33"/>
        <v>816946.19258336164</v>
      </c>
      <c r="R222" s="23">
        <f t="shared" si="34"/>
        <v>1495117.4586542123</v>
      </c>
      <c r="S222" s="23">
        <f t="shared" si="35"/>
        <v>678171.26607085066</v>
      </c>
      <c r="T222" s="16">
        <f>IFERROR(INDEX(Cost_Components!$R$2:$R$29,MATCH(E222,Cost_Components!$A$2:$A$29,0)),"")</f>
        <v>1</v>
      </c>
      <c r="U222" s="26">
        <f>IFERROR(INDEX(Cost_Components!$Q$2:$Q$29,MATCH(E222,Cost_Components!$A$2:$A$29,0)),"")</f>
        <v>2023</v>
      </c>
      <c r="V222" s="30">
        <f>1/(1+Calculation_Assumptions!$B$5)^(B222-Calculation_Assumptions!$B$2)</f>
        <v>0.70137988019297326</v>
      </c>
      <c r="W222" s="23">
        <f t="shared" si="36"/>
        <v>572989.62267822388</v>
      </c>
      <c r="X222" s="23">
        <f t="shared" si="37"/>
        <v>1048645.304025314</v>
      </c>
      <c r="Y222" s="23">
        <f t="shared" si="38"/>
        <v>475655.68134709023</v>
      </c>
      <c r="Z222" s="17">
        <f>IFERROR(INDEX(Cost_Components!$T$2:$T$29,MATCH(E222,Cost_Components!$A$2:$A$29,0)),"")</f>
        <v>0.8</v>
      </c>
      <c r="AA222" s="26">
        <f>IFERROR(INDEX(Cost_Components!$U$2:$U$29,MATCH(E222,Cost_Components!$A$2:$A$29,0)),"")</f>
        <v>2025</v>
      </c>
      <c r="AB222" s="26">
        <f>IFERROR(INDEX(Cost_Components!$V$2:$V$29,MATCH(E222,Cost_Components!$A$2:$A$29,0)),"")</f>
        <v>2050</v>
      </c>
      <c r="AC222" s="26">
        <f>IFERROR(INDEX(Cost_Components!$M$2:$M$29,MATCH(E222,Cost_Components!$A$2:$A$29,0)),"")</f>
        <v>30</v>
      </c>
      <c r="AD222" s="26">
        <f>IFERROR(INDEX(Cost_Components!$N$2:$N$29,MATCH(E222,Cost_Components!$A$2:$A$29,0)),"")</f>
        <v>95</v>
      </c>
      <c r="AE222" s="16" t="str">
        <f>IFERROR(INDEX(Cost_Components!$O$2:$O$29,MATCH(E222,Cost_Components!$A$2:$A$29,0)),"")</f>
        <v>Both</v>
      </c>
      <c r="AF222" s="11">
        <v>524789.01938586403</v>
      </c>
      <c r="AG222" s="11">
        <v>513374.353412322</v>
      </c>
      <c r="AH222" s="23">
        <f t="shared" si="39"/>
        <v>1</v>
      </c>
    </row>
    <row r="223" spans="1:34" hidden="1">
      <c r="A223" t="s">
        <v>242</v>
      </c>
      <c r="B223" s="20">
        <v>2038</v>
      </c>
      <c r="C223" t="s">
        <v>242</v>
      </c>
      <c r="D223" t="s">
        <v>208</v>
      </c>
      <c r="E223" s="22" t="s">
        <v>323</v>
      </c>
      <c r="F223" s="22" t="s">
        <v>324</v>
      </c>
      <c r="G223" s="22" t="s">
        <v>245</v>
      </c>
      <c r="H223" s="22" t="s">
        <v>237</v>
      </c>
      <c r="I223" s="22" t="s">
        <v>309</v>
      </c>
      <c r="J223" s="17">
        <f>IFERROR(INDEX(Cost_Components!$K$2:$K$29,MATCH(E223,Cost_Components!$A$2:$A$29,0)),"")</f>
        <v>1</v>
      </c>
      <c r="K223" s="17">
        <f t="shared" si="30"/>
        <v>0.57384615384615389</v>
      </c>
      <c r="L223" s="17">
        <f>IFERROR(INDEX(Cost_Components!$S$2:$S$29,MATCH(E223,Cost_Components!$A$2:$A$29,0)),"")</f>
        <v>0.31</v>
      </c>
      <c r="M223" s="28">
        <f>IFERROR(INDEX(Cost_Components!$L$2:$L$29,MATCH(E223,Cost_Components!$A$2:$A$29,0)),"")</f>
        <v>1</v>
      </c>
      <c r="N223" s="29">
        <f>IFERROR(INDEX(Cost_Components!$P$2:$P$29,MATCH(E223,Cost_Components!$A$2:$A$29,0)),"")</f>
        <v>5.133311162</v>
      </c>
      <c r="O223" s="23">
        <f t="shared" si="31"/>
        <v>543677.09783398302</v>
      </c>
      <c r="P223" s="23">
        <f t="shared" si="32"/>
        <v>530744.61607689003</v>
      </c>
      <c r="Q223" s="23">
        <f t="shared" si="33"/>
        <v>844587.9511824603</v>
      </c>
      <c r="R223" s="23">
        <f t="shared" si="34"/>
        <v>1601526.4086668261</v>
      </c>
      <c r="S223" s="23">
        <f t="shared" si="35"/>
        <v>756938.45748436579</v>
      </c>
      <c r="T223" s="16">
        <f>IFERROR(INDEX(Cost_Components!$R$2:$R$29,MATCH(E223,Cost_Components!$A$2:$A$29,0)),"")</f>
        <v>1</v>
      </c>
      <c r="U223" s="26">
        <f>IFERROR(INDEX(Cost_Components!$Q$2:$Q$29,MATCH(E223,Cost_Components!$A$2:$A$29,0)),"")</f>
        <v>2023</v>
      </c>
      <c r="V223" s="30">
        <f>1/(1+Calculation_Assumptions!$B$5)^(B223-Calculation_Assumptions!$B$2)</f>
        <v>0.68095133999317792</v>
      </c>
      <c r="W223" s="23">
        <f t="shared" si="36"/>
        <v>575123.29709978902</v>
      </c>
      <c r="X223" s="23">
        <f t="shared" si="37"/>
        <v>1090561.554016137</v>
      </c>
      <c r="Y223" s="23">
        <f t="shared" si="38"/>
        <v>515438.25691634801</v>
      </c>
      <c r="Z223" s="17">
        <f>IFERROR(INDEX(Cost_Components!$T$2:$T$29,MATCH(E223,Cost_Components!$A$2:$A$29,0)),"")</f>
        <v>0.8</v>
      </c>
      <c r="AA223" s="26">
        <f>IFERROR(INDEX(Cost_Components!$U$2:$U$29,MATCH(E223,Cost_Components!$A$2:$A$29,0)),"")</f>
        <v>2025</v>
      </c>
      <c r="AB223" s="26">
        <f>IFERROR(INDEX(Cost_Components!$V$2:$V$29,MATCH(E223,Cost_Components!$A$2:$A$29,0)),"")</f>
        <v>2050</v>
      </c>
      <c r="AC223" s="26">
        <f>IFERROR(INDEX(Cost_Components!$M$2:$M$29,MATCH(E223,Cost_Components!$A$2:$A$29,0)),"")</f>
        <v>30</v>
      </c>
      <c r="AD223" s="26">
        <f>IFERROR(INDEX(Cost_Components!$N$2:$N$29,MATCH(E223,Cost_Components!$A$2:$A$29,0)),"")</f>
        <v>95</v>
      </c>
      <c r="AE223" s="16" t="str">
        <f>IFERROR(INDEX(Cost_Components!$O$2:$O$29,MATCH(E223,Cost_Components!$A$2:$A$29,0)),"")</f>
        <v>Both</v>
      </c>
      <c r="AF223" s="11">
        <v>543677.09783398302</v>
      </c>
      <c r="AG223" s="11">
        <v>530744.61607689003</v>
      </c>
      <c r="AH223" s="23">
        <f t="shared" si="39"/>
        <v>1</v>
      </c>
    </row>
    <row r="224" spans="1:34" hidden="1">
      <c r="A224" t="s">
        <v>242</v>
      </c>
      <c r="B224" s="20">
        <v>2039</v>
      </c>
      <c r="C224" t="s">
        <v>242</v>
      </c>
      <c r="D224" t="s">
        <v>208</v>
      </c>
      <c r="E224" s="22" t="s">
        <v>323</v>
      </c>
      <c r="F224" s="22" t="s">
        <v>324</v>
      </c>
      <c r="G224" s="22" t="s">
        <v>245</v>
      </c>
      <c r="H224" s="22" t="s">
        <v>237</v>
      </c>
      <c r="I224" s="22" t="s">
        <v>309</v>
      </c>
      <c r="J224" s="17">
        <f>IFERROR(INDEX(Cost_Components!$K$2:$K$29,MATCH(E224,Cost_Components!$A$2:$A$29,0)),"")</f>
        <v>1</v>
      </c>
      <c r="K224" s="17">
        <f t="shared" si="30"/>
        <v>0.59269230769230763</v>
      </c>
      <c r="L224" s="17">
        <f>IFERROR(INDEX(Cost_Components!$S$2:$S$29,MATCH(E224,Cost_Components!$A$2:$A$29,0)),"")</f>
        <v>0.31</v>
      </c>
      <c r="M224" s="28">
        <f>IFERROR(INDEX(Cost_Components!$L$2:$L$29,MATCH(E224,Cost_Components!$A$2:$A$29,0)),"")</f>
        <v>1</v>
      </c>
      <c r="N224" s="29">
        <f>IFERROR(INDEX(Cost_Components!$P$2:$P$29,MATCH(E224,Cost_Components!$A$2:$A$29,0)),"")</f>
        <v>5.133311162</v>
      </c>
      <c r="O224" s="23">
        <f t="shared" si="31"/>
        <v>563196.44008116703</v>
      </c>
      <c r="P224" s="23">
        <f t="shared" si="32"/>
        <v>548661.92362653697</v>
      </c>
      <c r="Q224" s="23">
        <f t="shared" si="33"/>
        <v>873100.23678211297</v>
      </c>
      <c r="R224" s="23">
        <f t="shared" si="34"/>
        <v>1713510.547639976</v>
      </c>
      <c r="S224" s="23">
        <f t="shared" si="35"/>
        <v>840410.31085786305</v>
      </c>
      <c r="T224" s="16">
        <f>IFERROR(INDEX(Cost_Components!$R$2:$R$29,MATCH(E224,Cost_Components!$A$2:$A$29,0)),"")</f>
        <v>1</v>
      </c>
      <c r="U224" s="26">
        <f>IFERROR(INDEX(Cost_Components!$Q$2:$Q$29,MATCH(E224,Cost_Components!$A$2:$A$29,0)),"")</f>
        <v>2023</v>
      </c>
      <c r="V224" s="30">
        <f>1/(1+Calculation_Assumptions!$B$5)^(B224-Calculation_Assumptions!$B$2)</f>
        <v>0.66111780581861923</v>
      </c>
      <c r="W224" s="23">
        <f t="shared" si="36"/>
        <v>577222.11280110746</v>
      </c>
      <c r="X224" s="23">
        <f t="shared" si="37"/>
        <v>1132832.3335028016</v>
      </c>
      <c r="Y224" s="23">
        <f t="shared" si="38"/>
        <v>555610.22070169414</v>
      </c>
      <c r="Z224" s="17">
        <f>IFERROR(INDEX(Cost_Components!$T$2:$T$29,MATCH(E224,Cost_Components!$A$2:$A$29,0)),"")</f>
        <v>0.8</v>
      </c>
      <c r="AA224" s="26">
        <f>IFERROR(INDEX(Cost_Components!$U$2:$U$29,MATCH(E224,Cost_Components!$A$2:$A$29,0)),"")</f>
        <v>2025</v>
      </c>
      <c r="AB224" s="26">
        <f>IFERROR(INDEX(Cost_Components!$V$2:$V$29,MATCH(E224,Cost_Components!$A$2:$A$29,0)),"")</f>
        <v>2050</v>
      </c>
      <c r="AC224" s="26">
        <f>IFERROR(INDEX(Cost_Components!$M$2:$M$29,MATCH(E224,Cost_Components!$A$2:$A$29,0)),"")</f>
        <v>30</v>
      </c>
      <c r="AD224" s="26">
        <f>IFERROR(INDEX(Cost_Components!$N$2:$N$29,MATCH(E224,Cost_Components!$A$2:$A$29,0)),"")</f>
        <v>95</v>
      </c>
      <c r="AE224" s="16" t="str">
        <f>IFERROR(INDEX(Cost_Components!$O$2:$O$29,MATCH(E224,Cost_Components!$A$2:$A$29,0)),"")</f>
        <v>Both</v>
      </c>
      <c r="AF224" s="11">
        <v>563196.44008116703</v>
      </c>
      <c r="AG224" s="11">
        <v>548661.92362653697</v>
      </c>
      <c r="AH224" s="23">
        <f t="shared" si="39"/>
        <v>1</v>
      </c>
    </row>
    <row r="225" spans="1:34" hidden="1">
      <c r="A225" t="s">
        <v>242</v>
      </c>
      <c r="B225" s="20">
        <v>2040</v>
      </c>
      <c r="C225" t="s">
        <v>242</v>
      </c>
      <c r="D225" t="s">
        <v>208</v>
      </c>
      <c r="E225" s="22" t="s">
        <v>323</v>
      </c>
      <c r="F225" s="22" t="s">
        <v>324</v>
      </c>
      <c r="G225" s="22" t="s">
        <v>245</v>
      </c>
      <c r="H225" s="22" t="s">
        <v>237</v>
      </c>
      <c r="I225" s="22" t="s">
        <v>309</v>
      </c>
      <c r="J225" s="17">
        <f>IFERROR(INDEX(Cost_Components!$K$2:$K$29,MATCH(E225,Cost_Components!$A$2:$A$29,0)),"")</f>
        <v>1</v>
      </c>
      <c r="K225" s="17">
        <f t="shared" si="30"/>
        <v>0.61153846153846159</v>
      </c>
      <c r="L225" s="17">
        <f>IFERROR(INDEX(Cost_Components!$S$2:$S$29,MATCH(E225,Cost_Components!$A$2:$A$29,0)),"")</f>
        <v>0.31</v>
      </c>
      <c r="M225" s="28">
        <f>IFERROR(INDEX(Cost_Components!$L$2:$L$29,MATCH(E225,Cost_Components!$A$2:$A$29,0)),"")</f>
        <v>1</v>
      </c>
      <c r="N225" s="29">
        <f>IFERROR(INDEX(Cost_Components!$P$2:$P$29,MATCH(E225,Cost_Components!$A$2:$A$29,0)),"")</f>
        <v>5.133311162</v>
      </c>
      <c r="O225" s="23">
        <f t="shared" si="31"/>
        <v>583290.20581585402</v>
      </c>
      <c r="P225" s="23">
        <f t="shared" si="32"/>
        <v>567071.727657462</v>
      </c>
      <c r="Q225" s="23">
        <f t="shared" si="33"/>
        <v>902396.24506398896</v>
      </c>
      <c r="R225" s="23">
        <f t="shared" si="34"/>
        <v>1831074.6528760321</v>
      </c>
      <c r="S225" s="23">
        <f t="shared" si="35"/>
        <v>928678.40781204309</v>
      </c>
      <c r="T225" s="16">
        <f>IFERROR(INDEX(Cost_Components!$R$2:$R$29,MATCH(E225,Cost_Components!$A$2:$A$29,0)),"")</f>
        <v>1</v>
      </c>
      <c r="U225" s="26">
        <f>IFERROR(INDEX(Cost_Components!$Q$2:$Q$29,MATCH(E225,Cost_Components!$A$2:$A$29,0)),"")</f>
        <v>2023</v>
      </c>
      <c r="V225" s="30">
        <f>1/(1+Calculation_Assumptions!$B$5)^(B225-Calculation_Assumptions!$B$2)</f>
        <v>0.64186194739671765</v>
      </c>
      <c r="W225" s="23">
        <f t="shared" si="36"/>
        <v>579213.81118025759</v>
      </c>
      <c r="X225" s="23">
        <f t="shared" si="37"/>
        <v>1175297.1425237786</v>
      </c>
      <c r="Y225" s="23">
        <f t="shared" si="38"/>
        <v>596083.33134352113</v>
      </c>
      <c r="Z225" s="17">
        <f>IFERROR(INDEX(Cost_Components!$T$2:$T$29,MATCH(E225,Cost_Components!$A$2:$A$29,0)),"")</f>
        <v>0.8</v>
      </c>
      <c r="AA225" s="26">
        <f>IFERROR(INDEX(Cost_Components!$U$2:$U$29,MATCH(E225,Cost_Components!$A$2:$A$29,0)),"")</f>
        <v>2025</v>
      </c>
      <c r="AB225" s="26">
        <f>IFERROR(INDEX(Cost_Components!$V$2:$V$29,MATCH(E225,Cost_Components!$A$2:$A$29,0)),"")</f>
        <v>2050</v>
      </c>
      <c r="AC225" s="26">
        <f>IFERROR(INDEX(Cost_Components!$M$2:$M$29,MATCH(E225,Cost_Components!$A$2:$A$29,0)),"")</f>
        <v>30</v>
      </c>
      <c r="AD225" s="26">
        <f>IFERROR(INDEX(Cost_Components!$N$2:$N$29,MATCH(E225,Cost_Components!$A$2:$A$29,0)),"")</f>
        <v>95</v>
      </c>
      <c r="AE225" s="16" t="str">
        <f>IFERROR(INDEX(Cost_Components!$O$2:$O$29,MATCH(E225,Cost_Components!$A$2:$A$29,0)),"")</f>
        <v>Both</v>
      </c>
      <c r="AF225" s="11">
        <v>583290.20581585402</v>
      </c>
      <c r="AG225" s="11">
        <v>567071.727657462</v>
      </c>
      <c r="AH225" s="23">
        <f t="shared" si="39"/>
        <v>1</v>
      </c>
    </row>
    <row r="226" spans="1:34" hidden="1">
      <c r="A226" t="s">
        <v>242</v>
      </c>
      <c r="B226" s="20">
        <v>2041</v>
      </c>
      <c r="C226" t="s">
        <v>242</v>
      </c>
      <c r="D226" t="s">
        <v>208</v>
      </c>
      <c r="E226" s="22" t="s">
        <v>323</v>
      </c>
      <c r="F226" s="22" t="s">
        <v>324</v>
      </c>
      <c r="G226" s="22" t="s">
        <v>245</v>
      </c>
      <c r="H226" s="22" t="s">
        <v>237</v>
      </c>
      <c r="I226" s="22" t="s">
        <v>309</v>
      </c>
      <c r="J226" s="17">
        <f>IFERROR(INDEX(Cost_Components!$K$2:$K$29,MATCH(E226,Cost_Components!$A$2:$A$29,0)),"")</f>
        <v>1</v>
      </c>
      <c r="K226" s="17">
        <f t="shared" si="30"/>
        <v>0.63038461538461543</v>
      </c>
      <c r="L226" s="17">
        <f>IFERROR(INDEX(Cost_Components!$S$2:$S$29,MATCH(E226,Cost_Components!$A$2:$A$29,0)),"")</f>
        <v>0.31</v>
      </c>
      <c r="M226" s="28">
        <f>IFERROR(INDEX(Cost_Components!$L$2:$L$29,MATCH(E226,Cost_Components!$A$2:$A$29,0)),"")</f>
        <v>1</v>
      </c>
      <c r="N226" s="29">
        <f>IFERROR(INDEX(Cost_Components!$P$2:$P$29,MATCH(E226,Cost_Components!$A$2:$A$29,0)),"")</f>
        <v>5.133311162</v>
      </c>
      <c r="O226" s="23">
        <f t="shared" si="31"/>
        <v>603882.08979004202</v>
      </c>
      <c r="P226" s="23">
        <f t="shared" si="32"/>
        <v>585899.47843414801</v>
      </c>
      <c r="Q226" s="23">
        <f t="shared" si="33"/>
        <v>932357.34306135704</v>
      </c>
      <c r="R226" s="23">
        <f t="shared" si="34"/>
        <v>1954138.5182660646</v>
      </c>
      <c r="S226" s="23">
        <f t="shared" si="35"/>
        <v>1021781.1752047075</v>
      </c>
      <c r="T226" s="16">
        <f>IFERROR(INDEX(Cost_Components!$R$2:$R$29,MATCH(E226,Cost_Components!$A$2:$A$29,0)),"")</f>
        <v>1</v>
      </c>
      <c r="U226" s="26">
        <f>IFERROR(INDEX(Cost_Components!$Q$2:$Q$29,MATCH(E226,Cost_Components!$A$2:$A$29,0)),"")</f>
        <v>2023</v>
      </c>
      <c r="V226" s="30">
        <f>1/(1+Calculation_Assumptions!$B$5)^(B226-Calculation_Assumptions!$B$2)</f>
        <v>0.62316693922011435</v>
      </c>
      <c r="W226" s="23">
        <f t="shared" si="36"/>
        <v>581014.27173494396</v>
      </c>
      <c r="X226" s="23">
        <f t="shared" si="37"/>
        <v>1217754.5192399931</v>
      </c>
      <c r="Y226" s="23">
        <f t="shared" si="38"/>
        <v>636740.24750504899</v>
      </c>
      <c r="Z226" s="17">
        <f>IFERROR(INDEX(Cost_Components!$T$2:$T$29,MATCH(E226,Cost_Components!$A$2:$A$29,0)),"")</f>
        <v>0.8</v>
      </c>
      <c r="AA226" s="26">
        <f>IFERROR(INDEX(Cost_Components!$U$2:$U$29,MATCH(E226,Cost_Components!$A$2:$A$29,0)),"")</f>
        <v>2025</v>
      </c>
      <c r="AB226" s="26">
        <f>IFERROR(INDEX(Cost_Components!$V$2:$V$29,MATCH(E226,Cost_Components!$A$2:$A$29,0)),"")</f>
        <v>2050</v>
      </c>
      <c r="AC226" s="26">
        <f>IFERROR(INDEX(Cost_Components!$M$2:$M$29,MATCH(E226,Cost_Components!$A$2:$A$29,0)),"")</f>
        <v>30</v>
      </c>
      <c r="AD226" s="26">
        <f>IFERROR(INDEX(Cost_Components!$N$2:$N$29,MATCH(E226,Cost_Components!$A$2:$A$29,0)),"")</f>
        <v>95</v>
      </c>
      <c r="AE226" s="16" t="str">
        <f>IFERROR(INDEX(Cost_Components!$O$2:$O$29,MATCH(E226,Cost_Components!$A$2:$A$29,0)),"")</f>
        <v>Both</v>
      </c>
      <c r="AF226" s="11">
        <v>603882.08979004202</v>
      </c>
      <c r="AG226" s="11">
        <v>585899.47843414801</v>
      </c>
      <c r="AH226" s="23">
        <f t="shared" si="39"/>
        <v>1</v>
      </c>
    </row>
    <row r="227" spans="1:34" hidden="1">
      <c r="A227" t="s">
        <v>242</v>
      </c>
      <c r="B227" s="20">
        <v>2042</v>
      </c>
      <c r="C227" t="s">
        <v>242</v>
      </c>
      <c r="D227" t="s">
        <v>208</v>
      </c>
      <c r="E227" s="22" t="s">
        <v>323</v>
      </c>
      <c r="F227" s="22" t="s">
        <v>324</v>
      </c>
      <c r="G227" s="22" t="s">
        <v>245</v>
      </c>
      <c r="H227" s="22" t="s">
        <v>237</v>
      </c>
      <c r="I227" s="22" t="s">
        <v>309</v>
      </c>
      <c r="J227" s="17">
        <f>IFERROR(INDEX(Cost_Components!$K$2:$K$29,MATCH(E227,Cost_Components!$A$2:$A$29,0)),"")</f>
        <v>1</v>
      </c>
      <c r="K227" s="17">
        <f t="shared" si="30"/>
        <v>0.64923076923076928</v>
      </c>
      <c r="L227" s="17">
        <f>IFERROR(INDEX(Cost_Components!$S$2:$S$29,MATCH(E227,Cost_Components!$A$2:$A$29,0)),"")</f>
        <v>0.31</v>
      </c>
      <c r="M227" s="28">
        <f>IFERROR(INDEX(Cost_Components!$L$2:$L$29,MATCH(E227,Cost_Components!$A$2:$A$29,0)),"")</f>
        <v>1</v>
      </c>
      <c r="N227" s="29">
        <f>IFERROR(INDEX(Cost_Components!$P$2:$P$29,MATCH(E227,Cost_Components!$A$2:$A$29,0)),"")</f>
        <v>5.133311162</v>
      </c>
      <c r="O227" s="23">
        <f t="shared" si="31"/>
        <v>624900.96015566401</v>
      </c>
      <c r="P227" s="23">
        <f t="shared" si="32"/>
        <v>605076.56449833699</v>
      </c>
      <c r="Q227" s="23">
        <f t="shared" si="33"/>
        <v>962874.34754521714</v>
      </c>
      <c r="R227" s="23">
        <f t="shared" si="34"/>
        <v>2082609.6510625998</v>
      </c>
      <c r="S227" s="23">
        <f t="shared" si="35"/>
        <v>1119735.3035173826</v>
      </c>
      <c r="T227" s="16">
        <f>IFERROR(INDEX(Cost_Components!$R$2:$R$29,MATCH(E227,Cost_Components!$A$2:$A$29,0)),"")</f>
        <v>1</v>
      </c>
      <c r="U227" s="26">
        <f>IFERROR(INDEX(Cost_Components!$Q$2:$Q$29,MATCH(E227,Cost_Components!$A$2:$A$29,0)),"")</f>
        <v>2023</v>
      </c>
      <c r="V227" s="30">
        <f>1/(1+Calculation_Assumptions!$B$5)^(B227-Calculation_Assumptions!$B$2)</f>
        <v>0.60501644584477121</v>
      </c>
      <c r="W227" s="23">
        <f t="shared" si="36"/>
        <v>582554.81554691028</v>
      </c>
      <c r="X227" s="23">
        <f t="shared" si="37"/>
        <v>1260013.0891679134</v>
      </c>
      <c r="Y227" s="23">
        <f t="shared" si="38"/>
        <v>677458.27362100291</v>
      </c>
      <c r="Z227" s="17">
        <f>IFERROR(INDEX(Cost_Components!$T$2:$T$29,MATCH(E227,Cost_Components!$A$2:$A$29,0)),"")</f>
        <v>0.8</v>
      </c>
      <c r="AA227" s="26">
        <f>IFERROR(INDEX(Cost_Components!$U$2:$U$29,MATCH(E227,Cost_Components!$A$2:$A$29,0)),"")</f>
        <v>2025</v>
      </c>
      <c r="AB227" s="26">
        <f>IFERROR(INDEX(Cost_Components!$V$2:$V$29,MATCH(E227,Cost_Components!$A$2:$A$29,0)),"")</f>
        <v>2050</v>
      </c>
      <c r="AC227" s="26">
        <f>IFERROR(INDEX(Cost_Components!$M$2:$M$29,MATCH(E227,Cost_Components!$A$2:$A$29,0)),"")</f>
        <v>30</v>
      </c>
      <c r="AD227" s="26">
        <f>IFERROR(INDEX(Cost_Components!$N$2:$N$29,MATCH(E227,Cost_Components!$A$2:$A$29,0)),"")</f>
        <v>95</v>
      </c>
      <c r="AE227" s="16" t="str">
        <f>IFERROR(INDEX(Cost_Components!$O$2:$O$29,MATCH(E227,Cost_Components!$A$2:$A$29,0)),"")</f>
        <v>Both</v>
      </c>
      <c r="AF227" s="11">
        <v>624900.96015566401</v>
      </c>
      <c r="AG227" s="11">
        <v>605076.56449833699</v>
      </c>
      <c r="AH227" s="23">
        <f t="shared" si="39"/>
        <v>1</v>
      </c>
    </row>
    <row r="228" spans="1:34" hidden="1">
      <c r="A228" t="s">
        <v>242</v>
      </c>
      <c r="B228" s="20">
        <v>2043</v>
      </c>
      <c r="C228" t="s">
        <v>242</v>
      </c>
      <c r="D228" t="s">
        <v>208</v>
      </c>
      <c r="E228" s="22" t="s">
        <v>323</v>
      </c>
      <c r="F228" s="22" t="s">
        <v>324</v>
      </c>
      <c r="G228" s="22" t="s">
        <v>245</v>
      </c>
      <c r="H228" s="22" t="s">
        <v>237</v>
      </c>
      <c r="I228" s="22" t="s">
        <v>309</v>
      </c>
      <c r="J228" s="17">
        <f>IFERROR(INDEX(Cost_Components!$K$2:$K$29,MATCH(E228,Cost_Components!$A$2:$A$29,0)),"")</f>
        <v>1</v>
      </c>
      <c r="K228" s="17">
        <f t="shared" si="30"/>
        <v>0.66807692307692301</v>
      </c>
      <c r="L228" s="17">
        <f>IFERROR(INDEX(Cost_Components!$S$2:$S$29,MATCH(E228,Cost_Components!$A$2:$A$29,0)),"")</f>
        <v>0.31</v>
      </c>
      <c r="M228" s="28">
        <f>IFERROR(INDEX(Cost_Components!$L$2:$L$29,MATCH(E228,Cost_Components!$A$2:$A$29,0)),"")</f>
        <v>1</v>
      </c>
      <c r="N228" s="29">
        <f>IFERROR(INDEX(Cost_Components!$P$2:$P$29,MATCH(E228,Cost_Components!$A$2:$A$29,0)),"")</f>
        <v>5.133311162</v>
      </c>
      <c r="O228" s="23">
        <f t="shared" si="31"/>
        <v>646285.08153513097</v>
      </c>
      <c r="P228" s="23">
        <f t="shared" si="32"/>
        <v>624543.78906953905</v>
      </c>
      <c r="Q228" s="23">
        <f t="shared" si="33"/>
        <v>993853.0571124159</v>
      </c>
      <c r="R228" s="23">
        <f t="shared" si="34"/>
        <v>2216400.2571306634</v>
      </c>
      <c r="S228" s="23">
        <f t="shared" si="35"/>
        <v>1222547.2000182476</v>
      </c>
      <c r="T228" s="16">
        <f>IFERROR(INDEX(Cost_Components!$R$2:$R$29,MATCH(E228,Cost_Components!$A$2:$A$29,0)),"")</f>
        <v>1</v>
      </c>
      <c r="U228" s="26">
        <f>IFERROR(INDEX(Cost_Components!$Q$2:$Q$29,MATCH(E228,Cost_Components!$A$2:$A$29,0)),"")</f>
        <v>2023</v>
      </c>
      <c r="V228" s="30">
        <f>1/(1+Calculation_Assumptions!$B$5)^(B228-Calculation_Assumptions!$B$2)</f>
        <v>0.5873946076162827</v>
      </c>
      <c r="W228" s="23">
        <f t="shared" si="36"/>
        <v>583783.9265107906</v>
      </c>
      <c r="X228" s="23">
        <f t="shared" si="37"/>
        <v>1301901.5593578941</v>
      </c>
      <c r="Y228" s="23">
        <f t="shared" si="38"/>
        <v>718117.63284710364</v>
      </c>
      <c r="Z228" s="17">
        <f>IFERROR(INDEX(Cost_Components!$T$2:$T$29,MATCH(E228,Cost_Components!$A$2:$A$29,0)),"")</f>
        <v>0.8</v>
      </c>
      <c r="AA228" s="26">
        <f>IFERROR(INDEX(Cost_Components!$U$2:$U$29,MATCH(E228,Cost_Components!$A$2:$A$29,0)),"")</f>
        <v>2025</v>
      </c>
      <c r="AB228" s="26">
        <f>IFERROR(INDEX(Cost_Components!$V$2:$V$29,MATCH(E228,Cost_Components!$A$2:$A$29,0)),"")</f>
        <v>2050</v>
      </c>
      <c r="AC228" s="26">
        <f>IFERROR(INDEX(Cost_Components!$M$2:$M$29,MATCH(E228,Cost_Components!$A$2:$A$29,0)),"")</f>
        <v>30</v>
      </c>
      <c r="AD228" s="26">
        <f>IFERROR(INDEX(Cost_Components!$N$2:$N$29,MATCH(E228,Cost_Components!$A$2:$A$29,0)),"")</f>
        <v>95</v>
      </c>
      <c r="AE228" s="16" t="str">
        <f>IFERROR(INDEX(Cost_Components!$O$2:$O$29,MATCH(E228,Cost_Components!$A$2:$A$29,0)),"")</f>
        <v>Both</v>
      </c>
      <c r="AF228" s="11">
        <v>646285.08153513097</v>
      </c>
      <c r="AG228" s="11">
        <v>624543.78906953905</v>
      </c>
      <c r="AH228" s="23">
        <f t="shared" si="39"/>
        <v>1</v>
      </c>
    </row>
    <row r="229" spans="1:34" hidden="1">
      <c r="A229" t="s">
        <v>242</v>
      </c>
      <c r="B229" s="20">
        <v>2044</v>
      </c>
      <c r="C229" t="s">
        <v>242</v>
      </c>
      <c r="D229" t="s">
        <v>208</v>
      </c>
      <c r="E229" s="22" t="s">
        <v>323</v>
      </c>
      <c r="F229" s="22" t="s">
        <v>324</v>
      </c>
      <c r="G229" s="22" t="s">
        <v>245</v>
      </c>
      <c r="H229" s="22" t="s">
        <v>237</v>
      </c>
      <c r="I229" s="22" t="s">
        <v>309</v>
      </c>
      <c r="J229" s="17">
        <f>IFERROR(INDEX(Cost_Components!$K$2:$K$29,MATCH(E229,Cost_Components!$A$2:$A$29,0)),"")</f>
        <v>1</v>
      </c>
      <c r="K229" s="17">
        <f t="shared" si="30"/>
        <v>0.68692307692307697</v>
      </c>
      <c r="L229" s="17">
        <f>IFERROR(INDEX(Cost_Components!$S$2:$S$29,MATCH(E229,Cost_Components!$A$2:$A$29,0)),"")</f>
        <v>0.31</v>
      </c>
      <c r="M229" s="28">
        <f>IFERROR(INDEX(Cost_Components!$L$2:$L$29,MATCH(E229,Cost_Components!$A$2:$A$29,0)),"")</f>
        <v>1</v>
      </c>
      <c r="N229" s="29">
        <f>IFERROR(INDEX(Cost_Components!$P$2:$P$29,MATCH(E229,Cost_Components!$A$2:$A$29,0)),"")</f>
        <v>5.133311162</v>
      </c>
      <c r="O229" s="23">
        <f t="shared" si="31"/>
        <v>667965.00419424102</v>
      </c>
      <c r="P229" s="23">
        <f t="shared" si="32"/>
        <v>644233.480491444</v>
      </c>
      <c r="Q229" s="23">
        <f t="shared" si="33"/>
        <v>1025185.7840656601</v>
      </c>
      <c r="R229" s="23">
        <f t="shared" si="34"/>
        <v>2355371.4501439361</v>
      </c>
      <c r="S229" s="23">
        <f t="shared" si="35"/>
        <v>1330185.666078276</v>
      </c>
      <c r="T229" s="16">
        <f>IFERROR(INDEX(Cost_Components!$R$2:$R$29,MATCH(E229,Cost_Components!$A$2:$A$29,0)),"")</f>
        <v>1</v>
      </c>
      <c r="U229" s="26">
        <f>IFERROR(INDEX(Cost_Components!$Q$2:$Q$29,MATCH(E229,Cost_Components!$A$2:$A$29,0)),"")</f>
        <v>2023</v>
      </c>
      <c r="V229" s="30">
        <f>1/(1+Calculation_Assumptions!$B$5)^(B229-Calculation_Assumptions!$B$2)</f>
        <v>0.57028602681192497</v>
      </c>
      <c r="W229" s="23">
        <f t="shared" si="36"/>
        <v>584649.12753887335</v>
      </c>
      <c r="X229" s="23">
        <f t="shared" si="37"/>
        <v>1343235.4259688274</v>
      </c>
      <c r="Y229" s="23">
        <f t="shared" si="38"/>
        <v>758586.29842995398</v>
      </c>
      <c r="Z229" s="17">
        <f>IFERROR(INDEX(Cost_Components!$T$2:$T$29,MATCH(E229,Cost_Components!$A$2:$A$29,0)),"")</f>
        <v>0.8</v>
      </c>
      <c r="AA229" s="26">
        <f>IFERROR(INDEX(Cost_Components!$U$2:$U$29,MATCH(E229,Cost_Components!$A$2:$A$29,0)),"")</f>
        <v>2025</v>
      </c>
      <c r="AB229" s="26">
        <f>IFERROR(INDEX(Cost_Components!$V$2:$V$29,MATCH(E229,Cost_Components!$A$2:$A$29,0)),"")</f>
        <v>2050</v>
      </c>
      <c r="AC229" s="26">
        <f>IFERROR(INDEX(Cost_Components!$M$2:$M$29,MATCH(E229,Cost_Components!$A$2:$A$29,0)),"")</f>
        <v>30</v>
      </c>
      <c r="AD229" s="26">
        <f>IFERROR(INDEX(Cost_Components!$N$2:$N$29,MATCH(E229,Cost_Components!$A$2:$A$29,0)),"")</f>
        <v>95</v>
      </c>
      <c r="AE229" s="16" t="str">
        <f>IFERROR(INDEX(Cost_Components!$O$2:$O$29,MATCH(E229,Cost_Components!$A$2:$A$29,0)),"")</f>
        <v>Both</v>
      </c>
      <c r="AF229" s="11">
        <v>667965.00419424102</v>
      </c>
      <c r="AG229" s="11">
        <v>644233.480491444</v>
      </c>
      <c r="AH229" s="23">
        <f t="shared" si="39"/>
        <v>1</v>
      </c>
    </row>
    <row r="230" spans="1:34" hidden="1">
      <c r="A230" t="s">
        <v>242</v>
      </c>
      <c r="B230" s="20">
        <v>2045</v>
      </c>
      <c r="C230" t="s">
        <v>242</v>
      </c>
      <c r="D230" t="s">
        <v>208</v>
      </c>
      <c r="E230" s="22" t="s">
        <v>323</v>
      </c>
      <c r="F230" s="22" t="s">
        <v>324</v>
      </c>
      <c r="G230" s="22" t="s">
        <v>245</v>
      </c>
      <c r="H230" s="22" t="s">
        <v>237</v>
      </c>
      <c r="I230" s="22" t="s">
        <v>309</v>
      </c>
      <c r="J230" s="17">
        <f>IFERROR(INDEX(Cost_Components!$K$2:$K$29,MATCH(E230,Cost_Components!$A$2:$A$29,0)),"")</f>
        <v>1</v>
      </c>
      <c r="K230" s="17">
        <f t="shared" si="30"/>
        <v>0.70576923076923082</v>
      </c>
      <c r="L230" s="17">
        <f>IFERROR(INDEX(Cost_Components!$S$2:$S$29,MATCH(E230,Cost_Components!$A$2:$A$29,0)),"")</f>
        <v>0.31</v>
      </c>
      <c r="M230" s="28">
        <f>IFERROR(INDEX(Cost_Components!$L$2:$L$29,MATCH(E230,Cost_Components!$A$2:$A$29,0)),"")</f>
        <v>1</v>
      </c>
      <c r="N230" s="29">
        <f>IFERROR(INDEX(Cost_Components!$P$2:$P$29,MATCH(E230,Cost_Components!$A$2:$A$29,0)),"")</f>
        <v>5.133311162</v>
      </c>
      <c r="O230" s="23">
        <f t="shared" si="31"/>
        <v>689833.73766902206</v>
      </c>
      <c r="P230" s="23">
        <f t="shared" si="32"/>
        <v>664040.67141560605</v>
      </c>
      <c r="Q230" s="23">
        <f t="shared" si="33"/>
        <v>1056705.4910859086</v>
      </c>
      <c r="R230" s="23">
        <f t="shared" si="34"/>
        <v>2499221.4610744412</v>
      </c>
      <c r="S230" s="23">
        <f t="shared" si="35"/>
        <v>1442515.9699885326</v>
      </c>
      <c r="T230" s="16">
        <f>IFERROR(INDEX(Cost_Components!$R$2:$R$29,MATCH(E230,Cost_Components!$A$2:$A$29,0)),"")</f>
        <v>1</v>
      </c>
      <c r="U230" s="26">
        <f>IFERROR(INDEX(Cost_Components!$Q$2:$Q$29,MATCH(E230,Cost_Components!$A$2:$A$29,0)),"")</f>
        <v>2023</v>
      </c>
      <c r="V230" s="30">
        <f>1/(1+Calculation_Assumptions!$B$5)^(B230-Calculation_Assumptions!$B$2)</f>
        <v>0.55367575418633497</v>
      </c>
      <c r="W230" s="23">
        <f t="shared" si="36"/>
        <v>585072.2097298319</v>
      </c>
      <c r="X230" s="23">
        <f t="shared" si="37"/>
        <v>1383758.3273390653</v>
      </c>
      <c r="Y230" s="23">
        <f t="shared" si="38"/>
        <v>798686.11760923336</v>
      </c>
      <c r="Z230" s="17">
        <f>IFERROR(INDEX(Cost_Components!$T$2:$T$29,MATCH(E230,Cost_Components!$A$2:$A$29,0)),"")</f>
        <v>0.8</v>
      </c>
      <c r="AA230" s="26">
        <f>IFERROR(INDEX(Cost_Components!$U$2:$U$29,MATCH(E230,Cost_Components!$A$2:$A$29,0)),"")</f>
        <v>2025</v>
      </c>
      <c r="AB230" s="26">
        <f>IFERROR(INDEX(Cost_Components!$V$2:$V$29,MATCH(E230,Cost_Components!$A$2:$A$29,0)),"")</f>
        <v>2050</v>
      </c>
      <c r="AC230" s="26">
        <f>IFERROR(INDEX(Cost_Components!$M$2:$M$29,MATCH(E230,Cost_Components!$A$2:$A$29,0)),"")</f>
        <v>30</v>
      </c>
      <c r="AD230" s="26">
        <f>IFERROR(INDEX(Cost_Components!$N$2:$N$29,MATCH(E230,Cost_Components!$A$2:$A$29,0)),"")</f>
        <v>95</v>
      </c>
      <c r="AE230" s="16" t="str">
        <f>IFERROR(INDEX(Cost_Components!$O$2:$O$29,MATCH(E230,Cost_Components!$A$2:$A$29,0)),"")</f>
        <v>Both</v>
      </c>
      <c r="AF230" s="11">
        <v>689833.73766902206</v>
      </c>
      <c r="AG230" s="11">
        <v>664040.67141560605</v>
      </c>
      <c r="AH230" s="23">
        <f t="shared" si="39"/>
        <v>1</v>
      </c>
    </row>
    <row r="231" spans="1:34" hidden="1">
      <c r="A231" t="s">
        <v>242</v>
      </c>
      <c r="B231" s="20">
        <v>2046</v>
      </c>
      <c r="C231" t="s">
        <v>242</v>
      </c>
      <c r="D231" t="s">
        <v>208</v>
      </c>
      <c r="E231" s="22" t="s">
        <v>323</v>
      </c>
      <c r="F231" s="22" t="s">
        <v>324</v>
      </c>
      <c r="G231" s="22" t="s">
        <v>245</v>
      </c>
      <c r="H231" s="22" t="s">
        <v>237</v>
      </c>
      <c r="I231" s="22" t="s">
        <v>309</v>
      </c>
      <c r="J231" s="17">
        <f>IFERROR(INDEX(Cost_Components!$K$2:$K$29,MATCH(E231,Cost_Components!$A$2:$A$29,0)),"")</f>
        <v>1</v>
      </c>
      <c r="K231" s="17">
        <f t="shared" si="30"/>
        <v>0.72461538461538466</v>
      </c>
      <c r="L231" s="17">
        <f>IFERROR(INDEX(Cost_Components!$S$2:$S$29,MATCH(E231,Cost_Components!$A$2:$A$29,0)),"")</f>
        <v>0.31</v>
      </c>
      <c r="M231" s="28">
        <f>IFERROR(INDEX(Cost_Components!$L$2:$L$29,MATCH(E231,Cost_Components!$A$2:$A$29,0)),"")</f>
        <v>1</v>
      </c>
      <c r="N231" s="29">
        <f>IFERROR(INDEX(Cost_Components!$P$2:$P$29,MATCH(E231,Cost_Components!$A$2:$A$29,0)),"")</f>
        <v>5.133311162</v>
      </c>
      <c r="O231" s="23">
        <f t="shared" si="31"/>
        <v>711785.87906565901</v>
      </c>
      <c r="P231" s="23">
        <f t="shared" si="32"/>
        <v>683863.54841127305</v>
      </c>
      <c r="Q231" s="23">
        <f t="shared" si="33"/>
        <v>1088250.1597667998</v>
      </c>
      <c r="R231" s="23">
        <f t="shared" si="34"/>
        <v>2647613.0237538069</v>
      </c>
      <c r="S231" s="23">
        <f t="shared" si="35"/>
        <v>1559362.8639870072</v>
      </c>
      <c r="T231" s="16">
        <f>IFERROR(INDEX(Cost_Components!$R$2:$R$29,MATCH(E231,Cost_Components!$A$2:$A$29,0)),"")</f>
        <v>1</v>
      </c>
      <c r="U231" s="26">
        <f>IFERROR(INDEX(Cost_Components!$Q$2:$Q$29,MATCH(E231,Cost_Components!$A$2:$A$29,0)),"")</f>
        <v>2023</v>
      </c>
      <c r="V231" s="30">
        <f>1/(1+Calculation_Assumptions!$B$5)^(B231-Calculation_Assumptions!$B$2)</f>
        <v>0.5375492759090631</v>
      </c>
      <c r="W231" s="23">
        <f t="shared" si="36"/>
        <v>584988.08539056545</v>
      </c>
      <c r="X231" s="23">
        <f t="shared" si="37"/>
        <v>1423222.4638062641</v>
      </c>
      <c r="Y231" s="23">
        <f t="shared" si="38"/>
        <v>838234.37841569853</v>
      </c>
      <c r="Z231" s="17">
        <f>IFERROR(INDEX(Cost_Components!$T$2:$T$29,MATCH(E231,Cost_Components!$A$2:$A$29,0)),"")</f>
        <v>0.8</v>
      </c>
      <c r="AA231" s="26">
        <f>IFERROR(INDEX(Cost_Components!$U$2:$U$29,MATCH(E231,Cost_Components!$A$2:$A$29,0)),"")</f>
        <v>2025</v>
      </c>
      <c r="AB231" s="26">
        <f>IFERROR(INDEX(Cost_Components!$V$2:$V$29,MATCH(E231,Cost_Components!$A$2:$A$29,0)),"")</f>
        <v>2050</v>
      </c>
      <c r="AC231" s="26">
        <f>IFERROR(INDEX(Cost_Components!$M$2:$M$29,MATCH(E231,Cost_Components!$A$2:$A$29,0)),"")</f>
        <v>30</v>
      </c>
      <c r="AD231" s="26">
        <f>IFERROR(INDEX(Cost_Components!$N$2:$N$29,MATCH(E231,Cost_Components!$A$2:$A$29,0)),"")</f>
        <v>95</v>
      </c>
      <c r="AE231" s="16" t="str">
        <f>IFERROR(INDEX(Cost_Components!$O$2:$O$29,MATCH(E231,Cost_Components!$A$2:$A$29,0)),"")</f>
        <v>Both</v>
      </c>
      <c r="AF231" s="11">
        <v>711785.87906565901</v>
      </c>
      <c r="AG231" s="11">
        <v>683863.54841127305</v>
      </c>
      <c r="AH231" s="23">
        <f t="shared" si="39"/>
        <v>1</v>
      </c>
    </row>
    <row r="232" spans="1:34" hidden="1">
      <c r="A232" t="s">
        <v>242</v>
      </c>
      <c r="B232" s="20">
        <v>2047</v>
      </c>
      <c r="C232" t="s">
        <v>242</v>
      </c>
      <c r="D232" t="s">
        <v>208</v>
      </c>
      <c r="E232" s="22" t="s">
        <v>323</v>
      </c>
      <c r="F232" s="22" t="s">
        <v>324</v>
      </c>
      <c r="G232" s="22" t="s">
        <v>245</v>
      </c>
      <c r="H232" s="22" t="s">
        <v>237</v>
      </c>
      <c r="I232" s="22" t="s">
        <v>309</v>
      </c>
      <c r="J232" s="17">
        <f>IFERROR(INDEX(Cost_Components!$K$2:$K$29,MATCH(E232,Cost_Components!$A$2:$A$29,0)),"")</f>
        <v>1</v>
      </c>
      <c r="K232" s="17">
        <f t="shared" si="30"/>
        <v>0.74346153846153851</v>
      </c>
      <c r="L232" s="17">
        <f>IFERROR(INDEX(Cost_Components!$S$2:$S$29,MATCH(E232,Cost_Components!$A$2:$A$29,0)),"")</f>
        <v>0.31</v>
      </c>
      <c r="M232" s="28">
        <f>IFERROR(INDEX(Cost_Components!$L$2:$L$29,MATCH(E232,Cost_Components!$A$2:$A$29,0)),"")</f>
        <v>1</v>
      </c>
      <c r="N232" s="29">
        <f>IFERROR(INDEX(Cost_Components!$P$2:$P$29,MATCH(E232,Cost_Components!$A$2:$A$29,0)),"")</f>
        <v>5.133311162</v>
      </c>
      <c r="O232" s="23">
        <f t="shared" si="31"/>
        <v>733756.87221643201</v>
      </c>
      <c r="P232" s="23">
        <f t="shared" si="32"/>
        <v>703642.01264526497</v>
      </c>
      <c r="Q232" s="23">
        <f t="shared" si="33"/>
        <v>1119724.1532448661</v>
      </c>
      <c r="R232" s="23">
        <f t="shared" si="34"/>
        <v>2800323.9722110261</v>
      </c>
      <c r="S232" s="23">
        <f t="shared" si="35"/>
        <v>1680599.8189661601</v>
      </c>
      <c r="T232" s="16">
        <f>IFERROR(INDEX(Cost_Components!$R$2:$R$29,MATCH(E232,Cost_Components!$A$2:$A$29,0)),"")</f>
        <v>1</v>
      </c>
      <c r="U232" s="26">
        <f>IFERROR(INDEX(Cost_Components!$Q$2:$Q$29,MATCH(E232,Cost_Components!$A$2:$A$29,0)),"")</f>
        <v>2023</v>
      </c>
      <c r="V232" s="30">
        <f>1/(1+Calculation_Assumptions!$B$5)^(B232-Calculation_Assumptions!$B$2)</f>
        <v>0.52189250088258554</v>
      </c>
      <c r="W232" s="23">
        <f t="shared" si="36"/>
        <v>584375.63863559859</v>
      </c>
      <c r="X232" s="23">
        <f t="shared" si="37"/>
        <v>1461468.0811386683</v>
      </c>
      <c r="Y232" s="23">
        <f t="shared" si="38"/>
        <v>877092.44250306976</v>
      </c>
      <c r="Z232" s="17">
        <f>IFERROR(INDEX(Cost_Components!$T$2:$T$29,MATCH(E232,Cost_Components!$A$2:$A$29,0)),"")</f>
        <v>0.8</v>
      </c>
      <c r="AA232" s="26">
        <f>IFERROR(INDEX(Cost_Components!$U$2:$U$29,MATCH(E232,Cost_Components!$A$2:$A$29,0)),"")</f>
        <v>2025</v>
      </c>
      <c r="AB232" s="26">
        <f>IFERROR(INDEX(Cost_Components!$V$2:$V$29,MATCH(E232,Cost_Components!$A$2:$A$29,0)),"")</f>
        <v>2050</v>
      </c>
      <c r="AC232" s="26">
        <f>IFERROR(INDEX(Cost_Components!$M$2:$M$29,MATCH(E232,Cost_Components!$A$2:$A$29,0)),"")</f>
        <v>30</v>
      </c>
      <c r="AD232" s="26">
        <f>IFERROR(INDEX(Cost_Components!$N$2:$N$29,MATCH(E232,Cost_Components!$A$2:$A$29,0)),"")</f>
        <v>95</v>
      </c>
      <c r="AE232" s="16" t="str">
        <f>IFERROR(INDEX(Cost_Components!$O$2:$O$29,MATCH(E232,Cost_Components!$A$2:$A$29,0)),"")</f>
        <v>Both</v>
      </c>
      <c r="AF232" s="11">
        <v>733756.87221643201</v>
      </c>
      <c r="AG232" s="11">
        <v>703642.01264526497</v>
      </c>
      <c r="AH232" s="23">
        <f t="shared" si="39"/>
        <v>1</v>
      </c>
    </row>
    <row r="233" spans="1:34" hidden="1">
      <c r="A233" t="s">
        <v>242</v>
      </c>
      <c r="B233" s="20">
        <v>2048</v>
      </c>
      <c r="C233" t="s">
        <v>242</v>
      </c>
      <c r="D233" t="s">
        <v>208</v>
      </c>
      <c r="E233" s="22" t="s">
        <v>323</v>
      </c>
      <c r="F233" s="22" t="s">
        <v>324</v>
      </c>
      <c r="G233" s="22" t="s">
        <v>245</v>
      </c>
      <c r="H233" s="22" t="s">
        <v>237</v>
      </c>
      <c r="I233" s="22" t="s">
        <v>309</v>
      </c>
      <c r="J233" s="17">
        <f>IFERROR(INDEX(Cost_Components!$K$2:$K$29,MATCH(E233,Cost_Components!$A$2:$A$29,0)),"")</f>
        <v>1</v>
      </c>
      <c r="K233" s="17">
        <f t="shared" si="30"/>
        <v>0.76230769230769235</v>
      </c>
      <c r="L233" s="17">
        <f>IFERROR(INDEX(Cost_Components!$S$2:$S$29,MATCH(E233,Cost_Components!$A$2:$A$29,0)),"")</f>
        <v>0.31</v>
      </c>
      <c r="M233" s="28">
        <f>IFERROR(INDEX(Cost_Components!$L$2:$L$29,MATCH(E233,Cost_Components!$A$2:$A$29,0)),"")</f>
        <v>1</v>
      </c>
      <c r="N233" s="29">
        <f>IFERROR(INDEX(Cost_Components!$P$2:$P$29,MATCH(E233,Cost_Components!$A$2:$A$29,0)),"")</f>
        <v>5.133311162</v>
      </c>
      <c r="O233" s="23">
        <f t="shared" si="31"/>
        <v>755733.37260451005</v>
      </c>
      <c r="P233" s="23">
        <f t="shared" si="32"/>
        <v>723368.63264698698</v>
      </c>
      <c r="Q233" s="23">
        <f t="shared" si="33"/>
        <v>1151115.6456243114</v>
      </c>
      <c r="R233" s="23">
        <f t="shared" si="34"/>
        <v>2957307.5585175818</v>
      </c>
      <c r="S233" s="23">
        <f t="shared" si="35"/>
        <v>1806191.9128932704</v>
      </c>
      <c r="T233" s="16">
        <f>IFERROR(INDEX(Cost_Components!$R$2:$R$29,MATCH(E233,Cost_Components!$A$2:$A$29,0)),"")</f>
        <v>1</v>
      </c>
      <c r="U233" s="26">
        <f>IFERROR(INDEX(Cost_Components!$Q$2:$Q$29,MATCH(E233,Cost_Components!$A$2:$A$29,0)),"")</f>
        <v>2023</v>
      </c>
      <c r="V233" s="30">
        <f>1/(1+Calculation_Assumptions!$B$5)^(B233-Calculation_Assumptions!$B$2)</f>
        <v>0.50669174842969467</v>
      </c>
      <c r="W233" s="23">
        <f t="shared" si="36"/>
        <v>583260.79912615917</v>
      </c>
      <c r="X233" s="23">
        <f t="shared" si="37"/>
        <v>1498443.3374696251</v>
      </c>
      <c r="Y233" s="23">
        <f t="shared" si="38"/>
        <v>915182.53834346589</v>
      </c>
      <c r="Z233" s="17">
        <f>IFERROR(INDEX(Cost_Components!$T$2:$T$29,MATCH(E233,Cost_Components!$A$2:$A$29,0)),"")</f>
        <v>0.8</v>
      </c>
      <c r="AA233" s="26">
        <f>IFERROR(INDEX(Cost_Components!$U$2:$U$29,MATCH(E233,Cost_Components!$A$2:$A$29,0)),"")</f>
        <v>2025</v>
      </c>
      <c r="AB233" s="26">
        <f>IFERROR(INDEX(Cost_Components!$V$2:$V$29,MATCH(E233,Cost_Components!$A$2:$A$29,0)),"")</f>
        <v>2050</v>
      </c>
      <c r="AC233" s="26">
        <f>IFERROR(INDEX(Cost_Components!$M$2:$M$29,MATCH(E233,Cost_Components!$A$2:$A$29,0)),"")</f>
        <v>30</v>
      </c>
      <c r="AD233" s="26">
        <f>IFERROR(INDEX(Cost_Components!$N$2:$N$29,MATCH(E233,Cost_Components!$A$2:$A$29,0)),"")</f>
        <v>95</v>
      </c>
      <c r="AE233" s="16" t="str">
        <f>IFERROR(INDEX(Cost_Components!$O$2:$O$29,MATCH(E233,Cost_Components!$A$2:$A$29,0)),"")</f>
        <v>Both</v>
      </c>
      <c r="AF233" s="11">
        <v>755733.37260451005</v>
      </c>
      <c r="AG233" s="11">
        <v>723368.63264698698</v>
      </c>
      <c r="AH233" s="23">
        <f t="shared" si="39"/>
        <v>1</v>
      </c>
    </row>
    <row r="234" spans="1:34" hidden="1">
      <c r="A234" t="s">
        <v>242</v>
      </c>
      <c r="B234" s="20">
        <v>2049</v>
      </c>
      <c r="C234" t="s">
        <v>242</v>
      </c>
      <c r="D234" t="s">
        <v>208</v>
      </c>
      <c r="E234" s="22" t="s">
        <v>323</v>
      </c>
      <c r="F234" s="22" t="s">
        <v>324</v>
      </c>
      <c r="G234" s="22" t="s">
        <v>245</v>
      </c>
      <c r="H234" s="22" t="s">
        <v>237</v>
      </c>
      <c r="I234" s="22" t="s">
        <v>309</v>
      </c>
      <c r="J234" s="17">
        <f>IFERROR(INDEX(Cost_Components!$K$2:$K$29,MATCH(E234,Cost_Components!$A$2:$A$29,0)),"")</f>
        <v>1</v>
      </c>
      <c r="K234" s="17">
        <f t="shared" si="30"/>
        <v>0.7811538461538462</v>
      </c>
      <c r="L234" s="17">
        <f>IFERROR(INDEX(Cost_Components!$S$2:$S$29,MATCH(E234,Cost_Components!$A$2:$A$29,0)),"")</f>
        <v>0.31</v>
      </c>
      <c r="M234" s="28">
        <f>IFERROR(INDEX(Cost_Components!$L$2:$L$29,MATCH(E234,Cost_Components!$A$2:$A$29,0)),"")</f>
        <v>1</v>
      </c>
      <c r="N234" s="29">
        <f>IFERROR(INDEX(Cost_Components!$P$2:$P$29,MATCH(E234,Cost_Components!$A$2:$A$29,0)),"")</f>
        <v>5.133311162</v>
      </c>
      <c r="O234" s="23">
        <f t="shared" si="31"/>
        <v>777616.37165021</v>
      </c>
      <c r="P234" s="23">
        <f t="shared" si="32"/>
        <v>742947.14756246796</v>
      </c>
      <c r="Q234" s="23">
        <f t="shared" si="33"/>
        <v>1182271.4544611282</v>
      </c>
      <c r="R234" s="23">
        <f t="shared" si="34"/>
        <v>3118168.3659625584</v>
      </c>
      <c r="S234" s="23">
        <f t="shared" si="35"/>
        <v>1935896.9115014302</v>
      </c>
      <c r="T234" s="16">
        <f>IFERROR(INDEX(Cost_Components!$R$2:$R$29,MATCH(E234,Cost_Components!$A$2:$A$29,0)),"")</f>
        <v>1</v>
      </c>
      <c r="U234" s="26">
        <f>IFERROR(INDEX(Cost_Components!$Q$2:$Q$29,MATCH(E234,Cost_Components!$A$2:$A$29,0)),"")</f>
        <v>2023</v>
      </c>
      <c r="V234" s="30">
        <f>1/(1+Calculation_Assumptions!$B$5)^(B234-Calculation_Assumptions!$B$2)</f>
        <v>0.49193373633950943</v>
      </c>
      <c r="W234" s="23">
        <f t="shared" si="36"/>
        <v>581599.21396060893</v>
      </c>
      <c r="X234" s="23">
        <f t="shared" si="37"/>
        <v>1533932.2148036242</v>
      </c>
      <c r="Y234" s="23">
        <f t="shared" si="38"/>
        <v>952333.00084301515</v>
      </c>
      <c r="Z234" s="17">
        <f>IFERROR(INDEX(Cost_Components!$T$2:$T$29,MATCH(E234,Cost_Components!$A$2:$A$29,0)),"")</f>
        <v>0.8</v>
      </c>
      <c r="AA234" s="26">
        <f>IFERROR(INDEX(Cost_Components!$U$2:$U$29,MATCH(E234,Cost_Components!$A$2:$A$29,0)),"")</f>
        <v>2025</v>
      </c>
      <c r="AB234" s="26">
        <f>IFERROR(INDEX(Cost_Components!$V$2:$V$29,MATCH(E234,Cost_Components!$A$2:$A$29,0)),"")</f>
        <v>2050</v>
      </c>
      <c r="AC234" s="26">
        <f>IFERROR(INDEX(Cost_Components!$M$2:$M$29,MATCH(E234,Cost_Components!$A$2:$A$29,0)),"")</f>
        <v>30</v>
      </c>
      <c r="AD234" s="26">
        <f>IFERROR(INDEX(Cost_Components!$N$2:$N$29,MATCH(E234,Cost_Components!$A$2:$A$29,0)),"")</f>
        <v>95</v>
      </c>
      <c r="AE234" s="16" t="str">
        <f>IFERROR(INDEX(Cost_Components!$O$2:$O$29,MATCH(E234,Cost_Components!$A$2:$A$29,0)),"")</f>
        <v>Both</v>
      </c>
      <c r="AF234" s="11">
        <v>777616.37165021</v>
      </c>
      <c r="AG234" s="11">
        <v>742947.14756246796</v>
      </c>
      <c r="AH234" s="23">
        <f t="shared" si="39"/>
        <v>1</v>
      </c>
    </row>
    <row r="235" spans="1:34" hidden="1">
      <c r="A235" t="s">
        <v>242</v>
      </c>
      <c r="B235" s="20">
        <v>2050</v>
      </c>
      <c r="C235" t="s">
        <v>242</v>
      </c>
      <c r="D235" t="s">
        <v>208</v>
      </c>
      <c r="E235" s="22" t="s">
        <v>323</v>
      </c>
      <c r="F235" s="22" t="s">
        <v>324</v>
      </c>
      <c r="G235" s="22" t="s">
        <v>245</v>
      </c>
      <c r="H235" s="22" t="s">
        <v>237</v>
      </c>
      <c r="I235" s="22" t="s">
        <v>309</v>
      </c>
      <c r="J235" s="17">
        <f>IFERROR(INDEX(Cost_Components!$K$2:$K$29,MATCH(E235,Cost_Components!$A$2:$A$29,0)),"")</f>
        <v>1</v>
      </c>
      <c r="K235" s="17">
        <f t="shared" si="30"/>
        <v>0.8</v>
      </c>
      <c r="L235" s="17">
        <f>IFERROR(INDEX(Cost_Components!$S$2:$S$29,MATCH(E235,Cost_Components!$A$2:$A$29,0)),"")</f>
        <v>0.31</v>
      </c>
      <c r="M235" s="28">
        <f>IFERROR(INDEX(Cost_Components!$L$2:$L$29,MATCH(E235,Cost_Components!$A$2:$A$29,0)),"")</f>
        <v>1</v>
      </c>
      <c r="N235" s="29">
        <f>IFERROR(INDEX(Cost_Components!$P$2:$P$29,MATCH(E235,Cost_Components!$A$2:$A$29,0)),"")</f>
        <v>5.133311162</v>
      </c>
      <c r="O235" s="23">
        <f t="shared" si="31"/>
        <v>799370.36252449395</v>
      </c>
      <c r="P235" s="23">
        <f t="shared" si="32"/>
        <v>762344.880110887</v>
      </c>
      <c r="Q235" s="23">
        <f t="shared" si="33"/>
        <v>1213139.579533698</v>
      </c>
      <c r="R235" s="23">
        <f t="shared" si="34"/>
        <v>3282733.4436151772</v>
      </c>
      <c r="S235" s="23">
        <f t="shared" si="35"/>
        <v>2069593.8640814791</v>
      </c>
      <c r="T235" s="16">
        <f>IFERROR(INDEX(Cost_Components!$R$2:$R$29,MATCH(E235,Cost_Components!$A$2:$A$29,0)),"")</f>
        <v>1</v>
      </c>
      <c r="U235" s="26">
        <f>IFERROR(INDEX(Cost_Components!$Q$2:$Q$29,MATCH(E235,Cost_Components!$A$2:$A$29,0)),"")</f>
        <v>2023</v>
      </c>
      <c r="V235" s="30">
        <f>1/(1+Calculation_Assumptions!$B$5)^(B235-Calculation_Assumptions!$B$2)</f>
        <v>0.47760556926165965</v>
      </c>
      <c r="W235" s="23">
        <f t="shared" si="36"/>
        <v>579402.21947704232</v>
      </c>
      <c r="X235" s="23">
        <f t="shared" si="37"/>
        <v>1567851.775072115</v>
      </c>
      <c r="Y235" s="23">
        <f t="shared" si="38"/>
        <v>988449.55559507268</v>
      </c>
      <c r="Z235" s="17">
        <f>IFERROR(INDEX(Cost_Components!$T$2:$T$29,MATCH(E235,Cost_Components!$A$2:$A$29,0)),"")</f>
        <v>0.8</v>
      </c>
      <c r="AA235" s="26">
        <f>IFERROR(INDEX(Cost_Components!$U$2:$U$29,MATCH(E235,Cost_Components!$A$2:$A$29,0)),"")</f>
        <v>2025</v>
      </c>
      <c r="AB235" s="26">
        <f>IFERROR(INDEX(Cost_Components!$V$2:$V$29,MATCH(E235,Cost_Components!$A$2:$A$29,0)),"")</f>
        <v>2050</v>
      </c>
      <c r="AC235" s="26">
        <f>IFERROR(INDEX(Cost_Components!$M$2:$M$29,MATCH(E235,Cost_Components!$A$2:$A$29,0)),"")</f>
        <v>30</v>
      </c>
      <c r="AD235" s="26">
        <f>IFERROR(INDEX(Cost_Components!$N$2:$N$29,MATCH(E235,Cost_Components!$A$2:$A$29,0)),"")</f>
        <v>95</v>
      </c>
      <c r="AE235" s="16" t="str">
        <f>IFERROR(INDEX(Cost_Components!$O$2:$O$29,MATCH(E235,Cost_Components!$A$2:$A$29,0)),"")</f>
        <v>Both</v>
      </c>
      <c r="AF235" s="11">
        <v>799370.36252449395</v>
      </c>
      <c r="AG235" s="11">
        <v>762344.880110887</v>
      </c>
      <c r="AH235" s="23">
        <f t="shared" si="39"/>
        <v>1</v>
      </c>
    </row>
    <row r="236" spans="1:34" hidden="1">
      <c r="A236" t="s">
        <v>242</v>
      </c>
      <c r="B236" s="20">
        <v>2025</v>
      </c>
      <c r="C236" t="s">
        <v>242</v>
      </c>
      <c r="D236" t="s">
        <v>208</v>
      </c>
      <c r="E236" s="22" t="s">
        <v>325</v>
      </c>
      <c r="F236" s="22" t="s">
        <v>326</v>
      </c>
      <c r="G236" s="22" t="s">
        <v>245</v>
      </c>
      <c r="H236" s="22" t="s">
        <v>237</v>
      </c>
      <c r="I236" s="22" t="s">
        <v>309</v>
      </c>
      <c r="J236" s="17">
        <f>IFERROR(INDEX(Cost_Components!$K$2:$K$29,MATCH(E236,Cost_Components!$A$2:$A$29,0)),"")</f>
        <v>1</v>
      </c>
      <c r="K236" s="17">
        <f t="shared" si="30"/>
        <v>0.32884615384615384</v>
      </c>
      <c r="L236" s="17">
        <f>IFERROR(INDEX(Cost_Components!$S$2:$S$29,MATCH(E236,Cost_Components!$A$2:$A$29,0)),"")</f>
        <v>0.31</v>
      </c>
      <c r="M236" s="28">
        <f>IFERROR(INDEX(Cost_Components!$L$2:$L$29,MATCH(E236,Cost_Components!$A$2:$A$29,0)),"")</f>
        <v>1</v>
      </c>
      <c r="N236" s="29">
        <f>IFERROR(INDEX(Cost_Components!$P$2:$P$29,MATCH(E236,Cost_Components!$A$2:$A$29,0)),"")</f>
        <v>64.94344126</v>
      </c>
      <c r="O236" s="23">
        <f t="shared" si="31"/>
        <v>404801.05375357199</v>
      </c>
      <c r="P236" s="23">
        <f t="shared" si="32"/>
        <v>404599.08998336102</v>
      </c>
      <c r="Q236" s="23">
        <f t="shared" si="33"/>
        <v>8145577.7425969969</v>
      </c>
      <c r="R236" s="23">
        <f t="shared" si="34"/>
        <v>8645093.5789417997</v>
      </c>
      <c r="S236" s="23">
        <f t="shared" si="35"/>
        <v>499515.83634480275</v>
      </c>
      <c r="T236" s="16">
        <f>IFERROR(INDEX(Cost_Components!$R$2:$R$29,MATCH(E236,Cost_Components!$A$2:$A$29,0)),"")</f>
        <v>1</v>
      </c>
      <c r="U236" s="26">
        <f>IFERROR(INDEX(Cost_Components!$Q$2:$Q$29,MATCH(E236,Cost_Components!$A$2:$A$29,0)),"")</f>
        <v>2023</v>
      </c>
      <c r="V236" s="30">
        <f>1/(1+Calculation_Assumptions!$B$5)^(B236-Calculation_Assumptions!$B$2)</f>
        <v>1</v>
      </c>
      <c r="W236" s="23">
        <f t="shared" si="36"/>
        <v>8145577.7425969969</v>
      </c>
      <c r="X236" s="23">
        <f t="shared" si="37"/>
        <v>8645093.5789417997</v>
      </c>
      <c r="Y236" s="23">
        <f t="shared" si="38"/>
        <v>499515.83634480275</v>
      </c>
      <c r="Z236" s="17">
        <f>IFERROR(INDEX(Cost_Components!$T$2:$T$29,MATCH(E236,Cost_Components!$A$2:$A$29,0)),"")</f>
        <v>0.8</v>
      </c>
      <c r="AA236" s="26">
        <f>IFERROR(INDEX(Cost_Components!$U$2:$U$29,MATCH(E236,Cost_Components!$A$2:$A$29,0)),"")</f>
        <v>2025</v>
      </c>
      <c r="AB236" s="26">
        <f>IFERROR(INDEX(Cost_Components!$V$2:$V$29,MATCH(E236,Cost_Components!$A$2:$A$29,0)),"")</f>
        <v>2050</v>
      </c>
      <c r="AC236" s="26">
        <f>IFERROR(INDEX(Cost_Components!$M$2:$M$29,MATCH(E236,Cost_Components!$A$2:$A$29,0)),"")</f>
        <v>30</v>
      </c>
      <c r="AD236" s="26">
        <f>IFERROR(INDEX(Cost_Components!$N$2:$N$29,MATCH(E236,Cost_Components!$A$2:$A$29,0)),"")</f>
        <v>95</v>
      </c>
      <c r="AE236" s="16" t="str">
        <f>IFERROR(INDEX(Cost_Components!$O$2:$O$29,MATCH(E236,Cost_Components!$A$2:$A$29,0)),"")</f>
        <v>Both</v>
      </c>
      <c r="AF236" s="11">
        <v>404801.05375357199</v>
      </c>
      <c r="AG236" s="11">
        <v>404599.08998336102</v>
      </c>
      <c r="AH236" s="23">
        <f t="shared" si="39"/>
        <v>1</v>
      </c>
    </row>
    <row r="237" spans="1:34" hidden="1">
      <c r="A237" t="s">
        <v>242</v>
      </c>
      <c r="B237" s="20">
        <v>2026</v>
      </c>
      <c r="C237" t="s">
        <v>242</v>
      </c>
      <c r="D237" t="s">
        <v>208</v>
      </c>
      <c r="E237" s="22" t="s">
        <v>325</v>
      </c>
      <c r="F237" s="22" t="s">
        <v>326</v>
      </c>
      <c r="G237" s="22" t="s">
        <v>245</v>
      </c>
      <c r="H237" s="22" t="s">
        <v>237</v>
      </c>
      <c r="I237" s="22" t="s">
        <v>309</v>
      </c>
      <c r="J237" s="17">
        <f>IFERROR(INDEX(Cost_Components!$K$2:$K$29,MATCH(E237,Cost_Components!$A$2:$A$29,0)),"")</f>
        <v>1</v>
      </c>
      <c r="K237" s="17">
        <f t="shared" si="30"/>
        <v>0.34769230769230769</v>
      </c>
      <c r="L237" s="17">
        <f>IFERROR(INDEX(Cost_Components!$S$2:$S$29,MATCH(E237,Cost_Components!$A$2:$A$29,0)),"")</f>
        <v>0.31</v>
      </c>
      <c r="M237" s="28">
        <f>IFERROR(INDEX(Cost_Components!$L$2:$L$29,MATCH(E237,Cost_Components!$A$2:$A$29,0)),"")</f>
        <v>1</v>
      </c>
      <c r="N237" s="29">
        <f>IFERROR(INDEX(Cost_Components!$P$2:$P$29,MATCH(E237,Cost_Components!$A$2:$A$29,0)),"")</f>
        <v>64.94344126</v>
      </c>
      <c r="O237" s="23">
        <f t="shared" si="31"/>
        <v>400177.53645826899</v>
      </c>
      <c r="P237" s="23">
        <f t="shared" si="32"/>
        <v>399609.47263718798</v>
      </c>
      <c r="Q237" s="23">
        <f t="shared" si="33"/>
        <v>8045124.4370773667</v>
      </c>
      <c r="R237" s="23">
        <f t="shared" si="34"/>
        <v>9036142.8171632271</v>
      </c>
      <c r="S237" s="23">
        <f t="shared" si="35"/>
        <v>991018.38008586038</v>
      </c>
      <c r="T237" s="16">
        <f>IFERROR(INDEX(Cost_Components!$R$2:$R$29,MATCH(E237,Cost_Components!$A$2:$A$29,0)),"")</f>
        <v>1</v>
      </c>
      <c r="U237" s="26">
        <f>IFERROR(INDEX(Cost_Components!$Q$2:$Q$29,MATCH(E237,Cost_Components!$A$2:$A$29,0)),"")</f>
        <v>2023</v>
      </c>
      <c r="V237" s="30">
        <f>1/(1+Calculation_Assumptions!$B$5)^(B237-Calculation_Assumptions!$B$2)</f>
        <v>0.970873786407767</v>
      </c>
      <c r="W237" s="23">
        <f t="shared" si="36"/>
        <v>7810800.4243469583</v>
      </c>
      <c r="X237" s="23">
        <f t="shared" si="37"/>
        <v>8772954.1914206091</v>
      </c>
      <c r="Y237" s="23">
        <f t="shared" si="38"/>
        <v>962153.76707365084</v>
      </c>
      <c r="Z237" s="17">
        <f>IFERROR(INDEX(Cost_Components!$T$2:$T$29,MATCH(E237,Cost_Components!$A$2:$A$29,0)),"")</f>
        <v>0.8</v>
      </c>
      <c r="AA237" s="26">
        <f>IFERROR(INDEX(Cost_Components!$U$2:$U$29,MATCH(E237,Cost_Components!$A$2:$A$29,0)),"")</f>
        <v>2025</v>
      </c>
      <c r="AB237" s="26">
        <f>IFERROR(INDEX(Cost_Components!$V$2:$V$29,MATCH(E237,Cost_Components!$A$2:$A$29,0)),"")</f>
        <v>2050</v>
      </c>
      <c r="AC237" s="26">
        <f>IFERROR(INDEX(Cost_Components!$M$2:$M$29,MATCH(E237,Cost_Components!$A$2:$A$29,0)),"")</f>
        <v>30</v>
      </c>
      <c r="AD237" s="26">
        <f>IFERROR(INDEX(Cost_Components!$N$2:$N$29,MATCH(E237,Cost_Components!$A$2:$A$29,0)),"")</f>
        <v>95</v>
      </c>
      <c r="AE237" s="16" t="str">
        <f>IFERROR(INDEX(Cost_Components!$O$2:$O$29,MATCH(E237,Cost_Components!$A$2:$A$29,0)),"")</f>
        <v>Both</v>
      </c>
      <c r="AF237" s="11">
        <v>400177.53645826899</v>
      </c>
      <c r="AG237" s="11">
        <v>399609.47263718798</v>
      </c>
      <c r="AH237" s="23">
        <f t="shared" si="39"/>
        <v>1</v>
      </c>
    </row>
    <row r="238" spans="1:34" hidden="1">
      <c r="A238" t="s">
        <v>242</v>
      </c>
      <c r="B238" s="20">
        <v>2027</v>
      </c>
      <c r="C238" t="s">
        <v>242</v>
      </c>
      <c r="D238" t="s">
        <v>208</v>
      </c>
      <c r="E238" s="22" t="s">
        <v>325</v>
      </c>
      <c r="F238" s="22" t="s">
        <v>326</v>
      </c>
      <c r="G238" s="22" t="s">
        <v>245</v>
      </c>
      <c r="H238" s="22" t="s">
        <v>237</v>
      </c>
      <c r="I238" s="22" t="s">
        <v>309</v>
      </c>
      <c r="J238" s="17">
        <f>IFERROR(INDEX(Cost_Components!$K$2:$K$29,MATCH(E238,Cost_Components!$A$2:$A$29,0)),"")</f>
        <v>1</v>
      </c>
      <c r="K238" s="17">
        <f t="shared" si="30"/>
        <v>0.36653846153846154</v>
      </c>
      <c r="L238" s="17">
        <f>IFERROR(INDEX(Cost_Components!$S$2:$S$29,MATCH(E238,Cost_Components!$A$2:$A$29,0)),"")</f>
        <v>0.31</v>
      </c>
      <c r="M238" s="28">
        <f>IFERROR(INDEX(Cost_Components!$L$2:$L$29,MATCH(E238,Cost_Components!$A$2:$A$29,0)),"")</f>
        <v>1</v>
      </c>
      <c r="N238" s="29">
        <f>IFERROR(INDEX(Cost_Components!$P$2:$P$29,MATCH(E238,Cost_Components!$A$2:$A$29,0)),"")</f>
        <v>64.94344126</v>
      </c>
      <c r="O238" s="23">
        <f t="shared" si="31"/>
        <v>400777.49723247002</v>
      </c>
      <c r="P238" s="23">
        <f t="shared" si="32"/>
        <v>399707.50589241501</v>
      </c>
      <c r="Q238" s="23">
        <f t="shared" si="33"/>
        <v>8047098.088332599</v>
      </c>
      <c r="R238" s="23">
        <f t="shared" si="34"/>
        <v>9540215.3718861286</v>
      </c>
      <c r="S238" s="23">
        <f t="shared" si="35"/>
        <v>1493117.2835535295</v>
      </c>
      <c r="T238" s="16">
        <f>IFERROR(INDEX(Cost_Components!$R$2:$R$29,MATCH(E238,Cost_Components!$A$2:$A$29,0)),"")</f>
        <v>1</v>
      </c>
      <c r="U238" s="26">
        <f>IFERROR(INDEX(Cost_Components!$Q$2:$Q$29,MATCH(E238,Cost_Components!$A$2:$A$29,0)),"")</f>
        <v>2023</v>
      </c>
      <c r="V238" s="30">
        <f>1/(1+Calculation_Assumptions!$B$5)^(B238-Calculation_Assumptions!$B$2)</f>
        <v>0.94259590913375435</v>
      </c>
      <c r="W238" s="23">
        <f t="shared" si="36"/>
        <v>7585161.7384603629</v>
      </c>
      <c r="X238" s="23">
        <f t="shared" si="37"/>
        <v>8992567.981794823</v>
      </c>
      <c r="Y238" s="23">
        <f t="shared" si="38"/>
        <v>1407406.2433344608</v>
      </c>
      <c r="Z238" s="17">
        <f>IFERROR(INDEX(Cost_Components!$T$2:$T$29,MATCH(E238,Cost_Components!$A$2:$A$29,0)),"")</f>
        <v>0.8</v>
      </c>
      <c r="AA238" s="26">
        <f>IFERROR(INDEX(Cost_Components!$U$2:$U$29,MATCH(E238,Cost_Components!$A$2:$A$29,0)),"")</f>
        <v>2025</v>
      </c>
      <c r="AB238" s="26">
        <f>IFERROR(INDEX(Cost_Components!$V$2:$V$29,MATCH(E238,Cost_Components!$A$2:$A$29,0)),"")</f>
        <v>2050</v>
      </c>
      <c r="AC238" s="26">
        <f>IFERROR(INDEX(Cost_Components!$M$2:$M$29,MATCH(E238,Cost_Components!$A$2:$A$29,0)),"")</f>
        <v>30</v>
      </c>
      <c r="AD238" s="26">
        <f>IFERROR(INDEX(Cost_Components!$N$2:$N$29,MATCH(E238,Cost_Components!$A$2:$A$29,0)),"")</f>
        <v>95</v>
      </c>
      <c r="AE238" s="16" t="str">
        <f>IFERROR(INDEX(Cost_Components!$O$2:$O$29,MATCH(E238,Cost_Components!$A$2:$A$29,0)),"")</f>
        <v>Both</v>
      </c>
      <c r="AF238" s="11">
        <v>400777.49723247002</v>
      </c>
      <c r="AG238" s="11">
        <v>399707.50589241501</v>
      </c>
      <c r="AH238" s="23">
        <f t="shared" si="39"/>
        <v>1</v>
      </c>
    </row>
    <row r="239" spans="1:34" hidden="1">
      <c r="A239" t="s">
        <v>242</v>
      </c>
      <c r="B239" s="20">
        <v>2028</v>
      </c>
      <c r="C239" t="s">
        <v>242</v>
      </c>
      <c r="D239" t="s">
        <v>208</v>
      </c>
      <c r="E239" s="22" t="s">
        <v>325</v>
      </c>
      <c r="F239" s="22" t="s">
        <v>326</v>
      </c>
      <c r="G239" s="22" t="s">
        <v>245</v>
      </c>
      <c r="H239" s="22" t="s">
        <v>237</v>
      </c>
      <c r="I239" s="22" t="s">
        <v>309</v>
      </c>
      <c r="J239" s="17">
        <f>IFERROR(INDEX(Cost_Components!$K$2:$K$29,MATCH(E239,Cost_Components!$A$2:$A$29,0)),"")</f>
        <v>1</v>
      </c>
      <c r="K239" s="17">
        <f t="shared" si="30"/>
        <v>0.38538461538461538</v>
      </c>
      <c r="L239" s="17">
        <f>IFERROR(INDEX(Cost_Components!$S$2:$S$29,MATCH(E239,Cost_Components!$A$2:$A$29,0)),"")</f>
        <v>0.31</v>
      </c>
      <c r="M239" s="28">
        <f>IFERROR(INDEX(Cost_Components!$L$2:$L$29,MATCH(E239,Cost_Components!$A$2:$A$29,0)),"")</f>
        <v>1</v>
      </c>
      <c r="N239" s="29">
        <f>IFERROR(INDEX(Cost_Components!$P$2:$P$29,MATCH(E239,Cost_Components!$A$2:$A$29,0)),"")</f>
        <v>64.94344126</v>
      </c>
      <c r="O239" s="23">
        <f t="shared" si="31"/>
        <v>405009.051704927</v>
      </c>
      <c r="P239" s="23">
        <f t="shared" si="32"/>
        <v>403321.32260576502</v>
      </c>
      <c r="Q239" s="23">
        <f t="shared" si="33"/>
        <v>8119853.1333014332</v>
      </c>
      <c r="R239" s="23">
        <f t="shared" si="34"/>
        <v>10136648.816263679</v>
      </c>
      <c r="S239" s="23">
        <f t="shared" si="35"/>
        <v>2016795.6829622462</v>
      </c>
      <c r="T239" s="16">
        <f>IFERROR(INDEX(Cost_Components!$R$2:$R$29,MATCH(E239,Cost_Components!$A$2:$A$29,0)),"")</f>
        <v>1</v>
      </c>
      <c r="U239" s="26">
        <f>IFERROR(INDEX(Cost_Components!$Q$2:$Q$29,MATCH(E239,Cost_Components!$A$2:$A$29,0)),"")</f>
        <v>2023</v>
      </c>
      <c r="V239" s="30">
        <f>1/(1+Calculation_Assumptions!$B$5)^(B239-Calculation_Assumptions!$B$2)</f>
        <v>0.91514165935315961</v>
      </c>
      <c r="W239" s="23">
        <f t="shared" si="36"/>
        <v>7430815.8701134259</v>
      </c>
      <c r="X239" s="23">
        <f t="shared" si="37"/>
        <v>9276469.6179957855</v>
      </c>
      <c r="Y239" s="23">
        <f t="shared" si="38"/>
        <v>1845653.7478823587</v>
      </c>
      <c r="Z239" s="17">
        <f>IFERROR(INDEX(Cost_Components!$T$2:$T$29,MATCH(E239,Cost_Components!$A$2:$A$29,0)),"")</f>
        <v>0.8</v>
      </c>
      <c r="AA239" s="26">
        <f>IFERROR(INDEX(Cost_Components!$U$2:$U$29,MATCH(E239,Cost_Components!$A$2:$A$29,0)),"")</f>
        <v>2025</v>
      </c>
      <c r="AB239" s="26">
        <f>IFERROR(INDEX(Cost_Components!$V$2:$V$29,MATCH(E239,Cost_Components!$A$2:$A$29,0)),"")</f>
        <v>2050</v>
      </c>
      <c r="AC239" s="26">
        <f>IFERROR(INDEX(Cost_Components!$M$2:$M$29,MATCH(E239,Cost_Components!$A$2:$A$29,0)),"")</f>
        <v>30</v>
      </c>
      <c r="AD239" s="26">
        <f>IFERROR(INDEX(Cost_Components!$N$2:$N$29,MATCH(E239,Cost_Components!$A$2:$A$29,0)),"")</f>
        <v>95</v>
      </c>
      <c r="AE239" s="16" t="str">
        <f>IFERROR(INDEX(Cost_Components!$O$2:$O$29,MATCH(E239,Cost_Components!$A$2:$A$29,0)),"")</f>
        <v>Both</v>
      </c>
      <c r="AF239" s="11">
        <v>405009.051704927</v>
      </c>
      <c r="AG239" s="11">
        <v>403321.32260576502</v>
      </c>
      <c r="AH239" s="23">
        <f t="shared" si="39"/>
        <v>1</v>
      </c>
    </row>
    <row r="240" spans="1:34" hidden="1">
      <c r="A240" t="s">
        <v>242</v>
      </c>
      <c r="B240" s="20">
        <v>2029</v>
      </c>
      <c r="C240" t="s">
        <v>242</v>
      </c>
      <c r="D240" t="s">
        <v>208</v>
      </c>
      <c r="E240" s="22" t="s">
        <v>325</v>
      </c>
      <c r="F240" s="22" t="s">
        <v>326</v>
      </c>
      <c r="G240" s="22" t="s">
        <v>245</v>
      </c>
      <c r="H240" s="22" t="s">
        <v>237</v>
      </c>
      <c r="I240" s="22" t="s">
        <v>309</v>
      </c>
      <c r="J240" s="17">
        <f>IFERROR(INDEX(Cost_Components!$K$2:$K$29,MATCH(E240,Cost_Components!$A$2:$A$29,0)),"")</f>
        <v>1</v>
      </c>
      <c r="K240" s="17">
        <f t="shared" si="30"/>
        <v>0.40423076923076923</v>
      </c>
      <c r="L240" s="17">
        <f>IFERROR(INDEX(Cost_Components!$S$2:$S$29,MATCH(E240,Cost_Components!$A$2:$A$29,0)),"")</f>
        <v>0.31</v>
      </c>
      <c r="M240" s="28">
        <f>IFERROR(INDEX(Cost_Components!$L$2:$L$29,MATCH(E240,Cost_Components!$A$2:$A$29,0)),"")</f>
        <v>1</v>
      </c>
      <c r="N240" s="29">
        <f>IFERROR(INDEX(Cost_Components!$P$2:$P$29,MATCH(E240,Cost_Components!$A$2:$A$29,0)),"")</f>
        <v>64.94344126</v>
      </c>
      <c r="O240" s="23">
        <f t="shared" si="31"/>
        <v>411926.77740314201</v>
      </c>
      <c r="P240" s="23">
        <f t="shared" si="32"/>
        <v>409518.61772425898</v>
      </c>
      <c r="Q240" s="23">
        <f t="shared" si="33"/>
        <v>8244619.9714660598</v>
      </c>
      <c r="R240" s="23">
        <f t="shared" si="34"/>
        <v>10813958.283753404</v>
      </c>
      <c r="S240" s="23">
        <f t="shared" si="35"/>
        <v>2569338.3122873446</v>
      </c>
      <c r="T240" s="16">
        <f>IFERROR(INDEX(Cost_Components!$R$2:$R$29,MATCH(E240,Cost_Components!$A$2:$A$29,0)),"")</f>
        <v>1</v>
      </c>
      <c r="U240" s="26">
        <f>IFERROR(INDEX(Cost_Components!$Q$2:$Q$29,MATCH(E240,Cost_Components!$A$2:$A$29,0)),"")</f>
        <v>2023</v>
      </c>
      <c r="V240" s="30">
        <f>1/(1+Calculation_Assumptions!$B$5)^(B240-Calculation_Assumptions!$B$2)</f>
        <v>0.888487047915689</v>
      </c>
      <c r="W240" s="23">
        <f t="shared" si="36"/>
        <v>7325238.0596346119</v>
      </c>
      <c r="X240" s="23">
        <f t="shared" si="37"/>
        <v>9608061.8718154728</v>
      </c>
      <c r="Y240" s="23">
        <f t="shared" si="38"/>
        <v>2282823.8121808614</v>
      </c>
      <c r="Z240" s="17">
        <f>IFERROR(INDEX(Cost_Components!$T$2:$T$29,MATCH(E240,Cost_Components!$A$2:$A$29,0)),"")</f>
        <v>0.8</v>
      </c>
      <c r="AA240" s="26">
        <f>IFERROR(INDEX(Cost_Components!$U$2:$U$29,MATCH(E240,Cost_Components!$A$2:$A$29,0)),"")</f>
        <v>2025</v>
      </c>
      <c r="AB240" s="26">
        <f>IFERROR(INDEX(Cost_Components!$V$2:$V$29,MATCH(E240,Cost_Components!$A$2:$A$29,0)),"")</f>
        <v>2050</v>
      </c>
      <c r="AC240" s="26">
        <f>IFERROR(INDEX(Cost_Components!$M$2:$M$29,MATCH(E240,Cost_Components!$A$2:$A$29,0)),"")</f>
        <v>30</v>
      </c>
      <c r="AD240" s="26">
        <f>IFERROR(INDEX(Cost_Components!$N$2:$N$29,MATCH(E240,Cost_Components!$A$2:$A$29,0)),"")</f>
        <v>95</v>
      </c>
      <c r="AE240" s="16" t="str">
        <f>IFERROR(INDEX(Cost_Components!$O$2:$O$29,MATCH(E240,Cost_Components!$A$2:$A$29,0)),"")</f>
        <v>Both</v>
      </c>
      <c r="AF240" s="11">
        <v>411926.77740314201</v>
      </c>
      <c r="AG240" s="11">
        <v>409518.61772425898</v>
      </c>
      <c r="AH240" s="23">
        <f t="shared" si="39"/>
        <v>1</v>
      </c>
    </row>
    <row r="241" spans="1:34" hidden="1">
      <c r="A241" t="s">
        <v>242</v>
      </c>
      <c r="B241" s="20">
        <v>2030</v>
      </c>
      <c r="C241" t="s">
        <v>242</v>
      </c>
      <c r="D241" t="s">
        <v>208</v>
      </c>
      <c r="E241" s="22" t="s">
        <v>325</v>
      </c>
      <c r="F241" s="22" t="s">
        <v>326</v>
      </c>
      <c r="G241" s="22" t="s">
        <v>245</v>
      </c>
      <c r="H241" s="22" t="s">
        <v>237</v>
      </c>
      <c r="I241" s="22" t="s">
        <v>309</v>
      </c>
      <c r="J241" s="17">
        <f>IFERROR(INDEX(Cost_Components!$K$2:$K$29,MATCH(E241,Cost_Components!$A$2:$A$29,0)),"")</f>
        <v>1</v>
      </c>
      <c r="K241" s="17">
        <f t="shared" si="30"/>
        <v>0.42307692307692307</v>
      </c>
      <c r="L241" s="17">
        <f>IFERROR(INDEX(Cost_Components!$S$2:$S$29,MATCH(E241,Cost_Components!$A$2:$A$29,0)),"")</f>
        <v>0.31</v>
      </c>
      <c r="M241" s="28">
        <f>IFERROR(INDEX(Cost_Components!$L$2:$L$29,MATCH(E241,Cost_Components!$A$2:$A$29,0)),"")</f>
        <v>1</v>
      </c>
      <c r="N241" s="29">
        <f>IFERROR(INDEX(Cost_Components!$P$2:$P$29,MATCH(E241,Cost_Components!$A$2:$A$29,0)),"")</f>
        <v>64.94344126</v>
      </c>
      <c r="O241" s="23">
        <f t="shared" si="31"/>
        <v>420936.90728113498</v>
      </c>
      <c r="P241" s="23">
        <f t="shared" si="32"/>
        <v>417713.39715729398</v>
      </c>
      <c r="Q241" s="23">
        <f t="shared" si="33"/>
        <v>8409601.0962579288</v>
      </c>
      <c r="R241" s="23">
        <f t="shared" si="34"/>
        <v>11565692.478229346</v>
      </c>
      <c r="S241" s="23">
        <f t="shared" si="35"/>
        <v>3156091.381971417</v>
      </c>
      <c r="T241" s="16">
        <f>IFERROR(INDEX(Cost_Components!$R$2:$R$29,MATCH(E241,Cost_Components!$A$2:$A$29,0)),"")</f>
        <v>1</v>
      </c>
      <c r="U241" s="26">
        <f>IFERROR(INDEX(Cost_Components!$Q$2:$Q$29,MATCH(E241,Cost_Components!$A$2:$A$29,0)),"")</f>
        <v>2023</v>
      </c>
      <c r="V241" s="30">
        <f>1/(1+Calculation_Assumptions!$B$5)^(B241-Calculation_Assumptions!$B$2)</f>
        <v>0.86260878438416411</v>
      </c>
      <c r="W241" s="23">
        <f t="shared" si="36"/>
        <v>7254195.778798786</v>
      </c>
      <c r="X241" s="23">
        <f t="shared" si="37"/>
        <v>9976667.9292064868</v>
      </c>
      <c r="Y241" s="23">
        <f t="shared" si="38"/>
        <v>2722472.1504077003</v>
      </c>
      <c r="Z241" s="17">
        <f>IFERROR(INDEX(Cost_Components!$T$2:$T$29,MATCH(E241,Cost_Components!$A$2:$A$29,0)),"")</f>
        <v>0.8</v>
      </c>
      <c r="AA241" s="26">
        <f>IFERROR(INDEX(Cost_Components!$U$2:$U$29,MATCH(E241,Cost_Components!$A$2:$A$29,0)),"")</f>
        <v>2025</v>
      </c>
      <c r="AB241" s="26">
        <f>IFERROR(INDEX(Cost_Components!$V$2:$V$29,MATCH(E241,Cost_Components!$A$2:$A$29,0)),"")</f>
        <v>2050</v>
      </c>
      <c r="AC241" s="26">
        <f>IFERROR(INDEX(Cost_Components!$M$2:$M$29,MATCH(E241,Cost_Components!$A$2:$A$29,0)),"")</f>
        <v>30</v>
      </c>
      <c r="AD241" s="26">
        <f>IFERROR(INDEX(Cost_Components!$N$2:$N$29,MATCH(E241,Cost_Components!$A$2:$A$29,0)),"")</f>
        <v>95</v>
      </c>
      <c r="AE241" s="16" t="str">
        <f>IFERROR(INDEX(Cost_Components!$O$2:$O$29,MATCH(E241,Cost_Components!$A$2:$A$29,0)),"")</f>
        <v>Both</v>
      </c>
      <c r="AF241" s="11">
        <v>420936.90728113498</v>
      </c>
      <c r="AG241" s="11">
        <v>417713.39715729398</v>
      </c>
      <c r="AH241" s="23">
        <f t="shared" si="39"/>
        <v>1</v>
      </c>
    </row>
    <row r="242" spans="1:34" hidden="1">
      <c r="A242" t="s">
        <v>242</v>
      </c>
      <c r="B242" s="20">
        <v>2031</v>
      </c>
      <c r="C242" t="s">
        <v>242</v>
      </c>
      <c r="D242" t="s">
        <v>208</v>
      </c>
      <c r="E242" s="22" t="s">
        <v>325</v>
      </c>
      <c r="F242" s="22" t="s">
        <v>326</v>
      </c>
      <c r="G242" s="22" t="s">
        <v>245</v>
      </c>
      <c r="H242" s="22" t="s">
        <v>237</v>
      </c>
      <c r="I242" s="22" t="s">
        <v>309</v>
      </c>
      <c r="J242" s="17">
        <f>IFERROR(INDEX(Cost_Components!$K$2:$K$29,MATCH(E242,Cost_Components!$A$2:$A$29,0)),"")</f>
        <v>1</v>
      </c>
      <c r="K242" s="17">
        <f t="shared" si="30"/>
        <v>0.44192307692307692</v>
      </c>
      <c r="L242" s="17">
        <f>IFERROR(INDEX(Cost_Components!$S$2:$S$29,MATCH(E242,Cost_Components!$A$2:$A$29,0)),"")</f>
        <v>0.31</v>
      </c>
      <c r="M242" s="28">
        <f>IFERROR(INDEX(Cost_Components!$L$2:$L$29,MATCH(E242,Cost_Components!$A$2:$A$29,0)),"")</f>
        <v>1</v>
      </c>
      <c r="N242" s="29">
        <f>IFERROR(INDEX(Cost_Components!$P$2:$P$29,MATCH(E242,Cost_Components!$A$2:$A$29,0)),"")</f>
        <v>64.94344126</v>
      </c>
      <c r="O242" s="23">
        <f t="shared" si="31"/>
        <v>431798.34877340699</v>
      </c>
      <c r="P242" s="23">
        <f t="shared" si="32"/>
        <v>427669.599473977</v>
      </c>
      <c r="Q242" s="23">
        <f t="shared" si="33"/>
        <v>8610044.008759046</v>
      </c>
      <c r="R242" s="23">
        <f t="shared" si="34"/>
        <v>12392614.936150244</v>
      </c>
      <c r="S242" s="23">
        <f t="shared" si="35"/>
        <v>3782570.9273911975</v>
      </c>
      <c r="T242" s="16">
        <f>IFERROR(INDEX(Cost_Components!$R$2:$R$29,MATCH(E242,Cost_Components!$A$2:$A$29,0)),"")</f>
        <v>1</v>
      </c>
      <c r="U242" s="26">
        <f>IFERROR(INDEX(Cost_Components!$Q$2:$Q$29,MATCH(E242,Cost_Components!$A$2:$A$29,0)),"")</f>
        <v>2023</v>
      </c>
      <c r="V242" s="30">
        <f>1/(1+Calculation_Assumptions!$B$5)^(B242-Calculation_Assumptions!$B$2)</f>
        <v>0.83748425668365445</v>
      </c>
      <c r="W242" s="23">
        <f t="shared" si="36"/>
        <v>7210776.3066891218</v>
      </c>
      <c r="X242" s="23">
        <f t="shared" si="37"/>
        <v>10378619.908168541</v>
      </c>
      <c r="Y242" s="23">
        <f t="shared" si="38"/>
        <v>3167843.6014794186</v>
      </c>
      <c r="Z242" s="17">
        <f>IFERROR(INDEX(Cost_Components!$T$2:$T$29,MATCH(E242,Cost_Components!$A$2:$A$29,0)),"")</f>
        <v>0.8</v>
      </c>
      <c r="AA242" s="26">
        <f>IFERROR(INDEX(Cost_Components!$U$2:$U$29,MATCH(E242,Cost_Components!$A$2:$A$29,0)),"")</f>
        <v>2025</v>
      </c>
      <c r="AB242" s="26">
        <f>IFERROR(INDEX(Cost_Components!$V$2:$V$29,MATCH(E242,Cost_Components!$A$2:$A$29,0)),"")</f>
        <v>2050</v>
      </c>
      <c r="AC242" s="26">
        <f>IFERROR(INDEX(Cost_Components!$M$2:$M$29,MATCH(E242,Cost_Components!$A$2:$A$29,0)),"")</f>
        <v>30</v>
      </c>
      <c r="AD242" s="26">
        <f>IFERROR(INDEX(Cost_Components!$N$2:$N$29,MATCH(E242,Cost_Components!$A$2:$A$29,0)),"")</f>
        <v>95</v>
      </c>
      <c r="AE242" s="16" t="str">
        <f>IFERROR(INDEX(Cost_Components!$O$2:$O$29,MATCH(E242,Cost_Components!$A$2:$A$29,0)),"")</f>
        <v>Both</v>
      </c>
      <c r="AF242" s="11">
        <v>431798.34877340699</v>
      </c>
      <c r="AG242" s="11">
        <v>427669.599473977</v>
      </c>
      <c r="AH242" s="23">
        <f t="shared" si="39"/>
        <v>1</v>
      </c>
    </row>
    <row r="243" spans="1:34" hidden="1">
      <c r="A243" t="s">
        <v>242</v>
      </c>
      <c r="B243" s="20">
        <v>2032</v>
      </c>
      <c r="C243" t="s">
        <v>242</v>
      </c>
      <c r="D243" t="s">
        <v>208</v>
      </c>
      <c r="E243" s="22" t="s">
        <v>325</v>
      </c>
      <c r="F243" s="22" t="s">
        <v>326</v>
      </c>
      <c r="G243" s="22" t="s">
        <v>245</v>
      </c>
      <c r="H243" s="22" t="s">
        <v>237</v>
      </c>
      <c r="I243" s="22" t="s">
        <v>309</v>
      </c>
      <c r="J243" s="17">
        <f>IFERROR(INDEX(Cost_Components!$K$2:$K$29,MATCH(E243,Cost_Components!$A$2:$A$29,0)),"")</f>
        <v>1</v>
      </c>
      <c r="K243" s="17">
        <f t="shared" si="30"/>
        <v>0.46076923076923082</v>
      </c>
      <c r="L243" s="17">
        <f>IFERROR(INDEX(Cost_Components!$S$2:$S$29,MATCH(E243,Cost_Components!$A$2:$A$29,0)),"")</f>
        <v>0.31</v>
      </c>
      <c r="M243" s="28">
        <f>IFERROR(INDEX(Cost_Components!$L$2:$L$29,MATCH(E243,Cost_Components!$A$2:$A$29,0)),"")</f>
        <v>1</v>
      </c>
      <c r="N243" s="29">
        <f>IFERROR(INDEX(Cost_Components!$P$2:$P$29,MATCH(E243,Cost_Components!$A$2:$A$29,0)),"")</f>
        <v>64.94344126</v>
      </c>
      <c r="O243" s="23">
        <f t="shared" si="31"/>
        <v>444243.27329709998</v>
      </c>
      <c r="P243" s="23">
        <f t="shared" si="32"/>
        <v>439119.851613048</v>
      </c>
      <c r="Q243" s="23">
        <f t="shared" si="33"/>
        <v>8840565.829692889</v>
      </c>
      <c r="R243" s="23">
        <f t="shared" si="34"/>
        <v>13293508.821375143</v>
      </c>
      <c r="S243" s="23">
        <f t="shared" si="35"/>
        <v>4452942.9916822538</v>
      </c>
      <c r="T243" s="16">
        <f>IFERROR(INDEX(Cost_Components!$R$2:$R$29,MATCH(E243,Cost_Components!$A$2:$A$29,0)),"")</f>
        <v>1</v>
      </c>
      <c r="U243" s="26">
        <f>IFERROR(INDEX(Cost_Components!$Q$2:$Q$29,MATCH(E243,Cost_Components!$A$2:$A$29,0)),"")</f>
        <v>2023</v>
      </c>
      <c r="V243" s="30">
        <f>1/(1+Calculation_Assumptions!$B$5)^(B243-Calculation_Assumptions!$B$2)</f>
        <v>0.81309151134335378</v>
      </c>
      <c r="W243" s="23">
        <f t="shared" si="36"/>
        <v>7188189.0315954015</v>
      </c>
      <c r="X243" s="23">
        <f t="shared" si="37"/>
        <v>10808839.178628121</v>
      </c>
      <c r="Y243" s="23">
        <f t="shared" si="38"/>
        <v>3620650.1470327191</v>
      </c>
      <c r="Z243" s="17">
        <f>IFERROR(INDEX(Cost_Components!$T$2:$T$29,MATCH(E243,Cost_Components!$A$2:$A$29,0)),"")</f>
        <v>0.8</v>
      </c>
      <c r="AA243" s="26">
        <f>IFERROR(INDEX(Cost_Components!$U$2:$U$29,MATCH(E243,Cost_Components!$A$2:$A$29,0)),"")</f>
        <v>2025</v>
      </c>
      <c r="AB243" s="26">
        <f>IFERROR(INDEX(Cost_Components!$V$2:$V$29,MATCH(E243,Cost_Components!$A$2:$A$29,0)),"")</f>
        <v>2050</v>
      </c>
      <c r="AC243" s="26">
        <f>IFERROR(INDEX(Cost_Components!$M$2:$M$29,MATCH(E243,Cost_Components!$A$2:$A$29,0)),"")</f>
        <v>30</v>
      </c>
      <c r="AD243" s="26">
        <f>IFERROR(INDEX(Cost_Components!$N$2:$N$29,MATCH(E243,Cost_Components!$A$2:$A$29,0)),"")</f>
        <v>95</v>
      </c>
      <c r="AE243" s="16" t="str">
        <f>IFERROR(INDEX(Cost_Components!$O$2:$O$29,MATCH(E243,Cost_Components!$A$2:$A$29,0)),"")</f>
        <v>Both</v>
      </c>
      <c r="AF243" s="11">
        <v>444243.27329709998</v>
      </c>
      <c r="AG243" s="11">
        <v>439119.851613048</v>
      </c>
      <c r="AH243" s="23">
        <f t="shared" si="39"/>
        <v>1</v>
      </c>
    </row>
    <row r="244" spans="1:34" hidden="1">
      <c r="A244" t="s">
        <v>242</v>
      </c>
      <c r="B244" s="20">
        <v>2033</v>
      </c>
      <c r="C244" t="s">
        <v>242</v>
      </c>
      <c r="D244" t="s">
        <v>208</v>
      </c>
      <c r="E244" s="22" t="s">
        <v>325</v>
      </c>
      <c r="F244" s="22" t="s">
        <v>326</v>
      </c>
      <c r="G244" s="22" t="s">
        <v>245</v>
      </c>
      <c r="H244" s="22" t="s">
        <v>237</v>
      </c>
      <c r="I244" s="22" t="s">
        <v>309</v>
      </c>
      <c r="J244" s="17">
        <f>IFERROR(INDEX(Cost_Components!$K$2:$K$29,MATCH(E244,Cost_Components!$A$2:$A$29,0)),"")</f>
        <v>1</v>
      </c>
      <c r="K244" s="17">
        <f t="shared" si="30"/>
        <v>0.47961538461538467</v>
      </c>
      <c r="L244" s="17">
        <f>IFERROR(INDEX(Cost_Components!$S$2:$S$29,MATCH(E244,Cost_Components!$A$2:$A$29,0)),"")</f>
        <v>0.31</v>
      </c>
      <c r="M244" s="28">
        <f>IFERROR(INDEX(Cost_Components!$L$2:$L$29,MATCH(E244,Cost_Components!$A$2:$A$29,0)),"")</f>
        <v>1</v>
      </c>
      <c r="N244" s="29">
        <f>IFERROR(INDEX(Cost_Components!$P$2:$P$29,MATCH(E244,Cost_Components!$A$2:$A$29,0)),"")</f>
        <v>64.94344126</v>
      </c>
      <c r="O244" s="23">
        <f t="shared" si="31"/>
        <v>458080.39903558802</v>
      </c>
      <c r="P244" s="23">
        <f t="shared" si="32"/>
        <v>451874.375329045</v>
      </c>
      <c r="Q244" s="23">
        <f t="shared" si="33"/>
        <v>9097345.8548351172</v>
      </c>
      <c r="R244" s="23">
        <f t="shared" si="34"/>
        <v>14268230.34863268</v>
      </c>
      <c r="S244" s="23">
        <f t="shared" si="35"/>
        <v>5170884.493797563</v>
      </c>
      <c r="T244" s="16">
        <f>IFERROR(INDEX(Cost_Components!$R$2:$R$29,MATCH(E244,Cost_Components!$A$2:$A$29,0)),"")</f>
        <v>1</v>
      </c>
      <c r="U244" s="26">
        <f>IFERROR(INDEX(Cost_Components!$Q$2:$Q$29,MATCH(E244,Cost_Components!$A$2:$A$29,0)),"")</f>
        <v>2023</v>
      </c>
      <c r="V244" s="30">
        <f>1/(1+Calculation_Assumptions!$B$5)^(B244-Calculation_Assumptions!$B$2)</f>
        <v>0.78940923431393573</v>
      </c>
      <c r="W244" s="23">
        <f t="shared" si="36"/>
        <v>7181528.8255544472</v>
      </c>
      <c r="X244" s="23">
        <f t="shared" si="37"/>
        <v>11263472.794528984</v>
      </c>
      <c r="Y244" s="23">
        <f t="shared" si="38"/>
        <v>4081943.9689745372</v>
      </c>
      <c r="Z244" s="17">
        <f>IFERROR(INDEX(Cost_Components!$T$2:$T$29,MATCH(E244,Cost_Components!$A$2:$A$29,0)),"")</f>
        <v>0.8</v>
      </c>
      <c r="AA244" s="26">
        <f>IFERROR(INDEX(Cost_Components!$U$2:$U$29,MATCH(E244,Cost_Components!$A$2:$A$29,0)),"")</f>
        <v>2025</v>
      </c>
      <c r="AB244" s="26">
        <f>IFERROR(INDEX(Cost_Components!$V$2:$V$29,MATCH(E244,Cost_Components!$A$2:$A$29,0)),"")</f>
        <v>2050</v>
      </c>
      <c r="AC244" s="26">
        <f>IFERROR(INDEX(Cost_Components!$M$2:$M$29,MATCH(E244,Cost_Components!$A$2:$A$29,0)),"")</f>
        <v>30</v>
      </c>
      <c r="AD244" s="26">
        <f>IFERROR(INDEX(Cost_Components!$N$2:$N$29,MATCH(E244,Cost_Components!$A$2:$A$29,0)),"")</f>
        <v>95</v>
      </c>
      <c r="AE244" s="16" t="str">
        <f>IFERROR(INDEX(Cost_Components!$O$2:$O$29,MATCH(E244,Cost_Components!$A$2:$A$29,0)),"")</f>
        <v>Both</v>
      </c>
      <c r="AF244" s="11">
        <v>458080.39903558802</v>
      </c>
      <c r="AG244" s="11">
        <v>451874.375329045</v>
      </c>
      <c r="AH244" s="23">
        <f t="shared" si="39"/>
        <v>1</v>
      </c>
    </row>
    <row r="245" spans="1:34" hidden="1">
      <c r="A245" t="s">
        <v>242</v>
      </c>
      <c r="B245" s="20">
        <v>2034</v>
      </c>
      <c r="C245" t="s">
        <v>242</v>
      </c>
      <c r="D245" t="s">
        <v>208</v>
      </c>
      <c r="E245" s="22" t="s">
        <v>325</v>
      </c>
      <c r="F245" s="22" t="s">
        <v>326</v>
      </c>
      <c r="G245" s="22" t="s">
        <v>245</v>
      </c>
      <c r="H245" s="22" t="s">
        <v>237</v>
      </c>
      <c r="I245" s="22" t="s">
        <v>309</v>
      </c>
      <c r="J245" s="17">
        <f>IFERROR(INDEX(Cost_Components!$K$2:$K$29,MATCH(E245,Cost_Components!$A$2:$A$29,0)),"")</f>
        <v>1</v>
      </c>
      <c r="K245" s="17">
        <f t="shared" si="30"/>
        <v>0.49846153846153851</v>
      </c>
      <c r="L245" s="17">
        <f>IFERROR(INDEX(Cost_Components!$S$2:$S$29,MATCH(E245,Cost_Components!$A$2:$A$29,0)),"")</f>
        <v>0.31</v>
      </c>
      <c r="M245" s="28">
        <f>IFERROR(INDEX(Cost_Components!$L$2:$L$29,MATCH(E245,Cost_Components!$A$2:$A$29,0)),"")</f>
        <v>1</v>
      </c>
      <c r="N245" s="29">
        <f>IFERROR(INDEX(Cost_Components!$P$2:$P$29,MATCH(E245,Cost_Components!$A$2:$A$29,0)),"")</f>
        <v>64.94344126</v>
      </c>
      <c r="O245" s="23">
        <f t="shared" si="31"/>
        <v>473183.62852982798</v>
      </c>
      <c r="P245" s="23">
        <f t="shared" si="32"/>
        <v>465807.01919922797</v>
      </c>
      <c r="Q245" s="23">
        <f t="shared" si="33"/>
        <v>9377844.344856834</v>
      </c>
      <c r="R245" s="23">
        <f t="shared" si="34"/>
        <v>15317809.402795471</v>
      </c>
      <c r="S245" s="23">
        <f t="shared" si="35"/>
        <v>5939965.0579386372</v>
      </c>
      <c r="T245" s="16">
        <f>IFERROR(INDEX(Cost_Components!$R$2:$R$29,MATCH(E245,Cost_Components!$A$2:$A$29,0)),"")</f>
        <v>1</v>
      </c>
      <c r="U245" s="26">
        <f>IFERROR(INDEX(Cost_Components!$Q$2:$Q$29,MATCH(E245,Cost_Components!$A$2:$A$29,0)),"")</f>
        <v>2023</v>
      </c>
      <c r="V245" s="30">
        <f>1/(1+Calculation_Assumptions!$B$5)^(B245-Calculation_Assumptions!$B$2)</f>
        <v>0.76641673234362695</v>
      </c>
      <c r="W245" s="23">
        <f t="shared" si="36"/>
        <v>7187336.8192123361</v>
      </c>
      <c r="X245" s="23">
        <f t="shared" si="37"/>
        <v>11739825.42915299</v>
      </c>
      <c r="Y245" s="23">
        <f t="shared" si="38"/>
        <v>4552488.6099406527</v>
      </c>
      <c r="Z245" s="17">
        <f>IFERROR(INDEX(Cost_Components!$T$2:$T$29,MATCH(E245,Cost_Components!$A$2:$A$29,0)),"")</f>
        <v>0.8</v>
      </c>
      <c r="AA245" s="26">
        <f>IFERROR(INDEX(Cost_Components!$U$2:$U$29,MATCH(E245,Cost_Components!$A$2:$A$29,0)),"")</f>
        <v>2025</v>
      </c>
      <c r="AB245" s="26">
        <f>IFERROR(INDEX(Cost_Components!$V$2:$V$29,MATCH(E245,Cost_Components!$A$2:$A$29,0)),"")</f>
        <v>2050</v>
      </c>
      <c r="AC245" s="26">
        <f>IFERROR(INDEX(Cost_Components!$M$2:$M$29,MATCH(E245,Cost_Components!$A$2:$A$29,0)),"")</f>
        <v>30</v>
      </c>
      <c r="AD245" s="26">
        <f>IFERROR(INDEX(Cost_Components!$N$2:$N$29,MATCH(E245,Cost_Components!$A$2:$A$29,0)),"")</f>
        <v>95</v>
      </c>
      <c r="AE245" s="16" t="str">
        <f>IFERROR(INDEX(Cost_Components!$O$2:$O$29,MATCH(E245,Cost_Components!$A$2:$A$29,0)),"")</f>
        <v>Both</v>
      </c>
      <c r="AF245" s="11">
        <v>473183.62852982798</v>
      </c>
      <c r="AG245" s="11">
        <v>465807.01919922797</v>
      </c>
      <c r="AH245" s="23">
        <f t="shared" si="39"/>
        <v>1</v>
      </c>
    </row>
    <row r="246" spans="1:34" hidden="1">
      <c r="A246" t="s">
        <v>242</v>
      </c>
      <c r="B246" s="20">
        <v>2035</v>
      </c>
      <c r="C246" t="s">
        <v>242</v>
      </c>
      <c r="D246" t="s">
        <v>208</v>
      </c>
      <c r="E246" s="22" t="s">
        <v>325</v>
      </c>
      <c r="F246" s="22" t="s">
        <v>326</v>
      </c>
      <c r="G246" s="22" t="s">
        <v>245</v>
      </c>
      <c r="H246" s="22" t="s">
        <v>237</v>
      </c>
      <c r="I246" s="22" t="s">
        <v>309</v>
      </c>
      <c r="J246" s="17">
        <f>IFERROR(INDEX(Cost_Components!$K$2:$K$29,MATCH(E246,Cost_Components!$A$2:$A$29,0)),"")</f>
        <v>1</v>
      </c>
      <c r="K246" s="17">
        <f t="shared" si="30"/>
        <v>0.51730769230769236</v>
      </c>
      <c r="L246" s="17">
        <f>IFERROR(INDEX(Cost_Components!$S$2:$S$29,MATCH(E246,Cost_Components!$A$2:$A$29,0)),"")</f>
        <v>0.31</v>
      </c>
      <c r="M246" s="28">
        <f>IFERROR(INDEX(Cost_Components!$L$2:$L$29,MATCH(E246,Cost_Components!$A$2:$A$29,0)),"")</f>
        <v>1</v>
      </c>
      <c r="N246" s="29">
        <f>IFERROR(INDEX(Cost_Components!$P$2:$P$29,MATCH(E246,Cost_Components!$A$2:$A$29,0)),"")</f>
        <v>64.94344126</v>
      </c>
      <c r="O246" s="23">
        <f t="shared" si="31"/>
        <v>489432.62512580398</v>
      </c>
      <c r="P246" s="23">
        <f t="shared" si="32"/>
        <v>480797.67826393299</v>
      </c>
      <c r="Q246" s="23">
        <f t="shared" si="33"/>
        <v>9679643.290646214</v>
      </c>
      <c r="R246" s="23">
        <f t="shared" si="34"/>
        <v>16442852.067341218</v>
      </c>
      <c r="S246" s="23">
        <f t="shared" si="35"/>
        <v>6763208.7766950037</v>
      </c>
      <c r="T246" s="16">
        <f>IFERROR(INDEX(Cost_Components!$R$2:$R$29,MATCH(E246,Cost_Components!$A$2:$A$29,0)),"")</f>
        <v>1</v>
      </c>
      <c r="U246" s="26">
        <f>IFERROR(INDEX(Cost_Components!$Q$2:$Q$29,MATCH(E246,Cost_Components!$A$2:$A$29,0)),"")</f>
        <v>2023</v>
      </c>
      <c r="V246" s="30">
        <f>1/(1+Calculation_Assumptions!$B$5)^(B246-Calculation_Assumptions!$B$2)</f>
        <v>0.74409391489672516</v>
      </c>
      <c r="W246" s="23">
        <f t="shared" si="36"/>
        <v>7202563.6709407605</v>
      </c>
      <c r="X246" s="23">
        <f t="shared" si="37"/>
        <v>12235026.166855637</v>
      </c>
      <c r="Y246" s="23">
        <f t="shared" si="38"/>
        <v>5032462.4959148765</v>
      </c>
      <c r="Z246" s="17">
        <f>IFERROR(INDEX(Cost_Components!$T$2:$T$29,MATCH(E246,Cost_Components!$A$2:$A$29,0)),"")</f>
        <v>0.8</v>
      </c>
      <c r="AA246" s="26">
        <f>IFERROR(INDEX(Cost_Components!$U$2:$U$29,MATCH(E246,Cost_Components!$A$2:$A$29,0)),"")</f>
        <v>2025</v>
      </c>
      <c r="AB246" s="26">
        <f>IFERROR(INDEX(Cost_Components!$V$2:$V$29,MATCH(E246,Cost_Components!$A$2:$A$29,0)),"")</f>
        <v>2050</v>
      </c>
      <c r="AC246" s="26">
        <f>IFERROR(INDEX(Cost_Components!$M$2:$M$29,MATCH(E246,Cost_Components!$A$2:$A$29,0)),"")</f>
        <v>30</v>
      </c>
      <c r="AD246" s="26">
        <f>IFERROR(INDEX(Cost_Components!$N$2:$N$29,MATCH(E246,Cost_Components!$A$2:$A$29,0)),"")</f>
        <v>95</v>
      </c>
      <c r="AE246" s="16" t="str">
        <f>IFERROR(INDEX(Cost_Components!$O$2:$O$29,MATCH(E246,Cost_Components!$A$2:$A$29,0)),"")</f>
        <v>Both</v>
      </c>
      <c r="AF246" s="11">
        <v>489432.62512580398</v>
      </c>
      <c r="AG246" s="11">
        <v>480797.67826393299</v>
      </c>
      <c r="AH246" s="23">
        <f t="shared" si="39"/>
        <v>1</v>
      </c>
    </row>
    <row r="247" spans="1:34" hidden="1">
      <c r="A247" t="s">
        <v>242</v>
      </c>
      <c r="B247" s="20">
        <v>2036</v>
      </c>
      <c r="C247" t="s">
        <v>242</v>
      </c>
      <c r="D247" t="s">
        <v>208</v>
      </c>
      <c r="E247" s="22" t="s">
        <v>325</v>
      </c>
      <c r="F247" s="22" t="s">
        <v>326</v>
      </c>
      <c r="G247" s="22" t="s">
        <v>245</v>
      </c>
      <c r="H247" s="22" t="s">
        <v>237</v>
      </c>
      <c r="I247" s="22" t="s">
        <v>309</v>
      </c>
      <c r="J247" s="17">
        <f>IFERROR(INDEX(Cost_Components!$K$2:$K$29,MATCH(E247,Cost_Components!$A$2:$A$29,0)),"")</f>
        <v>1</v>
      </c>
      <c r="K247" s="17">
        <f t="shared" si="30"/>
        <v>0.5361538461538462</v>
      </c>
      <c r="L247" s="17">
        <f>IFERROR(INDEX(Cost_Components!$S$2:$S$29,MATCH(E247,Cost_Components!$A$2:$A$29,0)),"")</f>
        <v>0.31</v>
      </c>
      <c r="M247" s="28">
        <f>IFERROR(INDEX(Cost_Components!$L$2:$L$29,MATCH(E247,Cost_Components!$A$2:$A$29,0)),"")</f>
        <v>1</v>
      </c>
      <c r="N247" s="29">
        <f>IFERROR(INDEX(Cost_Components!$P$2:$P$29,MATCH(E247,Cost_Components!$A$2:$A$29,0)),"")</f>
        <v>64.94344126</v>
      </c>
      <c r="O247" s="23">
        <f t="shared" si="31"/>
        <v>506675.639854829</v>
      </c>
      <c r="P247" s="23">
        <f t="shared" si="32"/>
        <v>496694.03448486602</v>
      </c>
      <c r="Q247" s="23">
        <f t="shared" si="33"/>
        <v>9999676.1543556955</v>
      </c>
      <c r="R247" s="23">
        <f t="shared" si="34"/>
        <v>17642281.522603963</v>
      </c>
      <c r="S247" s="23">
        <f t="shared" si="35"/>
        <v>7642605.3682482671</v>
      </c>
      <c r="T247" s="16">
        <f>IFERROR(INDEX(Cost_Components!$R$2:$R$29,MATCH(E247,Cost_Components!$A$2:$A$29,0)),"")</f>
        <v>1</v>
      </c>
      <c r="U247" s="26">
        <f>IFERROR(INDEX(Cost_Components!$Q$2:$Q$29,MATCH(E247,Cost_Components!$A$2:$A$29,0)),"")</f>
        <v>2023</v>
      </c>
      <c r="V247" s="30">
        <f>1/(1+Calculation_Assumptions!$B$5)^(B247-Calculation_Assumptions!$B$2)</f>
        <v>0.72242127659876232</v>
      </c>
      <c r="W247" s="23">
        <f t="shared" si="36"/>
        <v>7223978.8130038437</v>
      </c>
      <c r="X247" s="23">
        <f t="shared" si="37"/>
        <v>12745159.53967431</v>
      </c>
      <c r="Y247" s="23">
        <f t="shared" si="38"/>
        <v>5521180.7266704673</v>
      </c>
      <c r="Z247" s="17">
        <f>IFERROR(INDEX(Cost_Components!$T$2:$T$29,MATCH(E247,Cost_Components!$A$2:$A$29,0)),"")</f>
        <v>0.8</v>
      </c>
      <c r="AA247" s="26">
        <f>IFERROR(INDEX(Cost_Components!$U$2:$U$29,MATCH(E247,Cost_Components!$A$2:$A$29,0)),"")</f>
        <v>2025</v>
      </c>
      <c r="AB247" s="26">
        <f>IFERROR(INDEX(Cost_Components!$V$2:$V$29,MATCH(E247,Cost_Components!$A$2:$A$29,0)),"")</f>
        <v>2050</v>
      </c>
      <c r="AC247" s="26">
        <f>IFERROR(INDEX(Cost_Components!$M$2:$M$29,MATCH(E247,Cost_Components!$A$2:$A$29,0)),"")</f>
        <v>30</v>
      </c>
      <c r="AD247" s="26">
        <f>IFERROR(INDEX(Cost_Components!$N$2:$N$29,MATCH(E247,Cost_Components!$A$2:$A$29,0)),"")</f>
        <v>95</v>
      </c>
      <c r="AE247" s="16" t="str">
        <f>IFERROR(INDEX(Cost_Components!$O$2:$O$29,MATCH(E247,Cost_Components!$A$2:$A$29,0)),"")</f>
        <v>Both</v>
      </c>
      <c r="AF247" s="11">
        <v>506675.639854829</v>
      </c>
      <c r="AG247" s="11">
        <v>496694.03448486602</v>
      </c>
      <c r="AH247" s="23">
        <f t="shared" si="39"/>
        <v>1</v>
      </c>
    </row>
    <row r="248" spans="1:34" hidden="1">
      <c r="A248" t="s">
        <v>242</v>
      </c>
      <c r="B248" s="20">
        <v>2037</v>
      </c>
      <c r="C248" t="s">
        <v>242</v>
      </c>
      <c r="D248" t="s">
        <v>208</v>
      </c>
      <c r="E248" s="22" t="s">
        <v>325</v>
      </c>
      <c r="F248" s="22" t="s">
        <v>326</v>
      </c>
      <c r="G248" s="22" t="s">
        <v>245</v>
      </c>
      <c r="H248" s="22" t="s">
        <v>237</v>
      </c>
      <c r="I248" s="22" t="s">
        <v>309</v>
      </c>
      <c r="J248" s="17">
        <f>IFERROR(INDEX(Cost_Components!$K$2:$K$29,MATCH(E248,Cost_Components!$A$2:$A$29,0)),"")</f>
        <v>1</v>
      </c>
      <c r="K248" s="17">
        <f t="shared" si="30"/>
        <v>0.55500000000000005</v>
      </c>
      <c r="L248" s="17">
        <f>IFERROR(INDEX(Cost_Components!$S$2:$S$29,MATCH(E248,Cost_Components!$A$2:$A$29,0)),"")</f>
        <v>0.31</v>
      </c>
      <c r="M248" s="28">
        <f>IFERROR(INDEX(Cost_Components!$L$2:$L$29,MATCH(E248,Cost_Components!$A$2:$A$29,0)),"")</f>
        <v>1</v>
      </c>
      <c r="N248" s="29">
        <f>IFERROR(INDEX(Cost_Components!$P$2:$P$29,MATCH(E248,Cost_Components!$A$2:$A$29,0)),"")</f>
        <v>64.94344126</v>
      </c>
      <c r="O248" s="23">
        <f t="shared" si="31"/>
        <v>524789.01938586403</v>
      </c>
      <c r="P248" s="23">
        <f t="shared" si="32"/>
        <v>513374.353412322</v>
      </c>
      <c r="Q248" s="23">
        <f t="shared" si="33"/>
        <v>10335492.12121932</v>
      </c>
      <c r="R248" s="23">
        <f t="shared" si="34"/>
        <v>18915290.694180273</v>
      </c>
      <c r="S248" s="23">
        <f t="shared" si="35"/>
        <v>8579798.5729609523</v>
      </c>
      <c r="T248" s="16">
        <f>IFERROR(INDEX(Cost_Components!$R$2:$R$29,MATCH(E248,Cost_Components!$A$2:$A$29,0)),"")</f>
        <v>1</v>
      </c>
      <c r="U248" s="26">
        <f>IFERROR(INDEX(Cost_Components!$Q$2:$Q$29,MATCH(E248,Cost_Components!$A$2:$A$29,0)),"")</f>
        <v>2023</v>
      </c>
      <c r="V248" s="30">
        <f>1/(1+Calculation_Assumptions!$B$5)^(B248-Calculation_Assumptions!$B$2)</f>
        <v>0.70137988019297326</v>
      </c>
      <c r="W248" s="23">
        <f t="shared" si="36"/>
        <v>7249106.2257162258</v>
      </c>
      <c r="X248" s="23">
        <f t="shared" si="37"/>
        <v>13266804.320899421</v>
      </c>
      <c r="Y248" s="23">
        <f t="shared" si="38"/>
        <v>6017698.0951831955</v>
      </c>
      <c r="Z248" s="17">
        <f>IFERROR(INDEX(Cost_Components!$T$2:$T$29,MATCH(E248,Cost_Components!$A$2:$A$29,0)),"")</f>
        <v>0.8</v>
      </c>
      <c r="AA248" s="26">
        <f>IFERROR(INDEX(Cost_Components!$U$2:$U$29,MATCH(E248,Cost_Components!$A$2:$A$29,0)),"")</f>
        <v>2025</v>
      </c>
      <c r="AB248" s="26">
        <f>IFERROR(INDEX(Cost_Components!$V$2:$V$29,MATCH(E248,Cost_Components!$A$2:$A$29,0)),"")</f>
        <v>2050</v>
      </c>
      <c r="AC248" s="26">
        <f>IFERROR(INDEX(Cost_Components!$M$2:$M$29,MATCH(E248,Cost_Components!$A$2:$A$29,0)),"")</f>
        <v>30</v>
      </c>
      <c r="AD248" s="26">
        <f>IFERROR(INDEX(Cost_Components!$N$2:$N$29,MATCH(E248,Cost_Components!$A$2:$A$29,0)),"")</f>
        <v>95</v>
      </c>
      <c r="AE248" s="16" t="str">
        <f>IFERROR(INDEX(Cost_Components!$O$2:$O$29,MATCH(E248,Cost_Components!$A$2:$A$29,0)),"")</f>
        <v>Both</v>
      </c>
      <c r="AF248" s="11">
        <v>524789.01938586403</v>
      </c>
      <c r="AG248" s="11">
        <v>513374.353412322</v>
      </c>
      <c r="AH248" s="23">
        <f t="shared" si="39"/>
        <v>1</v>
      </c>
    </row>
    <row r="249" spans="1:34" hidden="1">
      <c r="A249" t="s">
        <v>242</v>
      </c>
      <c r="B249" s="20">
        <v>2038</v>
      </c>
      <c r="C249" t="s">
        <v>242</v>
      </c>
      <c r="D249" t="s">
        <v>208</v>
      </c>
      <c r="E249" s="22" t="s">
        <v>325</v>
      </c>
      <c r="F249" s="22" t="s">
        <v>326</v>
      </c>
      <c r="G249" s="22" t="s">
        <v>245</v>
      </c>
      <c r="H249" s="22" t="s">
        <v>237</v>
      </c>
      <c r="I249" s="22" t="s">
        <v>309</v>
      </c>
      <c r="J249" s="17">
        <f>IFERROR(INDEX(Cost_Components!$K$2:$K$29,MATCH(E249,Cost_Components!$A$2:$A$29,0)),"")</f>
        <v>1</v>
      </c>
      <c r="K249" s="17">
        <f t="shared" si="30"/>
        <v>0.57384615384615389</v>
      </c>
      <c r="L249" s="17">
        <f>IFERROR(INDEX(Cost_Components!$S$2:$S$29,MATCH(E249,Cost_Components!$A$2:$A$29,0)),"")</f>
        <v>0.31</v>
      </c>
      <c r="M249" s="28">
        <f>IFERROR(INDEX(Cost_Components!$L$2:$L$29,MATCH(E249,Cost_Components!$A$2:$A$29,0)),"")</f>
        <v>1</v>
      </c>
      <c r="N249" s="29">
        <f>IFERROR(INDEX(Cost_Components!$P$2:$P$29,MATCH(E249,Cost_Components!$A$2:$A$29,0)),"")</f>
        <v>64.94344126</v>
      </c>
      <c r="O249" s="23">
        <f t="shared" si="31"/>
        <v>543677.09783398302</v>
      </c>
      <c r="P249" s="23">
        <f t="shared" si="32"/>
        <v>530744.61607689003</v>
      </c>
      <c r="Q249" s="23">
        <f t="shared" si="33"/>
        <v>10685198.357457737</v>
      </c>
      <c r="R249" s="23">
        <f t="shared" si="34"/>
        <v>20261510.156939279</v>
      </c>
      <c r="S249" s="23">
        <f t="shared" si="35"/>
        <v>9576311.7994815428</v>
      </c>
      <c r="T249" s="16">
        <f>IFERROR(INDEX(Cost_Components!$R$2:$R$29,MATCH(E249,Cost_Components!$A$2:$A$29,0)),"")</f>
        <v>1</v>
      </c>
      <c r="U249" s="26">
        <f>IFERROR(INDEX(Cost_Components!$Q$2:$Q$29,MATCH(E249,Cost_Components!$A$2:$A$29,0)),"")</f>
        <v>2023</v>
      </c>
      <c r="V249" s="30">
        <f>1/(1+Calculation_Assumptions!$B$5)^(B249-Calculation_Assumptions!$B$2)</f>
        <v>0.68095133999317792</v>
      </c>
      <c r="W249" s="23">
        <f t="shared" si="36"/>
        <v>7276100.1396037489</v>
      </c>
      <c r="X249" s="23">
        <f t="shared" si="37"/>
        <v>13797102.491653187</v>
      </c>
      <c r="Y249" s="23">
        <f t="shared" si="38"/>
        <v>6521002.3520494374</v>
      </c>
      <c r="Z249" s="17">
        <f>IFERROR(INDEX(Cost_Components!$T$2:$T$29,MATCH(E249,Cost_Components!$A$2:$A$29,0)),"")</f>
        <v>0.8</v>
      </c>
      <c r="AA249" s="26">
        <f>IFERROR(INDEX(Cost_Components!$U$2:$U$29,MATCH(E249,Cost_Components!$A$2:$A$29,0)),"")</f>
        <v>2025</v>
      </c>
      <c r="AB249" s="26">
        <f>IFERROR(INDEX(Cost_Components!$V$2:$V$29,MATCH(E249,Cost_Components!$A$2:$A$29,0)),"")</f>
        <v>2050</v>
      </c>
      <c r="AC249" s="26">
        <f>IFERROR(INDEX(Cost_Components!$M$2:$M$29,MATCH(E249,Cost_Components!$A$2:$A$29,0)),"")</f>
        <v>30</v>
      </c>
      <c r="AD249" s="26">
        <f>IFERROR(INDEX(Cost_Components!$N$2:$N$29,MATCH(E249,Cost_Components!$A$2:$A$29,0)),"")</f>
        <v>95</v>
      </c>
      <c r="AE249" s="16" t="str">
        <f>IFERROR(INDEX(Cost_Components!$O$2:$O$29,MATCH(E249,Cost_Components!$A$2:$A$29,0)),"")</f>
        <v>Both</v>
      </c>
      <c r="AF249" s="11">
        <v>543677.09783398302</v>
      </c>
      <c r="AG249" s="11">
        <v>530744.61607689003</v>
      </c>
      <c r="AH249" s="23">
        <f t="shared" si="39"/>
        <v>1</v>
      </c>
    </row>
    <row r="250" spans="1:34" hidden="1">
      <c r="A250" t="s">
        <v>242</v>
      </c>
      <c r="B250" s="20">
        <v>2039</v>
      </c>
      <c r="C250" t="s">
        <v>242</v>
      </c>
      <c r="D250" t="s">
        <v>208</v>
      </c>
      <c r="E250" s="22" t="s">
        <v>325</v>
      </c>
      <c r="F250" s="22" t="s">
        <v>326</v>
      </c>
      <c r="G250" s="22" t="s">
        <v>245</v>
      </c>
      <c r="H250" s="22" t="s">
        <v>237</v>
      </c>
      <c r="I250" s="22" t="s">
        <v>309</v>
      </c>
      <c r="J250" s="17">
        <f>IFERROR(INDEX(Cost_Components!$K$2:$K$29,MATCH(E250,Cost_Components!$A$2:$A$29,0)),"")</f>
        <v>1</v>
      </c>
      <c r="K250" s="17">
        <f t="shared" si="30"/>
        <v>0.59269230769230763</v>
      </c>
      <c r="L250" s="17">
        <f>IFERROR(INDEX(Cost_Components!$S$2:$S$29,MATCH(E250,Cost_Components!$A$2:$A$29,0)),"")</f>
        <v>0.31</v>
      </c>
      <c r="M250" s="28">
        <f>IFERROR(INDEX(Cost_Components!$L$2:$L$29,MATCH(E250,Cost_Components!$A$2:$A$29,0)),"")</f>
        <v>1</v>
      </c>
      <c r="N250" s="29">
        <f>IFERROR(INDEX(Cost_Components!$P$2:$P$29,MATCH(E250,Cost_Components!$A$2:$A$29,0)),"")</f>
        <v>64.94344126</v>
      </c>
      <c r="O250" s="23">
        <f t="shared" si="31"/>
        <v>563196.44008116703</v>
      </c>
      <c r="P250" s="23">
        <f t="shared" si="32"/>
        <v>548661.92362653697</v>
      </c>
      <c r="Q250" s="23">
        <f t="shared" si="33"/>
        <v>11045917.956677968</v>
      </c>
      <c r="R250" s="23">
        <f t="shared" si="34"/>
        <v>21678263.42241266</v>
      </c>
      <c r="S250" s="23">
        <f t="shared" si="35"/>
        <v>10632345.465734692</v>
      </c>
      <c r="T250" s="16">
        <f>IFERROR(INDEX(Cost_Components!$R$2:$R$29,MATCH(E250,Cost_Components!$A$2:$A$29,0)),"")</f>
        <v>1</v>
      </c>
      <c r="U250" s="26">
        <f>IFERROR(INDEX(Cost_Components!$Q$2:$Q$29,MATCH(E250,Cost_Components!$A$2:$A$29,0)),"")</f>
        <v>2023</v>
      </c>
      <c r="V250" s="30">
        <f>1/(1+Calculation_Assumptions!$B$5)^(B250-Calculation_Assumptions!$B$2)</f>
        <v>0.66111780581861923</v>
      </c>
      <c r="W250" s="23">
        <f t="shared" si="36"/>
        <v>7302653.0427714242</v>
      </c>
      <c r="X250" s="23">
        <f t="shared" si="37"/>
        <v>14331885.947783489</v>
      </c>
      <c r="Y250" s="23">
        <f t="shared" si="38"/>
        <v>7029232.9050120646</v>
      </c>
      <c r="Z250" s="17">
        <f>IFERROR(INDEX(Cost_Components!$T$2:$T$29,MATCH(E250,Cost_Components!$A$2:$A$29,0)),"")</f>
        <v>0.8</v>
      </c>
      <c r="AA250" s="26">
        <f>IFERROR(INDEX(Cost_Components!$U$2:$U$29,MATCH(E250,Cost_Components!$A$2:$A$29,0)),"")</f>
        <v>2025</v>
      </c>
      <c r="AB250" s="26">
        <f>IFERROR(INDEX(Cost_Components!$V$2:$V$29,MATCH(E250,Cost_Components!$A$2:$A$29,0)),"")</f>
        <v>2050</v>
      </c>
      <c r="AC250" s="26">
        <f>IFERROR(INDEX(Cost_Components!$M$2:$M$29,MATCH(E250,Cost_Components!$A$2:$A$29,0)),"")</f>
        <v>30</v>
      </c>
      <c r="AD250" s="26">
        <f>IFERROR(INDEX(Cost_Components!$N$2:$N$29,MATCH(E250,Cost_Components!$A$2:$A$29,0)),"")</f>
        <v>95</v>
      </c>
      <c r="AE250" s="16" t="str">
        <f>IFERROR(INDEX(Cost_Components!$O$2:$O$29,MATCH(E250,Cost_Components!$A$2:$A$29,0)),"")</f>
        <v>Both</v>
      </c>
      <c r="AF250" s="11">
        <v>563196.44008116703</v>
      </c>
      <c r="AG250" s="11">
        <v>548661.92362653697</v>
      </c>
      <c r="AH250" s="23">
        <f t="shared" si="39"/>
        <v>1</v>
      </c>
    </row>
    <row r="251" spans="1:34" hidden="1">
      <c r="A251" t="s">
        <v>242</v>
      </c>
      <c r="B251" s="20">
        <v>2040</v>
      </c>
      <c r="C251" t="s">
        <v>242</v>
      </c>
      <c r="D251" t="s">
        <v>208</v>
      </c>
      <c r="E251" s="22" t="s">
        <v>325</v>
      </c>
      <c r="F251" s="22" t="s">
        <v>326</v>
      </c>
      <c r="G251" s="22" t="s">
        <v>245</v>
      </c>
      <c r="H251" s="22" t="s">
        <v>237</v>
      </c>
      <c r="I251" s="22" t="s">
        <v>309</v>
      </c>
      <c r="J251" s="17">
        <f>IFERROR(INDEX(Cost_Components!$K$2:$K$29,MATCH(E251,Cost_Components!$A$2:$A$29,0)),"")</f>
        <v>1</v>
      </c>
      <c r="K251" s="17">
        <f t="shared" si="30"/>
        <v>0.61153846153846159</v>
      </c>
      <c r="L251" s="17">
        <f>IFERROR(INDEX(Cost_Components!$S$2:$S$29,MATCH(E251,Cost_Components!$A$2:$A$29,0)),"")</f>
        <v>0.31</v>
      </c>
      <c r="M251" s="28">
        <f>IFERROR(INDEX(Cost_Components!$L$2:$L$29,MATCH(E251,Cost_Components!$A$2:$A$29,0)),"")</f>
        <v>1</v>
      </c>
      <c r="N251" s="29">
        <f>IFERROR(INDEX(Cost_Components!$P$2:$P$29,MATCH(E251,Cost_Components!$A$2:$A$29,0)),"")</f>
        <v>64.94344126</v>
      </c>
      <c r="O251" s="23">
        <f t="shared" si="31"/>
        <v>583290.20581585402</v>
      </c>
      <c r="P251" s="23">
        <f t="shared" si="32"/>
        <v>567071.727657462</v>
      </c>
      <c r="Q251" s="23">
        <f t="shared" si="33"/>
        <v>11416552.724952022</v>
      </c>
      <c r="R251" s="23">
        <f t="shared" si="34"/>
        <v>23165610.930041157</v>
      </c>
      <c r="S251" s="23">
        <f t="shared" si="35"/>
        <v>11749058.205089135</v>
      </c>
      <c r="T251" s="16">
        <f>IFERROR(INDEX(Cost_Components!$R$2:$R$29,MATCH(E251,Cost_Components!$A$2:$A$29,0)),"")</f>
        <v>1</v>
      </c>
      <c r="U251" s="26">
        <f>IFERROR(INDEX(Cost_Components!$Q$2:$Q$29,MATCH(E251,Cost_Components!$A$2:$A$29,0)),"")</f>
        <v>2023</v>
      </c>
      <c r="V251" s="30">
        <f>1/(1+Calculation_Assumptions!$B$5)^(B251-Calculation_Assumptions!$B$2)</f>
        <v>0.64186194739671765</v>
      </c>
      <c r="W251" s="23">
        <f t="shared" si="36"/>
        <v>7327850.7645950085</v>
      </c>
      <c r="X251" s="23">
        <f t="shared" si="37"/>
        <v>14869124.144190904</v>
      </c>
      <c r="Y251" s="23">
        <f t="shared" si="38"/>
        <v>7541273.3795958962</v>
      </c>
      <c r="Z251" s="17">
        <f>IFERROR(INDEX(Cost_Components!$T$2:$T$29,MATCH(E251,Cost_Components!$A$2:$A$29,0)),"")</f>
        <v>0.8</v>
      </c>
      <c r="AA251" s="26">
        <f>IFERROR(INDEX(Cost_Components!$U$2:$U$29,MATCH(E251,Cost_Components!$A$2:$A$29,0)),"")</f>
        <v>2025</v>
      </c>
      <c r="AB251" s="26">
        <f>IFERROR(INDEX(Cost_Components!$V$2:$V$29,MATCH(E251,Cost_Components!$A$2:$A$29,0)),"")</f>
        <v>2050</v>
      </c>
      <c r="AC251" s="26">
        <f>IFERROR(INDEX(Cost_Components!$M$2:$M$29,MATCH(E251,Cost_Components!$A$2:$A$29,0)),"")</f>
        <v>30</v>
      </c>
      <c r="AD251" s="26">
        <f>IFERROR(INDEX(Cost_Components!$N$2:$N$29,MATCH(E251,Cost_Components!$A$2:$A$29,0)),"")</f>
        <v>95</v>
      </c>
      <c r="AE251" s="16" t="str">
        <f>IFERROR(INDEX(Cost_Components!$O$2:$O$29,MATCH(E251,Cost_Components!$A$2:$A$29,0)),"")</f>
        <v>Both</v>
      </c>
      <c r="AF251" s="11">
        <v>583290.20581585402</v>
      </c>
      <c r="AG251" s="11">
        <v>567071.727657462</v>
      </c>
      <c r="AH251" s="23">
        <f t="shared" si="39"/>
        <v>1</v>
      </c>
    </row>
    <row r="252" spans="1:34" hidden="1">
      <c r="A252" t="s">
        <v>242</v>
      </c>
      <c r="B252" s="20">
        <v>2041</v>
      </c>
      <c r="C252" t="s">
        <v>242</v>
      </c>
      <c r="D252" t="s">
        <v>208</v>
      </c>
      <c r="E252" s="22" t="s">
        <v>325</v>
      </c>
      <c r="F252" s="22" t="s">
        <v>326</v>
      </c>
      <c r="G252" s="22" t="s">
        <v>245</v>
      </c>
      <c r="H252" s="22" t="s">
        <v>237</v>
      </c>
      <c r="I252" s="22" t="s">
        <v>309</v>
      </c>
      <c r="J252" s="17">
        <f>IFERROR(INDEX(Cost_Components!$K$2:$K$29,MATCH(E252,Cost_Components!$A$2:$A$29,0)),"")</f>
        <v>1</v>
      </c>
      <c r="K252" s="17">
        <f t="shared" si="30"/>
        <v>0.63038461538461543</v>
      </c>
      <c r="L252" s="17">
        <f>IFERROR(INDEX(Cost_Components!$S$2:$S$29,MATCH(E252,Cost_Components!$A$2:$A$29,0)),"")</f>
        <v>0.31</v>
      </c>
      <c r="M252" s="28">
        <f>IFERROR(INDEX(Cost_Components!$L$2:$L$29,MATCH(E252,Cost_Components!$A$2:$A$29,0)),"")</f>
        <v>1</v>
      </c>
      <c r="N252" s="29">
        <f>IFERROR(INDEX(Cost_Components!$P$2:$P$29,MATCH(E252,Cost_Components!$A$2:$A$29,0)),"")</f>
        <v>64.94344126</v>
      </c>
      <c r="O252" s="23">
        <f t="shared" si="31"/>
        <v>603882.08979004202</v>
      </c>
      <c r="P252" s="23">
        <f t="shared" si="32"/>
        <v>585899.47843414801</v>
      </c>
      <c r="Q252" s="23">
        <f t="shared" si="33"/>
        <v>11795601.792205345</v>
      </c>
      <c r="R252" s="23">
        <f t="shared" si="34"/>
        <v>24722537.96231408</v>
      </c>
      <c r="S252" s="23">
        <f t="shared" si="35"/>
        <v>12926936.170108736</v>
      </c>
      <c r="T252" s="16">
        <f>IFERROR(INDEX(Cost_Components!$R$2:$R$29,MATCH(E252,Cost_Components!$A$2:$A$29,0)),"")</f>
        <v>1</v>
      </c>
      <c r="U252" s="26">
        <f>IFERROR(INDEX(Cost_Components!$Q$2:$Q$29,MATCH(E252,Cost_Components!$A$2:$A$29,0)),"")</f>
        <v>2023</v>
      </c>
      <c r="V252" s="30">
        <f>1/(1+Calculation_Assumptions!$B$5)^(B252-Calculation_Assumptions!$B$2)</f>
        <v>0.62316693922011435</v>
      </c>
      <c r="W252" s="23">
        <f t="shared" si="36"/>
        <v>7350629.0651078997</v>
      </c>
      <c r="X252" s="23">
        <f t="shared" si="37"/>
        <v>15406268.311728349</v>
      </c>
      <c r="Y252" s="23">
        <f t="shared" si="38"/>
        <v>8055639.2466204483</v>
      </c>
      <c r="Z252" s="17">
        <f>IFERROR(INDEX(Cost_Components!$T$2:$T$29,MATCH(E252,Cost_Components!$A$2:$A$29,0)),"")</f>
        <v>0.8</v>
      </c>
      <c r="AA252" s="26">
        <f>IFERROR(INDEX(Cost_Components!$U$2:$U$29,MATCH(E252,Cost_Components!$A$2:$A$29,0)),"")</f>
        <v>2025</v>
      </c>
      <c r="AB252" s="26">
        <f>IFERROR(INDEX(Cost_Components!$V$2:$V$29,MATCH(E252,Cost_Components!$A$2:$A$29,0)),"")</f>
        <v>2050</v>
      </c>
      <c r="AC252" s="26">
        <f>IFERROR(INDEX(Cost_Components!$M$2:$M$29,MATCH(E252,Cost_Components!$A$2:$A$29,0)),"")</f>
        <v>30</v>
      </c>
      <c r="AD252" s="26">
        <f>IFERROR(INDEX(Cost_Components!$N$2:$N$29,MATCH(E252,Cost_Components!$A$2:$A$29,0)),"")</f>
        <v>95</v>
      </c>
      <c r="AE252" s="16" t="str">
        <f>IFERROR(INDEX(Cost_Components!$O$2:$O$29,MATCH(E252,Cost_Components!$A$2:$A$29,0)),"")</f>
        <v>Both</v>
      </c>
      <c r="AF252" s="11">
        <v>603882.08979004202</v>
      </c>
      <c r="AG252" s="11">
        <v>585899.47843414801</v>
      </c>
      <c r="AH252" s="23">
        <f t="shared" si="39"/>
        <v>1</v>
      </c>
    </row>
    <row r="253" spans="1:34" hidden="1">
      <c r="A253" t="s">
        <v>242</v>
      </c>
      <c r="B253" s="20">
        <v>2042</v>
      </c>
      <c r="C253" t="s">
        <v>242</v>
      </c>
      <c r="D253" t="s">
        <v>208</v>
      </c>
      <c r="E253" s="22" t="s">
        <v>325</v>
      </c>
      <c r="F253" s="22" t="s">
        <v>326</v>
      </c>
      <c r="G253" s="22" t="s">
        <v>245</v>
      </c>
      <c r="H253" s="22" t="s">
        <v>237</v>
      </c>
      <c r="I253" s="22" t="s">
        <v>309</v>
      </c>
      <c r="J253" s="17">
        <f>IFERROR(INDEX(Cost_Components!$K$2:$K$29,MATCH(E253,Cost_Components!$A$2:$A$29,0)),"")</f>
        <v>1</v>
      </c>
      <c r="K253" s="17">
        <f t="shared" si="30"/>
        <v>0.64923076923076928</v>
      </c>
      <c r="L253" s="17">
        <f>IFERROR(INDEX(Cost_Components!$S$2:$S$29,MATCH(E253,Cost_Components!$A$2:$A$29,0)),"")</f>
        <v>0.31</v>
      </c>
      <c r="M253" s="28">
        <f>IFERROR(INDEX(Cost_Components!$L$2:$L$29,MATCH(E253,Cost_Components!$A$2:$A$29,0)),"")</f>
        <v>1</v>
      </c>
      <c r="N253" s="29">
        <f>IFERROR(INDEX(Cost_Components!$P$2:$P$29,MATCH(E253,Cost_Components!$A$2:$A$29,0)),"")</f>
        <v>64.94344126</v>
      </c>
      <c r="O253" s="23">
        <f t="shared" si="31"/>
        <v>624900.96015566401</v>
      </c>
      <c r="P253" s="23">
        <f t="shared" si="32"/>
        <v>605076.56449833699</v>
      </c>
      <c r="Q253" s="23">
        <f t="shared" si="33"/>
        <v>12181683.840533108</v>
      </c>
      <c r="R253" s="23">
        <f t="shared" si="34"/>
        <v>26347874.358856767</v>
      </c>
      <c r="S253" s="23">
        <f t="shared" si="35"/>
        <v>14166190.51832366</v>
      </c>
      <c r="T253" s="16">
        <f>IFERROR(INDEX(Cost_Components!$R$2:$R$29,MATCH(E253,Cost_Components!$A$2:$A$29,0)),"")</f>
        <v>1</v>
      </c>
      <c r="U253" s="26">
        <f>IFERROR(INDEX(Cost_Components!$Q$2:$Q$29,MATCH(E253,Cost_Components!$A$2:$A$29,0)),"")</f>
        <v>2023</v>
      </c>
      <c r="V253" s="30">
        <f>1/(1+Calculation_Assumptions!$B$5)^(B253-Calculation_Assumptions!$B$2)</f>
        <v>0.60501644584477121</v>
      </c>
      <c r="W253" s="23">
        <f t="shared" si="36"/>
        <v>7370119.061604023</v>
      </c>
      <c r="X253" s="23">
        <f t="shared" si="37"/>
        <v>15940897.300160101</v>
      </c>
      <c r="Y253" s="23">
        <f t="shared" si="38"/>
        <v>8570778.2385560777</v>
      </c>
      <c r="Z253" s="17">
        <f>IFERROR(INDEX(Cost_Components!$T$2:$T$29,MATCH(E253,Cost_Components!$A$2:$A$29,0)),"")</f>
        <v>0.8</v>
      </c>
      <c r="AA253" s="26">
        <f>IFERROR(INDEX(Cost_Components!$U$2:$U$29,MATCH(E253,Cost_Components!$A$2:$A$29,0)),"")</f>
        <v>2025</v>
      </c>
      <c r="AB253" s="26">
        <f>IFERROR(INDEX(Cost_Components!$V$2:$V$29,MATCH(E253,Cost_Components!$A$2:$A$29,0)),"")</f>
        <v>2050</v>
      </c>
      <c r="AC253" s="26">
        <f>IFERROR(INDEX(Cost_Components!$M$2:$M$29,MATCH(E253,Cost_Components!$A$2:$A$29,0)),"")</f>
        <v>30</v>
      </c>
      <c r="AD253" s="26">
        <f>IFERROR(INDEX(Cost_Components!$N$2:$N$29,MATCH(E253,Cost_Components!$A$2:$A$29,0)),"")</f>
        <v>95</v>
      </c>
      <c r="AE253" s="16" t="str">
        <f>IFERROR(INDEX(Cost_Components!$O$2:$O$29,MATCH(E253,Cost_Components!$A$2:$A$29,0)),"")</f>
        <v>Both</v>
      </c>
      <c r="AF253" s="11">
        <v>624900.96015566401</v>
      </c>
      <c r="AG253" s="11">
        <v>605076.56449833699</v>
      </c>
      <c r="AH253" s="23">
        <f t="shared" si="39"/>
        <v>1</v>
      </c>
    </row>
    <row r="254" spans="1:34" hidden="1">
      <c r="A254" t="s">
        <v>242</v>
      </c>
      <c r="B254" s="20">
        <v>2043</v>
      </c>
      <c r="C254" t="s">
        <v>242</v>
      </c>
      <c r="D254" t="s">
        <v>208</v>
      </c>
      <c r="E254" s="22" t="s">
        <v>325</v>
      </c>
      <c r="F254" s="22" t="s">
        <v>326</v>
      </c>
      <c r="G254" s="22" t="s">
        <v>245</v>
      </c>
      <c r="H254" s="22" t="s">
        <v>237</v>
      </c>
      <c r="I254" s="22" t="s">
        <v>309</v>
      </c>
      <c r="J254" s="17">
        <f>IFERROR(INDEX(Cost_Components!$K$2:$K$29,MATCH(E254,Cost_Components!$A$2:$A$29,0)),"")</f>
        <v>1</v>
      </c>
      <c r="K254" s="17">
        <f t="shared" si="30"/>
        <v>0.66807692307692301</v>
      </c>
      <c r="L254" s="17">
        <f>IFERROR(INDEX(Cost_Components!$S$2:$S$29,MATCH(E254,Cost_Components!$A$2:$A$29,0)),"")</f>
        <v>0.31</v>
      </c>
      <c r="M254" s="28">
        <f>IFERROR(INDEX(Cost_Components!$L$2:$L$29,MATCH(E254,Cost_Components!$A$2:$A$29,0)),"")</f>
        <v>1</v>
      </c>
      <c r="N254" s="29">
        <f>IFERROR(INDEX(Cost_Components!$P$2:$P$29,MATCH(E254,Cost_Components!$A$2:$A$29,0)),"")</f>
        <v>64.94344126</v>
      </c>
      <c r="O254" s="23">
        <f t="shared" si="31"/>
        <v>646285.08153513097</v>
      </c>
      <c r="P254" s="23">
        <f t="shared" si="32"/>
        <v>624543.78906953905</v>
      </c>
      <c r="Q254" s="23">
        <f t="shared" si="33"/>
        <v>12573607.092717985</v>
      </c>
      <c r="R254" s="23">
        <f t="shared" si="34"/>
        <v>28040509.403200313</v>
      </c>
      <c r="S254" s="23">
        <f t="shared" si="35"/>
        <v>15466902.310482329</v>
      </c>
      <c r="T254" s="16">
        <f>IFERROR(INDEX(Cost_Components!$R$2:$R$29,MATCH(E254,Cost_Components!$A$2:$A$29,0)),"")</f>
        <v>1</v>
      </c>
      <c r="U254" s="26">
        <f>IFERROR(INDEX(Cost_Components!$Q$2:$Q$29,MATCH(E254,Cost_Components!$A$2:$A$29,0)),"")</f>
        <v>2023</v>
      </c>
      <c r="V254" s="30">
        <f>1/(1+Calculation_Assumptions!$B$5)^(B254-Calculation_Assumptions!$B$2)</f>
        <v>0.5873946076162827</v>
      </c>
      <c r="W254" s="23">
        <f t="shared" si="36"/>
        <v>7385669.0045483895</v>
      </c>
      <c r="X254" s="23">
        <f t="shared" si="37"/>
        <v>16470844.018253533</v>
      </c>
      <c r="Y254" s="23">
        <f t="shared" si="38"/>
        <v>9085175.0137051437</v>
      </c>
      <c r="Z254" s="17">
        <f>IFERROR(INDEX(Cost_Components!$T$2:$T$29,MATCH(E254,Cost_Components!$A$2:$A$29,0)),"")</f>
        <v>0.8</v>
      </c>
      <c r="AA254" s="26">
        <f>IFERROR(INDEX(Cost_Components!$U$2:$U$29,MATCH(E254,Cost_Components!$A$2:$A$29,0)),"")</f>
        <v>2025</v>
      </c>
      <c r="AB254" s="26">
        <f>IFERROR(INDEX(Cost_Components!$V$2:$V$29,MATCH(E254,Cost_Components!$A$2:$A$29,0)),"")</f>
        <v>2050</v>
      </c>
      <c r="AC254" s="26">
        <f>IFERROR(INDEX(Cost_Components!$M$2:$M$29,MATCH(E254,Cost_Components!$A$2:$A$29,0)),"")</f>
        <v>30</v>
      </c>
      <c r="AD254" s="26">
        <f>IFERROR(INDEX(Cost_Components!$N$2:$N$29,MATCH(E254,Cost_Components!$A$2:$A$29,0)),"")</f>
        <v>95</v>
      </c>
      <c r="AE254" s="16" t="str">
        <f>IFERROR(INDEX(Cost_Components!$O$2:$O$29,MATCH(E254,Cost_Components!$A$2:$A$29,0)),"")</f>
        <v>Both</v>
      </c>
      <c r="AF254" s="11">
        <v>646285.08153513097</v>
      </c>
      <c r="AG254" s="11">
        <v>624543.78906953905</v>
      </c>
      <c r="AH254" s="23">
        <f t="shared" si="39"/>
        <v>1</v>
      </c>
    </row>
    <row r="255" spans="1:34" hidden="1">
      <c r="A255" t="s">
        <v>242</v>
      </c>
      <c r="B255" s="20">
        <v>2044</v>
      </c>
      <c r="C255" t="s">
        <v>242</v>
      </c>
      <c r="D255" t="s">
        <v>208</v>
      </c>
      <c r="E255" s="22" t="s">
        <v>325</v>
      </c>
      <c r="F255" s="22" t="s">
        <v>326</v>
      </c>
      <c r="G255" s="22" t="s">
        <v>245</v>
      </c>
      <c r="H255" s="22" t="s">
        <v>237</v>
      </c>
      <c r="I255" s="22" t="s">
        <v>309</v>
      </c>
      <c r="J255" s="17">
        <f>IFERROR(INDEX(Cost_Components!$K$2:$K$29,MATCH(E255,Cost_Components!$A$2:$A$29,0)),"")</f>
        <v>1</v>
      </c>
      <c r="K255" s="17">
        <f t="shared" si="30"/>
        <v>0.68692307692307697</v>
      </c>
      <c r="L255" s="17">
        <f>IFERROR(INDEX(Cost_Components!$S$2:$S$29,MATCH(E255,Cost_Components!$A$2:$A$29,0)),"")</f>
        <v>0.31</v>
      </c>
      <c r="M255" s="28">
        <f>IFERROR(INDEX(Cost_Components!$L$2:$L$29,MATCH(E255,Cost_Components!$A$2:$A$29,0)),"")</f>
        <v>1</v>
      </c>
      <c r="N255" s="29">
        <f>IFERROR(INDEX(Cost_Components!$P$2:$P$29,MATCH(E255,Cost_Components!$A$2:$A$29,0)),"")</f>
        <v>64.94344126</v>
      </c>
      <c r="O255" s="23">
        <f t="shared" si="31"/>
        <v>667965.00419424102</v>
      </c>
      <c r="P255" s="23">
        <f t="shared" si="32"/>
        <v>644233.480491444</v>
      </c>
      <c r="Q255" s="23">
        <f t="shared" si="33"/>
        <v>12970009.15138665</v>
      </c>
      <c r="R255" s="23">
        <f t="shared" si="34"/>
        <v>29798685.992435802</v>
      </c>
      <c r="S255" s="23">
        <f t="shared" si="35"/>
        <v>16828676.84104915</v>
      </c>
      <c r="T255" s="16">
        <f>IFERROR(INDEX(Cost_Components!$R$2:$R$29,MATCH(E255,Cost_Components!$A$2:$A$29,0)),"")</f>
        <v>1</v>
      </c>
      <c r="U255" s="26">
        <f>IFERROR(INDEX(Cost_Components!$Q$2:$Q$29,MATCH(E255,Cost_Components!$A$2:$A$29,0)),"")</f>
        <v>2023</v>
      </c>
      <c r="V255" s="30">
        <f>1/(1+Calculation_Assumptions!$B$5)^(B255-Calculation_Assumptions!$B$2)</f>
        <v>0.57028602681192497</v>
      </c>
      <c r="W255" s="23">
        <f t="shared" si="36"/>
        <v>7396614.9866585992</v>
      </c>
      <c r="X255" s="23">
        <f t="shared" si="37"/>
        <v>16993774.238842376</v>
      </c>
      <c r="Y255" s="23">
        <f t="shared" si="38"/>
        <v>9597159.2521837763</v>
      </c>
      <c r="Z255" s="17">
        <f>IFERROR(INDEX(Cost_Components!$T$2:$T$29,MATCH(E255,Cost_Components!$A$2:$A$29,0)),"")</f>
        <v>0.8</v>
      </c>
      <c r="AA255" s="26">
        <f>IFERROR(INDEX(Cost_Components!$U$2:$U$29,MATCH(E255,Cost_Components!$A$2:$A$29,0)),"")</f>
        <v>2025</v>
      </c>
      <c r="AB255" s="26">
        <f>IFERROR(INDEX(Cost_Components!$V$2:$V$29,MATCH(E255,Cost_Components!$A$2:$A$29,0)),"")</f>
        <v>2050</v>
      </c>
      <c r="AC255" s="26">
        <f>IFERROR(INDEX(Cost_Components!$M$2:$M$29,MATCH(E255,Cost_Components!$A$2:$A$29,0)),"")</f>
        <v>30</v>
      </c>
      <c r="AD255" s="26">
        <f>IFERROR(INDEX(Cost_Components!$N$2:$N$29,MATCH(E255,Cost_Components!$A$2:$A$29,0)),"")</f>
        <v>95</v>
      </c>
      <c r="AE255" s="16" t="str">
        <f>IFERROR(INDEX(Cost_Components!$O$2:$O$29,MATCH(E255,Cost_Components!$A$2:$A$29,0)),"")</f>
        <v>Both</v>
      </c>
      <c r="AF255" s="11">
        <v>667965.00419424102</v>
      </c>
      <c r="AG255" s="11">
        <v>644233.480491444</v>
      </c>
      <c r="AH255" s="23">
        <f t="shared" si="39"/>
        <v>1</v>
      </c>
    </row>
    <row r="256" spans="1:34" hidden="1">
      <c r="A256" t="s">
        <v>242</v>
      </c>
      <c r="B256" s="20">
        <v>2045</v>
      </c>
      <c r="C256" t="s">
        <v>242</v>
      </c>
      <c r="D256" t="s">
        <v>208</v>
      </c>
      <c r="E256" s="22" t="s">
        <v>325</v>
      </c>
      <c r="F256" s="22" t="s">
        <v>326</v>
      </c>
      <c r="G256" s="22" t="s">
        <v>245</v>
      </c>
      <c r="H256" s="22" t="s">
        <v>237</v>
      </c>
      <c r="I256" s="22" t="s">
        <v>309</v>
      </c>
      <c r="J256" s="17">
        <f>IFERROR(INDEX(Cost_Components!$K$2:$K$29,MATCH(E256,Cost_Components!$A$2:$A$29,0)),"")</f>
        <v>1</v>
      </c>
      <c r="K256" s="17">
        <f t="shared" si="30"/>
        <v>0.70576923076923082</v>
      </c>
      <c r="L256" s="17">
        <f>IFERROR(INDEX(Cost_Components!$S$2:$S$29,MATCH(E256,Cost_Components!$A$2:$A$29,0)),"")</f>
        <v>0.31</v>
      </c>
      <c r="M256" s="28">
        <f>IFERROR(INDEX(Cost_Components!$L$2:$L$29,MATCH(E256,Cost_Components!$A$2:$A$29,0)),"")</f>
        <v>1</v>
      </c>
      <c r="N256" s="29">
        <f>IFERROR(INDEX(Cost_Components!$P$2:$P$29,MATCH(E256,Cost_Components!$A$2:$A$29,0)),"")</f>
        <v>64.94344126</v>
      </c>
      <c r="O256" s="23">
        <f t="shared" si="31"/>
        <v>689833.73766902206</v>
      </c>
      <c r="P256" s="23">
        <f t="shared" si="32"/>
        <v>664040.67141560605</v>
      </c>
      <c r="Q256" s="23">
        <f t="shared" si="33"/>
        <v>13368776.764882416</v>
      </c>
      <c r="R256" s="23">
        <f t="shared" si="34"/>
        <v>31618586.333617497</v>
      </c>
      <c r="S256" s="23">
        <f t="shared" si="35"/>
        <v>18249809.568735082</v>
      </c>
      <c r="T256" s="16">
        <f>IFERROR(INDEX(Cost_Components!$R$2:$R$29,MATCH(E256,Cost_Components!$A$2:$A$29,0)),"")</f>
        <v>1</v>
      </c>
      <c r="U256" s="26">
        <f>IFERROR(INDEX(Cost_Components!$Q$2:$Q$29,MATCH(E256,Cost_Components!$A$2:$A$29,0)),"")</f>
        <v>2023</v>
      </c>
      <c r="V256" s="30">
        <f>1/(1+Calculation_Assumptions!$B$5)^(B256-Calculation_Assumptions!$B$2)</f>
        <v>0.55367575418633497</v>
      </c>
      <c r="W256" s="23">
        <f t="shared" si="36"/>
        <v>7401967.5578450225</v>
      </c>
      <c r="X256" s="23">
        <f t="shared" si="37"/>
        <v>17506444.634571411</v>
      </c>
      <c r="Y256" s="23">
        <f t="shared" si="38"/>
        <v>10104477.076726388</v>
      </c>
      <c r="Z256" s="17">
        <f>IFERROR(INDEX(Cost_Components!$T$2:$T$29,MATCH(E256,Cost_Components!$A$2:$A$29,0)),"")</f>
        <v>0.8</v>
      </c>
      <c r="AA256" s="26">
        <f>IFERROR(INDEX(Cost_Components!$U$2:$U$29,MATCH(E256,Cost_Components!$A$2:$A$29,0)),"")</f>
        <v>2025</v>
      </c>
      <c r="AB256" s="26">
        <f>IFERROR(INDEX(Cost_Components!$V$2:$V$29,MATCH(E256,Cost_Components!$A$2:$A$29,0)),"")</f>
        <v>2050</v>
      </c>
      <c r="AC256" s="26">
        <f>IFERROR(INDEX(Cost_Components!$M$2:$M$29,MATCH(E256,Cost_Components!$A$2:$A$29,0)),"")</f>
        <v>30</v>
      </c>
      <c r="AD256" s="26">
        <f>IFERROR(INDEX(Cost_Components!$N$2:$N$29,MATCH(E256,Cost_Components!$A$2:$A$29,0)),"")</f>
        <v>95</v>
      </c>
      <c r="AE256" s="16" t="str">
        <f>IFERROR(INDEX(Cost_Components!$O$2:$O$29,MATCH(E256,Cost_Components!$A$2:$A$29,0)),"")</f>
        <v>Both</v>
      </c>
      <c r="AF256" s="11">
        <v>689833.73766902206</v>
      </c>
      <c r="AG256" s="11">
        <v>664040.67141560605</v>
      </c>
      <c r="AH256" s="23">
        <f t="shared" si="39"/>
        <v>1</v>
      </c>
    </row>
    <row r="257" spans="1:34" hidden="1">
      <c r="A257" t="s">
        <v>242</v>
      </c>
      <c r="B257" s="20">
        <v>2046</v>
      </c>
      <c r="C257" t="s">
        <v>242</v>
      </c>
      <c r="D257" t="s">
        <v>208</v>
      </c>
      <c r="E257" s="22" t="s">
        <v>325</v>
      </c>
      <c r="F257" s="22" t="s">
        <v>326</v>
      </c>
      <c r="G257" s="22" t="s">
        <v>245</v>
      </c>
      <c r="H257" s="22" t="s">
        <v>237</v>
      </c>
      <c r="I257" s="22" t="s">
        <v>309</v>
      </c>
      <c r="J257" s="17">
        <f>IFERROR(INDEX(Cost_Components!$K$2:$K$29,MATCH(E257,Cost_Components!$A$2:$A$29,0)),"")</f>
        <v>1</v>
      </c>
      <c r="K257" s="17">
        <f t="shared" si="30"/>
        <v>0.72461538461538466</v>
      </c>
      <c r="L257" s="17">
        <f>IFERROR(INDEX(Cost_Components!$S$2:$S$29,MATCH(E257,Cost_Components!$A$2:$A$29,0)),"")</f>
        <v>0.31</v>
      </c>
      <c r="M257" s="28">
        <f>IFERROR(INDEX(Cost_Components!$L$2:$L$29,MATCH(E257,Cost_Components!$A$2:$A$29,0)),"")</f>
        <v>1</v>
      </c>
      <c r="N257" s="29">
        <f>IFERROR(INDEX(Cost_Components!$P$2:$P$29,MATCH(E257,Cost_Components!$A$2:$A$29,0)),"")</f>
        <v>64.94344126</v>
      </c>
      <c r="O257" s="23">
        <f t="shared" si="31"/>
        <v>711785.87906565901</v>
      </c>
      <c r="P257" s="23">
        <f t="shared" si="32"/>
        <v>683863.54841127305</v>
      </c>
      <c r="Q257" s="23">
        <f t="shared" si="33"/>
        <v>13767860.17769183</v>
      </c>
      <c r="R257" s="23">
        <f t="shared" si="34"/>
        <v>33495943.546187539</v>
      </c>
      <c r="S257" s="23">
        <f t="shared" si="35"/>
        <v>19728083.36849571</v>
      </c>
      <c r="T257" s="16">
        <f>IFERROR(INDEX(Cost_Components!$R$2:$R$29,MATCH(E257,Cost_Components!$A$2:$A$29,0)),"")</f>
        <v>1</v>
      </c>
      <c r="U257" s="26">
        <f>IFERROR(INDEX(Cost_Components!$Q$2:$Q$29,MATCH(E257,Cost_Components!$A$2:$A$29,0)),"")</f>
        <v>2023</v>
      </c>
      <c r="V257" s="30">
        <f>1/(1+Calculation_Assumptions!$B$5)^(B257-Calculation_Assumptions!$B$2)</f>
        <v>0.5375492759090631</v>
      </c>
      <c r="W257" s="23">
        <f t="shared" si="36"/>
        <v>7400903.2693354683</v>
      </c>
      <c r="X257" s="23">
        <f t="shared" si="37"/>
        <v>18005720.199143965</v>
      </c>
      <c r="Y257" s="23">
        <f t="shared" si="38"/>
        <v>10604816.929808499</v>
      </c>
      <c r="Z257" s="17">
        <f>IFERROR(INDEX(Cost_Components!$T$2:$T$29,MATCH(E257,Cost_Components!$A$2:$A$29,0)),"")</f>
        <v>0.8</v>
      </c>
      <c r="AA257" s="26">
        <f>IFERROR(INDEX(Cost_Components!$U$2:$U$29,MATCH(E257,Cost_Components!$A$2:$A$29,0)),"")</f>
        <v>2025</v>
      </c>
      <c r="AB257" s="26">
        <f>IFERROR(INDEX(Cost_Components!$V$2:$V$29,MATCH(E257,Cost_Components!$A$2:$A$29,0)),"")</f>
        <v>2050</v>
      </c>
      <c r="AC257" s="26">
        <f>IFERROR(INDEX(Cost_Components!$M$2:$M$29,MATCH(E257,Cost_Components!$A$2:$A$29,0)),"")</f>
        <v>30</v>
      </c>
      <c r="AD257" s="26">
        <f>IFERROR(INDEX(Cost_Components!$N$2:$N$29,MATCH(E257,Cost_Components!$A$2:$A$29,0)),"")</f>
        <v>95</v>
      </c>
      <c r="AE257" s="16" t="str">
        <f>IFERROR(INDEX(Cost_Components!$O$2:$O$29,MATCH(E257,Cost_Components!$A$2:$A$29,0)),"")</f>
        <v>Both</v>
      </c>
      <c r="AF257" s="11">
        <v>711785.87906565901</v>
      </c>
      <c r="AG257" s="11">
        <v>683863.54841127305</v>
      </c>
      <c r="AH257" s="23">
        <f t="shared" si="39"/>
        <v>1</v>
      </c>
    </row>
    <row r="258" spans="1:34" hidden="1">
      <c r="A258" t="s">
        <v>242</v>
      </c>
      <c r="B258" s="20">
        <v>2047</v>
      </c>
      <c r="C258" t="s">
        <v>242</v>
      </c>
      <c r="D258" t="s">
        <v>208</v>
      </c>
      <c r="E258" s="22" t="s">
        <v>325</v>
      </c>
      <c r="F258" s="22" t="s">
        <v>326</v>
      </c>
      <c r="G258" s="22" t="s">
        <v>245</v>
      </c>
      <c r="H258" s="22" t="s">
        <v>237</v>
      </c>
      <c r="I258" s="22" t="s">
        <v>309</v>
      </c>
      <c r="J258" s="17">
        <f>IFERROR(INDEX(Cost_Components!$K$2:$K$29,MATCH(E258,Cost_Components!$A$2:$A$29,0)),"")</f>
        <v>1</v>
      </c>
      <c r="K258" s="17">
        <f t="shared" ref="K258:K321" si="40">IF(OR(L258="",Z258="",AA258="",AB258=""),"",IF(B258&lt;AA258,L258,IF(B258&gt;AB258,Z258,L258+(Z258-L258)*MIN(MAX((B258-AA258+1)/MAX(AB258-AA258+1,1),0),1))))</f>
        <v>0.74346153846153851</v>
      </c>
      <c r="L258" s="17">
        <f>IFERROR(INDEX(Cost_Components!$S$2:$S$29,MATCH(E258,Cost_Components!$A$2:$A$29,0)),"")</f>
        <v>0.31</v>
      </c>
      <c r="M258" s="28">
        <f>IFERROR(INDEX(Cost_Components!$L$2:$L$29,MATCH(E258,Cost_Components!$A$2:$A$29,0)),"")</f>
        <v>1</v>
      </c>
      <c r="N258" s="29">
        <f>IFERROR(INDEX(Cost_Components!$P$2:$P$29,MATCH(E258,Cost_Components!$A$2:$A$29,0)),"")</f>
        <v>64.94344126</v>
      </c>
      <c r="O258" s="23">
        <f t="shared" ref="O258:O321" si="41">AF258*J258</f>
        <v>733756.87221643201</v>
      </c>
      <c r="P258" s="23">
        <f t="shared" ref="P258:P321" si="42">AG258*J258</f>
        <v>703642.01264526497</v>
      </c>
      <c r="Q258" s="23">
        <f t="shared" ref="Q258:Q321" si="43">P258*L258*M258*N258</f>
        <v>14166049.452051742</v>
      </c>
      <c r="R258" s="23">
        <f t="shared" ref="R258:R321" si="44">O258*K258*M258*N258</f>
        <v>35427946.925274789</v>
      </c>
      <c r="S258" s="23">
        <f t="shared" ref="S258:S321" si="45">R258-Q258</f>
        <v>21261897.473223045</v>
      </c>
      <c r="T258" s="16">
        <f>IFERROR(INDEX(Cost_Components!$R$2:$R$29,MATCH(E258,Cost_Components!$A$2:$A$29,0)),"")</f>
        <v>1</v>
      </c>
      <c r="U258" s="26">
        <f>IFERROR(INDEX(Cost_Components!$Q$2:$Q$29,MATCH(E258,Cost_Components!$A$2:$A$29,0)),"")</f>
        <v>2023</v>
      </c>
      <c r="V258" s="30">
        <f>1/(1+Calculation_Assumptions!$B$5)^(B258-Calculation_Assumptions!$B$2)</f>
        <v>0.52189250088258554</v>
      </c>
      <c r="W258" s="23">
        <f t="shared" ref="W258:W321" si="46">Q258*V258</f>
        <v>7393154.9761576643</v>
      </c>
      <c r="X258" s="23">
        <f t="shared" ref="X258:X321" si="47">R258*V258</f>
        <v>18489579.821967166</v>
      </c>
      <c r="Y258" s="23">
        <f t="shared" ref="Y258:Y321" si="48">S258*V258</f>
        <v>11096424.845809501</v>
      </c>
      <c r="Z258" s="17">
        <f>IFERROR(INDEX(Cost_Components!$T$2:$T$29,MATCH(E258,Cost_Components!$A$2:$A$29,0)),"")</f>
        <v>0.8</v>
      </c>
      <c r="AA258" s="26">
        <f>IFERROR(INDEX(Cost_Components!$U$2:$U$29,MATCH(E258,Cost_Components!$A$2:$A$29,0)),"")</f>
        <v>2025</v>
      </c>
      <c r="AB258" s="26">
        <f>IFERROR(INDEX(Cost_Components!$V$2:$V$29,MATCH(E258,Cost_Components!$A$2:$A$29,0)),"")</f>
        <v>2050</v>
      </c>
      <c r="AC258" s="26">
        <f>IFERROR(INDEX(Cost_Components!$M$2:$M$29,MATCH(E258,Cost_Components!$A$2:$A$29,0)),"")</f>
        <v>30</v>
      </c>
      <c r="AD258" s="26">
        <f>IFERROR(INDEX(Cost_Components!$N$2:$N$29,MATCH(E258,Cost_Components!$A$2:$A$29,0)),"")</f>
        <v>95</v>
      </c>
      <c r="AE258" s="16" t="str">
        <f>IFERROR(INDEX(Cost_Components!$O$2:$O$29,MATCH(E258,Cost_Components!$A$2:$A$29,0)),"")</f>
        <v>Both</v>
      </c>
      <c r="AF258" s="11">
        <v>733756.87221643201</v>
      </c>
      <c r="AG258" s="11">
        <v>703642.01264526497</v>
      </c>
      <c r="AH258" s="23">
        <f t="shared" ref="AH258:AH321" si="49">IF(H258="shared-count-once",COUNTIFS($A$2:$A$1457,A258,$B$2:$B$1457,B258,$E$2:$E$1457,E258),1)</f>
        <v>1</v>
      </c>
    </row>
    <row r="259" spans="1:34" hidden="1">
      <c r="A259" t="s">
        <v>242</v>
      </c>
      <c r="B259" s="20">
        <v>2048</v>
      </c>
      <c r="C259" t="s">
        <v>242</v>
      </c>
      <c r="D259" t="s">
        <v>208</v>
      </c>
      <c r="E259" s="22" t="s">
        <v>325</v>
      </c>
      <c r="F259" s="22" t="s">
        <v>326</v>
      </c>
      <c r="G259" s="22" t="s">
        <v>245</v>
      </c>
      <c r="H259" s="22" t="s">
        <v>237</v>
      </c>
      <c r="I259" s="22" t="s">
        <v>309</v>
      </c>
      <c r="J259" s="17">
        <f>IFERROR(INDEX(Cost_Components!$K$2:$K$29,MATCH(E259,Cost_Components!$A$2:$A$29,0)),"")</f>
        <v>1</v>
      </c>
      <c r="K259" s="17">
        <f t="shared" si="40"/>
        <v>0.76230769230769235</v>
      </c>
      <c r="L259" s="17">
        <f>IFERROR(INDEX(Cost_Components!$S$2:$S$29,MATCH(E259,Cost_Components!$A$2:$A$29,0)),"")</f>
        <v>0.31</v>
      </c>
      <c r="M259" s="28">
        <f>IFERROR(INDEX(Cost_Components!$L$2:$L$29,MATCH(E259,Cost_Components!$A$2:$A$29,0)),"")</f>
        <v>1</v>
      </c>
      <c r="N259" s="29">
        <f>IFERROR(INDEX(Cost_Components!$P$2:$P$29,MATCH(E259,Cost_Components!$A$2:$A$29,0)),"")</f>
        <v>64.94344126</v>
      </c>
      <c r="O259" s="23">
        <f t="shared" si="41"/>
        <v>755733.37260451005</v>
      </c>
      <c r="P259" s="23">
        <f t="shared" si="42"/>
        <v>723368.63264698698</v>
      </c>
      <c r="Q259" s="23">
        <f t="shared" si="43"/>
        <v>14563194.974127198</v>
      </c>
      <c r="R259" s="23">
        <f t="shared" si="44"/>
        <v>37414005.045334637</v>
      </c>
      <c r="S259" s="23">
        <f t="shared" si="45"/>
        <v>22850810.071207441</v>
      </c>
      <c r="T259" s="16">
        <f>IFERROR(INDEX(Cost_Components!$R$2:$R$29,MATCH(E259,Cost_Components!$A$2:$A$29,0)),"")</f>
        <v>1</v>
      </c>
      <c r="U259" s="26">
        <f>IFERROR(INDEX(Cost_Components!$Q$2:$Q$29,MATCH(E259,Cost_Components!$A$2:$A$29,0)),"")</f>
        <v>2023</v>
      </c>
      <c r="V259" s="30">
        <f>1/(1+Calculation_Assumptions!$B$5)^(B259-Calculation_Assumptions!$B$2)</f>
        <v>0.50669174842969467</v>
      </c>
      <c r="W259" s="23">
        <f t="shared" si="46"/>
        <v>7379050.7241630517</v>
      </c>
      <c r="X259" s="23">
        <f t="shared" si="47"/>
        <v>18957367.632178023</v>
      </c>
      <c r="Y259" s="23">
        <f t="shared" si="48"/>
        <v>11578316.908014974</v>
      </c>
      <c r="Z259" s="17">
        <f>IFERROR(INDEX(Cost_Components!$T$2:$T$29,MATCH(E259,Cost_Components!$A$2:$A$29,0)),"")</f>
        <v>0.8</v>
      </c>
      <c r="AA259" s="26">
        <f>IFERROR(INDEX(Cost_Components!$U$2:$U$29,MATCH(E259,Cost_Components!$A$2:$A$29,0)),"")</f>
        <v>2025</v>
      </c>
      <c r="AB259" s="26">
        <f>IFERROR(INDEX(Cost_Components!$V$2:$V$29,MATCH(E259,Cost_Components!$A$2:$A$29,0)),"")</f>
        <v>2050</v>
      </c>
      <c r="AC259" s="26">
        <f>IFERROR(INDEX(Cost_Components!$M$2:$M$29,MATCH(E259,Cost_Components!$A$2:$A$29,0)),"")</f>
        <v>30</v>
      </c>
      <c r="AD259" s="26">
        <f>IFERROR(INDEX(Cost_Components!$N$2:$N$29,MATCH(E259,Cost_Components!$A$2:$A$29,0)),"")</f>
        <v>95</v>
      </c>
      <c r="AE259" s="16" t="str">
        <f>IFERROR(INDEX(Cost_Components!$O$2:$O$29,MATCH(E259,Cost_Components!$A$2:$A$29,0)),"")</f>
        <v>Both</v>
      </c>
      <c r="AF259" s="11">
        <v>755733.37260451005</v>
      </c>
      <c r="AG259" s="11">
        <v>723368.63264698698</v>
      </c>
      <c r="AH259" s="23">
        <f t="shared" si="49"/>
        <v>1</v>
      </c>
    </row>
    <row r="260" spans="1:34" hidden="1">
      <c r="A260" t="s">
        <v>242</v>
      </c>
      <c r="B260" s="20">
        <v>2049</v>
      </c>
      <c r="C260" t="s">
        <v>242</v>
      </c>
      <c r="D260" t="s">
        <v>208</v>
      </c>
      <c r="E260" s="22" t="s">
        <v>325</v>
      </c>
      <c r="F260" s="22" t="s">
        <v>326</v>
      </c>
      <c r="G260" s="22" t="s">
        <v>245</v>
      </c>
      <c r="H260" s="22" t="s">
        <v>237</v>
      </c>
      <c r="I260" s="22" t="s">
        <v>309</v>
      </c>
      <c r="J260" s="17">
        <f>IFERROR(INDEX(Cost_Components!$K$2:$K$29,MATCH(E260,Cost_Components!$A$2:$A$29,0)),"")</f>
        <v>1</v>
      </c>
      <c r="K260" s="17">
        <f t="shared" si="40"/>
        <v>0.7811538461538462</v>
      </c>
      <c r="L260" s="17">
        <f>IFERROR(INDEX(Cost_Components!$S$2:$S$29,MATCH(E260,Cost_Components!$A$2:$A$29,0)),"")</f>
        <v>0.31</v>
      </c>
      <c r="M260" s="28">
        <f>IFERROR(INDEX(Cost_Components!$L$2:$L$29,MATCH(E260,Cost_Components!$A$2:$A$29,0)),"")</f>
        <v>1</v>
      </c>
      <c r="N260" s="29">
        <f>IFERROR(INDEX(Cost_Components!$P$2:$P$29,MATCH(E260,Cost_Components!$A$2:$A$29,0)),"")</f>
        <v>64.94344126</v>
      </c>
      <c r="O260" s="23">
        <f t="shared" si="41"/>
        <v>777616.37165021</v>
      </c>
      <c r="P260" s="23">
        <f t="shared" si="42"/>
        <v>742947.14756246796</v>
      </c>
      <c r="Q260" s="23">
        <f t="shared" si="43"/>
        <v>14957358.775472384</v>
      </c>
      <c r="R260" s="23">
        <f t="shared" si="44"/>
        <v>39449115.341525756</v>
      </c>
      <c r="S260" s="23">
        <f t="shared" si="45"/>
        <v>24491756.566053372</v>
      </c>
      <c r="T260" s="16">
        <f>IFERROR(INDEX(Cost_Components!$R$2:$R$29,MATCH(E260,Cost_Components!$A$2:$A$29,0)),"")</f>
        <v>1</v>
      </c>
      <c r="U260" s="26">
        <f>IFERROR(INDEX(Cost_Components!$Q$2:$Q$29,MATCH(E260,Cost_Components!$A$2:$A$29,0)),"")</f>
        <v>2023</v>
      </c>
      <c r="V260" s="30">
        <f>1/(1+Calculation_Assumptions!$B$5)^(B260-Calculation_Assumptions!$B$2)</f>
        <v>0.49193373633950943</v>
      </c>
      <c r="W260" s="23">
        <f t="shared" si="46"/>
        <v>7358029.3881886797</v>
      </c>
      <c r="X260" s="23">
        <f t="shared" si="47"/>
        <v>19406350.705245029</v>
      </c>
      <c r="Y260" s="23">
        <f t="shared" si="48"/>
        <v>12048321.317056349</v>
      </c>
      <c r="Z260" s="17">
        <f>IFERROR(INDEX(Cost_Components!$T$2:$T$29,MATCH(E260,Cost_Components!$A$2:$A$29,0)),"")</f>
        <v>0.8</v>
      </c>
      <c r="AA260" s="26">
        <f>IFERROR(INDEX(Cost_Components!$U$2:$U$29,MATCH(E260,Cost_Components!$A$2:$A$29,0)),"")</f>
        <v>2025</v>
      </c>
      <c r="AB260" s="26">
        <f>IFERROR(INDEX(Cost_Components!$V$2:$V$29,MATCH(E260,Cost_Components!$A$2:$A$29,0)),"")</f>
        <v>2050</v>
      </c>
      <c r="AC260" s="26">
        <f>IFERROR(INDEX(Cost_Components!$M$2:$M$29,MATCH(E260,Cost_Components!$A$2:$A$29,0)),"")</f>
        <v>30</v>
      </c>
      <c r="AD260" s="26">
        <f>IFERROR(INDEX(Cost_Components!$N$2:$N$29,MATCH(E260,Cost_Components!$A$2:$A$29,0)),"")</f>
        <v>95</v>
      </c>
      <c r="AE260" s="16" t="str">
        <f>IFERROR(INDEX(Cost_Components!$O$2:$O$29,MATCH(E260,Cost_Components!$A$2:$A$29,0)),"")</f>
        <v>Both</v>
      </c>
      <c r="AF260" s="11">
        <v>777616.37165021</v>
      </c>
      <c r="AG260" s="11">
        <v>742947.14756246796</v>
      </c>
      <c r="AH260" s="23">
        <f t="shared" si="49"/>
        <v>1</v>
      </c>
    </row>
    <row r="261" spans="1:34" hidden="1">
      <c r="A261" t="s">
        <v>242</v>
      </c>
      <c r="B261" s="20">
        <v>2050</v>
      </c>
      <c r="C261" t="s">
        <v>242</v>
      </c>
      <c r="D261" t="s">
        <v>208</v>
      </c>
      <c r="E261" s="22" t="s">
        <v>325</v>
      </c>
      <c r="F261" s="22" t="s">
        <v>326</v>
      </c>
      <c r="G261" s="22" t="s">
        <v>245</v>
      </c>
      <c r="H261" s="22" t="s">
        <v>237</v>
      </c>
      <c r="I261" s="22" t="s">
        <v>309</v>
      </c>
      <c r="J261" s="17">
        <f>IFERROR(INDEX(Cost_Components!$K$2:$K$29,MATCH(E261,Cost_Components!$A$2:$A$29,0)),"")</f>
        <v>1</v>
      </c>
      <c r="K261" s="17">
        <f t="shared" si="40"/>
        <v>0.8</v>
      </c>
      <c r="L261" s="17">
        <f>IFERROR(INDEX(Cost_Components!$S$2:$S$29,MATCH(E261,Cost_Components!$A$2:$A$29,0)),"")</f>
        <v>0.31</v>
      </c>
      <c r="M261" s="28">
        <f>IFERROR(INDEX(Cost_Components!$L$2:$L$29,MATCH(E261,Cost_Components!$A$2:$A$29,0)),"")</f>
        <v>1</v>
      </c>
      <c r="N261" s="29">
        <f>IFERROR(INDEX(Cost_Components!$P$2:$P$29,MATCH(E261,Cost_Components!$A$2:$A$29,0)),"")</f>
        <v>64.94344126</v>
      </c>
      <c r="O261" s="23">
        <f t="shared" si="41"/>
        <v>799370.36252449395</v>
      </c>
      <c r="P261" s="23">
        <f t="shared" si="42"/>
        <v>762344.880110887</v>
      </c>
      <c r="Q261" s="23">
        <f t="shared" si="43"/>
        <v>15347882.98181637</v>
      </c>
      <c r="R261" s="23">
        <f t="shared" si="44"/>
        <v>41531089.746875502</v>
      </c>
      <c r="S261" s="23">
        <f t="shared" si="45"/>
        <v>26183206.765059132</v>
      </c>
      <c r="T261" s="16">
        <f>IFERROR(INDEX(Cost_Components!$R$2:$R$29,MATCH(E261,Cost_Components!$A$2:$A$29,0)),"")</f>
        <v>1</v>
      </c>
      <c r="U261" s="26">
        <f>IFERROR(INDEX(Cost_Components!$Q$2:$Q$29,MATCH(E261,Cost_Components!$A$2:$A$29,0)),"")</f>
        <v>2023</v>
      </c>
      <c r="V261" s="30">
        <f>1/(1+Calculation_Assumptions!$B$5)^(B261-Calculation_Assumptions!$B$2)</f>
        <v>0.47760556926165965</v>
      </c>
      <c r="W261" s="23">
        <f t="shared" si="46"/>
        <v>7330234.388491746</v>
      </c>
      <c r="X261" s="23">
        <f t="shared" si="47"/>
        <v>19835479.76061355</v>
      </c>
      <c r="Y261" s="23">
        <f t="shared" si="48"/>
        <v>12505245.372121805</v>
      </c>
      <c r="Z261" s="17">
        <f>IFERROR(INDEX(Cost_Components!$T$2:$T$29,MATCH(E261,Cost_Components!$A$2:$A$29,0)),"")</f>
        <v>0.8</v>
      </c>
      <c r="AA261" s="26">
        <f>IFERROR(INDEX(Cost_Components!$U$2:$U$29,MATCH(E261,Cost_Components!$A$2:$A$29,0)),"")</f>
        <v>2025</v>
      </c>
      <c r="AB261" s="26">
        <f>IFERROR(INDEX(Cost_Components!$V$2:$V$29,MATCH(E261,Cost_Components!$A$2:$A$29,0)),"")</f>
        <v>2050</v>
      </c>
      <c r="AC261" s="26">
        <f>IFERROR(INDEX(Cost_Components!$M$2:$M$29,MATCH(E261,Cost_Components!$A$2:$A$29,0)),"")</f>
        <v>30</v>
      </c>
      <c r="AD261" s="26">
        <f>IFERROR(INDEX(Cost_Components!$N$2:$N$29,MATCH(E261,Cost_Components!$A$2:$A$29,0)),"")</f>
        <v>95</v>
      </c>
      <c r="AE261" s="16" t="str">
        <f>IFERROR(INDEX(Cost_Components!$O$2:$O$29,MATCH(E261,Cost_Components!$A$2:$A$29,0)),"")</f>
        <v>Both</v>
      </c>
      <c r="AF261" s="11">
        <v>799370.36252449395</v>
      </c>
      <c r="AG261" s="11">
        <v>762344.880110887</v>
      </c>
      <c r="AH261" s="23">
        <f t="shared" si="49"/>
        <v>1</v>
      </c>
    </row>
    <row r="262" spans="1:34" hidden="1">
      <c r="A262" t="s">
        <v>242</v>
      </c>
      <c r="B262" s="20">
        <v>2025</v>
      </c>
      <c r="C262" t="s">
        <v>242</v>
      </c>
      <c r="D262" t="s">
        <v>208</v>
      </c>
      <c r="E262" s="22" t="s">
        <v>327</v>
      </c>
      <c r="F262" s="22" t="s">
        <v>328</v>
      </c>
      <c r="G262" s="22" t="s">
        <v>245</v>
      </c>
      <c r="H262" s="22" t="s">
        <v>237</v>
      </c>
      <c r="I262" s="22" t="s">
        <v>309</v>
      </c>
      <c r="J262" s="17">
        <f>IFERROR(INDEX(Cost_Components!$K$2:$K$29,MATCH(E262,Cost_Components!$A$2:$A$29,0)),"")</f>
        <v>1</v>
      </c>
      <c r="K262" s="17">
        <f t="shared" si="40"/>
        <v>0.32884615384615384</v>
      </c>
      <c r="L262" s="17">
        <f>IFERROR(INDEX(Cost_Components!$S$2:$S$29,MATCH(E262,Cost_Components!$A$2:$A$29,0)),"")</f>
        <v>0.31</v>
      </c>
      <c r="M262" s="28">
        <f>IFERROR(INDEX(Cost_Components!$L$2:$L$29,MATCH(E262,Cost_Components!$A$2:$A$29,0)),"")</f>
        <v>1</v>
      </c>
      <c r="N262" s="29">
        <f>IFERROR(INDEX(Cost_Components!$P$2:$P$29,MATCH(E262,Cost_Components!$A$2:$A$29,0)),"")</f>
        <v>115.1062307</v>
      </c>
      <c r="O262" s="23">
        <f t="shared" si="41"/>
        <v>409655.65701184003</v>
      </c>
      <c r="P262" s="23">
        <f t="shared" si="42"/>
        <v>409453.69324162899</v>
      </c>
      <c r="Q262" s="23">
        <f t="shared" si="43"/>
        <v>14610508.095323773</v>
      </c>
      <c r="R262" s="23">
        <f t="shared" si="44"/>
        <v>15506384.758403083</v>
      </c>
      <c r="S262" s="23">
        <f t="shared" si="45"/>
        <v>895876.66307931021</v>
      </c>
      <c r="T262" s="16">
        <f>IFERROR(INDEX(Cost_Components!$R$2:$R$29,MATCH(E262,Cost_Components!$A$2:$A$29,0)),"")</f>
        <v>1</v>
      </c>
      <c r="U262" s="26">
        <f>IFERROR(INDEX(Cost_Components!$Q$2:$Q$29,MATCH(E262,Cost_Components!$A$2:$A$29,0)),"")</f>
        <v>2023</v>
      </c>
      <c r="V262" s="30">
        <f>1/(1+Calculation_Assumptions!$B$5)^(B262-Calculation_Assumptions!$B$2)</f>
        <v>1</v>
      </c>
      <c r="W262" s="23">
        <f t="shared" si="46"/>
        <v>14610508.095323773</v>
      </c>
      <c r="X262" s="23">
        <f t="shared" si="47"/>
        <v>15506384.758403083</v>
      </c>
      <c r="Y262" s="23">
        <f t="shared" si="48"/>
        <v>895876.66307931021</v>
      </c>
      <c r="Z262" s="17">
        <f>IFERROR(INDEX(Cost_Components!$T$2:$T$29,MATCH(E262,Cost_Components!$A$2:$A$29,0)),"")</f>
        <v>0.8</v>
      </c>
      <c r="AA262" s="26">
        <f>IFERROR(INDEX(Cost_Components!$U$2:$U$29,MATCH(E262,Cost_Components!$A$2:$A$29,0)),"")</f>
        <v>2025</v>
      </c>
      <c r="AB262" s="26">
        <f>IFERROR(INDEX(Cost_Components!$V$2:$V$29,MATCH(E262,Cost_Components!$A$2:$A$29,0)),"")</f>
        <v>2050</v>
      </c>
      <c r="AC262" s="26">
        <f>IFERROR(INDEX(Cost_Components!$M$2:$M$29,MATCH(E262,Cost_Components!$A$2:$A$29,0)),"")</f>
        <v>0</v>
      </c>
      <c r="AD262" s="26">
        <f>IFERROR(INDEX(Cost_Components!$N$2:$N$29,MATCH(E262,Cost_Components!$A$2:$A$29,0)),"")</f>
        <v>95</v>
      </c>
      <c r="AE262" s="16" t="str">
        <f>IFERROR(INDEX(Cost_Components!$O$2:$O$29,MATCH(E262,Cost_Components!$A$2:$A$29,0)),"")</f>
        <v>Both</v>
      </c>
      <c r="AF262" s="11">
        <v>409655.65701184003</v>
      </c>
      <c r="AG262" s="11">
        <v>409453.69324162899</v>
      </c>
      <c r="AH262" s="23">
        <f t="shared" si="49"/>
        <v>1</v>
      </c>
    </row>
    <row r="263" spans="1:34" hidden="1">
      <c r="A263" t="s">
        <v>242</v>
      </c>
      <c r="B263" s="20">
        <v>2026</v>
      </c>
      <c r="C263" t="s">
        <v>242</v>
      </c>
      <c r="D263" t="s">
        <v>208</v>
      </c>
      <c r="E263" s="22" t="s">
        <v>327</v>
      </c>
      <c r="F263" s="22" t="s">
        <v>328</v>
      </c>
      <c r="G263" s="22" t="s">
        <v>245</v>
      </c>
      <c r="H263" s="22" t="s">
        <v>237</v>
      </c>
      <c r="I263" s="22" t="s">
        <v>309</v>
      </c>
      <c r="J263" s="17">
        <f>IFERROR(INDEX(Cost_Components!$K$2:$K$29,MATCH(E263,Cost_Components!$A$2:$A$29,0)),"")</f>
        <v>1</v>
      </c>
      <c r="K263" s="17">
        <f t="shared" si="40"/>
        <v>0.34769230769230769</v>
      </c>
      <c r="L263" s="17">
        <f>IFERROR(INDEX(Cost_Components!$S$2:$S$29,MATCH(E263,Cost_Components!$A$2:$A$29,0)),"")</f>
        <v>0.31</v>
      </c>
      <c r="M263" s="28">
        <f>IFERROR(INDEX(Cost_Components!$L$2:$L$29,MATCH(E263,Cost_Components!$A$2:$A$29,0)),"")</f>
        <v>1</v>
      </c>
      <c r="N263" s="29">
        <f>IFERROR(INDEX(Cost_Components!$P$2:$P$29,MATCH(E263,Cost_Components!$A$2:$A$29,0)),"")</f>
        <v>115.1062307</v>
      </c>
      <c r="O263" s="23">
        <f t="shared" si="41"/>
        <v>404744.77215203003</v>
      </c>
      <c r="P263" s="23">
        <f t="shared" si="42"/>
        <v>404176.70833094802</v>
      </c>
      <c r="Q263" s="23">
        <f t="shared" si="43"/>
        <v>14422209.8041397</v>
      </c>
      <c r="R263" s="23">
        <f t="shared" si="44"/>
        <v>16198513.533318175</v>
      </c>
      <c r="S263" s="23">
        <f t="shared" si="45"/>
        <v>1776303.7291784752</v>
      </c>
      <c r="T263" s="16">
        <f>IFERROR(INDEX(Cost_Components!$R$2:$R$29,MATCH(E263,Cost_Components!$A$2:$A$29,0)),"")</f>
        <v>1</v>
      </c>
      <c r="U263" s="26">
        <f>IFERROR(INDEX(Cost_Components!$Q$2:$Q$29,MATCH(E263,Cost_Components!$A$2:$A$29,0)),"")</f>
        <v>2023</v>
      </c>
      <c r="V263" s="30">
        <f>1/(1+Calculation_Assumptions!$B$5)^(B263-Calculation_Assumptions!$B$2)</f>
        <v>0.970873786407767</v>
      </c>
      <c r="W263" s="23">
        <f t="shared" si="46"/>
        <v>14002145.440912331</v>
      </c>
      <c r="X263" s="23">
        <f t="shared" si="47"/>
        <v>15726712.168270074</v>
      </c>
      <c r="Y263" s="23">
        <f t="shared" si="48"/>
        <v>1724566.7273577428</v>
      </c>
      <c r="Z263" s="17">
        <f>IFERROR(INDEX(Cost_Components!$T$2:$T$29,MATCH(E263,Cost_Components!$A$2:$A$29,0)),"")</f>
        <v>0.8</v>
      </c>
      <c r="AA263" s="26">
        <f>IFERROR(INDEX(Cost_Components!$U$2:$U$29,MATCH(E263,Cost_Components!$A$2:$A$29,0)),"")</f>
        <v>2025</v>
      </c>
      <c r="AB263" s="26">
        <f>IFERROR(INDEX(Cost_Components!$V$2:$V$29,MATCH(E263,Cost_Components!$A$2:$A$29,0)),"")</f>
        <v>2050</v>
      </c>
      <c r="AC263" s="26">
        <f>IFERROR(INDEX(Cost_Components!$M$2:$M$29,MATCH(E263,Cost_Components!$A$2:$A$29,0)),"")</f>
        <v>0</v>
      </c>
      <c r="AD263" s="26">
        <f>IFERROR(INDEX(Cost_Components!$N$2:$N$29,MATCH(E263,Cost_Components!$A$2:$A$29,0)),"")</f>
        <v>95</v>
      </c>
      <c r="AE263" s="16" t="str">
        <f>IFERROR(INDEX(Cost_Components!$O$2:$O$29,MATCH(E263,Cost_Components!$A$2:$A$29,0)),"")</f>
        <v>Both</v>
      </c>
      <c r="AF263" s="11">
        <v>404744.77215203003</v>
      </c>
      <c r="AG263" s="11">
        <v>404176.70833094802</v>
      </c>
      <c r="AH263" s="23">
        <f t="shared" si="49"/>
        <v>1</v>
      </c>
    </row>
    <row r="264" spans="1:34" hidden="1">
      <c r="A264" t="s">
        <v>242</v>
      </c>
      <c r="B264" s="20">
        <v>2027</v>
      </c>
      <c r="C264" t="s">
        <v>242</v>
      </c>
      <c r="D264" t="s">
        <v>208</v>
      </c>
      <c r="E264" s="22" t="s">
        <v>327</v>
      </c>
      <c r="F264" s="22" t="s">
        <v>328</v>
      </c>
      <c r="G264" s="22" t="s">
        <v>245</v>
      </c>
      <c r="H264" s="22" t="s">
        <v>237</v>
      </c>
      <c r="I264" s="22" t="s">
        <v>309</v>
      </c>
      <c r="J264" s="17">
        <f>IFERROR(INDEX(Cost_Components!$K$2:$K$29,MATCH(E264,Cost_Components!$A$2:$A$29,0)),"")</f>
        <v>1</v>
      </c>
      <c r="K264" s="17">
        <f t="shared" si="40"/>
        <v>0.36653846153846154</v>
      </c>
      <c r="L264" s="17">
        <f>IFERROR(INDEX(Cost_Components!$S$2:$S$29,MATCH(E264,Cost_Components!$A$2:$A$29,0)),"")</f>
        <v>0.31</v>
      </c>
      <c r="M264" s="28">
        <f>IFERROR(INDEX(Cost_Components!$L$2:$L$29,MATCH(E264,Cost_Components!$A$2:$A$29,0)),"")</f>
        <v>1</v>
      </c>
      <c r="N264" s="29">
        <f>IFERROR(INDEX(Cost_Components!$P$2:$P$29,MATCH(E264,Cost_Components!$A$2:$A$29,0)),"")</f>
        <v>115.1062307</v>
      </c>
      <c r="O264" s="23">
        <f t="shared" si="41"/>
        <v>405090.47629437997</v>
      </c>
      <c r="P264" s="23">
        <f t="shared" si="42"/>
        <v>404020.48495432502</v>
      </c>
      <c r="Q264" s="23">
        <f t="shared" si="43"/>
        <v>14416635.296090307</v>
      </c>
      <c r="R264" s="23">
        <f t="shared" si="44"/>
        <v>17091115.862013169</v>
      </c>
      <c r="S264" s="23">
        <f t="shared" si="45"/>
        <v>2674480.5659228619</v>
      </c>
      <c r="T264" s="16">
        <f>IFERROR(INDEX(Cost_Components!$R$2:$R$29,MATCH(E264,Cost_Components!$A$2:$A$29,0)),"")</f>
        <v>1</v>
      </c>
      <c r="U264" s="26">
        <f>IFERROR(INDEX(Cost_Components!$Q$2:$Q$29,MATCH(E264,Cost_Components!$A$2:$A$29,0)),"")</f>
        <v>2023</v>
      </c>
      <c r="V264" s="30">
        <f>1/(1+Calculation_Assumptions!$B$5)^(B264-Calculation_Assumptions!$B$2)</f>
        <v>0.94259590913375435</v>
      </c>
      <c r="W264" s="23">
        <f t="shared" si="46"/>
        <v>13589061.453568015</v>
      </c>
      <c r="X264" s="23">
        <f t="shared" si="47"/>
        <v>16110015.894064633</v>
      </c>
      <c r="Y264" s="23">
        <f t="shared" si="48"/>
        <v>2520954.4404966179</v>
      </c>
      <c r="Z264" s="17">
        <f>IFERROR(INDEX(Cost_Components!$T$2:$T$29,MATCH(E264,Cost_Components!$A$2:$A$29,0)),"")</f>
        <v>0.8</v>
      </c>
      <c r="AA264" s="26">
        <f>IFERROR(INDEX(Cost_Components!$U$2:$U$29,MATCH(E264,Cost_Components!$A$2:$A$29,0)),"")</f>
        <v>2025</v>
      </c>
      <c r="AB264" s="26">
        <f>IFERROR(INDEX(Cost_Components!$V$2:$V$29,MATCH(E264,Cost_Components!$A$2:$A$29,0)),"")</f>
        <v>2050</v>
      </c>
      <c r="AC264" s="26">
        <f>IFERROR(INDEX(Cost_Components!$M$2:$M$29,MATCH(E264,Cost_Components!$A$2:$A$29,0)),"")</f>
        <v>0</v>
      </c>
      <c r="AD264" s="26">
        <f>IFERROR(INDEX(Cost_Components!$N$2:$N$29,MATCH(E264,Cost_Components!$A$2:$A$29,0)),"")</f>
        <v>95</v>
      </c>
      <c r="AE264" s="16" t="str">
        <f>IFERROR(INDEX(Cost_Components!$O$2:$O$29,MATCH(E264,Cost_Components!$A$2:$A$29,0)),"")</f>
        <v>Both</v>
      </c>
      <c r="AF264" s="11">
        <v>405090.47629437997</v>
      </c>
      <c r="AG264" s="11">
        <v>404020.48495432502</v>
      </c>
      <c r="AH264" s="23">
        <f t="shared" si="49"/>
        <v>1</v>
      </c>
    </row>
    <row r="265" spans="1:34" hidden="1">
      <c r="A265" t="s">
        <v>242</v>
      </c>
      <c r="B265" s="20">
        <v>2028</v>
      </c>
      <c r="C265" t="s">
        <v>242</v>
      </c>
      <c r="D265" t="s">
        <v>208</v>
      </c>
      <c r="E265" s="22" t="s">
        <v>327</v>
      </c>
      <c r="F265" s="22" t="s">
        <v>328</v>
      </c>
      <c r="G265" s="22" t="s">
        <v>245</v>
      </c>
      <c r="H265" s="22" t="s">
        <v>237</v>
      </c>
      <c r="I265" s="22" t="s">
        <v>309</v>
      </c>
      <c r="J265" s="17">
        <f>IFERROR(INDEX(Cost_Components!$K$2:$K$29,MATCH(E265,Cost_Components!$A$2:$A$29,0)),"")</f>
        <v>1</v>
      </c>
      <c r="K265" s="17">
        <f t="shared" si="40"/>
        <v>0.38538461538461538</v>
      </c>
      <c r="L265" s="17">
        <f>IFERROR(INDEX(Cost_Components!$S$2:$S$29,MATCH(E265,Cost_Components!$A$2:$A$29,0)),"")</f>
        <v>0.31</v>
      </c>
      <c r="M265" s="28">
        <f>IFERROR(INDEX(Cost_Components!$L$2:$L$29,MATCH(E265,Cost_Components!$A$2:$A$29,0)),"")</f>
        <v>1</v>
      </c>
      <c r="N265" s="29">
        <f>IFERROR(INDEX(Cost_Components!$P$2:$P$29,MATCH(E265,Cost_Components!$A$2:$A$29,0)),"")</f>
        <v>115.1062307</v>
      </c>
      <c r="O265" s="23">
        <f t="shared" si="41"/>
        <v>409119.494856973</v>
      </c>
      <c r="P265" s="23">
        <f t="shared" si="42"/>
        <v>407431.76575780998</v>
      </c>
      <c r="Q265" s="23">
        <f t="shared" si="43"/>
        <v>14538359.795386318</v>
      </c>
      <c r="R265" s="23">
        <f t="shared" si="44"/>
        <v>18148610.524919979</v>
      </c>
      <c r="S265" s="23">
        <f t="shared" si="45"/>
        <v>3610250.7295336612</v>
      </c>
      <c r="T265" s="16">
        <f>IFERROR(INDEX(Cost_Components!$R$2:$R$29,MATCH(E265,Cost_Components!$A$2:$A$29,0)),"")</f>
        <v>1</v>
      </c>
      <c r="U265" s="26">
        <f>IFERROR(INDEX(Cost_Components!$Q$2:$Q$29,MATCH(E265,Cost_Components!$A$2:$A$29,0)),"")</f>
        <v>2023</v>
      </c>
      <c r="V265" s="30">
        <f>1/(1+Calculation_Assumptions!$B$5)^(B265-Calculation_Assumptions!$B$2)</f>
        <v>0.91514165935315961</v>
      </c>
      <c r="W265" s="23">
        <f t="shared" si="46"/>
        <v>13304658.707423097</v>
      </c>
      <c r="X265" s="23">
        <f t="shared" si="47"/>
        <v>16608549.550729487</v>
      </c>
      <c r="Y265" s="23">
        <f t="shared" si="48"/>
        <v>3303890.8433063896</v>
      </c>
      <c r="Z265" s="17">
        <f>IFERROR(INDEX(Cost_Components!$T$2:$T$29,MATCH(E265,Cost_Components!$A$2:$A$29,0)),"")</f>
        <v>0.8</v>
      </c>
      <c r="AA265" s="26">
        <f>IFERROR(INDEX(Cost_Components!$U$2:$U$29,MATCH(E265,Cost_Components!$A$2:$A$29,0)),"")</f>
        <v>2025</v>
      </c>
      <c r="AB265" s="26">
        <f>IFERROR(INDEX(Cost_Components!$V$2:$V$29,MATCH(E265,Cost_Components!$A$2:$A$29,0)),"")</f>
        <v>2050</v>
      </c>
      <c r="AC265" s="26">
        <f>IFERROR(INDEX(Cost_Components!$M$2:$M$29,MATCH(E265,Cost_Components!$A$2:$A$29,0)),"")</f>
        <v>0</v>
      </c>
      <c r="AD265" s="26">
        <f>IFERROR(INDEX(Cost_Components!$N$2:$N$29,MATCH(E265,Cost_Components!$A$2:$A$29,0)),"")</f>
        <v>95</v>
      </c>
      <c r="AE265" s="16" t="str">
        <f>IFERROR(INDEX(Cost_Components!$O$2:$O$29,MATCH(E265,Cost_Components!$A$2:$A$29,0)),"")</f>
        <v>Both</v>
      </c>
      <c r="AF265" s="11">
        <v>409119.494856973</v>
      </c>
      <c r="AG265" s="11">
        <v>407431.76575780998</v>
      </c>
      <c r="AH265" s="23">
        <f t="shared" si="49"/>
        <v>1</v>
      </c>
    </row>
    <row r="266" spans="1:34" hidden="1">
      <c r="A266" t="s">
        <v>242</v>
      </c>
      <c r="B266" s="20">
        <v>2029</v>
      </c>
      <c r="C266" t="s">
        <v>242</v>
      </c>
      <c r="D266" t="s">
        <v>208</v>
      </c>
      <c r="E266" s="22" t="s">
        <v>327</v>
      </c>
      <c r="F266" s="22" t="s">
        <v>328</v>
      </c>
      <c r="G266" s="22" t="s">
        <v>245</v>
      </c>
      <c r="H266" s="22" t="s">
        <v>237</v>
      </c>
      <c r="I266" s="22" t="s">
        <v>309</v>
      </c>
      <c r="J266" s="17">
        <f>IFERROR(INDEX(Cost_Components!$K$2:$K$29,MATCH(E266,Cost_Components!$A$2:$A$29,0)),"")</f>
        <v>1</v>
      </c>
      <c r="K266" s="17">
        <f t="shared" si="40"/>
        <v>0.40423076923076923</v>
      </c>
      <c r="L266" s="17">
        <f>IFERROR(INDEX(Cost_Components!$S$2:$S$29,MATCH(E266,Cost_Components!$A$2:$A$29,0)),"")</f>
        <v>0.31</v>
      </c>
      <c r="M266" s="28">
        <f>IFERROR(INDEX(Cost_Components!$L$2:$L$29,MATCH(E266,Cost_Components!$A$2:$A$29,0)),"")</f>
        <v>1</v>
      </c>
      <c r="N266" s="29">
        <f>IFERROR(INDEX(Cost_Components!$P$2:$P$29,MATCH(E266,Cost_Components!$A$2:$A$29,0)),"")</f>
        <v>115.1062307</v>
      </c>
      <c r="O266" s="23">
        <f t="shared" si="41"/>
        <v>415886.98103170999</v>
      </c>
      <c r="P266" s="23">
        <f t="shared" si="42"/>
        <v>413478.821352828</v>
      </c>
      <c r="Q266" s="23">
        <f t="shared" si="43"/>
        <v>14754136.466062838</v>
      </c>
      <c r="R266" s="23">
        <f t="shared" si="44"/>
        <v>19351005.040667087</v>
      </c>
      <c r="S266" s="23">
        <f t="shared" si="45"/>
        <v>4596868.5746042486</v>
      </c>
      <c r="T266" s="16">
        <f>IFERROR(INDEX(Cost_Components!$R$2:$R$29,MATCH(E266,Cost_Components!$A$2:$A$29,0)),"")</f>
        <v>1</v>
      </c>
      <c r="U266" s="26">
        <f>IFERROR(INDEX(Cost_Components!$Q$2:$Q$29,MATCH(E266,Cost_Components!$A$2:$A$29,0)),"")</f>
        <v>2023</v>
      </c>
      <c r="V266" s="30">
        <f>1/(1+Calculation_Assumptions!$B$5)^(B266-Calculation_Assumptions!$B$2)</f>
        <v>0.888487047915689</v>
      </c>
      <c r="W266" s="23">
        <f t="shared" si="46"/>
        <v>13108859.153277388</v>
      </c>
      <c r="X266" s="23">
        <f t="shared" si="47"/>
        <v>17193117.342783917</v>
      </c>
      <c r="Y266" s="23">
        <f t="shared" si="48"/>
        <v>4084258.1895065298</v>
      </c>
      <c r="Z266" s="17">
        <f>IFERROR(INDEX(Cost_Components!$T$2:$T$29,MATCH(E266,Cost_Components!$A$2:$A$29,0)),"")</f>
        <v>0.8</v>
      </c>
      <c r="AA266" s="26">
        <f>IFERROR(INDEX(Cost_Components!$U$2:$U$29,MATCH(E266,Cost_Components!$A$2:$A$29,0)),"")</f>
        <v>2025</v>
      </c>
      <c r="AB266" s="26">
        <f>IFERROR(INDEX(Cost_Components!$V$2:$V$29,MATCH(E266,Cost_Components!$A$2:$A$29,0)),"")</f>
        <v>2050</v>
      </c>
      <c r="AC266" s="26">
        <f>IFERROR(INDEX(Cost_Components!$M$2:$M$29,MATCH(E266,Cost_Components!$A$2:$A$29,0)),"")</f>
        <v>0</v>
      </c>
      <c r="AD266" s="26">
        <f>IFERROR(INDEX(Cost_Components!$N$2:$N$29,MATCH(E266,Cost_Components!$A$2:$A$29,0)),"")</f>
        <v>95</v>
      </c>
      <c r="AE266" s="16" t="str">
        <f>IFERROR(INDEX(Cost_Components!$O$2:$O$29,MATCH(E266,Cost_Components!$A$2:$A$29,0)),"")</f>
        <v>Both</v>
      </c>
      <c r="AF266" s="11">
        <v>415886.98103170999</v>
      </c>
      <c r="AG266" s="11">
        <v>413478.821352828</v>
      </c>
      <c r="AH266" s="23">
        <f t="shared" si="49"/>
        <v>1</v>
      </c>
    </row>
    <row r="267" spans="1:34" hidden="1">
      <c r="A267" t="s">
        <v>242</v>
      </c>
      <c r="B267" s="20">
        <v>2030</v>
      </c>
      <c r="C267" t="s">
        <v>242</v>
      </c>
      <c r="D267" t="s">
        <v>208</v>
      </c>
      <c r="E267" s="22" t="s">
        <v>327</v>
      </c>
      <c r="F267" s="22" t="s">
        <v>328</v>
      </c>
      <c r="G267" s="22" t="s">
        <v>245</v>
      </c>
      <c r="H267" s="22" t="s">
        <v>237</v>
      </c>
      <c r="I267" s="22" t="s">
        <v>309</v>
      </c>
      <c r="J267" s="17">
        <f>IFERROR(INDEX(Cost_Components!$K$2:$K$29,MATCH(E267,Cost_Components!$A$2:$A$29,0)),"")</f>
        <v>1</v>
      </c>
      <c r="K267" s="17">
        <f t="shared" si="40"/>
        <v>0.42307692307692307</v>
      </c>
      <c r="L267" s="17">
        <f>IFERROR(INDEX(Cost_Components!$S$2:$S$29,MATCH(E267,Cost_Components!$A$2:$A$29,0)),"")</f>
        <v>0.31</v>
      </c>
      <c r="M267" s="28">
        <f>IFERROR(INDEX(Cost_Components!$L$2:$L$29,MATCH(E267,Cost_Components!$A$2:$A$29,0)),"")</f>
        <v>1</v>
      </c>
      <c r="N267" s="29">
        <f>IFERROR(INDEX(Cost_Components!$P$2:$P$29,MATCH(E267,Cost_Components!$A$2:$A$29,0)),"")</f>
        <v>115.1062307</v>
      </c>
      <c r="O267" s="23">
        <f t="shared" si="41"/>
        <v>424795.78336664499</v>
      </c>
      <c r="P267" s="23">
        <f t="shared" si="42"/>
        <v>421572.27324280399</v>
      </c>
      <c r="Q267" s="23">
        <f t="shared" si="43"/>
        <v>15042934.555588985</v>
      </c>
      <c r="R267" s="23">
        <f t="shared" si="44"/>
        <v>20687040.609479647</v>
      </c>
      <c r="S267" s="23">
        <f t="shared" si="45"/>
        <v>5644106.0538906623</v>
      </c>
      <c r="T267" s="16">
        <f>IFERROR(INDEX(Cost_Components!$R$2:$R$29,MATCH(E267,Cost_Components!$A$2:$A$29,0)),"")</f>
        <v>1</v>
      </c>
      <c r="U267" s="26">
        <f>IFERROR(INDEX(Cost_Components!$Q$2:$Q$29,MATCH(E267,Cost_Components!$A$2:$A$29,0)),"")</f>
        <v>2023</v>
      </c>
      <c r="V267" s="30">
        <f>1/(1+Calculation_Assumptions!$B$5)^(B267-Calculation_Assumptions!$B$2)</f>
        <v>0.86260878438416411</v>
      </c>
      <c r="W267" s="23">
        <f t="shared" si="46"/>
        <v>12976167.49056715</v>
      </c>
      <c r="X267" s="23">
        <f t="shared" si="47"/>
        <v>17844822.952649076</v>
      </c>
      <c r="Y267" s="23">
        <f t="shared" si="48"/>
        <v>4868655.4620819259</v>
      </c>
      <c r="Z267" s="17">
        <f>IFERROR(INDEX(Cost_Components!$T$2:$T$29,MATCH(E267,Cost_Components!$A$2:$A$29,0)),"")</f>
        <v>0.8</v>
      </c>
      <c r="AA267" s="26">
        <f>IFERROR(INDEX(Cost_Components!$U$2:$U$29,MATCH(E267,Cost_Components!$A$2:$A$29,0)),"")</f>
        <v>2025</v>
      </c>
      <c r="AB267" s="26">
        <f>IFERROR(INDEX(Cost_Components!$V$2:$V$29,MATCH(E267,Cost_Components!$A$2:$A$29,0)),"")</f>
        <v>2050</v>
      </c>
      <c r="AC267" s="26">
        <f>IFERROR(INDEX(Cost_Components!$M$2:$M$29,MATCH(E267,Cost_Components!$A$2:$A$29,0)),"")</f>
        <v>0</v>
      </c>
      <c r="AD267" s="26">
        <f>IFERROR(INDEX(Cost_Components!$N$2:$N$29,MATCH(E267,Cost_Components!$A$2:$A$29,0)),"")</f>
        <v>95</v>
      </c>
      <c r="AE267" s="16" t="str">
        <f>IFERROR(INDEX(Cost_Components!$O$2:$O$29,MATCH(E267,Cost_Components!$A$2:$A$29,0)),"")</f>
        <v>Both</v>
      </c>
      <c r="AF267" s="11">
        <v>424795.78336664499</v>
      </c>
      <c r="AG267" s="11">
        <v>421572.27324280399</v>
      </c>
      <c r="AH267" s="23">
        <f t="shared" si="49"/>
        <v>1</v>
      </c>
    </row>
    <row r="268" spans="1:34" hidden="1">
      <c r="A268" t="s">
        <v>242</v>
      </c>
      <c r="B268" s="20">
        <v>2031</v>
      </c>
      <c r="C268" t="s">
        <v>242</v>
      </c>
      <c r="D268" t="s">
        <v>208</v>
      </c>
      <c r="E268" s="22" t="s">
        <v>327</v>
      </c>
      <c r="F268" s="22" t="s">
        <v>328</v>
      </c>
      <c r="G268" s="22" t="s">
        <v>245</v>
      </c>
      <c r="H268" s="22" t="s">
        <v>237</v>
      </c>
      <c r="I268" s="22" t="s">
        <v>309</v>
      </c>
      <c r="J268" s="17">
        <f>IFERROR(INDEX(Cost_Components!$K$2:$K$29,MATCH(E268,Cost_Components!$A$2:$A$29,0)),"")</f>
        <v>1</v>
      </c>
      <c r="K268" s="17">
        <f t="shared" si="40"/>
        <v>0.44192307692307692</v>
      </c>
      <c r="L268" s="17">
        <f>IFERROR(INDEX(Cost_Components!$S$2:$S$29,MATCH(E268,Cost_Components!$A$2:$A$29,0)),"")</f>
        <v>0.31</v>
      </c>
      <c r="M268" s="28">
        <f>IFERROR(INDEX(Cost_Components!$L$2:$L$29,MATCH(E268,Cost_Components!$A$2:$A$29,0)),"")</f>
        <v>1</v>
      </c>
      <c r="N268" s="29">
        <f>IFERROR(INDEX(Cost_Components!$P$2:$P$29,MATCH(E268,Cost_Components!$A$2:$A$29,0)),"")</f>
        <v>115.1062307</v>
      </c>
      <c r="O268" s="23">
        <f t="shared" si="41"/>
        <v>435587.51325791498</v>
      </c>
      <c r="P268" s="23">
        <f t="shared" si="42"/>
        <v>431458.76395848597</v>
      </c>
      <c r="Q268" s="23">
        <f t="shared" si="43"/>
        <v>15395713.526740121</v>
      </c>
      <c r="R268" s="23">
        <f t="shared" si="44"/>
        <v>22157509.028069038</v>
      </c>
      <c r="S268" s="23">
        <f t="shared" si="45"/>
        <v>6761795.5013289172</v>
      </c>
      <c r="T268" s="16">
        <f>IFERROR(INDEX(Cost_Components!$R$2:$R$29,MATCH(E268,Cost_Components!$A$2:$A$29,0)),"")</f>
        <v>1</v>
      </c>
      <c r="U268" s="26">
        <f>IFERROR(INDEX(Cost_Components!$Q$2:$Q$29,MATCH(E268,Cost_Components!$A$2:$A$29,0)),"")</f>
        <v>2023</v>
      </c>
      <c r="V268" s="30">
        <f>1/(1+Calculation_Assumptions!$B$5)^(B268-Calculation_Assumptions!$B$2)</f>
        <v>0.83748425668365445</v>
      </c>
      <c r="W268" s="23">
        <f t="shared" si="46"/>
        <v>12893667.699056434</v>
      </c>
      <c r="X268" s="23">
        <f t="shared" si="47"/>
        <v>18556564.97833376</v>
      </c>
      <c r="Y268" s="23">
        <f t="shared" si="48"/>
        <v>5662897.2792773265</v>
      </c>
      <c r="Z268" s="17">
        <f>IFERROR(INDEX(Cost_Components!$T$2:$T$29,MATCH(E268,Cost_Components!$A$2:$A$29,0)),"")</f>
        <v>0.8</v>
      </c>
      <c r="AA268" s="26">
        <f>IFERROR(INDEX(Cost_Components!$U$2:$U$29,MATCH(E268,Cost_Components!$A$2:$A$29,0)),"")</f>
        <v>2025</v>
      </c>
      <c r="AB268" s="26">
        <f>IFERROR(INDEX(Cost_Components!$V$2:$V$29,MATCH(E268,Cost_Components!$A$2:$A$29,0)),"")</f>
        <v>2050</v>
      </c>
      <c r="AC268" s="26">
        <f>IFERROR(INDEX(Cost_Components!$M$2:$M$29,MATCH(E268,Cost_Components!$A$2:$A$29,0)),"")</f>
        <v>0</v>
      </c>
      <c r="AD268" s="26">
        <f>IFERROR(INDEX(Cost_Components!$N$2:$N$29,MATCH(E268,Cost_Components!$A$2:$A$29,0)),"")</f>
        <v>95</v>
      </c>
      <c r="AE268" s="16" t="str">
        <f>IFERROR(INDEX(Cost_Components!$O$2:$O$29,MATCH(E268,Cost_Components!$A$2:$A$29,0)),"")</f>
        <v>Both</v>
      </c>
      <c r="AF268" s="11">
        <v>435587.51325791498</v>
      </c>
      <c r="AG268" s="11">
        <v>431458.76395848597</v>
      </c>
      <c r="AH268" s="23">
        <f t="shared" si="49"/>
        <v>1</v>
      </c>
    </row>
    <row r="269" spans="1:34" hidden="1">
      <c r="A269" t="s">
        <v>242</v>
      </c>
      <c r="B269" s="20">
        <v>2032</v>
      </c>
      <c r="C269" t="s">
        <v>242</v>
      </c>
      <c r="D269" t="s">
        <v>208</v>
      </c>
      <c r="E269" s="22" t="s">
        <v>327</v>
      </c>
      <c r="F269" s="22" t="s">
        <v>328</v>
      </c>
      <c r="G269" s="22" t="s">
        <v>245</v>
      </c>
      <c r="H269" s="22" t="s">
        <v>237</v>
      </c>
      <c r="I269" s="22" t="s">
        <v>309</v>
      </c>
      <c r="J269" s="17">
        <f>IFERROR(INDEX(Cost_Components!$K$2:$K$29,MATCH(E269,Cost_Components!$A$2:$A$29,0)),"")</f>
        <v>1</v>
      </c>
      <c r="K269" s="17">
        <f t="shared" si="40"/>
        <v>0.46076923076923082</v>
      </c>
      <c r="L269" s="17">
        <f>IFERROR(INDEX(Cost_Components!$S$2:$S$29,MATCH(E269,Cost_Components!$A$2:$A$29,0)),"")</f>
        <v>0.31</v>
      </c>
      <c r="M269" s="28">
        <f>IFERROR(INDEX(Cost_Components!$L$2:$L$29,MATCH(E269,Cost_Components!$A$2:$A$29,0)),"")</f>
        <v>1</v>
      </c>
      <c r="N269" s="29">
        <f>IFERROR(INDEX(Cost_Components!$P$2:$P$29,MATCH(E269,Cost_Components!$A$2:$A$29,0)),"")</f>
        <v>115.1062307</v>
      </c>
      <c r="O269" s="23">
        <f t="shared" si="41"/>
        <v>447990.69555385201</v>
      </c>
      <c r="P269" s="23">
        <f t="shared" si="42"/>
        <v>442867.27386979997</v>
      </c>
      <c r="Q269" s="23">
        <f t="shared" si="43"/>
        <v>15802802.604616554</v>
      </c>
      <c r="R269" s="23">
        <f t="shared" si="44"/>
        <v>23760265.91690094</v>
      </c>
      <c r="S269" s="23">
        <f t="shared" si="45"/>
        <v>7957463.3122843858</v>
      </c>
      <c r="T269" s="16">
        <f>IFERROR(INDEX(Cost_Components!$R$2:$R$29,MATCH(E269,Cost_Components!$A$2:$A$29,0)),"")</f>
        <v>1</v>
      </c>
      <c r="U269" s="26">
        <f>IFERROR(INDEX(Cost_Components!$Q$2:$Q$29,MATCH(E269,Cost_Components!$A$2:$A$29,0)),"")</f>
        <v>2023</v>
      </c>
      <c r="V269" s="30">
        <f>1/(1+Calculation_Assumptions!$B$5)^(B269-Calculation_Assumptions!$B$2)</f>
        <v>0.81309151134335378</v>
      </c>
      <c r="W269" s="23">
        <f t="shared" si="46"/>
        <v>12849124.653248362</v>
      </c>
      <c r="X269" s="23">
        <f t="shared" si="47"/>
        <v>19319270.524292964</v>
      </c>
      <c r="Y269" s="23">
        <f t="shared" si="48"/>
        <v>6470145.8710446013</v>
      </c>
      <c r="Z269" s="17">
        <f>IFERROR(INDEX(Cost_Components!$T$2:$T$29,MATCH(E269,Cost_Components!$A$2:$A$29,0)),"")</f>
        <v>0.8</v>
      </c>
      <c r="AA269" s="26">
        <f>IFERROR(INDEX(Cost_Components!$U$2:$U$29,MATCH(E269,Cost_Components!$A$2:$A$29,0)),"")</f>
        <v>2025</v>
      </c>
      <c r="AB269" s="26">
        <f>IFERROR(INDEX(Cost_Components!$V$2:$V$29,MATCH(E269,Cost_Components!$A$2:$A$29,0)),"")</f>
        <v>2050</v>
      </c>
      <c r="AC269" s="26">
        <f>IFERROR(INDEX(Cost_Components!$M$2:$M$29,MATCH(E269,Cost_Components!$A$2:$A$29,0)),"")</f>
        <v>0</v>
      </c>
      <c r="AD269" s="26">
        <f>IFERROR(INDEX(Cost_Components!$N$2:$N$29,MATCH(E269,Cost_Components!$A$2:$A$29,0)),"")</f>
        <v>95</v>
      </c>
      <c r="AE269" s="16" t="str">
        <f>IFERROR(INDEX(Cost_Components!$O$2:$O$29,MATCH(E269,Cost_Components!$A$2:$A$29,0)),"")</f>
        <v>Both</v>
      </c>
      <c r="AF269" s="11">
        <v>447990.69555385201</v>
      </c>
      <c r="AG269" s="11">
        <v>442867.27386979997</v>
      </c>
      <c r="AH269" s="23">
        <f t="shared" si="49"/>
        <v>1</v>
      </c>
    </row>
    <row r="270" spans="1:34" hidden="1">
      <c r="A270" t="s">
        <v>242</v>
      </c>
      <c r="B270" s="20">
        <v>2033</v>
      </c>
      <c r="C270" t="s">
        <v>242</v>
      </c>
      <c r="D270" t="s">
        <v>208</v>
      </c>
      <c r="E270" s="22" t="s">
        <v>327</v>
      </c>
      <c r="F270" s="22" t="s">
        <v>328</v>
      </c>
      <c r="G270" s="22" t="s">
        <v>245</v>
      </c>
      <c r="H270" s="22" t="s">
        <v>237</v>
      </c>
      <c r="I270" s="22" t="s">
        <v>309</v>
      </c>
      <c r="J270" s="17">
        <f>IFERROR(INDEX(Cost_Components!$K$2:$K$29,MATCH(E270,Cost_Components!$A$2:$A$29,0)),"")</f>
        <v>1</v>
      </c>
      <c r="K270" s="17">
        <f t="shared" si="40"/>
        <v>0.47961538461538467</v>
      </c>
      <c r="L270" s="17">
        <f>IFERROR(INDEX(Cost_Components!$S$2:$S$29,MATCH(E270,Cost_Components!$A$2:$A$29,0)),"")</f>
        <v>0.31</v>
      </c>
      <c r="M270" s="28">
        <f>IFERROR(INDEX(Cost_Components!$L$2:$L$29,MATCH(E270,Cost_Components!$A$2:$A$29,0)),"")</f>
        <v>1</v>
      </c>
      <c r="N270" s="29">
        <f>IFERROR(INDEX(Cost_Components!$P$2:$P$29,MATCH(E270,Cost_Components!$A$2:$A$29,0)),"")</f>
        <v>115.1062307</v>
      </c>
      <c r="O270" s="23">
        <f t="shared" si="41"/>
        <v>461813.193637433</v>
      </c>
      <c r="P270" s="23">
        <f t="shared" si="42"/>
        <v>455607.16993089003</v>
      </c>
      <c r="Q270" s="23">
        <f t="shared" si="43"/>
        <v>16257399.443298129</v>
      </c>
      <c r="R270" s="23">
        <f t="shared" si="44"/>
        <v>25495191.261883184</v>
      </c>
      <c r="S270" s="23">
        <f t="shared" si="45"/>
        <v>9237791.8185850549</v>
      </c>
      <c r="T270" s="16">
        <f>IFERROR(INDEX(Cost_Components!$R$2:$R$29,MATCH(E270,Cost_Components!$A$2:$A$29,0)),"")</f>
        <v>1</v>
      </c>
      <c r="U270" s="26">
        <f>IFERROR(INDEX(Cost_Components!$Q$2:$Q$29,MATCH(E270,Cost_Components!$A$2:$A$29,0)),"")</f>
        <v>2023</v>
      </c>
      <c r="V270" s="30">
        <f>1/(1+Calculation_Assumptions!$B$5)^(B270-Calculation_Assumptions!$B$2)</f>
        <v>0.78940923431393573</v>
      </c>
      <c r="W270" s="23">
        <f t="shared" si="46"/>
        <v>12833741.246469781</v>
      </c>
      <c r="X270" s="23">
        <f t="shared" si="47"/>
        <v>20126139.412730549</v>
      </c>
      <c r="Y270" s="23">
        <f t="shared" si="48"/>
        <v>7292398.1662607677</v>
      </c>
      <c r="Z270" s="17">
        <f>IFERROR(INDEX(Cost_Components!$T$2:$T$29,MATCH(E270,Cost_Components!$A$2:$A$29,0)),"")</f>
        <v>0.8</v>
      </c>
      <c r="AA270" s="26">
        <f>IFERROR(INDEX(Cost_Components!$U$2:$U$29,MATCH(E270,Cost_Components!$A$2:$A$29,0)),"")</f>
        <v>2025</v>
      </c>
      <c r="AB270" s="26">
        <f>IFERROR(INDEX(Cost_Components!$V$2:$V$29,MATCH(E270,Cost_Components!$A$2:$A$29,0)),"")</f>
        <v>2050</v>
      </c>
      <c r="AC270" s="26">
        <f>IFERROR(INDEX(Cost_Components!$M$2:$M$29,MATCH(E270,Cost_Components!$A$2:$A$29,0)),"")</f>
        <v>0</v>
      </c>
      <c r="AD270" s="26">
        <f>IFERROR(INDEX(Cost_Components!$N$2:$N$29,MATCH(E270,Cost_Components!$A$2:$A$29,0)),"")</f>
        <v>95</v>
      </c>
      <c r="AE270" s="16" t="str">
        <f>IFERROR(INDEX(Cost_Components!$O$2:$O$29,MATCH(E270,Cost_Components!$A$2:$A$29,0)),"")</f>
        <v>Both</v>
      </c>
      <c r="AF270" s="11">
        <v>461813.193637433</v>
      </c>
      <c r="AG270" s="11">
        <v>455607.16993089003</v>
      </c>
      <c r="AH270" s="23">
        <f t="shared" si="49"/>
        <v>1</v>
      </c>
    </row>
    <row r="271" spans="1:34" hidden="1">
      <c r="A271" t="s">
        <v>242</v>
      </c>
      <c r="B271" s="20">
        <v>2034</v>
      </c>
      <c r="C271" t="s">
        <v>242</v>
      </c>
      <c r="D271" t="s">
        <v>208</v>
      </c>
      <c r="E271" s="22" t="s">
        <v>327</v>
      </c>
      <c r="F271" s="22" t="s">
        <v>328</v>
      </c>
      <c r="G271" s="22" t="s">
        <v>245</v>
      </c>
      <c r="H271" s="22" t="s">
        <v>237</v>
      </c>
      <c r="I271" s="22" t="s">
        <v>309</v>
      </c>
      <c r="J271" s="17">
        <f>IFERROR(INDEX(Cost_Components!$K$2:$K$29,MATCH(E271,Cost_Components!$A$2:$A$29,0)),"")</f>
        <v>1</v>
      </c>
      <c r="K271" s="17">
        <f t="shared" si="40"/>
        <v>0.49846153846153851</v>
      </c>
      <c r="L271" s="17">
        <f>IFERROR(INDEX(Cost_Components!$S$2:$S$29,MATCH(E271,Cost_Components!$A$2:$A$29,0)),"")</f>
        <v>0.31</v>
      </c>
      <c r="M271" s="28">
        <f>IFERROR(INDEX(Cost_Components!$L$2:$L$29,MATCH(E271,Cost_Components!$A$2:$A$29,0)),"")</f>
        <v>1</v>
      </c>
      <c r="N271" s="29">
        <f>IFERROR(INDEX(Cost_Components!$P$2:$P$29,MATCH(E271,Cost_Components!$A$2:$A$29,0)),"")</f>
        <v>115.1062307</v>
      </c>
      <c r="O271" s="23">
        <f t="shared" si="41"/>
        <v>476926.08032856102</v>
      </c>
      <c r="P271" s="23">
        <f t="shared" si="42"/>
        <v>469549.47099796101</v>
      </c>
      <c r="Q271" s="23">
        <f t="shared" si="43"/>
        <v>16754901.617463822</v>
      </c>
      <c r="R271" s="23">
        <f t="shared" si="44"/>
        <v>27364124.540066659</v>
      </c>
      <c r="S271" s="23">
        <f t="shared" si="45"/>
        <v>10609222.922602838</v>
      </c>
      <c r="T271" s="16">
        <f>IFERROR(INDEX(Cost_Components!$R$2:$R$29,MATCH(E271,Cost_Components!$A$2:$A$29,0)),"")</f>
        <v>1</v>
      </c>
      <c r="U271" s="26">
        <f>IFERROR(INDEX(Cost_Components!$Q$2:$Q$29,MATCH(E271,Cost_Components!$A$2:$A$29,0)),"")</f>
        <v>2023</v>
      </c>
      <c r="V271" s="30">
        <f>1/(1+Calculation_Assumptions!$B$5)^(B271-Calculation_Assumptions!$B$2)</f>
        <v>0.76641673234362695</v>
      </c>
      <c r="W271" s="23">
        <f t="shared" si="46"/>
        <v>12841236.948395573</v>
      </c>
      <c r="X271" s="23">
        <f t="shared" si="47"/>
        <v>20972322.913441941</v>
      </c>
      <c r="Y271" s="23">
        <f t="shared" si="48"/>
        <v>8131085.9650463713</v>
      </c>
      <c r="Z271" s="17">
        <f>IFERROR(INDEX(Cost_Components!$T$2:$T$29,MATCH(E271,Cost_Components!$A$2:$A$29,0)),"")</f>
        <v>0.8</v>
      </c>
      <c r="AA271" s="26">
        <f>IFERROR(INDEX(Cost_Components!$U$2:$U$29,MATCH(E271,Cost_Components!$A$2:$A$29,0)),"")</f>
        <v>2025</v>
      </c>
      <c r="AB271" s="26">
        <f>IFERROR(INDEX(Cost_Components!$V$2:$V$29,MATCH(E271,Cost_Components!$A$2:$A$29,0)),"")</f>
        <v>2050</v>
      </c>
      <c r="AC271" s="26">
        <f>IFERROR(INDEX(Cost_Components!$M$2:$M$29,MATCH(E271,Cost_Components!$A$2:$A$29,0)),"")</f>
        <v>0</v>
      </c>
      <c r="AD271" s="26">
        <f>IFERROR(INDEX(Cost_Components!$N$2:$N$29,MATCH(E271,Cost_Components!$A$2:$A$29,0)),"")</f>
        <v>95</v>
      </c>
      <c r="AE271" s="16" t="str">
        <f>IFERROR(INDEX(Cost_Components!$O$2:$O$29,MATCH(E271,Cost_Components!$A$2:$A$29,0)),"")</f>
        <v>Both</v>
      </c>
      <c r="AF271" s="11">
        <v>476926.08032856102</v>
      </c>
      <c r="AG271" s="11">
        <v>469549.47099796101</v>
      </c>
      <c r="AH271" s="23">
        <f t="shared" si="49"/>
        <v>1</v>
      </c>
    </row>
    <row r="272" spans="1:34" hidden="1">
      <c r="A272" t="s">
        <v>242</v>
      </c>
      <c r="B272" s="20">
        <v>2035</v>
      </c>
      <c r="C272" t="s">
        <v>242</v>
      </c>
      <c r="D272" t="s">
        <v>208</v>
      </c>
      <c r="E272" s="22" t="s">
        <v>327</v>
      </c>
      <c r="F272" s="22" t="s">
        <v>328</v>
      </c>
      <c r="G272" s="22" t="s">
        <v>245</v>
      </c>
      <c r="H272" s="22" t="s">
        <v>237</v>
      </c>
      <c r="I272" s="22" t="s">
        <v>309</v>
      </c>
      <c r="J272" s="17">
        <f>IFERROR(INDEX(Cost_Components!$K$2:$K$29,MATCH(E272,Cost_Components!$A$2:$A$29,0)),"")</f>
        <v>1</v>
      </c>
      <c r="K272" s="17">
        <f t="shared" si="40"/>
        <v>0.51730769230769236</v>
      </c>
      <c r="L272" s="17">
        <f>IFERROR(INDEX(Cost_Components!$S$2:$S$29,MATCH(E272,Cost_Components!$A$2:$A$29,0)),"")</f>
        <v>0.31</v>
      </c>
      <c r="M272" s="28">
        <f>IFERROR(INDEX(Cost_Components!$L$2:$L$29,MATCH(E272,Cost_Components!$A$2:$A$29,0)),"")</f>
        <v>1</v>
      </c>
      <c r="N272" s="29">
        <f>IFERROR(INDEX(Cost_Components!$P$2:$P$29,MATCH(E272,Cost_Components!$A$2:$A$29,0)),"")</f>
        <v>115.1062307</v>
      </c>
      <c r="O272" s="23">
        <f t="shared" si="41"/>
        <v>493185.29459111101</v>
      </c>
      <c r="P272" s="23">
        <f t="shared" si="42"/>
        <v>484550.34772924002</v>
      </c>
      <c r="Q272" s="23">
        <f t="shared" si="43"/>
        <v>17290176.874561008</v>
      </c>
      <c r="R272" s="23">
        <f t="shared" si="44"/>
        <v>29366885.345974922</v>
      </c>
      <c r="S272" s="23">
        <f t="shared" si="45"/>
        <v>12076708.471413914</v>
      </c>
      <c r="T272" s="16">
        <f>IFERROR(INDEX(Cost_Components!$R$2:$R$29,MATCH(E272,Cost_Components!$A$2:$A$29,0)),"")</f>
        <v>1</v>
      </c>
      <c r="U272" s="26">
        <f>IFERROR(INDEX(Cost_Components!$Q$2:$Q$29,MATCH(E272,Cost_Components!$A$2:$A$29,0)),"")</f>
        <v>2023</v>
      </c>
      <c r="V272" s="30">
        <f>1/(1+Calculation_Assumptions!$B$5)^(B272-Calculation_Assumptions!$B$2)</f>
        <v>0.74409391489672516</v>
      </c>
      <c r="W272" s="23">
        <f t="shared" si="46"/>
        <v>12865515.399848925</v>
      </c>
      <c r="X272" s="23">
        <f t="shared" si="47"/>
        <v>21851720.685409751</v>
      </c>
      <c r="Y272" s="23">
        <f t="shared" si="48"/>
        <v>8986205.285560824</v>
      </c>
      <c r="Z272" s="17">
        <f>IFERROR(INDEX(Cost_Components!$T$2:$T$29,MATCH(E272,Cost_Components!$A$2:$A$29,0)),"")</f>
        <v>0.8</v>
      </c>
      <c r="AA272" s="26">
        <f>IFERROR(INDEX(Cost_Components!$U$2:$U$29,MATCH(E272,Cost_Components!$A$2:$A$29,0)),"")</f>
        <v>2025</v>
      </c>
      <c r="AB272" s="26">
        <f>IFERROR(INDEX(Cost_Components!$V$2:$V$29,MATCH(E272,Cost_Components!$A$2:$A$29,0)),"")</f>
        <v>2050</v>
      </c>
      <c r="AC272" s="26">
        <f>IFERROR(INDEX(Cost_Components!$M$2:$M$29,MATCH(E272,Cost_Components!$A$2:$A$29,0)),"")</f>
        <v>0</v>
      </c>
      <c r="AD272" s="26">
        <f>IFERROR(INDEX(Cost_Components!$N$2:$N$29,MATCH(E272,Cost_Components!$A$2:$A$29,0)),"")</f>
        <v>95</v>
      </c>
      <c r="AE272" s="16" t="str">
        <f>IFERROR(INDEX(Cost_Components!$O$2:$O$29,MATCH(E272,Cost_Components!$A$2:$A$29,0)),"")</f>
        <v>Both</v>
      </c>
      <c r="AF272" s="11">
        <v>493185.29459111101</v>
      </c>
      <c r="AG272" s="11">
        <v>484550.34772924002</v>
      </c>
      <c r="AH272" s="23">
        <f t="shared" si="49"/>
        <v>1</v>
      </c>
    </row>
    <row r="273" spans="1:34" hidden="1">
      <c r="A273" t="s">
        <v>242</v>
      </c>
      <c r="B273" s="20">
        <v>2036</v>
      </c>
      <c r="C273" t="s">
        <v>242</v>
      </c>
      <c r="D273" t="s">
        <v>208</v>
      </c>
      <c r="E273" s="22" t="s">
        <v>327</v>
      </c>
      <c r="F273" s="22" t="s">
        <v>328</v>
      </c>
      <c r="G273" s="22" t="s">
        <v>245</v>
      </c>
      <c r="H273" s="22" t="s">
        <v>237</v>
      </c>
      <c r="I273" s="22" t="s">
        <v>309</v>
      </c>
      <c r="J273" s="17">
        <f>IFERROR(INDEX(Cost_Components!$K$2:$K$29,MATCH(E273,Cost_Components!$A$2:$A$29,0)),"")</f>
        <v>1</v>
      </c>
      <c r="K273" s="17">
        <f t="shared" si="40"/>
        <v>0.5361538461538462</v>
      </c>
      <c r="L273" s="17">
        <f>IFERROR(INDEX(Cost_Components!$S$2:$S$29,MATCH(E273,Cost_Components!$A$2:$A$29,0)),"")</f>
        <v>0.31</v>
      </c>
      <c r="M273" s="28">
        <f>IFERROR(INDEX(Cost_Components!$L$2:$L$29,MATCH(E273,Cost_Components!$A$2:$A$29,0)),"")</f>
        <v>1</v>
      </c>
      <c r="N273" s="29">
        <f>IFERROR(INDEX(Cost_Components!$P$2:$P$29,MATCH(E273,Cost_Components!$A$2:$A$29,0)),"")</f>
        <v>115.1062307</v>
      </c>
      <c r="O273" s="23">
        <f t="shared" si="41"/>
        <v>510426.79584746598</v>
      </c>
      <c r="P273" s="23">
        <f t="shared" si="42"/>
        <v>500445.19047750201</v>
      </c>
      <c r="Q273" s="23">
        <f t="shared" si="43"/>
        <v>17857351.459820725</v>
      </c>
      <c r="R273" s="23">
        <f t="shared" si="44"/>
        <v>31500810.191724088</v>
      </c>
      <c r="S273" s="23">
        <f t="shared" si="45"/>
        <v>13643458.731903363</v>
      </c>
      <c r="T273" s="16">
        <f>IFERROR(INDEX(Cost_Components!$R$2:$R$29,MATCH(E273,Cost_Components!$A$2:$A$29,0)),"")</f>
        <v>1</v>
      </c>
      <c r="U273" s="26">
        <f>IFERROR(INDEX(Cost_Components!$Q$2:$Q$29,MATCH(E273,Cost_Components!$A$2:$A$29,0)),"")</f>
        <v>2023</v>
      </c>
      <c r="V273" s="30">
        <f>1/(1+Calculation_Assumptions!$B$5)^(B273-Calculation_Assumptions!$B$2)</f>
        <v>0.72242127659876232</v>
      </c>
      <c r="W273" s="23">
        <f t="shared" si="46"/>
        <v>12900530.63827646</v>
      </c>
      <c r="X273" s="23">
        <f t="shared" si="47"/>
        <v>22756855.512600619</v>
      </c>
      <c r="Y273" s="23">
        <f t="shared" si="48"/>
        <v>9856324.8743241578</v>
      </c>
      <c r="Z273" s="17">
        <f>IFERROR(INDEX(Cost_Components!$T$2:$T$29,MATCH(E273,Cost_Components!$A$2:$A$29,0)),"")</f>
        <v>0.8</v>
      </c>
      <c r="AA273" s="26">
        <f>IFERROR(INDEX(Cost_Components!$U$2:$U$29,MATCH(E273,Cost_Components!$A$2:$A$29,0)),"")</f>
        <v>2025</v>
      </c>
      <c r="AB273" s="26">
        <f>IFERROR(INDEX(Cost_Components!$V$2:$V$29,MATCH(E273,Cost_Components!$A$2:$A$29,0)),"")</f>
        <v>2050</v>
      </c>
      <c r="AC273" s="26">
        <f>IFERROR(INDEX(Cost_Components!$M$2:$M$29,MATCH(E273,Cost_Components!$A$2:$A$29,0)),"")</f>
        <v>0</v>
      </c>
      <c r="AD273" s="26">
        <f>IFERROR(INDEX(Cost_Components!$N$2:$N$29,MATCH(E273,Cost_Components!$A$2:$A$29,0)),"")</f>
        <v>95</v>
      </c>
      <c r="AE273" s="16" t="str">
        <f>IFERROR(INDEX(Cost_Components!$O$2:$O$29,MATCH(E273,Cost_Components!$A$2:$A$29,0)),"")</f>
        <v>Both</v>
      </c>
      <c r="AF273" s="11">
        <v>510426.79584746598</v>
      </c>
      <c r="AG273" s="11">
        <v>500445.19047750201</v>
      </c>
      <c r="AH273" s="23">
        <f t="shared" si="49"/>
        <v>1</v>
      </c>
    </row>
    <row r="274" spans="1:34" hidden="1">
      <c r="A274" t="s">
        <v>242</v>
      </c>
      <c r="B274" s="20">
        <v>2037</v>
      </c>
      <c r="C274" t="s">
        <v>242</v>
      </c>
      <c r="D274" t="s">
        <v>208</v>
      </c>
      <c r="E274" s="22" t="s">
        <v>327</v>
      </c>
      <c r="F274" s="22" t="s">
        <v>328</v>
      </c>
      <c r="G274" s="22" t="s">
        <v>245</v>
      </c>
      <c r="H274" s="22" t="s">
        <v>237</v>
      </c>
      <c r="I274" s="22" t="s">
        <v>309</v>
      </c>
      <c r="J274" s="17">
        <f>IFERROR(INDEX(Cost_Components!$K$2:$K$29,MATCH(E274,Cost_Components!$A$2:$A$29,0)),"")</f>
        <v>1</v>
      </c>
      <c r="K274" s="17">
        <f t="shared" si="40"/>
        <v>0.55500000000000005</v>
      </c>
      <c r="L274" s="17">
        <f>IFERROR(INDEX(Cost_Components!$S$2:$S$29,MATCH(E274,Cost_Components!$A$2:$A$29,0)),"")</f>
        <v>0.31</v>
      </c>
      <c r="M274" s="28">
        <f>IFERROR(INDEX(Cost_Components!$L$2:$L$29,MATCH(E274,Cost_Components!$A$2:$A$29,0)),"")</f>
        <v>1</v>
      </c>
      <c r="N274" s="29">
        <f>IFERROR(INDEX(Cost_Components!$P$2:$P$29,MATCH(E274,Cost_Components!$A$2:$A$29,0)),"")</f>
        <v>115.1062307</v>
      </c>
      <c r="O274" s="23">
        <f t="shared" si="41"/>
        <v>528529.01304710901</v>
      </c>
      <c r="P274" s="23">
        <f t="shared" si="42"/>
        <v>517114.34707356698</v>
      </c>
      <c r="Q274" s="23">
        <f t="shared" si="43"/>
        <v>18452155.833084259</v>
      </c>
      <c r="R274" s="23">
        <f t="shared" si="44"/>
        <v>33764525.291631334</v>
      </c>
      <c r="S274" s="23">
        <f t="shared" si="45"/>
        <v>15312369.458547074</v>
      </c>
      <c r="T274" s="16">
        <f>IFERROR(INDEX(Cost_Components!$R$2:$R$29,MATCH(E274,Cost_Components!$A$2:$A$29,0)),"")</f>
        <v>1</v>
      </c>
      <c r="U274" s="26">
        <f>IFERROR(INDEX(Cost_Components!$Q$2:$Q$29,MATCH(E274,Cost_Components!$A$2:$A$29,0)),"")</f>
        <v>2023</v>
      </c>
      <c r="V274" s="30">
        <f>1/(1+Calculation_Assumptions!$B$5)^(B274-Calculation_Assumptions!$B$2)</f>
        <v>0.70137988019297326</v>
      </c>
      <c r="W274" s="23">
        <f t="shared" si="46"/>
        <v>12941970.84751071</v>
      </c>
      <c r="X274" s="23">
        <f t="shared" si="47"/>
        <v>23681758.703816999</v>
      </c>
      <c r="Y274" s="23">
        <f t="shared" si="48"/>
        <v>10739787.85630629</v>
      </c>
      <c r="Z274" s="17">
        <f>IFERROR(INDEX(Cost_Components!$T$2:$T$29,MATCH(E274,Cost_Components!$A$2:$A$29,0)),"")</f>
        <v>0.8</v>
      </c>
      <c r="AA274" s="26">
        <f>IFERROR(INDEX(Cost_Components!$U$2:$U$29,MATCH(E274,Cost_Components!$A$2:$A$29,0)),"")</f>
        <v>2025</v>
      </c>
      <c r="AB274" s="26">
        <f>IFERROR(INDEX(Cost_Components!$V$2:$V$29,MATCH(E274,Cost_Components!$A$2:$A$29,0)),"")</f>
        <v>2050</v>
      </c>
      <c r="AC274" s="26">
        <f>IFERROR(INDEX(Cost_Components!$M$2:$M$29,MATCH(E274,Cost_Components!$A$2:$A$29,0)),"")</f>
        <v>0</v>
      </c>
      <c r="AD274" s="26">
        <f>IFERROR(INDEX(Cost_Components!$N$2:$N$29,MATCH(E274,Cost_Components!$A$2:$A$29,0)),"")</f>
        <v>95</v>
      </c>
      <c r="AE274" s="16" t="str">
        <f>IFERROR(INDEX(Cost_Components!$O$2:$O$29,MATCH(E274,Cost_Components!$A$2:$A$29,0)),"")</f>
        <v>Both</v>
      </c>
      <c r="AF274" s="11">
        <v>528529.01304710901</v>
      </c>
      <c r="AG274" s="11">
        <v>517114.34707356698</v>
      </c>
      <c r="AH274" s="23">
        <f t="shared" si="49"/>
        <v>1</v>
      </c>
    </row>
    <row r="275" spans="1:34" hidden="1">
      <c r="A275" t="s">
        <v>242</v>
      </c>
      <c r="B275" s="20">
        <v>2038</v>
      </c>
      <c r="C275" t="s">
        <v>242</v>
      </c>
      <c r="D275" t="s">
        <v>208</v>
      </c>
      <c r="E275" s="22" t="s">
        <v>327</v>
      </c>
      <c r="F275" s="22" t="s">
        <v>328</v>
      </c>
      <c r="G275" s="22" t="s">
        <v>245</v>
      </c>
      <c r="H275" s="22" t="s">
        <v>237</v>
      </c>
      <c r="I275" s="22" t="s">
        <v>309</v>
      </c>
      <c r="J275" s="17">
        <f>IFERROR(INDEX(Cost_Components!$K$2:$K$29,MATCH(E275,Cost_Components!$A$2:$A$29,0)),"")</f>
        <v>1</v>
      </c>
      <c r="K275" s="17">
        <f t="shared" si="40"/>
        <v>0.57384615384615389</v>
      </c>
      <c r="L275" s="17">
        <f>IFERROR(INDEX(Cost_Components!$S$2:$S$29,MATCH(E275,Cost_Components!$A$2:$A$29,0)),"")</f>
        <v>0.31</v>
      </c>
      <c r="M275" s="28">
        <f>IFERROR(INDEX(Cost_Components!$L$2:$L$29,MATCH(E275,Cost_Components!$A$2:$A$29,0)),"")</f>
        <v>1</v>
      </c>
      <c r="N275" s="29">
        <f>IFERROR(INDEX(Cost_Components!$P$2:$P$29,MATCH(E275,Cost_Components!$A$2:$A$29,0)),"")</f>
        <v>115.1062307</v>
      </c>
      <c r="O275" s="23">
        <f t="shared" si="41"/>
        <v>547401.17990907095</v>
      </c>
      <c r="P275" s="23">
        <f t="shared" si="42"/>
        <v>534468.69815197797</v>
      </c>
      <c r="Q275" s="23">
        <f t="shared" si="43"/>
        <v>19071409.954137176</v>
      </c>
      <c r="R275" s="23">
        <f t="shared" si="44"/>
        <v>36157636.714653105</v>
      </c>
      <c r="S275" s="23">
        <f t="shared" si="45"/>
        <v>17086226.760515928</v>
      </c>
      <c r="T275" s="16">
        <f>IFERROR(INDEX(Cost_Components!$R$2:$R$29,MATCH(E275,Cost_Components!$A$2:$A$29,0)),"")</f>
        <v>1</v>
      </c>
      <c r="U275" s="26">
        <f>IFERROR(INDEX(Cost_Components!$Q$2:$Q$29,MATCH(E275,Cost_Components!$A$2:$A$29,0)),"")</f>
        <v>2023</v>
      </c>
      <c r="V275" s="30">
        <f>1/(1+Calculation_Assumptions!$B$5)^(B275-Calculation_Assumptions!$B$2)</f>
        <v>0.68095133999317792</v>
      </c>
      <c r="W275" s="23">
        <f t="shared" si="46"/>
        <v>12986702.163828943</v>
      </c>
      <c r="X275" s="23">
        <f t="shared" si="47"/>
        <v>24621591.171829559</v>
      </c>
      <c r="Y275" s="23">
        <f t="shared" si="48"/>
        <v>11634889.008000616</v>
      </c>
      <c r="Z275" s="17">
        <f>IFERROR(INDEX(Cost_Components!$T$2:$T$29,MATCH(E275,Cost_Components!$A$2:$A$29,0)),"")</f>
        <v>0.8</v>
      </c>
      <c r="AA275" s="26">
        <f>IFERROR(INDEX(Cost_Components!$U$2:$U$29,MATCH(E275,Cost_Components!$A$2:$A$29,0)),"")</f>
        <v>2025</v>
      </c>
      <c r="AB275" s="26">
        <f>IFERROR(INDEX(Cost_Components!$V$2:$V$29,MATCH(E275,Cost_Components!$A$2:$A$29,0)),"")</f>
        <v>2050</v>
      </c>
      <c r="AC275" s="26">
        <f>IFERROR(INDEX(Cost_Components!$M$2:$M$29,MATCH(E275,Cost_Components!$A$2:$A$29,0)),"")</f>
        <v>0</v>
      </c>
      <c r="AD275" s="26">
        <f>IFERROR(INDEX(Cost_Components!$N$2:$N$29,MATCH(E275,Cost_Components!$A$2:$A$29,0)),"")</f>
        <v>95</v>
      </c>
      <c r="AE275" s="16" t="str">
        <f>IFERROR(INDEX(Cost_Components!$O$2:$O$29,MATCH(E275,Cost_Components!$A$2:$A$29,0)),"")</f>
        <v>Both</v>
      </c>
      <c r="AF275" s="11">
        <v>547401.17990907095</v>
      </c>
      <c r="AG275" s="11">
        <v>534468.69815197797</v>
      </c>
      <c r="AH275" s="23">
        <f t="shared" si="49"/>
        <v>1</v>
      </c>
    </row>
    <row r="276" spans="1:34" hidden="1">
      <c r="A276" t="s">
        <v>242</v>
      </c>
      <c r="B276" s="20">
        <v>2039</v>
      </c>
      <c r="C276" t="s">
        <v>242</v>
      </c>
      <c r="D276" t="s">
        <v>208</v>
      </c>
      <c r="E276" s="22" t="s">
        <v>327</v>
      </c>
      <c r="F276" s="22" t="s">
        <v>328</v>
      </c>
      <c r="G276" s="22" t="s">
        <v>245</v>
      </c>
      <c r="H276" s="22" t="s">
        <v>237</v>
      </c>
      <c r="I276" s="22" t="s">
        <v>309</v>
      </c>
      <c r="J276" s="17">
        <f>IFERROR(INDEX(Cost_Components!$K$2:$K$29,MATCH(E276,Cost_Components!$A$2:$A$29,0)),"")</f>
        <v>1</v>
      </c>
      <c r="K276" s="17">
        <f t="shared" si="40"/>
        <v>0.59269230769230763</v>
      </c>
      <c r="L276" s="17">
        <f>IFERROR(INDEX(Cost_Components!$S$2:$S$29,MATCH(E276,Cost_Components!$A$2:$A$29,0)),"")</f>
        <v>0.31</v>
      </c>
      <c r="M276" s="28">
        <f>IFERROR(INDEX(Cost_Components!$L$2:$L$29,MATCH(E276,Cost_Components!$A$2:$A$29,0)),"")</f>
        <v>1</v>
      </c>
      <c r="N276" s="29">
        <f>IFERROR(INDEX(Cost_Components!$P$2:$P$29,MATCH(E276,Cost_Components!$A$2:$A$29,0)),"")</f>
        <v>115.1062307</v>
      </c>
      <c r="O276" s="23">
        <f t="shared" si="41"/>
        <v>566902.36107377999</v>
      </c>
      <c r="P276" s="23">
        <f t="shared" si="42"/>
        <v>552367.84461915004</v>
      </c>
      <c r="Q276" s="23">
        <f t="shared" si="43"/>
        <v>19710103.971738026</v>
      </c>
      <c r="R276" s="23">
        <f t="shared" si="44"/>
        <v>38675540.265185878</v>
      </c>
      <c r="S276" s="23">
        <f t="shared" si="45"/>
        <v>18965436.293447852</v>
      </c>
      <c r="T276" s="16">
        <f>IFERROR(INDEX(Cost_Components!$R$2:$R$29,MATCH(E276,Cost_Components!$A$2:$A$29,0)),"")</f>
        <v>1</v>
      </c>
      <c r="U276" s="26">
        <f>IFERROR(INDEX(Cost_Components!$Q$2:$Q$29,MATCH(E276,Cost_Components!$A$2:$A$29,0)),"")</f>
        <v>2023</v>
      </c>
      <c r="V276" s="30">
        <f>1/(1+Calculation_Assumptions!$B$5)^(B276-Calculation_Assumptions!$B$2)</f>
        <v>0.66111780581861923</v>
      </c>
      <c r="W276" s="23">
        <f t="shared" si="46"/>
        <v>13030700.690252295</v>
      </c>
      <c r="X276" s="23">
        <f t="shared" si="47"/>
        <v>25569088.318969347</v>
      </c>
      <c r="Y276" s="23">
        <f t="shared" si="48"/>
        <v>12538387.62871705</v>
      </c>
      <c r="Z276" s="17">
        <f>IFERROR(INDEX(Cost_Components!$T$2:$T$29,MATCH(E276,Cost_Components!$A$2:$A$29,0)),"")</f>
        <v>0.8</v>
      </c>
      <c r="AA276" s="26">
        <f>IFERROR(INDEX(Cost_Components!$U$2:$U$29,MATCH(E276,Cost_Components!$A$2:$A$29,0)),"")</f>
        <v>2025</v>
      </c>
      <c r="AB276" s="26">
        <f>IFERROR(INDEX(Cost_Components!$V$2:$V$29,MATCH(E276,Cost_Components!$A$2:$A$29,0)),"")</f>
        <v>2050</v>
      </c>
      <c r="AC276" s="26">
        <f>IFERROR(INDEX(Cost_Components!$M$2:$M$29,MATCH(E276,Cost_Components!$A$2:$A$29,0)),"")</f>
        <v>0</v>
      </c>
      <c r="AD276" s="26">
        <f>IFERROR(INDEX(Cost_Components!$N$2:$N$29,MATCH(E276,Cost_Components!$A$2:$A$29,0)),"")</f>
        <v>95</v>
      </c>
      <c r="AE276" s="16" t="str">
        <f>IFERROR(INDEX(Cost_Components!$O$2:$O$29,MATCH(E276,Cost_Components!$A$2:$A$29,0)),"")</f>
        <v>Both</v>
      </c>
      <c r="AF276" s="11">
        <v>566902.36107377999</v>
      </c>
      <c r="AG276" s="11">
        <v>552367.84461915004</v>
      </c>
      <c r="AH276" s="23">
        <f t="shared" si="49"/>
        <v>1</v>
      </c>
    </row>
    <row r="277" spans="1:34" hidden="1">
      <c r="A277" t="s">
        <v>242</v>
      </c>
      <c r="B277" s="20">
        <v>2040</v>
      </c>
      <c r="C277" t="s">
        <v>242</v>
      </c>
      <c r="D277" t="s">
        <v>208</v>
      </c>
      <c r="E277" s="22" t="s">
        <v>327</v>
      </c>
      <c r="F277" s="22" t="s">
        <v>328</v>
      </c>
      <c r="G277" s="22" t="s">
        <v>245</v>
      </c>
      <c r="H277" s="22" t="s">
        <v>237</v>
      </c>
      <c r="I277" s="22" t="s">
        <v>309</v>
      </c>
      <c r="J277" s="17">
        <f>IFERROR(INDEX(Cost_Components!$K$2:$K$29,MATCH(E277,Cost_Components!$A$2:$A$29,0)),"")</f>
        <v>1</v>
      </c>
      <c r="K277" s="17">
        <f t="shared" si="40"/>
        <v>0.61153846153846159</v>
      </c>
      <c r="L277" s="17">
        <f>IFERROR(INDEX(Cost_Components!$S$2:$S$29,MATCH(E277,Cost_Components!$A$2:$A$29,0)),"")</f>
        <v>0.31</v>
      </c>
      <c r="M277" s="28">
        <f>IFERROR(INDEX(Cost_Components!$L$2:$L$29,MATCH(E277,Cost_Components!$A$2:$A$29,0)),"")</f>
        <v>1</v>
      </c>
      <c r="N277" s="29">
        <f>IFERROR(INDEX(Cost_Components!$P$2:$P$29,MATCH(E277,Cost_Components!$A$2:$A$29,0)),"")</f>
        <v>115.1062307</v>
      </c>
      <c r="O277" s="23">
        <f t="shared" si="41"/>
        <v>586970.53593450203</v>
      </c>
      <c r="P277" s="23">
        <f t="shared" si="42"/>
        <v>570752.05777611001</v>
      </c>
      <c r="Q277" s="23">
        <f t="shared" si="43"/>
        <v>20366106.590811763</v>
      </c>
      <c r="R277" s="23">
        <f t="shared" si="44"/>
        <v>41317963.7762205</v>
      </c>
      <c r="S277" s="23">
        <f t="shared" si="45"/>
        <v>20951857.185408738</v>
      </c>
      <c r="T277" s="16">
        <f>IFERROR(INDEX(Cost_Components!$R$2:$R$29,MATCH(E277,Cost_Components!$A$2:$A$29,0)),"")</f>
        <v>1</v>
      </c>
      <c r="U277" s="26">
        <f>IFERROR(INDEX(Cost_Components!$Q$2:$Q$29,MATCH(E277,Cost_Components!$A$2:$A$29,0)),"")</f>
        <v>2023</v>
      </c>
      <c r="V277" s="30">
        <f>1/(1+Calculation_Assumptions!$B$5)^(B277-Calculation_Assumptions!$B$2)</f>
        <v>0.64186194739671765</v>
      </c>
      <c r="W277" s="23">
        <f t="shared" si="46"/>
        <v>13072228.837267565</v>
      </c>
      <c r="X277" s="23">
        <f t="shared" si="47"/>
        <v>26520428.69187193</v>
      </c>
      <c r="Y277" s="23">
        <f t="shared" si="48"/>
        <v>13448199.854604363</v>
      </c>
      <c r="Z277" s="17">
        <f>IFERROR(INDEX(Cost_Components!$T$2:$T$29,MATCH(E277,Cost_Components!$A$2:$A$29,0)),"")</f>
        <v>0.8</v>
      </c>
      <c r="AA277" s="26">
        <f>IFERROR(INDEX(Cost_Components!$U$2:$U$29,MATCH(E277,Cost_Components!$A$2:$A$29,0)),"")</f>
        <v>2025</v>
      </c>
      <c r="AB277" s="26">
        <f>IFERROR(INDEX(Cost_Components!$V$2:$V$29,MATCH(E277,Cost_Components!$A$2:$A$29,0)),"")</f>
        <v>2050</v>
      </c>
      <c r="AC277" s="26">
        <f>IFERROR(INDEX(Cost_Components!$M$2:$M$29,MATCH(E277,Cost_Components!$A$2:$A$29,0)),"")</f>
        <v>0</v>
      </c>
      <c r="AD277" s="26">
        <f>IFERROR(INDEX(Cost_Components!$N$2:$N$29,MATCH(E277,Cost_Components!$A$2:$A$29,0)),"")</f>
        <v>95</v>
      </c>
      <c r="AE277" s="16" t="str">
        <f>IFERROR(INDEX(Cost_Components!$O$2:$O$29,MATCH(E277,Cost_Components!$A$2:$A$29,0)),"")</f>
        <v>Both</v>
      </c>
      <c r="AF277" s="11">
        <v>586970.53593450203</v>
      </c>
      <c r="AG277" s="11">
        <v>570752.05777611001</v>
      </c>
      <c r="AH277" s="23">
        <f t="shared" si="49"/>
        <v>1</v>
      </c>
    </row>
    <row r="278" spans="1:34" hidden="1">
      <c r="A278" t="s">
        <v>242</v>
      </c>
      <c r="B278" s="20">
        <v>2041</v>
      </c>
      <c r="C278" t="s">
        <v>242</v>
      </c>
      <c r="D278" t="s">
        <v>208</v>
      </c>
      <c r="E278" s="22" t="s">
        <v>327</v>
      </c>
      <c r="F278" s="22" t="s">
        <v>328</v>
      </c>
      <c r="G278" s="22" t="s">
        <v>245</v>
      </c>
      <c r="H278" s="22" t="s">
        <v>237</v>
      </c>
      <c r="I278" s="22" t="s">
        <v>309</v>
      </c>
      <c r="J278" s="17">
        <f>IFERROR(INDEX(Cost_Components!$K$2:$K$29,MATCH(E278,Cost_Components!$A$2:$A$29,0)),"")</f>
        <v>1</v>
      </c>
      <c r="K278" s="17">
        <f t="shared" si="40"/>
        <v>0.63038461538461543</v>
      </c>
      <c r="L278" s="17">
        <f>IFERROR(INDEX(Cost_Components!$S$2:$S$29,MATCH(E278,Cost_Components!$A$2:$A$29,0)),"")</f>
        <v>0.31</v>
      </c>
      <c r="M278" s="28">
        <f>IFERROR(INDEX(Cost_Components!$L$2:$L$29,MATCH(E278,Cost_Components!$A$2:$A$29,0)),"")</f>
        <v>1</v>
      </c>
      <c r="N278" s="29">
        <f>IFERROR(INDEX(Cost_Components!$P$2:$P$29,MATCH(E278,Cost_Components!$A$2:$A$29,0)),"")</f>
        <v>115.1062307</v>
      </c>
      <c r="O278" s="23">
        <f t="shared" si="41"/>
        <v>607523.63082287798</v>
      </c>
      <c r="P278" s="23">
        <f t="shared" si="42"/>
        <v>589541.01946698397</v>
      </c>
      <c r="Q278" s="23">
        <f t="shared" si="43"/>
        <v>21036551.824102752</v>
      </c>
      <c r="R278" s="23">
        <f t="shared" si="44"/>
        <v>44082641.838970199</v>
      </c>
      <c r="S278" s="23">
        <f t="shared" si="45"/>
        <v>23046090.014867447</v>
      </c>
      <c r="T278" s="16">
        <f>IFERROR(INDEX(Cost_Components!$R$2:$R$29,MATCH(E278,Cost_Components!$A$2:$A$29,0)),"")</f>
        <v>1</v>
      </c>
      <c r="U278" s="26">
        <f>IFERROR(INDEX(Cost_Components!$Q$2:$Q$29,MATCH(E278,Cost_Components!$A$2:$A$29,0)),"")</f>
        <v>2023</v>
      </c>
      <c r="V278" s="30">
        <f>1/(1+Calculation_Assumptions!$B$5)^(B278-Calculation_Assumptions!$B$2)</f>
        <v>0.62316693922011435</v>
      </c>
      <c r="W278" s="23">
        <f t="shared" si="46"/>
        <v>13109283.611971425</v>
      </c>
      <c r="X278" s="23">
        <f t="shared" si="47"/>
        <v>27470844.987527613</v>
      </c>
      <c r="Y278" s="23">
        <f t="shared" si="48"/>
        <v>14361561.375556186</v>
      </c>
      <c r="Z278" s="17">
        <f>IFERROR(INDEX(Cost_Components!$T$2:$T$29,MATCH(E278,Cost_Components!$A$2:$A$29,0)),"")</f>
        <v>0.8</v>
      </c>
      <c r="AA278" s="26">
        <f>IFERROR(INDEX(Cost_Components!$U$2:$U$29,MATCH(E278,Cost_Components!$A$2:$A$29,0)),"")</f>
        <v>2025</v>
      </c>
      <c r="AB278" s="26">
        <f>IFERROR(INDEX(Cost_Components!$V$2:$V$29,MATCH(E278,Cost_Components!$A$2:$A$29,0)),"")</f>
        <v>2050</v>
      </c>
      <c r="AC278" s="26">
        <f>IFERROR(INDEX(Cost_Components!$M$2:$M$29,MATCH(E278,Cost_Components!$A$2:$A$29,0)),"")</f>
        <v>0</v>
      </c>
      <c r="AD278" s="26">
        <f>IFERROR(INDEX(Cost_Components!$N$2:$N$29,MATCH(E278,Cost_Components!$A$2:$A$29,0)),"")</f>
        <v>95</v>
      </c>
      <c r="AE278" s="16" t="str">
        <f>IFERROR(INDEX(Cost_Components!$O$2:$O$29,MATCH(E278,Cost_Components!$A$2:$A$29,0)),"")</f>
        <v>Both</v>
      </c>
      <c r="AF278" s="11">
        <v>607523.63082287798</v>
      </c>
      <c r="AG278" s="11">
        <v>589541.01946698397</v>
      </c>
      <c r="AH278" s="23">
        <f t="shared" si="49"/>
        <v>1</v>
      </c>
    </row>
    <row r="279" spans="1:34" hidden="1">
      <c r="A279" t="s">
        <v>242</v>
      </c>
      <c r="B279" s="20">
        <v>2042</v>
      </c>
      <c r="C279" t="s">
        <v>242</v>
      </c>
      <c r="D279" t="s">
        <v>208</v>
      </c>
      <c r="E279" s="22" t="s">
        <v>327</v>
      </c>
      <c r="F279" s="22" t="s">
        <v>328</v>
      </c>
      <c r="G279" s="22" t="s">
        <v>245</v>
      </c>
      <c r="H279" s="22" t="s">
        <v>237</v>
      </c>
      <c r="I279" s="22" t="s">
        <v>309</v>
      </c>
      <c r="J279" s="17">
        <f>IFERROR(INDEX(Cost_Components!$K$2:$K$29,MATCH(E279,Cost_Components!$A$2:$A$29,0)),"")</f>
        <v>1</v>
      </c>
      <c r="K279" s="17">
        <f t="shared" si="40"/>
        <v>0.64923076923076928</v>
      </c>
      <c r="L279" s="17">
        <f>IFERROR(INDEX(Cost_Components!$S$2:$S$29,MATCH(E279,Cost_Components!$A$2:$A$29,0)),"")</f>
        <v>0.31</v>
      </c>
      <c r="M279" s="28">
        <f>IFERROR(INDEX(Cost_Components!$L$2:$L$29,MATCH(E279,Cost_Components!$A$2:$A$29,0)),"")</f>
        <v>1</v>
      </c>
      <c r="N279" s="29">
        <f>IFERROR(INDEX(Cost_Components!$P$2:$P$29,MATCH(E279,Cost_Components!$A$2:$A$29,0)),"")</f>
        <v>115.1062307</v>
      </c>
      <c r="O279" s="23">
        <f t="shared" si="41"/>
        <v>628491.57590415096</v>
      </c>
      <c r="P279" s="23">
        <f t="shared" si="42"/>
        <v>608667.18024682405</v>
      </c>
      <c r="Q279" s="23">
        <f t="shared" si="43"/>
        <v>21719029.309392918</v>
      </c>
      <c r="R279" s="23">
        <f t="shared" si="44"/>
        <v>46967493.924385481</v>
      </c>
      <c r="S279" s="23">
        <f t="shared" si="45"/>
        <v>25248464.614992563</v>
      </c>
      <c r="T279" s="16">
        <f>IFERROR(INDEX(Cost_Components!$R$2:$R$29,MATCH(E279,Cost_Components!$A$2:$A$29,0)),"")</f>
        <v>1</v>
      </c>
      <c r="U279" s="26">
        <f>IFERROR(INDEX(Cost_Components!$Q$2:$Q$29,MATCH(E279,Cost_Components!$A$2:$A$29,0)),"")</f>
        <v>2023</v>
      </c>
      <c r="V279" s="30">
        <f>1/(1+Calculation_Assumptions!$B$5)^(B279-Calculation_Assumptions!$B$2)</f>
        <v>0.60501644584477121</v>
      </c>
      <c r="W279" s="23">
        <f t="shared" si="46"/>
        <v>13140369.91996732</v>
      </c>
      <c r="X279" s="23">
        <f t="shared" si="47"/>
        <v>28416106.244367588</v>
      </c>
      <c r="Y279" s="23">
        <f t="shared" si="48"/>
        <v>15275736.32440027</v>
      </c>
      <c r="Z279" s="17">
        <f>IFERROR(INDEX(Cost_Components!$T$2:$T$29,MATCH(E279,Cost_Components!$A$2:$A$29,0)),"")</f>
        <v>0.8</v>
      </c>
      <c r="AA279" s="26">
        <f>IFERROR(INDEX(Cost_Components!$U$2:$U$29,MATCH(E279,Cost_Components!$A$2:$A$29,0)),"")</f>
        <v>2025</v>
      </c>
      <c r="AB279" s="26">
        <f>IFERROR(INDEX(Cost_Components!$V$2:$V$29,MATCH(E279,Cost_Components!$A$2:$A$29,0)),"")</f>
        <v>2050</v>
      </c>
      <c r="AC279" s="26">
        <f>IFERROR(INDEX(Cost_Components!$M$2:$M$29,MATCH(E279,Cost_Components!$A$2:$A$29,0)),"")</f>
        <v>0</v>
      </c>
      <c r="AD279" s="26">
        <f>IFERROR(INDEX(Cost_Components!$N$2:$N$29,MATCH(E279,Cost_Components!$A$2:$A$29,0)),"")</f>
        <v>95</v>
      </c>
      <c r="AE279" s="16" t="str">
        <f>IFERROR(INDEX(Cost_Components!$O$2:$O$29,MATCH(E279,Cost_Components!$A$2:$A$29,0)),"")</f>
        <v>Both</v>
      </c>
      <c r="AF279" s="11">
        <v>628491.57590415096</v>
      </c>
      <c r="AG279" s="11">
        <v>608667.18024682405</v>
      </c>
      <c r="AH279" s="23">
        <f t="shared" si="49"/>
        <v>1</v>
      </c>
    </row>
    <row r="280" spans="1:34" hidden="1">
      <c r="A280" t="s">
        <v>242</v>
      </c>
      <c r="B280" s="20">
        <v>2043</v>
      </c>
      <c r="C280" t="s">
        <v>242</v>
      </c>
      <c r="D280" t="s">
        <v>208</v>
      </c>
      <c r="E280" s="22" t="s">
        <v>327</v>
      </c>
      <c r="F280" s="22" t="s">
        <v>328</v>
      </c>
      <c r="G280" s="22" t="s">
        <v>245</v>
      </c>
      <c r="H280" s="22" t="s">
        <v>237</v>
      </c>
      <c r="I280" s="22" t="s">
        <v>309</v>
      </c>
      <c r="J280" s="17">
        <f>IFERROR(INDEX(Cost_Components!$K$2:$K$29,MATCH(E280,Cost_Components!$A$2:$A$29,0)),"")</f>
        <v>1</v>
      </c>
      <c r="K280" s="17">
        <f t="shared" si="40"/>
        <v>0.66807692307692301</v>
      </c>
      <c r="L280" s="17">
        <f>IFERROR(INDEX(Cost_Components!$S$2:$S$29,MATCH(E280,Cost_Components!$A$2:$A$29,0)),"")</f>
        <v>0.31</v>
      </c>
      <c r="M280" s="28">
        <f>IFERROR(INDEX(Cost_Components!$L$2:$L$29,MATCH(E280,Cost_Components!$A$2:$A$29,0)),"")</f>
        <v>1</v>
      </c>
      <c r="N280" s="29">
        <f>IFERROR(INDEX(Cost_Components!$P$2:$P$29,MATCH(E280,Cost_Components!$A$2:$A$29,0)),"")</f>
        <v>115.1062307</v>
      </c>
      <c r="O280" s="23">
        <f t="shared" si="41"/>
        <v>649825.89171236695</v>
      </c>
      <c r="P280" s="23">
        <f t="shared" si="42"/>
        <v>628084.59924677503</v>
      </c>
      <c r="Q280" s="23">
        <f t="shared" si="43"/>
        <v>22411899.741805062</v>
      </c>
      <c r="R280" s="23">
        <f t="shared" si="44"/>
        <v>49971491.78611654</v>
      </c>
      <c r="S280" s="23">
        <f t="shared" si="45"/>
        <v>27559592.044311479</v>
      </c>
      <c r="T280" s="16">
        <f>IFERROR(INDEX(Cost_Components!$R$2:$R$29,MATCH(E280,Cost_Components!$A$2:$A$29,0)),"")</f>
        <v>1</v>
      </c>
      <c r="U280" s="26">
        <f>IFERROR(INDEX(Cost_Components!$Q$2:$Q$29,MATCH(E280,Cost_Components!$A$2:$A$29,0)),"")</f>
        <v>2023</v>
      </c>
      <c r="V280" s="30">
        <f>1/(1+Calculation_Assumptions!$B$5)^(B280-Calculation_Assumptions!$B$2)</f>
        <v>0.5873946076162827</v>
      </c>
      <c r="W280" s="23">
        <f t="shared" si="46"/>
        <v>13164629.054773051</v>
      </c>
      <c r="X280" s="23">
        <f t="shared" si="47"/>
        <v>29352984.809706219</v>
      </c>
      <c r="Y280" s="23">
        <f t="shared" si="48"/>
        <v>16188355.754933167</v>
      </c>
      <c r="Z280" s="17">
        <f>IFERROR(INDEX(Cost_Components!$T$2:$T$29,MATCH(E280,Cost_Components!$A$2:$A$29,0)),"")</f>
        <v>0.8</v>
      </c>
      <c r="AA280" s="26">
        <f>IFERROR(INDEX(Cost_Components!$U$2:$U$29,MATCH(E280,Cost_Components!$A$2:$A$29,0)),"")</f>
        <v>2025</v>
      </c>
      <c r="AB280" s="26">
        <f>IFERROR(INDEX(Cost_Components!$V$2:$V$29,MATCH(E280,Cost_Components!$A$2:$A$29,0)),"")</f>
        <v>2050</v>
      </c>
      <c r="AC280" s="26">
        <f>IFERROR(INDEX(Cost_Components!$M$2:$M$29,MATCH(E280,Cost_Components!$A$2:$A$29,0)),"")</f>
        <v>0</v>
      </c>
      <c r="AD280" s="26">
        <f>IFERROR(INDEX(Cost_Components!$N$2:$N$29,MATCH(E280,Cost_Components!$A$2:$A$29,0)),"")</f>
        <v>95</v>
      </c>
      <c r="AE280" s="16" t="str">
        <f>IFERROR(INDEX(Cost_Components!$O$2:$O$29,MATCH(E280,Cost_Components!$A$2:$A$29,0)),"")</f>
        <v>Both</v>
      </c>
      <c r="AF280" s="11">
        <v>649825.89171236695</v>
      </c>
      <c r="AG280" s="11">
        <v>628084.59924677503</v>
      </c>
      <c r="AH280" s="23">
        <f t="shared" si="49"/>
        <v>1</v>
      </c>
    </row>
    <row r="281" spans="1:34" hidden="1">
      <c r="A281" t="s">
        <v>242</v>
      </c>
      <c r="B281" s="20">
        <v>2044</v>
      </c>
      <c r="C281" t="s">
        <v>242</v>
      </c>
      <c r="D281" t="s">
        <v>208</v>
      </c>
      <c r="E281" s="22" t="s">
        <v>327</v>
      </c>
      <c r="F281" s="22" t="s">
        <v>328</v>
      </c>
      <c r="G281" s="22" t="s">
        <v>245</v>
      </c>
      <c r="H281" s="22" t="s">
        <v>237</v>
      </c>
      <c r="I281" s="22" t="s">
        <v>309</v>
      </c>
      <c r="J281" s="17">
        <f>IFERROR(INDEX(Cost_Components!$K$2:$K$29,MATCH(E281,Cost_Components!$A$2:$A$29,0)),"")</f>
        <v>1</v>
      </c>
      <c r="K281" s="17">
        <f t="shared" si="40"/>
        <v>0.68692307692307697</v>
      </c>
      <c r="L281" s="17">
        <f>IFERROR(INDEX(Cost_Components!$S$2:$S$29,MATCH(E281,Cost_Components!$A$2:$A$29,0)),"")</f>
        <v>0.31</v>
      </c>
      <c r="M281" s="28">
        <f>IFERROR(INDEX(Cost_Components!$L$2:$L$29,MATCH(E281,Cost_Components!$A$2:$A$29,0)),"")</f>
        <v>1</v>
      </c>
      <c r="N281" s="29">
        <f>IFERROR(INDEX(Cost_Components!$P$2:$P$29,MATCH(E281,Cost_Components!$A$2:$A$29,0)),"")</f>
        <v>115.1062307</v>
      </c>
      <c r="O281" s="23">
        <f t="shared" si="41"/>
        <v>671462.73388802598</v>
      </c>
      <c r="P281" s="23">
        <f t="shared" si="42"/>
        <v>647731.21018522896</v>
      </c>
      <c r="Q281" s="23">
        <f t="shared" si="43"/>
        <v>23112948.414463058</v>
      </c>
      <c r="R281" s="23">
        <f t="shared" si="44"/>
        <v>53091971.621198058</v>
      </c>
      <c r="S281" s="23">
        <f t="shared" si="45"/>
        <v>29979023.206735</v>
      </c>
      <c r="T281" s="16">
        <f>IFERROR(INDEX(Cost_Components!$R$2:$R$29,MATCH(E281,Cost_Components!$A$2:$A$29,0)),"")</f>
        <v>1</v>
      </c>
      <c r="U281" s="26">
        <f>IFERROR(INDEX(Cost_Components!$Q$2:$Q$29,MATCH(E281,Cost_Components!$A$2:$A$29,0)),"")</f>
        <v>2023</v>
      </c>
      <c r="V281" s="30">
        <f>1/(1+Calculation_Assumptions!$B$5)^(B281-Calculation_Assumptions!$B$2)</f>
        <v>0.57028602681192497</v>
      </c>
      <c r="W281" s="23">
        <f t="shared" si="46"/>
        <v>13180991.519193118</v>
      </c>
      <c r="X281" s="23">
        <f t="shared" si="47"/>
        <v>30277609.551464517</v>
      </c>
      <c r="Y281" s="23">
        <f t="shared" si="48"/>
        <v>17096618.032271396</v>
      </c>
      <c r="Z281" s="17">
        <f>IFERROR(INDEX(Cost_Components!$T$2:$T$29,MATCH(E281,Cost_Components!$A$2:$A$29,0)),"")</f>
        <v>0.8</v>
      </c>
      <c r="AA281" s="26">
        <f>IFERROR(INDEX(Cost_Components!$U$2:$U$29,MATCH(E281,Cost_Components!$A$2:$A$29,0)),"")</f>
        <v>2025</v>
      </c>
      <c r="AB281" s="26">
        <f>IFERROR(INDEX(Cost_Components!$V$2:$V$29,MATCH(E281,Cost_Components!$A$2:$A$29,0)),"")</f>
        <v>2050</v>
      </c>
      <c r="AC281" s="26">
        <f>IFERROR(INDEX(Cost_Components!$M$2:$M$29,MATCH(E281,Cost_Components!$A$2:$A$29,0)),"")</f>
        <v>0</v>
      </c>
      <c r="AD281" s="26">
        <f>IFERROR(INDEX(Cost_Components!$N$2:$N$29,MATCH(E281,Cost_Components!$A$2:$A$29,0)),"")</f>
        <v>95</v>
      </c>
      <c r="AE281" s="16" t="str">
        <f>IFERROR(INDEX(Cost_Components!$O$2:$O$29,MATCH(E281,Cost_Components!$A$2:$A$29,0)),"")</f>
        <v>Both</v>
      </c>
      <c r="AF281" s="11">
        <v>671462.73388802598</v>
      </c>
      <c r="AG281" s="11">
        <v>647731.21018522896</v>
      </c>
      <c r="AH281" s="23">
        <f t="shared" si="49"/>
        <v>1</v>
      </c>
    </row>
    <row r="282" spans="1:34" hidden="1">
      <c r="A282" t="s">
        <v>242</v>
      </c>
      <c r="B282" s="20">
        <v>2045</v>
      </c>
      <c r="C282" t="s">
        <v>242</v>
      </c>
      <c r="D282" t="s">
        <v>208</v>
      </c>
      <c r="E282" s="22" t="s">
        <v>327</v>
      </c>
      <c r="F282" s="22" t="s">
        <v>328</v>
      </c>
      <c r="G282" s="22" t="s">
        <v>245</v>
      </c>
      <c r="H282" s="22" t="s">
        <v>237</v>
      </c>
      <c r="I282" s="22" t="s">
        <v>309</v>
      </c>
      <c r="J282" s="17">
        <f>IFERROR(INDEX(Cost_Components!$K$2:$K$29,MATCH(E282,Cost_Components!$A$2:$A$29,0)),"")</f>
        <v>1</v>
      </c>
      <c r="K282" s="17">
        <f t="shared" si="40"/>
        <v>0.70576923076923082</v>
      </c>
      <c r="L282" s="17">
        <f>IFERROR(INDEX(Cost_Components!$S$2:$S$29,MATCH(E282,Cost_Components!$A$2:$A$29,0)),"")</f>
        <v>0.31</v>
      </c>
      <c r="M282" s="28">
        <f>IFERROR(INDEX(Cost_Components!$L$2:$L$29,MATCH(E282,Cost_Components!$A$2:$A$29,0)),"")</f>
        <v>1</v>
      </c>
      <c r="N282" s="29">
        <f>IFERROR(INDEX(Cost_Components!$P$2:$P$29,MATCH(E282,Cost_Components!$A$2:$A$29,0)),"")</f>
        <v>115.1062307</v>
      </c>
      <c r="O282" s="23">
        <f t="shared" si="41"/>
        <v>693293.49689636205</v>
      </c>
      <c r="P282" s="23">
        <f t="shared" si="42"/>
        <v>667500.43064294604</v>
      </c>
      <c r="Q282" s="23">
        <f t="shared" si="43"/>
        <v>23818372.154200248</v>
      </c>
      <c r="R282" s="23">
        <f t="shared" si="44"/>
        <v>56322079.306035377</v>
      </c>
      <c r="S282" s="23">
        <f t="shared" si="45"/>
        <v>32503707.151835129</v>
      </c>
      <c r="T282" s="16">
        <f>IFERROR(INDEX(Cost_Components!$R$2:$R$29,MATCH(E282,Cost_Components!$A$2:$A$29,0)),"")</f>
        <v>1</v>
      </c>
      <c r="U282" s="26">
        <f>IFERROR(INDEX(Cost_Components!$Q$2:$Q$29,MATCH(E282,Cost_Components!$A$2:$A$29,0)),"")</f>
        <v>2023</v>
      </c>
      <c r="V282" s="30">
        <f>1/(1+Calculation_Assumptions!$B$5)^(B282-Calculation_Assumptions!$B$2)</f>
        <v>0.55367575418633497</v>
      </c>
      <c r="W282" s="23">
        <f t="shared" si="46"/>
        <v>13187655.165967623</v>
      </c>
      <c r="X282" s="23">
        <f t="shared" si="47"/>
        <v>31184169.737111706</v>
      </c>
      <c r="Y282" s="23">
        <f t="shared" si="48"/>
        <v>17996514.571144085</v>
      </c>
      <c r="Z282" s="17">
        <f>IFERROR(INDEX(Cost_Components!$T$2:$T$29,MATCH(E282,Cost_Components!$A$2:$A$29,0)),"")</f>
        <v>0.8</v>
      </c>
      <c r="AA282" s="26">
        <f>IFERROR(INDEX(Cost_Components!$U$2:$U$29,MATCH(E282,Cost_Components!$A$2:$A$29,0)),"")</f>
        <v>2025</v>
      </c>
      <c r="AB282" s="26">
        <f>IFERROR(INDEX(Cost_Components!$V$2:$V$29,MATCH(E282,Cost_Components!$A$2:$A$29,0)),"")</f>
        <v>2050</v>
      </c>
      <c r="AC282" s="26">
        <f>IFERROR(INDEX(Cost_Components!$M$2:$M$29,MATCH(E282,Cost_Components!$A$2:$A$29,0)),"")</f>
        <v>0</v>
      </c>
      <c r="AD282" s="26">
        <f>IFERROR(INDEX(Cost_Components!$N$2:$N$29,MATCH(E282,Cost_Components!$A$2:$A$29,0)),"")</f>
        <v>95</v>
      </c>
      <c r="AE282" s="16" t="str">
        <f>IFERROR(INDEX(Cost_Components!$O$2:$O$29,MATCH(E282,Cost_Components!$A$2:$A$29,0)),"")</f>
        <v>Both</v>
      </c>
      <c r="AF282" s="11">
        <v>693293.49689636205</v>
      </c>
      <c r="AG282" s="11">
        <v>667500.43064294604</v>
      </c>
      <c r="AH282" s="23">
        <f t="shared" si="49"/>
        <v>1</v>
      </c>
    </row>
    <row r="283" spans="1:34" hidden="1">
      <c r="A283" t="s">
        <v>242</v>
      </c>
      <c r="B283" s="20">
        <v>2046</v>
      </c>
      <c r="C283" t="s">
        <v>242</v>
      </c>
      <c r="D283" t="s">
        <v>208</v>
      </c>
      <c r="E283" s="22" t="s">
        <v>327</v>
      </c>
      <c r="F283" s="22" t="s">
        <v>328</v>
      </c>
      <c r="G283" s="22" t="s">
        <v>245</v>
      </c>
      <c r="H283" s="22" t="s">
        <v>237</v>
      </c>
      <c r="I283" s="22" t="s">
        <v>309</v>
      </c>
      <c r="J283" s="17">
        <f>IFERROR(INDEX(Cost_Components!$K$2:$K$29,MATCH(E283,Cost_Components!$A$2:$A$29,0)),"")</f>
        <v>1</v>
      </c>
      <c r="K283" s="17">
        <f t="shared" si="40"/>
        <v>0.72461538461538466</v>
      </c>
      <c r="L283" s="17">
        <f>IFERROR(INDEX(Cost_Components!$S$2:$S$29,MATCH(E283,Cost_Components!$A$2:$A$29,0)),"")</f>
        <v>0.31</v>
      </c>
      <c r="M283" s="28">
        <f>IFERROR(INDEX(Cost_Components!$L$2:$L$29,MATCH(E283,Cost_Components!$A$2:$A$29,0)),"")</f>
        <v>1</v>
      </c>
      <c r="N283" s="29">
        <f>IFERROR(INDEX(Cost_Components!$P$2:$P$29,MATCH(E283,Cost_Components!$A$2:$A$29,0)),"")</f>
        <v>115.1062307</v>
      </c>
      <c r="O283" s="23">
        <f t="shared" si="41"/>
        <v>715211.74151099101</v>
      </c>
      <c r="P283" s="23">
        <f t="shared" si="42"/>
        <v>687289.41085660504</v>
      </c>
      <c r="Q283" s="23">
        <f t="shared" si="43"/>
        <v>24524500.979955513</v>
      </c>
      <c r="R283" s="23">
        <f t="shared" si="44"/>
        <v>59654199.007758111</v>
      </c>
      <c r="S283" s="23">
        <f t="shared" si="45"/>
        <v>35129698.027802601</v>
      </c>
      <c r="T283" s="16">
        <f>IFERROR(INDEX(Cost_Components!$R$2:$R$29,MATCH(E283,Cost_Components!$A$2:$A$29,0)),"")</f>
        <v>1</v>
      </c>
      <c r="U283" s="26">
        <f>IFERROR(INDEX(Cost_Components!$Q$2:$Q$29,MATCH(E283,Cost_Components!$A$2:$A$29,0)),"")</f>
        <v>2023</v>
      </c>
      <c r="V283" s="30">
        <f>1/(1+Calculation_Assumptions!$B$5)^(B283-Calculation_Assumptions!$B$2)</f>
        <v>0.5375492759090631</v>
      </c>
      <c r="W283" s="23">
        <f t="shared" si="46"/>
        <v>13183127.743806195</v>
      </c>
      <c r="X283" s="23">
        <f t="shared" si="47"/>
        <v>32067071.481555521</v>
      </c>
      <c r="Y283" s="23">
        <f t="shared" si="48"/>
        <v>18883943.737749331</v>
      </c>
      <c r="Z283" s="17">
        <f>IFERROR(INDEX(Cost_Components!$T$2:$T$29,MATCH(E283,Cost_Components!$A$2:$A$29,0)),"")</f>
        <v>0.8</v>
      </c>
      <c r="AA283" s="26">
        <f>IFERROR(INDEX(Cost_Components!$U$2:$U$29,MATCH(E283,Cost_Components!$A$2:$A$29,0)),"")</f>
        <v>2025</v>
      </c>
      <c r="AB283" s="26">
        <f>IFERROR(INDEX(Cost_Components!$V$2:$V$29,MATCH(E283,Cost_Components!$A$2:$A$29,0)),"")</f>
        <v>2050</v>
      </c>
      <c r="AC283" s="26">
        <f>IFERROR(INDEX(Cost_Components!$M$2:$M$29,MATCH(E283,Cost_Components!$A$2:$A$29,0)),"")</f>
        <v>0</v>
      </c>
      <c r="AD283" s="26">
        <f>IFERROR(INDEX(Cost_Components!$N$2:$N$29,MATCH(E283,Cost_Components!$A$2:$A$29,0)),"")</f>
        <v>95</v>
      </c>
      <c r="AE283" s="16" t="str">
        <f>IFERROR(INDEX(Cost_Components!$O$2:$O$29,MATCH(E283,Cost_Components!$A$2:$A$29,0)),"")</f>
        <v>Both</v>
      </c>
      <c r="AF283" s="11">
        <v>715211.74151099101</v>
      </c>
      <c r="AG283" s="11">
        <v>687289.41085660504</v>
      </c>
      <c r="AH283" s="23">
        <f t="shared" si="49"/>
        <v>1</v>
      </c>
    </row>
    <row r="284" spans="1:34" hidden="1">
      <c r="A284" t="s">
        <v>242</v>
      </c>
      <c r="B284" s="20">
        <v>2047</v>
      </c>
      <c r="C284" t="s">
        <v>242</v>
      </c>
      <c r="D284" t="s">
        <v>208</v>
      </c>
      <c r="E284" s="22" t="s">
        <v>327</v>
      </c>
      <c r="F284" s="22" t="s">
        <v>328</v>
      </c>
      <c r="G284" s="22" t="s">
        <v>245</v>
      </c>
      <c r="H284" s="22" t="s">
        <v>237</v>
      </c>
      <c r="I284" s="22" t="s">
        <v>309</v>
      </c>
      <c r="J284" s="17">
        <f>IFERROR(INDEX(Cost_Components!$K$2:$K$29,MATCH(E284,Cost_Components!$A$2:$A$29,0)),"")</f>
        <v>1</v>
      </c>
      <c r="K284" s="17">
        <f t="shared" si="40"/>
        <v>0.74346153846153851</v>
      </c>
      <c r="L284" s="17">
        <f>IFERROR(INDEX(Cost_Components!$S$2:$S$29,MATCH(E284,Cost_Components!$A$2:$A$29,0)),"")</f>
        <v>0.31</v>
      </c>
      <c r="M284" s="28">
        <f>IFERROR(INDEX(Cost_Components!$L$2:$L$29,MATCH(E284,Cost_Components!$A$2:$A$29,0)),"")</f>
        <v>1</v>
      </c>
      <c r="N284" s="29">
        <f>IFERROR(INDEX(Cost_Components!$P$2:$P$29,MATCH(E284,Cost_Components!$A$2:$A$29,0)),"")</f>
        <v>115.1062307</v>
      </c>
      <c r="O284" s="23">
        <f t="shared" si="41"/>
        <v>737173.54867885099</v>
      </c>
      <c r="P284" s="23">
        <f t="shared" si="42"/>
        <v>707058.68910768395</v>
      </c>
      <c r="Q284" s="23">
        <f t="shared" si="43"/>
        <v>25229926.781929277</v>
      </c>
      <c r="R284" s="23">
        <f t="shared" si="44"/>
        <v>63085141.587230742</v>
      </c>
      <c r="S284" s="23">
        <f t="shared" si="45"/>
        <v>37855214.805301465</v>
      </c>
      <c r="T284" s="16">
        <f>IFERROR(INDEX(Cost_Components!$R$2:$R$29,MATCH(E284,Cost_Components!$A$2:$A$29,0)),"")</f>
        <v>1</v>
      </c>
      <c r="U284" s="26">
        <f>IFERROR(INDEX(Cost_Components!$Q$2:$Q$29,MATCH(E284,Cost_Components!$A$2:$A$29,0)),"")</f>
        <v>2023</v>
      </c>
      <c r="V284" s="30">
        <f>1/(1+Calculation_Assumptions!$B$5)^(B284-Calculation_Assumptions!$B$2)</f>
        <v>0.52189250088258554</v>
      </c>
      <c r="W284" s="23">
        <f t="shared" si="46"/>
        <v>13167309.585305594</v>
      </c>
      <c r="X284" s="23">
        <f t="shared" si="47"/>
        <v>32923662.311491854</v>
      </c>
      <c r="Y284" s="23">
        <f t="shared" si="48"/>
        <v>19756352.726186261</v>
      </c>
      <c r="Z284" s="17">
        <f>IFERROR(INDEX(Cost_Components!$T$2:$T$29,MATCH(E284,Cost_Components!$A$2:$A$29,0)),"")</f>
        <v>0.8</v>
      </c>
      <c r="AA284" s="26">
        <f>IFERROR(INDEX(Cost_Components!$U$2:$U$29,MATCH(E284,Cost_Components!$A$2:$A$29,0)),"")</f>
        <v>2025</v>
      </c>
      <c r="AB284" s="26">
        <f>IFERROR(INDEX(Cost_Components!$V$2:$V$29,MATCH(E284,Cost_Components!$A$2:$A$29,0)),"")</f>
        <v>2050</v>
      </c>
      <c r="AC284" s="26">
        <f>IFERROR(INDEX(Cost_Components!$M$2:$M$29,MATCH(E284,Cost_Components!$A$2:$A$29,0)),"")</f>
        <v>0</v>
      </c>
      <c r="AD284" s="26">
        <f>IFERROR(INDEX(Cost_Components!$N$2:$N$29,MATCH(E284,Cost_Components!$A$2:$A$29,0)),"")</f>
        <v>95</v>
      </c>
      <c r="AE284" s="16" t="str">
        <f>IFERROR(INDEX(Cost_Components!$O$2:$O$29,MATCH(E284,Cost_Components!$A$2:$A$29,0)),"")</f>
        <v>Both</v>
      </c>
      <c r="AF284" s="11">
        <v>737173.54867885099</v>
      </c>
      <c r="AG284" s="11">
        <v>707058.68910768395</v>
      </c>
      <c r="AH284" s="23">
        <f t="shared" si="49"/>
        <v>1</v>
      </c>
    </row>
    <row r="285" spans="1:34" hidden="1">
      <c r="A285" t="s">
        <v>242</v>
      </c>
      <c r="B285" s="20">
        <v>2048</v>
      </c>
      <c r="C285" t="s">
        <v>242</v>
      </c>
      <c r="D285" t="s">
        <v>208</v>
      </c>
      <c r="E285" s="22" t="s">
        <v>327</v>
      </c>
      <c r="F285" s="22" t="s">
        <v>328</v>
      </c>
      <c r="G285" s="22" t="s">
        <v>245</v>
      </c>
      <c r="H285" s="22" t="s">
        <v>237</v>
      </c>
      <c r="I285" s="22" t="s">
        <v>309</v>
      </c>
      <c r="J285" s="17">
        <f>IFERROR(INDEX(Cost_Components!$K$2:$K$29,MATCH(E285,Cost_Components!$A$2:$A$29,0)),"")</f>
        <v>1</v>
      </c>
      <c r="K285" s="17">
        <f t="shared" si="40"/>
        <v>0.76230769230769235</v>
      </c>
      <c r="L285" s="17">
        <f>IFERROR(INDEX(Cost_Components!$S$2:$S$29,MATCH(E285,Cost_Components!$A$2:$A$29,0)),"")</f>
        <v>0.31</v>
      </c>
      <c r="M285" s="28">
        <f>IFERROR(INDEX(Cost_Components!$L$2:$L$29,MATCH(E285,Cost_Components!$A$2:$A$29,0)),"")</f>
        <v>1</v>
      </c>
      <c r="N285" s="29">
        <f>IFERROR(INDEX(Cost_Components!$P$2:$P$29,MATCH(E285,Cost_Components!$A$2:$A$29,0)),"")</f>
        <v>115.1062307</v>
      </c>
      <c r="O285" s="23">
        <f t="shared" si="41"/>
        <v>759148.23657708103</v>
      </c>
      <c r="P285" s="23">
        <f t="shared" si="42"/>
        <v>726783.49661955901</v>
      </c>
      <c r="Q285" s="23">
        <f t="shared" si="43"/>
        <v>25933765.737561528</v>
      </c>
      <c r="R285" s="23">
        <f t="shared" si="44"/>
        <v>66612498.328034781</v>
      </c>
      <c r="S285" s="23">
        <f t="shared" si="45"/>
        <v>40678732.59047325</v>
      </c>
      <c r="T285" s="16">
        <f>IFERROR(INDEX(Cost_Components!$R$2:$R$29,MATCH(E285,Cost_Components!$A$2:$A$29,0)),"")</f>
        <v>1</v>
      </c>
      <c r="U285" s="26">
        <f>IFERROR(INDEX(Cost_Components!$Q$2:$Q$29,MATCH(E285,Cost_Components!$A$2:$A$29,0)),"")</f>
        <v>2023</v>
      </c>
      <c r="V285" s="30">
        <f>1/(1+Calculation_Assumptions!$B$5)^(B285-Calculation_Assumptions!$B$2)</f>
        <v>0.50669174842969467</v>
      </c>
      <c r="W285" s="23">
        <f t="shared" si="46"/>
        <v>13140425.104931161</v>
      </c>
      <c r="X285" s="23">
        <f t="shared" si="47"/>
        <v>33752003.245102055</v>
      </c>
      <c r="Y285" s="23">
        <f t="shared" si="48"/>
        <v>20611578.140170895</v>
      </c>
      <c r="Z285" s="17">
        <f>IFERROR(INDEX(Cost_Components!$T$2:$T$29,MATCH(E285,Cost_Components!$A$2:$A$29,0)),"")</f>
        <v>0.8</v>
      </c>
      <c r="AA285" s="26">
        <f>IFERROR(INDEX(Cost_Components!$U$2:$U$29,MATCH(E285,Cost_Components!$A$2:$A$29,0)),"")</f>
        <v>2025</v>
      </c>
      <c r="AB285" s="26">
        <f>IFERROR(INDEX(Cost_Components!$V$2:$V$29,MATCH(E285,Cost_Components!$A$2:$A$29,0)),"")</f>
        <v>2050</v>
      </c>
      <c r="AC285" s="26">
        <f>IFERROR(INDEX(Cost_Components!$M$2:$M$29,MATCH(E285,Cost_Components!$A$2:$A$29,0)),"")</f>
        <v>0</v>
      </c>
      <c r="AD285" s="26">
        <f>IFERROR(INDEX(Cost_Components!$N$2:$N$29,MATCH(E285,Cost_Components!$A$2:$A$29,0)),"")</f>
        <v>95</v>
      </c>
      <c r="AE285" s="16" t="str">
        <f>IFERROR(INDEX(Cost_Components!$O$2:$O$29,MATCH(E285,Cost_Components!$A$2:$A$29,0)),"")</f>
        <v>Both</v>
      </c>
      <c r="AF285" s="11">
        <v>759148.23657708103</v>
      </c>
      <c r="AG285" s="11">
        <v>726783.49661955901</v>
      </c>
      <c r="AH285" s="23">
        <f t="shared" si="49"/>
        <v>1</v>
      </c>
    </row>
    <row r="286" spans="1:34" hidden="1">
      <c r="A286" t="s">
        <v>242</v>
      </c>
      <c r="B286" s="20">
        <v>2049</v>
      </c>
      <c r="C286" t="s">
        <v>242</v>
      </c>
      <c r="D286" t="s">
        <v>208</v>
      </c>
      <c r="E286" s="22" t="s">
        <v>327</v>
      </c>
      <c r="F286" s="22" t="s">
        <v>328</v>
      </c>
      <c r="G286" s="22" t="s">
        <v>245</v>
      </c>
      <c r="H286" s="22" t="s">
        <v>237</v>
      </c>
      <c r="I286" s="22" t="s">
        <v>309</v>
      </c>
      <c r="J286" s="17">
        <f>IFERROR(INDEX(Cost_Components!$K$2:$K$29,MATCH(E286,Cost_Components!$A$2:$A$29,0)),"")</f>
        <v>1</v>
      </c>
      <c r="K286" s="17">
        <f t="shared" si="40"/>
        <v>0.7811538461538462</v>
      </c>
      <c r="L286" s="17">
        <f>IFERROR(INDEX(Cost_Components!$S$2:$S$29,MATCH(E286,Cost_Components!$A$2:$A$29,0)),"")</f>
        <v>0.31</v>
      </c>
      <c r="M286" s="28">
        <f>IFERROR(INDEX(Cost_Components!$L$2:$L$29,MATCH(E286,Cost_Components!$A$2:$A$29,0)),"")</f>
        <v>1</v>
      </c>
      <c r="N286" s="29">
        <f>IFERROR(INDEX(Cost_Components!$P$2:$P$29,MATCH(E286,Cost_Components!$A$2:$A$29,0)),"")</f>
        <v>115.1062307</v>
      </c>
      <c r="O286" s="23">
        <f t="shared" si="41"/>
        <v>781034.08603466197</v>
      </c>
      <c r="P286" s="23">
        <f t="shared" si="42"/>
        <v>746364.86194692005</v>
      </c>
      <c r="Q286" s="23">
        <f t="shared" si="43"/>
        <v>26632486.255547106</v>
      </c>
      <c r="R286" s="23">
        <f t="shared" si="44"/>
        <v>70227206.909146413</v>
      </c>
      <c r="S286" s="23">
        <f t="shared" si="45"/>
        <v>43594720.653599307</v>
      </c>
      <c r="T286" s="16">
        <f>IFERROR(INDEX(Cost_Components!$R$2:$R$29,MATCH(E286,Cost_Components!$A$2:$A$29,0)),"")</f>
        <v>1</v>
      </c>
      <c r="U286" s="26">
        <f>IFERROR(INDEX(Cost_Components!$Q$2:$Q$29,MATCH(E286,Cost_Components!$A$2:$A$29,0)),"")</f>
        <v>2023</v>
      </c>
      <c r="V286" s="30">
        <f>1/(1+Calculation_Assumptions!$B$5)^(B286-Calculation_Assumptions!$B$2)</f>
        <v>0.49193373633950943</v>
      </c>
      <c r="W286" s="23">
        <f t="shared" si="46"/>
        <v>13101418.471701918</v>
      </c>
      <c r="X286" s="23">
        <f t="shared" si="47"/>
        <v>34547132.287504204</v>
      </c>
      <c r="Y286" s="23">
        <f t="shared" si="48"/>
        <v>21445713.815802287</v>
      </c>
      <c r="Z286" s="17">
        <f>IFERROR(INDEX(Cost_Components!$T$2:$T$29,MATCH(E286,Cost_Components!$A$2:$A$29,0)),"")</f>
        <v>0.8</v>
      </c>
      <c r="AA286" s="26">
        <f>IFERROR(INDEX(Cost_Components!$U$2:$U$29,MATCH(E286,Cost_Components!$A$2:$A$29,0)),"")</f>
        <v>2025</v>
      </c>
      <c r="AB286" s="26">
        <f>IFERROR(INDEX(Cost_Components!$V$2:$V$29,MATCH(E286,Cost_Components!$A$2:$A$29,0)),"")</f>
        <v>2050</v>
      </c>
      <c r="AC286" s="26">
        <f>IFERROR(INDEX(Cost_Components!$M$2:$M$29,MATCH(E286,Cost_Components!$A$2:$A$29,0)),"")</f>
        <v>0</v>
      </c>
      <c r="AD286" s="26">
        <f>IFERROR(INDEX(Cost_Components!$N$2:$N$29,MATCH(E286,Cost_Components!$A$2:$A$29,0)),"")</f>
        <v>95</v>
      </c>
      <c r="AE286" s="16" t="str">
        <f>IFERROR(INDEX(Cost_Components!$O$2:$O$29,MATCH(E286,Cost_Components!$A$2:$A$29,0)),"")</f>
        <v>Both</v>
      </c>
      <c r="AF286" s="11">
        <v>781034.08603466197</v>
      </c>
      <c r="AG286" s="11">
        <v>746364.86194692005</v>
      </c>
      <c r="AH286" s="23">
        <f t="shared" si="49"/>
        <v>1</v>
      </c>
    </row>
    <row r="287" spans="1:34" hidden="1">
      <c r="A287" t="s">
        <v>242</v>
      </c>
      <c r="B287" s="20">
        <v>2050</v>
      </c>
      <c r="C287" t="s">
        <v>242</v>
      </c>
      <c r="D287" t="s">
        <v>208</v>
      </c>
      <c r="E287" s="22" t="s">
        <v>327</v>
      </c>
      <c r="F287" s="22" t="s">
        <v>328</v>
      </c>
      <c r="G287" s="22" t="s">
        <v>245</v>
      </c>
      <c r="H287" s="22" t="s">
        <v>237</v>
      </c>
      <c r="I287" s="22" t="s">
        <v>309</v>
      </c>
      <c r="J287" s="17">
        <f>IFERROR(INDEX(Cost_Components!$K$2:$K$29,MATCH(E287,Cost_Components!$A$2:$A$29,0)),"")</f>
        <v>1</v>
      </c>
      <c r="K287" s="17">
        <f t="shared" si="40"/>
        <v>0.8</v>
      </c>
      <c r="L287" s="17">
        <f>IFERROR(INDEX(Cost_Components!$S$2:$S$29,MATCH(E287,Cost_Components!$A$2:$A$29,0)),"")</f>
        <v>0.31</v>
      </c>
      <c r="M287" s="28">
        <f>IFERROR(INDEX(Cost_Components!$L$2:$L$29,MATCH(E287,Cost_Components!$A$2:$A$29,0)),"")</f>
        <v>1</v>
      </c>
      <c r="N287" s="29">
        <f>IFERROR(INDEX(Cost_Components!$P$2:$P$29,MATCH(E287,Cost_Components!$A$2:$A$29,0)),"")</f>
        <v>115.1062307</v>
      </c>
      <c r="O287" s="23">
        <f t="shared" si="41"/>
        <v>802790.90518175904</v>
      </c>
      <c r="P287" s="23">
        <f t="shared" si="42"/>
        <v>765765.42276815197</v>
      </c>
      <c r="Q287" s="23">
        <f t="shared" si="43"/>
        <v>27324755.13872252</v>
      </c>
      <c r="R287" s="23">
        <f t="shared" si="44"/>
        <v>73924988.10857071</v>
      </c>
      <c r="S287" s="23">
        <f t="shared" si="45"/>
        <v>46600232.969848186</v>
      </c>
      <c r="T287" s="16">
        <f>IFERROR(INDEX(Cost_Components!$R$2:$R$29,MATCH(E287,Cost_Components!$A$2:$A$29,0)),"")</f>
        <v>1</v>
      </c>
      <c r="U287" s="26">
        <f>IFERROR(INDEX(Cost_Components!$Q$2:$Q$29,MATCH(E287,Cost_Components!$A$2:$A$29,0)),"")</f>
        <v>2023</v>
      </c>
      <c r="V287" s="30">
        <f>1/(1+Calculation_Assumptions!$B$5)^(B287-Calculation_Assumptions!$B$2)</f>
        <v>0.47760556926165965</v>
      </c>
      <c r="W287" s="23">
        <f t="shared" si="46"/>
        <v>13050455.23296503</v>
      </c>
      <c r="X287" s="23">
        <f t="shared" si="47"/>
        <v>35306986.028255336</v>
      </c>
      <c r="Y287" s="23">
        <f t="shared" si="48"/>
        <v>22256530.795290302</v>
      </c>
      <c r="Z287" s="17">
        <f>IFERROR(INDEX(Cost_Components!$T$2:$T$29,MATCH(E287,Cost_Components!$A$2:$A$29,0)),"")</f>
        <v>0.8</v>
      </c>
      <c r="AA287" s="26">
        <f>IFERROR(INDEX(Cost_Components!$U$2:$U$29,MATCH(E287,Cost_Components!$A$2:$A$29,0)),"")</f>
        <v>2025</v>
      </c>
      <c r="AB287" s="26">
        <f>IFERROR(INDEX(Cost_Components!$V$2:$V$29,MATCH(E287,Cost_Components!$A$2:$A$29,0)),"")</f>
        <v>2050</v>
      </c>
      <c r="AC287" s="26">
        <f>IFERROR(INDEX(Cost_Components!$M$2:$M$29,MATCH(E287,Cost_Components!$A$2:$A$29,0)),"")</f>
        <v>0</v>
      </c>
      <c r="AD287" s="26">
        <f>IFERROR(INDEX(Cost_Components!$N$2:$N$29,MATCH(E287,Cost_Components!$A$2:$A$29,0)),"")</f>
        <v>95</v>
      </c>
      <c r="AE287" s="16" t="str">
        <f>IFERROR(INDEX(Cost_Components!$O$2:$O$29,MATCH(E287,Cost_Components!$A$2:$A$29,0)),"")</f>
        <v>Both</v>
      </c>
      <c r="AF287" s="11">
        <v>802790.90518175904</v>
      </c>
      <c r="AG287" s="11">
        <v>765765.42276815197</v>
      </c>
      <c r="AH287" s="23">
        <f t="shared" si="49"/>
        <v>1</v>
      </c>
    </row>
    <row r="288" spans="1:34" hidden="1">
      <c r="A288" t="s">
        <v>242</v>
      </c>
      <c r="B288" s="20">
        <v>2025</v>
      </c>
      <c r="C288" t="s">
        <v>242</v>
      </c>
      <c r="D288" t="s">
        <v>222</v>
      </c>
      <c r="E288" s="22" t="s">
        <v>329</v>
      </c>
      <c r="F288" s="22" t="s">
        <v>330</v>
      </c>
      <c r="G288" s="22" t="s">
        <v>246</v>
      </c>
      <c r="H288" s="22" t="s">
        <v>237</v>
      </c>
      <c r="I288" s="22" t="s">
        <v>309</v>
      </c>
      <c r="J288" s="17">
        <f>IFERROR(INDEX(Cost_Components!$K$2:$K$29,MATCH(E288,Cost_Components!$A$2:$A$29,0)),"")</f>
        <v>0.2</v>
      </c>
      <c r="K288" s="17">
        <f t="shared" si="40"/>
        <v>0.32884615384615384</v>
      </c>
      <c r="L288" s="17">
        <f>IFERROR(INDEX(Cost_Components!$S$2:$S$29,MATCH(E288,Cost_Components!$A$2:$A$29,0)),"")</f>
        <v>0.31</v>
      </c>
      <c r="M288" s="28">
        <f>IFERROR(INDEX(Cost_Components!$L$2:$L$29,MATCH(E288,Cost_Components!$A$2:$A$29,0)),"")</f>
        <v>1</v>
      </c>
      <c r="N288" s="29">
        <f>IFERROR(INDEX(Cost_Components!$P$2:$P$29,MATCH(E288,Cost_Components!$A$2:$A$29,0)),"")</f>
        <v>5.133311162</v>
      </c>
      <c r="O288" s="23">
        <f t="shared" si="41"/>
        <v>972500.87843328016</v>
      </c>
      <c r="P288" s="23">
        <f t="shared" si="42"/>
        <v>972481.36103044811</v>
      </c>
      <c r="Q288" s="23">
        <f t="shared" si="43"/>
        <v>1547535.3218785108</v>
      </c>
      <c r="R288" s="23">
        <f t="shared" si="44"/>
        <v>1641649.2000924959</v>
      </c>
      <c r="S288" s="23">
        <f t="shared" si="45"/>
        <v>94113.878213985125</v>
      </c>
      <c r="T288" s="16">
        <f>IFERROR(INDEX(Cost_Components!$R$2:$R$29,MATCH(E288,Cost_Components!$A$2:$A$29,0)),"")</f>
        <v>1</v>
      </c>
      <c r="U288" s="26">
        <f>IFERROR(INDEX(Cost_Components!$Q$2:$Q$29,MATCH(E288,Cost_Components!$A$2:$A$29,0)),"")</f>
        <v>2023</v>
      </c>
      <c r="V288" s="30">
        <f>1/(1+Calculation_Assumptions!$B$5)^(B288-Calculation_Assumptions!$B$2)</f>
        <v>1</v>
      </c>
      <c r="W288" s="23">
        <f t="shared" si="46"/>
        <v>1547535.3218785108</v>
      </c>
      <c r="X288" s="23">
        <f t="shared" si="47"/>
        <v>1641649.2000924959</v>
      </c>
      <c r="Y288" s="23">
        <f t="shared" si="48"/>
        <v>94113.878213985125</v>
      </c>
      <c r="Z288" s="17">
        <f>IFERROR(INDEX(Cost_Components!$T$2:$T$29,MATCH(E288,Cost_Components!$A$2:$A$29,0)),"")</f>
        <v>0.8</v>
      </c>
      <c r="AA288" s="26">
        <f>IFERROR(INDEX(Cost_Components!$U$2:$U$29,MATCH(E288,Cost_Components!$A$2:$A$29,0)),"")</f>
        <v>2025</v>
      </c>
      <c r="AB288" s="26">
        <f>IFERROR(INDEX(Cost_Components!$V$2:$V$29,MATCH(E288,Cost_Components!$A$2:$A$29,0)),"")</f>
        <v>2050</v>
      </c>
      <c r="AC288" s="26">
        <f>IFERROR(INDEX(Cost_Components!$M$2:$M$29,MATCH(E288,Cost_Components!$A$2:$A$29,0)),"")</f>
        <v>30</v>
      </c>
      <c r="AD288" s="26">
        <f>IFERROR(INDEX(Cost_Components!$N$2:$N$29,MATCH(E288,Cost_Components!$A$2:$A$29,0)),"")</f>
        <v>95</v>
      </c>
      <c r="AE288" s="16" t="str">
        <f>IFERROR(INDEX(Cost_Components!$O$2:$O$29,MATCH(E288,Cost_Components!$A$2:$A$29,0)),"")</f>
        <v>Both</v>
      </c>
      <c r="AF288" s="11">
        <v>4862504.3921664003</v>
      </c>
      <c r="AG288" s="11">
        <v>4862406.8051522402</v>
      </c>
      <c r="AH288" s="23">
        <f t="shared" si="49"/>
        <v>1</v>
      </c>
    </row>
    <row r="289" spans="1:34" hidden="1">
      <c r="A289" t="s">
        <v>242</v>
      </c>
      <c r="B289" s="20">
        <v>2026</v>
      </c>
      <c r="C289" t="s">
        <v>242</v>
      </c>
      <c r="D289" t="s">
        <v>222</v>
      </c>
      <c r="E289" s="22" t="s">
        <v>329</v>
      </c>
      <c r="F289" s="22" t="s">
        <v>330</v>
      </c>
      <c r="G289" s="22" t="s">
        <v>246</v>
      </c>
      <c r="H289" s="22" t="s">
        <v>237</v>
      </c>
      <c r="I289" s="22" t="s">
        <v>309</v>
      </c>
      <c r="J289" s="17">
        <f>IFERROR(INDEX(Cost_Components!$K$2:$K$29,MATCH(E289,Cost_Components!$A$2:$A$29,0)),"")</f>
        <v>0.2</v>
      </c>
      <c r="K289" s="17">
        <f t="shared" si="40"/>
        <v>0.34769230769230769</v>
      </c>
      <c r="L289" s="17">
        <f>IFERROR(INDEX(Cost_Components!$S$2:$S$29,MATCH(E289,Cost_Components!$A$2:$A$29,0)),"")</f>
        <v>0.31</v>
      </c>
      <c r="M289" s="28">
        <f>IFERROR(INDEX(Cost_Components!$L$2:$L$29,MATCH(E289,Cost_Components!$A$2:$A$29,0)),"")</f>
        <v>1</v>
      </c>
      <c r="N289" s="29">
        <f>IFERROR(INDEX(Cost_Components!$P$2:$P$29,MATCH(E289,Cost_Components!$A$2:$A$29,0)),"")</f>
        <v>5.133311162</v>
      </c>
      <c r="O289" s="23">
        <f t="shared" si="41"/>
        <v>939511.34021015209</v>
      </c>
      <c r="P289" s="23">
        <f t="shared" si="42"/>
        <v>939455.87840748008</v>
      </c>
      <c r="Q289" s="23">
        <f t="shared" si="43"/>
        <v>1494980.9975190461</v>
      </c>
      <c r="R289" s="23">
        <f t="shared" si="44"/>
        <v>1676851.8695276242</v>
      </c>
      <c r="S289" s="23">
        <f t="shared" si="45"/>
        <v>181870.87200857815</v>
      </c>
      <c r="T289" s="16">
        <f>IFERROR(INDEX(Cost_Components!$R$2:$R$29,MATCH(E289,Cost_Components!$A$2:$A$29,0)),"")</f>
        <v>1</v>
      </c>
      <c r="U289" s="26">
        <f>IFERROR(INDEX(Cost_Components!$Q$2:$Q$29,MATCH(E289,Cost_Components!$A$2:$A$29,0)),"")</f>
        <v>2023</v>
      </c>
      <c r="V289" s="30">
        <f>1/(1+Calculation_Assumptions!$B$5)^(B289-Calculation_Assumptions!$B$2)</f>
        <v>0.970873786407767</v>
      </c>
      <c r="W289" s="23">
        <f t="shared" si="46"/>
        <v>1451437.8616689767</v>
      </c>
      <c r="X289" s="23">
        <f t="shared" si="47"/>
        <v>1628011.5238132274</v>
      </c>
      <c r="Y289" s="23">
        <f t="shared" si="48"/>
        <v>176573.66214425064</v>
      </c>
      <c r="Z289" s="17">
        <f>IFERROR(INDEX(Cost_Components!$T$2:$T$29,MATCH(E289,Cost_Components!$A$2:$A$29,0)),"")</f>
        <v>0.8</v>
      </c>
      <c r="AA289" s="26">
        <f>IFERROR(INDEX(Cost_Components!$U$2:$U$29,MATCH(E289,Cost_Components!$A$2:$A$29,0)),"")</f>
        <v>2025</v>
      </c>
      <c r="AB289" s="26">
        <f>IFERROR(INDEX(Cost_Components!$V$2:$V$29,MATCH(E289,Cost_Components!$A$2:$A$29,0)),"")</f>
        <v>2050</v>
      </c>
      <c r="AC289" s="26">
        <f>IFERROR(INDEX(Cost_Components!$M$2:$M$29,MATCH(E289,Cost_Components!$A$2:$A$29,0)),"")</f>
        <v>30</v>
      </c>
      <c r="AD289" s="26">
        <f>IFERROR(INDEX(Cost_Components!$N$2:$N$29,MATCH(E289,Cost_Components!$A$2:$A$29,0)),"")</f>
        <v>95</v>
      </c>
      <c r="AE289" s="16" t="str">
        <f>IFERROR(INDEX(Cost_Components!$O$2:$O$29,MATCH(E289,Cost_Components!$A$2:$A$29,0)),"")</f>
        <v>Both</v>
      </c>
      <c r="AF289" s="11">
        <v>4697556.7010507602</v>
      </c>
      <c r="AG289" s="11">
        <v>4697279.3920374</v>
      </c>
      <c r="AH289" s="23">
        <f t="shared" si="49"/>
        <v>1</v>
      </c>
    </row>
    <row r="290" spans="1:34" hidden="1">
      <c r="A290" t="s">
        <v>242</v>
      </c>
      <c r="B290" s="20">
        <v>2027</v>
      </c>
      <c r="C290" t="s">
        <v>242</v>
      </c>
      <c r="D290" t="s">
        <v>222</v>
      </c>
      <c r="E290" s="22" t="s">
        <v>329</v>
      </c>
      <c r="F290" s="22" t="s">
        <v>330</v>
      </c>
      <c r="G290" s="22" t="s">
        <v>246</v>
      </c>
      <c r="H290" s="22" t="s">
        <v>237</v>
      </c>
      <c r="I290" s="22" t="s">
        <v>309</v>
      </c>
      <c r="J290" s="17">
        <f>IFERROR(INDEX(Cost_Components!$K$2:$K$29,MATCH(E290,Cost_Components!$A$2:$A$29,0)),"")</f>
        <v>0.2</v>
      </c>
      <c r="K290" s="17">
        <f t="shared" si="40"/>
        <v>0.36653846153846154</v>
      </c>
      <c r="L290" s="17">
        <f>IFERROR(INDEX(Cost_Components!$S$2:$S$29,MATCH(E290,Cost_Components!$A$2:$A$29,0)),"")</f>
        <v>0.31</v>
      </c>
      <c r="M290" s="28">
        <f>IFERROR(INDEX(Cost_Components!$L$2:$L$29,MATCH(E290,Cost_Components!$A$2:$A$29,0)),"")</f>
        <v>1</v>
      </c>
      <c r="N290" s="29">
        <f>IFERROR(INDEX(Cost_Components!$P$2:$P$29,MATCH(E290,Cost_Components!$A$2:$A$29,0)),"")</f>
        <v>5.133311162</v>
      </c>
      <c r="O290" s="23">
        <f t="shared" si="41"/>
        <v>913970.07791439409</v>
      </c>
      <c r="P290" s="23">
        <f t="shared" si="42"/>
        <v>913864.64881477598</v>
      </c>
      <c r="Q290" s="23">
        <f t="shared" si="43"/>
        <v>1454256.9967186109</v>
      </c>
      <c r="R290" s="23">
        <f t="shared" si="44"/>
        <v>1719685.8619097872</v>
      </c>
      <c r="S290" s="23">
        <f t="shared" si="45"/>
        <v>265428.8651911763</v>
      </c>
      <c r="T290" s="16">
        <f>IFERROR(INDEX(Cost_Components!$R$2:$R$29,MATCH(E290,Cost_Components!$A$2:$A$29,0)),"")</f>
        <v>1</v>
      </c>
      <c r="U290" s="26">
        <f>IFERROR(INDEX(Cost_Components!$Q$2:$Q$29,MATCH(E290,Cost_Components!$A$2:$A$29,0)),"")</f>
        <v>2023</v>
      </c>
      <c r="V290" s="30">
        <f>1/(1+Calculation_Assumptions!$B$5)^(B290-Calculation_Assumptions!$B$2)</f>
        <v>0.94259590913375435</v>
      </c>
      <c r="W290" s="23">
        <f t="shared" si="46"/>
        <v>1370776.6959361022</v>
      </c>
      <c r="X290" s="23">
        <f t="shared" si="47"/>
        <v>1620968.8584313197</v>
      </c>
      <c r="Y290" s="23">
        <f t="shared" si="48"/>
        <v>250192.16249521755</v>
      </c>
      <c r="Z290" s="17">
        <f>IFERROR(INDEX(Cost_Components!$T$2:$T$29,MATCH(E290,Cost_Components!$A$2:$A$29,0)),"")</f>
        <v>0.8</v>
      </c>
      <c r="AA290" s="26">
        <f>IFERROR(INDEX(Cost_Components!$U$2:$U$29,MATCH(E290,Cost_Components!$A$2:$A$29,0)),"")</f>
        <v>2025</v>
      </c>
      <c r="AB290" s="26">
        <f>IFERROR(INDEX(Cost_Components!$V$2:$V$29,MATCH(E290,Cost_Components!$A$2:$A$29,0)),"")</f>
        <v>2050</v>
      </c>
      <c r="AC290" s="26">
        <f>IFERROR(INDEX(Cost_Components!$M$2:$M$29,MATCH(E290,Cost_Components!$A$2:$A$29,0)),"")</f>
        <v>30</v>
      </c>
      <c r="AD290" s="26">
        <f>IFERROR(INDEX(Cost_Components!$N$2:$N$29,MATCH(E290,Cost_Components!$A$2:$A$29,0)),"")</f>
        <v>95</v>
      </c>
      <c r="AE290" s="16" t="str">
        <f>IFERROR(INDEX(Cost_Components!$O$2:$O$29,MATCH(E290,Cost_Components!$A$2:$A$29,0)),"")</f>
        <v>Both</v>
      </c>
      <c r="AF290" s="11">
        <v>4569850.3895719703</v>
      </c>
      <c r="AG290" s="11">
        <v>4569323.2440738799</v>
      </c>
      <c r="AH290" s="23">
        <f t="shared" si="49"/>
        <v>1</v>
      </c>
    </row>
    <row r="291" spans="1:34" hidden="1">
      <c r="A291" t="s">
        <v>242</v>
      </c>
      <c r="B291" s="20">
        <v>2028</v>
      </c>
      <c r="C291" t="s">
        <v>242</v>
      </c>
      <c r="D291" t="s">
        <v>222</v>
      </c>
      <c r="E291" s="22" t="s">
        <v>329</v>
      </c>
      <c r="F291" s="22" t="s">
        <v>330</v>
      </c>
      <c r="G291" s="22" t="s">
        <v>246</v>
      </c>
      <c r="H291" s="22" t="s">
        <v>237</v>
      </c>
      <c r="I291" s="22" t="s">
        <v>309</v>
      </c>
      <c r="J291" s="17">
        <f>IFERROR(INDEX(Cost_Components!$K$2:$K$29,MATCH(E291,Cost_Components!$A$2:$A$29,0)),"")</f>
        <v>0.2</v>
      </c>
      <c r="K291" s="17">
        <f t="shared" si="40"/>
        <v>0.38538461538461538</v>
      </c>
      <c r="L291" s="17">
        <f>IFERROR(INDEX(Cost_Components!$S$2:$S$29,MATCH(E291,Cost_Components!$A$2:$A$29,0)),"")</f>
        <v>0.31</v>
      </c>
      <c r="M291" s="28">
        <f>IFERROR(INDEX(Cost_Components!$L$2:$L$29,MATCH(E291,Cost_Components!$A$2:$A$29,0)),"")</f>
        <v>1</v>
      </c>
      <c r="N291" s="29">
        <f>IFERROR(INDEX(Cost_Components!$P$2:$P$29,MATCH(E291,Cost_Components!$A$2:$A$29,0)),"")</f>
        <v>5.133311162</v>
      </c>
      <c r="O291" s="23">
        <f t="shared" si="41"/>
        <v>893872.67745897407</v>
      </c>
      <c r="P291" s="23">
        <f t="shared" si="42"/>
        <v>893705.10458454199</v>
      </c>
      <c r="Q291" s="23">
        <f t="shared" si="43"/>
        <v>1422176.5805590642</v>
      </c>
      <c r="R291" s="23">
        <f t="shared" si="44"/>
        <v>1768347.5560739199</v>
      </c>
      <c r="S291" s="23">
        <f t="shared" si="45"/>
        <v>346170.9755148557</v>
      </c>
      <c r="T291" s="16">
        <f>IFERROR(INDEX(Cost_Components!$R$2:$R$29,MATCH(E291,Cost_Components!$A$2:$A$29,0)),"")</f>
        <v>1</v>
      </c>
      <c r="U291" s="26">
        <f>IFERROR(INDEX(Cost_Components!$Q$2:$Q$29,MATCH(E291,Cost_Components!$A$2:$A$29,0)),"")</f>
        <v>2023</v>
      </c>
      <c r="V291" s="30">
        <f>1/(1+Calculation_Assumptions!$B$5)^(B291-Calculation_Assumptions!$B$2)</f>
        <v>0.91514165935315961</v>
      </c>
      <c r="W291" s="23">
        <f t="shared" si="46"/>
        <v>1301493.0358260244</v>
      </c>
      <c r="X291" s="23">
        <f t="shared" si="47"/>
        <v>1618288.5167785916</v>
      </c>
      <c r="Y291" s="23">
        <f t="shared" si="48"/>
        <v>316795.48095256701</v>
      </c>
      <c r="Z291" s="17">
        <f>IFERROR(INDEX(Cost_Components!$T$2:$T$29,MATCH(E291,Cost_Components!$A$2:$A$29,0)),"")</f>
        <v>0.8</v>
      </c>
      <c r="AA291" s="26">
        <f>IFERROR(INDEX(Cost_Components!$U$2:$U$29,MATCH(E291,Cost_Components!$A$2:$A$29,0)),"")</f>
        <v>2025</v>
      </c>
      <c r="AB291" s="26">
        <f>IFERROR(INDEX(Cost_Components!$V$2:$V$29,MATCH(E291,Cost_Components!$A$2:$A$29,0)),"")</f>
        <v>2050</v>
      </c>
      <c r="AC291" s="26">
        <f>IFERROR(INDEX(Cost_Components!$M$2:$M$29,MATCH(E291,Cost_Components!$A$2:$A$29,0)),"")</f>
        <v>30</v>
      </c>
      <c r="AD291" s="26">
        <f>IFERROR(INDEX(Cost_Components!$N$2:$N$29,MATCH(E291,Cost_Components!$A$2:$A$29,0)),"")</f>
        <v>95</v>
      </c>
      <c r="AE291" s="16" t="str">
        <f>IFERROR(INDEX(Cost_Components!$O$2:$O$29,MATCH(E291,Cost_Components!$A$2:$A$29,0)),"")</f>
        <v>Both</v>
      </c>
      <c r="AF291" s="11">
        <v>4469363.3872948699</v>
      </c>
      <c r="AG291" s="11">
        <v>4468525.5229227096</v>
      </c>
      <c r="AH291" s="23">
        <f t="shared" si="49"/>
        <v>1</v>
      </c>
    </row>
    <row r="292" spans="1:34" hidden="1">
      <c r="A292" t="s">
        <v>242</v>
      </c>
      <c r="B292" s="20">
        <v>2029</v>
      </c>
      <c r="C292" t="s">
        <v>242</v>
      </c>
      <c r="D292" t="s">
        <v>222</v>
      </c>
      <c r="E292" s="22" t="s">
        <v>329</v>
      </c>
      <c r="F292" s="22" t="s">
        <v>330</v>
      </c>
      <c r="G292" s="22" t="s">
        <v>246</v>
      </c>
      <c r="H292" s="22" t="s">
        <v>237</v>
      </c>
      <c r="I292" s="22" t="s">
        <v>309</v>
      </c>
      <c r="J292" s="17">
        <f>IFERROR(INDEX(Cost_Components!$K$2:$K$29,MATCH(E292,Cost_Components!$A$2:$A$29,0)),"")</f>
        <v>0.2</v>
      </c>
      <c r="K292" s="17">
        <f t="shared" si="40"/>
        <v>0.40423076923076923</v>
      </c>
      <c r="L292" s="17">
        <f>IFERROR(INDEX(Cost_Components!$S$2:$S$29,MATCH(E292,Cost_Components!$A$2:$A$29,0)),"")</f>
        <v>0.31</v>
      </c>
      <c r="M292" s="28">
        <f>IFERROR(INDEX(Cost_Components!$L$2:$L$29,MATCH(E292,Cost_Components!$A$2:$A$29,0)),"")</f>
        <v>1</v>
      </c>
      <c r="N292" s="29">
        <f>IFERROR(INDEX(Cost_Components!$P$2:$P$29,MATCH(E292,Cost_Components!$A$2:$A$29,0)),"")</f>
        <v>5.133311162</v>
      </c>
      <c r="O292" s="23">
        <f t="shared" si="41"/>
        <v>877989.84190566605</v>
      </c>
      <c r="P292" s="23">
        <f t="shared" si="42"/>
        <v>877749.37087870599</v>
      </c>
      <c r="Q292" s="23">
        <f t="shared" si="43"/>
        <v>1396785.7993207432</v>
      </c>
      <c r="R292" s="23">
        <f t="shared" si="44"/>
        <v>1821866.0782351524</v>
      </c>
      <c r="S292" s="23">
        <f t="shared" si="45"/>
        <v>425080.27891440922</v>
      </c>
      <c r="T292" s="16">
        <f>IFERROR(INDEX(Cost_Components!$R$2:$R$29,MATCH(E292,Cost_Components!$A$2:$A$29,0)),"")</f>
        <v>1</v>
      </c>
      <c r="U292" s="26">
        <f>IFERROR(INDEX(Cost_Components!$Q$2:$Q$29,MATCH(E292,Cost_Components!$A$2:$A$29,0)),"")</f>
        <v>2023</v>
      </c>
      <c r="V292" s="30">
        <f>1/(1+Calculation_Assumptions!$B$5)^(B292-Calculation_Assumptions!$B$2)</f>
        <v>0.888487047915689</v>
      </c>
      <c r="W292" s="23">
        <f t="shared" si="46"/>
        <v>1241026.0914090432</v>
      </c>
      <c r="X292" s="23">
        <f t="shared" si="47"/>
        <v>1618704.4135488842</v>
      </c>
      <c r="Y292" s="23">
        <f t="shared" si="48"/>
        <v>377678.32213984116</v>
      </c>
      <c r="Z292" s="17">
        <f>IFERROR(INDEX(Cost_Components!$T$2:$T$29,MATCH(E292,Cost_Components!$A$2:$A$29,0)),"")</f>
        <v>0.8</v>
      </c>
      <c r="AA292" s="26">
        <f>IFERROR(INDEX(Cost_Components!$U$2:$U$29,MATCH(E292,Cost_Components!$A$2:$A$29,0)),"")</f>
        <v>2025</v>
      </c>
      <c r="AB292" s="26">
        <f>IFERROR(INDEX(Cost_Components!$V$2:$V$29,MATCH(E292,Cost_Components!$A$2:$A$29,0)),"")</f>
        <v>2050</v>
      </c>
      <c r="AC292" s="26">
        <f>IFERROR(INDEX(Cost_Components!$M$2:$M$29,MATCH(E292,Cost_Components!$A$2:$A$29,0)),"")</f>
        <v>30</v>
      </c>
      <c r="AD292" s="26">
        <f>IFERROR(INDEX(Cost_Components!$N$2:$N$29,MATCH(E292,Cost_Components!$A$2:$A$29,0)),"")</f>
        <v>95</v>
      </c>
      <c r="AE292" s="16" t="str">
        <f>IFERROR(INDEX(Cost_Components!$O$2:$O$29,MATCH(E292,Cost_Components!$A$2:$A$29,0)),"")</f>
        <v>Both</v>
      </c>
      <c r="AF292" s="11">
        <v>4389949.2095283298</v>
      </c>
      <c r="AG292" s="11">
        <v>4388746.8543935297</v>
      </c>
      <c r="AH292" s="23">
        <f t="shared" si="49"/>
        <v>1</v>
      </c>
    </row>
    <row r="293" spans="1:34" hidden="1">
      <c r="A293" t="s">
        <v>242</v>
      </c>
      <c r="B293" s="20">
        <v>2030</v>
      </c>
      <c r="C293" t="s">
        <v>242</v>
      </c>
      <c r="D293" t="s">
        <v>222</v>
      </c>
      <c r="E293" s="22" t="s">
        <v>329</v>
      </c>
      <c r="F293" s="22" t="s">
        <v>330</v>
      </c>
      <c r="G293" s="22" t="s">
        <v>246</v>
      </c>
      <c r="H293" s="22" t="s">
        <v>237</v>
      </c>
      <c r="I293" s="22" t="s">
        <v>309</v>
      </c>
      <c r="J293" s="17">
        <f>IFERROR(INDEX(Cost_Components!$K$2:$K$29,MATCH(E293,Cost_Components!$A$2:$A$29,0)),"")</f>
        <v>0.2</v>
      </c>
      <c r="K293" s="17">
        <f t="shared" si="40"/>
        <v>0.42307692307692307</v>
      </c>
      <c r="L293" s="17">
        <f>IFERROR(INDEX(Cost_Components!$S$2:$S$29,MATCH(E293,Cost_Components!$A$2:$A$29,0)),"")</f>
        <v>0.31</v>
      </c>
      <c r="M293" s="28">
        <f>IFERROR(INDEX(Cost_Components!$L$2:$L$29,MATCH(E293,Cost_Components!$A$2:$A$29,0)),"")</f>
        <v>1</v>
      </c>
      <c r="N293" s="29">
        <f>IFERROR(INDEX(Cost_Components!$P$2:$P$29,MATCH(E293,Cost_Components!$A$2:$A$29,0)),"")</f>
        <v>5.133311162</v>
      </c>
      <c r="O293" s="23">
        <f t="shared" si="41"/>
        <v>865320.58826460212</v>
      </c>
      <c r="P293" s="23">
        <f t="shared" si="42"/>
        <v>864997.71244815411</v>
      </c>
      <c r="Q293" s="23">
        <f t="shared" si="43"/>
        <v>1376493.7478485184</v>
      </c>
      <c r="R293" s="23">
        <f t="shared" si="44"/>
        <v>1879290.6991891526</v>
      </c>
      <c r="S293" s="23">
        <f t="shared" si="45"/>
        <v>502796.95134063414</v>
      </c>
      <c r="T293" s="16">
        <f>IFERROR(INDEX(Cost_Components!$R$2:$R$29,MATCH(E293,Cost_Components!$A$2:$A$29,0)),"")</f>
        <v>1</v>
      </c>
      <c r="U293" s="26">
        <f>IFERROR(INDEX(Cost_Components!$Q$2:$Q$29,MATCH(E293,Cost_Components!$A$2:$A$29,0)),"")</f>
        <v>2023</v>
      </c>
      <c r="V293" s="30">
        <f>1/(1+Calculation_Assumptions!$B$5)^(B293-Calculation_Assumptions!$B$2)</f>
        <v>0.86260878438416411</v>
      </c>
      <c r="W293" s="23">
        <f t="shared" si="46"/>
        <v>1187375.5985440125</v>
      </c>
      <c r="X293" s="23">
        <f t="shared" si="47"/>
        <v>1621092.6655320206</v>
      </c>
      <c r="Y293" s="23">
        <f t="shared" si="48"/>
        <v>433717.06698800816</v>
      </c>
      <c r="Z293" s="17">
        <f>IFERROR(INDEX(Cost_Components!$T$2:$T$29,MATCH(E293,Cost_Components!$A$2:$A$29,0)),"")</f>
        <v>0.8</v>
      </c>
      <c r="AA293" s="26">
        <f>IFERROR(INDEX(Cost_Components!$U$2:$U$29,MATCH(E293,Cost_Components!$A$2:$A$29,0)),"")</f>
        <v>2025</v>
      </c>
      <c r="AB293" s="26">
        <f>IFERROR(INDEX(Cost_Components!$V$2:$V$29,MATCH(E293,Cost_Components!$A$2:$A$29,0)),"")</f>
        <v>2050</v>
      </c>
      <c r="AC293" s="26">
        <f>IFERROR(INDEX(Cost_Components!$M$2:$M$29,MATCH(E293,Cost_Components!$A$2:$A$29,0)),"")</f>
        <v>30</v>
      </c>
      <c r="AD293" s="26">
        <f>IFERROR(INDEX(Cost_Components!$N$2:$N$29,MATCH(E293,Cost_Components!$A$2:$A$29,0)),"")</f>
        <v>95</v>
      </c>
      <c r="AE293" s="16" t="str">
        <f>IFERROR(INDEX(Cost_Components!$O$2:$O$29,MATCH(E293,Cost_Components!$A$2:$A$29,0)),"")</f>
        <v>Both</v>
      </c>
      <c r="AF293" s="11">
        <v>4326602.9413230103</v>
      </c>
      <c r="AG293" s="11">
        <v>4324988.5622407701</v>
      </c>
      <c r="AH293" s="23">
        <f t="shared" si="49"/>
        <v>1</v>
      </c>
    </row>
    <row r="294" spans="1:34" hidden="1">
      <c r="A294" t="s">
        <v>242</v>
      </c>
      <c r="B294" s="20">
        <v>2031</v>
      </c>
      <c r="C294" t="s">
        <v>242</v>
      </c>
      <c r="D294" t="s">
        <v>222</v>
      </c>
      <c r="E294" s="22" t="s">
        <v>329</v>
      </c>
      <c r="F294" s="22" t="s">
        <v>330</v>
      </c>
      <c r="G294" s="22" t="s">
        <v>246</v>
      </c>
      <c r="H294" s="22" t="s">
        <v>237</v>
      </c>
      <c r="I294" s="22" t="s">
        <v>309</v>
      </c>
      <c r="J294" s="17">
        <f>IFERROR(INDEX(Cost_Components!$K$2:$K$29,MATCH(E294,Cost_Components!$A$2:$A$29,0)),"")</f>
        <v>0.2</v>
      </c>
      <c r="K294" s="17">
        <f t="shared" si="40"/>
        <v>0.44192307692307692</v>
      </c>
      <c r="L294" s="17">
        <f>IFERROR(INDEX(Cost_Components!$S$2:$S$29,MATCH(E294,Cost_Components!$A$2:$A$29,0)),"")</f>
        <v>0.31</v>
      </c>
      <c r="M294" s="28">
        <f>IFERROR(INDEX(Cost_Components!$L$2:$L$29,MATCH(E294,Cost_Components!$A$2:$A$29,0)),"")</f>
        <v>1</v>
      </c>
      <c r="N294" s="29">
        <f>IFERROR(INDEX(Cost_Components!$P$2:$P$29,MATCH(E294,Cost_Components!$A$2:$A$29,0)),"")</f>
        <v>5.133311162</v>
      </c>
      <c r="O294" s="23">
        <f t="shared" si="41"/>
        <v>855536.11269513599</v>
      </c>
      <c r="P294" s="23">
        <f t="shared" si="42"/>
        <v>855122.41843573004</v>
      </c>
      <c r="Q294" s="23">
        <f t="shared" si="43"/>
        <v>1360778.931184096</v>
      </c>
      <c r="R294" s="23">
        <f t="shared" si="44"/>
        <v>1940808.194320786</v>
      </c>
      <c r="S294" s="23">
        <f t="shared" si="45"/>
        <v>580029.26313669002</v>
      </c>
      <c r="T294" s="16">
        <f>IFERROR(INDEX(Cost_Components!$R$2:$R$29,MATCH(E294,Cost_Components!$A$2:$A$29,0)),"")</f>
        <v>1</v>
      </c>
      <c r="U294" s="26">
        <f>IFERROR(INDEX(Cost_Components!$Q$2:$Q$29,MATCH(E294,Cost_Components!$A$2:$A$29,0)),"")</f>
        <v>2023</v>
      </c>
      <c r="V294" s="30">
        <f>1/(1+Calculation_Assumptions!$B$5)^(B294-Calculation_Assumptions!$B$2)</f>
        <v>0.83748425668365445</v>
      </c>
      <c r="W294" s="23">
        <f t="shared" si="46"/>
        <v>1139630.9316934904</v>
      </c>
      <c r="X294" s="23">
        <f t="shared" si="47"/>
        <v>1625396.307986289</v>
      </c>
      <c r="Y294" s="23">
        <f t="shared" si="48"/>
        <v>485765.37629279867</v>
      </c>
      <c r="Z294" s="17">
        <f>IFERROR(INDEX(Cost_Components!$T$2:$T$29,MATCH(E294,Cost_Components!$A$2:$A$29,0)),"")</f>
        <v>0.8</v>
      </c>
      <c r="AA294" s="26">
        <f>IFERROR(INDEX(Cost_Components!$U$2:$U$29,MATCH(E294,Cost_Components!$A$2:$A$29,0)),"")</f>
        <v>2025</v>
      </c>
      <c r="AB294" s="26">
        <f>IFERROR(INDEX(Cost_Components!$V$2:$V$29,MATCH(E294,Cost_Components!$A$2:$A$29,0)),"")</f>
        <v>2050</v>
      </c>
      <c r="AC294" s="26">
        <f>IFERROR(INDEX(Cost_Components!$M$2:$M$29,MATCH(E294,Cost_Components!$A$2:$A$29,0)),"")</f>
        <v>30</v>
      </c>
      <c r="AD294" s="26">
        <f>IFERROR(INDEX(Cost_Components!$N$2:$N$29,MATCH(E294,Cost_Components!$A$2:$A$29,0)),"")</f>
        <v>95</v>
      </c>
      <c r="AE294" s="16" t="str">
        <f>IFERROR(INDEX(Cost_Components!$O$2:$O$29,MATCH(E294,Cost_Components!$A$2:$A$29,0)),"")</f>
        <v>Both</v>
      </c>
      <c r="AF294" s="11">
        <v>4277680.5634756796</v>
      </c>
      <c r="AG294" s="11">
        <v>4275612.0921786502</v>
      </c>
      <c r="AH294" s="23">
        <f t="shared" si="49"/>
        <v>1</v>
      </c>
    </row>
    <row r="295" spans="1:34" hidden="1">
      <c r="A295" t="s">
        <v>242</v>
      </c>
      <c r="B295" s="20">
        <v>2032</v>
      </c>
      <c r="C295" t="s">
        <v>242</v>
      </c>
      <c r="D295" t="s">
        <v>222</v>
      </c>
      <c r="E295" s="22" t="s">
        <v>329</v>
      </c>
      <c r="F295" s="22" t="s">
        <v>330</v>
      </c>
      <c r="G295" s="22" t="s">
        <v>246</v>
      </c>
      <c r="H295" s="22" t="s">
        <v>237</v>
      </c>
      <c r="I295" s="22" t="s">
        <v>309</v>
      </c>
      <c r="J295" s="17">
        <f>IFERROR(INDEX(Cost_Components!$K$2:$K$29,MATCH(E295,Cost_Components!$A$2:$A$29,0)),"")</f>
        <v>0.2</v>
      </c>
      <c r="K295" s="17">
        <f t="shared" si="40"/>
        <v>0.46076923076923082</v>
      </c>
      <c r="L295" s="17">
        <f>IFERROR(INDEX(Cost_Components!$S$2:$S$29,MATCH(E295,Cost_Components!$A$2:$A$29,0)),"")</f>
        <v>0.31</v>
      </c>
      <c r="M295" s="28">
        <f>IFERROR(INDEX(Cost_Components!$L$2:$L$29,MATCH(E295,Cost_Components!$A$2:$A$29,0)),"")</f>
        <v>1</v>
      </c>
      <c r="N295" s="29">
        <f>IFERROR(INDEX(Cost_Components!$P$2:$P$29,MATCH(E295,Cost_Components!$A$2:$A$29,0)),"")</f>
        <v>5.133311162</v>
      </c>
      <c r="O295" s="23">
        <f t="shared" si="41"/>
        <v>848238.29425936192</v>
      </c>
      <c r="P295" s="23">
        <f t="shared" si="42"/>
        <v>847726.309664272</v>
      </c>
      <c r="Q295" s="23">
        <f t="shared" si="43"/>
        <v>1349009.3075934094</v>
      </c>
      <c r="R295" s="23">
        <f t="shared" si="44"/>
        <v>2006314.1471311513</v>
      </c>
      <c r="S295" s="23">
        <f t="shared" si="45"/>
        <v>657304.83953774185</v>
      </c>
      <c r="T295" s="16">
        <f>IFERROR(INDEX(Cost_Components!$R$2:$R$29,MATCH(E295,Cost_Components!$A$2:$A$29,0)),"")</f>
        <v>1</v>
      </c>
      <c r="U295" s="26">
        <f>IFERROR(INDEX(Cost_Components!$Q$2:$Q$29,MATCH(E295,Cost_Components!$A$2:$A$29,0)),"")</f>
        <v>2023</v>
      </c>
      <c r="V295" s="30">
        <f>1/(1+Calculation_Assumptions!$B$5)^(B295-Calculation_Assumptions!$B$2)</f>
        <v>0.81309151134335378</v>
      </c>
      <c r="W295" s="23">
        <f t="shared" si="46"/>
        <v>1096868.0167273765</v>
      </c>
      <c r="X295" s="23">
        <f t="shared" si="47"/>
        <v>1631317.0021204196</v>
      </c>
      <c r="Y295" s="23">
        <f t="shared" si="48"/>
        <v>534448.98539304314</v>
      </c>
      <c r="Z295" s="17">
        <f>IFERROR(INDEX(Cost_Components!$T$2:$T$29,MATCH(E295,Cost_Components!$A$2:$A$29,0)),"")</f>
        <v>0.8</v>
      </c>
      <c r="AA295" s="26">
        <f>IFERROR(INDEX(Cost_Components!$U$2:$U$29,MATCH(E295,Cost_Components!$A$2:$A$29,0)),"")</f>
        <v>2025</v>
      </c>
      <c r="AB295" s="26">
        <f>IFERROR(INDEX(Cost_Components!$V$2:$V$29,MATCH(E295,Cost_Components!$A$2:$A$29,0)),"")</f>
        <v>2050</v>
      </c>
      <c r="AC295" s="26">
        <f>IFERROR(INDEX(Cost_Components!$M$2:$M$29,MATCH(E295,Cost_Components!$A$2:$A$29,0)),"")</f>
        <v>30</v>
      </c>
      <c r="AD295" s="26">
        <f>IFERROR(INDEX(Cost_Components!$N$2:$N$29,MATCH(E295,Cost_Components!$A$2:$A$29,0)),"")</f>
        <v>95</v>
      </c>
      <c r="AE295" s="16" t="str">
        <f>IFERROR(INDEX(Cost_Components!$O$2:$O$29,MATCH(E295,Cost_Components!$A$2:$A$29,0)),"")</f>
        <v>Both</v>
      </c>
      <c r="AF295" s="11">
        <v>4241191.4712968096</v>
      </c>
      <c r="AG295" s="11">
        <v>4238631.5483213598</v>
      </c>
      <c r="AH295" s="23">
        <f t="shared" si="49"/>
        <v>1</v>
      </c>
    </row>
    <row r="296" spans="1:34" hidden="1">
      <c r="A296" t="s">
        <v>242</v>
      </c>
      <c r="B296" s="20">
        <v>2033</v>
      </c>
      <c r="C296" t="s">
        <v>242</v>
      </c>
      <c r="D296" t="s">
        <v>222</v>
      </c>
      <c r="E296" s="22" t="s">
        <v>329</v>
      </c>
      <c r="F296" s="22" t="s">
        <v>330</v>
      </c>
      <c r="G296" s="22" t="s">
        <v>246</v>
      </c>
      <c r="H296" s="22" t="s">
        <v>237</v>
      </c>
      <c r="I296" s="22" t="s">
        <v>309</v>
      </c>
      <c r="J296" s="17">
        <f>IFERROR(INDEX(Cost_Components!$K$2:$K$29,MATCH(E296,Cost_Components!$A$2:$A$29,0)),"")</f>
        <v>0.2</v>
      </c>
      <c r="K296" s="17">
        <f t="shared" si="40"/>
        <v>0.47961538461538467</v>
      </c>
      <c r="L296" s="17">
        <f>IFERROR(INDEX(Cost_Components!$S$2:$S$29,MATCH(E296,Cost_Components!$A$2:$A$29,0)),"")</f>
        <v>0.31</v>
      </c>
      <c r="M296" s="28">
        <f>IFERROR(INDEX(Cost_Components!$L$2:$L$29,MATCH(E296,Cost_Components!$A$2:$A$29,0)),"")</f>
        <v>1</v>
      </c>
      <c r="N296" s="29">
        <f>IFERROR(INDEX(Cost_Components!$P$2:$P$29,MATCH(E296,Cost_Components!$A$2:$A$29,0)),"")</f>
        <v>5.133311162</v>
      </c>
      <c r="O296" s="23">
        <f t="shared" si="41"/>
        <v>843131.68863863801</v>
      </c>
      <c r="P296" s="23">
        <f t="shared" si="42"/>
        <v>842514.86320016801</v>
      </c>
      <c r="Q296" s="23">
        <f t="shared" si="43"/>
        <v>1340716.1949390608</v>
      </c>
      <c r="R296" s="23">
        <f t="shared" si="44"/>
        <v>2075802.8705695434</v>
      </c>
      <c r="S296" s="23">
        <f t="shared" si="45"/>
        <v>735086.67563048261</v>
      </c>
      <c r="T296" s="16">
        <f>IFERROR(INDEX(Cost_Components!$R$2:$R$29,MATCH(E296,Cost_Components!$A$2:$A$29,0)),"")</f>
        <v>1</v>
      </c>
      <c r="U296" s="26">
        <f>IFERROR(INDEX(Cost_Components!$Q$2:$Q$29,MATCH(E296,Cost_Components!$A$2:$A$29,0)),"")</f>
        <v>2023</v>
      </c>
      <c r="V296" s="30">
        <f>1/(1+Calculation_Assumptions!$B$5)^(B296-Calculation_Assumptions!$B$2)</f>
        <v>0.78940923431393573</v>
      </c>
      <c r="W296" s="23">
        <f t="shared" si="46"/>
        <v>1058373.7448791375</v>
      </c>
      <c r="X296" s="23">
        <f t="shared" si="47"/>
        <v>1638657.9546429731</v>
      </c>
      <c r="Y296" s="23">
        <f t="shared" si="48"/>
        <v>580284.20976383577</v>
      </c>
      <c r="Z296" s="17">
        <f>IFERROR(INDEX(Cost_Components!$T$2:$T$29,MATCH(E296,Cost_Components!$A$2:$A$29,0)),"")</f>
        <v>0.8</v>
      </c>
      <c r="AA296" s="26">
        <f>IFERROR(INDEX(Cost_Components!$U$2:$U$29,MATCH(E296,Cost_Components!$A$2:$A$29,0)),"")</f>
        <v>2025</v>
      </c>
      <c r="AB296" s="26">
        <f>IFERROR(INDEX(Cost_Components!$V$2:$V$29,MATCH(E296,Cost_Components!$A$2:$A$29,0)),"")</f>
        <v>2050</v>
      </c>
      <c r="AC296" s="26">
        <f>IFERROR(INDEX(Cost_Components!$M$2:$M$29,MATCH(E296,Cost_Components!$A$2:$A$29,0)),"")</f>
        <v>30</v>
      </c>
      <c r="AD296" s="26">
        <f>IFERROR(INDEX(Cost_Components!$N$2:$N$29,MATCH(E296,Cost_Components!$A$2:$A$29,0)),"")</f>
        <v>95</v>
      </c>
      <c r="AE296" s="16" t="str">
        <f>IFERROR(INDEX(Cost_Components!$O$2:$O$29,MATCH(E296,Cost_Components!$A$2:$A$29,0)),"")</f>
        <v>Both</v>
      </c>
      <c r="AF296" s="11">
        <v>4215658.4431931898</v>
      </c>
      <c r="AG296" s="11">
        <v>4212574.3160008397</v>
      </c>
      <c r="AH296" s="23">
        <f t="shared" si="49"/>
        <v>1</v>
      </c>
    </row>
    <row r="297" spans="1:34" hidden="1">
      <c r="A297" t="s">
        <v>242</v>
      </c>
      <c r="B297" s="20">
        <v>2034</v>
      </c>
      <c r="C297" t="s">
        <v>242</v>
      </c>
      <c r="D297" t="s">
        <v>222</v>
      </c>
      <c r="E297" s="22" t="s">
        <v>329</v>
      </c>
      <c r="F297" s="22" t="s">
        <v>330</v>
      </c>
      <c r="G297" s="22" t="s">
        <v>246</v>
      </c>
      <c r="H297" s="22" t="s">
        <v>237</v>
      </c>
      <c r="I297" s="22" t="s">
        <v>309</v>
      </c>
      <c r="J297" s="17">
        <f>IFERROR(INDEX(Cost_Components!$K$2:$K$29,MATCH(E297,Cost_Components!$A$2:$A$29,0)),"")</f>
        <v>0.2</v>
      </c>
      <c r="K297" s="17">
        <f t="shared" si="40"/>
        <v>0.49846153846153851</v>
      </c>
      <c r="L297" s="17">
        <f>IFERROR(INDEX(Cost_Components!$S$2:$S$29,MATCH(E297,Cost_Components!$A$2:$A$29,0)),"")</f>
        <v>0.31</v>
      </c>
      <c r="M297" s="28">
        <f>IFERROR(INDEX(Cost_Components!$L$2:$L$29,MATCH(E297,Cost_Components!$A$2:$A$29,0)),"")</f>
        <v>1</v>
      </c>
      <c r="N297" s="29">
        <f>IFERROR(INDEX(Cost_Components!$P$2:$P$29,MATCH(E297,Cost_Components!$A$2:$A$29,0)),"")</f>
        <v>5.133311162</v>
      </c>
      <c r="O297" s="23">
        <f t="shared" si="41"/>
        <v>839983.74193223612</v>
      </c>
      <c r="P297" s="23">
        <f t="shared" si="42"/>
        <v>839256.16560141416</v>
      </c>
      <c r="Q297" s="23">
        <f t="shared" si="43"/>
        <v>1335530.5432243084</v>
      </c>
      <c r="R297" s="23">
        <f t="shared" si="44"/>
        <v>2149315.27007447</v>
      </c>
      <c r="S297" s="23">
        <f t="shared" si="45"/>
        <v>813784.72685016156</v>
      </c>
      <c r="T297" s="16">
        <f>IFERROR(INDEX(Cost_Components!$R$2:$R$29,MATCH(E297,Cost_Components!$A$2:$A$29,0)),"")</f>
        <v>1</v>
      </c>
      <c r="U297" s="26">
        <f>IFERROR(INDEX(Cost_Components!$Q$2:$Q$29,MATCH(E297,Cost_Components!$A$2:$A$29,0)),"")</f>
        <v>2023</v>
      </c>
      <c r="V297" s="30">
        <f>1/(1+Calculation_Assumptions!$B$5)^(B297-Calculation_Assumptions!$B$2)</f>
        <v>0.76641673234362695</v>
      </c>
      <c r="W297" s="23">
        <f t="shared" si="46"/>
        <v>1023572.9548830835</v>
      </c>
      <c r="X297" s="23">
        <f t="shared" si="47"/>
        <v>1647271.1860667353</v>
      </c>
      <c r="Y297" s="23">
        <f t="shared" si="48"/>
        <v>623698.23118365183</v>
      </c>
      <c r="Z297" s="17">
        <f>IFERROR(INDEX(Cost_Components!$T$2:$T$29,MATCH(E297,Cost_Components!$A$2:$A$29,0)),"")</f>
        <v>0.8</v>
      </c>
      <c r="AA297" s="26">
        <f>IFERROR(INDEX(Cost_Components!$U$2:$U$29,MATCH(E297,Cost_Components!$A$2:$A$29,0)),"")</f>
        <v>2025</v>
      </c>
      <c r="AB297" s="26">
        <f>IFERROR(INDEX(Cost_Components!$V$2:$V$29,MATCH(E297,Cost_Components!$A$2:$A$29,0)),"")</f>
        <v>2050</v>
      </c>
      <c r="AC297" s="26">
        <f>IFERROR(INDEX(Cost_Components!$M$2:$M$29,MATCH(E297,Cost_Components!$A$2:$A$29,0)),"")</f>
        <v>30</v>
      </c>
      <c r="AD297" s="26">
        <f>IFERROR(INDEX(Cost_Components!$N$2:$N$29,MATCH(E297,Cost_Components!$A$2:$A$29,0)),"")</f>
        <v>95</v>
      </c>
      <c r="AE297" s="16" t="str">
        <f>IFERROR(INDEX(Cost_Components!$O$2:$O$29,MATCH(E297,Cost_Components!$A$2:$A$29,0)),"")</f>
        <v>Both</v>
      </c>
      <c r="AF297" s="11">
        <v>4199918.7096611802</v>
      </c>
      <c r="AG297" s="11">
        <v>4196280.8280070703</v>
      </c>
      <c r="AH297" s="23">
        <f t="shared" si="49"/>
        <v>1</v>
      </c>
    </row>
    <row r="298" spans="1:34" hidden="1">
      <c r="A298" t="s">
        <v>242</v>
      </c>
      <c r="B298" s="20">
        <v>2035</v>
      </c>
      <c r="C298" t="s">
        <v>242</v>
      </c>
      <c r="D298" t="s">
        <v>222</v>
      </c>
      <c r="E298" s="22" t="s">
        <v>329</v>
      </c>
      <c r="F298" s="22" t="s">
        <v>330</v>
      </c>
      <c r="G298" s="22" t="s">
        <v>246</v>
      </c>
      <c r="H298" s="22" t="s">
        <v>237</v>
      </c>
      <c r="I298" s="22" t="s">
        <v>309</v>
      </c>
      <c r="J298" s="17">
        <f>IFERROR(INDEX(Cost_Components!$K$2:$K$29,MATCH(E298,Cost_Components!$A$2:$A$29,0)),"")</f>
        <v>0.2</v>
      </c>
      <c r="K298" s="17">
        <f t="shared" si="40"/>
        <v>0.51730769230769236</v>
      </c>
      <c r="L298" s="17">
        <f>IFERROR(INDEX(Cost_Components!$S$2:$S$29,MATCH(E298,Cost_Components!$A$2:$A$29,0)),"")</f>
        <v>0.31</v>
      </c>
      <c r="M298" s="28">
        <f>IFERROR(INDEX(Cost_Components!$L$2:$L$29,MATCH(E298,Cost_Components!$A$2:$A$29,0)),"")</f>
        <v>1</v>
      </c>
      <c r="N298" s="29">
        <f>IFERROR(INDEX(Cost_Components!$P$2:$P$29,MATCH(E298,Cost_Components!$A$2:$A$29,0)),"")</f>
        <v>5.133311162</v>
      </c>
      <c r="O298" s="23">
        <f t="shared" si="41"/>
        <v>838769.6916145361</v>
      </c>
      <c r="P298" s="23">
        <f t="shared" si="42"/>
        <v>837925.94782743405</v>
      </c>
      <c r="Q298" s="23">
        <f t="shared" si="43"/>
        <v>1333413.732482719</v>
      </c>
      <c r="R298" s="23">
        <f t="shared" si="44"/>
        <v>2227354.0493538096</v>
      </c>
      <c r="S298" s="23">
        <f t="shared" si="45"/>
        <v>893940.31687109056</v>
      </c>
      <c r="T298" s="16">
        <f>IFERROR(INDEX(Cost_Components!$R$2:$R$29,MATCH(E298,Cost_Components!$A$2:$A$29,0)),"")</f>
        <v>1</v>
      </c>
      <c r="U298" s="26">
        <f>IFERROR(INDEX(Cost_Components!$Q$2:$Q$29,MATCH(E298,Cost_Components!$A$2:$A$29,0)),"")</f>
        <v>2023</v>
      </c>
      <c r="V298" s="30">
        <f>1/(1+Calculation_Assumptions!$B$5)^(B298-Calculation_Assumptions!$B$2)</f>
        <v>0.74409391489672516</v>
      </c>
      <c r="W298" s="23">
        <f t="shared" si="46"/>
        <v>992185.04438012093</v>
      </c>
      <c r="X298" s="23">
        <f t="shared" si="47"/>
        <v>1657360.5944447496</v>
      </c>
      <c r="Y298" s="23">
        <f t="shared" si="48"/>
        <v>665175.55006462883</v>
      </c>
      <c r="Z298" s="17">
        <f>IFERROR(INDEX(Cost_Components!$T$2:$T$29,MATCH(E298,Cost_Components!$A$2:$A$29,0)),"")</f>
        <v>0.8</v>
      </c>
      <c r="AA298" s="26">
        <f>IFERROR(INDEX(Cost_Components!$U$2:$U$29,MATCH(E298,Cost_Components!$A$2:$A$29,0)),"")</f>
        <v>2025</v>
      </c>
      <c r="AB298" s="26">
        <f>IFERROR(INDEX(Cost_Components!$V$2:$V$29,MATCH(E298,Cost_Components!$A$2:$A$29,0)),"")</f>
        <v>2050</v>
      </c>
      <c r="AC298" s="26">
        <f>IFERROR(INDEX(Cost_Components!$M$2:$M$29,MATCH(E298,Cost_Components!$A$2:$A$29,0)),"")</f>
        <v>30</v>
      </c>
      <c r="AD298" s="26">
        <f>IFERROR(INDEX(Cost_Components!$N$2:$N$29,MATCH(E298,Cost_Components!$A$2:$A$29,0)),"")</f>
        <v>95</v>
      </c>
      <c r="AE298" s="16" t="str">
        <f>IFERROR(INDEX(Cost_Components!$O$2:$O$29,MATCH(E298,Cost_Components!$A$2:$A$29,0)),"")</f>
        <v>Both</v>
      </c>
      <c r="AF298" s="11">
        <v>4193848.45807268</v>
      </c>
      <c r="AG298" s="11">
        <v>4189629.7391371699</v>
      </c>
      <c r="AH298" s="23">
        <f t="shared" si="49"/>
        <v>1</v>
      </c>
    </row>
    <row r="299" spans="1:34" hidden="1">
      <c r="A299" t="s">
        <v>242</v>
      </c>
      <c r="B299" s="20">
        <v>2036</v>
      </c>
      <c r="C299" t="s">
        <v>242</v>
      </c>
      <c r="D299" t="s">
        <v>222</v>
      </c>
      <c r="E299" s="22" t="s">
        <v>329</v>
      </c>
      <c r="F299" s="22" t="s">
        <v>330</v>
      </c>
      <c r="G299" s="22" t="s">
        <v>246</v>
      </c>
      <c r="H299" s="22" t="s">
        <v>237</v>
      </c>
      <c r="I299" s="22" t="s">
        <v>309</v>
      </c>
      <c r="J299" s="17">
        <f>IFERROR(INDEX(Cost_Components!$K$2:$K$29,MATCH(E299,Cost_Components!$A$2:$A$29,0)),"")</f>
        <v>0.2</v>
      </c>
      <c r="K299" s="17">
        <f t="shared" si="40"/>
        <v>0.5361538461538462</v>
      </c>
      <c r="L299" s="17">
        <f>IFERROR(INDEX(Cost_Components!$S$2:$S$29,MATCH(E299,Cost_Components!$A$2:$A$29,0)),"")</f>
        <v>0.31</v>
      </c>
      <c r="M299" s="28">
        <f>IFERROR(INDEX(Cost_Components!$L$2:$L$29,MATCH(E299,Cost_Components!$A$2:$A$29,0)),"")</f>
        <v>1</v>
      </c>
      <c r="N299" s="29">
        <f>IFERROR(INDEX(Cost_Components!$P$2:$P$29,MATCH(E299,Cost_Components!$A$2:$A$29,0)),"")</f>
        <v>5.133311162</v>
      </c>
      <c r="O299" s="23">
        <f t="shared" si="41"/>
        <v>839330.08196366602</v>
      </c>
      <c r="P299" s="23">
        <f t="shared" si="42"/>
        <v>838365.06215011002</v>
      </c>
      <c r="Q299" s="23">
        <f t="shared" si="43"/>
        <v>1334112.5067234549</v>
      </c>
      <c r="R299" s="23">
        <f t="shared" si="44"/>
        <v>2310041.6210826798</v>
      </c>
      <c r="S299" s="23">
        <f t="shared" si="45"/>
        <v>975929.11435922491</v>
      </c>
      <c r="T299" s="16">
        <f>IFERROR(INDEX(Cost_Components!$R$2:$R$29,MATCH(E299,Cost_Components!$A$2:$A$29,0)),"")</f>
        <v>1</v>
      </c>
      <c r="U299" s="26">
        <f>IFERROR(INDEX(Cost_Components!$Q$2:$Q$29,MATCH(E299,Cost_Components!$A$2:$A$29,0)),"")</f>
        <v>2023</v>
      </c>
      <c r="V299" s="30">
        <f>1/(1+Calculation_Assumptions!$B$5)^(B299-Calculation_Assumptions!$B$2)</f>
        <v>0.72242127659876232</v>
      </c>
      <c r="W299" s="23">
        <f t="shared" si="46"/>
        <v>963791.26023353322</v>
      </c>
      <c r="X299" s="23">
        <f t="shared" si="47"/>
        <v>1668823.2168988239</v>
      </c>
      <c r="Y299" s="23">
        <f t="shared" si="48"/>
        <v>705031.95666529075</v>
      </c>
      <c r="Z299" s="17">
        <f>IFERROR(INDEX(Cost_Components!$T$2:$T$29,MATCH(E299,Cost_Components!$A$2:$A$29,0)),"")</f>
        <v>0.8</v>
      </c>
      <c r="AA299" s="26">
        <f>IFERROR(INDEX(Cost_Components!$U$2:$U$29,MATCH(E299,Cost_Components!$A$2:$A$29,0)),"")</f>
        <v>2025</v>
      </c>
      <c r="AB299" s="26">
        <f>IFERROR(INDEX(Cost_Components!$V$2:$V$29,MATCH(E299,Cost_Components!$A$2:$A$29,0)),"")</f>
        <v>2050</v>
      </c>
      <c r="AC299" s="26">
        <f>IFERROR(INDEX(Cost_Components!$M$2:$M$29,MATCH(E299,Cost_Components!$A$2:$A$29,0)),"")</f>
        <v>30</v>
      </c>
      <c r="AD299" s="26">
        <f>IFERROR(INDEX(Cost_Components!$N$2:$N$29,MATCH(E299,Cost_Components!$A$2:$A$29,0)),"")</f>
        <v>95</v>
      </c>
      <c r="AE299" s="16" t="str">
        <f>IFERROR(INDEX(Cost_Components!$O$2:$O$29,MATCH(E299,Cost_Components!$A$2:$A$29,0)),"")</f>
        <v>Both</v>
      </c>
      <c r="AF299" s="11">
        <v>4196650.4098183298</v>
      </c>
      <c r="AG299" s="11">
        <v>4191825.3107505501</v>
      </c>
      <c r="AH299" s="23">
        <f t="shared" si="49"/>
        <v>1</v>
      </c>
    </row>
    <row r="300" spans="1:34" hidden="1">
      <c r="A300" t="s">
        <v>242</v>
      </c>
      <c r="B300" s="20">
        <v>2037</v>
      </c>
      <c r="C300" t="s">
        <v>242</v>
      </c>
      <c r="D300" t="s">
        <v>222</v>
      </c>
      <c r="E300" s="22" t="s">
        <v>329</v>
      </c>
      <c r="F300" s="22" t="s">
        <v>330</v>
      </c>
      <c r="G300" s="22" t="s">
        <v>246</v>
      </c>
      <c r="H300" s="22" t="s">
        <v>237</v>
      </c>
      <c r="I300" s="22" t="s">
        <v>309</v>
      </c>
      <c r="J300" s="17">
        <f>IFERROR(INDEX(Cost_Components!$K$2:$K$29,MATCH(E300,Cost_Components!$A$2:$A$29,0)),"")</f>
        <v>0.2</v>
      </c>
      <c r="K300" s="17">
        <f t="shared" si="40"/>
        <v>0.55500000000000005</v>
      </c>
      <c r="L300" s="17">
        <f>IFERROR(INDEX(Cost_Components!$S$2:$S$29,MATCH(E300,Cost_Components!$A$2:$A$29,0)),"")</f>
        <v>0.31</v>
      </c>
      <c r="M300" s="28">
        <f>IFERROR(INDEX(Cost_Components!$L$2:$L$29,MATCH(E300,Cost_Components!$A$2:$A$29,0)),"")</f>
        <v>1</v>
      </c>
      <c r="N300" s="29">
        <f>IFERROR(INDEX(Cost_Components!$P$2:$P$29,MATCH(E300,Cost_Components!$A$2:$A$29,0)),"")</f>
        <v>5.133311162</v>
      </c>
      <c r="O300" s="23">
        <f t="shared" si="41"/>
        <v>841453.02233234001</v>
      </c>
      <c r="P300" s="23">
        <f t="shared" si="42"/>
        <v>840361.73582778592</v>
      </c>
      <c r="Q300" s="23">
        <f t="shared" si="43"/>
        <v>1337289.8663791653</v>
      </c>
      <c r="R300" s="23">
        <f t="shared" si="44"/>
        <v>2397289.3064696663</v>
      </c>
      <c r="S300" s="23">
        <f t="shared" si="45"/>
        <v>1059999.440090501</v>
      </c>
      <c r="T300" s="16">
        <f>IFERROR(INDEX(Cost_Components!$R$2:$R$29,MATCH(E300,Cost_Components!$A$2:$A$29,0)),"")</f>
        <v>1</v>
      </c>
      <c r="U300" s="26">
        <f>IFERROR(INDEX(Cost_Components!$Q$2:$Q$29,MATCH(E300,Cost_Components!$A$2:$A$29,0)),"")</f>
        <v>2023</v>
      </c>
      <c r="V300" s="30">
        <f>1/(1+Calculation_Assumptions!$B$5)^(B300-Calculation_Assumptions!$B$2)</f>
        <v>0.70137988019297326</v>
      </c>
      <c r="W300" s="23">
        <f t="shared" si="46"/>
        <v>937948.2062642962</v>
      </c>
      <c r="X300" s="23">
        <f t="shared" si="47"/>
        <v>1681410.4865595906</v>
      </c>
      <c r="Y300" s="23">
        <f t="shared" si="48"/>
        <v>743462.28029529436</v>
      </c>
      <c r="Z300" s="17">
        <f>IFERROR(INDEX(Cost_Components!$T$2:$T$29,MATCH(E300,Cost_Components!$A$2:$A$29,0)),"")</f>
        <v>0.8</v>
      </c>
      <c r="AA300" s="26">
        <f>IFERROR(INDEX(Cost_Components!$U$2:$U$29,MATCH(E300,Cost_Components!$A$2:$A$29,0)),"")</f>
        <v>2025</v>
      </c>
      <c r="AB300" s="26">
        <f>IFERROR(INDEX(Cost_Components!$V$2:$V$29,MATCH(E300,Cost_Components!$A$2:$A$29,0)),"")</f>
        <v>2050</v>
      </c>
      <c r="AC300" s="26">
        <f>IFERROR(INDEX(Cost_Components!$M$2:$M$29,MATCH(E300,Cost_Components!$A$2:$A$29,0)),"")</f>
        <v>30</v>
      </c>
      <c r="AD300" s="26">
        <f>IFERROR(INDEX(Cost_Components!$N$2:$N$29,MATCH(E300,Cost_Components!$A$2:$A$29,0)),"")</f>
        <v>95</v>
      </c>
      <c r="AE300" s="16" t="str">
        <f>IFERROR(INDEX(Cost_Components!$O$2:$O$29,MATCH(E300,Cost_Components!$A$2:$A$29,0)),"")</f>
        <v>Both</v>
      </c>
      <c r="AF300" s="11">
        <v>4207265.1116616996</v>
      </c>
      <c r="AG300" s="11">
        <v>4201808.6791389296</v>
      </c>
      <c r="AH300" s="23">
        <f t="shared" si="49"/>
        <v>1</v>
      </c>
    </row>
    <row r="301" spans="1:34" hidden="1">
      <c r="A301" t="s">
        <v>242</v>
      </c>
      <c r="B301" s="20">
        <v>2038</v>
      </c>
      <c r="C301" t="s">
        <v>242</v>
      </c>
      <c r="D301" t="s">
        <v>222</v>
      </c>
      <c r="E301" s="22" t="s">
        <v>329</v>
      </c>
      <c r="F301" s="22" t="s">
        <v>330</v>
      </c>
      <c r="G301" s="22" t="s">
        <v>246</v>
      </c>
      <c r="H301" s="22" t="s">
        <v>237</v>
      </c>
      <c r="I301" s="22" t="s">
        <v>309</v>
      </c>
      <c r="J301" s="17">
        <f>IFERROR(INDEX(Cost_Components!$K$2:$K$29,MATCH(E301,Cost_Components!$A$2:$A$29,0)),"")</f>
        <v>0.2</v>
      </c>
      <c r="K301" s="17">
        <f t="shared" si="40"/>
        <v>0.57384615384615389</v>
      </c>
      <c r="L301" s="17">
        <f>IFERROR(INDEX(Cost_Components!$S$2:$S$29,MATCH(E301,Cost_Components!$A$2:$A$29,0)),"")</f>
        <v>0.31</v>
      </c>
      <c r="M301" s="28">
        <f>IFERROR(INDEX(Cost_Components!$L$2:$L$29,MATCH(E301,Cost_Components!$A$2:$A$29,0)),"")</f>
        <v>1</v>
      </c>
      <c r="N301" s="29">
        <f>IFERROR(INDEX(Cost_Components!$P$2:$P$29,MATCH(E301,Cost_Components!$A$2:$A$29,0)),"")</f>
        <v>5.133311162</v>
      </c>
      <c r="O301" s="23">
        <f t="shared" si="41"/>
        <v>844947.338636072</v>
      </c>
      <c r="P301" s="23">
        <f t="shared" si="42"/>
        <v>843724.84889237606</v>
      </c>
      <c r="Q301" s="23">
        <f t="shared" si="43"/>
        <v>1342641.6771875592</v>
      </c>
      <c r="R301" s="23">
        <f t="shared" si="44"/>
        <v>2488987.4562485893</v>
      </c>
      <c r="S301" s="23">
        <f t="shared" si="45"/>
        <v>1146345.7790610301</v>
      </c>
      <c r="T301" s="16">
        <f>IFERROR(INDEX(Cost_Components!$R$2:$R$29,MATCH(E301,Cost_Components!$A$2:$A$29,0)),"")</f>
        <v>1</v>
      </c>
      <c r="U301" s="26">
        <f>IFERROR(INDEX(Cost_Components!$Q$2:$Q$29,MATCH(E301,Cost_Components!$A$2:$A$29,0)),"")</f>
        <v>2023</v>
      </c>
      <c r="V301" s="30">
        <f>1/(1+Calculation_Assumptions!$B$5)^(B301-Calculation_Assumptions!$B$2)</f>
        <v>0.68095133999317792</v>
      </c>
      <c r="W301" s="23">
        <f t="shared" si="46"/>
        <v>914273.6492115563</v>
      </c>
      <c r="X301" s="23">
        <f t="shared" si="47"/>
        <v>1694879.3435586882</v>
      </c>
      <c r="Y301" s="23">
        <f t="shared" si="48"/>
        <v>780605.694347132</v>
      </c>
      <c r="Z301" s="17">
        <f>IFERROR(INDEX(Cost_Components!$T$2:$T$29,MATCH(E301,Cost_Components!$A$2:$A$29,0)),"")</f>
        <v>0.8</v>
      </c>
      <c r="AA301" s="26">
        <f>IFERROR(INDEX(Cost_Components!$U$2:$U$29,MATCH(E301,Cost_Components!$A$2:$A$29,0)),"")</f>
        <v>2025</v>
      </c>
      <c r="AB301" s="26">
        <f>IFERROR(INDEX(Cost_Components!$V$2:$V$29,MATCH(E301,Cost_Components!$A$2:$A$29,0)),"")</f>
        <v>2050</v>
      </c>
      <c r="AC301" s="26">
        <f>IFERROR(INDEX(Cost_Components!$M$2:$M$29,MATCH(E301,Cost_Components!$A$2:$A$29,0)),"")</f>
        <v>30</v>
      </c>
      <c r="AD301" s="26">
        <f>IFERROR(INDEX(Cost_Components!$N$2:$N$29,MATCH(E301,Cost_Components!$A$2:$A$29,0)),"")</f>
        <v>95</v>
      </c>
      <c r="AE301" s="16" t="str">
        <f>IFERROR(INDEX(Cost_Components!$O$2:$O$29,MATCH(E301,Cost_Components!$A$2:$A$29,0)),"")</f>
        <v>Both</v>
      </c>
      <c r="AF301" s="11">
        <v>4224736.6931803599</v>
      </c>
      <c r="AG301" s="11">
        <v>4218624.2444618801</v>
      </c>
      <c r="AH301" s="23">
        <f t="shared" si="49"/>
        <v>1</v>
      </c>
    </row>
    <row r="302" spans="1:34" hidden="1">
      <c r="A302" t="s">
        <v>242</v>
      </c>
      <c r="B302" s="20">
        <v>2039</v>
      </c>
      <c r="C302" t="s">
        <v>242</v>
      </c>
      <c r="D302" t="s">
        <v>222</v>
      </c>
      <c r="E302" s="22" t="s">
        <v>329</v>
      </c>
      <c r="F302" s="22" t="s">
        <v>330</v>
      </c>
      <c r="G302" s="22" t="s">
        <v>246</v>
      </c>
      <c r="H302" s="22" t="s">
        <v>237</v>
      </c>
      <c r="I302" s="22" t="s">
        <v>309</v>
      </c>
      <c r="J302" s="17">
        <f>IFERROR(INDEX(Cost_Components!$K$2:$K$29,MATCH(E302,Cost_Components!$A$2:$A$29,0)),"")</f>
        <v>0.2</v>
      </c>
      <c r="K302" s="17">
        <f t="shared" si="40"/>
        <v>0.59269230769230763</v>
      </c>
      <c r="L302" s="17">
        <f>IFERROR(INDEX(Cost_Components!$S$2:$S$29,MATCH(E302,Cost_Components!$A$2:$A$29,0)),"")</f>
        <v>0.31</v>
      </c>
      <c r="M302" s="28">
        <f>IFERROR(INDEX(Cost_Components!$L$2:$L$29,MATCH(E302,Cost_Components!$A$2:$A$29,0)),"")</f>
        <v>1</v>
      </c>
      <c r="N302" s="29">
        <f>IFERROR(INDEX(Cost_Components!$P$2:$P$29,MATCH(E302,Cost_Components!$A$2:$A$29,0)),"")</f>
        <v>5.133311162</v>
      </c>
      <c r="O302" s="23">
        <f t="shared" si="41"/>
        <v>849607.70650015818</v>
      </c>
      <c r="P302" s="23">
        <f t="shared" si="42"/>
        <v>848249.05480125605</v>
      </c>
      <c r="Q302" s="23">
        <f t="shared" si="43"/>
        <v>1349841.1657618436</v>
      </c>
      <c r="R302" s="23">
        <f t="shared" si="44"/>
        <v>2584909.3901133691</v>
      </c>
      <c r="S302" s="23">
        <f t="shared" si="45"/>
        <v>1235068.2243515255</v>
      </c>
      <c r="T302" s="16">
        <f>IFERROR(INDEX(Cost_Components!$R$2:$R$29,MATCH(E302,Cost_Components!$A$2:$A$29,0)),"")</f>
        <v>1</v>
      </c>
      <c r="U302" s="26">
        <f>IFERROR(INDEX(Cost_Components!$Q$2:$Q$29,MATCH(E302,Cost_Components!$A$2:$A$29,0)),"")</f>
        <v>2023</v>
      </c>
      <c r="V302" s="30">
        <f>1/(1+Calculation_Assumptions!$B$5)^(B302-Calculation_Assumptions!$B$2)</f>
        <v>0.66111780581861923</v>
      </c>
      <c r="W302" s="23">
        <f t="shared" si="46"/>
        <v>892404.02971211704</v>
      </c>
      <c r="X302" s="23">
        <f t="shared" si="47"/>
        <v>1708929.6242316959</v>
      </c>
      <c r="Y302" s="23">
        <f t="shared" si="48"/>
        <v>816525.59451957874</v>
      </c>
      <c r="Z302" s="17">
        <f>IFERROR(INDEX(Cost_Components!$T$2:$T$29,MATCH(E302,Cost_Components!$A$2:$A$29,0)),"")</f>
        <v>0.8</v>
      </c>
      <c r="AA302" s="26">
        <f>IFERROR(INDEX(Cost_Components!$U$2:$U$29,MATCH(E302,Cost_Components!$A$2:$A$29,0)),"")</f>
        <v>2025</v>
      </c>
      <c r="AB302" s="26">
        <f>IFERROR(INDEX(Cost_Components!$V$2:$V$29,MATCH(E302,Cost_Components!$A$2:$A$29,0)),"")</f>
        <v>2050</v>
      </c>
      <c r="AC302" s="26">
        <f>IFERROR(INDEX(Cost_Components!$M$2:$M$29,MATCH(E302,Cost_Components!$A$2:$A$29,0)),"")</f>
        <v>30</v>
      </c>
      <c r="AD302" s="26">
        <f>IFERROR(INDEX(Cost_Components!$N$2:$N$29,MATCH(E302,Cost_Components!$A$2:$A$29,0)),"")</f>
        <v>95</v>
      </c>
      <c r="AE302" s="16" t="str">
        <f>IFERROR(INDEX(Cost_Components!$O$2:$O$29,MATCH(E302,Cost_Components!$A$2:$A$29,0)),"")</f>
        <v>Both</v>
      </c>
      <c r="AF302" s="11">
        <v>4248038.5325007904</v>
      </c>
      <c r="AG302" s="11">
        <v>4241245.2740062801</v>
      </c>
      <c r="AH302" s="23">
        <f t="shared" si="49"/>
        <v>1</v>
      </c>
    </row>
    <row r="303" spans="1:34" hidden="1">
      <c r="A303" t="s">
        <v>242</v>
      </c>
      <c r="B303" s="20">
        <v>2040</v>
      </c>
      <c r="C303" t="s">
        <v>242</v>
      </c>
      <c r="D303" t="s">
        <v>222</v>
      </c>
      <c r="E303" s="22" t="s">
        <v>329</v>
      </c>
      <c r="F303" s="22" t="s">
        <v>330</v>
      </c>
      <c r="G303" s="22" t="s">
        <v>246</v>
      </c>
      <c r="H303" s="22" t="s">
        <v>237</v>
      </c>
      <c r="I303" s="22" t="s">
        <v>309</v>
      </c>
      <c r="J303" s="17">
        <f>IFERROR(INDEX(Cost_Components!$K$2:$K$29,MATCH(E303,Cost_Components!$A$2:$A$29,0)),"")</f>
        <v>0.2</v>
      </c>
      <c r="K303" s="17">
        <f t="shared" si="40"/>
        <v>0.61153846153846159</v>
      </c>
      <c r="L303" s="17">
        <f>IFERROR(INDEX(Cost_Components!$S$2:$S$29,MATCH(E303,Cost_Components!$A$2:$A$29,0)),"")</f>
        <v>0.31</v>
      </c>
      <c r="M303" s="28">
        <f>IFERROR(INDEX(Cost_Components!$L$2:$L$29,MATCH(E303,Cost_Components!$A$2:$A$29,0)),"")</f>
        <v>1</v>
      </c>
      <c r="N303" s="29">
        <f>IFERROR(INDEX(Cost_Components!$P$2:$P$29,MATCH(E303,Cost_Components!$A$2:$A$29,0)),"")</f>
        <v>5.133311162</v>
      </c>
      <c r="O303" s="23">
        <f t="shared" si="41"/>
        <v>855364.91908818414</v>
      </c>
      <c r="P303" s="23">
        <f t="shared" si="42"/>
        <v>853865.26612424001</v>
      </c>
      <c r="Q303" s="23">
        <f t="shared" si="43"/>
        <v>1358778.3914462952</v>
      </c>
      <c r="R303" s="23">
        <f t="shared" si="44"/>
        <v>2685176.2753516841</v>
      </c>
      <c r="S303" s="23">
        <f t="shared" si="45"/>
        <v>1326397.8839053889</v>
      </c>
      <c r="T303" s="16">
        <f>IFERROR(INDEX(Cost_Components!$R$2:$R$29,MATCH(E303,Cost_Components!$A$2:$A$29,0)),"")</f>
        <v>1</v>
      </c>
      <c r="U303" s="26">
        <f>IFERROR(INDEX(Cost_Components!$Q$2:$Q$29,MATCH(E303,Cost_Components!$A$2:$A$29,0)),"")</f>
        <v>2023</v>
      </c>
      <c r="V303" s="30">
        <f>1/(1+Calculation_Assumptions!$B$5)^(B303-Calculation_Assumptions!$B$2)</f>
        <v>0.64186194739671765</v>
      </c>
      <c r="W303" s="23">
        <f t="shared" si="46"/>
        <v>872148.14441429859</v>
      </c>
      <c r="X303" s="23">
        <f t="shared" si="47"/>
        <v>1723512.4732006968</v>
      </c>
      <c r="Y303" s="23">
        <f t="shared" si="48"/>
        <v>851364.32878639828</v>
      </c>
      <c r="Z303" s="17">
        <f>IFERROR(INDEX(Cost_Components!$T$2:$T$29,MATCH(E303,Cost_Components!$A$2:$A$29,0)),"")</f>
        <v>0.8</v>
      </c>
      <c r="AA303" s="26">
        <f>IFERROR(INDEX(Cost_Components!$U$2:$U$29,MATCH(E303,Cost_Components!$A$2:$A$29,0)),"")</f>
        <v>2025</v>
      </c>
      <c r="AB303" s="26">
        <f>IFERROR(INDEX(Cost_Components!$V$2:$V$29,MATCH(E303,Cost_Components!$A$2:$A$29,0)),"")</f>
        <v>2050</v>
      </c>
      <c r="AC303" s="26">
        <f>IFERROR(INDEX(Cost_Components!$M$2:$M$29,MATCH(E303,Cost_Components!$A$2:$A$29,0)),"")</f>
        <v>30</v>
      </c>
      <c r="AD303" s="26">
        <f>IFERROR(INDEX(Cost_Components!$N$2:$N$29,MATCH(E303,Cost_Components!$A$2:$A$29,0)),"")</f>
        <v>95</v>
      </c>
      <c r="AE303" s="16" t="str">
        <f>IFERROR(INDEX(Cost_Components!$O$2:$O$29,MATCH(E303,Cost_Components!$A$2:$A$29,0)),"")</f>
        <v>Both</v>
      </c>
      <c r="AF303" s="11">
        <v>4276824.5954409204</v>
      </c>
      <c r="AG303" s="11">
        <v>4269326.3306211997</v>
      </c>
      <c r="AH303" s="23">
        <f t="shared" si="49"/>
        <v>1</v>
      </c>
    </row>
    <row r="304" spans="1:34" hidden="1">
      <c r="A304" t="s">
        <v>242</v>
      </c>
      <c r="B304" s="20">
        <v>2041</v>
      </c>
      <c r="C304" t="s">
        <v>242</v>
      </c>
      <c r="D304" t="s">
        <v>222</v>
      </c>
      <c r="E304" s="22" t="s">
        <v>329</v>
      </c>
      <c r="F304" s="22" t="s">
        <v>330</v>
      </c>
      <c r="G304" s="22" t="s">
        <v>246</v>
      </c>
      <c r="H304" s="22" t="s">
        <v>237</v>
      </c>
      <c r="I304" s="22" t="s">
        <v>309</v>
      </c>
      <c r="J304" s="17">
        <f>IFERROR(INDEX(Cost_Components!$K$2:$K$29,MATCH(E304,Cost_Components!$A$2:$A$29,0)),"")</f>
        <v>0.2</v>
      </c>
      <c r="K304" s="17">
        <f t="shared" si="40"/>
        <v>0.63038461538461543</v>
      </c>
      <c r="L304" s="17">
        <f>IFERROR(INDEX(Cost_Components!$S$2:$S$29,MATCH(E304,Cost_Components!$A$2:$A$29,0)),"")</f>
        <v>0.31</v>
      </c>
      <c r="M304" s="28">
        <f>IFERROR(INDEX(Cost_Components!$L$2:$L$29,MATCH(E304,Cost_Components!$A$2:$A$29,0)),"")</f>
        <v>1</v>
      </c>
      <c r="N304" s="29">
        <f>IFERROR(INDEX(Cost_Components!$P$2:$P$29,MATCH(E304,Cost_Components!$A$2:$A$29,0)),"")</f>
        <v>5.133311162</v>
      </c>
      <c r="O304" s="23">
        <f t="shared" si="41"/>
        <v>862131.77945679601</v>
      </c>
      <c r="P304" s="23">
        <f t="shared" si="42"/>
        <v>860486.34311767004</v>
      </c>
      <c r="Q304" s="23">
        <f t="shared" si="43"/>
        <v>1369314.6864610943</v>
      </c>
      <c r="R304" s="23">
        <f t="shared" si="44"/>
        <v>2789824.2828223882</v>
      </c>
      <c r="S304" s="23">
        <f t="shared" si="45"/>
        <v>1420509.5963612939</v>
      </c>
      <c r="T304" s="16">
        <f>IFERROR(INDEX(Cost_Components!$R$2:$R$29,MATCH(E304,Cost_Components!$A$2:$A$29,0)),"")</f>
        <v>1</v>
      </c>
      <c r="U304" s="26">
        <f>IFERROR(INDEX(Cost_Components!$Q$2:$Q$29,MATCH(E304,Cost_Components!$A$2:$A$29,0)),"")</f>
        <v>2023</v>
      </c>
      <c r="V304" s="30">
        <f>1/(1+Calculation_Assumptions!$B$5)^(B304-Calculation_Assumptions!$B$2)</f>
        <v>0.62316693922011435</v>
      </c>
      <c r="W304" s="23">
        <f t="shared" si="46"/>
        <v>853311.64199111063</v>
      </c>
      <c r="X304" s="23">
        <f t="shared" si="47"/>
        <v>1738526.2592883783</v>
      </c>
      <c r="Y304" s="23">
        <f t="shared" si="48"/>
        <v>885214.61729726766</v>
      </c>
      <c r="Z304" s="17">
        <f>IFERROR(INDEX(Cost_Components!$T$2:$T$29,MATCH(E304,Cost_Components!$A$2:$A$29,0)),"")</f>
        <v>0.8</v>
      </c>
      <c r="AA304" s="26">
        <f>IFERROR(INDEX(Cost_Components!$U$2:$U$29,MATCH(E304,Cost_Components!$A$2:$A$29,0)),"")</f>
        <v>2025</v>
      </c>
      <c r="AB304" s="26">
        <f>IFERROR(INDEX(Cost_Components!$V$2:$V$29,MATCH(E304,Cost_Components!$A$2:$A$29,0)),"")</f>
        <v>2050</v>
      </c>
      <c r="AC304" s="26">
        <f>IFERROR(INDEX(Cost_Components!$M$2:$M$29,MATCH(E304,Cost_Components!$A$2:$A$29,0)),"")</f>
        <v>30</v>
      </c>
      <c r="AD304" s="26">
        <f>IFERROR(INDEX(Cost_Components!$N$2:$N$29,MATCH(E304,Cost_Components!$A$2:$A$29,0)),"")</f>
        <v>95</v>
      </c>
      <c r="AE304" s="16" t="str">
        <f>IFERROR(INDEX(Cost_Components!$O$2:$O$29,MATCH(E304,Cost_Components!$A$2:$A$29,0)),"")</f>
        <v>Both</v>
      </c>
      <c r="AF304" s="11">
        <v>4310658.8972839797</v>
      </c>
      <c r="AG304" s="11">
        <v>4302431.7155883498</v>
      </c>
      <c r="AH304" s="23">
        <f t="shared" si="49"/>
        <v>1</v>
      </c>
    </row>
    <row r="305" spans="1:34" hidden="1">
      <c r="A305" t="s">
        <v>242</v>
      </c>
      <c r="B305" s="20">
        <v>2042</v>
      </c>
      <c r="C305" t="s">
        <v>242</v>
      </c>
      <c r="D305" t="s">
        <v>222</v>
      </c>
      <c r="E305" s="22" t="s">
        <v>329</v>
      </c>
      <c r="F305" s="22" t="s">
        <v>330</v>
      </c>
      <c r="G305" s="22" t="s">
        <v>246</v>
      </c>
      <c r="H305" s="22" t="s">
        <v>237</v>
      </c>
      <c r="I305" s="22" t="s">
        <v>309</v>
      </c>
      <c r="J305" s="17">
        <f>IFERROR(INDEX(Cost_Components!$K$2:$K$29,MATCH(E305,Cost_Components!$A$2:$A$29,0)),"")</f>
        <v>0.2</v>
      </c>
      <c r="K305" s="17">
        <f t="shared" si="40"/>
        <v>0.64923076923076928</v>
      </c>
      <c r="L305" s="17">
        <f>IFERROR(INDEX(Cost_Components!$S$2:$S$29,MATCH(E305,Cost_Components!$A$2:$A$29,0)),"")</f>
        <v>0.31</v>
      </c>
      <c r="M305" s="28">
        <f>IFERROR(INDEX(Cost_Components!$L$2:$L$29,MATCH(E305,Cost_Components!$A$2:$A$29,0)),"")</f>
        <v>1</v>
      </c>
      <c r="N305" s="29">
        <f>IFERROR(INDEX(Cost_Components!$P$2:$P$29,MATCH(E305,Cost_Components!$A$2:$A$29,0)),"")</f>
        <v>5.133311162</v>
      </c>
      <c r="O305" s="23">
        <f t="shared" si="41"/>
        <v>869789.67507771798</v>
      </c>
      <c r="P305" s="23">
        <f t="shared" si="42"/>
        <v>867993.90143024409</v>
      </c>
      <c r="Q305" s="23">
        <f t="shared" si="43"/>
        <v>1381261.6626555379</v>
      </c>
      <c r="R305" s="23">
        <f t="shared" si="44"/>
        <v>2898751.1417172849</v>
      </c>
      <c r="S305" s="23">
        <f t="shared" si="45"/>
        <v>1517489.479061747</v>
      </c>
      <c r="T305" s="16">
        <f>IFERROR(INDEX(Cost_Components!$R$2:$R$29,MATCH(E305,Cost_Components!$A$2:$A$29,0)),"")</f>
        <v>1</v>
      </c>
      <c r="U305" s="26">
        <f>IFERROR(INDEX(Cost_Components!$Q$2:$Q$29,MATCH(E305,Cost_Components!$A$2:$A$29,0)),"")</f>
        <v>2023</v>
      </c>
      <c r="V305" s="30">
        <f>1/(1+Calculation_Assumptions!$B$5)^(B305-Calculation_Assumptions!$B$2)</f>
        <v>0.60501644584477121</v>
      </c>
      <c r="W305" s="23">
        <f t="shared" si="46"/>
        <v>835686.02192149288</v>
      </c>
      <c r="X305" s="23">
        <f t="shared" si="47"/>
        <v>1753792.1131502644</v>
      </c>
      <c r="Y305" s="23">
        <f t="shared" si="48"/>
        <v>918106.09122877149</v>
      </c>
      <c r="Z305" s="17">
        <f>IFERROR(INDEX(Cost_Components!$T$2:$T$29,MATCH(E305,Cost_Components!$A$2:$A$29,0)),"")</f>
        <v>0.8</v>
      </c>
      <c r="AA305" s="26">
        <f>IFERROR(INDEX(Cost_Components!$U$2:$U$29,MATCH(E305,Cost_Components!$A$2:$A$29,0)),"")</f>
        <v>2025</v>
      </c>
      <c r="AB305" s="26">
        <f>IFERROR(INDEX(Cost_Components!$V$2:$V$29,MATCH(E305,Cost_Components!$A$2:$A$29,0)),"")</f>
        <v>2050</v>
      </c>
      <c r="AC305" s="26">
        <f>IFERROR(INDEX(Cost_Components!$M$2:$M$29,MATCH(E305,Cost_Components!$A$2:$A$29,0)),"")</f>
        <v>30</v>
      </c>
      <c r="AD305" s="26">
        <f>IFERROR(INDEX(Cost_Components!$N$2:$N$29,MATCH(E305,Cost_Components!$A$2:$A$29,0)),"")</f>
        <v>95</v>
      </c>
      <c r="AE305" s="16" t="str">
        <f>IFERROR(INDEX(Cost_Components!$O$2:$O$29,MATCH(E305,Cost_Components!$A$2:$A$29,0)),"")</f>
        <v>Both</v>
      </c>
      <c r="AF305" s="11">
        <v>4348948.3753885897</v>
      </c>
      <c r="AG305" s="11">
        <v>4339969.50715122</v>
      </c>
      <c r="AH305" s="23">
        <f t="shared" si="49"/>
        <v>1</v>
      </c>
    </row>
    <row r="306" spans="1:34" hidden="1">
      <c r="A306" t="s">
        <v>242</v>
      </c>
      <c r="B306" s="20">
        <v>2043</v>
      </c>
      <c r="C306" t="s">
        <v>242</v>
      </c>
      <c r="D306" t="s">
        <v>222</v>
      </c>
      <c r="E306" s="22" t="s">
        <v>329</v>
      </c>
      <c r="F306" s="22" t="s">
        <v>330</v>
      </c>
      <c r="G306" s="22" t="s">
        <v>246</v>
      </c>
      <c r="H306" s="22" t="s">
        <v>237</v>
      </c>
      <c r="I306" s="22" t="s">
        <v>309</v>
      </c>
      <c r="J306" s="17">
        <f>IFERROR(INDEX(Cost_Components!$K$2:$K$29,MATCH(E306,Cost_Components!$A$2:$A$29,0)),"")</f>
        <v>0.2</v>
      </c>
      <c r="K306" s="17">
        <f t="shared" si="40"/>
        <v>0.66807692307692301</v>
      </c>
      <c r="L306" s="17">
        <f>IFERROR(INDEX(Cost_Components!$S$2:$S$29,MATCH(E306,Cost_Components!$A$2:$A$29,0)),"")</f>
        <v>0.31</v>
      </c>
      <c r="M306" s="28">
        <f>IFERROR(INDEX(Cost_Components!$L$2:$L$29,MATCH(E306,Cost_Components!$A$2:$A$29,0)),"")</f>
        <v>1</v>
      </c>
      <c r="N306" s="29">
        <f>IFERROR(INDEX(Cost_Components!$P$2:$P$29,MATCH(E306,Cost_Components!$A$2:$A$29,0)),"")</f>
        <v>5.133311162</v>
      </c>
      <c r="O306" s="23">
        <f t="shared" si="41"/>
        <v>878161.04040774796</v>
      </c>
      <c r="P306" s="23">
        <f t="shared" si="42"/>
        <v>876210.57044206397</v>
      </c>
      <c r="Q306" s="23">
        <f t="shared" si="43"/>
        <v>1394337.0654689167</v>
      </c>
      <c r="R306" s="23">
        <f t="shared" si="44"/>
        <v>3011606.5051952815</v>
      </c>
      <c r="S306" s="23">
        <f t="shared" si="45"/>
        <v>1617269.4397263648</v>
      </c>
      <c r="T306" s="16">
        <f>IFERROR(INDEX(Cost_Components!$R$2:$R$29,MATCH(E306,Cost_Components!$A$2:$A$29,0)),"")</f>
        <v>1</v>
      </c>
      <c r="U306" s="26">
        <f>IFERROR(INDEX(Cost_Components!$Q$2:$Q$29,MATCH(E306,Cost_Components!$A$2:$A$29,0)),"")</f>
        <v>2023</v>
      </c>
      <c r="V306" s="30">
        <f>1/(1+Calculation_Assumptions!$B$5)^(B306-Calculation_Assumptions!$B$2)</f>
        <v>0.5873946076162827</v>
      </c>
      <c r="W306" s="23">
        <f t="shared" si="46"/>
        <v>819026.07345595339</v>
      </c>
      <c r="X306" s="23">
        <f t="shared" si="47"/>
        <v>1769001.4214138268</v>
      </c>
      <c r="Y306" s="23">
        <f t="shared" si="48"/>
        <v>949975.34795787337</v>
      </c>
      <c r="Z306" s="17">
        <f>IFERROR(INDEX(Cost_Components!$T$2:$T$29,MATCH(E306,Cost_Components!$A$2:$A$29,0)),"")</f>
        <v>0.8</v>
      </c>
      <c r="AA306" s="26">
        <f>IFERROR(INDEX(Cost_Components!$U$2:$U$29,MATCH(E306,Cost_Components!$A$2:$A$29,0)),"")</f>
        <v>2025</v>
      </c>
      <c r="AB306" s="26">
        <f>IFERROR(INDEX(Cost_Components!$V$2:$V$29,MATCH(E306,Cost_Components!$A$2:$A$29,0)),"")</f>
        <v>2050</v>
      </c>
      <c r="AC306" s="26">
        <f>IFERROR(INDEX(Cost_Components!$M$2:$M$29,MATCH(E306,Cost_Components!$A$2:$A$29,0)),"")</f>
        <v>30</v>
      </c>
      <c r="AD306" s="26">
        <f>IFERROR(INDEX(Cost_Components!$N$2:$N$29,MATCH(E306,Cost_Components!$A$2:$A$29,0)),"")</f>
        <v>95</v>
      </c>
      <c r="AE306" s="16" t="str">
        <f>IFERROR(INDEX(Cost_Components!$O$2:$O$29,MATCH(E306,Cost_Components!$A$2:$A$29,0)),"")</f>
        <v>Both</v>
      </c>
      <c r="AF306" s="11">
        <v>4390805.2020387398</v>
      </c>
      <c r="AG306" s="11">
        <v>4381052.8522103196</v>
      </c>
      <c r="AH306" s="23">
        <f t="shared" si="49"/>
        <v>1</v>
      </c>
    </row>
    <row r="307" spans="1:34" hidden="1">
      <c r="A307" t="s">
        <v>242</v>
      </c>
      <c r="B307" s="20">
        <v>2044</v>
      </c>
      <c r="C307" t="s">
        <v>242</v>
      </c>
      <c r="D307" t="s">
        <v>222</v>
      </c>
      <c r="E307" s="22" t="s">
        <v>329</v>
      </c>
      <c r="F307" s="22" t="s">
        <v>330</v>
      </c>
      <c r="G307" s="22" t="s">
        <v>246</v>
      </c>
      <c r="H307" s="22" t="s">
        <v>237</v>
      </c>
      <c r="I307" s="22" t="s">
        <v>309</v>
      </c>
      <c r="J307" s="17">
        <f>IFERROR(INDEX(Cost_Components!$K$2:$K$29,MATCH(E307,Cost_Components!$A$2:$A$29,0)),"")</f>
        <v>0.2</v>
      </c>
      <c r="K307" s="17">
        <f t="shared" si="40"/>
        <v>0.68692307692307697</v>
      </c>
      <c r="L307" s="17">
        <f>IFERROR(INDEX(Cost_Components!$S$2:$S$29,MATCH(E307,Cost_Components!$A$2:$A$29,0)),"")</f>
        <v>0.31</v>
      </c>
      <c r="M307" s="28">
        <f>IFERROR(INDEX(Cost_Components!$L$2:$L$29,MATCH(E307,Cost_Components!$A$2:$A$29,0)),"")</f>
        <v>1</v>
      </c>
      <c r="N307" s="29">
        <f>IFERROR(INDEX(Cost_Components!$P$2:$P$29,MATCH(E307,Cost_Components!$A$2:$A$29,0)),"")</f>
        <v>5.133311162</v>
      </c>
      <c r="O307" s="23">
        <f t="shared" si="41"/>
        <v>887113.59133952204</v>
      </c>
      <c r="P307" s="23">
        <f t="shared" si="42"/>
        <v>885004.19732492813</v>
      </c>
      <c r="Q307" s="23">
        <f t="shared" si="43"/>
        <v>1408330.5966089203</v>
      </c>
      <c r="R307" s="23">
        <f t="shared" si="44"/>
        <v>3128130.9843414403</v>
      </c>
      <c r="S307" s="23">
        <f t="shared" si="45"/>
        <v>1719800.38773252</v>
      </c>
      <c r="T307" s="16">
        <f>IFERROR(INDEX(Cost_Components!$R$2:$R$29,MATCH(E307,Cost_Components!$A$2:$A$29,0)),"")</f>
        <v>1</v>
      </c>
      <c r="U307" s="26">
        <f>IFERROR(INDEX(Cost_Components!$Q$2:$Q$29,MATCH(E307,Cost_Components!$A$2:$A$29,0)),"")</f>
        <v>2023</v>
      </c>
      <c r="V307" s="30">
        <f>1/(1+Calculation_Assumptions!$B$5)^(B307-Calculation_Assumptions!$B$2)</f>
        <v>0.57028602681192497</v>
      </c>
      <c r="W307" s="23">
        <f t="shared" si="46"/>
        <v>803151.26037776901</v>
      </c>
      <c r="X307" s="23">
        <f t="shared" si="47"/>
        <v>1783929.390407356</v>
      </c>
      <c r="Y307" s="23">
        <f t="shared" si="48"/>
        <v>980778.13002958684</v>
      </c>
      <c r="Z307" s="17">
        <f>IFERROR(INDEX(Cost_Components!$T$2:$T$29,MATCH(E307,Cost_Components!$A$2:$A$29,0)),"")</f>
        <v>0.8</v>
      </c>
      <c r="AA307" s="26">
        <f>IFERROR(INDEX(Cost_Components!$U$2:$U$29,MATCH(E307,Cost_Components!$A$2:$A$29,0)),"")</f>
        <v>2025</v>
      </c>
      <c r="AB307" s="26">
        <f>IFERROR(INDEX(Cost_Components!$V$2:$V$29,MATCH(E307,Cost_Components!$A$2:$A$29,0)),"")</f>
        <v>2050</v>
      </c>
      <c r="AC307" s="26">
        <f>IFERROR(INDEX(Cost_Components!$M$2:$M$29,MATCH(E307,Cost_Components!$A$2:$A$29,0)),"")</f>
        <v>30</v>
      </c>
      <c r="AD307" s="26">
        <f>IFERROR(INDEX(Cost_Components!$N$2:$N$29,MATCH(E307,Cost_Components!$A$2:$A$29,0)),"")</f>
        <v>95</v>
      </c>
      <c r="AE307" s="16" t="str">
        <f>IFERROR(INDEX(Cost_Components!$O$2:$O$29,MATCH(E307,Cost_Components!$A$2:$A$29,0)),"")</f>
        <v>Both</v>
      </c>
      <c r="AF307" s="11">
        <v>4435567.9566976102</v>
      </c>
      <c r="AG307" s="11">
        <v>4425020.9866246404</v>
      </c>
      <c r="AH307" s="23">
        <f t="shared" si="49"/>
        <v>1</v>
      </c>
    </row>
    <row r="308" spans="1:34" hidden="1">
      <c r="A308" t="s">
        <v>242</v>
      </c>
      <c r="B308" s="20">
        <v>2045</v>
      </c>
      <c r="C308" t="s">
        <v>242</v>
      </c>
      <c r="D308" t="s">
        <v>222</v>
      </c>
      <c r="E308" s="22" t="s">
        <v>329</v>
      </c>
      <c r="F308" s="22" t="s">
        <v>330</v>
      </c>
      <c r="G308" s="22" t="s">
        <v>246</v>
      </c>
      <c r="H308" s="22" t="s">
        <v>237</v>
      </c>
      <c r="I308" s="22" t="s">
        <v>309</v>
      </c>
      <c r="J308" s="17">
        <f>IFERROR(INDEX(Cost_Components!$K$2:$K$29,MATCH(E308,Cost_Components!$A$2:$A$29,0)),"")</f>
        <v>0.2</v>
      </c>
      <c r="K308" s="17">
        <f t="shared" si="40"/>
        <v>0.70576923076923082</v>
      </c>
      <c r="L308" s="17">
        <f>IFERROR(INDEX(Cost_Components!$S$2:$S$29,MATCH(E308,Cost_Components!$A$2:$A$29,0)),"")</f>
        <v>0.31</v>
      </c>
      <c r="M308" s="28">
        <f>IFERROR(INDEX(Cost_Components!$L$2:$L$29,MATCH(E308,Cost_Components!$A$2:$A$29,0)),"")</f>
        <v>1</v>
      </c>
      <c r="N308" s="29">
        <f>IFERROR(INDEX(Cost_Components!$P$2:$P$29,MATCH(E308,Cost_Components!$A$2:$A$29,0)),"")</f>
        <v>5.133311162</v>
      </c>
      <c r="O308" s="23">
        <f t="shared" si="41"/>
        <v>896537.93905941816</v>
      </c>
      <c r="P308" s="23">
        <f t="shared" si="42"/>
        <v>894265.444364678</v>
      </c>
      <c r="Q308" s="23">
        <f t="shared" si="43"/>
        <v>1423068.2640779084</v>
      </c>
      <c r="R308" s="23">
        <f t="shared" si="44"/>
        <v>3248096.9480211129</v>
      </c>
      <c r="S308" s="23">
        <f t="shared" si="45"/>
        <v>1825028.6839432046</v>
      </c>
      <c r="T308" s="16">
        <f>IFERROR(INDEX(Cost_Components!$R$2:$R$29,MATCH(E308,Cost_Components!$A$2:$A$29,0)),"")</f>
        <v>1</v>
      </c>
      <c r="U308" s="26">
        <f>IFERROR(INDEX(Cost_Components!$Q$2:$Q$29,MATCH(E308,Cost_Components!$A$2:$A$29,0)),"")</f>
        <v>2023</v>
      </c>
      <c r="V308" s="30">
        <f>1/(1+Calculation_Assumptions!$B$5)^(B308-Calculation_Assumptions!$B$2)</f>
        <v>0.55367575418633497</v>
      </c>
      <c r="W308" s="23">
        <f t="shared" si="46"/>
        <v>787918.3943719744</v>
      </c>
      <c r="X308" s="23">
        <f t="shared" si="47"/>
        <v>1798392.5273659225</v>
      </c>
      <c r="Y308" s="23">
        <f t="shared" si="48"/>
        <v>1010474.1329939482</v>
      </c>
      <c r="Z308" s="17">
        <f>IFERROR(INDEX(Cost_Components!$T$2:$T$29,MATCH(E308,Cost_Components!$A$2:$A$29,0)),"")</f>
        <v>0.8</v>
      </c>
      <c r="AA308" s="26">
        <f>IFERROR(INDEX(Cost_Components!$U$2:$U$29,MATCH(E308,Cost_Components!$A$2:$A$29,0)),"")</f>
        <v>2025</v>
      </c>
      <c r="AB308" s="26">
        <f>IFERROR(INDEX(Cost_Components!$V$2:$V$29,MATCH(E308,Cost_Components!$A$2:$A$29,0)),"")</f>
        <v>2050</v>
      </c>
      <c r="AC308" s="26">
        <f>IFERROR(INDEX(Cost_Components!$M$2:$M$29,MATCH(E308,Cost_Components!$A$2:$A$29,0)),"")</f>
        <v>30</v>
      </c>
      <c r="AD308" s="26">
        <f>IFERROR(INDEX(Cost_Components!$N$2:$N$29,MATCH(E308,Cost_Components!$A$2:$A$29,0)),"")</f>
        <v>95</v>
      </c>
      <c r="AE308" s="16" t="str">
        <f>IFERROR(INDEX(Cost_Components!$O$2:$O$29,MATCH(E308,Cost_Components!$A$2:$A$29,0)),"")</f>
        <v>Both</v>
      </c>
      <c r="AF308" s="11">
        <v>4482689.6952970903</v>
      </c>
      <c r="AG308" s="11">
        <v>4471327.2218233896</v>
      </c>
      <c r="AH308" s="23">
        <f t="shared" si="49"/>
        <v>1</v>
      </c>
    </row>
    <row r="309" spans="1:34" hidden="1">
      <c r="A309" t="s">
        <v>242</v>
      </c>
      <c r="B309" s="20">
        <v>2046</v>
      </c>
      <c r="C309" t="s">
        <v>242</v>
      </c>
      <c r="D309" t="s">
        <v>222</v>
      </c>
      <c r="E309" s="22" t="s">
        <v>329</v>
      </c>
      <c r="F309" s="22" t="s">
        <v>330</v>
      </c>
      <c r="G309" s="22" t="s">
        <v>246</v>
      </c>
      <c r="H309" s="22" t="s">
        <v>237</v>
      </c>
      <c r="I309" s="22" t="s">
        <v>309</v>
      </c>
      <c r="J309" s="17">
        <f>IFERROR(INDEX(Cost_Components!$K$2:$K$29,MATCH(E309,Cost_Components!$A$2:$A$29,0)),"")</f>
        <v>0.2</v>
      </c>
      <c r="K309" s="17">
        <f t="shared" si="40"/>
        <v>0.72461538461538466</v>
      </c>
      <c r="L309" s="17">
        <f>IFERROR(INDEX(Cost_Components!$S$2:$S$29,MATCH(E309,Cost_Components!$A$2:$A$29,0)),"")</f>
        <v>0.31</v>
      </c>
      <c r="M309" s="28">
        <f>IFERROR(INDEX(Cost_Components!$L$2:$L$29,MATCH(E309,Cost_Components!$A$2:$A$29,0)),"")</f>
        <v>1</v>
      </c>
      <c r="N309" s="29">
        <f>IFERROR(INDEX(Cost_Components!$P$2:$P$29,MATCH(E309,Cost_Components!$A$2:$A$29,0)),"")</f>
        <v>5.133311162</v>
      </c>
      <c r="O309" s="23">
        <f t="shared" si="41"/>
        <v>906323.90971255815</v>
      </c>
      <c r="P309" s="23">
        <f t="shared" si="42"/>
        <v>903884.23873441806</v>
      </c>
      <c r="Q309" s="23">
        <f t="shared" si="43"/>
        <v>1438374.9060738911</v>
      </c>
      <c r="R309" s="23">
        <f t="shared" si="44"/>
        <v>3371231.5145171448</v>
      </c>
      <c r="S309" s="23">
        <f t="shared" si="45"/>
        <v>1932856.6084432537</v>
      </c>
      <c r="T309" s="16">
        <f>IFERROR(INDEX(Cost_Components!$R$2:$R$29,MATCH(E309,Cost_Components!$A$2:$A$29,0)),"")</f>
        <v>1</v>
      </c>
      <c r="U309" s="26">
        <f>IFERROR(INDEX(Cost_Components!$Q$2:$Q$29,MATCH(E309,Cost_Components!$A$2:$A$29,0)),"")</f>
        <v>2023</v>
      </c>
      <c r="V309" s="30">
        <f>1/(1+Calculation_Assumptions!$B$5)^(B309-Calculation_Assumptions!$B$2)</f>
        <v>0.5375492759090631</v>
      </c>
      <c r="W309" s="23">
        <f t="shared" si="46"/>
        <v>773197.38924578682</v>
      </c>
      <c r="X309" s="23">
        <f t="shared" si="47"/>
        <v>1812203.0595505054</v>
      </c>
      <c r="Y309" s="23">
        <f t="shared" si="48"/>
        <v>1039005.6703047185</v>
      </c>
      <c r="Z309" s="17">
        <f>IFERROR(INDEX(Cost_Components!$T$2:$T$29,MATCH(E309,Cost_Components!$A$2:$A$29,0)),"")</f>
        <v>0.8</v>
      </c>
      <c r="AA309" s="26">
        <f>IFERROR(INDEX(Cost_Components!$U$2:$U$29,MATCH(E309,Cost_Components!$A$2:$A$29,0)),"")</f>
        <v>2025</v>
      </c>
      <c r="AB309" s="26">
        <f>IFERROR(INDEX(Cost_Components!$V$2:$V$29,MATCH(E309,Cost_Components!$A$2:$A$29,0)),"")</f>
        <v>2050</v>
      </c>
      <c r="AC309" s="26">
        <f>IFERROR(INDEX(Cost_Components!$M$2:$M$29,MATCH(E309,Cost_Components!$A$2:$A$29,0)),"")</f>
        <v>30</v>
      </c>
      <c r="AD309" s="26">
        <f>IFERROR(INDEX(Cost_Components!$N$2:$N$29,MATCH(E309,Cost_Components!$A$2:$A$29,0)),"")</f>
        <v>95</v>
      </c>
      <c r="AE309" s="16" t="str">
        <f>IFERROR(INDEX(Cost_Components!$O$2:$O$29,MATCH(E309,Cost_Components!$A$2:$A$29,0)),"")</f>
        <v>Both</v>
      </c>
      <c r="AF309" s="11">
        <v>4531619.5485627903</v>
      </c>
      <c r="AG309" s="11">
        <v>4519421.1936720898</v>
      </c>
      <c r="AH309" s="23">
        <f t="shared" si="49"/>
        <v>1</v>
      </c>
    </row>
    <row r="310" spans="1:34" hidden="1">
      <c r="A310" t="s">
        <v>242</v>
      </c>
      <c r="B310" s="20">
        <v>2047</v>
      </c>
      <c r="C310" t="s">
        <v>242</v>
      </c>
      <c r="D310" t="s">
        <v>222</v>
      </c>
      <c r="E310" s="22" t="s">
        <v>329</v>
      </c>
      <c r="F310" s="22" t="s">
        <v>330</v>
      </c>
      <c r="G310" s="22" t="s">
        <v>246</v>
      </c>
      <c r="H310" s="22" t="s">
        <v>237</v>
      </c>
      <c r="I310" s="22" t="s">
        <v>309</v>
      </c>
      <c r="J310" s="17">
        <f>IFERROR(INDEX(Cost_Components!$K$2:$K$29,MATCH(E310,Cost_Components!$A$2:$A$29,0)),"")</f>
        <v>0.2</v>
      </c>
      <c r="K310" s="17">
        <f t="shared" si="40"/>
        <v>0.74346153846153851</v>
      </c>
      <c r="L310" s="17">
        <f>IFERROR(INDEX(Cost_Components!$S$2:$S$29,MATCH(E310,Cost_Components!$A$2:$A$29,0)),"")</f>
        <v>0.31</v>
      </c>
      <c r="M310" s="28">
        <f>IFERROR(INDEX(Cost_Components!$L$2:$L$29,MATCH(E310,Cost_Components!$A$2:$A$29,0)),"")</f>
        <v>1</v>
      </c>
      <c r="N310" s="29">
        <f>IFERROR(INDEX(Cost_Components!$P$2:$P$29,MATCH(E310,Cost_Components!$A$2:$A$29,0)),"")</f>
        <v>5.133311162</v>
      </c>
      <c r="O310" s="23">
        <f t="shared" si="41"/>
        <v>916272.63235837407</v>
      </c>
      <c r="P310" s="23">
        <f t="shared" si="42"/>
        <v>913661.78378975205</v>
      </c>
      <c r="Q310" s="23">
        <f t="shared" si="43"/>
        <v>1453934.1722364372</v>
      </c>
      <c r="R310" s="23">
        <f t="shared" si="44"/>
        <v>3496880.6625598711</v>
      </c>
      <c r="S310" s="23">
        <f t="shared" si="45"/>
        <v>2042946.4903234339</v>
      </c>
      <c r="T310" s="16">
        <f>IFERROR(INDEX(Cost_Components!$R$2:$R$29,MATCH(E310,Cost_Components!$A$2:$A$29,0)),"")</f>
        <v>1</v>
      </c>
      <c r="U310" s="26">
        <f>IFERROR(INDEX(Cost_Components!$Q$2:$Q$29,MATCH(E310,Cost_Components!$A$2:$A$29,0)),"")</f>
        <v>2023</v>
      </c>
      <c r="V310" s="30">
        <f>1/(1+Calculation_Assumptions!$B$5)^(B310-Calculation_Assumptions!$B$2)</f>
        <v>0.52189250088258554</v>
      </c>
      <c r="W310" s="23">
        <f t="shared" si="46"/>
        <v>758797.34126712603</v>
      </c>
      <c r="X310" s="23">
        <f t="shared" si="47"/>
        <v>1824995.7942713238</v>
      </c>
      <c r="Y310" s="23">
        <f t="shared" si="48"/>
        <v>1066198.4530041977</v>
      </c>
      <c r="Z310" s="17">
        <f>IFERROR(INDEX(Cost_Components!$T$2:$T$29,MATCH(E310,Cost_Components!$A$2:$A$29,0)),"")</f>
        <v>0.8</v>
      </c>
      <c r="AA310" s="26">
        <f>IFERROR(INDEX(Cost_Components!$U$2:$U$29,MATCH(E310,Cost_Components!$A$2:$A$29,0)),"")</f>
        <v>2025</v>
      </c>
      <c r="AB310" s="26">
        <f>IFERROR(INDEX(Cost_Components!$V$2:$V$29,MATCH(E310,Cost_Components!$A$2:$A$29,0)),"")</f>
        <v>2050</v>
      </c>
      <c r="AC310" s="26">
        <f>IFERROR(INDEX(Cost_Components!$M$2:$M$29,MATCH(E310,Cost_Components!$A$2:$A$29,0)),"")</f>
        <v>30</v>
      </c>
      <c r="AD310" s="26">
        <f>IFERROR(INDEX(Cost_Components!$N$2:$N$29,MATCH(E310,Cost_Components!$A$2:$A$29,0)),"")</f>
        <v>95</v>
      </c>
      <c r="AE310" s="16" t="str">
        <f>IFERROR(INDEX(Cost_Components!$O$2:$O$29,MATCH(E310,Cost_Components!$A$2:$A$29,0)),"")</f>
        <v>Both</v>
      </c>
      <c r="AF310" s="11">
        <v>4581363.1617918704</v>
      </c>
      <c r="AG310" s="11">
        <v>4568308.9189487603</v>
      </c>
      <c r="AH310" s="23">
        <f t="shared" si="49"/>
        <v>1</v>
      </c>
    </row>
    <row r="311" spans="1:34" hidden="1">
      <c r="A311" t="s">
        <v>242</v>
      </c>
      <c r="B311" s="20">
        <v>2048</v>
      </c>
      <c r="C311" t="s">
        <v>242</v>
      </c>
      <c r="D311" t="s">
        <v>222</v>
      </c>
      <c r="E311" s="22" t="s">
        <v>329</v>
      </c>
      <c r="F311" s="22" t="s">
        <v>330</v>
      </c>
      <c r="G311" s="22" t="s">
        <v>246</v>
      </c>
      <c r="H311" s="22" t="s">
        <v>237</v>
      </c>
      <c r="I311" s="22" t="s">
        <v>309</v>
      </c>
      <c r="J311" s="17">
        <f>IFERROR(INDEX(Cost_Components!$K$2:$K$29,MATCH(E311,Cost_Components!$A$2:$A$29,0)),"")</f>
        <v>0.2</v>
      </c>
      <c r="K311" s="17">
        <f t="shared" si="40"/>
        <v>0.76230769230769235</v>
      </c>
      <c r="L311" s="17">
        <f>IFERROR(INDEX(Cost_Components!$S$2:$S$29,MATCH(E311,Cost_Components!$A$2:$A$29,0)),"")</f>
        <v>0.31</v>
      </c>
      <c r="M311" s="28">
        <f>IFERROR(INDEX(Cost_Components!$L$2:$L$29,MATCH(E311,Cost_Components!$A$2:$A$29,0)),"")</f>
        <v>1</v>
      </c>
      <c r="N311" s="29">
        <f>IFERROR(INDEX(Cost_Components!$P$2:$P$29,MATCH(E311,Cost_Components!$A$2:$A$29,0)),"")</f>
        <v>5.133311162</v>
      </c>
      <c r="O311" s="23">
        <f t="shared" si="41"/>
        <v>926452.86897197412</v>
      </c>
      <c r="P311" s="23">
        <f t="shared" si="42"/>
        <v>923667.08020686603</v>
      </c>
      <c r="Q311" s="23">
        <f t="shared" si="43"/>
        <v>1469855.8651673349</v>
      </c>
      <c r="R311" s="23">
        <f t="shared" si="44"/>
        <v>3625360.7043696246</v>
      </c>
      <c r="S311" s="23">
        <f t="shared" si="45"/>
        <v>2155504.8392022895</v>
      </c>
      <c r="T311" s="16">
        <f>IFERROR(INDEX(Cost_Components!$R$2:$R$29,MATCH(E311,Cost_Components!$A$2:$A$29,0)),"")</f>
        <v>1</v>
      </c>
      <c r="U311" s="26">
        <f>IFERROR(INDEX(Cost_Components!$Q$2:$Q$29,MATCH(E311,Cost_Components!$A$2:$A$29,0)),"")</f>
        <v>2023</v>
      </c>
      <c r="V311" s="30">
        <f>1/(1+Calculation_Assumptions!$B$5)^(B311-Calculation_Assumptions!$B$2)</f>
        <v>0.50669174842969467</v>
      </c>
      <c r="W311" s="23">
        <f t="shared" si="46"/>
        <v>744763.83826127846</v>
      </c>
      <c r="X311" s="23">
        <f t="shared" si="47"/>
        <v>1836940.3539853545</v>
      </c>
      <c r="Y311" s="23">
        <f t="shared" si="48"/>
        <v>1092176.515724076</v>
      </c>
      <c r="Z311" s="17">
        <f>IFERROR(INDEX(Cost_Components!$T$2:$T$29,MATCH(E311,Cost_Components!$A$2:$A$29,0)),"")</f>
        <v>0.8</v>
      </c>
      <c r="AA311" s="26">
        <f>IFERROR(INDEX(Cost_Components!$U$2:$U$29,MATCH(E311,Cost_Components!$A$2:$A$29,0)),"")</f>
        <v>2025</v>
      </c>
      <c r="AB311" s="26">
        <f>IFERROR(INDEX(Cost_Components!$V$2:$V$29,MATCH(E311,Cost_Components!$A$2:$A$29,0)),"")</f>
        <v>2050</v>
      </c>
      <c r="AC311" s="26">
        <f>IFERROR(INDEX(Cost_Components!$M$2:$M$29,MATCH(E311,Cost_Components!$A$2:$A$29,0)),"")</f>
        <v>30</v>
      </c>
      <c r="AD311" s="26">
        <f>IFERROR(INDEX(Cost_Components!$N$2:$N$29,MATCH(E311,Cost_Components!$A$2:$A$29,0)),"")</f>
        <v>95</v>
      </c>
      <c r="AE311" s="16" t="str">
        <f>IFERROR(INDEX(Cost_Components!$O$2:$O$29,MATCH(E311,Cost_Components!$A$2:$A$29,0)),"")</f>
        <v>Both</v>
      </c>
      <c r="AF311" s="11">
        <v>4632264.3448598702</v>
      </c>
      <c r="AG311" s="11">
        <v>4618335.40103433</v>
      </c>
      <c r="AH311" s="23">
        <f t="shared" si="49"/>
        <v>1</v>
      </c>
    </row>
    <row r="312" spans="1:34" hidden="1">
      <c r="A312" t="s">
        <v>242</v>
      </c>
      <c r="B312" s="20">
        <v>2049</v>
      </c>
      <c r="C312" t="s">
        <v>242</v>
      </c>
      <c r="D312" t="s">
        <v>222</v>
      </c>
      <c r="E312" s="22" t="s">
        <v>329</v>
      </c>
      <c r="F312" s="22" t="s">
        <v>330</v>
      </c>
      <c r="G312" s="22" t="s">
        <v>246</v>
      </c>
      <c r="H312" s="22" t="s">
        <v>237</v>
      </c>
      <c r="I312" s="22" t="s">
        <v>309</v>
      </c>
      <c r="J312" s="17">
        <f>IFERROR(INDEX(Cost_Components!$K$2:$K$29,MATCH(E312,Cost_Components!$A$2:$A$29,0)),"")</f>
        <v>0.2</v>
      </c>
      <c r="K312" s="17">
        <f t="shared" si="40"/>
        <v>0.7811538461538462</v>
      </c>
      <c r="L312" s="17">
        <f>IFERROR(INDEX(Cost_Components!$S$2:$S$29,MATCH(E312,Cost_Components!$A$2:$A$29,0)),"")</f>
        <v>0.31</v>
      </c>
      <c r="M312" s="28">
        <f>IFERROR(INDEX(Cost_Components!$L$2:$L$29,MATCH(E312,Cost_Components!$A$2:$A$29,0)),"")</f>
        <v>1</v>
      </c>
      <c r="N312" s="29">
        <f>IFERROR(INDEX(Cost_Components!$P$2:$P$29,MATCH(E312,Cost_Components!$A$2:$A$29,0)),"")</f>
        <v>5.133311162</v>
      </c>
      <c r="O312" s="23">
        <f t="shared" si="41"/>
        <v>936790.32805840811</v>
      </c>
      <c r="P312" s="23">
        <f t="shared" si="42"/>
        <v>933825.92902071611</v>
      </c>
      <c r="Q312" s="23">
        <f t="shared" si="43"/>
        <v>1486021.910090189</v>
      </c>
      <c r="R312" s="23">
        <f t="shared" si="44"/>
        <v>3756440.9302398032</v>
      </c>
      <c r="S312" s="23">
        <f t="shared" si="45"/>
        <v>2270419.0201496142</v>
      </c>
      <c r="T312" s="16">
        <f>IFERROR(INDEX(Cost_Components!$R$2:$R$29,MATCH(E312,Cost_Components!$A$2:$A$29,0)),"")</f>
        <v>1</v>
      </c>
      <c r="U312" s="26">
        <f>IFERROR(INDEX(Cost_Components!$Q$2:$Q$29,MATCH(E312,Cost_Components!$A$2:$A$29,0)),"")</f>
        <v>2023</v>
      </c>
      <c r="V312" s="30">
        <f>1/(1+Calculation_Assumptions!$B$5)^(B312-Calculation_Assumptions!$B$2)</f>
        <v>0.49193373633950943</v>
      </c>
      <c r="W312" s="23">
        <f t="shared" si="46"/>
        <v>731024.31051304122</v>
      </c>
      <c r="X312" s="23">
        <f t="shared" si="47"/>
        <v>1847920.0221515289</v>
      </c>
      <c r="Y312" s="23">
        <f t="shared" si="48"/>
        <v>1116895.7116384876</v>
      </c>
      <c r="Z312" s="17">
        <f>IFERROR(INDEX(Cost_Components!$T$2:$T$29,MATCH(E312,Cost_Components!$A$2:$A$29,0)),"")</f>
        <v>0.8</v>
      </c>
      <c r="AA312" s="26">
        <f>IFERROR(INDEX(Cost_Components!$U$2:$U$29,MATCH(E312,Cost_Components!$A$2:$A$29,0)),"")</f>
        <v>2025</v>
      </c>
      <c r="AB312" s="26">
        <f>IFERROR(INDEX(Cost_Components!$V$2:$V$29,MATCH(E312,Cost_Components!$A$2:$A$29,0)),"")</f>
        <v>2050</v>
      </c>
      <c r="AC312" s="26">
        <f>IFERROR(INDEX(Cost_Components!$M$2:$M$29,MATCH(E312,Cost_Components!$A$2:$A$29,0)),"")</f>
        <v>30</v>
      </c>
      <c r="AD312" s="26">
        <f>IFERROR(INDEX(Cost_Components!$N$2:$N$29,MATCH(E312,Cost_Components!$A$2:$A$29,0)),"")</f>
        <v>95</v>
      </c>
      <c r="AE312" s="16" t="str">
        <f>IFERROR(INDEX(Cost_Components!$O$2:$O$29,MATCH(E312,Cost_Components!$A$2:$A$29,0)),"")</f>
        <v>Both</v>
      </c>
      <c r="AF312" s="11">
        <v>4683951.6402920401</v>
      </c>
      <c r="AG312" s="11">
        <v>4669129.6451035803</v>
      </c>
      <c r="AH312" s="23">
        <f t="shared" si="49"/>
        <v>1</v>
      </c>
    </row>
    <row r="313" spans="1:34" hidden="1">
      <c r="A313" t="s">
        <v>242</v>
      </c>
      <c r="B313" s="20">
        <v>2050</v>
      </c>
      <c r="C313" t="s">
        <v>242</v>
      </c>
      <c r="D313" t="s">
        <v>222</v>
      </c>
      <c r="E313" s="22" t="s">
        <v>329</v>
      </c>
      <c r="F313" s="22" t="s">
        <v>330</v>
      </c>
      <c r="G313" s="22" t="s">
        <v>246</v>
      </c>
      <c r="H313" s="22" t="s">
        <v>237</v>
      </c>
      <c r="I313" s="22" t="s">
        <v>309</v>
      </c>
      <c r="J313" s="17">
        <f>IFERROR(INDEX(Cost_Components!$K$2:$K$29,MATCH(E313,Cost_Components!$A$2:$A$29,0)),"")</f>
        <v>0.2</v>
      </c>
      <c r="K313" s="17">
        <f t="shared" si="40"/>
        <v>0.8</v>
      </c>
      <c r="L313" s="17">
        <f>IFERROR(INDEX(Cost_Components!$S$2:$S$29,MATCH(E313,Cost_Components!$A$2:$A$29,0)),"")</f>
        <v>0.31</v>
      </c>
      <c r="M313" s="28">
        <f>IFERROR(INDEX(Cost_Components!$L$2:$L$29,MATCH(E313,Cost_Components!$A$2:$A$29,0)),"")</f>
        <v>1</v>
      </c>
      <c r="N313" s="29">
        <f>IFERROR(INDEX(Cost_Components!$P$2:$P$29,MATCH(E313,Cost_Components!$A$2:$A$29,0)),"")</f>
        <v>5.133311162</v>
      </c>
      <c r="O313" s="23">
        <f t="shared" si="41"/>
        <v>947265.17596436001</v>
      </c>
      <c r="P313" s="23">
        <f t="shared" si="42"/>
        <v>944118.61149021413</v>
      </c>
      <c r="Q313" s="23">
        <f t="shared" si="43"/>
        <v>1502400.9280505439</v>
      </c>
      <c r="R313" s="23">
        <f t="shared" si="44"/>
        <v>3890085.5209213952</v>
      </c>
      <c r="S313" s="23">
        <f t="shared" si="45"/>
        <v>2387684.592870851</v>
      </c>
      <c r="T313" s="16">
        <f>IFERROR(INDEX(Cost_Components!$R$2:$R$29,MATCH(E313,Cost_Components!$A$2:$A$29,0)),"")</f>
        <v>1</v>
      </c>
      <c r="U313" s="26">
        <f>IFERROR(INDEX(Cost_Components!$Q$2:$Q$29,MATCH(E313,Cost_Components!$A$2:$A$29,0)),"")</f>
        <v>2023</v>
      </c>
      <c r="V313" s="30">
        <f>1/(1+Calculation_Assumptions!$B$5)^(B313-Calculation_Assumptions!$B$2)</f>
        <v>0.47760556926165965</v>
      </c>
      <c r="W313" s="23">
        <f t="shared" si="46"/>
        <v>717555.05050082575</v>
      </c>
      <c r="X313" s="23">
        <f t="shared" si="47"/>
        <v>1857926.5096962028</v>
      </c>
      <c r="Y313" s="23">
        <f t="shared" si="48"/>
        <v>1140371.4591953768</v>
      </c>
      <c r="Z313" s="17">
        <f>IFERROR(INDEX(Cost_Components!$T$2:$T$29,MATCH(E313,Cost_Components!$A$2:$A$29,0)),"")</f>
        <v>0.8</v>
      </c>
      <c r="AA313" s="26">
        <f>IFERROR(INDEX(Cost_Components!$U$2:$U$29,MATCH(E313,Cost_Components!$A$2:$A$29,0)),"")</f>
        <v>2025</v>
      </c>
      <c r="AB313" s="26">
        <f>IFERROR(INDEX(Cost_Components!$V$2:$V$29,MATCH(E313,Cost_Components!$A$2:$A$29,0)),"")</f>
        <v>2050</v>
      </c>
      <c r="AC313" s="26">
        <f>IFERROR(INDEX(Cost_Components!$M$2:$M$29,MATCH(E313,Cost_Components!$A$2:$A$29,0)),"")</f>
        <v>30</v>
      </c>
      <c r="AD313" s="26">
        <f>IFERROR(INDEX(Cost_Components!$N$2:$N$29,MATCH(E313,Cost_Components!$A$2:$A$29,0)),"")</f>
        <v>95</v>
      </c>
      <c r="AE313" s="16" t="str">
        <f>IFERROR(INDEX(Cost_Components!$O$2:$O$29,MATCH(E313,Cost_Components!$A$2:$A$29,0)),"")</f>
        <v>Both</v>
      </c>
      <c r="AF313" s="11">
        <v>4736325.8798217997</v>
      </c>
      <c r="AG313" s="11">
        <v>4720593.0574510703</v>
      </c>
      <c r="AH313" s="23">
        <f t="shared" si="49"/>
        <v>1</v>
      </c>
    </row>
    <row r="314" spans="1:34" hidden="1">
      <c r="A314" t="s">
        <v>242</v>
      </c>
      <c r="B314" s="20">
        <v>2025</v>
      </c>
      <c r="C314" t="s">
        <v>242</v>
      </c>
      <c r="D314" t="s">
        <v>222</v>
      </c>
      <c r="E314" s="22" t="s">
        <v>331</v>
      </c>
      <c r="F314" s="22" t="s">
        <v>332</v>
      </c>
      <c r="G314" s="22" t="s">
        <v>246</v>
      </c>
      <c r="H314" s="22" t="s">
        <v>237</v>
      </c>
      <c r="I314" s="22" t="s">
        <v>309</v>
      </c>
      <c r="J314" s="17">
        <f>IFERROR(INDEX(Cost_Components!$K$2:$K$29,MATCH(E314,Cost_Components!$A$2:$A$29,0)),"")</f>
        <v>0.2</v>
      </c>
      <c r="K314" s="17">
        <f t="shared" si="40"/>
        <v>0.32884615384615384</v>
      </c>
      <c r="L314" s="17">
        <f>IFERROR(INDEX(Cost_Components!$S$2:$S$29,MATCH(E314,Cost_Components!$A$2:$A$29,0)),"")</f>
        <v>0.31</v>
      </c>
      <c r="M314" s="28">
        <f>IFERROR(INDEX(Cost_Components!$L$2:$L$29,MATCH(E314,Cost_Components!$A$2:$A$29,0)),"")</f>
        <v>1</v>
      </c>
      <c r="N314" s="29">
        <f>IFERROR(INDEX(Cost_Components!$P$2:$P$29,MATCH(E314,Cost_Components!$A$2:$A$29,0)),"")</f>
        <v>7</v>
      </c>
      <c r="O314" s="23">
        <f t="shared" si="41"/>
        <v>972500.87843328016</v>
      </c>
      <c r="P314" s="23">
        <f t="shared" si="42"/>
        <v>972481.36103044811</v>
      </c>
      <c r="Q314" s="23">
        <f t="shared" si="43"/>
        <v>2110284.5534360725</v>
      </c>
      <c r="R314" s="23">
        <f t="shared" si="44"/>
        <v>2238622.2143935314</v>
      </c>
      <c r="S314" s="23">
        <f t="shared" si="45"/>
        <v>128337.66095745889</v>
      </c>
      <c r="T314" s="16">
        <f>IFERROR(INDEX(Cost_Components!$R$2:$R$29,MATCH(E314,Cost_Components!$A$2:$A$29,0)),"")</f>
        <v>1</v>
      </c>
      <c r="U314" s="26">
        <f>IFERROR(INDEX(Cost_Components!$Q$2:$Q$29,MATCH(E314,Cost_Components!$A$2:$A$29,0)),"")</f>
        <v>2023</v>
      </c>
      <c r="V314" s="30">
        <f>1/(1+Calculation_Assumptions!$B$5)^(B314-Calculation_Assumptions!$B$2)</f>
        <v>1</v>
      </c>
      <c r="W314" s="23">
        <f t="shared" si="46"/>
        <v>2110284.5534360725</v>
      </c>
      <c r="X314" s="23">
        <f t="shared" si="47"/>
        <v>2238622.2143935314</v>
      </c>
      <c r="Y314" s="23">
        <f t="shared" si="48"/>
        <v>128337.66095745889</v>
      </c>
      <c r="Z314" s="17">
        <f>IFERROR(INDEX(Cost_Components!$T$2:$T$29,MATCH(E314,Cost_Components!$A$2:$A$29,0)),"")</f>
        <v>0.8</v>
      </c>
      <c r="AA314" s="26">
        <f>IFERROR(INDEX(Cost_Components!$U$2:$U$29,MATCH(E314,Cost_Components!$A$2:$A$29,0)),"")</f>
        <v>2025</v>
      </c>
      <c r="AB314" s="26">
        <f>IFERROR(INDEX(Cost_Components!$V$2:$V$29,MATCH(E314,Cost_Components!$A$2:$A$29,0)),"")</f>
        <v>2050</v>
      </c>
      <c r="AC314" s="26">
        <f>IFERROR(INDEX(Cost_Components!$M$2:$M$29,MATCH(E314,Cost_Components!$A$2:$A$29,0)),"")</f>
        <v>30</v>
      </c>
      <c r="AD314" s="26">
        <f>IFERROR(INDEX(Cost_Components!$N$2:$N$29,MATCH(E314,Cost_Components!$A$2:$A$29,0)),"")</f>
        <v>95</v>
      </c>
      <c r="AE314" s="16" t="str">
        <f>IFERROR(INDEX(Cost_Components!$O$2:$O$29,MATCH(E314,Cost_Components!$A$2:$A$29,0)),"")</f>
        <v>Both</v>
      </c>
      <c r="AF314" s="11">
        <v>4862504.3921664003</v>
      </c>
      <c r="AG314" s="11">
        <v>4862406.8051522402</v>
      </c>
      <c r="AH314" s="23">
        <f t="shared" si="49"/>
        <v>1</v>
      </c>
    </row>
    <row r="315" spans="1:34" hidden="1">
      <c r="A315" t="s">
        <v>242</v>
      </c>
      <c r="B315" s="20">
        <v>2026</v>
      </c>
      <c r="C315" t="s">
        <v>242</v>
      </c>
      <c r="D315" t="s">
        <v>222</v>
      </c>
      <c r="E315" s="22" t="s">
        <v>331</v>
      </c>
      <c r="F315" s="22" t="s">
        <v>332</v>
      </c>
      <c r="G315" s="22" t="s">
        <v>246</v>
      </c>
      <c r="H315" s="22" t="s">
        <v>237</v>
      </c>
      <c r="I315" s="22" t="s">
        <v>309</v>
      </c>
      <c r="J315" s="17">
        <f>IFERROR(INDEX(Cost_Components!$K$2:$K$29,MATCH(E315,Cost_Components!$A$2:$A$29,0)),"")</f>
        <v>0.2</v>
      </c>
      <c r="K315" s="17">
        <f t="shared" si="40"/>
        <v>0.34769230769230769</v>
      </c>
      <c r="L315" s="17">
        <f>IFERROR(INDEX(Cost_Components!$S$2:$S$29,MATCH(E315,Cost_Components!$A$2:$A$29,0)),"")</f>
        <v>0.31</v>
      </c>
      <c r="M315" s="28">
        <f>IFERROR(INDEX(Cost_Components!$L$2:$L$29,MATCH(E315,Cost_Components!$A$2:$A$29,0)),"")</f>
        <v>1</v>
      </c>
      <c r="N315" s="29">
        <f>IFERROR(INDEX(Cost_Components!$P$2:$P$29,MATCH(E315,Cost_Components!$A$2:$A$29,0)),"")</f>
        <v>7</v>
      </c>
      <c r="O315" s="23">
        <f t="shared" si="41"/>
        <v>939511.34021015209</v>
      </c>
      <c r="P315" s="23">
        <f t="shared" si="42"/>
        <v>939455.87840748008</v>
      </c>
      <c r="Q315" s="23">
        <f t="shared" si="43"/>
        <v>2038619.2561442319</v>
      </c>
      <c r="R315" s="23">
        <f t="shared" si="44"/>
        <v>2286626.0618653237</v>
      </c>
      <c r="S315" s="23">
        <f t="shared" si="45"/>
        <v>248006.80572109181</v>
      </c>
      <c r="T315" s="16">
        <f>IFERROR(INDEX(Cost_Components!$R$2:$R$29,MATCH(E315,Cost_Components!$A$2:$A$29,0)),"")</f>
        <v>1</v>
      </c>
      <c r="U315" s="26">
        <f>IFERROR(INDEX(Cost_Components!$Q$2:$Q$29,MATCH(E315,Cost_Components!$A$2:$A$29,0)),"")</f>
        <v>2023</v>
      </c>
      <c r="V315" s="30">
        <f>1/(1+Calculation_Assumptions!$B$5)^(B315-Calculation_Assumptions!$B$2)</f>
        <v>0.970873786407767</v>
      </c>
      <c r="W315" s="23">
        <f t="shared" si="46"/>
        <v>1979241.9962565359</v>
      </c>
      <c r="X315" s="23">
        <f t="shared" si="47"/>
        <v>2220025.3027818678</v>
      </c>
      <c r="Y315" s="23">
        <f t="shared" si="48"/>
        <v>240783.30652533186</v>
      </c>
      <c r="Z315" s="17">
        <f>IFERROR(INDEX(Cost_Components!$T$2:$T$29,MATCH(E315,Cost_Components!$A$2:$A$29,0)),"")</f>
        <v>0.8</v>
      </c>
      <c r="AA315" s="26">
        <f>IFERROR(INDEX(Cost_Components!$U$2:$U$29,MATCH(E315,Cost_Components!$A$2:$A$29,0)),"")</f>
        <v>2025</v>
      </c>
      <c r="AB315" s="26">
        <f>IFERROR(INDEX(Cost_Components!$V$2:$V$29,MATCH(E315,Cost_Components!$A$2:$A$29,0)),"")</f>
        <v>2050</v>
      </c>
      <c r="AC315" s="26">
        <f>IFERROR(INDEX(Cost_Components!$M$2:$M$29,MATCH(E315,Cost_Components!$A$2:$A$29,0)),"")</f>
        <v>30</v>
      </c>
      <c r="AD315" s="26">
        <f>IFERROR(INDEX(Cost_Components!$N$2:$N$29,MATCH(E315,Cost_Components!$A$2:$A$29,0)),"")</f>
        <v>95</v>
      </c>
      <c r="AE315" s="16" t="str">
        <f>IFERROR(INDEX(Cost_Components!$O$2:$O$29,MATCH(E315,Cost_Components!$A$2:$A$29,0)),"")</f>
        <v>Both</v>
      </c>
      <c r="AF315" s="11">
        <v>4697556.7010507602</v>
      </c>
      <c r="AG315" s="11">
        <v>4697279.3920374</v>
      </c>
      <c r="AH315" s="23">
        <f t="shared" si="49"/>
        <v>1</v>
      </c>
    </row>
    <row r="316" spans="1:34" hidden="1">
      <c r="A316" t="s">
        <v>242</v>
      </c>
      <c r="B316" s="20">
        <v>2027</v>
      </c>
      <c r="C316" t="s">
        <v>242</v>
      </c>
      <c r="D316" t="s">
        <v>222</v>
      </c>
      <c r="E316" s="22" t="s">
        <v>331</v>
      </c>
      <c r="F316" s="22" t="s">
        <v>332</v>
      </c>
      <c r="G316" s="22" t="s">
        <v>246</v>
      </c>
      <c r="H316" s="22" t="s">
        <v>237</v>
      </c>
      <c r="I316" s="22" t="s">
        <v>309</v>
      </c>
      <c r="J316" s="17">
        <f>IFERROR(INDEX(Cost_Components!$K$2:$K$29,MATCH(E316,Cost_Components!$A$2:$A$29,0)),"")</f>
        <v>0.2</v>
      </c>
      <c r="K316" s="17">
        <f t="shared" si="40"/>
        <v>0.36653846153846154</v>
      </c>
      <c r="L316" s="17">
        <f>IFERROR(INDEX(Cost_Components!$S$2:$S$29,MATCH(E316,Cost_Components!$A$2:$A$29,0)),"")</f>
        <v>0.31</v>
      </c>
      <c r="M316" s="28">
        <f>IFERROR(INDEX(Cost_Components!$L$2:$L$29,MATCH(E316,Cost_Components!$A$2:$A$29,0)),"")</f>
        <v>1</v>
      </c>
      <c r="N316" s="29">
        <f>IFERROR(INDEX(Cost_Components!$P$2:$P$29,MATCH(E316,Cost_Components!$A$2:$A$29,0)),"")</f>
        <v>7</v>
      </c>
      <c r="O316" s="23">
        <f t="shared" si="41"/>
        <v>913970.07791439409</v>
      </c>
      <c r="P316" s="23">
        <f t="shared" si="42"/>
        <v>913864.64881477598</v>
      </c>
      <c r="Q316" s="23">
        <f t="shared" si="43"/>
        <v>1983086.2879280639</v>
      </c>
      <c r="R316" s="23">
        <f t="shared" si="44"/>
        <v>2345036.303756509</v>
      </c>
      <c r="S316" s="23">
        <f t="shared" si="45"/>
        <v>361950.01582844509</v>
      </c>
      <c r="T316" s="16">
        <f>IFERROR(INDEX(Cost_Components!$R$2:$R$29,MATCH(E316,Cost_Components!$A$2:$A$29,0)),"")</f>
        <v>1</v>
      </c>
      <c r="U316" s="26">
        <f>IFERROR(INDEX(Cost_Components!$Q$2:$Q$29,MATCH(E316,Cost_Components!$A$2:$A$29,0)),"")</f>
        <v>2023</v>
      </c>
      <c r="V316" s="30">
        <f>1/(1+Calculation_Assumptions!$B$5)^(B316-Calculation_Assumptions!$B$2)</f>
        <v>0.94259590913375435</v>
      </c>
      <c r="W316" s="23">
        <f t="shared" si="46"/>
        <v>1869249.0224602355</v>
      </c>
      <c r="X316" s="23">
        <f t="shared" si="47"/>
        <v>2210421.6266910257</v>
      </c>
      <c r="Y316" s="23">
        <f t="shared" si="48"/>
        <v>341172.60423078999</v>
      </c>
      <c r="Z316" s="17">
        <f>IFERROR(INDEX(Cost_Components!$T$2:$T$29,MATCH(E316,Cost_Components!$A$2:$A$29,0)),"")</f>
        <v>0.8</v>
      </c>
      <c r="AA316" s="26">
        <f>IFERROR(INDEX(Cost_Components!$U$2:$U$29,MATCH(E316,Cost_Components!$A$2:$A$29,0)),"")</f>
        <v>2025</v>
      </c>
      <c r="AB316" s="26">
        <f>IFERROR(INDEX(Cost_Components!$V$2:$V$29,MATCH(E316,Cost_Components!$A$2:$A$29,0)),"")</f>
        <v>2050</v>
      </c>
      <c r="AC316" s="26">
        <f>IFERROR(INDEX(Cost_Components!$M$2:$M$29,MATCH(E316,Cost_Components!$A$2:$A$29,0)),"")</f>
        <v>30</v>
      </c>
      <c r="AD316" s="26">
        <f>IFERROR(INDEX(Cost_Components!$N$2:$N$29,MATCH(E316,Cost_Components!$A$2:$A$29,0)),"")</f>
        <v>95</v>
      </c>
      <c r="AE316" s="16" t="str">
        <f>IFERROR(INDEX(Cost_Components!$O$2:$O$29,MATCH(E316,Cost_Components!$A$2:$A$29,0)),"")</f>
        <v>Both</v>
      </c>
      <c r="AF316" s="11">
        <v>4569850.3895719703</v>
      </c>
      <c r="AG316" s="11">
        <v>4569323.2440738799</v>
      </c>
      <c r="AH316" s="23">
        <f t="shared" si="49"/>
        <v>1</v>
      </c>
    </row>
    <row r="317" spans="1:34" hidden="1">
      <c r="A317" t="s">
        <v>242</v>
      </c>
      <c r="B317" s="20">
        <v>2028</v>
      </c>
      <c r="C317" t="s">
        <v>242</v>
      </c>
      <c r="D317" t="s">
        <v>222</v>
      </c>
      <c r="E317" s="22" t="s">
        <v>331</v>
      </c>
      <c r="F317" s="22" t="s">
        <v>332</v>
      </c>
      <c r="G317" s="22" t="s">
        <v>246</v>
      </c>
      <c r="H317" s="22" t="s">
        <v>237</v>
      </c>
      <c r="I317" s="22" t="s">
        <v>309</v>
      </c>
      <c r="J317" s="17">
        <f>IFERROR(INDEX(Cost_Components!$K$2:$K$29,MATCH(E317,Cost_Components!$A$2:$A$29,0)),"")</f>
        <v>0.2</v>
      </c>
      <c r="K317" s="17">
        <f t="shared" si="40"/>
        <v>0.38538461538461538</v>
      </c>
      <c r="L317" s="17">
        <f>IFERROR(INDEX(Cost_Components!$S$2:$S$29,MATCH(E317,Cost_Components!$A$2:$A$29,0)),"")</f>
        <v>0.31</v>
      </c>
      <c r="M317" s="28">
        <f>IFERROR(INDEX(Cost_Components!$L$2:$L$29,MATCH(E317,Cost_Components!$A$2:$A$29,0)),"")</f>
        <v>1</v>
      </c>
      <c r="N317" s="29">
        <f>IFERROR(INDEX(Cost_Components!$P$2:$P$29,MATCH(E317,Cost_Components!$A$2:$A$29,0)),"")</f>
        <v>7</v>
      </c>
      <c r="O317" s="23">
        <f t="shared" si="41"/>
        <v>893872.67745897407</v>
      </c>
      <c r="P317" s="23">
        <f t="shared" si="42"/>
        <v>893705.10458454199</v>
      </c>
      <c r="Q317" s="23">
        <f t="shared" si="43"/>
        <v>1939340.0769484562</v>
      </c>
      <c r="R317" s="23">
        <f t="shared" si="44"/>
        <v>2411393.4460374019</v>
      </c>
      <c r="S317" s="23">
        <f t="shared" si="45"/>
        <v>472053.36908894568</v>
      </c>
      <c r="T317" s="16">
        <f>IFERROR(INDEX(Cost_Components!$R$2:$R$29,MATCH(E317,Cost_Components!$A$2:$A$29,0)),"")</f>
        <v>1</v>
      </c>
      <c r="U317" s="26">
        <f>IFERROR(INDEX(Cost_Components!$Q$2:$Q$29,MATCH(E317,Cost_Components!$A$2:$A$29,0)),"")</f>
        <v>2023</v>
      </c>
      <c r="V317" s="30">
        <f>1/(1+Calculation_Assumptions!$B$5)^(B317-Calculation_Assumptions!$B$2)</f>
        <v>0.91514165935315961</v>
      </c>
      <c r="W317" s="23">
        <f t="shared" si="46"/>
        <v>1774770.8960686945</v>
      </c>
      <c r="X317" s="23">
        <f t="shared" si="47"/>
        <v>2206766.5995600019</v>
      </c>
      <c r="Y317" s="23">
        <f t="shared" si="48"/>
        <v>431995.70349130727</v>
      </c>
      <c r="Z317" s="17">
        <f>IFERROR(INDEX(Cost_Components!$T$2:$T$29,MATCH(E317,Cost_Components!$A$2:$A$29,0)),"")</f>
        <v>0.8</v>
      </c>
      <c r="AA317" s="26">
        <f>IFERROR(INDEX(Cost_Components!$U$2:$U$29,MATCH(E317,Cost_Components!$A$2:$A$29,0)),"")</f>
        <v>2025</v>
      </c>
      <c r="AB317" s="26">
        <f>IFERROR(INDEX(Cost_Components!$V$2:$V$29,MATCH(E317,Cost_Components!$A$2:$A$29,0)),"")</f>
        <v>2050</v>
      </c>
      <c r="AC317" s="26">
        <f>IFERROR(INDEX(Cost_Components!$M$2:$M$29,MATCH(E317,Cost_Components!$A$2:$A$29,0)),"")</f>
        <v>30</v>
      </c>
      <c r="AD317" s="26">
        <f>IFERROR(INDEX(Cost_Components!$N$2:$N$29,MATCH(E317,Cost_Components!$A$2:$A$29,0)),"")</f>
        <v>95</v>
      </c>
      <c r="AE317" s="16" t="str">
        <f>IFERROR(INDEX(Cost_Components!$O$2:$O$29,MATCH(E317,Cost_Components!$A$2:$A$29,0)),"")</f>
        <v>Both</v>
      </c>
      <c r="AF317" s="11">
        <v>4469363.3872948699</v>
      </c>
      <c r="AG317" s="11">
        <v>4468525.5229227096</v>
      </c>
      <c r="AH317" s="23">
        <f t="shared" si="49"/>
        <v>1</v>
      </c>
    </row>
    <row r="318" spans="1:34" hidden="1">
      <c r="A318" t="s">
        <v>242</v>
      </c>
      <c r="B318" s="20">
        <v>2029</v>
      </c>
      <c r="C318" t="s">
        <v>242</v>
      </c>
      <c r="D318" t="s">
        <v>222</v>
      </c>
      <c r="E318" s="22" t="s">
        <v>331</v>
      </c>
      <c r="F318" s="22" t="s">
        <v>332</v>
      </c>
      <c r="G318" s="22" t="s">
        <v>246</v>
      </c>
      <c r="H318" s="22" t="s">
        <v>237</v>
      </c>
      <c r="I318" s="22" t="s">
        <v>309</v>
      </c>
      <c r="J318" s="17">
        <f>IFERROR(INDEX(Cost_Components!$K$2:$K$29,MATCH(E318,Cost_Components!$A$2:$A$29,0)),"")</f>
        <v>0.2</v>
      </c>
      <c r="K318" s="17">
        <f t="shared" si="40"/>
        <v>0.40423076923076923</v>
      </c>
      <c r="L318" s="17">
        <f>IFERROR(INDEX(Cost_Components!$S$2:$S$29,MATCH(E318,Cost_Components!$A$2:$A$29,0)),"")</f>
        <v>0.31</v>
      </c>
      <c r="M318" s="28">
        <f>IFERROR(INDEX(Cost_Components!$L$2:$L$29,MATCH(E318,Cost_Components!$A$2:$A$29,0)),"")</f>
        <v>1</v>
      </c>
      <c r="N318" s="29">
        <f>IFERROR(INDEX(Cost_Components!$P$2:$P$29,MATCH(E318,Cost_Components!$A$2:$A$29,0)),"")</f>
        <v>7</v>
      </c>
      <c r="O318" s="23">
        <f t="shared" si="41"/>
        <v>877989.84190566605</v>
      </c>
      <c r="P318" s="23">
        <f t="shared" si="42"/>
        <v>877749.37087870599</v>
      </c>
      <c r="Q318" s="23">
        <f t="shared" si="43"/>
        <v>1904716.134806792</v>
      </c>
      <c r="R318" s="23">
        <f t="shared" si="44"/>
        <v>2484373.5641923021</v>
      </c>
      <c r="S318" s="23">
        <f t="shared" si="45"/>
        <v>579657.42938551004</v>
      </c>
      <c r="T318" s="16">
        <f>IFERROR(INDEX(Cost_Components!$R$2:$R$29,MATCH(E318,Cost_Components!$A$2:$A$29,0)),"")</f>
        <v>1</v>
      </c>
      <c r="U318" s="26">
        <f>IFERROR(INDEX(Cost_Components!$Q$2:$Q$29,MATCH(E318,Cost_Components!$A$2:$A$29,0)),"")</f>
        <v>2023</v>
      </c>
      <c r="V318" s="30">
        <f>1/(1+Calculation_Assumptions!$B$5)^(B318-Calculation_Assumptions!$B$2)</f>
        <v>0.888487047915689</v>
      </c>
      <c r="W318" s="23">
        <f t="shared" si="46"/>
        <v>1692315.6157318682</v>
      </c>
      <c r="X318" s="23">
        <f t="shared" si="47"/>
        <v>2207333.7339689969</v>
      </c>
      <c r="Y318" s="23">
        <f t="shared" si="48"/>
        <v>515018.11823712877</v>
      </c>
      <c r="Z318" s="17">
        <f>IFERROR(INDEX(Cost_Components!$T$2:$T$29,MATCH(E318,Cost_Components!$A$2:$A$29,0)),"")</f>
        <v>0.8</v>
      </c>
      <c r="AA318" s="26">
        <f>IFERROR(INDEX(Cost_Components!$U$2:$U$29,MATCH(E318,Cost_Components!$A$2:$A$29,0)),"")</f>
        <v>2025</v>
      </c>
      <c r="AB318" s="26">
        <f>IFERROR(INDEX(Cost_Components!$V$2:$V$29,MATCH(E318,Cost_Components!$A$2:$A$29,0)),"")</f>
        <v>2050</v>
      </c>
      <c r="AC318" s="26">
        <f>IFERROR(INDEX(Cost_Components!$M$2:$M$29,MATCH(E318,Cost_Components!$A$2:$A$29,0)),"")</f>
        <v>30</v>
      </c>
      <c r="AD318" s="26">
        <f>IFERROR(INDEX(Cost_Components!$N$2:$N$29,MATCH(E318,Cost_Components!$A$2:$A$29,0)),"")</f>
        <v>95</v>
      </c>
      <c r="AE318" s="16" t="str">
        <f>IFERROR(INDEX(Cost_Components!$O$2:$O$29,MATCH(E318,Cost_Components!$A$2:$A$29,0)),"")</f>
        <v>Both</v>
      </c>
      <c r="AF318" s="11">
        <v>4389949.2095283298</v>
      </c>
      <c r="AG318" s="11">
        <v>4388746.8543935297</v>
      </c>
      <c r="AH318" s="23">
        <f t="shared" si="49"/>
        <v>1</v>
      </c>
    </row>
    <row r="319" spans="1:34" hidden="1">
      <c r="A319" t="s">
        <v>242</v>
      </c>
      <c r="B319" s="20">
        <v>2030</v>
      </c>
      <c r="C319" t="s">
        <v>242</v>
      </c>
      <c r="D319" t="s">
        <v>222</v>
      </c>
      <c r="E319" s="22" t="s">
        <v>331</v>
      </c>
      <c r="F319" s="22" t="s">
        <v>332</v>
      </c>
      <c r="G319" s="22" t="s">
        <v>246</v>
      </c>
      <c r="H319" s="22" t="s">
        <v>237</v>
      </c>
      <c r="I319" s="22" t="s">
        <v>309</v>
      </c>
      <c r="J319" s="17">
        <f>IFERROR(INDEX(Cost_Components!$K$2:$K$29,MATCH(E319,Cost_Components!$A$2:$A$29,0)),"")</f>
        <v>0.2</v>
      </c>
      <c r="K319" s="17">
        <f t="shared" si="40"/>
        <v>0.42307692307692307</v>
      </c>
      <c r="L319" s="17">
        <f>IFERROR(INDEX(Cost_Components!$S$2:$S$29,MATCH(E319,Cost_Components!$A$2:$A$29,0)),"")</f>
        <v>0.31</v>
      </c>
      <c r="M319" s="28">
        <f>IFERROR(INDEX(Cost_Components!$L$2:$L$29,MATCH(E319,Cost_Components!$A$2:$A$29,0)),"")</f>
        <v>1</v>
      </c>
      <c r="N319" s="29">
        <f>IFERROR(INDEX(Cost_Components!$P$2:$P$29,MATCH(E319,Cost_Components!$A$2:$A$29,0)),"")</f>
        <v>7</v>
      </c>
      <c r="O319" s="23">
        <f t="shared" si="41"/>
        <v>865320.58826460212</v>
      </c>
      <c r="P319" s="23">
        <f t="shared" si="42"/>
        <v>864997.71244815411</v>
      </c>
      <c r="Q319" s="23">
        <f t="shared" si="43"/>
        <v>1877045.0360124945</v>
      </c>
      <c r="R319" s="23">
        <f t="shared" si="44"/>
        <v>2562680.2037067059</v>
      </c>
      <c r="S319" s="23">
        <f t="shared" si="45"/>
        <v>685635.16769421147</v>
      </c>
      <c r="T319" s="16">
        <f>IFERROR(INDEX(Cost_Components!$R$2:$R$29,MATCH(E319,Cost_Components!$A$2:$A$29,0)),"")</f>
        <v>1</v>
      </c>
      <c r="U319" s="26">
        <f>IFERROR(INDEX(Cost_Components!$Q$2:$Q$29,MATCH(E319,Cost_Components!$A$2:$A$29,0)),"")</f>
        <v>2023</v>
      </c>
      <c r="V319" s="30">
        <f>1/(1+Calculation_Assumptions!$B$5)^(B319-Calculation_Assumptions!$B$2)</f>
        <v>0.86260878438416411</v>
      </c>
      <c r="W319" s="23">
        <f t="shared" si="46"/>
        <v>1619155.5367490675</v>
      </c>
      <c r="X319" s="23">
        <f t="shared" si="47"/>
        <v>2210590.4552848036</v>
      </c>
      <c r="Y319" s="23">
        <f t="shared" si="48"/>
        <v>591434.91853573627</v>
      </c>
      <c r="Z319" s="17">
        <f>IFERROR(INDEX(Cost_Components!$T$2:$T$29,MATCH(E319,Cost_Components!$A$2:$A$29,0)),"")</f>
        <v>0.8</v>
      </c>
      <c r="AA319" s="26">
        <f>IFERROR(INDEX(Cost_Components!$U$2:$U$29,MATCH(E319,Cost_Components!$A$2:$A$29,0)),"")</f>
        <v>2025</v>
      </c>
      <c r="AB319" s="26">
        <f>IFERROR(INDEX(Cost_Components!$V$2:$V$29,MATCH(E319,Cost_Components!$A$2:$A$29,0)),"")</f>
        <v>2050</v>
      </c>
      <c r="AC319" s="26">
        <f>IFERROR(INDEX(Cost_Components!$M$2:$M$29,MATCH(E319,Cost_Components!$A$2:$A$29,0)),"")</f>
        <v>30</v>
      </c>
      <c r="AD319" s="26">
        <f>IFERROR(INDEX(Cost_Components!$N$2:$N$29,MATCH(E319,Cost_Components!$A$2:$A$29,0)),"")</f>
        <v>95</v>
      </c>
      <c r="AE319" s="16" t="str">
        <f>IFERROR(INDEX(Cost_Components!$O$2:$O$29,MATCH(E319,Cost_Components!$A$2:$A$29,0)),"")</f>
        <v>Both</v>
      </c>
      <c r="AF319" s="11">
        <v>4326602.9413230103</v>
      </c>
      <c r="AG319" s="11">
        <v>4324988.5622407701</v>
      </c>
      <c r="AH319" s="23">
        <f t="shared" si="49"/>
        <v>1</v>
      </c>
    </row>
    <row r="320" spans="1:34" hidden="1">
      <c r="A320" t="s">
        <v>242</v>
      </c>
      <c r="B320" s="20">
        <v>2031</v>
      </c>
      <c r="C320" t="s">
        <v>242</v>
      </c>
      <c r="D320" t="s">
        <v>222</v>
      </c>
      <c r="E320" s="22" t="s">
        <v>331</v>
      </c>
      <c r="F320" s="22" t="s">
        <v>332</v>
      </c>
      <c r="G320" s="22" t="s">
        <v>246</v>
      </c>
      <c r="H320" s="22" t="s">
        <v>237</v>
      </c>
      <c r="I320" s="22" t="s">
        <v>309</v>
      </c>
      <c r="J320" s="17">
        <f>IFERROR(INDEX(Cost_Components!$K$2:$K$29,MATCH(E320,Cost_Components!$A$2:$A$29,0)),"")</f>
        <v>0.2</v>
      </c>
      <c r="K320" s="17">
        <f t="shared" si="40"/>
        <v>0.44192307692307692</v>
      </c>
      <c r="L320" s="17">
        <f>IFERROR(INDEX(Cost_Components!$S$2:$S$29,MATCH(E320,Cost_Components!$A$2:$A$29,0)),"")</f>
        <v>0.31</v>
      </c>
      <c r="M320" s="28">
        <f>IFERROR(INDEX(Cost_Components!$L$2:$L$29,MATCH(E320,Cost_Components!$A$2:$A$29,0)),"")</f>
        <v>1</v>
      </c>
      <c r="N320" s="29">
        <f>IFERROR(INDEX(Cost_Components!$P$2:$P$29,MATCH(E320,Cost_Components!$A$2:$A$29,0)),"")</f>
        <v>7</v>
      </c>
      <c r="O320" s="23">
        <f t="shared" si="41"/>
        <v>855536.11269513599</v>
      </c>
      <c r="P320" s="23">
        <f t="shared" si="42"/>
        <v>855122.41843573004</v>
      </c>
      <c r="Q320" s="23">
        <f t="shared" si="43"/>
        <v>1855615.6480055342</v>
      </c>
      <c r="R320" s="23">
        <f t="shared" si="44"/>
        <v>2646568.0593872992</v>
      </c>
      <c r="S320" s="23">
        <f t="shared" si="45"/>
        <v>790952.41138176504</v>
      </c>
      <c r="T320" s="16">
        <f>IFERROR(INDEX(Cost_Components!$R$2:$R$29,MATCH(E320,Cost_Components!$A$2:$A$29,0)),"")</f>
        <v>1</v>
      </c>
      <c r="U320" s="26">
        <f>IFERROR(INDEX(Cost_Components!$Q$2:$Q$29,MATCH(E320,Cost_Components!$A$2:$A$29,0)),"")</f>
        <v>2023</v>
      </c>
      <c r="V320" s="30">
        <f>1/(1+Calculation_Assumptions!$B$5)^(B320-Calculation_Assumptions!$B$2)</f>
        <v>0.83748425668365445</v>
      </c>
      <c r="W320" s="23">
        <f t="shared" si="46"/>
        <v>1554048.8916604726</v>
      </c>
      <c r="X320" s="23">
        <f t="shared" si="47"/>
        <v>2216459.0839786739</v>
      </c>
      <c r="Y320" s="23">
        <f t="shared" si="48"/>
        <v>662410.19231820153</v>
      </c>
      <c r="Z320" s="17">
        <f>IFERROR(INDEX(Cost_Components!$T$2:$T$29,MATCH(E320,Cost_Components!$A$2:$A$29,0)),"")</f>
        <v>0.8</v>
      </c>
      <c r="AA320" s="26">
        <f>IFERROR(INDEX(Cost_Components!$U$2:$U$29,MATCH(E320,Cost_Components!$A$2:$A$29,0)),"")</f>
        <v>2025</v>
      </c>
      <c r="AB320" s="26">
        <f>IFERROR(INDEX(Cost_Components!$V$2:$V$29,MATCH(E320,Cost_Components!$A$2:$A$29,0)),"")</f>
        <v>2050</v>
      </c>
      <c r="AC320" s="26">
        <f>IFERROR(INDEX(Cost_Components!$M$2:$M$29,MATCH(E320,Cost_Components!$A$2:$A$29,0)),"")</f>
        <v>30</v>
      </c>
      <c r="AD320" s="26">
        <f>IFERROR(INDEX(Cost_Components!$N$2:$N$29,MATCH(E320,Cost_Components!$A$2:$A$29,0)),"")</f>
        <v>95</v>
      </c>
      <c r="AE320" s="16" t="str">
        <f>IFERROR(INDEX(Cost_Components!$O$2:$O$29,MATCH(E320,Cost_Components!$A$2:$A$29,0)),"")</f>
        <v>Both</v>
      </c>
      <c r="AF320" s="11">
        <v>4277680.5634756796</v>
      </c>
      <c r="AG320" s="11">
        <v>4275612.0921786502</v>
      </c>
      <c r="AH320" s="23">
        <f t="shared" si="49"/>
        <v>1</v>
      </c>
    </row>
    <row r="321" spans="1:34" hidden="1">
      <c r="A321" t="s">
        <v>242</v>
      </c>
      <c r="B321" s="20">
        <v>2032</v>
      </c>
      <c r="C321" t="s">
        <v>242</v>
      </c>
      <c r="D321" t="s">
        <v>222</v>
      </c>
      <c r="E321" s="22" t="s">
        <v>331</v>
      </c>
      <c r="F321" s="22" t="s">
        <v>332</v>
      </c>
      <c r="G321" s="22" t="s">
        <v>246</v>
      </c>
      <c r="H321" s="22" t="s">
        <v>237</v>
      </c>
      <c r="I321" s="22" t="s">
        <v>309</v>
      </c>
      <c r="J321" s="17">
        <f>IFERROR(INDEX(Cost_Components!$K$2:$K$29,MATCH(E321,Cost_Components!$A$2:$A$29,0)),"")</f>
        <v>0.2</v>
      </c>
      <c r="K321" s="17">
        <f t="shared" si="40"/>
        <v>0.46076923076923082</v>
      </c>
      <c r="L321" s="17">
        <f>IFERROR(INDEX(Cost_Components!$S$2:$S$29,MATCH(E321,Cost_Components!$A$2:$A$29,0)),"")</f>
        <v>0.31</v>
      </c>
      <c r="M321" s="28">
        <f>IFERROR(INDEX(Cost_Components!$L$2:$L$29,MATCH(E321,Cost_Components!$A$2:$A$29,0)),"")</f>
        <v>1</v>
      </c>
      <c r="N321" s="29">
        <f>IFERROR(INDEX(Cost_Components!$P$2:$P$29,MATCH(E321,Cost_Components!$A$2:$A$29,0)),"")</f>
        <v>7</v>
      </c>
      <c r="O321" s="23">
        <f t="shared" si="41"/>
        <v>848238.29425936192</v>
      </c>
      <c r="P321" s="23">
        <f t="shared" si="42"/>
        <v>847726.309664272</v>
      </c>
      <c r="Q321" s="23">
        <f t="shared" si="43"/>
        <v>1839566.0919714703</v>
      </c>
      <c r="R321" s="23">
        <f t="shared" si="44"/>
        <v>2735894.7444842346</v>
      </c>
      <c r="S321" s="23">
        <f t="shared" si="45"/>
        <v>896328.65251276433</v>
      </c>
      <c r="T321" s="16">
        <f>IFERROR(INDEX(Cost_Components!$R$2:$R$29,MATCH(E321,Cost_Components!$A$2:$A$29,0)),"")</f>
        <v>1</v>
      </c>
      <c r="U321" s="26">
        <f>IFERROR(INDEX(Cost_Components!$Q$2:$Q$29,MATCH(E321,Cost_Components!$A$2:$A$29,0)),"")</f>
        <v>2023</v>
      </c>
      <c r="V321" s="30">
        <f>1/(1+Calculation_Assumptions!$B$5)^(B321-Calculation_Assumptions!$B$2)</f>
        <v>0.81309151134335378</v>
      </c>
      <c r="W321" s="23">
        <f t="shared" si="46"/>
        <v>1495735.5739370696</v>
      </c>
      <c r="X321" s="23">
        <f t="shared" si="47"/>
        <v>2224532.7926690252</v>
      </c>
      <c r="Y321" s="23">
        <f t="shared" si="48"/>
        <v>728797.21873195528</v>
      </c>
      <c r="Z321" s="17">
        <f>IFERROR(INDEX(Cost_Components!$T$2:$T$29,MATCH(E321,Cost_Components!$A$2:$A$29,0)),"")</f>
        <v>0.8</v>
      </c>
      <c r="AA321" s="26">
        <f>IFERROR(INDEX(Cost_Components!$U$2:$U$29,MATCH(E321,Cost_Components!$A$2:$A$29,0)),"")</f>
        <v>2025</v>
      </c>
      <c r="AB321" s="26">
        <f>IFERROR(INDEX(Cost_Components!$V$2:$V$29,MATCH(E321,Cost_Components!$A$2:$A$29,0)),"")</f>
        <v>2050</v>
      </c>
      <c r="AC321" s="26">
        <f>IFERROR(INDEX(Cost_Components!$M$2:$M$29,MATCH(E321,Cost_Components!$A$2:$A$29,0)),"")</f>
        <v>30</v>
      </c>
      <c r="AD321" s="26">
        <f>IFERROR(INDEX(Cost_Components!$N$2:$N$29,MATCH(E321,Cost_Components!$A$2:$A$29,0)),"")</f>
        <v>95</v>
      </c>
      <c r="AE321" s="16" t="str">
        <f>IFERROR(INDEX(Cost_Components!$O$2:$O$29,MATCH(E321,Cost_Components!$A$2:$A$29,0)),"")</f>
        <v>Both</v>
      </c>
      <c r="AF321" s="11">
        <v>4241191.4712968096</v>
      </c>
      <c r="AG321" s="11">
        <v>4238631.5483213598</v>
      </c>
      <c r="AH321" s="23">
        <f t="shared" si="49"/>
        <v>1</v>
      </c>
    </row>
    <row r="322" spans="1:34" hidden="1">
      <c r="A322" t="s">
        <v>242</v>
      </c>
      <c r="B322" s="20">
        <v>2033</v>
      </c>
      <c r="C322" t="s">
        <v>242</v>
      </c>
      <c r="D322" t="s">
        <v>222</v>
      </c>
      <c r="E322" s="22" t="s">
        <v>331</v>
      </c>
      <c r="F322" s="22" t="s">
        <v>332</v>
      </c>
      <c r="G322" s="22" t="s">
        <v>246</v>
      </c>
      <c r="H322" s="22" t="s">
        <v>237</v>
      </c>
      <c r="I322" s="22" t="s">
        <v>309</v>
      </c>
      <c r="J322" s="17">
        <f>IFERROR(INDEX(Cost_Components!$K$2:$K$29,MATCH(E322,Cost_Components!$A$2:$A$29,0)),"")</f>
        <v>0.2</v>
      </c>
      <c r="K322" s="17">
        <f t="shared" ref="K322:K385" si="50">IF(OR(L322="",Z322="",AA322="",AB322=""),"",IF(B322&lt;AA322,L322,IF(B322&gt;AB322,Z322,L322+(Z322-L322)*MIN(MAX((B322-AA322+1)/MAX(AB322-AA322+1,1),0),1))))</f>
        <v>0.47961538461538467</v>
      </c>
      <c r="L322" s="17">
        <f>IFERROR(INDEX(Cost_Components!$S$2:$S$29,MATCH(E322,Cost_Components!$A$2:$A$29,0)),"")</f>
        <v>0.31</v>
      </c>
      <c r="M322" s="28">
        <f>IFERROR(INDEX(Cost_Components!$L$2:$L$29,MATCH(E322,Cost_Components!$A$2:$A$29,0)),"")</f>
        <v>1</v>
      </c>
      <c r="N322" s="29">
        <f>IFERROR(INDEX(Cost_Components!$P$2:$P$29,MATCH(E322,Cost_Components!$A$2:$A$29,0)),"")</f>
        <v>7</v>
      </c>
      <c r="O322" s="23">
        <f t="shared" ref="O322:O385" si="51">AF322*J322</f>
        <v>843131.68863863801</v>
      </c>
      <c r="P322" s="23">
        <f t="shared" ref="P322:P385" si="52">AG322*J322</f>
        <v>842514.86320016801</v>
      </c>
      <c r="Q322" s="23">
        <f t="shared" ref="Q322:Q385" si="53">P322*L322*M322*N322</f>
        <v>1828257.2531443646</v>
      </c>
      <c r="R322" s="23">
        <f t="shared" ref="R322:R385" si="54">O322*K322*M322*N322</f>
        <v>2830652.5038948739</v>
      </c>
      <c r="S322" s="23">
        <f t="shared" ref="S322:S385" si="55">R322-Q322</f>
        <v>1002395.2507505093</v>
      </c>
      <c r="T322" s="16">
        <f>IFERROR(INDEX(Cost_Components!$R$2:$R$29,MATCH(E322,Cost_Components!$A$2:$A$29,0)),"")</f>
        <v>1</v>
      </c>
      <c r="U322" s="26">
        <f>IFERROR(INDEX(Cost_Components!$Q$2:$Q$29,MATCH(E322,Cost_Components!$A$2:$A$29,0)),"")</f>
        <v>2023</v>
      </c>
      <c r="V322" s="30">
        <f>1/(1+Calculation_Assumptions!$B$5)^(B322-Calculation_Assumptions!$B$2)</f>
        <v>0.78940923431393573</v>
      </c>
      <c r="W322" s="23">
        <f t="shared" ref="W322:W385" si="56">Q322*V322</f>
        <v>1443243.1583335921</v>
      </c>
      <c r="X322" s="23">
        <f t="shared" ref="X322:X385" si="57">R322*V322</f>
        <v>2234543.2257084772</v>
      </c>
      <c r="Y322" s="23">
        <f t="shared" ref="Y322:Y385" si="58">S322*V322</f>
        <v>791300.0673748852</v>
      </c>
      <c r="Z322" s="17">
        <f>IFERROR(INDEX(Cost_Components!$T$2:$T$29,MATCH(E322,Cost_Components!$A$2:$A$29,0)),"")</f>
        <v>0.8</v>
      </c>
      <c r="AA322" s="26">
        <f>IFERROR(INDEX(Cost_Components!$U$2:$U$29,MATCH(E322,Cost_Components!$A$2:$A$29,0)),"")</f>
        <v>2025</v>
      </c>
      <c r="AB322" s="26">
        <f>IFERROR(INDEX(Cost_Components!$V$2:$V$29,MATCH(E322,Cost_Components!$A$2:$A$29,0)),"")</f>
        <v>2050</v>
      </c>
      <c r="AC322" s="26">
        <f>IFERROR(INDEX(Cost_Components!$M$2:$M$29,MATCH(E322,Cost_Components!$A$2:$A$29,0)),"")</f>
        <v>30</v>
      </c>
      <c r="AD322" s="26">
        <f>IFERROR(INDEX(Cost_Components!$N$2:$N$29,MATCH(E322,Cost_Components!$A$2:$A$29,0)),"")</f>
        <v>95</v>
      </c>
      <c r="AE322" s="16" t="str">
        <f>IFERROR(INDEX(Cost_Components!$O$2:$O$29,MATCH(E322,Cost_Components!$A$2:$A$29,0)),"")</f>
        <v>Both</v>
      </c>
      <c r="AF322" s="11">
        <v>4215658.4431931898</v>
      </c>
      <c r="AG322" s="11">
        <v>4212574.3160008397</v>
      </c>
      <c r="AH322" s="23">
        <f t="shared" ref="AH322:AH385" si="59">IF(H322="shared-count-once",COUNTIFS($A$2:$A$1457,A322,$B$2:$B$1457,B322,$E$2:$E$1457,E322),1)</f>
        <v>1</v>
      </c>
    </row>
    <row r="323" spans="1:34" hidden="1">
      <c r="A323" t="s">
        <v>242</v>
      </c>
      <c r="B323" s="20">
        <v>2034</v>
      </c>
      <c r="C323" t="s">
        <v>242</v>
      </c>
      <c r="D323" t="s">
        <v>222</v>
      </c>
      <c r="E323" s="22" t="s">
        <v>331</v>
      </c>
      <c r="F323" s="22" t="s">
        <v>332</v>
      </c>
      <c r="G323" s="22" t="s">
        <v>246</v>
      </c>
      <c r="H323" s="22" t="s">
        <v>237</v>
      </c>
      <c r="I323" s="22" t="s">
        <v>309</v>
      </c>
      <c r="J323" s="17">
        <f>IFERROR(INDEX(Cost_Components!$K$2:$K$29,MATCH(E323,Cost_Components!$A$2:$A$29,0)),"")</f>
        <v>0.2</v>
      </c>
      <c r="K323" s="17">
        <f t="shared" si="50"/>
        <v>0.49846153846153851</v>
      </c>
      <c r="L323" s="17">
        <f>IFERROR(INDEX(Cost_Components!$S$2:$S$29,MATCH(E323,Cost_Components!$A$2:$A$29,0)),"")</f>
        <v>0.31</v>
      </c>
      <c r="M323" s="28">
        <f>IFERROR(INDEX(Cost_Components!$L$2:$L$29,MATCH(E323,Cost_Components!$A$2:$A$29,0)),"")</f>
        <v>1</v>
      </c>
      <c r="N323" s="29">
        <f>IFERROR(INDEX(Cost_Components!$P$2:$P$29,MATCH(E323,Cost_Components!$A$2:$A$29,0)),"")</f>
        <v>7</v>
      </c>
      <c r="O323" s="23">
        <f t="shared" si="51"/>
        <v>839983.74193223612</v>
      </c>
      <c r="P323" s="23">
        <f t="shared" si="52"/>
        <v>839256.16560141416</v>
      </c>
      <c r="Q323" s="23">
        <f t="shared" si="53"/>
        <v>1821185.8793550688</v>
      </c>
      <c r="R323" s="23">
        <f t="shared" si="54"/>
        <v>2930897.1180035565</v>
      </c>
      <c r="S323" s="23">
        <f t="shared" si="55"/>
        <v>1109711.2386484877</v>
      </c>
      <c r="T323" s="16">
        <f>IFERROR(INDEX(Cost_Components!$R$2:$R$29,MATCH(E323,Cost_Components!$A$2:$A$29,0)),"")</f>
        <v>1</v>
      </c>
      <c r="U323" s="26">
        <f>IFERROR(INDEX(Cost_Components!$Q$2:$Q$29,MATCH(E323,Cost_Components!$A$2:$A$29,0)),"")</f>
        <v>2023</v>
      </c>
      <c r="V323" s="30">
        <f>1/(1+Calculation_Assumptions!$B$5)^(B323-Calculation_Assumptions!$B$2)</f>
        <v>0.76641673234362695</v>
      </c>
      <c r="W323" s="23">
        <f t="shared" si="56"/>
        <v>1395787.3306456667</v>
      </c>
      <c r="X323" s="23">
        <f t="shared" si="57"/>
        <v>2246288.5920156394</v>
      </c>
      <c r="Y323" s="23">
        <f t="shared" si="58"/>
        <v>850501.26136997272</v>
      </c>
      <c r="Z323" s="17">
        <f>IFERROR(INDEX(Cost_Components!$T$2:$T$29,MATCH(E323,Cost_Components!$A$2:$A$29,0)),"")</f>
        <v>0.8</v>
      </c>
      <c r="AA323" s="26">
        <f>IFERROR(INDEX(Cost_Components!$U$2:$U$29,MATCH(E323,Cost_Components!$A$2:$A$29,0)),"")</f>
        <v>2025</v>
      </c>
      <c r="AB323" s="26">
        <f>IFERROR(INDEX(Cost_Components!$V$2:$V$29,MATCH(E323,Cost_Components!$A$2:$A$29,0)),"")</f>
        <v>2050</v>
      </c>
      <c r="AC323" s="26">
        <f>IFERROR(INDEX(Cost_Components!$M$2:$M$29,MATCH(E323,Cost_Components!$A$2:$A$29,0)),"")</f>
        <v>30</v>
      </c>
      <c r="AD323" s="26">
        <f>IFERROR(INDEX(Cost_Components!$N$2:$N$29,MATCH(E323,Cost_Components!$A$2:$A$29,0)),"")</f>
        <v>95</v>
      </c>
      <c r="AE323" s="16" t="str">
        <f>IFERROR(INDEX(Cost_Components!$O$2:$O$29,MATCH(E323,Cost_Components!$A$2:$A$29,0)),"")</f>
        <v>Both</v>
      </c>
      <c r="AF323" s="11">
        <v>4199918.7096611802</v>
      </c>
      <c r="AG323" s="11">
        <v>4196280.8280070703</v>
      </c>
      <c r="AH323" s="23">
        <f t="shared" si="59"/>
        <v>1</v>
      </c>
    </row>
    <row r="324" spans="1:34" hidden="1">
      <c r="A324" t="s">
        <v>242</v>
      </c>
      <c r="B324" s="20">
        <v>2035</v>
      </c>
      <c r="C324" t="s">
        <v>242</v>
      </c>
      <c r="D324" t="s">
        <v>222</v>
      </c>
      <c r="E324" s="22" t="s">
        <v>331</v>
      </c>
      <c r="F324" s="22" t="s">
        <v>332</v>
      </c>
      <c r="G324" s="22" t="s">
        <v>246</v>
      </c>
      <c r="H324" s="22" t="s">
        <v>237</v>
      </c>
      <c r="I324" s="22" t="s">
        <v>309</v>
      </c>
      <c r="J324" s="17">
        <f>IFERROR(INDEX(Cost_Components!$K$2:$K$29,MATCH(E324,Cost_Components!$A$2:$A$29,0)),"")</f>
        <v>0.2</v>
      </c>
      <c r="K324" s="17">
        <f t="shared" si="50"/>
        <v>0.51730769230769236</v>
      </c>
      <c r="L324" s="17">
        <f>IFERROR(INDEX(Cost_Components!$S$2:$S$29,MATCH(E324,Cost_Components!$A$2:$A$29,0)),"")</f>
        <v>0.31</v>
      </c>
      <c r="M324" s="28">
        <f>IFERROR(INDEX(Cost_Components!$L$2:$L$29,MATCH(E324,Cost_Components!$A$2:$A$29,0)),"")</f>
        <v>1</v>
      </c>
      <c r="N324" s="29">
        <f>IFERROR(INDEX(Cost_Components!$P$2:$P$29,MATCH(E324,Cost_Components!$A$2:$A$29,0)),"")</f>
        <v>7</v>
      </c>
      <c r="O324" s="23">
        <f t="shared" si="51"/>
        <v>838769.6916145361</v>
      </c>
      <c r="P324" s="23">
        <f t="shared" si="52"/>
        <v>837925.94782743405</v>
      </c>
      <c r="Q324" s="23">
        <f t="shared" si="53"/>
        <v>1818299.3067855318</v>
      </c>
      <c r="R324" s="23">
        <f t="shared" si="54"/>
        <v>3037314.0948272534</v>
      </c>
      <c r="S324" s="23">
        <f t="shared" si="55"/>
        <v>1219014.7880417216</v>
      </c>
      <c r="T324" s="16">
        <f>IFERROR(INDEX(Cost_Components!$R$2:$R$29,MATCH(E324,Cost_Components!$A$2:$A$29,0)),"")</f>
        <v>1</v>
      </c>
      <c r="U324" s="26">
        <f>IFERROR(INDEX(Cost_Components!$Q$2:$Q$29,MATCH(E324,Cost_Components!$A$2:$A$29,0)),"")</f>
        <v>2023</v>
      </c>
      <c r="V324" s="30">
        <f>1/(1+Calculation_Assumptions!$B$5)^(B324-Calculation_Assumptions!$B$2)</f>
        <v>0.74409391489672516</v>
      </c>
      <c r="W324" s="23">
        <f t="shared" si="56"/>
        <v>1352985.449640048</v>
      </c>
      <c r="X324" s="23">
        <f t="shared" si="57"/>
        <v>2260046.9355910141</v>
      </c>
      <c r="Y324" s="23">
        <f t="shared" si="58"/>
        <v>907061.48595096625</v>
      </c>
      <c r="Z324" s="17">
        <f>IFERROR(INDEX(Cost_Components!$T$2:$T$29,MATCH(E324,Cost_Components!$A$2:$A$29,0)),"")</f>
        <v>0.8</v>
      </c>
      <c r="AA324" s="26">
        <f>IFERROR(INDEX(Cost_Components!$U$2:$U$29,MATCH(E324,Cost_Components!$A$2:$A$29,0)),"")</f>
        <v>2025</v>
      </c>
      <c r="AB324" s="26">
        <f>IFERROR(INDEX(Cost_Components!$V$2:$V$29,MATCH(E324,Cost_Components!$A$2:$A$29,0)),"")</f>
        <v>2050</v>
      </c>
      <c r="AC324" s="26">
        <f>IFERROR(INDEX(Cost_Components!$M$2:$M$29,MATCH(E324,Cost_Components!$A$2:$A$29,0)),"")</f>
        <v>30</v>
      </c>
      <c r="AD324" s="26">
        <f>IFERROR(INDEX(Cost_Components!$N$2:$N$29,MATCH(E324,Cost_Components!$A$2:$A$29,0)),"")</f>
        <v>95</v>
      </c>
      <c r="AE324" s="16" t="str">
        <f>IFERROR(INDEX(Cost_Components!$O$2:$O$29,MATCH(E324,Cost_Components!$A$2:$A$29,0)),"")</f>
        <v>Both</v>
      </c>
      <c r="AF324" s="11">
        <v>4193848.45807268</v>
      </c>
      <c r="AG324" s="11">
        <v>4189629.7391371699</v>
      </c>
      <c r="AH324" s="23">
        <f t="shared" si="59"/>
        <v>1</v>
      </c>
    </row>
    <row r="325" spans="1:34" hidden="1">
      <c r="A325" t="s">
        <v>242</v>
      </c>
      <c r="B325" s="20">
        <v>2036</v>
      </c>
      <c r="C325" t="s">
        <v>242</v>
      </c>
      <c r="D325" t="s">
        <v>222</v>
      </c>
      <c r="E325" s="22" t="s">
        <v>331</v>
      </c>
      <c r="F325" s="22" t="s">
        <v>332</v>
      </c>
      <c r="G325" s="22" t="s">
        <v>246</v>
      </c>
      <c r="H325" s="22" t="s">
        <v>237</v>
      </c>
      <c r="I325" s="22" t="s">
        <v>309</v>
      </c>
      <c r="J325" s="17">
        <f>IFERROR(INDEX(Cost_Components!$K$2:$K$29,MATCH(E325,Cost_Components!$A$2:$A$29,0)),"")</f>
        <v>0.2</v>
      </c>
      <c r="K325" s="17">
        <f t="shared" si="50"/>
        <v>0.5361538461538462</v>
      </c>
      <c r="L325" s="17">
        <f>IFERROR(INDEX(Cost_Components!$S$2:$S$29,MATCH(E325,Cost_Components!$A$2:$A$29,0)),"")</f>
        <v>0.31</v>
      </c>
      <c r="M325" s="28">
        <f>IFERROR(INDEX(Cost_Components!$L$2:$L$29,MATCH(E325,Cost_Components!$A$2:$A$29,0)),"")</f>
        <v>1</v>
      </c>
      <c r="N325" s="29">
        <f>IFERROR(INDEX(Cost_Components!$P$2:$P$29,MATCH(E325,Cost_Components!$A$2:$A$29,0)),"")</f>
        <v>7</v>
      </c>
      <c r="O325" s="23">
        <f t="shared" si="51"/>
        <v>839330.08196366602</v>
      </c>
      <c r="P325" s="23">
        <f t="shared" si="52"/>
        <v>838365.06215011002</v>
      </c>
      <c r="Q325" s="23">
        <f t="shared" si="53"/>
        <v>1819252.1848657387</v>
      </c>
      <c r="R325" s="23">
        <f t="shared" si="54"/>
        <v>3150070.3614620976</v>
      </c>
      <c r="S325" s="23">
        <f t="shared" si="55"/>
        <v>1330818.1765963589</v>
      </c>
      <c r="T325" s="16">
        <f>IFERROR(INDEX(Cost_Components!$R$2:$R$29,MATCH(E325,Cost_Components!$A$2:$A$29,0)),"")</f>
        <v>1</v>
      </c>
      <c r="U325" s="26">
        <f>IFERROR(INDEX(Cost_Components!$Q$2:$Q$29,MATCH(E325,Cost_Components!$A$2:$A$29,0)),"")</f>
        <v>2023</v>
      </c>
      <c r="V325" s="30">
        <f>1/(1+Calculation_Assumptions!$B$5)^(B325-Calculation_Assumptions!$B$2)</f>
        <v>0.72242127659876232</v>
      </c>
      <c r="W325" s="23">
        <f t="shared" si="56"/>
        <v>1314266.4858457944</v>
      </c>
      <c r="X325" s="23">
        <f t="shared" si="57"/>
        <v>2275677.8519033734</v>
      </c>
      <c r="Y325" s="23">
        <f t="shared" si="58"/>
        <v>961411.36605757871</v>
      </c>
      <c r="Z325" s="17">
        <f>IFERROR(INDEX(Cost_Components!$T$2:$T$29,MATCH(E325,Cost_Components!$A$2:$A$29,0)),"")</f>
        <v>0.8</v>
      </c>
      <c r="AA325" s="26">
        <f>IFERROR(INDEX(Cost_Components!$U$2:$U$29,MATCH(E325,Cost_Components!$A$2:$A$29,0)),"")</f>
        <v>2025</v>
      </c>
      <c r="AB325" s="26">
        <f>IFERROR(INDEX(Cost_Components!$V$2:$V$29,MATCH(E325,Cost_Components!$A$2:$A$29,0)),"")</f>
        <v>2050</v>
      </c>
      <c r="AC325" s="26">
        <f>IFERROR(INDEX(Cost_Components!$M$2:$M$29,MATCH(E325,Cost_Components!$A$2:$A$29,0)),"")</f>
        <v>30</v>
      </c>
      <c r="AD325" s="26">
        <f>IFERROR(INDEX(Cost_Components!$N$2:$N$29,MATCH(E325,Cost_Components!$A$2:$A$29,0)),"")</f>
        <v>95</v>
      </c>
      <c r="AE325" s="16" t="str">
        <f>IFERROR(INDEX(Cost_Components!$O$2:$O$29,MATCH(E325,Cost_Components!$A$2:$A$29,0)),"")</f>
        <v>Both</v>
      </c>
      <c r="AF325" s="11">
        <v>4196650.4098183298</v>
      </c>
      <c r="AG325" s="11">
        <v>4191825.3107505501</v>
      </c>
      <c r="AH325" s="23">
        <f t="shared" si="59"/>
        <v>1</v>
      </c>
    </row>
    <row r="326" spans="1:34" hidden="1">
      <c r="A326" t="s">
        <v>242</v>
      </c>
      <c r="B326" s="20">
        <v>2037</v>
      </c>
      <c r="C326" t="s">
        <v>242</v>
      </c>
      <c r="D326" t="s">
        <v>222</v>
      </c>
      <c r="E326" s="22" t="s">
        <v>331</v>
      </c>
      <c r="F326" s="22" t="s">
        <v>332</v>
      </c>
      <c r="G326" s="22" t="s">
        <v>246</v>
      </c>
      <c r="H326" s="22" t="s">
        <v>237</v>
      </c>
      <c r="I326" s="22" t="s">
        <v>309</v>
      </c>
      <c r="J326" s="17">
        <f>IFERROR(INDEX(Cost_Components!$K$2:$K$29,MATCH(E326,Cost_Components!$A$2:$A$29,0)),"")</f>
        <v>0.2</v>
      </c>
      <c r="K326" s="17">
        <f t="shared" si="50"/>
        <v>0.55500000000000005</v>
      </c>
      <c r="L326" s="17">
        <f>IFERROR(INDEX(Cost_Components!$S$2:$S$29,MATCH(E326,Cost_Components!$A$2:$A$29,0)),"")</f>
        <v>0.31</v>
      </c>
      <c r="M326" s="28">
        <f>IFERROR(INDEX(Cost_Components!$L$2:$L$29,MATCH(E326,Cost_Components!$A$2:$A$29,0)),"")</f>
        <v>1</v>
      </c>
      <c r="N326" s="29">
        <f>IFERROR(INDEX(Cost_Components!$P$2:$P$29,MATCH(E326,Cost_Components!$A$2:$A$29,0)),"")</f>
        <v>7</v>
      </c>
      <c r="O326" s="23">
        <f t="shared" si="51"/>
        <v>841453.02233234001</v>
      </c>
      <c r="P326" s="23">
        <f t="shared" si="52"/>
        <v>840361.73582778592</v>
      </c>
      <c r="Q326" s="23">
        <f t="shared" si="53"/>
        <v>1823584.9667462953</v>
      </c>
      <c r="R326" s="23">
        <f t="shared" si="54"/>
        <v>3269044.991761141</v>
      </c>
      <c r="S326" s="23">
        <f t="shared" si="55"/>
        <v>1445460.0250148457</v>
      </c>
      <c r="T326" s="16">
        <f>IFERROR(INDEX(Cost_Components!$R$2:$R$29,MATCH(E326,Cost_Components!$A$2:$A$29,0)),"")</f>
        <v>1</v>
      </c>
      <c r="U326" s="26">
        <f>IFERROR(INDEX(Cost_Components!$Q$2:$Q$29,MATCH(E326,Cost_Components!$A$2:$A$29,0)),"")</f>
        <v>2023</v>
      </c>
      <c r="V326" s="30">
        <f>1/(1+Calculation_Assumptions!$B$5)^(B326-Calculation_Assumptions!$B$2)</f>
        <v>0.70137988019297326</v>
      </c>
      <c r="W326" s="23">
        <f t="shared" si="56"/>
        <v>1279025.8054982238</v>
      </c>
      <c r="X326" s="23">
        <f t="shared" si="57"/>
        <v>2292842.3846668685</v>
      </c>
      <c r="Y326" s="23">
        <f t="shared" si="58"/>
        <v>1013816.5791686446</v>
      </c>
      <c r="Z326" s="17">
        <f>IFERROR(INDEX(Cost_Components!$T$2:$T$29,MATCH(E326,Cost_Components!$A$2:$A$29,0)),"")</f>
        <v>0.8</v>
      </c>
      <c r="AA326" s="26">
        <f>IFERROR(INDEX(Cost_Components!$U$2:$U$29,MATCH(E326,Cost_Components!$A$2:$A$29,0)),"")</f>
        <v>2025</v>
      </c>
      <c r="AB326" s="26">
        <f>IFERROR(INDEX(Cost_Components!$V$2:$V$29,MATCH(E326,Cost_Components!$A$2:$A$29,0)),"")</f>
        <v>2050</v>
      </c>
      <c r="AC326" s="26">
        <f>IFERROR(INDEX(Cost_Components!$M$2:$M$29,MATCH(E326,Cost_Components!$A$2:$A$29,0)),"")</f>
        <v>30</v>
      </c>
      <c r="AD326" s="26">
        <f>IFERROR(INDEX(Cost_Components!$N$2:$N$29,MATCH(E326,Cost_Components!$A$2:$A$29,0)),"")</f>
        <v>95</v>
      </c>
      <c r="AE326" s="16" t="str">
        <f>IFERROR(INDEX(Cost_Components!$O$2:$O$29,MATCH(E326,Cost_Components!$A$2:$A$29,0)),"")</f>
        <v>Both</v>
      </c>
      <c r="AF326" s="11">
        <v>4207265.1116616996</v>
      </c>
      <c r="AG326" s="11">
        <v>4201808.6791389296</v>
      </c>
      <c r="AH326" s="23">
        <f t="shared" si="59"/>
        <v>1</v>
      </c>
    </row>
    <row r="327" spans="1:34" hidden="1">
      <c r="A327" t="s">
        <v>242</v>
      </c>
      <c r="B327" s="20">
        <v>2038</v>
      </c>
      <c r="C327" t="s">
        <v>242</v>
      </c>
      <c r="D327" t="s">
        <v>222</v>
      </c>
      <c r="E327" s="22" t="s">
        <v>331</v>
      </c>
      <c r="F327" s="22" t="s">
        <v>332</v>
      </c>
      <c r="G327" s="22" t="s">
        <v>246</v>
      </c>
      <c r="H327" s="22" t="s">
        <v>237</v>
      </c>
      <c r="I327" s="22" t="s">
        <v>309</v>
      </c>
      <c r="J327" s="17">
        <f>IFERROR(INDEX(Cost_Components!$K$2:$K$29,MATCH(E327,Cost_Components!$A$2:$A$29,0)),"")</f>
        <v>0.2</v>
      </c>
      <c r="K327" s="17">
        <f t="shared" si="50"/>
        <v>0.57384615384615389</v>
      </c>
      <c r="L327" s="17">
        <f>IFERROR(INDEX(Cost_Components!$S$2:$S$29,MATCH(E327,Cost_Components!$A$2:$A$29,0)),"")</f>
        <v>0.31</v>
      </c>
      <c r="M327" s="28">
        <f>IFERROR(INDEX(Cost_Components!$L$2:$L$29,MATCH(E327,Cost_Components!$A$2:$A$29,0)),"")</f>
        <v>1</v>
      </c>
      <c r="N327" s="29">
        <f>IFERROR(INDEX(Cost_Components!$P$2:$P$29,MATCH(E327,Cost_Components!$A$2:$A$29,0)),"")</f>
        <v>7</v>
      </c>
      <c r="O327" s="23">
        <f t="shared" si="51"/>
        <v>844947.338636072</v>
      </c>
      <c r="P327" s="23">
        <f t="shared" si="52"/>
        <v>843724.84889237606</v>
      </c>
      <c r="Q327" s="23">
        <f t="shared" si="53"/>
        <v>1830882.9220964559</v>
      </c>
      <c r="R327" s="23">
        <f t="shared" si="54"/>
        <v>3394088.4633519757</v>
      </c>
      <c r="S327" s="23">
        <f t="shared" si="55"/>
        <v>1563205.5412555197</v>
      </c>
      <c r="T327" s="16">
        <f>IFERROR(INDEX(Cost_Components!$R$2:$R$29,MATCH(E327,Cost_Components!$A$2:$A$29,0)),"")</f>
        <v>1</v>
      </c>
      <c r="U327" s="26">
        <f>IFERROR(INDEX(Cost_Components!$Q$2:$Q$29,MATCH(E327,Cost_Components!$A$2:$A$29,0)),"")</f>
        <v>2023</v>
      </c>
      <c r="V327" s="30">
        <f>1/(1+Calculation_Assumptions!$B$5)^(B327-Calculation_Assumptions!$B$2)</f>
        <v>0.68095133999317792</v>
      </c>
      <c r="W327" s="23">
        <f t="shared" si="56"/>
        <v>1246742.1791722069</v>
      </c>
      <c r="X327" s="23">
        <f t="shared" si="57"/>
        <v>2311209.0871749138</v>
      </c>
      <c r="Y327" s="23">
        <f t="shared" si="58"/>
        <v>1064466.9080027072</v>
      </c>
      <c r="Z327" s="17">
        <f>IFERROR(INDEX(Cost_Components!$T$2:$T$29,MATCH(E327,Cost_Components!$A$2:$A$29,0)),"")</f>
        <v>0.8</v>
      </c>
      <c r="AA327" s="26">
        <f>IFERROR(INDEX(Cost_Components!$U$2:$U$29,MATCH(E327,Cost_Components!$A$2:$A$29,0)),"")</f>
        <v>2025</v>
      </c>
      <c r="AB327" s="26">
        <f>IFERROR(INDEX(Cost_Components!$V$2:$V$29,MATCH(E327,Cost_Components!$A$2:$A$29,0)),"")</f>
        <v>2050</v>
      </c>
      <c r="AC327" s="26">
        <f>IFERROR(INDEX(Cost_Components!$M$2:$M$29,MATCH(E327,Cost_Components!$A$2:$A$29,0)),"")</f>
        <v>30</v>
      </c>
      <c r="AD327" s="26">
        <f>IFERROR(INDEX(Cost_Components!$N$2:$N$29,MATCH(E327,Cost_Components!$A$2:$A$29,0)),"")</f>
        <v>95</v>
      </c>
      <c r="AE327" s="16" t="str">
        <f>IFERROR(INDEX(Cost_Components!$O$2:$O$29,MATCH(E327,Cost_Components!$A$2:$A$29,0)),"")</f>
        <v>Both</v>
      </c>
      <c r="AF327" s="11">
        <v>4224736.6931803599</v>
      </c>
      <c r="AG327" s="11">
        <v>4218624.2444618801</v>
      </c>
      <c r="AH327" s="23">
        <f t="shared" si="59"/>
        <v>1</v>
      </c>
    </row>
    <row r="328" spans="1:34" hidden="1">
      <c r="A328" t="s">
        <v>242</v>
      </c>
      <c r="B328" s="20">
        <v>2039</v>
      </c>
      <c r="C328" t="s">
        <v>242</v>
      </c>
      <c r="D328" t="s">
        <v>222</v>
      </c>
      <c r="E328" s="22" t="s">
        <v>331</v>
      </c>
      <c r="F328" s="22" t="s">
        <v>332</v>
      </c>
      <c r="G328" s="22" t="s">
        <v>246</v>
      </c>
      <c r="H328" s="22" t="s">
        <v>237</v>
      </c>
      <c r="I328" s="22" t="s">
        <v>309</v>
      </c>
      <c r="J328" s="17">
        <f>IFERROR(INDEX(Cost_Components!$K$2:$K$29,MATCH(E328,Cost_Components!$A$2:$A$29,0)),"")</f>
        <v>0.2</v>
      </c>
      <c r="K328" s="17">
        <f t="shared" si="50"/>
        <v>0.59269230769230763</v>
      </c>
      <c r="L328" s="17">
        <f>IFERROR(INDEX(Cost_Components!$S$2:$S$29,MATCH(E328,Cost_Components!$A$2:$A$29,0)),"")</f>
        <v>0.31</v>
      </c>
      <c r="M328" s="28">
        <f>IFERROR(INDEX(Cost_Components!$L$2:$L$29,MATCH(E328,Cost_Components!$A$2:$A$29,0)),"")</f>
        <v>1</v>
      </c>
      <c r="N328" s="29">
        <f>IFERROR(INDEX(Cost_Components!$P$2:$P$29,MATCH(E328,Cost_Components!$A$2:$A$29,0)),"")</f>
        <v>7</v>
      </c>
      <c r="O328" s="23">
        <f t="shared" si="51"/>
        <v>849607.70650015818</v>
      </c>
      <c r="P328" s="23">
        <f t="shared" si="52"/>
        <v>848249.05480125605</v>
      </c>
      <c r="Q328" s="23">
        <f t="shared" si="53"/>
        <v>1840700.4489187256</v>
      </c>
      <c r="R328" s="23">
        <f t="shared" si="54"/>
        <v>3524891.6653912328</v>
      </c>
      <c r="S328" s="23">
        <f t="shared" si="55"/>
        <v>1684191.2164725072</v>
      </c>
      <c r="T328" s="16">
        <f>IFERROR(INDEX(Cost_Components!$R$2:$R$29,MATCH(E328,Cost_Components!$A$2:$A$29,0)),"")</f>
        <v>1</v>
      </c>
      <c r="U328" s="26">
        <f>IFERROR(INDEX(Cost_Components!$Q$2:$Q$29,MATCH(E328,Cost_Components!$A$2:$A$29,0)),"")</f>
        <v>2023</v>
      </c>
      <c r="V328" s="30">
        <f>1/(1+Calculation_Assumptions!$B$5)^(B328-Calculation_Assumptions!$B$2)</f>
        <v>0.66111780581861923</v>
      </c>
      <c r="W328" s="23">
        <f t="shared" si="56"/>
        <v>1216919.8419584953</v>
      </c>
      <c r="X328" s="23">
        <f t="shared" si="57"/>
        <v>2330368.6435717903</v>
      </c>
      <c r="Y328" s="23">
        <f t="shared" si="58"/>
        <v>1113448.8016132952</v>
      </c>
      <c r="Z328" s="17">
        <f>IFERROR(INDEX(Cost_Components!$T$2:$T$29,MATCH(E328,Cost_Components!$A$2:$A$29,0)),"")</f>
        <v>0.8</v>
      </c>
      <c r="AA328" s="26">
        <f>IFERROR(INDEX(Cost_Components!$U$2:$U$29,MATCH(E328,Cost_Components!$A$2:$A$29,0)),"")</f>
        <v>2025</v>
      </c>
      <c r="AB328" s="26">
        <f>IFERROR(INDEX(Cost_Components!$V$2:$V$29,MATCH(E328,Cost_Components!$A$2:$A$29,0)),"")</f>
        <v>2050</v>
      </c>
      <c r="AC328" s="26">
        <f>IFERROR(INDEX(Cost_Components!$M$2:$M$29,MATCH(E328,Cost_Components!$A$2:$A$29,0)),"")</f>
        <v>30</v>
      </c>
      <c r="AD328" s="26">
        <f>IFERROR(INDEX(Cost_Components!$N$2:$N$29,MATCH(E328,Cost_Components!$A$2:$A$29,0)),"")</f>
        <v>95</v>
      </c>
      <c r="AE328" s="16" t="str">
        <f>IFERROR(INDEX(Cost_Components!$O$2:$O$29,MATCH(E328,Cost_Components!$A$2:$A$29,0)),"")</f>
        <v>Both</v>
      </c>
      <c r="AF328" s="11">
        <v>4248038.5325007904</v>
      </c>
      <c r="AG328" s="11">
        <v>4241245.2740062801</v>
      </c>
      <c r="AH328" s="23">
        <f t="shared" si="59"/>
        <v>1</v>
      </c>
    </row>
    <row r="329" spans="1:34" hidden="1">
      <c r="A329" t="s">
        <v>242</v>
      </c>
      <c r="B329" s="20">
        <v>2040</v>
      </c>
      <c r="C329" t="s">
        <v>242</v>
      </c>
      <c r="D329" t="s">
        <v>222</v>
      </c>
      <c r="E329" s="22" t="s">
        <v>331</v>
      </c>
      <c r="F329" s="22" t="s">
        <v>332</v>
      </c>
      <c r="G329" s="22" t="s">
        <v>246</v>
      </c>
      <c r="H329" s="22" t="s">
        <v>237</v>
      </c>
      <c r="I329" s="22" t="s">
        <v>309</v>
      </c>
      <c r="J329" s="17">
        <f>IFERROR(INDEX(Cost_Components!$K$2:$K$29,MATCH(E329,Cost_Components!$A$2:$A$29,0)),"")</f>
        <v>0.2</v>
      </c>
      <c r="K329" s="17">
        <f t="shared" si="50"/>
        <v>0.61153846153846159</v>
      </c>
      <c r="L329" s="17">
        <f>IFERROR(INDEX(Cost_Components!$S$2:$S$29,MATCH(E329,Cost_Components!$A$2:$A$29,0)),"")</f>
        <v>0.31</v>
      </c>
      <c r="M329" s="28">
        <f>IFERROR(INDEX(Cost_Components!$L$2:$L$29,MATCH(E329,Cost_Components!$A$2:$A$29,0)),"")</f>
        <v>1</v>
      </c>
      <c r="N329" s="29">
        <f>IFERROR(INDEX(Cost_Components!$P$2:$P$29,MATCH(E329,Cost_Components!$A$2:$A$29,0)),"")</f>
        <v>7</v>
      </c>
      <c r="O329" s="23">
        <f t="shared" si="51"/>
        <v>855364.91908818414</v>
      </c>
      <c r="P329" s="23">
        <f t="shared" si="52"/>
        <v>853865.26612424001</v>
      </c>
      <c r="Q329" s="23">
        <f t="shared" si="53"/>
        <v>1852887.6274896008</v>
      </c>
      <c r="R329" s="23">
        <f t="shared" si="54"/>
        <v>3661619.8267121119</v>
      </c>
      <c r="S329" s="23">
        <f t="shared" si="55"/>
        <v>1808732.1992225111</v>
      </c>
      <c r="T329" s="16">
        <f>IFERROR(INDEX(Cost_Components!$R$2:$R$29,MATCH(E329,Cost_Components!$A$2:$A$29,0)),"")</f>
        <v>1</v>
      </c>
      <c r="U329" s="26">
        <f>IFERROR(INDEX(Cost_Components!$Q$2:$Q$29,MATCH(E329,Cost_Components!$A$2:$A$29,0)),"")</f>
        <v>2023</v>
      </c>
      <c r="V329" s="30">
        <f>1/(1+Calculation_Assumptions!$B$5)^(B329-Calculation_Assumptions!$B$2)</f>
        <v>0.64186194739671765</v>
      </c>
      <c r="W329" s="23">
        <f t="shared" si="56"/>
        <v>1189298.0608877591</v>
      </c>
      <c r="X329" s="23">
        <f t="shared" si="57"/>
        <v>2350254.4325998682</v>
      </c>
      <c r="Y329" s="23">
        <f t="shared" si="58"/>
        <v>1160956.3717121088</v>
      </c>
      <c r="Z329" s="17">
        <f>IFERROR(INDEX(Cost_Components!$T$2:$T$29,MATCH(E329,Cost_Components!$A$2:$A$29,0)),"")</f>
        <v>0.8</v>
      </c>
      <c r="AA329" s="26">
        <f>IFERROR(INDEX(Cost_Components!$U$2:$U$29,MATCH(E329,Cost_Components!$A$2:$A$29,0)),"")</f>
        <v>2025</v>
      </c>
      <c r="AB329" s="26">
        <f>IFERROR(INDEX(Cost_Components!$V$2:$V$29,MATCH(E329,Cost_Components!$A$2:$A$29,0)),"")</f>
        <v>2050</v>
      </c>
      <c r="AC329" s="26">
        <f>IFERROR(INDEX(Cost_Components!$M$2:$M$29,MATCH(E329,Cost_Components!$A$2:$A$29,0)),"")</f>
        <v>30</v>
      </c>
      <c r="AD329" s="26">
        <f>IFERROR(INDEX(Cost_Components!$N$2:$N$29,MATCH(E329,Cost_Components!$A$2:$A$29,0)),"")</f>
        <v>95</v>
      </c>
      <c r="AE329" s="16" t="str">
        <f>IFERROR(INDEX(Cost_Components!$O$2:$O$29,MATCH(E329,Cost_Components!$A$2:$A$29,0)),"")</f>
        <v>Both</v>
      </c>
      <c r="AF329" s="11">
        <v>4276824.5954409204</v>
      </c>
      <c r="AG329" s="11">
        <v>4269326.3306211997</v>
      </c>
      <c r="AH329" s="23">
        <f t="shared" si="59"/>
        <v>1</v>
      </c>
    </row>
    <row r="330" spans="1:34" hidden="1">
      <c r="A330" t="s">
        <v>242</v>
      </c>
      <c r="B330" s="20">
        <v>2041</v>
      </c>
      <c r="C330" t="s">
        <v>242</v>
      </c>
      <c r="D330" t="s">
        <v>222</v>
      </c>
      <c r="E330" s="22" t="s">
        <v>331</v>
      </c>
      <c r="F330" s="22" t="s">
        <v>332</v>
      </c>
      <c r="G330" s="22" t="s">
        <v>246</v>
      </c>
      <c r="H330" s="22" t="s">
        <v>237</v>
      </c>
      <c r="I330" s="22" t="s">
        <v>309</v>
      </c>
      <c r="J330" s="17">
        <f>IFERROR(INDEX(Cost_Components!$K$2:$K$29,MATCH(E330,Cost_Components!$A$2:$A$29,0)),"")</f>
        <v>0.2</v>
      </c>
      <c r="K330" s="17">
        <f t="shared" si="50"/>
        <v>0.63038461538461543</v>
      </c>
      <c r="L330" s="17">
        <f>IFERROR(INDEX(Cost_Components!$S$2:$S$29,MATCH(E330,Cost_Components!$A$2:$A$29,0)),"")</f>
        <v>0.31</v>
      </c>
      <c r="M330" s="28">
        <f>IFERROR(INDEX(Cost_Components!$L$2:$L$29,MATCH(E330,Cost_Components!$A$2:$A$29,0)),"")</f>
        <v>1</v>
      </c>
      <c r="N330" s="29">
        <f>IFERROR(INDEX(Cost_Components!$P$2:$P$29,MATCH(E330,Cost_Components!$A$2:$A$29,0)),"")</f>
        <v>7</v>
      </c>
      <c r="O330" s="23">
        <f t="shared" si="51"/>
        <v>862131.77945679601</v>
      </c>
      <c r="P330" s="23">
        <f t="shared" si="52"/>
        <v>860486.34311767004</v>
      </c>
      <c r="Q330" s="23">
        <f t="shared" si="53"/>
        <v>1867255.3645653441</v>
      </c>
      <c r="R330" s="23">
        <f t="shared" si="54"/>
        <v>3804322.2714260854</v>
      </c>
      <c r="S330" s="23">
        <f t="shared" si="55"/>
        <v>1937066.9068607413</v>
      </c>
      <c r="T330" s="16">
        <f>IFERROR(INDEX(Cost_Components!$R$2:$R$29,MATCH(E330,Cost_Components!$A$2:$A$29,0)),"")</f>
        <v>1</v>
      </c>
      <c r="U330" s="26">
        <f>IFERROR(INDEX(Cost_Components!$Q$2:$Q$29,MATCH(E330,Cost_Components!$A$2:$A$29,0)),"")</f>
        <v>2023</v>
      </c>
      <c r="V330" s="30">
        <f>1/(1+Calculation_Assumptions!$B$5)^(B330-Calculation_Assumptions!$B$2)</f>
        <v>0.62316693922011435</v>
      </c>
      <c r="W330" s="23">
        <f t="shared" si="56"/>
        <v>1163611.8102785242</v>
      </c>
      <c r="X330" s="23">
        <f t="shared" si="57"/>
        <v>2370727.8656915068</v>
      </c>
      <c r="Y330" s="23">
        <f t="shared" si="58"/>
        <v>1207116.0554129826</v>
      </c>
      <c r="Z330" s="17">
        <f>IFERROR(INDEX(Cost_Components!$T$2:$T$29,MATCH(E330,Cost_Components!$A$2:$A$29,0)),"")</f>
        <v>0.8</v>
      </c>
      <c r="AA330" s="26">
        <f>IFERROR(INDEX(Cost_Components!$U$2:$U$29,MATCH(E330,Cost_Components!$A$2:$A$29,0)),"")</f>
        <v>2025</v>
      </c>
      <c r="AB330" s="26">
        <f>IFERROR(INDEX(Cost_Components!$V$2:$V$29,MATCH(E330,Cost_Components!$A$2:$A$29,0)),"")</f>
        <v>2050</v>
      </c>
      <c r="AC330" s="26">
        <f>IFERROR(INDEX(Cost_Components!$M$2:$M$29,MATCH(E330,Cost_Components!$A$2:$A$29,0)),"")</f>
        <v>30</v>
      </c>
      <c r="AD330" s="26">
        <f>IFERROR(INDEX(Cost_Components!$N$2:$N$29,MATCH(E330,Cost_Components!$A$2:$A$29,0)),"")</f>
        <v>95</v>
      </c>
      <c r="AE330" s="16" t="str">
        <f>IFERROR(INDEX(Cost_Components!$O$2:$O$29,MATCH(E330,Cost_Components!$A$2:$A$29,0)),"")</f>
        <v>Both</v>
      </c>
      <c r="AF330" s="11">
        <v>4310658.8972839797</v>
      </c>
      <c r="AG330" s="11">
        <v>4302431.7155883498</v>
      </c>
      <c r="AH330" s="23">
        <f t="shared" si="59"/>
        <v>1</v>
      </c>
    </row>
    <row r="331" spans="1:34" hidden="1">
      <c r="A331" t="s">
        <v>242</v>
      </c>
      <c r="B331" s="20">
        <v>2042</v>
      </c>
      <c r="C331" t="s">
        <v>242</v>
      </c>
      <c r="D331" t="s">
        <v>222</v>
      </c>
      <c r="E331" s="22" t="s">
        <v>331</v>
      </c>
      <c r="F331" s="22" t="s">
        <v>332</v>
      </c>
      <c r="G331" s="22" t="s">
        <v>246</v>
      </c>
      <c r="H331" s="22" t="s">
        <v>237</v>
      </c>
      <c r="I331" s="22" t="s">
        <v>309</v>
      </c>
      <c r="J331" s="17">
        <f>IFERROR(INDEX(Cost_Components!$K$2:$K$29,MATCH(E331,Cost_Components!$A$2:$A$29,0)),"")</f>
        <v>0.2</v>
      </c>
      <c r="K331" s="17">
        <f t="shared" si="50"/>
        <v>0.64923076923076928</v>
      </c>
      <c r="L331" s="17">
        <f>IFERROR(INDEX(Cost_Components!$S$2:$S$29,MATCH(E331,Cost_Components!$A$2:$A$29,0)),"")</f>
        <v>0.31</v>
      </c>
      <c r="M331" s="28">
        <f>IFERROR(INDEX(Cost_Components!$L$2:$L$29,MATCH(E331,Cost_Components!$A$2:$A$29,0)),"")</f>
        <v>1</v>
      </c>
      <c r="N331" s="29">
        <f>IFERROR(INDEX(Cost_Components!$P$2:$P$29,MATCH(E331,Cost_Components!$A$2:$A$29,0)),"")</f>
        <v>7</v>
      </c>
      <c r="O331" s="23">
        <f t="shared" si="51"/>
        <v>869789.67507771798</v>
      </c>
      <c r="P331" s="23">
        <f t="shared" si="52"/>
        <v>867993.90143024409</v>
      </c>
      <c r="Q331" s="23">
        <f t="shared" si="53"/>
        <v>1883546.7661036297</v>
      </c>
      <c r="R331" s="23">
        <f t="shared" si="54"/>
        <v>3952859.5387378144</v>
      </c>
      <c r="S331" s="23">
        <f t="shared" si="55"/>
        <v>2069312.7726341847</v>
      </c>
      <c r="T331" s="16">
        <f>IFERROR(INDEX(Cost_Components!$R$2:$R$29,MATCH(E331,Cost_Components!$A$2:$A$29,0)),"")</f>
        <v>1</v>
      </c>
      <c r="U331" s="26">
        <f>IFERROR(INDEX(Cost_Components!$Q$2:$Q$29,MATCH(E331,Cost_Components!$A$2:$A$29,0)),"")</f>
        <v>2023</v>
      </c>
      <c r="V331" s="30">
        <f>1/(1+Calculation_Assumptions!$B$5)^(B331-Calculation_Assumptions!$B$2)</f>
        <v>0.60501644584477121</v>
      </c>
      <c r="W331" s="23">
        <f t="shared" si="56"/>
        <v>1139576.7700104306</v>
      </c>
      <c r="X331" s="23">
        <f t="shared" si="57"/>
        <v>2391545.0290507544</v>
      </c>
      <c r="Y331" s="23">
        <f t="shared" si="58"/>
        <v>1251968.2590403236</v>
      </c>
      <c r="Z331" s="17">
        <f>IFERROR(INDEX(Cost_Components!$T$2:$T$29,MATCH(E331,Cost_Components!$A$2:$A$29,0)),"")</f>
        <v>0.8</v>
      </c>
      <c r="AA331" s="26">
        <f>IFERROR(INDEX(Cost_Components!$U$2:$U$29,MATCH(E331,Cost_Components!$A$2:$A$29,0)),"")</f>
        <v>2025</v>
      </c>
      <c r="AB331" s="26">
        <f>IFERROR(INDEX(Cost_Components!$V$2:$V$29,MATCH(E331,Cost_Components!$A$2:$A$29,0)),"")</f>
        <v>2050</v>
      </c>
      <c r="AC331" s="26">
        <f>IFERROR(INDEX(Cost_Components!$M$2:$M$29,MATCH(E331,Cost_Components!$A$2:$A$29,0)),"")</f>
        <v>30</v>
      </c>
      <c r="AD331" s="26">
        <f>IFERROR(INDEX(Cost_Components!$N$2:$N$29,MATCH(E331,Cost_Components!$A$2:$A$29,0)),"")</f>
        <v>95</v>
      </c>
      <c r="AE331" s="16" t="str">
        <f>IFERROR(INDEX(Cost_Components!$O$2:$O$29,MATCH(E331,Cost_Components!$A$2:$A$29,0)),"")</f>
        <v>Both</v>
      </c>
      <c r="AF331" s="11">
        <v>4348948.3753885897</v>
      </c>
      <c r="AG331" s="11">
        <v>4339969.50715122</v>
      </c>
      <c r="AH331" s="23">
        <f t="shared" si="59"/>
        <v>1</v>
      </c>
    </row>
    <row r="332" spans="1:34" hidden="1">
      <c r="A332" t="s">
        <v>242</v>
      </c>
      <c r="B332" s="20">
        <v>2043</v>
      </c>
      <c r="C332" t="s">
        <v>242</v>
      </c>
      <c r="D332" t="s">
        <v>222</v>
      </c>
      <c r="E332" s="22" t="s">
        <v>331</v>
      </c>
      <c r="F332" s="22" t="s">
        <v>332</v>
      </c>
      <c r="G332" s="22" t="s">
        <v>246</v>
      </c>
      <c r="H332" s="22" t="s">
        <v>237</v>
      </c>
      <c r="I332" s="22" t="s">
        <v>309</v>
      </c>
      <c r="J332" s="17">
        <f>IFERROR(INDEX(Cost_Components!$K$2:$K$29,MATCH(E332,Cost_Components!$A$2:$A$29,0)),"")</f>
        <v>0.2</v>
      </c>
      <c r="K332" s="17">
        <f t="shared" si="50"/>
        <v>0.66807692307692301</v>
      </c>
      <c r="L332" s="17">
        <f>IFERROR(INDEX(Cost_Components!$S$2:$S$29,MATCH(E332,Cost_Components!$A$2:$A$29,0)),"")</f>
        <v>0.31</v>
      </c>
      <c r="M332" s="28">
        <f>IFERROR(INDEX(Cost_Components!$L$2:$L$29,MATCH(E332,Cost_Components!$A$2:$A$29,0)),"")</f>
        <v>1</v>
      </c>
      <c r="N332" s="29">
        <f>IFERROR(INDEX(Cost_Components!$P$2:$P$29,MATCH(E332,Cost_Components!$A$2:$A$29,0)),"")</f>
        <v>7</v>
      </c>
      <c r="O332" s="23">
        <f t="shared" si="51"/>
        <v>878161.04040774796</v>
      </c>
      <c r="P332" s="23">
        <f t="shared" si="52"/>
        <v>876210.57044206397</v>
      </c>
      <c r="Q332" s="23">
        <f t="shared" si="53"/>
        <v>1901376.9378592791</v>
      </c>
      <c r="R332" s="23">
        <f t="shared" si="54"/>
        <v>4106753.8808914642</v>
      </c>
      <c r="S332" s="23">
        <f t="shared" si="55"/>
        <v>2205376.9430321851</v>
      </c>
      <c r="T332" s="16">
        <f>IFERROR(INDEX(Cost_Components!$R$2:$R$29,MATCH(E332,Cost_Components!$A$2:$A$29,0)),"")</f>
        <v>1</v>
      </c>
      <c r="U332" s="26">
        <f>IFERROR(INDEX(Cost_Components!$Q$2:$Q$29,MATCH(E332,Cost_Components!$A$2:$A$29,0)),"")</f>
        <v>2023</v>
      </c>
      <c r="V332" s="30">
        <f>1/(1+Calculation_Assumptions!$B$5)^(B332-Calculation_Assumptions!$B$2)</f>
        <v>0.5873946076162827</v>
      </c>
      <c r="W332" s="23">
        <f t="shared" si="56"/>
        <v>1116858.5603445005</v>
      </c>
      <c r="X332" s="23">
        <f t="shared" si="57"/>
        <v>2412285.0844428879</v>
      </c>
      <c r="Y332" s="23">
        <f t="shared" si="58"/>
        <v>1295426.5240983875</v>
      </c>
      <c r="Z332" s="17">
        <f>IFERROR(INDEX(Cost_Components!$T$2:$T$29,MATCH(E332,Cost_Components!$A$2:$A$29,0)),"")</f>
        <v>0.8</v>
      </c>
      <c r="AA332" s="26">
        <f>IFERROR(INDEX(Cost_Components!$U$2:$U$29,MATCH(E332,Cost_Components!$A$2:$A$29,0)),"")</f>
        <v>2025</v>
      </c>
      <c r="AB332" s="26">
        <f>IFERROR(INDEX(Cost_Components!$V$2:$V$29,MATCH(E332,Cost_Components!$A$2:$A$29,0)),"")</f>
        <v>2050</v>
      </c>
      <c r="AC332" s="26">
        <f>IFERROR(INDEX(Cost_Components!$M$2:$M$29,MATCH(E332,Cost_Components!$A$2:$A$29,0)),"")</f>
        <v>30</v>
      </c>
      <c r="AD332" s="26">
        <f>IFERROR(INDEX(Cost_Components!$N$2:$N$29,MATCH(E332,Cost_Components!$A$2:$A$29,0)),"")</f>
        <v>95</v>
      </c>
      <c r="AE332" s="16" t="str">
        <f>IFERROR(INDEX(Cost_Components!$O$2:$O$29,MATCH(E332,Cost_Components!$A$2:$A$29,0)),"")</f>
        <v>Both</v>
      </c>
      <c r="AF332" s="11">
        <v>4390805.2020387398</v>
      </c>
      <c r="AG332" s="11">
        <v>4381052.8522103196</v>
      </c>
      <c r="AH332" s="23">
        <f t="shared" si="59"/>
        <v>1</v>
      </c>
    </row>
    <row r="333" spans="1:34" hidden="1">
      <c r="A333" t="s">
        <v>242</v>
      </c>
      <c r="B333" s="20">
        <v>2044</v>
      </c>
      <c r="C333" t="s">
        <v>242</v>
      </c>
      <c r="D333" t="s">
        <v>222</v>
      </c>
      <c r="E333" s="22" t="s">
        <v>331</v>
      </c>
      <c r="F333" s="22" t="s">
        <v>332</v>
      </c>
      <c r="G333" s="22" t="s">
        <v>246</v>
      </c>
      <c r="H333" s="22" t="s">
        <v>237</v>
      </c>
      <c r="I333" s="22" t="s">
        <v>309</v>
      </c>
      <c r="J333" s="17">
        <f>IFERROR(INDEX(Cost_Components!$K$2:$K$29,MATCH(E333,Cost_Components!$A$2:$A$29,0)),"")</f>
        <v>0.2</v>
      </c>
      <c r="K333" s="17">
        <f t="shared" si="50"/>
        <v>0.68692307692307697</v>
      </c>
      <c r="L333" s="17">
        <f>IFERROR(INDEX(Cost_Components!$S$2:$S$29,MATCH(E333,Cost_Components!$A$2:$A$29,0)),"")</f>
        <v>0.31</v>
      </c>
      <c r="M333" s="28">
        <f>IFERROR(INDEX(Cost_Components!$L$2:$L$29,MATCH(E333,Cost_Components!$A$2:$A$29,0)),"")</f>
        <v>1</v>
      </c>
      <c r="N333" s="29">
        <f>IFERROR(INDEX(Cost_Components!$P$2:$P$29,MATCH(E333,Cost_Components!$A$2:$A$29,0)),"")</f>
        <v>7</v>
      </c>
      <c r="O333" s="23">
        <f t="shared" si="51"/>
        <v>887113.59133952204</v>
      </c>
      <c r="P333" s="23">
        <f t="shared" si="52"/>
        <v>885004.19732492813</v>
      </c>
      <c r="Q333" s="23">
        <f t="shared" si="53"/>
        <v>1920459.1081950939</v>
      </c>
      <c r="R333" s="23">
        <f t="shared" si="54"/>
        <v>4265651.5842025792</v>
      </c>
      <c r="S333" s="23">
        <f t="shared" si="55"/>
        <v>2345192.4760074853</v>
      </c>
      <c r="T333" s="16">
        <f>IFERROR(INDEX(Cost_Components!$R$2:$R$29,MATCH(E333,Cost_Components!$A$2:$A$29,0)),"")</f>
        <v>1</v>
      </c>
      <c r="U333" s="26">
        <f>IFERROR(INDEX(Cost_Components!$Q$2:$Q$29,MATCH(E333,Cost_Components!$A$2:$A$29,0)),"")</f>
        <v>2023</v>
      </c>
      <c r="V333" s="30">
        <f>1/(1+Calculation_Assumptions!$B$5)^(B333-Calculation_Assumptions!$B$2)</f>
        <v>0.57028602681192497</v>
      </c>
      <c r="W333" s="23">
        <f t="shared" si="56"/>
        <v>1095210.9944673527</v>
      </c>
      <c r="X333" s="23">
        <f t="shared" si="57"/>
        <v>2432641.4937188826</v>
      </c>
      <c r="Y333" s="23">
        <f t="shared" si="58"/>
        <v>1337430.4992515296</v>
      </c>
      <c r="Z333" s="17">
        <f>IFERROR(INDEX(Cost_Components!$T$2:$T$29,MATCH(E333,Cost_Components!$A$2:$A$29,0)),"")</f>
        <v>0.8</v>
      </c>
      <c r="AA333" s="26">
        <f>IFERROR(INDEX(Cost_Components!$U$2:$U$29,MATCH(E333,Cost_Components!$A$2:$A$29,0)),"")</f>
        <v>2025</v>
      </c>
      <c r="AB333" s="26">
        <f>IFERROR(INDEX(Cost_Components!$V$2:$V$29,MATCH(E333,Cost_Components!$A$2:$A$29,0)),"")</f>
        <v>2050</v>
      </c>
      <c r="AC333" s="26">
        <f>IFERROR(INDEX(Cost_Components!$M$2:$M$29,MATCH(E333,Cost_Components!$A$2:$A$29,0)),"")</f>
        <v>30</v>
      </c>
      <c r="AD333" s="26">
        <f>IFERROR(INDEX(Cost_Components!$N$2:$N$29,MATCH(E333,Cost_Components!$A$2:$A$29,0)),"")</f>
        <v>95</v>
      </c>
      <c r="AE333" s="16" t="str">
        <f>IFERROR(INDEX(Cost_Components!$O$2:$O$29,MATCH(E333,Cost_Components!$A$2:$A$29,0)),"")</f>
        <v>Both</v>
      </c>
      <c r="AF333" s="11">
        <v>4435567.9566976102</v>
      </c>
      <c r="AG333" s="11">
        <v>4425020.9866246404</v>
      </c>
      <c r="AH333" s="23">
        <f t="shared" si="59"/>
        <v>1</v>
      </c>
    </row>
    <row r="334" spans="1:34" hidden="1">
      <c r="A334" t="s">
        <v>242</v>
      </c>
      <c r="B334" s="20">
        <v>2045</v>
      </c>
      <c r="C334" t="s">
        <v>242</v>
      </c>
      <c r="D334" t="s">
        <v>222</v>
      </c>
      <c r="E334" s="22" t="s">
        <v>331</v>
      </c>
      <c r="F334" s="22" t="s">
        <v>332</v>
      </c>
      <c r="G334" s="22" t="s">
        <v>246</v>
      </c>
      <c r="H334" s="22" t="s">
        <v>237</v>
      </c>
      <c r="I334" s="22" t="s">
        <v>309</v>
      </c>
      <c r="J334" s="17">
        <f>IFERROR(INDEX(Cost_Components!$K$2:$K$29,MATCH(E334,Cost_Components!$A$2:$A$29,0)),"")</f>
        <v>0.2</v>
      </c>
      <c r="K334" s="17">
        <f t="shared" si="50"/>
        <v>0.70576923076923082</v>
      </c>
      <c r="L334" s="17">
        <f>IFERROR(INDEX(Cost_Components!$S$2:$S$29,MATCH(E334,Cost_Components!$A$2:$A$29,0)),"")</f>
        <v>0.31</v>
      </c>
      <c r="M334" s="28">
        <f>IFERROR(INDEX(Cost_Components!$L$2:$L$29,MATCH(E334,Cost_Components!$A$2:$A$29,0)),"")</f>
        <v>1</v>
      </c>
      <c r="N334" s="29">
        <f>IFERROR(INDEX(Cost_Components!$P$2:$P$29,MATCH(E334,Cost_Components!$A$2:$A$29,0)),"")</f>
        <v>7</v>
      </c>
      <c r="O334" s="23">
        <f t="shared" si="51"/>
        <v>896537.93905941816</v>
      </c>
      <c r="P334" s="23">
        <f t="shared" si="52"/>
        <v>894265.444364678</v>
      </c>
      <c r="Q334" s="23">
        <f t="shared" si="53"/>
        <v>1940556.014271351</v>
      </c>
      <c r="R334" s="23">
        <f t="shared" si="54"/>
        <v>4429242.2412377801</v>
      </c>
      <c r="S334" s="23">
        <f t="shared" si="55"/>
        <v>2488686.226966429</v>
      </c>
      <c r="T334" s="16">
        <f>IFERROR(INDEX(Cost_Components!$R$2:$R$29,MATCH(E334,Cost_Components!$A$2:$A$29,0)),"")</f>
        <v>1</v>
      </c>
      <c r="U334" s="26">
        <f>IFERROR(INDEX(Cost_Components!$Q$2:$Q$29,MATCH(E334,Cost_Components!$A$2:$A$29,0)),"")</f>
        <v>2023</v>
      </c>
      <c r="V334" s="30">
        <f>1/(1+Calculation_Assumptions!$B$5)^(B334-Calculation_Assumptions!$B$2)</f>
        <v>0.55367575418633497</v>
      </c>
      <c r="W334" s="23">
        <f t="shared" si="56"/>
        <v>1074438.8147425186</v>
      </c>
      <c r="X334" s="23">
        <f t="shared" si="57"/>
        <v>2452364.0383913005</v>
      </c>
      <c r="Y334" s="23">
        <f t="shared" si="58"/>
        <v>1377925.2236487819</v>
      </c>
      <c r="Z334" s="17">
        <f>IFERROR(INDEX(Cost_Components!$T$2:$T$29,MATCH(E334,Cost_Components!$A$2:$A$29,0)),"")</f>
        <v>0.8</v>
      </c>
      <c r="AA334" s="26">
        <f>IFERROR(INDEX(Cost_Components!$U$2:$U$29,MATCH(E334,Cost_Components!$A$2:$A$29,0)),"")</f>
        <v>2025</v>
      </c>
      <c r="AB334" s="26">
        <f>IFERROR(INDEX(Cost_Components!$V$2:$V$29,MATCH(E334,Cost_Components!$A$2:$A$29,0)),"")</f>
        <v>2050</v>
      </c>
      <c r="AC334" s="26">
        <f>IFERROR(INDEX(Cost_Components!$M$2:$M$29,MATCH(E334,Cost_Components!$A$2:$A$29,0)),"")</f>
        <v>30</v>
      </c>
      <c r="AD334" s="26">
        <f>IFERROR(INDEX(Cost_Components!$N$2:$N$29,MATCH(E334,Cost_Components!$A$2:$A$29,0)),"")</f>
        <v>95</v>
      </c>
      <c r="AE334" s="16" t="str">
        <f>IFERROR(INDEX(Cost_Components!$O$2:$O$29,MATCH(E334,Cost_Components!$A$2:$A$29,0)),"")</f>
        <v>Both</v>
      </c>
      <c r="AF334" s="11">
        <v>4482689.6952970903</v>
      </c>
      <c r="AG334" s="11">
        <v>4471327.2218233896</v>
      </c>
      <c r="AH334" s="23">
        <f t="shared" si="59"/>
        <v>1</v>
      </c>
    </row>
    <row r="335" spans="1:34" hidden="1">
      <c r="A335" t="s">
        <v>242</v>
      </c>
      <c r="B335" s="20">
        <v>2046</v>
      </c>
      <c r="C335" t="s">
        <v>242</v>
      </c>
      <c r="D335" t="s">
        <v>222</v>
      </c>
      <c r="E335" s="22" t="s">
        <v>331</v>
      </c>
      <c r="F335" s="22" t="s">
        <v>332</v>
      </c>
      <c r="G335" s="22" t="s">
        <v>246</v>
      </c>
      <c r="H335" s="22" t="s">
        <v>237</v>
      </c>
      <c r="I335" s="22" t="s">
        <v>309</v>
      </c>
      <c r="J335" s="17">
        <f>IFERROR(INDEX(Cost_Components!$K$2:$K$29,MATCH(E335,Cost_Components!$A$2:$A$29,0)),"")</f>
        <v>0.2</v>
      </c>
      <c r="K335" s="17">
        <f t="shared" si="50"/>
        <v>0.72461538461538466</v>
      </c>
      <c r="L335" s="17">
        <f>IFERROR(INDEX(Cost_Components!$S$2:$S$29,MATCH(E335,Cost_Components!$A$2:$A$29,0)),"")</f>
        <v>0.31</v>
      </c>
      <c r="M335" s="28">
        <f>IFERROR(INDEX(Cost_Components!$L$2:$L$29,MATCH(E335,Cost_Components!$A$2:$A$29,0)),"")</f>
        <v>1</v>
      </c>
      <c r="N335" s="29">
        <f>IFERROR(INDEX(Cost_Components!$P$2:$P$29,MATCH(E335,Cost_Components!$A$2:$A$29,0)),"")</f>
        <v>7</v>
      </c>
      <c r="O335" s="23">
        <f t="shared" si="51"/>
        <v>906323.90971255815</v>
      </c>
      <c r="P335" s="23">
        <f t="shared" si="52"/>
        <v>903884.23873441806</v>
      </c>
      <c r="Q335" s="23">
        <f t="shared" si="53"/>
        <v>1961428.7980536874</v>
      </c>
      <c r="R335" s="23">
        <f t="shared" si="54"/>
        <v>4597153.7389573911</v>
      </c>
      <c r="S335" s="23">
        <f t="shared" si="55"/>
        <v>2635724.9409037037</v>
      </c>
      <c r="T335" s="16">
        <f>IFERROR(INDEX(Cost_Components!$R$2:$R$29,MATCH(E335,Cost_Components!$A$2:$A$29,0)),"")</f>
        <v>1</v>
      </c>
      <c r="U335" s="26">
        <f>IFERROR(INDEX(Cost_Components!$Q$2:$Q$29,MATCH(E335,Cost_Components!$A$2:$A$29,0)),"")</f>
        <v>2023</v>
      </c>
      <c r="V335" s="30">
        <f>1/(1+Calculation_Assumptions!$B$5)^(B335-Calculation_Assumptions!$B$2)</f>
        <v>0.5375492759090631</v>
      </c>
      <c r="W335" s="23">
        <f t="shared" si="56"/>
        <v>1054364.6301409437</v>
      </c>
      <c r="X335" s="23">
        <f t="shared" si="57"/>
        <v>2471196.6636191877</v>
      </c>
      <c r="Y335" s="23">
        <f t="shared" si="58"/>
        <v>1416832.033478244</v>
      </c>
      <c r="Z335" s="17">
        <f>IFERROR(INDEX(Cost_Components!$T$2:$T$29,MATCH(E335,Cost_Components!$A$2:$A$29,0)),"")</f>
        <v>0.8</v>
      </c>
      <c r="AA335" s="26">
        <f>IFERROR(INDEX(Cost_Components!$U$2:$U$29,MATCH(E335,Cost_Components!$A$2:$A$29,0)),"")</f>
        <v>2025</v>
      </c>
      <c r="AB335" s="26">
        <f>IFERROR(INDEX(Cost_Components!$V$2:$V$29,MATCH(E335,Cost_Components!$A$2:$A$29,0)),"")</f>
        <v>2050</v>
      </c>
      <c r="AC335" s="26">
        <f>IFERROR(INDEX(Cost_Components!$M$2:$M$29,MATCH(E335,Cost_Components!$A$2:$A$29,0)),"")</f>
        <v>30</v>
      </c>
      <c r="AD335" s="26">
        <f>IFERROR(INDEX(Cost_Components!$N$2:$N$29,MATCH(E335,Cost_Components!$A$2:$A$29,0)),"")</f>
        <v>95</v>
      </c>
      <c r="AE335" s="16" t="str">
        <f>IFERROR(INDEX(Cost_Components!$O$2:$O$29,MATCH(E335,Cost_Components!$A$2:$A$29,0)),"")</f>
        <v>Both</v>
      </c>
      <c r="AF335" s="11">
        <v>4531619.5485627903</v>
      </c>
      <c r="AG335" s="11">
        <v>4519421.1936720898</v>
      </c>
      <c r="AH335" s="23">
        <f t="shared" si="59"/>
        <v>1</v>
      </c>
    </row>
    <row r="336" spans="1:34" hidden="1">
      <c r="A336" t="s">
        <v>242</v>
      </c>
      <c r="B336" s="20">
        <v>2047</v>
      </c>
      <c r="C336" t="s">
        <v>242</v>
      </c>
      <c r="D336" t="s">
        <v>222</v>
      </c>
      <c r="E336" s="22" t="s">
        <v>331</v>
      </c>
      <c r="F336" s="22" t="s">
        <v>332</v>
      </c>
      <c r="G336" s="22" t="s">
        <v>246</v>
      </c>
      <c r="H336" s="22" t="s">
        <v>237</v>
      </c>
      <c r="I336" s="22" t="s">
        <v>309</v>
      </c>
      <c r="J336" s="17">
        <f>IFERROR(INDEX(Cost_Components!$K$2:$K$29,MATCH(E336,Cost_Components!$A$2:$A$29,0)),"")</f>
        <v>0.2</v>
      </c>
      <c r="K336" s="17">
        <f t="shared" si="50"/>
        <v>0.74346153846153851</v>
      </c>
      <c r="L336" s="17">
        <f>IFERROR(INDEX(Cost_Components!$S$2:$S$29,MATCH(E336,Cost_Components!$A$2:$A$29,0)),"")</f>
        <v>0.31</v>
      </c>
      <c r="M336" s="28">
        <f>IFERROR(INDEX(Cost_Components!$L$2:$L$29,MATCH(E336,Cost_Components!$A$2:$A$29,0)),"")</f>
        <v>1</v>
      </c>
      <c r="N336" s="29">
        <f>IFERROR(INDEX(Cost_Components!$P$2:$P$29,MATCH(E336,Cost_Components!$A$2:$A$29,0)),"")</f>
        <v>7</v>
      </c>
      <c r="O336" s="23">
        <f t="shared" si="51"/>
        <v>916272.63235837407</v>
      </c>
      <c r="P336" s="23">
        <f t="shared" si="52"/>
        <v>913661.78378975205</v>
      </c>
      <c r="Q336" s="23">
        <f t="shared" si="53"/>
        <v>1982646.0708237621</v>
      </c>
      <c r="R336" s="23">
        <f t="shared" si="54"/>
        <v>4768494.2263235236</v>
      </c>
      <c r="S336" s="23">
        <f t="shared" si="55"/>
        <v>2785848.1554997615</v>
      </c>
      <c r="T336" s="16">
        <f>IFERROR(INDEX(Cost_Components!$R$2:$R$29,MATCH(E336,Cost_Components!$A$2:$A$29,0)),"")</f>
        <v>1</v>
      </c>
      <c r="U336" s="26">
        <f>IFERROR(INDEX(Cost_Components!$Q$2:$Q$29,MATCH(E336,Cost_Components!$A$2:$A$29,0)),"")</f>
        <v>2023</v>
      </c>
      <c r="V336" s="30">
        <f>1/(1+Calculation_Assumptions!$B$5)^(B336-Calculation_Assumptions!$B$2)</f>
        <v>0.52189250088258554</v>
      </c>
      <c r="W336" s="23">
        <f t="shared" si="56"/>
        <v>1034728.116267245</v>
      </c>
      <c r="X336" s="23">
        <f t="shared" si="57"/>
        <v>2488641.3772201538</v>
      </c>
      <c r="Y336" s="23">
        <f t="shared" si="58"/>
        <v>1453913.2609529085</v>
      </c>
      <c r="Z336" s="17">
        <f>IFERROR(INDEX(Cost_Components!$T$2:$T$29,MATCH(E336,Cost_Components!$A$2:$A$29,0)),"")</f>
        <v>0.8</v>
      </c>
      <c r="AA336" s="26">
        <f>IFERROR(INDEX(Cost_Components!$U$2:$U$29,MATCH(E336,Cost_Components!$A$2:$A$29,0)),"")</f>
        <v>2025</v>
      </c>
      <c r="AB336" s="26">
        <f>IFERROR(INDEX(Cost_Components!$V$2:$V$29,MATCH(E336,Cost_Components!$A$2:$A$29,0)),"")</f>
        <v>2050</v>
      </c>
      <c r="AC336" s="26">
        <f>IFERROR(INDEX(Cost_Components!$M$2:$M$29,MATCH(E336,Cost_Components!$A$2:$A$29,0)),"")</f>
        <v>30</v>
      </c>
      <c r="AD336" s="26">
        <f>IFERROR(INDEX(Cost_Components!$N$2:$N$29,MATCH(E336,Cost_Components!$A$2:$A$29,0)),"")</f>
        <v>95</v>
      </c>
      <c r="AE336" s="16" t="str">
        <f>IFERROR(INDEX(Cost_Components!$O$2:$O$29,MATCH(E336,Cost_Components!$A$2:$A$29,0)),"")</f>
        <v>Both</v>
      </c>
      <c r="AF336" s="11">
        <v>4581363.1617918704</v>
      </c>
      <c r="AG336" s="11">
        <v>4568308.9189487603</v>
      </c>
      <c r="AH336" s="23">
        <f t="shared" si="59"/>
        <v>1</v>
      </c>
    </row>
    <row r="337" spans="1:34" hidden="1">
      <c r="A337" t="s">
        <v>242</v>
      </c>
      <c r="B337" s="20">
        <v>2048</v>
      </c>
      <c r="C337" t="s">
        <v>242</v>
      </c>
      <c r="D337" t="s">
        <v>222</v>
      </c>
      <c r="E337" s="22" t="s">
        <v>331</v>
      </c>
      <c r="F337" s="22" t="s">
        <v>332</v>
      </c>
      <c r="G337" s="22" t="s">
        <v>246</v>
      </c>
      <c r="H337" s="22" t="s">
        <v>237</v>
      </c>
      <c r="I337" s="22" t="s">
        <v>309</v>
      </c>
      <c r="J337" s="17">
        <f>IFERROR(INDEX(Cost_Components!$K$2:$K$29,MATCH(E337,Cost_Components!$A$2:$A$29,0)),"")</f>
        <v>0.2</v>
      </c>
      <c r="K337" s="17">
        <f t="shared" si="50"/>
        <v>0.76230769230769235</v>
      </c>
      <c r="L337" s="17">
        <f>IFERROR(INDEX(Cost_Components!$S$2:$S$29,MATCH(E337,Cost_Components!$A$2:$A$29,0)),"")</f>
        <v>0.31</v>
      </c>
      <c r="M337" s="28">
        <f>IFERROR(INDEX(Cost_Components!$L$2:$L$29,MATCH(E337,Cost_Components!$A$2:$A$29,0)),"")</f>
        <v>1</v>
      </c>
      <c r="N337" s="29">
        <f>IFERROR(INDEX(Cost_Components!$P$2:$P$29,MATCH(E337,Cost_Components!$A$2:$A$29,0)),"")</f>
        <v>7</v>
      </c>
      <c r="O337" s="23">
        <f t="shared" si="51"/>
        <v>926452.86897197412</v>
      </c>
      <c r="P337" s="23">
        <f t="shared" si="52"/>
        <v>923667.08020686603</v>
      </c>
      <c r="Q337" s="23">
        <f t="shared" si="53"/>
        <v>2004357.5640488993</v>
      </c>
      <c r="R337" s="23">
        <f t="shared" si="54"/>
        <v>4943695.0400450658</v>
      </c>
      <c r="S337" s="23">
        <f t="shared" si="55"/>
        <v>2939337.4759961665</v>
      </c>
      <c r="T337" s="16">
        <f>IFERROR(INDEX(Cost_Components!$R$2:$R$29,MATCH(E337,Cost_Components!$A$2:$A$29,0)),"")</f>
        <v>1</v>
      </c>
      <c r="U337" s="26">
        <f>IFERROR(INDEX(Cost_Components!$Q$2:$Q$29,MATCH(E337,Cost_Components!$A$2:$A$29,0)),"")</f>
        <v>2023</v>
      </c>
      <c r="V337" s="30">
        <f>1/(1+Calculation_Assumptions!$B$5)^(B337-Calculation_Assumptions!$B$2)</f>
        <v>0.50669174842969467</v>
      </c>
      <c r="W337" s="23">
        <f t="shared" si="56"/>
        <v>1015591.4386062205</v>
      </c>
      <c r="X337" s="23">
        <f t="shared" si="57"/>
        <v>2504929.4835436437</v>
      </c>
      <c r="Y337" s="23">
        <f t="shared" si="58"/>
        <v>1489338.0449374232</v>
      </c>
      <c r="Z337" s="17">
        <f>IFERROR(INDEX(Cost_Components!$T$2:$T$29,MATCH(E337,Cost_Components!$A$2:$A$29,0)),"")</f>
        <v>0.8</v>
      </c>
      <c r="AA337" s="26">
        <f>IFERROR(INDEX(Cost_Components!$U$2:$U$29,MATCH(E337,Cost_Components!$A$2:$A$29,0)),"")</f>
        <v>2025</v>
      </c>
      <c r="AB337" s="26">
        <f>IFERROR(INDEX(Cost_Components!$V$2:$V$29,MATCH(E337,Cost_Components!$A$2:$A$29,0)),"")</f>
        <v>2050</v>
      </c>
      <c r="AC337" s="26">
        <f>IFERROR(INDEX(Cost_Components!$M$2:$M$29,MATCH(E337,Cost_Components!$A$2:$A$29,0)),"")</f>
        <v>30</v>
      </c>
      <c r="AD337" s="26">
        <f>IFERROR(INDEX(Cost_Components!$N$2:$N$29,MATCH(E337,Cost_Components!$A$2:$A$29,0)),"")</f>
        <v>95</v>
      </c>
      <c r="AE337" s="16" t="str">
        <f>IFERROR(INDEX(Cost_Components!$O$2:$O$29,MATCH(E337,Cost_Components!$A$2:$A$29,0)),"")</f>
        <v>Both</v>
      </c>
      <c r="AF337" s="11">
        <v>4632264.3448598702</v>
      </c>
      <c r="AG337" s="11">
        <v>4618335.40103433</v>
      </c>
      <c r="AH337" s="23">
        <f t="shared" si="59"/>
        <v>1</v>
      </c>
    </row>
    <row r="338" spans="1:34" hidden="1">
      <c r="A338" t="s">
        <v>242</v>
      </c>
      <c r="B338" s="20">
        <v>2049</v>
      </c>
      <c r="C338" t="s">
        <v>242</v>
      </c>
      <c r="D338" t="s">
        <v>222</v>
      </c>
      <c r="E338" s="22" t="s">
        <v>331</v>
      </c>
      <c r="F338" s="22" t="s">
        <v>332</v>
      </c>
      <c r="G338" s="22" t="s">
        <v>246</v>
      </c>
      <c r="H338" s="22" t="s">
        <v>237</v>
      </c>
      <c r="I338" s="22" t="s">
        <v>309</v>
      </c>
      <c r="J338" s="17">
        <f>IFERROR(INDEX(Cost_Components!$K$2:$K$29,MATCH(E338,Cost_Components!$A$2:$A$29,0)),"")</f>
        <v>0.2</v>
      </c>
      <c r="K338" s="17">
        <f t="shared" si="50"/>
        <v>0.7811538461538462</v>
      </c>
      <c r="L338" s="17">
        <f>IFERROR(INDEX(Cost_Components!$S$2:$S$29,MATCH(E338,Cost_Components!$A$2:$A$29,0)),"")</f>
        <v>0.31</v>
      </c>
      <c r="M338" s="28">
        <f>IFERROR(INDEX(Cost_Components!$L$2:$L$29,MATCH(E338,Cost_Components!$A$2:$A$29,0)),"")</f>
        <v>1</v>
      </c>
      <c r="N338" s="29">
        <f>IFERROR(INDEX(Cost_Components!$P$2:$P$29,MATCH(E338,Cost_Components!$A$2:$A$29,0)),"")</f>
        <v>7</v>
      </c>
      <c r="O338" s="23">
        <f t="shared" si="51"/>
        <v>936790.32805840811</v>
      </c>
      <c r="P338" s="23">
        <f t="shared" si="52"/>
        <v>933825.92902071611</v>
      </c>
      <c r="Q338" s="23">
        <f t="shared" si="53"/>
        <v>2026402.2659749538</v>
      </c>
      <c r="R338" s="23">
        <f t="shared" si="54"/>
        <v>5122441.5746178413</v>
      </c>
      <c r="S338" s="23">
        <f t="shared" si="55"/>
        <v>3096039.3086428875</v>
      </c>
      <c r="T338" s="16">
        <f>IFERROR(INDEX(Cost_Components!$R$2:$R$29,MATCH(E338,Cost_Components!$A$2:$A$29,0)),"")</f>
        <v>1</v>
      </c>
      <c r="U338" s="26">
        <f>IFERROR(INDEX(Cost_Components!$Q$2:$Q$29,MATCH(E338,Cost_Components!$A$2:$A$29,0)),"")</f>
        <v>2023</v>
      </c>
      <c r="V338" s="30">
        <f>1/(1+Calculation_Assumptions!$B$5)^(B338-Calculation_Assumptions!$B$2)</f>
        <v>0.49193373633950943</v>
      </c>
      <c r="W338" s="23">
        <f t="shared" si="56"/>
        <v>996855.63802790735</v>
      </c>
      <c r="X338" s="23">
        <f t="shared" si="57"/>
        <v>2519901.8229825948</v>
      </c>
      <c r="Y338" s="23">
        <f t="shared" si="58"/>
        <v>1523046.1849546873</v>
      </c>
      <c r="Z338" s="17">
        <f>IFERROR(INDEX(Cost_Components!$T$2:$T$29,MATCH(E338,Cost_Components!$A$2:$A$29,0)),"")</f>
        <v>0.8</v>
      </c>
      <c r="AA338" s="26">
        <f>IFERROR(INDEX(Cost_Components!$U$2:$U$29,MATCH(E338,Cost_Components!$A$2:$A$29,0)),"")</f>
        <v>2025</v>
      </c>
      <c r="AB338" s="26">
        <f>IFERROR(INDEX(Cost_Components!$V$2:$V$29,MATCH(E338,Cost_Components!$A$2:$A$29,0)),"")</f>
        <v>2050</v>
      </c>
      <c r="AC338" s="26">
        <f>IFERROR(INDEX(Cost_Components!$M$2:$M$29,MATCH(E338,Cost_Components!$A$2:$A$29,0)),"")</f>
        <v>30</v>
      </c>
      <c r="AD338" s="26">
        <f>IFERROR(INDEX(Cost_Components!$N$2:$N$29,MATCH(E338,Cost_Components!$A$2:$A$29,0)),"")</f>
        <v>95</v>
      </c>
      <c r="AE338" s="16" t="str">
        <f>IFERROR(INDEX(Cost_Components!$O$2:$O$29,MATCH(E338,Cost_Components!$A$2:$A$29,0)),"")</f>
        <v>Both</v>
      </c>
      <c r="AF338" s="11">
        <v>4683951.6402920401</v>
      </c>
      <c r="AG338" s="11">
        <v>4669129.6451035803</v>
      </c>
      <c r="AH338" s="23">
        <f t="shared" si="59"/>
        <v>1</v>
      </c>
    </row>
    <row r="339" spans="1:34" hidden="1">
      <c r="A339" t="s">
        <v>242</v>
      </c>
      <c r="B339" s="20">
        <v>2050</v>
      </c>
      <c r="C339" t="s">
        <v>242</v>
      </c>
      <c r="D339" t="s">
        <v>222</v>
      </c>
      <c r="E339" s="22" t="s">
        <v>331</v>
      </c>
      <c r="F339" s="22" t="s">
        <v>332</v>
      </c>
      <c r="G339" s="22" t="s">
        <v>246</v>
      </c>
      <c r="H339" s="22" t="s">
        <v>237</v>
      </c>
      <c r="I339" s="22" t="s">
        <v>309</v>
      </c>
      <c r="J339" s="17">
        <f>IFERROR(INDEX(Cost_Components!$K$2:$K$29,MATCH(E339,Cost_Components!$A$2:$A$29,0)),"")</f>
        <v>0.2</v>
      </c>
      <c r="K339" s="17">
        <f t="shared" si="50"/>
        <v>0.8</v>
      </c>
      <c r="L339" s="17">
        <f>IFERROR(INDEX(Cost_Components!$S$2:$S$29,MATCH(E339,Cost_Components!$A$2:$A$29,0)),"")</f>
        <v>0.31</v>
      </c>
      <c r="M339" s="28">
        <f>IFERROR(INDEX(Cost_Components!$L$2:$L$29,MATCH(E339,Cost_Components!$A$2:$A$29,0)),"")</f>
        <v>1</v>
      </c>
      <c r="N339" s="29">
        <f>IFERROR(INDEX(Cost_Components!$P$2:$P$29,MATCH(E339,Cost_Components!$A$2:$A$29,0)),"")</f>
        <v>7</v>
      </c>
      <c r="O339" s="23">
        <f t="shared" si="51"/>
        <v>947265.17596436001</v>
      </c>
      <c r="P339" s="23">
        <f t="shared" si="52"/>
        <v>944118.61149021413</v>
      </c>
      <c r="Q339" s="23">
        <f t="shared" si="53"/>
        <v>2048737.3869337644</v>
      </c>
      <c r="R339" s="23">
        <f t="shared" si="54"/>
        <v>5304684.9854004169</v>
      </c>
      <c r="S339" s="23">
        <f t="shared" si="55"/>
        <v>3255947.5984666524</v>
      </c>
      <c r="T339" s="16">
        <f>IFERROR(INDEX(Cost_Components!$R$2:$R$29,MATCH(E339,Cost_Components!$A$2:$A$29,0)),"")</f>
        <v>1</v>
      </c>
      <c r="U339" s="26">
        <f>IFERROR(INDEX(Cost_Components!$Q$2:$Q$29,MATCH(E339,Cost_Components!$A$2:$A$29,0)),"")</f>
        <v>2023</v>
      </c>
      <c r="V339" s="30">
        <f>1/(1+Calculation_Assumptions!$B$5)^(B339-Calculation_Assumptions!$B$2)</f>
        <v>0.47760556926165965</v>
      </c>
      <c r="W339" s="23">
        <f t="shared" si="56"/>
        <v>978488.38595414557</v>
      </c>
      <c r="X339" s="23">
        <f t="shared" si="57"/>
        <v>2533547.0922059449</v>
      </c>
      <c r="Y339" s="23">
        <f t="shared" si="58"/>
        <v>1555058.7062517991</v>
      </c>
      <c r="Z339" s="17">
        <f>IFERROR(INDEX(Cost_Components!$T$2:$T$29,MATCH(E339,Cost_Components!$A$2:$A$29,0)),"")</f>
        <v>0.8</v>
      </c>
      <c r="AA339" s="26">
        <f>IFERROR(INDEX(Cost_Components!$U$2:$U$29,MATCH(E339,Cost_Components!$A$2:$A$29,0)),"")</f>
        <v>2025</v>
      </c>
      <c r="AB339" s="26">
        <f>IFERROR(INDEX(Cost_Components!$V$2:$V$29,MATCH(E339,Cost_Components!$A$2:$A$29,0)),"")</f>
        <v>2050</v>
      </c>
      <c r="AC339" s="26">
        <f>IFERROR(INDEX(Cost_Components!$M$2:$M$29,MATCH(E339,Cost_Components!$A$2:$A$29,0)),"")</f>
        <v>30</v>
      </c>
      <c r="AD339" s="26">
        <f>IFERROR(INDEX(Cost_Components!$N$2:$N$29,MATCH(E339,Cost_Components!$A$2:$A$29,0)),"")</f>
        <v>95</v>
      </c>
      <c r="AE339" s="16" t="str">
        <f>IFERROR(INDEX(Cost_Components!$O$2:$O$29,MATCH(E339,Cost_Components!$A$2:$A$29,0)),"")</f>
        <v>Both</v>
      </c>
      <c r="AF339" s="11">
        <v>4736325.8798217997</v>
      </c>
      <c r="AG339" s="11">
        <v>4720593.0574510703</v>
      </c>
      <c r="AH339" s="23">
        <f t="shared" si="59"/>
        <v>1</v>
      </c>
    </row>
    <row r="340" spans="1:34" hidden="1">
      <c r="A340" t="s">
        <v>242</v>
      </c>
      <c r="B340" s="20">
        <v>2025</v>
      </c>
      <c r="C340" t="s">
        <v>242</v>
      </c>
      <c r="D340" t="s">
        <v>222</v>
      </c>
      <c r="E340" s="22" t="s">
        <v>335</v>
      </c>
      <c r="F340" s="22" t="s">
        <v>336</v>
      </c>
      <c r="G340" s="22" t="s">
        <v>246</v>
      </c>
      <c r="H340" s="22" t="s">
        <v>237</v>
      </c>
      <c r="I340" s="22" t="s">
        <v>309</v>
      </c>
      <c r="J340" s="17">
        <f>IFERROR(INDEX(Cost_Components!$K$2:$K$29,MATCH(E340,Cost_Components!$A$2:$A$29,0)),"")</f>
        <v>0.2</v>
      </c>
      <c r="K340" s="17">
        <f t="shared" si="50"/>
        <v>0.32884615384615384</v>
      </c>
      <c r="L340" s="17">
        <f>IFERROR(INDEX(Cost_Components!$S$2:$S$29,MATCH(E340,Cost_Components!$A$2:$A$29,0)),"")</f>
        <v>0.31</v>
      </c>
      <c r="M340" s="28">
        <f>IFERROR(INDEX(Cost_Components!$L$2:$L$29,MATCH(E340,Cost_Components!$A$2:$A$29,0)),"")</f>
        <v>1</v>
      </c>
      <c r="N340" s="29">
        <f>IFERROR(INDEX(Cost_Components!$P$2:$P$29,MATCH(E340,Cost_Components!$A$2:$A$29,0)),"")</f>
        <v>29.216219469999999</v>
      </c>
      <c r="O340" s="23">
        <f t="shared" si="51"/>
        <v>972500.87843328016</v>
      </c>
      <c r="P340" s="23">
        <f t="shared" si="52"/>
        <v>972481.36103044811</v>
      </c>
      <c r="Q340" s="23">
        <f t="shared" si="53"/>
        <v>8807790.9510484617</v>
      </c>
      <c r="R340" s="23">
        <f t="shared" si="54"/>
        <v>9343439.7037341148</v>
      </c>
      <c r="S340" s="23">
        <f t="shared" si="55"/>
        <v>535648.75268565305</v>
      </c>
      <c r="T340" s="16">
        <f>IFERROR(INDEX(Cost_Components!$R$2:$R$29,MATCH(E340,Cost_Components!$A$2:$A$29,0)),"")</f>
        <v>1</v>
      </c>
      <c r="U340" s="26">
        <f>IFERROR(INDEX(Cost_Components!$Q$2:$Q$29,MATCH(E340,Cost_Components!$A$2:$A$29,0)),"")</f>
        <v>2023</v>
      </c>
      <c r="V340" s="30">
        <f>1/(1+Calculation_Assumptions!$B$5)^(B340-Calculation_Assumptions!$B$2)</f>
        <v>1</v>
      </c>
      <c r="W340" s="23">
        <f t="shared" si="56"/>
        <v>8807790.9510484617</v>
      </c>
      <c r="X340" s="23">
        <f t="shared" si="57"/>
        <v>9343439.7037341148</v>
      </c>
      <c r="Y340" s="23">
        <f t="shared" si="58"/>
        <v>535648.75268565305</v>
      </c>
      <c r="Z340" s="17">
        <f>IFERROR(INDEX(Cost_Components!$T$2:$T$29,MATCH(E340,Cost_Components!$A$2:$A$29,0)),"")</f>
        <v>0.8</v>
      </c>
      <c r="AA340" s="26">
        <f>IFERROR(INDEX(Cost_Components!$U$2:$U$29,MATCH(E340,Cost_Components!$A$2:$A$29,0)),"")</f>
        <v>2025</v>
      </c>
      <c r="AB340" s="26">
        <f>IFERROR(INDEX(Cost_Components!$V$2:$V$29,MATCH(E340,Cost_Components!$A$2:$A$29,0)),"")</f>
        <v>2050</v>
      </c>
      <c r="AC340" s="26">
        <f>IFERROR(INDEX(Cost_Components!$M$2:$M$29,MATCH(E340,Cost_Components!$A$2:$A$29,0)),"")</f>
        <v>30</v>
      </c>
      <c r="AD340" s="26">
        <f>IFERROR(INDEX(Cost_Components!$N$2:$N$29,MATCH(E340,Cost_Components!$A$2:$A$29,0)),"")</f>
        <v>95</v>
      </c>
      <c r="AE340" s="16" t="str">
        <f>IFERROR(INDEX(Cost_Components!$O$2:$O$29,MATCH(E340,Cost_Components!$A$2:$A$29,0)),"")</f>
        <v>Both</v>
      </c>
      <c r="AF340" s="11">
        <v>4862504.3921664003</v>
      </c>
      <c r="AG340" s="11">
        <v>4862406.8051522402</v>
      </c>
      <c r="AH340" s="23">
        <f t="shared" si="59"/>
        <v>1</v>
      </c>
    </row>
    <row r="341" spans="1:34" hidden="1">
      <c r="A341" t="s">
        <v>242</v>
      </c>
      <c r="B341" s="20">
        <v>2026</v>
      </c>
      <c r="C341" t="s">
        <v>242</v>
      </c>
      <c r="D341" t="s">
        <v>222</v>
      </c>
      <c r="E341" s="22" t="s">
        <v>335</v>
      </c>
      <c r="F341" s="22" t="s">
        <v>336</v>
      </c>
      <c r="G341" s="22" t="s">
        <v>246</v>
      </c>
      <c r="H341" s="22" t="s">
        <v>237</v>
      </c>
      <c r="I341" s="22" t="s">
        <v>309</v>
      </c>
      <c r="J341" s="17">
        <f>IFERROR(INDEX(Cost_Components!$K$2:$K$29,MATCH(E341,Cost_Components!$A$2:$A$29,0)),"")</f>
        <v>0.2</v>
      </c>
      <c r="K341" s="17">
        <f t="shared" si="50"/>
        <v>0.34769230769230769</v>
      </c>
      <c r="L341" s="17">
        <f>IFERROR(INDEX(Cost_Components!$S$2:$S$29,MATCH(E341,Cost_Components!$A$2:$A$29,0)),"")</f>
        <v>0.31</v>
      </c>
      <c r="M341" s="28">
        <f>IFERROR(INDEX(Cost_Components!$L$2:$L$29,MATCH(E341,Cost_Components!$A$2:$A$29,0)),"")</f>
        <v>1</v>
      </c>
      <c r="N341" s="29">
        <f>IFERROR(INDEX(Cost_Components!$P$2:$P$29,MATCH(E341,Cost_Components!$A$2:$A$29,0)),"")</f>
        <v>29.216219469999999</v>
      </c>
      <c r="O341" s="23">
        <f t="shared" si="51"/>
        <v>939511.34021015209</v>
      </c>
      <c r="P341" s="23">
        <f t="shared" si="52"/>
        <v>939455.87840748008</v>
      </c>
      <c r="Q341" s="23">
        <f t="shared" si="53"/>
        <v>8508678.2290397175</v>
      </c>
      <c r="R341" s="23">
        <f t="shared" si="54"/>
        <v>9543795.5527541563</v>
      </c>
      <c r="S341" s="23">
        <f t="shared" si="55"/>
        <v>1035117.3237144388</v>
      </c>
      <c r="T341" s="16">
        <f>IFERROR(INDEX(Cost_Components!$R$2:$R$29,MATCH(E341,Cost_Components!$A$2:$A$29,0)),"")</f>
        <v>1</v>
      </c>
      <c r="U341" s="26">
        <f>IFERROR(INDEX(Cost_Components!$Q$2:$Q$29,MATCH(E341,Cost_Components!$A$2:$A$29,0)),"")</f>
        <v>2023</v>
      </c>
      <c r="V341" s="30">
        <f>1/(1+Calculation_Assumptions!$B$5)^(B341-Calculation_Assumptions!$B$2)</f>
        <v>0.970873786407767</v>
      </c>
      <c r="W341" s="23">
        <f t="shared" si="56"/>
        <v>8260852.6495531239</v>
      </c>
      <c r="X341" s="23">
        <f t="shared" si="57"/>
        <v>9265820.9250040352</v>
      </c>
      <c r="Y341" s="23">
        <f t="shared" si="58"/>
        <v>1004968.2754509115</v>
      </c>
      <c r="Z341" s="17">
        <f>IFERROR(INDEX(Cost_Components!$T$2:$T$29,MATCH(E341,Cost_Components!$A$2:$A$29,0)),"")</f>
        <v>0.8</v>
      </c>
      <c r="AA341" s="26">
        <f>IFERROR(INDEX(Cost_Components!$U$2:$U$29,MATCH(E341,Cost_Components!$A$2:$A$29,0)),"")</f>
        <v>2025</v>
      </c>
      <c r="AB341" s="26">
        <f>IFERROR(INDEX(Cost_Components!$V$2:$V$29,MATCH(E341,Cost_Components!$A$2:$A$29,0)),"")</f>
        <v>2050</v>
      </c>
      <c r="AC341" s="26">
        <f>IFERROR(INDEX(Cost_Components!$M$2:$M$29,MATCH(E341,Cost_Components!$A$2:$A$29,0)),"")</f>
        <v>30</v>
      </c>
      <c r="AD341" s="26">
        <f>IFERROR(INDEX(Cost_Components!$N$2:$N$29,MATCH(E341,Cost_Components!$A$2:$A$29,0)),"")</f>
        <v>95</v>
      </c>
      <c r="AE341" s="16" t="str">
        <f>IFERROR(INDEX(Cost_Components!$O$2:$O$29,MATCH(E341,Cost_Components!$A$2:$A$29,0)),"")</f>
        <v>Both</v>
      </c>
      <c r="AF341" s="11">
        <v>4697556.7010507602</v>
      </c>
      <c r="AG341" s="11">
        <v>4697279.3920374</v>
      </c>
      <c r="AH341" s="23">
        <f t="shared" si="59"/>
        <v>1</v>
      </c>
    </row>
    <row r="342" spans="1:34" hidden="1">
      <c r="A342" t="s">
        <v>242</v>
      </c>
      <c r="B342" s="20">
        <v>2027</v>
      </c>
      <c r="C342" t="s">
        <v>242</v>
      </c>
      <c r="D342" t="s">
        <v>222</v>
      </c>
      <c r="E342" s="22" t="s">
        <v>335</v>
      </c>
      <c r="F342" s="22" t="s">
        <v>336</v>
      </c>
      <c r="G342" s="22" t="s">
        <v>246</v>
      </c>
      <c r="H342" s="22" t="s">
        <v>237</v>
      </c>
      <c r="I342" s="22" t="s">
        <v>309</v>
      </c>
      <c r="J342" s="17">
        <f>IFERROR(INDEX(Cost_Components!$K$2:$K$29,MATCH(E342,Cost_Components!$A$2:$A$29,0)),"")</f>
        <v>0.2</v>
      </c>
      <c r="K342" s="17">
        <f t="shared" si="50"/>
        <v>0.36653846153846154</v>
      </c>
      <c r="L342" s="17">
        <f>IFERROR(INDEX(Cost_Components!$S$2:$S$29,MATCH(E342,Cost_Components!$A$2:$A$29,0)),"")</f>
        <v>0.31</v>
      </c>
      <c r="M342" s="28">
        <f>IFERROR(INDEX(Cost_Components!$L$2:$L$29,MATCH(E342,Cost_Components!$A$2:$A$29,0)),"")</f>
        <v>1</v>
      </c>
      <c r="N342" s="29">
        <f>IFERROR(INDEX(Cost_Components!$P$2:$P$29,MATCH(E342,Cost_Components!$A$2:$A$29,0)),"")</f>
        <v>29.216219469999999</v>
      </c>
      <c r="O342" s="23">
        <f t="shared" si="51"/>
        <v>913970.07791439409</v>
      </c>
      <c r="P342" s="23">
        <f t="shared" si="52"/>
        <v>913864.64881477598</v>
      </c>
      <c r="Q342" s="23">
        <f t="shared" si="53"/>
        <v>8276897.7451505605</v>
      </c>
      <c r="R342" s="23">
        <f t="shared" si="54"/>
        <v>9787585.0450953916</v>
      </c>
      <c r="S342" s="23">
        <f t="shared" si="55"/>
        <v>1510687.2999448311</v>
      </c>
      <c r="T342" s="16">
        <f>IFERROR(INDEX(Cost_Components!$R$2:$R$29,MATCH(E342,Cost_Components!$A$2:$A$29,0)),"")</f>
        <v>1</v>
      </c>
      <c r="U342" s="26">
        <f>IFERROR(INDEX(Cost_Components!$Q$2:$Q$29,MATCH(E342,Cost_Components!$A$2:$A$29,0)),"")</f>
        <v>2023</v>
      </c>
      <c r="V342" s="30">
        <f>1/(1+Calculation_Assumptions!$B$5)^(B342-Calculation_Assumptions!$B$2)</f>
        <v>0.94259590913375435</v>
      </c>
      <c r="W342" s="23">
        <f t="shared" si="56"/>
        <v>7801769.9548973143</v>
      </c>
      <c r="X342" s="23">
        <f t="shared" si="57"/>
        <v>9225737.6238056291</v>
      </c>
      <c r="Y342" s="23">
        <f t="shared" si="58"/>
        <v>1423967.6689083148</v>
      </c>
      <c r="Z342" s="17">
        <f>IFERROR(INDEX(Cost_Components!$T$2:$T$29,MATCH(E342,Cost_Components!$A$2:$A$29,0)),"")</f>
        <v>0.8</v>
      </c>
      <c r="AA342" s="26">
        <f>IFERROR(INDEX(Cost_Components!$U$2:$U$29,MATCH(E342,Cost_Components!$A$2:$A$29,0)),"")</f>
        <v>2025</v>
      </c>
      <c r="AB342" s="26">
        <f>IFERROR(INDEX(Cost_Components!$V$2:$V$29,MATCH(E342,Cost_Components!$A$2:$A$29,0)),"")</f>
        <v>2050</v>
      </c>
      <c r="AC342" s="26">
        <f>IFERROR(INDEX(Cost_Components!$M$2:$M$29,MATCH(E342,Cost_Components!$A$2:$A$29,0)),"")</f>
        <v>30</v>
      </c>
      <c r="AD342" s="26">
        <f>IFERROR(INDEX(Cost_Components!$N$2:$N$29,MATCH(E342,Cost_Components!$A$2:$A$29,0)),"")</f>
        <v>95</v>
      </c>
      <c r="AE342" s="16" t="str">
        <f>IFERROR(INDEX(Cost_Components!$O$2:$O$29,MATCH(E342,Cost_Components!$A$2:$A$29,0)),"")</f>
        <v>Both</v>
      </c>
      <c r="AF342" s="11">
        <v>4569850.3895719703</v>
      </c>
      <c r="AG342" s="11">
        <v>4569323.2440738799</v>
      </c>
      <c r="AH342" s="23">
        <f t="shared" si="59"/>
        <v>1</v>
      </c>
    </row>
    <row r="343" spans="1:34" hidden="1">
      <c r="A343" t="s">
        <v>242</v>
      </c>
      <c r="B343" s="20">
        <v>2028</v>
      </c>
      <c r="C343" t="s">
        <v>242</v>
      </c>
      <c r="D343" t="s">
        <v>222</v>
      </c>
      <c r="E343" s="22" t="s">
        <v>335</v>
      </c>
      <c r="F343" s="22" t="s">
        <v>336</v>
      </c>
      <c r="G343" s="22" t="s">
        <v>246</v>
      </c>
      <c r="H343" s="22" t="s">
        <v>237</v>
      </c>
      <c r="I343" s="22" t="s">
        <v>309</v>
      </c>
      <c r="J343" s="17">
        <f>IFERROR(INDEX(Cost_Components!$K$2:$K$29,MATCH(E343,Cost_Components!$A$2:$A$29,0)),"")</f>
        <v>0.2</v>
      </c>
      <c r="K343" s="17">
        <f t="shared" si="50"/>
        <v>0.38538461538461538</v>
      </c>
      <c r="L343" s="17">
        <f>IFERROR(INDEX(Cost_Components!$S$2:$S$29,MATCH(E343,Cost_Components!$A$2:$A$29,0)),"")</f>
        <v>0.31</v>
      </c>
      <c r="M343" s="28">
        <f>IFERROR(INDEX(Cost_Components!$L$2:$L$29,MATCH(E343,Cost_Components!$A$2:$A$29,0)),"")</f>
        <v>1</v>
      </c>
      <c r="N343" s="29">
        <f>IFERROR(INDEX(Cost_Components!$P$2:$P$29,MATCH(E343,Cost_Components!$A$2:$A$29,0)),"")</f>
        <v>29.216219469999999</v>
      </c>
      <c r="O343" s="23">
        <f t="shared" si="51"/>
        <v>893872.67745897407</v>
      </c>
      <c r="P343" s="23">
        <f t="shared" si="52"/>
        <v>893705.10458454199</v>
      </c>
      <c r="Q343" s="23">
        <f t="shared" si="53"/>
        <v>8094312.1878703972</v>
      </c>
      <c r="R343" s="23">
        <f t="shared" si="54"/>
        <v>10064542.878278332</v>
      </c>
      <c r="S343" s="23">
        <f t="shared" si="55"/>
        <v>1970230.6904079346</v>
      </c>
      <c r="T343" s="16">
        <f>IFERROR(INDEX(Cost_Components!$R$2:$R$29,MATCH(E343,Cost_Components!$A$2:$A$29,0)),"")</f>
        <v>1</v>
      </c>
      <c r="U343" s="26">
        <f>IFERROR(INDEX(Cost_Components!$Q$2:$Q$29,MATCH(E343,Cost_Components!$A$2:$A$29,0)),"")</f>
        <v>2023</v>
      </c>
      <c r="V343" s="30">
        <f>1/(1+Calculation_Assumptions!$B$5)^(B343-Calculation_Assumptions!$B$2)</f>
        <v>0.91514165935315961</v>
      </c>
      <c r="W343" s="23">
        <f t="shared" si="56"/>
        <v>7407442.2869302193</v>
      </c>
      <c r="X343" s="23">
        <f t="shared" si="57"/>
        <v>9210482.4702586569</v>
      </c>
      <c r="Y343" s="23">
        <f t="shared" si="58"/>
        <v>1803040.1833284386</v>
      </c>
      <c r="Z343" s="17">
        <f>IFERROR(INDEX(Cost_Components!$T$2:$T$29,MATCH(E343,Cost_Components!$A$2:$A$29,0)),"")</f>
        <v>0.8</v>
      </c>
      <c r="AA343" s="26">
        <f>IFERROR(INDEX(Cost_Components!$U$2:$U$29,MATCH(E343,Cost_Components!$A$2:$A$29,0)),"")</f>
        <v>2025</v>
      </c>
      <c r="AB343" s="26">
        <f>IFERROR(INDEX(Cost_Components!$V$2:$V$29,MATCH(E343,Cost_Components!$A$2:$A$29,0)),"")</f>
        <v>2050</v>
      </c>
      <c r="AC343" s="26">
        <f>IFERROR(INDEX(Cost_Components!$M$2:$M$29,MATCH(E343,Cost_Components!$A$2:$A$29,0)),"")</f>
        <v>30</v>
      </c>
      <c r="AD343" s="26">
        <f>IFERROR(INDEX(Cost_Components!$N$2:$N$29,MATCH(E343,Cost_Components!$A$2:$A$29,0)),"")</f>
        <v>95</v>
      </c>
      <c r="AE343" s="16" t="str">
        <f>IFERROR(INDEX(Cost_Components!$O$2:$O$29,MATCH(E343,Cost_Components!$A$2:$A$29,0)),"")</f>
        <v>Both</v>
      </c>
      <c r="AF343" s="11">
        <v>4469363.3872948699</v>
      </c>
      <c r="AG343" s="11">
        <v>4468525.5229227096</v>
      </c>
      <c r="AH343" s="23">
        <f t="shared" si="59"/>
        <v>1</v>
      </c>
    </row>
    <row r="344" spans="1:34" hidden="1">
      <c r="A344" t="s">
        <v>242</v>
      </c>
      <c r="B344" s="20">
        <v>2029</v>
      </c>
      <c r="C344" t="s">
        <v>242</v>
      </c>
      <c r="D344" t="s">
        <v>222</v>
      </c>
      <c r="E344" s="22" t="s">
        <v>335</v>
      </c>
      <c r="F344" s="22" t="s">
        <v>336</v>
      </c>
      <c r="G344" s="22" t="s">
        <v>246</v>
      </c>
      <c r="H344" s="22" t="s">
        <v>237</v>
      </c>
      <c r="I344" s="22" t="s">
        <v>309</v>
      </c>
      <c r="J344" s="17">
        <f>IFERROR(INDEX(Cost_Components!$K$2:$K$29,MATCH(E344,Cost_Components!$A$2:$A$29,0)),"")</f>
        <v>0.2</v>
      </c>
      <c r="K344" s="17">
        <f t="shared" si="50"/>
        <v>0.40423076923076923</v>
      </c>
      <c r="L344" s="17">
        <f>IFERROR(INDEX(Cost_Components!$S$2:$S$29,MATCH(E344,Cost_Components!$A$2:$A$29,0)),"")</f>
        <v>0.31</v>
      </c>
      <c r="M344" s="28">
        <f>IFERROR(INDEX(Cost_Components!$L$2:$L$29,MATCH(E344,Cost_Components!$A$2:$A$29,0)),"")</f>
        <v>1</v>
      </c>
      <c r="N344" s="29">
        <f>IFERROR(INDEX(Cost_Components!$P$2:$P$29,MATCH(E344,Cost_Components!$A$2:$A$29,0)),"")</f>
        <v>29.216219469999999</v>
      </c>
      <c r="O344" s="23">
        <f t="shared" si="51"/>
        <v>877989.84190566605</v>
      </c>
      <c r="P344" s="23">
        <f t="shared" si="52"/>
        <v>877749.37087870599</v>
      </c>
      <c r="Q344" s="23">
        <f t="shared" si="53"/>
        <v>7949800.6603664765</v>
      </c>
      <c r="R344" s="23">
        <f t="shared" si="54"/>
        <v>10369143.328129774</v>
      </c>
      <c r="S344" s="23">
        <f t="shared" si="55"/>
        <v>2419342.6677632974</v>
      </c>
      <c r="T344" s="16">
        <f>IFERROR(INDEX(Cost_Components!$R$2:$R$29,MATCH(E344,Cost_Components!$A$2:$A$29,0)),"")</f>
        <v>1</v>
      </c>
      <c r="U344" s="26">
        <f>IFERROR(INDEX(Cost_Components!$Q$2:$Q$29,MATCH(E344,Cost_Components!$A$2:$A$29,0)),"")</f>
        <v>2023</v>
      </c>
      <c r="V344" s="30">
        <f>1/(1+Calculation_Assumptions!$B$5)^(B344-Calculation_Assumptions!$B$2)</f>
        <v>0.888487047915689</v>
      </c>
      <c r="W344" s="23">
        <f t="shared" si="56"/>
        <v>7063294.9202472055</v>
      </c>
      <c r="X344" s="23">
        <f t="shared" si="57"/>
        <v>9212849.5450246856</v>
      </c>
      <c r="Y344" s="23">
        <f t="shared" si="58"/>
        <v>2149554.6247774796</v>
      </c>
      <c r="Z344" s="17">
        <f>IFERROR(INDEX(Cost_Components!$T$2:$T$29,MATCH(E344,Cost_Components!$A$2:$A$29,0)),"")</f>
        <v>0.8</v>
      </c>
      <c r="AA344" s="26">
        <f>IFERROR(INDEX(Cost_Components!$U$2:$U$29,MATCH(E344,Cost_Components!$A$2:$A$29,0)),"")</f>
        <v>2025</v>
      </c>
      <c r="AB344" s="26">
        <f>IFERROR(INDEX(Cost_Components!$V$2:$V$29,MATCH(E344,Cost_Components!$A$2:$A$29,0)),"")</f>
        <v>2050</v>
      </c>
      <c r="AC344" s="26">
        <f>IFERROR(INDEX(Cost_Components!$M$2:$M$29,MATCH(E344,Cost_Components!$A$2:$A$29,0)),"")</f>
        <v>30</v>
      </c>
      <c r="AD344" s="26">
        <f>IFERROR(INDEX(Cost_Components!$N$2:$N$29,MATCH(E344,Cost_Components!$A$2:$A$29,0)),"")</f>
        <v>95</v>
      </c>
      <c r="AE344" s="16" t="str">
        <f>IFERROR(INDEX(Cost_Components!$O$2:$O$29,MATCH(E344,Cost_Components!$A$2:$A$29,0)),"")</f>
        <v>Both</v>
      </c>
      <c r="AF344" s="11">
        <v>4389949.2095283298</v>
      </c>
      <c r="AG344" s="11">
        <v>4388746.8543935297</v>
      </c>
      <c r="AH344" s="23">
        <f t="shared" si="59"/>
        <v>1</v>
      </c>
    </row>
    <row r="345" spans="1:34" hidden="1">
      <c r="A345" t="s">
        <v>242</v>
      </c>
      <c r="B345" s="20">
        <v>2030</v>
      </c>
      <c r="C345" t="s">
        <v>242</v>
      </c>
      <c r="D345" t="s">
        <v>222</v>
      </c>
      <c r="E345" s="22" t="s">
        <v>335</v>
      </c>
      <c r="F345" s="22" t="s">
        <v>336</v>
      </c>
      <c r="G345" s="22" t="s">
        <v>246</v>
      </c>
      <c r="H345" s="22" t="s">
        <v>237</v>
      </c>
      <c r="I345" s="22" t="s">
        <v>309</v>
      </c>
      <c r="J345" s="17">
        <f>IFERROR(INDEX(Cost_Components!$K$2:$K$29,MATCH(E345,Cost_Components!$A$2:$A$29,0)),"")</f>
        <v>0.2</v>
      </c>
      <c r="K345" s="17">
        <f t="shared" si="50"/>
        <v>0.42307692307692307</v>
      </c>
      <c r="L345" s="17">
        <f>IFERROR(INDEX(Cost_Components!$S$2:$S$29,MATCH(E345,Cost_Components!$A$2:$A$29,0)),"")</f>
        <v>0.31</v>
      </c>
      <c r="M345" s="28">
        <f>IFERROR(INDEX(Cost_Components!$L$2:$L$29,MATCH(E345,Cost_Components!$A$2:$A$29,0)),"")</f>
        <v>1</v>
      </c>
      <c r="N345" s="29">
        <f>IFERROR(INDEX(Cost_Components!$P$2:$P$29,MATCH(E345,Cost_Components!$A$2:$A$29,0)),"")</f>
        <v>29.216219469999999</v>
      </c>
      <c r="O345" s="23">
        <f t="shared" si="51"/>
        <v>865320.58826460212</v>
      </c>
      <c r="P345" s="23">
        <f t="shared" si="52"/>
        <v>864997.71244815411</v>
      </c>
      <c r="Q345" s="23">
        <f t="shared" si="53"/>
        <v>7834308.5324592981</v>
      </c>
      <c r="R345" s="23">
        <f t="shared" si="54"/>
        <v>10695975.323274205</v>
      </c>
      <c r="S345" s="23">
        <f t="shared" si="55"/>
        <v>2861666.7908149064</v>
      </c>
      <c r="T345" s="16">
        <f>IFERROR(INDEX(Cost_Components!$R$2:$R$29,MATCH(E345,Cost_Components!$A$2:$A$29,0)),"")</f>
        <v>1</v>
      </c>
      <c r="U345" s="26">
        <f>IFERROR(INDEX(Cost_Components!$Q$2:$Q$29,MATCH(E345,Cost_Components!$A$2:$A$29,0)),"")</f>
        <v>2023</v>
      </c>
      <c r="V345" s="30">
        <f>1/(1+Calculation_Assumptions!$B$5)^(B345-Calculation_Assumptions!$B$2)</f>
        <v>0.86260878438416411</v>
      </c>
      <c r="W345" s="23">
        <f t="shared" si="56"/>
        <v>6757943.3596751997</v>
      </c>
      <c r="X345" s="23">
        <f t="shared" si="57"/>
        <v>9226442.2714125775</v>
      </c>
      <c r="Y345" s="23">
        <f t="shared" si="58"/>
        <v>2468498.9117373782</v>
      </c>
      <c r="Z345" s="17">
        <f>IFERROR(INDEX(Cost_Components!$T$2:$T$29,MATCH(E345,Cost_Components!$A$2:$A$29,0)),"")</f>
        <v>0.8</v>
      </c>
      <c r="AA345" s="26">
        <f>IFERROR(INDEX(Cost_Components!$U$2:$U$29,MATCH(E345,Cost_Components!$A$2:$A$29,0)),"")</f>
        <v>2025</v>
      </c>
      <c r="AB345" s="26">
        <f>IFERROR(INDEX(Cost_Components!$V$2:$V$29,MATCH(E345,Cost_Components!$A$2:$A$29,0)),"")</f>
        <v>2050</v>
      </c>
      <c r="AC345" s="26">
        <f>IFERROR(INDEX(Cost_Components!$M$2:$M$29,MATCH(E345,Cost_Components!$A$2:$A$29,0)),"")</f>
        <v>30</v>
      </c>
      <c r="AD345" s="26">
        <f>IFERROR(INDEX(Cost_Components!$N$2:$N$29,MATCH(E345,Cost_Components!$A$2:$A$29,0)),"")</f>
        <v>95</v>
      </c>
      <c r="AE345" s="16" t="str">
        <f>IFERROR(INDEX(Cost_Components!$O$2:$O$29,MATCH(E345,Cost_Components!$A$2:$A$29,0)),"")</f>
        <v>Both</v>
      </c>
      <c r="AF345" s="11">
        <v>4326602.9413230103</v>
      </c>
      <c r="AG345" s="11">
        <v>4324988.5622407701</v>
      </c>
      <c r="AH345" s="23">
        <f t="shared" si="59"/>
        <v>1</v>
      </c>
    </row>
    <row r="346" spans="1:34" hidden="1">
      <c r="A346" t="s">
        <v>242</v>
      </c>
      <c r="B346" s="20">
        <v>2031</v>
      </c>
      <c r="C346" t="s">
        <v>242</v>
      </c>
      <c r="D346" t="s">
        <v>222</v>
      </c>
      <c r="E346" s="22" t="s">
        <v>335</v>
      </c>
      <c r="F346" s="22" t="s">
        <v>336</v>
      </c>
      <c r="G346" s="22" t="s">
        <v>246</v>
      </c>
      <c r="H346" s="22" t="s">
        <v>237</v>
      </c>
      <c r="I346" s="22" t="s">
        <v>309</v>
      </c>
      <c r="J346" s="17">
        <f>IFERROR(INDEX(Cost_Components!$K$2:$K$29,MATCH(E346,Cost_Components!$A$2:$A$29,0)),"")</f>
        <v>0.2</v>
      </c>
      <c r="K346" s="17">
        <f t="shared" si="50"/>
        <v>0.44192307692307692</v>
      </c>
      <c r="L346" s="17">
        <f>IFERROR(INDEX(Cost_Components!$S$2:$S$29,MATCH(E346,Cost_Components!$A$2:$A$29,0)),"")</f>
        <v>0.31</v>
      </c>
      <c r="M346" s="28">
        <f>IFERROR(INDEX(Cost_Components!$L$2:$L$29,MATCH(E346,Cost_Components!$A$2:$A$29,0)),"")</f>
        <v>1</v>
      </c>
      <c r="N346" s="29">
        <f>IFERROR(INDEX(Cost_Components!$P$2:$P$29,MATCH(E346,Cost_Components!$A$2:$A$29,0)),"")</f>
        <v>29.216219469999999</v>
      </c>
      <c r="O346" s="23">
        <f t="shared" si="51"/>
        <v>855536.11269513599</v>
      </c>
      <c r="P346" s="23">
        <f t="shared" si="52"/>
        <v>855122.41843573004</v>
      </c>
      <c r="Q346" s="23">
        <f t="shared" si="53"/>
        <v>7744867.7177279927</v>
      </c>
      <c r="R346" s="23">
        <f t="shared" si="54"/>
        <v>11046101.89505019</v>
      </c>
      <c r="S346" s="23">
        <f t="shared" si="55"/>
        <v>3301234.1773221977</v>
      </c>
      <c r="T346" s="16">
        <f>IFERROR(INDEX(Cost_Components!$R$2:$R$29,MATCH(E346,Cost_Components!$A$2:$A$29,0)),"")</f>
        <v>1</v>
      </c>
      <c r="U346" s="26">
        <f>IFERROR(INDEX(Cost_Components!$Q$2:$Q$29,MATCH(E346,Cost_Components!$A$2:$A$29,0)),"")</f>
        <v>2023</v>
      </c>
      <c r="V346" s="30">
        <f>1/(1+Calculation_Assumptions!$B$5)^(B346-Calculation_Assumptions!$B$2)</f>
        <v>0.83748425668365445</v>
      </c>
      <c r="W346" s="23">
        <f t="shared" si="56"/>
        <v>6486204.7836946594</v>
      </c>
      <c r="X346" s="23">
        <f t="shared" si="57"/>
        <v>9250936.434828015</v>
      </c>
      <c r="Y346" s="23">
        <f t="shared" si="58"/>
        <v>2764731.6511333562</v>
      </c>
      <c r="Z346" s="17">
        <f>IFERROR(INDEX(Cost_Components!$T$2:$T$29,MATCH(E346,Cost_Components!$A$2:$A$29,0)),"")</f>
        <v>0.8</v>
      </c>
      <c r="AA346" s="26">
        <f>IFERROR(INDEX(Cost_Components!$U$2:$U$29,MATCH(E346,Cost_Components!$A$2:$A$29,0)),"")</f>
        <v>2025</v>
      </c>
      <c r="AB346" s="26">
        <f>IFERROR(INDEX(Cost_Components!$V$2:$V$29,MATCH(E346,Cost_Components!$A$2:$A$29,0)),"")</f>
        <v>2050</v>
      </c>
      <c r="AC346" s="26">
        <f>IFERROR(INDEX(Cost_Components!$M$2:$M$29,MATCH(E346,Cost_Components!$A$2:$A$29,0)),"")</f>
        <v>30</v>
      </c>
      <c r="AD346" s="26">
        <f>IFERROR(INDEX(Cost_Components!$N$2:$N$29,MATCH(E346,Cost_Components!$A$2:$A$29,0)),"")</f>
        <v>95</v>
      </c>
      <c r="AE346" s="16" t="str">
        <f>IFERROR(INDEX(Cost_Components!$O$2:$O$29,MATCH(E346,Cost_Components!$A$2:$A$29,0)),"")</f>
        <v>Both</v>
      </c>
      <c r="AF346" s="11">
        <v>4277680.5634756796</v>
      </c>
      <c r="AG346" s="11">
        <v>4275612.0921786502</v>
      </c>
      <c r="AH346" s="23">
        <f t="shared" si="59"/>
        <v>1</v>
      </c>
    </row>
    <row r="347" spans="1:34" hidden="1">
      <c r="A347" t="s">
        <v>242</v>
      </c>
      <c r="B347" s="20">
        <v>2032</v>
      </c>
      <c r="C347" t="s">
        <v>242</v>
      </c>
      <c r="D347" t="s">
        <v>222</v>
      </c>
      <c r="E347" s="22" t="s">
        <v>335</v>
      </c>
      <c r="F347" s="22" t="s">
        <v>336</v>
      </c>
      <c r="G347" s="22" t="s">
        <v>246</v>
      </c>
      <c r="H347" s="22" t="s">
        <v>237</v>
      </c>
      <c r="I347" s="22" t="s">
        <v>309</v>
      </c>
      <c r="J347" s="17">
        <f>IFERROR(INDEX(Cost_Components!$K$2:$K$29,MATCH(E347,Cost_Components!$A$2:$A$29,0)),"")</f>
        <v>0.2</v>
      </c>
      <c r="K347" s="17">
        <f t="shared" si="50"/>
        <v>0.46076923076923082</v>
      </c>
      <c r="L347" s="17">
        <f>IFERROR(INDEX(Cost_Components!$S$2:$S$29,MATCH(E347,Cost_Components!$A$2:$A$29,0)),"")</f>
        <v>0.31</v>
      </c>
      <c r="M347" s="28">
        <f>IFERROR(INDEX(Cost_Components!$L$2:$L$29,MATCH(E347,Cost_Components!$A$2:$A$29,0)),"")</f>
        <v>1</v>
      </c>
      <c r="N347" s="29">
        <f>IFERROR(INDEX(Cost_Components!$P$2:$P$29,MATCH(E347,Cost_Components!$A$2:$A$29,0)),"")</f>
        <v>29.216219469999999</v>
      </c>
      <c r="O347" s="23">
        <f t="shared" si="51"/>
        <v>848238.29425936192</v>
      </c>
      <c r="P347" s="23">
        <f t="shared" si="52"/>
        <v>847726.309664272</v>
      </c>
      <c r="Q347" s="23">
        <f t="shared" si="53"/>
        <v>7677880.953229811</v>
      </c>
      <c r="R347" s="23">
        <f t="shared" si="54"/>
        <v>11418928.757381566</v>
      </c>
      <c r="S347" s="23">
        <f t="shared" si="55"/>
        <v>3741047.8041517548</v>
      </c>
      <c r="T347" s="16">
        <f>IFERROR(INDEX(Cost_Components!$R$2:$R$29,MATCH(E347,Cost_Components!$A$2:$A$29,0)),"")</f>
        <v>1</v>
      </c>
      <c r="U347" s="26">
        <f>IFERROR(INDEX(Cost_Components!$Q$2:$Q$29,MATCH(E347,Cost_Components!$A$2:$A$29,0)),"")</f>
        <v>2023</v>
      </c>
      <c r="V347" s="30">
        <f>1/(1+Calculation_Assumptions!$B$5)^(B347-Calculation_Assumptions!$B$2)</f>
        <v>0.81309151134335378</v>
      </c>
      <c r="W347" s="23">
        <f t="shared" si="56"/>
        <v>6242819.8281759769</v>
      </c>
      <c r="X347" s="23">
        <f t="shared" si="57"/>
        <v>9284634.0412614625</v>
      </c>
      <c r="Y347" s="23">
        <f t="shared" si="58"/>
        <v>3041814.2130854852</v>
      </c>
      <c r="Z347" s="17">
        <f>IFERROR(INDEX(Cost_Components!$T$2:$T$29,MATCH(E347,Cost_Components!$A$2:$A$29,0)),"")</f>
        <v>0.8</v>
      </c>
      <c r="AA347" s="26">
        <f>IFERROR(INDEX(Cost_Components!$U$2:$U$29,MATCH(E347,Cost_Components!$A$2:$A$29,0)),"")</f>
        <v>2025</v>
      </c>
      <c r="AB347" s="26">
        <f>IFERROR(INDEX(Cost_Components!$V$2:$V$29,MATCH(E347,Cost_Components!$A$2:$A$29,0)),"")</f>
        <v>2050</v>
      </c>
      <c r="AC347" s="26">
        <f>IFERROR(INDEX(Cost_Components!$M$2:$M$29,MATCH(E347,Cost_Components!$A$2:$A$29,0)),"")</f>
        <v>30</v>
      </c>
      <c r="AD347" s="26">
        <f>IFERROR(INDEX(Cost_Components!$N$2:$N$29,MATCH(E347,Cost_Components!$A$2:$A$29,0)),"")</f>
        <v>95</v>
      </c>
      <c r="AE347" s="16" t="str">
        <f>IFERROR(INDEX(Cost_Components!$O$2:$O$29,MATCH(E347,Cost_Components!$A$2:$A$29,0)),"")</f>
        <v>Both</v>
      </c>
      <c r="AF347" s="11">
        <v>4241191.4712968096</v>
      </c>
      <c r="AG347" s="11">
        <v>4238631.5483213598</v>
      </c>
      <c r="AH347" s="23">
        <f t="shared" si="59"/>
        <v>1</v>
      </c>
    </row>
    <row r="348" spans="1:34" hidden="1">
      <c r="A348" t="s">
        <v>242</v>
      </c>
      <c r="B348" s="20">
        <v>2033</v>
      </c>
      <c r="C348" t="s">
        <v>242</v>
      </c>
      <c r="D348" t="s">
        <v>222</v>
      </c>
      <c r="E348" s="22" t="s">
        <v>335</v>
      </c>
      <c r="F348" s="22" t="s">
        <v>336</v>
      </c>
      <c r="G348" s="22" t="s">
        <v>246</v>
      </c>
      <c r="H348" s="22" t="s">
        <v>237</v>
      </c>
      <c r="I348" s="22" t="s">
        <v>309</v>
      </c>
      <c r="J348" s="17">
        <f>IFERROR(INDEX(Cost_Components!$K$2:$K$29,MATCH(E348,Cost_Components!$A$2:$A$29,0)),"")</f>
        <v>0.2</v>
      </c>
      <c r="K348" s="17">
        <f t="shared" si="50"/>
        <v>0.47961538461538467</v>
      </c>
      <c r="L348" s="17">
        <f>IFERROR(INDEX(Cost_Components!$S$2:$S$29,MATCH(E348,Cost_Components!$A$2:$A$29,0)),"")</f>
        <v>0.31</v>
      </c>
      <c r="M348" s="28">
        <f>IFERROR(INDEX(Cost_Components!$L$2:$L$29,MATCH(E348,Cost_Components!$A$2:$A$29,0)),"")</f>
        <v>1</v>
      </c>
      <c r="N348" s="29">
        <f>IFERROR(INDEX(Cost_Components!$P$2:$P$29,MATCH(E348,Cost_Components!$A$2:$A$29,0)),"")</f>
        <v>29.216219469999999</v>
      </c>
      <c r="O348" s="23">
        <f t="shared" si="51"/>
        <v>843131.68863863801</v>
      </c>
      <c r="P348" s="23">
        <f t="shared" si="52"/>
        <v>842514.86320016801</v>
      </c>
      <c r="Q348" s="23">
        <f t="shared" si="53"/>
        <v>7630680.7364978716</v>
      </c>
      <c r="R348" s="23">
        <f t="shared" si="54"/>
        <v>11814423.542442523</v>
      </c>
      <c r="S348" s="23">
        <f t="shared" si="55"/>
        <v>4183742.8059446514</v>
      </c>
      <c r="T348" s="16">
        <f>IFERROR(INDEX(Cost_Components!$R$2:$R$29,MATCH(E348,Cost_Components!$A$2:$A$29,0)),"")</f>
        <v>1</v>
      </c>
      <c r="U348" s="26">
        <f>IFERROR(INDEX(Cost_Components!$Q$2:$Q$29,MATCH(E348,Cost_Components!$A$2:$A$29,0)),"")</f>
        <v>2023</v>
      </c>
      <c r="V348" s="30">
        <f>1/(1+Calculation_Assumptions!$B$5)^(B348-Calculation_Assumptions!$B$2)</f>
        <v>0.78940923431393573</v>
      </c>
      <c r="W348" s="23">
        <f t="shared" si="56"/>
        <v>6023729.8374928841</v>
      </c>
      <c r="X348" s="23">
        <f t="shared" si="57"/>
        <v>9326415.042500088</v>
      </c>
      <c r="Y348" s="23">
        <f t="shared" si="58"/>
        <v>3302685.2050072043</v>
      </c>
      <c r="Z348" s="17">
        <f>IFERROR(INDEX(Cost_Components!$T$2:$T$29,MATCH(E348,Cost_Components!$A$2:$A$29,0)),"")</f>
        <v>0.8</v>
      </c>
      <c r="AA348" s="26">
        <f>IFERROR(INDEX(Cost_Components!$U$2:$U$29,MATCH(E348,Cost_Components!$A$2:$A$29,0)),"")</f>
        <v>2025</v>
      </c>
      <c r="AB348" s="26">
        <f>IFERROR(INDEX(Cost_Components!$V$2:$V$29,MATCH(E348,Cost_Components!$A$2:$A$29,0)),"")</f>
        <v>2050</v>
      </c>
      <c r="AC348" s="26">
        <f>IFERROR(INDEX(Cost_Components!$M$2:$M$29,MATCH(E348,Cost_Components!$A$2:$A$29,0)),"")</f>
        <v>30</v>
      </c>
      <c r="AD348" s="26">
        <f>IFERROR(INDEX(Cost_Components!$N$2:$N$29,MATCH(E348,Cost_Components!$A$2:$A$29,0)),"")</f>
        <v>95</v>
      </c>
      <c r="AE348" s="16" t="str">
        <f>IFERROR(INDEX(Cost_Components!$O$2:$O$29,MATCH(E348,Cost_Components!$A$2:$A$29,0)),"")</f>
        <v>Both</v>
      </c>
      <c r="AF348" s="11">
        <v>4215658.4431931898</v>
      </c>
      <c r="AG348" s="11">
        <v>4212574.3160008397</v>
      </c>
      <c r="AH348" s="23">
        <f t="shared" si="59"/>
        <v>1</v>
      </c>
    </row>
    <row r="349" spans="1:34" hidden="1">
      <c r="A349" t="s">
        <v>242</v>
      </c>
      <c r="B349" s="20">
        <v>2034</v>
      </c>
      <c r="C349" t="s">
        <v>242</v>
      </c>
      <c r="D349" t="s">
        <v>222</v>
      </c>
      <c r="E349" s="22" t="s">
        <v>335</v>
      </c>
      <c r="F349" s="22" t="s">
        <v>336</v>
      </c>
      <c r="G349" s="22" t="s">
        <v>246</v>
      </c>
      <c r="H349" s="22" t="s">
        <v>237</v>
      </c>
      <c r="I349" s="22" t="s">
        <v>309</v>
      </c>
      <c r="J349" s="17">
        <f>IFERROR(INDEX(Cost_Components!$K$2:$K$29,MATCH(E349,Cost_Components!$A$2:$A$29,0)),"")</f>
        <v>0.2</v>
      </c>
      <c r="K349" s="17">
        <f t="shared" si="50"/>
        <v>0.49846153846153851</v>
      </c>
      <c r="L349" s="17">
        <f>IFERROR(INDEX(Cost_Components!$S$2:$S$29,MATCH(E349,Cost_Components!$A$2:$A$29,0)),"")</f>
        <v>0.31</v>
      </c>
      <c r="M349" s="28">
        <f>IFERROR(INDEX(Cost_Components!$L$2:$L$29,MATCH(E349,Cost_Components!$A$2:$A$29,0)),"")</f>
        <v>1</v>
      </c>
      <c r="N349" s="29">
        <f>IFERROR(INDEX(Cost_Components!$P$2:$P$29,MATCH(E349,Cost_Components!$A$2:$A$29,0)),"")</f>
        <v>29.216219469999999</v>
      </c>
      <c r="O349" s="23">
        <f t="shared" si="51"/>
        <v>839983.74193223612</v>
      </c>
      <c r="P349" s="23">
        <f t="shared" si="52"/>
        <v>839256.16560141416</v>
      </c>
      <c r="Q349" s="23">
        <f t="shared" si="53"/>
        <v>7601166.6209860891</v>
      </c>
      <c r="R349" s="23">
        <f t="shared" si="54"/>
        <v>12232819.063368913</v>
      </c>
      <c r="S349" s="23">
        <f t="shared" si="55"/>
        <v>4631652.4423828237</v>
      </c>
      <c r="T349" s="16">
        <f>IFERROR(INDEX(Cost_Components!$R$2:$R$29,MATCH(E349,Cost_Components!$A$2:$A$29,0)),"")</f>
        <v>1</v>
      </c>
      <c r="U349" s="26">
        <f>IFERROR(INDEX(Cost_Components!$Q$2:$Q$29,MATCH(E349,Cost_Components!$A$2:$A$29,0)),"")</f>
        <v>2023</v>
      </c>
      <c r="V349" s="30">
        <f>1/(1+Calculation_Assumptions!$B$5)^(B349-Calculation_Assumptions!$B$2)</f>
        <v>0.76641673234362695</v>
      </c>
      <c r="W349" s="23">
        <f t="shared" si="56"/>
        <v>5825661.2836556071</v>
      </c>
      <c r="X349" s="23">
        <f t="shared" si="57"/>
        <v>9375437.2138980292</v>
      </c>
      <c r="Y349" s="23">
        <f t="shared" si="58"/>
        <v>3549775.9302424225</v>
      </c>
      <c r="Z349" s="17">
        <f>IFERROR(INDEX(Cost_Components!$T$2:$T$29,MATCH(E349,Cost_Components!$A$2:$A$29,0)),"")</f>
        <v>0.8</v>
      </c>
      <c r="AA349" s="26">
        <f>IFERROR(INDEX(Cost_Components!$U$2:$U$29,MATCH(E349,Cost_Components!$A$2:$A$29,0)),"")</f>
        <v>2025</v>
      </c>
      <c r="AB349" s="26">
        <f>IFERROR(INDEX(Cost_Components!$V$2:$V$29,MATCH(E349,Cost_Components!$A$2:$A$29,0)),"")</f>
        <v>2050</v>
      </c>
      <c r="AC349" s="26">
        <f>IFERROR(INDEX(Cost_Components!$M$2:$M$29,MATCH(E349,Cost_Components!$A$2:$A$29,0)),"")</f>
        <v>30</v>
      </c>
      <c r="AD349" s="26">
        <f>IFERROR(INDEX(Cost_Components!$N$2:$N$29,MATCH(E349,Cost_Components!$A$2:$A$29,0)),"")</f>
        <v>95</v>
      </c>
      <c r="AE349" s="16" t="str">
        <f>IFERROR(INDEX(Cost_Components!$O$2:$O$29,MATCH(E349,Cost_Components!$A$2:$A$29,0)),"")</f>
        <v>Both</v>
      </c>
      <c r="AF349" s="11">
        <v>4199918.7096611802</v>
      </c>
      <c r="AG349" s="11">
        <v>4196280.8280070703</v>
      </c>
      <c r="AH349" s="23">
        <f t="shared" si="59"/>
        <v>1</v>
      </c>
    </row>
    <row r="350" spans="1:34" hidden="1">
      <c r="A350" t="s">
        <v>242</v>
      </c>
      <c r="B350" s="20">
        <v>2035</v>
      </c>
      <c r="C350" t="s">
        <v>242</v>
      </c>
      <c r="D350" t="s">
        <v>222</v>
      </c>
      <c r="E350" s="22" t="s">
        <v>335</v>
      </c>
      <c r="F350" s="22" t="s">
        <v>336</v>
      </c>
      <c r="G350" s="22" t="s">
        <v>246</v>
      </c>
      <c r="H350" s="22" t="s">
        <v>237</v>
      </c>
      <c r="I350" s="22" t="s">
        <v>309</v>
      </c>
      <c r="J350" s="17">
        <f>IFERROR(INDEX(Cost_Components!$K$2:$K$29,MATCH(E350,Cost_Components!$A$2:$A$29,0)),"")</f>
        <v>0.2</v>
      </c>
      <c r="K350" s="17">
        <f t="shared" si="50"/>
        <v>0.51730769230769236</v>
      </c>
      <c r="L350" s="17">
        <f>IFERROR(INDEX(Cost_Components!$S$2:$S$29,MATCH(E350,Cost_Components!$A$2:$A$29,0)),"")</f>
        <v>0.31</v>
      </c>
      <c r="M350" s="28">
        <f>IFERROR(INDEX(Cost_Components!$L$2:$L$29,MATCH(E350,Cost_Components!$A$2:$A$29,0)),"")</f>
        <v>1</v>
      </c>
      <c r="N350" s="29">
        <f>IFERROR(INDEX(Cost_Components!$P$2:$P$29,MATCH(E350,Cost_Components!$A$2:$A$29,0)),"")</f>
        <v>29.216219469999999</v>
      </c>
      <c r="O350" s="23">
        <f t="shared" si="51"/>
        <v>838769.6916145361</v>
      </c>
      <c r="P350" s="23">
        <f t="shared" si="52"/>
        <v>837925.94782743405</v>
      </c>
      <c r="Q350" s="23">
        <f t="shared" si="53"/>
        <v>7589118.8013135651</v>
      </c>
      <c r="R350" s="23">
        <f t="shared" si="54"/>
        <v>12676976.456256775</v>
      </c>
      <c r="S350" s="23">
        <f t="shared" si="55"/>
        <v>5087857.6549432101</v>
      </c>
      <c r="T350" s="16">
        <f>IFERROR(INDEX(Cost_Components!$R$2:$R$29,MATCH(E350,Cost_Components!$A$2:$A$29,0)),"")</f>
        <v>1</v>
      </c>
      <c r="U350" s="26">
        <f>IFERROR(INDEX(Cost_Components!$Q$2:$Q$29,MATCH(E350,Cost_Components!$A$2:$A$29,0)),"")</f>
        <v>2023</v>
      </c>
      <c r="V350" s="30">
        <f>1/(1+Calculation_Assumptions!$B$5)^(B350-Calculation_Assumptions!$B$2)</f>
        <v>0.74409391489672516</v>
      </c>
      <c r="W350" s="23">
        <f t="shared" si="56"/>
        <v>5647017.1194857527</v>
      </c>
      <c r="X350" s="23">
        <f t="shared" si="57"/>
        <v>9432861.0403897166</v>
      </c>
      <c r="Y350" s="23">
        <f t="shared" si="58"/>
        <v>3785843.9209039644</v>
      </c>
      <c r="Z350" s="17">
        <f>IFERROR(INDEX(Cost_Components!$T$2:$T$29,MATCH(E350,Cost_Components!$A$2:$A$29,0)),"")</f>
        <v>0.8</v>
      </c>
      <c r="AA350" s="26">
        <f>IFERROR(INDEX(Cost_Components!$U$2:$U$29,MATCH(E350,Cost_Components!$A$2:$A$29,0)),"")</f>
        <v>2025</v>
      </c>
      <c r="AB350" s="26">
        <f>IFERROR(INDEX(Cost_Components!$V$2:$V$29,MATCH(E350,Cost_Components!$A$2:$A$29,0)),"")</f>
        <v>2050</v>
      </c>
      <c r="AC350" s="26">
        <f>IFERROR(INDEX(Cost_Components!$M$2:$M$29,MATCH(E350,Cost_Components!$A$2:$A$29,0)),"")</f>
        <v>30</v>
      </c>
      <c r="AD350" s="26">
        <f>IFERROR(INDEX(Cost_Components!$N$2:$N$29,MATCH(E350,Cost_Components!$A$2:$A$29,0)),"")</f>
        <v>95</v>
      </c>
      <c r="AE350" s="16" t="str">
        <f>IFERROR(INDEX(Cost_Components!$O$2:$O$29,MATCH(E350,Cost_Components!$A$2:$A$29,0)),"")</f>
        <v>Both</v>
      </c>
      <c r="AF350" s="11">
        <v>4193848.45807268</v>
      </c>
      <c r="AG350" s="11">
        <v>4189629.7391371699</v>
      </c>
      <c r="AH350" s="23">
        <f t="shared" si="59"/>
        <v>1</v>
      </c>
    </row>
    <row r="351" spans="1:34" hidden="1">
      <c r="A351" t="s">
        <v>242</v>
      </c>
      <c r="B351" s="20">
        <v>2036</v>
      </c>
      <c r="C351" t="s">
        <v>242</v>
      </c>
      <c r="D351" t="s">
        <v>222</v>
      </c>
      <c r="E351" s="22" t="s">
        <v>335</v>
      </c>
      <c r="F351" s="22" t="s">
        <v>336</v>
      </c>
      <c r="G351" s="22" t="s">
        <v>246</v>
      </c>
      <c r="H351" s="22" t="s">
        <v>237</v>
      </c>
      <c r="I351" s="22" t="s">
        <v>309</v>
      </c>
      <c r="J351" s="17">
        <f>IFERROR(INDEX(Cost_Components!$K$2:$K$29,MATCH(E351,Cost_Components!$A$2:$A$29,0)),"")</f>
        <v>0.2</v>
      </c>
      <c r="K351" s="17">
        <f t="shared" si="50"/>
        <v>0.5361538461538462</v>
      </c>
      <c r="L351" s="17">
        <f>IFERROR(INDEX(Cost_Components!$S$2:$S$29,MATCH(E351,Cost_Components!$A$2:$A$29,0)),"")</f>
        <v>0.31</v>
      </c>
      <c r="M351" s="28">
        <f>IFERROR(INDEX(Cost_Components!$L$2:$L$29,MATCH(E351,Cost_Components!$A$2:$A$29,0)),"")</f>
        <v>1</v>
      </c>
      <c r="N351" s="29">
        <f>IFERROR(INDEX(Cost_Components!$P$2:$P$29,MATCH(E351,Cost_Components!$A$2:$A$29,0)),"")</f>
        <v>29.216219469999999</v>
      </c>
      <c r="O351" s="23">
        <f t="shared" si="51"/>
        <v>839330.08196366602</v>
      </c>
      <c r="P351" s="23">
        <f t="shared" si="52"/>
        <v>838365.06215011002</v>
      </c>
      <c r="Q351" s="23">
        <f t="shared" si="53"/>
        <v>7593095.8720449191</v>
      </c>
      <c r="R351" s="23">
        <f t="shared" si="54"/>
        <v>13147592.432345552</v>
      </c>
      <c r="S351" s="23">
        <f t="shared" si="55"/>
        <v>5554496.5603006333</v>
      </c>
      <c r="T351" s="16">
        <f>IFERROR(INDEX(Cost_Components!$R$2:$R$29,MATCH(E351,Cost_Components!$A$2:$A$29,0)),"")</f>
        <v>1</v>
      </c>
      <c r="U351" s="26">
        <f>IFERROR(INDEX(Cost_Components!$Q$2:$Q$29,MATCH(E351,Cost_Components!$A$2:$A$29,0)),"")</f>
        <v>2023</v>
      </c>
      <c r="V351" s="30">
        <f>1/(1+Calculation_Assumptions!$B$5)^(B351-Calculation_Assumptions!$B$2)</f>
        <v>0.72242127659876232</v>
      </c>
      <c r="W351" s="23">
        <f t="shared" si="56"/>
        <v>5485414.0132194832</v>
      </c>
      <c r="X351" s="23">
        <f t="shared" si="57"/>
        <v>9498100.5091753006</v>
      </c>
      <c r="Y351" s="23">
        <f t="shared" si="58"/>
        <v>4012686.4959558179</v>
      </c>
      <c r="Z351" s="17">
        <f>IFERROR(INDEX(Cost_Components!$T$2:$T$29,MATCH(E351,Cost_Components!$A$2:$A$29,0)),"")</f>
        <v>0.8</v>
      </c>
      <c r="AA351" s="26">
        <f>IFERROR(INDEX(Cost_Components!$U$2:$U$29,MATCH(E351,Cost_Components!$A$2:$A$29,0)),"")</f>
        <v>2025</v>
      </c>
      <c r="AB351" s="26">
        <f>IFERROR(INDEX(Cost_Components!$V$2:$V$29,MATCH(E351,Cost_Components!$A$2:$A$29,0)),"")</f>
        <v>2050</v>
      </c>
      <c r="AC351" s="26">
        <f>IFERROR(INDEX(Cost_Components!$M$2:$M$29,MATCH(E351,Cost_Components!$A$2:$A$29,0)),"")</f>
        <v>30</v>
      </c>
      <c r="AD351" s="26">
        <f>IFERROR(INDEX(Cost_Components!$N$2:$N$29,MATCH(E351,Cost_Components!$A$2:$A$29,0)),"")</f>
        <v>95</v>
      </c>
      <c r="AE351" s="16" t="str">
        <f>IFERROR(INDEX(Cost_Components!$O$2:$O$29,MATCH(E351,Cost_Components!$A$2:$A$29,0)),"")</f>
        <v>Both</v>
      </c>
      <c r="AF351" s="11">
        <v>4196650.4098183298</v>
      </c>
      <c r="AG351" s="11">
        <v>4191825.3107505501</v>
      </c>
      <c r="AH351" s="23">
        <f t="shared" si="59"/>
        <v>1</v>
      </c>
    </row>
    <row r="352" spans="1:34" hidden="1">
      <c r="A352" t="s">
        <v>242</v>
      </c>
      <c r="B352" s="20">
        <v>2037</v>
      </c>
      <c r="C352" t="s">
        <v>242</v>
      </c>
      <c r="D352" t="s">
        <v>222</v>
      </c>
      <c r="E352" s="22" t="s">
        <v>335</v>
      </c>
      <c r="F352" s="22" t="s">
        <v>336</v>
      </c>
      <c r="G352" s="22" t="s">
        <v>246</v>
      </c>
      <c r="H352" s="22" t="s">
        <v>237</v>
      </c>
      <c r="I352" s="22" t="s">
        <v>309</v>
      </c>
      <c r="J352" s="17">
        <f>IFERROR(INDEX(Cost_Components!$K$2:$K$29,MATCH(E352,Cost_Components!$A$2:$A$29,0)),"")</f>
        <v>0.2</v>
      </c>
      <c r="K352" s="17">
        <f t="shared" si="50"/>
        <v>0.55500000000000005</v>
      </c>
      <c r="L352" s="17">
        <f>IFERROR(INDEX(Cost_Components!$S$2:$S$29,MATCH(E352,Cost_Components!$A$2:$A$29,0)),"")</f>
        <v>0.31</v>
      </c>
      <c r="M352" s="28">
        <f>IFERROR(INDEX(Cost_Components!$L$2:$L$29,MATCH(E352,Cost_Components!$A$2:$A$29,0)),"")</f>
        <v>1</v>
      </c>
      <c r="N352" s="29">
        <f>IFERROR(INDEX(Cost_Components!$P$2:$P$29,MATCH(E352,Cost_Components!$A$2:$A$29,0)),"")</f>
        <v>29.216219469999999</v>
      </c>
      <c r="O352" s="23">
        <f t="shared" si="51"/>
        <v>841453.02233234001</v>
      </c>
      <c r="P352" s="23">
        <f t="shared" si="52"/>
        <v>840361.73582778592</v>
      </c>
      <c r="Q352" s="23">
        <f t="shared" si="53"/>
        <v>7611179.8015217735</v>
      </c>
      <c r="R352" s="23">
        <f t="shared" si="54"/>
        <v>13644162.276656833</v>
      </c>
      <c r="S352" s="23">
        <f t="shared" si="55"/>
        <v>6032982.4751350591</v>
      </c>
      <c r="T352" s="16">
        <f>IFERROR(INDEX(Cost_Components!$R$2:$R$29,MATCH(E352,Cost_Components!$A$2:$A$29,0)),"")</f>
        <v>1</v>
      </c>
      <c r="U352" s="26">
        <f>IFERROR(INDEX(Cost_Components!$Q$2:$Q$29,MATCH(E352,Cost_Components!$A$2:$A$29,0)),"")</f>
        <v>2023</v>
      </c>
      <c r="V352" s="30">
        <f>1/(1+Calculation_Assumptions!$B$5)^(B352-Calculation_Assumptions!$B$2)</f>
        <v>0.70137988019297326</v>
      </c>
      <c r="W352" s="23">
        <f t="shared" si="56"/>
        <v>5338328.3773185192</v>
      </c>
      <c r="X352" s="23">
        <f t="shared" si="57"/>
        <v>9569740.9029350542</v>
      </c>
      <c r="Y352" s="23">
        <f t="shared" si="58"/>
        <v>4231412.525616535</v>
      </c>
      <c r="Z352" s="17">
        <f>IFERROR(INDEX(Cost_Components!$T$2:$T$29,MATCH(E352,Cost_Components!$A$2:$A$29,0)),"")</f>
        <v>0.8</v>
      </c>
      <c r="AA352" s="26">
        <f>IFERROR(INDEX(Cost_Components!$U$2:$U$29,MATCH(E352,Cost_Components!$A$2:$A$29,0)),"")</f>
        <v>2025</v>
      </c>
      <c r="AB352" s="26">
        <f>IFERROR(INDEX(Cost_Components!$V$2:$V$29,MATCH(E352,Cost_Components!$A$2:$A$29,0)),"")</f>
        <v>2050</v>
      </c>
      <c r="AC352" s="26">
        <f>IFERROR(INDEX(Cost_Components!$M$2:$M$29,MATCH(E352,Cost_Components!$A$2:$A$29,0)),"")</f>
        <v>30</v>
      </c>
      <c r="AD352" s="26">
        <f>IFERROR(INDEX(Cost_Components!$N$2:$N$29,MATCH(E352,Cost_Components!$A$2:$A$29,0)),"")</f>
        <v>95</v>
      </c>
      <c r="AE352" s="16" t="str">
        <f>IFERROR(INDEX(Cost_Components!$O$2:$O$29,MATCH(E352,Cost_Components!$A$2:$A$29,0)),"")</f>
        <v>Both</v>
      </c>
      <c r="AF352" s="11">
        <v>4207265.1116616996</v>
      </c>
      <c r="AG352" s="11">
        <v>4201808.6791389296</v>
      </c>
      <c r="AH352" s="23">
        <f t="shared" si="59"/>
        <v>1</v>
      </c>
    </row>
    <row r="353" spans="1:34" hidden="1">
      <c r="A353" t="s">
        <v>242</v>
      </c>
      <c r="B353" s="20">
        <v>2038</v>
      </c>
      <c r="C353" t="s">
        <v>242</v>
      </c>
      <c r="D353" t="s">
        <v>222</v>
      </c>
      <c r="E353" s="22" t="s">
        <v>335</v>
      </c>
      <c r="F353" s="22" t="s">
        <v>336</v>
      </c>
      <c r="G353" s="22" t="s">
        <v>246</v>
      </c>
      <c r="H353" s="22" t="s">
        <v>237</v>
      </c>
      <c r="I353" s="22" t="s">
        <v>309</v>
      </c>
      <c r="J353" s="17">
        <f>IFERROR(INDEX(Cost_Components!$K$2:$K$29,MATCH(E353,Cost_Components!$A$2:$A$29,0)),"")</f>
        <v>0.2</v>
      </c>
      <c r="K353" s="17">
        <f t="shared" si="50"/>
        <v>0.57384615384615389</v>
      </c>
      <c r="L353" s="17">
        <f>IFERROR(INDEX(Cost_Components!$S$2:$S$29,MATCH(E353,Cost_Components!$A$2:$A$29,0)),"")</f>
        <v>0.31</v>
      </c>
      <c r="M353" s="28">
        <f>IFERROR(INDEX(Cost_Components!$L$2:$L$29,MATCH(E353,Cost_Components!$A$2:$A$29,0)),"")</f>
        <v>1</v>
      </c>
      <c r="N353" s="29">
        <f>IFERROR(INDEX(Cost_Components!$P$2:$P$29,MATCH(E353,Cost_Components!$A$2:$A$29,0)),"")</f>
        <v>29.216219469999999</v>
      </c>
      <c r="O353" s="23">
        <f t="shared" si="51"/>
        <v>844947.338636072</v>
      </c>
      <c r="P353" s="23">
        <f t="shared" si="52"/>
        <v>843724.84889237606</v>
      </c>
      <c r="Q353" s="23">
        <f t="shared" si="53"/>
        <v>7641639.6108349953</v>
      </c>
      <c r="R353" s="23">
        <f t="shared" si="54"/>
        <v>14166061.92084091</v>
      </c>
      <c r="S353" s="23">
        <f t="shared" si="55"/>
        <v>6524422.3100059144</v>
      </c>
      <c r="T353" s="16">
        <f>IFERROR(INDEX(Cost_Components!$R$2:$R$29,MATCH(E353,Cost_Components!$A$2:$A$29,0)),"")</f>
        <v>1</v>
      </c>
      <c r="U353" s="26">
        <f>IFERROR(INDEX(Cost_Components!$Q$2:$Q$29,MATCH(E353,Cost_Components!$A$2:$A$29,0)),"")</f>
        <v>2023</v>
      </c>
      <c r="V353" s="30">
        <f>1/(1+Calculation_Assumptions!$B$5)^(B353-Calculation_Assumptions!$B$2)</f>
        <v>0.68095133999317792</v>
      </c>
      <c r="W353" s="23">
        <f t="shared" si="56"/>
        <v>5203584.7327430369</v>
      </c>
      <c r="X353" s="23">
        <f t="shared" si="57"/>
        <v>9646398.84742295</v>
      </c>
      <c r="Y353" s="23">
        <f t="shared" si="58"/>
        <v>4442814.114679913</v>
      </c>
      <c r="Z353" s="17">
        <f>IFERROR(INDEX(Cost_Components!$T$2:$T$29,MATCH(E353,Cost_Components!$A$2:$A$29,0)),"")</f>
        <v>0.8</v>
      </c>
      <c r="AA353" s="26">
        <f>IFERROR(INDEX(Cost_Components!$U$2:$U$29,MATCH(E353,Cost_Components!$A$2:$A$29,0)),"")</f>
        <v>2025</v>
      </c>
      <c r="AB353" s="26">
        <f>IFERROR(INDEX(Cost_Components!$V$2:$V$29,MATCH(E353,Cost_Components!$A$2:$A$29,0)),"")</f>
        <v>2050</v>
      </c>
      <c r="AC353" s="26">
        <f>IFERROR(INDEX(Cost_Components!$M$2:$M$29,MATCH(E353,Cost_Components!$A$2:$A$29,0)),"")</f>
        <v>30</v>
      </c>
      <c r="AD353" s="26">
        <f>IFERROR(INDEX(Cost_Components!$N$2:$N$29,MATCH(E353,Cost_Components!$A$2:$A$29,0)),"")</f>
        <v>95</v>
      </c>
      <c r="AE353" s="16" t="str">
        <f>IFERROR(INDEX(Cost_Components!$O$2:$O$29,MATCH(E353,Cost_Components!$A$2:$A$29,0)),"")</f>
        <v>Both</v>
      </c>
      <c r="AF353" s="11">
        <v>4224736.6931803599</v>
      </c>
      <c r="AG353" s="11">
        <v>4218624.2444618801</v>
      </c>
      <c r="AH353" s="23">
        <f t="shared" si="59"/>
        <v>1</v>
      </c>
    </row>
    <row r="354" spans="1:34" hidden="1">
      <c r="A354" t="s">
        <v>242</v>
      </c>
      <c r="B354" s="20">
        <v>2039</v>
      </c>
      <c r="C354" t="s">
        <v>242</v>
      </c>
      <c r="D354" t="s">
        <v>222</v>
      </c>
      <c r="E354" s="22" t="s">
        <v>335</v>
      </c>
      <c r="F354" s="22" t="s">
        <v>336</v>
      </c>
      <c r="G354" s="22" t="s">
        <v>246</v>
      </c>
      <c r="H354" s="22" t="s">
        <v>237</v>
      </c>
      <c r="I354" s="22" t="s">
        <v>309</v>
      </c>
      <c r="J354" s="17">
        <f>IFERROR(INDEX(Cost_Components!$K$2:$K$29,MATCH(E354,Cost_Components!$A$2:$A$29,0)),"")</f>
        <v>0.2</v>
      </c>
      <c r="K354" s="17">
        <f t="shared" si="50"/>
        <v>0.59269230769230763</v>
      </c>
      <c r="L354" s="17">
        <f>IFERROR(INDEX(Cost_Components!$S$2:$S$29,MATCH(E354,Cost_Components!$A$2:$A$29,0)),"")</f>
        <v>0.31</v>
      </c>
      <c r="M354" s="28">
        <f>IFERROR(INDEX(Cost_Components!$L$2:$L$29,MATCH(E354,Cost_Components!$A$2:$A$29,0)),"")</f>
        <v>1</v>
      </c>
      <c r="N354" s="29">
        <f>IFERROR(INDEX(Cost_Components!$P$2:$P$29,MATCH(E354,Cost_Components!$A$2:$A$29,0)),"")</f>
        <v>29.216219469999999</v>
      </c>
      <c r="O354" s="23">
        <f t="shared" si="51"/>
        <v>849607.70650015818</v>
      </c>
      <c r="P354" s="23">
        <f t="shared" si="52"/>
        <v>848249.05480125605</v>
      </c>
      <c r="Q354" s="23">
        <f t="shared" si="53"/>
        <v>7682615.4705910012</v>
      </c>
      <c r="R354" s="23">
        <f t="shared" si="54"/>
        <v>14712001.214863436</v>
      </c>
      <c r="S354" s="23">
        <f t="shared" si="55"/>
        <v>7029385.7442724351</v>
      </c>
      <c r="T354" s="16">
        <f>IFERROR(INDEX(Cost_Components!$R$2:$R$29,MATCH(E354,Cost_Components!$A$2:$A$29,0)),"")</f>
        <v>1</v>
      </c>
      <c r="U354" s="26">
        <f>IFERROR(INDEX(Cost_Components!$Q$2:$Q$29,MATCH(E354,Cost_Components!$A$2:$A$29,0)),"")</f>
        <v>2023</v>
      </c>
      <c r="V354" s="30">
        <f>1/(1+Calculation_Assumptions!$B$5)^(B354-Calculation_Assumptions!$B$2)</f>
        <v>0.66111780581861923</v>
      </c>
      <c r="W354" s="23">
        <f t="shared" si="56"/>
        <v>5079113.8828653013</v>
      </c>
      <c r="X354" s="23">
        <f t="shared" si="57"/>
        <v>9726365.9623713754</v>
      </c>
      <c r="Y354" s="23">
        <f t="shared" si="58"/>
        <v>4647252.0795060741</v>
      </c>
      <c r="Z354" s="17">
        <f>IFERROR(INDEX(Cost_Components!$T$2:$T$29,MATCH(E354,Cost_Components!$A$2:$A$29,0)),"")</f>
        <v>0.8</v>
      </c>
      <c r="AA354" s="26">
        <f>IFERROR(INDEX(Cost_Components!$U$2:$U$29,MATCH(E354,Cost_Components!$A$2:$A$29,0)),"")</f>
        <v>2025</v>
      </c>
      <c r="AB354" s="26">
        <f>IFERROR(INDEX(Cost_Components!$V$2:$V$29,MATCH(E354,Cost_Components!$A$2:$A$29,0)),"")</f>
        <v>2050</v>
      </c>
      <c r="AC354" s="26">
        <f>IFERROR(INDEX(Cost_Components!$M$2:$M$29,MATCH(E354,Cost_Components!$A$2:$A$29,0)),"")</f>
        <v>30</v>
      </c>
      <c r="AD354" s="26">
        <f>IFERROR(INDEX(Cost_Components!$N$2:$N$29,MATCH(E354,Cost_Components!$A$2:$A$29,0)),"")</f>
        <v>95</v>
      </c>
      <c r="AE354" s="16" t="str">
        <f>IFERROR(INDEX(Cost_Components!$O$2:$O$29,MATCH(E354,Cost_Components!$A$2:$A$29,0)),"")</f>
        <v>Both</v>
      </c>
      <c r="AF354" s="11">
        <v>4248038.5325007904</v>
      </c>
      <c r="AG354" s="11">
        <v>4241245.2740062801</v>
      </c>
      <c r="AH354" s="23">
        <f t="shared" si="59"/>
        <v>1</v>
      </c>
    </row>
    <row r="355" spans="1:34" hidden="1">
      <c r="A355" t="s">
        <v>242</v>
      </c>
      <c r="B355" s="20">
        <v>2040</v>
      </c>
      <c r="C355" t="s">
        <v>242</v>
      </c>
      <c r="D355" t="s">
        <v>222</v>
      </c>
      <c r="E355" s="22" t="s">
        <v>335</v>
      </c>
      <c r="F355" s="22" t="s">
        <v>336</v>
      </c>
      <c r="G355" s="22" t="s">
        <v>246</v>
      </c>
      <c r="H355" s="22" t="s">
        <v>237</v>
      </c>
      <c r="I355" s="22" t="s">
        <v>309</v>
      </c>
      <c r="J355" s="17">
        <f>IFERROR(INDEX(Cost_Components!$K$2:$K$29,MATCH(E355,Cost_Components!$A$2:$A$29,0)),"")</f>
        <v>0.2</v>
      </c>
      <c r="K355" s="17">
        <f t="shared" si="50"/>
        <v>0.61153846153846159</v>
      </c>
      <c r="L355" s="17">
        <f>IFERROR(INDEX(Cost_Components!$S$2:$S$29,MATCH(E355,Cost_Components!$A$2:$A$29,0)),"")</f>
        <v>0.31</v>
      </c>
      <c r="M355" s="28">
        <f>IFERROR(INDEX(Cost_Components!$L$2:$L$29,MATCH(E355,Cost_Components!$A$2:$A$29,0)),"")</f>
        <v>1</v>
      </c>
      <c r="N355" s="29">
        <f>IFERROR(INDEX(Cost_Components!$P$2:$P$29,MATCH(E355,Cost_Components!$A$2:$A$29,0)),"")</f>
        <v>29.216219469999999</v>
      </c>
      <c r="O355" s="23">
        <f t="shared" si="51"/>
        <v>855364.91908818414</v>
      </c>
      <c r="P355" s="23">
        <f t="shared" si="52"/>
        <v>853865.26612424001</v>
      </c>
      <c r="Q355" s="23">
        <f t="shared" si="53"/>
        <v>7733481.653997683</v>
      </c>
      <c r="R355" s="23">
        <f t="shared" si="54"/>
        <v>15282669.781846346</v>
      </c>
      <c r="S355" s="23">
        <f t="shared" si="55"/>
        <v>7549188.1278486634</v>
      </c>
      <c r="T355" s="16">
        <f>IFERROR(INDEX(Cost_Components!$R$2:$R$29,MATCH(E355,Cost_Components!$A$2:$A$29,0)),"")</f>
        <v>1</v>
      </c>
      <c r="U355" s="26">
        <f>IFERROR(INDEX(Cost_Components!$Q$2:$Q$29,MATCH(E355,Cost_Components!$A$2:$A$29,0)),"")</f>
        <v>2023</v>
      </c>
      <c r="V355" s="30">
        <f>1/(1+Calculation_Assumptions!$B$5)^(B355-Calculation_Assumptions!$B$2)</f>
        <v>0.64186194739671765</v>
      </c>
      <c r="W355" s="23">
        <f t="shared" si="56"/>
        <v>4963827.5945917415</v>
      </c>
      <c r="X355" s="23">
        <f t="shared" si="57"/>
        <v>9809364.187596865</v>
      </c>
      <c r="Y355" s="23">
        <f t="shared" si="58"/>
        <v>4845536.5930051245</v>
      </c>
      <c r="Z355" s="17">
        <f>IFERROR(INDEX(Cost_Components!$T$2:$T$29,MATCH(E355,Cost_Components!$A$2:$A$29,0)),"")</f>
        <v>0.8</v>
      </c>
      <c r="AA355" s="26">
        <f>IFERROR(INDEX(Cost_Components!$U$2:$U$29,MATCH(E355,Cost_Components!$A$2:$A$29,0)),"")</f>
        <v>2025</v>
      </c>
      <c r="AB355" s="26">
        <f>IFERROR(INDEX(Cost_Components!$V$2:$V$29,MATCH(E355,Cost_Components!$A$2:$A$29,0)),"")</f>
        <v>2050</v>
      </c>
      <c r="AC355" s="26">
        <f>IFERROR(INDEX(Cost_Components!$M$2:$M$29,MATCH(E355,Cost_Components!$A$2:$A$29,0)),"")</f>
        <v>30</v>
      </c>
      <c r="AD355" s="26">
        <f>IFERROR(INDEX(Cost_Components!$N$2:$N$29,MATCH(E355,Cost_Components!$A$2:$A$29,0)),"")</f>
        <v>95</v>
      </c>
      <c r="AE355" s="16" t="str">
        <f>IFERROR(INDEX(Cost_Components!$O$2:$O$29,MATCH(E355,Cost_Components!$A$2:$A$29,0)),"")</f>
        <v>Both</v>
      </c>
      <c r="AF355" s="11">
        <v>4276824.5954409204</v>
      </c>
      <c r="AG355" s="11">
        <v>4269326.3306211997</v>
      </c>
      <c r="AH355" s="23">
        <f t="shared" si="59"/>
        <v>1</v>
      </c>
    </row>
    <row r="356" spans="1:34" hidden="1">
      <c r="A356" t="s">
        <v>242</v>
      </c>
      <c r="B356" s="20">
        <v>2041</v>
      </c>
      <c r="C356" t="s">
        <v>242</v>
      </c>
      <c r="D356" t="s">
        <v>222</v>
      </c>
      <c r="E356" s="22" t="s">
        <v>335</v>
      </c>
      <c r="F356" s="22" t="s">
        <v>336</v>
      </c>
      <c r="G356" s="22" t="s">
        <v>246</v>
      </c>
      <c r="H356" s="22" t="s">
        <v>237</v>
      </c>
      <c r="I356" s="22" t="s">
        <v>309</v>
      </c>
      <c r="J356" s="17">
        <f>IFERROR(INDEX(Cost_Components!$K$2:$K$29,MATCH(E356,Cost_Components!$A$2:$A$29,0)),"")</f>
        <v>0.2</v>
      </c>
      <c r="K356" s="17">
        <f t="shared" si="50"/>
        <v>0.63038461538461543</v>
      </c>
      <c r="L356" s="17">
        <f>IFERROR(INDEX(Cost_Components!$S$2:$S$29,MATCH(E356,Cost_Components!$A$2:$A$29,0)),"")</f>
        <v>0.31</v>
      </c>
      <c r="M356" s="28">
        <f>IFERROR(INDEX(Cost_Components!$L$2:$L$29,MATCH(E356,Cost_Components!$A$2:$A$29,0)),"")</f>
        <v>1</v>
      </c>
      <c r="N356" s="29">
        <f>IFERROR(INDEX(Cost_Components!$P$2:$P$29,MATCH(E356,Cost_Components!$A$2:$A$29,0)),"")</f>
        <v>29.216219469999999</v>
      </c>
      <c r="O356" s="23">
        <f t="shared" si="51"/>
        <v>862131.77945679601</v>
      </c>
      <c r="P356" s="23">
        <f t="shared" si="52"/>
        <v>860486.34311767004</v>
      </c>
      <c r="Q356" s="23">
        <f t="shared" si="53"/>
        <v>7793448.9339537071</v>
      </c>
      <c r="R356" s="23">
        <f t="shared" si="54"/>
        <v>15878273.488084773</v>
      </c>
      <c r="S356" s="23">
        <f t="shared" si="55"/>
        <v>8084824.5541310655</v>
      </c>
      <c r="T356" s="16">
        <f>IFERROR(INDEX(Cost_Components!$R$2:$R$29,MATCH(E356,Cost_Components!$A$2:$A$29,0)),"")</f>
        <v>1</v>
      </c>
      <c r="U356" s="26">
        <f>IFERROR(INDEX(Cost_Components!$Q$2:$Q$29,MATCH(E356,Cost_Components!$A$2:$A$29,0)),"")</f>
        <v>2023</v>
      </c>
      <c r="V356" s="30">
        <f>1/(1+Calculation_Assumptions!$B$5)^(B356-Calculation_Assumptions!$B$2)</f>
        <v>0.62316693922011435</v>
      </c>
      <c r="W356" s="23">
        <f t="shared" si="56"/>
        <v>4856619.7181401951</v>
      </c>
      <c r="X356" s="23">
        <f t="shared" si="57"/>
        <v>9894815.0896696765</v>
      </c>
      <c r="Y356" s="23">
        <f t="shared" si="58"/>
        <v>5038195.3715294814</v>
      </c>
      <c r="Z356" s="17">
        <f>IFERROR(INDEX(Cost_Components!$T$2:$T$29,MATCH(E356,Cost_Components!$A$2:$A$29,0)),"")</f>
        <v>0.8</v>
      </c>
      <c r="AA356" s="26">
        <f>IFERROR(INDEX(Cost_Components!$U$2:$U$29,MATCH(E356,Cost_Components!$A$2:$A$29,0)),"")</f>
        <v>2025</v>
      </c>
      <c r="AB356" s="26">
        <f>IFERROR(INDEX(Cost_Components!$V$2:$V$29,MATCH(E356,Cost_Components!$A$2:$A$29,0)),"")</f>
        <v>2050</v>
      </c>
      <c r="AC356" s="26">
        <f>IFERROR(INDEX(Cost_Components!$M$2:$M$29,MATCH(E356,Cost_Components!$A$2:$A$29,0)),"")</f>
        <v>30</v>
      </c>
      <c r="AD356" s="26">
        <f>IFERROR(INDEX(Cost_Components!$N$2:$N$29,MATCH(E356,Cost_Components!$A$2:$A$29,0)),"")</f>
        <v>95</v>
      </c>
      <c r="AE356" s="16" t="str">
        <f>IFERROR(INDEX(Cost_Components!$O$2:$O$29,MATCH(E356,Cost_Components!$A$2:$A$29,0)),"")</f>
        <v>Both</v>
      </c>
      <c r="AF356" s="11">
        <v>4310658.8972839797</v>
      </c>
      <c r="AG356" s="11">
        <v>4302431.7155883498</v>
      </c>
      <c r="AH356" s="23">
        <f t="shared" si="59"/>
        <v>1</v>
      </c>
    </row>
    <row r="357" spans="1:34" hidden="1">
      <c r="A357" t="s">
        <v>242</v>
      </c>
      <c r="B357" s="20">
        <v>2042</v>
      </c>
      <c r="C357" t="s">
        <v>242</v>
      </c>
      <c r="D357" t="s">
        <v>222</v>
      </c>
      <c r="E357" s="22" t="s">
        <v>335</v>
      </c>
      <c r="F357" s="22" t="s">
        <v>336</v>
      </c>
      <c r="G357" s="22" t="s">
        <v>246</v>
      </c>
      <c r="H357" s="22" t="s">
        <v>237</v>
      </c>
      <c r="I357" s="22" t="s">
        <v>309</v>
      </c>
      <c r="J357" s="17">
        <f>IFERROR(INDEX(Cost_Components!$K$2:$K$29,MATCH(E357,Cost_Components!$A$2:$A$29,0)),"")</f>
        <v>0.2</v>
      </c>
      <c r="K357" s="17">
        <f t="shared" si="50"/>
        <v>0.64923076923076928</v>
      </c>
      <c r="L357" s="17">
        <f>IFERROR(INDEX(Cost_Components!$S$2:$S$29,MATCH(E357,Cost_Components!$A$2:$A$29,0)),"")</f>
        <v>0.31</v>
      </c>
      <c r="M357" s="28">
        <f>IFERROR(INDEX(Cost_Components!$L$2:$L$29,MATCH(E357,Cost_Components!$A$2:$A$29,0)),"")</f>
        <v>1</v>
      </c>
      <c r="N357" s="29">
        <f>IFERROR(INDEX(Cost_Components!$P$2:$P$29,MATCH(E357,Cost_Components!$A$2:$A$29,0)),"")</f>
        <v>29.216219469999999</v>
      </c>
      <c r="O357" s="23">
        <f t="shared" si="51"/>
        <v>869789.67507771798</v>
      </c>
      <c r="P357" s="23">
        <f t="shared" si="52"/>
        <v>867993.90143024409</v>
      </c>
      <c r="Q357" s="23">
        <f t="shared" si="53"/>
        <v>7861445.1000703424</v>
      </c>
      <c r="R357" s="23">
        <f t="shared" si="54"/>
        <v>16498230.259692421</v>
      </c>
      <c r="S357" s="23">
        <f t="shared" si="55"/>
        <v>8636785.1596220788</v>
      </c>
      <c r="T357" s="16">
        <f>IFERROR(INDEX(Cost_Components!$R$2:$R$29,MATCH(E357,Cost_Components!$A$2:$A$29,0)),"")</f>
        <v>1</v>
      </c>
      <c r="U357" s="26">
        <f>IFERROR(INDEX(Cost_Components!$Q$2:$Q$29,MATCH(E357,Cost_Components!$A$2:$A$29,0)),"")</f>
        <v>2023</v>
      </c>
      <c r="V357" s="30">
        <f>1/(1+Calculation_Assumptions!$B$5)^(B357-Calculation_Assumptions!$B$2)</f>
        <v>0.60501644584477121</v>
      </c>
      <c r="W357" s="23">
        <f t="shared" si="56"/>
        <v>4756303.5736483503</v>
      </c>
      <c r="X357" s="23">
        <f t="shared" si="57"/>
        <v>9981700.6344477646</v>
      </c>
      <c r="Y357" s="23">
        <f t="shared" si="58"/>
        <v>5225397.0607994152</v>
      </c>
      <c r="Z357" s="17">
        <f>IFERROR(INDEX(Cost_Components!$T$2:$T$29,MATCH(E357,Cost_Components!$A$2:$A$29,0)),"")</f>
        <v>0.8</v>
      </c>
      <c r="AA357" s="26">
        <f>IFERROR(INDEX(Cost_Components!$U$2:$U$29,MATCH(E357,Cost_Components!$A$2:$A$29,0)),"")</f>
        <v>2025</v>
      </c>
      <c r="AB357" s="26">
        <f>IFERROR(INDEX(Cost_Components!$V$2:$V$29,MATCH(E357,Cost_Components!$A$2:$A$29,0)),"")</f>
        <v>2050</v>
      </c>
      <c r="AC357" s="26">
        <f>IFERROR(INDEX(Cost_Components!$M$2:$M$29,MATCH(E357,Cost_Components!$A$2:$A$29,0)),"")</f>
        <v>30</v>
      </c>
      <c r="AD357" s="26">
        <f>IFERROR(INDEX(Cost_Components!$N$2:$N$29,MATCH(E357,Cost_Components!$A$2:$A$29,0)),"")</f>
        <v>95</v>
      </c>
      <c r="AE357" s="16" t="str">
        <f>IFERROR(INDEX(Cost_Components!$O$2:$O$29,MATCH(E357,Cost_Components!$A$2:$A$29,0)),"")</f>
        <v>Both</v>
      </c>
      <c r="AF357" s="11">
        <v>4348948.3753885897</v>
      </c>
      <c r="AG357" s="11">
        <v>4339969.50715122</v>
      </c>
      <c r="AH357" s="23">
        <f t="shared" si="59"/>
        <v>1</v>
      </c>
    </row>
    <row r="358" spans="1:34" hidden="1">
      <c r="A358" t="s">
        <v>242</v>
      </c>
      <c r="B358" s="20">
        <v>2043</v>
      </c>
      <c r="C358" t="s">
        <v>242</v>
      </c>
      <c r="D358" t="s">
        <v>222</v>
      </c>
      <c r="E358" s="22" t="s">
        <v>335</v>
      </c>
      <c r="F358" s="22" t="s">
        <v>336</v>
      </c>
      <c r="G358" s="22" t="s">
        <v>246</v>
      </c>
      <c r="H358" s="22" t="s">
        <v>237</v>
      </c>
      <c r="I358" s="22" t="s">
        <v>309</v>
      </c>
      <c r="J358" s="17">
        <f>IFERROR(INDEX(Cost_Components!$K$2:$K$29,MATCH(E358,Cost_Components!$A$2:$A$29,0)),"")</f>
        <v>0.2</v>
      </c>
      <c r="K358" s="17">
        <f t="shared" si="50"/>
        <v>0.66807692307692301</v>
      </c>
      <c r="L358" s="17">
        <f>IFERROR(INDEX(Cost_Components!$S$2:$S$29,MATCH(E358,Cost_Components!$A$2:$A$29,0)),"")</f>
        <v>0.31</v>
      </c>
      <c r="M358" s="28">
        <f>IFERROR(INDEX(Cost_Components!$L$2:$L$29,MATCH(E358,Cost_Components!$A$2:$A$29,0)),"")</f>
        <v>1</v>
      </c>
      <c r="N358" s="29">
        <f>IFERROR(INDEX(Cost_Components!$P$2:$P$29,MATCH(E358,Cost_Components!$A$2:$A$29,0)),"")</f>
        <v>29.216219469999999</v>
      </c>
      <c r="O358" s="23">
        <f t="shared" si="51"/>
        <v>878161.04040774796</v>
      </c>
      <c r="P358" s="23">
        <f t="shared" si="52"/>
        <v>876210.57044206397</v>
      </c>
      <c r="Q358" s="23">
        <f t="shared" si="53"/>
        <v>7935863.7016704632</v>
      </c>
      <c r="R358" s="23">
        <f t="shared" si="54"/>
        <v>17140546.099057034</v>
      </c>
      <c r="S358" s="23">
        <f t="shared" si="55"/>
        <v>9204682.3973865695</v>
      </c>
      <c r="T358" s="16">
        <f>IFERROR(INDEX(Cost_Components!$R$2:$R$29,MATCH(E358,Cost_Components!$A$2:$A$29,0)),"")</f>
        <v>1</v>
      </c>
      <c r="U358" s="26">
        <f>IFERROR(INDEX(Cost_Components!$Q$2:$Q$29,MATCH(E358,Cost_Components!$A$2:$A$29,0)),"")</f>
        <v>2023</v>
      </c>
      <c r="V358" s="30">
        <f>1/(1+Calculation_Assumptions!$B$5)^(B358-Calculation_Assumptions!$B$2)</f>
        <v>0.5873946076162827</v>
      </c>
      <c r="W358" s="23">
        <f t="shared" si="56"/>
        <v>4661483.5451390222</v>
      </c>
      <c r="X358" s="23">
        <f t="shared" si="57"/>
        <v>10068264.350184411</v>
      </c>
      <c r="Y358" s="23">
        <f t="shared" si="58"/>
        <v>5406780.8050453886</v>
      </c>
      <c r="Z358" s="17">
        <f>IFERROR(INDEX(Cost_Components!$T$2:$T$29,MATCH(E358,Cost_Components!$A$2:$A$29,0)),"")</f>
        <v>0.8</v>
      </c>
      <c r="AA358" s="26">
        <f>IFERROR(INDEX(Cost_Components!$U$2:$U$29,MATCH(E358,Cost_Components!$A$2:$A$29,0)),"")</f>
        <v>2025</v>
      </c>
      <c r="AB358" s="26">
        <f>IFERROR(INDEX(Cost_Components!$V$2:$V$29,MATCH(E358,Cost_Components!$A$2:$A$29,0)),"")</f>
        <v>2050</v>
      </c>
      <c r="AC358" s="26">
        <f>IFERROR(INDEX(Cost_Components!$M$2:$M$29,MATCH(E358,Cost_Components!$A$2:$A$29,0)),"")</f>
        <v>30</v>
      </c>
      <c r="AD358" s="26">
        <f>IFERROR(INDEX(Cost_Components!$N$2:$N$29,MATCH(E358,Cost_Components!$A$2:$A$29,0)),"")</f>
        <v>95</v>
      </c>
      <c r="AE358" s="16" t="str">
        <f>IFERROR(INDEX(Cost_Components!$O$2:$O$29,MATCH(E358,Cost_Components!$A$2:$A$29,0)),"")</f>
        <v>Both</v>
      </c>
      <c r="AF358" s="11">
        <v>4390805.2020387398</v>
      </c>
      <c r="AG358" s="11">
        <v>4381052.8522103196</v>
      </c>
      <c r="AH358" s="23">
        <f t="shared" si="59"/>
        <v>1</v>
      </c>
    </row>
    <row r="359" spans="1:34" hidden="1">
      <c r="A359" t="s">
        <v>242</v>
      </c>
      <c r="B359" s="20">
        <v>2044</v>
      </c>
      <c r="C359" t="s">
        <v>242</v>
      </c>
      <c r="D359" t="s">
        <v>222</v>
      </c>
      <c r="E359" s="22" t="s">
        <v>335</v>
      </c>
      <c r="F359" s="22" t="s">
        <v>336</v>
      </c>
      <c r="G359" s="22" t="s">
        <v>246</v>
      </c>
      <c r="H359" s="22" t="s">
        <v>237</v>
      </c>
      <c r="I359" s="22" t="s">
        <v>309</v>
      </c>
      <c r="J359" s="17">
        <f>IFERROR(INDEX(Cost_Components!$K$2:$K$29,MATCH(E359,Cost_Components!$A$2:$A$29,0)),"")</f>
        <v>0.2</v>
      </c>
      <c r="K359" s="17">
        <f t="shared" si="50"/>
        <v>0.68692307692307697</v>
      </c>
      <c r="L359" s="17">
        <f>IFERROR(INDEX(Cost_Components!$S$2:$S$29,MATCH(E359,Cost_Components!$A$2:$A$29,0)),"")</f>
        <v>0.31</v>
      </c>
      <c r="M359" s="28">
        <f>IFERROR(INDEX(Cost_Components!$L$2:$L$29,MATCH(E359,Cost_Components!$A$2:$A$29,0)),"")</f>
        <v>1</v>
      </c>
      <c r="N359" s="29">
        <f>IFERROR(INDEX(Cost_Components!$P$2:$P$29,MATCH(E359,Cost_Components!$A$2:$A$29,0)),"")</f>
        <v>29.216219469999999</v>
      </c>
      <c r="O359" s="23">
        <f t="shared" si="51"/>
        <v>887113.59133952204</v>
      </c>
      <c r="P359" s="23">
        <f t="shared" si="52"/>
        <v>885004.19732492813</v>
      </c>
      <c r="Q359" s="23">
        <f t="shared" si="53"/>
        <v>8015507.8268840481</v>
      </c>
      <c r="R359" s="23">
        <f t="shared" si="54"/>
        <v>17803744.695230819</v>
      </c>
      <c r="S359" s="23">
        <f t="shared" si="55"/>
        <v>9788236.8683467712</v>
      </c>
      <c r="T359" s="16">
        <f>IFERROR(INDEX(Cost_Components!$R$2:$R$29,MATCH(E359,Cost_Components!$A$2:$A$29,0)),"")</f>
        <v>1</v>
      </c>
      <c r="U359" s="26">
        <f>IFERROR(INDEX(Cost_Components!$Q$2:$Q$29,MATCH(E359,Cost_Components!$A$2:$A$29,0)),"")</f>
        <v>2023</v>
      </c>
      <c r="V359" s="30">
        <f>1/(1+Calculation_Assumptions!$B$5)^(B359-Calculation_Assumptions!$B$2)</f>
        <v>0.57028602681192497</v>
      </c>
      <c r="W359" s="23">
        <f t="shared" si="56"/>
        <v>4571132.1114735911</v>
      </c>
      <c r="X359" s="23">
        <f t="shared" si="57"/>
        <v>10153226.824617069</v>
      </c>
      <c r="Y359" s="23">
        <f t="shared" si="58"/>
        <v>5582094.7131434791</v>
      </c>
      <c r="Z359" s="17">
        <f>IFERROR(INDEX(Cost_Components!$T$2:$T$29,MATCH(E359,Cost_Components!$A$2:$A$29,0)),"")</f>
        <v>0.8</v>
      </c>
      <c r="AA359" s="26">
        <f>IFERROR(INDEX(Cost_Components!$U$2:$U$29,MATCH(E359,Cost_Components!$A$2:$A$29,0)),"")</f>
        <v>2025</v>
      </c>
      <c r="AB359" s="26">
        <f>IFERROR(INDEX(Cost_Components!$V$2:$V$29,MATCH(E359,Cost_Components!$A$2:$A$29,0)),"")</f>
        <v>2050</v>
      </c>
      <c r="AC359" s="26">
        <f>IFERROR(INDEX(Cost_Components!$M$2:$M$29,MATCH(E359,Cost_Components!$A$2:$A$29,0)),"")</f>
        <v>30</v>
      </c>
      <c r="AD359" s="26">
        <f>IFERROR(INDEX(Cost_Components!$N$2:$N$29,MATCH(E359,Cost_Components!$A$2:$A$29,0)),"")</f>
        <v>95</v>
      </c>
      <c r="AE359" s="16" t="str">
        <f>IFERROR(INDEX(Cost_Components!$O$2:$O$29,MATCH(E359,Cost_Components!$A$2:$A$29,0)),"")</f>
        <v>Both</v>
      </c>
      <c r="AF359" s="11">
        <v>4435567.9566976102</v>
      </c>
      <c r="AG359" s="11">
        <v>4425020.9866246404</v>
      </c>
      <c r="AH359" s="23">
        <f t="shared" si="59"/>
        <v>1</v>
      </c>
    </row>
    <row r="360" spans="1:34" hidden="1">
      <c r="A360" t="s">
        <v>242</v>
      </c>
      <c r="B360" s="20">
        <v>2045</v>
      </c>
      <c r="C360" t="s">
        <v>242</v>
      </c>
      <c r="D360" t="s">
        <v>222</v>
      </c>
      <c r="E360" s="22" t="s">
        <v>335</v>
      </c>
      <c r="F360" s="22" t="s">
        <v>336</v>
      </c>
      <c r="G360" s="22" t="s">
        <v>246</v>
      </c>
      <c r="H360" s="22" t="s">
        <v>237</v>
      </c>
      <c r="I360" s="22" t="s">
        <v>309</v>
      </c>
      <c r="J360" s="17">
        <f>IFERROR(INDEX(Cost_Components!$K$2:$K$29,MATCH(E360,Cost_Components!$A$2:$A$29,0)),"")</f>
        <v>0.2</v>
      </c>
      <c r="K360" s="17">
        <f t="shared" si="50"/>
        <v>0.70576923076923082</v>
      </c>
      <c r="L360" s="17">
        <f>IFERROR(INDEX(Cost_Components!$S$2:$S$29,MATCH(E360,Cost_Components!$A$2:$A$29,0)),"")</f>
        <v>0.31</v>
      </c>
      <c r="M360" s="28">
        <f>IFERROR(INDEX(Cost_Components!$L$2:$L$29,MATCH(E360,Cost_Components!$A$2:$A$29,0)),"")</f>
        <v>1</v>
      </c>
      <c r="N360" s="29">
        <f>IFERROR(INDEX(Cost_Components!$P$2:$P$29,MATCH(E360,Cost_Components!$A$2:$A$29,0)),"")</f>
        <v>29.216219469999999</v>
      </c>
      <c r="O360" s="23">
        <f t="shared" si="51"/>
        <v>896537.93905941816</v>
      </c>
      <c r="P360" s="23">
        <f t="shared" si="52"/>
        <v>894265.444364678</v>
      </c>
      <c r="Q360" s="23">
        <f t="shared" si="53"/>
        <v>8099387.2009686064</v>
      </c>
      <c r="R360" s="23">
        <f t="shared" si="54"/>
        <v>18486530.486542523</v>
      </c>
      <c r="S360" s="23">
        <f t="shared" si="55"/>
        <v>10387143.285573917</v>
      </c>
      <c r="T360" s="16">
        <f>IFERROR(INDEX(Cost_Components!$R$2:$R$29,MATCH(E360,Cost_Components!$A$2:$A$29,0)),"")</f>
        <v>1</v>
      </c>
      <c r="U360" s="26">
        <f>IFERROR(INDEX(Cost_Components!$Q$2:$Q$29,MATCH(E360,Cost_Components!$A$2:$A$29,0)),"")</f>
        <v>2023</v>
      </c>
      <c r="V360" s="30">
        <f>1/(1+Calculation_Assumptions!$B$5)^(B360-Calculation_Assumptions!$B$2)</f>
        <v>0.55367575418633497</v>
      </c>
      <c r="W360" s="23">
        <f t="shared" si="56"/>
        <v>4484434.3169434415</v>
      </c>
      <c r="X360" s="23">
        <f t="shared" si="57"/>
        <v>10235543.709425105</v>
      </c>
      <c r="Y360" s="23">
        <f t="shared" si="58"/>
        <v>5751109.3924816633</v>
      </c>
      <c r="Z360" s="17">
        <f>IFERROR(INDEX(Cost_Components!$T$2:$T$29,MATCH(E360,Cost_Components!$A$2:$A$29,0)),"")</f>
        <v>0.8</v>
      </c>
      <c r="AA360" s="26">
        <f>IFERROR(INDEX(Cost_Components!$U$2:$U$29,MATCH(E360,Cost_Components!$A$2:$A$29,0)),"")</f>
        <v>2025</v>
      </c>
      <c r="AB360" s="26">
        <f>IFERROR(INDEX(Cost_Components!$V$2:$V$29,MATCH(E360,Cost_Components!$A$2:$A$29,0)),"")</f>
        <v>2050</v>
      </c>
      <c r="AC360" s="26">
        <f>IFERROR(INDEX(Cost_Components!$M$2:$M$29,MATCH(E360,Cost_Components!$A$2:$A$29,0)),"")</f>
        <v>30</v>
      </c>
      <c r="AD360" s="26">
        <f>IFERROR(INDEX(Cost_Components!$N$2:$N$29,MATCH(E360,Cost_Components!$A$2:$A$29,0)),"")</f>
        <v>95</v>
      </c>
      <c r="AE360" s="16" t="str">
        <f>IFERROR(INDEX(Cost_Components!$O$2:$O$29,MATCH(E360,Cost_Components!$A$2:$A$29,0)),"")</f>
        <v>Both</v>
      </c>
      <c r="AF360" s="11">
        <v>4482689.6952970903</v>
      </c>
      <c r="AG360" s="11">
        <v>4471327.2218233896</v>
      </c>
      <c r="AH360" s="23">
        <f t="shared" si="59"/>
        <v>1</v>
      </c>
    </row>
    <row r="361" spans="1:34" hidden="1">
      <c r="A361" t="s">
        <v>242</v>
      </c>
      <c r="B361" s="20">
        <v>2046</v>
      </c>
      <c r="C361" t="s">
        <v>242</v>
      </c>
      <c r="D361" t="s">
        <v>222</v>
      </c>
      <c r="E361" s="22" t="s">
        <v>335</v>
      </c>
      <c r="F361" s="22" t="s">
        <v>336</v>
      </c>
      <c r="G361" s="22" t="s">
        <v>246</v>
      </c>
      <c r="H361" s="22" t="s">
        <v>237</v>
      </c>
      <c r="I361" s="22" t="s">
        <v>309</v>
      </c>
      <c r="J361" s="17">
        <f>IFERROR(INDEX(Cost_Components!$K$2:$K$29,MATCH(E361,Cost_Components!$A$2:$A$29,0)),"")</f>
        <v>0.2</v>
      </c>
      <c r="K361" s="17">
        <f t="shared" si="50"/>
        <v>0.72461538461538466</v>
      </c>
      <c r="L361" s="17">
        <f>IFERROR(INDEX(Cost_Components!$S$2:$S$29,MATCH(E361,Cost_Components!$A$2:$A$29,0)),"")</f>
        <v>0.31</v>
      </c>
      <c r="M361" s="28">
        <f>IFERROR(INDEX(Cost_Components!$L$2:$L$29,MATCH(E361,Cost_Components!$A$2:$A$29,0)),"")</f>
        <v>1</v>
      </c>
      <c r="N361" s="29">
        <f>IFERROR(INDEX(Cost_Components!$P$2:$P$29,MATCH(E361,Cost_Components!$A$2:$A$29,0)),"")</f>
        <v>29.216219469999999</v>
      </c>
      <c r="O361" s="23">
        <f t="shared" si="51"/>
        <v>906323.90971255815</v>
      </c>
      <c r="P361" s="23">
        <f t="shared" si="52"/>
        <v>903884.23873441806</v>
      </c>
      <c r="Q361" s="23">
        <f t="shared" si="53"/>
        <v>8186504.8912449768</v>
      </c>
      <c r="R361" s="23">
        <f t="shared" si="54"/>
        <v>19187350.367815748</v>
      </c>
      <c r="S361" s="23">
        <f t="shared" si="55"/>
        <v>11000845.47657077</v>
      </c>
      <c r="T361" s="16">
        <f>IFERROR(INDEX(Cost_Components!$R$2:$R$29,MATCH(E361,Cost_Components!$A$2:$A$29,0)),"")</f>
        <v>1</v>
      </c>
      <c r="U361" s="26">
        <f>IFERROR(INDEX(Cost_Components!$Q$2:$Q$29,MATCH(E361,Cost_Components!$A$2:$A$29,0)),"")</f>
        <v>2023</v>
      </c>
      <c r="V361" s="30">
        <f>1/(1+Calculation_Assumptions!$B$5)^(B361-Calculation_Assumptions!$B$2)</f>
        <v>0.5375492759090631</v>
      </c>
      <c r="W361" s="23">
        <f t="shared" si="56"/>
        <v>4400649.7765147407</v>
      </c>
      <c r="X361" s="23">
        <f t="shared" si="57"/>
        <v>10314146.29683285</v>
      </c>
      <c r="Y361" s="23">
        <f t="shared" si="58"/>
        <v>5913496.5203181095</v>
      </c>
      <c r="Z361" s="17">
        <f>IFERROR(INDEX(Cost_Components!$T$2:$T$29,MATCH(E361,Cost_Components!$A$2:$A$29,0)),"")</f>
        <v>0.8</v>
      </c>
      <c r="AA361" s="26">
        <f>IFERROR(INDEX(Cost_Components!$U$2:$U$29,MATCH(E361,Cost_Components!$A$2:$A$29,0)),"")</f>
        <v>2025</v>
      </c>
      <c r="AB361" s="26">
        <f>IFERROR(INDEX(Cost_Components!$V$2:$V$29,MATCH(E361,Cost_Components!$A$2:$A$29,0)),"")</f>
        <v>2050</v>
      </c>
      <c r="AC361" s="26">
        <f>IFERROR(INDEX(Cost_Components!$M$2:$M$29,MATCH(E361,Cost_Components!$A$2:$A$29,0)),"")</f>
        <v>30</v>
      </c>
      <c r="AD361" s="26">
        <f>IFERROR(INDEX(Cost_Components!$N$2:$N$29,MATCH(E361,Cost_Components!$A$2:$A$29,0)),"")</f>
        <v>95</v>
      </c>
      <c r="AE361" s="16" t="str">
        <f>IFERROR(INDEX(Cost_Components!$O$2:$O$29,MATCH(E361,Cost_Components!$A$2:$A$29,0)),"")</f>
        <v>Both</v>
      </c>
      <c r="AF361" s="11">
        <v>4531619.5485627903</v>
      </c>
      <c r="AG361" s="11">
        <v>4519421.1936720898</v>
      </c>
      <c r="AH361" s="23">
        <f t="shared" si="59"/>
        <v>1</v>
      </c>
    </row>
    <row r="362" spans="1:34" hidden="1">
      <c r="A362" t="s">
        <v>242</v>
      </c>
      <c r="B362" s="20">
        <v>2047</v>
      </c>
      <c r="C362" t="s">
        <v>242</v>
      </c>
      <c r="D362" t="s">
        <v>222</v>
      </c>
      <c r="E362" s="22" t="s">
        <v>335</v>
      </c>
      <c r="F362" s="22" t="s">
        <v>336</v>
      </c>
      <c r="G362" s="22" t="s">
        <v>246</v>
      </c>
      <c r="H362" s="22" t="s">
        <v>237</v>
      </c>
      <c r="I362" s="22" t="s">
        <v>309</v>
      </c>
      <c r="J362" s="17">
        <f>IFERROR(INDEX(Cost_Components!$K$2:$K$29,MATCH(E362,Cost_Components!$A$2:$A$29,0)),"")</f>
        <v>0.2</v>
      </c>
      <c r="K362" s="17">
        <f t="shared" si="50"/>
        <v>0.74346153846153851</v>
      </c>
      <c r="L362" s="17">
        <f>IFERROR(INDEX(Cost_Components!$S$2:$S$29,MATCH(E362,Cost_Components!$A$2:$A$29,0)),"")</f>
        <v>0.31</v>
      </c>
      <c r="M362" s="28">
        <f>IFERROR(INDEX(Cost_Components!$L$2:$L$29,MATCH(E362,Cost_Components!$A$2:$A$29,0)),"")</f>
        <v>1</v>
      </c>
      <c r="N362" s="29">
        <f>IFERROR(INDEX(Cost_Components!$P$2:$P$29,MATCH(E362,Cost_Components!$A$2:$A$29,0)),"")</f>
        <v>29.216219469999999</v>
      </c>
      <c r="O362" s="23">
        <f t="shared" si="51"/>
        <v>916272.63235837407</v>
      </c>
      <c r="P362" s="23">
        <f t="shared" si="52"/>
        <v>913661.78378975205</v>
      </c>
      <c r="Q362" s="23">
        <f t="shared" si="53"/>
        <v>8275060.3909314554</v>
      </c>
      <c r="R362" s="23">
        <f t="shared" si="54"/>
        <v>19902481.979670845</v>
      </c>
      <c r="S362" s="23">
        <f t="shared" si="55"/>
        <v>11627421.58873939</v>
      </c>
      <c r="T362" s="16">
        <f>IFERROR(INDEX(Cost_Components!$R$2:$R$29,MATCH(E362,Cost_Components!$A$2:$A$29,0)),"")</f>
        <v>1</v>
      </c>
      <c r="U362" s="26">
        <f>IFERROR(INDEX(Cost_Components!$Q$2:$Q$29,MATCH(E362,Cost_Components!$A$2:$A$29,0)),"")</f>
        <v>2023</v>
      </c>
      <c r="V362" s="30">
        <f>1/(1+Calculation_Assumptions!$B$5)^(B362-Calculation_Assumptions!$B$2)</f>
        <v>0.52189250088258554</v>
      </c>
      <c r="W362" s="23">
        <f t="shared" si="56"/>
        <v>4318691.9623776432</v>
      </c>
      <c r="X362" s="23">
        <f t="shared" si="57"/>
        <v>10386956.09414101</v>
      </c>
      <c r="Y362" s="23">
        <f t="shared" si="58"/>
        <v>6068264.1317633661</v>
      </c>
      <c r="Z362" s="17">
        <f>IFERROR(INDEX(Cost_Components!$T$2:$T$29,MATCH(E362,Cost_Components!$A$2:$A$29,0)),"")</f>
        <v>0.8</v>
      </c>
      <c r="AA362" s="26">
        <f>IFERROR(INDEX(Cost_Components!$U$2:$U$29,MATCH(E362,Cost_Components!$A$2:$A$29,0)),"")</f>
        <v>2025</v>
      </c>
      <c r="AB362" s="26">
        <f>IFERROR(INDEX(Cost_Components!$V$2:$V$29,MATCH(E362,Cost_Components!$A$2:$A$29,0)),"")</f>
        <v>2050</v>
      </c>
      <c r="AC362" s="26">
        <f>IFERROR(INDEX(Cost_Components!$M$2:$M$29,MATCH(E362,Cost_Components!$A$2:$A$29,0)),"")</f>
        <v>30</v>
      </c>
      <c r="AD362" s="26">
        <f>IFERROR(INDEX(Cost_Components!$N$2:$N$29,MATCH(E362,Cost_Components!$A$2:$A$29,0)),"")</f>
        <v>95</v>
      </c>
      <c r="AE362" s="16" t="str">
        <f>IFERROR(INDEX(Cost_Components!$O$2:$O$29,MATCH(E362,Cost_Components!$A$2:$A$29,0)),"")</f>
        <v>Both</v>
      </c>
      <c r="AF362" s="11">
        <v>4581363.1617918704</v>
      </c>
      <c r="AG362" s="11">
        <v>4568308.9189487603</v>
      </c>
      <c r="AH362" s="23">
        <f t="shared" si="59"/>
        <v>1</v>
      </c>
    </row>
    <row r="363" spans="1:34" hidden="1">
      <c r="A363" t="s">
        <v>242</v>
      </c>
      <c r="B363" s="20">
        <v>2048</v>
      </c>
      <c r="C363" t="s">
        <v>242</v>
      </c>
      <c r="D363" t="s">
        <v>222</v>
      </c>
      <c r="E363" s="22" t="s">
        <v>335</v>
      </c>
      <c r="F363" s="22" t="s">
        <v>336</v>
      </c>
      <c r="G363" s="22" t="s">
        <v>246</v>
      </c>
      <c r="H363" s="22" t="s">
        <v>237</v>
      </c>
      <c r="I363" s="22" t="s">
        <v>309</v>
      </c>
      <c r="J363" s="17">
        <f>IFERROR(INDEX(Cost_Components!$K$2:$K$29,MATCH(E363,Cost_Components!$A$2:$A$29,0)),"")</f>
        <v>0.2</v>
      </c>
      <c r="K363" s="17">
        <f t="shared" si="50"/>
        <v>0.76230769230769235</v>
      </c>
      <c r="L363" s="17">
        <f>IFERROR(INDEX(Cost_Components!$S$2:$S$29,MATCH(E363,Cost_Components!$A$2:$A$29,0)),"")</f>
        <v>0.31</v>
      </c>
      <c r="M363" s="28">
        <f>IFERROR(INDEX(Cost_Components!$L$2:$L$29,MATCH(E363,Cost_Components!$A$2:$A$29,0)),"")</f>
        <v>1</v>
      </c>
      <c r="N363" s="29">
        <f>IFERROR(INDEX(Cost_Components!$P$2:$P$29,MATCH(E363,Cost_Components!$A$2:$A$29,0)),"")</f>
        <v>29.216219469999999</v>
      </c>
      <c r="O363" s="23">
        <f t="shared" si="51"/>
        <v>926452.86897197412</v>
      </c>
      <c r="P363" s="23">
        <f t="shared" si="52"/>
        <v>923667.08020686603</v>
      </c>
      <c r="Q363" s="23">
        <f t="shared" si="53"/>
        <v>8365678.6410867451</v>
      </c>
      <c r="R363" s="23">
        <f t="shared" si="54"/>
        <v>20633725.611815296</v>
      </c>
      <c r="S363" s="23">
        <f t="shared" si="55"/>
        <v>12268046.97072855</v>
      </c>
      <c r="T363" s="16">
        <f>IFERROR(INDEX(Cost_Components!$R$2:$R$29,MATCH(E363,Cost_Components!$A$2:$A$29,0)),"")</f>
        <v>1</v>
      </c>
      <c r="U363" s="26">
        <f>IFERROR(INDEX(Cost_Components!$Q$2:$Q$29,MATCH(E363,Cost_Components!$A$2:$A$29,0)),"")</f>
        <v>2023</v>
      </c>
      <c r="V363" s="30">
        <f>1/(1+Calculation_Assumptions!$B$5)^(B363-Calculation_Assumptions!$B$2)</f>
        <v>0.50669174842969467</v>
      </c>
      <c r="W363" s="23">
        <f t="shared" si="56"/>
        <v>4238820.3374531949</v>
      </c>
      <c r="X363" s="23">
        <f t="shared" si="57"/>
        <v>10454938.506869264</v>
      </c>
      <c r="Y363" s="23">
        <f t="shared" si="58"/>
        <v>6216118.1694160681</v>
      </c>
      <c r="Z363" s="17">
        <f>IFERROR(INDEX(Cost_Components!$T$2:$T$29,MATCH(E363,Cost_Components!$A$2:$A$29,0)),"")</f>
        <v>0.8</v>
      </c>
      <c r="AA363" s="26">
        <f>IFERROR(INDEX(Cost_Components!$U$2:$U$29,MATCH(E363,Cost_Components!$A$2:$A$29,0)),"")</f>
        <v>2025</v>
      </c>
      <c r="AB363" s="26">
        <f>IFERROR(INDEX(Cost_Components!$V$2:$V$29,MATCH(E363,Cost_Components!$A$2:$A$29,0)),"")</f>
        <v>2050</v>
      </c>
      <c r="AC363" s="26">
        <f>IFERROR(INDEX(Cost_Components!$M$2:$M$29,MATCH(E363,Cost_Components!$A$2:$A$29,0)),"")</f>
        <v>30</v>
      </c>
      <c r="AD363" s="26">
        <f>IFERROR(INDEX(Cost_Components!$N$2:$N$29,MATCH(E363,Cost_Components!$A$2:$A$29,0)),"")</f>
        <v>95</v>
      </c>
      <c r="AE363" s="16" t="str">
        <f>IFERROR(INDEX(Cost_Components!$O$2:$O$29,MATCH(E363,Cost_Components!$A$2:$A$29,0)),"")</f>
        <v>Both</v>
      </c>
      <c r="AF363" s="11">
        <v>4632264.3448598702</v>
      </c>
      <c r="AG363" s="11">
        <v>4618335.40103433</v>
      </c>
      <c r="AH363" s="23">
        <f t="shared" si="59"/>
        <v>1</v>
      </c>
    </row>
    <row r="364" spans="1:34" hidden="1">
      <c r="A364" t="s">
        <v>242</v>
      </c>
      <c r="B364" s="20">
        <v>2049</v>
      </c>
      <c r="C364" t="s">
        <v>242</v>
      </c>
      <c r="D364" t="s">
        <v>222</v>
      </c>
      <c r="E364" s="22" t="s">
        <v>335</v>
      </c>
      <c r="F364" s="22" t="s">
        <v>336</v>
      </c>
      <c r="G364" s="22" t="s">
        <v>246</v>
      </c>
      <c r="H364" s="22" t="s">
        <v>237</v>
      </c>
      <c r="I364" s="22" t="s">
        <v>309</v>
      </c>
      <c r="J364" s="17">
        <f>IFERROR(INDEX(Cost_Components!$K$2:$K$29,MATCH(E364,Cost_Components!$A$2:$A$29,0)),"")</f>
        <v>0.2</v>
      </c>
      <c r="K364" s="17">
        <f t="shared" si="50"/>
        <v>0.7811538461538462</v>
      </c>
      <c r="L364" s="17">
        <f>IFERROR(INDEX(Cost_Components!$S$2:$S$29,MATCH(E364,Cost_Components!$A$2:$A$29,0)),"")</f>
        <v>0.31</v>
      </c>
      <c r="M364" s="28">
        <f>IFERROR(INDEX(Cost_Components!$L$2:$L$29,MATCH(E364,Cost_Components!$A$2:$A$29,0)),"")</f>
        <v>1</v>
      </c>
      <c r="N364" s="29">
        <f>IFERROR(INDEX(Cost_Components!$P$2:$P$29,MATCH(E364,Cost_Components!$A$2:$A$29,0)),"")</f>
        <v>29.216219469999999</v>
      </c>
      <c r="O364" s="23">
        <f t="shared" si="51"/>
        <v>936790.32805840811</v>
      </c>
      <c r="P364" s="23">
        <f t="shared" si="52"/>
        <v>933825.92902071611</v>
      </c>
      <c r="Q364" s="23">
        <f t="shared" si="53"/>
        <v>8457687.6196042225</v>
      </c>
      <c r="R364" s="23">
        <f t="shared" si="54"/>
        <v>21379768.180898175</v>
      </c>
      <c r="S364" s="23">
        <f t="shared" si="55"/>
        <v>12922080.561293952</v>
      </c>
      <c r="T364" s="16">
        <f>IFERROR(INDEX(Cost_Components!$R$2:$R$29,MATCH(E364,Cost_Components!$A$2:$A$29,0)),"")</f>
        <v>1</v>
      </c>
      <c r="U364" s="26">
        <f>IFERROR(INDEX(Cost_Components!$Q$2:$Q$29,MATCH(E364,Cost_Components!$A$2:$A$29,0)),"")</f>
        <v>2023</v>
      </c>
      <c r="V364" s="30">
        <f>1/(1+Calculation_Assumptions!$B$5)^(B364-Calculation_Assumptions!$B$2)</f>
        <v>0.49193373633950943</v>
      </c>
      <c r="W364" s="23">
        <f t="shared" si="56"/>
        <v>4160621.8715043166</v>
      </c>
      <c r="X364" s="23">
        <f t="shared" si="57"/>
        <v>10517429.243301796</v>
      </c>
      <c r="Y364" s="23">
        <f t="shared" si="58"/>
        <v>6356807.3717974788</v>
      </c>
      <c r="Z364" s="17">
        <f>IFERROR(INDEX(Cost_Components!$T$2:$T$29,MATCH(E364,Cost_Components!$A$2:$A$29,0)),"")</f>
        <v>0.8</v>
      </c>
      <c r="AA364" s="26">
        <f>IFERROR(INDEX(Cost_Components!$U$2:$U$29,MATCH(E364,Cost_Components!$A$2:$A$29,0)),"")</f>
        <v>2025</v>
      </c>
      <c r="AB364" s="26">
        <f>IFERROR(INDEX(Cost_Components!$V$2:$V$29,MATCH(E364,Cost_Components!$A$2:$A$29,0)),"")</f>
        <v>2050</v>
      </c>
      <c r="AC364" s="26">
        <f>IFERROR(INDEX(Cost_Components!$M$2:$M$29,MATCH(E364,Cost_Components!$A$2:$A$29,0)),"")</f>
        <v>30</v>
      </c>
      <c r="AD364" s="26">
        <f>IFERROR(INDEX(Cost_Components!$N$2:$N$29,MATCH(E364,Cost_Components!$A$2:$A$29,0)),"")</f>
        <v>95</v>
      </c>
      <c r="AE364" s="16" t="str">
        <f>IFERROR(INDEX(Cost_Components!$O$2:$O$29,MATCH(E364,Cost_Components!$A$2:$A$29,0)),"")</f>
        <v>Both</v>
      </c>
      <c r="AF364" s="11">
        <v>4683951.6402920401</v>
      </c>
      <c r="AG364" s="11">
        <v>4669129.6451035803</v>
      </c>
      <c r="AH364" s="23">
        <f t="shared" si="59"/>
        <v>1</v>
      </c>
    </row>
    <row r="365" spans="1:34" hidden="1">
      <c r="A365" t="s">
        <v>242</v>
      </c>
      <c r="B365" s="20">
        <v>2050</v>
      </c>
      <c r="C365" t="s">
        <v>242</v>
      </c>
      <c r="D365" t="s">
        <v>222</v>
      </c>
      <c r="E365" s="22" t="s">
        <v>335</v>
      </c>
      <c r="F365" s="22" t="s">
        <v>336</v>
      </c>
      <c r="G365" s="22" t="s">
        <v>246</v>
      </c>
      <c r="H365" s="22" t="s">
        <v>237</v>
      </c>
      <c r="I365" s="22" t="s">
        <v>309</v>
      </c>
      <c r="J365" s="17">
        <f>IFERROR(INDEX(Cost_Components!$K$2:$K$29,MATCH(E365,Cost_Components!$A$2:$A$29,0)),"")</f>
        <v>0.2</v>
      </c>
      <c r="K365" s="17">
        <f t="shared" si="50"/>
        <v>0.8</v>
      </c>
      <c r="L365" s="17">
        <f>IFERROR(INDEX(Cost_Components!$S$2:$S$29,MATCH(E365,Cost_Components!$A$2:$A$29,0)),"")</f>
        <v>0.31</v>
      </c>
      <c r="M365" s="28">
        <f>IFERROR(INDEX(Cost_Components!$L$2:$L$29,MATCH(E365,Cost_Components!$A$2:$A$29,0)),"")</f>
        <v>1</v>
      </c>
      <c r="N365" s="29">
        <f>IFERROR(INDEX(Cost_Components!$P$2:$P$29,MATCH(E365,Cost_Components!$A$2:$A$29,0)),"")</f>
        <v>29.216219469999999</v>
      </c>
      <c r="O365" s="23">
        <f t="shared" si="51"/>
        <v>947265.17596436001</v>
      </c>
      <c r="P365" s="23">
        <f t="shared" si="52"/>
        <v>944118.61149021413</v>
      </c>
      <c r="Q365" s="23">
        <f t="shared" si="53"/>
        <v>8550908.7332930248</v>
      </c>
      <c r="R365" s="23">
        <f t="shared" si="54"/>
        <v>22140405.821810331</v>
      </c>
      <c r="S365" s="23">
        <f t="shared" si="55"/>
        <v>13589497.088517306</v>
      </c>
      <c r="T365" s="16">
        <f>IFERROR(INDEX(Cost_Components!$R$2:$R$29,MATCH(E365,Cost_Components!$A$2:$A$29,0)),"")</f>
        <v>1</v>
      </c>
      <c r="U365" s="26">
        <f>IFERROR(INDEX(Cost_Components!$Q$2:$Q$29,MATCH(E365,Cost_Components!$A$2:$A$29,0)),"")</f>
        <v>2023</v>
      </c>
      <c r="V365" s="30">
        <f>1/(1+Calculation_Assumptions!$B$5)^(B365-Calculation_Assumptions!$B$2)</f>
        <v>0.47760556926165965</v>
      </c>
      <c r="W365" s="23">
        <f t="shared" si="56"/>
        <v>4083961.6332689123</v>
      </c>
      <c r="X365" s="23">
        <f t="shared" si="57"/>
        <v>10574381.126209887</v>
      </c>
      <c r="Y365" s="23">
        <f t="shared" si="58"/>
        <v>6490419.4929409744</v>
      </c>
      <c r="Z365" s="17">
        <f>IFERROR(INDEX(Cost_Components!$T$2:$T$29,MATCH(E365,Cost_Components!$A$2:$A$29,0)),"")</f>
        <v>0.8</v>
      </c>
      <c r="AA365" s="26">
        <f>IFERROR(INDEX(Cost_Components!$U$2:$U$29,MATCH(E365,Cost_Components!$A$2:$A$29,0)),"")</f>
        <v>2025</v>
      </c>
      <c r="AB365" s="26">
        <f>IFERROR(INDEX(Cost_Components!$V$2:$V$29,MATCH(E365,Cost_Components!$A$2:$A$29,0)),"")</f>
        <v>2050</v>
      </c>
      <c r="AC365" s="26">
        <f>IFERROR(INDEX(Cost_Components!$M$2:$M$29,MATCH(E365,Cost_Components!$A$2:$A$29,0)),"")</f>
        <v>30</v>
      </c>
      <c r="AD365" s="26">
        <f>IFERROR(INDEX(Cost_Components!$N$2:$N$29,MATCH(E365,Cost_Components!$A$2:$A$29,0)),"")</f>
        <v>95</v>
      </c>
      <c r="AE365" s="16" t="str">
        <f>IFERROR(INDEX(Cost_Components!$O$2:$O$29,MATCH(E365,Cost_Components!$A$2:$A$29,0)),"")</f>
        <v>Both</v>
      </c>
      <c r="AF365" s="11">
        <v>4736325.8798217997</v>
      </c>
      <c r="AG365" s="11">
        <v>4720593.0574510703</v>
      </c>
      <c r="AH365" s="23">
        <f t="shared" si="59"/>
        <v>1</v>
      </c>
    </row>
    <row r="366" spans="1:34" hidden="1">
      <c r="A366" t="s">
        <v>247</v>
      </c>
      <c r="B366" s="20">
        <v>2025</v>
      </c>
      <c r="C366" t="s">
        <v>247</v>
      </c>
      <c r="D366" t="s">
        <v>222</v>
      </c>
      <c r="E366" s="22" t="s">
        <v>337</v>
      </c>
      <c r="F366" s="22" t="s">
        <v>338</v>
      </c>
      <c r="G366" s="22" t="s">
        <v>248</v>
      </c>
      <c r="H366" s="22" t="s">
        <v>237</v>
      </c>
      <c r="I366" s="22" t="s">
        <v>212</v>
      </c>
      <c r="J366" s="17">
        <f>IFERROR(INDEX(Cost_Components!$K$2:$K$29,MATCH(E366,Cost_Components!$A$2:$A$29,0)),"")</f>
        <v>0.52</v>
      </c>
      <c r="K366" s="17">
        <f t="shared" si="50"/>
        <v>0.32884615384615384</v>
      </c>
      <c r="L366" s="17">
        <f>IFERROR(INDEX(Cost_Components!$S$2:$S$29,MATCH(E366,Cost_Components!$A$2:$A$29,0)),"")</f>
        <v>0.31</v>
      </c>
      <c r="M366" s="28">
        <f>IFERROR(INDEX(Cost_Components!$L$2:$L$29,MATCH(E366,Cost_Components!$A$2:$A$29,0)),"")</f>
        <v>1</v>
      </c>
      <c r="N366" s="29">
        <f>IFERROR(INDEX(Cost_Components!$P$2:$P$29,MATCH(E366,Cost_Components!$A$2:$A$29,0)),"")</f>
        <v>64.94344126</v>
      </c>
      <c r="O366" s="23">
        <f t="shared" si="51"/>
        <v>149300.38924601788</v>
      </c>
      <c r="P366" s="23">
        <f t="shared" si="52"/>
        <v>149300.38924601788</v>
      </c>
      <c r="Q366" s="23">
        <f t="shared" si="53"/>
        <v>3005785.1283191079</v>
      </c>
      <c r="R366" s="23">
        <f t="shared" si="54"/>
        <v>3188518.9636635701</v>
      </c>
      <c r="S366" s="23">
        <f t="shared" si="55"/>
        <v>182733.83534446219</v>
      </c>
      <c r="T366" s="16">
        <f>IFERROR(INDEX(Cost_Components!$R$2:$R$29,MATCH(E366,Cost_Components!$A$2:$A$29,0)),"")</f>
        <v>1</v>
      </c>
      <c r="U366" s="26">
        <f>IFERROR(INDEX(Cost_Components!$Q$2:$Q$29,MATCH(E366,Cost_Components!$A$2:$A$29,0)),"")</f>
        <v>2023</v>
      </c>
      <c r="V366" s="30">
        <f>1/(1+Calculation_Assumptions!$B$5)^(B366-Calculation_Assumptions!$B$2)</f>
        <v>1</v>
      </c>
      <c r="W366" s="23">
        <f t="shared" si="56"/>
        <v>3005785.1283191079</v>
      </c>
      <c r="X366" s="23">
        <f t="shared" si="57"/>
        <v>3188518.9636635701</v>
      </c>
      <c r="Y366" s="23">
        <f t="shared" si="58"/>
        <v>182733.83534446219</v>
      </c>
      <c r="Z366" s="17">
        <f>IFERROR(INDEX(Cost_Components!$T$2:$T$29,MATCH(E366,Cost_Components!$A$2:$A$29,0)),"")</f>
        <v>0.8</v>
      </c>
      <c r="AA366" s="26">
        <f>IFERROR(INDEX(Cost_Components!$U$2:$U$29,MATCH(E366,Cost_Components!$A$2:$A$29,0)),"")</f>
        <v>2025</v>
      </c>
      <c r="AB366" s="26">
        <f>IFERROR(INDEX(Cost_Components!$V$2:$V$29,MATCH(E366,Cost_Components!$A$2:$A$29,0)),"")</f>
        <v>2050</v>
      </c>
      <c r="AC366" s="26">
        <f>IFERROR(INDEX(Cost_Components!$M$2:$M$29,MATCH(E366,Cost_Components!$A$2:$A$29,0)),"")</f>
        <v>30</v>
      </c>
      <c r="AD366" s="26">
        <f>IFERROR(INDEX(Cost_Components!$N$2:$N$29,MATCH(E366,Cost_Components!$A$2:$A$29,0)),"")</f>
        <v>95</v>
      </c>
      <c r="AE366" s="16" t="str">
        <f>IFERROR(INDEX(Cost_Components!$O$2:$O$29,MATCH(E366,Cost_Components!$A$2:$A$29,0)),"")</f>
        <v>Both</v>
      </c>
      <c r="AF366" s="11">
        <v>287116.13316541899</v>
      </c>
      <c r="AG366" s="11">
        <v>287116.13316541899</v>
      </c>
      <c r="AH366" s="23">
        <f t="shared" si="59"/>
        <v>1</v>
      </c>
    </row>
    <row r="367" spans="1:34" hidden="1">
      <c r="A367" t="s">
        <v>247</v>
      </c>
      <c r="B367" s="20">
        <v>2026</v>
      </c>
      <c r="C367" t="s">
        <v>247</v>
      </c>
      <c r="D367" t="s">
        <v>222</v>
      </c>
      <c r="E367" s="22" t="s">
        <v>337</v>
      </c>
      <c r="F367" s="22" t="s">
        <v>338</v>
      </c>
      <c r="G367" s="22" t="s">
        <v>248</v>
      </c>
      <c r="H367" s="22" t="s">
        <v>237</v>
      </c>
      <c r="I367" s="22" t="s">
        <v>212</v>
      </c>
      <c r="J367" s="17">
        <f>IFERROR(INDEX(Cost_Components!$K$2:$K$29,MATCH(E367,Cost_Components!$A$2:$A$29,0)),"")</f>
        <v>0.52</v>
      </c>
      <c r="K367" s="17">
        <f t="shared" si="50"/>
        <v>0.34769230769230769</v>
      </c>
      <c r="L367" s="17">
        <f>IFERROR(INDEX(Cost_Components!$S$2:$S$29,MATCH(E367,Cost_Components!$A$2:$A$29,0)),"")</f>
        <v>0.31</v>
      </c>
      <c r="M367" s="28">
        <f>IFERROR(INDEX(Cost_Components!$L$2:$L$29,MATCH(E367,Cost_Components!$A$2:$A$29,0)),"")</f>
        <v>1</v>
      </c>
      <c r="N367" s="29">
        <f>IFERROR(INDEX(Cost_Components!$P$2:$P$29,MATCH(E367,Cost_Components!$A$2:$A$29,0)),"")</f>
        <v>64.94344126</v>
      </c>
      <c r="O367" s="23">
        <f t="shared" si="51"/>
        <v>152822.73330114441</v>
      </c>
      <c r="P367" s="23">
        <f t="shared" si="52"/>
        <v>152822.73330114441</v>
      </c>
      <c r="Q367" s="23">
        <f t="shared" si="53"/>
        <v>3076698.6030340106</v>
      </c>
      <c r="R367" s="23">
        <f t="shared" si="54"/>
        <v>3450788.507621272</v>
      </c>
      <c r="S367" s="23">
        <f t="shared" si="55"/>
        <v>374089.90458726138</v>
      </c>
      <c r="T367" s="16">
        <f>IFERROR(INDEX(Cost_Components!$R$2:$R$29,MATCH(E367,Cost_Components!$A$2:$A$29,0)),"")</f>
        <v>1</v>
      </c>
      <c r="U367" s="26">
        <f>IFERROR(INDEX(Cost_Components!$Q$2:$Q$29,MATCH(E367,Cost_Components!$A$2:$A$29,0)),"")</f>
        <v>2023</v>
      </c>
      <c r="V367" s="30">
        <f>1/(1+Calculation_Assumptions!$B$5)^(B367-Calculation_Assumptions!$B$2)</f>
        <v>0.970873786407767</v>
      </c>
      <c r="W367" s="23">
        <f t="shared" si="56"/>
        <v>2987086.022363117</v>
      </c>
      <c r="X367" s="23">
        <f t="shared" si="57"/>
        <v>3350280.1044866717</v>
      </c>
      <c r="Y367" s="23">
        <f t="shared" si="58"/>
        <v>363194.08212355472</v>
      </c>
      <c r="Z367" s="17">
        <f>IFERROR(INDEX(Cost_Components!$T$2:$T$29,MATCH(E367,Cost_Components!$A$2:$A$29,0)),"")</f>
        <v>0.8</v>
      </c>
      <c r="AA367" s="26">
        <f>IFERROR(INDEX(Cost_Components!$U$2:$U$29,MATCH(E367,Cost_Components!$A$2:$A$29,0)),"")</f>
        <v>2025</v>
      </c>
      <c r="AB367" s="26">
        <f>IFERROR(INDEX(Cost_Components!$V$2:$V$29,MATCH(E367,Cost_Components!$A$2:$A$29,0)),"")</f>
        <v>2050</v>
      </c>
      <c r="AC367" s="26">
        <f>IFERROR(INDEX(Cost_Components!$M$2:$M$29,MATCH(E367,Cost_Components!$A$2:$A$29,0)),"")</f>
        <v>30</v>
      </c>
      <c r="AD367" s="26">
        <f>IFERROR(INDEX(Cost_Components!$N$2:$N$29,MATCH(E367,Cost_Components!$A$2:$A$29,0)),"")</f>
        <v>95</v>
      </c>
      <c r="AE367" s="16" t="str">
        <f>IFERROR(INDEX(Cost_Components!$O$2:$O$29,MATCH(E367,Cost_Components!$A$2:$A$29,0)),"")</f>
        <v>Both</v>
      </c>
      <c r="AF367" s="11">
        <v>293889.87173297</v>
      </c>
      <c r="AG367" s="11">
        <v>293889.87173297</v>
      </c>
      <c r="AH367" s="23">
        <f t="shared" si="59"/>
        <v>1</v>
      </c>
    </row>
    <row r="368" spans="1:34" hidden="1">
      <c r="A368" t="s">
        <v>247</v>
      </c>
      <c r="B368" s="20">
        <v>2027</v>
      </c>
      <c r="C368" t="s">
        <v>247</v>
      </c>
      <c r="D368" t="s">
        <v>222</v>
      </c>
      <c r="E368" s="22" t="s">
        <v>337</v>
      </c>
      <c r="F368" s="22" t="s">
        <v>338</v>
      </c>
      <c r="G368" s="22" t="s">
        <v>248</v>
      </c>
      <c r="H368" s="22" t="s">
        <v>237</v>
      </c>
      <c r="I368" s="22" t="s">
        <v>212</v>
      </c>
      <c r="J368" s="17">
        <f>IFERROR(INDEX(Cost_Components!$K$2:$K$29,MATCH(E368,Cost_Components!$A$2:$A$29,0)),"")</f>
        <v>0.52</v>
      </c>
      <c r="K368" s="17">
        <f t="shared" si="50"/>
        <v>0.36653846153846154</v>
      </c>
      <c r="L368" s="17">
        <f>IFERROR(INDEX(Cost_Components!$S$2:$S$29,MATCH(E368,Cost_Components!$A$2:$A$29,0)),"")</f>
        <v>0.31</v>
      </c>
      <c r="M368" s="28">
        <f>IFERROR(INDEX(Cost_Components!$L$2:$L$29,MATCH(E368,Cost_Components!$A$2:$A$29,0)),"")</f>
        <v>1</v>
      </c>
      <c r="N368" s="29">
        <f>IFERROR(INDEX(Cost_Components!$P$2:$P$29,MATCH(E368,Cost_Components!$A$2:$A$29,0)),"")</f>
        <v>64.94344126</v>
      </c>
      <c r="O368" s="23">
        <f t="shared" si="51"/>
        <v>156698.20674790881</v>
      </c>
      <c r="P368" s="23">
        <f t="shared" si="52"/>
        <v>156698.18076041169</v>
      </c>
      <c r="Q368" s="23">
        <f t="shared" si="53"/>
        <v>3154720.9203064241</v>
      </c>
      <c r="R368" s="23">
        <f t="shared" si="54"/>
        <v>3730086.2725240709</v>
      </c>
      <c r="S368" s="23">
        <f t="shared" si="55"/>
        <v>575365.35221764678</v>
      </c>
      <c r="T368" s="16">
        <f>IFERROR(INDEX(Cost_Components!$R$2:$R$29,MATCH(E368,Cost_Components!$A$2:$A$29,0)),"")</f>
        <v>1</v>
      </c>
      <c r="U368" s="26">
        <f>IFERROR(INDEX(Cost_Components!$Q$2:$Q$29,MATCH(E368,Cost_Components!$A$2:$A$29,0)),"")</f>
        <v>2023</v>
      </c>
      <c r="V368" s="30">
        <f>1/(1+Calculation_Assumptions!$B$5)^(B368-Calculation_Assumptions!$B$2)</f>
        <v>0.94259590913375435</v>
      </c>
      <c r="W368" s="23">
        <f t="shared" si="56"/>
        <v>2973627.0339395083</v>
      </c>
      <c r="X368" s="23">
        <f t="shared" si="57"/>
        <v>3515964.0611971635</v>
      </c>
      <c r="Y368" s="23">
        <f t="shared" si="58"/>
        <v>542337.02725765551</v>
      </c>
      <c r="Z368" s="17">
        <f>IFERROR(INDEX(Cost_Components!$T$2:$T$29,MATCH(E368,Cost_Components!$A$2:$A$29,0)),"")</f>
        <v>0.8</v>
      </c>
      <c r="AA368" s="26">
        <f>IFERROR(INDEX(Cost_Components!$U$2:$U$29,MATCH(E368,Cost_Components!$A$2:$A$29,0)),"")</f>
        <v>2025</v>
      </c>
      <c r="AB368" s="26">
        <f>IFERROR(INDEX(Cost_Components!$V$2:$V$29,MATCH(E368,Cost_Components!$A$2:$A$29,0)),"")</f>
        <v>2050</v>
      </c>
      <c r="AC368" s="26">
        <f>IFERROR(INDEX(Cost_Components!$M$2:$M$29,MATCH(E368,Cost_Components!$A$2:$A$29,0)),"")</f>
        <v>30</v>
      </c>
      <c r="AD368" s="26">
        <f>IFERROR(INDEX(Cost_Components!$N$2:$N$29,MATCH(E368,Cost_Components!$A$2:$A$29,0)),"")</f>
        <v>95</v>
      </c>
      <c r="AE368" s="16" t="str">
        <f>IFERROR(INDEX(Cost_Components!$O$2:$O$29,MATCH(E368,Cost_Components!$A$2:$A$29,0)),"")</f>
        <v>Both</v>
      </c>
      <c r="AF368" s="11">
        <v>301342.70528444002</v>
      </c>
      <c r="AG368" s="11">
        <v>301342.65530848398</v>
      </c>
      <c r="AH368" s="23">
        <f t="shared" si="59"/>
        <v>1</v>
      </c>
    </row>
    <row r="369" spans="1:34" hidden="1">
      <c r="A369" t="s">
        <v>247</v>
      </c>
      <c r="B369" s="20">
        <v>2028</v>
      </c>
      <c r="C369" t="s">
        <v>247</v>
      </c>
      <c r="D369" t="s">
        <v>222</v>
      </c>
      <c r="E369" s="22" t="s">
        <v>337</v>
      </c>
      <c r="F369" s="22" t="s">
        <v>338</v>
      </c>
      <c r="G369" s="22" t="s">
        <v>248</v>
      </c>
      <c r="H369" s="22" t="s">
        <v>237</v>
      </c>
      <c r="I369" s="22" t="s">
        <v>212</v>
      </c>
      <c r="J369" s="17">
        <f>IFERROR(INDEX(Cost_Components!$K$2:$K$29,MATCH(E369,Cost_Components!$A$2:$A$29,0)),"")</f>
        <v>0.52</v>
      </c>
      <c r="K369" s="17">
        <f t="shared" si="50"/>
        <v>0.38538461538461538</v>
      </c>
      <c r="L369" s="17">
        <f>IFERROR(INDEX(Cost_Components!$S$2:$S$29,MATCH(E369,Cost_Components!$A$2:$A$29,0)),"")</f>
        <v>0.31</v>
      </c>
      <c r="M369" s="28">
        <f>IFERROR(INDEX(Cost_Components!$L$2:$L$29,MATCH(E369,Cost_Components!$A$2:$A$29,0)),"")</f>
        <v>1</v>
      </c>
      <c r="N369" s="29">
        <f>IFERROR(INDEX(Cost_Components!$P$2:$P$29,MATCH(E369,Cost_Components!$A$2:$A$29,0)),"")</f>
        <v>64.94344126</v>
      </c>
      <c r="O369" s="23">
        <f t="shared" si="51"/>
        <v>160746.09070070877</v>
      </c>
      <c r="P369" s="23">
        <f t="shared" si="52"/>
        <v>160745.99629362562</v>
      </c>
      <c r="Q369" s="23">
        <f t="shared" si="53"/>
        <v>3236213.4321033284</v>
      </c>
      <c r="R369" s="23">
        <f t="shared" si="54"/>
        <v>4023185.8106901939</v>
      </c>
      <c r="S369" s="23">
        <f t="shared" si="55"/>
        <v>786972.3785868655</v>
      </c>
      <c r="T369" s="16">
        <f>IFERROR(INDEX(Cost_Components!$R$2:$R$29,MATCH(E369,Cost_Components!$A$2:$A$29,0)),"")</f>
        <v>1</v>
      </c>
      <c r="U369" s="26">
        <f>IFERROR(INDEX(Cost_Components!$Q$2:$Q$29,MATCH(E369,Cost_Components!$A$2:$A$29,0)),"")</f>
        <v>2023</v>
      </c>
      <c r="V369" s="30">
        <f>1/(1+Calculation_Assumptions!$B$5)^(B369-Calculation_Assumptions!$B$2)</f>
        <v>0.91514165935315961</v>
      </c>
      <c r="W369" s="23">
        <f t="shared" si="56"/>
        <v>2961593.7302760235</v>
      </c>
      <c r="X369" s="23">
        <f t="shared" si="57"/>
        <v>3681784.9386811107</v>
      </c>
      <c r="Y369" s="23">
        <f t="shared" si="58"/>
        <v>720191.208405087</v>
      </c>
      <c r="Z369" s="17">
        <f>IFERROR(INDEX(Cost_Components!$T$2:$T$29,MATCH(E369,Cost_Components!$A$2:$A$29,0)),"")</f>
        <v>0.8</v>
      </c>
      <c r="AA369" s="26">
        <f>IFERROR(INDEX(Cost_Components!$U$2:$U$29,MATCH(E369,Cost_Components!$A$2:$A$29,0)),"")</f>
        <v>2025</v>
      </c>
      <c r="AB369" s="26">
        <f>IFERROR(INDEX(Cost_Components!$V$2:$V$29,MATCH(E369,Cost_Components!$A$2:$A$29,0)),"")</f>
        <v>2050</v>
      </c>
      <c r="AC369" s="26">
        <f>IFERROR(INDEX(Cost_Components!$M$2:$M$29,MATCH(E369,Cost_Components!$A$2:$A$29,0)),"")</f>
        <v>30</v>
      </c>
      <c r="AD369" s="26">
        <f>IFERROR(INDEX(Cost_Components!$N$2:$N$29,MATCH(E369,Cost_Components!$A$2:$A$29,0)),"")</f>
        <v>95</v>
      </c>
      <c r="AE369" s="16" t="str">
        <f>IFERROR(INDEX(Cost_Components!$O$2:$O$29,MATCH(E369,Cost_Components!$A$2:$A$29,0)),"")</f>
        <v>Both</v>
      </c>
      <c r="AF369" s="11">
        <v>309127.09750136302</v>
      </c>
      <c r="AG369" s="11">
        <v>309126.91594928002</v>
      </c>
      <c r="AH369" s="23">
        <f t="shared" si="59"/>
        <v>1</v>
      </c>
    </row>
    <row r="370" spans="1:34" hidden="1">
      <c r="A370" t="s">
        <v>247</v>
      </c>
      <c r="B370" s="20">
        <v>2029</v>
      </c>
      <c r="C370" t="s">
        <v>247</v>
      </c>
      <c r="D370" t="s">
        <v>222</v>
      </c>
      <c r="E370" s="22" t="s">
        <v>337</v>
      </c>
      <c r="F370" s="22" t="s">
        <v>338</v>
      </c>
      <c r="G370" s="22" t="s">
        <v>248</v>
      </c>
      <c r="H370" s="22" t="s">
        <v>237</v>
      </c>
      <c r="I370" s="22" t="s">
        <v>212</v>
      </c>
      <c r="J370" s="17">
        <f>IFERROR(INDEX(Cost_Components!$K$2:$K$29,MATCH(E370,Cost_Components!$A$2:$A$29,0)),"")</f>
        <v>0.52</v>
      </c>
      <c r="K370" s="17">
        <f t="shared" si="50"/>
        <v>0.40423076923076923</v>
      </c>
      <c r="L370" s="17">
        <f>IFERROR(INDEX(Cost_Components!$S$2:$S$29,MATCH(E370,Cost_Components!$A$2:$A$29,0)),"")</f>
        <v>0.31</v>
      </c>
      <c r="M370" s="28">
        <f>IFERROR(INDEX(Cost_Components!$L$2:$L$29,MATCH(E370,Cost_Components!$A$2:$A$29,0)),"")</f>
        <v>1</v>
      </c>
      <c r="N370" s="29">
        <f>IFERROR(INDEX(Cost_Components!$P$2:$P$29,MATCH(E370,Cost_Components!$A$2:$A$29,0)),"")</f>
        <v>64.94344126</v>
      </c>
      <c r="O370" s="23">
        <f t="shared" si="51"/>
        <v>164904.9162105743</v>
      </c>
      <c r="P370" s="23">
        <f t="shared" si="52"/>
        <v>164904.69862143733</v>
      </c>
      <c r="Q370" s="23">
        <f t="shared" si="53"/>
        <v>3319938.3686099886</v>
      </c>
      <c r="R370" s="23">
        <f t="shared" si="54"/>
        <v>4329106.4881216902</v>
      </c>
      <c r="S370" s="23">
        <f t="shared" si="55"/>
        <v>1009168.1195117016</v>
      </c>
      <c r="T370" s="16">
        <f>IFERROR(INDEX(Cost_Components!$R$2:$R$29,MATCH(E370,Cost_Components!$A$2:$A$29,0)),"")</f>
        <v>1</v>
      </c>
      <c r="U370" s="26">
        <f>IFERROR(INDEX(Cost_Components!$Q$2:$Q$29,MATCH(E370,Cost_Components!$A$2:$A$29,0)),"")</f>
        <v>2023</v>
      </c>
      <c r="V370" s="30">
        <f>1/(1+Calculation_Assumptions!$B$5)^(B370-Calculation_Assumptions!$B$2)</f>
        <v>0.888487047915689</v>
      </c>
      <c r="W370" s="23">
        <f t="shared" si="56"/>
        <v>2949722.2403883175</v>
      </c>
      <c r="X370" s="23">
        <f t="shared" si="57"/>
        <v>3846355.0437438963</v>
      </c>
      <c r="Y370" s="23">
        <f t="shared" si="58"/>
        <v>896632.80335557903</v>
      </c>
      <c r="Z370" s="17">
        <f>IFERROR(INDEX(Cost_Components!$T$2:$T$29,MATCH(E370,Cost_Components!$A$2:$A$29,0)),"")</f>
        <v>0.8</v>
      </c>
      <c r="AA370" s="26">
        <f>IFERROR(INDEX(Cost_Components!$U$2:$U$29,MATCH(E370,Cost_Components!$A$2:$A$29,0)),"")</f>
        <v>2025</v>
      </c>
      <c r="AB370" s="26">
        <f>IFERROR(INDEX(Cost_Components!$V$2:$V$29,MATCH(E370,Cost_Components!$A$2:$A$29,0)),"")</f>
        <v>2050</v>
      </c>
      <c r="AC370" s="26">
        <f>IFERROR(INDEX(Cost_Components!$M$2:$M$29,MATCH(E370,Cost_Components!$A$2:$A$29,0)),"")</f>
        <v>30</v>
      </c>
      <c r="AD370" s="26">
        <f>IFERROR(INDEX(Cost_Components!$N$2:$N$29,MATCH(E370,Cost_Components!$A$2:$A$29,0)),"")</f>
        <v>95</v>
      </c>
      <c r="AE370" s="16" t="str">
        <f>IFERROR(INDEX(Cost_Components!$O$2:$O$29,MATCH(E370,Cost_Components!$A$2:$A$29,0)),"")</f>
        <v>Both</v>
      </c>
      <c r="AF370" s="11">
        <v>317124.83886648901</v>
      </c>
      <c r="AG370" s="11">
        <v>317124.420425841</v>
      </c>
      <c r="AH370" s="23">
        <f t="shared" si="59"/>
        <v>1</v>
      </c>
    </row>
    <row r="371" spans="1:34" hidden="1">
      <c r="A371" t="s">
        <v>247</v>
      </c>
      <c r="B371" s="20">
        <v>2030</v>
      </c>
      <c r="C371" t="s">
        <v>247</v>
      </c>
      <c r="D371" t="s">
        <v>222</v>
      </c>
      <c r="E371" s="22" t="s">
        <v>337</v>
      </c>
      <c r="F371" s="22" t="s">
        <v>338</v>
      </c>
      <c r="G371" s="22" t="s">
        <v>248</v>
      </c>
      <c r="H371" s="22" t="s">
        <v>237</v>
      </c>
      <c r="I371" s="22" t="s">
        <v>212</v>
      </c>
      <c r="J371" s="17">
        <f>IFERROR(INDEX(Cost_Components!$K$2:$K$29,MATCH(E371,Cost_Components!$A$2:$A$29,0)),"")</f>
        <v>0.52</v>
      </c>
      <c r="K371" s="17">
        <f t="shared" si="50"/>
        <v>0.42307692307692307</v>
      </c>
      <c r="L371" s="17">
        <f>IFERROR(INDEX(Cost_Components!$S$2:$S$29,MATCH(E371,Cost_Components!$A$2:$A$29,0)),"")</f>
        <v>0.31</v>
      </c>
      <c r="M371" s="28">
        <f>IFERROR(INDEX(Cost_Components!$L$2:$L$29,MATCH(E371,Cost_Components!$A$2:$A$29,0)),"")</f>
        <v>1</v>
      </c>
      <c r="N371" s="29">
        <f>IFERROR(INDEX(Cost_Components!$P$2:$P$29,MATCH(E371,Cost_Components!$A$2:$A$29,0)),"")</f>
        <v>64.94344126</v>
      </c>
      <c r="O371" s="23">
        <f t="shared" si="51"/>
        <v>169147.38407986227</v>
      </c>
      <c r="P371" s="23">
        <f t="shared" si="52"/>
        <v>169146.97887623069</v>
      </c>
      <c r="Q371" s="23">
        <f t="shared" si="53"/>
        <v>3405345.9349560337</v>
      </c>
      <c r="R371" s="23">
        <f t="shared" si="54"/>
        <v>4647505.585577121</v>
      </c>
      <c r="S371" s="23">
        <f t="shared" si="55"/>
        <v>1242159.6506210873</v>
      </c>
      <c r="T371" s="16">
        <f>IFERROR(INDEX(Cost_Components!$R$2:$R$29,MATCH(E371,Cost_Components!$A$2:$A$29,0)),"")</f>
        <v>1</v>
      </c>
      <c r="U371" s="26">
        <f>IFERROR(INDEX(Cost_Components!$Q$2:$Q$29,MATCH(E371,Cost_Components!$A$2:$A$29,0)),"")</f>
        <v>2023</v>
      </c>
      <c r="V371" s="30">
        <f>1/(1+Calculation_Assumptions!$B$5)^(B371-Calculation_Assumptions!$B$2)</f>
        <v>0.86260878438416411</v>
      </c>
      <c r="W371" s="23">
        <f t="shared" si="56"/>
        <v>2937481.3173599788</v>
      </c>
      <c r="X371" s="23">
        <f t="shared" si="57"/>
        <v>4008979.1435932931</v>
      </c>
      <c r="Y371" s="23">
        <f t="shared" si="58"/>
        <v>1071497.8262333141</v>
      </c>
      <c r="Z371" s="17">
        <f>IFERROR(INDEX(Cost_Components!$T$2:$T$29,MATCH(E371,Cost_Components!$A$2:$A$29,0)),"")</f>
        <v>0.8</v>
      </c>
      <c r="AA371" s="26">
        <f>IFERROR(INDEX(Cost_Components!$U$2:$U$29,MATCH(E371,Cost_Components!$A$2:$A$29,0)),"")</f>
        <v>2025</v>
      </c>
      <c r="AB371" s="26">
        <f>IFERROR(INDEX(Cost_Components!$V$2:$V$29,MATCH(E371,Cost_Components!$A$2:$A$29,0)),"")</f>
        <v>2050</v>
      </c>
      <c r="AC371" s="26">
        <f>IFERROR(INDEX(Cost_Components!$M$2:$M$29,MATCH(E371,Cost_Components!$A$2:$A$29,0)),"")</f>
        <v>30</v>
      </c>
      <c r="AD371" s="26">
        <f>IFERROR(INDEX(Cost_Components!$N$2:$N$29,MATCH(E371,Cost_Components!$A$2:$A$29,0)),"")</f>
        <v>95</v>
      </c>
      <c r="AE371" s="16" t="str">
        <f>IFERROR(INDEX(Cost_Components!$O$2:$O$29,MATCH(E371,Cost_Components!$A$2:$A$29,0)),"")</f>
        <v>Both</v>
      </c>
      <c r="AF371" s="11">
        <v>325283.43092281203</v>
      </c>
      <c r="AG371" s="11">
        <v>325282.65168505901</v>
      </c>
      <c r="AH371" s="23">
        <f t="shared" si="59"/>
        <v>1</v>
      </c>
    </row>
    <row r="372" spans="1:34" hidden="1">
      <c r="A372" t="s">
        <v>247</v>
      </c>
      <c r="B372" s="20">
        <v>2031</v>
      </c>
      <c r="C372" t="s">
        <v>247</v>
      </c>
      <c r="D372" t="s">
        <v>222</v>
      </c>
      <c r="E372" s="22" t="s">
        <v>337</v>
      </c>
      <c r="F372" s="22" t="s">
        <v>338</v>
      </c>
      <c r="G372" s="22" t="s">
        <v>248</v>
      </c>
      <c r="H372" s="22" t="s">
        <v>237</v>
      </c>
      <c r="I372" s="22" t="s">
        <v>212</v>
      </c>
      <c r="J372" s="17">
        <f>IFERROR(INDEX(Cost_Components!$K$2:$K$29,MATCH(E372,Cost_Components!$A$2:$A$29,0)),"")</f>
        <v>0.52</v>
      </c>
      <c r="K372" s="17">
        <f t="shared" si="50"/>
        <v>0.44192307692307692</v>
      </c>
      <c r="L372" s="17">
        <f>IFERROR(INDEX(Cost_Components!$S$2:$S$29,MATCH(E372,Cost_Components!$A$2:$A$29,0)),"")</f>
        <v>0.31</v>
      </c>
      <c r="M372" s="28">
        <f>IFERROR(INDEX(Cost_Components!$L$2:$L$29,MATCH(E372,Cost_Components!$A$2:$A$29,0)),"")</f>
        <v>1</v>
      </c>
      <c r="N372" s="29">
        <f>IFERROR(INDEX(Cost_Components!$P$2:$P$29,MATCH(E372,Cost_Components!$A$2:$A$29,0)),"")</f>
        <v>64.94344126</v>
      </c>
      <c r="O372" s="23">
        <f t="shared" si="51"/>
        <v>173462.09425080798</v>
      </c>
      <c r="P372" s="23">
        <f t="shared" si="52"/>
        <v>173461.42947002532</v>
      </c>
      <c r="Q372" s="23">
        <f t="shared" si="53"/>
        <v>3492206.4682552889</v>
      </c>
      <c r="R372" s="23">
        <f t="shared" si="54"/>
        <v>4978363.0395412333</v>
      </c>
      <c r="S372" s="23">
        <f t="shared" si="55"/>
        <v>1486156.5712859444</v>
      </c>
      <c r="T372" s="16">
        <f>IFERROR(INDEX(Cost_Components!$R$2:$R$29,MATCH(E372,Cost_Components!$A$2:$A$29,0)),"")</f>
        <v>1</v>
      </c>
      <c r="U372" s="26">
        <f>IFERROR(INDEX(Cost_Components!$Q$2:$Q$29,MATCH(E372,Cost_Components!$A$2:$A$29,0)),"")</f>
        <v>2023</v>
      </c>
      <c r="V372" s="30">
        <f>1/(1+Calculation_Assumptions!$B$5)^(B372-Calculation_Assumptions!$B$2)</f>
        <v>0.83748425668365445</v>
      </c>
      <c r="W372" s="23">
        <f t="shared" si="56"/>
        <v>2924667.9382526306</v>
      </c>
      <c r="X372" s="23">
        <f t="shared" si="57"/>
        <v>4169300.6696715686</v>
      </c>
      <c r="Y372" s="23">
        <f t="shared" si="58"/>
        <v>1244632.7314189377</v>
      </c>
      <c r="Z372" s="17">
        <f>IFERROR(INDEX(Cost_Components!$T$2:$T$29,MATCH(E372,Cost_Components!$A$2:$A$29,0)),"")</f>
        <v>0.8</v>
      </c>
      <c r="AA372" s="26">
        <f>IFERROR(INDEX(Cost_Components!$U$2:$U$29,MATCH(E372,Cost_Components!$A$2:$A$29,0)),"")</f>
        <v>2025</v>
      </c>
      <c r="AB372" s="26">
        <f>IFERROR(INDEX(Cost_Components!$V$2:$V$29,MATCH(E372,Cost_Components!$A$2:$A$29,0)),"")</f>
        <v>2050</v>
      </c>
      <c r="AC372" s="26">
        <f>IFERROR(INDEX(Cost_Components!$M$2:$M$29,MATCH(E372,Cost_Components!$A$2:$A$29,0)),"")</f>
        <v>30</v>
      </c>
      <c r="AD372" s="26">
        <f>IFERROR(INDEX(Cost_Components!$N$2:$N$29,MATCH(E372,Cost_Components!$A$2:$A$29,0)),"")</f>
        <v>95</v>
      </c>
      <c r="AE372" s="16" t="str">
        <f>IFERROR(INDEX(Cost_Components!$O$2:$O$29,MATCH(E372,Cost_Components!$A$2:$A$29,0)),"")</f>
        <v>Both</v>
      </c>
      <c r="AF372" s="11">
        <v>333580.95048232301</v>
      </c>
      <c r="AG372" s="11">
        <v>333579.67205774097</v>
      </c>
      <c r="AH372" s="23">
        <f t="shared" si="59"/>
        <v>1</v>
      </c>
    </row>
    <row r="373" spans="1:34" hidden="1">
      <c r="A373" t="s">
        <v>247</v>
      </c>
      <c r="B373" s="20">
        <v>2032</v>
      </c>
      <c r="C373" t="s">
        <v>247</v>
      </c>
      <c r="D373" t="s">
        <v>222</v>
      </c>
      <c r="E373" s="22" t="s">
        <v>337</v>
      </c>
      <c r="F373" s="22" t="s">
        <v>338</v>
      </c>
      <c r="G373" s="22" t="s">
        <v>248</v>
      </c>
      <c r="H373" s="22" t="s">
        <v>237</v>
      </c>
      <c r="I373" s="22" t="s">
        <v>212</v>
      </c>
      <c r="J373" s="17">
        <f>IFERROR(INDEX(Cost_Components!$K$2:$K$29,MATCH(E373,Cost_Components!$A$2:$A$29,0)),"")</f>
        <v>0.52</v>
      </c>
      <c r="K373" s="17">
        <f t="shared" si="50"/>
        <v>0.46076923076923082</v>
      </c>
      <c r="L373" s="17">
        <f>IFERROR(INDEX(Cost_Components!$S$2:$S$29,MATCH(E373,Cost_Components!$A$2:$A$29,0)),"")</f>
        <v>0.31</v>
      </c>
      <c r="M373" s="28">
        <f>IFERROR(INDEX(Cost_Components!$L$2:$L$29,MATCH(E373,Cost_Components!$A$2:$A$29,0)),"")</f>
        <v>1</v>
      </c>
      <c r="N373" s="29">
        <f>IFERROR(INDEX(Cost_Components!$P$2:$P$29,MATCH(E373,Cost_Components!$A$2:$A$29,0)),"")</f>
        <v>64.94344126</v>
      </c>
      <c r="O373" s="23">
        <f t="shared" si="51"/>
        <v>177846.35270727417</v>
      </c>
      <c r="P373" s="23">
        <f t="shared" si="52"/>
        <v>177845.35120371811</v>
      </c>
      <c r="Q373" s="23">
        <f t="shared" si="53"/>
        <v>3580465.6269714488</v>
      </c>
      <c r="R373" s="23">
        <f t="shared" si="54"/>
        <v>5321863.4938843939</v>
      </c>
      <c r="S373" s="23">
        <f t="shared" si="55"/>
        <v>1741397.8669129452</v>
      </c>
      <c r="T373" s="16">
        <f>IFERROR(INDEX(Cost_Components!$R$2:$R$29,MATCH(E373,Cost_Components!$A$2:$A$29,0)),"")</f>
        <v>1</v>
      </c>
      <c r="U373" s="26">
        <f>IFERROR(INDEX(Cost_Components!$Q$2:$Q$29,MATCH(E373,Cost_Components!$A$2:$A$29,0)),"")</f>
        <v>2023</v>
      </c>
      <c r="V373" s="30">
        <f>1/(1+Calculation_Assumptions!$B$5)^(B373-Calculation_Assumptions!$B$2)</f>
        <v>0.81309151134335378</v>
      </c>
      <c r="W373" s="23">
        <f t="shared" si="56"/>
        <v>2911246.2079471438</v>
      </c>
      <c r="X373" s="23">
        <f t="shared" si="57"/>
        <v>4327162.0314054834</v>
      </c>
      <c r="Y373" s="23">
        <f t="shared" si="58"/>
        <v>1415915.8234583391</v>
      </c>
      <c r="Z373" s="17">
        <f>IFERROR(INDEX(Cost_Components!$T$2:$T$29,MATCH(E373,Cost_Components!$A$2:$A$29,0)),"")</f>
        <v>0.8</v>
      </c>
      <c r="AA373" s="26">
        <f>IFERROR(INDEX(Cost_Components!$U$2:$U$29,MATCH(E373,Cost_Components!$A$2:$A$29,0)),"")</f>
        <v>2025</v>
      </c>
      <c r="AB373" s="26">
        <f>IFERROR(INDEX(Cost_Components!$V$2:$V$29,MATCH(E373,Cost_Components!$A$2:$A$29,0)),"")</f>
        <v>2050</v>
      </c>
      <c r="AC373" s="26">
        <f>IFERROR(INDEX(Cost_Components!$M$2:$M$29,MATCH(E373,Cost_Components!$A$2:$A$29,0)),"")</f>
        <v>30</v>
      </c>
      <c r="AD373" s="26">
        <f>IFERROR(INDEX(Cost_Components!$N$2:$N$29,MATCH(E373,Cost_Components!$A$2:$A$29,0)),"")</f>
        <v>95</v>
      </c>
      <c r="AE373" s="16" t="str">
        <f>IFERROR(INDEX(Cost_Components!$O$2:$O$29,MATCH(E373,Cost_Components!$A$2:$A$29,0)),"")</f>
        <v>Both</v>
      </c>
      <c r="AF373" s="11">
        <v>342012.21674475801</v>
      </c>
      <c r="AG373" s="11">
        <v>342010.29077638098</v>
      </c>
      <c r="AH373" s="23">
        <f t="shared" si="59"/>
        <v>1</v>
      </c>
    </row>
    <row r="374" spans="1:34" hidden="1">
      <c r="A374" t="s">
        <v>247</v>
      </c>
      <c r="B374" s="20">
        <v>2033</v>
      </c>
      <c r="C374" t="s">
        <v>247</v>
      </c>
      <c r="D374" t="s">
        <v>222</v>
      </c>
      <c r="E374" s="22" t="s">
        <v>337</v>
      </c>
      <c r="F374" s="22" t="s">
        <v>338</v>
      </c>
      <c r="G374" s="22" t="s">
        <v>248</v>
      </c>
      <c r="H374" s="22" t="s">
        <v>237</v>
      </c>
      <c r="I374" s="22" t="s">
        <v>212</v>
      </c>
      <c r="J374" s="17">
        <f>IFERROR(INDEX(Cost_Components!$K$2:$K$29,MATCH(E374,Cost_Components!$A$2:$A$29,0)),"")</f>
        <v>0.52</v>
      </c>
      <c r="K374" s="17">
        <f t="shared" si="50"/>
        <v>0.47961538461538467</v>
      </c>
      <c r="L374" s="17">
        <f>IFERROR(INDEX(Cost_Components!$S$2:$S$29,MATCH(E374,Cost_Components!$A$2:$A$29,0)),"")</f>
        <v>0.31</v>
      </c>
      <c r="M374" s="28">
        <f>IFERROR(INDEX(Cost_Components!$L$2:$L$29,MATCH(E374,Cost_Components!$A$2:$A$29,0)),"")</f>
        <v>1</v>
      </c>
      <c r="N374" s="29">
        <f>IFERROR(INDEX(Cost_Components!$P$2:$P$29,MATCH(E374,Cost_Components!$A$2:$A$29,0)),"")</f>
        <v>64.94344126</v>
      </c>
      <c r="O374" s="23">
        <f t="shared" si="51"/>
        <v>182289.20430641129</v>
      </c>
      <c r="P374" s="23">
        <f t="shared" si="52"/>
        <v>182287.78424378496</v>
      </c>
      <c r="Q374" s="23">
        <f t="shared" si="53"/>
        <v>3669902.7626200584</v>
      </c>
      <c r="R374" s="23">
        <f t="shared" si="54"/>
        <v>5677921.0867539756</v>
      </c>
      <c r="S374" s="23">
        <f t="shared" si="55"/>
        <v>2008018.3241339172</v>
      </c>
      <c r="T374" s="16">
        <f>IFERROR(INDEX(Cost_Components!$R$2:$R$29,MATCH(E374,Cost_Components!$A$2:$A$29,0)),"")</f>
        <v>1</v>
      </c>
      <c r="U374" s="26">
        <f>IFERROR(INDEX(Cost_Components!$Q$2:$Q$29,MATCH(E374,Cost_Components!$A$2:$A$29,0)),"")</f>
        <v>2023</v>
      </c>
      <c r="V374" s="30">
        <f>1/(1+Calculation_Assumptions!$B$5)^(B374-Calculation_Assumptions!$B$2)</f>
        <v>0.78940923431393573</v>
      </c>
      <c r="W374" s="23">
        <f t="shared" si="56"/>
        <v>2897055.1298464979</v>
      </c>
      <c r="X374" s="23">
        <f t="shared" si="57"/>
        <v>4482203.3375894055</v>
      </c>
      <c r="Y374" s="23">
        <f t="shared" si="58"/>
        <v>1585148.207742908</v>
      </c>
      <c r="Z374" s="17">
        <f>IFERROR(INDEX(Cost_Components!$T$2:$T$29,MATCH(E374,Cost_Components!$A$2:$A$29,0)),"")</f>
        <v>0.8</v>
      </c>
      <c r="AA374" s="26">
        <f>IFERROR(INDEX(Cost_Components!$U$2:$U$29,MATCH(E374,Cost_Components!$A$2:$A$29,0)),"")</f>
        <v>2025</v>
      </c>
      <c r="AB374" s="26">
        <f>IFERROR(INDEX(Cost_Components!$V$2:$V$29,MATCH(E374,Cost_Components!$A$2:$A$29,0)),"")</f>
        <v>2050</v>
      </c>
      <c r="AC374" s="26">
        <f>IFERROR(INDEX(Cost_Components!$M$2:$M$29,MATCH(E374,Cost_Components!$A$2:$A$29,0)),"")</f>
        <v>30</v>
      </c>
      <c r="AD374" s="26">
        <f>IFERROR(INDEX(Cost_Components!$N$2:$N$29,MATCH(E374,Cost_Components!$A$2:$A$29,0)),"")</f>
        <v>95</v>
      </c>
      <c r="AE374" s="16" t="str">
        <f>IFERROR(INDEX(Cost_Components!$O$2:$O$29,MATCH(E374,Cost_Components!$A$2:$A$29,0)),"")</f>
        <v>Both</v>
      </c>
      <c r="AF374" s="11">
        <v>350556.16212771402</v>
      </c>
      <c r="AG374" s="11">
        <v>350553.43123804801</v>
      </c>
      <c r="AH374" s="23">
        <f t="shared" si="59"/>
        <v>1</v>
      </c>
    </row>
    <row r="375" spans="1:34" hidden="1">
      <c r="A375" t="s">
        <v>247</v>
      </c>
      <c r="B375" s="20">
        <v>2034</v>
      </c>
      <c r="C375" t="s">
        <v>247</v>
      </c>
      <c r="D375" t="s">
        <v>222</v>
      </c>
      <c r="E375" s="22" t="s">
        <v>337</v>
      </c>
      <c r="F375" s="22" t="s">
        <v>338</v>
      </c>
      <c r="G375" s="22" t="s">
        <v>248</v>
      </c>
      <c r="H375" s="22" t="s">
        <v>237</v>
      </c>
      <c r="I375" s="22" t="s">
        <v>212</v>
      </c>
      <c r="J375" s="17">
        <f>IFERROR(INDEX(Cost_Components!$K$2:$K$29,MATCH(E375,Cost_Components!$A$2:$A$29,0)),"")</f>
        <v>0.52</v>
      </c>
      <c r="K375" s="17">
        <f t="shared" si="50"/>
        <v>0.49846153846153851</v>
      </c>
      <c r="L375" s="17">
        <f>IFERROR(INDEX(Cost_Components!$S$2:$S$29,MATCH(E375,Cost_Components!$A$2:$A$29,0)),"")</f>
        <v>0.31</v>
      </c>
      <c r="M375" s="28">
        <f>IFERROR(INDEX(Cost_Components!$L$2:$L$29,MATCH(E375,Cost_Components!$A$2:$A$29,0)),"")</f>
        <v>1</v>
      </c>
      <c r="N375" s="29">
        <f>IFERROR(INDEX(Cost_Components!$P$2:$P$29,MATCH(E375,Cost_Components!$A$2:$A$29,0)),"")</f>
        <v>64.94344126</v>
      </c>
      <c r="O375" s="23">
        <f t="shared" si="51"/>
        <v>186790.2157890595</v>
      </c>
      <c r="P375" s="23">
        <f t="shared" si="52"/>
        <v>186788.29208428584</v>
      </c>
      <c r="Q375" s="23">
        <f t="shared" si="53"/>
        <v>3760509.0872597774</v>
      </c>
      <c r="R375" s="23">
        <f t="shared" si="54"/>
        <v>6046736.9352012333</v>
      </c>
      <c r="S375" s="23">
        <f t="shared" si="55"/>
        <v>2286227.8479414559</v>
      </c>
      <c r="T375" s="16">
        <f>IFERROR(INDEX(Cost_Components!$R$2:$R$29,MATCH(E375,Cost_Components!$A$2:$A$29,0)),"")</f>
        <v>1</v>
      </c>
      <c r="U375" s="26">
        <f>IFERROR(INDEX(Cost_Components!$Q$2:$Q$29,MATCH(E375,Cost_Components!$A$2:$A$29,0)),"")</f>
        <v>2023</v>
      </c>
      <c r="V375" s="30">
        <f>1/(1+Calculation_Assumptions!$B$5)^(B375-Calculation_Assumptions!$B$2)</f>
        <v>0.76641673234362695</v>
      </c>
      <c r="W375" s="23">
        <f t="shared" si="56"/>
        <v>2882117.0866061538</v>
      </c>
      <c r="X375" s="23">
        <f t="shared" si="57"/>
        <v>4634320.3632184463</v>
      </c>
      <c r="Y375" s="23">
        <f t="shared" si="58"/>
        <v>1752203.276612293</v>
      </c>
      <c r="Z375" s="17">
        <f>IFERROR(INDEX(Cost_Components!$T$2:$T$29,MATCH(E375,Cost_Components!$A$2:$A$29,0)),"")</f>
        <v>0.8</v>
      </c>
      <c r="AA375" s="26">
        <f>IFERROR(INDEX(Cost_Components!$U$2:$U$29,MATCH(E375,Cost_Components!$A$2:$A$29,0)),"")</f>
        <v>2025</v>
      </c>
      <c r="AB375" s="26">
        <f>IFERROR(INDEX(Cost_Components!$V$2:$V$29,MATCH(E375,Cost_Components!$A$2:$A$29,0)),"")</f>
        <v>2050</v>
      </c>
      <c r="AC375" s="26">
        <f>IFERROR(INDEX(Cost_Components!$M$2:$M$29,MATCH(E375,Cost_Components!$A$2:$A$29,0)),"")</f>
        <v>30</v>
      </c>
      <c r="AD375" s="26">
        <f>IFERROR(INDEX(Cost_Components!$N$2:$N$29,MATCH(E375,Cost_Components!$A$2:$A$29,0)),"")</f>
        <v>95</v>
      </c>
      <c r="AE375" s="16" t="str">
        <f>IFERROR(INDEX(Cost_Components!$O$2:$O$29,MATCH(E375,Cost_Components!$A$2:$A$29,0)),"")</f>
        <v>Both</v>
      </c>
      <c r="AF375" s="11">
        <v>359211.95344049903</v>
      </c>
      <c r="AG375" s="11">
        <v>359208.25400824199</v>
      </c>
      <c r="AH375" s="23">
        <f t="shared" si="59"/>
        <v>1</v>
      </c>
    </row>
    <row r="376" spans="1:34" hidden="1">
      <c r="A376" t="s">
        <v>247</v>
      </c>
      <c r="B376" s="20">
        <v>2035</v>
      </c>
      <c r="C376" t="s">
        <v>247</v>
      </c>
      <c r="D376" t="s">
        <v>222</v>
      </c>
      <c r="E376" s="22" t="s">
        <v>337</v>
      </c>
      <c r="F376" s="22" t="s">
        <v>338</v>
      </c>
      <c r="G376" s="22" t="s">
        <v>248</v>
      </c>
      <c r="H376" s="22" t="s">
        <v>237</v>
      </c>
      <c r="I376" s="22" t="s">
        <v>212</v>
      </c>
      <c r="J376" s="17">
        <f>IFERROR(INDEX(Cost_Components!$K$2:$K$29,MATCH(E376,Cost_Components!$A$2:$A$29,0)),"")</f>
        <v>0.52</v>
      </c>
      <c r="K376" s="17">
        <f t="shared" si="50"/>
        <v>0.51730769230769236</v>
      </c>
      <c r="L376" s="17">
        <f>IFERROR(INDEX(Cost_Components!$S$2:$S$29,MATCH(E376,Cost_Components!$A$2:$A$29,0)),"")</f>
        <v>0.31</v>
      </c>
      <c r="M376" s="28">
        <f>IFERROR(INDEX(Cost_Components!$L$2:$L$29,MATCH(E376,Cost_Components!$A$2:$A$29,0)),"")</f>
        <v>1</v>
      </c>
      <c r="N376" s="29">
        <f>IFERROR(INDEX(Cost_Components!$P$2:$P$29,MATCH(E376,Cost_Components!$A$2:$A$29,0)),"")</f>
        <v>64.94344126</v>
      </c>
      <c r="O376" s="23">
        <f t="shared" si="51"/>
        <v>191360.97538442511</v>
      </c>
      <c r="P376" s="23">
        <f t="shared" si="52"/>
        <v>191358.46171804026</v>
      </c>
      <c r="Q376" s="23">
        <f t="shared" si="53"/>
        <v>3852517.8756387471</v>
      </c>
      <c r="R376" s="23">
        <f t="shared" si="54"/>
        <v>6428913.9059731523</v>
      </c>
      <c r="S376" s="23">
        <f t="shared" si="55"/>
        <v>2576396.0303344051</v>
      </c>
      <c r="T376" s="16">
        <f>IFERROR(INDEX(Cost_Components!$R$2:$R$29,MATCH(E376,Cost_Components!$A$2:$A$29,0)),"")</f>
        <v>1</v>
      </c>
      <c r="U376" s="26">
        <f>IFERROR(INDEX(Cost_Components!$Q$2:$Q$29,MATCH(E376,Cost_Components!$A$2:$A$29,0)),"")</f>
        <v>2023</v>
      </c>
      <c r="V376" s="30">
        <f>1/(1+Calculation_Assumptions!$B$5)^(B376-Calculation_Assumptions!$B$2)</f>
        <v>0.74409391489672516</v>
      </c>
      <c r="W376" s="23">
        <f t="shared" si="56"/>
        <v>2866635.1082936502</v>
      </c>
      <c r="X376" s="23">
        <f t="shared" si="57"/>
        <v>4783715.7168295598</v>
      </c>
      <c r="Y376" s="23">
        <f t="shared" si="58"/>
        <v>1917080.6085359093</v>
      </c>
      <c r="Z376" s="17">
        <f>IFERROR(INDEX(Cost_Components!$T$2:$T$29,MATCH(E376,Cost_Components!$A$2:$A$29,0)),"")</f>
        <v>0.8</v>
      </c>
      <c r="AA376" s="26">
        <f>IFERROR(INDEX(Cost_Components!$U$2:$U$29,MATCH(E376,Cost_Components!$A$2:$A$29,0)),"")</f>
        <v>2025</v>
      </c>
      <c r="AB376" s="26">
        <f>IFERROR(INDEX(Cost_Components!$V$2:$V$29,MATCH(E376,Cost_Components!$A$2:$A$29,0)),"")</f>
        <v>2050</v>
      </c>
      <c r="AC376" s="26">
        <f>IFERROR(INDEX(Cost_Components!$M$2:$M$29,MATCH(E376,Cost_Components!$A$2:$A$29,0)),"")</f>
        <v>30</v>
      </c>
      <c r="AD376" s="26">
        <f>IFERROR(INDEX(Cost_Components!$N$2:$N$29,MATCH(E376,Cost_Components!$A$2:$A$29,0)),"")</f>
        <v>95</v>
      </c>
      <c r="AE376" s="16" t="str">
        <f>IFERROR(INDEX(Cost_Components!$O$2:$O$29,MATCH(E376,Cost_Components!$A$2:$A$29,0)),"")</f>
        <v>Both</v>
      </c>
      <c r="AF376" s="11">
        <v>368001.87573927903</v>
      </c>
      <c r="AG376" s="11">
        <v>367997.04176546203</v>
      </c>
      <c r="AH376" s="23">
        <f t="shared" si="59"/>
        <v>1</v>
      </c>
    </row>
    <row r="377" spans="1:34" hidden="1">
      <c r="A377" t="s">
        <v>247</v>
      </c>
      <c r="B377" s="20">
        <v>2036</v>
      </c>
      <c r="C377" t="s">
        <v>247</v>
      </c>
      <c r="D377" t="s">
        <v>222</v>
      </c>
      <c r="E377" s="22" t="s">
        <v>337</v>
      </c>
      <c r="F377" s="22" t="s">
        <v>338</v>
      </c>
      <c r="G377" s="22" t="s">
        <v>248</v>
      </c>
      <c r="H377" s="22" t="s">
        <v>237</v>
      </c>
      <c r="I377" s="22" t="s">
        <v>212</v>
      </c>
      <c r="J377" s="17">
        <f>IFERROR(INDEX(Cost_Components!$K$2:$K$29,MATCH(E377,Cost_Components!$A$2:$A$29,0)),"")</f>
        <v>0.52</v>
      </c>
      <c r="K377" s="17">
        <f t="shared" si="50"/>
        <v>0.5361538461538462</v>
      </c>
      <c r="L377" s="17">
        <f>IFERROR(INDEX(Cost_Components!$S$2:$S$29,MATCH(E377,Cost_Components!$A$2:$A$29,0)),"")</f>
        <v>0.31</v>
      </c>
      <c r="M377" s="28">
        <f>IFERROR(INDEX(Cost_Components!$L$2:$L$29,MATCH(E377,Cost_Components!$A$2:$A$29,0)),"")</f>
        <v>1</v>
      </c>
      <c r="N377" s="29">
        <f>IFERROR(INDEX(Cost_Components!$P$2:$P$29,MATCH(E377,Cost_Components!$A$2:$A$29,0)),"")</f>
        <v>64.94344126</v>
      </c>
      <c r="O377" s="23">
        <f t="shared" si="51"/>
        <v>195996.48630220932</v>
      </c>
      <c r="P377" s="23">
        <f t="shared" si="52"/>
        <v>195993.29695382738</v>
      </c>
      <c r="Q377" s="23">
        <f t="shared" si="53"/>
        <v>3945828.5421031341</v>
      </c>
      <c r="R377" s="23">
        <f t="shared" si="54"/>
        <v>6824534.1137290355</v>
      </c>
      <c r="S377" s="23">
        <f t="shared" si="55"/>
        <v>2878705.5716259014</v>
      </c>
      <c r="T377" s="16">
        <f>IFERROR(INDEX(Cost_Components!$R$2:$R$29,MATCH(E377,Cost_Components!$A$2:$A$29,0)),"")</f>
        <v>1</v>
      </c>
      <c r="U377" s="26">
        <f>IFERROR(INDEX(Cost_Components!$Q$2:$Q$29,MATCH(E377,Cost_Components!$A$2:$A$29,0)),"")</f>
        <v>2023</v>
      </c>
      <c r="V377" s="30">
        <f>1/(1+Calculation_Assumptions!$B$5)^(B377-Calculation_Assumptions!$B$2)</f>
        <v>0.72242127659876232</v>
      </c>
      <c r="W377" s="23">
        <f t="shared" si="56"/>
        <v>2850550.4926259792</v>
      </c>
      <c r="X377" s="23">
        <f t="shared" si="57"/>
        <v>4930188.6466319328</v>
      </c>
      <c r="Y377" s="23">
        <f t="shared" si="58"/>
        <v>2079638.1540059536</v>
      </c>
      <c r="Z377" s="17">
        <f>IFERROR(INDEX(Cost_Components!$T$2:$T$29,MATCH(E377,Cost_Components!$A$2:$A$29,0)),"")</f>
        <v>0.8</v>
      </c>
      <c r="AA377" s="26">
        <f>IFERROR(INDEX(Cost_Components!$U$2:$U$29,MATCH(E377,Cost_Components!$A$2:$A$29,0)),"")</f>
        <v>2025</v>
      </c>
      <c r="AB377" s="26">
        <f>IFERROR(INDEX(Cost_Components!$V$2:$V$29,MATCH(E377,Cost_Components!$A$2:$A$29,0)),"")</f>
        <v>2050</v>
      </c>
      <c r="AC377" s="26">
        <f>IFERROR(INDEX(Cost_Components!$M$2:$M$29,MATCH(E377,Cost_Components!$A$2:$A$29,0)),"")</f>
        <v>30</v>
      </c>
      <c r="AD377" s="26">
        <f>IFERROR(INDEX(Cost_Components!$N$2:$N$29,MATCH(E377,Cost_Components!$A$2:$A$29,0)),"")</f>
        <v>95</v>
      </c>
      <c r="AE377" s="16" t="str">
        <f>IFERROR(INDEX(Cost_Components!$O$2:$O$29,MATCH(E377,Cost_Components!$A$2:$A$29,0)),"")</f>
        <v>Both</v>
      </c>
      <c r="AF377" s="11">
        <v>376916.31981194101</v>
      </c>
      <c r="AG377" s="11">
        <v>376910.18644966802</v>
      </c>
      <c r="AH377" s="23">
        <f t="shared" si="59"/>
        <v>1</v>
      </c>
    </row>
    <row r="378" spans="1:34" hidden="1">
      <c r="A378" t="s">
        <v>247</v>
      </c>
      <c r="B378" s="20">
        <v>2037</v>
      </c>
      <c r="C378" t="s">
        <v>247</v>
      </c>
      <c r="D378" t="s">
        <v>222</v>
      </c>
      <c r="E378" s="22" t="s">
        <v>337</v>
      </c>
      <c r="F378" s="22" t="s">
        <v>338</v>
      </c>
      <c r="G378" s="22" t="s">
        <v>248</v>
      </c>
      <c r="H378" s="22" t="s">
        <v>237</v>
      </c>
      <c r="I378" s="22" t="s">
        <v>212</v>
      </c>
      <c r="J378" s="17">
        <f>IFERROR(INDEX(Cost_Components!$K$2:$K$29,MATCH(E378,Cost_Components!$A$2:$A$29,0)),"")</f>
        <v>0.52</v>
      </c>
      <c r="K378" s="17">
        <f t="shared" si="50"/>
        <v>0.55500000000000005</v>
      </c>
      <c r="L378" s="17">
        <f>IFERROR(INDEX(Cost_Components!$S$2:$S$29,MATCH(E378,Cost_Components!$A$2:$A$29,0)),"")</f>
        <v>0.31</v>
      </c>
      <c r="M378" s="28">
        <f>IFERROR(INDEX(Cost_Components!$L$2:$L$29,MATCH(E378,Cost_Components!$A$2:$A$29,0)),"")</f>
        <v>1</v>
      </c>
      <c r="N378" s="29">
        <f>IFERROR(INDEX(Cost_Components!$P$2:$P$29,MATCH(E378,Cost_Components!$A$2:$A$29,0)),"")</f>
        <v>64.94344126</v>
      </c>
      <c r="O378" s="23">
        <f t="shared" si="51"/>
        <v>200684.13328234179</v>
      </c>
      <c r="P378" s="23">
        <f t="shared" si="52"/>
        <v>200680.18407778643</v>
      </c>
      <c r="Q378" s="23">
        <f t="shared" si="53"/>
        <v>4040187.1414775304</v>
      </c>
      <c r="R378" s="23">
        <f t="shared" si="54"/>
        <v>7233380.6130078556</v>
      </c>
      <c r="S378" s="23">
        <f t="shared" si="55"/>
        <v>3193193.4715303252</v>
      </c>
      <c r="T378" s="16">
        <f>IFERROR(INDEX(Cost_Components!$R$2:$R$29,MATCH(E378,Cost_Components!$A$2:$A$29,0)),"")</f>
        <v>1</v>
      </c>
      <c r="U378" s="26">
        <f>IFERROR(INDEX(Cost_Components!$Q$2:$Q$29,MATCH(E378,Cost_Components!$A$2:$A$29,0)),"")</f>
        <v>2023</v>
      </c>
      <c r="V378" s="30">
        <f>1/(1+Calculation_Assumptions!$B$5)^(B378-Calculation_Assumptions!$B$2)</f>
        <v>0.70137988019297326</v>
      </c>
      <c r="W378" s="23">
        <f t="shared" si="56"/>
        <v>2833705.9732467015</v>
      </c>
      <c r="X378" s="23">
        <f t="shared" si="57"/>
        <v>5073347.6277416255</v>
      </c>
      <c r="Y378" s="23">
        <f t="shared" si="58"/>
        <v>2239641.654494924</v>
      </c>
      <c r="Z378" s="17">
        <f>IFERROR(INDEX(Cost_Components!$T$2:$T$29,MATCH(E378,Cost_Components!$A$2:$A$29,0)),"")</f>
        <v>0.8</v>
      </c>
      <c r="AA378" s="26">
        <f>IFERROR(INDEX(Cost_Components!$U$2:$U$29,MATCH(E378,Cost_Components!$A$2:$A$29,0)),"")</f>
        <v>2025</v>
      </c>
      <c r="AB378" s="26">
        <f>IFERROR(INDEX(Cost_Components!$V$2:$V$29,MATCH(E378,Cost_Components!$A$2:$A$29,0)),"")</f>
        <v>2050</v>
      </c>
      <c r="AC378" s="26">
        <f>IFERROR(INDEX(Cost_Components!$M$2:$M$29,MATCH(E378,Cost_Components!$A$2:$A$29,0)),"")</f>
        <v>30</v>
      </c>
      <c r="AD378" s="26">
        <f>IFERROR(INDEX(Cost_Components!$N$2:$N$29,MATCH(E378,Cost_Components!$A$2:$A$29,0)),"")</f>
        <v>95</v>
      </c>
      <c r="AE378" s="16" t="str">
        <f>IFERROR(INDEX(Cost_Components!$O$2:$O$29,MATCH(E378,Cost_Components!$A$2:$A$29,0)),"")</f>
        <v>Both</v>
      </c>
      <c r="AF378" s="11">
        <v>385931.02554296498</v>
      </c>
      <c r="AG378" s="11">
        <v>385923.43091882003</v>
      </c>
      <c r="AH378" s="23">
        <f t="shared" si="59"/>
        <v>1</v>
      </c>
    </row>
    <row r="379" spans="1:34" hidden="1">
      <c r="A379" t="s">
        <v>247</v>
      </c>
      <c r="B379" s="20">
        <v>2038</v>
      </c>
      <c r="C379" t="s">
        <v>247</v>
      </c>
      <c r="D379" t="s">
        <v>222</v>
      </c>
      <c r="E379" s="22" t="s">
        <v>337</v>
      </c>
      <c r="F379" s="22" t="s">
        <v>338</v>
      </c>
      <c r="G379" s="22" t="s">
        <v>248</v>
      </c>
      <c r="H379" s="22" t="s">
        <v>237</v>
      </c>
      <c r="I379" s="22" t="s">
        <v>212</v>
      </c>
      <c r="J379" s="17">
        <f>IFERROR(INDEX(Cost_Components!$K$2:$K$29,MATCH(E379,Cost_Components!$A$2:$A$29,0)),"")</f>
        <v>0.52</v>
      </c>
      <c r="K379" s="17">
        <f t="shared" si="50"/>
        <v>0.57384615384615389</v>
      </c>
      <c r="L379" s="17">
        <f>IFERROR(INDEX(Cost_Components!$S$2:$S$29,MATCH(E379,Cost_Components!$A$2:$A$29,0)),"")</f>
        <v>0.31</v>
      </c>
      <c r="M379" s="28">
        <f>IFERROR(INDEX(Cost_Components!$L$2:$L$29,MATCH(E379,Cost_Components!$A$2:$A$29,0)),"")</f>
        <v>1</v>
      </c>
      <c r="N379" s="29">
        <f>IFERROR(INDEX(Cost_Components!$P$2:$P$29,MATCH(E379,Cost_Components!$A$2:$A$29,0)),"")</f>
        <v>64.94344126</v>
      </c>
      <c r="O379" s="23">
        <f t="shared" si="51"/>
        <v>205404.77965679622</v>
      </c>
      <c r="P379" s="23">
        <f t="shared" si="52"/>
        <v>205399.98970779238</v>
      </c>
      <c r="Q379" s="23">
        <f t="shared" si="53"/>
        <v>4135208.4715817119</v>
      </c>
      <c r="R379" s="23">
        <f t="shared" si="54"/>
        <v>7654931.6605035653</v>
      </c>
      <c r="S379" s="23">
        <f t="shared" si="55"/>
        <v>3519723.1889218534</v>
      </c>
      <c r="T379" s="16">
        <f>IFERROR(INDEX(Cost_Components!$R$2:$R$29,MATCH(E379,Cost_Components!$A$2:$A$29,0)),"")</f>
        <v>1</v>
      </c>
      <c r="U379" s="26">
        <f>IFERROR(INDEX(Cost_Components!$Q$2:$Q$29,MATCH(E379,Cost_Components!$A$2:$A$29,0)),"")</f>
        <v>2023</v>
      </c>
      <c r="V379" s="30">
        <f>1/(1+Calculation_Assumptions!$B$5)^(B379-Calculation_Assumptions!$B$2)</f>
        <v>0.68095133999317792</v>
      </c>
      <c r="W379" s="23">
        <f t="shared" si="56"/>
        <v>2815875.7498747078</v>
      </c>
      <c r="X379" s="23">
        <f t="shared" si="57"/>
        <v>5212635.9717761055</v>
      </c>
      <c r="Y379" s="23">
        <f t="shared" si="58"/>
        <v>2396760.2219013972</v>
      </c>
      <c r="Z379" s="17">
        <f>IFERROR(INDEX(Cost_Components!$T$2:$T$29,MATCH(E379,Cost_Components!$A$2:$A$29,0)),"")</f>
        <v>0.8</v>
      </c>
      <c r="AA379" s="26">
        <f>IFERROR(INDEX(Cost_Components!$U$2:$U$29,MATCH(E379,Cost_Components!$A$2:$A$29,0)),"")</f>
        <v>2025</v>
      </c>
      <c r="AB379" s="26">
        <f>IFERROR(INDEX(Cost_Components!$V$2:$V$29,MATCH(E379,Cost_Components!$A$2:$A$29,0)),"")</f>
        <v>2050</v>
      </c>
      <c r="AC379" s="26">
        <f>IFERROR(INDEX(Cost_Components!$M$2:$M$29,MATCH(E379,Cost_Components!$A$2:$A$29,0)),"")</f>
        <v>30</v>
      </c>
      <c r="AD379" s="26">
        <f>IFERROR(INDEX(Cost_Components!$N$2:$N$29,MATCH(E379,Cost_Components!$A$2:$A$29,0)),"")</f>
        <v>95</v>
      </c>
      <c r="AE379" s="16" t="str">
        <f>IFERROR(INDEX(Cost_Components!$O$2:$O$29,MATCH(E379,Cost_Components!$A$2:$A$29,0)),"")</f>
        <v>Both</v>
      </c>
      <c r="AF379" s="11">
        <v>395009.19164768502</v>
      </c>
      <c r="AG379" s="11">
        <v>394999.980207293</v>
      </c>
      <c r="AH379" s="23">
        <f t="shared" si="59"/>
        <v>1</v>
      </c>
    </row>
    <row r="380" spans="1:34" hidden="1">
      <c r="A380" t="s">
        <v>247</v>
      </c>
      <c r="B380" s="20">
        <v>2039</v>
      </c>
      <c r="C380" t="s">
        <v>247</v>
      </c>
      <c r="D380" t="s">
        <v>222</v>
      </c>
      <c r="E380" s="22" t="s">
        <v>337</v>
      </c>
      <c r="F380" s="22" t="s">
        <v>338</v>
      </c>
      <c r="G380" s="22" t="s">
        <v>248</v>
      </c>
      <c r="H380" s="22" t="s">
        <v>237</v>
      </c>
      <c r="I380" s="22" t="s">
        <v>212</v>
      </c>
      <c r="J380" s="17">
        <f>IFERROR(INDEX(Cost_Components!$K$2:$K$29,MATCH(E380,Cost_Components!$A$2:$A$29,0)),"")</f>
        <v>0.52</v>
      </c>
      <c r="K380" s="17">
        <f t="shared" si="50"/>
        <v>0.59269230769230763</v>
      </c>
      <c r="L380" s="17">
        <f>IFERROR(INDEX(Cost_Components!$S$2:$S$29,MATCH(E380,Cost_Components!$A$2:$A$29,0)),"")</f>
        <v>0.31</v>
      </c>
      <c r="M380" s="28">
        <f>IFERROR(INDEX(Cost_Components!$L$2:$L$29,MATCH(E380,Cost_Components!$A$2:$A$29,0)),"")</f>
        <v>1</v>
      </c>
      <c r="N380" s="29">
        <f>IFERROR(INDEX(Cost_Components!$P$2:$P$29,MATCH(E380,Cost_Components!$A$2:$A$29,0)),"")</f>
        <v>64.94344126</v>
      </c>
      <c r="O380" s="23">
        <f t="shared" si="51"/>
        <v>210150.13769007285</v>
      </c>
      <c r="P380" s="23">
        <f t="shared" si="52"/>
        <v>210144.42964902765</v>
      </c>
      <c r="Q380" s="23">
        <f t="shared" si="53"/>
        <v>4230725.7511386266</v>
      </c>
      <c r="R380" s="23">
        <f t="shared" si="54"/>
        <v>8088989.4162774375</v>
      </c>
      <c r="S380" s="23">
        <f t="shared" si="55"/>
        <v>3858263.6651388109</v>
      </c>
      <c r="T380" s="16">
        <f>IFERROR(INDEX(Cost_Components!$R$2:$R$29,MATCH(E380,Cost_Components!$A$2:$A$29,0)),"")</f>
        <v>1</v>
      </c>
      <c r="U380" s="26">
        <f>IFERROR(INDEX(Cost_Components!$Q$2:$Q$29,MATCH(E380,Cost_Components!$A$2:$A$29,0)),"")</f>
        <v>2023</v>
      </c>
      <c r="V380" s="30">
        <f>1/(1+Calculation_Assumptions!$B$5)^(B380-Calculation_Assumptions!$B$2)</f>
        <v>0.66111780581861923</v>
      </c>
      <c r="W380" s="23">
        <f t="shared" si="56"/>
        <v>2797008.1256130985</v>
      </c>
      <c r="X380" s="23">
        <f t="shared" si="57"/>
        <v>5347774.9341793731</v>
      </c>
      <c r="Y380" s="23">
        <f t="shared" si="58"/>
        <v>2550766.8085662746</v>
      </c>
      <c r="Z380" s="17">
        <f>IFERROR(INDEX(Cost_Components!$T$2:$T$29,MATCH(E380,Cost_Components!$A$2:$A$29,0)),"")</f>
        <v>0.8</v>
      </c>
      <c r="AA380" s="26">
        <f>IFERROR(INDEX(Cost_Components!$U$2:$U$29,MATCH(E380,Cost_Components!$A$2:$A$29,0)),"")</f>
        <v>2025</v>
      </c>
      <c r="AB380" s="26">
        <f>IFERROR(INDEX(Cost_Components!$V$2:$V$29,MATCH(E380,Cost_Components!$A$2:$A$29,0)),"")</f>
        <v>2050</v>
      </c>
      <c r="AC380" s="26">
        <f>IFERROR(INDEX(Cost_Components!$M$2:$M$29,MATCH(E380,Cost_Components!$A$2:$A$29,0)),"")</f>
        <v>30</v>
      </c>
      <c r="AD380" s="26">
        <f>IFERROR(INDEX(Cost_Components!$N$2:$N$29,MATCH(E380,Cost_Components!$A$2:$A$29,0)),"")</f>
        <v>95</v>
      </c>
      <c r="AE380" s="16" t="str">
        <f>IFERROR(INDEX(Cost_Components!$O$2:$O$29,MATCH(E380,Cost_Components!$A$2:$A$29,0)),"")</f>
        <v>Both</v>
      </c>
      <c r="AF380" s="11">
        <v>404134.88017321698</v>
      </c>
      <c r="AG380" s="11">
        <v>404123.903171207</v>
      </c>
      <c r="AH380" s="23">
        <f t="shared" si="59"/>
        <v>1</v>
      </c>
    </row>
    <row r="381" spans="1:34" hidden="1">
      <c r="A381" t="s">
        <v>247</v>
      </c>
      <c r="B381" s="20">
        <v>2040</v>
      </c>
      <c r="C381" t="s">
        <v>247</v>
      </c>
      <c r="D381" t="s">
        <v>222</v>
      </c>
      <c r="E381" s="22" t="s">
        <v>337</v>
      </c>
      <c r="F381" s="22" t="s">
        <v>338</v>
      </c>
      <c r="G381" s="22" t="s">
        <v>248</v>
      </c>
      <c r="H381" s="22" t="s">
        <v>237</v>
      </c>
      <c r="I381" s="22" t="s">
        <v>212</v>
      </c>
      <c r="J381" s="17">
        <f>IFERROR(INDEX(Cost_Components!$K$2:$K$29,MATCH(E381,Cost_Components!$A$2:$A$29,0)),"")</f>
        <v>0.52</v>
      </c>
      <c r="K381" s="17">
        <f t="shared" si="50"/>
        <v>0.61153846153846159</v>
      </c>
      <c r="L381" s="17">
        <f>IFERROR(INDEX(Cost_Components!$S$2:$S$29,MATCH(E381,Cost_Components!$A$2:$A$29,0)),"")</f>
        <v>0.31</v>
      </c>
      <c r="M381" s="28">
        <f>IFERROR(INDEX(Cost_Components!$L$2:$L$29,MATCH(E381,Cost_Components!$A$2:$A$29,0)),"")</f>
        <v>1</v>
      </c>
      <c r="N381" s="29">
        <f>IFERROR(INDEX(Cost_Components!$P$2:$P$29,MATCH(E381,Cost_Components!$A$2:$A$29,0)),"")</f>
        <v>64.94344126</v>
      </c>
      <c r="O381" s="23">
        <f t="shared" si="51"/>
        <v>214922.352023899</v>
      </c>
      <c r="P381" s="23">
        <f t="shared" si="52"/>
        <v>214915.65055423166</v>
      </c>
      <c r="Q381" s="23">
        <f t="shared" si="53"/>
        <v>4326782.1975632636</v>
      </c>
      <c r="R381" s="23">
        <f t="shared" si="54"/>
        <v>8535729.7919842117</v>
      </c>
      <c r="S381" s="23">
        <f t="shared" si="55"/>
        <v>4208947.5944209481</v>
      </c>
      <c r="T381" s="16">
        <f>IFERROR(INDEX(Cost_Components!$R$2:$R$29,MATCH(E381,Cost_Components!$A$2:$A$29,0)),"")</f>
        <v>1</v>
      </c>
      <c r="U381" s="26">
        <f>IFERROR(INDEX(Cost_Components!$Q$2:$Q$29,MATCH(E381,Cost_Components!$A$2:$A$29,0)),"")</f>
        <v>2023</v>
      </c>
      <c r="V381" s="30">
        <f>1/(1+Calculation_Assumptions!$B$5)^(B381-Calculation_Assumptions!$B$2)</f>
        <v>0.64186194739671765</v>
      </c>
      <c r="W381" s="23">
        <f t="shared" si="56"/>
        <v>2777196.8472894058</v>
      </c>
      <c r="X381" s="23">
        <f t="shared" si="57"/>
        <v>5478760.1467351653</v>
      </c>
      <c r="Y381" s="23">
        <f t="shared" si="58"/>
        <v>2701563.29944576</v>
      </c>
      <c r="Z381" s="17">
        <f>IFERROR(INDEX(Cost_Components!$T$2:$T$29,MATCH(E381,Cost_Components!$A$2:$A$29,0)),"")</f>
        <v>0.8</v>
      </c>
      <c r="AA381" s="26">
        <f>IFERROR(INDEX(Cost_Components!$U$2:$U$29,MATCH(E381,Cost_Components!$A$2:$A$29,0)),"")</f>
        <v>2025</v>
      </c>
      <c r="AB381" s="26">
        <f>IFERROR(INDEX(Cost_Components!$V$2:$V$29,MATCH(E381,Cost_Components!$A$2:$A$29,0)),"")</f>
        <v>2050</v>
      </c>
      <c r="AC381" s="26">
        <f>IFERROR(INDEX(Cost_Components!$M$2:$M$29,MATCH(E381,Cost_Components!$A$2:$A$29,0)),"")</f>
        <v>30</v>
      </c>
      <c r="AD381" s="26">
        <f>IFERROR(INDEX(Cost_Components!$N$2:$N$29,MATCH(E381,Cost_Components!$A$2:$A$29,0)),"")</f>
        <v>95</v>
      </c>
      <c r="AE381" s="16" t="str">
        <f>IFERROR(INDEX(Cost_Components!$O$2:$O$29,MATCH(E381,Cost_Components!$A$2:$A$29,0)),"")</f>
        <v>Both</v>
      </c>
      <c r="AF381" s="11">
        <v>413312.21543057502</v>
      </c>
      <c r="AG381" s="11">
        <v>413299.327988907</v>
      </c>
      <c r="AH381" s="23">
        <f t="shared" si="59"/>
        <v>1</v>
      </c>
    </row>
    <row r="382" spans="1:34" hidden="1">
      <c r="A382" t="s">
        <v>247</v>
      </c>
      <c r="B382" s="20">
        <v>2041</v>
      </c>
      <c r="C382" t="s">
        <v>247</v>
      </c>
      <c r="D382" t="s">
        <v>222</v>
      </c>
      <c r="E382" s="22" t="s">
        <v>337</v>
      </c>
      <c r="F382" s="22" t="s">
        <v>338</v>
      </c>
      <c r="G382" s="22" t="s">
        <v>248</v>
      </c>
      <c r="H382" s="22" t="s">
        <v>237</v>
      </c>
      <c r="I382" s="22" t="s">
        <v>212</v>
      </c>
      <c r="J382" s="17">
        <f>IFERROR(INDEX(Cost_Components!$K$2:$K$29,MATCH(E382,Cost_Components!$A$2:$A$29,0)),"")</f>
        <v>0.52</v>
      </c>
      <c r="K382" s="17">
        <f t="shared" si="50"/>
        <v>0.63038461538461543</v>
      </c>
      <c r="L382" s="17">
        <f>IFERROR(INDEX(Cost_Components!$S$2:$S$29,MATCH(E382,Cost_Components!$A$2:$A$29,0)),"")</f>
        <v>0.31</v>
      </c>
      <c r="M382" s="28">
        <f>IFERROR(INDEX(Cost_Components!$L$2:$L$29,MATCH(E382,Cost_Components!$A$2:$A$29,0)),"")</f>
        <v>1</v>
      </c>
      <c r="N382" s="29">
        <f>IFERROR(INDEX(Cost_Components!$P$2:$P$29,MATCH(E382,Cost_Components!$A$2:$A$29,0)),"")</f>
        <v>64.94344126</v>
      </c>
      <c r="O382" s="23">
        <f t="shared" si="51"/>
        <v>219726.75187561646</v>
      </c>
      <c r="P382" s="23">
        <f t="shared" si="52"/>
        <v>219718.98382913598</v>
      </c>
      <c r="Q382" s="23">
        <f t="shared" si="53"/>
        <v>4423485.1452044584</v>
      </c>
      <c r="R382" s="23">
        <f t="shared" si="54"/>
        <v>8995469.5733227748</v>
      </c>
      <c r="S382" s="23">
        <f t="shared" si="55"/>
        <v>4571984.4281183165</v>
      </c>
      <c r="T382" s="16">
        <f>IFERROR(INDEX(Cost_Components!$R$2:$R$29,MATCH(E382,Cost_Components!$A$2:$A$29,0)),"")</f>
        <v>1</v>
      </c>
      <c r="U382" s="26">
        <f>IFERROR(INDEX(Cost_Components!$Q$2:$Q$29,MATCH(E382,Cost_Components!$A$2:$A$29,0)),"")</f>
        <v>2023</v>
      </c>
      <c r="V382" s="30">
        <f>1/(1+Calculation_Assumptions!$B$5)^(B382-Calculation_Assumptions!$B$2)</f>
        <v>0.62316693922011435</v>
      </c>
      <c r="W382" s="23">
        <f t="shared" si="56"/>
        <v>2756569.6986227054</v>
      </c>
      <c r="X382" s="23">
        <f t="shared" si="57"/>
        <v>5605679.2408552216</v>
      </c>
      <c r="Y382" s="23">
        <f t="shared" si="58"/>
        <v>2849109.5422325162</v>
      </c>
      <c r="Z382" s="17">
        <f>IFERROR(INDEX(Cost_Components!$T$2:$T$29,MATCH(E382,Cost_Components!$A$2:$A$29,0)),"")</f>
        <v>0.8</v>
      </c>
      <c r="AA382" s="26">
        <f>IFERROR(INDEX(Cost_Components!$U$2:$U$29,MATCH(E382,Cost_Components!$A$2:$A$29,0)),"")</f>
        <v>2025</v>
      </c>
      <c r="AB382" s="26">
        <f>IFERROR(INDEX(Cost_Components!$V$2:$V$29,MATCH(E382,Cost_Components!$A$2:$A$29,0)),"")</f>
        <v>2050</v>
      </c>
      <c r="AC382" s="26">
        <f>IFERROR(INDEX(Cost_Components!$M$2:$M$29,MATCH(E382,Cost_Components!$A$2:$A$29,0)),"")</f>
        <v>30</v>
      </c>
      <c r="AD382" s="26">
        <f>IFERROR(INDEX(Cost_Components!$N$2:$N$29,MATCH(E382,Cost_Components!$A$2:$A$29,0)),"")</f>
        <v>95</v>
      </c>
      <c r="AE382" s="16" t="str">
        <f>IFERROR(INDEX(Cost_Components!$O$2:$O$29,MATCH(E382,Cost_Components!$A$2:$A$29,0)),"")</f>
        <v>Both</v>
      </c>
      <c r="AF382" s="11">
        <v>422551.44591464702</v>
      </c>
      <c r="AG382" s="11">
        <v>422536.50736372301</v>
      </c>
      <c r="AH382" s="23">
        <f t="shared" si="59"/>
        <v>1</v>
      </c>
    </row>
    <row r="383" spans="1:34" hidden="1">
      <c r="A383" t="s">
        <v>247</v>
      </c>
      <c r="B383" s="20">
        <v>2042</v>
      </c>
      <c r="C383" t="s">
        <v>247</v>
      </c>
      <c r="D383" t="s">
        <v>222</v>
      </c>
      <c r="E383" s="22" t="s">
        <v>337</v>
      </c>
      <c r="F383" s="22" t="s">
        <v>338</v>
      </c>
      <c r="G383" s="22" t="s">
        <v>248</v>
      </c>
      <c r="H383" s="22" t="s">
        <v>237</v>
      </c>
      <c r="I383" s="22" t="s">
        <v>212</v>
      </c>
      <c r="J383" s="17">
        <f>IFERROR(INDEX(Cost_Components!$K$2:$K$29,MATCH(E383,Cost_Components!$A$2:$A$29,0)),"")</f>
        <v>0.52</v>
      </c>
      <c r="K383" s="17">
        <f t="shared" si="50"/>
        <v>0.64923076923076928</v>
      </c>
      <c r="L383" s="17">
        <f>IFERROR(INDEX(Cost_Components!$S$2:$S$29,MATCH(E383,Cost_Components!$A$2:$A$29,0)),"")</f>
        <v>0.31</v>
      </c>
      <c r="M383" s="28">
        <f>IFERROR(INDEX(Cost_Components!$L$2:$L$29,MATCH(E383,Cost_Components!$A$2:$A$29,0)),"")</f>
        <v>1</v>
      </c>
      <c r="N383" s="29">
        <f>IFERROR(INDEX(Cost_Components!$P$2:$P$29,MATCH(E383,Cost_Components!$A$2:$A$29,0)),"")</f>
        <v>64.94344126</v>
      </c>
      <c r="O383" s="23">
        <f t="shared" si="51"/>
        <v>224552.72450585154</v>
      </c>
      <c r="P383" s="23">
        <f t="shared" si="52"/>
        <v>224543.81911737309</v>
      </c>
      <c r="Q383" s="23">
        <f t="shared" si="53"/>
        <v>4520620.9814150073</v>
      </c>
      <c r="R383" s="23">
        <f t="shared" si="54"/>
        <v>9467879.471245084</v>
      </c>
      <c r="S383" s="23">
        <f t="shared" si="55"/>
        <v>4947258.4898300767</v>
      </c>
      <c r="T383" s="16">
        <f>IFERROR(INDEX(Cost_Components!$R$2:$R$29,MATCH(E383,Cost_Components!$A$2:$A$29,0)),"")</f>
        <v>1</v>
      </c>
      <c r="U383" s="26">
        <f>IFERROR(INDEX(Cost_Components!$Q$2:$Q$29,MATCH(E383,Cost_Components!$A$2:$A$29,0)),"")</f>
        <v>2023</v>
      </c>
      <c r="V383" s="30">
        <f>1/(1+Calculation_Assumptions!$B$5)^(B383-Calculation_Assumptions!$B$2)</f>
        <v>0.60501644584477121</v>
      </c>
      <c r="W383" s="23">
        <f t="shared" si="56"/>
        <v>2735050.0391870094</v>
      </c>
      <c r="X383" s="23">
        <f t="shared" si="57"/>
        <v>5728222.7873793729</v>
      </c>
      <c r="Y383" s="23">
        <f t="shared" si="58"/>
        <v>2993172.7481923634</v>
      </c>
      <c r="Z383" s="17">
        <f>IFERROR(INDEX(Cost_Components!$T$2:$T$29,MATCH(E383,Cost_Components!$A$2:$A$29,0)),"")</f>
        <v>0.8</v>
      </c>
      <c r="AA383" s="26">
        <f>IFERROR(INDEX(Cost_Components!$U$2:$U$29,MATCH(E383,Cost_Components!$A$2:$A$29,0)),"")</f>
        <v>2025</v>
      </c>
      <c r="AB383" s="26">
        <f>IFERROR(INDEX(Cost_Components!$V$2:$V$29,MATCH(E383,Cost_Components!$A$2:$A$29,0)),"")</f>
        <v>2050</v>
      </c>
      <c r="AC383" s="26">
        <f>IFERROR(INDEX(Cost_Components!$M$2:$M$29,MATCH(E383,Cost_Components!$A$2:$A$29,0)),"")</f>
        <v>30</v>
      </c>
      <c r="AD383" s="26">
        <f>IFERROR(INDEX(Cost_Components!$N$2:$N$29,MATCH(E383,Cost_Components!$A$2:$A$29,0)),"")</f>
        <v>95</v>
      </c>
      <c r="AE383" s="16" t="str">
        <f>IFERROR(INDEX(Cost_Components!$O$2:$O$29,MATCH(E383,Cost_Components!$A$2:$A$29,0)),"")</f>
        <v>Both</v>
      </c>
      <c r="AF383" s="11">
        <v>431832.16251125297</v>
      </c>
      <c r="AG383" s="11">
        <v>431815.03676417901</v>
      </c>
      <c r="AH383" s="23">
        <f t="shared" si="59"/>
        <v>1</v>
      </c>
    </row>
    <row r="384" spans="1:34" hidden="1">
      <c r="A384" t="s">
        <v>247</v>
      </c>
      <c r="B384" s="20">
        <v>2043</v>
      </c>
      <c r="C384" t="s">
        <v>247</v>
      </c>
      <c r="D384" t="s">
        <v>222</v>
      </c>
      <c r="E384" s="22" t="s">
        <v>337</v>
      </c>
      <c r="F384" s="22" t="s">
        <v>338</v>
      </c>
      <c r="G384" s="22" t="s">
        <v>248</v>
      </c>
      <c r="H384" s="22" t="s">
        <v>237</v>
      </c>
      <c r="I384" s="22" t="s">
        <v>212</v>
      </c>
      <c r="J384" s="17">
        <f>IFERROR(INDEX(Cost_Components!$K$2:$K$29,MATCH(E384,Cost_Components!$A$2:$A$29,0)),"")</f>
        <v>0.52</v>
      </c>
      <c r="K384" s="17">
        <f t="shared" si="50"/>
        <v>0.66807692307692301</v>
      </c>
      <c r="L384" s="17">
        <f>IFERROR(INDEX(Cost_Components!$S$2:$S$29,MATCH(E384,Cost_Components!$A$2:$A$29,0)),"")</f>
        <v>0.31</v>
      </c>
      <c r="M384" s="28">
        <f>IFERROR(INDEX(Cost_Components!$L$2:$L$29,MATCH(E384,Cost_Components!$A$2:$A$29,0)),"")</f>
        <v>1</v>
      </c>
      <c r="N384" s="29">
        <f>IFERROR(INDEX(Cost_Components!$P$2:$P$29,MATCH(E384,Cost_Components!$A$2:$A$29,0)),"")</f>
        <v>64.94344126</v>
      </c>
      <c r="O384" s="23">
        <f t="shared" si="51"/>
        <v>229368.49355263478</v>
      </c>
      <c r="P384" s="23">
        <f t="shared" si="52"/>
        <v>229358.38255005001</v>
      </c>
      <c r="Q384" s="23">
        <f t="shared" si="53"/>
        <v>4617550.0198346116</v>
      </c>
      <c r="R384" s="23">
        <f t="shared" si="54"/>
        <v>9951660.0088980012</v>
      </c>
      <c r="S384" s="23">
        <f t="shared" si="55"/>
        <v>5334109.9890633896</v>
      </c>
      <c r="T384" s="16">
        <f>IFERROR(INDEX(Cost_Components!$R$2:$R$29,MATCH(E384,Cost_Components!$A$2:$A$29,0)),"")</f>
        <v>1</v>
      </c>
      <c r="U384" s="26">
        <f>IFERROR(INDEX(Cost_Components!$Q$2:$Q$29,MATCH(E384,Cost_Components!$A$2:$A$29,0)),"")</f>
        <v>2023</v>
      </c>
      <c r="V384" s="30">
        <f>1/(1+Calculation_Assumptions!$B$5)^(B384-Calculation_Assumptions!$B$2)</f>
        <v>0.5873946076162827</v>
      </c>
      <c r="W384" s="23">
        <f t="shared" si="56"/>
        <v>2712323.9820493101</v>
      </c>
      <c r="X384" s="23">
        <f t="shared" si="57"/>
        <v>5845551.426057294</v>
      </c>
      <c r="Y384" s="23">
        <f t="shared" si="58"/>
        <v>3133227.4440079839</v>
      </c>
      <c r="Z384" s="17">
        <f>IFERROR(INDEX(Cost_Components!$T$2:$T$29,MATCH(E384,Cost_Components!$A$2:$A$29,0)),"")</f>
        <v>0.8</v>
      </c>
      <c r="AA384" s="26">
        <f>IFERROR(INDEX(Cost_Components!$U$2:$U$29,MATCH(E384,Cost_Components!$A$2:$A$29,0)),"")</f>
        <v>2025</v>
      </c>
      <c r="AB384" s="26">
        <f>IFERROR(INDEX(Cost_Components!$V$2:$V$29,MATCH(E384,Cost_Components!$A$2:$A$29,0)),"")</f>
        <v>2050</v>
      </c>
      <c r="AC384" s="26">
        <f>IFERROR(INDEX(Cost_Components!$M$2:$M$29,MATCH(E384,Cost_Components!$A$2:$A$29,0)),"")</f>
        <v>30</v>
      </c>
      <c r="AD384" s="26">
        <f>IFERROR(INDEX(Cost_Components!$N$2:$N$29,MATCH(E384,Cost_Components!$A$2:$A$29,0)),"")</f>
        <v>95</v>
      </c>
      <c r="AE384" s="16" t="str">
        <f>IFERROR(INDEX(Cost_Components!$O$2:$O$29,MATCH(E384,Cost_Components!$A$2:$A$29,0)),"")</f>
        <v>Both</v>
      </c>
      <c r="AF384" s="11">
        <v>441093.25683198997</v>
      </c>
      <c r="AG384" s="11">
        <v>441073.81259624998</v>
      </c>
      <c r="AH384" s="23">
        <f t="shared" si="59"/>
        <v>1</v>
      </c>
    </row>
    <row r="385" spans="1:34" hidden="1">
      <c r="A385" t="s">
        <v>247</v>
      </c>
      <c r="B385" s="20">
        <v>2044</v>
      </c>
      <c r="C385" t="s">
        <v>247</v>
      </c>
      <c r="D385" t="s">
        <v>222</v>
      </c>
      <c r="E385" s="22" t="s">
        <v>337</v>
      </c>
      <c r="F385" s="22" t="s">
        <v>338</v>
      </c>
      <c r="G385" s="22" t="s">
        <v>248</v>
      </c>
      <c r="H385" s="22" t="s">
        <v>237</v>
      </c>
      <c r="I385" s="22" t="s">
        <v>212</v>
      </c>
      <c r="J385" s="17">
        <f>IFERROR(INDEX(Cost_Components!$K$2:$K$29,MATCH(E385,Cost_Components!$A$2:$A$29,0)),"")</f>
        <v>0.52</v>
      </c>
      <c r="K385" s="17">
        <f t="shared" si="50"/>
        <v>0.68692307692307697</v>
      </c>
      <c r="L385" s="17">
        <f>IFERROR(INDEX(Cost_Components!$S$2:$S$29,MATCH(E385,Cost_Components!$A$2:$A$29,0)),"")</f>
        <v>0.31</v>
      </c>
      <c r="M385" s="28">
        <f>IFERROR(INDEX(Cost_Components!$L$2:$L$29,MATCH(E385,Cost_Components!$A$2:$A$29,0)),"")</f>
        <v>1</v>
      </c>
      <c r="N385" s="29">
        <f>IFERROR(INDEX(Cost_Components!$P$2:$P$29,MATCH(E385,Cost_Components!$A$2:$A$29,0)),"")</f>
        <v>64.94344126</v>
      </c>
      <c r="O385" s="23">
        <f t="shared" si="51"/>
        <v>234156.59939870849</v>
      </c>
      <c r="P385" s="23">
        <f t="shared" si="52"/>
        <v>234145.21880652971</v>
      </c>
      <c r="Q385" s="23">
        <f t="shared" si="53"/>
        <v>4713920.8418002296</v>
      </c>
      <c r="R385" s="23">
        <f t="shared" si="54"/>
        <v>10445994.827162614</v>
      </c>
      <c r="S385" s="23">
        <f t="shared" si="55"/>
        <v>5732073.9853623845</v>
      </c>
      <c r="T385" s="16">
        <f>IFERROR(INDEX(Cost_Components!$R$2:$R$29,MATCH(E385,Cost_Components!$A$2:$A$29,0)),"")</f>
        <v>1</v>
      </c>
      <c r="U385" s="26">
        <f>IFERROR(INDEX(Cost_Components!$Q$2:$Q$29,MATCH(E385,Cost_Components!$A$2:$A$29,0)),"")</f>
        <v>2023</v>
      </c>
      <c r="V385" s="30">
        <f>1/(1+Calculation_Assumptions!$B$5)^(B385-Calculation_Assumptions!$B$2)</f>
        <v>0.57028602681192497</v>
      </c>
      <c r="W385" s="23">
        <f t="shared" si="56"/>
        <v>2688283.1875761775</v>
      </c>
      <c r="X385" s="23">
        <f t="shared" si="57"/>
        <v>5957204.8860804886</v>
      </c>
      <c r="Y385" s="23">
        <f t="shared" si="58"/>
        <v>3268921.6985043106</v>
      </c>
      <c r="Z385" s="17">
        <f>IFERROR(INDEX(Cost_Components!$T$2:$T$29,MATCH(E385,Cost_Components!$A$2:$A$29,0)),"")</f>
        <v>0.8</v>
      </c>
      <c r="AA385" s="26">
        <f>IFERROR(INDEX(Cost_Components!$U$2:$U$29,MATCH(E385,Cost_Components!$A$2:$A$29,0)),"")</f>
        <v>2025</v>
      </c>
      <c r="AB385" s="26">
        <f>IFERROR(INDEX(Cost_Components!$V$2:$V$29,MATCH(E385,Cost_Components!$A$2:$A$29,0)),"")</f>
        <v>2050</v>
      </c>
      <c r="AC385" s="26">
        <f>IFERROR(INDEX(Cost_Components!$M$2:$M$29,MATCH(E385,Cost_Components!$A$2:$A$29,0)),"")</f>
        <v>30</v>
      </c>
      <c r="AD385" s="26">
        <f>IFERROR(INDEX(Cost_Components!$N$2:$N$29,MATCH(E385,Cost_Components!$A$2:$A$29,0)),"")</f>
        <v>95</v>
      </c>
      <c r="AE385" s="16" t="str">
        <f>IFERROR(INDEX(Cost_Components!$O$2:$O$29,MATCH(E385,Cost_Components!$A$2:$A$29,0)),"")</f>
        <v>Both</v>
      </c>
      <c r="AF385" s="11">
        <v>450301.152689824</v>
      </c>
      <c r="AG385" s="11">
        <v>450279.26693563402</v>
      </c>
      <c r="AH385" s="23">
        <f t="shared" si="59"/>
        <v>1</v>
      </c>
    </row>
    <row r="386" spans="1:34" hidden="1">
      <c r="A386" t="s">
        <v>247</v>
      </c>
      <c r="B386" s="20">
        <v>2045</v>
      </c>
      <c r="C386" t="s">
        <v>247</v>
      </c>
      <c r="D386" t="s">
        <v>222</v>
      </c>
      <c r="E386" s="22" t="s">
        <v>337</v>
      </c>
      <c r="F386" s="22" t="s">
        <v>338</v>
      </c>
      <c r="G386" s="22" t="s">
        <v>248</v>
      </c>
      <c r="H386" s="22" t="s">
        <v>237</v>
      </c>
      <c r="I386" s="22" t="s">
        <v>212</v>
      </c>
      <c r="J386" s="17">
        <f>IFERROR(INDEX(Cost_Components!$K$2:$K$29,MATCH(E386,Cost_Components!$A$2:$A$29,0)),"")</f>
        <v>0.52</v>
      </c>
      <c r="K386" s="17">
        <f t="shared" ref="K386:K449" si="60">IF(OR(L386="",Z386="",AA386="",AB386=""),"",IF(B386&lt;AA386,L386,IF(B386&gt;AB386,Z386,L386+(Z386-L386)*MIN(MAX((B386-AA386+1)/MAX(AB386-AA386+1,1),0),1))))</f>
        <v>0.70576923076923082</v>
      </c>
      <c r="L386" s="17">
        <f>IFERROR(INDEX(Cost_Components!$S$2:$S$29,MATCH(E386,Cost_Components!$A$2:$A$29,0)),"")</f>
        <v>0.31</v>
      </c>
      <c r="M386" s="28">
        <f>IFERROR(INDEX(Cost_Components!$L$2:$L$29,MATCH(E386,Cost_Components!$A$2:$A$29,0)),"")</f>
        <v>1</v>
      </c>
      <c r="N386" s="29">
        <f>IFERROR(INDEX(Cost_Components!$P$2:$P$29,MATCH(E386,Cost_Components!$A$2:$A$29,0)),"")</f>
        <v>64.94344126</v>
      </c>
      <c r="O386" s="23">
        <f t="shared" ref="O386:O449" si="61">AF386*J386</f>
        <v>238909.61400177455</v>
      </c>
      <c r="P386" s="23">
        <f t="shared" ref="P386:P449" si="62">AG386*J386</f>
        <v>238896.90494432047</v>
      </c>
      <c r="Q386" s="23">
        <f t="shared" ref="Q386:Q449" si="63">P386*L386*M386*N386</f>
        <v>4809584.0051686568</v>
      </c>
      <c r="R386" s="23">
        <f t="shared" ref="R386:R449" si="64">O386*K386*M386*N386</f>
        <v>10950441.887304002</v>
      </c>
      <c r="S386" s="23">
        <f t="shared" ref="S386:S449" si="65">R386-Q386</f>
        <v>6140857.8821353456</v>
      </c>
      <c r="T386" s="16">
        <f>IFERROR(INDEX(Cost_Components!$R$2:$R$29,MATCH(E386,Cost_Components!$A$2:$A$29,0)),"")</f>
        <v>1</v>
      </c>
      <c r="U386" s="26">
        <f>IFERROR(INDEX(Cost_Components!$Q$2:$Q$29,MATCH(E386,Cost_Components!$A$2:$A$29,0)),"")</f>
        <v>2023</v>
      </c>
      <c r="V386" s="30">
        <f>1/(1+Calculation_Assumptions!$B$5)^(B386-Calculation_Assumptions!$B$2)</f>
        <v>0.55367575418633497</v>
      </c>
      <c r="W386" s="23">
        <f t="shared" ref="W386:W449" si="66">Q386*V386</f>
        <v>2662950.0513842897</v>
      </c>
      <c r="X386" s="23">
        <f t="shared" ref="X386:X449" si="67">R386*V386</f>
        <v>6062994.1706266766</v>
      </c>
      <c r="Y386" s="23">
        <f t="shared" ref="Y386:Y449" si="68">S386*V386</f>
        <v>3400044.1192423874</v>
      </c>
      <c r="Z386" s="17">
        <f>IFERROR(INDEX(Cost_Components!$T$2:$T$29,MATCH(E386,Cost_Components!$A$2:$A$29,0)),"")</f>
        <v>0.8</v>
      </c>
      <c r="AA386" s="26">
        <f>IFERROR(INDEX(Cost_Components!$U$2:$U$29,MATCH(E386,Cost_Components!$A$2:$A$29,0)),"")</f>
        <v>2025</v>
      </c>
      <c r="AB386" s="26">
        <f>IFERROR(INDEX(Cost_Components!$V$2:$V$29,MATCH(E386,Cost_Components!$A$2:$A$29,0)),"")</f>
        <v>2050</v>
      </c>
      <c r="AC386" s="26">
        <f>IFERROR(INDEX(Cost_Components!$M$2:$M$29,MATCH(E386,Cost_Components!$A$2:$A$29,0)),"")</f>
        <v>30</v>
      </c>
      <c r="AD386" s="26">
        <f>IFERROR(INDEX(Cost_Components!$N$2:$N$29,MATCH(E386,Cost_Components!$A$2:$A$29,0)),"")</f>
        <v>95</v>
      </c>
      <c r="AE386" s="16" t="str">
        <f>IFERROR(INDEX(Cost_Components!$O$2:$O$29,MATCH(E386,Cost_Components!$A$2:$A$29,0)),"")</f>
        <v>Both</v>
      </c>
      <c r="AF386" s="11">
        <v>459441.56538802799</v>
      </c>
      <c r="AG386" s="11">
        <v>459417.12489292398</v>
      </c>
      <c r="AH386" s="23">
        <f t="shared" ref="AH386:AH449" si="69">IF(H386="shared-count-once",COUNTIFS($A$2:$A$1457,A386,$B$2:$B$1457,B386,$E$2:$E$1457,E386),1)</f>
        <v>1</v>
      </c>
    </row>
    <row r="387" spans="1:34" hidden="1">
      <c r="A387" t="s">
        <v>247</v>
      </c>
      <c r="B387" s="20">
        <v>2046</v>
      </c>
      <c r="C387" t="s">
        <v>247</v>
      </c>
      <c r="D387" t="s">
        <v>222</v>
      </c>
      <c r="E387" s="22" t="s">
        <v>337</v>
      </c>
      <c r="F387" s="22" t="s">
        <v>338</v>
      </c>
      <c r="G387" s="22" t="s">
        <v>248</v>
      </c>
      <c r="H387" s="22" t="s">
        <v>237</v>
      </c>
      <c r="I387" s="22" t="s">
        <v>212</v>
      </c>
      <c r="J387" s="17">
        <f>IFERROR(INDEX(Cost_Components!$K$2:$K$29,MATCH(E387,Cost_Components!$A$2:$A$29,0)),"")</f>
        <v>0.52</v>
      </c>
      <c r="K387" s="17">
        <f t="shared" si="60"/>
        <v>0.72461538461538466</v>
      </c>
      <c r="L387" s="17">
        <f>IFERROR(INDEX(Cost_Components!$S$2:$S$29,MATCH(E387,Cost_Components!$A$2:$A$29,0)),"")</f>
        <v>0.31</v>
      </c>
      <c r="M387" s="28">
        <f>IFERROR(INDEX(Cost_Components!$L$2:$L$29,MATCH(E387,Cost_Components!$A$2:$A$29,0)),"")</f>
        <v>1</v>
      </c>
      <c r="N387" s="29">
        <f>IFERROR(INDEX(Cost_Components!$P$2:$P$29,MATCH(E387,Cost_Components!$A$2:$A$29,0)),"")</f>
        <v>64.94344126</v>
      </c>
      <c r="O387" s="23">
        <f t="shared" si="61"/>
        <v>243616.7497016734</v>
      </c>
      <c r="P387" s="23">
        <f t="shared" si="62"/>
        <v>243602.65831117268</v>
      </c>
      <c r="Q387" s="23">
        <f t="shared" si="63"/>
        <v>4904322.4285515631</v>
      </c>
      <c r="R387" s="23">
        <f t="shared" si="64"/>
        <v>11464364.684537685</v>
      </c>
      <c r="S387" s="23">
        <f t="shared" si="65"/>
        <v>6560042.2559861215</v>
      </c>
      <c r="T387" s="16">
        <f>IFERROR(INDEX(Cost_Components!$R$2:$R$29,MATCH(E387,Cost_Components!$A$2:$A$29,0)),"")</f>
        <v>1</v>
      </c>
      <c r="U387" s="26">
        <f>IFERROR(INDEX(Cost_Components!$Q$2:$Q$29,MATCH(E387,Cost_Components!$A$2:$A$29,0)),"")</f>
        <v>2023</v>
      </c>
      <c r="V387" s="30">
        <f>1/(1+Calculation_Assumptions!$B$5)^(B387-Calculation_Assumptions!$B$2)</f>
        <v>0.5375492759090631</v>
      </c>
      <c r="W387" s="23">
        <f t="shared" si="66"/>
        <v>2636314.9702924704</v>
      </c>
      <c r="X387" s="23">
        <f t="shared" si="67"/>
        <v>6162660.9349306673</v>
      </c>
      <c r="Y387" s="23">
        <f t="shared" si="68"/>
        <v>3526345.9646381964</v>
      </c>
      <c r="Z387" s="17">
        <f>IFERROR(INDEX(Cost_Components!$T$2:$T$29,MATCH(E387,Cost_Components!$A$2:$A$29,0)),"")</f>
        <v>0.8</v>
      </c>
      <c r="AA387" s="26">
        <f>IFERROR(INDEX(Cost_Components!$U$2:$U$29,MATCH(E387,Cost_Components!$A$2:$A$29,0)),"")</f>
        <v>2025</v>
      </c>
      <c r="AB387" s="26">
        <f>IFERROR(INDEX(Cost_Components!$V$2:$V$29,MATCH(E387,Cost_Components!$A$2:$A$29,0)),"")</f>
        <v>2050</v>
      </c>
      <c r="AC387" s="26">
        <f>IFERROR(INDEX(Cost_Components!$M$2:$M$29,MATCH(E387,Cost_Components!$A$2:$A$29,0)),"")</f>
        <v>30</v>
      </c>
      <c r="AD387" s="26">
        <f>IFERROR(INDEX(Cost_Components!$N$2:$N$29,MATCH(E387,Cost_Components!$A$2:$A$29,0)),"")</f>
        <v>95</v>
      </c>
      <c r="AE387" s="16" t="str">
        <f>IFERROR(INDEX(Cost_Components!$O$2:$O$29,MATCH(E387,Cost_Components!$A$2:$A$29,0)),"")</f>
        <v>Both</v>
      </c>
      <c r="AF387" s="11">
        <v>468493.74942629499</v>
      </c>
      <c r="AG387" s="11">
        <v>468466.650598409</v>
      </c>
      <c r="AH387" s="23">
        <f t="shared" si="69"/>
        <v>1</v>
      </c>
    </row>
    <row r="388" spans="1:34" hidden="1">
      <c r="A388" t="s">
        <v>247</v>
      </c>
      <c r="B388" s="20">
        <v>2047</v>
      </c>
      <c r="C388" t="s">
        <v>247</v>
      </c>
      <c r="D388" t="s">
        <v>222</v>
      </c>
      <c r="E388" s="22" t="s">
        <v>337</v>
      </c>
      <c r="F388" s="22" t="s">
        <v>338</v>
      </c>
      <c r="G388" s="22" t="s">
        <v>248</v>
      </c>
      <c r="H388" s="22" t="s">
        <v>237</v>
      </c>
      <c r="I388" s="22" t="s">
        <v>212</v>
      </c>
      <c r="J388" s="17">
        <f>IFERROR(INDEX(Cost_Components!$K$2:$K$29,MATCH(E388,Cost_Components!$A$2:$A$29,0)),"")</f>
        <v>0.52</v>
      </c>
      <c r="K388" s="17">
        <f t="shared" si="60"/>
        <v>0.74346153846153851</v>
      </c>
      <c r="L388" s="17">
        <f>IFERROR(INDEX(Cost_Components!$S$2:$S$29,MATCH(E388,Cost_Components!$A$2:$A$29,0)),"")</f>
        <v>0.31</v>
      </c>
      <c r="M388" s="28">
        <f>IFERROR(INDEX(Cost_Components!$L$2:$L$29,MATCH(E388,Cost_Components!$A$2:$A$29,0)),"")</f>
        <v>1</v>
      </c>
      <c r="N388" s="29">
        <f>IFERROR(INDEX(Cost_Components!$P$2:$P$29,MATCH(E388,Cost_Components!$A$2:$A$29,0)),"")</f>
        <v>64.94344126</v>
      </c>
      <c r="O388" s="23">
        <f t="shared" si="61"/>
        <v>248228.94456761543</v>
      </c>
      <c r="P388" s="23">
        <f t="shared" si="62"/>
        <v>248213.42189777119</v>
      </c>
      <c r="Q388" s="23">
        <f t="shared" si="63"/>
        <v>4997148.4733380647</v>
      </c>
      <c r="R388" s="23">
        <f t="shared" si="64"/>
        <v>11985225.905815393</v>
      </c>
      <c r="S388" s="23">
        <f t="shared" si="65"/>
        <v>6988077.432477328</v>
      </c>
      <c r="T388" s="16">
        <f>IFERROR(INDEX(Cost_Components!$R$2:$R$29,MATCH(E388,Cost_Components!$A$2:$A$29,0)),"")</f>
        <v>1</v>
      </c>
      <c r="U388" s="26">
        <f>IFERROR(INDEX(Cost_Components!$Q$2:$Q$29,MATCH(E388,Cost_Components!$A$2:$A$29,0)),"")</f>
        <v>2023</v>
      </c>
      <c r="V388" s="30">
        <f>1/(1+Calculation_Assumptions!$B$5)^(B388-Calculation_Assumptions!$B$2)</f>
        <v>0.52189250088258554</v>
      </c>
      <c r="W388" s="23">
        <f t="shared" si="66"/>
        <v>2607974.3140319968</v>
      </c>
      <c r="X388" s="23">
        <f t="shared" si="67"/>
        <v>6254999.5216287468</v>
      </c>
      <c r="Y388" s="23">
        <f t="shared" si="68"/>
        <v>3647025.20759675</v>
      </c>
      <c r="Z388" s="17">
        <f>IFERROR(INDEX(Cost_Components!$T$2:$T$29,MATCH(E388,Cost_Components!$A$2:$A$29,0)),"")</f>
        <v>0.8</v>
      </c>
      <c r="AA388" s="26">
        <f>IFERROR(INDEX(Cost_Components!$U$2:$U$29,MATCH(E388,Cost_Components!$A$2:$A$29,0)),"")</f>
        <v>2025</v>
      </c>
      <c r="AB388" s="26">
        <f>IFERROR(INDEX(Cost_Components!$V$2:$V$29,MATCH(E388,Cost_Components!$A$2:$A$29,0)),"")</f>
        <v>2050</v>
      </c>
      <c r="AC388" s="26">
        <f>IFERROR(INDEX(Cost_Components!$M$2:$M$29,MATCH(E388,Cost_Components!$A$2:$A$29,0)),"")</f>
        <v>30</v>
      </c>
      <c r="AD388" s="26">
        <f>IFERROR(INDEX(Cost_Components!$N$2:$N$29,MATCH(E388,Cost_Components!$A$2:$A$29,0)),"")</f>
        <v>95</v>
      </c>
      <c r="AE388" s="16" t="str">
        <f>IFERROR(INDEX(Cost_Components!$O$2:$O$29,MATCH(E388,Cost_Components!$A$2:$A$29,0)),"")</f>
        <v>Both</v>
      </c>
      <c r="AF388" s="11">
        <v>477363.35493772198</v>
      </c>
      <c r="AG388" s="11">
        <v>477333.50364955998</v>
      </c>
      <c r="AH388" s="23">
        <f t="shared" si="69"/>
        <v>1</v>
      </c>
    </row>
    <row r="389" spans="1:34" hidden="1">
      <c r="A389" t="s">
        <v>247</v>
      </c>
      <c r="B389" s="20">
        <v>2048</v>
      </c>
      <c r="C389" t="s">
        <v>247</v>
      </c>
      <c r="D389" t="s">
        <v>222</v>
      </c>
      <c r="E389" s="22" t="s">
        <v>337</v>
      </c>
      <c r="F389" s="22" t="s">
        <v>338</v>
      </c>
      <c r="G389" s="22" t="s">
        <v>248</v>
      </c>
      <c r="H389" s="22" t="s">
        <v>237</v>
      </c>
      <c r="I389" s="22" t="s">
        <v>212</v>
      </c>
      <c r="J389" s="17">
        <f>IFERROR(INDEX(Cost_Components!$K$2:$K$29,MATCH(E389,Cost_Components!$A$2:$A$29,0)),"")</f>
        <v>0.52</v>
      </c>
      <c r="K389" s="17">
        <f t="shared" si="60"/>
        <v>0.76230769230769235</v>
      </c>
      <c r="L389" s="17">
        <f>IFERROR(INDEX(Cost_Components!$S$2:$S$29,MATCH(E389,Cost_Components!$A$2:$A$29,0)),"")</f>
        <v>0.31</v>
      </c>
      <c r="M389" s="28">
        <f>IFERROR(INDEX(Cost_Components!$L$2:$L$29,MATCH(E389,Cost_Components!$A$2:$A$29,0)),"")</f>
        <v>1</v>
      </c>
      <c r="N389" s="29">
        <f>IFERROR(INDEX(Cost_Components!$P$2:$P$29,MATCH(E389,Cost_Components!$A$2:$A$29,0)),"")</f>
        <v>64.94344126</v>
      </c>
      <c r="O389" s="23">
        <f t="shared" si="61"/>
        <v>252770.64511230169</v>
      </c>
      <c r="P389" s="23">
        <f t="shared" si="62"/>
        <v>252753.64681442254</v>
      </c>
      <c r="Q389" s="23">
        <f t="shared" si="63"/>
        <v>5088554.4006944038</v>
      </c>
      <c r="R389" s="23">
        <f t="shared" si="64"/>
        <v>12513887.217857804</v>
      </c>
      <c r="S389" s="23">
        <f t="shared" si="65"/>
        <v>7425332.8171634004</v>
      </c>
      <c r="T389" s="16">
        <f>IFERROR(INDEX(Cost_Components!$R$2:$R$29,MATCH(E389,Cost_Components!$A$2:$A$29,0)),"")</f>
        <v>1</v>
      </c>
      <c r="U389" s="26">
        <f>IFERROR(INDEX(Cost_Components!$Q$2:$Q$29,MATCH(E389,Cost_Components!$A$2:$A$29,0)),"")</f>
        <v>2023</v>
      </c>
      <c r="V389" s="30">
        <f>1/(1+Calculation_Assumptions!$B$5)^(B389-Calculation_Assumptions!$B$2)</f>
        <v>0.50669174842969467</v>
      </c>
      <c r="W389" s="23">
        <f t="shared" si="66"/>
        <v>2578328.5262674647</v>
      </c>
      <c r="X389" s="23">
        <f t="shared" si="67"/>
        <v>6340683.394068378</v>
      </c>
      <c r="Y389" s="23">
        <f t="shared" si="68"/>
        <v>3762354.8678009138</v>
      </c>
      <c r="Z389" s="17">
        <f>IFERROR(INDEX(Cost_Components!$T$2:$T$29,MATCH(E389,Cost_Components!$A$2:$A$29,0)),"")</f>
        <v>0.8</v>
      </c>
      <c r="AA389" s="26">
        <f>IFERROR(INDEX(Cost_Components!$U$2:$U$29,MATCH(E389,Cost_Components!$A$2:$A$29,0)),"")</f>
        <v>2025</v>
      </c>
      <c r="AB389" s="26">
        <f>IFERROR(INDEX(Cost_Components!$V$2:$V$29,MATCH(E389,Cost_Components!$A$2:$A$29,0)),"")</f>
        <v>2050</v>
      </c>
      <c r="AC389" s="26">
        <f>IFERROR(INDEX(Cost_Components!$M$2:$M$29,MATCH(E389,Cost_Components!$A$2:$A$29,0)),"")</f>
        <v>30</v>
      </c>
      <c r="AD389" s="26">
        <f>IFERROR(INDEX(Cost_Components!$N$2:$N$29,MATCH(E389,Cost_Components!$A$2:$A$29,0)),"")</f>
        <v>95</v>
      </c>
      <c r="AE389" s="16" t="str">
        <f>IFERROR(INDEX(Cost_Components!$O$2:$O$29,MATCH(E389,Cost_Components!$A$2:$A$29,0)),"")</f>
        <v>Both</v>
      </c>
      <c r="AF389" s="11">
        <v>486097.39444673399</v>
      </c>
      <c r="AG389" s="11">
        <v>486064.705412351</v>
      </c>
      <c r="AH389" s="23">
        <f t="shared" si="69"/>
        <v>1</v>
      </c>
    </row>
    <row r="390" spans="1:34" hidden="1">
      <c r="A390" t="s">
        <v>247</v>
      </c>
      <c r="B390" s="20">
        <v>2049</v>
      </c>
      <c r="C390" t="s">
        <v>247</v>
      </c>
      <c r="D390" t="s">
        <v>222</v>
      </c>
      <c r="E390" s="22" t="s">
        <v>337</v>
      </c>
      <c r="F390" s="22" t="s">
        <v>338</v>
      </c>
      <c r="G390" s="22" t="s">
        <v>248</v>
      </c>
      <c r="H390" s="22" t="s">
        <v>237</v>
      </c>
      <c r="I390" s="22" t="s">
        <v>212</v>
      </c>
      <c r="J390" s="17">
        <f>IFERROR(INDEX(Cost_Components!$K$2:$K$29,MATCH(E390,Cost_Components!$A$2:$A$29,0)),"")</f>
        <v>0.52</v>
      </c>
      <c r="K390" s="17">
        <f t="shared" si="60"/>
        <v>0.7811538461538462</v>
      </c>
      <c r="L390" s="17">
        <f>IFERROR(INDEX(Cost_Components!$S$2:$S$29,MATCH(E390,Cost_Components!$A$2:$A$29,0)),"")</f>
        <v>0.31</v>
      </c>
      <c r="M390" s="28">
        <f>IFERROR(INDEX(Cost_Components!$L$2:$L$29,MATCH(E390,Cost_Components!$A$2:$A$29,0)),"")</f>
        <v>1</v>
      </c>
      <c r="N390" s="29">
        <f>IFERROR(INDEX(Cost_Components!$P$2:$P$29,MATCH(E390,Cost_Components!$A$2:$A$29,0)),"")</f>
        <v>64.94344126</v>
      </c>
      <c r="O390" s="23">
        <f t="shared" si="61"/>
        <v>257242.70574006788</v>
      </c>
      <c r="P390" s="23">
        <f t="shared" si="62"/>
        <v>257224.19072337728</v>
      </c>
      <c r="Q390" s="23">
        <f t="shared" si="63"/>
        <v>5178557.477477354</v>
      </c>
      <c r="R390" s="23">
        <f t="shared" si="64"/>
        <v>13050133.124088742</v>
      </c>
      <c r="S390" s="23">
        <f t="shared" si="65"/>
        <v>7871575.6466113878</v>
      </c>
      <c r="T390" s="16">
        <f>IFERROR(INDEX(Cost_Components!$R$2:$R$29,MATCH(E390,Cost_Components!$A$2:$A$29,0)),"")</f>
        <v>1</v>
      </c>
      <c r="U390" s="26">
        <f>IFERROR(INDEX(Cost_Components!$Q$2:$Q$29,MATCH(E390,Cost_Components!$A$2:$A$29,0)),"")</f>
        <v>2023</v>
      </c>
      <c r="V390" s="30">
        <f>1/(1+Calculation_Assumptions!$B$5)^(B390-Calculation_Assumptions!$B$2)</f>
        <v>0.49193373633950943</v>
      </c>
      <c r="W390" s="23">
        <f t="shared" si="66"/>
        <v>2547507.1287443396</v>
      </c>
      <c r="X390" s="23">
        <f t="shared" si="67"/>
        <v>6419800.7474609697</v>
      </c>
      <c r="Y390" s="23">
        <f t="shared" si="68"/>
        <v>3872293.6187166302</v>
      </c>
      <c r="Z390" s="17">
        <f>IFERROR(INDEX(Cost_Components!$T$2:$T$29,MATCH(E390,Cost_Components!$A$2:$A$29,0)),"")</f>
        <v>0.8</v>
      </c>
      <c r="AA390" s="26">
        <f>IFERROR(INDEX(Cost_Components!$U$2:$U$29,MATCH(E390,Cost_Components!$A$2:$A$29,0)),"")</f>
        <v>2025</v>
      </c>
      <c r="AB390" s="26">
        <f>IFERROR(INDEX(Cost_Components!$V$2:$V$29,MATCH(E390,Cost_Components!$A$2:$A$29,0)),"")</f>
        <v>2050</v>
      </c>
      <c r="AC390" s="26">
        <f>IFERROR(INDEX(Cost_Components!$M$2:$M$29,MATCH(E390,Cost_Components!$A$2:$A$29,0)),"")</f>
        <v>30</v>
      </c>
      <c r="AD390" s="26">
        <f>IFERROR(INDEX(Cost_Components!$N$2:$N$29,MATCH(E390,Cost_Components!$A$2:$A$29,0)),"")</f>
        <v>95</v>
      </c>
      <c r="AE390" s="16" t="str">
        <f>IFERROR(INDEX(Cost_Components!$O$2:$O$29,MATCH(E390,Cost_Components!$A$2:$A$29,0)),"")</f>
        <v>Both</v>
      </c>
      <c r="AF390" s="11">
        <v>494697.51103859203</v>
      </c>
      <c r="AG390" s="11">
        <v>494661.905237264</v>
      </c>
      <c r="AH390" s="23">
        <f t="shared" si="69"/>
        <v>1</v>
      </c>
    </row>
    <row r="391" spans="1:34" hidden="1">
      <c r="A391" t="s">
        <v>247</v>
      </c>
      <c r="B391" s="20">
        <v>2050</v>
      </c>
      <c r="C391" t="s">
        <v>247</v>
      </c>
      <c r="D391" t="s">
        <v>222</v>
      </c>
      <c r="E391" s="22" t="s">
        <v>337</v>
      </c>
      <c r="F391" s="22" t="s">
        <v>338</v>
      </c>
      <c r="G391" s="22" t="s">
        <v>248</v>
      </c>
      <c r="H391" s="22" t="s">
        <v>237</v>
      </c>
      <c r="I391" s="22" t="s">
        <v>212</v>
      </c>
      <c r="J391" s="17">
        <f>IFERROR(INDEX(Cost_Components!$K$2:$K$29,MATCH(E391,Cost_Components!$A$2:$A$29,0)),"")</f>
        <v>0.52</v>
      </c>
      <c r="K391" s="17">
        <f t="shared" si="60"/>
        <v>0.8</v>
      </c>
      <c r="L391" s="17">
        <f>IFERROR(INDEX(Cost_Components!$S$2:$S$29,MATCH(E391,Cost_Components!$A$2:$A$29,0)),"")</f>
        <v>0.31</v>
      </c>
      <c r="M391" s="28">
        <f>IFERROR(INDEX(Cost_Components!$L$2:$L$29,MATCH(E391,Cost_Components!$A$2:$A$29,0)),"")</f>
        <v>1</v>
      </c>
      <c r="N391" s="29">
        <f>IFERROR(INDEX(Cost_Components!$P$2:$P$29,MATCH(E391,Cost_Components!$A$2:$A$29,0)),"")</f>
        <v>64.94344126</v>
      </c>
      <c r="O391" s="23">
        <f t="shared" si="61"/>
        <v>261645.65900294069</v>
      </c>
      <c r="P391" s="23">
        <f t="shared" si="62"/>
        <v>261625.5883471329</v>
      </c>
      <c r="Q391" s="23">
        <f t="shared" si="63"/>
        <v>5267168.4689698396</v>
      </c>
      <c r="R391" s="23">
        <f t="shared" si="64"/>
        <v>13593735.589113176</v>
      </c>
      <c r="S391" s="23">
        <f t="shared" si="65"/>
        <v>8326567.1201433362</v>
      </c>
      <c r="T391" s="16">
        <f>IFERROR(INDEX(Cost_Components!$R$2:$R$29,MATCH(E391,Cost_Components!$A$2:$A$29,0)),"")</f>
        <v>1</v>
      </c>
      <c r="U391" s="26">
        <f>IFERROR(INDEX(Cost_Components!$Q$2:$Q$29,MATCH(E391,Cost_Components!$A$2:$A$29,0)),"")</f>
        <v>2023</v>
      </c>
      <c r="V391" s="30">
        <f>1/(1+Calculation_Assumptions!$B$5)^(B391-Calculation_Assumptions!$B$2)</f>
        <v>0.47760556926165965</v>
      </c>
      <c r="W391" s="23">
        <f t="shared" si="66"/>
        <v>2515628.9950194047</v>
      </c>
      <c r="X391" s="23">
        <f t="shared" si="67"/>
        <v>6492443.8244308811</v>
      </c>
      <c r="Y391" s="23">
        <f t="shared" si="68"/>
        <v>3976814.8294114759</v>
      </c>
      <c r="Z391" s="17">
        <f>IFERROR(INDEX(Cost_Components!$T$2:$T$29,MATCH(E391,Cost_Components!$A$2:$A$29,0)),"")</f>
        <v>0.8</v>
      </c>
      <c r="AA391" s="26">
        <f>IFERROR(INDEX(Cost_Components!$U$2:$U$29,MATCH(E391,Cost_Components!$A$2:$A$29,0)),"")</f>
        <v>2025</v>
      </c>
      <c r="AB391" s="26">
        <f>IFERROR(INDEX(Cost_Components!$V$2:$V$29,MATCH(E391,Cost_Components!$A$2:$A$29,0)),"")</f>
        <v>2050</v>
      </c>
      <c r="AC391" s="26">
        <f>IFERROR(INDEX(Cost_Components!$M$2:$M$29,MATCH(E391,Cost_Components!$A$2:$A$29,0)),"")</f>
        <v>30</v>
      </c>
      <c r="AD391" s="26">
        <f>IFERROR(INDEX(Cost_Components!$N$2:$N$29,MATCH(E391,Cost_Components!$A$2:$A$29,0)),"")</f>
        <v>95</v>
      </c>
      <c r="AE391" s="16" t="str">
        <f>IFERROR(INDEX(Cost_Components!$O$2:$O$29,MATCH(E391,Cost_Components!$A$2:$A$29,0)),"")</f>
        <v>Both</v>
      </c>
      <c r="AF391" s="11">
        <v>503164.72885180899</v>
      </c>
      <c r="AG391" s="11">
        <v>503126.13143679401</v>
      </c>
      <c r="AH391" s="23">
        <f t="shared" si="69"/>
        <v>1</v>
      </c>
    </row>
    <row r="392" spans="1:34" hidden="1">
      <c r="A392" t="s">
        <v>247</v>
      </c>
      <c r="B392" s="20">
        <v>2025</v>
      </c>
      <c r="C392" t="s">
        <v>247</v>
      </c>
      <c r="D392" t="s">
        <v>222</v>
      </c>
      <c r="E392" s="22" t="s">
        <v>340</v>
      </c>
      <c r="F392" s="22" t="s">
        <v>341</v>
      </c>
      <c r="G392" s="22" t="s">
        <v>248</v>
      </c>
      <c r="H392" s="22" t="s">
        <v>237</v>
      </c>
      <c r="I392" s="22" t="s">
        <v>309</v>
      </c>
      <c r="J392" s="17">
        <f>IFERROR(INDEX(Cost_Components!$K$2:$K$29,MATCH(E392,Cost_Components!$A$2:$A$29,0)),"")</f>
        <v>1</v>
      </c>
      <c r="K392" s="17">
        <f t="shared" si="60"/>
        <v>0.32884615384615384</v>
      </c>
      <c r="L392" s="17">
        <f>IFERROR(INDEX(Cost_Components!$S$2:$S$29,MATCH(E392,Cost_Components!$A$2:$A$29,0)),"")</f>
        <v>0.31</v>
      </c>
      <c r="M392" s="28">
        <f>IFERROR(INDEX(Cost_Components!$L$2:$L$29,MATCH(E392,Cost_Components!$A$2:$A$29,0)),"")</f>
        <v>1</v>
      </c>
      <c r="N392" s="29">
        <f>IFERROR(INDEX(Cost_Components!$P$2:$P$29,MATCH(E392,Cost_Components!$A$2:$A$29,0)),"")</f>
        <v>119.7214874</v>
      </c>
      <c r="O392" s="23">
        <f t="shared" si="61"/>
        <v>4863130.77094144</v>
      </c>
      <c r="P392" s="23">
        <f t="shared" si="62"/>
        <v>4862406.8051522402</v>
      </c>
      <c r="Q392" s="23">
        <f t="shared" si="63"/>
        <v>180461718.26757953</v>
      </c>
      <c r="R392" s="23">
        <f t="shared" si="64"/>
        <v>191461218.52566704</v>
      </c>
      <c r="S392" s="23">
        <f t="shared" si="65"/>
        <v>10999500.258087516</v>
      </c>
      <c r="T392" s="16">
        <f>IFERROR(INDEX(Cost_Components!$R$2:$R$29,MATCH(E392,Cost_Components!$A$2:$A$29,0)),"")</f>
        <v>1</v>
      </c>
      <c r="U392" s="26">
        <f>IFERROR(INDEX(Cost_Components!$Q$2:$Q$29,MATCH(E392,Cost_Components!$A$2:$A$29,0)),"")</f>
        <v>2023</v>
      </c>
      <c r="V392" s="30">
        <f>1/(1+Calculation_Assumptions!$B$5)^(B392-Calculation_Assumptions!$B$2)</f>
        <v>1</v>
      </c>
      <c r="W392" s="23">
        <f t="shared" si="66"/>
        <v>180461718.26757953</v>
      </c>
      <c r="X392" s="23">
        <f t="shared" si="67"/>
        <v>191461218.52566704</v>
      </c>
      <c r="Y392" s="23">
        <f t="shared" si="68"/>
        <v>10999500.258087516</v>
      </c>
      <c r="Z392" s="17">
        <f>IFERROR(INDEX(Cost_Components!$T$2:$T$29,MATCH(E392,Cost_Components!$A$2:$A$29,0)),"")</f>
        <v>0.8</v>
      </c>
      <c r="AA392" s="26">
        <f>IFERROR(INDEX(Cost_Components!$U$2:$U$29,MATCH(E392,Cost_Components!$A$2:$A$29,0)),"")</f>
        <v>2025</v>
      </c>
      <c r="AB392" s="26">
        <f>IFERROR(INDEX(Cost_Components!$V$2:$V$29,MATCH(E392,Cost_Components!$A$2:$A$29,0)),"")</f>
        <v>2050</v>
      </c>
      <c r="AC392" s="26">
        <f>IFERROR(INDEX(Cost_Components!$M$2:$M$29,MATCH(E392,Cost_Components!$A$2:$A$29,0)),"")</f>
        <v>30</v>
      </c>
      <c r="AD392" s="26">
        <f>IFERROR(INDEX(Cost_Components!$N$2:$N$29,MATCH(E392,Cost_Components!$A$2:$A$29,0)),"")</f>
        <v>95</v>
      </c>
      <c r="AE392" s="16" t="str">
        <f>IFERROR(INDEX(Cost_Components!$O$2:$O$29,MATCH(E392,Cost_Components!$A$2:$A$29,0)),"")</f>
        <v>Both</v>
      </c>
      <c r="AF392" s="11">
        <v>4863130.77094144</v>
      </c>
      <c r="AG392" s="11">
        <v>4862406.8051522402</v>
      </c>
      <c r="AH392" s="23">
        <f t="shared" si="69"/>
        <v>1</v>
      </c>
    </row>
    <row r="393" spans="1:34" hidden="1">
      <c r="A393" t="s">
        <v>247</v>
      </c>
      <c r="B393" s="20">
        <v>2026</v>
      </c>
      <c r="C393" t="s">
        <v>247</v>
      </c>
      <c r="D393" t="s">
        <v>222</v>
      </c>
      <c r="E393" s="22" t="s">
        <v>340</v>
      </c>
      <c r="F393" s="22" t="s">
        <v>341</v>
      </c>
      <c r="G393" s="22" t="s">
        <v>248</v>
      </c>
      <c r="H393" s="22" t="s">
        <v>237</v>
      </c>
      <c r="I393" s="22" t="s">
        <v>309</v>
      </c>
      <c r="J393" s="17">
        <f>IFERROR(INDEX(Cost_Components!$K$2:$K$29,MATCH(E393,Cost_Components!$A$2:$A$29,0)),"")</f>
        <v>1</v>
      </c>
      <c r="K393" s="17">
        <f t="shared" si="60"/>
        <v>0.34769230769230769</v>
      </c>
      <c r="L393" s="17">
        <f>IFERROR(INDEX(Cost_Components!$S$2:$S$29,MATCH(E393,Cost_Components!$A$2:$A$29,0)),"")</f>
        <v>0.31</v>
      </c>
      <c r="M393" s="28">
        <f>IFERROR(INDEX(Cost_Components!$L$2:$L$29,MATCH(E393,Cost_Components!$A$2:$A$29,0)),"")</f>
        <v>1</v>
      </c>
      <c r="N393" s="29">
        <f>IFERROR(INDEX(Cost_Components!$P$2:$P$29,MATCH(E393,Cost_Components!$A$2:$A$29,0)),"")</f>
        <v>119.7214874</v>
      </c>
      <c r="O393" s="23">
        <f t="shared" si="61"/>
        <v>4699329.4874409903</v>
      </c>
      <c r="P393" s="23">
        <f t="shared" si="62"/>
        <v>4697279.3920374</v>
      </c>
      <c r="Q393" s="23">
        <f t="shared" si="63"/>
        <v>174333235.41990644</v>
      </c>
      <c r="R393" s="23">
        <f t="shared" si="64"/>
        <v>195615418.18510768</v>
      </c>
      <c r="S393" s="23">
        <f t="shared" si="65"/>
        <v>21282182.765201241</v>
      </c>
      <c r="T393" s="16">
        <f>IFERROR(INDEX(Cost_Components!$R$2:$R$29,MATCH(E393,Cost_Components!$A$2:$A$29,0)),"")</f>
        <v>1</v>
      </c>
      <c r="U393" s="26">
        <f>IFERROR(INDEX(Cost_Components!$Q$2:$Q$29,MATCH(E393,Cost_Components!$A$2:$A$29,0)),"")</f>
        <v>2023</v>
      </c>
      <c r="V393" s="30">
        <f>1/(1+Calculation_Assumptions!$B$5)^(B393-Calculation_Assumptions!$B$2)</f>
        <v>0.970873786407767</v>
      </c>
      <c r="W393" s="23">
        <f t="shared" si="66"/>
        <v>169255568.3688412</v>
      </c>
      <c r="X393" s="23">
        <f t="shared" si="67"/>
        <v>189917881.73311424</v>
      </c>
      <c r="Y393" s="23">
        <f t="shared" si="68"/>
        <v>20662313.364273049</v>
      </c>
      <c r="Z393" s="17">
        <f>IFERROR(INDEX(Cost_Components!$T$2:$T$29,MATCH(E393,Cost_Components!$A$2:$A$29,0)),"")</f>
        <v>0.8</v>
      </c>
      <c r="AA393" s="26">
        <f>IFERROR(INDEX(Cost_Components!$U$2:$U$29,MATCH(E393,Cost_Components!$A$2:$A$29,0)),"")</f>
        <v>2025</v>
      </c>
      <c r="AB393" s="26">
        <f>IFERROR(INDEX(Cost_Components!$V$2:$V$29,MATCH(E393,Cost_Components!$A$2:$A$29,0)),"")</f>
        <v>2050</v>
      </c>
      <c r="AC393" s="26">
        <f>IFERROR(INDEX(Cost_Components!$M$2:$M$29,MATCH(E393,Cost_Components!$A$2:$A$29,0)),"")</f>
        <v>30</v>
      </c>
      <c r="AD393" s="26">
        <f>IFERROR(INDEX(Cost_Components!$N$2:$N$29,MATCH(E393,Cost_Components!$A$2:$A$29,0)),"")</f>
        <v>95</v>
      </c>
      <c r="AE393" s="16" t="str">
        <f>IFERROR(INDEX(Cost_Components!$O$2:$O$29,MATCH(E393,Cost_Components!$A$2:$A$29,0)),"")</f>
        <v>Both</v>
      </c>
      <c r="AF393" s="11">
        <v>4699329.4874409903</v>
      </c>
      <c r="AG393" s="11">
        <v>4697279.3920374</v>
      </c>
      <c r="AH393" s="23">
        <f t="shared" si="69"/>
        <v>1</v>
      </c>
    </row>
    <row r="394" spans="1:34" hidden="1">
      <c r="A394" t="s">
        <v>247</v>
      </c>
      <c r="B394" s="20">
        <v>2027</v>
      </c>
      <c r="C394" t="s">
        <v>247</v>
      </c>
      <c r="D394" t="s">
        <v>222</v>
      </c>
      <c r="E394" s="22" t="s">
        <v>340</v>
      </c>
      <c r="F394" s="22" t="s">
        <v>341</v>
      </c>
      <c r="G394" s="22" t="s">
        <v>248</v>
      </c>
      <c r="H394" s="22" t="s">
        <v>237</v>
      </c>
      <c r="I394" s="22" t="s">
        <v>309</v>
      </c>
      <c r="J394" s="17">
        <f>IFERROR(INDEX(Cost_Components!$K$2:$K$29,MATCH(E394,Cost_Components!$A$2:$A$29,0)),"")</f>
        <v>1</v>
      </c>
      <c r="K394" s="17">
        <f t="shared" si="60"/>
        <v>0.36653846153846154</v>
      </c>
      <c r="L394" s="17">
        <f>IFERROR(INDEX(Cost_Components!$S$2:$S$29,MATCH(E394,Cost_Components!$A$2:$A$29,0)),"")</f>
        <v>0.31</v>
      </c>
      <c r="M394" s="28">
        <f>IFERROR(INDEX(Cost_Components!$L$2:$L$29,MATCH(E394,Cost_Components!$A$2:$A$29,0)),"")</f>
        <v>1</v>
      </c>
      <c r="N394" s="29">
        <f>IFERROR(INDEX(Cost_Components!$P$2:$P$29,MATCH(E394,Cost_Components!$A$2:$A$29,0)),"")</f>
        <v>119.7214874</v>
      </c>
      <c r="O394" s="23">
        <f t="shared" si="61"/>
        <v>4573207.6868909299</v>
      </c>
      <c r="P394" s="23">
        <f t="shared" si="62"/>
        <v>4569323.2440738799</v>
      </c>
      <c r="Q394" s="23">
        <f t="shared" si="63"/>
        <v>169584314.30949461</v>
      </c>
      <c r="R394" s="23">
        <f t="shared" si="64"/>
        <v>200683922.62303919</v>
      </c>
      <c r="S394" s="23">
        <f t="shared" si="65"/>
        <v>31099608.313544571</v>
      </c>
      <c r="T394" s="16">
        <f>IFERROR(INDEX(Cost_Components!$R$2:$R$29,MATCH(E394,Cost_Components!$A$2:$A$29,0)),"")</f>
        <v>1</v>
      </c>
      <c r="U394" s="26">
        <f>IFERROR(INDEX(Cost_Components!$Q$2:$Q$29,MATCH(E394,Cost_Components!$A$2:$A$29,0)),"")</f>
        <v>2023</v>
      </c>
      <c r="V394" s="30">
        <f>1/(1+Calculation_Assumptions!$B$5)^(B394-Calculation_Assumptions!$B$2)</f>
        <v>0.94259590913375435</v>
      </c>
      <c r="W394" s="23">
        <f t="shared" si="66"/>
        <v>159849480.92138243</v>
      </c>
      <c r="X394" s="23">
        <f t="shared" si="67"/>
        <v>189163844.49339163</v>
      </c>
      <c r="Y394" s="23">
        <f t="shared" si="68"/>
        <v>29314363.57200921</v>
      </c>
      <c r="Z394" s="17">
        <f>IFERROR(INDEX(Cost_Components!$T$2:$T$29,MATCH(E394,Cost_Components!$A$2:$A$29,0)),"")</f>
        <v>0.8</v>
      </c>
      <c r="AA394" s="26">
        <f>IFERROR(INDEX(Cost_Components!$U$2:$U$29,MATCH(E394,Cost_Components!$A$2:$A$29,0)),"")</f>
        <v>2025</v>
      </c>
      <c r="AB394" s="26">
        <f>IFERROR(INDEX(Cost_Components!$V$2:$V$29,MATCH(E394,Cost_Components!$A$2:$A$29,0)),"")</f>
        <v>2050</v>
      </c>
      <c r="AC394" s="26">
        <f>IFERROR(INDEX(Cost_Components!$M$2:$M$29,MATCH(E394,Cost_Components!$A$2:$A$29,0)),"")</f>
        <v>30</v>
      </c>
      <c r="AD394" s="26">
        <f>IFERROR(INDEX(Cost_Components!$N$2:$N$29,MATCH(E394,Cost_Components!$A$2:$A$29,0)),"")</f>
        <v>95</v>
      </c>
      <c r="AE394" s="16" t="str">
        <f>IFERROR(INDEX(Cost_Components!$O$2:$O$29,MATCH(E394,Cost_Components!$A$2:$A$29,0)),"")</f>
        <v>Both</v>
      </c>
      <c r="AF394" s="11">
        <v>4573207.6868909299</v>
      </c>
      <c r="AG394" s="11">
        <v>4569323.2440738799</v>
      </c>
      <c r="AH394" s="23">
        <f t="shared" si="69"/>
        <v>1</v>
      </c>
    </row>
    <row r="395" spans="1:34" hidden="1">
      <c r="A395" t="s">
        <v>247</v>
      </c>
      <c r="B395" s="20">
        <v>2028</v>
      </c>
      <c r="C395" t="s">
        <v>247</v>
      </c>
      <c r="D395" t="s">
        <v>222</v>
      </c>
      <c r="E395" s="22" t="s">
        <v>340</v>
      </c>
      <c r="F395" s="22" t="s">
        <v>341</v>
      </c>
      <c r="G395" s="22" t="s">
        <v>248</v>
      </c>
      <c r="H395" s="22" t="s">
        <v>237</v>
      </c>
      <c r="I395" s="22" t="s">
        <v>309</v>
      </c>
      <c r="J395" s="17">
        <f>IFERROR(INDEX(Cost_Components!$K$2:$K$29,MATCH(E395,Cost_Components!$A$2:$A$29,0)),"")</f>
        <v>1</v>
      </c>
      <c r="K395" s="17">
        <f t="shared" si="60"/>
        <v>0.38538461538461538</v>
      </c>
      <c r="L395" s="17">
        <f>IFERROR(INDEX(Cost_Components!$S$2:$S$29,MATCH(E395,Cost_Components!$A$2:$A$29,0)),"")</f>
        <v>0.31</v>
      </c>
      <c r="M395" s="28">
        <f>IFERROR(INDEX(Cost_Components!$L$2:$L$29,MATCH(E395,Cost_Components!$A$2:$A$29,0)),"")</f>
        <v>1</v>
      </c>
      <c r="N395" s="29">
        <f>IFERROR(INDEX(Cost_Components!$P$2:$P$29,MATCH(E395,Cost_Components!$A$2:$A$29,0)),"")</f>
        <v>119.7214874</v>
      </c>
      <c r="O395" s="23">
        <f t="shared" si="61"/>
        <v>4474681.0528988102</v>
      </c>
      <c r="P395" s="23">
        <f t="shared" si="62"/>
        <v>4468525.5229227096</v>
      </c>
      <c r="Q395" s="23">
        <f t="shared" si="63"/>
        <v>165843341.84764257</v>
      </c>
      <c r="R395" s="23">
        <f t="shared" si="64"/>
        <v>206456500.86008883</v>
      </c>
      <c r="S395" s="23">
        <f t="shared" si="65"/>
        <v>40613159.012446254</v>
      </c>
      <c r="T395" s="16">
        <f>IFERROR(INDEX(Cost_Components!$R$2:$R$29,MATCH(E395,Cost_Components!$A$2:$A$29,0)),"")</f>
        <v>1</v>
      </c>
      <c r="U395" s="26">
        <f>IFERROR(INDEX(Cost_Components!$Q$2:$Q$29,MATCH(E395,Cost_Components!$A$2:$A$29,0)),"")</f>
        <v>2023</v>
      </c>
      <c r="V395" s="30">
        <f>1/(1+Calculation_Assumptions!$B$5)^(B395-Calculation_Assumptions!$B$2)</f>
        <v>0.91514165935315961</v>
      </c>
      <c r="W395" s="23">
        <f t="shared" si="66"/>
        <v>151770151.05112493</v>
      </c>
      <c r="X395" s="23">
        <f t="shared" si="67"/>
        <v>188936944.78134871</v>
      </c>
      <c r="Y395" s="23">
        <f t="shared" si="68"/>
        <v>37166793.730223797</v>
      </c>
      <c r="Z395" s="17">
        <f>IFERROR(INDEX(Cost_Components!$T$2:$T$29,MATCH(E395,Cost_Components!$A$2:$A$29,0)),"")</f>
        <v>0.8</v>
      </c>
      <c r="AA395" s="26">
        <f>IFERROR(INDEX(Cost_Components!$U$2:$U$29,MATCH(E395,Cost_Components!$A$2:$A$29,0)),"")</f>
        <v>2025</v>
      </c>
      <c r="AB395" s="26">
        <f>IFERROR(INDEX(Cost_Components!$V$2:$V$29,MATCH(E395,Cost_Components!$A$2:$A$29,0)),"")</f>
        <v>2050</v>
      </c>
      <c r="AC395" s="26">
        <f>IFERROR(INDEX(Cost_Components!$M$2:$M$29,MATCH(E395,Cost_Components!$A$2:$A$29,0)),"")</f>
        <v>30</v>
      </c>
      <c r="AD395" s="26">
        <f>IFERROR(INDEX(Cost_Components!$N$2:$N$29,MATCH(E395,Cost_Components!$A$2:$A$29,0)),"")</f>
        <v>95</v>
      </c>
      <c r="AE395" s="16" t="str">
        <f>IFERROR(INDEX(Cost_Components!$O$2:$O$29,MATCH(E395,Cost_Components!$A$2:$A$29,0)),"")</f>
        <v>Both</v>
      </c>
      <c r="AF395" s="11">
        <v>4474681.0528988102</v>
      </c>
      <c r="AG395" s="11">
        <v>4468525.5229227096</v>
      </c>
      <c r="AH395" s="23">
        <f t="shared" si="69"/>
        <v>1</v>
      </c>
    </row>
    <row r="396" spans="1:34" hidden="1">
      <c r="A396" t="s">
        <v>247</v>
      </c>
      <c r="B396" s="20">
        <v>2029</v>
      </c>
      <c r="C396" t="s">
        <v>247</v>
      </c>
      <c r="D396" t="s">
        <v>222</v>
      </c>
      <c r="E396" s="22" t="s">
        <v>340</v>
      </c>
      <c r="F396" s="22" t="s">
        <v>341</v>
      </c>
      <c r="G396" s="22" t="s">
        <v>248</v>
      </c>
      <c r="H396" s="22" t="s">
        <v>237</v>
      </c>
      <c r="I396" s="22" t="s">
        <v>309</v>
      </c>
      <c r="J396" s="17">
        <f>IFERROR(INDEX(Cost_Components!$K$2:$K$29,MATCH(E396,Cost_Components!$A$2:$A$29,0)),"")</f>
        <v>1</v>
      </c>
      <c r="K396" s="17">
        <f t="shared" si="60"/>
        <v>0.40423076923076923</v>
      </c>
      <c r="L396" s="17">
        <f>IFERROR(INDEX(Cost_Components!$S$2:$S$29,MATCH(E396,Cost_Components!$A$2:$A$29,0)),"")</f>
        <v>0.31</v>
      </c>
      <c r="M396" s="28">
        <f>IFERROR(INDEX(Cost_Components!$L$2:$L$29,MATCH(E396,Cost_Components!$A$2:$A$29,0)),"")</f>
        <v>1</v>
      </c>
      <c r="N396" s="29">
        <f>IFERROR(INDEX(Cost_Components!$P$2:$P$29,MATCH(E396,Cost_Components!$A$2:$A$29,0)),"")</f>
        <v>119.7214874</v>
      </c>
      <c r="O396" s="23">
        <f t="shared" si="61"/>
        <v>4397555.74321141</v>
      </c>
      <c r="P396" s="23">
        <f t="shared" si="62"/>
        <v>4388746.8543935297</v>
      </c>
      <c r="Q396" s="23">
        <f t="shared" si="63"/>
        <v>162882463.38132003</v>
      </c>
      <c r="R396" s="23">
        <f t="shared" si="64"/>
        <v>212820189.28510317</v>
      </c>
      <c r="S396" s="23">
        <f t="shared" si="65"/>
        <v>49937725.903783143</v>
      </c>
      <c r="T396" s="16">
        <f>IFERROR(INDEX(Cost_Components!$R$2:$R$29,MATCH(E396,Cost_Components!$A$2:$A$29,0)),"")</f>
        <v>1</v>
      </c>
      <c r="U396" s="26">
        <f>IFERROR(INDEX(Cost_Components!$Q$2:$Q$29,MATCH(E396,Cost_Components!$A$2:$A$29,0)),"")</f>
        <v>2023</v>
      </c>
      <c r="V396" s="30">
        <f>1/(1+Calculation_Assumptions!$B$5)^(B396-Calculation_Assumptions!$B$2)</f>
        <v>0.888487047915689</v>
      </c>
      <c r="W396" s="23">
        <f t="shared" si="66"/>
        <v>144718959.04690436</v>
      </c>
      <c r="X396" s="23">
        <f t="shared" si="67"/>
        <v>189087981.71477947</v>
      </c>
      <c r="Y396" s="23">
        <f t="shared" si="68"/>
        <v>44369022.667875119</v>
      </c>
      <c r="Z396" s="17">
        <f>IFERROR(INDEX(Cost_Components!$T$2:$T$29,MATCH(E396,Cost_Components!$A$2:$A$29,0)),"")</f>
        <v>0.8</v>
      </c>
      <c r="AA396" s="26">
        <f>IFERROR(INDEX(Cost_Components!$U$2:$U$29,MATCH(E396,Cost_Components!$A$2:$A$29,0)),"")</f>
        <v>2025</v>
      </c>
      <c r="AB396" s="26">
        <f>IFERROR(INDEX(Cost_Components!$V$2:$V$29,MATCH(E396,Cost_Components!$A$2:$A$29,0)),"")</f>
        <v>2050</v>
      </c>
      <c r="AC396" s="26">
        <f>IFERROR(INDEX(Cost_Components!$M$2:$M$29,MATCH(E396,Cost_Components!$A$2:$A$29,0)),"")</f>
        <v>30</v>
      </c>
      <c r="AD396" s="26">
        <f>IFERROR(INDEX(Cost_Components!$N$2:$N$29,MATCH(E396,Cost_Components!$A$2:$A$29,0)),"")</f>
        <v>95</v>
      </c>
      <c r="AE396" s="16" t="str">
        <f>IFERROR(INDEX(Cost_Components!$O$2:$O$29,MATCH(E396,Cost_Components!$A$2:$A$29,0)),"")</f>
        <v>Both</v>
      </c>
      <c r="AF396" s="11">
        <v>4397555.74321141</v>
      </c>
      <c r="AG396" s="11">
        <v>4388746.8543935297</v>
      </c>
      <c r="AH396" s="23">
        <f t="shared" si="69"/>
        <v>1</v>
      </c>
    </row>
    <row r="397" spans="1:34" hidden="1">
      <c r="A397" t="s">
        <v>247</v>
      </c>
      <c r="B397" s="20">
        <v>2030</v>
      </c>
      <c r="C397" t="s">
        <v>247</v>
      </c>
      <c r="D397" t="s">
        <v>222</v>
      </c>
      <c r="E397" s="22" t="s">
        <v>340</v>
      </c>
      <c r="F397" s="22" t="s">
        <v>341</v>
      </c>
      <c r="G397" s="22" t="s">
        <v>248</v>
      </c>
      <c r="H397" s="22" t="s">
        <v>237</v>
      </c>
      <c r="I397" s="22" t="s">
        <v>309</v>
      </c>
      <c r="J397" s="17">
        <f>IFERROR(INDEX(Cost_Components!$K$2:$K$29,MATCH(E397,Cost_Components!$A$2:$A$29,0)),"")</f>
        <v>1</v>
      </c>
      <c r="K397" s="17">
        <f t="shared" si="60"/>
        <v>0.42307692307692307</v>
      </c>
      <c r="L397" s="17">
        <f>IFERROR(INDEX(Cost_Components!$S$2:$S$29,MATCH(E397,Cost_Components!$A$2:$A$29,0)),"")</f>
        <v>0.31</v>
      </c>
      <c r="M397" s="28">
        <f>IFERROR(INDEX(Cost_Components!$L$2:$L$29,MATCH(E397,Cost_Components!$A$2:$A$29,0)),"")</f>
        <v>1</v>
      </c>
      <c r="N397" s="29">
        <f>IFERROR(INDEX(Cost_Components!$P$2:$P$29,MATCH(E397,Cost_Components!$A$2:$A$29,0)),"")</f>
        <v>119.7214874</v>
      </c>
      <c r="O397" s="23">
        <f t="shared" si="61"/>
        <v>4336785.9007736696</v>
      </c>
      <c r="P397" s="23">
        <f t="shared" si="62"/>
        <v>4324988.5622407701</v>
      </c>
      <c r="Q397" s="23">
        <f t="shared" si="63"/>
        <v>160516159.73443025</v>
      </c>
      <c r="R397" s="23">
        <f t="shared" si="64"/>
        <v>219664270.93598837</v>
      </c>
      <c r="S397" s="23">
        <f t="shared" si="65"/>
        <v>59148111.201558113</v>
      </c>
      <c r="T397" s="16">
        <f>IFERROR(INDEX(Cost_Components!$R$2:$R$29,MATCH(E397,Cost_Components!$A$2:$A$29,0)),"")</f>
        <v>1</v>
      </c>
      <c r="U397" s="26">
        <f>IFERROR(INDEX(Cost_Components!$Q$2:$Q$29,MATCH(E397,Cost_Components!$A$2:$A$29,0)),"")</f>
        <v>2023</v>
      </c>
      <c r="V397" s="30">
        <f>1/(1+Calculation_Assumptions!$B$5)^(B397-Calculation_Assumptions!$B$2)</f>
        <v>0.86260878438416411</v>
      </c>
      <c r="W397" s="23">
        <f t="shared" si="66"/>
        <v>138462649.42253119</v>
      </c>
      <c r="X397" s="23">
        <f t="shared" si="67"/>
        <v>189484329.72472659</v>
      </c>
      <c r="Y397" s="23">
        <f t="shared" si="68"/>
        <v>51021680.302195407</v>
      </c>
      <c r="Z397" s="17">
        <f>IFERROR(INDEX(Cost_Components!$T$2:$T$29,MATCH(E397,Cost_Components!$A$2:$A$29,0)),"")</f>
        <v>0.8</v>
      </c>
      <c r="AA397" s="26">
        <f>IFERROR(INDEX(Cost_Components!$U$2:$U$29,MATCH(E397,Cost_Components!$A$2:$A$29,0)),"")</f>
        <v>2025</v>
      </c>
      <c r="AB397" s="26">
        <f>IFERROR(INDEX(Cost_Components!$V$2:$V$29,MATCH(E397,Cost_Components!$A$2:$A$29,0)),"")</f>
        <v>2050</v>
      </c>
      <c r="AC397" s="26">
        <f>IFERROR(INDEX(Cost_Components!$M$2:$M$29,MATCH(E397,Cost_Components!$A$2:$A$29,0)),"")</f>
        <v>30</v>
      </c>
      <c r="AD397" s="26">
        <f>IFERROR(INDEX(Cost_Components!$N$2:$N$29,MATCH(E397,Cost_Components!$A$2:$A$29,0)),"")</f>
        <v>95</v>
      </c>
      <c r="AE397" s="16" t="str">
        <f>IFERROR(INDEX(Cost_Components!$O$2:$O$29,MATCH(E397,Cost_Components!$A$2:$A$29,0)),"")</f>
        <v>Both</v>
      </c>
      <c r="AF397" s="11">
        <v>4336785.9007736696</v>
      </c>
      <c r="AG397" s="11">
        <v>4324988.5622407701</v>
      </c>
      <c r="AH397" s="23">
        <f t="shared" si="69"/>
        <v>1</v>
      </c>
    </row>
    <row r="398" spans="1:34" hidden="1">
      <c r="A398" t="s">
        <v>247</v>
      </c>
      <c r="B398" s="20">
        <v>2031</v>
      </c>
      <c r="C398" t="s">
        <v>247</v>
      </c>
      <c r="D398" t="s">
        <v>222</v>
      </c>
      <c r="E398" s="22" t="s">
        <v>340</v>
      </c>
      <c r="F398" s="22" t="s">
        <v>341</v>
      </c>
      <c r="G398" s="22" t="s">
        <v>248</v>
      </c>
      <c r="H398" s="22" t="s">
        <v>237</v>
      </c>
      <c r="I398" s="22" t="s">
        <v>309</v>
      </c>
      <c r="J398" s="17">
        <f>IFERROR(INDEX(Cost_Components!$K$2:$K$29,MATCH(E398,Cost_Components!$A$2:$A$29,0)),"")</f>
        <v>1</v>
      </c>
      <c r="K398" s="17">
        <f t="shared" si="60"/>
        <v>0.44192307692307692</v>
      </c>
      <c r="L398" s="17">
        <f>IFERROR(INDEX(Cost_Components!$S$2:$S$29,MATCH(E398,Cost_Components!$A$2:$A$29,0)),"")</f>
        <v>0.31</v>
      </c>
      <c r="M398" s="28">
        <f>IFERROR(INDEX(Cost_Components!$L$2:$L$29,MATCH(E398,Cost_Components!$A$2:$A$29,0)),"")</f>
        <v>1</v>
      </c>
      <c r="N398" s="29">
        <f>IFERROR(INDEX(Cost_Components!$P$2:$P$29,MATCH(E398,Cost_Components!$A$2:$A$29,0)),"")</f>
        <v>119.7214874</v>
      </c>
      <c r="O398" s="23">
        <f t="shared" si="61"/>
        <v>4290691.9668164495</v>
      </c>
      <c r="P398" s="23">
        <f t="shared" si="62"/>
        <v>4275612.0921786502</v>
      </c>
      <c r="Q398" s="23">
        <f t="shared" si="63"/>
        <v>158683618.15852669</v>
      </c>
      <c r="R398" s="23">
        <f t="shared" si="64"/>
        <v>227010592.2517803</v>
      </c>
      <c r="S398" s="23">
        <f t="shared" si="65"/>
        <v>68326974.093253613</v>
      </c>
      <c r="T398" s="16">
        <f>IFERROR(INDEX(Cost_Components!$R$2:$R$29,MATCH(E398,Cost_Components!$A$2:$A$29,0)),"")</f>
        <v>1</v>
      </c>
      <c r="U398" s="26">
        <f>IFERROR(INDEX(Cost_Components!$Q$2:$Q$29,MATCH(E398,Cost_Components!$A$2:$A$29,0)),"")</f>
        <v>2023</v>
      </c>
      <c r="V398" s="30">
        <f>1/(1+Calculation_Assumptions!$B$5)^(B398-Calculation_Assumptions!$B$2)</f>
        <v>0.83748425668365445</v>
      </c>
      <c r="W398" s="23">
        <f t="shared" si="66"/>
        <v>132895032.00136657</v>
      </c>
      <c r="X398" s="23">
        <f t="shared" si="67"/>
        <v>190117797.11129838</v>
      </c>
      <c r="Y398" s="23">
        <f t="shared" si="68"/>
        <v>57222765.109931819</v>
      </c>
      <c r="Z398" s="17">
        <f>IFERROR(INDEX(Cost_Components!$T$2:$T$29,MATCH(E398,Cost_Components!$A$2:$A$29,0)),"")</f>
        <v>0.8</v>
      </c>
      <c r="AA398" s="26">
        <f>IFERROR(INDEX(Cost_Components!$U$2:$U$29,MATCH(E398,Cost_Components!$A$2:$A$29,0)),"")</f>
        <v>2025</v>
      </c>
      <c r="AB398" s="26">
        <f>IFERROR(INDEX(Cost_Components!$V$2:$V$29,MATCH(E398,Cost_Components!$A$2:$A$29,0)),"")</f>
        <v>2050</v>
      </c>
      <c r="AC398" s="26">
        <f>IFERROR(INDEX(Cost_Components!$M$2:$M$29,MATCH(E398,Cost_Components!$A$2:$A$29,0)),"")</f>
        <v>30</v>
      </c>
      <c r="AD398" s="26">
        <f>IFERROR(INDEX(Cost_Components!$N$2:$N$29,MATCH(E398,Cost_Components!$A$2:$A$29,0)),"")</f>
        <v>95</v>
      </c>
      <c r="AE398" s="16" t="str">
        <f>IFERROR(INDEX(Cost_Components!$O$2:$O$29,MATCH(E398,Cost_Components!$A$2:$A$29,0)),"")</f>
        <v>Both</v>
      </c>
      <c r="AF398" s="11">
        <v>4290691.9668164495</v>
      </c>
      <c r="AG398" s="11">
        <v>4275612.0921786502</v>
      </c>
      <c r="AH398" s="23">
        <f t="shared" si="69"/>
        <v>1</v>
      </c>
    </row>
    <row r="399" spans="1:34" hidden="1">
      <c r="A399" t="s">
        <v>247</v>
      </c>
      <c r="B399" s="20">
        <v>2032</v>
      </c>
      <c r="C399" t="s">
        <v>247</v>
      </c>
      <c r="D399" t="s">
        <v>222</v>
      </c>
      <c r="E399" s="22" t="s">
        <v>340</v>
      </c>
      <c r="F399" s="22" t="s">
        <v>341</v>
      </c>
      <c r="G399" s="22" t="s">
        <v>248</v>
      </c>
      <c r="H399" s="22" t="s">
        <v>237</v>
      </c>
      <c r="I399" s="22" t="s">
        <v>309</v>
      </c>
      <c r="J399" s="17">
        <f>IFERROR(INDEX(Cost_Components!$K$2:$K$29,MATCH(E399,Cost_Components!$A$2:$A$29,0)),"")</f>
        <v>1</v>
      </c>
      <c r="K399" s="17">
        <f t="shared" si="60"/>
        <v>0.46076923076923082</v>
      </c>
      <c r="L399" s="17">
        <f>IFERROR(INDEX(Cost_Components!$S$2:$S$29,MATCH(E399,Cost_Components!$A$2:$A$29,0)),"")</f>
        <v>0.31</v>
      </c>
      <c r="M399" s="28">
        <f>IFERROR(INDEX(Cost_Components!$L$2:$L$29,MATCH(E399,Cost_Components!$A$2:$A$29,0)),"")</f>
        <v>1</v>
      </c>
      <c r="N399" s="29">
        <f>IFERROR(INDEX(Cost_Components!$P$2:$P$29,MATCH(E399,Cost_Components!$A$2:$A$29,0)),"")</f>
        <v>119.7214874</v>
      </c>
      <c r="O399" s="23">
        <f t="shared" si="61"/>
        <v>4257252.9022321003</v>
      </c>
      <c r="P399" s="23">
        <f t="shared" si="62"/>
        <v>4238631.5483213598</v>
      </c>
      <c r="Q399" s="23">
        <f t="shared" si="63"/>
        <v>157311134.78673545</v>
      </c>
      <c r="R399" s="23">
        <f t="shared" si="64"/>
        <v>234847003.9740178</v>
      </c>
      <c r="S399" s="23">
        <f t="shared" si="65"/>
        <v>77535869.187282354</v>
      </c>
      <c r="T399" s="16">
        <f>IFERROR(INDEX(Cost_Components!$R$2:$R$29,MATCH(E399,Cost_Components!$A$2:$A$29,0)),"")</f>
        <v>1</v>
      </c>
      <c r="U399" s="26">
        <f>IFERROR(INDEX(Cost_Components!$Q$2:$Q$29,MATCH(E399,Cost_Components!$A$2:$A$29,0)),"")</f>
        <v>2023</v>
      </c>
      <c r="V399" s="30">
        <f>1/(1+Calculation_Assumptions!$B$5)^(B399-Calculation_Assumptions!$B$2)</f>
        <v>0.81309151134335378</v>
      </c>
      <c r="W399" s="23">
        <f t="shared" si="66"/>
        <v>127908348.33488476</v>
      </c>
      <c r="X399" s="23">
        <f t="shared" si="67"/>
        <v>190952105.39569274</v>
      </c>
      <c r="Y399" s="23">
        <f t="shared" si="68"/>
        <v>63043757.060807988</v>
      </c>
      <c r="Z399" s="17">
        <f>IFERROR(INDEX(Cost_Components!$T$2:$T$29,MATCH(E399,Cost_Components!$A$2:$A$29,0)),"")</f>
        <v>0.8</v>
      </c>
      <c r="AA399" s="26">
        <f>IFERROR(INDEX(Cost_Components!$U$2:$U$29,MATCH(E399,Cost_Components!$A$2:$A$29,0)),"")</f>
        <v>2025</v>
      </c>
      <c r="AB399" s="26">
        <f>IFERROR(INDEX(Cost_Components!$V$2:$V$29,MATCH(E399,Cost_Components!$A$2:$A$29,0)),"")</f>
        <v>2050</v>
      </c>
      <c r="AC399" s="26">
        <f>IFERROR(INDEX(Cost_Components!$M$2:$M$29,MATCH(E399,Cost_Components!$A$2:$A$29,0)),"")</f>
        <v>30</v>
      </c>
      <c r="AD399" s="26">
        <f>IFERROR(INDEX(Cost_Components!$N$2:$N$29,MATCH(E399,Cost_Components!$A$2:$A$29,0)),"")</f>
        <v>95</v>
      </c>
      <c r="AE399" s="16" t="str">
        <f>IFERROR(INDEX(Cost_Components!$O$2:$O$29,MATCH(E399,Cost_Components!$A$2:$A$29,0)),"")</f>
        <v>Both</v>
      </c>
      <c r="AF399" s="11">
        <v>4257252.9022321003</v>
      </c>
      <c r="AG399" s="11">
        <v>4238631.5483213598</v>
      </c>
      <c r="AH399" s="23">
        <f t="shared" si="69"/>
        <v>1</v>
      </c>
    </row>
    <row r="400" spans="1:34" hidden="1">
      <c r="A400" t="s">
        <v>247</v>
      </c>
      <c r="B400" s="20">
        <v>2033</v>
      </c>
      <c r="C400" t="s">
        <v>247</v>
      </c>
      <c r="D400" t="s">
        <v>222</v>
      </c>
      <c r="E400" s="22" t="s">
        <v>340</v>
      </c>
      <c r="F400" s="22" t="s">
        <v>341</v>
      </c>
      <c r="G400" s="22" t="s">
        <v>248</v>
      </c>
      <c r="H400" s="22" t="s">
        <v>237</v>
      </c>
      <c r="I400" s="22" t="s">
        <v>309</v>
      </c>
      <c r="J400" s="17">
        <f>IFERROR(INDEX(Cost_Components!$K$2:$K$29,MATCH(E400,Cost_Components!$A$2:$A$29,0)),"")</f>
        <v>1</v>
      </c>
      <c r="K400" s="17">
        <f t="shared" si="60"/>
        <v>0.47961538461538467</v>
      </c>
      <c r="L400" s="17">
        <f>IFERROR(INDEX(Cost_Components!$S$2:$S$29,MATCH(E400,Cost_Components!$A$2:$A$29,0)),"")</f>
        <v>0.31</v>
      </c>
      <c r="M400" s="28">
        <f>IFERROR(INDEX(Cost_Components!$L$2:$L$29,MATCH(E400,Cost_Components!$A$2:$A$29,0)),"")</f>
        <v>1</v>
      </c>
      <c r="N400" s="29">
        <f>IFERROR(INDEX(Cost_Components!$P$2:$P$29,MATCH(E400,Cost_Components!$A$2:$A$29,0)),"")</f>
        <v>119.7214874</v>
      </c>
      <c r="O400" s="23">
        <f t="shared" si="61"/>
        <v>4234961.6247492405</v>
      </c>
      <c r="P400" s="23">
        <f t="shared" si="62"/>
        <v>4212574.3160008397</v>
      </c>
      <c r="Q400" s="23">
        <f t="shared" si="63"/>
        <v>156344055.49734405</v>
      </c>
      <c r="R400" s="23">
        <f t="shared" si="64"/>
        <v>243172628.18528232</v>
      </c>
      <c r="S400" s="23">
        <f t="shared" si="65"/>
        <v>86828572.687938273</v>
      </c>
      <c r="T400" s="16">
        <f>IFERROR(INDEX(Cost_Components!$R$2:$R$29,MATCH(E400,Cost_Components!$A$2:$A$29,0)),"")</f>
        <v>1</v>
      </c>
      <c r="U400" s="26">
        <f>IFERROR(INDEX(Cost_Components!$Q$2:$Q$29,MATCH(E400,Cost_Components!$A$2:$A$29,0)),"")</f>
        <v>2023</v>
      </c>
      <c r="V400" s="30">
        <f>1/(1+Calculation_Assumptions!$B$5)^(B400-Calculation_Assumptions!$B$2)</f>
        <v>0.78940923431393573</v>
      </c>
      <c r="W400" s="23">
        <f t="shared" si="66"/>
        <v>123419441.13969384</v>
      </c>
      <c r="X400" s="23">
        <f t="shared" si="67"/>
        <v>191962718.22185111</v>
      </c>
      <c r="Y400" s="23">
        <f t="shared" si="68"/>
        <v>68543277.082157269</v>
      </c>
      <c r="Z400" s="17">
        <f>IFERROR(INDEX(Cost_Components!$T$2:$T$29,MATCH(E400,Cost_Components!$A$2:$A$29,0)),"")</f>
        <v>0.8</v>
      </c>
      <c r="AA400" s="26">
        <f>IFERROR(INDEX(Cost_Components!$U$2:$U$29,MATCH(E400,Cost_Components!$A$2:$A$29,0)),"")</f>
        <v>2025</v>
      </c>
      <c r="AB400" s="26">
        <f>IFERROR(INDEX(Cost_Components!$V$2:$V$29,MATCH(E400,Cost_Components!$A$2:$A$29,0)),"")</f>
        <v>2050</v>
      </c>
      <c r="AC400" s="26">
        <f>IFERROR(INDEX(Cost_Components!$M$2:$M$29,MATCH(E400,Cost_Components!$A$2:$A$29,0)),"")</f>
        <v>30</v>
      </c>
      <c r="AD400" s="26">
        <f>IFERROR(INDEX(Cost_Components!$N$2:$N$29,MATCH(E400,Cost_Components!$A$2:$A$29,0)),"")</f>
        <v>95</v>
      </c>
      <c r="AE400" s="16" t="str">
        <f>IFERROR(INDEX(Cost_Components!$O$2:$O$29,MATCH(E400,Cost_Components!$A$2:$A$29,0)),"")</f>
        <v>Both</v>
      </c>
      <c r="AF400" s="11">
        <v>4234961.6247492405</v>
      </c>
      <c r="AG400" s="11">
        <v>4212574.3160008397</v>
      </c>
      <c r="AH400" s="23">
        <f t="shared" si="69"/>
        <v>1</v>
      </c>
    </row>
    <row r="401" spans="1:34" hidden="1">
      <c r="A401" t="s">
        <v>247</v>
      </c>
      <c r="B401" s="20">
        <v>2034</v>
      </c>
      <c r="C401" t="s">
        <v>247</v>
      </c>
      <c r="D401" t="s">
        <v>222</v>
      </c>
      <c r="E401" s="22" t="s">
        <v>340</v>
      </c>
      <c r="F401" s="22" t="s">
        <v>341</v>
      </c>
      <c r="G401" s="22" t="s">
        <v>248</v>
      </c>
      <c r="H401" s="22" t="s">
        <v>237</v>
      </c>
      <c r="I401" s="22" t="s">
        <v>309</v>
      </c>
      <c r="J401" s="17">
        <f>IFERROR(INDEX(Cost_Components!$K$2:$K$29,MATCH(E401,Cost_Components!$A$2:$A$29,0)),"")</f>
        <v>1</v>
      </c>
      <c r="K401" s="17">
        <f t="shared" si="60"/>
        <v>0.49846153846153851</v>
      </c>
      <c r="L401" s="17">
        <f>IFERROR(INDEX(Cost_Components!$S$2:$S$29,MATCH(E401,Cost_Components!$A$2:$A$29,0)),"")</f>
        <v>0.31</v>
      </c>
      <c r="M401" s="28">
        <f>IFERROR(INDEX(Cost_Components!$L$2:$L$29,MATCH(E401,Cost_Components!$A$2:$A$29,0)),"")</f>
        <v>1</v>
      </c>
      <c r="N401" s="29">
        <f>IFERROR(INDEX(Cost_Components!$P$2:$P$29,MATCH(E401,Cost_Components!$A$2:$A$29,0)),"")</f>
        <v>119.7214874</v>
      </c>
      <c r="O401" s="23">
        <f t="shared" si="61"/>
        <v>4222634.55031473</v>
      </c>
      <c r="P401" s="23">
        <f t="shared" si="62"/>
        <v>4196280.8280070703</v>
      </c>
      <c r="Q401" s="23">
        <f t="shared" si="63"/>
        <v>155739344.50590411</v>
      </c>
      <c r="R401" s="23">
        <f t="shared" si="64"/>
        <v>251992290.57190821</v>
      </c>
      <c r="S401" s="23">
        <f t="shared" si="65"/>
        <v>96252946.066004097</v>
      </c>
      <c r="T401" s="16">
        <f>IFERROR(INDEX(Cost_Components!$R$2:$R$29,MATCH(E401,Cost_Components!$A$2:$A$29,0)),"")</f>
        <v>1</v>
      </c>
      <c r="U401" s="26">
        <f>IFERROR(INDEX(Cost_Components!$Q$2:$Q$29,MATCH(E401,Cost_Components!$A$2:$A$29,0)),"")</f>
        <v>2023</v>
      </c>
      <c r="V401" s="30">
        <f>1/(1+Calculation_Assumptions!$B$5)^(B401-Calculation_Assumptions!$B$2)</f>
        <v>0.76641673234362695</v>
      </c>
      <c r="W401" s="23">
        <f t="shared" si="66"/>
        <v>119361239.51355341</v>
      </c>
      <c r="X401" s="23">
        <f t="shared" si="67"/>
        <v>193131107.91590765</v>
      </c>
      <c r="Y401" s="23">
        <f t="shared" si="68"/>
        <v>73769868.402354226</v>
      </c>
      <c r="Z401" s="17">
        <f>IFERROR(INDEX(Cost_Components!$T$2:$T$29,MATCH(E401,Cost_Components!$A$2:$A$29,0)),"")</f>
        <v>0.8</v>
      </c>
      <c r="AA401" s="26">
        <f>IFERROR(INDEX(Cost_Components!$U$2:$U$29,MATCH(E401,Cost_Components!$A$2:$A$29,0)),"")</f>
        <v>2025</v>
      </c>
      <c r="AB401" s="26">
        <f>IFERROR(INDEX(Cost_Components!$V$2:$V$29,MATCH(E401,Cost_Components!$A$2:$A$29,0)),"")</f>
        <v>2050</v>
      </c>
      <c r="AC401" s="26">
        <f>IFERROR(INDEX(Cost_Components!$M$2:$M$29,MATCH(E401,Cost_Components!$A$2:$A$29,0)),"")</f>
        <v>30</v>
      </c>
      <c r="AD401" s="26">
        <f>IFERROR(INDEX(Cost_Components!$N$2:$N$29,MATCH(E401,Cost_Components!$A$2:$A$29,0)),"")</f>
        <v>95</v>
      </c>
      <c r="AE401" s="16" t="str">
        <f>IFERROR(INDEX(Cost_Components!$O$2:$O$29,MATCH(E401,Cost_Components!$A$2:$A$29,0)),"")</f>
        <v>Both</v>
      </c>
      <c r="AF401" s="11">
        <v>4222634.55031473</v>
      </c>
      <c r="AG401" s="11">
        <v>4196280.8280070703</v>
      </c>
      <c r="AH401" s="23">
        <f t="shared" si="69"/>
        <v>1</v>
      </c>
    </row>
    <row r="402" spans="1:34" hidden="1">
      <c r="A402" t="s">
        <v>247</v>
      </c>
      <c r="B402" s="20">
        <v>2035</v>
      </c>
      <c r="C402" t="s">
        <v>247</v>
      </c>
      <c r="D402" t="s">
        <v>222</v>
      </c>
      <c r="E402" s="22" t="s">
        <v>340</v>
      </c>
      <c r="F402" s="22" t="s">
        <v>341</v>
      </c>
      <c r="G402" s="22" t="s">
        <v>248</v>
      </c>
      <c r="H402" s="22" t="s">
        <v>237</v>
      </c>
      <c r="I402" s="22" t="s">
        <v>309</v>
      </c>
      <c r="J402" s="17">
        <f>IFERROR(INDEX(Cost_Components!$K$2:$K$29,MATCH(E402,Cost_Components!$A$2:$A$29,0)),"")</f>
        <v>1</v>
      </c>
      <c r="K402" s="17">
        <f t="shared" si="60"/>
        <v>0.51730769230769236</v>
      </c>
      <c r="L402" s="17">
        <f>IFERROR(INDEX(Cost_Components!$S$2:$S$29,MATCH(E402,Cost_Components!$A$2:$A$29,0)),"")</f>
        <v>0.31</v>
      </c>
      <c r="M402" s="28">
        <f>IFERROR(INDEX(Cost_Components!$L$2:$L$29,MATCH(E402,Cost_Components!$A$2:$A$29,0)),"")</f>
        <v>1</v>
      </c>
      <c r="N402" s="29">
        <f>IFERROR(INDEX(Cost_Components!$P$2:$P$29,MATCH(E402,Cost_Components!$A$2:$A$29,0)),"")</f>
        <v>119.7214874</v>
      </c>
      <c r="O402" s="23">
        <f t="shared" si="61"/>
        <v>4220131.8093911996</v>
      </c>
      <c r="P402" s="23">
        <f t="shared" si="62"/>
        <v>4189629.7391371699</v>
      </c>
      <c r="Q402" s="23">
        <f t="shared" si="63"/>
        <v>155492498.24768054</v>
      </c>
      <c r="R402" s="23">
        <f t="shared" si="64"/>
        <v>261364774.99756718</v>
      </c>
      <c r="S402" s="23">
        <f t="shared" si="65"/>
        <v>105872276.74988663</v>
      </c>
      <c r="T402" s="16">
        <f>IFERROR(INDEX(Cost_Components!$R$2:$R$29,MATCH(E402,Cost_Components!$A$2:$A$29,0)),"")</f>
        <v>1</v>
      </c>
      <c r="U402" s="26">
        <f>IFERROR(INDEX(Cost_Components!$Q$2:$Q$29,MATCH(E402,Cost_Components!$A$2:$A$29,0)),"")</f>
        <v>2023</v>
      </c>
      <c r="V402" s="30">
        <f>1/(1+Calculation_Assumptions!$B$5)^(B402-Calculation_Assumptions!$B$2)</f>
        <v>0.74409391489672516</v>
      </c>
      <c r="W402" s="23">
        <f t="shared" si="66"/>
        <v>115701021.7581888</v>
      </c>
      <c r="X402" s="23">
        <f t="shared" si="67"/>
        <v>194479938.64404148</v>
      </c>
      <c r="Y402" s="23">
        <f t="shared" si="68"/>
        <v>78778916.88585268</v>
      </c>
      <c r="Z402" s="17">
        <f>IFERROR(INDEX(Cost_Components!$T$2:$T$29,MATCH(E402,Cost_Components!$A$2:$A$29,0)),"")</f>
        <v>0.8</v>
      </c>
      <c r="AA402" s="26">
        <f>IFERROR(INDEX(Cost_Components!$U$2:$U$29,MATCH(E402,Cost_Components!$A$2:$A$29,0)),"")</f>
        <v>2025</v>
      </c>
      <c r="AB402" s="26">
        <f>IFERROR(INDEX(Cost_Components!$V$2:$V$29,MATCH(E402,Cost_Components!$A$2:$A$29,0)),"")</f>
        <v>2050</v>
      </c>
      <c r="AC402" s="26">
        <f>IFERROR(INDEX(Cost_Components!$M$2:$M$29,MATCH(E402,Cost_Components!$A$2:$A$29,0)),"")</f>
        <v>30</v>
      </c>
      <c r="AD402" s="26">
        <f>IFERROR(INDEX(Cost_Components!$N$2:$N$29,MATCH(E402,Cost_Components!$A$2:$A$29,0)),"")</f>
        <v>95</v>
      </c>
      <c r="AE402" s="16" t="str">
        <f>IFERROR(INDEX(Cost_Components!$O$2:$O$29,MATCH(E402,Cost_Components!$A$2:$A$29,0)),"")</f>
        <v>Both</v>
      </c>
      <c r="AF402" s="11">
        <v>4220131.8093911996</v>
      </c>
      <c r="AG402" s="11">
        <v>4189629.7391371699</v>
      </c>
      <c r="AH402" s="23">
        <f t="shared" si="69"/>
        <v>1</v>
      </c>
    </row>
    <row r="403" spans="1:34" hidden="1">
      <c r="A403" t="s">
        <v>247</v>
      </c>
      <c r="B403" s="20">
        <v>2036</v>
      </c>
      <c r="C403" t="s">
        <v>247</v>
      </c>
      <c r="D403" t="s">
        <v>222</v>
      </c>
      <c r="E403" s="22" t="s">
        <v>340</v>
      </c>
      <c r="F403" s="22" t="s">
        <v>341</v>
      </c>
      <c r="G403" s="22" t="s">
        <v>248</v>
      </c>
      <c r="H403" s="22" t="s">
        <v>237</v>
      </c>
      <c r="I403" s="22" t="s">
        <v>309</v>
      </c>
      <c r="J403" s="17">
        <f>IFERROR(INDEX(Cost_Components!$K$2:$K$29,MATCH(E403,Cost_Components!$A$2:$A$29,0)),"")</f>
        <v>1</v>
      </c>
      <c r="K403" s="17">
        <f t="shared" si="60"/>
        <v>0.5361538461538462</v>
      </c>
      <c r="L403" s="17">
        <f>IFERROR(INDEX(Cost_Components!$S$2:$S$29,MATCH(E403,Cost_Components!$A$2:$A$29,0)),"")</f>
        <v>0.31</v>
      </c>
      <c r="M403" s="28">
        <f>IFERROR(INDEX(Cost_Components!$L$2:$L$29,MATCH(E403,Cost_Components!$A$2:$A$29,0)),"")</f>
        <v>1</v>
      </c>
      <c r="N403" s="29">
        <f>IFERROR(INDEX(Cost_Components!$P$2:$P$29,MATCH(E403,Cost_Components!$A$2:$A$29,0)),"")</f>
        <v>119.7214874</v>
      </c>
      <c r="O403" s="23">
        <f t="shared" si="61"/>
        <v>4226646.0834644996</v>
      </c>
      <c r="P403" s="23">
        <f t="shared" si="62"/>
        <v>4191825.3107505501</v>
      </c>
      <c r="Q403" s="23">
        <f t="shared" si="63"/>
        <v>155573983.94844714</v>
      </c>
      <c r="R403" s="23">
        <f t="shared" si="64"/>
        <v>271304760.00811607</v>
      </c>
      <c r="S403" s="23">
        <f t="shared" si="65"/>
        <v>115730776.05966893</v>
      </c>
      <c r="T403" s="16">
        <f>IFERROR(INDEX(Cost_Components!$R$2:$R$29,MATCH(E403,Cost_Components!$A$2:$A$29,0)),"")</f>
        <v>1</v>
      </c>
      <c r="U403" s="26">
        <f>IFERROR(INDEX(Cost_Components!$Q$2:$Q$29,MATCH(E403,Cost_Components!$A$2:$A$29,0)),"")</f>
        <v>2023</v>
      </c>
      <c r="V403" s="30">
        <f>1/(1+Calculation_Assumptions!$B$5)^(B403-Calculation_Assumptions!$B$2)</f>
        <v>0.72242127659876232</v>
      </c>
      <c r="W403" s="23">
        <f t="shared" si="66"/>
        <v>112389956.08959255</v>
      </c>
      <c r="X403" s="23">
        <f t="shared" si="67"/>
        <v>195996331.07238406</v>
      </c>
      <c r="Y403" s="23">
        <f t="shared" si="68"/>
        <v>83606374.982791513</v>
      </c>
      <c r="Z403" s="17">
        <f>IFERROR(INDEX(Cost_Components!$T$2:$T$29,MATCH(E403,Cost_Components!$A$2:$A$29,0)),"")</f>
        <v>0.8</v>
      </c>
      <c r="AA403" s="26">
        <f>IFERROR(INDEX(Cost_Components!$U$2:$U$29,MATCH(E403,Cost_Components!$A$2:$A$29,0)),"")</f>
        <v>2025</v>
      </c>
      <c r="AB403" s="26">
        <f>IFERROR(INDEX(Cost_Components!$V$2:$V$29,MATCH(E403,Cost_Components!$A$2:$A$29,0)),"")</f>
        <v>2050</v>
      </c>
      <c r="AC403" s="26">
        <f>IFERROR(INDEX(Cost_Components!$M$2:$M$29,MATCH(E403,Cost_Components!$A$2:$A$29,0)),"")</f>
        <v>30</v>
      </c>
      <c r="AD403" s="26">
        <f>IFERROR(INDEX(Cost_Components!$N$2:$N$29,MATCH(E403,Cost_Components!$A$2:$A$29,0)),"")</f>
        <v>95</v>
      </c>
      <c r="AE403" s="16" t="str">
        <f>IFERROR(INDEX(Cost_Components!$O$2:$O$29,MATCH(E403,Cost_Components!$A$2:$A$29,0)),"")</f>
        <v>Both</v>
      </c>
      <c r="AF403" s="11">
        <v>4226646.0834644996</v>
      </c>
      <c r="AG403" s="11">
        <v>4191825.3107505501</v>
      </c>
      <c r="AH403" s="23">
        <f t="shared" si="69"/>
        <v>1</v>
      </c>
    </row>
    <row r="404" spans="1:34" hidden="1">
      <c r="A404" t="s">
        <v>247</v>
      </c>
      <c r="B404" s="20">
        <v>2037</v>
      </c>
      <c r="C404" t="s">
        <v>247</v>
      </c>
      <c r="D404" t="s">
        <v>222</v>
      </c>
      <c r="E404" s="22" t="s">
        <v>340</v>
      </c>
      <c r="F404" s="22" t="s">
        <v>341</v>
      </c>
      <c r="G404" s="22" t="s">
        <v>248</v>
      </c>
      <c r="H404" s="22" t="s">
        <v>237</v>
      </c>
      <c r="I404" s="22" t="s">
        <v>309</v>
      </c>
      <c r="J404" s="17">
        <f>IFERROR(INDEX(Cost_Components!$K$2:$K$29,MATCH(E404,Cost_Components!$A$2:$A$29,0)),"")</f>
        <v>1</v>
      </c>
      <c r="K404" s="17">
        <f t="shared" si="60"/>
        <v>0.55500000000000005</v>
      </c>
      <c r="L404" s="17">
        <f>IFERROR(INDEX(Cost_Components!$S$2:$S$29,MATCH(E404,Cost_Components!$A$2:$A$29,0)),"")</f>
        <v>0.31</v>
      </c>
      <c r="M404" s="28">
        <f>IFERROR(INDEX(Cost_Components!$L$2:$L$29,MATCH(E404,Cost_Components!$A$2:$A$29,0)),"")</f>
        <v>1</v>
      </c>
      <c r="N404" s="29">
        <f>IFERROR(INDEX(Cost_Components!$P$2:$P$29,MATCH(E404,Cost_Components!$A$2:$A$29,0)),"")</f>
        <v>119.7214874</v>
      </c>
      <c r="O404" s="23">
        <f t="shared" si="61"/>
        <v>4241114.0741491802</v>
      </c>
      <c r="P404" s="23">
        <f t="shared" si="62"/>
        <v>4201808.6791389296</v>
      </c>
      <c r="Q404" s="23">
        <f t="shared" si="63"/>
        <v>155944503.29939002</v>
      </c>
      <c r="R404" s="23">
        <f t="shared" si="64"/>
        <v>281802629.28056866</v>
      </c>
      <c r="S404" s="23">
        <f t="shared" si="65"/>
        <v>125858125.98117864</v>
      </c>
      <c r="T404" s="16">
        <f>IFERROR(INDEX(Cost_Components!$R$2:$R$29,MATCH(E404,Cost_Components!$A$2:$A$29,0)),"")</f>
        <v>1</v>
      </c>
      <c r="U404" s="26">
        <f>IFERROR(INDEX(Cost_Components!$Q$2:$Q$29,MATCH(E404,Cost_Components!$A$2:$A$29,0)),"")</f>
        <v>2023</v>
      </c>
      <c r="V404" s="30">
        <f>1/(1+Calculation_Assumptions!$B$5)^(B404-Calculation_Assumptions!$B$2)</f>
        <v>0.70137988019297326</v>
      </c>
      <c r="W404" s="23">
        <f t="shared" si="66"/>
        <v>109376337.04087889</v>
      </c>
      <c r="X404" s="23">
        <f t="shared" si="67"/>
        <v>197650694.3628701</v>
      </c>
      <c r="Y404" s="23">
        <f t="shared" si="68"/>
        <v>88274357.321991205</v>
      </c>
      <c r="Z404" s="17">
        <f>IFERROR(INDEX(Cost_Components!$T$2:$T$29,MATCH(E404,Cost_Components!$A$2:$A$29,0)),"")</f>
        <v>0.8</v>
      </c>
      <c r="AA404" s="26">
        <f>IFERROR(INDEX(Cost_Components!$U$2:$U$29,MATCH(E404,Cost_Components!$A$2:$A$29,0)),"")</f>
        <v>2025</v>
      </c>
      <c r="AB404" s="26">
        <f>IFERROR(INDEX(Cost_Components!$V$2:$V$29,MATCH(E404,Cost_Components!$A$2:$A$29,0)),"")</f>
        <v>2050</v>
      </c>
      <c r="AC404" s="26">
        <f>IFERROR(INDEX(Cost_Components!$M$2:$M$29,MATCH(E404,Cost_Components!$A$2:$A$29,0)),"")</f>
        <v>30</v>
      </c>
      <c r="AD404" s="26">
        <f>IFERROR(INDEX(Cost_Components!$N$2:$N$29,MATCH(E404,Cost_Components!$A$2:$A$29,0)),"")</f>
        <v>95</v>
      </c>
      <c r="AE404" s="16" t="str">
        <f>IFERROR(INDEX(Cost_Components!$O$2:$O$29,MATCH(E404,Cost_Components!$A$2:$A$29,0)),"")</f>
        <v>Both</v>
      </c>
      <c r="AF404" s="11">
        <v>4241114.0741491802</v>
      </c>
      <c r="AG404" s="11">
        <v>4201808.6791389296</v>
      </c>
      <c r="AH404" s="23">
        <f t="shared" si="69"/>
        <v>1</v>
      </c>
    </row>
    <row r="405" spans="1:34" hidden="1">
      <c r="A405" t="s">
        <v>247</v>
      </c>
      <c r="B405" s="20">
        <v>2038</v>
      </c>
      <c r="C405" t="s">
        <v>247</v>
      </c>
      <c r="D405" t="s">
        <v>222</v>
      </c>
      <c r="E405" s="22" t="s">
        <v>340</v>
      </c>
      <c r="F405" s="22" t="s">
        <v>341</v>
      </c>
      <c r="G405" s="22" t="s">
        <v>248</v>
      </c>
      <c r="H405" s="22" t="s">
        <v>237</v>
      </c>
      <c r="I405" s="22" t="s">
        <v>309</v>
      </c>
      <c r="J405" s="17">
        <f>IFERROR(INDEX(Cost_Components!$K$2:$K$29,MATCH(E405,Cost_Components!$A$2:$A$29,0)),"")</f>
        <v>1</v>
      </c>
      <c r="K405" s="17">
        <f t="shared" si="60"/>
        <v>0.57384615384615389</v>
      </c>
      <c r="L405" s="17">
        <f>IFERROR(INDEX(Cost_Components!$S$2:$S$29,MATCH(E405,Cost_Components!$A$2:$A$29,0)),"")</f>
        <v>0.31</v>
      </c>
      <c r="M405" s="28">
        <f>IFERROR(INDEX(Cost_Components!$L$2:$L$29,MATCH(E405,Cost_Components!$A$2:$A$29,0)),"")</f>
        <v>1</v>
      </c>
      <c r="N405" s="29">
        <f>IFERROR(INDEX(Cost_Components!$P$2:$P$29,MATCH(E405,Cost_Components!$A$2:$A$29,0)),"")</f>
        <v>119.7214874</v>
      </c>
      <c r="O405" s="23">
        <f t="shared" si="61"/>
        <v>4262578.18454077</v>
      </c>
      <c r="P405" s="23">
        <f t="shared" si="62"/>
        <v>4218624.2444618801</v>
      </c>
      <c r="Q405" s="23">
        <f t="shared" si="63"/>
        <v>156568590.49189001</v>
      </c>
      <c r="R405" s="23">
        <f t="shared" si="64"/>
        <v>292846431.92873961</v>
      </c>
      <c r="S405" s="23">
        <f t="shared" si="65"/>
        <v>136277841.43684959</v>
      </c>
      <c r="T405" s="16">
        <f>IFERROR(INDEX(Cost_Components!$R$2:$R$29,MATCH(E405,Cost_Components!$A$2:$A$29,0)),"")</f>
        <v>1</v>
      </c>
      <c r="U405" s="26">
        <f>IFERROR(INDEX(Cost_Components!$Q$2:$Q$29,MATCH(E405,Cost_Components!$A$2:$A$29,0)),"")</f>
        <v>2023</v>
      </c>
      <c r="V405" s="30">
        <f>1/(1+Calculation_Assumptions!$B$5)^(B405-Calculation_Assumptions!$B$2)</f>
        <v>0.68095133999317792</v>
      </c>
      <c r="W405" s="23">
        <f t="shared" si="66"/>
        <v>106615591.49629565</v>
      </c>
      <c r="X405" s="23">
        <f t="shared" si="67"/>
        <v>199414170.2340962</v>
      </c>
      <c r="Y405" s="23">
        <f t="shared" si="68"/>
        <v>92798578.737800553</v>
      </c>
      <c r="Z405" s="17">
        <f>IFERROR(INDEX(Cost_Components!$T$2:$T$29,MATCH(E405,Cost_Components!$A$2:$A$29,0)),"")</f>
        <v>0.8</v>
      </c>
      <c r="AA405" s="26">
        <f>IFERROR(INDEX(Cost_Components!$U$2:$U$29,MATCH(E405,Cost_Components!$A$2:$A$29,0)),"")</f>
        <v>2025</v>
      </c>
      <c r="AB405" s="26">
        <f>IFERROR(INDEX(Cost_Components!$V$2:$V$29,MATCH(E405,Cost_Components!$A$2:$A$29,0)),"")</f>
        <v>2050</v>
      </c>
      <c r="AC405" s="26">
        <f>IFERROR(INDEX(Cost_Components!$M$2:$M$29,MATCH(E405,Cost_Components!$A$2:$A$29,0)),"")</f>
        <v>30</v>
      </c>
      <c r="AD405" s="26">
        <f>IFERROR(INDEX(Cost_Components!$N$2:$N$29,MATCH(E405,Cost_Components!$A$2:$A$29,0)),"")</f>
        <v>95</v>
      </c>
      <c r="AE405" s="16" t="str">
        <f>IFERROR(INDEX(Cost_Components!$O$2:$O$29,MATCH(E405,Cost_Components!$A$2:$A$29,0)),"")</f>
        <v>Both</v>
      </c>
      <c r="AF405" s="11">
        <v>4262578.18454077</v>
      </c>
      <c r="AG405" s="11">
        <v>4218624.2444618801</v>
      </c>
      <c r="AH405" s="23">
        <f t="shared" si="69"/>
        <v>1</v>
      </c>
    </row>
    <row r="406" spans="1:34" hidden="1">
      <c r="A406" t="s">
        <v>247</v>
      </c>
      <c r="B406" s="20">
        <v>2039</v>
      </c>
      <c r="C406" t="s">
        <v>247</v>
      </c>
      <c r="D406" t="s">
        <v>222</v>
      </c>
      <c r="E406" s="22" t="s">
        <v>340</v>
      </c>
      <c r="F406" s="22" t="s">
        <v>341</v>
      </c>
      <c r="G406" s="22" t="s">
        <v>248</v>
      </c>
      <c r="H406" s="22" t="s">
        <v>237</v>
      </c>
      <c r="I406" s="22" t="s">
        <v>309</v>
      </c>
      <c r="J406" s="17">
        <f>IFERROR(INDEX(Cost_Components!$K$2:$K$29,MATCH(E406,Cost_Components!$A$2:$A$29,0)),"")</f>
        <v>1</v>
      </c>
      <c r="K406" s="17">
        <f t="shared" si="60"/>
        <v>0.59269230769230763</v>
      </c>
      <c r="L406" s="17">
        <f>IFERROR(INDEX(Cost_Components!$S$2:$S$29,MATCH(E406,Cost_Components!$A$2:$A$29,0)),"")</f>
        <v>0.31</v>
      </c>
      <c r="M406" s="28">
        <f>IFERROR(INDEX(Cost_Components!$L$2:$L$29,MATCH(E406,Cost_Components!$A$2:$A$29,0)),"")</f>
        <v>1</v>
      </c>
      <c r="N406" s="29">
        <f>IFERROR(INDEX(Cost_Components!$P$2:$P$29,MATCH(E406,Cost_Components!$A$2:$A$29,0)),"")</f>
        <v>119.7214874</v>
      </c>
      <c r="O406" s="23">
        <f t="shared" si="61"/>
        <v>4290012.8626983501</v>
      </c>
      <c r="P406" s="23">
        <f t="shared" si="62"/>
        <v>4241245.2740062801</v>
      </c>
      <c r="Q406" s="23">
        <f t="shared" si="63"/>
        <v>157408139.71599826</v>
      </c>
      <c r="R406" s="23">
        <f t="shared" si="64"/>
        <v>304410752.6490193</v>
      </c>
      <c r="S406" s="23">
        <f t="shared" si="65"/>
        <v>147002612.93302104</v>
      </c>
      <c r="T406" s="16">
        <f>IFERROR(INDEX(Cost_Components!$R$2:$R$29,MATCH(E406,Cost_Components!$A$2:$A$29,0)),"")</f>
        <v>1</v>
      </c>
      <c r="U406" s="26">
        <f>IFERROR(INDEX(Cost_Components!$Q$2:$Q$29,MATCH(E406,Cost_Components!$A$2:$A$29,0)),"")</f>
        <v>2023</v>
      </c>
      <c r="V406" s="30">
        <f>1/(1+Calculation_Assumptions!$B$5)^(B406-Calculation_Assumptions!$B$2)</f>
        <v>0.66111780581861923</v>
      </c>
      <c r="W406" s="23">
        <f t="shared" si="66"/>
        <v>104065323.94703142</v>
      </c>
      <c r="X406" s="23">
        <f t="shared" si="67"/>
        <v>201251368.85891408</v>
      </c>
      <c r="Y406" s="23">
        <f t="shared" si="68"/>
        <v>97186044.911882654</v>
      </c>
      <c r="Z406" s="17">
        <f>IFERROR(INDEX(Cost_Components!$T$2:$T$29,MATCH(E406,Cost_Components!$A$2:$A$29,0)),"")</f>
        <v>0.8</v>
      </c>
      <c r="AA406" s="26">
        <f>IFERROR(INDEX(Cost_Components!$U$2:$U$29,MATCH(E406,Cost_Components!$A$2:$A$29,0)),"")</f>
        <v>2025</v>
      </c>
      <c r="AB406" s="26">
        <f>IFERROR(INDEX(Cost_Components!$V$2:$V$29,MATCH(E406,Cost_Components!$A$2:$A$29,0)),"")</f>
        <v>2050</v>
      </c>
      <c r="AC406" s="26">
        <f>IFERROR(INDEX(Cost_Components!$M$2:$M$29,MATCH(E406,Cost_Components!$A$2:$A$29,0)),"")</f>
        <v>30</v>
      </c>
      <c r="AD406" s="26">
        <f>IFERROR(INDEX(Cost_Components!$N$2:$N$29,MATCH(E406,Cost_Components!$A$2:$A$29,0)),"")</f>
        <v>95</v>
      </c>
      <c r="AE406" s="16" t="str">
        <f>IFERROR(INDEX(Cost_Components!$O$2:$O$29,MATCH(E406,Cost_Components!$A$2:$A$29,0)),"")</f>
        <v>Both</v>
      </c>
      <c r="AF406" s="11">
        <v>4290012.8626983501</v>
      </c>
      <c r="AG406" s="11">
        <v>4241245.2740062801</v>
      </c>
      <c r="AH406" s="23">
        <f t="shared" si="69"/>
        <v>1</v>
      </c>
    </row>
    <row r="407" spans="1:34" hidden="1">
      <c r="A407" t="s">
        <v>247</v>
      </c>
      <c r="B407" s="20">
        <v>2040</v>
      </c>
      <c r="C407" t="s">
        <v>247</v>
      </c>
      <c r="D407" t="s">
        <v>222</v>
      </c>
      <c r="E407" s="22" t="s">
        <v>340</v>
      </c>
      <c r="F407" s="22" t="s">
        <v>341</v>
      </c>
      <c r="G407" s="22" t="s">
        <v>248</v>
      </c>
      <c r="H407" s="22" t="s">
        <v>237</v>
      </c>
      <c r="I407" s="22" t="s">
        <v>309</v>
      </c>
      <c r="J407" s="17">
        <f>IFERROR(INDEX(Cost_Components!$K$2:$K$29,MATCH(E407,Cost_Components!$A$2:$A$29,0)),"")</f>
        <v>1</v>
      </c>
      <c r="K407" s="17">
        <f t="shared" si="60"/>
        <v>0.61153846153846159</v>
      </c>
      <c r="L407" s="17">
        <f>IFERROR(INDEX(Cost_Components!$S$2:$S$29,MATCH(E407,Cost_Components!$A$2:$A$29,0)),"")</f>
        <v>0.31</v>
      </c>
      <c r="M407" s="28">
        <f>IFERROR(INDEX(Cost_Components!$L$2:$L$29,MATCH(E407,Cost_Components!$A$2:$A$29,0)),"")</f>
        <v>1</v>
      </c>
      <c r="N407" s="29">
        <f>IFERROR(INDEX(Cost_Components!$P$2:$P$29,MATCH(E407,Cost_Components!$A$2:$A$29,0)),"")</f>
        <v>119.7214874</v>
      </c>
      <c r="O407" s="23">
        <f t="shared" si="61"/>
        <v>4323068.3895159997</v>
      </c>
      <c r="P407" s="23">
        <f t="shared" si="62"/>
        <v>4269326.3306211997</v>
      </c>
      <c r="Q407" s="23">
        <f t="shared" si="63"/>
        <v>158450330.5343658</v>
      </c>
      <c r="R407" s="23">
        <f t="shared" si="64"/>
        <v>316510400.99322969</v>
      </c>
      <c r="S407" s="23">
        <f t="shared" si="65"/>
        <v>158060070.45886388</v>
      </c>
      <c r="T407" s="16">
        <f>IFERROR(INDEX(Cost_Components!$R$2:$R$29,MATCH(E407,Cost_Components!$A$2:$A$29,0)),"")</f>
        <v>1</v>
      </c>
      <c r="U407" s="26">
        <f>IFERROR(INDEX(Cost_Components!$Q$2:$Q$29,MATCH(E407,Cost_Components!$A$2:$A$29,0)),"")</f>
        <v>2023</v>
      </c>
      <c r="V407" s="30">
        <f>1/(1+Calculation_Assumptions!$B$5)^(B407-Calculation_Assumptions!$B$2)</f>
        <v>0.64186194739671765</v>
      </c>
      <c r="W407" s="23">
        <f t="shared" si="66"/>
        <v>101703237.72244163</v>
      </c>
      <c r="X407" s="23">
        <f t="shared" si="67"/>
        <v>203155982.35283041</v>
      </c>
      <c r="Y407" s="23">
        <f t="shared" si="68"/>
        <v>101452744.63038878</v>
      </c>
      <c r="Z407" s="17">
        <f>IFERROR(INDEX(Cost_Components!$T$2:$T$29,MATCH(E407,Cost_Components!$A$2:$A$29,0)),"")</f>
        <v>0.8</v>
      </c>
      <c r="AA407" s="26">
        <f>IFERROR(INDEX(Cost_Components!$U$2:$U$29,MATCH(E407,Cost_Components!$A$2:$A$29,0)),"")</f>
        <v>2025</v>
      </c>
      <c r="AB407" s="26">
        <f>IFERROR(INDEX(Cost_Components!$V$2:$V$29,MATCH(E407,Cost_Components!$A$2:$A$29,0)),"")</f>
        <v>2050</v>
      </c>
      <c r="AC407" s="26">
        <f>IFERROR(INDEX(Cost_Components!$M$2:$M$29,MATCH(E407,Cost_Components!$A$2:$A$29,0)),"")</f>
        <v>30</v>
      </c>
      <c r="AD407" s="26">
        <f>IFERROR(INDEX(Cost_Components!$N$2:$N$29,MATCH(E407,Cost_Components!$A$2:$A$29,0)),"")</f>
        <v>95</v>
      </c>
      <c r="AE407" s="16" t="str">
        <f>IFERROR(INDEX(Cost_Components!$O$2:$O$29,MATCH(E407,Cost_Components!$A$2:$A$29,0)),"")</f>
        <v>Both</v>
      </c>
      <c r="AF407" s="11">
        <v>4323068.3895159997</v>
      </c>
      <c r="AG407" s="11">
        <v>4269326.3306211997</v>
      </c>
      <c r="AH407" s="23">
        <f t="shared" si="69"/>
        <v>1</v>
      </c>
    </row>
    <row r="408" spans="1:34" hidden="1">
      <c r="A408" t="s">
        <v>247</v>
      </c>
      <c r="B408" s="20">
        <v>2041</v>
      </c>
      <c r="C408" t="s">
        <v>247</v>
      </c>
      <c r="D408" t="s">
        <v>222</v>
      </c>
      <c r="E408" s="22" t="s">
        <v>340</v>
      </c>
      <c r="F408" s="22" t="s">
        <v>341</v>
      </c>
      <c r="G408" s="22" t="s">
        <v>248</v>
      </c>
      <c r="H408" s="22" t="s">
        <v>237</v>
      </c>
      <c r="I408" s="22" t="s">
        <v>309</v>
      </c>
      <c r="J408" s="17">
        <f>IFERROR(INDEX(Cost_Components!$K$2:$K$29,MATCH(E408,Cost_Components!$A$2:$A$29,0)),"")</f>
        <v>1</v>
      </c>
      <c r="K408" s="17">
        <f t="shared" si="60"/>
        <v>0.63038461538461543</v>
      </c>
      <c r="L408" s="17">
        <f>IFERROR(INDEX(Cost_Components!$S$2:$S$29,MATCH(E408,Cost_Components!$A$2:$A$29,0)),"")</f>
        <v>0.31</v>
      </c>
      <c r="M408" s="28">
        <f>IFERROR(INDEX(Cost_Components!$L$2:$L$29,MATCH(E408,Cost_Components!$A$2:$A$29,0)),"")</f>
        <v>1</v>
      </c>
      <c r="N408" s="29">
        <f>IFERROR(INDEX(Cost_Components!$P$2:$P$29,MATCH(E408,Cost_Components!$A$2:$A$29,0)),"")</f>
        <v>119.7214874</v>
      </c>
      <c r="O408" s="23">
        <f t="shared" si="61"/>
        <v>4361307.2781440802</v>
      </c>
      <c r="P408" s="23">
        <f t="shared" si="62"/>
        <v>4302431.7155883498</v>
      </c>
      <c r="Q408" s="23">
        <f t="shared" si="63"/>
        <v>159678992.57242301</v>
      </c>
      <c r="R408" s="23">
        <f t="shared" si="64"/>
        <v>329150406.36005157</v>
      </c>
      <c r="S408" s="23">
        <f t="shared" si="65"/>
        <v>169471413.78762856</v>
      </c>
      <c r="T408" s="16">
        <f>IFERROR(INDEX(Cost_Components!$R$2:$R$29,MATCH(E408,Cost_Components!$A$2:$A$29,0)),"")</f>
        <v>1</v>
      </c>
      <c r="U408" s="26">
        <f>IFERROR(INDEX(Cost_Components!$Q$2:$Q$29,MATCH(E408,Cost_Components!$A$2:$A$29,0)),"")</f>
        <v>2023</v>
      </c>
      <c r="V408" s="30">
        <f>1/(1+Calculation_Assumptions!$B$5)^(B408-Calculation_Assumptions!$B$2)</f>
        <v>0.62316693922011435</v>
      </c>
      <c r="W408" s="23">
        <f t="shared" si="66"/>
        <v>99506669.059108227</v>
      </c>
      <c r="X408" s="23">
        <f t="shared" si="67"/>
        <v>205115651.27445018</v>
      </c>
      <c r="Y408" s="23">
        <f t="shared" si="68"/>
        <v>105608982.21534197</v>
      </c>
      <c r="Z408" s="17">
        <f>IFERROR(INDEX(Cost_Components!$T$2:$T$29,MATCH(E408,Cost_Components!$A$2:$A$29,0)),"")</f>
        <v>0.8</v>
      </c>
      <c r="AA408" s="26">
        <f>IFERROR(INDEX(Cost_Components!$U$2:$U$29,MATCH(E408,Cost_Components!$A$2:$A$29,0)),"")</f>
        <v>2025</v>
      </c>
      <c r="AB408" s="26">
        <f>IFERROR(INDEX(Cost_Components!$V$2:$V$29,MATCH(E408,Cost_Components!$A$2:$A$29,0)),"")</f>
        <v>2050</v>
      </c>
      <c r="AC408" s="26">
        <f>IFERROR(INDEX(Cost_Components!$M$2:$M$29,MATCH(E408,Cost_Components!$A$2:$A$29,0)),"")</f>
        <v>30</v>
      </c>
      <c r="AD408" s="26">
        <f>IFERROR(INDEX(Cost_Components!$N$2:$N$29,MATCH(E408,Cost_Components!$A$2:$A$29,0)),"")</f>
        <v>95</v>
      </c>
      <c r="AE408" s="16" t="str">
        <f>IFERROR(INDEX(Cost_Components!$O$2:$O$29,MATCH(E408,Cost_Components!$A$2:$A$29,0)),"")</f>
        <v>Both</v>
      </c>
      <c r="AF408" s="11">
        <v>4361307.2781440802</v>
      </c>
      <c r="AG408" s="11">
        <v>4302431.7155883498</v>
      </c>
      <c r="AH408" s="23">
        <f t="shared" si="69"/>
        <v>1</v>
      </c>
    </row>
    <row r="409" spans="1:34" hidden="1">
      <c r="A409" t="s">
        <v>247</v>
      </c>
      <c r="B409" s="20">
        <v>2042</v>
      </c>
      <c r="C409" t="s">
        <v>247</v>
      </c>
      <c r="D409" t="s">
        <v>222</v>
      </c>
      <c r="E409" s="22" t="s">
        <v>340</v>
      </c>
      <c r="F409" s="22" t="s">
        <v>341</v>
      </c>
      <c r="G409" s="22" t="s">
        <v>248</v>
      </c>
      <c r="H409" s="22" t="s">
        <v>237</v>
      </c>
      <c r="I409" s="22" t="s">
        <v>309</v>
      </c>
      <c r="J409" s="17">
        <f>IFERROR(INDEX(Cost_Components!$K$2:$K$29,MATCH(E409,Cost_Components!$A$2:$A$29,0)),"")</f>
        <v>1</v>
      </c>
      <c r="K409" s="17">
        <f t="shared" si="60"/>
        <v>0.64923076923076928</v>
      </c>
      <c r="L409" s="17">
        <f>IFERROR(INDEX(Cost_Components!$S$2:$S$29,MATCH(E409,Cost_Components!$A$2:$A$29,0)),"")</f>
        <v>0.31</v>
      </c>
      <c r="M409" s="28">
        <f>IFERROR(INDEX(Cost_Components!$L$2:$L$29,MATCH(E409,Cost_Components!$A$2:$A$29,0)),"")</f>
        <v>1</v>
      </c>
      <c r="N409" s="29">
        <f>IFERROR(INDEX(Cost_Components!$P$2:$P$29,MATCH(E409,Cost_Components!$A$2:$A$29,0)),"")</f>
        <v>119.7214874</v>
      </c>
      <c r="O409" s="23">
        <f t="shared" si="61"/>
        <v>4404129.34165732</v>
      </c>
      <c r="P409" s="23">
        <f t="shared" si="62"/>
        <v>4339969.50715122</v>
      </c>
      <c r="Q409" s="23">
        <f t="shared" si="63"/>
        <v>161072157.4467046</v>
      </c>
      <c r="R409" s="23">
        <f t="shared" si="64"/>
        <v>342319203.59192801</v>
      </c>
      <c r="S409" s="23">
        <f t="shared" si="65"/>
        <v>181247046.14522341</v>
      </c>
      <c r="T409" s="16">
        <f>IFERROR(INDEX(Cost_Components!$R$2:$R$29,MATCH(E409,Cost_Components!$A$2:$A$29,0)),"")</f>
        <v>1</v>
      </c>
      <c r="U409" s="26">
        <f>IFERROR(INDEX(Cost_Components!$Q$2:$Q$29,MATCH(E409,Cost_Components!$A$2:$A$29,0)),"")</f>
        <v>2023</v>
      </c>
      <c r="V409" s="30">
        <f>1/(1+Calculation_Assumptions!$B$5)^(B409-Calculation_Assumptions!$B$2)</f>
        <v>0.60501644584477121</v>
      </c>
      <c r="W409" s="23">
        <f t="shared" si="66"/>
        <v>97451304.222954616</v>
      </c>
      <c r="X409" s="23">
        <f t="shared" si="67"/>
        <v>207108747.90160093</v>
      </c>
      <c r="Y409" s="23">
        <f t="shared" si="68"/>
        <v>109657443.67864631</v>
      </c>
      <c r="Z409" s="17">
        <f>IFERROR(INDEX(Cost_Components!$T$2:$T$29,MATCH(E409,Cost_Components!$A$2:$A$29,0)),"")</f>
        <v>0.8</v>
      </c>
      <c r="AA409" s="26">
        <f>IFERROR(INDEX(Cost_Components!$U$2:$U$29,MATCH(E409,Cost_Components!$A$2:$A$29,0)),"")</f>
        <v>2025</v>
      </c>
      <c r="AB409" s="26">
        <f>IFERROR(INDEX(Cost_Components!$V$2:$V$29,MATCH(E409,Cost_Components!$A$2:$A$29,0)),"")</f>
        <v>2050</v>
      </c>
      <c r="AC409" s="26">
        <f>IFERROR(INDEX(Cost_Components!$M$2:$M$29,MATCH(E409,Cost_Components!$A$2:$A$29,0)),"")</f>
        <v>30</v>
      </c>
      <c r="AD409" s="26">
        <f>IFERROR(INDEX(Cost_Components!$N$2:$N$29,MATCH(E409,Cost_Components!$A$2:$A$29,0)),"")</f>
        <v>95</v>
      </c>
      <c r="AE409" s="16" t="str">
        <f>IFERROR(INDEX(Cost_Components!$O$2:$O$29,MATCH(E409,Cost_Components!$A$2:$A$29,0)),"")</f>
        <v>Both</v>
      </c>
      <c r="AF409" s="11">
        <v>4404129.34165732</v>
      </c>
      <c r="AG409" s="11">
        <v>4339969.50715122</v>
      </c>
      <c r="AH409" s="23">
        <f t="shared" si="69"/>
        <v>1</v>
      </c>
    </row>
    <row r="410" spans="1:34" hidden="1">
      <c r="A410" t="s">
        <v>247</v>
      </c>
      <c r="B410" s="20">
        <v>2043</v>
      </c>
      <c r="C410" t="s">
        <v>247</v>
      </c>
      <c r="D410" t="s">
        <v>222</v>
      </c>
      <c r="E410" s="22" t="s">
        <v>340</v>
      </c>
      <c r="F410" s="22" t="s">
        <v>341</v>
      </c>
      <c r="G410" s="22" t="s">
        <v>248</v>
      </c>
      <c r="H410" s="22" t="s">
        <v>237</v>
      </c>
      <c r="I410" s="22" t="s">
        <v>309</v>
      </c>
      <c r="J410" s="17">
        <f>IFERROR(INDEX(Cost_Components!$K$2:$K$29,MATCH(E410,Cost_Components!$A$2:$A$29,0)),"")</f>
        <v>1</v>
      </c>
      <c r="K410" s="17">
        <f t="shared" si="60"/>
        <v>0.66807692307692301</v>
      </c>
      <c r="L410" s="17">
        <f>IFERROR(INDEX(Cost_Components!$S$2:$S$29,MATCH(E410,Cost_Components!$A$2:$A$29,0)),"")</f>
        <v>0.31</v>
      </c>
      <c r="M410" s="28">
        <f>IFERROR(INDEX(Cost_Components!$L$2:$L$29,MATCH(E410,Cost_Components!$A$2:$A$29,0)),"")</f>
        <v>1</v>
      </c>
      <c r="N410" s="29">
        <f>IFERROR(INDEX(Cost_Components!$P$2:$P$29,MATCH(E410,Cost_Components!$A$2:$A$29,0)),"")</f>
        <v>119.7214874</v>
      </c>
      <c r="O410" s="23">
        <f t="shared" si="61"/>
        <v>4450640.7162435995</v>
      </c>
      <c r="P410" s="23">
        <f t="shared" si="62"/>
        <v>4381052.8522103196</v>
      </c>
      <c r="Q410" s="23">
        <f t="shared" si="63"/>
        <v>162596910.79183587</v>
      </c>
      <c r="R410" s="23">
        <f t="shared" si="64"/>
        <v>355976321.54301417</v>
      </c>
      <c r="S410" s="23">
        <f t="shared" si="65"/>
        <v>193379410.75117829</v>
      </c>
      <c r="T410" s="16">
        <f>IFERROR(INDEX(Cost_Components!$R$2:$R$29,MATCH(E410,Cost_Components!$A$2:$A$29,0)),"")</f>
        <v>1</v>
      </c>
      <c r="U410" s="26">
        <f>IFERROR(INDEX(Cost_Components!$Q$2:$Q$29,MATCH(E410,Cost_Components!$A$2:$A$29,0)),"")</f>
        <v>2023</v>
      </c>
      <c r="V410" s="30">
        <f>1/(1+Calculation_Assumptions!$B$5)^(B410-Calculation_Assumptions!$B$2)</f>
        <v>0.5873946076162827</v>
      </c>
      <c r="W410" s="23">
        <f t="shared" si="66"/>
        <v>95508548.614190161</v>
      </c>
      <c r="X410" s="23">
        <f t="shared" si="67"/>
        <v>209098571.7134465</v>
      </c>
      <c r="Y410" s="23">
        <f t="shared" si="68"/>
        <v>113590023.09925634</v>
      </c>
      <c r="Z410" s="17">
        <f>IFERROR(INDEX(Cost_Components!$T$2:$T$29,MATCH(E410,Cost_Components!$A$2:$A$29,0)),"")</f>
        <v>0.8</v>
      </c>
      <c r="AA410" s="26">
        <f>IFERROR(INDEX(Cost_Components!$U$2:$U$29,MATCH(E410,Cost_Components!$A$2:$A$29,0)),"")</f>
        <v>2025</v>
      </c>
      <c r="AB410" s="26">
        <f>IFERROR(INDEX(Cost_Components!$V$2:$V$29,MATCH(E410,Cost_Components!$A$2:$A$29,0)),"")</f>
        <v>2050</v>
      </c>
      <c r="AC410" s="26">
        <f>IFERROR(INDEX(Cost_Components!$M$2:$M$29,MATCH(E410,Cost_Components!$A$2:$A$29,0)),"")</f>
        <v>30</v>
      </c>
      <c r="AD410" s="26">
        <f>IFERROR(INDEX(Cost_Components!$N$2:$N$29,MATCH(E410,Cost_Components!$A$2:$A$29,0)),"")</f>
        <v>95</v>
      </c>
      <c r="AE410" s="16" t="str">
        <f>IFERROR(INDEX(Cost_Components!$O$2:$O$29,MATCH(E410,Cost_Components!$A$2:$A$29,0)),"")</f>
        <v>Both</v>
      </c>
      <c r="AF410" s="11">
        <v>4450640.7162435995</v>
      </c>
      <c r="AG410" s="11">
        <v>4381052.8522103196</v>
      </c>
      <c r="AH410" s="23">
        <f t="shared" si="69"/>
        <v>1</v>
      </c>
    </row>
    <row r="411" spans="1:34" hidden="1">
      <c r="A411" t="s">
        <v>247</v>
      </c>
      <c r="B411" s="20">
        <v>2044</v>
      </c>
      <c r="C411" t="s">
        <v>247</v>
      </c>
      <c r="D411" t="s">
        <v>222</v>
      </c>
      <c r="E411" s="22" t="s">
        <v>340</v>
      </c>
      <c r="F411" s="22" t="s">
        <v>341</v>
      </c>
      <c r="G411" s="22" t="s">
        <v>248</v>
      </c>
      <c r="H411" s="22" t="s">
        <v>237</v>
      </c>
      <c r="I411" s="22" t="s">
        <v>309</v>
      </c>
      <c r="J411" s="17">
        <f>IFERROR(INDEX(Cost_Components!$K$2:$K$29,MATCH(E411,Cost_Components!$A$2:$A$29,0)),"")</f>
        <v>1</v>
      </c>
      <c r="K411" s="17">
        <f t="shared" si="60"/>
        <v>0.68692307692307697</v>
      </c>
      <c r="L411" s="17">
        <f>IFERROR(INDEX(Cost_Components!$S$2:$S$29,MATCH(E411,Cost_Components!$A$2:$A$29,0)),"")</f>
        <v>0.31</v>
      </c>
      <c r="M411" s="28">
        <f>IFERROR(INDEX(Cost_Components!$L$2:$L$29,MATCH(E411,Cost_Components!$A$2:$A$29,0)),"")</f>
        <v>1</v>
      </c>
      <c r="N411" s="29">
        <f>IFERROR(INDEX(Cost_Components!$P$2:$P$29,MATCH(E411,Cost_Components!$A$2:$A$29,0)),"")</f>
        <v>119.7214874</v>
      </c>
      <c r="O411" s="23">
        <f t="shared" si="61"/>
        <v>4500176.1084845504</v>
      </c>
      <c r="P411" s="23">
        <f t="shared" si="62"/>
        <v>4425020.9866246404</v>
      </c>
      <c r="Q411" s="23">
        <f t="shared" si="63"/>
        <v>164228729.23142442</v>
      </c>
      <c r="R411" s="23">
        <f t="shared" si="64"/>
        <v>370092019.30911905</v>
      </c>
      <c r="S411" s="23">
        <f t="shared" si="65"/>
        <v>205863290.07769462</v>
      </c>
      <c r="T411" s="16">
        <f>IFERROR(INDEX(Cost_Components!$R$2:$R$29,MATCH(E411,Cost_Components!$A$2:$A$29,0)),"")</f>
        <v>1</v>
      </c>
      <c r="U411" s="26">
        <f>IFERROR(INDEX(Cost_Components!$Q$2:$Q$29,MATCH(E411,Cost_Components!$A$2:$A$29,0)),"")</f>
        <v>2023</v>
      </c>
      <c r="V411" s="30">
        <f>1/(1+Calculation_Assumptions!$B$5)^(B411-Calculation_Assumptions!$B$2)</f>
        <v>0.57028602681192497</v>
      </c>
      <c r="W411" s="23">
        <f t="shared" si="66"/>
        <v>93657349.481760472</v>
      </c>
      <c r="X411" s="23">
        <f t="shared" si="67"/>
        <v>211058307.24659973</v>
      </c>
      <c r="Y411" s="23">
        <f t="shared" si="68"/>
        <v>117400957.76483925</v>
      </c>
      <c r="Z411" s="17">
        <f>IFERROR(INDEX(Cost_Components!$T$2:$T$29,MATCH(E411,Cost_Components!$A$2:$A$29,0)),"")</f>
        <v>0.8</v>
      </c>
      <c r="AA411" s="26">
        <f>IFERROR(INDEX(Cost_Components!$U$2:$U$29,MATCH(E411,Cost_Components!$A$2:$A$29,0)),"")</f>
        <v>2025</v>
      </c>
      <c r="AB411" s="26">
        <f>IFERROR(INDEX(Cost_Components!$V$2:$V$29,MATCH(E411,Cost_Components!$A$2:$A$29,0)),"")</f>
        <v>2050</v>
      </c>
      <c r="AC411" s="26">
        <f>IFERROR(INDEX(Cost_Components!$M$2:$M$29,MATCH(E411,Cost_Components!$A$2:$A$29,0)),"")</f>
        <v>30</v>
      </c>
      <c r="AD411" s="26">
        <f>IFERROR(INDEX(Cost_Components!$N$2:$N$29,MATCH(E411,Cost_Components!$A$2:$A$29,0)),"")</f>
        <v>95</v>
      </c>
      <c r="AE411" s="16" t="str">
        <f>IFERROR(INDEX(Cost_Components!$O$2:$O$29,MATCH(E411,Cost_Components!$A$2:$A$29,0)),"")</f>
        <v>Both</v>
      </c>
      <c r="AF411" s="11">
        <v>4500176.1084845504</v>
      </c>
      <c r="AG411" s="11">
        <v>4425020.9866246404</v>
      </c>
      <c r="AH411" s="23">
        <f t="shared" si="69"/>
        <v>1</v>
      </c>
    </row>
    <row r="412" spans="1:34" hidden="1">
      <c r="A412" t="s">
        <v>247</v>
      </c>
      <c r="B412" s="20">
        <v>2045</v>
      </c>
      <c r="C412" t="s">
        <v>247</v>
      </c>
      <c r="D412" t="s">
        <v>222</v>
      </c>
      <c r="E412" s="22" t="s">
        <v>340</v>
      </c>
      <c r="F412" s="22" t="s">
        <v>341</v>
      </c>
      <c r="G412" s="22" t="s">
        <v>248</v>
      </c>
      <c r="H412" s="22" t="s">
        <v>237</v>
      </c>
      <c r="I412" s="22" t="s">
        <v>309</v>
      </c>
      <c r="J412" s="17">
        <f>IFERROR(INDEX(Cost_Components!$K$2:$K$29,MATCH(E412,Cost_Components!$A$2:$A$29,0)),"")</f>
        <v>1</v>
      </c>
      <c r="K412" s="17">
        <f t="shared" si="60"/>
        <v>0.70576923076923082</v>
      </c>
      <c r="L412" s="17">
        <f>IFERROR(INDEX(Cost_Components!$S$2:$S$29,MATCH(E412,Cost_Components!$A$2:$A$29,0)),"")</f>
        <v>0.31</v>
      </c>
      <c r="M412" s="28">
        <f>IFERROR(INDEX(Cost_Components!$L$2:$L$29,MATCH(E412,Cost_Components!$A$2:$A$29,0)),"")</f>
        <v>1</v>
      </c>
      <c r="N412" s="29">
        <f>IFERROR(INDEX(Cost_Components!$P$2:$P$29,MATCH(E412,Cost_Components!$A$2:$A$29,0)),"")</f>
        <v>119.7214874</v>
      </c>
      <c r="O412" s="23">
        <f t="shared" si="61"/>
        <v>4552187.6964034997</v>
      </c>
      <c r="P412" s="23">
        <f t="shared" si="62"/>
        <v>4471327.2218233896</v>
      </c>
      <c r="Q412" s="23">
        <f t="shared" si="63"/>
        <v>165947323.15112984</v>
      </c>
      <c r="R412" s="23">
        <f t="shared" si="64"/>
        <v>384640477.44428509</v>
      </c>
      <c r="S412" s="23">
        <f t="shared" si="65"/>
        <v>218693154.29315525</v>
      </c>
      <c r="T412" s="16">
        <f>IFERROR(INDEX(Cost_Components!$R$2:$R$29,MATCH(E412,Cost_Components!$A$2:$A$29,0)),"")</f>
        <v>1</v>
      </c>
      <c r="U412" s="26">
        <f>IFERROR(INDEX(Cost_Components!$Q$2:$Q$29,MATCH(E412,Cost_Components!$A$2:$A$29,0)),"")</f>
        <v>2023</v>
      </c>
      <c r="V412" s="30">
        <f>1/(1+Calculation_Assumptions!$B$5)^(B412-Calculation_Assumptions!$B$2)</f>
        <v>0.55367575418633497</v>
      </c>
      <c r="W412" s="23">
        <f t="shared" si="66"/>
        <v>91881009.300905257</v>
      </c>
      <c r="X412" s="23">
        <f t="shared" si="67"/>
        <v>212966106.43955651</v>
      </c>
      <c r="Y412" s="23">
        <f t="shared" si="68"/>
        <v>121085097.13865125</v>
      </c>
      <c r="Z412" s="17">
        <f>IFERROR(INDEX(Cost_Components!$T$2:$T$29,MATCH(E412,Cost_Components!$A$2:$A$29,0)),"")</f>
        <v>0.8</v>
      </c>
      <c r="AA412" s="26">
        <f>IFERROR(INDEX(Cost_Components!$U$2:$U$29,MATCH(E412,Cost_Components!$A$2:$A$29,0)),"")</f>
        <v>2025</v>
      </c>
      <c r="AB412" s="26">
        <f>IFERROR(INDEX(Cost_Components!$V$2:$V$29,MATCH(E412,Cost_Components!$A$2:$A$29,0)),"")</f>
        <v>2050</v>
      </c>
      <c r="AC412" s="26">
        <f>IFERROR(INDEX(Cost_Components!$M$2:$M$29,MATCH(E412,Cost_Components!$A$2:$A$29,0)),"")</f>
        <v>30</v>
      </c>
      <c r="AD412" s="26">
        <f>IFERROR(INDEX(Cost_Components!$N$2:$N$29,MATCH(E412,Cost_Components!$A$2:$A$29,0)),"")</f>
        <v>95</v>
      </c>
      <c r="AE412" s="16" t="str">
        <f>IFERROR(INDEX(Cost_Components!$O$2:$O$29,MATCH(E412,Cost_Components!$A$2:$A$29,0)),"")</f>
        <v>Both</v>
      </c>
      <c r="AF412" s="11">
        <v>4552187.6964034997</v>
      </c>
      <c r="AG412" s="11">
        <v>4471327.2218233896</v>
      </c>
      <c r="AH412" s="23">
        <f t="shared" si="69"/>
        <v>1</v>
      </c>
    </row>
    <row r="413" spans="1:34" hidden="1">
      <c r="A413" t="s">
        <v>247</v>
      </c>
      <c r="B413" s="20">
        <v>2046</v>
      </c>
      <c r="C413" t="s">
        <v>247</v>
      </c>
      <c r="D413" t="s">
        <v>222</v>
      </c>
      <c r="E413" s="22" t="s">
        <v>340</v>
      </c>
      <c r="F413" s="22" t="s">
        <v>341</v>
      </c>
      <c r="G413" s="22" t="s">
        <v>248</v>
      </c>
      <c r="H413" s="22" t="s">
        <v>237</v>
      </c>
      <c r="I413" s="22" t="s">
        <v>309</v>
      </c>
      <c r="J413" s="17">
        <f>IFERROR(INDEX(Cost_Components!$K$2:$K$29,MATCH(E413,Cost_Components!$A$2:$A$29,0)),"")</f>
        <v>1</v>
      </c>
      <c r="K413" s="17">
        <f t="shared" si="60"/>
        <v>0.72461538461538466</v>
      </c>
      <c r="L413" s="17">
        <f>IFERROR(INDEX(Cost_Components!$S$2:$S$29,MATCH(E413,Cost_Components!$A$2:$A$29,0)),"")</f>
        <v>0.31</v>
      </c>
      <c r="M413" s="28">
        <f>IFERROR(INDEX(Cost_Components!$L$2:$L$29,MATCH(E413,Cost_Components!$A$2:$A$29,0)),"")</f>
        <v>1</v>
      </c>
      <c r="N413" s="29">
        <f>IFERROR(INDEX(Cost_Components!$P$2:$P$29,MATCH(E413,Cost_Components!$A$2:$A$29,0)),"")</f>
        <v>119.7214874</v>
      </c>
      <c r="O413" s="23">
        <f t="shared" si="61"/>
        <v>4606122.2602930004</v>
      </c>
      <c r="P413" s="23">
        <f t="shared" si="62"/>
        <v>4519421.1936720898</v>
      </c>
      <c r="Q413" s="23">
        <f t="shared" si="63"/>
        <v>167732266.52298686</v>
      </c>
      <c r="R413" s="23">
        <f t="shared" si="64"/>
        <v>399590464.05839491</v>
      </c>
      <c r="S413" s="23">
        <f t="shared" si="65"/>
        <v>231858197.53540805</v>
      </c>
      <c r="T413" s="16">
        <f>IFERROR(INDEX(Cost_Components!$R$2:$R$29,MATCH(E413,Cost_Components!$A$2:$A$29,0)),"")</f>
        <v>1</v>
      </c>
      <c r="U413" s="26">
        <f>IFERROR(INDEX(Cost_Components!$Q$2:$Q$29,MATCH(E413,Cost_Components!$A$2:$A$29,0)),"")</f>
        <v>2023</v>
      </c>
      <c r="V413" s="30">
        <f>1/(1+Calculation_Assumptions!$B$5)^(B413-Calculation_Assumptions!$B$2)</f>
        <v>0.5375492759090631</v>
      </c>
      <c r="W413" s="23">
        <f t="shared" si="66"/>
        <v>90164358.416017577</v>
      </c>
      <c r="X413" s="23">
        <f t="shared" si="67"/>
        <v>214799564.61475667</v>
      </c>
      <c r="Y413" s="23">
        <f t="shared" si="68"/>
        <v>124635206.19873911</v>
      </c>
      <c r="Z413" s="17">
        <f>IFERROR(INDEX(Cost_Components!$T$2:$T$29,MATCH(E413,Cost_Components!$A$2:$A$29,0)),"")</f>
        <v>0.8</v>
      </c>
      <c r="AA413" s="26">
        <f>IFERROR(INDEX(Cost_Components!$U$2:$U$29,MATCH(E413,Cost_Components!$A$2:$A$29,0)),"")</f>
        <v>2025</v>
      </c>
      <c r="AB413" s="26">
        <f>IFERROR(INDEX(Cost_Components!$V$2:$V$29,MATCH(E413,Cost_Components!$A$2:$A$29,0)),"")</f>
        <v>2050</v>
      </c>
      <c r="AC413" s="26">
        <f>IFERROR(INDEX(Cost_Components!$M$2:$M$29,MATCH(E413,Cost_Components!$A$2:$A$29,0)),"")</f>
        <v>30</v>
      </c>
      <c r="AD413" s="26">
        <f>IFERROR(INDEX(Cost_Components!$N$2:$N$29,MATCH(E413,Cost_Components!$A$2:$A$29,0)),"")</f>
        <v>95</v>
      </c>
      <c r="AE413" s="16" t="str">
        <f>IFERROR(INDEX(Cost_Components!$O$2:$O$29,MATCH(E413,Cost_Components!$A$2:$A$29,0)),"")</f>
        <v>Both</v>
      </c>
      <c r="AF413" s="11">
        <v>4606122.2602930004</v>
      </c>
      <c r="AG413" s="11">
        <v>4519421.1936720898</v>
      </c>
      <c r="AH413" s="23">
        <f t="shared" si="69"/>
        <v>1</v>
      </c>
    </row>
    <row r="414" spans="1:34" hidden="1">
      <c r="A414" t="s">
        <v>247</v>
      </c>
      <c r="B414" s="20">
        <v>2047</v>
      </c>
      <c r="C414" t="s">
        <v>247</v>
      </c>
      <c r="D414" t="s">
        <v>222</v>
      </c>
      <c r="E414" s="22" t="s">
        <v>340</v>
      </c>
      <c r="F414" s="22" t="s">
        <v>341</v>
      </c>
      <c r="G414" s="22" t="s">
        <v>248</v>
      </c>
      <c r="H414" s="22" t="s">
        <v>237</v>
      </c>
      <c r="I414" s="22" t="s">
        <v>309</v>
      </c>
      <c r="J414" s="17">
        <f>IFERROR(INDEX(Cost_Components!$K$2:$K$29,MATCH(E414,Cost_Components!$A$2:$A$29,0)),"")</f>
        <v>1</v>
      </c>
      <c r="K414" s="17">
        <f t="shared" si="60"/>
        <v>0.74346153846153851</v>
      </c>
      <c r="L414" s="17">
        <f>IFERROR(INDEX(Cost_Components!$S$2:$S$29,MATCH(E414,Cost_Components!$A$2:$A$29,0)),"")</f>
        <v>0.31</v>
      </c>
      <c r="M414" s="28">
        <f>IFERROR(INDEX(Cost_Components!$L$2:$L$29,MATCH(E414,Cost_Components!$A$2:$A$29,0)),"")</f>
        <v>1</v>
      </c>
      <c r="N414" s="29">
        <f>IFERROR(INDEX(Cost_Components!$P$2:$P$29,MATCH(E414,Cost_Components!$A$2:$A$29,0)),"")</f>
        <v>119.7214874</v>
      </c>
      <c r="O414" s="23">
        <f t="shared" si="61"/>
        <v>4660983.6910709301</v>
      </c>
      <c r="P414" s="23">
        <f t="shared" si="62"/>
        <v>4568308.9189487603</v>
      </c>
      <c r="Q414" s="23">
        <f t="shared" si="63"/>
        <v>169546668.99056178</v>
      </c>
      <c r="R414" s="23">
        <f t="shared" si="64"/>
        <v>414866333.52618593</v>
      </c>
      <c r="S414" s="23">
        <f t="shared" si="65"/>
        <v>245319664.53562415</v>
      </c>
      <c r="T414" s="16">
        <f>IFERROR(INDEX(Cost_Components!$R$2:$R$29,MATCH(E414,Cost_Components!$A$2:$A$29,0)),"")</f>
        <v>1</v>
      </c>
      <c r="U414" s="26">
        <f>IFERROR(INDEX(Cost_Components!$Q$2:$Q$29,MATCH(E414,Cost_Components!$A$2:$A$29,0)),"")</f>
        <v>2023</v>
      </c>
      <c r="V414" s="30">
        <f>1/(1+Calculation_Assumptions!$B$5)^(B414-Calculation_Assumptions!$B$2)</f>
        <v>0.52189250088258554</v>
      </c>
      <c r="W414" s="23">
        <f t="shared" si="66"/>
        <v>88485135.095796198</v>
      </c>
      <c r="X414" s="23">
        <f t="shared" si="67"/>
        <v>216515628.33597001</v>
      </c>
      <c r="Y414" s="23">
        <f t="shared" si="68"/>
        <v>128030493.24017382</v>
      </c>
      <c r="Z414" s="17">
        <f>IFERROR(INDEX(Cost_Components!$T$2:$T$29,MATCH(E414,Cost_Components!$A$2:$A$29,0)),"")</f>
        <v>0.8</v>
      </c>
      <c r="AA414" s="26">
        <f>IFERROR(INDEX(Cost_Components!$U$2:$U$29,MATCH(E414,Cost_Components!$A$2:$A$29,0)),"")</f>
        <v>2025</v>
      </c>
      <c r="AB414" s="26">
        <f>IFERROR(INDEX(Cost_Components!$V$2:$V$29,MATCH(E414,Cost_Components!$A$2:$A$29,0)),"")</f>
        <v>2050</v>
      </c>
      <c r="AC414" s="26">
        <f>IFERROR(INDEX(Cost_Components!$M$2:$M$29,MATCH(E414,Cost_Components!$A$2:$A$29,0)),"")</f>
        <v>30</v>
      </c>
      <c r="AD414" s="26">
        <f>IFERROR(INDEX(Cost_Components!$N$2:$N$29,MATCH(E414,Cost_Components!$A$2:$A$29,0)),"")</f>
        <v>95</v>
      </c>
      <c r="AE414" s="16" t="str">
        <f>IFERROR(INDEX(Cost_Components!$O$2:$O$29,MATCH(E414,Cost_Components!$A$2:$A$29,0)),"")</f>
        <v>Both</v>
      </c>
      <c r="AF414" s="11">
        <v>4660983.6910709301</v>
      </c>
      <c r="AG414" s="11">
        <v>4568308.9189487603</v>
      </c>
      <c r="AH414" s="23">
        <f t="shared" si="69"/>
        <v>1</v>
      </c>
    </row>
    <row r="415" spans="1:34" hidden="1">
      <c r="A415" t="s">
        <v>247</v>
      </c>
      <c r="B415" s="20">
        <v>2048</v>
      </c>
      <c r="C415" t="s">
        <v>247</v>
      </c>
      <c r="D415" t="s">
        <v>222</v>
      </c>
      <c r="E415" s="22" t="s">
        <v>340</v>
      </c>
      <c r="F415" s="22" t="s">
        <v>341</v>
      </c>
      <c r="G415" s="22" t="s">
        <v>248</v>
      </c>
      <c r="H415" s="22" t="s">
        <v>237</v>
      </c>
      <c r="I415" s="22" t="s">
        <v>309</v>
      </c>
      <c r="J415" s="17">
        <f>IFERROR(INDEX(Cost_Components!$K$2:$K$29,MATCH(E415,Cost_Components!$A$2:$A$29,0)),"")</f>
        <v>1</v>
      </c>
      <c r="K415" s="17">
        <f t="shared" si="60"/>
        <v>0.76230769230769235</v>
      </c>
      <c r="L415" s="17">
        <f>IFERROR(INDEX(Cost_Components!$S$2:$S$29,MATCH(E415,Cost_Components!$A$2:$A$29,0)),"")</f>
        <v>0.31</v>
      </c>
      <c r="M415" s="28">
        <f>IFERROR(INDEX(Cost_Components!$L$2:$L$29,MATCH(E415,Cost_Components!$A$2:$A$29,0)),"")</f>
        <v>1</v>
      </c>
      <c r="N415" s="29">
        <f>IFERROR(INDEX(Cost_Components!$P$2:$P$29,MATCH(E415,Cost_Components!$A$2:$A$29,0)),"")</f>
        <v>119.7214874</v>
      </c>
      <c r="O415" s="23">
        <f t="shared" si="61"/>
        <v>4717108.7487103799</v>
      </c>
      <c r="P415" s="23">
        <f t="shared" si="62"/>
        <v>4618335.40103433</v>
      </c>
      <c r="Q415" s="23">
        <f t="shared" si="63"/>
        <v>171403334.8924107</v>
      </c>
      <c r="R415" s="23">
        <f t="shared" si="64"/>
        <v>430505093.95580852</v>
      </c>
      <c r="S415" s="23">
        <f t="shared" si="65"/>
        <v>259101759.06339782</v>
      </c>
      <c r="T415" s="16">
        <f>IFERROR(INDEX(Cost_Components!$R$2:$R$29,MATCH(E415,Cost_Components!$A$2:$A$29,0)),"")</f>
        <v>1</v>
      </c>
      <c r="U415" s="26">
        <f>IFERROR(INDEX(Cost_Components!$Q$2:$Q$29,MATCH(E415,Cost_Components!$A$2:$A$29,0)),"")</f>
        <v>2023</v>
      </c>
      <c r="V415" s="30">
        <f>1/(1+Calculation_Assumptions!$B$5)^(B415-Calculation_Assumptions!$B$2)</f>
        <v>0.50669174842969467</v>
      </c>
      <c r="W415" s="23">
        <f t="shared" si="66"/>
        <v>86848655.443316072</v>
      </c>
      <c r="X415" s="23">
        <f t="shared" si="67"/>
        <v>218133378.76435861</v>
      </c>
      <c r="Y415" s="23">
        <f t="shared" si="68"/>
        <v>131284723.32104254</v>
      </c>
      <c r="Z415" s="17">
        <f>IFERROR(INDEX(Cost_Components!$T$2:$T$29,MATCH(E415,Cost_Components!$A$2:$A$29,0)),"")</f>
        <v>0.8</v>
      </c>
      <c r="AA415" s="26">
        <f>IFERROR(INDEX(Cost_Components!$U$2:$U$29,MATCH(E415,Cost_Components!$A$2:$A$29,0)),"")</f>
        <v>2025</v>
      </c>
      <c r="AB415" s="26">
        <f>IFERROR(INDEX(Cost_Components!$V$2:$V$29,MATCH(E415,Cost_Components!$A$2:$A$29,0)),"")</f>
        <v>2050</v>
      </c>
      <c r="AC415" s="26">
        <f>IFERROR(INDEX(Cost_Components!$M$2:$M$29,MATCH(E415,Cost_Components!$A$2:$A$29,0)),"")</f>
        <v>30</v>
      </c>
      <c r="AD415" s="26">
        <f>IFERROR(INDEX(Cost_Components!$N$2:$N$29,MATCH(E415,Cost_Components!$A$2:$A$29,0)),"")</f>
        <v>95</v>
      </c>
      <c r="AE415" s="16" t="str">
        <f>IFERROR(INDEX(Cost_Components!$O$2:$O$29,MATCH(E415,Cost_Components!$A$2:$A$29,0)),"")</f>
        <v>Both</v>
      </c>
      <c r="AF415" s="11">
        <v>4717108.7487103799</v>
      </c>
      <c r="AG415" s="11">
        <v>4618335.40103433</v>
      </c>
      <c r="AH415" s="23">
        <f t="shared" si="69"/>
        <v>1</v>
      </c>
    </row>
    <row r="416" spans="1:34" hidden="1">
      <c r="A416" t="s">
        <v>247</v>
      </c>
      <c r="B416" s="20">
        <v>2049</v>
      </c>
      <c r="C416" t="s">
        <v>247</v>
      </c>
      <c r="D416" t="s">
        <v>222</v>
      </c>
      <c r="E416" s="22" t="s">
        <v>340</v>
      </c>
      <c r="F416" s="22" t="s">
        <v>341</v>
      </c>
      <c r="G416" s="22" t="s">
        <v>248</v>
      </c>
      <c r="H416" s="22" t="s">
        <v>237</v>
      </c>
      <c r="I416" s="22" t="s">
        <v>309</v>
      </c>
      <c r="J416" s="17">
        <f>IFERROR(INDEX(Cost_Components!$K$2:$K$29,MATCH(E416,Cost_Components!$A$2:$A$29,0)),"")</f>
        <v>1</v>
      </c>
      <c r="K416" s="17">
        <f t="shared" si="60"/>
        <v>0.7811538461538462</v>
      </c>
      <c r="L416" s="17">
        <f>IFERROR(INDEX(Cost_Components!$S$2:$S$29,MATCH(E416,Cost_Components!$A$2:$A$29,0)),"")</f>
        <v>0.31</v>
      </c>
      <c r="M416" s="28">
        <f>IFERROR(INDEX(Cost_Components!$L$2:$L$29,MATCH(E416,Cost_Components!$A$2:$A$29,0)),"")</f>
        <v>1</v>
      </c>
      <c r="N416" s="29">
        <f>IFERROR(INDEX(Cost_Components!$P$2:$P$29,MATCH(E416,Cost_Components!$A$2:$A$29,0)),"")</f>
        <v>119.7214874</v>
      </c>
      <c r="O416" s="23">
        <f t="shared" si="61"/>
        <v>4774124.4280454302</v>
      </c>
      <c r="P416" s="23">
        <f t="shared" si="62"/>
        <v>4669129.6451035803</v>
      </c>
      <c r="Q416" s="23">
        <f t="shared" si="63"/>
        <v>173288495.25232279</v>
      </c>
      <c r="R416" s="23">
        <f t="shared" si="64"/>
        <v>446480414.8926357</v>
      </c>
      <c r="S416" s="23">
        <f t="shared" si="65"/>
        <v>273191919.64031291</v>
      </c>
      <c r="T416" s="16">
        <f>IFERROR(INDEX(Cost_Components!$R$2:$R$29,MATCH(E416,Cost_Components!$A$2:$A$29,0)),"")</f>
        <v>1</v>
      </c>
      <c r="U416" s="26">
        <f>IFERROR(INDEX(Cost_Components!$Q$2:$Q$29,MATCH(E416,Cost_Components!$A$2:$A$29,0)),"")</f>
        <v>2023</v>
      </c>
      <c r="V416" s="30">
        <f>1/(1+Calculation_Assumptions!$B$5)^(B416-Calculation_Assumptions!$B$2)</f>
        <v>0.49193373633950943</v>
      </c>
      <c r="W416" s="23">
        <f t="shared" si="66"/>
        <v>85246456.934126496</v>
      </c>
      <c r="X416" s="23">
        <f t="shared" si="67"/>
        <v>219638778.70054862</v>
      </c>
      <c r="Y416" s="23">
        <f t="shared" si="68"/>
        <v>134392321.76642215</v>
      </c>
      <c r="Z416" s="17">
        <f>IFERROR(INDEX(Cost_Components!$T$2:$T$29,MATCH(E416,Cost_Components!$A$2:$A$29,0)),"")</f>
        <v>0.8</v>
      </c>
      <c r="AA416" s="26">
        <f>IFERROR(INDEX(Cost_Components!$U$2:$U$29,MATCH(E416,Cost_Components!$A$2:$A$29,0)),"")</f>
        <v>2025</v>
      </c>
      <c r="AB416" s="26">
        <f>IFERROR(INDEX(Cost_Components!$V$2:$V$29,MATCH(E416,Cost_Components!$A$2:$A$29,0)),"")</f>
        <v>2050</v>
      </c>
      <c r="AC416" s="26">
        <f>IFERROR(INDEX(Cost_Components!$M$2:$M$29,MATCH(E416,Cost_Components!$A$2:$A$29,0)),"")</f>
        <v>30</v>
      </c>
      <c r="AD416" s="26">
        <f>IFERROR(INDEX(Cost_Components!$N$2:$N$29,MATCH(E416,Cost_Components!$A$2:$A$29,0)),"")</f>
        <v>95</v>
      </c>
      <c r="AE416" s="16" t="str">
        <f>IFERROR(INDEX(Cost_Components!$O$2:$O$29,MATCH(E416,Cost_Components!$A$2:$A$29,0)),"")</f>
        <v>Both</v>
      </c>
      <c r="AF416" s="11">
        <v>4774124.4280454302</v>
      </c>
      <c r="AG416" s="11">
        <v>4669129.6451035803</v>
      </c>
      <c r="AH416" s="23">
        <f t="shared" si="69"/>
        <v>1</v>
      </c>
    </row>
    <row r="417" spans="1:34" hidden="1">
      <c r="A417" t="s">
        <v>247</v>
      </c>
      <c r="B417" s="20">
        <v>2050</v>
      </c>
      <c r="C417" t="s">
        <v>247</v>
      </c>
      <c r="D417" t="s">
        <v>222</v>
      </c>
      <c r="E417" s="22" t="s">
        <v>340</v>
      </c>
      <c r="F417" s="22" t="s">
        <v>341</v>
      </c>
      <c r="G417" s="22" t="s">
        <v>248</v>
      </c>
      <c r="H417" s="22" t="s">
        <v>237</v>
      </c>
      <c r="I417" s="22" t="s">
        <v>309</v>
      </c>
      <c r="J417" s="17">
        <f>IFERROR(INDEX(Cost_Components!$K$2:$K$29,MATCH(E417,Cost_Components!$A$2:$A$29,0)),"")</f>
        <v>1</v>
      </c>
      <c r="K417" s="17">
        <f t="shared" si="60"/>
        <v>0.8</v>
      </c>
      <c r="L417" s="17">
        <f>IFERROR(INDEX(Cost_Components!$S$2:$S$29,MATCH(E417,Cost_Components!$A$2:$A$29,0)),"")</f>
        <v>0.31</v>
      </c>
      <c r="M417" s="28">
        <f>IFERROR(INDEX(Cost_Components!$L$2:$L$29,MATCH(E417,Cost_Components!$A$2:$A$29,0)),"")</f>
        <v>1</v>
      </c>
      <c r="N417" s="29">
        <f>IFERROR(INDEX(Cost_Components!$P$2:$P$29,MATCH(E417,Cost_Components!$A$2:$A$29,0)),"")</f>
        <v>119.7214874</v>
      </c>
      <c r="O417" s="23">
        <f t="shared" si="61"/>
        <v>4831929.0408274103</v>
      </c>
      <c r="P417" s="23">
        <f t="shared" si="62"/>
        <v>4720593.0574510703</v>
      </c>
      <c r="Q417" s="23">
        <f t="shared" si="63"/>
        <v>175198490.89692831</v>
      </c>
      <c r="R417" s="23">
        <f t="shared" si="64"/>
        <v>462788585.42329037</v>
      </c>
      <c r="S417" s="23">
        <f t="shared" si="65"/>
        <v>287590094.52636206</v>
      </c>
      <c r="T417" s="16">
        <f>IFERROR(INDEX(Cost_Components!$R$2:$R$29,MATCH(E417,Cost_Components!$A$2:$A$29,0)),"")</f>
        <v>1</v>
      </c>
      <c r="U417" s="26">
        <f>IFERROR(INDEX(Cost_Components!$Q$2:$Q$29,MATCH(E417,Cost_Components!$A$2:$A$29,0)),"")</f>
        <v>2023</v>
      </c>
      <c r="V417" s="30">
        <f>1/(1+Calculation_Assumptions!$B$5)^(B417-Calculation_Assumptions!$B$2)</f>
        <v>0.47760556926165965</v>
      </c>
      <c r="W417" s="23">
        <f t="shared" si="66"/>
        <v>83675774.978611141</v>
      </c>
      <c r="X417" s="23">
        <f t="shared" si="67"/>
        <v>221030405.78888881</v>
      </c>
      <c r="Y417" s="23">
        <f t="shared" si="68"/>
        <v>137354630.81027767</v>
      </c>
      <c r="Z417" s="17">
        <f>IFERROR(INDEX(Cost_Components!$T$2:$T$29,MATCH(E417,Cost_Components!$A$2:$A$29,0)),"")</f>
        <v>0.8</v>
      </c>
      <c r="AA417" s="26">
        <f>IFERROR(INDEX(Cost_Components!$U$2:$U$29,MATCH(E417,Cost_Components!$A$2:$A$29,0)),"")</f>
        <v>2025</v>
      </c>
      <c r="AB417" s="26">
        <f>IFERROR(INDEX(Cost_Components!$V$2:$V$29,MATCH(E417,Cost_Components!$A$2:$A$29,0)),"")</f>
        <v>2050</v>
      </c>
      <c r="AC417" s="26">
        <f>IFERROR(INDEX(Cost_Components!$M$2:$M$29,MATCH(E417,Cost_Components!$A$2:$A$29,0)),"")</f>
        <v>30</v>
      </c>
      <c r="AD417" s="26">
        <f>IFERROR(INDEX(Cost_Components!$N$2:$N$29,MATCH(E417,Cost_Components!$A$2:$A$29,0)),"")</f>
        <v>95</v>
      </c>
      <c r="AE417" s="16" t="str">
        <f>IFERROR(INDEX(Cost_Components!$O$2:$O$29,MATCH(E417,Cost_Components!$A$2:$A$29,0)),"")</f>
        <v>Both</v>
      </c>
      <c r="AF417" s="11">
        <v>4831929.0408274103</v>
      </c>
      <c r="AG417" s="11">
        <v>4720593.0574510703</v>
      </c>
      <c r="AH417" s="23">
        <f t="shared" si="69"/>
        <v>1</v>
      </c>
    </row>
    <row r="418" spans="1:34" hidden="1">
      <c r="A418" t="s">
        <v>247</v>
      </c>
      <c r="B418" s="20">
        <v>2025</v>
      </c>
      <c r="C418" t="s">
        <v>247</v>
      </c>
      <c r="D418" t="s">
        <v>222</v>
      </c>
      <c r="E418" s="22" t="s">
        <v>343</v>
      </c>
      <c r="F418" s="22" t="s">
        <v>344</v>
      </c>
      <c r="G418" s="22" t="s">
        <v>248</v>
      </c>
      <c r="H418" s="22" t="s">
        <v>237</v>
      </c>
      <c r="I418" s="22" t="s">
        <v>309</v>
      </c>
      <c r="J418" s="17">
        <f>IFERROR(INDEX(Cost_Components!$K$2:$K$29,MATCH(E418,Cost_Components!$A$2:$A$29,0)),"")</f>
        <v>1</v>
      </c>
      <c r="K418" s="17">
        <f t="shared" si="60"/>
        <v>0.32884615384615384</v>
      </c>
      <c r="L418" s="17">
        <f>IFERROR(INDEX(Cost_Components!$S$2:$S$29,MATCH(E418,Cost_Components!$A$2:$A$29,0)),"")</f>
        <v>0.31</v>
      </c>
      <c r="M418" s="28">
        <f>IFERROR(INDEX(Cost_Components!$L$2:$L$29,MATCH(E418,Cost_Components!$A$2:$A$29,0)),"")</f>
        <v>1</v>
      </c>
      <c r="N418" s="29">
        <f>IFERROR(INDEX(Cost_Components!$P$2:$P$29,MATCH(E418,Cost_Components!$A$2:$A$29,0)),"")</f>
        <v>36.463998099999998</v>
      </c>
      <c r="O418" s="23">
        <f t="shared" si="61"/>
        <v>4863130.77094144</v>
      </c>
      <c r="P418" s="23">
        <f t="shared" si="62"/>
        <v>4862406.8051522402</v>
      </c>
      <c r="Q418" s="23">
        <f t="shared" si="63"/>
        <v>54963865.676394485</v>
      </c>
      <c r="R418" s="23">
        <f t="shared" si="64"/>
        <v>58314022.488026723</v>
      </c>
      <c r="S418" s="23">
        <f t="shared" si="65"/>
        <v>3350156.8116322383</v>
      </c>
      <c r="T418" s="16">
        <f>IFERROR(INDEX(Cost_Components!$R$2:$R$29,MATCH(E418,Cost_Components!$A$2:$A$29,0)),"")</f>
        <v>1</v>
      </c>
      <c r="U418" s="26">
        <f>IFERROR(INDEX(Cost_Components!$Q$2:$Q$29,MATCH(E418,Cost_Components!$A$2:$A$29,0)),"")</f>
        <v>2023</v>
      </c>
      <c r="V418" s="30">
        <f>1/(1+Calculation_Assumptions!$B$5)^(B418-Calculation_Assumptions!$B$2)</f>
        <v>1</v>
      </c>
      <c r="W418" s="23">
        <f t="shared" si="66"/>
        <v>54963865.676394485</v>
      </c>
      <c r="X418" s="23">
        <f t="shared" si="67"/>
        <v>58314022.488026723</v>
      </c>
      <c r="Y418" s="23">
        <f t="shared" si="68"/>
        <v>3350156.8116322383</v>
      </c>
      <c r="Z418" s="17">
        <f>IFERROR(INDEX(Cost_Components!$T$2:$T$29,MATCH(E418,Cost_Components!$A$2:$A$29,0)),"")</f>
        <v>0.8</v>
      </c>
      <c r="AA418" s="26">
        <f>IFERROR(INDEX(Cost_Components!$U$2:$U$29,MATCH(E418,Cost_Components!$A$2:$A$29,0)),"")</f>
        <v>2025</v>
      </c>
      <c r="AB418" s="26">
        <f>IFERROR(INDEX(Cost_Components!$V$2:$V$29,MATCH(E418,Cost_Components!$A$2:$A$29,0)),"")</f>
        <v>2050</v>
      </c>
      <c r="AC418" s="26">
        <f>IFERROR(INDEX(Cost_Components!$M$2:$M$29,MATCH(E418,Cost_Components!$A$2:$A$29,0)),"")</f>
        <v>30</v>
      </c>
      <c r="AD418" s="26">
        <f>IFERROR(INDEX(Cost_Components!$N$2:$N$29,MATCH(E418,Cost_Components!$A$2:$A$29,0)),"")</f>
        <v>95</v>
      </c>
      <c r="AE418" s="16" t="str">
        <f>IFERROR(INDEX(Cost_Components!$O$2:$O$29,MATCH(E418,Cost_Components!$A$2:$A$29,0)),"")</f>
        <v>Both</v>
      </c>
      <c r="AF418" s="11">
        <v>4863130.77094144</v>
      </c>
      <c r="AG418" s="11">
        <v>4862406.8051522402</v>
      </c>
      <c r="AH418" s="23">
        <f t="shared" si="69"/>
        <v>1</v>
      </c>
    </row>
    <row r="419" spans="1:34" hidden="1">
      <c r="A419" t="s">
        <v>247</v>
      </c>
      <c r="B419" s="20">
        <v>2026</v>
      </c>
      <c r="C419" t="s">
        <v>247</v>
      </c>
      <c r="D419" t="s">
        <v>222</v>
      </c>
      <c r="E419" s="22" t="s">
        <v>343</v>
      </c>
      <c r="F419" s="22" t="s">
        <v>344</v>
      </c>
      <c r="G419" s="22" t="s">
        <v>248</v>
      </c>
      <c r="H419" s="22" t="s">
        <v>237</v>
      </c>
      <c r="I419" s="22" t="s">
        <v>309</v>
      </c>
      <c r="J419" s="17">
        <f>IFERROR(INDEX(Cost_Components!$K$2:$K$29,MATCH(E419,Cost_Components!$A$2:$A$29,0)),"")</f>
        <v>1</v>
      </c>
      <c r="K419" s="17">
        <f t="shared" si="60"/>
        <v>0.34769230769230769</v>
      </c>
      <c r="L419" s="17">
        <f>IFERROR(INDEX(Cost_Components!$S$2:$S$29,MATCH(E419,Cost_Components!$A$2:$A$29,0)),"")</f>
        <v>0.31</v>
      </c>
      <c r="M419" s="28">
        <f>IFERROR(INDEX(Cost_Components!$L$2:$L$29,MATCH(E419,Cost_Components!$A$2:$A$29,0)),"")</f>
        <v>1</v>
      </c>
      <c r="N419" s="29">
        <f>IFERROR(INDEX(Cost_Components!$P$2:$P$29,MATCH(E419,Cost_Components!$A$2:$A$29,0)),"")</f>
        <v>36.463998099999998</v>
      </c>
      <c r="O419" s="23">
        <f t="shared" si="61"/>
        <v>4699329.4874409903</v>
      </c>
      <c r="P419" s="23">
        <f t="shared" si="62"/>
        <v>4697279.3920374</v>
      </c>
      <c r="Q419" s="23">
        <f t="shared" si="63"/>
        <v>53097291.916190483</v>
      </c>
      <c r="R419" s="23">
        <f t="shared" si="64"/>
        <v>59579281.814305887</v>
      </c>
      <c r="S419" s="23">
        <f t="shared" si="65"/>
        <v>6481989.898115404</v>
      </c>
      <c r="T419" s="16">
        <f>IFERROR(INDEX(Cost_Components!$R$2:$R$29,MATCH(E419,Cost_Components!$A$2:$A$29,0)),"")</f>
        <v>1</v>
      </c>
      <c r="U419" s="26">
        <f>IFERROR(INDEX(Cost_Components!$Q$2:$Q$29,MATCH(E419,Cost_Components!$A$2:$A$29,0)),"")</f>
        <v>2023</v>
      </c>
      <c r="V419" s="30">
        <f>1/(1+Calculation_Assumptions!$B$5)^(B419-Calculation_Assumptions!$B$2)</f>
        <v>0.970873786407767</v>
      </c>
      <c r="W419" s="23">
        <f t="shared" si="66"/>
        <v>51550768.850670375</v>
      </c>
      <c r="X419" s="23">
        <f t="shared" si="67"/>
        <v>57843962.926510572</v>
      </c>
      <c r="Y419" s="23">
        <f t="shared" si="68"/>
        <v>6293194.0758401984</v>
      </c>
      <c r="Z419" s="17">
        <f>IFERROR(INDEX(Cost_Components!$T$2:$T$29,MATCH(E419,Cost_Components!$A$2:$A$29,0)),"")</f>
        <v>0.8</v>
      </c>
      <c r="AA419" s="26">
        <f>IFERROR(INDEX(Cost_Components!$U$2:$U$29,MATCH(E419,Cost_Components!$A$2:$A$29,0)),"")</f>
        <v>2025</v>
      </c>
      <c r="AB419" s="26">
        <f>IFERROR(INDEX(Cost_Components!$V$2:$V$29,MATCH(E419,Cost_Components!$A$2:$A$29,0)),"")</f>
        <v>2050</v>
      </c>
      <c r="AC419" s="26">
        <f>IFERROR(INDEX(Cost_Components!$M$2:$M$29,MATCH(E419,Cost_Components!$A$2:$A$29,0)),"")</f>
        <v>30</v>
      </c>
      <c r="AD419" s="26">
        <f>IFERROR(INDEX(Cost_Components!$N$2:$N$29,MATCH(E419,Cost_Components!$A$2:$A$29,0)),"")</f>
        <v>95</v>
      </c>
      <c r="AE419" s="16" t="str">
        <f>IFERROR(INDEX(Cost_Components!$O$2:$O$29,MATCH(E419,Cost_Components!$A$2:$A$29,0)),"")</f>
        <v>Both</v>
      </c>
      <c r="AF419" s="11">
        <v>4699329.4874409903</v>
      </c>
      <c r="AG419" s="11">
        <v>4697279.3920374</v>
      </c>
      <c r="AH419" s="23">
        <f t="shared" si="69"/>
        <v>1</v>
      </c>
    </row>
    <row r="420" spans="1:34" hidden="1">
      <c r="A420" t="s">
        <v>247</v>
      </c>
      <c r="B420" s="20">
        <v>2027</v>
      </c>
      <c r="C420" t="s">
        <v>247</v>
      </c>
      <c r="D420" t="s">
        <v>222</v>
      </c>
      <c r="E420" s="22" t="s">
        <v>343</v>
      </c>
      <c r="F420" s="22" t="s">
        <v>344</v>
      </c>
      <c r="G420" s="22" t="s">
        <v>248</v>
      </c>
      <c r="H420" s="22" t="s">
        <v>237</v>
      </c>
      <c r="I420" s="22" t="s">
        <v>309</v>
      </c>
      <c r="J420" s="17">
        <f>IFERROR(INDEX(Cost_Components!$K$2:$K$29,MATCH(E420,Cost_Components!$A$2:$A$29,0)),"")</f>
        <v>1</v>
      </c>
      <c r="K420" s="17">
        <f t="shared" si="60"/>
        <v>0.36653846153846154</v>
      </c>
      <c r="L420" s="17">
        <f>IFERROR(INDEX(Cost_Components!$S$2:$S$29,MATCH(E420,Cost_Components!$A$2:$A$29,0)),"")</f>
        <v>0.31</v>
      </c>
      <c r="M420" s="28">
        <f>IFERROR(INDEX(Cost_Components!$L$2:$L$29,MATCH(E420,Cost_Components!$A$2:$A$29,0)),"")</f>
        <v>1</v>
      </c>
      <c r="N420" s="29">
        <f>IFERROR(INDEX(Cost_Components!$P$2:$P$29,MATCH(E420,Cost_Components!$A$2:$A$29,0)),"")</f>
        <v>36.463998099999998</v>
      </c>
      <c r="O420" s="23">
        <f t="shared" si="61"/>
        <v>4573207.6868909299</v>
      </c>
      <c r="P420" s="23">
        <f t="shared" si="62"/>
        <v>4569323.2440738799</v>
      </c>
      <c r="Q420" s="23">
        <f t="shared" si="63"/>
        <v>51650896.167960688</v>
      </c>
      <c r="R420" s="23">
        <f t="shared" si="64"/>
        <v>61123014.190241739</v>
      </c>
      <c r="S420" s="23">
        <f t="shared" si="65"/>
        <v>9472118.0222810507</v>
      </c>
      <c r="T420" s="16">
        <f>IFERROR(INDEX(Cost_Components!$R$2:$R$29,MATCH(E420,Cost_Components!$A$2:$A$29,0)),"")</f>
        <v>1</v>
      </c>
      <c r="U420" s="26">
        <f>IFERROR(INDEX(Cost_Components!$Q$2:$Q$29,MATCH(E420,Cost_Components!$A$2:$A$29,0)),"")</f>
        <v>2023</v>
      </c>
      <c r="V420" s="30">
        <f>1/(1+Calculation_Assumptions!$B$5)^(B420-Calculation_Assumptions!$B$2)</f>
        <v>0.94259590913375435</v>
      </c>
      <c r="W420" s="23">
        <f t="shared" si="66"/>
        <v>48685923.431012057</v>
      </c>
      <c r="X420" s="23">
        <f t="shared" si="67"/>
        <v>57614303.129646279</v>
      </c>
      <c r="Y420" s="23">
        <f t="shared" si="68"/>
        <v>8928379.6986342259</v>
      </c>
      <c r="Z420" s="17">
        <f>IFERROR(INDEX(Cost_Components!$T$2:$T$29,MATCH(E420,Cost_Components!$A$2:$A$29,0)),"")</f>
        <v>0.8</v>
      </c>
      <c r="AA420" s="26">
        <f>IFERROR(INDEX(Cost_Components!$U$2:$U$29,MATCH(E420,Cost_Components!$A$2:$A$29,0)),"")</f>
        <v>2025</v>
      </c>
      <c r="AB420" s="26">
        <f>IFERROR(INDEX(Cost_Components!$V$2:$V$29,MATCH(E420,Cost_Components!$A$2:$A$29,0)),"")</f>
        <v>2050</v>
      </c>
      <c r="AC420" s="26">
        <f>IFERROR(INDEX(Cost_Components!$M$2:$M$29,MATCH(E420,Cost_Components!$A$2:$A$29,0)),"")</f>
        <v>30</v>
      </c>
      <c r="AD420" s="26">
        <f>IFERROR(INDEX(Cost_Components!$N$2:$N$29,MATCH(E420,Cost_Components!$A$2:$A$29,0)),"")</f>
        <v>95</v>
      </c>
      <c r="AE420" s="16" t="str">
        <f>IFERROR(INDEX(Cost_Components!$O$2:$O$29,MATCH(E420,Cost_Components!$A$2:$A$29,0)),"")</f>
        <v>Both</v>
      </c>
      <c r="AF420" s="11">
        <v>4573207.6868909299</v>
      </c>
      <c r="AG420" s="11">
        <v>4569323.2440738799</v>
      </c>
      <c r="AH420" s="23">
        <f t="shared" si="69"/>
        <v>1</v>
      </c>
    </row>
    <row r="421" spans="1:34" hidden="1">
      <c r="A421" t="s">
        <v>247</v>
      </c>
      <c r="B421" s="20">
        <v>2028</v>
      </c>
      <c r="C421" t="s">
        <v>247</v>
      </c>
      <c r="D421" t="s">
        <v>222</v>
      </c>
      <c r="E421" s="22" t="s">
        <v>343</v>
      </c>
      <c r="F421" s="22" t="s">
        <v>344</v>
      </c>
      <c r="G421" s="22" t="s">
        <v>248</v>
      </c>
      <c r="H421" s="22" t="s">
        <v>237</v>
      </c>
      <c r="I421" s="22" t="s">
        <v>309</v>
      </c>
      <c r="J421" s="17">
        <f>IFERROR(INDEX(Cost_Components!$K$2:$K$29,MATCH(E421,Cost_Components!$A$2:$A$29,0)),"")</f>
        <v>1</v>
      </c>
      <c r="K421" s="17">
        <f t="shared" si="60"/>
        <v>0.38538461538461538</v>
      </c>
      <c r="L421" s="17">
        <f>IFERROR(INDEX(Cost_Components!$S$2:$S$29,MATCH(E421,Cost_Components!$A$2:$A$29,0)),"")</f>
        <v>0.31</v>
      </c>
      <c r="M421" s="28">
        <f>IFERROR(INDEX(Cost_Components!$L$2:$L$29,MATCH(E421,Cost_Components!$A$2:$A$29,0)),"")</f>
        <v>1</v>
      </c>
      <c r="N421" s="29">
        <f>IFERROR(INDEX(Cost_Components!$P$2:$P$29,MATCH(E421,Cost_Components!$A$2:$A$29,0)),"")</f>
        <v>36.463998099999998</v>
      </c>
      <c r="O421" s="23">
        <f t="shared" si="61"/>
        <v>4474681.0528988102</v>
      </c>
      <c r="P421" s="23">
        <f t="shared" si="62"/>
        <v>4468525.5229227096</v>
      </c>
      <c r="Q421" s="23">
        <f t="shared" si="63"/>
        <v>50511494.915073104</v>
      </c>
      <c r="R421" s="23">
        <f t="shared" si="64"/>
        <v>62881188.820703931</v>
      </c>
      <c r="S421" s="23">
        <f t="shared" si="65"/>
        <v>12369693.905630827</v>
      </c>
      <c r="T421" s="16">
        <f>IFERROR(INDEX(Cost_Components!$R$2:$R$29,MATCH(E421,Cost_Components!$A$2:$A$29,0)),"")</f>
        <v>1</v>
      </c>
      <c r="U421" s="26">
        <f>IFERROR(INDEX(Cost_Components!$Q$2:$Q$29,MATCH(E421,Cost_Components!$A$2:$A$29,0)),"")</f>
        <v>2023</v>
      </c>
      <c r="V421" s="30">
        <f>1/(1+Calculation_Assumptions!$B$5)^(B421-Calculation_Assumptions!$B$2)</f>
        <v>0.91514165935315961</v>
      </c>
      <c r="W421" s="23">
        <f t="shared" si="66"/>
        <v>46225173.272988684</v>
      </c>
      <c r="X421" s="23">
        <f t="shared" si="67"/>
        <v>57545195.479478344</v>
      </c>
      <c r="Y421" s="23">
        <f t="shared" si="68"/>
        <v>11320022.20648966</v>
      </c>
      <c r="Z421" s="17">
        <f>IFERROR(INDEX(Cost_Components!$T$2:$T$29,MATCH(E421,Cost_Components!$A$2:$A$29,0)),"")</f>
        <v>0.8</v>
      </c>
      <c r="AA421" s="26">
        <f>IFERROR(INDEX(Cost_Components!$U$2:$U$29,MATCH(E421,Cost_Components!$A$2:$A$29,0)),"")</f>
        <v>2025</v>
      </c>
      <c r="AB421" s="26">
        <f>IFERROR(INDEX(Cost_Components!$V$2:$V$29,MATCH(E421,Cost_Components!$A$2:$A$29,0)),"")</f>
        <v>2050</v>
      </c>
      <c r="AC421" s="26">
        <f>IFERROR(INDEX(Cost_Components!$M$2:$M$29,MATCH(E421,Cost_Components!$A$2:$A$29,0)),"")</f>
        <v>30</v>
      </c>
      <c r="AD421" s="26">
        <f>IFERROR(INDEX(Cost_Components!$N$2:$N$29,MATCH(E421,Cost_Components!$A$2:$A$29,0)),"")</f>
        <v>95</v>
      </c>
      <c r="AE421" s="16" t="str">
        <f>IFERROR(INDEX(Cost_Components!$O$2:$O$29,MATCH(E421,Cost_Components!$A$2:$A$29,0)),"")</f>
        <v>Both</v>
      </c>
      <c r="AF421" s="11">
        <v>4474681.0528988102</v>
      </c>
      <c r="AG421" s="11">
        <v>4468525.5229227096</v>
      </c>
      <c r="AH421" s="23">
        <f t="shared" si="69"/>
        <v>1</v>
      </c>
    </row>
    <row r="422" spans="1:34" hidden="1">
      <c r="A422" t="s">
        <v>247</v>
      </c>
      <c r="B422" s="20">
        <v>2029</v>
      </c>
      <c r="C422" t="s">
        <v>247</v>
      </c>
      <c r="D422" t="s">
        <v>222</v>
      </c>
      <c r="E422" s="22" t="s">
        <v>343</v>
      </c>
      <c r="F422" s="22" t="s">
        <v>344</v>
      </c>
      <c r="G422" s="22" t="s">
        <v>248</v>
      </c>
      <c r="H422" s="22" t="s">
        <v>237</v>
      </c>
      <c r="I422" s="22" t="s">
        <v>309</v>
      </c>
      <c r="J422" s="17">
        <f>IFERROR(INDEX(Cost_Components!$K$2:$K$29,MATCH(E422,Cost_Components!$A$2:$A$29,0)),"")</f>
        <v>1</v>
      </c>
      <c r="K422" s="17">
        <f t="shared" si="60"/>
        <v>0.40423076923076923</v>
      </c>
      <c r="L422" s="17">
        <f>IFERROR(INDEX(Cost_Components!$S$2:$S$29,MATCH(E422,Cost_Components!$A$2:$A$29,0)),"")</f>
        <v>0.31</v>
      </c>
      <c r="M422" s="28">
        <f>IFERROR(INDEX(Cost_Components!$L$2:$L$29,MATCH(E422,Cost_Components!$A$2:$A$29,0)),"")</f>
        <v>1</v>
      </c>
      <c r="N422" s="29">
        <f>IFERROR(INDEX(Cost_Components!$P$2:$P$29,MATCH(E422,Cost_Components!$A$2:$A$29,0)),"")</f>
        <v>36.463998099999998</v>
      </c>
      <c r="O422" s="23">
        <f t="shared" si="61"/>
        <v>4397555.74321141</v>
      </c>
      <c r="P422" s="23">
        <f t="shared" si="62"/>
        <v>4388746.8543935297</v>
      </c>
      <c r="Q422" s="23">
        <f t="shared" si="63"/>
        <v>49609689.657595858</v>
      </c>
      <c r="R422" s="23">
        <f t="shared" si="64"/>
        <v>64819399.977932796</v>
      </c>
      <c r="S422" s="23">
        <f t="shared" si="65"/>
        <v>15209710.320336938</v>
      </c>
      <c r="T422" s="16">
        <f>IFERROR(INDEX(Cost_Components!$R$2:$R$29,MATCH(E422,Cost_Components!$A$2:$A$29,0)),"")</f>
        <v>1</v>
      </c>
      <c r="U422" s="26">
        <f>IFERROR(INDEX(Cost_Components!$Q$2:$Q$29,MATCH(E422,Cost_Components!$A$2:$A$29,0)),"")</f>
        <v>2023</v>
      </c>
      <c r="V422" s="30">
        <f>1/(1+Calculation_Assumptions!$B$5)^(B422-Calculation_Assumptions!$B$2)</f>
        <v>0.888487047915689</v>
      </c>
      <c r="W422" s="23">
        <f t="shared" si="66"/>
        <v>44077566.711890832</v>
      </c>
      <c r="X422" s="23">
        <f t="shared" si="67"/>
        <v>57591197.33405979</v>
      </c>
      <c r="Y422" s="23">
        <f t="shared" si="68"/>
        <v>13513630.622168954</v>
      </c>
      <c r="Z422" s="17">
        <f>IFERROR(INDEX(Cost_Components!$T$2:$T$29,MATCH(E422,Cost_Components!$A$2:$A$29,0)),"")</f>
        <v>0.8</v>
      </c>
      <c r="AA422" s="26">
        <f>IFERROR(INDEX(Cost_Components!$U$2:$U$29,MATCH(E422,Cost_Components!$A$2:$A$29,0)),"")</f>
        <v>2025</v>
      </c>
      <c r="AB422" s="26">
        <f>IFERROR(INDEX(Cost_Components!$V$2:$V$29,MATCH(E422,Cost_Components!$A$2:$A$29,0)),"")</f>
        <v>2050</v>
      </c>
      <c r="AC422" s="26">
        <f>IFERROR(INDEX(Cost_Components!$M$2:$M$29,MATCH(E422,Cost_Components!$A$2:$A$29,0)),"")</f>
        <v>30</v>
      </c>
      <c r="AD422" s="26">
        <f>IFERROR(INDEX(Cost_Components!$N$2:$N$29,MATCH(E422,Cost_Components!$A$2:$A$29,0)),"")</f>
        <v>95</v>
      </c>
      <c r="AE422" s="16" t="str">
        <f>IFERROR(INDEX(Cost_Components!$O$2:$O$29,MATCH(E422,Cost_Components!$A$2:$A$29,0)),"")</f>
        <v>Both</v>
      </c>
      <c r="AF422" s="11">
        <v>4397555.74321141</v>
      </c>
      <c r="AG422" s="11">
        <v>4388746.8543935297</v>
      </c>
      <c r="AH422" s="23">
        <f t="shared" si="69"/>
        <v>1</v>
      </c>
    </row>
    <row r="423" spans="1:34" hidden="1">
      <c r="A423" t="s">
        <v>247</v>
      </c>
      <c r="B423" s="20">
        <v>2030</v>
      </c>
      <c r="C423" t="s">
        <v>247</v>
      </c>
      <c r="D423" t="s">
        <v>222</v>
      </c>
      <c r="E423" s="22" t="s">
        <v>343</v>
      </c>
      <c r="F423" s="22" t="s">
        <v>344</v>
      </c>
      <c r="G423" s="22" t="s">
        <v>248</v>
      </c>
      <c r="H423" s="22" t="s">
        <v>237</v>
      </c>
      <c r="I423" s="22" t="s">
        <v>309</v>
      </c>
      <c r="J423" s="17">
        <f>IFERROR(INDEX(Cost_Components!$K$2:$K$29,MATCH(E423,Cost_Components!$A$2:$A$29,0)),"")</f>
        <v>1</v>
      </c>
      <c r="K423" s="17">
        <f t="shared" si="60"/>
        <v>0.42307692307692307</v>
      </c>
      <c r="L423" s="17">
        <f>IFERROR(INDEX(Cost_Components!$S$2:$S$29,MATCH(E423,Cost_Components!$A$2:$A$29,0)),"")</f>
        <v>0.31</v>
      </c>
      <c r="M423" s="28">
        <f>IFERROR(INDEX(Cost_Components!$L$2:$L$29,MATCH(E423,Cost_Components!$A$2:$A$29,0)),"")</f>
        <v>1</v>
      </c>
      <c r="N423" s="29">
        <f>IFERROR(INDEX(Cost_Components!$P$2:$P$29,MATCH(E423,Cost_Components!$A$2:$A$29,0)),"")</f>
        <v>36.463998099999998</v>
      </c>
      <c r="O423" s="23">
        <f t="shared" si="61"/>
        <v>4336785.9007736696</v>
      </c>
      <c r="P423" s="23">
        <f t="shared" si="62"/>
        <v>4324988.5622407701</v>
      </c>
      <c r="Q423" s="23">
        <f t="shared" si="63"/>
        <v>48888976.161981441</v>
      </c>
      <c r="R423" s="23">
        <f t="shared" si="64"/>
        <v>66903926.204042174</v>
      </c>
      <c r="S423" s="23">
        <f t="shared" si="65"/>
        <v>18014950.042060733</v>
      </c>
      <c r="T423" s="16">
        <f>IFERROR(INDEX(Cost_Components!$R$2:$R$29,MATCH(E423,Cost_Components!$A$2:$A$29,0)),"")</f>
        <v>1</v>
      </c>
      <c r="U423" s="26">
        <f>IFERROR(INDEX(Cost_Components!$Q$2:$Q$29,MATCH(E423,Cost_Components!$A$2:$A$29,0)),"")</f>
        <v>2023</v>
      </c>
      <c r="V423" s="30">
        <f>1/(1+Calculation_Assumptions!$B$5)^(B423-Calculation_Assumptions!$B$2)</f>
        <v>0.86260878438416411</v>
      </c>
      <c r="W423" s="23">
        <f t="shared" si="66"/>
        <v>42172060.29687319</v>
      </c>
      <c r="X423" s="23">
        <f t="shared" si="67"/>
        <v>57711914.453396641</v>
      </c>
      <c r="Y423" s="23">
        <f t="shared" si="68"/>
        <v>15539854.156523455</v>
      </c>
      <c r="Z423" s="17">
        <f>IFERROR(INDEX(Cost_Components!$T$2:$T$29,MATCH(E423,Cost_Components!$A$2:$A$29,0)),"")</f>
        <v>0.8</v>
      </c>
      <c r="AA423" s="26">
        <f>IFERROR(INDEX(Cost_Components!$U$2:$U$29,MATCH(E423,Cost_Components!$A$2:$A$29,0)),"")</f>
        <v>2025</v>
      </c>
      <c r="AB423" s="26">
        <f>IFERROR(INDEX(Cost_Components!$V$2:$V$29,MATCH(E423,Cost_Components!$A$2:$A$29,0)),"")</f>
        <v>2050</v>
      </c>
      <c r="AC423" s="26">
        <f>IFERROR(INDEX(Cost_Components!$M$2:$M$29,MATCH(E423,Cost_Components!$A$2:$A$29,0)),"")</f>
        <v>30</v>
      </c>
      <c r="AD423" s="26">
        <f>IFERROR(INDEX(Cost_Components!$N$2:$N$29,MATCH(E423,Cost_Components!$A$2:$A$29,0)),"")</f>
        <v>95</v>
      </c>
      <c r="AE423" s="16" t="str">
        <f>IFERROR(INDEX(Cost_Components!$O$2:$O$29,MATCH(E423,Cost_Components!$A$2:$A$29,0)),"")</f>
        <v>Both</v>
      </c>
      <c r="AF423" s="11">
        <v>4336785.9007736696</v>
      </c>
      <c r="AG423" s="11">
        <v>4324988.5622407701</v>
      </c>
      <c r="AH423" s="23">
        <f t="shared" si="69"/>
        <v>1</v>
      </c>
    </row>
    <row r="424" spans="1:34" hidden="1">
      <c r="A424" t="s">
        <v>247</v>
      </c>
      <c r="B424" s="20">
        <v>2031</v>
      </c>
      <c r="C424" t="s">
        <v>247</v>
      </c>
      <c r="D424" t="s">
        <v>222</v>
      </c>
      <c r="E424" s="22" t="s">
        <v>343</v>
      </c>
      <c r="F424" s="22" t="s">
        <v>344</v>
      </c>
      <c r="G424" s="22" t="s">
        <v>248</v>
      </c>
      <c r="H424" s="22" t="s">
        <v>237</v>
      </c>
      <c r="I424" s="22" t="s">
        <v>309</v>
      </c>
      <c r="J424" s="17">
        <f>IFERROR(INDEX(Cost_Components!$K$2:$K$29,MATCH(E424,Cost_Components!$A$2:$A$29,0)),"")</f>
        <v>1</v>
      </c>
      <c r="K424" s="17">
        <f t="shared" si="60"/>
        <v>0.44192307692307692</v>
      </c>
      <c r="L424" s="17">
        <f>IFERROR(INDEX(Cost_Components!$S$2:$S$29,MATCH(E424,Cost_Components!$A$2:$A$29,0)),"")</f>
        <v>0.31</v>
      </c>
      <c r="M424" s="28">
        <f>IFERROR(INDEX(Cost_Components!$L$2:$L$29,MATCH(E424,Cost_Components!$A$2:$A$29,0)),"")</f>
        <v>1</v>
      </c>
      <c r="N424" s="29">
        <f>IFERROR(INDEX(Cost_Components!$P$2:$P$29,MATCH(E424,Cost_Components!$A$2:$A$29,0)),"")</f>
        <v>36.463998099999998</v>
      </c>
      <c r="O424" s="23">
        <f t="shared" si="61"/>
        <v>4290691.9668164495</v>
      </c>
      <c r="P424" s="23">
        <f t="shared" si="62"/>
        <v>4275612.0921786502</v>
      </c>
      <c r="Q424" s="23">
        <f t="shared" si="63"/>
        <v>48330832.473717183</v>
      </c>
      <c r="R424" s="23">
        <f t="shared" si="64"/>
        <v>69141421.346464083</v>
      </c>
      <c r="S424" s="23">
        <f t="shared" si="65"/>
        <v>20810588.8727469</v>
      </c>
      <c r="T424" s="16">
        <f>IFERROR(INDEX(Cost_Components!$R$2:$R$29,MATCH(E424,Cost_Components!$A$2:$A$29,0)),"")</f>
        <v>1</v>
      </c>
      <c r="U424" s="26">
        <f>IFERROR(INDEX(Cost_Components!$Q$2:$Q$29,MATCH(E424,Cost_Components!$A$2:$A$29,0)),"")</f>
        <v>2023</v>
      </c>
      <c r="V424" s="30">
        <f>1/(1+Calculation_Assumptions!$B$5)^(B424-Calculation_Assumptions!$B$2)</f>
        <v>0.83748425668365445</v>
      </c>
      <c r="W424" s="23">
        <f t="shared" si="66"/>
        <v>40476311.309153266</v>
      </c>
      <c r="X424" s="23">
        <f t="shared" si="67"/>
        <v>57904851.862394832</v>
      </c>
      <c r="Y424" s="23">
        <f t="shared" si="68"/>
        <v>17428540.553241566</v>
      </c>
      <c r="Z424" s="17">
        <f>IFERROR(INDEX(Cost_Components!$T$2:$T$29,MATCH(E424,Cost_Components!$A$2:$A$29,0)),"")</f>
        <v>0.8</v>
      </c>
      <c r="AA424" s="26">
        <f>IFERROR(INDEX(Cost_Components!$U$2:$U$29,MATCH(E424,Cost_Components!$A$2:$A$29,0)),"")</f>
        <v>2025</v>
      </c>
      <c r="AB424" s="26">
        <f>IFERROR(INDEX(Cost_Components!$V$2:$V$29,MATCH(E424,Cost_Components!$A$2:$A$29,0)),"")</f>
        <v>2050</v>
      </c>
      <c r="AC424" s="26">
        <f>IFERROR(INDEX(Cost_Components!$M$2:$M$29,MATCH(E424,Cost_Components!$A$2:$A$29,0)),"")</f>
        <v>30</v>
      </c>
      <c r="AD424" s="26">
        <f>IFERROR(INDEX(Cost_Components!$N$2:$N$29,MATCH(E424,Cost_Components!$A$2:$A$29,0)),"")</f>
        <v>95</v>
      </c>
      <c r="AE424" s="16" t="str">
        <f>IFERROR(INDEX(Cost_Components!$O$2:$O$29,MATCH(E424,Cost_Components!$A$2:$A$29,0)),"")</f>
        <v>Both</v>
      </c>
      <c r="AF424" s="11">
        <v>4290691.9668164495</v>
      </c>
      <c r="AG424" s="11">
        <v>4275612.0921786502</v>
      </c>
      <c r="AH424" s="23">
        <f t="shared" si="69"/>
        <v>1</v>
      </c>
    </row>
    <row r="425" spans="1:34" hidden="1">
      <c r="A425" t="s">
        <v>247</v>
      </c>
      <c r="B425" s="20">
        <v>2032</v>
      </c>
      <c r="C425" t="s">
        <v>247</v>
      </c>
      <c r="D425" t="s">
        <v>222</v>
      </c>
      <c r="E425" s="22" t="s">
        <v>343</v>
      </c>
      <c r="F425" s="22" t="s">
        <v>344</v>
      </c>
      <c r="G425" s="22" t="s">
        <v>248</v>
      </c>
      <c r="H425" s="22" t="s">
        <v>237</v>
      </c>
      <c r="I425" s="22" t="s">
        <v>309</v>
      </c>
      <c r="J425" s="17">
        <f>IFERROR(INDEX(Cost_Components!$K$2:$K$29,MATCH(E425,Cost_Components!$A$2:$A$29,0)),"")</f>
        <v>1</v>
      </c>
      <c r="K425" s="17">
        <f t="shared" si="60"/>
        <v>0.46076923076923082</v>
      </c>
      <c r="L425" s="17">
        <f>IFERROR(INDEX(Cost_Components!$S$2:$S$29,MATCH(E425,Cost_Components!$A$2:$A$29,0)),"")</f>
        <v>0.31</v>
      </c>
      <c r="M425" s="28">
        <f>IFERROR(INDEX(Cost_Components!$L$2:$L$29,MATCH(E425,Cost_Components!$A$2:$A$29,0)),"")</f>
        <v>1</v>
      </c>
      <c r="N425" s="29">
        <f>IFERROR(INDEX(Cost_Components!$P$2:$P$29,MATCH(E425,Cost_Components!$A$2:$A$29,0)),"")</f>
        <v>36.463998099999998</v>
      </c>
      <c r="O425" s="23">
        <f t="shared" si="61"/>
        <v>4257252.9022321003</v>
      </c>
      <c r="P425" s="23">
        <f t="shared" si="62"/>
        <v>4238631.5483213598</v>
      </c>
      <c r="Q425" s="23">
        <f t="shared" si="63"/>
        <v>47912810.344622932</v>
      </c>
      <c r="R425" s="23">
        <f t="shared" si="64"/>
        <v>71528185.06245251</v>
      </c>
      <c r="S425" s="23">
        <f t="shared" si="65"/>
        <v>23615374.717829578</v>
      </c>
      <c r="T425" s="16">
        <f>IFERROR(INDEX(Cost_Components!$R$2:$R$29,MATCH(E425,Cost_Components!$A$2:$A$29,0)),"")</f>
        <v>1</v>
      </c>
      <c r="U425" s="26">
        <f>IFERROR(INDEX(Cost_Components!$Q$2:$Q$29,MATCH(E425,Cost_Components!$A$2:$A$29,0)),"")</f>
        <v>2023</v>
      </c>
      <c r="V425" s="30">
        <f>1/(1+Calculation_Assumptions!$B$5)^(B425-Calculation_Assumptions!$B$2)</f>
        <v>0.81309151134335378</v>
      </c>
      <c r="W425" s="23">
        <f t="shared" si="66"/>
        <v>38957499.375816934</v>
      </c>
      <c r="X425" s="23">
        <f t="shared" si="67"/>
        <v>58158960.096076615</v>
      </c>
      <c r="Y425" s="23">
        <f t="shared" si="68"/>
        <v>19201460.720259678</v>
      </c>
      <c r="Z425" s="17">
        <f>IFERROR(INDEX(Cost_Components!$T$2:$T$29,MATCH(E425,Cost_Components!$A$2:$A$29,0)),"")</f>
        <v>0.8</v>
      </c>
      <c r="AA425" s="26">
        <f>IFERROR(INDEX(Cost_Components!$U$2:$U$29,MATCH(E425,Cost_Components!$A$2:$A$29,0)),"")</f>
        <v>2025</v>
      </c>
      <c r="AB425" s="26">
        <f>IFERROR(INDEX(Cost_Components!$V$2:$V$29,MATCH(E425,Cost_Components!$A$2:$A$29,0)),"")</f>
        <v>2050</v>
      </c>
      <c r="AC425" s="26">
        <f>IFERROR(INDEX(Cost_Components!$M$2:$M$29,MATCH(E425,Cost_Components!$A$2:$A$29,0)),"")</f>
        <v>30</v>
      </c>
      <c r="AD425" s="26">
        <f>IFERROR(INDEX(Cost_Components!$N$2:$N$29,MATCH(E425,Cost_Components!$A$2:$A$29,0)),"")</f>
        <v>95</v>
      </c>
      <c r="AE425" s="16" t="str">
        <f>IFERROR(INDEX(Cost_Components!$O$2:$O$29,MATCH(E425,Cost_Components!$A$2:$A$29,0)),"")</f>
        <v>Both</v>
      </c>
      <c r="AF425" s="11">
        <v>4257252.9022321003</v>
      </c>
      <c r="AG425" s="11">
        <v>4238631.5483213598</v>
      </c>
      <c r="AH425" s="23">
        <f t="shared" si="69"/>
        <v>1</v>
      </c>
    </row>
    <row r="426" spans="1:34" hidden="1">
      <c r="A426" t="s">
        <v>247</v>
      </c>
      <c r="B426" s="20">
        <v>2033</v>
      </c>
      <c r="C426" t="s">
        <v>247</v>
      </c>
      <c r="D426" t="s">
        <v>222</v>
      </c>
      <c r="E426" s="22" t="s">
        <v>343</v>
      </c>
      <c r="F426" s="22" t="s">
        <v>344</v>
      </c>
      <c r="G426" s="22" t="s">
        <v>248</v>
      </c>
      <c r="H426" s="22" t="s">
        <v>237</v>
      </c>
      <c r="I426" s="22" t="s">
        <v>309</v>
      </c>
      <c r="J426" s="17">
        <f>IFERROR(INDEX(Cost_Components!$K$2:$K$29,MATCH(E426,Cost_Components!$A$2:$A$29,0)),"")</f>
        <v>1</v>
      </c>
      <c r="K426" s="17">
        <f t="shared" si="60"/>
        <v>0.47961538461538467</v>
      </c>
      <c r="L426" s="17">
        <f>IFERROR(INDEX(Cost_Components!$S$2:$S$29,MATCH(E426,Cost_Components!$A$2:$A$29,0)),"")</f>
        <v>0.31</v>
      </c>
      <c r="M426" s="28">
        <f>IFERROR(INDEX(Cost_Components!$L$2:$L$29,MATCH(E426,Cost_Components!$A$2:$A$29,0)),"")</f>
        <v>1</v>
      </c>
      <c r="N426" s="29">
        <f>IFERROR(INDEX(Cost_Components!$P$2:$P$29,MATCH(E426,Cost_Components!$A$2:$A$29,0)),"")</f>
        <v>36.463998099999998</v>
      </c>
      <c r="O426" s="23">
        <f t="shared" si="61"/>
        <v>4234961.6247492405</v>
      </c>
      <c r="P426" s="23">
        <f t="shared" si="62"/>
        <v>4212574.3160008397</v>
      </c>
      <c r="Q426" s="23">
        <f t="shared" si="63"/>
        <v>47618263.57497666</v>
      </c>
      <c r="R426" s="23">
        <f t="shared" si="64"/>
        <v>74063949.96158509</v>
      </c>
      <c r="S426" s="23">
        <f t="shared" si="65"/>
        <v>26445686.386608429</v>
      </c>
      <c r="T426" s="16">
        <f>IFERROR(INDEX(Cost_Components!$R$2:$R$29,MATCH(E426,Cost_Components!$A$2:$A$29,0)),"")</f>
        <v>1</v>
      </c>
      <c r="U426" s="26">
        <f>IFERROR(INDEX(Cost_Components!$Q$2:$Q$29,MATCH(E426,Cost_Components!$A$2:$A$29,0)),"")</f>
        <v>2023</v>
      </c>
      <c r="V426" s="30">
        <f>1/(1+Calculation_Assumptions!$B$5)^(B426-Calculation_Assumptions!$B$2)</f>
        <v>0.78940923431393573</v>
      </c>
      <c r="W426" s="23">
        <f t="shared" si="66"/>
        <v>37590296.9880815</v>
      </c>
      <c r="X426" s="23">
        <f t="shared" si="67"/>
        <v>58466766.029440537</v>
      </c>
      <c r="Y426" s="23">
        <f t="shared" si="68"/>
        <v>20876469.041359033</v>
      </c>
      <c r="Z426" s="17">
        <f>IFERROR(INDEX(Cost_Components!$T$2:$T$29,MATCH(E426,Cost_Components!$A$2:$A$29,0)),"")</f>
        <v>0.8</v>
      </c>
      <c r="AA426" s="26">
        <f>IFERROR(INDEX(Cost_Components!$U$2:$U$29,MATCH(E426,Cost_Components!$A$2:$A$29,0)),"")</f>
        <v>2025</v>
      </c>
      <c r="AB426" s="26">
        <f>IFERROR(INDEX(Cost_Components!$V$2:$V$29,MATCH(E426,Cost_Components!$A$2:$A$29,0)),"")</f>
        <v>2050</v>
      </c>
      <c r="AC426" s="26">
        <f>IFERROR(INDEX(Cost_Components!$M$2:$M$29,MATCH(E426,Cost_Components!$A$2:$A$29,0)),"")</f>
        <v>30</v>
      </c>
      <c r="AD426" s="26">
        <f>IFERROR(INDEX(Cost_Components!$N$2:$N$29,MATCH(E426,Cost_Components!$A$2:$A$29,0)),"")</f>
        <v>95</v>
      </c>
      <c r="AE426" s="16" t="str">
        <f>IFERROR(INDEX(Cost_Components!$O$2:$O$29,MATCH(E426,Cost_Components!$A$2:$A$29,0)),"")</f>
        <v>Both</v>
      </c>
      <c r="AF426" s="11">
        <v>4234961.6247492405</v>
      </c>
      <c r="AG426" s="11">
        <v>4212574.3160008397</v>
      </c>
      <c r="AH426" s="23">
        <f t="shared" si="69"/>
        <v>1</v>
      </c>
    </row>
    <row r="427" spans="1:34" hidden="1">
      <c r="A427" t="s">
        <v>247</v>
      </c>
      <c r="B427" s="20">
        <v>2034</v>
      </c>
      <c r="C427" t="s">
        <v>247</v>
      </c>
      <c r="D427" t="s">
        <v>222</v>
      </c>
      <c r="E427" s="22" t="s">
        <v>343</v>
      </c>
      <c r="F427" s="22" t="s">
        <v>344</v>
      </c>
      <c r="G427" s="22" t="s">
        <v>248</v>
      </c>
      <c r="H427" s="22" t="s">
        <v>237</v>
      </c>
      <c r="I427" s="22" t="s">
        <v>309</v>
      </c>
      <c r="J427" s="17">
        <f>IFERROR(INDEX(Cost_Components!$K$2:$K$29,MATCH(E427,Cost_Components!$A$2:$A$29,0)),"")</f>
        <v>1</v>
      </c>
      <c r="K427" s="17">
        <f t="shared" si="60"/>
        <v>0.49846153846153851</v>
      </c>
      <c r="L427" s="17">
        <f>IFERROR(INDEX(Cost_Components!$S$2:$S$29,MATCH(E427,Cost_Components!$A$2:$A$29,0)),"")</f>
        <v>0.31</v>
      </c>
      <c r="M427" s="28">
        <f>IFERROR(INDEX(Cost_Components!$L$2:$L$29,MATCH(E427,Cost_Components!$A$2:$A$29,0)),"")</f>
        <v>1</v>
      </c>
      <c r="N427" s="29">
        <f>IFERROR(INDEX(Cost_Components!$P$2:$P$29,MATCH(E427,Cost_Components!$A$2:$A$29,0)),"")</f>
        <v>36.463998099999998</v>
      </c>
      <c r="O427" s="23">
        <f t="shared" si="61"/>
        <v>4222634.55031473</v>
      </c>
      <c r="P427" s="23">
        <f t="shared" si="62"/>
        <v>4196280.8280070703</v>
      </c>
      <c r="Q427" s="23">
        <f t="shared" si="63"/>
        <v>47434084.603250034</v>
      </c>
      <c r="R427" s="23">
        <f t="shared" si="64"/>
        <v>76750185.820266619</v>
      </c>
      <c r="S427" s="23">
        <f t="shared" si="65"/>
        <v>29316101.217016585</v>
      </c>
      <c r="T427" s="16">
        <f>IFERROR(INDEX(Cost_Components!$R$2:$R$29,MATCH(E427,Cost_Components!$A$2:$A$29,0)),"")</f>
        <v>1</v>
      </c>
      <c r="U427" s="26">
        <f>IFERROR(INDEX(Cost_Components!$Q$2:$Q$29,MATCH(E427,Cost_Components!$A$2:$A$29,0)),"")</f>
        <v>2023</v>
      </c>
      <c r="V427" s="30">
        <f>1/(1+Calculation_Assumptions!$B$5)^(B427-Calculation_Assumptions!$B$2)</f>
        <v>0.76641673234362695</v>
      </c>
      <c r="W427" s="23">
        <f t="shared" si="66"/>
        <v>36354276.123334035</v>
      </c>
      <c r="X427" s="23">
        <f t="shared" si="67"/>
        <v>58822626.623134911</v>
      </c>
      <c r="Y427" s="23">
        <f t="shared" si="68"/>
        <v>22468350.499800876</v>
      </c>
      <c r="Z427" s="17">
        <f>IFERROR(INDEX(Cost_Components!$T$2:$T$29,MATCH(E427,Cost_Components!$A$2:$A$29,0)),"")</f>
        <v>0.8</v>
      </c>
      <c r="AA427" s="26">
        <f>IFERROR(INDEX(Cost_Components!$U$2:$U$29,MATCH(E427,Cost_Components!$A$2:$A$29,0)),"")</f>
        <v>2025</v>
      </c>
      <c r="AB427" s="26">
        <f>IFERROR(INDEX(Cost_Components!$V$2:$V$29,MATCH(E427,Cost_Components!$A$2:$A$29,0)),"")</f>
        <v>2050</v>
      </c>
      <c r="AC427" s="26">
        <f>IFERROR(INDEX(Cost_Components!$M$2:$M$29,MATCH(E427,Cost_Components!$A$2:$A$29,0)),"")</f>
        <v>30</v>
      </c>
      <c r="AD427" s="26">
        <f>IFERROR(INDEX(Cost_Components!$N$2:$N$29,MATCH(E427,Cost_Components!$A$2:$A$29,0)),"")</f>
        <v>95</v>
      </c>
      <c r="AE427" s="16" t="str">
        <f>IFERROR(INDEX(Cost_Components!$O$2:$O$29,MATCH(E427,Cost_Components!$A$2:$A$29,0)),"")</f>
        <v>Both</v>
      </c>
      <c r="AF427" s="11">
        <v>4222634.55031473</v>
      </c>
      <c r="AG427" s="11">
        <v>4196280.8280070703</v>
      </c>
      <c r="AH427" s="23">
        <f t="shared" si="69"/>
        <v>1</v>
      </c>
    </row>
    <row r="428" spans="1:34" hidden="1">
      <c r="A428" t="s">
        <v>247</v>
      </c>
      <c r="B428" s="20">
        <v>2035</v>
      </c>
      <c r="C428" t="s">
        <v>247</v>
      </c>
      <c r="D428" t="s">
        <v>222</v>
      </c>
      <c r="E428" s="22" t="s">
        <v>343</v>
      </c>
      <c r="F428" s="22" t="s">
        <v>344</v>
      </c>
      <c r="G428" s="22" t="s">
        <v>248</v>
      </c>
      <c r="H428" s="22" t="s">
        <v>237</v>
      </c>
      <c r="I428" s="22" t="s">
        <v>309</v>
      </c>
      <c r="J428" s="17">
        <f>IFERROR(INDEX(Cost_Components!$K$2:$K$29,MATCH(E428,Cost_Components!$A$2:$A$29,0)),"")</f>
        <v>1</v>
      </c>
      <c r="K428" s="17">
        <f t="shared" si="60"/>
        <v>0.51730769230769236</v>
      </c>
      <c r="L428" s="17">
        <f>IFERROR(INDEX(Cost_Components!$S$2:$S$29,MATCH(E428,Cost_Components!$A$2:$A$29,0)),"")</f>
        <v>0.31</v>
      </c>
      <c r="M428" s="28">
        <f>IFERROR(INDEX(Cost_Components!$L$2:$L$29,MATCH(E428,Cost_Components!$A$2:$A$29,0)),"")</f>
        <v>1</v>
      </c>
      <c r="N428" s="29">
        <f>IFERROR(INDEX(Cost_Components!$P$2:$P$29,MATCH(E428,Cost_Components!$A$2:$A$29,0)),"")</f>
        <v>36.463998099999998</v>
      </c>
      <c r="O428" s="23">
        <f t="shared" si="61"/>
        <v>4220131.8093911996</v>
      </c>
      <c r="P428" s="23">
        <f t="shared" si="62"/>
        <v>4189629.7391371699</v>
      </c>
      <c r="Q428" s="23">
        <f t="shared" si="63"/>
        <v>47358901.762756385</v>
      </c>
      <c r="R428" s="23">
        <f t="shared" si="64"/>
        <v>79604796.648376897</v>
      </c>
      <c r="S428" s="23">
        <f t="shared" si="65"/>
        <v>32245894.885620512</v>
      </c>
      <c r="T428" s="16">
        <f>IFERROR(INDEX(Cost_Components!$R$2:$R$29,MATCH(E428,Cost_Components!$A$2:$A$29,0)),"")</f>
        <v>1</v>
      </c>
      <c r="U428" s="26">
        <f>IFERROR(INDEX(Cost_Components!$Q$2:$Q$29,MATCH(E428,Cost_Components!$A$2:$A$29,0)),"")</f>
        <v>2023</v>
      </c>
      <c r="V428" s="30">
        <f>1/(1+Calculation_Assumptions!$B$5)^(B428-Calculation_Assumptions!$B$2)</f>
        <v>0.74409391489672516</v>
      </c>
      <c r="W428" s="23">
        <f t="shared" si="66"/>
        <v>35239470.61785882</v>
      </c>
      <c r="X428" s="23">
        <f t="shared" si="67"/>
        <v>59233444.782648474</v>
      </c>
      <c r="Y428" s="23">
        <f t="shared" si="68"/>
        <v>23993974.164789654</v>
      </c>
      <c r="Z428" s="17">
        <f>IFERROR(INDEX(Cost_Components!$T$2:$T$29,MATCH(E428,Cost_Components!$A$2:$A$29,0)),"")</f>
        <v>0.8</v>
      </c>
      <c r="AA428" s="26">
        <f>IFERROR(INDEX(Cost_Components!$U$2:$U$29,MATCH(E428,Cost_Components!$A$2:$A$29,0)),"")</f>
        <v>2025</v>
      </c>
      <c r="AB428" s="26">
        <f>IFERROR(INDEX(Cost_Components!$V$2:$V$29,MATCH(E428,Cost_Components!$A$2:$A$29,0)),"")</f>
        <v>2050</v>
      </c>
      <c r="AC428" s="26">
        <f>IFERROR(INDEX(Cost_Components!$M$2:$M$29,MATCH(E428,Cost_Components!$A$2:$A$29,0)),"")</f>
        <v>30</v>
      </c>
      <c r="AD428" s="26">
        <f>IFERROR(INDEX(Cost_Components!$N$2:$N$29,MATCH(E428,Cost_Components!$A$2:$A$29,0)),"")</f>
        <v>95</v>
      </c>
      <c r="AE428" s="16" t="str">
        <f>IFERROR(INDEX(Cost_Components!$O$2:$O$29,MATCH(E428,Cost_Components!$A$2:$A$29,0)),"")</f>
        <v>Both</v>
      </c>
      <c r="AF428" s="11">
        <v>4220131.8093911996</v>
      </c>
      <c r="AG428" s="11">
        <v>4189629.7391371699</v>
      </c>
      <c r="AH428" s="23">
        <f t="shared" si="69"/>
        <v>1</v>
      </c>
    </row>
    <row r="429" spans="1:34" hidden="1">
      <c r="A429" t="s">
        <v>247</v>
      </c>
      <c r="B429" s="20">
        <v>2036</v>
      </c>
      <c r="C429" t="s">
        <v>247</v>
      </c>
      <c r="D429" t="s">
        <v>222</v>
      </c>
      <c r="E429" s="22" t="s">
        <v>343</v>
      </c>
      <c r="F429" s="22" t="s">
        <v>344</v>
      </c>
      <c r="G429" s="22" t="s">
        <v>248</v>
      </c>
      <c r="H429" s="22" t="s">
        <v>237</v>
      </c>
      <c r="I429" s="22" t="s">
        <v>309</v>
      </c>
      <c r="J429" s="17">
        <f>IFERROR(INDEX(Cost_Components!$K$2:$K$29,MATCH(E429,Cost_Components!$A$2:$A$29,0)),"")</f>
        <v>1</v>
      </c>
      <c r="K429" s="17">
        <f t="shared" si="60"/>
        <v>0.5361538461538462</v>
      </c>
      <c r="L429" s="17">
        <f>IFERROR(INDEX(Cost_Components!$S$2:$S$29,MATCH(E429,Cost_Components!$A$2:$A$29,0)),"")</f>
        <v>0.31</v>
      </c>
      <c r="M429" s="28">
        <f>IFERROR(INDEX(Cost_Components!$L$2:$L$29,MATCH(E429,Cost_Components!$A$2:$A$29,0)),"")</f>
        <v>1</v>
      </c>
      <c r="N429" s="29">
        <f>IFERROR(INDEX(Cost_Components!$P$2:$P$29,MATCH(E429,Cost_Components!$A$2:$A$29,0)),"")</f>
        <v>36.463998099999998</v>
      </c>
      <c r="O429" s="23">
        <f t="shared" si="61"/>
        <v>4226646.0834644996</v>
      </c>
      <c r="P429" s="23">
        <f t="shared" si="62"/>
        <v>4191825.3107505501</v>
      </c>
      <c r="Q429" s="23">
        <f t="shared" si="63"/>
        <v>47383720.15168938</v>
      </c>
      <c r="R429" s="23">
        <f t="shared" si="64"/>
        <v>82632253.142696083</v>
      </c>
      <c r="S429" s="23">
        <f t="shared" si="65"/>
        <v>35248532.991006702</v>
      </c>
      <c r="T429" s="16">
        <f>IFERROR(INDEX(Cost_Components!$R$2:$R$29,MATCH(E429,Cost_Components!$A$2:$A$29,0)),"")</f>
        <v>1</v>
      </c>
      <c r="U429" s="26">
        <f>IFERROR(INDEX(Cost_Components!$Q$2:$Q$29,MATCH(E429,Cost_Components!$A$2:$A$29,0)),"")</f>
        <v>2023</v>
      </c>
      <c r="V429" s="30">
        <f>1/(1+Calculation_Assumptions!$B$5)^(B429-Calculation_Assumptions!$B$2)</f>
        <v>0.72242127659876232</v>
      </c>
      <c r="W429" s="23">
        <f t="shared" si="66"/>
        <v>34231007.601981945</v>
      </c>
      <c r="X429" s="23">
        <f t="shared" si="67"/>
        <v>59695297.803578593</v>
      </c>
      <c r="Y429" s="23">
        <f t="shared" si="68"/>
        <v>25464290.201596651</v>
      </c>
      <c r="Z429" s="17">
        <f>IFERROR(INDEX(Cost_Components!$T$2:$T$29,MATCH(E429,Cost_Components!$A$2:$A$29,0)),"")</f>
        <v>0.8</v>
      </c>
      <c r="AA429" s="26">
        <f>IFERROR(INDEX(Cost_Components!$U$2:$U$29,MATCH(E429,Cost_Components!$A$2:$A$29,0)),"")</f>
        <v>2025</v>
      </c>
      <c r="AB429" s="26">
        <f>IFERROR(INDEX(Cost_Components!$V$2:$V$29,MATCH(E429,Cost_Components!$A$2:$A$29,0)),"")</f>
        <v>2050</v>
      </c>
      <c r="AC429" s="26">
        <f>IFERROR(INDEX(Cost_Components!$M$2:$M$29,MATCH(E429,Cost_Components!$A$2:$A$29,0)),"")</f>
        <v>30</v>
      </c>
      <c r="AD429" s="26">
        <f>IFERROR(INDEX(Cost_Components!$N$2:$N$29,MATCH(E429,Cost_Components!$A$2:$A$29,0)),"")</f>
        <v>95</v>
      </c>
      <c r="AE429" s="16" t="str">
        <f>IFERROR(INDEX(Cost_Components!$O$2:$O$29,MATCH(E429,Cost_Components!$A$2:$A$29,0)),"")</f>
        <v>Both</v>
      </c>
      <c r="AF429" s="11">
        <v>4226646.0834644996</v>
      </c>
      <c r="AG429" s="11">
        <v>4191825.3107505501</v>
      </c>
      <c r="AH429" s="23">
        <f t="shared" si="69"/>
        <v>1</v>
      </c>
    </row>
    <row r="430" spans="1:34" hidden="1">
      <c r="A430" t="s">
        <v>247</v>
      </c>
      <c r="B430" s="20">
        <v>2037</v>
      </c>
      <c r="C430" t="s">
        <v>247</v>
      </c>
      <c r="D430" t="s">
        <v>222</v>
      </c>
      <c r="E430" s="22" t="s">
        <v>343</v>
      </c>
      <c r="F430" s="22" t="s">
        <v>344</v>
      </c>
      <c r="G430" s="22" t="s">
        <v>248</v>
      </c>
      <c r="H430" s="22" t="s">
        <v>237</v>
      </c>
      <c r="I430" s="22" t="s">
        <v>309</v>
      </c>
      <c r="J430" s="17">
        <f>IFERROR(INDEX(Cost_Components!$K$2:$K$29,MATCH(E430,Cost_Components!$A$2:$A$29,0)),"")</f>
        <v>1</v>
      </c>
      <c r="K430" s="17">
        <f t="shared" si="60"/>
        <v>0.55500000000000005</v>
      </c>
      <c r="L430" s="17">
        <f>IFERROR(INDEX(Cost_Components!$S$2:$S$29,MATCH(E430,Cost_Components!$A$2:$A$29,0)),"")</f>
        <v>0.31</v>
      </c>
      <c r="M430" s="28">
        <f>IFERROR(INDEX(Cost_Components!$L$2:$L$29,MATCH(E430,Cost_Components!$A$2:$A$29,0)),"")</f>
        <v>1</v>
      </c>
      <c r="N430" s="29">
        <f>IFERROR(INDEX(Cost_Components!$P$2:$P$29,MATCH(E430,Cost_Components!$A$2:$A$29,0)),"")</f>
        <v>36.463998099999998</v>
      </c>
      <c r="O430" s="23">
        <f t="shared" si="61"/>
        <v>4241114.0741491802</v>
      </c>
      <c r="P430" s="23">
        <f t="shared" si="62"/>
        <v>4201808.6791389296</v>
      </c>
      <c r="Q430" s="23">
        <f t="shared" si="63"/>
        <v>47496570.544732489</v>
      </c>
      <c r="R430" s="23">
        <f t="shared" si="64"/>
        <v>85829626.425620735</v>
      </c>
      <c r="S430" s="23">
        <f t="shared" si="65"/>
        <v>38333055.880888246</v>
      </c>
      <c r="T430" s="16">
        <f>IFERROR(INDEX(Cost_Components!$R$2:$R$29,MATCH(E430,Cost_Components!$A$2:$A$29,0)),"")</f>
        <v>1</v>
      </c>
      <c r="U430" s="26">
        <f>IFERROR(INDEX(Cost_Components!$Q$2:$Q$29,MATCH(E430,Cost_Components!$A$2:$A$29,0)),"")</f>
        <v>2023</v>
      </c>
      <c r="V430" s="30">
        <f>1/(1+Calculation_Assumptions!$B$5)^(B430-Calculation_Assumptions!$B$2)</f>
        <v>0.70137988019297326</v>
      </c>
      <c r="W430" s="23">
        <f t="shared" si="66"/>
        <v>33313138.958241574</v>
      </c>
      <c r="X430" s="23">
        <f t="shared" si="67"/>
        <v>60199173.099409521</v>
      </c>
      <c r="Y430" s="23">
        <f t="shared" si="68"/>
        <v>26886034.141167946</v>
      </c>
      <c r="Z430" s="17">
        <f>IFERROR(INDEX(Cost_Components!$T$2:$T$29,MATCH(E430,Cost_Components!$A$2:$A$29,0)),"")</f>
        <v>0.8</v>
      </c>
      <c r="AA430" s="26">
        <f>IFERROR(INDEX(Cost_Components!$U$2:$U$29,MATCH(E430,Cost_Components!$A$2:$A$29,0)),"")</f>
        <v>2025</v>
      </c>
      <c r="AB430" s="26">
        <f>IFERROR(INDEX(Cost_Components!$V$2:$V$29,MATCH(E430,Cost_Components!$A$2:$A$29,0)),"")</f>
        <v>2050</v>
      </c>
      <c r="AC430" s="26">
        <f>IFERROR(INDEX(Cost_Components!$M$2:$M$29,MATCH(E430,Cost_Components!$A$2:$A$29,0)),"")</f>
        <v>30</v>
      </c>
      <c r="AD430" s="26">
        <f>IFERROR(INDEX(Cost_Components!$N$2:$N$29,MATCH(E430,Cost_Components!$A$2:$A$29,0)),"")</f>
        <v>95</v>
      </c>
      <c r="AE430" s="16" t="str">
        <f>IFERROR(INDEX(Cost_Components!$O$2:$O$29,MATCH(E430,Cost_Components!$A$2:$A$29,0)),"")</f>
        <v>Both</v>
      </c>
      <c r="AF430" s="11">
        <v>4241114.0741491802</v>
      </c>
      <c r="AG430" s="11">
        <v>4201808.6791389296</v>
      </c>
      <c r="AH430" s="23">
        <f t="shared" si="69"/>
        <v>1</v>
      </c>
    </row>
    <row r="431" spans="1:34" hidden="1">
      <c r="A431" t="s">
        <v>247</v>
      </c>
      <c r="B431" s="20">
        <v>2038</v>
      </c>
      <c r="C431" t="s">
        <v>247</v>
      </c>
      <c r="D431" t="s">
        <v>222</v>
      </c>
      <c r="E431" s="22" t="s">
        <v>343</v>
      </c>
      <c r="F431" s="22" t="s">
        <v>344</v>
      </c>
      <c r="G431" s="22" t="s">
        <v>248</v>
      </c>
      <c r="H431" s="22" t="s">
        <v>237</v>
      </c>
      <c r="I431" s="22" t="s">
        <v>309</v>
      </c>
      <c r="J431" s="17">
        <f>IFERROR(INDEX(Cost_Components!$K$2:$K$29,MATCH(E431,Cost_Components!$A$2:$A$29,0)),"")</f>
        <v>1</v>
      </c>
      <c r="K431" s="17">
        <f t="shared" si="60"/>
        <v>0.57384615384615389</v>
      </c>
      <c r="L431" s="17">
        <f>IFERROR(INDEX(Cost_Components!$S$2:$S$29,MATCH(E431,Cost_Components!$A$2:$A$29,0)),"")</f>
        <v>0.31</v>
      </c>
      <c r="M431" s="28">
        <f>IFERROR(INDEX(Cost_Components!$L$2:$L$29,MATCH(E431,Cost_Components!$A$2:$A$29,0)),"")</f>
        <v>1</v>
      </c>
      <c r="N431" s="29">
        <f>IFERROR(INDEX(Cost_Components!$P$2:$P$29,MATCH(E431,Cost_Components!$A$2:$A$29,0)),"")</f>
        <v>36.463998099999998</v>
      </c>
      <c r="O431" s="23">
        <f t="shared" si="61"/>
        <v>4262578.18454077</v>
      </c>
      <c r="P431" s="23">
        <f t="shared" si="62"/>
        <v>4218624.2444618801</v>
      </c>
      <c r="Q431" s="23">
        <f t="shared" si="63"/>
        <v>47686650.994748294</v>
      </c>
      <c r="R431" s="23">
        <f t="shared" si="64"/>
        <v>89193276.573352531</v>
      </c>
      <c r="S431" s="23">
        <f t="shared" si="65"/>
        <v>41506625.578604236</v>
      </c>
      <c r="T431" s="16">
        <f>IFERROR(INDEX(Cost_Components!$R$2:$R$29,MATCH(E431,Cost_Components!$A$2:$A$29,0)),"")</f>
        <v>1</v>
      </c>
      <c r="U431" s="26">
        <f>IFERROR(INDEX(Cost_Components!$Q$2:$Q$29,MATCH(E431,Cost_Components!$A$2:$A$29,0)),"")</f>
        <v>2023</v>
      </c>
      <c r="V431" s="30">
        <f>1/(1+Calculation_Assumptions!$B$5)^(B431-Calculation_Assumptions!$B$2)</f>
        <v>0.68095133999317792</v>
      </c>
      <c r="W431" s="23">
        <f t="shared" si="66"/>
        <v>32472288.89466086</v>
      </c>
      <c r="X431" s="23">
        <f t="shared" si="67"/>
        <v>60736281.201006532</v>
      </c>
      <c r="Y431" s="23">
        <f t="shared" si="68"/>
        <v>28263992.306345668</v>
      </c>
      <c r="Z431" s="17">
        <f>IFERROR(INDEX(Cost_Components!$T$2:$T$29,MATCH(E431,Cost_Components!$A$2:$A$29,0)),"")</f>
        <v>0.8</v>
      </c>
      <c r="AA431" s="26">
        <f>IFERROR(INDEX(Cost_Components!$U$2:$U$29,MATCH(E431,Cost_Components!$A$2:$A$29,0)),"")</f>
        <v>2025</v>
      </c>
      <c r="AB431" s="26">
        <f>IFERROR(INDEX(Cost_Components!$V$2:$V$29,MATCH(E431,Cost_Components!$A$2:$A$29,0)),"")</f>
        <v>2050</v>
      </c>
      <c r="AC431" s="26">
        <f>IFERROR(INDEX(Cost_Components!$M$2:$M$29,MATCH(E431,Cost_Components!$A$2:$A$29,0)),"")</f>
        <v>30</v>
      </c>
      <c r="AD431" s="26">
        <f>IFERROR(INDEX(Cost_Components!$N$2:$N$29,MATCH(E431,Cost_Components!$A$2:$A$29,0)),"")</f>
        <v>95</v>
      </c>
      <c r="AE431" s="16" t="str">
        <f>IFERROR(INDEX(Cost_Components!$O$2:$O$29,MATCH(E431,Cost_Components!$A$2:$A$29,0)),"")</f>
        <v>Both</v>
      </c>
      <c r="AF431" s="11">
        <v>4262578.18454077</v>
      </c>
      <c r="AG431" s="11">
        <v>4218624.2444618801</v>
      </c>
      <c r="AH431" s="23">
        <f t="shared" si="69"/>
        <v>1</v>
      </c>
    </row>
    <row r="432" spans="1:34" hidden="1">
      <c r="A432" t="s">
        <v>247</v>
      </c>
      <c r="B432" s="20">
        <v>2039</v>
      </c>
      <c r="C432" t="s">
        <v>247</v>
      </c>
      <c r="D432" t="s">
        <v>222</v>
      </c>
      <c r="E432" s="22" t="s">
        <v>343</v>
      </c>
      <c r="F432" s="22" t="s">
        <v>344</v>
      </c>
      <c r="G432" s="22" t="s">
        <v>248</v>
      </c>
      <c r="H432" s="22" t="s">
        <v>237</v>
      </c>
      <c r="I432" s="22" t="s">
        <v>309</v>
      </c>
      <c r="J432" s="17">
        <f>IFERROR(INDEX(Cost_Components!$K$2:$K$29,MATCH(E432,Cost_Components!$A$2:$A$29,0)),"")</f>
        <v>1</v>
      </c>
      <c r="K432" s="17">
        <f t="shared" si="60"/>
        <v>0.59269230769230763</v>
      </c>
      <c r="L432" s="17">
        <f>IFERROR(INDEX(Cost_Components!$S$2:$S$29,MATCH(E432,Cost_Components!$A$2:$A$29,0)),"")</f>
        <v>0.31</v>
      </c>
      <c r="M432" s="28">
        <f>IFERROR(INDEX(Cost_Components!$L$2:$L$29,MATCH(E432,Cost_Components!$A$2:$A$29,0)),"")</f>
        <v>1</v>
      </c>
      <c r="N432" s="29">
        <f>IFERROR(INDEX(Cost_Components!$P$2:$P$29,MATCH(E432,Cost_Components!$A$2:$A$29,0)),"")</f>
        <v>36.463998099999998</v>
      </c>
      <c r="O432" s="23">
        <f t="shared" si="61"/>
        <v>4290012.8626983501</v>
      </c>
      <c r="P432" s="23">
        <f t="shared" si="62"/>
        <v>4241245.2740062801</v>
      </c>
      <c r="Q432" s="23">
        <f t="shared" si="63"/>
        <v>47942355.48002968</v>
      </c>
      <c r="R432" s="23">
        <f t="shared" si="64"/>
        <v>92715462.756716534</v>
      </c>
      <c r="S432" s="23">
        <f t="shared" si="65"/>
        <v>44773107.276686855</v>
      </c>
      <c r="T432" s="16">
        <f>IFERROR(INDEX(Cost_Components!$R$2:$R$29,MATCH(E432,Cost_Components!$A$2:$A$29,0)),"")</f>
        <v>1</v>
      </c>
      <c r="U432" s="26">
        <f>IFERROR(INDEX(Cost_Components!$Q$2:$Q$29,MATCH(E432,Cost_Components!$A$2:$A$29,0)),"")</f>
        <v>2023</v>
      </c>
      <c r="V432" s="30">
        <f>1/(1+Calculation_Assumptions!$B$5)^(B432-Calculation_Assumptions!$B$2)</f>
        <v>0.66111780581861923</v>
      </c>
      <c r="W432" s="23">
        <f t="shared" si="66"/>
        <v>31695544.860733479</v>
      </c>
      <c r="X432" s="23">
        <f t="shared" si="67"/>
        <v>61295843.303178348</v>
      </c>
      <c r="Y432" s="23">
        <f t="shared" si="68"/>
        <v>29600298.442444868</v>
      </c>
      <c r="Z432" s="17">
        <f>IFERROR(INDEX(Cost_Components!$T$2:$T$29,MATCH(E432,Cost_Components!$A$2:$A$29,0)),"")</f>
        <v>0.8</v>
      </c>
      <c r="AA432" s="26">
        <f>IFERROR(INDEX(Cost_Components!$U$2:$U$29,MATCH(E432,Cost_Components!$A$2:$A$29,0)),"")</f>
        <v>2025</v>
      </c>
      <c r="AB432" s="26">
        <f>IFERROR(INDEX(Cost_Components!$V$2:$V$29,MATCH(E432,Cost_Components!$A$2:$A$29,0)),"")</f>
        <v>2050</v>
      </c>
      <c r="AC432" s="26">
        <f>IFERROR(INDEX(Cost_Components!$M$2:$M$29,MATCH(E432,Cost_Components!$A$2:$A$29,0)),"")</f>
        <v>30</v>
      </c>
      <c r="AD432" s="26">
        <f>IFERROR(INDEX(Cost_Components!$N$2:$N$29,MATCH(E432,Cost_Components!$A$2:$A$29,0)),"")</f>
        <v>95</v>
      </c>
      <c r="AE432" s="16" t="str">
        <f>IFERROR(INDEX(Cost_Components!$O$2:$O$29,MATCH(E432,Cost_Components!$A$2:$A$29,0)),"")</f>
        <v>Both</v>
      </c>
      <c r="AF432" s="11">
        <v>4290012.8626983501</v>
      </c>
      <c r="AG432" s="11">
        <v>4241245.2740062801</v>
      </c>
      <c r="AH432" s="23">
        <f t="shared" si="69"/>
        <v>1</v>
      </c>
    </row>
    <row r="433" spans="1:34" hidden="1">
      <c r="A433" t="s">
        <v>247</v>
      </c>
      <c r="B433" s="20">
        <v>2040</v>
      </c>
      <c r="C433" t="s">
        <v>247</v>
      </c>
      <c r="D433" t="s">
        <v>222</v>
      </c>
      <c r="E433" s="22" t="s">
        <v>343</v>
      </c>
      <c r="F433" s="22" t="s">
        <v>344</v>
      </c>
      <c r="G433" s="22" t="s">
        <v>248</v>
      </c>
      <c r="H433" s="22" t="s">
        <v>237</v>
      </c>
      <c r="I433" s="22" t="s">
        <v>309</v>
      </c>
      <c r="J433" s="17">
        <f>IFERROR(INDEX(Cost_Components!$K$2:$K$29,MATCH(E433,Cost_Components!$A$2:$A$29,0)),"")</f>
        <v>1</v>
      </c>
      <c r="K433" s="17">
        <f t="shared" si="60"/>
        <v>0.61153846153846159</v>
      </c>
      <c r="L433" s="17">
        <f>IFERROR(INDEX(Cost_Components!$S$2:$S$29,MATCH(E433,Cost_Components!$A$2:$A$29,0)),"")</f>
        <v>0.31</v>
      </c>
      <c r="M433" s="28">
        <f>IFERROR(INDEX(Cost_Components!$L$2:$L$29,MATCH(E433,Cost_Components!$A$2:$A$29,0)),"")</f>
        <v>1</v>
      </c>
      <c r="N433" s="29">
        <f>IFERROR(INDEX(Cost_Components!$P$2:$P$29,MATCH(E433,Cost_Components!$A$2:$A$29,0)),"")</f>
        <v>36.463998099999998</v>
      </c>
      <c r="O433" s="23">
        <f t="shared" si="61"/>
        <v>4323068.3895159997</v>
      </c>
      <c r="P433" s="23">
        <f t="shared" si="62"/>
        <v>4269326.3306211997</v>
      </c>
      <c r="Q433" s="23">
        <f t="shared" si="63"/>
        <v>48259779.23449593</v>
      </c>
      <c r="R433" s="23">
        <f t="shared" si="64"/>
        <v>96400695.573444441</v>
      </c>
      <c r="S433" s="23">
        <f t="shared" si="65"/>
        <v>48140916.338948511</v>
      </c>
      <c r="T433" s="16">
        <f>IFERROR(INDEX(Cost_Components!$R$2:$R$29,MATCH(E433,Cost_Components!$A$2:$A$29,0)),"")</f>
        <v>1</v>
      </c>
      <c r="U433" s="26">
        <f>IFERROR(INDEX(Cost_Components!$Q$2:$Q$29,MATCH(E433,Cost_Components!$A$2:$A$29,0)),"")</f>
        <v>2023</v>
      </c>
      <c r="V433" s="30">
        <f>1/(1+Calculation_Assumptions!$B$5)^(B433-Calculation_Assumptions!$B$2)</f>
        <v>0.64186194739671765</v>
      </c>
      <c r="W433" s="23">
        <f t="shared" si="66"/>
        <v>30976115.880389232</v>
      </c>
      <c r="X433" s="23">
        <f t="shared" si="67"/>
        <v>61875938.191169187</v>
      </c>
      <c r="Y433" s="23">
        <f t="shared" si="68"/>
        <v>30899822.310779955</v>
      </c>
      <c r="Z433" s="17">
        <f>IFERROR(INDEX(Cost_Components!$T$2:$T$29,MATCH(E433,Cost_Components!$A$2:$A$29,0)),"")</f>
        <v>0.8</v>
      </c>
      <c r="AA433" s="26">
        <f>IFERROR(INDEX(Cost_Components!$U$2:$U$29,MATCH(E433,Cost_Components!$A$2:$A$29,0)),"")</f>
        <v>2025</v>
      </c>
      <c r="AB433" s="26">
        <f>IFERROR(INDEX(Cost_Components!$V$2:$V$29,MATCH(E433,Cost_Components!$A$2:$A$29,0)),"")</f>
        <v>2050</v>
      </c>
      <c r="AC433" s="26">
        <f>IFERROR(INDEX(Cost_Components!$M$2:$M$29,MATCH(E433,Cost_Components!$A$2:$A$29,0)),"")</f>
        <v>30</v>
      </c>
      <c r="AD433" s="26">
        <f>IFERROR(INDEX(Cost_Components!$N$2:$N$29,MATCH(E433,Cost_Components!$A$2:$A$29,0)),"")</f>
        <v>95</v>
      </c>
      <c r="AE433" s="16" t="str">
        <f>IFERROR(INDEX(Cost_Components!$O$2:$O$29,MATCH(E433,Cost_Components!$A$2:$A$29,0)),"")</f>
        <v>Both</v>
      </c>
      <c r="AF433" s="11">
        <v>4323068.3895159997</v>
      </c>
      <c r="AG433" s="11">
        <v>4269326.3306211997</v>
      </c>
      <c r="AH433" s="23">
        <f t="shared" si="69"/>
        <v>1</v>
      </c>
    </row>
    <row r="434" spans="1:34" hidden="1">
      <c r="A434" t="s">
        <v>247</v>
      </c>
      <c r="B434" s="20">
        <v>2041</v>
      </c>
      <c r="C434" t="s">
        <v>247</v>
      </c>
      <c r="D434" t="s">
        <v>222</v>
      </c>
      <c r="E434" s="22" t="s">
        <v>343</v>
      </c>
      <c r="F434" s="22" t="s">
        <v>344</v>
      </c>
      <c r="G434" s="22" t="s">
        <v>248</v>
      </c>
      <c r="H434" s="22" t="s">
        <v>237</v>
      </c>
      <c r="I434" s="22" t="s">
        <v>309</v>
      </c>
      <c r="J434" s="17">
        <f>IFERROR(INDEX(Cost_Components!$K$2:$K$29,MATCH(E434,Cost_Components!$A$2:$A$29,0)),"")</f>
        <v>1</v>
      </c>
      <c r="K434" s="17">
        <f t="shared" si="60"/>
        <v>0.63038461538461543</v>
      </c>
      <c r="L434" s="17">
        <f>IFERROR(INDEX(Cost_Components!$S$2:$S$29,MATCH(E434,Cost_Components!$A$2:$A$29,0)),"")</f>
        <v>0.31</v>
      </c>
      <c r="M434" s="28">
        <f>IFERROR(INDEX(Cost_Components!$L$2:$L$29,MATCH(E434,Cost_Components!$A$2:$A$29,0)),"")</f>
        <v>1</v>
      </c>
      <c r="N434" s="29">
        <f>IFERROR(INDEX(Cost_Components!$P$2:$P$29,MATCH(E434,Cost_Components!$A$2:$A$29,0)),"")</f>
        <v>36.463998099999998</v>
      </c>
      <c r="O434" s="23">
        <f t="shared" si="61"/>
        <v>4361307.2781440802</v>
      </c>
      <c r="P434" s="23">
        <f t="shared" si="62"/>
        <v>4302431.7155883498</v>
      </c>
      <c r="Q434" s="23">
        <f t="shared" si="63"/>
        <v>48633997.189803928</v>
      </c>
      <c r="R434" s="23">
        <f t="shared" si="64"/>
        <v>100250506.845333</v>
      </c>
      <c r="S434" s="23">
        <f t="shared" si="65"/>
        <v>51616509.655529067</v>
      </c>
      <c r="T434" s="16">
        <f>IFERROR(INDEX(Cost_Components!$R$2:$R$29,MATCH(E434,Cost_Components!$A$2:$A$29,0)),"")</f>
        <v>1</v>
      </c>
      <c r="U434" s="26">
        <f>IFERROR(INDEX(Cost_Components!$Q$2:$Q$29,MATCH(E434,Cost_Components!$A$2:$A$29,0)),"")</f>
        <v>2023</v>
      </c>
      <c r="V434" s="30">
        <f>1/(1+Calculation_Assumptions!$B$5)^(B434-Calculation_Assumptions!$B$2)</f>
        <v>0.62316693922011435</v>
      </c>
      <c r="W434" s="23">
        <f t="shared" si="66"/>
        <v>30307099.170809757</v>
      </c>
      <c r="X434" s="23">
        <f t="shared" si="67"/>
        <v>62472801.506071284</v>
      </c>
      <c r="Y434" s="23">
        <f t="shared" si="68"/>
        <v>32165702.335261527</v>
      </c>
      <c r="Z434" s="17">
        <f>IFERROR(INDEX(Cost_Components!$T$2:$T$29,MATCH(E434,Cost_Components!$A$2:$A$29,0)),"")</f>
        <v>0.8</v>
      </c>
      <c r="AA434" s="26">
        <f>IFERROR(INDEX(Cost_Components!$U$2:$U$29,MATCH(E434,Cost_Components!$A$2:$A$29,0)),"")</f>
        <v>2025</v>
      </c>
      <c r="AB434" s="26">
        <f>IFERROR(INDEX(Cost_Components!$V$2:$V$29,MATCH(E434,Cost_Components!$A$2:$A$29,0)),"")</f>
        <v>2050</v>
      </c>
      <c r="AC434" s="26">
        <f>IFERROR(INDEX(Cost_Components!$M$2:$M$29,MATCH(E434,Cost_Components!$A$2:$A$29,0)),"")</f>
        <v>30</v>
      </c>
      <c r="AD434" s="26">
        <f>IFERROR(INDEX(Cost_Components!$N$2:$N$29,MATCH(E434,Cost_Components!$A$2:$A$29,0)),"")</f>
        <v>95</v>
      </c>
      <c r="AE434" s="16" t="str">
        <f>IFERROR(INDEX(Cost_Components!$O$2:$O$29,MATCH(E434,Cost_Components!$A$2:$A$29,0)),"")</f>
        <v>Both</v>
      </c>
      <c r="AF434" s="11">
        <v>4361307.2781440802</v>
      </c>
      <c r="AG434" s="11">
        <v>4302431.7155883498</v>
      </c>
      <c r="AH434" s="23">
        <f t="shared" si="69"/>
        <v>1</v>
      </c>
    </row>
    <row r="435" spans="1:34" hidden="1">
      <c r="A435" t="s">
        <v>247</v>
      </c>
      <c r="B435" s="20">
        <v>2042</v>
      </c>
      <c r="C435" t="s">
        <v>247</v>
      </c>
      <c r="D435" t="s">
        <v>222</v>
      </c>
      <c r="E435" s="22" t="s">
        <v>343</v>
      </c>
      <c r="F435" s="22" t="s">
        <v>344</v>
      </c>
      <c r="G435" s="22" t="s">
        <v>248</v>
      </c>
      <c r="H435" s="22" t="s">
        <v>237</v>
      </c>
      <c r="I435" s="22" t="s">
        <v>309</v>
      </c>
      <c r="J435" s="17">
        <f>IFERROR(INDEX(Cost_Components!$K$2:$K$29,MATCH(E435,Cost_Components!$A$2:$A$29,0)),"")</f>
        <v>1</v>
      </c>
      <c r="K435" s="17">
        <f t="shared" si="60"/>
        <v>0.64923076923076928</v>
      </c>
      <c r="L435" s="17">
        <f>IFERROR(INDEX(Cost_Components!$S$2:$S$29,MATCH(E435,Cost_Components!$A$2:$A$29,0)),"")</f>
        <v>0.31</v>
      </c>
      <c r="M435" s="28">
        <f>IFERROR(INDEX(Cost_Components!$L$2:$L$29,MATCH(E435,Cost_Components!$A$2:$A$29,0)),"")</f>
        <v>1</v>
      </c>
      <c r="N435" s="29">
        <f>IFERROR(INDEX(Cost_Components!$P$2:$P$29,MATCH(E435,Cost_Components!$A$2:$A$29,0)),"")</f>
        <v>36.463998099999998</v>
      </c>
      <c r="O435" s="23">
        <f t="shared" si="61"/>
        <v>4404129.34165732</v>
      </c>
      <c r="P435" s="23">
        <f t="shared" si="62"/>
        <v>4339969.50715122</v>
      </c>
      <c r="Q435" s="23">
        <f t="shared" si="63"/>
        <v>49058318.357474208</v>
      </c>
      <c r="R435" s="23">
        <f t="shared" si="64"/>
        <v>104261374.13132052</v>
      </c>
      <c r="S435" s="23">
        <f t="shared" si="65"/>
        <v>55203055.773846313</v>
      </c>
      <c r="T435" s="16">
        <f>IFERROR(INDEX(Cost_Components!$R$2:$R$29,MATCH(E435,Cost_Components!$A$2:$A$29,0)),"")</f>
        <v>1</v>
      </c>
      <c r="U435" s="26">
        <f>IFERROR(INDEX(Cost_Components!$Q$2:$Q$29,MATCH(E435,Cost_Components!$A$2:$A$29,0)),"")</f>
        <v>2023</v>
      </c>
      <c r="V435" s="30">
        <f>1/(1+Calculation_Assumptions!$B$5)^(B435-Calculation_Assumptions!$B$2)</f>
        <v>0.60501644584477121</v>
      </c>
      <c r="W435" s="23">
        <f t="shared" si="66"/>
        <v>29681089.411760338</v>
      </c>
      <c r="X435" s="23">
        <f t="shared" si="67"/>
        <v>63079846.015823513</v>
      </c>
      <c r="Y435" s="23">
        <f t="shared" si="68"/>
        <v>33398756.604063172</v>
      </c>
      <c r="Z435" s="17">
        <f>IFERROR(INDEX(Cost_Components!$T$2:$T$29,MATCH(E435,Cost_Components!$A$2:$A$29,0)),"")</f>
        <v>0.8</v>
      </c>
      <c r="AA435" s="26">
        <f>IFERROR(INDEX(Cost_Components!$U$2:$U$29,MATCH(E435,Cost_Components!$A$2:$A$29,0)),"")</f>
        <v>2025</v>
      </c>
      <c r="AB435" s="26">
        <f>IFERROR(INDEX(Cost_Components!$V$2:$V$29,MATCH(E435,Cost_Components!$A$2:$A$29,0)),"")</f>
        <v>2050</v>
      </c>
      <c r="AC435" s="26">
        <f>IFERROR(INDEX(Cost_Components!$M$2:$M$29,MATCH(E435,Cost_Components!$A$2:$A$29,0)),"")</f>
        <v>30</v>
      </c>
      <c r="AD435" s="26">
        <f>IFERROR(INDEX(Cost_Components!$N$2:$N$29,MATCH(E435,Cost_Components!$A$2:$A$29,0)),"")</f>
        <v>95</v>
      </c>
      <c r="AE435" s="16" t="str">
        <f>IFERROR(INDEX(Cost_Components!$O$2:$O$29,MATCH(E435,Cost_Components!$A$2:$A$29,0)),"")</f>
        <v>Both</v>
      </c>
      <c r="AF435" s="11">
        <v>4404129.34165732</v>
      </c>
      <c r="AG435" s="11">
        <v>4339969.50715122</v>
      </c>
      <c r="AH435" s="23">
        <f t="shared" si="69"/>
        <v>1</v>
      </c>
    </row>
    <row r="436" spans="1:34" hidden="1">
      <c r="A436" t="s">
        <v>247</v>
      </c>
      <c r="B436" s="20">
        <v>2043</v>
      </c>
      <c r="C436" t="s">
        <v>247</v>
      </c>
      <c r="D436" t="s">
        <v>222</v>
      </c>
      <c r="E436" s="22" t="s">
        <v>343</v>
      </c>
      <c r="F436" s="22" t="s">
        <v>344</v>
      </c>
      <c r="G436" s="22" t="s">
        <v>248</v>
      </c>
      <c r="H436" s="22" t="s">
        <v>237</v>
      </c>
      <c r="I436" s="22" t="s">
        <v>309</v>
      </c>
      <c r="J436" s="17">
        <f>IFERROR(INDEX(Cost_Components!$K$2:$K$29,MATCH(E436,Cost_Components!$A$2:$A$29,0)),"")</f>
        <v>1</v>
      </c>
      <c r="K436" s="17">
        <f t="shared" si="60"/>
        <v>0.66807692307692301</v>
      </c>
      <c r="L436" s="17">
        <f>IFERROR(INDEX(Cost_Components!$S$2:$S$29,MATCH(E436,Cost_Components!$A$2:$A$29,0)),"")</f>
        <v>0.31</v>
      </c>
      <c r="M436" s="28">
        <f>IFERROR(INDEX(Cost_Components!$L$2:$L$29,MATCH(E436,Cost_Components!$A$2:$A$29,0)),"")</f>
        <v>1</v>
      </c>
      <c r="N436" s="29">
        <f>IFERROR(INDEX(Cost_Components!$P$2:$P$29,MATCH(E436,Cost_Components!$A$2:$A$29,0)),"")</f>
        <v>36.463998099999998</v>
      </c>
      <c r="O436" s="23">
        <f t="shared" si="61"/>
        <v>4450640.7162435995</v>
      </c>
      <c r="P436" s="23">
        <f t="shared" si="62"/>
        <v>4381052.8522103196</v>
      </c>
      <c r="Q436" s="23">
        <f t="shared" si="63"/>
        <v>49522717.892488971</v>
      </c>
      <c r="R436" s="23">
        <f t="shared" si="64"/>
        <v>108420970.99095561</v>
      </c>
      <c r="S436" s="23">
        <f t="shared" si="65"/>
        <v>58898253.098466635</v>
      </c>
      <c r="T436" s="16">
        <f>IFERROR(INDEX(Cost_Components!$R$2:$R$29,MATCH(E436,Cost_Components!$A$2:$A$29,0)),"")</f>
        <v>1</v>
      </c>
      <c r="U436" s="26">
        <f>IFERROR(INDEX(Cost_Components!$Q$2:$Q$29,MATCH(E436,Cost_Components!$A$2:$A$29,0)),"")</f>
        <v>2023</v>
      </c>
      <c r="V436" s="30">
        <f>1/(1+Calculation_Assumptions!$B$5)^(B436-Calculation_Assumptions!$B$2)</f>
        <v>0.5873946076162827</v>
      </c>
      <c r="W436" s="23">
        <f t="shared" si="66"/>
        <v>29089377.444550421</v>
      </c>
      <c r="X436" s="23">
        <f t="shared" si="67"/>
        <v>63685893.71260874</v>
      </c>
      <c r="Y436" s="23">
        <f t="shared" si="68"/>
        <v>34596516.268058315</v>
      </c>
      <c r="Z436" s="17">
        <f>IFERROR(INDEX(Cost_Components!$T$2:$T$29,MATCH(E436,Cost_Components!$A$2:$A$29,0)),"")</f>
        <v>0.8</v>
      </c>
      <c r="AA436" s="26">
        <f>IFERROR(INDEX(Cost_Components!$U$2:$U$29,MATCH(E436,Cost_Components!$A$2:$A$29,0)),"")</f>
        <v>2025</v>
      </c>
      <c r="AB436" s="26">
        <f>IFERROR(INDEX(Cost_Components!$V$2:$V$29,MATCH(E436,Cost_Components!$A$2:$A$29,0)),"")</f>
        <v>2050</v>
      </c>
      <c r="AC436" s="26">
        <f>IFERROR(INDEX(Cost_Components!$M$2:$M$29,MATCH(E436,Cost_Components!$A$2:$A$29,0)),"")</f>
        <v>30</v>
      </c>
      <c r="AD436" s="26">
        <f>IFERROR(INDEX(Cost_Components!$N$2:$N$29,MATCH(E436,Cost_Components!$A$2:$A$29,0)),"")</f>
        <v>95</v>
      </c>
      <c r="AE436" s="16" t="str">
        <f>IFERROR(INDEX(Cost_Components!$O$2:$O$29,MATCH(E436,Cost_Components!$A$2:$A$29,0)),"")</f>
        <v>Both</v>
      </c>
      <c r="AF436" s="11">
        <v>4450640.7162435995</v>
      </c>
      <c r="AG436" s="11">
        <v>4381052.8522103196</v>
      </c>
      <c r="AH436" s="23">
        <f t="shared" si="69"/>
        <v>1</v>
      </c>
    </row>
    <row r="437" spans="1:34" hidden="1">
      <c r="A437" t="s">
        <v>247</v>
      </c>
      <c r="B437" s="20">
        <v>2044</v>
      </c>
      <c r="C437" t="s">
        <v>247</v>
      </c>
      <c r="D437" t="s">
        <v>222</v>
      </c>
      <c r="E437" s="22" t="s">
        <v>343</v>
      </c>
      <c r="F437" s="22" t="s">
        <v>344</v>
      </c>
      <c r="G437" s="22" t="s">
        <v>248</v>
      </c>
      <c r="H437" s="22" t="s">
        <v>237</v>
      </c>
      <c r="I437" s="22" t="s">
        <v>309</v>
      </c>
      <c r="J437" s="17">
        <f>IFERROR(INDEX(Cost_Components!$K$2:$K$29,MATCH(E437,Cost_Components!$A$2:$A$29,0)),"")</f>
        <v>1</v>
      </c>
      <c r="K437" s="17">
        <f t="shared" si="60"/>
        <v>0.68692307692307697</v>
      </c>
      <c r="L437" s="17">
        <f>IFERROR(INDEX(Cost_Components!$S$2:$S$29,MATCH(E437,Cost_Components!$A$2:$A$29,0)),"")</f>
        <v>0.31</v>
      </c>
      <c r="M437" s="28">
        <f>IFERROR(INDEX(Cost_Components!$L$2:$L$29,MATCH(E437,Cost_Components!$A$2:$A$29,0)),"")</f>
        <v>1</v>
      </c>
      <c r="N437" s="29">
        <f>IFERROR(INDEX(Cost_Components!$P$2:$P$29,MATCH(E437,Cost_Components!$A$2:$A$29,0)),"")</f>
        <v>36.463998099999998</v>
      </c>
      <c r="O437" s="23">
        <f t="shared" si="61"/>
        <v>4500176.1084845504</v>
      </c>
      <c r="P437" s="23">
        <f t="shared" si="62"/>
        <v>4425020.9866246404</v>
      </c>
      <c r="Q437" s="23">
        <f t="shared" si="63"/>
        <v>50019726.623109713</v>
      </c>
      <c r="R437" s="23">
        <f t="shared" si="64"/>
        <v>112720239.13155025</v>
      </c>
      <c r="S437" s="23">
        <f t="shared" si="65"/>
        <v>62700512.508440539</v>
      </c>
      <c r="T437" s="16">
        <f>IFERROR(INDEX(Cost_Components!$R$2:$R$29,MATCH(E437,Cost_Components!$A$2:$A$29,0)),"")</f>
        <v>1</v>
      </c>
      <c r="U437" s="26">
        <f>IFERROR(INDEX(Cost_Components!$Q$2:$Q$29,MATCH(E437,Cost_Components!$A$2:$A$29,0)),"")</f>
        <v>2023</v>
      </c>
      <c r="V437" s="30">
        <f>1/(1+Calculation_Assumptions!$B$5)^(B437-Calculation_Assumptions!$B$2)</f>
        <v>0.57028602681192497</v>
      </c>
      <c r="W437" s="23">
        <f t="shared" si="66"/>
        <v>28525551.158111904</v>
      </c>
      <c r="X437" s="23">
        <f t="shared" si="67"/>
        <v>64282777.31562186</v>
      </c>
      <c r="Y437" s="23">
        <f t="shared" si="68"/>
        <v>35757226.15750996</v>
      </c>
      <c r="Z437" s="17">
        <f>IFERROR(INDEX(Cost_Components!$T$2:$T$29,MATCH(E437,Cost_Components!$A$2:$A$29,0)),"")</f>
        <v>0.8</v>
      </c>
      <c r="AA437" s="26">
        <f>IFERROR(INDEX(Cost_Components!$U$2:$U$29,MATCH(E437,Cost_Components!$A$2:$A$29,0)),"")</f>
        <v>2025</v>
      </c>
      <c r="AB437" s="26">
        <f>IFERROR(INDEX(Cost_Components!$V$2:$V$29,MATCH(E437,Cost_Components!$A$2:$A$29,0)),"")</f>
        <v>2050</v>
      </c>
      <c r="AC437" s="26">
        <f>IFERROR(INDEX(Cost_Components!$M$2:$M$29,MATCH(E437,Cost_Components!$A$2:$A$29,0)),"")</f>
        <v>30</v>
      </c>
      <c r="AD437" s="26">
        <f>IFERROR(INDEX(Cost_Components!$N$2:$N$29,MATCH(E437,Cost_Components!$A$2:$A$29,0)),"")</f>
        <v>95</v>
      </c>
      <c r="AE437" s="16" t="str">
        <f>IFERROR(INDEX(Cost_Components!$O$2:$O$29,MATCH(E437,Cost_Components!$A$2:$A$29,0)),"")</f>
        <v>Both</v>
      </c>
      <c r="AF437" s="11">
        <v>4500176.1084845504</v>
      </c>
      <c r="AG437" s="11">
        <v>4425020.9866246404</v>
      </c>
      <c r="AH437" s="23">
        <f t="shared" si="69"/>
        <v>1</v>
      </c>
    </row>
    <row r="438" spans="1:34" hidden="1">
      <c r="A438" t="s">
        <v>247</v>
      </c>
      <c r="B438" s="20">
        <v>2045</v>
      </c>
      <c r="C438" t="s">
        <v>247</v>
      </c>
      <c r="D438" t="s">
        <v>222</v>
      </c>
      <c r="E438" s="22" t="s">
        <v>343</v>
      </c>
      <c r="F438" s="22" t="s">
        <v>344</v>
      </c>
      <c r="G438" s="22" t="s">
        <v>248</v>
      </c>
      <c r="H438" s="22" t="s">
        <v>237</v>
      </c>
      <c r="I438" s="22" t="s">
        <v>309</v>
      </c>
      <c r="J438" s="17">
        <f>IFERROR(INDEX(Cost_Components!$K$2:$K$29,MATCH(E438,Cost_Components!$A$2:$A$29,0)),"")</f>
        <v>1</v>
      </c>
      <c r="K438" s="17">
        <f t="shared" si="60"/>
        <v>0.70576923076923082</v>
      </c>
      <c r="L438" s="17">
        <f>IFERROR(INDEX(Cost_Components!$S$2:$S$29,MATCH(E438,Cost_Components!$A$2:$A$29,0)),"")</f>
        <v>0.31</v>
      </c>
      <c r="M438" s="28">
        <f>IFERROR(INDEX(Cost_Components!$L$2:$L$29,MATCH(E438,Cost_Components!$A$2:$A$29,0)),"")</f>
        <v>1</v>
      </c>
      <c r="N438" s="29">
        <f>IFERROR(INDEX(Cost_Components!$P$2:$P$29,MATCH(E438,Cost_Components!$A$2:$A$29,0)),"")</f>
        <v>36.463998099999998</v>
      </c>
      <c r="O438" s="23">
        <f t="shared" si="61"/>
        <v>4552187.6964034997</v>
      </c>
      <c r="P438" s="23">
        <f t="shared" si="62"/>
        <v>4471327.2218233896</v>
      </c>
      <c r="Q438" s="23">
        <f t="shared" si="63"/>
        <v>50543164.869524367</v>
      </c>
      <c r="R438" s="23">
        <f t="shared" si="64"/>
        <v>117151314.63286099</v>
      </c>
      <c r="S438" s="23">
        <f t="shared" si="65"/>
        <v>66608149.763336621</v>
      </c>
      <c r="T438" s="16">
        <f>IFERROR(INDEX(Cost_Components!$R$2:$R$29,MATCH(E438,Cost_Components!$A$2:$A$29,0)),"")</f>
        <v>1</v>
      </c>
      <c r="U438" s="26">
        <f>IFERROR(INDEX(Cost_Components!$Q$2:$Q$29,MATCH(E438,Cost_Components!$A$2:$A$29,0)),"")</f>
        <v>2023</v>
      </c>
      <c r="V438" s="30">
        <f>1/(1+Calculation_Assumptions!$B$5)^(B438-Calculation_Assumptions!$B$2)</f>
        <v>0.55367575418633497</v>
      </c>
      <c r="W438" s="23">
        <f t="shared" si="66"/>
        <v>27984524.928098176</v>
      </c>
      <c r="X438" s="23">
        <f t="shared" si="67"/>
        <v>64863842.48326993</v>
      </c>
      <c r="Y438" s="23">
        <f t="shared" si="68"/>
        <v>36879317.55517175</v>
      </c>
      <c r="Z438" s="17">
        <f>IFERROR(INDEX(Cost_Components!$T$2:$T$29,MATCH(E438,Cost_Components!$A$2:$A$29,0)),"")</f>
        <v>0.8</v>
      </c>
      <c r="AA438" s="26">
        <f>IFERROR(INDEX(Cost_Components!$U$2:$U$29,MATCH(E438,Cost_Components!$A$2:$A$29,0)),"")</f>
        <v>2025</v>
      </c>
      <c r="AB438" s="26">
        <f>IFERROR(INDEX(Cost_Components!$V$2:$V$29,MATCH(E438,Cost_Components!$A$2:$A$29,0)),"")</f>
        <v>2050</v>
      </c>
      <c r="AC438" s="26">
        <f>IFERROR(INDEX(Cost_Components!$M$2:$M$29,MATCH(E438,Cost_Components!$A$2:$A$29,0)),"")</f>
        <v>30</v>
      </c>
      <c r="AD438" s="26">
        <f>IFERROR(INDEX(Cost_Components!$N$2:$N$29,MATCH(E438,Cost_Components!$A$2:$A$29,0)),"")</f>
        <v>95</v>
      </c>
      <c r="AE438" s="16" t="str">
        <f>IFERROR(INDEX(Cost_Components!$O$2:$O$29,MATCH(E438,Cost_Components!$A$2:$A$29,0)),"")</f>
        <v>Both</v>
      </c>
      <c r="AF438" s="11">
        <v>4552187.6964034997</v>
      </c>
      <c r="AG438" s="11">
        <v>4471327.2218233896</v>
      </c>
      <c r="AH438" s="23">
        <f t="shared" si="69"/>
        <v>1</v>
      </c>
    </row>
    <row r="439" spans="1:34" hidden="1">
      <c r="A439" t="s">
        <v>247</v>
      </c>
      <c r="B439" s="20">
        <v>2046</v>
      </c>
      <c r="C439" t="s">
        <v>247</v>
      </c>
      <c r="D439" t="s">
        <v>222</v>
      </c>
      <c r="E439" s="22" t="s">
        <v>343</v>
      </c>
      <c r="F439" s="22" t="s">
        <v>344</v>
      </c>
      <c r="G439" s="22" t="s">
        <v>248</v>
      </c>
      <c r="H439" s="22" t="s">
        <v>237</v>
      </c>
      <c r="I439" s="22" t="s">
        <v>309</v>
      </c>
      <c r="J439" s="17">
        <f>IFERROR(INDEX(Cost_Components!$K$2:$K$29,MATCH(E439,Cost_Components!$A$2:$A$29,0)),"")</f>
        <v>1</v>
      </c>
      <c r="K439" s="17">
        <f t="shared" si="60"/>
        <v>0.72461538461538466</v>
      </c>
      <c r="L439" s="17">
        <f>IFERROR(INDEX(Cost_Components!$S$2:$S$29,MATCH(E439,Cost_Components!$A$2:$A$29,0)),"")</f>
        <v>0.31</v>
      </c>
      <c r="M439" s="28">
        <f>IFERROR(INDEX(Cost_Components!$L$2:$L$29,MATCH(E439,Cost_Components!$A$2:$A$29,0)),"")</f>
        <v>1</v>
      </c>
      <c r="N439" s="29">
        <f>IFERROR(INDEX(Cost_Components!$P$2:$P$29,MATCH(E439,Cost_Components!$A$2:$A$29,0)),"")</f>
        <v>36.463998099999998</v>
      </c>
      <c r="O439" s="23">
        <f t="shared" si="61"/>
        <v>4606122.2602930004</v>
      </c>
      <c r="P439" s="23">
        <f t="shared" si="62"/>
        <v>4519421.1936720898</v>
      </c>
      <c r="Q439" s="23">
        <f t="shared" si="63"/>
        <v>51086811.403939225</v>
      </c>
      <c r="R439" s="23">
        <f t="shared" si="64"/>
        <v>121704685.08732735</v>
      </c>
      <c r="S439" s="23">
        <f t="shared" si="65"/>
        <v>70617873.683388114</v>
      </c>
      <c r="T439" s="16">
        <f>IFERROR(INDEX(Cost_Components!$R$2:$R$29,MATCH(E439,Cost_Components!$A$2:$A$29,0)),"")</f>
        <v>1</v>
      </c>
      <c r="U439" s="26">
        <f>IFERROR(INDEX(Cost_Components!$Q$2:$Q$29,MATCH(E439,Cost_Components!$A$2:$A$29,0)),"")</f>
        <v>2023</v>
      </c>
      <c r="V439" s="30">
        <f>1/(1+Calculation_Assumptions!$B$5)^(B439-Calculation_Assumptions!$B$2)</f>
        <v>0.5375492759090631</v>
      </c>
      <c r="W439" s="23">
        <f t="shared" si="66"/>
        <v>27461678.478690397</v>
      </c>
      <c r="X439" s="23">
        <f t="shared" si="67"/>
        <v>65422265.343433365</v>
      </c>
      <c r="Y439" s="23">
        <f t="shared" si="68"/>
        <v>37960586.864742965</v>
      </c>
      <c r="Z439" s="17">
        <f>IFERROR(INDEX(Cost_Components!$T$2:$T$29,MATCH(E439,Cost_Components!$A$2:$A$29,0)),"")</f>
        <v>0.8</v>
      </c>
      <c r="AA439" s="26">
        <f>IFERROR(INDEX(Cost_Components!$U$2:$U$29,MATCH(E439,Cost_Components!$A$2:$A$29,0)),"")</f>
        <v>2025</v>
      </c>
      <c r="AB439" s="26">
        <f>IFERROR(INDEX(Cost_Components!$V$2:$V$29,MATCH(E439,Cost_Components!$A$2:$A$29,0)),"")</f>
        <v>2050</v>
      </c>
      <c r="AC439" s="26">
        <f>IFERROR(INDEX(Cost_Components!$M$2:$M$29,MATCH(E439,Cost_Components!$A$2:$A$29,0)),"")</f>
        <v>30</v>
      </c>
      <c r="AD439" s="26">
        <f>IFERROR(INDEX(Cost_Components!$N$2:$N$29,MATCH(E439,Cost_Components!$A$2:$A$29,0)),"")</f>
        <v>95</v>
      </c>
      <c r="AE439" s="16" t="str">
        <f>IFERROR(INDEX(Cost_Components!$O$2:$O$29,MATCH(E439,Cost_Components!$A$2:$A$29,0)),"")</f>
        <v>Both</v>
      </c>
      <c r="AF439" s="11">
        <v>4606122.2602930004</v>
      </c>
      <c r="AG439" s="11">
        <v>4519421.1936720898</v>
      </c>
      <c r="AH439" s="23">
        <f t="shared" si="69"/>
        <v>1</v>
      </c>
    </row>
    <row r="440" spans="1:34" hidden="1">
      <c r="A440" t="s">
        <v>247</v>
      </c>
      <c r="B440" s="20">
        <v>2047</v>
      </c>
      <c r="C440" t="s">
        <v>247</v>
      </c>
      <c r="D440" t="s">
        <v>222</v>
      </c>
      <c r="E440" s="22" t="s">
        <v>343</v>
      </c>
      <c r="F440" s="22" t="s">
        <v>344</v>
      </c>
      <c r="G440" s="22" t="s">
        <v>248</v>
      </c>
      <c r="H440" s="22" t="s">
        <v>237</v>
      </c>
      <c r="I440" s="22" t="s">
        <v>309</v>
      </c>
      <c r="J440" s="17">
        <f>IFERROR(INDEX(Cost_Components!$K$2:$K$29,MATCH(E440,Cost_Components!$A$2:$A$29,0)),"")</f>
        <v>1</v>
      </c>
      <c r="K440" s="17">
        <f t="shared" si="60"/>
        <v>0.74346153846153851</v>
      </c>
      <c r="L440" s="17">
        <f>IFERROR(INDEX(Cost_Components!$S$2:$S$29,MATCH(E440,Cost_Components!$A$2:$A$29,0)),"")</f>
        <v>0.31</v>
      </c>
      <c r="M440" s="28">
        <f>IFERROR(INDEX(Cost_Components!$L$2:$L$29,MATCH(E440,Cost_Components!$A$2:$A$29,0)),"")</f>
        <v>1</v>
      </c>
      <c r="N440" s="29">
        <f>IFERROR(INDEX(Cost_Components!$P$2:$P$29,MATCH(E440,Cost_Components!$A$2:$A$29,0)),"")</f>
        <v>36.463998099999998</v>
      </c>
      <c r="O440" s="23">
        <f t="shared" si="61"/>
        <v>4660983.6910709301</v>
      </c>
      <c r="P440" s="23">
        <f t="shared" si="62"/>
        <v>4568308.9189487603</v>
      </c>
      <c r="Q440" s="23">
        <f t="shared" si="63"/>
        <v>51639430.399635792</v>
      </c>
      <c r="R440" s="23">
        <f t="shared" si="64"/>
        <v>126357310.8385288</v>
      </c>
      <c r="S440" s="23">
        <f t="shared" si="65"/>
        <v>74717880.438893005</v>
      </c>
      <c r="T440" s="16">
        <f>IFERROR(INDEX(Cost_Components!$R$2:$R$29,MATCH(E440,Cost_Components!$A$2:$A$29,0)),"")</f>
        <v>1</v>
      </c>
      <c r="U440" s="26">
        <f>IFERROR(INDEX(Cost_Components!$Q$2:$Q$29,MATCH(E440,Cost_Components!$A$2:$A$29,0)),"")</f>
        <v>2023</v>
      </c>
      <c r="V440" s="30">
        <f>1/(1+Calculation_Assumptions!$B$5)^(B440-Calculation_Assumptions!$B$2)</f>
        <v>0.52189250088258554</v>
      </c>
      <c r="W440" s="23">
        <f t="shared" si="66"/>
        <v>26950231.475418136</v>
      </c>
      <c r="X440" s="23">
        <f t="shared" si="67"/>
        <v>65944932.958318025</v>
      </c>
      <c r="Y440" s="23">
        <f t="shared" si="68"/>
        <v>38994701.482899889</v>
      </c>
      <c r="Z440" s="17">
        <f>IFERROR(INDEX(Cost_Components!$T$2:$T$29,MATCH(E440,Cost_Components!$A$2:$A$29,0)),"")</f>
        <v>0.8</v>
      </c>
      <c r="AA440" s="26">
        <f>IFERROR(INDEX(Cost_Components!$U$2:$U$29,MATCH(E440,Cost_Components!$A$2:$A$29,0)),"")</f>
        <v>2025</v>
      </c>
      <c r="AB440" s="26">
        <f>IFERROR(INDEX(Cost_Components!$V$2:$V$29,MATCH(E440,Cost_Components!$A$2:$A$29,0)),"")</f>
        <v>2050</v>
      </c>
      <c r="AC440" s="26">
        <f>IFERROR(INDEX(Cost_Components!$M$2:$M$29,MATCH(E440,Cost_Components!$A$2:$A$29,0)),"")</f>
        <v>30</v>
      </c>
      <c r="AD440" s="26">
        <f>IFERROR(INDEX(Cost_Components!$N$2:$N$29,MATCH(E440,Cost_Components!$A$2:$A$29,0)),"")</f>
        <v>95</v>
      </c>
      <c r="AE440" s="16" t="str">
        <f>IFERROR(INDEX(Cost_Components!$O$2:$O$29,MATCH(E440,Cost_Components!$A$2:$A$29,0)),"")</f>
        <v>Both</v>
      </c>
      <c r="AF440" s="11">
        <v>4660983.6910709301</v>
      </c>
      <c r="AG440" s="11">
        <v>4568308.9189487603</v>
      </c>
      <c r="AH440" s="23">
        <f t="shared" si="69"/>
        <v>1</v>
      </c>
    </row>
    <row r="441" spans="1:34" hidden="1">
      <c r="A441" t="s">
        <v>247</v>
      </c>
      <c r="B441" s="20">
        <v>2048</v>
      </c>
      <c r="C441" t="s">
        <v>247</v>
      </c>
      <c r="D441" t="s">
        <v>222</v>
      </c>
      <c r="E441" s="22" t="s">
        <v>343</v>
      </c>
      <c r="F441" s="22" t="s">
        <v>344</v>
      </c>
      <c r="G441" s="22" t="s">
        <v>248</v>
      </c>
      <c r="H441" s="22" t="s">
        <v>237</v>
      </c>
      <c r="I441" s="22" t="s">
        <v>309</v>
      </c>
      <c r="J441" s="17">
        <f>IFERROR(INDEX(Cost_Components!$K$2:$K$29,MATCH(E441,Cost_Components!$A$2:$A$29,0)),"")</f>
        <v>1</v>
      </c>
      <c r="K441" s="17">
        <f t="shared" si="60"/>
        <v>0.76230769230769235</v>
      </c>
      <c r="L441" s="17">
        <f>IFERROR(INDEX(Cost_Components!$S$2:$S$29,MATCH(E441,Cost_Components!$A$2:$A$29,0)),"")</f>
        <v>0.31</v>
      </c>
      <c r="M441" s="28">
        <f>IFERROR(INDEX(Cost_Components!$L$2:$L$29,MATCH(E441,Cost_Components!$A$2:$A$29,0)),"")</f>
        <v>1</v>
      </c>
      <c r="N441" s="29">
        <f>IFERROR(INDEX(Cost_Components!$P$2:$P$29,MATCH(E441,Cost_Components!$A$2:$A$29,0)),"")</f>
        <v>36.463998099999998</v>
      </c>
      <c r="O441" s="23">
        <f t="shared" si="61"/>
        <v>4717108.7487103799</v>
      </c>
      <c r="P441" s="23">
        <f t="shared" si="62"/>
        <v>4618335.40103433</v>
      </c>
      <c r="Q441" s="23">
        <f t="shared" si="63"/>
        <v>52204921.719428346</v>
      </c>
      <c r="R441" s="23">
        <f t="shared" si="64"/>
        <v>131120463.57724188</v>
      </c>
      <c r="S441" s="23">
        <f t="shared" si="65"/>
        <v>78915541.857813537</v>
      </c>
      <c r="T441" s="16">
        <f>IFERROR(INDEX(Cost_Components!$R$2:$R$29,MATCH(E441,Cost_Components!$A$2:$A$29,0)),"")</f>
        <v>1</v>
      </c>
      <c r="U441" s="26">
        <f>IFERROR(INDEX(Cost_Components!$Q$2:$Q$29,MATCH(E441,Cost_Components!$A$2:$A$29,0)),"")</f>
        <v>2023</v>
      </c>
      <c r="V441" s="30">
        <f>1/(1+Calculation_Assumptions!$B$5)^(B441-Calculation_Assumptions!$B$2)</f>
        <v>0.50669174842969467</v>
      </c>
      <c r="W441" s="23">
        <f t="shared" si="66"/>
        <v>26451803.062652491</v>
      </c>
      <c r="X441" s="23">
        <f t="shared" si="67"/>
        <v>66437656.944864787</v>
      </c>
      <c r="Y441" s="23">
        <f t="shared" si="68"/>
        <v>39985853.882212296</v>
      </c>
      <c r="Z441" s="17">
        <f>IFERROR(INDEX(Cost_Components!$T$2:$T$29,MATCH(E441,Cost_Components!$A$2:$A$29,0)),"")</f>
        <v>0.8</v>
      </c>
      <c r="AA441" s="26">
        <f>IFERROR(INDEX(Cost_Components!$U$2:$U$29,MATCH(E441,Cost_Components!$A$2:$A$29,0)),"")</f>
        <v>2025</v>
      </c>
      <c r="AB441" s="26">
        <f>IFERROR(INDEX(Cost_Components!$V$2:$V$29,MATCH(E441,Cost_Components!$A$2:$A$29,0)),"")</f>
        <v>2050</v>
      </c>
      <c r="AC441" s="26">
        <f>IFERROR(INDEX(Cost_Components!$M$2:$M$29,MATCH(E441,Cost_Components!$A$2:$A$29,0)),"")</f>
        <v>30</v>
      </c>
      <c r="AD441" s="26">
        <f>IFERROR(INDEX(Cost_Components!$N$2:$N$29,MATCH(E441,Cost_Components!$A$2:$A$29,0)),"")</f>
        <v>95</v>
      </c>
      <c r="AE441" s="16" t="str">
        <f>IFERROR(INDEX(Cost_Components!$O$2:$O$29,MATCH(E441,Cost_Components!$A$2:$A$29,0)),"")</f>
        <v>Both</v>
      </c>
      <c r="AF441" s="11">
        <v>4717108.7487103799</v>
      </c>
      <c r="AG441" s="11">
        <v>4618335.40103433</v>
      </c>
      <c r="AH441" s="23">
        <f t="shared" si="69"/>
        <v>1</v>
      </c>
    </row>
    <row r="442" spans="1:34" hidden="1">
      <c r="A442" t="s">
        <v>247</v>
      </c>
      <c r="B442" s="20">
        <v>2049</v>
      </c>
      <c r="C442" t="s">
        <v>247</v>
      </c>
      <c r="D442" t="s">
        <v>222</v>
      </c>
      <c r="E442" s="22" t="s">
        <v>343</v>
      </c>
      <c r="F442" s="22" t="s">
        <v>344</v>
      </c>
      <c r="G442" s="22" t="s">
        <v>248</v>
      </c>
      <c r="H442" s="22" t="s">
        <v>237</v>
      </c>
      <c r="I442" s="22" t="s">
        <v>309</v>
      </c>
      <c r="J442" s="17">
        <f>IFERROR(INDEX(Cost_Components!$K$2:$K$29,MATCH(E442,Cost_Components!$A$2:$A$29,0)),"")</f>
        <v>1</v>
      </c>
      <c r="K442" s="17">
        <f t="shared" si="60"/>
        <v>0.7811538461538462</v>
      </c>
      <c r="L442" s="17">
        <f>IFERROR(INDEX(Cost_Components!$S$2:$S$29,MATCH(E442,Cost_Components!$A$2:$A$29,0)),"")</f>
        <v>0.31</v>
      </c>
      <c r="M442" s="28">
        <f>IFERROR(INDEX(Cost_Components!$L$2:$L$29,MATCH(E442,Cost_Components!$A$2:$A$29,0)),"")</f>
        <v>1</v>
      </c>
      <c r="N442" s="29">
        <f>IFERROR(INDEX(Cost_Components!$P$2:$P$29,MATCH(E442,Cost_Components!$A$2:$A$29,0)),"")</f>
        <v>36.463998099999998</v>
      </c>
      <c r="O442" s="23">
        <f t="shared" si="61"/>
        <v>4774124.4280454302</v>
      </c>
      <c r="P442" s="23">
        <f t="shared" si="62"/>
        <v>4669129.6451035803</v>
      </c>
      <c r="Q442" s="23">
        <f t="shared" si="63"/>
        <v>52779091.697390296</v>
      </c>
      <c r="R442" s="23">
        <f t="shared" si="64"/>
        <v>135986123.74350002</v>
      </c>
      <c r="S442" s="23">
        <f t="shared" si="65"/>
        <v>83207032.046109736</v>
      </c>
      <c r="T442" s="16">
        <f>IFERROR(INDEX(Cost_Components!$R$2:$R$29,MATCH(E442,Cost_Components!$A$2:$A$29,0)),"")</f>
        <v>1</v>
      </c>
      <c r="U442" s="26">
        <f>IFERROR(INDEX(Cost_Components!$Q$2:$Q$29,MATCH(E442,Cost_Components!$A$2:$A$29,0)),"")</f>
        <v>2023</v>
      </c>
      <c r="V442" s="30">
        <f>1/(1+Calculation_Assumptions!$B$5)^(B442-Calculation_Assumptions!$B$2)</f>
        <v>0.49193373633950943</v>
      </c>
      <c r="W442" s="23">
        <f t="shared" si="66"/>
        <v>25963815.779302791</v>
      </c>
      <c r="X442" s="23">
        <f t="shared" si="67"/>
        <v>66896161.943466842</v>
      </c>
      <c r="Y442" s="23">
        <f t="shared" si="68"/>
        <v>40932346.164164059</v>
      </c>
      <c r="Z442" s="17">
        <f>IFERROR(INDEX(Cost_Components!$T$2:$T$29,MATCH(E442,Cost_Components!$A$2:$A$29,0)),"")</f>
        <v>0.8</v>
      </c>
      <c r="AA442" s="26">
        <f>IFERROR(INDEX(Cost_Components!$U$2:$U$29,MATCH(E442,Cost_Components!$A$2:$A$29,0)),"")</f>
        <v>2025</v>
      </c>
      <c r="AB442" s="26">
        <f>IFERROR(INDEX(Cost_Components!$V$2:$V$29,MATCH(E442,Cost_Components!$A$2:$A$29,0)),"")</f>
        <v>2050</v>
      </c>
      <c r="AC442" s="26">
        <f>IFERROR(INDEX(Cost_Components!$M$2:$M$29,MATCH(E442,Cost_Components!$A$2:$A$29,0)),"")</f>
        <v>30</v>
      </c>
      <c r="AD442" s="26">
        <f>IFERROR(INDEX(Cost_Components!$N$2:$N$29,MATCH(E442,Cost_Components!$A$2:$A$29,0)),"")</f>
        <v>95</v>
      </c>
      <c r="AE442" s="16" t="str">
        <f>IFERROR(INDEX(Cost_Components!$O$2:$O$29,MATCH(E442,Cost_Components!$A$2:$A$29,0)),"")</f>
        <v>Both</v>
      </c>
      <c r="AF442" s="11">
        <v>4774124.4280454302</v>
      </c>
      <c r="AG442" s="11">
        <v>4669129.6451035803</v>
      </c>
      <c r="AH442" s="23">
        <f t="shared" si="69"/>
        <v>1</v>
      </c>
    </row>
    <row r="443" spans="1:34" hidden="1">
      <c r="A443" t="s">
        <v>247</v>
      </c>
      <c r="B443" s="20">
        <v>2050</v>
      </c>
      <c r="C443" t="s">
        <v>247</v>
      </c>
      <c r="D443" t="s">
        <v>222</v>
      </c>
      <c r="E443" s="22" t="s">
        <v>343</v>
      </c>
      <c r="F443" s="22" t="s">
        <v>344</v>
      </c>
      <c r="G443" s="22" t="s">
        <v>248</v>
      </c>
      <c r="H443" s="22" t="s">
        <v>237</v>
      </c>
      <c r="I443" s="22" t="s">
        <v>309</v>
      </c>
      <c r="J443" s="17">
        <f>IFERROR(INDEX(Cost_Components!$K$2:$K$29,MATCH(E443,Cost_Components!$A$2:$A$29,0)),"")</f>
        <v>1</v>
      </c>
      <c r="K443" s="17">
        <f t="shared" si="60"/>
        <v>0.8</v>
      </c>
      <c r="L443" s="17">
        <f>IFERROR(INDEX(Cost_Components!$S$2:$S$29,MATCH(E443,Cost_Components!$A$2:$A$29,0)),"")</f>
        <v>0.31</v>
      </c>
      <c r="M443" s="28">
        <f>IFERROR(INDEX(Cost_Components!$L$2:$L$29,MATCH(E443,Cost_Components!$A$2:$A$29,0)),"")</f>
        <v>1</v>
      </c>
      <c r="N443" s="29">
        <f>IFERROR(INDEX(Cost_Components!$P$2:$P$29,MATCH(E443,Cost_Components!$A$2:$A$29,0)),"")</f>
        <v>36.463998099999998</v>
      </c>
      <c r="O443" s="23">
        <f t="shared" si="61"/>
        <v>4831929.0408274103</v>
      </c>
      <c r="P443" s="23">
        <f t="shared" si="62"/>
        <v>4720593.0574510703</v>
      </c>
      <c r="Q443" s="23">
        <f t="shared" si="63"/>
        <v>53360825.846108392</v>
      </c>
      <c r="R443" s="23">
        <f t="shared" si="64"/>
        <v>140953161.09125242</v>
      </c>
      <c r="S443" s="23">
        <f t="shared" si="65"/>
        <v>87592335.245144024</v>
      </c>
      <c r="T443" s="16">
        <f>IFERROR(INDEX(Cost_Components!$R$2:$R$29,MATCH(E443,Cost_Components!$A$2:$A$29,0)),"")</f>
        <v>1</v>
      </c>
      <c r="U443" s="26">
        <f>IFERROR(INDEX(Cost_Components!$Q$2:$Q$29,MATCH(E443,Cost_Components!$A$2:$A$29,0)),"")</f>
        <v>2023</v>
      </c>
      <c r="V443" s="30">
        <f>1/(1+Calculation_Assumptions!$B$5)^(B443-Calculation_Assumptions!$B$2)</f>
        <v>0.47760556926165965</v>
      </c>
      <c r="W443" s="23">
        <f t="shared" si="66"/>
        <v>25485427.604502879</v>
      </c>
      <c r="X443" s="23">
        <f t="shared" si="67"/>
        <v>67320014.742218032</v>
      </c>
      <c r="Y443" s="23">
        <f t="shared" si="68"/>
        <v>41834587.137715146</v>
      </c>
      <c r="Z443" s="17">
        <f>IFERROR(INDEX(Cost_Components!$T$2:$T$29,MATCH(E443,Cost_Components!$A$2:$A$29,0)),"")</f>
        <v>0.8</v>
      </c>
      <c r="AA443" s="26">
        <f>IFERROR(INDEX(Cost_Components!$U$2:$U$29,MATCH(E443,Cost_Components!$A$2:$A$29,0)),"")</f>
        <v>2025</v>
      </c>
      <c r="AB443" s="26">
        <f>IFERROR(INDEX(Cost_Components!$V$2:$V$29,MATCH(E443,Cost_Components!$A$2:$A$29,0)),"")</f>
        <v>2050</v>
      </c>
      <c r="AC443" s="26">
        <f>IFERROR(INDEX(Cost_Components!$M$2:$M$29,MATCH(E443,Cost_Components!$A$2:$A$29,0)),"")</f>
        <v>30</v>
      </c>
      <c r="AD443" s="26">
        <f>IFERROR(INDEX(Cost_Components!$N$2:$N$29,MATCH(E443,Cost_Components!$A$2:$A$29,0)),"")</f>
        <v>95</v>
      </c>
      <c r="AE443" s="16" t="str">
        <f>IFERROR(INDEX(Cost_Components!$O$2:$O$29,MATCH(E443,Cost_Components!$A$2:$A$29,0)),"")</f>
        <v>Both</v>
      </c>
      <c r="AF443" s="11">
        <v>4831929.0408274103</v>
      </c>
      <c r="AG443" s="11">
        <v>4720593.0574510703</v>
      </c>
      <c r="AH443" s="23">
        <f t="shared" si="69"/>
        <v>1</v>
      </c>
    </row>
    <row r="444" spans="1:34" hidden="1">
      <c r="A444" t="s">
        <v>250</v>
      </c>
      <c r="B444" s="20">
        <v>2025</v>
      </c>
      <c r="C444" t="s">
        <v>250</v>
      </c>
      <c r="D444" t="s">
        <v>254</v>
      </c>
      <c r="E444" s="22" t="s">
        <v>346</v>
      </c>
      <c r="F444" s="22" t="s">
        <v>347</v>
      </c>
      <c r="G444" s="22" t="s">
        <v>251</v>
      </c>
      <c r="H444" s="22" t="s">
        <v>237</v>
      </c>
      <c r="I444" s="22" t="s">
        <v>309</v>
      </c>
      <c r="J444" s="17">
        <f>IFERROR(INDEX(Cost_Components!$K$2:$K$29,MATCH(E444,Cost_Components!$A$2:$A$29,0)),"")</f>
        <v>1</v>
      </c>
      <c r="K444" s="17">
        <f t="shared" si="60"/>
        <v>0.32884615384615384</v>
      </c>
      <c r="L444" s="17">
        <f>IFERROR(INDEX(Cost_Components!$S$2:$S$29,MATCH(E444,Cost_Components!$A$2:$A$29,0)),"")</f>
        <v>0.31</v>
      </c>
      <c r="M444" s="28">
        <f>IFERROR(INDEX(Cost_Components!$L$2:$L$29,MATCH(E444,Cost_Components!$A$2:$A$29,0)),"")</f>
        <v>1</v>
      </c>
      <c r="N444" s="29">
        <f>IFERROR(INDEX(Cost_Components!$P$2:$P$29,MATCH(E444,Cost_Components!$A$2:$A$29,0)),"")</f>
        <v>50.857353529999997</v>
      </c>
      <c r="O444" s="23">
        <f t="shared" si="61"/>
        <v>753998.61439501797</v>
      </c>
      <c r="P444" s="23">
        <f t="shared" si="62"/>
        <v>753974.38322922599</v>
      </c>
      <c r="Q444" s="23">
        <f t="shared" si="63"/>
        <v>11886993.945740258</v>
      </c>
      <c r="R444" s="23">
        <f t="shared" si="64"/>
        <v>12610057.634566164</v>
      </c>
      <c r="S444" s="23">
        <f t="shared" si="65"/>
        <v>723063.68882590532</v>
      </c>
      <c r="T444" s="16">
        <f>IFERROR(INDEX(Cost_Components!$R$2:$R$29,MATCH(E444,Cost_Components!$A$2:$A$29,0)),"")</f>
        <v>1</v>
      </c>
      <c r="U444" s="26">
        <f>IFERROR(INDEX(Cost_Components!$Q$2:$Q$29,MATCH(E444,Cost_Components!$A$2:$A$29,0)),"")</f>
        <v>2023</v>
      </c>
      <c r="V444" s="30">
        <f>1/(1+Calculation_Assumptions!$B$5)^(B444-Calculation_Assumptions!$B$2)</f>
        <v>1</v>
      </c>
      <c r="W444" s="23">
        <f t="shared" si="66"/>
        <v>11886993.945740258</v>
      </c>
      <c r="X444" s="23">
        <f t="shared" si="67"/>
        <v>12610057.634566164</v>
      </c>
      <c r="Y444" s="23">
        <f t="shared" si="68"/>
        <v>723063.68882590532</v>
      </c>
      <c r="Z444" s="17">
        <f>IFERROR(INDEX(Cost_Components!$T$2:$T$29,MATCH(E444,Cost_Components!$A$2:$A$29,0)),"")</f>
        <v>0.8</v>
      </c>
      <c r="AA444" s="26">
        <f>IFERROR(INDEX(Cost_Components!$U$2:$U$29,MATCH(E444,Cost_Components!$A$2:$A$29,0)),"")</f>
        <v>2025</v>
      </c>
      <c r="AB444" s="26">
        <f>IFERROR(INDEX(Cost_Components!$V$2:$V$29,MATCH(E444,Cost_Components!$A$2:$A$29,0)),"")</f>
        <v>2050</v>
      </c>
      <c r="AC444" s="26">
        <f>IFERROR(INDEX(Cost_Components!$M$2:$M$29,MATCH(E444,Cost_Components!$A$2:$A$29,0)),"")</f>
        <v>5</v>
      </c>
      <c r="AD444" s="26">
        <f>IFERROR(INDEX(Cost_Components!$N$2:$N$29,MATCH(E444,Cost_Components!$A$2:$A$29,0)),"")</f>
        <v>39</v>
      </c>
      <c r="AE444" s="16" t="str">
        <f>IFERROR(INDEX(Cost_Components!$O$2:$O$29,MATCH(E444,Cost_Components!$A$2:$A$29,0)),"")</f>
        <v>Both</v>
      </c>
      <c r="AF444" s="11">
        <v>753998.61439501797</v>
      </c>
      <c r="AG444" s="11">
        <v>753974.38322922599</v>
      </c>
      <c r="AH444" s="23">
        <f t="shared" si="69"/>
        <v>1</v>
      </c>
    </row>
    <row r="445" spans="1:34" hidden="1">
      <c r="A445" t="s">
        <v>250</v>
      </c>
      <c r="B445" s="20">
        <v>2026</v>
      </c>
      <c r="C445" t="s">
        <v>250</v>
      </c>
      <c r="D445" t="s">
        <v>254</v>
      </c>
      <c r="E445" s="22" t="s">
        <v>346</v>
      </c>
      <c r="F445" s="22" t="s">
        <v>347</v>
      </c>
      <c r="G445" s="22" t="s">
        <v>251</v>
      </c>
      <c r="H445" s="22" t="s">
        <v>237</v>
      </c>
      <c r="I445" s="22" t="s">
        <v>309</v>
      </c>
      <c r="J445" s="17">
        <f>IFERROR(INDEX(Cost_Components!$K$2:$K$29,MATCH(E445,Cost_Components!$A$2:$A$29,0)),"")</f>
        <v>1</v>
      </c>
      <c r="K445" s="17">
        <f t="shared" si="60"/>
        <v>0.34769230769230769</v>
      </c>
      <c r="L445" s="17">
        <f>IFERROR(INDEX(Cost_Components!$S$2:$S$29,MATCH(E445,Cost_Components!$A$2:$A$29,0)),"")</f>
        <v>0.31</v>
      </c>
      <c r="M445" s="28">
        <f>IFERROR(INDEX(Cost_Components!$L$2:$L$29,MATCH(E445,Cost_Components!$A$2:$A$29,0)),"")</f>
        <v>1</v>
      </c>
      <c r="N445" s="29">
        <f>IFERROR(INDEX(Cost_Components!$P$2:$P$29,MATCH(E445,Cost_Components!$A$2:$A$29,0)),"")</f>
        <v>50.857353529999997</v>
      </c>
      <c r="O445" s="23">
        <f t="shared" si="61"/>
        <v>750186.52186984196</v>
      </c>
      <c r="P445" s="23">
        <f t="shared" si="62"/>
        <v>750115.92346971505</v>
      </c>
      <c r="Q445" s="23">
        <f t="shared" si="63"/>
        <v>11826162.319598334</v>
      </c>
      <c r="R445" s="23">
        <f t="shared" si="64"/>
        <v>13265331.171224141</v>
      </c>
      <c r="S445" s="23">
        <f t="shared" si="65"/>
        <v>1439168.8516258076</v>
      </c>
      <c r="T445" s="16">
        <f>IFERROR(INDEX(Cost_Components!$R$2:$R$29,MATCH(E445,Cost_Components!$A$2:$A$29,0)),"")</f>
        <v>1</v>
      </c>
      <c r="U445" s="26">
        <f>IFERROR(INDEX(Cost_Components!$Q$2:$Q$29,MATCH(E445,Cost_Components!$A$2:$A$29,0)),"")</f>
        <v>2023</v>
      </c>
      <c r="V445" s="30">
        <f>1/(1+Calculation_Assumptions!$B$5)^(B445-Calculation_Assumptions!$B$2)</f>
        <v>0.970873786407767</v>
      </c>
      <c r="W445" s="23">
        <f t="shared" si="66"/>
        <v>11481710.989901295</v>
      </c>
      <c r="X445" s="23">
        <f t="shared" si="67"/>
        <v>12878962.302159362</v>
      </c>
      <c r="Y445" s="23">
        <f t="shared" si="68"/>
        <v>1397251.3122580657</v>
      </c>
      <c r="Z445" s="17">
        <f>IFERROR(INDEX(Cost_Components!$T$2:$T$29,MATCH(E445,Cost_Components!$A$2:$A$29,0)),"")</f>
        <v>0.8</v>
      </c>
      <c r="AA445" s="26">
        <f>IFERROR(INDEX(Cost_Components!$U$2:$U$29,MATCH(E445,Cost_Components!$A$2:$A$29,0)),"")</f>
        <v>2025</v>
      </c>
      <c r="AB445" s="26">
        <f>IFERROR(INDEX(Cost_Components!$V$2:$V$29,MATCH(E445,Cost_Components!$A$2:$A$29,0)),"")</f>
        <v>2050</v>
      </c>
      <c r="AC445" s="26">
        <f>IFERROR(INDEX(Cost_Components!$M$2:$M$29,MATCH(E445,Cost_Components!$A$2:$A$29,0)),"")</f>
        <v>5</v>
      </c>
      <c r="AD445" s="26">
        <f>IFERROR(INDEX(Cost_Components!$N$2:$N$29,MATCH(E445,Cost_Components!$A$2:$A$29,0)),"")</f>
        <v>39</v>
      </c>
      <c r="AE445" s="16" t="str">
        <f>IFERROR(INDEX(Cost_Components!$O$2:$O$29,MATCH(E445,Cost_Components!$A$2:$A$29,0)),"")</f>
        <v>Both</v>
      </c>
      <c r="AF445" s="11">
        <v>750186.52186984196</v>
      </c>
      <c r="AG445" s="11">
        <v>750115.92346971505</v>
      </c>
      <c r="AH445" s="23">
        <f t="shared" si="69"/>
        <v>1</v>
      </c>
    </row>
    <row r="446" spans="1:34" hidden="1">
      <c r="A446" t="s">
        <v>250</v>
      </c>
      <c r="B446" s="20">
        <v>2027</v>
      </c>
      <c r="C446" t="s">
        <v>250</v>
      </c>
      <c r="D446" t="s">
        <v>254</v>
      </c>
      <c r="E446" s="22" t="s">
        <v>346</v>
      </c>
      <c r="F446" s="22" t="s">
        <v>347</v>
      </c>
      <c r="G446" s="22" t="s">
        <v>251</v>
      </c>
      <c r="H446" s="22" t="s">
        <v>237</v>
      </c>
      <c r="I446" s="22" t="s">
        <v>309</v>
      </c>
      <c r="J446" s="17">
        <f>IFERROR(INDEX(Cost_Components!$K$2:$K$29,MATCH(E446,Cost_Components!$A$2:$A$29,0)),"")</f>
        <v>1</v>
      </c>
      <c r="K446" s="17">
        <f t="shared" si="60"/>
        <v>0.36653846153846154</v>
      </c>
      <c r="L446" s="17">
        <f>IFERROR(INDEX(Cost_Components!$S$2:$S$29,MATCH(E446,Cost_Components!$A$2:$A$29,0)),"")</f>
        <v>0.31</v>
      </c>
      <c r="M446" s="28">
        <f>IFERROR(INDEX(Cost_Components!$L$2:$L$29,MATCH(E446,Cost_Components!$A$2:$A$29,0)),"")</f>
        <v>1</v>
      </c>
      <c r="N446" s="29">
        <f>IFERROR(INDEX(Cost_Components!$P$2:$P$29,MATCH(E446,Cost_Components!$A$2:$A$29,0)),"")</f>
        <v>50.857353529999997</v>
      </c>
      <c r="O446" s="23">
        <f t="shared" si="61"/>
        <v>747014.12719749101</v>
      </c>
      <c r="P446" s="23">
        <f t="shared" si="62"/>
        <v>746877.01961228298</v>
      </c>
      <c r="Q446" s="23">
        <f t="shared" si="63"/>
        <v>11775098.475254932</v>
      </c>
      <c r="R446" s="23">
        <f t="shared" si="64"/>
        <v>13925221.909816997</v>
      </c>
      <c r="S446" s="23">
        <f t="shared" si="65"/>
        <v>2150123.4345620647</v>
      </c>
      <c r="T446" s="16">
        <f>IFERROR(INDEX(Cost_Components!$R$2:$R$29,MATCH(E446,Cost_Components!$A$2:$A$29,0)),"")</f>
        <v>1</v>
      </c>
      <c r="U446" s="26">
        <f>IFERROR(INDEX(Cost_Components!$Q$2:$Q$29,MATCH(E446,Cost_Components!$A$2:$A$29,0)),"")</f>
        <v>2023</v>
      </c>
      <c r="V446" s="30">
        <f>1/(1+Calculation_Assumptions!$B$5)^(B446-Calculation_Assumptions!$B$2)</f>
        <v>0.94259590913375435</v>
      </c>
      <c r="W446" s="23">
        <f t="shared" si="66"/>
        <v>11099159.652422408</v>
      </c>
      <c r="X446" s="23">
        <f t="shared" si="67"/>
        <v>13125857.205973227</v>
      </c>
      <c r="Y446" s="23">
        <f t="shared" si="68"/>
        <v>2026697.5535508199</v>
      </c>
      <c r="Z446" s="17">
        <f>IFERROR(INDEX(Cost_Components!$T$2:$T$29,MATCH(E446,Cost_Components!$A$2:$A$29,0)),"")</f>
        <v>0.8</v>
      </c>
      <c r="AA446" s="26">
        <f>IFERROR(INDEX(Cost_Components!$U$2:$U$29,MATCH(E446,Cost_Components!$A$2:$A$29,0)),"")</f>
        <v>2025</v>
      </c>
      <c r="AB446" s="26">
        <f>IFERROR(INDEX(Cost_Components!$V$2:$V$29,MATCH(E446,Cost_Components!$A$2:$A$29,0)),"")</f>
        <v>2050</v>
      </c>
      <c r="AC446" s="26">
        <f>IFERROR(INDEX(Cost_Components!$M$2:$M$29,MATCH(E446,Cost_Components!$A$2:$A$29,0)),"")</f>
        <v>5</v>
      </c>
      <c r="AD446" s="26">
        <f>IFERROR(INDEX(Cost_Components!$N$2:$N$29,MATCH(E446,Cost_Components!$A$2:$A$29,0)),"")</f>
        <v>39</v>
      </c>
      <c r="AE446" s="16" t="str">
        <f>IFERROR(INDEX(Cost_Components!$O$2:$O$29,MATCH(E446,Cost_Components!$A$2:$A$29,0)),"")</f>
        <v>Both</v>
      </c>
      <c r="AF446" s="11">
        <v>747014.12719749101</v>
      </c>
      <c r="AG446" s="11">
        <v>746877.01961228298</v>
      </c>
      <c r="AH446" s="23">
        <f t="shared" si="69"/>
        <v>1</v>
      </c>
    </row>
    <row r="447" spans="1:34" hidden="1">
      <c r="A447" t="s">
        <v>250</v>
      </c>
      <c r="B447" s="20">
        <v>2028</v>
      </c>
      <c r="C447" t="s">
        <v>250</v>
      </c>
      <c r="D447" t="s">
        <v>254</v>
      </c>
      <c r="E447" s="22" t="s">
        <v>346</v>
      </c>
      <c r="F447" s="22" t="s">
        <v>347</v>
      </c>
      <c r="G447" s="22" t="s">
        <v>251</v>
      </c>
      <c r="H447" s="22" t="s">
        <v>237</v>
      </c>
      <c r="I447" s="22" t="s">
        <v>309</v>
      </c>
      <c r="J447" s="17">
        <f>IFERROR(INDEX(Cost_Components!$K$2:$K$29,MATCH(E447,Cost_Components!$A$2:$A$29,0)),"")</f>
        <v>1</v>
      </c>
      <c r="K447" s="17">
        <f t="shared" si="60"/>
        <v>0.38538461538461538</v>
      </c>
      <c r="L447" s="17">
        <f>IFERROR(INDEX(Cost_Components!$S$2:$S$29,MATCH(E447,Cost_Components!$A$2:$A$29,0)),"")</f>
        <v>0.31</v>
      </c>
      <c r="M447" s="28">
        <f>IFERROR(INDEX(Cost_Components!$L$2:$L$29,MATCH(E447,Cost_Components!$A$2:$A$29,0)),"")</f>
        <v>1</v>
      </c>
      <c r="N447" s="29">
        <f>IFERROR(INDEX(Cost_Components!$P$2:$P$29,MATCH(E447,Cost_Components!$A$2:$A$29,0)),"")</f>
        <v>50.857353529999997</v>
      </c>
      <c r="O447" s="23">
        <f t="shared" si="61"/>
        <v>743918.71196392504</v>
      </c>
      <c r="P447" s="23">
        <f t="shared" si="62"/>
        <v>743696.94955432601</v>
      </c>
      <c r="Q447" s="23">
        <f t="shared" si="63"/>
        <v>11724962.191626748</v>
      </c>
      <c r="R447" s="23">
        <f t="shared" si="64"/>
        <v>14580540.156075168</v>
      </c>
      <c r="S447" s="23">
        <f t="shared" si="65"/>
        <v>2855577.9644484203</v>
      </c>
      <c r="T447" s="16">
        <f>IFERROR(INDEX(Cost_Components!$R$2:$R$29,MATCH(E447,Cost_Components!$A$2:$A$29,0)),"")</f>
        <v>1</v>
      </c>
      <c r="U447" s="26">
        <f>IFERROR(INDEX(Cost_Components!$Q$2:$Q$29,MATCH(E447,Cost_Components!$A$2:$A$29,0)),"")</f>
        <v>2023</v>
      </c>
      <c r="V447" s="30">
        <f>1/(1+Calculation_Assumptions!$B$5)^(B447-Calculation_Assumptions!$B$2)</f>
        <v>0.91514165935315961</v>
      </c>
      <c r="W447" s="23">
        <f t="shared" si="66"/>
        <v>10730001.355898362</v>
      </c>
      <c r="X447" s="23">
        <f t="shared" si="67"/>
        <v>13343259.712696007</v>
      </c>
      <c r="Y447" s="23">
        <f t="shared" si="68"/>
        <v>2613258.3567976453</v>
      </c>
      <c r="Z447" s="17">
        <f>IFERROR(INDEX(Cost_Components!$T$2:$T$29,MATCH(E447,Cost_Components!$A$2:$A$29,0)),"")</f>
        <v>0.8</v>
      </c>
      <c r="AA447" s="26">
        <f>IFERROR(INDEX(Cost_Components!$U$2:$U$29,MATCH(E447,Cost_Components!$A$2:$A$29,0)),"")</f>
        <v>2025</v>
      </c>
      <c r="AB447" s="26">
        <f>IFERROR(INDEX(Cost_Components!$V$2:$V$29,MATCH(E447,Cost_Components!$A$2:$A$29,0)),"")</f>
        <v>2050</v>
      </c>
      <c r="AC447" s="26">
        <f>IFERROR(INDEX(Cost_Components!$M$2:$M$29,MATCH(E447,Cost_Components!$A$2:$A$29,0)),"")</f>
        <v>5</v>
      </c>
      <c r="AD447" s="26">
        <f>IFERROR(INDEX(Cost_Components!$N$2:$N$29,MATCH(E447,Cost_Components!$A$2:$A$29,0)),"")</f>
        <v>39</v>
      </c>
      <c r="AE447" s="16" t="str">
        <f>IFERROR(INDEX(Cost_Components!$O$2:$O$29,MATCH(E447,Cost_Components!$A$2:$A$29,0)),"")</f>
        <v>Both</v>
      </c>
      <c r="AF447" s="11">
        <v>743918.71196392504</v>
      </c>
      <c r="AG447" s="11">
        <v>743696.94955432601</v>
      </c>
      <c r="AH447" s="23">
        <f t="shared" si="69"/>
        <v>1</v>
      </c>
    </row>
    <row r="448" spans="1:34" hidden="1">
      <c r="A448" t="s">
        <v>250</v>
      </c>
      <c r="B448" s="20">
        <v>2029</v>
      </c>
      <c r="C448" t="s">
        <v>250</v>
      </c>
      <c r="D448" t="s">
        <v>254</v>
      </c>
      <c r="E448" s="22" t="s">
        <v>346</v>
      </c>
      <c r="F448" s="22" t="s">
        <v>347</v>
      </c>
      <c r="G448" s="22" t="s">
        <v>251</v>
      </c>
      <c r="H448" s="22" t="s">
        <v>237</v>
      </c>
      <c r="I448" s="22" t="s">
        <v>309</v>
      </c>
      <c r="J448" s="17">
        <f>IFERROR(INDEX(Cost_Components!$K$2:$K$29,MATCH(E448,Cost_Components!$A$2:$A$29,0)),"")</f>
        <v>1</v>
      </c>
      <c r="K448" s="17">
        <f t="shared" si="60"/>
        <v>0.40423076923076923</v>
      </c>
      <c r="L448" s="17">
        <f>IFERROR(INDEX(Cost_Components!$S$2:$S$29,MATCH(E448,Cost_Components!$A$2:$A$29,0)),"")</f>
        <v>0.31</v>
      </c>
      <c r="M448" s="28">
        <f>IFERROR(INDEX(Cost_Components!$L$2:$L$29,MATCH(E448,Cost_Components!$A$2:$A$29,0)),"")</f>
        <v>1</v>
      </c>
      <c r="N448" s="29">
        <f>IFERROR(INDEX(Cost_Components!$P$2:$P$29,MATCH(E448,Cost_Components!$A$2:$A$29,0)),"")</f>
        <v>50.857353529999997</v>
      </c>
      <c r="O448" s="23">
        <f t="shared" si="61"/>
        <v>740812.20355106401</v>
      </c>
      <c r="P448" s="23">
        <f t="shared" si="62"/>
        <v>740489.36417771794</v>
      </c>
      <c r="Q448" s="23">
        <f t="shared" si="63"/>
        <v>11674392.107549246</v>
      </c>
      <c r="R448" s="23">
        <f t="shared" si="64"/>
        <v>15229696.650091099</v>
      </c>
      <c r="S448" s="23">
        <f t="shared" si="65"/>
        <v>3555304.5425418522</v>
      </c>
      <c r="T448" s="16">
        <f>IFERROR(INDEX(Cost_Components!$R$2:$R$29,MATCH(E448,Cost_Components!$A$2:$A$29,0)),"")</f>
        <v>1</v>
      </c>
      <c r="U448" s="26">
        <f>IFERROR(INDEX(Cost_Components!$Q$2:$Q$29,MATCH(E448,Cost_Components!$A$2:$A$29,0)),"")</f>
        <v>2023</v>
      </c>
      <c r="V448" s="30">
        <f>1/(1+Calculation_Assumptions!$B$5)^(B448-Calculation_Assumptions!$B$2)</f>
        <v>0.888487047915689</v>
      </c>
      <c r="W448" s="23">
        <f t="shared" si="66"/>
        <v>10372546.179846648</v>
      </c>
      <c r="X448" s="23">
        <f t="shared" si="67"/>
        <v>13531388.217290899</v>
      </c>
      <c r="Y448" s="23">
        <f t="shared" si="68"/>
        <v>3158842.0374442493</v>
      </c>
      <c r="Z448" s="17">
        <f>IFERROR(INDEX(Cost_Components!$T$2:$T$29,MATCH(E448,Cost_Components!$A$2:$A$29,0)),"")</f>
        <v>0.8</v>
      </c>
      <c r="AA448" s="26">
        <f>IFERROR(INDEX(Cost_Components!$U$2:$U$29,MATCH(E448,Cost_Components!$A$2:$A$29,0)),"")</f>
        <v>2025</v>
      </c>
      <c r="AB448" s="26">
        <f>IFERROR(INDEX(Cost_Components!$V$2:$V$29,MATCH(E448,Cost_Components!$A$2:$A$29,0)),"")</f>
        <v>2050</v>
      </c>
      <c r="AC448" s="26">
        <f>IFERROR(INDEX(Cost_Components!$M$2:$M$29,MATCH(E448,Cost_Components!$A$2:$A$29,0)),"")</f>
        <v>5</v>
      </c>
      <c r="AD448" s="26">
        <f>IFERROR(INDEX(Cost_Components!$N$2:$N$29,MATCH(E448,Cost_Components!$A$2:$A$29,0)),"")</f>
        <v>39</v>
      </c>
      <c r="AE448" s="16" t="str">
        <f>IFERROR(INDEX(Cost_Components!$O$2:$O$29,MATCH(E448,Cost_Components!$A$2:$A$29,0)),"")</f>
        <v>Both</v>
      </c>
      <c r="AF448" s="11">
        <v>740812.20355106401</v>
      </c>
      <c r="AG448" s="11">
        <v>740489.36417771794</v>
      </c>
      <c r="AH448" s="23">
        <f t="shared" si="69"/>
        <v>1</v>
      </c>
    </row>
    <row r="449" spans="1:34" hidden="1">
      <c r="A449" t="s">
        <v>250</v>
      </c>
      <c r="B449" s="20">
        <v>2030</v>
      </c>
      <c r="C449" t="s">
        <v>250</v>
      </c>
      <c r="D449" t="s">
        <v>254</v>
      </c>
      <c r="E449" s="22" t="s">
        <v>346</v>
      </c>
      <c r="F449" s="22" t="s">
        <v>347</v>
      </c>
      <c r="G449" s="22" t="s">
        <v>251</v>
      </c>
      <c r="H449" s="22" t="s">
        <v>237</v>
      </c>
      <c r="I449" s="22" t="s">
        <v>309</v>
      </c>
      <c r="J449" s="17">
        <f>IFERROR(INDEX(Cost_Components!$K$2:$K$29,MATCH(E449,Cost_Components!$A$2:$A$29,0)),"")</f>
        <v>1</v>
      </c>
      <c r="K449" s="17">
        <f t="shared" si="60"/>
        <v>0.42307692307692307</v>
      </c>
      <c r="L449" s="17">
        <f>IFERROR(INDEX(Cost_Components!$S$2:$S$29,MATCH(E449,Cost_Components!$A$2:$A$29,0)),"")</f>
        <v>0.31</v>
      </c>
      <c r="M449" s="28">
        <f>IFERROR(INDEX(Cost_Components!$L$2:$L$29,MATCH(E449,Cost_Components!$A$2:$A$29,0)),"")</f>
        <v>1</v>
      </c>
      <c r="N449" s="29">
        <f>IFERROR(INDEX(Cost_Components!$P$2:$P$29,MATCH(E449,Cost_Components!$A$2:$A$29,0)),"")</f>
        <v>50.857353529999997</v>
      </c>
      <c r="O449" s="23">
        <f t="shared" si="61"/>
        <v>737984.962459762</v>
      </c>
      <c r="P449" s="23">
        <f t="shared" si="62"/>
        <v>737546.38586985797</v>
      </c>
      <c r="Q449" s="23">
        <f t="shared" si="63"/>
        <v>11627993.760196719</v>
      </c>
      <c r="R449" s="23">
        <f t="shared" si="64"/>
        <v>15878907.05738611</v>
      </c>
      <c r="S449" s="23">
        <f t="shared" si="65"/>
        <v>4250913.2971893903</v>
      </c>
      <c r="T449" s="16">
        <f>IFERROR(INDEX(Cost_Components!$R$2:$R$29,MATCH(E449,Cost_Components!$A$2:$A$29,0)),"")</f>
        <v>1</v>
      </c>
      <c r="U449" s="26">
        <f>IFERROR(INDEX(Cost_Components!$Q$2:$Q$29,MATCH(E449,Cost_Components!$A$2:$A$29,0)),"")</f>
        <v>2023</v>
      </c>
      <c r="V449" s="30">
        <f>1/(1+Calculation_Assumptions!$B$5)^(B449-Calculation_Assumptions!$B$2)</f>
        <v>0.86260878438416411</v>
      </c>
      <c r="W449" s="23">
        <f t="shared" si="66"/>
        <v>10030409.562309938</v>
      </c>
      <c r="X449" s="23">
        <f t="shared" si="67"/>
        <v>13697284.714120956</v>
      </c>
      <c r="Y449" s="23">
        <f t="shared" si="68"/>
        <v>3666875.1518110191</v>
      </c>
      <c r="Z449" s="17">
        <f>IFERROR(INDEX(Cost_Components!$T$2:$T$29,MATCH(E449,Cost_Components!$A$2:$A$29,0)),"")</f>
        <v>0.8</v>
      </c>
      <c r="AA449" s="26">
        <f>IFERROR(INDEX(Cost_Components!$U$2:$U$29,MATCH(E449,Cost_Components!$A$2:$A$29,0)),"")</f>
        <v>2025</v>
      </c>
      <c r="AB449" s="26">
        <f>IFERROR(INDEX(Cost_Components!$V$2:$V$29,MATCH(E449,Cost_Components!$A$2:$A$29,0)),"")</f>
        <v>2050</v>
      </c>
      <c r="AC449" s="26">
        <f>IFERROR(INDEX(Cost_Components!$M$2:$M$29,MATCH(E449,Cost_Components!$A$2:$A$29,0)),"")</f>
        <v>5</v>
      </c>
      <c r="AD449" s="26">
        <f>IFERROR(INDEX(Cost_Components!$N$2:$N$29,MATCH(E449,Cost_Components!$A$2:$A$29,0)),"")</f>
        <v>39</v>
      </c>
      <c r="AE449" s="16" t="str">
        <f>IFERROR(INDEX(Cost_Components!$O$2:$O$29,MATCH(E449,Cost_Components!$A$2:$A$29,0)),"")</f>
        <v>Both</v>
      </c>
      <c r="AF449" s="11">
        <v>737984.962459762</v>
      </c>
      <c r="AG449" s="11">
        <v>737546.38586985797</v>
      </c>
      <c r="AH449" s="23">
        <f t="shared" si="69"/>
        <v>1</v>
      </c>
    </row>
    <row r="450" spans="1:34" hidden="1">
      <c r="A450" t="s">
        <v>250</v>
      </c>
      <c r="B450" s="20">
        <v>2031</v>
      </c>
      <c r="C450" t="s">
        <v>250</v>
      </c>
      <c r="D450" t="s">
        <v>254</v>
      </c>
      <c r="E450" s="22" t="s">
        <v>346</v>
      </c>
      <c r="F450" s="22" t="s">
        <v>347</v>
      </c>
      <c r="G450" s="22" t="s">
        <v>251</v>
      </c>
      <c r="H450" s="22" t="s">
        <v>237</v>
      </c>
      <c r="I450" s="22" t="s">
        <v>309</v>
      </c>
      <c r="J450" s="17">
        <f>IFERROR(INDEX(Cost_Components!$K$2:$K$29,MATCH(E450,Cost_Components!$A$2:$A$29,0)),"")</f>
        <v>1</v>
      </c>
      <c r="K450" s="17">
        <f t="shared" ref="K450:K513" si="70">IF(OR(L450="",Z450="",AA450="",AB450=""),"",IF(B450&lt;AA450,L450,IF(B450&gt;AB450,Z450,L450+(Z450-L450)*MIN(MAX((B450-AA450+1)/MAX(AB450-AA450+1,1),0),1))))</f>
        <v>0.44192307692307692</v>
      </c>
      <c r="L450" s="17">
        <f>IFERROR(INDEX(Cost_Components!$S$2:$S$29,MATCH(E450,Cost_Components!$A$2:$A$29,0)),"")</f>
        <v>0.31</v>
      </c>
      <c r="M450" s="28">
        <f>IFERROR(INDEX(Cost_Components!$L$2:$L$29,MATCH(E450,Cost_Components!$A$2:$A$29,0)),"")</f>
        <v>1</v>
      </c>
      <c r="N450" s="29">
        <f>IFERROR(INDEX(Cost_Components!$P$2:$P$29,MATCH(E450,Cost_Components!$A$2:$A$29,0)),"")</f>
        <v>50.857353529999997</v>
      </c>
      <c r="O450" s="23">
        <f t="shared" ref="O450:O513" si="71">AF450*J450</f>
        <v>735821.16059494996</v>
      </c>
      <c r="P450" s="23">
        <f t="shared" ref="P450:P513" si="72">AG450*J450</f>
        <v>735253.18521815096</v>
      </c>
      <c r="Q450" s="23">
        <f t="shared" ref="Q450:Q513" si="73">P450*L450*M450*N450</f>
        <v>11591839.664156403</v>
      </c>
      <c r="R450" s="23">
        <f t="shared" ref="R450:R513" si="74">O450*K450*M450*N450</f>
        <v>16537608.660468416</v>
      </c>
      <c r="S450" s="23">
        <f t="shared" ref="S450:S513" si="75">R450-Q450</f>
        <v>4945768.9963120129</v>
      </c>
      <c r="T450" s="16">
        <f>IFERROR(INDEX(Cost_Components!$R$2:$R$29,MATCH(E450,Cost_Components!$A$2:$A$29,0)),"")</f>
        <v>1</v>
      </c>
      <c r="U450" s="26">
        <f>IFERROR(INDEX(Cost_Components!$Q$2:$Q$29,MATCH(E450,Cost_Components!$A$2:$A$29,0)),"")</f>
        <v>2023</v>
      </c>
      <c r="V450" s="30">
        <f>1/(1+Calculation_Assumptions!$B$5)^(B450-Calculation_Assumptions!$B$2)</f>
        <v>0.83748425668365445</v>
      </c>
      <c r="W450" s="23">
        <f t="shared" ref="W450:W513" si="76">Q450*V450</f>
        <v>9707983.2247321289</v>
      </c>
      <c r="X450" s="23">
        <f t="shared" ref="X450:X513" si="77">R450*V450</f>
        <v>13849986.896337558</v>
      </c>
      <c r="Y450" s="23">
        <f t="shared" ref="Y450:Y513" si="78">S450*V450</f>
        <v>4142003.6716054296</v>
      </c>
      <c r="Z450" s="17">
        <f>IFERROR(INDEX(Cost_Components!$T$2:$T$29,MATCH(E450,Cost_Components!$A$2:$A$29,0)),"")</f>
        <v>0.8</v>
      </c>
      <c r="AA450" s="26">
        <f>IFERROR(INDEX(Cost_Components!$U$2:$U$29,MATCH(E450,Cost_Components!$A$2:$A$29,0)),"")</f>
        <v>2025</v>
      </c>
      <c r="AB450" s="26">
        <f>IFERROR(INDEX(Cost_Components!$V$2:$V$29,MATCH(E450,Cost_Components!$A$2:$A$29,0)),"")</f>
        <v>2050</v>
      </c>
      <c r="AC450" s="26">
        <f>IFERROR(INDEX(Cost_Components!$M$2:$M$29,MATCH(E450,Cost_Components!$A$2:$A$29,0)),"")</f>
        <v>5</v>
      </c>
      <c r="AD450" s="26">
        <f>IFERROR(INDEX(Cost_Components!$N$2:$N$29,MATCH(E450,Cost_Components!$A$2:$A$29,0)),"")</f>
        <v>39</v>
      </c>
      <c r="AE450" s="16" t="str">
        <f>IFERROR(INDEX(Cost_Components!$O$2:$O$29,MATCH(E450,Cost_Components!$A$2:$A$29,0)),"")</f>
        <v>Both</v>
      </c>
      <c r="AF450" s="11">
        <v>735821.16059494996</v>
      </c>
      <c r="AG450" s="11">
        <v>735253.18521815096</v>
      </c>
      <c r="AH450" s="23">
        <f t="shared" ref="AH450:AH513" si="79">IF(H450="shared-count-once",COUNTIFS($A$2:$A$1457,A450,$B$2:$B$1457,B450,$E$2:$E$1457,E450),1)</f>
        <v>1</v>
      </c>
    </row>
    <row r="451" spans="1:34" hidden="1">
      <c r="A451" t="s">
        <v>250</v>
      </c>
      <c r="B451" s="20">
        <v>2032</v>
      </c>
      <c r="C451" t="s">
        <v>250</v>
      </c>
      <c r="D451" t="s">
        <v>254</v>
      </c>
      <c r="E451" s="22" t="s">
        <v>346</v>
      </c>
      <c r="F451" s="22" t="s">
        <v>347</v>
      </c>
      <c r="G451" s="22" t="s">
        <v>251</v>
      </c>
      <c r="H451" s="22" t="s">
        <v>237</v>
      </c>
      <c r="I451" s="22" t="s">
        <v>309</v>
      </c>
      <c r="J451" s="17">
        <f>IFERROR(INDEX(Cost_Components!$K$2:$K$29,MATCH(E451,Cost_Components!$A$2:$A$29,0)),"")</f>
        <v>1</v>
      </c>
      <c r="K451" s="17">
        <f t="shared" si="70"/>
        <v>0.46076923076923082</v>
      </c>
      <c r="L451" s="17">
        <f>IFERROR(INDEX(Cost_Components!$S$2:$S$29,MATCH(E451,Cost_Components!$A$2:$A$29,0)),"")</f>
        <v>0.31</v>
      </c>
      <c r="M451" s="28">
        <f>IFERROR(INDEX(Cost_Components!$L$2:$L$29,MATCH(E451,Cost_Components!$A$2:$A$29,0)),"")</f>
        <v>1</v>
      </c>
      <c r="N451" s="29">
        <f>IFERROR(INDEX(Cost_Components!$P$2:$P$29,MATCH(E451,Cost_Components!$A$2:$A$29,0)),"")</f>
        <v>50.857353529999997</v>
      </c>
      <c r="O451" s="23">
        <f t="shared" si="71"/>
        <v>734106.82242100697</v>
      </c>
      <c r="P451" s="23">
        <f t="shared" si="72"/>
        <v>733397.267943313</v>
      </c>
      <c r="Q451" s="23">
        <f t="shared" si="73"/>
        <v>11562579.681456054</v>
      </c>
      <c r="R451" s="23">
        <f t="shared" si="74"/>
        <v>17202694.913687233</v>
      </c>
      <c r="S451" s="23">
        <f t="shared" si="75"/>
        <v>5640115.2322311793</v>
      </c>
      <c r="T451" s="16">
        <f>IFERROR(INDEX(Cost_Components!$R$2:$R$29,MATCH(E451,Cost_Components!$A$2:$A$29,0)),"")</f>
        <v>1</v>
      </c>
      <c r="U451" s="26">
        <f>IFERROR(INDEX(Cost_Components!$Q$2:$Q$29,MATCH(E451,Cost_Components!$A$2:$A$29,0)),"")</f>
        <v>2023</v>
      </c>
      <c r="V451" s="30">
        <f>1/(1+Calculation_Assumptions!$B$5)^(B451-Calculation_Assumptions!$B$2)</f>
        <v>0.81309151134335378</v>
      </c>
      <c r="W451" s="23">
        <f t="shared" si="76"/>
        <v>9401435.3882230576</v>
      </c>
      <c r="X451" s="23">
        <f t="shared" si="77"/>
        <v>13987365.206548577</v>
      </c>
      <c r="Y451" s="23">
        <f t="shared" si="78"/>
        <v>4585929.8183255205</v>
      </c>
      <c r="Z451" s="17">
        <f>IFERROR(INDEX(Cost_Components!$T$2:$T$29,MATCH(E451,Cost_Components!$A$2:$A$29,0)),"")</f>
        <v>0.8</v>
      </c>
      <c r="AA451" s="26">
        <f>IFERROR(INDEX(Cost_Components!$U$2:$U$29,MATCH(E451,Cost_Components!$A$2:$A$29,0)),"")</f>
        <v>2025</v>
      </c>
      <c r="AB451" s="26">
        <f>IFERROR(INDEX(Cost_Components!$V$2:$V$29,MATCH(E451,Cost_Components!$A$2:$A$29,0)),"")</f>
        <v>2050</v>
      </c>
      <c r="AC451" s="26">
        <f>IFERROR(INDEX(Cost_Components!$M$2:$M$29,MATCH(E451,Cost_Components!$A$2:$A$29,0)),"")</f>
        <v>5</v>
      </c>
      <c r="AD451" s="26">
        <f>IFERROR(INDEX(Cost_Components!$N$2:$N$29,MATCH(E451,Cost_Components!$A$2:$A$29,0)),"")</f>
        <v>39</v>
      </c>
      <c r="AE451" s="16" t="str">
        <f>IFERROR(INDEX(Cost_Components!$O$2:$O$29,MATCH(E451,Cost_Components!$A$2:$A$29,0)),"")</f>
        <v>Both</v>
      </c>
      <c r="AF451" s="11">
        <v>734106.82242100697</v>
      </c>
      <c r="AG451" s="11">
        <v>733397.267943313</v>
      </c>
      <c r="AH451" s="23">
        <f t="shared" si="79"/>
        <v>1</v>
      </c>
    </row>
    <row r="452" spans="1:34" hidden="1">
      <c r="A452" t="s">
        <v>250</v>
      </c>
      <c r="B452" s="20">
        <v>2033</v>
      </c>
      <c r="C452" t="s">
        <v>250</v>
      </c>
      <c r="D452" t="s">
        <v>254</v>
      </c>
      <c r="E452" s="22" t="s">
        <v>346</v>
      </c>
      <c r="F452" s="22" t="s">
        <v>347</v>
      </c>
      <c r="G452" s="22" t="s">
        <v>251</v>
      </c>
      <c r="H452" s="22" t="s">
        <v>237</v>
      </c>
      <c r="I452" s="22" t="s">
        <v>309</v>
      </c>
      <c r="J452" s="17">
        <f>IFERROR(INDEX(Cost_Components!$K$2:$K$29,MATCH(E452,Cost_Components!$A$2:$A$29,0)),"")</f>
        <v>1</v>
      </c>
      <c r="K452" s="17">
        <f t="shared" si="70"/>
        <v>0.47961538461538467</v>
      </c>
      <c r="L452" s="17">
        <f>IFERROR(INDEX(Cost_Components!$S$2:$S$29,MATCH(E452,Cost_Components!$A$2:$A$29,0)),"")</f>
        <v>0.31</v>
      </c>
      <c r="M452" s="28">
        <f>IFERROR(INDEX(Cost_Components!$L$2:$L$29,MATCH(E452,Cost_Components!$A$2:$A$29,0)),"")</f>
        <v>1</v>
      </c>
      <c r="N452" s="29">
        <f>IFERROR(INDEX(Cost_Components!$P$2:$P$29,MATCH(E452,Cost_Components!$A$2:$A$29,0)),"")</f>
        <v>50.857353529999997</v>
      </c>
      <c r="O452" s="23">
        <f t="shared" si="71"/>
        <v>732391.65239597496</v>
      </c>
      <c r="P452" s="23">
        <f t="shared" si="72"/>
        <v>731529.96033375803</v>
      </c>
      <c r="Q452" s="23">
        <f t="shared" si="73"/>
        <v>11533140.12124905</v>
      </c>
      <c r="R452" s="23">
        <f t="shared" si="74"/>
        <v>17864474.608399518</v>
      </c>
      <c r="S452" s="23">
        <f t="shared" si="75"/>
        <v>6331334.4871504679</v>
      </c>
      <c r="T452" s="16">
        <f>IFERROR(INDEX(Cost_Components!$R$2:$R$29,MATCH(E452,Cost_Components!$A$2:$A$29,0)),"")</f>
        <v>1</v>
      </c>
      <c r="U452" s="26">
        <f>IFERROR(INDEX(Cost_Components!$Q$2:$Q$29,MATCH(E452,Cost_Components!$A$2:$A$29,0)),"")</f>
        <v>2023</v>
      </c>
      <c r="V452" s="30">
        <f>1/(1+Calculation_Assumptions!$B$5)^(B452-Calculation_Assumptions!$B$2)</f>
        <v>0.78940923431393573</v>
      </c>
      <c r="W452" s="23">
        <f t="shared" si="76"/>
        <v>9104367.3123505451</v>
      </c>
      <c r="X452" s="23">
        <f t="shared" si="77"/>
        <v>14102381.22203741</v>
      </c>
      <c r="Y452" s="23">
        <f t="shared" si="78"/>
        <v>4998013.9096868662</v>
      </c>
      <c r="Z452" s="17">
        <f>IFERROR(INDEX(Cost_Components!$T$2:$T$29,MATCH(E452,Cost_Components!$A$2:$A$29,0)),"")</f>
        <v>0.8</v>
      </c>
      <c r="AA452" s="26">
        <f>IFERROR(INDEX(Cost_Components!$U$2:$U$29,MATCH(E452,Cost_Components!$A$2:$A$29,0)),"")</f>
        <v>2025</v>
      </c>
      <c r="AB452" s="26">
        <f>IFERROR(INDEX(Cost_Components!$V$2:$V$29,MATCH(E452,Cost_Components!$A$2:$A$29,0)),"")</f>
        <v>2050</v>
      </c>
      <c r="AC452" s="26">
        <f>IFERROR(INDEX(Cost_Components!$M$2:$M$29,MATCH(E452,Cost_Components!$A$2:$A$29,0)),"")</f>
        <v>5</v>
      </c>
      <c r="AD452" s="26">
        <f>IFERROR(INDEX(Cost_Components!$N$2:$N$29,MATCH(E452,Cost_Components!$A$2:$A$29,0)),"")</f>
        <v>39</v>
      </c>
      <c r="AE452" s="16" t="str">
        <f>IFERROR(INDEX(Cost_Components!$O$2:$O$29,MATCH(E452,Cost_Components!$A$2:$A$29,0)),"")</f>
        <v>Both</v>
      </c>
      <c r="AF452" s="11">
        <v>732391.65239597496</v>
      </c>
      <c r="AG452" s="11">
        <v>731529.96033375803</v>
      </c>
      <c r="AH452" s="23">
        <f t="shared" si="79"/>
        <v>1</v>
      </c>
    </row>
    <row r="453" spans="1:34" hidden="1">
      <c r="A453" t="s">
        <v>250</v>
      </c>
      <c r="B453" s="20">
        <v>2034</v>
      </c>
      <c r="C453" t="s">
        <v>250</v>
      </c>
      <c r="D453" t="s">
        <v>254</v>
      </c>
      <c r="E453" s="22" t="s">
        <v>346</v>
      </c>
      <c r="F453" s="22" t="s">
        <v>347</v>
      </c>
      <c r="G453" s="22" t="s">
        <v>251</v>
      </c>
      <c r="H453" s="22" t="s">
        <v>237</v>
      </c>
      <c r="I453" s="22" t="s">
        <v>309</v>
      </c>
      <c r="J453" s="17">
        <f>IFERROR(INDEX(Cost_Components!$K$2:$K$29,MATCH(E453,Cost_Components!$A$2:$A$29,0)),"")</f>
        <v>1</v>
      </c>
      <c r="K453" s="17">
        <f t="shared" si="70"/>
        <v>0.49846153846153851</v>
      </c>
      <c r="L453" s="17">
        <f>IFERROR(INDEX(Cost_Components!$S$2:$S$29,MATCH(E453,Cost_Components!$A$2:$A$29,0)),"")</f>
        <v>0.31</v>
      </c>
      <c r="M453" s="28">
        <f>IFERROR(INDEX(Cost_Components!$L$2:$L$29,MATCH(E453,Cost_Components!$A$2:$A$29,0)),"")</f>
        <v>1</v>
      </c>
      <c r="N453" s="29">
        <f>IFERROR(INDEX(Cost_Components!$P$2:$P$29,MATCH(E453,Cost_Components!$A$2:$A$29,0)),"")</f>
        <v>50.857353529999997</v>
      </c>
      <c r="O453" s="23">
        <f t="shared" si="71"/>
        <v>730314.34531352005</v>
      </c>
      <c r="P453" s="23">
        <f t="shared" si="72"/>
        <v>729290.92813524103</v>
      </c>
      <c r="Q453" s="23">
        <f t="shared" si="73"/>
        <v>11497840.033102689</v>
      </c>
      <c r="R453" s="23">
        <f t="shared" si="74"/>
        <v>18513786.108669881</v>
      </c>
      <c r="S453" s="23">
        <f t="shared" si="75"/>
        <v>7015946.0755671915</v>
      </c>
      <c r="T453" s="16">
        <f>IFERROR(INDEX(Cost_Components!$R$2:$R$29,MATCH(E453,Cost_Components!$A$2:$A$29,0)),"")</f>
        <v>1</v>
      </c>
      <c r="U453" s="26">
        <f>IFERROR(INDEX(Cost_Components!$Q$2:$Q$29,MATCH(E453,Cost_Components!$A$2:$A$29,0)),"")</f>
        <v>2023</v>
      </c>
      <c r="V453" s="30">
        <f>1/(1+Calculation_Assumptions!$B$5)^(B453-Calculation_Assumptions!$B$2)</f>
        <v>0.76641673234362695</v>
      </c>
      <c r="W453" s="23">
        <f t="shared" si="76"/>
        <v>8812136.9871803019</v>
      </c>
      <c r="X453" s="23">
        <f t="shared" si="77"/>
        <v>14189275.452715604</v>
      </c>
      <c r="Y453" s="23">
        <f t="shared" si="78"/>
        <v>5377138.4655352999</v>
      </c>
      <c r="Z453" s="17">
        <f>IFERROR(INDEX(Cost_Components!$T$2:$T$29,MATCH(E453,Cost_Components!$A$2:$A$29,0)),"")</f>
        <v>0.8</v>
      </c>
      <c r="AA453" s="26">
        <f>IFERROR(INDEX(Cost_Components!$U$2:$U$29,MATCH(E453,Cost_Components!$A$2:$A$29,0)),"")</f>
        <v>2025</v>
      </c>
      <c r="AB453" s="26">
        <f>IFERROR(INDEX(Cost_Components!$V$2:$V$29,MATCH(E453,Cost_Components!$A$2:$A$29,0)),"")</f>
        <v>2050</v>
      </c>
      <c r="AC453" s="26">
        <f>IFERROR(INDEX(Cost_Components!$M$2:$M$29,MATCH(E453,Cost_Components!$A$2:$A$29,0)),"")</f>
        <v>5</v>
      </c>
      <c r="AD453" s="26">
        <f>IFERROR(INDEX(Cost_Components!$N$2:$N$29,MATCH(E453,Cost_Components!$A$2:$A$29,0)),"")</f>
        <v>39</v>
      </c>
      <c r="AE453" s="16" t="str">
        <f>IFERROR(INDEX(Cost_Components!$O$2:$O$29,MATCH(E453,Cost_Components!$A$2:$A$29,0)),"")</f>
        <v>Both</v>
      </c>
      <c r="AF453" s="11">
        <v>730314.34531352005</v>
      </c>
      <c r="AG453" s="11">
        <v>729290.92813524103</v>
      </c>
      <c r="AH453" s="23">
        <f t="shared" si="79"/>
        <v>1</v>
      </c>
    </row>
    <row r="454" spans="1:34" hidden="1">
      <c r="A454" t="s">
        <v>250</v>
      </c>
      <c r="B454" s="20">
        <v>2035</v>
      </c>
      <c r="C454" t="s">
        <v>250</v>
      </c>
      <c r="D454" t="s">
        <v>254</v>
      </c>
      <c r="E454" s="22" t="s">
        <v>346</v>
      </c>
      <c r="F454" s="22" t="s">
        <v>347</v>
      </c>
      <c r="G454" s="22" t="s">
        <v>251</v>
      </c>
      <c r="H454" s="22" t="s">
        <v>237</v>
      </c>
      <c r="I454" s="22" t="s">
        <v>309</v>
      </c>
      <c r="J454" s="17">
        <f>IFERROR(INDEX(Cost_Components!$K$2:$K$29,MATCH(E454,Cost_Components!$A$2:$A$29,0)),"")</f>
        <v>1</v>
      </c>
      <c r="K454" s="17">
        <f t="shared" si="70"/>
        <v>0.51730769230769236</v>
      </c>
      <c r="L454" s="17">
        <f>IFERROR(INDEX(Cost_Components!$S$2:$S$29,MATCH(E454,Cost_Components!$A$2:$A$29,0)),"")</f>
        <v>0.31</v>
      </c>
      <c r="M454" s="28">
        <f>IFERROR(INDEX(Cost_Components!$L$2:$L$29,MATCH(E454,Cost_Components!$A$2:$A$29,0)),"")</f>
        <v>1</v>
      </c>
      <c r="N454" s="29">
        <f>IFERROR(INDEX(Cost_Components!$P$2:$P$29,MATCH(E454,Cost_Components!$A$2:$A$29,0)),"")</f>
        <v>50.857353529999997</v>
      </c>
      <c r="O454" s="23">
        <f t="shared" si="71"/>
        <v>727646.85145120602</v>
      </c>
      <c r="P454" s="23">
        <f t="shared" si="72"/>
        <v>726453.31011578196</v>
      </c>
      <c r="Q454" s="23">
        <f t="shared" si="73"/>
        <v>11453102.772835083</v>
      </c>
      <c r="R454" s="23">
        <f t="shared" si="74"/>
        <v>19143588.389475014</v>
      </c>
      <c r="S454" s="23">
        <f t="shared" si="75"/>
        <v>7690485.6166399308</v>
      </c>
      <c r="T454" s="16">
        <f>IFERROR(INDEX(Cost_Components!$R$2:$R$29,MATCH(E454,Cost_Components!$A$2:$A$29,0)),"")</f>
        <v>1</v>
      </c>
      <c r="U454" s="26">
        <f>IFERROR(INDEX(Cost_Components!$Q$2:$Q$29,MATCH(E454,Cost_Components!$A$2:$A$29,0)),"")</f>
        <v>2023</v>
      </c>
      <c r="V454" s="30">
        <f>1/(1+Calculation_Assumptions!$B$5)^(B454-Calculation_Assumptions!$B$2)</f>
        <v>0.74409391489672516</v>
      </c>
      <c r="W454" s="23">
        <f t="shared" si="76"/>
        <v>8522184.0799533948</v>
      </c>
      <c r="X454" s="23">
        <f t="shared" si="77"/>
        <v>14244627.629895957</v>
      </c>
      <c r="Y454" s="23">
        <f t="shared" si="78"/>
        <v>5722443.5499425614</v>
      </c>
      <c r="Z454" s="17">
        <f>IFERROR(INDEX(Cost_Components!$T$2:$T$29,MATCH(E454,Cost_Components!$A$2:$A$29,0)),"")</f>
        <v>0.8</v>
      </c>
      <c r="AA454" s="26">
        <f>IFERROR(INDEX(Cost_Components!$U$2:$U$29,MATCH(E454,Cost_Components!$A$2:$A$29,0)),"")</f>
        <v>2025</v>
      </c>
      <c r="AB454" s="26">
        <f>IFERROR(INDEX(Cost_Components!$V$2:$V$29,MATCH(E454,Cost_Components!$A$2:$A$29,0)),"")</f>
        <v>2050</v>
      </c>
      <c r="AC454" s="26">
        <f>IFERROR(INDEX(Cost_Components!$M$2:$M$29,MATCH(E454,Cost_Components!$A$2:$A$29,0)),"")</f>
        <v>5</v>
      </c>
      <c r="AD454" s="26">
        <f>IFERROR(INDEX(Cost_Components!$N$2:$N$29,MATCH(E454,Cost_Components!$A$2:$A$29,0)),"")</f>
        <v>39</v>
      </c>
      <c r="AE454" s="16" t="str">
        <f>IFERROR(INDEX(Cost_Components!$O$2:$O$29,MATCH(E454,Cost_Components!$A$2:$A$29,0)),"")</f>
        <v>Both</v>
      </c>
      <c r="AF454" s="11">
        <v>727646.85145120602</v>
      </c>
      <c r="AG454" s="11">
        <v>726453.31011578196</v>
      </c>
      <c r="AH454" s="23">
        <f t="shared" si="79"/>
        <v>1</v>
      </c>
    </row>
    <row r="455" spans="1:34" hidden="1">
      <c r="A455" t="s">
        <v>250</v>
      </c>
      <c r="B455" s="20">
        <v>2036</v>
      </c>
      <c r="C455" t="s">
        <v>250</v>
      </c>
      <c r="D455" t="s">
        <v>254</v>
      </c>
      <c r="E455" s="22" t="s">
        <v>346</v>
      </c>
      <c r="F455" s="22" t="s">
        <v>347</v>
      </c>
      <c r="G455" s="22" t="s">
        <v>251</v>
      </c>
      <c r="H455" s="22" t="s">
        <v>237</v>
      </c>
      <c r="I455" s="22" t="s">
        <v>309</v>
      </c>
      <c r="J455" s="17">
        <f>IFERROR(INDEX(Cost_Components!$K$2:$K$29,MATCH(E455,Cost_Components!$A$2:$A$29,0)),"")</f>
        <v>1</v>
      </c>
      <c r="K455" s="17">
        <f t="shared" si="70"/>
        <v>0.5361538461538462</v>
      </c>
      <c r="L455" s="17">
        <f>IFERROR(INDEX(Cost_Components!$S$2:$S$29,MATCH(E455,Cost_Components!$A$2:$A$29,0)),"")</f>
        <v>0.31</v>
      </c>
      <c r="M455" s="28">
        <f>IFERROR(INDEX(Cost_Components!$L$2:$L$29,MATCH(E455,Cost_Components!$A$2:$A$29,0)),"")</f>
        <v>1</v>
      </c>
      <c r="N455" s="29">
        <f>IFERROR(INDEX(Cost_Components!$P$2:$P$29,MATCH(E455,Cost_Components!$A$2:$A$29,0)),"")</f>
        <v>50.857353529999997</v>
      </c>
      <c r="O455" s="23">
        <f t="shared" si="71"/>
        <v>724841.90328105004</v>
      </c>
      <c r="P455" s="23">
        <f t="shared" si="72"/>
        <v>723470.23204702395</v>
      </c>
      <c r="Q455" s="23">
        <f t="shared" si="73"/>
        <v>11406072.221490454</v>
      </c>
      <c r="R455" s="23">
        <f t="shared" si="74"/>
        <v>19764529.251677025</v>
      </c>
      <c r="S455" s="23">
        <f t="shared" si="75"/>
        <v>8358457.0301865712</v>
      </c>
      <c r="T455" s="16">
        <f>IFERROR(INDEX(Cost_Components!$R$2:$R$29,MATCH(E455,Cost_Components!$A$2:$A$29,0)),"")</f>
        <v>1</v>
      </c>
      <c r="U455" s="26">
        <f>IFERROR(INDEX(Cost_Components!$Q$2:$Q$29,MATCH(E455,Cost_Components!$A$2:$A$29,0)),"")</f>
        <v>2023</v>
      </c>
      <c r="V455" s="30">
        <f>1/(1+Calculation_Assumptions!$B$5)^(B455-Calculation_Assumptions!$B$2)</f>
        <v>0.72242127659876232</v>
      </c>
      <c r="W455" s="23">
        <f t="shared" si="76"/>
        <v>8239989.2552268142</v>
      </c>
      <c r="X455" s="23">
        <f t="shared" si="77"/>
        <v>14278316.453370096</v>
      </c>
      <c r="Y455" s="23">
        <f t="shared" si="78"/>
        <v>6038327.198143282</v>
      </c>
      <c r="Z455" s="17">
        <f>IFERROR(INDEX(Cost_Components!$T$2:$T$29,MATCH(E455,Cost_Components!$A$2:$A$29,0)),"")</f>
        <v>0.8</v>
      </c>
      <c r="AA455" s="26">
        <f>IFERROR(INDEX(Cost_Components!$U$2:$U$29,MATCH(E455,Cost_Components!$A$2:$A$29,0)),"")</f>
        <v>2025</v>
      </c>
      <c r="AB455" s="26">
        <f>IFERROR(INDEX(Cost_Components!$V$2:$V$29,MATCH(E455,Cost_Components!$A$2:$A$29,0)),"")</f>
        <v>2050</v>
      </c>
      <c r="AC455" s="26">
        <f>IFERROR(INDEX(Cost_Components!$M$2:$M$29,MATCH(E455,Cost_Components!$A$2:$A$29,0)),"")</f>
        <v>5</v>
      </c>
      <c r="AD455" s="26">
        <f>IFERROR(INDEX(Cost_Components!$N$2:$N$29,MATCH(E455,Cost_Components!$A$2:$A$29,0)),"")</f>
        <v>39</v>
      </c>
      <c r="AE455" s="16" t="str">
        <f>IFERROR(INDEX(Cost_Components!$O$2:$O$29,MATCH(E455,Cost_Components!$A$2:$A$29,0)),"")</f>
        <v>Both</v>
      </c>
      <c r="AF455" s="11">
        <v>724841.90328105004</v>
      </c>
      <c r="AG455" s="11">
        <v>723470.23204702395</v>
      </c>
      <c r="AH455" s="23">
        <f t="shared" si="79"/>
        <v>1</v>
      </c>
    </row>
    <row r="456" spans="1:34" hidden="1">
      <c r="A456" t="s">
        <v>250</v>
      </c>
      <c r="B456" s="20">
        <v>2037</v>
      </c>
      <c r="C456" t="s">
        <v>250</v>
      </c>
      <c r="D456" t="s">
        <v>254</v>
      </c>
      <c r="E456" s="22" t="s">
        <v>346</v>
      </c>
      <c r="F456" s="22" t="s">
        <v>347</v>
      </c>
      <c r="G456" s="22" t="s">
        <v>251</v>
      </c>
      <c r="H456" s="22" t="s">
        <v>237</v>
      </c>
      <c r="I456" s="22" t="s">
        <v>309</v>
      </c>
      <c r="J456" s="17">
        <f>IFERROR(INDEX(Cost_Components!$K$2:$K$29,MATCH(E456,Cost_Components!$A$2:$A$29,0)),"")</f>
        <v>1</v>
      </c>
      <c r="K456" s="17">
        <f t="shared" si="70"/>
        <v>0.55500000000000005</v>
      </c>
      <c r="L456" s="17">
        <f>IFERROR(INDEX(Cost_Components!$S$2:$S$29,MATCH(E456,Cost_Components!$A$2:$A$29,0)),"")</f>
        <v>0.31</v>
      </c>
      <c r="M456" s="28">
        <f>IFERROR(INDEX(Cost_Components!$L$2:$L$29,MATCH(E456,Cost_Components!$A$2:$A$29,0)),"")</f>
        <v>1</v>
      </c>
      <c r="N456" s="29">
        <f>IFERROR(INDEX(Cost_Components!$P$2:$P$29,MATCH(E456,Cost_Components!$A$2:$A$29,0)),"")</f>
        <v>50.857353529999997</v>
      </c>
      <c r="O456" s="23">
        <f t="shared" si="71"/>
        <v>721897.91297929303</v>
      </c>
      <c r="P456" s="23">
        <f t="shared" si="72"/>
        <v>720340.86185118905</v>
      </c>
      <c r="Q456" s="23">
        <f t="shared" si="73"/>
        <v>11356735.26071395</v>
      </c>
      <c r="R456" s="23">
        <f t="shared" si="74"/>
        <v>20376168.641991179</v>
      </c>
      <c r="S456" s="23">
        <f t="shared" si="75"/>
        <v>9019433.3812772296</v>
      </c>
      <c r="T456" s="16">
        <f>IFERROR(INDEX(Cost_Components!$R$2:$R$29,MATCH(E456,Cost_Components!$A$2:$A$29,0)),"")</f>
        <v>1</v>
      </c>
      <c r="U456" s="26">
        <f>IFERROR(INDEX(Cost_Components!$Q$2:$Q$29,MATCH(E456,Cost_Components!$A$2:$A$29,0)),"")</f>
        <v>2023</v>
      </c>
      <c r="V456" s="30">
        <f>1/(1+Calculation_Assumptions!$B$5)^(B456-Calculation_Assumptions!$B$2)</f>
        <v>0.70137988019297326</v>
      </c>
      <c r="W456" s="23">
        <f t="shared" si="76"/>
        <v>7965385.6165428646</v>
      </c>
      <c r="X456" s="23">
        <f t="shared" si="77"/>
        <v>14291434.720911592</v>
      </c>
      <c r="Y456" s="23">
        <f t="shared" si="78"/>
        <v>6326049.1043687267</v>
      </c>
      <c r="Z456" s="17">
        <f>IFERROR(INDEX(Cost_Components!$T$2:$T$29,MATCH(E456,Cost_Components!$A$2:$A$29,0)),"")</f>
        <v>0.8</v>
      </c>
      <c r="AA456" s="26">
        <f>IFERROR(INDEX(Cost_Components!$U$2:$U$29,MATCH(E456,Cost_Components!$A$2:$A$29,0)),"")</f>
        <v>2025</v>
      </c>
      <c r="AB456" s="26">
        <f>IFERROR(INDEX(Cost_Components!$V$2:$V$29,MATCH(E456,Cost_Components!$A$2:$A$29,0)),"")</f>
        <v>2050</v>
      </c>
      <c r="AC456" s="26">
        <f>IFERROR(INDEX(Cost_Components!$M$2:$M$29,MATCH(E456,Cost_Components!$A$2:$A$29,0)),"")</f>
        <v>5</v>
      </c>
      <c r="AD456" s="26">
        <f>IFERROR(INDEX(Cost_Components!$N$2:$N$29,MATCH(E456,Cost_Components!$A$2:$A$29,0)),"")</f>
        <v>39</v>
      </c>
      <c r="AE456" s="16" t="str">
        <f>IFERROR(INDEX(Cost_Components!$O$2:$O$29,MATCH(E456,Cost_Components!$A$2:$A$29,0)),"")</f>
        <v>Both</v>
      </c>
      <c r="AF456" s="11">
        <v>721897.91297929303</v>
      </c>
      <c r="AG456" s="11">
        <v>720340.86185118905</v>
      </c>
      <c r="AH456" s="23">
        <f t="shared" si="79"/>
        <v>1</v>
      </c>
    </row>
    <row r="457" spans="1:34" hidden="1">
      <c r="A457" t="s">
        <v>250</v>
      </c>
      <c r="B457" s="20">
        <v>2038</v>
      </c>
      <c r="C457" t="s">
        <v>250</v>
      </c>
      <c r="D457" t="s">
        <v>254</v>
      </c>
      <c r="E457" s="22" t="s">
        <v>346</v>
      </c>
      <c r="F457" s="22" t="s">
        <v>347</v>
      </c>
      <c r="G457" s="22" t="s">
        <v>251</v>
      </c>
      <c r="H457" s="22" t="s">
        <v>237</v>
      </c>
      <c r="I457" s="22" t="s">
        <v>309</v>
      </c>
      <c r="J457" s="17">
        <f>IFERROR(INDEX(Cost_Components!$K$2:$K$29,MATCH(E457,Cost_Components!$A$2:$A$29,0)),"")</f>
        <v>1</v>
      </c>
      <c r="K457" s="17">
        <f t="shared" si="70"/>
        <v>0.57384615384615389</v>
      </c>
      <c r="L457" s="17">
        <f>IFERROR(INDEX(Cost_Components!$S$2:$S$29,MATCH(E457,Cost_Components!$A$2:$A$29,0)),"")</f>
        <v>0.31</v>
      </c>
      <c r="M457" s="28">
        <f>IFERROR(INDEX(Cost_Components!$L$2:$L$29,MATCH(E457,Cost_Components!$A$2:$A$29,0)),"")</f>
        <v>1</v>
      </c>
      <c r="N457" s="29">
        <f>IFERROR(INDEX(Cost_Components!$P$2:$P$29,MATCH(E457,Cost_Components!$A$2:$A$29,0)),"")</f>
        <v>50.857353529999997</v>
      </c>
      <c r="O457" s="23">
        <f t="shared" si="71"/>
        <v>719120.59820259304</v>
      </c>
      <c r="P457" s="23">
        <f t="shared" si="72"/>
        <v>717370.76635374106</v>
      </c>
      <c r="Q457" s="23">
        <f t="shared" si="73"/>
        <v>11309909.389727164</v>
      </c>
      <c r="R457" s="23">
        <f t="shared" si="74"/>
        <v>20987028.913959071</v>
      </c>
      <c r="S457" s="23">
        <f t="shared" si="75"/>
        <v>9677119.524231907</v>
      </c>
      <c r="T457" s="16">
        <f>IFERROR(INDEX(Cost_Components!$R$2:$R$29,MATCH(E457,Cost_Components!$A$2:$A$29,0)),"")</f>
        <v>1</v>
      </c>
      <c r="U457" s="26">
        <f>IFERROR(INDEX(Cost_Components!$Q$2:$Q$29,MATCH(E457,Cost_Components!$A$2:$A$29,0)),"")</f>
        <v>2023</v>
      </c>
      <c r="V457" s="30">
        <f>1/(1+Calculation_Assumptions!$B$5)^(B457-Calculation_Assumptions!$B$2)</f>
        <v>0.68095133999317792</v>
      </c>
      <c r="W457" s="23">
        <f t="shared" si="76"/>
        <v>7701497.9541361379</v>
      </c>
      <c r="X457" s="23">
        <f t="shared" si="77"/>
        <v>14291145.461436</v>
      </c>
      <c r="Y457" s="23">
        <f t="shared" si="78"/>
        <v>6589647.5072998619</v>
      </c>
      <c r="Z457" s="17">
        <f>IFERROR(INDEX(Cost_Components!$T$2:$T$29,MATCH(E457,Cost_Components!$A$2:$A$29,0)),"")</f>
        <v>0.8</v>
      </c>
      <c r="AA457" s="26">
        <f>IFERROR(INDEX(Cost_Components!$U$2:$U$29,MATCH(E457,Cost_Components!$A$2:$A$29,0)),"")</f>
        <v>2025</v>
      </c>
      <c r="AB457" s="26">
        <f>IFERROR(INDEX(Cost_Components!$V$2:$V$29,MATCH(E457,Cost_Components!$A$2:$A$29,0)),"")</f>
        <v>2050</v>
      </c>
      <c r="AC457" s="26">
        <f>IFERROR(INDEX(Cost_Components!$M$2:$M$29,MATCH(E457,Cost_Components!$A$2:$A$29,0)),"")</f>
        <v>5</v>
      </c>
      <c r="AD457" s="26">
        <f>IFERROR(INDEX(Cost_Components!$N$2:$N$29,MATCH(E457,Cost_Components!$A$2:$A$29,0)),"")</f>
        <v>39</v>
      </c>
      <c r="AE457" s="16" t="str">
        <f>IFERROR(INDEX(Cost_Components!$O$2:$O$29,MATCH(E457,Cost_Components!$A$2:$A$29,0)),"")</f>
        <v>Both</v>
      </c>
      <c r="AF457" s="11">
        <v>719120.59820259304</v>
      </c>
      <c r="AG457" s="11">
        <v>717370.76635374106</v>
      </c>
      <c r="AH457" s="23">
        <f t="shared" si="79"/>
        <v>1</v>
      </c>
    </row>
    <row r="458" spans="1:34" hidden="1">
      <c r="A458" t="s">
        <v>250</v>
      </c>
      <c r="B458" s="20">
        <v>2039</v>
      </c>
      <c r="C458" t="s">
        <v>250</v>
      </c>
      <c r="D458" t="s">
        <v>254</v>
      </c>
      <c r="E458" s="22" t="s">
        <v>346</v>
      </c>
      <c r="F458" s="22" t="s">
        <v>347</v>
      </c>
      <c r="G458" s="22" t="s">
        <v>251</v>
      </c>
      <c r="H458" s="22" t="s">
        <v>237</v>
      </c>
      <c r="I458" s="22" t="s">
        <v>309</v>
      </c>
      <c r="J458" s="17">
        <f>IFERROR(INDEX(Cost_Components!$K$2:$K$29,MATCH(E458,Cost_Components!$A$2:$A$29,0)),"")</f>
        <v>1</v>
      </c>
      <c r="K458" s="17">
        <f t="shared" si="70"/>
        <v>0.59269230769230763</v>
      </c>
      <c r="L458" s="17">
        <f>IFERROR(INDEX(Cost_Components!$S$2:$S$29,MATCH(E458,Cost_Components!$A$2:$A$29,0)),"")</f>
        <v>0.31</v>
      </c>
      <c r="M458" s="28">
        <f>IFERROR(INDEX(Cost_Components!$L$2:$L$29,MATCH(E458,Cost_Components!$A$2:$A$29,0)),"")</f>
        <v>1</v>
      </c>
      <c r="N458" s="29">
        <f>IFERROR(INDEX(Cost_Components!$P$2:$P$29,MATCH(E458,Cost_Components!$A$2:$A$29,0)),"")</f>
        <v>50.857353529999997</v>
      </c>
      <c r="O458" s="23">
        <f t="shared" si="71"/>
        <v>716804.99798682099</v>
      </c>
      <c r="P458" s="23">
        <f t="shared" si="72"/>
        <v>714854.81694428995</v>
      </c>
      <c r="Q458" s="23">
        <f t="shared" si="73"/>
        <v>11270243.485867348</v>
      </c>
      <c r="R458" s="23">
        <f t="shared" si="74"/>
        <v>21606482.617312379</v>
      </c>
      <c r="S458" s="23">
        <f t="shared" si="75"/>
        <v>10336239.131445032</v>
      </c>
      <c r="T458" s="16">
        <f>IFERROR(INDEX(Cost_Components!$R$2:$R$29,MATCH(E458,Cost_Components!$A$2:$A$29,0)),"")</f>
        <v>1</v>
      </c>
      <c r="U458" s="26">
        <f>IFERROR(INDEX(Cost_Components!$Q$2:$Q$29,MATCH(E458,Cost_Components!$A$2:$A$29,0)),"")</f>
        <v>2023</v>
      </c>
      <c r="V458" s="30">
        <f>1/(1+Calculation_Assumptions!$B$5)^(B458-Calculation_Assumptions!$B$2)</f>
        <v>0.66111780581861923</v>
      </c>
      <c r="W458" s="23">
        <f t="shared" si="76"/>
        <v>7450958.644418207</v>
      </c>
      <c r="X458" s="23">
        <f t="shared" si="77"/>
        <v>14284430.379415696</v>
      </c>
      <c r="Y458" s="23">
        <f t="shared" si="78"/>
        <v>6833471.7349974895</v>
      </c>
      <c r="Z458" s="17">
        <f>IFERROR(INDEX(Cost_Components!$T$2:$T$29,MATCH(E458,Cost_Components!$A$2:$A$29,0)),"")</f>
        <v>0.8</v>
      </c>
      <c r="AA458" s="26">
        <f>IFERROR(INDEX(Cost_Components!$U$2:$U$29,MATCH(E458,Cost_Components!$A$2:$A$29,0)),"")</f>
        <v>2025</v>
      </c>
      <c r="AB458" s="26">
        <f>IFERROR(INDEX(Cost_Components!$V$2:$V$29,MATCH(E458,Cost_Components!$A$2:$A$29,0)),"")</f>
        <v>2050</v>
      </c>
      <c r="AC458" s="26">
        <f>IFERROR(INDEX(Cost_Components!$M$2:$M$29,MATCH(E458,Cost_Components!$A$2:$A$29,0)),"")</f>
        <v>5</v>
      </c>
      <c r="AD458" s="26">
        <f>IFERROR(INDEX(Cost_Components!$N$2:$N$29,MATCH(E458,Cost_Components!$A$2:$A$29,0)),"")</f>
        <v>39</v>
      </c>
      <c r="AE458" s="16" t="str">
        <f>IFERROR(INDEX(Cost_Components!$O$2:$O$29,MATCH(E458,Cost_Components!$A$2:$A$29,0)),"")</f>
        <v>Both</v>
      </c>
      <c r="AF458" s="11">
        <v>716804.99798682099</v>
      </c>
      <c r="AG458" s="11">
        <v>714854.81694428995</v>
      </c>
      <c r="AH458" s="23">
        <f t="shared" si="79"/>
        <v>1</v>
      </c>
    </row>
    <row r="459" spans="1:34" hidden="1">
      <c r="A459" t="s">
        <v>250</v>
      </c>
      <c r="B459" s="20">
        <v>2040</v>
      </c>
      <c r="C459" t="s">
        <v>250</v>
      </c>
      <c r="D459" t="s">
        <v>254</v>
      </c>
      <c r="E459" s="22" t="s">
        <v>346</v>
      </c>
      <c r="F459" s="22" t="s">
        <v>347</v>
      </c>
      <c r="G459" s="22" t="s">
        <v>251</v>
      </c>
      <c r="H459" s="22" t="s">
        <v>237</v>
      </c>
      <c r="I459" s="22" t="s">
        <v>309</v>
      </c>
      <c r="J459" s="17">
        <f>IFERROR(INDEX(Cost_Components!$K$2:$K$29,MATCH(E459,Cost_Components!$A$2:$A$29,0)),"")</f>
        <v>1</v>
      </c>
      <c r="K459" s="17">
        <f t="shared" si="70"/>
        <v>0.61153846153846159</v>
      </c>
      <c r="L459" s="17">
        <f>IFERROR(INDEX(Cost_Components!$S$2:$S$29,MATCH(E459,Cost_Components!$A$2:$A$29,0)),"")</f>
        <v>0.31</v>
      </c>
      <c r="M459" s="28">
        <f>IFERROR(INDEX(Cost_Components!$L$2:$L$29,MATCH(E459,Cost_Components!$A$2:$A$29,0)),"")</f>
        <v>1</v>
      </c>
      <c r="N459" s="29">
        <f>IFERROR(INDEX(Cost_Components!$P$2:$P$29,MATCH(E459,Cost_Components!$A$2:$A$29,0)),"")</f>
        <v>50.857353529999997</v>
      </c>
      <c r="O459" s="23">
        <f t="shared" si="71"/>
        <v>715285.88624989404</v>
      </c>
      <c r="P459" s="23">
        <f t="shared" si="72"/>
        <v>713127.41151575395</v>
      </c>
      <c r="Q459" s="23">
        <f t="shared" si="73"/>
        <v>11243009.592611052</v>
      </c>
      <c r="R459" s="23">
        <f t="shared" si="74"/>
        <v>22246269.244356949</v>
      </c>
      <c r="S459" s="23">
        <f t="shared" si="75"/>
        <v>11003259.651745897</v>
      </c>
      <c r="T459" s="16">
        <f>IFERROR(INDEX(Cost_Components!$R$2:$R$29,MATCH(E459,Cost_Components!$A$2:$A$29,0)),"")</f>
        <v>1</v>
      </c>
      <c r="U459" s="26">
        <f>IFERROR(INDEX(Cost_Components!$Q$2:$Q$29,MATCH(E459,Cost_Components!$A$2:$A$29,0)),"")</f>
        <v>2023</v>
      </c>
      <c r="V459" s="30">
        <f>1/(1+Calculation_Assumptions!$B$5)^(B459-Calculation_Assumptions!$B$2)</f>
        <v>0.64186194739671765</v>
      </c>
      <c r="W459" s="23">
        <f t="shared" si="76"/>
        <v>7216460.0317133069</v>
      </c>
      <c r="X459" s="23">
        <f t="shared" si="77"/>
        <v>14279033.699494658</v>
      </c>
      <c r="Y459" s="23">
        <f t="shared" si="78"/>
        <v>7062573.6677813502</v>
      </c>
      <c r="Z459" s="17">
        <f>IFERROR(INDEX(Cost_Components!$T$2:$T$29,MATCH(E459,Cost_Components!$A$2:$A$29,0)),"")</f>
        <v>0.8</v>
      </c>
      <c r="AA459" s="26">
        <f>IFERROR(INDEX(Cost_Components!$U$2:$U$29,MATCH(E459,Cost_Components!$A$2:$A$29,0)),"")</f>
        <v>2025</v>
      </c>
      <c r="AB459" s="26">
        <f>IFERROR(INDEX(Cost_Components!$V$2:$V$29,MATCH(E459,Cost_Components!$A$2:$A$29,0)),"")</f>
        <v>2050</v>
      </c>
      <c r="AC459" s="26">
        <f>IFERROR(INDEX(Cost_Components!$M$2:$M$29,MATCH(E459,Cost_Components!$A$2:$A$29,0)),"")</f>
        <v>5</v>
      </c>
      <c r="AD459" s="26">
        <f>IFERROR(INDEX(Cost_Components!$N$2:$N$29,MATCH(E459,Cost_Components!$A$2:$A$29,0)),"")</f>
        <v>39</v>
      </c>
      <c r="AE459" s="16" t="str">
        <f>IFERROR(INDEX(Cost_Components!$O$2:$O$29,MATCH(E459,Cost_Components!$A$2:$A$29,0)),"")</f>
        <v>Both</v>
      </c>
      <c r="AF459" s="11">
        <v>715285.88624989404</v>
      </c>
      <c r="AG459" s="11">
        <v>713127.41151575395</v>
      </c>
      <c r="AH459" s="23">
        <f t="shared" si="79"/>
        <v>1</v>
      </c>
    </row>
    <row r="460" spans="1:34" hidden="1">
      <c r="A460" t="s">
        <v>250</v>
      </c>
      <c r="B460" s="20">
        <v>2041</v>
      </c>
      <c r="C460" t="s">
        <v>250</v>
      </c>
      <c r="D460" t="s">
        <v>254</v>
      </c>
      <c r="E460" s="22" t="s">
        <v>346</v>
      </c>
      <c r="F460" s="22" t="s">
        <v>347</v>
      </c>
      <c r="G460" s="22" t="s">
        <v>251</v>
      </c>
      <c r="H460" s="22" t="s">
        <v>237</v>
      </c>
      <c r="I460" s="22" t="s">
        <v>309</v>
      </c>
      <c r="J460" s="17">
        <f>IFERROR(INDEX(Cost_Components!$K$2:$K$29,MATCH(E460,Cost_Components!$A$2:$A$29,0)),"")</f>
        <v>1</v>
      </c>
      <c r="K460" s="17">
        <f t="shared" si="70"/>
        <v>0.63038461538461543</v>
      </c>
      <c r="L460" s="17">
        <f>IFERROR(INDEX(Cost_Components!$S$2:$S$29,MATCH(E460,Cost_Components!$A$2:$A$29,0)),"")</f>
        <v>0.31</v>
      </c>
      <c r="M460" s="28">
        <f>IFERROR(INDEX(Cost_Components!$L$2:$L$29,MATCH(E460,Cost_Components!$A$2:$A$29,0)),"")</f>
        <v>1</v>
      </c>
      <c r="N460" s="29">
        <f>IFERROR(INDEX(Cost_Components!$P$2:$P$29,MATCH(E460,Cost_Components!$A$2:$A$29,0)),"")</f>
        <v>50.857353529999997</v>
      </c>
      <c r="O460" s="23">
        <f t="shared" si="71"/>
        <v>713812.78999674099</v>
      </c>
      <c r="P460" s="23">
        <f t="shared" si="72"/>
        <v>711440.15842317801</v>
      </c>
      <c r="Q460" s="23">
        <f t="shared" si="73"/>
        <v>11216408.732233699</v>
      </c>
      <c r="R460" s="23">
        <f t="shared" si="74"/>
        <v>22884619.081287976</v>
      </c>
      <c r="S460" s="23">
        <f t="shared" si="75"/>
        <v>11668210.349054277</v>
      </c>
      <c r="T460" s="16">
        <f>IFERROR(INDEX(Cost_Components!$R$2:$R$29,MATCH(E460,Cost_Components!$A$2:$A$29,0)),"")</f>
        <v>1</v>
      </c>
      <c r="U460" s="26">
        <f>IFERROR(INDEX(Cost_Components!$Q$2:$Q$29,MATCH(E460,Cost_Components!$A$2:$A$29,0)),"")</f>
        <v>2023</v>
      </c>
      <c r="V460" s="30">
        <f>1/(1+Calculation_Assumptions!$B$5)^(B460-Calculation_Assumptions!$B$2)</f>
        <v>0.62316693922011435</v>
      </c>
      <c r="W460" s="23">
        <f t="shared" si="76"/>
        <v>6989695.098707838</v>
      </c>
      <c r="X460" s="23">
        <f t="shared" si="77"/>
        <v>14260938.028104454</v>
      </c>
      <c r="Y460" s="23">
        <f t="shared" si="78"/>
        <v>7271242.9293966154</v>
      </c>
      <c r="Z460" s="17">
        <f>IFERROR(INDEX(Cost_Components!$T$2:$T$29,MATCH(E460,Cost_Components!$A$2:$A$29,0)),"")</f>
        <v>0.8</v>
      </c>
      <c r="AA460" s="26">
        <f>IFERROR(INDEX(Cost_Components!$U$2:$U$29,MATCH(E460,Cost_Components!$A$2:$A$29,0)),"")</f>
        <v>2025</v>
      </c>
      <c r="AB460" s="26">
        <f>IFERROR(INDEX(Cost_Components!$V$2:$V$29,MATCH(E460,Cost_Components!$A$2:$A$29,0)),"")</f>
        <v>2050</v>
      </c>
      <c r="AC460" s="26">
        <f>IFERROR(INDEX(Cost_Components!$M$2:$M$29,MATCH(E460,Cost_Components!$A$2:$A$29,0)),"")</f>
        <v>5</v>
      </c>
      <c r="AD460" s="26">
        <f>IFERROR(INDEX(Cost_Components!$N$2:$N$29,MATCH(E460,Cost_Components!$A$2:$A$29,0)),"")</f>
        <v>39</v>
      </c>
      <c r="AE460" s="16" t="str">
        <f>IFERROR(INDEX(Cost_Components!$O$2:$O$29,MATCH(E460,Cost_Components!$A$2:$A$29,0)),"")</f>
        <v>Both</v>
      </c>
      <c r="AF460" s="11">
        <v>713812.78999674099</v>
      </c>
      <c r="AG460" s="11">
        <v>711440.15842317801</v>
      </c>
      <c r="AH460" s="23">
        <f t="shared" si="79"/>
        <v>1</v>
      </c>
    </row>
    <row r="461" spans="1:34" hidden="1">
      <c r="A461" t="s">
        <v>250</v>
      </c>
      <c r="B461" s="20">
        <v>2042</v>
      </c>
      <c r="C461" t="s">
        <v>250</v>
      </c>
      <c r="D461" t="s">
        <v>254</v>
      </c>
      <c r="E461" s="22" t="s">
        <v>346</v>
      </c>
      <c r="F461" s="22" t="s">
        <v>347</v>
      </c>
      <c r="G461" s="22" t="s">
        <v>251</v>
      </c>
      <c r="H461" s="22" t="s">
        <v>237</v>
      </c>
      <c r="I461" s="22" t="s">
        <v>309</v>
      </c>
      <c r="J461" s="17">
        <f>IFERROR(INDEX(Cost_Components!$K$2:$K$29,MATCH(E461,Cost_Components!$A$2:$A$29,0)),"")</f>
        <v>1</v>
      </c>
      <c r="K461" s="17">
        <f t="shared" si="70"/>
        <v>0.64923076923076928</v>
      </c>
      <c r="L461" s="17">
        <f>IFERROR(INDEX(Cost_Components!$S$2:$S$29,MATCH(E461,Cost_Components!$A$2:$A$29,0)),"")</f>
        <v>0.31</v>
      </c>
      <c r="M461" s="28">
        <f>IFERROR(INDEX(Cost_Components!$L$2:$L$29,MATCH(E461,Cost_Components!$A$2:$A$29,0)),"")</f>
        <v>1</v>
      </c>
      <c r="N461" s="29">
        <f>IFERROR(INDEX(Cost_Components!$P$2:$P$29,MATCH(E461,Cost_Components!$A$2:$A$29,0)),"")</f>
        <v>50.857353529999997</v>
      </c>
      <c r="O461" s="23">
        <f t="shared" si="71"/>
        <v>712532.75866993505</v>
      </c>
      <c r="P461" s="23">
        <f t="shared" si="72"/>
        <v>709940.39036856894</v>
      </c>
      <c r="Q461" s="23">
        <f t="shared" si="73"/>
        <v>11192763.71964216</v>
      </c>
      <c r="R461" s="23">
        <f t="shared" si="74"/>
        <v>23526519.742707156</v>
      </c>
      <c r="S461" s="23">
        <f t="shared" si="75"/>
        <v>12333756.023064995</v>
      </c>
      <c r="T461" s="16">
        <f>IFERROR(INDEX(Cost_Components!$R$2:$R$29,MATCH(E461,Cost_Components!$A$2:$A$29,0)),"")</f>
        <v>1</v>
      </c>
      <c r="U461" s="26">
        <f>IFERROR(INDEX(Cost_Components!$Q$2:$Q$29,MATCH(E461,Cost_Components!$A$2:$A$29,0)),"")</f>
        <v>2023</v>
      </c>
      <c r="V461" s="30">
        <f>1/(1+Calculation_Assumptions!$B$5)^(B461-Calculation_Assumptions!$B$2)</f>
        <v>0.60501644584477121</v>
      </c>
      <c r="W461" s="23">
        <f t="shared" si="76"/>
        <v>6771806.1248382013</v>
      </c>
      <c r="X461" s="23">
        <f t="shared" si="77"/>
        <v>14233931.357829524</v>
      </c>
      <c r="Y461" s="23">
        <f t="shared" si="78"/>
        <v>7462125.2329913238</v>
      </c>
      <c r="Z461" s="17">
        <f>IFERROR(INDEX(Cost_Components!$T$2:$T$29,MATCH(E461,Cost_Components!$A$2:$A$29,0)),"")</f>
        <v>0.8</v>
      </c>
      <c r="AA461" s="26">
        <f>IFERROR(INDEX(Cost_Components!$U$2:$U$29,MATCH(E461,Cost_Components!$A$2:$A$29,0)),"")</f>
        <v>2025</v>
      </c>
      <c r="AB461" s="26">
        <f>IFERROR(INDEX(Cost_Components!$V$2:$V$29,MATCH(E461,Cost_Components!$A$2:$A$29,0)),"")</f>
        <v>2050</v>
      </c>
      <c r="AC461" s="26">
        <f>IFERROR(INDEX(Cost_Components!$M$2:$M$29,MATCH(E461,Cost_Components!$A$2:$A$29,0)),"")</f>
        <v>5</v>
      </c>
      <c r="AD461" s="26">
        <f>IFERROR(INDEX(Cost_Components!$N$2:$N$29,MATCH(E461,Cost_Components!$A$2:$A$29,0)),"")</f>
        <v>39</v>
      </c>
      <c r="AE461" s="16" t="str">
        <f>IFERROR(INDEX(Cost_Components!$O$2:$O$29,MATCH(E461,Cost_Components!$A$2:$A$29,0)),"")</f>
        <v>Both</v>
      </c>
      <c r="AF461" s="11">
        <v>712532.75866993505</v>
      </c>
      <c r="AG461" s="11">
        <v>709940.39036856894</v>
      </c>
      <c r="AH461" s="23">
        <f t="shared" si="79"/>
        <v>1</v>
      </c>
    </row>
    <row r="462" spans="1:34" hidden="1">
      <c r="A462" t="s">
        <v>250</v>
      </c>
      <c r="B462" s="20">
        <v>2043</v>
      </c>
      <c r="C462" t="s">
        <v>250</v>
      </c>
      <c r="D462" t="s">
        <v>254</v>
      </c>
      <c r="E462" s="22" t="s">
        <v>346</v>
      </c>
      <c r="F462" s="22" t="s">
        <v>347</v>
      </c>
      <c r="G462" s="22" t="s">
        <v>251</v>
      </c>
      <c r="H462" s="22" t="s">
        <v>237</v>
      </c>
      <c r="I462" s="22" t="s">
        <v>309</v>
      </c>
      <c r="J462" s="17">
        <f>IFERROR(INDEX(Cost_Components!$K$2:$K$29,MATCH(E462,Cost_Components!$A$2:$A$29,0)),"")</f>
        <v>1</v>
      </c>
      <c r="K462" s="17">
        <f t="shared" si="70"/>
        <v>0.66807692307692301</v>
      </c>
      <c r="L462" s="17">
        <f>IFERROR(INDEX(Cost_Components!$S$2:$S$29,MATCH(E462,Cost_Components!$A$2:$A$29,0)),"")</f>
        <v>0.31</v>
      </c>
      <c r="M462" s="28">
        <f>IFERROR(INDEX(Cost_Components!$L$2:$L$29,MATCH(E462,Cost_Components!$A$2:$A$29,0)),"")</f>
        <v>1</v>
      </c>
      <c r="N462" s="29">
        <f>IFERROR(INDEX(Cost_Components!$P$2:$P$29,MATCH(E462,Cost_Components!$A$2:$A$29,0)),"")</f>
        <v>50.857353529999997</v>
      </c>
      <c r="O462" s="23">
        <f t="shared" si="71"/>
        <v>711705.44622734201</v>
      </c>
      <c r="P462" s="23">
        <f t="shared" si="72"/>
        <v>708887.75200692995</v>
      </c>
      <c r="Q462" s="23">
        <f t="shared" si="73"/>
        <v>11176168.055240056</v>
      </c>
      <c r="R462" s="23">
        <f t="shared" si="74"/>
        <v>24181348.53179767</v>
      </c>
      <c r="S462" s="23">
        <f t="shared" si="75"/>
        <v>13005180.476557614</v>
      </c>
      <c r="T462" s="16">
        <f>IFERROR(INDEX(Cost_Components!$R$2:$R$29,MATCH(E462,Cost_Components!$A$2:$A$29,0)),"")</f>
        <v>1</v>
      </c>
      <c r="U462" s="26">
        <f>IFERROR(INDEX(Cost_Components!$Q$2:$Q$29,MATCH(E462,Cost_Components!$A$2:$A$29,0)),"")</f>
        <v>2023</v>
      </c>
      <c r="V462" s="30">
        <f>1/(1+Calculation_Assumptions!$B$5)^(B462-Calculation_Assumptions!$B$2)</f>
        <v>0.5873946076162827</v>
      </c>
      <c r="W462" s="23">
        <f t="shared" si="76"/>
        <v>6564820.8494613655</v>
      </c>
      <c r="X462" s="23">
        <f t="shared" si="77"/>
        <v>14203993.732467866</v>
      </c>
      <c r="Y462" s="23">
        <f t="shared" si="78"/>
        <v>7639172.8830065001</v>
      </c>
      <c r="Z462" s="17">
        <f>IFERROR(INDEX(Cost_Components!$T$2:$T$29,MATCH(E462,Cost_Components!$A$2:$A$29,0)),"")</f>
        <v>0.8</v>
      </c>
      <c r="AA462" s="26">
        <f>IFERROR(INDEX(Cost_Components!$U$2:$U$29,MATCH(E462,Cost_Components!$A$2:$A$29,0)),"")</f>
        <v>2025</v>
      </c>
      <c r="AB462" s="26">
        <f>IFERROR(INDEX(Cost_Components!$V$2:$V$29,MATCH(E462,Cost_Components!$A$2:$A$29,0)),"")</f>
        <v>2050</v>
      </c>
      <c r="AC462" s="26">
        <f>IFERROR(INDEX(Cost_Components!$M$2:$M$29,MATCH(E462,Cost_Components!$A$2:$A$29,0)),"")</f>
        <v>5</v>
      </c>
      <c r="AD462" s="26">
        <f>IFERROR(INDEX(Cost_Components!$N$2:$N$29,MATCH(E462,Cost_Components!$A$2:$A$29,0)),"")</f>
        <v>39</v>
      </c>
      <c r="AE462" s="16" t="str">
        <f>IFERROR(INDEX(Cost_Components!$O$2:$O$29,MATCH(E462,Cost_Components!$A$2:$A$29,0)),"")</f>
        <v>Both</v>
      </c>
      <c r="AF462" s="11">
        <v>711705.44622734201</v>
      </c>
      <c r="AG462" s="11">
        <v>708887.75200692995</v>
      </c>
      <c r="AH462" s="23">
        <f t="shared" si="79"/>
        <v>1</v>
      </c>
    </row>
    <row r="463" spans="1:34" hidden="1">
      <c r="A463" t="s">
        <v>250</v>
      </c>
      <c r="B463" s="20">
        <v>2044</v>
      </c>
      <c r="C463" t="s">
        <v>250</v>
      </c>
      <c r="D463" t="s">
        <v>254</v>
      </c>
      <c r="E463" s="22" t="s">
        <v>346</v>
      </c>
      <c r="F463" s="22" t="s">
        <v>347</v>
      </c>
      <c r="G463" s="22" t="s">
        <v>251</v>
      </c>
      <c r="H463" s="22" t="s">
        <v>237</v>
      </c>
      <c r="I463" s="22" t="s">
        <v>309</v>
      </c>
      <c r="J463" s="17">
        <f>IFERROR(INDEX(Cost_Components!$K$2:$K$29,MATCH(E463,Cost_Components!$A$2:$A$29,0)),"")</f>
        <v>1</v>
      </c>
      <c r="K463" s="17">
        <f t="shared" si="70"/>
        <v>0.68692307692307697</v>
      </c>
      <c r="L463" s="17">
        <f>IFERROR(INDEX(Cost_Components!$S$2:$S$29,MATCH(E463,Cost_Components!$A$2:$A$29,0)),"")</f>
        <v>0.31</v>
      </c>
      <c r="M463" s="28">
        <f>IFERROR(INDEX(Cost_Components!$L$2:$L$29,MATCH(E463,Cost_Components!$A$2:$A$29,0)),"")</f>
        <v>1</v>
      </c>
      <c r="N463" s="29">
        <f>IFERROR(INDEX(Cost_Components!$P$2:$P$29,MATCH(E463,Cost_Components!$A$2:$A$29,0)),"")</f>
        <v>50.857353529999997</v>
      </c>
      <c r="O463" s="23">
        <f t="shared" si="71"/>
        <v>711452.81410110695</v>
      </c>
      <c r="P463" s="23">
        <f t="shared" si="72"/>
        <v>708403.92252787505</v>
      </c>
      <c r="Q463" s="23">
        <f t="shared" si="73"/>
        <v>11168540.106312051</v>
      </c>
      <c r="R463" s="23">
        <f t="shared" si="74"/>
        <v>24854667.928447273</v>
      </c>
      <c r="S463" s="23">
        <f t="shared" si="75"/>
        <v>13686127.822135221</v>
      </c>
      <c r="T463" s="16">
        <f>IFERROR(INDEX(Cost_Components!$R$2:$R$29,MATCH(E463,Cost_Components!$A$2:$A$29,0)),"")</f>
        <v>1</v>
      </c>
      <c r="U463" s="26">
        <f>IFERROR(INDEX(Cost_Components!$Q$2:$Q$29,MATCH(E463,Cost_Components!$A$2:$A$29,0)),"")</f>
        <v>2023</v>
      </c>
      <c r="V463" s="30">
        <f>1/(1+Calculation_Assumptions!$B$5)^(B463-Calculation_Assumptions!$B$2)</f>
        <v>0.57028602681192497</v>
      </c>
      <c r="W463" s="23">
        <f t="shared" si="76"/>
        <v>6369262.3625183338</v>
      </c>
      <c r="X463" s="23">
        <f t="shared" si="77"/>
        <v>14174269.820643973</v>
      </c>
      <c r="Y463" s="23">
        <f t="shared" si="78"/>
        <v>7805007.4581256388</v>
      </c>
      <c r="Z463" s="17">
        <f>IFERROR(INDEX(Cost_Components!$T$2:$T$29,MATCH(E463,Cost_Components!$A$2:$A$29,0)),"")</f>
        <v>0.8</v>
      </c>
      <c r="AA463" s="26">
        <f>IFERROR(INDEX(Cost_Components!$U$2:$U$29,MATCH(E463,Cost_Components!$A$2:$A$29,0)),"")</f>
        <v>2025</v>
      </c>
      <c r="AB463" s="26">
        <f>IFERROR(INDEX(Cost_Components!$V$2:$V$29,MATCH(E463,Cost_Components!$A$2:$A$29,0)),"")</f>
        <v>2050</v>
      </c>
      <c r="AC463" s="26">
        <f>IFERROR(INDEX(Cost_Components!$M$2:$M$29,MATCH(E463,Cost_Components!$A$2:$A$29,0)),"")</f>
        <v>5</v>
      </c>
      <c r="AD463" s="26">
        <f>IFERROR(INDEX(Cost_Components!$N$2:$N$29,MATCH(E463,Cost_Components!$A$2:$A$29,0)),"")</f>
        <v>39</v>
      </c>
      <c r="AE463" s="16" t="str">
        <f>IFERROR(INDEX(Cost_Components!$O$2:$O$29,MATCH(E463,Cost_Components!$A$2:$A$29,0)),"")</f>
        <v>Both</v>
      </c>
      <c r="AF463" s="11">
        <v>711452.81410110695</v>
      </c>
      <c r="AG463" s="11">
        <v>708403.92252787505</v>
      </c>
      <c r="AH463" s="23">
        <f t="shared" si="79"/>
        <v>1</v>
      </c>
    </row>
    <row r="464" spans="1:34" hidden="1">
      <c r="A464" t="s">
        <v>250</v>
      </c>
      <c r="B464" s="20">
        <v>2045</v>
      </c>
      <c r="C464" t="s">
        <v>250</v>
      </c>
      <c r="D464" t="s">
        <v>254</v>
      </c>
      <c r="E464" s="22" t="s">
        <v>346</v>
      </c>
      <c r="F464" s="22" t="s">
        <v>347</v>
      </c>
      <c r="G464" s="22" t="s">
        <v>251</v>
      </c>
      <c r="H464" s="22" t="s">
        <v>237</v>
      </c>
      <c r="I464" s="22" t="s">
        <v>309</v>
      </c>
      <c r="J464" s="17">
        <f>IFERROR(INDEX(Cost_Components!$K$2:$K$29,MATCH(E464,Cost_Components!$A$2:$A$29,0)),"")</f>
        <v>1</v>
      </c>
      <c r="K464" s="17">
        <f t="shared" si="70"/>
        <v>0.70576923076923082</v>
      </c>
      <c r="L464" s="17">
        <f>IFERROR(INDEX(Cost_Components!$S$2:$S$29,MATCH(E464,Cost_Components!$A$2:$A$29,0)),"")</f>
        <v>0.31</v>
      </c>
      <c r="M464" s="28">
        <f>IFERROR(INDEX(Cost_Components!$L$2:$L$29,MATCH(E464,Cost_Components!$A$2:$A$29,0)),"")</f>
        <v>1</v>
      </c>
      <c r="N464" s="29">
        <f>IFERROR(INDEX(Cost_Components!$P$2:$P$29,MATCH(E464,Cost_Components!$A$2:$A$29,0)),"")</f>
        <v>50.857353529999997</v>
      </c>
      <c r="O464" s="23">
        <f t="shared" si="71"/>
        <v>710429.82231964299</v>
      </c>
      <c r="P464" s="23">
        <f t="shared" si="72"/>
        <v>707149.56795230997</v>
      </c>
      <c r="Q464" s="23">
        <f t="shared" si="73"/>
        <v>11148764.228540588</v>
      </c>
      <c r="R464" s="23">
        <f t="shared" si="74"/>
        <v>25499852.099867728</v>
      </c>
      <c r="S464" s="23">
        <f t="shared" si="75"/>
        <v>14351087.871327139</v>
      </c>
      <c r="T464" s="16">
        <f>IFERROR(INDEX(Cost_Components!$R$2:$R$29,MATCH(E464,Cost_Components!$A$2:$A$29,0)),"")</f>
        <v>1</v>
      </c>
      <c r="U464" s="26">
        <f>IFERROR(INDEX(Cost_Components!$Q$2:$Q$29,MATCH(E464,Cost_Components!$A$2:$A$29,0)),"")</f>
        <v>2023</v>
      </c>
      <c r="V464" s="30">
        <f>1/(1+Calculation_Assumptions!$B$5)^(B464-Calculation_Assumptions!$B$2)</f>
        <v>0.55367575418633497</v>
      </c>
      <c r="W464" s="23">
        <f t="shared" si="76"/>
        <v>6172800.4424828431</v>
      </c>
      <c r="X464" s="23">
        <f t="shared" si="77"/>
        <v>14118649.843034262</v>
      </c>
      <c r="Y464" s="23">
        <f t="shared" si="78"/>
        <v>7945849.4005514188</v>
      </c>
      <c r="Z464" s="17">
        <f>IFERROR(INDEX(Cost_Components!$T$2:$T$29,MATCH(E464,Cost_Components!$A$2:$A$29,0)),"")</f>
        <v>0.8</v>
      </c>
      <c r="AA464" s="26">
        <f>IFERROR(INDEX(Cost_Components!$U$2:$U$29,MATCH(E464,Cost_Components!$A$2:$A$29,0)),"")</f>
        <v>2025</v>
      </c>
      <c r="AB464" s="26">
        <f>IFERROR(INDEX(Cost_Components!$V$2:$V$29,MATCH(E464,Cost_Components!$A$2:$A$29,0)),"")</f>
        <v>2050</v>
      </c>
      <c r="AC464" s="26">
        <f>IFERROR(INDEX(Cost_Components!$M$2:$M$29,MATCH(E464,Cost_Components!$A$2:$A$29,0)),"")</f>
        <v>5</v>
      </c>
      <c r="AD464" s="26">
        <f>IFERROR(INDEX(Cost_Components!$N$2:$N$29,MATCH(E464,Cost_Components!$A$2:$A$29,0)),"")</f>
        <v>39</v>
      </c>
      <c r="AE464" s="16" t="str">
        <f>IFERROR(INDEX(Cost_Components!$O$2:$O$29,MATCH(E464,Cost_Components!$A$2:$A$29,0)),"")</f>
        <v>Both</v>
      </c>
      <c r="AF464" s="11">
        <v>710429.82231964299</v>
      </c>
      <c r="AG464" s="11">
        <v>707149.56795230997</v>
      </c>
      <c r="AH464" s="23">
        <f t="shared" si="79"/>
        <v>1</v>
      </c>
    </row>
    <row r="465" spans="1:34" hidden="1">
      <c r="A465" t="s">
        <v>250</v>
      </c>
      <c r="B465" s="20">
        <v>2046</v>
      </c>
      <c r="C465" t="s">
        <v>250</v>
      </c>
      <c r="D465" t="s">
        <v>254</v>
      </c>
      <c r="E465" s="22" t="s">
        <v>346</v>
      </c>
      <c r="F465" s="22" t="s">
        <v>347</v>
      </c>
      <c r="G465" s="22" t="s">
        <v>251</v>
      </c>
      <c r="H465" s="22" t="s">
        <v>237</v>
      </c>
      <c r="I465" s="22" t="s">
        <v>309</v>
      </c>
      <c r="J465" s="17">
        <f>IFERROR(INDEX(Cost_Components!$K$2:$K$29,MATCH(E465,Cost_Components!$A$2:$A$29,0)),"")</f>
        <v>1</v>
      </c>
      <c r="K465" s="17">
        <f t="shared" si="70"/>
        <v>0.72461538461538466</v>
      </c>
      <c r="L465" s="17">
        <f>IFERROR(INDEX(Cost_Components!$S$2:$S$29,MATCH(E465,Cost_Components!$A$2:$A$29,0)),"")</f>
        <v>0.31</v>
      </c>
      <c r="M465" s="28">
        <f>IFERROR(INDEX(Cost_Components!$L$2:$L$29,MATCH(E465,Cost_Components!$A$2:$A$29,0)),"")</f>
        <v>1</v>
      </c>
      <c r="N465" s="29">
        <f>IFERROR(INDEX(Cost_Components!$P$2:$P$29,MATCH(E465,Cost_Components!$A$2:$A$29,0)),"")</f>
        <v>50.857353529999997</v>
      </c>
      <c r="O465" s="23">
        <f t="shared" si="71"/>
        <v>708211.36045326397</v>
      </c>
      <c r="P465" s="23">
        <f t="shared" si="72"/>
        <v>704703.433689998</v>
      </c>
      <c r="Q465" s="23">
        <f t="shared" si="73"/>
        <v>11110199.014902912</v>
      </c>
      <c r="R465" s="23">
        <f t="shared" si="74"/>
        <v>26099019.778189957</v>
      </c>
      <c r="S465" s="23">
        <f t="shared" si="75"/>
        <v>14988820.763287045</v>
      </c>
      <c r="T465" s="16">
        <f>IFERROR(INDEX(Cost_Components!$R$2:$R$29,MATCH(E465,Cost_Components!$A$2:$A$29,0)),"")</f>
        <v>1</v>
      </c>
      <c r="U465" s="26">
        <f>IFERROR(INDEX(Cost_Components!$Q$2:$Q$29,MATCH(E465,Cost_Components!$A$2:$A$29,0)),"")</f>
        <v>2023</v>
      </c>
      <c r="V465" s="30">
        <f>1/(1+Calculation_Assumptions!$B$5)^(B465-Calculation_Assumptions!$B$2)</f>
        <v>0.5375492759090631</v>
      </c>
      <c r="W465" s="23">
        <f t="shared" si="76"/>
        <v>5972279.4356666468</v>
      </c>
      <c r="X465" s="23">
        <f t="shared" si="77"/>
        <v>14029509.183702327</v>
      </c>
      <c r="Y465" s="23">
        <f t="shared" si="78"/>
        <v>8057229.7480356814</v>
      </c>
      <c r="Z465" s="17">
        <f>IFERROR(INDEX(Cost_Components!$T$2:$T$29,MATCH(E465,Cost_Components!$A$2:$A$29,0)),"")</f>
        <v>0.8</v>
      </c>
      <c r="AA465" s="26">
        <f>IFERROR(INDEX(Cost_Components!$U$2:$U$29,MATCH(E465,Cost_Components!$A$2:$A$29,0)),"")</f>
        <v>2025</v>
      </c>
      <c r="AB465" s="26">
        <f>IFERROR(INDEX(Cost_Components!$V$2:$V$29,MATCH(E465,Cost_Components!$A$2:$A$29,0)),"")</f>
        <v>2050</v>
      </c>
      <c r="AC465" s="26">
        <f>IFERROR(INDEX(Cost_Components!$M$2:$M$29,MATCH(E465,Cost_Components!$A$2:$A$29,0)),"")</f>
        <v>5</v>
      </c>
      <c r="AD465" s="26">
        <f>IFERROR(INDEX(Cost_Components!$N$2:$N$29,MATCH(E465,Cost_Components!$A$2:$A$29,0)),"")</f>
        <v>39</v>
      </c>
      <c r="AE465" s="16" t="str">
        <f>IFERROR(INDEX(Cost_Components!$O$2:$O$29,MATCH(E465,Cost_Components!$A$2:$A$29,0)),"")</f>
        <v>Both</v>
      </c>
      <c r="AF465" s="11">
        <v>708211.36045326397</v>
      </c>
      <c r="AG465" s="11">
        <v>704703.433689998</v>
      </c>
      <c r="AH465" s="23">
        <f t="shared" si="79"/>
        <v>1</v>
      </c>
    </row>
    <row r="466" spans="1:34" hidden="1">
      <c r="A466" t="s">
        <v>250</v>
      </c>
      <c r="B466" s="20">
        <v>2047</v>
      </c>
      <c r="C466" t="s">
        <v>250</v>
      </c>
      <c r="D466" t="s">
        <v>254</v>
      </c>
      <c r="E466" s="22" t="s">
        <v>346</v>
      </c>
      <c r="F466" s="22" t="s">
        <v>347</v>
      </c>
      <c r="G466" s="22" t="s">
        <v>251</v>
      </c>
      <c r="H466" s="22" t="s">
        <v>237</v>
      </c>
      <c r="I466" s="22" t="s">
        <v>309</v>
      </c>
      <c r="J466" s="17">
        <f>IFERROR(INDEX(Cost_Components!$K$2:$K$29,MATCH(E466,Cost_Components!$A$2:$A$29,0)),"")</f>
        <v>1</v>
      </c>
      <c r="K466" s="17">
        <f t="shared" si="70"/>
        <v>0.74346153846153851</v>
      </c>
      <c r="L466" s="17">
        <f>IFERROR(INDEX(Cost_Components!$S$2:$S$29,MATCH(E466,Cost_Components!$A$2:$A$29,0)),"")</f>
        <v>0.31</v>
      </c>
      <c r="M466" s="28">
        <f>IFERROR(INDEX(Cost_Components!$L$2:$L$29,MATCH(E466,Cost_Components!$A$2:$A$29,0)),"")</f>
        <v>1</v>
      </c>
      <c r="N466" s="29">
        <f>IFERROR(INDEX(Cost_Components!$P$2:$P$29,MATCH(E466,Cost_Components!$A$2:$A$29,0)),"")</f>
        <v>50.857353529999997</v>
      </c>
      <c r="O466" s="23">
        <f t="shared" si="71"/>
        <v>705072.93904523703</v>
      </c>
      <c r="P466" s="23">
        <f t="shared" si="72"/>
        <v>701342.58618749306</v>
      </c>
      <c r="Q466" s="23">
        <f t="shared" si="73"/>
        <v>11057212.633928366</v>
      </c>
      <c r="R466" s="23">
        <f t="shared" si="74"/>
        <v>26659150.700505275</v>
      </c>
      <c r="S466" s="23">
        <f t="shared" si="75"/>
        <v>15601938.066576909</v>
      </c>
      <c r="T466" s="16">
        <f>IFERROR(INDEX(Cost_Components!$R$2:$R$29,MATCH(E466,Cost_Components!$A$2:$A$29,0)),"")</f>
        <v>1</v>
      </c>
      <c r="U466" s="26">
        <f>IFERROR(INDEX(Cost_Components!$Q$2:$Q$29,MATCH(E466,Cost_Components!$A$2:$A$29,0)),"")</f>
        <v>2023</v>
      </c>
      <c r="V466" s="30">
        <f>1/(1+Calculation_Assumptions!$B$5)^(B466-Calculation_Assumptions!$B$2)</f>
        <v>0.52189250088258554</v>
      </c>
      <c r="W466" s="23">
        <f t="shared" si="76"/>
        <v>5770676.3543113954</v>
      </c>
      <c r="X466" s="23">
        <f t="shared" si="77"/>
        <v>13913210.830492429</v>
      </c>
      <c r="Y466" s="23">
        <f t="shared" si="78"/>
        <v>8142534.4761810349</v>
      </c>
      <c r="Z466" s="17">
        <f>IFERROR(INDEX(Cost_Components!$T$2:$T$29,MATCH(E466,Cost_Components!$A$2:$A$29,0)),"")</f>
        <v>0.8</v>
      </c>
      <c r="AA466" s="26">
        <f>IFERROR(INDEX(Cost_Components!$U$2:$U$29,MATCH(E466,Cost_Components!$A$2:$A$29,0)),"")</f>
        <v>2025</v>
      </c>
      <c r="AB466" s="26">
        <f>IFERROR(INDEX(Cost_Components!$V$2:$V$29,MATCH(E466,Cost_Components!$A$2:$A$29,0)),"")</f>
        <v>2050</v>
      </c>
      <c r="AC466" s="26">
        <f>IFERROR(INDEX(Cost_Components!$M$2:$M$29,MATCH(E466,Cost_Components!$A$2:$A$29,0)),"")</f>
        <v>5</v>
      </c>
      <c r="AD466" s="26">
        <f>IFERROR(INDEX(Cost_Components!$N$2:$N$29,MATCH(E466,Cost_Components!$A$2:$A$29,0)),"")</f>
        <v>39</v>
      </c>
      <c r="AE466" s="16" t="str">
        <f>IFERROR(INDEX(Cost_Components!$O$2:$O$29,MATCH(E466,Cost_Components!$A$2:$A$29,0)),"")</f>
        <v>Both</v>
      </c>
      <c r="AF466" s="11">
        <v>705072.93904523703</v>
      </c>
      <c r="AG466" s="11">
        <v>701342.58618749306</v>
      </c>
      <c r="AH466" s="23">
        <f t="shared" si="79"/>
        <v>1</v>
      </c>
    </row>
    <row r="467" spans="1:34" hidden="1">
      <c r="A467" t="s">
        <v>250</v>
      </c>
      <c r="B467" s="20">
        <v>2048</v>
      </c>
      <c r="C467" t="s">
        <v>250</v>
      </c>
      <c r="D467" t="s">
        <v>254</v>
      </c>
      <c r="E467" s="22" t="s">
        <v>346</v>
      </c>
      <c r="F467" s="22" t="s">
        <v>347</v>
      </c>
      <c r="G467" s="22" t="s">
        <v>251</v>
      </c>
      <c r="H467" s="22" t="s">
        <v>237</v>
      </c>
      <c r="I467" s="22" t="s">
        <v>309</v>
      </c>
      <c r="J467" s="17">
        <f>IFERROR(INDEX(Cost_Components!$K$2:$K$29,MATCH(E467,Cost_Components!$A$2:$A$29,0)),"")</f>
        <v>1</v>
      </c>
      <c r="K467" s="17">
        <f t="shared" si="70"/>
        <v>0.76230769230769235</v>
      </c>
      <c r="L467" s="17">
        <f>IFERROR(INDEX(Cost_Components!$S$2:$S$29,MATCH(E467,Cost_Components!$A$2:$A$29,0)),"")</f>
        <v>0.31</v>
      </c>
      <c r="M467" s="28">
        <f>IFERROR(INDEX(Cost_Components!$L$2:$L$29,MATCH(E467,Cost_Components!$A$2:$A$29,0)),"")</f>
        <v>1</v>
      </c>
      <c r="N467" s="29">
        <f>IFERROR(INDEX(Cost_Components!$P$2:$P$29,MATCH(E467,Cost_Components!$A$2:$A$29,0)),"")</f>
        <v>50.857353529999997</v>
      </c>
      <c r="O467" s="23">
        <f t="shared" si="71"/>
        <v>701627.43791725498</v>
      </c>
      <c r="P467" s="23">
        <f t="shared" si="72"/>
        <v>697679.12269260897</v>
      </c>
      <c r="Q467" s="23">
        <f t="shared" si="73"/>
        <v>10999455.27591626</v>
      </c>
      <c r="R467" s="23">
        <f t="shared" si="74"/>
        <v>27201360.326613393</v>
      </c>
      <c r="S467" s="23">
        <f t="shared" si="75"/>
        <v>16201905.050697133</v>
      </c>
      <c r="T467" s="16">
        <f>IFERROR(INDEX(Cost_Components!$R$2:$R$29,MATCH(E467,Cost_Components!$A$2:$A$29,0)),"")</f>
        <v>1</v>
      </c>
      <c r="U467" s="26">
        <f>IFERROR(INDEX(Cost_Components!$Q$2:$Q$29,MATCH(E467,Cost_Components!$A$2:$A$29,0)),"")</f>
        <v>2023</v>
      </c>
      <c r="V467" s="30">
        <f>1/(1+Calculation_Assumptions!$B$5)^(B467-Calculation_Assumptions!$B$2)</f>
        <v>0.50669174842969467</v>
      </c>
      <c r="W467" s="23">
        <f t="shared" si="76"/>
        <v>5573333.2255282393</v>
      </c>
      <c r="X467" s="23">
        <f t="shared" si="77"/>
        <v>13782704.82355787</v>
      </c>
      <c r="Y467" s="23">
        <f t="shared" si="78"/>
        <v>8209371.5980296312</v>
      </c>
      <c r="Z467" s="17">
        <f>IFERROR(INDEX(Cost_Components!$T$2:$T$29,MATCH(E467,Cost_Components!$A$2:$A$29,0)),"")</f>
        <v>0.8</v>
      </c>
      <c r="AA467" s="26">
        <f>IFERROR(INDEX(Cost_Components!$U$2:$U$29,MATCH(E467,Cost_Components!$A$2:$A$29,0)),"")</f>
        <v>2025</v>
      </c>
      <c r="AB467" s="26">
        <f>IFERROR(INDEX(Cost_Components!$V$2:$V$29,MATCH(E467,Cost_Components!$A$2:$A$29,0)),"")</f>
        <v>2050</v>
      </c>
      <c r="AC467" s="26">
        <f>IFERROR(INDEX(Cost_Components!$M$2:$M$29,MATCH(E467,Cost_Components!$A$2:$A$29,0)),"")</f>
        <v>5</v>
      </c>
      <c r="AD467" s="26">
        <f>IFERROR(INDEX(Cost_Components!$N$2:$N$29,MATCH(E467,Cost_Components!$A$2:$A$29,0)),"")</f>
        <v>39</v>
      </c>
      <c r="AE467" s="16" t="str">
        <f>IFERROR(INDEX(Cost_Components!$O$2:$O$29,MATCH(E467,Cost_Components!$A$2:$A$29,0)),"")</f>
        <v>Both</v>
      </c>
      <c r="AF467" s="11">
        <v>701627.43791725498</v>
      </c>
      <c r="AG467" s="11">
        <v>697679.12269260897</v>
      </c>
      <c r="AH467" s="23">
        <f t="shared" si="79"/>
        <v>1</v>
      </c>
    </row>
    <row r="468" spans="1:34" hidden="1">
      <c r="A468" t="s">
        <v>250</v>
      </c>
      <c r="B468" s="20">
        <v>2049</v>
      </c>
      <c r="C468" t="s">
        <v>250</v>
      </c>
      <c r="D468" t="s">
        <v>254</v>
      </c>
      <c r="E468" s="22" t="s">
        <v>346</v>
      </c>
      <c r="F468" s="22" t="s">
        <v>347</v>
      </c>
      <c r="G468" s="22" t="s">
        <v>251</v>
      </c>
      <c r="H468" s="22" t="s">
        <v>237</v>
      </c>
      <c r="I468" s="22" t="s">
        <v>309</v>
      </c>
      <c r="J468" s="17">
        <f>IFERROR(INDEX(Cost_Components!$K$2:$K$29,MATCH(E468,Cost_Components!$A$2:$A$29,0)),"")</f>
        <v>1</v>
      </c>
      <c r="K468" s="17">
        <f t="shared" si="70"/>
        <v>0.7811538461538462</v>
      </c>
      <c r="L468" s="17">
        <f>IFERROR(INDEX(Cost_Components!$S$2:$S$29,MATCH(E468,Cost_Components!$A$2:$A$29,0)),"")</f>
        <v>0.31</v>
      </c>
      <c r="M468" s="28">
        <f>IFERROR(INDEX(Cost_Components!$L$2:$L$29,MATCH(E468,Cost_Components!$A$2:$A$29,0)),"")</f>
        <v>1</v>
      </c>
      <c r="N468" s="29">
        <f>IFERROR(INDEX(Cost_Components!$P$2:$P$29,MATCH(E468,Cost_Components!$A$2:$A$29,0)),"")</f>
        <v>50.857353529999997</v>
      </c>
      <c r="O468" s="23">
        <f t="shared" si="71"/>
        <v>698119.64054342103</v>
      </c>
      <c r="P468" s="23">
        <f t="shared" si="72"/>
        <v>693957.97634498996</v>
      </c>
      <c r="Q468" s="23">
        <f t="shared" si="73"/>
        <v>10940788.502761563</v>
      </c>
      <c r="R468" s="23">
        <f t="shared" si="74"/>
        <v>27734490.295781739</v>
      </c>
      <c r="S468" s="23">
        <f t="shared" si="75"/>
        <v>16793701.793020174</v>
      </c>
      <c r="T468" s="16">
        <f>IFERROR(INDEX(Cost_Components!$R$2:$R$29,MATCH(E468,Cost_Components!$A$2:$A$29,0)),"")</f>
        <v>1</v>
      </c>
      <c r="U468" s="26">
        <f>IFERROR(INDEX(Cost_Components!$Q$2:$Q$29,MATCH(E468,Cost_Components!$A$2:$A$29,0)),"")</f>
        <v>2023</v>
      </c>
      <c r="V468" s="30">
        <f>1/(1+Calculation_Assumptions!$B$5)^(B468-Calculation_Assumptions!$B$2)</f>
        <v>0.49193373633950943</v>
      </c>
      <c r="W468" s="23">
        <f t="shared" si="76"/>
        <v>5382142.966663843</v>
      </c>
      <c r="X468" s="23">
        <f t="shared" si="77"/>
        <v>13643531.436675778</v>
      </c>
      <c r="Y468" s="23">
        <f t="shared" si="78"/>
        <v>8261388.4700119328</v>
      </c>
      <c r="Z468" s="17">
        <f>IFERROR(INDEX(Cost_Components!$T$2:$T$29,MATCH(E468,Cost_Components!$A$2:$A$29,0)),"")</f>
        <v>0.8</v>
      </c>
      <c r="AA468" s="26">
        <f>IFERROR(INDEX(Cost_Components!$U$2:$U$29,MATCH(E468,Cost_Components!$A$2:$A$29,0)),"")</f>
        <v>2025</v>
      </c>
      <c r="AB468" s="26">
        <f>IFERROR(INDEX(Cost_Components!$V$2:$V$29,MATCH(E468,Cost_Components!$A$2:$A$29,0)),"")</f>
        <v>2050</v>
      </c>
      <c r="AC468" s="26">
        <f>IFERROR(INDEX(Cost_Components!$M$2:$M$29,MATCH(E468,Cost_Components!$A$2:$A$29,0)),"")</f>
        <v>5</v>
      </c>
      <c r="AD468" s="26">
        <f>IFERROR(INDEX(Cost_Components!$N$2:$N$29,MATCH(E468,Cost_Components!$A$2:$A$29,0)),"")</f>
        <v>39</v>
      </c>
      <c r="AE468" s="16" t="str">
        <f>IFERROR(INDEX(Cost_Components!$O$2:$O$29,MATCH(E468,Cost_Components!$A$2:$A$29,0)),"")</f>
        <v>Both</v>
      </c>
      <c r="AF468" s="11">
        <v>698119.64054342103</v>
      </c>
      <c r="AG468" s="11">
        <v>693957.97634498996</v>
      </c>
      <c r="AH468" s="23">
        <f t="shared" si="79"/>
        <v>1</v>
      </c>
    </row>
    <row r="469" spans="1:34" hidden="1">
      <c r="A469" t="s">
        <v>250</v>
      </c>
      <c r="B469" s="20">
        <v>2050</v>
      </c>
      <c r="C469" t="s">
        <v>250</v>
      </c>
      <c r="D469" t="s">
        <v>254</v>
      </c>
      <c r="E469" s="22" t="s">
        <v>346</v>
      </c>
      <c r="F469" s="22" t="s">
        <v>347</v>
      </c>
      <c r="G469" s="22" t="s">
        <v>251</v>
      </c>
      <c r="H469" s="22" t="s">
        <v>237</v>
      </c>
      <c r="I469" s="22" t="s">
        <v>309</v>
      </c>
      <c r="J469" s="17">
        <f>IFERROR(INDEX(Cost_Components!$K$2:$K$29,MATCH(E469,Cost_Components!$A$2:$A$29,0)),"")</f>
        <v>1</v>
      </c>
      <c r="K469" s="17">
        <f t="shared" si="70"/>
        <v>0.8</v>
      </c>
      <c r="L469" s="17">
        <f>IFERROR(INDEX(Cost_Components!$S$2:$S$29,MATCH(E469,Cost_Components!$A$2:$A$29,0)),"")</f>
        <v>0.31</v>
      </c>
      <c r="M469" s="28">
        <f>IFERROR(INDEX(Cost_Components!$L$2:$L$29,MATCH(E469,Cost_Components!$A$2:$A$29,0)),"")</f>
        <v>1</v>
      </c>
      <c r="N469" s="29">
        <f>IFERROR(INDEX(Cost_Components!$P$2:$P$29,MATCH(E469,Cost_Components!$A$2:$A$29,0)),"")</f>
        <v>50.857353529999997</v>
      </c>
      <c r="O469" s="23">
        <f t="shared" si="71"/>
        <v>694321.00445716397</v>
      </c>
      <c r="P469" s="23">
        <f t="shared" si="72"/>
        <v>689952.70934336295</v>
      </c>
      <c r="Q469" s="23">
        <f t="shared" si="73"/>
        <v>10877642.345997591</v>
      </c>
      <c r="R469" s="23">
        <f t="shared" si="74"/>
        <v>28249063.029586151</v>
      </c>
      <c r="S469" s="23">
        <f t="shared" si="75"/>
        <v>17371420.683588561</v>
      </c>
      <c r="T469" s="16">
        <f>IFERROR(INDEX(Cost_Components!$R$2:$R$29,MATCH(E469,Cost_Components!$A$2:$A$29,0)),"")</f>
        <v>1</v>
      </c>
      <c r="U469" s="26">
        <f>IFERROR(INDEX(Cost_Components!$Q$2:$Q$29,MATCH(E469,Cost_Components!$A$2:$A$29,0)),"")</f>
        <v>2023</v>
      </c>
      <c r="V469" s="30">
        <f>1/(1+Calculation_Assumptions!$B$5)^(B469-Calculation_Assumptions!$B$2)</f>
        <v>0.47760556926165965</v>
      </c>
      <c r="W469" s="23">
        <f t="shared" si="76"/>
        <v>5195222.5648849141</v>
      </c>
      <c r="X469" s="23">
        <f t="shared" si="77"/>
        <v>13491909.829353997</v>
      </c>
      <c r="Y469" s="23">
        <f t="shared" si="78"/>
        <v>8296687.2644690834</v>
      </c>
      <c r="Z469" s="17">
        <f>IFERROR(INDEX(Cost_Components!$T$2:$T$29,MATCH(E469,Cost_Components!$A$2:$A$29,0)),"")</f>
        <v>0.8</v>
      </c>
      <c r="AA469" s="26">
        <f>IFERROR(INDEX(Cost_Components!$U$2:$U$29,MATCH(E469,Cost_Components!$A$2:$A$29,0)),"")</f>
        <v>2025</v>
      </c>
      <c r="AB469" s="26">
        <f>IFERROR(INDEX(Cost_Components!$V$2:$V$29,MATCH(E469,Cost_Components!$A$2:$A$29,0)),"")</f>
        <v>2050</v>
      </c>
      <c r="AC469" s="26">
        <f>IFERROR(INDEX(Cost_Components!$M$2:$M$29,MATCH(E469,Cost_Components!$A$2:$A$29,0)),"")</f>
        <v>5</v>
      </c>
      <c r="AD469" s="26">
        <f>IFERROR(INDEX(Cost_Components!$N$2:$N$29,MATCH(E469,Cost_Components!$A$2:$A$29,0)),"")</f>
        <v>39</v>
      </c>
      <c r="AE469" s="16" t="str">
        <f>IFERROR(INDEX(Cost_Components!$O$2:$O$29,MATCH(E469,Cost_Components!$A$2:$A$29,0)),"")</f>
        <v>Both</v>
      </c>
      <c r="AF469" s="11">
        <v>694321.00445716397</v>
      </c>
      <c r="AG469" s="11">
        <v>689952.70934336295</v>
      </c>
      <c r="AH469" s="23">
        <f t="shared" si="79"/>
        <v>1</v>
      </c>
    </row>
    <row r="470" spans="1:34" hidden="1">
      <c r="A470" t="s">
        <v>257</v>
      </c>
      <c r="B470" s="20">
        <v>2025</v>
      </c>
      <c r="C470" t="s">
        <v>257</v>
      </c>
      <c r="D470" t="s">
        <v>254</v>
      </c>
      <c r="E470" s="22" t="s">
        <v>349</v>
      </c>
      <c r="F470" s="22" t="s">
        <v>350</v>
      </c>
      <c r="G470" s="22" t="s">
        <v>258</v>
      </c>
      <c r="H470" s="22" t="s">
        <v>237</v>
      </c>
      <c r="I470" s="22" t="s">
        <v>309</v>
      </c>
      <c r="J470" s="17">
        <f>IFERROR(INDEX(Cost_Components!$K$2:$K$29,MATCH(E470,Cost_Components!$A$2:$A$29,0)),"")</f>
        <v>0.1</v>
      </c>
      <c r="K470" s="17">
        <f t="shared" si="70"/>
        <v>0.12692307692307694</v>
      </c>
      <c r="L470" s="17">
        <f>IFERROR(INDEX(Cost_Components!$S$2:$S$29,MATCH(E470,Cost_Components!$A$2:$A$29,0)),"")</f>
        <v>0.1</v>
      </c>
      <c r="M470" s="28">
        <f>IFERROR(INDEX(Cost_Components!$L$2:$L$29,MATCH(E470,Cost_Components!$A$2:$A$29,0)),"")</f>
        <v>1</v>
      </c>
      <c r="N470" s="29">
        <f>IFERROR(INDEX(Cost_Components!$P$2:$P$29,MATCH(E470,Cost_Components!$A$2:$A$29,0)),"")</f>
        <v>12488.38616</v>
      </c>
      <c r="O470" s="23">
        <f t="shared" si="71"/>
        <v>78836.496484560717</v>
      </c>
      <c r="P470" s="23">
        <f t="shared" si="72"/>
        <v>78836.057166162602</v>
      </c>
      <c r="Q470" s="23">
        <f t="shared" si="73"/>
        <v>98453512.522287399</v>
      </c>
      <c r="R470" s="23">
        <f t="shared" si="74"/>
        <v>124960923.78008591</v>
      </c>
      <c r="S470" s="23">
        <f t="shared" si="75"/>
        <v>26507411.257798508</v>
      </c>
      <c r="T470" s="16">
        <f>IFERROR(INDEX(Cost_Components!$R$2:$R$29,MATCH(E470,Cost_Components!$A$2:$A$29,0)),"")</f>
        <v>1</v>
      </c>
      <c r="U470" s="26">
        <f>IFERROR(INDEX(Cost_Components!$Q$2:$Q$29,MATCH(E470,Cost_Components!$A$2:$A$29,0)),"")</f>
        <v>2023</v>
      </c>
      <c r="V470" s="30">
        <f>1/(1+Calculation_Assumptions!$B$5)^(B470-Calculation_Assumptions!$B$2)</f>
        <v>1</v>
      </c>
      <c r="W470" s="23">
        <f t="shared" si="76"/>
        <v>98453512.522287399</v>
      </c>
      <c r="X470" s="23">
        <f t="shared" si="77"/>
        <v>124960923.78008591</v>
      </c>
      <c r="Y470" s="23">
        <f t="shared" si="78"/>
        <v>26507411.257798508</v>
      </c>
      <c r="Z470" s="17">
        <f>IFERROR(INDEX(Cost_Components!$T$2:$T$29,MATCH(E470,Cost_Components!$A$2:$A$29,0)),"")</f>
        <v>0.8</v>
      </c>
      <c r="AA470" s="26">
        <f>IFERROR(INDEX(Cost_Components!$U$2:$U$29,MATCH(E470,Cost_Components!$A$2:$A$29,0)),"")</f>
        <v>2025</v>
      </c>
      <c r="AB470" s="26">
        <f>IFERROR(INDEX(Cost_Components!$V$2:$V$29,MATCH(E470,Cost_Components!$A$2:$A$29,0)),"")</f>
        <v>2050</v>
      </c>
      <c r="AC470" s="26">
        <f>IFERROR(INDEX(Cost_Components!$M$2:$M$29,MATCH(E470,Cost_Components!$A$2:$A$29,0)),"")</f>
        <v>5</v>
      </c>
      <c r="AD470" s="26">
        <f>IFERROR(INDEX(Cost_Components!$N$2:$N$29,MATCH(E470,Cost_Components!$A$2:$A$29,0)),"")</f>
        <v>40</v>
      </c>
      <c r="AE470" s="16" t="str">
        <f>IFERROR(INDEX(Cost_Components!$O$2:$O$29,MATCH(E470,Cost_Components!$A$2:$A$29,0)),"")</f>
        <v>Both</v>
      </c>
      <c r="AF470" s="11">
        <v>788364.96484560706</v>
      </c>
      <c r="AG470" s="11">
        <v>788360.57166162599</v>
      </c>
      <c r="AH470" s="23">
        <f t="shared" si="79"/>
        <v>1</v>
      </c>
    </row>
    <row r="471" spans="1:34" hidden="1">
      <c r="A471" t="s">
        <v>257</v>
      </c>
      <c r="B471" s="20">
        <v>2026</v>
      </c>
      <c r="C471" t="s">
        <v>257</v>
      </c>
      <c r="D471" t="s">
        <v>254</v>
      </c>
      <c r="E471" s="22" t="s">
        <v>349</v>
      </c>
      <c r="F471" s="22" t="s">
        <v>350</v>
      </c>
      <c r="G471" s="22" t="s">
        <v>258</v>
      </c>
      <c r="H471" s="22" t="s">
        <v>237</v>
      </c>
      <c r="I471" s="22" t="s">
        <v>309</v>
      </c>
      <c r="J471" s="17">
        <f>IFERROR(INDEX(Cost_Components!$K$2:$K$29,MATCH(E471,Cost_Components!$A$2:$A$29,0)),"")</f>
        <v>0.1</v>
      </c>
      <c r="K471" s="17">
        <f t="shared" si="70"/>
        <v>0.15384615384615385</v>
      </c>
      <c r="L471" s="17">
        <f>IFERROR(INDEX(Cost_Components!$S$2:$S$29,MATCH(E471,Cost_Components!$A$2:$A$29,0)),"")</f>
        <v>0.1</v>
      </c>
      <c r="M471" s="28">
        <f>IFERROR(INDEX(Cost_Components!$L$2:$L$29,MATCH(E471,Cost_Components!$A$2:$A$29,0)),"")</f>
        <v>1</v>
      </c>
      <c r="N471" s="29">
        <f>IFERROR(INDEX(Cost_Components!$P$2:$P$29,MATCH(E471,Cost_Components!$A$2:$A$29,0)),"")</f>
        <v>12488.38616</v>
      </c>
      <c r="O471" s="23">
        <f t="shared" si="71"/>
        <v>78336.464161721306</v>
      </c>
      <c r="P471" s="23">
        <f t="shared" si="72"/>
        <v>78335.186460634708</v>
      </c>
      <c r="Q471" s="23">
        <f t="shared" si="73"/>
        <v>97828005.843600988</v>
      </c>
      <c r="R471" s="23">
        <f t="shared" si="74"/>
        <v>150507079.20931944</v>
      </c>
      <c r="S471" s="23">
        <f t="shared" si="75"/>
        <v>52679073.365718454</v>
      </c>
      <c r="T471" s="16">
        <f>IFERROR(INDEX(Cost_Components!$R$2:$R$29,MATCH(E471,Cost_Components!$A$2:$A$29,0)),"")</f>
        <v>1</v>
      </c>
      <c r="U471" s="26">
        <f>IFERROR(INDEX(Cost_Components!$Q$2:$Q$29,MATCH(E471,Cost_Components!$A$2:$A$29,0)),"")</f>
        <v>2023</v>
      </c>
      <c r="V471" s="30">
        <f>1/(1+Calculation_Assumptions!$B$5)^(B471-Calculation_Assumptions!$B$2)</f>
        <v>0.970873786407767</v>
      </c>
      <c r="W471" s="23">
        <f t="shared" si="76"/>
        <v>94978646.450098053</v>
      </c>
      <c r="X471" s="23">
        <f t="shared" si="77"/>
        <v>146123377.87312567</v>
      </c>
      <c r="Y471" s="23">
        <f t="shared" si="78"/>
        <v>51144731.423027627</v>
      </c>
      <c r="Z471" s="17">
        <f>IFERROR(INDEX(Cost_Components!$T$2:$T$29,MATCH(E471,Cost_Components!$A$2:$A$29,0)),"")</f>
        <v>0.8</v>
      </c>
      <c r="AA471" s="26">
        <f>IFERROR(INDEX(Cost_Components!$U$2:$U$29,MATCH(E471,Cost_Components!$A$2:$A$29,0)),"")</f>
        <v>2025</v>
      </c>
      <c r="AB471" s="26">
        <f>IFERROR(INDEX(Cost_Components!$V$2:$V$29,MATCH(E471,Cost_Components!$A$2:$A$29,0)),"")</f>
        <v>2050</v>
      </c>
      <c r="AC471" s="26">
        <f>IFERROR(INDEX(Cost_Components!$M$2:$M$29,MATCH(E471,Cost_Components!$A$2:$A$29,0)),"")</f>
        <v>5</v>
      </c>
      <c r="AD471" s="26">
        <f>IFERROR(INDEX(Cost_Components!$N$2:$N$29,MATCH(E471,Cost_Components!$A$2:$A$29,0)),"")</f>
        <v>40</v>
      </c>
      <c r="AE471" s="16" t="str">
        <f>IFERROR(INDEX(Cost_Components!$O$2:$O$29,MATCH(E471,Cost_Components!$A$2:$A$29,0)),"")</f>
        <v>Both</v>
      </c>
      <c r="AF471" s="11">
        <v>783364.64161721303</v>
      </c>
      <c r="AG471" s="11">
        <v>783351.86460634705</v>
      </c>
      <c r="AH471" s="23">
        <f t="shared" si="79"/>
        <v>1</v>
      </c>
    </row>
    <row r="472" spans="1:34" hidden="1">
      <c r="A472" t="s">
        <v>257</v>
      </c>
      <c r="B472" s="20">
        <v>2027</v>
      </c>
      <c r="C472" t="s">
        <v>257</v>
      </c>
      <c r="D472" t="s">
        <v>254</v>
      </c>
      <c r="E472" s="22" t="s">
        <v>349</v>
      </c>
      <c r="F472" s="22" t="s">
        <v>350</v>
      </c>
      <c r="G472" s="22" t="s">
        <v>258</v>
      </c>
      <c r="H472" s="22" t="s">
        <v>237</v>
      </c>
      <c r="I472" s="22" t="s">
        <v>309</v>
      </c>
      <c r="J472" s="17">
        <f>IFERROR(INDEX(Cost_Components!$K$2:$K$29,MATCH(E472,Cost_Components!$A$2:$A$29,0)),"")</f>
        <v>0.1</v>
      </c>
      <c r="K472" s="17">
        <f t="shared" si="70"/>
        <v>0.18076923076923079</v>
      </c>
      <c r="L472" s="17">
        <f>IFERROR(INDEX(Cost_Components!$S$2:$S$29,MATCH(E472,Cost_Components!$A$2:$A$29,0)),"")</f>
        <v>0.1</v>
      </c>
      <c r="M472" s="28">
        <f>IFERROR(INDEX(Cost_Components!$L$2:$L$29,MATCH(E472,Cost_Components!$A$2:$A$29,0)),"")</f>
        <v>1</v>
      </c>
      <c r="N472" s="29">
        <f>IFERROR(INDEX(Cost_Components!$P$2:$P$29,MATCH(E472,Cost_Components!$A$2:$A$29,0)),"")</f>
        <v>12488.38616</v>
      </c>
      <c r="O472" s="23">
        <f t="shared" si="71"/>
        <v>77961.463306412901</v>
      </c>
      <c r="P472" s="23">
        <f t="shared" si="72"/>
        <v>77958.984681107308</v>
      </c>
      <c r="Q472" s="23">
        <f t="shared" si="73"/>
        <v>97358190.53391926</v>
      </c>
      <c r="R472" s="23">
        <f t="shared" si="74"/>
        <v>175999247.65519339</v>
      </c>
      <c r="S472" s="23">
        <f t="shared" si="75"/>
        <v>78641057.121274129</v>
      </c>
      <c r="T472" s="16">
        <f>IFERROR(INDEX(Cost_Components!$R$2:$R$29,MATCH(E472,Cost_Components!$A$2:$A$29,0)),"")</f>
        <v>1</v>
      </c>
      <c r="U472" s="26">
        <f>IFERROR(INDEX(Cost_Components!$Q$2:$Q$29,MATCH(E472,Cost_Components!$A$2:$A$29,0)),"")</f>
        <v>2023</v>
      </c>
      <c r="V472" s="30">
        <f>1/(1+Calculation_Assumptions!$B$5)^(B472-Calculation_Assumptions!$B$2)</f>
        <v>0.94259590913375435</v>
      </c>
      <c r="W472" s="23">
        <f t="shared" si="76"/>
        <v>91769432.117936894</v>
      </c>
      <c r="X472" s="23">
        <f t="shared" si="77"/>
        <v>165896170.85040379</v>
      </c>
      <c r="Y472" s="23">
        <f t="shared" si="78"/>
        <v>74126738.732466891</v>
      </c>
      <c r="Z472" s="17">
        <f>IFERROR(INDEX(Cost_Components!$T$2:$T$29,MATCH(E472,Cost_Components!$A$2:$A$29,0)),"")</f>
        <v>0.8</v>
      </c>
      <c r="AA472" s="26">
        <f>IFERROR(INDEX(Cost_Components!$U$2:$U$29,MATCH(E472,Cost_Components!$A$2:$A$29,0)),"")</f>
        <v>2025</v>
      </c>
      <c r="AB472" s="26">
        <f>IFERROR(INDEX(Cost_Components!$V$2:$V$29,MATCH(E472,Cost_Components!$A$2:$A$29,0)),"")</f>
        <v>2050</v>
      </c>
      <c r="AC472" s="26">
        <f>IFERROR(INDEX(Cost_Components!$M$2:$M$29,MATCH(E472,Cost_Components!$A$2:$A$29,0)),"")</f>
        <v>5</v>
      </c>
      <c r="AD472" s="26">
        <f>IFERROR(INDEX(Cost_Components!$N$2:$N$29,MATCH(E472,Cost_Components!$A$2:$A$29,0)),"")</f>
        <v>40</v>
      </c>
      <c r="AE472" s="16" t="str">
        <f>IFERROR(INDEX(Cost_Components!$O$2:$O$29,MATCH(E472,Cost_Components!$A$2:$A$29,0)),"")</f>
        <v>Both</v>
      </c>
      <c r="AF472" s="11">
        <v>779614.63306412904</v>
      </c>
      <c r="AG472" s="11">
        <v>779589.84681107302</v>
      </c>
      <c r="AH472" s="23">
        <f t="shared" si="79"/>
        <v>1</v>
      </c>
    </row>
    <row r="473" spans="1:34" hidden="1">
      <c r="A473" t="s">
        <v>257</v>
      </c>
      <c r="B473" s="20">
        <v>2028</v>
      </c>
      <c r="C473" t="s">
        <v>257</v>
      </c>
      <c r="D473" t="s">
        <v>254</v>
      </c>
      <c r="E473" s="22" t="s">
        <v>349</v>
      </c>
      <c r="F473" s="22" t="s">
        <v>350</v>
      </c>
      <c r="G473" s="22" t="s">
        <v>258</v>
      </c>
      <c r="H473" s="22" t="s">
        <v>237</v>
      </c>
      <c r="I473" s="22" t="s">
        <v>309</v>
      </c>
      <c r="J473" s="17">
        <f>IFERROR(INDEX(Cost_Components!$K$2:$K$29,MATCH(E473,Cost_Components!$A$2:$A$29,0)),"")</f>
        <v>0.1</v>
      </c>
      <c r="K473" s="17">
        <f t="shared" si="70"/>
        <v>0.20769230769230773</v>
      </c>
      <c r="L473" s="17">
        <f>IFERROR(INDEX(Cost_Components!$S$2:$S$29,MATCH(E473,Cost_Components!$A$2:$A$29,0)),"")</f>
        <v>0.1</v>
      </c>
      <c r="M473" s="28">
        <f>IFERROR(INDEX(Cost_Components!$L$2:$L$29,MATCH(E473,Cost_Components!$A$2:$A$29,0)),"")</f>
        <v>1</v>
      </c>
      <c r="N473" s="29">
        <f>IFERROR(INDEX(Cost_Components!$P$2:$P$29,MATCH(E473,Cost_Components!$A$2:$A$29,0)),"")</f>
        <v>12488.38616</v>
      </c>
      <c r="O473" s="23">
        <f t="shared" si="71"/>
        <v>77644.030860244704</v>
      </c>
      <c r="P473" s="23">
        <f t="shared" si="72"/>
        <v>77640.023778459392</v>
      </c>
      <c r="Q473" s="23">
        <f t="shared" si="73"/>
        <v>96959859.841698334</v>
      </c>
      <c r="R473" s="23">
        <f t="shared" si="74"/>
        <v>201388563.77573624</v>
      </c>
      <c r="S473" s="23">
        <f t="shared" si="75"/>
        <v>104428703.93403791</v>
      </c>
      <c r="T473" s="16">
        <f>IFERROR(INDEX(Cost_Components!$R$2:$R$29,MATCH(E473,Cost_Components!$A$2:$A$29,0)),"")</f>
        <v>1</v>
      </c>
      <c r="U473" s="26">
        <f>IFERROR(INDEX(Cost_Components!$Q$2:$Q$29,MATCH(E473,Cost_Components!$A$2:$A$29,0)),"")</f>
        <v>2023</v>
      </c>
      <c r="V473" s="30">
        <f>1/(1+Calculation_Assumptions!$B$5)^(B473-Calculation_Assumptions!$B$2)</f>
        <v>0.91514165935315961</v>
      </c>
      <c r="W473" s="23">
        <f t="shared" si="76"/>
        <v>88732007.026181594</v>
      </c>
      <c r="X473" s="23">
        <f t="shared" si="77"/>
        <v>184299064.42847687</v>
      </c>
      <c r="Y473" s="23">
        <f t="shared" si="78"/>
        <v>95567057.402295277</v>
      </c>
      <c r="Z473" s="17">
        <f>IFERROR(INDEX(Cost_Components!$T$2:$T$29,MATCH(E473,Cost_Components!$A$2:$A$29,0)),"")</f>
        <v>0.8</v>
      </c>
      <c r="AA473" s="26">
        <f>IFERROR(INDEX(Cost_Components!$U$2:$U$29,MATCH(E473,Cost_Components!$A$2:$A$29,0)),"")</f>
        <v>2025</v>
      </c>
      <c r="AB473" s="26">
        <f>IFERROR(INDEX(Cost_Components!$V$2:$V$29,MATCH(E473,Cost_Components!$A$2:$A$29,0)),"")</f>
        <v>2050</v>
      </c>
      <c r="AC473" s="26">
        <f>IFERROR(INDEX(Cost_Components!$M$2:$M$29,MATCH(E473,Cost_Components!$A$2:$A$29,0)),"")</f>
        <v>5</v>
      </c>
      <c r="AD473" s="26">
        <f>IFERROR(INDEX(Cost_Components!$N$2:$N$29,MATCH(E473,Cost_Components!$A$2:$A$29,0)),"")</f>
        <v>40</v>
      </c>
      <c r="AE473" s="16" t="str">
        <f>IFERROR(INDEX(Cost_Components!$O$2:$O$29,MATCH(E473,Cost_Components!$A$2:$A$29,0)),"")</f>
        <v>Both</v>
      </c>
      <c r="AF473" s="11">
        <v>776440.30860244704</v>
      </c>
      <c r="AG473" s="11">
        <v>776400.23778459395</v>
      </c>
      <c r="AH473" s="23">
        <f t="shared" si="79"/>
        <v>1</v>
      </c>
    </row>
    <row r="474" spans="1:34" hidden="1">
      <c r="A474" t="s">
        <v>257</v>
      </c>
      <c r="B474" s="20">
        <v>2029</v>
      </c>
      <c r="C474" t="s">
        <v>257</v>
      </c>
      <c r="D474" t="s">
        <v>254</v>
      </c>
      <c r="E474" s="22" t="s">
        <v>349</v>
      </c>
      <c r="F474" s="22" t="s">
        <v>350</v>
      </c>
      <c r="G474" s="22" t="s">
        <v>258</v>
      </c>
      <c r="H474" s="22" t="s">
        <v>237</v>
      </c>
      <c r="I474" s="22" t="s">
        <v>309</v>
      </c>
      <c r="J474" s="17">
        <f>IFERROR(INDEX(Cost_Components!$K$2:$K$29,MATCH(E474,Cost_Components!$A$2:$A$29,0)),"")</f>
        <v>0.1</v>
      </c>
      <c r="K474" s="17">
        <f t="shared" si="70"/>
        <v>0.23461538461538464</v>
      </c>
      <c r="L474" s="17">
        <f>IFERROR(INDEX(Cost_Components!$S$2:$S$29,MATCH(E474,Cost_Components!$A$2:$A$29,0)),"")</f>
        <v>0.1</v>
      </c>
      <c r="M474" s="28">
        <f>IFERROR(INDEX(Cost_Components!$L$2:$L$29,MATCH(E474,Cost_Components!$A$2:$A$29,0)),"")</f>
        <v>1</v>
      </c>
      <c r="N474" s="29">
        <f>IFERROR(INDEX(Cost_Components!$P$2:$P$29,MATCH(E474,Cost_Components!$A$2:$A$29,0)),"")</f>
        <v>12488.38616</v>
      </c>
      <c r="O474" s="23">
        <f t="shared" si="71"/>
        <v>77329.134116245797</v>
      </c>
      <c r="P474" s="23">
        <f t="shared" si="72"/>
        <v>77323.302899032904</v>
      </c>
      <c r="Q474" s="23">
        <f t="shared" si="73"/>
        <v>96564326.576977044</v>
      </c>
      <c r="R474" s="23">
        <f t="shared" si="74"/>
        <v>226571851.47687918</v>
      </c>
      <c r="S474" s="23">
        <f t="shared" si="75"/>
        <v>130007524.89990214</v>
      </c>
      <c r="T474" s="16">
        <f>IFERROR(INDEX(Cost_Components!$R$2:$R$29,MATCH(E474,Cost_Components!$A$2:$A$29,0)),"")</f>
        <v>1</v>
      </c>
      <c r="U474" s="26">
        <f>IFERROR(INDEX(Cost_Components!$Q$2:$Q$29,MATCH(E474,Cost_Components!$A$2:$A$29,0)),"")</f>
        <v>2023</v>
      </c>
      <c r="V474" s="30">
        <f>1/(1+Calculation_Assumptions!$B$5)^(B474-Calculation_Assumptions!$B$2)</f>
        <v>0.888487047915689</v>
      </c>
      <c r="W474" s="23">
        <f t="shared" si="76"/>
        <v>85796153.454344839</v>
      </c>
      <c r="X474" s="23">
        <f t="shared" si="77"/>
        <v>201306155.45948431</v>
      </c>
      <c r="Y474" s="23">
        <f t="shared" si="78"/>
        <v>115510002.00513949</v>
      </c>
      <c r="Z474" s="17">
        <f>IFERROR(INDEX(Cost_Components!$T$2:$T$29,MATCH(E474,Cost_Components!$A$2:$A$29,0)),"")</f>
        <v>0.8</v>
      </c>
      <c r="AA474" s="26">
        <f>IFERROR(INDEX(Cost_Components!$U$2:$U$29,MATCH(E474,Cost_Components!$A$2:$A$29,0)),"")</f>
        <v>2025</v>
      </c>
      <c r="AB474" s="26">
        <f>IFERROR(INDEX(Cost_Components!$V$2:$V$29,MATCH(E474,Cost_Components!$A$2:$A$29,0)),"")</f>
        <v>2050</v>
      </c>
      <c r="AC474" s="26">
        <f>IFERROR(INDEX(Cost_Components!$M$2:$M$29,MATCH(E474,Cost_Components!$A$2:$A$29,0)),"")</f>
        <v>5</v>
      </c>
      <c r="AD474" s="26">
        <f>IFERROR(INDEX(Cost_Components!$N$2:$N$29,MATCH(E474,Cost_Components!$A$2:$A$29,0)),"")</f>
        <v>40</v>
      </c>
      <c r="AE474" s="16" t="str">
        <f>IFERROR(INDEX(Cost_Components!$O$2:$O$29,MATCH(E474,Cost_Components!$A$2:$A$29,0)),"")</f>
        <v>Both</v>
      </c>
      <c r="AF474" s="11">
        <v>773291.34116245795</v>
      </c>
      <c r="AG474" s="11">
        <v>773233.02899032901</v>
      </c>
      <c r="AH474" s="23">
        <f t="shared" si="79"/>
        <v>1</v>
      </c>
    </row>
    <row r="475" spans="1:34" hidden="1">
      <c r="A475" t="s">
        <v>257</v>
      </c>
      <c r="B475" s="20">
        <v>2030</v>
      </c>
      <c r="C475" t="s">
        <v>257</v>
      </c>
      <c r="D475" t="s">
        <v>254</v>
      </c>
      <c r="E475" s="22" t="s">
        <v>349</v>
      </c>
      <c r="F475" s="22" t="s">
        <v>350</v>
      </c>
      <c r="G475" s="22" t="s">
        <v>258</v>
      </c>
      <c r="H475" s="22" t="s">
        <v>237</v>
      </c>
      <c r="I475" s="22" t="s">
        <v>309</v>
      </c>
      <c r="J475" s="17">
        <f>IFERROR(INDEX(Cost_Components!$K$2:$K$29,MATCH(E475,Cost_Components!$A$2:$A$29,0)),"")</f>
        <v>0.1</v>
      </c>
      <c r="K475" s="17">
        <f t="shared" si="70"/>
        <v>0.26153846153846161</v>
      </c>
      <c r="L475" s="17">
        <f>IFERROR(INDEX(Cost_Components!$S$2:$S$29,MATCH(E475,Cost_Components!$A$2:$A$29,0)),"")</f>
        <v>0.1</v>
      </c>
      <c r="M475" s="28">
        <f>IFERROR(INDEX(Cost_Components!$L$2:$L$29,MATCH(E475,Cost_Components!$A$2:$A$29,0)),"")</f>
        <v>1</v>
      </c>
      <c r="N475" s="29">
        <f>IFERROR(INDEX(Cost_Components!$P$2:$P$29,MATCH(E475,Cost_Components!$A$2:$A$29,0)),"")</f>
        <v>12488.38616</v>
      </c>
      <c r="O475" s="23">
        <f t="shared" si="71"/>
        <v>77008.929854668706</v>
      </c>
      <c r="P475" s="23">
        <f t="shared" si="72"/>
        <v>77001.011923636499</v>
      </c>
      <c r="Q475" s="23">
        <f t="shared" si="73"/>
        <v>96161837.161313713</v>
      </c>
      <c r="R475" s="23">
        <f t="shared" si="74"/>
        <v>251526050.99213457</v>
      </c>
      <c r="S475" s="23">
        <f t="shared" si="75"/>
        <v>155364213.83082086</v>
      </c>
      <c r="T475" s="16">
        <f>IFERROR(INDEX(Cost_Components!$R$2:$R$29,MATCH(E475,Cost_Components!$A$2:$A$29,0)),"")</f>
        <v>1</v>
      </c>
      <c r="U475" s="26">
        <f>IFERROR(INDEX(Cost_Components!$Q$2:$Q$29,MATCH(E475,Cost_Components!$A$2:$A$29,0)),"")</f>
        <v>2023</v>
      </c>
      <c r="V475" s="30">
        <f>1/(1+Calculation_Assumptions!$B$5)^(B475-Calculation_Assumptions!$B$2)</f>
        <v>0.86260878438416411</v>
      </c>
      <c r="W475" s="23">
        <f t="shared" si="76"/>
        <v>82950045.457868755</v>
      </c>
      <c r="X475" s="23">
        <f t="shared" si="77"/>
        <v>216968581.08727446</v>
      </c>
      <c r="Y475" s="23">
        <f t="shared" si="78"/>
        <v>134018535.62940572</v>
      </c>
      <c r="Z475" s="17">
        <f>IFERROR(INDEX(Cost_Components!$T$2:$T$29,MATCH(E475,Cost_Components!$A$2:$A$29,0)),"")</f>
        <v>0.8</v>
      </c>
      <c r="AA475" s="26">
        <f>IFERROR(INDEX(Cost_Components!$U$2:$U$29,MATCH(E475,Cost_Components!$A$2:$A$29,0)),"")</f>
        <v>2025</v>
      </c>
      <c r="AB475" s="26">
        <f>IFERROR(INDEX(Cost_Components!$V$2:$V$29,MATCH(E475,Cost_Components!$A$2:$A$29,0)),"")</f>
        <v>2050</v>
      </c>
      <c r="AC475" s="26">
        <f>IFERROR(INDEX(Cost_Components!$M$2:$M$29,MATCH(E475,Cost_Components!$A$2:$A$29,0)),"")</f>
        <v>5</v>
      </c>
      <c r="AD475" s="26">
        <f>IFERROR(INDEX(Cost_Components!$N$2:$N$29,MATCH(E475,Cost_Components!$A$2:$A$29,0)),"")</f>
        <v>40</v>
      </c>
      <c r="AE475" s="16" t="str">
        <f>IFERROR(INDEX(Cost_Components!$O$2:$O$29,MATCH(E475,Cost_Components!$A$2:$A$29,0)),"")</f>
        <v>Both</v>
      </c>
      <c r="AF475" s="11">
        <v>770089.298546687</v>
      </c>
      <c r="AG475" s="11">
        <v>770010.11923636496</v>
      </c>
      <c r="AH475" s="23">
        <f t="shared" si="79"/>
        <v>1</v>
      </c>
    </row>
    <row r="476" spans="1:34" hidden="1">
      <c r="A476" t="s">
        <v>257</v>
      </c>
      <c r="B476" s="20">
        <v>2031</v>
      </c>
      <c r="C476" t="s">
        <v>257</v>
      </c>
      <c r="D476" t="s">
        <v>254</v>
      </c>
      <c r="E476" s="22" t="s">
        <v>349</v>
      </c>
      <c r="F476" s="22" t="s">
        <v>350</v>
      </c>
      <c r="G476" s="22" t="s">
        <v>258</v>
      </c>
      <c r="H476" s="22" t="s">
        <v>237</v>
      </c>
      <c r="I476" s="22" t="s">
        <v>309</v>
      </c>
      <c r="J476" s="17">
        <f>IFERROR(INDEX(Cost_Components!$K$2:$K$29,MATCH(E476,Cost_Components!$A$2:$A$29,0)),"")</f>
        <v>0.1</v>
      </c>
      <c r="K476" s="17">
        <f t="shared" si="70"/>
        <v>0.28846153846153844</v>
      </c>
      <c r="L476" s="17">
        <f>IFERROR(INDEX(Cost_Components!$S$2:$S$29,MATCH(E476,Cost_Components!$A$2:$A$29,0)),"")</f>
        <v>0.1</v>
      </c>
      <c r="M476" s="28">
        <f>IFERROR(INDEX(Cost_Components!$L$2:$L$29,MATCH(E476,Cost_Components!$A$2:$A$29,0)),"")</f>
        <v>1</v>
      </c>
      <c r="N476" s="29">
        <f>IFERROR(INDEX(Cost_Components!$P$2:$P$29,MATCH(E476,Cost_Components!$A$2:$A$29,0)),"")</f>
        <v>12488.38616</v>
      </c>
      <c r="O476" s="23">
        <f t="shared" si="71"/>
        <v>76709.08643874721</v>
      </c>
      <c r="P476" s="23">
        <f t="shared" si="72"/>
        <v>76698.841200064999</v>
      </c>
      <c r="Q476" s="23">
        <f t="shared" si="73"/>
        <v>95784474.693092957</v>
      </c>
      <c r="R476" s="23">
        <f t="shared" si="74"/>
        <v>276338276.9503541</v>
      </c>
      <c r="S476" s="23">
        <f t="shared" si="75"/>
        <v>180553802.25726116</v>
      </c>
      <c r="T476" s="16">
        <f>IFERROR(INDEX(Cost_Components!$R$2:$R$29,MATCH(E476,Cost_Components!$A$2:$A$29,0)),"")</f>
        <v>1</v>
      </c>
      <c r="U476" s="26">
        <f>IFERROR(INDEX(Cost_Components!$Q$2:$Q$29,MATCH(E476,Cost_Components!$A$2:$A$29,0)),"")</f>
        <v>2023</v>
      </c>
      <c r="V476" s="30">
        <f>1/(1+Calculation_Assumptions!$B$5)^(B476-Calculation_Assumptions!$B$2)</f>
        <v>0.83748425668365445</v>
      </c>
      <c r="W476" s="23">
        <f t="shared" si="76"/>
        <v>80217989.590179265</v>
      </c>
      <c r="X476" s="23">
        <f t="shared" si="77"/>
        <v>231428956.46500915</v>
      </c>
      <c r="Y476" s="23">
        <f t="shared" si="78"/>
        <v>151210966.87482989</v>
      </c>
      <c r="Z476" s="17">
        <f>IFERROR(INDEX(Cost_Components!$T$2:$T$29,MATCH(E476,Cost_Components!$A$2:$A$29,0)),"")</f>
        <v>0.8</v>
      </c>
      <c r="AA476" s="26">
        <f>IFERROR(INDEX(Cost_Components!$U$2:$U$29,MATCH(E476,Cost_Components!$A$2:$A$29,0)),"")</f>
        <v>2025</v>
      </c>
      <c r="AB476" s="26">
        <f>IFERROR(INDEX(Cost_Components!$V$2:$V$29,MATCH(E476,Cost_Components!$A$2:$A$29,0)),"")</f>
        <v>2050</v>
      </c>
      <c r="AC476" s="26">
        <f>IFERROR(INDEX(Cost_Components!$M$2:$M$29,MATCH(E476,Cost_Components!$A$2:$A$29,0)),"")</f>
        <v>5</v>
      </c>
      <c r="AD476" s="26">
        <f>IFERROR(INDEX(Cost_Components!$N$2:$N$29,MATCH(E476,Cost_Components!$A$2:$A$29,0)),"")</f>
        <v>40</v>
      </c>
      <c r="AE476" s="16" t="str">
        <f>IFERROR(INDEX(Cost_Components!$O$2:$O$29,MATCH(E476,Cost_Components!$A$2:$A$29,0)),"")</f>
        <v>Both</v>
      </c>
      <c r="AF476" s="11">
        <v>767090.86438747204</v>
      </c>
      <c r="AG476" s="11">
        <v>766988.41200064996</v>
      </c>
      <c r="AH476" s="23">
        <f t="shared" si="79"/>
        <v>1</v>
      </c>
    </row>
    <row r="477" spans="1:34" hidden="1">
      <c r="A477" t="s">
        <v>257</v>
      </c>
      <c r="B477" s="20">
        <v>2032</v>
      </c>
      <c r="C477" t="s">
        <v>257</v>
      </c>
      <c r="D477" t="s">
        <v>254</v>
      </c>
      <c r="E477" s="22" t="s">
        <v>349</v>
      </c>
      <c r="F477" s="22" t="s">
        <v>350</v>
      </c>
      <c r="G477" s="22" t="s">
        <v>258</v>
      </c>
      <c r="H477" s="22" t="s">
        <v>237</v>
      </c>
      <c r="I477" s="22" t="s">
        <v>309</v>
      </c>
      <c r="J477" s="17">
        <f>IFERROR(INDEX(Cost_Components!$K$2:$K$29,MATCH(E477,Cost_Components!$A$2:$A$29,0)),"")</f>
        <v>0.1</v>
      </c>
      <c r="K477" s="17">
        <f t="shared" si="70"/>
        <v>0.31538461538461543</v>
      </c>
      <c r="L477" s="17">
        <f>IFERROR(INDEX(Cost_Components!$S$2:$S$29,MATCH(E477,Cost_Components!$A$2:$A$29,0)),"")</f>
        <v>0.1</v>
      </c>
      <c r="M477" s="28">
        <f>IFERROR(INDEX(Cost_Components!$L$2:$L$29,MATCH(E477,Cost_Components!$A$2:$A$29,0)),"")</f>
        <v>1</v>
      </c>
      <c r="N477" s="29">
        <f>IFERROR(INDEX(Cost_Components!$P$2:$P$29,MATCH(E477,Cost_Components!$A$2:$A$29,0)),"")</f>
        <v>12488.38616</v>
      </c>
      <c r="O477" s="23">
        <f t="shared" si="71"/>
        <v>76467.962537750995</v>
      </c>
      <c r="P477" s="23">
        <f t="shared" si="72"/>
        <v>76455.172089189902</v>
      </c>
      <c r="Q477" s="23">
        <f t="shared" si="73"/>
        <v>95480171.297905758</v>
      </c>
      <c r="R477" s="23">
        <f t="shared" si="74"/>
        <v>301180148.05102903</v>
      </c>
      <c r="S477" s="23">
        <f t="shared" si="75"/>
        <v>205699976.75312328</v>
      </c>
      <c r="T477" s="16">
        <f>IFERROR(INDEX(Cost_Components!$R$2:$R$29,MATCH(E477,Cost_Components!$A$2:$A$29,0)),"")</f>
        <v>1</v>
      </c>
      <c r="U477" s="26">
        <f>IFERROR(INDEX(Cost_Components!$Q$2:$Q$29,MATCH(E477,Cost_Components!$A$2:$A$29,0)),"")</f>
        <v>2023</v>
      </c>
      <c r="V477" s="30">
        <f>1/(1+Calculation_Assumptions!$B$5)^(B477-Calculation_Assumptions!$B$2)</f>
        <v>0.81309151134335378</v>
      </c>
      <c r="W477" s="23">
        <f t="shared" si="76"/>
        <v>77634116.783936501</v>
      </c>
      <c r="X477" s="23">
        <f t="shared" si="77"/>
        <v>244887021.76542625</v>
      </c>
      <c r="Y477" s="23">
        <f t="shared" si="78"/>
        <v>167252904.98148975</v>
      </c>
      <c r="Z477" s="17">
        <f>IFERROR(INDEX(Cost_Components!$T$2:$T$29,MATCH(E477,Cost_Components!$A$2:$A$29,0)),"")</f>
        <v>0.8</v>
      </c>
      <c r="AA477" s="26">
        <f>IFERROR(INDEX(Cost_Components!$U$2:$U$29,MATCH(E477,Cost_Components!$A$2:$A$29,0)),"")</f>
        <v>2025</v>
      </c>
      <c r="AB477" s="26">
        <f>IFERROR(INDEX(Cost_Components!$V$2:$V$29,MATCH(E477,Cost_Components!$A$2:$A$29,0)),"")</f>
        <v>2050</v>
      </c>
      <c r="AC477" s="26">
        <f>IFERROR(INDEX(Cost_Components!$M$2:$M$29,MATCH(E477,Cost_Components!$A$2:$A$29,0)),"")</f>
        <v>5</v>
      </c>
      <c r="AD477" s="26">
        <f>IFERROR(INDEX(Cost_Components!$N$2:$N$29,MATCH(E477,Cost_Components!$A$2:$A$29,0)),"")</f>
        <v>40</v>
      </c>
      <c r="AE477" s="16" t="str">
        <f>IFERROR(INDEX(Cost_Components!$O$2:$O$29,MATCH(E477,Cost_Components!$A$2:$A$29,0)),"")</f>
        <v>Both</v>
      </c>
      <c r="AF477" s="11">
        <v>764679.62537750998</v>
      </c>
      <c r="AG477" s="11">
        <v>764551.72089189896</v>
      </c>
      <c r="AH477" s="23">
        <f t="shared" si="79"/>
        <v>1</v>
      </c>
    </row>
    <row r="478" spans="1:34" hidden="1">
      <c r="A478" t="s">
        <v>257</v>
      </c>
      <c r="B478" s="20">
        <v>2033</v>
      </c>
      <c r="C478" t="s">
        <v>257</v>
      </c>
      <c r="D478" t="s">
        <v>254</v>
      </c>
      <c r="E478" s="22" t="s">
        <v>349</v>
      </c>
      <c r="F478" s="22" t="s">
        <v>350</v>
      </c>
      <c r="G478" s="22" t="s">
        <v>258</v>
      </c>
      <c r="H478" s="22" t="s">
        <v>237</v>
      </c>
      <c r="I478" s="22" t="s">
        <v>309</v>
      </c>
      <c r="J478" s="17">
        <f>IFERROR(INDEX(Cost_Components!$K$2:$K$29,MATCH(E478,Cost_Components!$A$2:$A$29,0)),"")</f>
        <v>0.1</v>
      </c>
      <c r="K478" s="17">
        <f t="shared" si="70"/>
        <v>0.34230769230769231</v>
      </c>
      <c r="L478" s="17">
        <f>IFERROR(INDEX(Cost_Components!$S$2:$S$29,MATCH(E478,Cost_Components!$A$2:$A$29,0)),"")</f>
        <v>0.1</v>
      </c>
      <c r="M478" s="28">
        <f>IFERROR(INDEX(Cost_Components!$L$2:$L$29,MATCH(E478,Cost_Components!$A$2:$A$29,0)),"")</f>
        <v>1</v>
      </c>
      <c r="N478" s="29">
        <f>IFERROR(INDEX(Cost_Components!$P$2:$P$29,MATCH(E478,Cost_Components!$A$2:$A$29,0)),"")</f>
        <v>12488.38616</v>
      </c>
      <c r="O478" s="23">
        <f t="shared" si="71"/>
        <v>76265.755509724404</v>
      </c>
      <c r="P478" s="23">
        <f t="shared" si="72"/>
        <v>76250.227405384692</v>
      </c>
      <c r="Q478" s="23">
        <f t="shared" si="73"/>
        <v>95224228.462625891</v>
      </c>
      <c r="R478" s="23">
        <f t="shared" si="74"/>
        <v>326026239.60566598</v>
      </c>
      <c r="S478" s="23">
        <f t="shared" si="75"/>
        <v>230802011.14304009</v>
      </c>
      <c r="T478" s="16">
        <f>IFERROR(INDEX(Cost_Components!$R$2:$R$29,MATCH(E478,Cost_Components!$A$2:$A$29,0)),"")</f>
        <v>1</v>
      </c>
      <c r="U478" s="26">
        <f>IFERROR(INDEX(Cost_Components!$Q$2:$Q$29,MATCH(E478,Cost_Components!$A$2:$A$29,0)),"")</f>
        <v>2023</v>
      </c>
      <c r="V478" s="30">
        <f>1/(1+Calculation_Assumptions!$B$5)^(B478-Calculation_Assumptions!$B$2)</f>
        <v>0.78940923431393573</v>
      </c>
      <c r="W478" s="23">
        <f t="shared" si="76"/>
        <v>75170885.278816789</v>
      </c>
      <c r="X478" s="23">
        <f t="shared" si="77"/>
        <v>257368124.17336053</v>
      </c>
      <c r="Y478" s="23">
        <f t="shared" si="78"/>
        <v>182197238.89454374</v>
      </c>
      <c r="Z478" s="17">
        <f>IFERROR(INDEX(Cost_Components!$T$2:$T$29,MATCH(E478,Cost_Components!$A$2:$A$29,0)),"")</f>
        <v>0.8</v>
      </c>
      <c r="AA478" s="26">
        <f>IFERROR(INDEX(Cost_Components!$U$2:$U$29,MATCH(E478,Cost_Components!$A$2:$A$29,0)),"")</f>
        <v>2025</v>
      </c>
      <c r="AB478" s="26">
        <f>IFERROR(INDEX(Cost_Components!$V$2:$V$29,MATCH(E478,Cost_Components!$A$2:$A$29,0)),"")</f>
        <v>2050</v>
      </c>
      <c r="AC478" s="26">
        <f>IFERROR(INDEX(Cost_Components!$M$2:$M$29,MATCH(E478,Cost_Components!$A$2:$A$29,0)),"")</f>
        <v>5</v>
      </c>
      <c r="AD478" s="26">
        <f>IFERROR(INDEX(Cost_Components!$N$2:$N$29,MATCH(E478,Cost_Components!$A$2:$A$29,0)),"")</f>
        <v>40</v>
      </c>
      <c r="AE478" s="16" t="str">
        <f>IFERROR(INDEX(Cost_Components!$O$2:$O$29,MATCH(E478,Cost_Components!$A$2:$A$29,0)),"")</f>
        <v>Both</v>
      </c>
      <c r="AF478" s="11">
        <v>762657.55509724398</v>
      </c>
      <c r="AG478" s="11">
        <v>762502.27405384695</v>
      </c>
      <c r="AH478" s="23">
        <f t="shared" si="79"/>
        <v>1</v>
      </c>
    </row>
    <row r="479" spans="1:34" hidden="1">
      <c r="A479" t="s">
        <v>257</v>
      </c>
      <c r="B479" s="20">
        <v>2034</v>
      </c>
      <c r="C479" t="s">
        <v>257</v>
      </c>
      <c r="D479" t="s">
        <v>254</v>
      </c>
      <c r="E479" s="22" t="s">
        <v>349</v>
      </c>
      <c r="F479" s="22" t="s">
        <v>350</v>
      </c>
      <c r="G479" s="22" t="s">
        <v>258</v>
      </c>
      <c r="H479" s="22" t="s">
        <v>237</v>
      </c>
      <c r="I479" s="22" t="s">
        <v>309</v>
      </c>
      <c r="J479" s="17">
        <f>IFERROR(INDEX(Cost_Components!$K$2:$K$29,MATCH(E479,Cost_Components!$A$2:$A$29,0)),"")</f>
        <v>0.1</v>
      </c>
      <c r="K479" s="17">
        <f t="shared" si="70"/>
        <v>0.36923076923076925</v>
      </c>
      <c r="L479" s="17">
        <f>IFERROR(INDEX(Cost_Components!$S$2:$S$29,MATCH(E479,Cost_Components!$A$2:$A$29,0)),"")</f>
        <v>0.1</v>
      </c>
      <c r="M479" s="28">
        <f>IFERROR(INDEX(Cost_Components!$L$2:$L$29,MATCH(E479,Cost_Components!$A$2:$A$29,0)),"")</f>
        <v>1</v>
      </c>
      <c r="N479" s="29">
        <f>IFERROR(INDEX(Cost_Components!$P$2:$P$29,MATCH(E479,Cost_Components!$A$2:$A$29,0)),"")</f>
        <v>12488.38616</v>
      </c>
      <c r="O479" s="23">
        <f t="shared" si="71"/>
        <v>76061.253383513002</v>
      </c>
      <c r="P479" s="23">
        <f t="shared" si="72"/>
        <v>76042.809121767306</v>
      </c>
      <c r="Q479" s="23">
        <f t="shared" si="73"/>
        <v>94965196.500380069</v>
      </c>
      <c r="R479" s="23">
        <f t="shared" si="74"/>
        <v>350725773.80932319</v>
      </c>
      <c r="S479" s="23">
        <f t="shared" si="75"/>
        <v>255760577.30894312</v>
      </c>
      <c r="T479" s="16">
        <f>IFERROR(INDEX(Cost_Components!$R$2:$R$29,MATCH(E479,Cost_Components!$A$2:$A$29,0)),"")</f>
        <v>1</v>
      </c>
      <c r="U479" s="26">
        <f>IFERROR(INDEX(Cost_Components!$Q$2:$Q$29,MATCH(E479,Cost_Components!$A$2:$A$29,0)),"")</f>
        <v>2023</v>
      </c>
      <c r="V479" s="30">
        <f>1/(1+Calculation_Assumptions!$B$5)^(B479-Calculation_Assumptions!$B$2)</f>
        <v>0.76641673234362695</v>
      </c>
      <c r="W479" s="23">
        <f t="shared" si="76"/>
        <v>72782915.588191733</v>
      </c>
      <c r="X479" s="23">
        <f t="shared" si="77"/>
        <v>268802101.51163149</v>
      </c>
      <c r="Y479" s="23">
        <f t="shared" si="78"/>
        <v>196019185.92343977</v>
      </c>
      <c r="Z479" s="17">
        <f>IFERROR(INDEX(Cost_Components!$T$2:$T$29,MATCH(E479,Cost_Components!$A$2:$A$29,0)),"")</f>
        <v>0.8</v>
      </c>
      <c r="AA479" s="26">
        <f>IFERROR(INDEX(Cost_Components!$U$2:$U$29,MATCH(E479,Cost_Components!$A$2:$A$29,0)),"")</f>
        <v>2025</v>
      </c>
      <c r="AB479" s="26">
        <f>IFERROR(INDEX(Cost_Components!$V$2:$V$29,MATCH(E479,Cost_Components!$A$2:$A$29,0)),"")</f>
        <v>2050</v>
      </c>
      <c r="AC479" s="26">
        <f>IFERROR(INDEX(Cost_Components!$M$2:$M$29,MATCH(E479,Cost_Components!$A$2:$A$29,0)),"")</f>
        <v>5</v>
      </c>
      <c r="AD479" s="26">
        <f>IFERROR(INDEX(Cost_Components!$N$2:$N$29,MATCH(E479,Cost_Components!$A$2:$A$29,0)),"")</f>
        <v>40</v>
      </c>
      <c r="AE479" s="16" t="str">
        <f>IFERROR(INDEX(Cost_Components!$O$2:$O$29,MATCH(E479,Cost_Components!$A$2:$A$29,0)),"")</f>
        <v>Both</v>
      </c>
      <c r="AF479" s="11">
        <v>760612.53383513005</v>
      </c>
      <c r="AG479" s="11">
        <v>760428.09121767303</v>
      </c>
      <c r="AH479" s="23">
        <f t="shared" si="79"/>
        <v>1</v>
      </c>
    </row>
    <row r="480" spans="1:34" hidden="1">
      <c r="A480" t="s">
        <v>257</v>
      </c>
      <c r="B480" s="20">
        <v>2035</v>
      </c>
      <c r="C480" t="s">
        <v>257</v>
      </c>
      <c r="D480" t="s">
        <v>254</v>
      </c>
      <c r="E480" s="22" t="s">
        <v>349</v>
      </c>
      <c r="F480" s="22" t="s">
        <v>350</v>
      </c>
      <c r="G480" s="22" t="s">
        <v>258</v>
      </c>
      <c r="H480" s="22" t="s">
        <v>237</v>
      </c>
      <c r="I480" s="22" t="s">
        <v>309</v>
      </c>
      <c r="J480" s="17">
        <f>IFERROR(INDEX(Cost_Components!$K$2:$K$29,MATCH(E480,Cost_Components!$A$2:$A$29,0)),"")</f>
        <v>0.1</v>
      </c>
      <c r="K480" s="17">
        <f t="shared" si="70"/>
        <v>0.39615384615384619</v>
      </c>
      <c r="L480" s="17">
        <f>IFERROR(INDEX(Cost_Components!$S$2:$S$29,MATCH(E480,Cost_Components!$A$2:$A$29,0)),"")</f>
        <v>0.1</v>
      </c>
      <c r="M480" s="28">
        <f>IFERROR(INDEX(Cost_Components!$L$2:$L$29,MATCH(E480,Cost_Components!$A$2:$A$29,0)),"")</f>
        <v>1</v>
      </c>
      <c r="N480" s="29">
        <f>IFERROR(INDEX(Cost_Components!$P$2:$P$29,MATCH(E480,Cost_Components!$A$2:$A$29,0)),"")</f>
        <v>12488.38616</v>
      </c>
      <c r="O480" s="23">
        <f t="shared" si="71"/>
        <v>75821.103053302606</v>
      </c>
      <c r="P480" s="23">
        <f t="shared" si="72"/>
        <v>75799.585436605499</v>
      </c>
      <c r="Q480" s="23">
        <f t="shared" si="73"/>
        <v>94661449.370024174</v>
      </c>
      <c r="R480" s="23">
        <f t="shared" si="74"/>
        <v>375111427.08730847</v>
      </c>
      <c r="S480" s="23">
        <f t="shared" si="75"/>
        <v>280449977.71728432</v>
      </c>
      <c r="T480" s="16">
        <f>IFERROR(INDEX(Cost_Components!$R$2:$R$29,MATCH(E480,Cost_Components!$A$2:$A$29,0)),"")</f>
        <v>1</v>
      </c>
      <c r="U480" s="26">
        <f>IFERROR(INDEX(Cost_Components!$Q$2:$Q$29,MATCH(E480,Cost_Components!$A$2:$A$29,0)),"")</f>
        <v>2023</v>
      </c>
      <c r="V480" s="30">
        <f>1/(1+Calculation_Assumptions!$B$5)^(B480-Calculation_Assumptions!$B$2)</f>
        <v>0.74409391489672516</v>
      </c>
      <c r="W480" s="23">
        <f t="shared" si="76"/>
        <v>70437008.451539427</v>
      </c>
      <c r="X480" s="23">
        <f t="shared" si="77"/>
        <v>279118130.30389285</v>
      </c>
      <c r="Y480" s="23">
        <f t="shared" si="78"/>
        <v>208681121.85235342</v>
      </c>
      <c r="Z480" s="17">
        <f>IFERROR(INDEX(Cost_Components!$T$2:$T$29,MATCH(E480,Cost_Components!$A$2:$A$29,0)),"")</f>
        <v>0.8</v>
      </c>
      <c r="AA480" s="26">
        <f>IFERROR(INDEX(Cost_Components!$U$2:$U$29,MATCH(E480,Cost_Components!$A$2:$A$29,0)),"")</f>
        <v>2025</v>
      </c>
      <c r="AB480" s="26">
        <f>IFERROR(INDEX(Cost_Components!$V$2:$V$29,MATCH(E480,Cost_Components!$A$2:$A$29,0)),"")</f>
        <v>2050</v>
      </c>
      <c r="AC480" s="26">
        <f>IFERROR(INDEX(Cost_Components!$M$2:$M$29,MATCH(E480,Cost_Components!$A$2:$A$29,0)),"")</f>
        <v>5</v>
      </c>
      <c r="AD480" s="26">
        <f>IFERROR(INDEX(Cost_Components!$N$2:$N$29,MATCH(E480,Cost_Components!$A$2:$A$29,0)),"")</f>
        <v>40</v>
      </c>
      <c r="AE480" s="16" t="str">
        <f>IFERROR(INDEX(Cost_Components!$O$2:$O$29,MATCH(E480,Cost_Components!$A$2:$A$29,0)),"")</f>
        <v>Both</v>
      </c>
      <c r="AF480" s="11">
        <v>758211.03053302597</v>
      </c>
      <c r="AG480" s="11">
        <v>757995.85436605499</v>
      </c>
      <c r="AH480" s="23">
        <f t="shared" si="79"/>
        <v>1</v>
      </c>
    </row>
    <row r="481" spans="1:34" hidden="1">
      <c r="A481" t="s">
        <v>257</v>
      </c>
      <c r="B481" s="20">
        <v>2036</v>
      </c>
      <c r="C481" t="s">
        <v>257</v>
      </c>
      <c r="D481" t="s">
        <v>254</v>
      </c>
      <c r="E481" s="22" t="s">
        <v>349</v>
      </c>
      <c r="F481" s="22" t="s">
        <v>350</v>
      </c>
      <c r="G481" s="22" t="s">
        <v>258</v>
      </c>
      <c r="H481" s="22" t="s">
        <v>237</v>
      </c>
      <c r="I481" s="22" t="s">
        <v>309</v>
      </c>
      <c r="J481" s="17">
        <f>IFERROR(INDEX(Cost_Components!$K$2:$K$29,MATCH(E481,Cost_Components!$A$2:$A$29,0)),"")</f>
        <v>0.1</v>
      </c>
      <c r="K481" s="17">
        <f t="shared" si="70"/>
        <v>0.42307692307692313</v>
      </c>
      <c r="L481" s="17">
        <f>IFERROR(INDEX(Cost_Components!$S$2:$S$29,MATCH(E481,Cost_Components!$A$2:$A$29,0)),"")</f>
        <v>0.1</v>
      </c>
      <c r="M481" s="28">
        <f>IFERROR(INDEX(Cost_Components!$L$2:$L$29,MATCH(E481,Cost_Components!$A$2:$A$29,0)),"")</f>
        <v>1</v>
      </c>
      <c r="N481" s="29">
        <f>IFERROR(INDEX(Cost_Components!$P$2:$P$29,MATCH(E481,Cost_Components!$A$2:$A$29,0)),"")</f>
        <v>12488.38616</v>
      </c>
      <c r="O481" s="23">
        <f t="shared" si="71"/>
        <v>75523.3756855393</v>
      </c>
      <c r="P481" s="23">
        <f t="shared" si="72"/>
        <v>75498.648383541906</v>
      </c>
      <c r="Q481" s="23">
        <f t="shared" si="73"/>
        <v>94285627.557173118</v>
      </c>
      <c r="R481" s="23">
        <f t="shared" si="74"/>
        <v>399031379.85944098</v>
      </c>
      <c r="S481" s="23">
        <f t="shared" si="75"/>
        <v>304745752.30226785</v>
      </c>
      <c r="T481" s="16">
        <f>IFERROR(INDEX(Cost_Components!$R$2:$R$29,MATCH(E481,Cost_Components!$A$2:$A$29,0)),"")</f>
        <v>1</v>
      </c>
      <c r="U481" s="26">
        <f>IFERROR(INDEX(Cost_Components!$Q$2:$Q$29,MATCH(E481,Cost_Components!$A$2:$A$29,0)),"")</f>
        <v>2023</v>
      </c>
      <c r="V481" s="30">
        <f>1/(1+Calculation_Assumptions!$B$5)^(B481-Calculation_Assumptions!$B$2)</f>
        <v>0.72242127659876232</v>
      </c>
      <c r="W481" s="23">
        <f t="shared" si="76"/>
        <v>68113943.424768448</v>
      </c>
      <c r="X481" s="23">
        <f t="shared" si="77"/>
        <v>288268758.84102303</v>
      </c>
      <c r="Y481" s="23">
        <f t="shared" si="78"/>
        <v>220154815.41625455</v>
      </c>
      <c r="Z481" s="17">
        <f>IFERROR(INDEX(Cost_Components!$T$2:$T$29,MATCH(E481,Cost_Components!$A$2:$A$29,0)),"")</f>
        <v>0.8</v>
      </c>
      <c r="AA481" s="26">
        <f>IFERROR(INDEX(Cost_Components!$U$2:$U$29,MATCH(E481,Cost_Components!$A$2:$A$29,0)),"")</f>
        <v>2025</v>
      </c>
      <c r="AB481" s="26">
        <f>IFERROR(INDEX(Cost_Components!$V$2:$V$29,MATCH(E481,Cost_Components!$A$2:$A$29,0)),"")</f>
        <v>2050</v>
      </c>
      <c r="AC481" s="26">
        <f>IFERROR(INDEX(Cost_Components!$M$2:$M$29,MATCH(E481,Cost_Components!$A$2:$A$29,0)),"")</f>
        <v>5</v>
      </c>
      <c r="AD481" s="26">
        <f>IFERROR(INDEX(Cost_Components!$N$2:$N$29,MATCH(E481,Cost_Components!$A$2:$A$29,0)),"")</f>
        <v>40</v>
      </c>
      <c r="AE481" s="16" t="str">
        <f>IFERROR(INDEX(Cost_Components!$O$2:$O$29,MATCH(E481,Cost_Components!$A$2:$A$29,0)),"")</f>
        <v>Both</v>
      </c>
      <c r="AF481" s="11">
        <v>755233.75685539294</v>
      </c>
      <c r="AG481" s="11">
        <v>754986.48383541906</v>
      </c>
      <c r="AH481" s="23">
        <f t="shared" si="79"/>
        <v>1</v>
      </c>
    </row>
    <row r="482" spans="1:34" hidden="1">
      <c r="A482" t="s">
        <v>257</v>
      </c>
      <c r="B482" s="20">
        <v>2037</v>
      </c>
      <c r="C482" t="s">
        <v>257</v>
      </c>
      <c r="D482" t="s">
        <v>254</v>
      </c>
      <c r="E482" s="22" t="s">
        <v>349</v>
      </c>
      <c r="F482" s="22" t="s">
        <v>350</v>
      </c>
      <c r="G482" s="22" t="s">
        <v>258</v>
      </c>
      <c r="H482" s="22" t="s">
        <v>237</v>
      </c>
      <c r="I482" s="22" t="s">
        <v>309</v>
      </c>
      <c r="J482" s="17">
        <f>IFERROR(INDEX(Cost_Components!$K$2:$K$29,MATCH(E482,Cost_Components!$A$2:$A$29,0)),"")</f>
        <v>0.1</v>
      </c>
      <c r="K482" s="17">
        <f t="shared" si="70"/>
        <v>0.45000000000000007</v>
      </c>
      <c r="L482" s="17">
        <f>IFERROR(INDEX(Cost_Components!$S$2:$S$29,MATCH(E482,Cost_Components!$A$2:$A$29,0)),"")</f>
        <v>0.1</v>
      </c>
      <c r="M482" s="28">
        <f>IFERROR(INDEX(Cost_Components!$L$2:$L$29,MATCH(E482,Cost_Components!$A$2:$A$29,0)),"")</f>
        <v>1</v>
      </c>
      <c r="N482" s="29">
        <f>IFERROR(INDEX(Cost_Components!$P$2:$P$29,MATCH(E482,Cost_Components!$A$2:$A$29,0)),"")</f>
        <v>12488.38616</v>
      </c>
      <c r="O482" s="23">
        <f t="shared" si="71"/>
        <v>75213.436107246001</v>
      </c>
      <c r="P482" s="23">
        <f t="shared" si="72"/>
        <v>75185.368104237597</v>
      </c>
      <c r="Q482" s="23">
        <f t="shared" si="73"/>
        <v>93894391.046746641</v>
      </c>
      <c r="R482" s="23">
        <f t="shared" si="74"/>
        <v>422682495.53749889</v>
      </c>
      <c r="S482" s="23">
        <f t="shared" si="75"/>
        <v>328788104.49075222</v>
      </c>
      <c r="T482" s="16">
        <f>IFERROR(INDEX(Cost_Components!$R$2:$R$29,MATCH(E482,Cost_Components!$A$2:$A$29,0)),"")</f>
        <v>1</v>
      </c>
      <c r="U482" s="26">
        <f>IFERROR(INDEX(Cost_Components!$Q$2:$Q$29,MATCH(E482,Cost_Components!$A$2:$A$29,0)),"")</f>
        <v>2023</v>
      </c>
      <c r="V482" s="30">
        <f>1/(1+Calculation_Assumptions!$B$5)^(B482-Calculation_Assumptions!$B$2)</f>
        <v>0.70137988019297326</v>
      </c>
      <c r="W482" s="23">
        <f t="shared" si="76"/>
        <v>65855636.743159339</v>
      </c>
      <c r="X482" s="23">
        <f t="shared" si="77"/>
        <v>296460998.07975793</v>
      </c>
      <c r="Y482" s="23">
        <f t="shared" si="78"/>
        <v>230605361.33659858</v>
      </c>
      <c r="Z482" s="17">
        <f>IFERROR(INDEX(Cost_Components!$T$2:$T$29,MATCH(E482,Cost_Components!$A$2:$A$29,0)),"")</f>
        <v>0.8</v>
      </c>
      <c r="AA482" s="26">
        <f>IFERROR(INDEX(Cost_Components!$U$2:$U$29,MATCH(E482,Cost_Components!$A$2:$A$29,0)),"")</f>
        <v>2025</v>
      </c>
      <c r="AB482" s="26">
        <f>IFERROR(INDEX(Cost_Components!$V$2:$V$29,MATCH(E482,Cost_Components!$A$2:$A$29,0)),"")</f>
        <v>2050</v>
      </c>
      <c r="AC482" s="26">
        <f>IFERROR(INDEX(Cost_Components!$M$2:$M$29,MATCH(E482,Cost_Components!$A$2:$A$29,0)),"")</f>
        <v>5</v>
      </c>
      <c r="AD482" s="26">
        <f>IFERROR(INDEX(Cost_Components!$N$2:$N$29,MATCH(E482,Cost_Components!$A$2:$A$29,0)),"")</f>
        <v>40</v>
      </c>
      <c r="AE482" s="16" t="str">
        <f>IFERROR(INDEX(Cost_Components!$O$2:$O$29,MATCH(E482,Cost_Components!$A$2:$A$29,0)),"")</f>
        <v>Both</v>
      </c>
      <c r="AF482" s="11">
        <v>752134.36107245996</v>
      </c>
      <c r="AG482" s="11">
        <v>751853.68104237597</v>
      </c>
      <c r="AH482" s="23">
        <f t="shared" si="79"/>
        <v>1</v>
      </c>
    </row>
    <row r="483" spans="1:34" hidden="1">
      <c r="A483" t="s">
        <v>257</v>
      </c>
      <c r="B483" s="20">
        <v>2038</v>
      </c>
      <c r="C483" t="s">
        <v>257</v>
      </c>
      <c r="D483" t="s">
        <v>254</v>
      </c>
      <c r="E483" s="22" t="s">
        <v>349</v>
      </c>
      <c r="F483" s="22" t="s">
        <v>350</v>
      </c>
      <c r="G483" s="22" t="s">
        <v>258</v>
      </c>
      <c r="H483" s="22" t="s">
        <v>237</v>
      </c>
      <c r="I483" s="22" t="s">
        <v>309</v>
      </c>
      <c r="J483" s="17">
        <f>IFERROR(INDEX(Cost_Components!$K$2:$K$29,MATCH(E483,Cost_Components!$A$2:$A$29,0)),"")</f>
        <v>0.1</v>
      </c>
      <c r="K483" s="17">
        <f t="shared" si="70"/>
        <v>0.47692307692307689</v>
      </c>
      <c r="L483" s="17">
        <f>IFERROR(INDEX(Cost_Components!$S$2:$S$29,MATCH(E483,Cost_Components!$A$2:$A$29,0)),"")</f>
        <v>0.1</v>
      </c>
      <c r="M483" s="28">
        <f>IFERROR(INDEX(Cost_Components!$L$2:$L$29,MATCH(E483,Cost_Components!$A$2:$A$29,0)),"")</f>
        <v>1</v>
      </c>
      <c r="N483" s="29">
        <f>IFERROR(INDEX(Cost_Components!$P$2:$P$29,MATCH(E483,Cost_Components!$A$2:$A$29,0)),"")</f>
        <v>12488.38616</v>
      </c>
      <c r="O483" s="23">
        <f t="shared" si="71"/>
        <v>74896.955767544307</v>
      </c>
      <c r="P483" s="23">
        <f t="shared" si="72"/>
        <v>74865.421167087698</v>
      </c>
      <c r="Q483" s="23">
        <f t="shared" si="73"/>
        <v>93494828.956562907</v>
      </c>
      <c r="R483" s="23">
        <f t="shared" si="74"/>
        <v>446086235.08983856</v>
      </c>
      <c r="S483" s="23">
        <f t="shared" si="75"/>
        <v>352591406.13327563</v>
      </c>
      <c r="T483" s="16">
        <f>IFERROR(INDEX(Cost_Components!$R$2:$R$29,MATCH(E483,Cost_Components!$A$2:$A$29,0)),"")</f>
        <v>1</v>
      </c>
      <c r="U483" s="26">
        <f>IFERROR(INDEX(Cost_Components!$Q$2:$Q$29,MATCH(E483,Cost_Components!$A$2:$A$29,0)),"")</f>
        <v>2023</v>
      </c>
      <c r="V483" s="30">
        <f>1/(1+Calculation_Assumptions!$B$5)^(B483-Calculation_Assumptions!$B$2)</f>
        <v>0.68095133999317792</v>
      </c>
      <c r="W483" s="23">
        <f t="shared" si="76"/>
        <v>63665429.060404487</v>
      </c>
      <c r="X483" s="23">
        <f t="shared" si="77"/>
        <v>303763019.53693736</v>
      </c>
      <c r="Y483" s="23">
        <f t="shared" si="78"/>
        <v>240097590.47653285</v>
      </c>
      <c r="Z483" s="17">
        <f>IFERROR(INDEX(Cost_Components!$T$2:$T$29,MATCH(E483,Cost_Components!$A$2:$A$29,0)),"")</f>
        <v>0.8</v>
      </c>
      <c r="AA483" s="26">
        <f>IFERROR(INDEX(Cost_Components!$U$2:$U$29,MATCH(E483,Cost_Components!$A$2:$A$29,0)),"")</f>
        <v>2025</v>
      </c>
      <c r="AB483" s="26">
        <f>IFERROR(INDEX(Cost_Components!$V$2:$V$29,MATCH(E483,Cost_Components!$A$2:$A$29,0)),"")</f>
        <v>2050</v>
      </c>
      <c r="AC483" s="26">
        <f>IFERROR(INDEX(Cost_Components!$M$2:$M$29,MATCH(E483,Cost_Components!$A$2:$A$29,0)),"")</f>
        <v>5</v>
      </c>
      <c r="AD483" s="26">
        <f>IFERROR(INDEX(Cost_Components!$N$2:$N$29,MATCH(E483,Cost_Components!$A$2:$A$29,0)),"")</f>
        <v>40</v>
      </c>
      <c r="AE483" s="16" t="str">
        <f>IFERROR(INDEX(Cost_Components!$O$2:$O$29,MATCH(E483,Cost_Components!$A$2:$A$29,0)),"")</f>
        <v>Both</v>
      </c>
      <c r="AF483" s="11">
        <v>748969.55767544301</v>
      </c>
      <c r="AG483" s="11">
        <v>748654.21167087695</v>
      </c>
      <c r="AH483" s="23">
        <f t="shared" si="79"/>
        <v>1</v>
      </c>
    </row>
    <row r="484" spans="1:34" hidden="1">
      <c r="A484" t="s">
        <v>257</v>
      </c>
      <c r="B484" s="20">
        <v>2039</v>
      </c>
      <c r="C484" t="s">
        <v>257</v>
      </c>
      <c r="D484" t="s">
        <v>254</v>
      </c>
      <c r="E484" s="22" t="s">
        <v>349</v>
      </c>
      <c r="F484" s="22" t="s">
        <v>350</v>
      </c>
      <c r="G484" s="22" t="s">
        <v>258</v>
      </c>
      <c r="H484" s="22" t="s">
        <v>237</v>
      </c>
      <c r="I484" s="22" t="s">
        <v>309</v>
      </c>
      <c r="J484" s="17">
        <f>IFERROR(INDEX(Cost_Components!$K$2:$K$29,MATCH(E484,Cost_Components!$A$2:$A$29,0)),"")</f>
        <v>0.1</v>
      </c>
      <c r="K484" s="17">
        <f t="shared" si="70"/>
        <v>0.50384615384615383</v>
      </c>
      <c r="L484" s="17">
        <f>IFERROR(INDEX(Cost_Components!$S$2:$S$29,MATCH(E484,Cost_Components!$A$2:$A$29,0)),"")</f>
        <v>0.1</v>
      </c>
      <c r="M484" s="28">
        <f>IFERROR(INDEX(Cost_Components!$L$2:$L$29,MATCH(E484,Cost_Components!$A$2:$A$29,0)),"")</f>
        <v>1</v>
      </c>
      <c r="N484" s="29">
        <f>IFERROR(INDEX(Cost_Components!$P$2:$P$29,MATCH(E484,Cost_Components!$A$2:$A$29,0)),"")</f>
        <v>12488.38616</v>
      </c>
      <c r="O484" s="23">
        <f t="shared" si="71"/>
        <v>74598.7922667362</v>
      </c>
      <c r="P484" s="23">
        <f t="shared" si="72"/>
        <v>74563.667050152013</v>
      </c>
      <c r="Q484" s="23">
        <f t="shared" si="73"/>
        <v>93117986.76279664</v>
      </c>
      <c r="R484" s="23">
        <f t="shared" si="74"/>
        <v>469392410.62099099</v>
      </c>
      <c r="S484" s="23">
        <f t="shared" si="75"/>
        <v>376274423.85819435</v>
      </c>
      <c r="T484" s="16">
        <f>IFERROR(INDEX(Cost_Components!$R$2:$R$29,MATCH(E484,Cost_Components!$A$2:$A$29,0)),"")</f>
        <v>1</v>
      </c>
      <c r="U484" s="26">
        <f>IFERROR(INDEX(Cost_Components!$Q$2:$Q$29,MATCH(E484,Cost_Components!$A$2:$A$29,0)),"")</f>
        <v>2023</v>
      </c>
      <c r="V484" s="30">
        <f>1/(1+Calculation_Assumptions!$B$5)^(B484-Calculation_Assumptions!$B$2)</f>
        <v>0.66111780581861923</v>
      </c>
      <c r="W484" s="23">
        <f t="shared" si="76"/>
        <v>61561959.090867348</v>
      </c>
      <c r="X484" s="23">
        <f t="shared" si="77"/>
        <v>310323680.57766193</v>
      </c>
      <c r="Y484" s="23">
        <f t="shared" si="78"/>
        <v>248761721.48679456</v>
      </c>
      <c r="Z484" s="17">
        <f>IFERROR(INDEX(Cost_Components!$T$2:$T$29,MATCH(E484,Cost_Components!$A$2:$A$29,0)),"")</f>
        <v>0.8</v>
      </c>
      <c r="AA484" s="26">
        <f>IFERROR(INDEX(Cost_Components!$U$2:$U$29,MATCH(E484,Cost_Components!$A$2:$A$29,0)),"")</f>
        <v>2025</v>
      </c>
      <c r="AB484" s="26">
        <f>IFERROR(INDEX(Cost_Components!$V$2:$V$29,MATCH(E484,Cost_Components!$A$2:$A$29,0)),"")</f>
        <v>2050</v>
      </c>
      <c r="AC484" s="26">
        <f>IFERROR(INDEX(Cost_Components!$M$2:$M$29,MATCH(E484,Cost_Components!$A$2:$A$29,0)),"")</f>
        <v>5</v>
      </c>
      <c r="AD484" s="26">
        <f>IFERROR(INDEX(Cost_Components!$N$2:$N$29,MATCH(E484,Cost_Components!$A$2:$A$29,0)),"")</f>
        <v>40</v>
      </c>
      <c r="AE484" s="16" t="str">
        <f>IFERROR(INDEX(Cost_Components!$O$2:$O$29,MATCH(E484,Cost_Components!$A$2:$A$29,0)),"")</f>
        <v>Both</v>
      </c>
      <c r="AF484" s="11">
        <v>745987.92266736203</v>
      </c>
      <c r="AG484" s="11">
        <v>745636.67050152004</v>
      </c>
      <c r="AH484" s="23">
        <f t="shared" si="79"/>
        <v>1</v>
      </c>
    </row>
    <row r="485" spans="1:34" hidden="1">
      <c r="A485" t="s">
        <v>257</v>
      </c>
      <c r="B485" s="20">
        <v>2040</v>
      </c>
      <c r="C485" t="s">
        <v>257</v>
      </c>
      <c r="D485" t="s">
        <v>254</v>
      </c>
      <c r="E485" s="22" t="s">
        <v>349</v>
      </c>
      <c r="F485" s="22" t="s">
        <v>350</v>
      </c>
      <c r="G485" s="22" t="s">
        <v>258</v>
      </c>
      <c r="H485" s="22" t="s">
        <v>237</v>
      </c>
      <c r="I485" s="22" t="s">
        <v>309</v>
      </c>
      <c r="J485" s="17">
        <f>IFERROR(INDEX(Cost_Components!$K$2:$K$29,MATCH(E485,Cost_Components!$A$2:$A$29,0)),"")</f>
        <v>0.1</v>
      </c>
      <c r="K485" s="17">
        <f t="shared" si="70"/>
        <v>0.53076923076923088</v>
      </c>
      <c r="L485" s="17">
        <f>IFERROR(INDEX(Cost_Components!$S$2:$S$29,MATCH(E485,Cost_Components!$A$2:$A$29,0)),"")</f>
        <v>0.1</v>
      </c>
      <c r="M485" s="28">
        <f>IFERROR(INDEX(Cost_Components!$L$2:$L$29,MATCH(E485,Cost_Components!$A$2:$A$29,0)),"")</f>
        <v>1</v>
      </c>
      <c r="N485" s="29">
        <f>IFERROR(INDEX(Cost_Components!$P$2:$P$29,MATCH(E485,Cost_Components!$A$2:$A$29,0)),"")</f>
        <v>12488.38616</v>
      </c>
      <c r="O485" s="23">
        <f t="shared" si="71"/>
        <v>74347.605270437998</v>
      </c>
      <c r="P485" s="23">
        <f t="shared" si="72"/>
        <v>74308.761686180413</v>
      </c>
      <c r="Q485" s="23">
        <f t="shared" si="73"/>
        <v>92799651.10084337</v>
      </c>
      <c r="R485" s="23">
        <f t="shared" si="74"/>
        <v>492809467.10388613</v>
      </c>
      <c r="S485" s="23">
        <f t="shared" si="75"/>
        <v>400009816.00304276</v>
      </c>
      <c r="T485" s="16">
        <f>IFERROR(INDEX(Cost_Components!$R$2:$R$29,MATCH(E485,Cost_Components!$A$2:$A$29,0)),"")</f>
        <v>1</v>
      </c>
      <c r="U485" s="26">
        <f>IFERROR(INDEX(Cost_Components!$Q$2:$Q$29,MATCH(E485,Cost_Components!$A$2:$A$29,0)),"")</f>
        <v>2023</v>
      </c>
      <c r="V485" s="30">
        <f>1/(1+Calculation_Assumptions!$B$5)^(B485-Calculation_Assumptions!$B$2)</f>
        <v>0.64186194739671765</v>
      </c>
      <c r="W485" s="23">
        <f t="shared" si="76"/>
        <v>59564564.773323275</v>
      </c>
      <c r="X485" s="23">
        <f t="shared" si="77"/>
        <v>316315644.25083899</v>
      </c>
      <c r="Y485" s="23">
        <f t="shared" si="78"/>
        <v>256751079.47751573</v>
      </c>
      <c r="Z485" s="17">
        <f>IFERROR(INDEX(Cost_Components!$T$2:$T$29,MATCH(E485,Cost_Components!$A$2:$A$29,0)),"")</f>
        <v>0.8</v>
      </c>
      <c r="AA485" s="26">
        <f>IFERROR(INDEX(Cost_Components!$U$2:$U$29,MATCH(E485,Cost_Components!$A$2:$A$29,0)),"")</f>
        <v>2025</v>
      </c>
      <c r="AB485" s="26">
        <f>IFERROR(INDEX(Cost_Components!$V$2:$V$29,MATCH(E485,Cost_Components!$A$2:$A$29,0)),"")</f>
        <v>2050</v>
      </c>
      <c r="AC485" s="26">
        <f>IFERROR(INDEX(Cost_Components!$M$2:$M$29,MATCH(E485,Cost_Components!$A$2:$A$29,0)),"")</f>
        <v>5</v>
      </c>
      <c r="AD485" s="26">
        <f>IFERROR(INDEX(Cost_Components!$N$2:$N$29,MATCH(E485,Cost_Components!$A$2:$A$29,0)),"")</f>
        <v>40</v>
      </c>
      <c r="AE485" s="16" t="str">
        <f>IFERROR(INDEX(Cost_Components!$O$2:$O$29,MATCH(E485,Cost_Components!$A$2:$A$29,0)),"")</f>
        <v>Both</v>
      </c>
      <c r="AF485" s="11">
        <v>743476.05270438001</v>
      </c>
      <c r="AG485" s="11">
        <v>743087.61686180404</v>
      </c>
      <c r="AH485" s="23">
        <f t="shared" si="79"/>
        <v>1</v>
      </c>
    </row>
    <row r="486" spans="1:34" hidden="1">
      <c r="A486" t="s">
        <v>257</v>
      </c>
      <c r="B486" s="20">
        <v>2041</v>
      </c>
      <c r="C486" t="s">
        <v>257</v>
      </c>
      <c r="D486" t="s">
        <v>254</v>
      </c>
      <c r="E486" s="22" t="s">
        <v>349</v>
      </c>
      <c r="F486" s="22" t="s">
        <v>350</v>
      </c>
      <c r="G486" s="22" t="s">
        <v>258</v>
      </c>
      <c r="H486" s="22" t="s">
        <v>237</v>
      </c>
      <c r="I486" s="22" t="s">
        <v>309</v>
      </c>
      <c r="J486" s="17">
        <f>IFERROR(INDEX(Cost_Components!$K$2:$K$29,MATCH(E486,Cost_Components!$A$2:$A$29,0)),"")</f>
        <v>0.1</v>
      </c>
      <c r="K486" s="17">
        <f t="shared" si="70"/>
        <v>0.55769230769230771</v>
      </c>
      <c r="L486" s="17">
        <f>IFERROR(INDEX(Cost_Components!$S$2:$S$29,MATCH(E486,Cost_Components!$A$2:$A$29,0)),"")</f>
        <v>0.1</v>
      </c>
      <c r="M486" s="28">
        <f>IFERROR(INDEX(Cost_Components!$L$2:$L$29,MATCH(E486,Cost_Components!$A$2:$A$29,0)),"")</f>
        <v>1</v>
      </c>
      <c r="N486" s="29">
        <f>IFERROR(INDEX(Cost_Components!$P$2:$P$29,MATCH(E486,Cost_Components!$A$2:$A$29,0)),"")</f>
        <v>12488.38616</v>
      </c>
      <c r="O486" s="23">
        <f t="shared" si="71"/>
        <v>74175.652885568095</v>
      </c>
      <c r="P486" s="23">
        <f t="shared" si="72"/>
        <v>74132.956688803708</v>
      </c>
      <c r="Q486" s="23">
        <f t="shared" si="73"/>
        <v>92580099.031233579</v>
      </c>
      <c r="R486" s="23">
        <f t="shared" si="74"/>
        <v>516609455.96630174</v>
      </c>
      <c r="S486" s="23">
        <f t="shared" si="75"/>
        <v>424029356.93506813</v>
      </c>
      <c r="T486" s="16">
        <f>IFERROR(INDEX(Cost_Components!$R$2:$R$29,MATCH(E486,Cost_Components!$A$2:$A$29,0)),"")</f>
        <v>1</v>
      </c>
      <c r="U486" s="26">
        <f>IFERROR(INDEX(Cost_Components!$Q$2:$Q$29,MATCH(E486,Cost_Components!$A$2:$A$29,0)),"")</f>
        <v>2023</v>
      </c>
      <c r="V486" s="30">
        <f>1/(1+Calculation_Assumptions!$B$5)^(B486-Calculation_Assumptions!$B$2)</f>
        <v>0.62316693922011435</v>
      </c>
      <c r="W486" s="23">
        <f t="shared" si="76"/>
        <v>57692856.945988901</v>
      </c>
      <c r="X486" s="23">
        <f t="shared" si="77"/>
        <v>321933933.44668871</v>
      </c>
      <c r="Y486" s="23">
        <f t="shared" si="78"/>
        <v>264241076.50069976</v>
      </c>
      <c r="Z486" s="17">
        <f>IFERROR(INDEX(Cost_Components!$T$2:$T$29,MATCH(E486,Cost_Components!$A$2:$A$29,0)),"")</f>
        <v>0.8</v>
      </c>
      <c r="AA486" s="26">
        <f>IFERROR(INDEX(Cost_Components!$U$2:$U$29,MATCH(E486,Cost_Components!$A$2:$A$29,0)),"")</f>
        <v>2025</v>
      </c>
      <c r="AB486" s="26">
        <f>IFERROR(INDEX(Cost_Components!$V$2:$V$29,MATCH(E486,Cost_Components!$A$2:$A$29,0)),"")</f>
        <v>2050</v>
      </c>
      <c r="AC486" s="26">
        <f>IFERROR(INDEX(Cost_Components!$M$2:$M$29,MATCH(E486,Cost_Components!$A$2:$A$29,0)),"")</f>
        <v>5</v>
      </c>
      <c r="AD486" s="26">
        <f>IFERROR(INDEX(Cost_Components!$N$2:$N$29,MATCH(E486,Cost_Components!$A$2:$A$29,0)),"")</f>
        <v>40</v>
      </c>
      <c r="AE486" s="16" t="str">
        <f>IFERROR(INDEX(Cost_Components!$O$2:$O$29,MATCH(E486,Cost_Components!$A$2:$A$29,0)),"")</f>
        <v>Both</v>
      </c>
      <c r="AF486" s="11">
        <v>741756.52885568095</v>
      </c>
      <c r="AG486" s="11">
        <v>741329.56688803702</v>
      </c>
      <c r="AH486" s="23">
        <f t="shared" si="79"/>
        <v>1</v>
      </c>
    </row>
    <row r="487" spans="1:34" hidden="1">
      <c r="A487" t="s">
        <v>257</v>
      </c>
      <c r="B487" s="20">
        <v>2042</v>
      </c>
      <c r="C487" t="s">
        <v>257</v>
      </c>
      <c r="D487" t="s">
        <v>254</v>
      </c>
      <c r="E487" s="22" t="s">
        <v>349</v>
      </c>
      <c r="F487" s="22" t="s">
        <v>350</v>
      </c>
      <c r="G487" s="22" t="s">
        <v>258</v>
      </c>
      <c r="H487" s="22" t="s">
        <v>237</v>
      </c>
      <c r="I487" s="22" t="s">
        <v>309</v>
      </c>
      <c r="J487" s="17">
        <f>IFERROR(INDEX(Cost_Components!$K$2:$K$29,MATCH(E487,Cost_Components!$A$2:$A$29,0)),"")</f>
        <v>0.1</v>
      </c>
      <c r="K487" s="17">
        <f t="shared" si="70"/>
        <v>0.58461538461538465</v>
      </c>
      <c r="L487" s="17">
        <f>IFERROR(INDEX(Cost_Components!$S$2:$S$29,MATCH(E487,Cost_Components!$A$2:$A$29,0)),"")</f>
        <v>0.1</v>
      </c>
      <c r="M487" s="28">
        <f>IFERROR(INDEX(Cost_Components!$L$2:$L$29,MATCH(E487,Cost_Components!$A$2:$A$29,0)),"")</f>
        <v>1</v>
      </c>
      <c r="N487" s="29">
        <f>IFERROR(INDEX(Cost_Components!$P$2:$P$29,MATCH(E487,Cost_Components!$A$2:$A$29,0)),"")</f>
        <v>12488.38616</v>
      </c>
      <c r="O487" s="23">
        <f t="shared" si="71"/>
        <v>74008.501957278204</v>
      </c>
      <c r="P487" s="23">
        <f t="shared" si="72"/>
        <v>73961.860468752304</v>
      </c>
      <c r="Q487" s="23">
        <f t="shared" si="73"/>
        <v>92366427.464581743</v>
      </c>
      <c r="R487" s="23">
        <f t="shared" si="74"/>
        <v>540328870.14604664</v>
      </c>
      <c r="S487" s="23">
        <f t="shared" si="75"/>
        <v>447962442.68146491</v>
      </c>
      <c r="T487" s="16">
        <f>IFERROR(INDEX(Cost_Components!$R$2:$R$29,MATCH(E487,Cost_Components!$A$2:$A$29,0)),"")</f>
        <v>1</v>
      </c>
      <c r="U487" s="26">
        <f>IFERROR(INDEX(Cost_Components!$Q$2:$Q$29,MATCH(E487,Cost_Components!$A$2:$A$29,0)),"")</f>
        <v>2023</v>
      </c>
      <c r="V487" s="30">
        <f>1/(1+Calculation_Assumptions!$B$5)^(B487-Calculation_Assumptions!$B$2)</f>
        <v>0.60501644584477121</v>
      </c>
      <c r="W487" s="23">
        <f t="shared" si="76"/>
        <v>55883207.660000108</v>
      </c>
      <c r="X487" s="23">
        <f t="shared" si="77"/>
        <v>326907852.60308206</v>
      </c>
      <c r="Y487" s="23">
        <f t="shared" si="78"/>
        <v>271024644.94308192</v>
      </c>
      <c r="Z487" s="17">
        <f>IFERROR(INDEX(Cost_Components!$T$2:$T$29,MATCH(E487,Cost_Components!$A$2:$A$29,0)),"")</f>
        <v>0.8</v>
      </c>
      <c r="AA487" s="26">
        <f>IFERROR(INDEX(Cost_Components!$U$2:$U$29,MATCH(E487,Cost_Components!$A$2:$A$29,0)),"")</f>
        <v>2025</v>
      </c>
      <c r="AB487" s="26">
        <f>IFERROR(INDEX(Cost_Components!$V$2:$V$29,MATCH(E487,Cost_Components!$A$2:$A$29,0)),"")</f>
        <v>2050</v>
      </c>
      <c r="AC487" s="26">
        <f>IFERROR(INDEX(Cost_Components!$M$2:$M$29,MATCH(E487,Cost_Components!$A$2:$A$29,0)),"")</f>
        <v>5</v>
      </c>
      <c r="AD487" s="26">
        <f>IFERROR(INDEX(Cost_Components!$N$2:$N$29,MATCH(E487,Cost_Components!$A$2:$A$29,0)),"")</f>
        <v>40</v>
      </c>
      <c r="AE487" s="16" t="str">
        <f>IFERROR(INDEX(Cost_Components!$O$2:$O$29,MATCH(E487,Cost_Components!$A$2:$A$29,0)),"")</f>
        <v>Both</v>
      </c>
      <c r="AF487" s="11">
        <v>740085.01957278198</v>
      </c>
      <c r="AG487" s="11">
        <v>739618.60468752298</v>
      </c>
      <c r="AH487" s="23">
        <f t="shared" si="79"/>
        <v>1</v>
      </c>
    </row>
    <row r="488" spans="1:34" hidden="1">
      <c r="A488" t="s">
        <v>257</v>
      </c>
      <c r="B488" s="20">
        <v>2043</v>
      </c>
      <c r="C488" t="s">
        <v>257</v>
      </c>
      <c r="D488" t="s">
        <v>254</v>
      </c>
      <c r="E488" s="22" t="s">
        <v>349</v>
      </c>
      <c r="F488" s="22" t="s">
        <v>350</v>
      </c>
      <c r="G488" s="22" t="s">
        <v>258</v>
      </c>
      <c r="H488" s="22" t="s">
        <v>237</v>
      </c>
      <c r="I488" s="22" t="s">
        <v>309</v>
      </c>
      <c r="J488" s="17">
        <f>IFERROR(INDEX(Cost_Components!$K$2:$K$29,MATCH(E488,Cost_Components!$A$2:$A$29,0)),"")</f>
        <v>0.1</v>
      </c>
      <c r="K488" s="17">
        <f t="shared" si="70"/>
        <v>0.61153846153846159</v>
      </c>
      <c r="L488" s="17">
        <f>IFERROR(INDEX(Cost_Components!$S$2:$S$29,MATCH(E488,Cost_Components!$A$2:$A$29,0)),"")</f>
        <v>0.1</v>
      </c>
      <c r="M488" s="28">
        <f>IFERROR(INDEX(Cost_Components!$L$2:$L$29,MATCH(E488,Cost_Components!$A$2:$A$29,0)),"")</f>
        <v>1</v>
      </c>
      <c r="N488" s="29">
        <f>IFERROR(INDEX(Cost_Components!$P$2:$P$29,MATCH(E488,Cost_Components!$A$2:$A$29,0)),"")</f>
        <v>12488.38616</v>
      </c>
      <c r="O488" s="23">
        <f t="shared" si="71"/>
        <v>73860.855093035803</v>
      </c>
      <c r="P488" s="23">
        <f t="shared" si="72"/>
        <v>73810.180153696303</v>
      </c>
      <c r="Q488" s="23">
        <f t="shared" si="73"/>
        <v>92177003.229852766</v>
      </c>
      <c r="R488" s="23">
        <f t="shared" si="74"/>
        <v>564084838.46550691</v>
      </c>
      <c r="S488" s="23">
        <f t="shared" si="75"/>
        <v>471907835.23565412</v>
      </c>
      <c r="T488" s="16">
        <f>IFERROR(INDEX(Cost_Components!$R$2:$R$29,MATCH(E488,Cost_Components!$A$2:$A$29,0)),"")</f>
        <v>1</v>
      </c>
      <c r="U488" s="26">
        <f>IFERROR(INDEX(Cost_Components!$Q$2:$Q$29,MATCH(E488,Cost_Components!$A$2:$A$29,0)),"")</f>
        <v>2023</v>
      </c>
      <c r="V488" s="30">
        <f>1/(1+Calculation_Assumptions!$B$5)^(B488-Calculation_Assumptions!$B$2)</f>
        <v>0.5873946076162827</v>
      </c>
      <c r="W488" s="23">
        <f t="shared" si="76"/>
        <v>54144274.643444188</v>
      </c>
      <c r="X488" s="23">
        <f t="shared" si="77"/>
        <v>331340392.35274065</v>
      </c>
      <c r="Y488" s="23">
        <f t="shared" si="78"/>
        <v>277196117.70929646</v>
      </c>
      <c r="Z488" s="17">
        <f>IFERROR(INDEX(Cost_Components!$T$2:$T$29,MATCH(E488,Cost_Components!$A$2:$A$29,0)),"")</f>
        <v>0.8</v>
      </c>
      <c r="AA488" s="26">
        <f>IFERROR(INDEX(Cost_Components!$U$2:$U$29,MATCH(E488,Cost_Components!$A$2:$A$29,0)),"")</f>
        <v>2025</v>
      </c>
      <c r="AB488" s="26">
        <f>IFERROR(INDEX(Cost_Components!$V$2:$V$29,MATCH(E488,Cost_Components!$A$2:$A$29,0)),"")</f>
        <v>2050</v>
      </c>
      <c r="AC488" s="26">
        <f>IFERROR(INDEX(Cost_Components!$M$2:$M$29,MATCH(E488,Cost_Components!$A$2:$A$29,0)),"")</f>
        <v>5</v>
      </c>
      <c r="AD488" s="26">
        <f>IFERROR(INDEX(Cost_Components!$N$2:$N$29,MATCH(E488,Cost_Components!$A$2:$A$29,0)),"")</f>
        <v>40</v>
      </c>
      <c r="AE488" s="16" t="str">
        <f>IFERROR(INDEX(Cost_Components!$O$2:$O$29,MATCH(E488,Cost_Components!$A$2:$A$29,0)),"")</f>
        <v>Both</v>
      </c>
      <c r="AF488" s="11">
        <v>738608.550930358</v>
      </c>
      <c r="AG488" s="11">
        <v>738101.80153696297</v>
      </c>
      <c r="AH488" s="23">
        <f t="shared" si="79"/>
        <v>1</v>
      </c>
    </row>
    <row r="489" spans="1:34" hidden="1">
      <c r="A489" t="s">
        <v>257</v>
      </c>
      <c r="B489" s="20">
        <v>2044</v>
      </c>
      <c r="C489" t="s">
        <v>257</v>
      </c>
      <c r="D489" t="s">
        <v>254</v>
      </c>
      <c r="E489" s="22" t="s">
        <v>349</v>
      </c>
      <c r="F489" s="22" t="s">
        <v>350</v>
      </c>
      <c r="G489" s="22" t="s">
        <v>258</v>
      </c>
      <c r="H489" s="22" t="s">
        <v>237</v>
      </c>
      <c r="I489" s="22" t="s">
        <v>309</v>
      </c>
      <c r="J489" s="17">
        <f>IFERROR(INDEX(Cost_Components!$K$2:$K$29,MATCH(E489,Cost_Components!$A$2:$A$29,0)),"")</f>
        <v>0.1</v>
      </c>
      <c r="K489" s="17">
        <f t="shared" si="70"/>
        <v>0.63846153846153852</v>
      </c>
      <c r="L489" s="17">
        <f>IFERROR(INDEX(Cost_Components!$S$2:$S$29,MATCH(E489,Cost_Components!$A$2:$A$29,0)),"")</f>
        <v>0.1</v>
      </c>
      <c r="M489" s="28">
        <f>IFERROR(INDEX(Cost_Components!$L$2:$L$29,MATCH(E489,Cost_Components!$A$2:$A$29,0)),"")</f>
        <v>1</v>
      </c>
      <c r="N489" s="29">
        <f>IFERROR(INDEX(Cost_Components!$P$2:$P$29,MATCH(E489,Cost_Components!$A$2:$A$29,0)),"")</f>
        <v>12488.38616</v>
      </c>
      <c r="O489" s="23">
        <f t="shared" si="71"/>
        <v>73758.532400747514</v>
      </c>
      <c r="P489" s="23">
        <f t="shared" si="72"/>
        <v>73703.731292898301</v>
      </c>
      <c r="Q489" s="23">
        <f t="shared" si="73"/>
        <v>92044065.78185901</v>
      </c>
      <c r="R489" s="23">
        <f t="shared" si="74"/>
        <v>588102907.09906745</v>
      </c>
      <c r="S489" s="23">
        <f t="shared" si="75"/>
        <v>496058841.31720841</v>
      </c>
      <c r="T489" s="16">
        <f>IFERROR(INDEX(Cost_Components!$R$2:$R$29,MATCH(E489,Cost_Components!$A$2:$A$29,0)),"")</f>
        <v>1</v>
      </c>
      <c r="U489" s="26">
        <f>IFERROR(INDEX(Cost_Components!$Q$2:$Q$29,MATCH(E489,Cost_Components!$A$2:$A$29,0)),"")</f>
        <v>2023</v>
      </c>
      <c r="V489" s="30">
        <f>1/(1+Calculation_Assumptions!$B$5)^(B489-Calculation_Assumptions!$B$2)</f>
        <v>0.57028602681192497</v>
      </c>
      <c r="W489" s="23">
        <f t="shared" si="76"/>
        <v>52491444.566351831</v>
      </c>
      <c r="X489" s="23">
        <f t="shared" si="77"/>
        <v>335386870.24606979</v>
      </c>
      <c r="Y489" s="23">
        <f t="shared" si="78"/>
        <v>282895425.67971796</v>
      </c>
      <c r="Z489" s="17">
        <f>IFERROR(INDEX(Cost_Components!$T$2:$T$29,MATCH(E489,Cost_Components!$A$2:$A$29,0)),"")</f>
        <v>0.8</v>
      </c>
      <c r="AA489" s="26">
        <f>IFERROR(INDEX(Cost_Components!$U$2:$U$29,MATCH(E489,Cost_Components!$A$2:$A$29,0)),"")</f>
        <v>2025</v>
      </c>
      <c r="AB489" s="26">
        <f>IFERROR(INDEX(Cost_Components!$V$2:$V$29,MATCH(E489,Cost_Components!$A$2:$A$29,0)),"")</f>
        <v>2050</v>
      </c>
      <c r="AC489" s="26">
        <f>IFERROR(INDEX(Cost_Components!$M$2:$M$29,MATCH(E489,Cost_Components!$A$2:$A$29,0)),"")</f>
        <v>5</v>
      </c>
      <c r="AD489" s="26">
        <f>IFERROR(INDEX(Cost_Components!$N$2:$N$29,MATCH(E489,Cost_Components!$A$2:$A$29,0)),"")</f>
        <v>40</v>
      </c>
      <c r="AE489" s="16" t="str">
        <f>IFERROR(INDEX(Cost_Components!$O$2:$O$29,MATCH(E489,Cost_Components!$A$2:$A$29,0)),"")</f>
        <v>Both</v>
      </c>
      <c r="AF489" s="11">
        <v>737585.32400747505</v>
      </c>
      <c r="AG489" s="11">
        <v>737037.31292898301</v>
      </c>
      <c r="AH489" s="23">
        <f t="shared" si="79"/>
        <v>1</v>
      </c>
    </row>
    <row r="490" spans="1:34" hidden="1">
      <c r="A490" t="s">
        <v>257</v>
      </c>
      <c r="B490" s="20">
        <v>2045</v>
      </c>
      <c r="C490" t="s">
        <v>257</v>
      </c>
      <c r="D490" t="s">
        <v>254</v>
      </c>
      <c r="E490" s="22" t="s">
        <v>349</v>
      </c>
      <c r="F490" s="22" t="s">
        <v>350</v>
      </c>
      <c r="G490" s="22" t="s">
        <v>258</v>
      </c>
      <c r="H490" s="22" t="s">
        <v>237</v>
      </c>
      <c r="I490" s="22" t="s">
        <v>309</v>
      </c>
      <c r="J490" s="17">
        <f>IFERROR(INDEX(Cost_Components!$K$2:$K$29,MATCH(E490,Cost_Components!$A$2:$A$29,0)),"")</f>
        <v>0.1</v>
      </c>
      <c r="K490" s="17">
        <f t="shared" si="70"/>
        <v>0.66538461538461546</v>
      </c>
      <c r="L490" s="17">
        <f>IFERROR(INDEX(Cost_Components!$S$2:$S$29,MATCH(E490,Cost_Components!$A$2:$A$29,0)),"")</f>
        <v>0.1</v>
      </c>
      <c r="M490" s="28">
        <f>IFERROR(INDEX(Cost_Components!$L$2:$L$29,MATCH(E490,Cost_Components!$A$2:$A$29,0)),"")</f>
        <v>1</v>
      </c>
      <c r="N490" s="29">
        <f>IFERROR(INDEX(Cost_Components!$P$2:$P$29,MATCH(E490,Cost_Components!$A$2:$A$29,0)),"")</f>
        <v>12488.38616</v>
      </c>
      <c r="O490" s="23">
        <f t="shared" si="71"/>
        <v>73713.745827664403</v>
      </c>
      <c r="P490" s="23">
        <f t="shared" si="72"/>
        <v>73654.718556912805</v>
      </c>
      <c r="Q490" s="23">
        <f t="shared" si="73"/>
        <v>91982856.784484521</v>
      </c>
      <c r="R490" s="23">
        <f t="shared" si="74"/>
        <v>612530269.66500545</v>
      </c>
      <c r="S490" s="23">
        <f t="shared" si="75"/>
        <v>520547412.88052094</v>
      </c>
      <c r="T490" s="16">
        <f>IFERROR(INDEX(Cost_Components!$R$2:$R$29,MATCH(E490,Cost_Components!$A$2:$A$29,0)),"")</f>
        <v>1</v>
      </c>
      <c r="U490" s="26">
        <f>IFERROR(INDEX(Cost_Components!$Q$2:$Q$29,MATCH(E490,Cost_Components!$A$2:$A$29,0)),"")</f>
        <v>2023</v>
      </c>
      <c r="V490" s="30">
        <f>1/(1+Calculation_Assumptions!$B$5)^(B490-Calculation_Assumptions!$B$2)</f>
        <v>0.55367575418633497</v>
      </c>
      <c r="W490" s="23">
        <f t="shared" si="76"/>
        <v>50928677.602363102</v>
      </c>
      <c r="X490" s="23">
        <f t="shared" si="77"/>
        <v>339143159.018731</v>
      </c>
      <c r="Y490" s="23">
        <f t="shared" si="78"/>
        <v>288214481.41636795</v>
      </c>
      <c r="Z490" s="17">
        <f>IFERROR(INDEX(Cost_Components!$T$2:$T$29,MATCH(E490,Cost_Components!$A$2:$A$29,0)),"")</f>
        <v>0.8</v>
      </c>
      <c r="AA490" s="26">
        <f>IFERROR(INDEX(Cost_Components!$U$2:$U$29,MATCH(E490,Cost_Components!$A$2:$A$29,0)),"")</f>
        <v>2025</v>
      </c>
      <c r="AB490" s="26">
        <f>IFERROR(INDEX(Cost_Components!$V$2:$V$29,MATCH(E490,Cost_Components!$A$2:$A$29,0)),"")</f>
        <v>2050</v>
      </c>
      <c r="AC490" s="26">
        <f>IFERROR(INDEX(Cost_Components!$M$2:$M$29,MATCH(E490,Cost_Components!$A$2:$A$29,0)),"")</f>
        <v>5</v>
      </c>
      <c r="AD490" s="26">
        <f>IFERROR(INDEX(Cost_Components!$N$2:$N$29,MATCH(E490,Cost_Components!$A$2:$A$29,0)),"")</f>
        <v>40</v>
      </c>
      <c r="AE490" s="16" t="str">
        <f>IFERROR(INDEX(Cost_Components!$O$2:$O$29,MATCH(E490,Cost_Components!$A$2:$A$29,0)),"")</f>
        <v>Both</v>
      </c>
      <c r="AF490" s="11">
        <v>737137.458276644</v>
      </c>
      <c r="AG490" s="11">
        <v>736547.18556912802</v>
      </c>
      <c r="AH490" s="23">
        <f t="shared" si="79"/>
        <v>1</v>
      </c>
    </row>
    <row r="491" spans="1:34" hidden="1">
      <c r="A491" t="s">
        <v>257</v>
      </c>
      <c r="B491" s="20">
        <v>2046</v>
      </c>
      <c r="C491" t="s">
        <v>257</v>
      </c>
      <c r="D491" t="s">
        <v>254</v>
      </c>
      <c r="E491" s="22" t="s">
        <v>349</v>
      </c>
      <c r="F491" s="22" t="s">
        <v>350</v>
      </c>
      <c r="G491" s="22" t="s">
        <v>258</v>
      </c>
      <c r="H491" s="22" t="s">
        <v>237</v>
      </c>
      <c r="I491" s="22" t="s">
        <v>309</v>
      </c>
      <c r="J491" s="17">
        <f>IFERROR(INDEX(Cost_Components!$K$2:$K$29,MATCH(E491,Cost_Components!$A$2:$A$29,0)),"")</f>
        <v>0.1</v>
      </c>
      <c r="K491" s="17">
        <f t="shared" si="70"/>
        <v>0.69230769230769229</v>
      </c>
      <c r="L491" s="17">
        <f>IFERROR(INDEX(Cost_Components!$S$2:$S$29,MATCH(E491,Cost_Components!$A$2:$A$29,0)),"")</f>
        <v>0.1</v>
      </c>
      <c r="M491" s="28">
        <f>IFERROR(INDEX(Cost_Components!$L$2:$L$29,MATCH(E491,Cost_Components!$A$2:$A$29,0)),"")</f>
        <v>1</v>
      </c>
      <c r="N491" s="29">
        <f>IFERROR(INDEX(Cost_Components!$P$2:$P$29,MATCH(E491,Cost_Components!$A$2:$A$29,0)),"")</f>
        <v>12488.38616</v>
      </c>
      <c r="O491" s="23">
        <f t="shared" si="71"/>
        <v>73592.852907259105</v>
      </c>
      <c r="P491" s="23">
        <f t="shared" si="72"/>
        <v>73529.6063733513</v>
      </c>
      <c r="Q491" s="23">
        <f t="shared" si="73"/>
        <v>91826611.858320832</v>
      </c>
      <c r="R491" s="23">
        <f t="shared" si="74"/>
        <v>636269514.73056722</v>
      </c>
      <c r="S491" s="23">
        <f t="shared" si="75"/>
        <v>544442902.87224638</v>
      </c>
      <c r="T491" s="16">
        <f>IFERROR(INDEX(Cost_Components!$R$2:$R$29,MATCH(E491,Cost_Components!$A$2:$A$29,0)),"")</f>
        <v>1</v>
      </c>
      <c r="U491" s="26">
        <f>IFERROR(INDEX(Cost_Components!$Q$2:$Q$29,MATCH(E491,Cost_Components!$A$2:$A$29,0)),"")</f>
        <v>2023</v>
      </c>
      <c r="V491" s="30">
        <f>1/(1+Calculation_Assumptions!$B$5)^(B491-Calculation_Assumptions!$B$2)</f>
        <v>0.5375492759090631</v>
      </c>
      <c r="W491" s="23">
        <f t="shared" si="76"/>
        <v>49361328.71362295</v>
      </c>
      <c r="X491" s="23">
        <f t="shared" si="77"/>
        <v>342026216.92642736</v>
      </c>
      <c r="Y491" s="23">
        <f t="shared" si="78"/>
        <v>292664888.21280444</v>
      </c>
      <c r="Z491" s="17">
        <f>IFERROR(INDEX(Cost_Components!$T$2:$T$29,MATCH(E491,Cost_Components!$A$2:$A$29,0)),"")</f>
        <v>0.8</v>
      </c>
      <c r="AA491" s="26">
        <f>IFERROR(INDEX(Cost_Components!$U$2:$U$29,MATCH(E491,Cost_Components!$A$2:$A$29,0)),"")</f>
        <v>2025</v>
      </c>
      <c r="AB491" s="26">
        <f>IFERROR(INDEX(Cost_Components!$V$2:$V$29,MATCH(E491,Cost_Components!$A$2:$A$29,0)),"")</f>
        <v>2050</v>
      </c>
      <c r="AC491" s="26">
        <f>IFERROR(INDEX(Cost_Components!$M$2:$M$29,MATCH(E491,Cost_Components!$A$2:$A$29,0)),"")</f>
        <v>5</v>
      </c>
      <c r="AD491" s="26">
        <f>IFERROR(INDEX(Cost_Components!$N$2:$N$29,MATCH(E491,Cost_Components!$A$2:$A$29,0)),"")</f>
        <v>40</v>
      </c>
      <c r="AE491" s="16" t="str">
        <f>IFERROR(INDEX(Cost_Components!$O$2:$O$29,MATCH(E491,Cost_Components!$A$2:$A$29,0)),"")</f>
        <v>Both</v>
      </c>
      <c r="AF491" s="11">
        <v>735928.52907259099</v>
      </c>
      <c r="AG491" s="11">
        <v>735296.063733513</v>
      </c>
      <c r="AH491" s="23">
        <f t="shared" si="79"/>
        <v>1</v>
      </c>
    </row>
    <row r="492" spans="1:34" hidden="1">
      <c r="A492" t="s">
        <v>257</v>
      </c>
      <c r="B492" s="20">
        <v>2047</v>
      </c>
      <c r="C492" t="s">
        <v>257</v>
      </c>
      <c r="D492" t="s">
        <v>254</v>
      </c>
      <c r="E492" s="22" t="s">
        <v>349</v>
      </c>
      <c r="F492" s="22" t="s">
        <v>350</v>
      </c>
      <c r="G492" s="22" t="s">
        <v>258</v>
      </c>
      <c r="H492" s="22" t="s">
        <v>237</v>
      </c>
      <c r="I492" s="22" t="s">
        <v>309</v>
      </c>
      <c r="J492" s="17">
        <f>IFERROR(INDEX(Cost_Components!$K$2:$K$29,MATCH(E492,Cost_Components!$A$2:$A$29,0)),"")</f>
        <v>0.1</v>
      </c>
      <c r="K492" s="17">
        <f t="shared" si="70"/>
        <v>0.71923076923076923</v>
      </c>
      <c r="L492" s="17">
        <f>IFERROR(INDEX(Cost_Components!$S$2:$S$29,MATCH(E492,Cost_Components!$A$2:$A$29,0)),"")</f>
        <v>0.1</v>
      </c>
      <c r="M492" s="28">
        <f>IFERROR(INDEX(Cost_Components!$L$2:$L$29,MATCH(E492,Cost_Components!$A$2:$A$29,0)),"")</f>
        <v>1</v>
      </c>
      <c r="N492" s="29">
        <f>IFERROR(INDEX(Cost_Components!$P$2:$P$29,MATCH(E492,Cost_Components!$A$2:$A$29,0)),"")</f>
        <v>12488.38616</v>
      </c>
      <c r="O492" s="23">
        <f t="shared" si="71"/>
        <v>73353.821115113504</v>
      </c>
      <c r="P492" s="23">
        <f t="shared" si="72"/>
        <v>73286.434695970005</v>
      </c>
      <c r="Q492" s="23">
        <f t="shared" si="73"/>
        <v>91522929.677289575</v>
      </c>
      <c r="R492" s="23">
        <f t="shared" si="74"/>
        <v>658866338.08560598</v>
      </c>
      <c r="S492" s="23">
        <f t="shared" si="75"/>
        <v>567343408.40831637</v>
      </c>
      <c r="T492" s="16">
        <f>IFERROR(INDEX(Cost_Components!$R$2:$R$29,MATCH(E492,Cost_Components!$A$2:$A$29,0)),"")</f>
        <v>1</v>
      </c>
      <c r="U492" s="26">
        <f>IFERROR(INDEX(Cost_Components!$Q$2:$Q$29,MATCH(E492,Cost_Components!$A$2:$A$29,0)),"")</f>
        <v>2023</v>
      </c>
      <c r="V492" s="30">
        <f>1/(1+Calculation_Assumptions!$B$5)^(B492-Calculation_Assumptions!$B$2)</f>
        <v>0.52189250088258554</v>
      </c>
      <c r="W492" s="23">
        <f t="shared" si="76"/>
        <v>47765130.657381661</v>
      </c>
      <c r="X492" s="23">
        <f t="shared" si="77"/>
        <v>343857400.930848</v>
      </c>
      <c r="Y492" s="23">
        <f t="shared" si="78"/>
        <v>296092270.27346635</v>
      </c>
      <c r="Z492" s="17">
        <f>IFERROR(INDEX(Cost_Components!$T$2:$T$29,MATCH(E492,Cost_Components!$A$2:$A$29,0)),"")</f>
        <v>0.8</v>
      </c>
      <c r="AA492" s="26">
        <f>IFERROR(INDEX(Cost_Components!$U$2:$U$29,MATCH(E492,Cost_Components!$A$2:$A$29,0)),"")</f>
        <v>2025</v>
      </c>
      <c r="AB492" s="26">
        <f>IFERROR(INDEX(Cost_Components!$V$2:$V$29,MATCH(E492,Cost_Components!$A$2:$A$29,0)),"")</f>
        <v>2050</v>
      </c>
      <c r="AC492" s="26">
        <f>IFERROR(INDEX(Cost_Components!$M$2:$M$29,MATCH(E492,Cost_Components!$A$2:$A$29,0)),"")</f>
        <v>5</v>
      </c>
      <c r="AD492" s="26">
        <f>IFERROR(INDEX(Cost_Components!$N$2:$N$29,MATCH(E492,Cost_Components!$A$2:$A$29,0)),"")</f>
        <v>40</v>
      </c>
      <c r="AE492" s="16" t="str">
        <f>IFERROR(INDEX(Cost_Components!$O$2:$O$29,MATCH(E492,Cost_Components!$A$2:$A$29,0)),"")</f>
        <v>Both</v>
      </c>
      <c r="AF492" s="11">
        <v>733538.21115113504</v>
      </c>
      <c r="AG492" s="11">
        <v>732864.34695969999</v>
      </c>
      <c r="AH492" s="23">
        <f t="shared" si="79"/>
        <v>1</v>
      </c>
    </row>
    <row r="493" spans="1:34" hidden="1">
      <c r="A493" t="s">
        <v>257</v>
      </c>
      <c r="B493" s="20">
        <v>2048</v>
      </c>
      <c r="C493" t="s">
        <v>257</v>
      </c>
      <c r="D493" t="s">
        <v>254</v>
      </c>
      <c r="E493" s="22" t="s">
        <v>349</v>
      </c>
      <c r="F493" s="22" t="s">
        <v>350</v>
      </c>
      <c r="G493" s="22" t="s">
        <v>258</v>
      </c>
      <c r="H493" s="22" t="s">
        <v>237</v>
      </c>
      <c r="I493" s="22" t="s">
        <v>309</v>
      </c>
      <c r="J493" s="17">
        <f>IFERROR(INDEX(Cost_Components!$K$2:$K$29,MATCH(E493,Cost_Components!$A$2:$A$29,0)),"")</f>
        <v>0.1</v>
      </c>
      <c r="K493" s="17">
        <f t="shared" si="70"/>
        <v>0.74615384615384628</v>
      </c>
      <c r="L493" s="17">
        <f>IFERROR(INDEX(Cost_Components!$S$2:$S$29,MATCH(E493,Cost_Components!$A$2:$A$29,0)),"")</f>
        <v>0.1</v>
      </c>
      <c r="M493" s="28">
        <f>IFERROR(INDEX(Cost_Components!$L$2:$L$29,MATCH(E493,Cost_Components!$A$2:$A$29,0)),"")</f>
        <v>1</v>
      </c>
      <c r="N493" s="29">
        <f>IFERROR(INDEX(Cost_Components!$P$2:$P$29,MATCH(E493,Cost_Components!$A$2:$A$29,0)),"")</f>
        <v>12488.38616</v>
      </c>
      <c r="O493" s="23">
        <f t="shared" si="71"/>
        <v>73024.059896333405</v>
      </c>
      <c r="P493" s="23">
        <f t="shared" si="72"/>
        <v>72952.63720947101</v>
      </c>
      <c r="Q493" s="23">
        <f t="shared" si="73"/>
        <v>91106070.486225888</v>
      </c>
      <c r="R493" s="23">
        <f t="shared" si="74"/>
        <v>680456983.99053061</v>
      </c>
      <c r="S493" s="23">
        <f t="shared" si="75"/>
        <v>589350913.50430477</v>
      </c>
      <c r="T493" s="16">
        <f>IFERROR(INDEX(Cost_Components!$R$2:$R$29,MATCH(E493,Cost_Components!$A$2:$A$29,0)),"")</f>
        <v>1</v>
      </c>
      <c r="U493" s="26">
        <f>IFERROR(INDEX(Cost_Components!$Q$2:$Q$29,MATCH(E493,Cost_Components!$A$2:$A$29,0)),"")</f>
        <v>2023</v>
      </c>
      <c r="V493" s="30">
        <f>1/(1+Calculation_Assumptions!$B$5)^(B493-Calculation_Assumptions!$B$2)</f>
        <v>0.50669174842969467</v>
      </c>
      <c r="W493" s="23">
        <f t="shared" si="76"/>
        <v>46162694.147224799</v>
      </c>
      <c r="X493" s="23">
        <f t="shared" si="77"/>
        <v>344781938.9493587</v>
      </c>
      <c r="Y493" s="23">
        <f t="shared" si="78"/>
        <v>298619244.80213392</v>
      </c>
      <c r="Z493" s="17">
        <f>IFERROR(INDEX(Cost_Components!$T$2:$T$29,MATCH(E493,Cost_Components!$A$2:$A$29,0)),"")</f>
        <v>0.8</v>
      </c>
      <c r="AA493" s="26">
        <f>IFERROR(INDEX(Cost_Components!$U$2:$U$29,MATCH(E493,Cost_Components!$A$2:$A$29,0)),"")</f>
        <v>2025</v>
      </c>
      <c r="AB493" s="26">
        <f>IFERROR(INDEX(Cost_Components!$V$2:$V$29,MATCH(E493,Cost_Components!$A$2:$A$29,0)),"")</f>
        <v>2050</v>
      </c>
      <c r="AC493" s="26">
        <f>IFERROR(INDEX(Cost_Components!$M$2:$M$29,MATCH(E493,Cost_Components!$A$2:$A$29,0)),"")</f>
        <v>5</v>
      </c>
      <c r="AD493" s="26">
        <f>IFERROR(INDEX(Cost_Components!$N$2:$N$29,MATCH(E493,Cost_Components!$A$2:$A$29,0)),"")</f>
        <v>40</v>
      </c>
      <c r="AE493" s="16" t="str">
        <f>IFERROR(INDEX(Cost_Components!$O$2:$O$29,MATCH(E493,Cost_Components!$A$2:$A$29,0)),"")</f>
        <v>Both</v>
      </c>
      <c r="AF493" s="11">
        <v>730240.59896333399</v>
      </c>
      <c r="AG493" s="11">
        <v>729526.37209471001</v>
      </c>
      <c r="AH493" s="23">
        <f t="shared" si="79"/>
        <v>1</v>
      </c>
    </row>
    <row r="494" spans="1:34" hidden="1">
      <c r="A494" t="s">
        <v>257</v>
      </c>
      <c r="B494" s="20">
        <v>2049</v>
      </c>
      <c r="C494" t="s">
        <v>257</v>
      </c>
      <c r="D494" t="s">
        <v>254</v>
      </c>
      <c r="E494" s="22" t="s">
        <v>349</v>
      </c>
      <c r="F494" s="22" t="s">
        <v>350</v>
      </c>
      <c r="G494" s="22" t="s">
        <v>258</v>
      </c>
      <c r="H494" s="22" t="s">
        <v>237</v>
      </c>
      <c r="I494" s="22" t="s">
        <v>309</v>
      </c>
      <c r="J494" s="17">
        <f>IFERROR(INDEX(Cost_Components!$K$2:$K$29,MATCH(E494,Cost_Components!$A$2:$A$29,0)),"")</f>
        <v>0.1</v>
      </c>
      <c r="K494" s="17">
        <f t="shared" si="70"/>
        <v>0.77307692307692311</v>
      </c>
      <c r="L494" s="17">
        <f>IFERROR(INDEX(Cost_Components!$S$2:$S$29,MATCH(E494,Cost_Components!$A$2:$A$29,0)),"")</f>
        <v>0.1</v>
      </c>
      <c r="M494" s="28">
        <f>IFERROR(INDEX(Cost_Components!$L$2:$L$29,MATCH(E494,Cost_Components!$A$2:$A$29,0)),"")</f>
        <v>1</v>
      </c>
      <c r="N494" s="29">
        <f>IFERROR(INDEX(Cost_Components!$P$2:$P$29,MATCH(E494,Cost_Components!$A$2:$A$29,0)),"")</f>
        <v>12488.38616</v>
      </c>
      <c r="O494" s="23">
        <f t="shared" si="71"/>
        <v>72664.558461620807</v>
      </c>
      <c r="P494" s="23">
        <f t="shared" si="72"/>
        <v>72589.184661228312</v>
      </c>
      <c r="Q494" s="23">
        <f t="shared" si="73"/>
        <v>90652176.908896804</v>
      </c>
      <c r="R494" s="23">
        <f t="shared" si="74"/>
        <v>701538755.03514564</v>
      </c>
      <c r="S494" s="23">
        <f t="shared" si="75"/>
        <v>610886578.12624884</v>
      </c>
      <c r="T494" s="16">
        <f>IFERROR(INDEX(Cost_Components!$R$2:$R$29,MATCH(E494,Cost_Components!$A$2:$A$29,0)),"")</f>
        <v>1</v>
      </c>
      <c r="U494" s="26">
        <f>IFERROR(INDEX(Cost_Components!$Q$2:$Q$29,MATCH(E494,Cost_Components!$A$2:$A$29,0)),"")</f>
        <v>2023</v>
      </c>
      <c r="V494" s="30">
        <f>1/(1+Calculation_Assumptions!$B$5)^(B494-Calculation_Assumptions!$B$2)</f>
        <v>0.49193373633950943</v>
      </c>
      <c r="W494" s="23">
        <f t="shared" si="76"/>
        <v>44594864.094103806</v>
      </c>
      <c r="X494" s="23">
        <f t="shared" si="77"/>
        <v>345110580.95140702</v>
      </c>
      <c r="Y494" s="23">
        <f t="shared" si="78"/>
        <v>300515716.8573032</v>
      </c>
      <c r="Z494" s="17">
        <f>IFERROR(INDEX(Cost_Components!$T$2:$T$29,MATCH(E494,Cost_Components!$A$2:$A$29,0)),"")</f>
        <v>0.8</v>
      </c>
      <c r="AA494" s="26">
        <f>IFERROR(INDEX(Cost_Components!$U$2:$U$29,MATCH(E494,Cost_Components!$A$2:$A$29,0)),"")</f>
        <v>2025</v>
      </c>
      <c r="AB494" s="26">
        <f>IFERROR(INDEX(Cost_Components!$V$2:$V$29,MATCH(E494,Cost_Components!$A$2:$A$29,0)),"")</f>
        <v>2050</v>
      </c>
      <c r="AC494" s="26">
        <f>IFERROR(INDEX(Cost_Components!$M$2:$M$29,MATCH(E494,Cost_Components!$A$2:$A$29,0)),"")</f>
        <v>5</v>
      </c>
      <c r="AD494" s="26">
        <f>IFERROR(INDEX(Cost_Components!$N$2:$N$29,MATCH(E494,Cost_Components!$A$2:$A$29,0)),"")</f>
        <v>40</v>
      </c>
      <c r="AE494" s="16" t="str">
        <f>IFERROR(INDEX(Cost_Components!$O$2:$O$29,MATCH(E494,Cost_Components!$A$2:$A$29,0)),"")</f>
        <v>Both</v>
      </c>
      <c r="AF494" s="11">
        <v>726645.58461620798</v>
      </c>
      <c r="AG494" s="11">
        <v>725891.84661228303</v>
      </c>
      <c r="AH494" s="23">
        <f t="shared" si="79"/>
        <v>1</v>
      </c>
    </row>
    <row r="495" spans="1:34" hidden="1">
      <c r="A495" t="s">
        <v>257</v>
      </c>
      <c r="B495" s="20">
        <v>2050</v>
      </c>
      <c r="C495" t="s">
        <v>257</v>
      </c>
      <c r="D495" t="s">
        <v>254</v>
      </c>
      <c r="E495" s="22" t="s">
        <v>349</v>
      </c>
      <c r="F495" s="22" t="s">
        <v>350</v>
      </c>
      <c r="G495" s="22" t="s">
        <v>258</v>
      </c>
      <c r="H495" s="22" t="s">
        <v>237</v>
      </c>
      <c r="I495" s="22" t="s">
        <v>309</v>
      </c>
      <c r="J495" s="17">
        <f>IFERROR(INDEX(Cost_Components!$K$2:$K$29,MATCH(E495,Cost_Components!$A$2:$A$29,0)),"")</f>
        <v>0.1</v>
      </c>
      <c r="K495" s="17">
        <f t="shared" si="70"/>
        <v>0.8</v>
      </c>
      <c r="L495" s="17">
        <f>IFERROR(INDEX(Cost_Components!$S$2:$S$29,MATCH(E495,Cost_Components!$A$2:$A$29,0)),"")</f>
        <v>0.1</v>
      </c>
      <c r="M495" s="28">
        <f>IFERROR(INDEX(Cost_Components!$L$2:$L$29,MATCH(E495,Cost_Components!$A$2:$A$29,0)),"")</f>
        <v>1</v>
      </c>
      <c r="N495" s="29">
        <f>IFERROR(INDEX(Cost_Components!$P$2:$P$29,MATCH(E495,Cost_Components!$A$2:$A$29,0)),"")</f>
        <v>12488.38616</v>
      </c>
      <c r="O495" s="23">
        <f t="shared" si="71"/>
        <v>72299.647520768704</v>
      </c>
      <c r="P495" s="23">
        <f t="shared" si="72"/>
        <v>72220.408269302803</v>
      </c>
      <c r="Q495" s="23">
        <f t="shared" si="73"/>
        <v>90191634.709991068</v>
      </c>
      <c r="R495" s="23">
        <f t="shared" si="74"/>
        <v>722324733.9769969</v>
      </c>
      <c r="S495" s="23">
        <f t="shared" si="75"/>
        <v>632133099.2670058</v>
      </c>
      <c r="T495" s="16">
        <f>IFERROR(INDEX(Cost_Components!$R$2:$R$29,MATCH(E495,Cost_Components!$A$2:$A$29,0)),"")</f>
        <v>1</v>
      </c>
      <c r="U495" s="26">
        <f>IFERROR(INDEX(Cost_Components!$Q$2:$Q$29,MATCH(E495,Cost_Components!$A$2:$A$29,0)),"")</f>
        <v>2023</v>
      </c>
      <c r="V495" s="30">
        <f>1/(1+Calculation_Assumptions!$B$5)^(B495-Calculation_Assumptions!$B$2)</f>
        <v>0.47760556926165965</v>
      </c>
      <c r="W495" s="23">
        <f t="shared" si="76"/>
        <v>43076027.038304947</v>
      </c>
      <c r="X495" s="23">
        <f t="shared" si="77"/>
        <v>344986315.76286048</v>
      </c>
      <c r="Y495" s="23">
        <f t="shared" si="78"/>
        <v>301910288.72455549</v>
      </c>
      <c r="Z495" s="17">
        <f>IFERROR(INDEX(Cost_Components!$T$2:$T$29,MATCH(E495,Cost_Components!$A$2:$A$29,0)),"")</f>
        <v>0.8</v>
      </c>
      <c r="AA495" s="26">
        <f>IFERROR(INDEX(Cost_Components!$U$2:$U$29,MATCH(E495,Cost_Components!$A$2:$A$29,0)),"")</f>
        <v>2025</v>
      </c>
      <c r="AB495" s="26">
        <f>IFERROR(INDEX(Cost_Components!$V$2:$V$29,MATCH(E495,Cost_Components!$A$2:$A$29,0)),"")</f>
        <v>2050</v>
      </c>
      <c r="AC495" s="26">
        <f>IFERROR(INDEX(Cost_Components!$M$2:$M$29,MATCH(E495,Cost_Components!$A$2:$A$29,0)),"")</f>
        <v>5</v>
      </c>
      <c r="AD495" s="26">
        <f>IFERROR(INDEX(Cost_Components!$N$2:$N$29,MATCH(E495,Cost_Components!$A$2:$A$29,0)),"")</f>
        <v>40</v>
      </c>
      <c r="AE495" s="16" t="str">
        <f>IFERROR(INDEX(Cost_Components!$O$2:$O$29,MATCH(E495,Cost_Components!$A$2:$A$29,0)),"")</f>
        <v>Both</v>
      </c>
      <c r="AF495" s="11">
        <v>722996.47520768701</v>
      </c>
      <c r="AG495" s="11">
        <v>722204.08269302803</v>
      </c>
      <c r="AH495" s="23">
        <f t="shared" si="79"/>
        <v>1</v>
      </c>
    </row>
    <row r="496" spans="1:34" hidden="1">
      <c r="A496" t="s">
        <v>262</v>
      </c>
      <c r="B496" s="20">
        <v>2025</v>
      </c>
      <c r="C496" t="s">
        <v>262</v>
      </c>
      <c r="D496" t="s">
        <v>218</v>
      </c>
      <c r="E496" s="22" t="s">
        <v>352</v>
      </c>
      <c r="F496" s="22" t="s">
        <v>353</v>
      </c>
      <c r="G496" s="22" t="s">
        <v>263</v>
      </c>
      <c r="H496" s="22" t="s">
        <v>237</v>
      </c>
      <c r="I496" s="22" t="s">
        <v>212</v>
      </c>
      <c r="J496" s="17">
        <f>IFERROR(INDEX(Cost_Components!$K$2:$K$29,MATCH(E496,Cost_Components!$A$2:$A$29,0)),"")</f>
        <v>0.52</v>
      </c>
      <c r="K496" s="17">
        <f t="shared" si="70"/>
        <v>0.32884615384615384</v>
      </c>
      <c r="L496" s="17">
        <f>IFERROR(INDEX(Cost_Components!$S$2:$S$29,MATCH(E496,Cost_Components!$A$2:$A$29,0)),"")</f>
        <v>0.31</v>
      </c>
      <c r="M496" s="28">
        <f>IFERROR(INDEX(Cost_Components!$L$2:$L$29,MATCH(E496,Cost_Components!$A$2:$A$29,0)),"")</f>
        <v>1</v>
      </c>
      <c r="N496" s="29">
        <f>IFERROR(INDEX(Cost_Components!$P$2:$P$29,MATCH(E496,Cost_Components!$A$2:$A$29,0)),"")</f>
        <v>900.25859009999999</v>
      </c>
      <c r="O496" s="23">
        <f t="shared" si="71"/>
        <v>103132.59537651407</v>
      </c>
      <c r="P496" s="23">
        <f t="shared" si="72"/>
        <v>103132.59537651407</v>
      </c>
      <c r="Q496" s="23">
        <f t="shared" si="73"/>
        <v>28782261.521174442</v>
      </c>
      <c r="R496" s="23">
        <f t="shared" si="74"/>
        <v>30532051.613652792</v>
      </c>
      <c r="S496" s="23">
        <f t="shared" si="75"/>
        <v>1749790.0924783498</v>
      </c>
      <c r="T496" s="16">
        <f>IFERROR(INDEX(Cost_Components!$R$2:$R$29,MATCH(E496,Cost_Components!$A$2:$A$29,0)),"")</f>
        <v>1</v>
      </c>
      <c r="U496" s="26">
        <f>IFERROR(INDEX(Cost_Components!$Q$2:$Q$29,MATCH(E496,Cost_Components!$A$2:$A$29,0)),"")</f>
        <v>2023</v>
      </c>
      <c r="V496" s="30">
        <f>1/(1+Calculation_Assumptions!$B$5)^(B496-Calculation_Assumptions!$B$2)</f>
        <v>1</v>
      </c>
      <c r="W496" s="23">
        <f t="shared" si="76"/>
        <v>28782261.521174442</v>
      </c>
      <c r="X496" s="23">
        <f t="shared" si="77"/>
        <v>30532051.613652792</v>
      </c>
      <c r="Y496" s="23">
        <f t="shared" si="78"/>
        <v>1749790.0924783498</v>
      </c>
      <c r="Z496" s="17">
        <f>IFERROR(INDEX(Cost_Components!$T$2:$T$29,MATCH(E496,Cost_Components!$A$2:$A$29,0)),"")</f>
        <v>0.8</v>
      </c>
      <c r="AA496" s="26">
        <f>IFERROR(INDEX(Cost_Components!$U$2:$U$29,MATCH(E496,Cost_Components!$A$2:$A$29,0)),"")</f>
        <v>2025</v>
      </c>
      <c r="AB496" s="26">
        <f>IFERROR(INDEX(Cost_Components!$V$2:$V$29,MATCH(E496,Cost_Components!$A$2:$A$29,0)),"")</f>
        <v>2050</v>
      </c>
      <c r="AC496" s="26">
        <f>IFERROR(INDEX(Cost_Components!$M$2:$M$29,MATCH(E496,Cost_Components!$A$2:$A$29,0)),"")</f>
        <v>30</v>
      </c>
      <c r="AD496" s="26">
        <f>IFERROR(INDEX(Cost_Components!$N$2:$N$29,MATCH(E496,Cost_Components!$A$2:$A$29,0)),"")</f>
        <v>95</v>
      </c>
      <c r="AE496" s="16" t="str">
        <f>IFERROR(INDEX(Cost_Components!$O$2:$O$29,MATCH(E496,Cost_Components!$A$2:$A$29,0)),"")</f>
        <v>Both</v>
      </c>
      <c r="AF496" s="11">
        <v>198331.91418560399</v>
      </c>
      <c r="AG496" s="11">
        <v>198331.91418560399</v>
      </c>
      <c r="AH496" s="23">
        <f t="shared" si="79"/>
        <v>1</v>
      </c>
    </row>
    <row r="497" spans="1:34" hidden="1">
      <c r="A497" t="s">
        <v>262</v>
      </c>
      <c r="B497" s="20">
        <v>2026</v>
      </c>
      <c r="C497" t="s">
        <v>262</v>
      </c>
      <c r="D497" t="s">
        <v>218</v>
      </c>
      <c r="E497" s="22" t="s">
        <v>352</v>
      </c>
      <c r="F497" s="22" t="s">
        <v>353</v>
      </c>
      <c r="G497" s="22" t="s">
        <v>263</v>
      </c>
      <c r="H497" s="22" t="s">
        <v>237</v>
      </c>
      <c r="I497" s="22" t="s">
        <v>212</v>
      </c>
      <c r="J497" s="17">
        <f>IFERROR(INDEX(Cost_Components!$K$2:$K$29,MATCH(E497,Cost_Components!$A$2:$A$29,0)),"")</f>
        <v>0.52</v>
      </c>
      <c r="K497" s="17">
        <f t="shared" si="70"/>
        <v>0.34769230769230769</v>
      </c>
      <c r="L497" s="17">
        <f>IFERROR(INDEX(Cost_Components!$S$2:$S$29,MATCH(E497,Cost_Components!$A$2:$A$29,0)),"")</f>
        <v>0.31</v>
      </c>
      <c r="M497" s="28">
        <f>IFERROR(INDEX(Cost_Components!$L$2:$L$29,MATCH(E497,Cost_Components!$A$2:$A$29,0)),"")</f>
        <v>1</v>
      </c>
      <c r="N497" s="29">
        <f>IFERROR(INDEX(Cost_Components!$P$2:$P$29,MATCH(E497,Cost_Components!$A$2:$A$29,0)),"")</f>
        <v>900.25859009999999</v>
      </c>
      <c r="O497" s="23">
        <f t="shared" si="71"/>
        <v>105280.27081879372</v>
      </c>
      <c r="P497" s="23">
        <f t="shared" si="72"/>
        <v>105280.03498359829</v>
      </c>
      <c r="Q497" s="23">
        <f t="shared" si="73"/>
        <v>29381569.316603992</v>
      </c>
      <c r="R497" s="23">
        <f t="shared" si="74"/>
        <v>32954092.010806445</v>
      </c>
      <c r="S497" s="23">
        <f t="shared" si="75"/>
        <v>3572522.6942024529</v>
      </c>
      <c r="T497" s="16">
        <f>IFERROR(INDEX(Cost_Components!$R$2:$R$29,MATCH(E497,Cost_Components!$A$2:$A$29,0)),"")</f>
        <v>1</v>
      </c>
      <c r="U497" s="26">
        <f>IFERROR(INDEX(Cost_Components!$Q$2:$Q$29,MATCH(E497,Cost_Components!$A$2:$A$29,0)),"")</f>
        <v>2023</v>
      </c>
      <c r="V497" s="30">
        <f>1/(1+Calculation_Assumptions!$B$5)^(B497-Calculation_Assumptions!$B$2)</f>
        <v>0.970873786407767</v>
      </c>
      <c r="W497" s="23">
        <f t="shared" si="76"/>
        <v>28525795.453013584</v>
      </c>
      <c r="X497" s="23">
        <f t="shared" si="77"/>
        <v>31994264.088161599</v>
      </c>
      <c r="Y497" s="23">
        <f t="shared" si="78"/>
        <v>3468468.6351480125</v>
      </c>
      <c r="Z497" s="17">
        <f>IFERROR(INDEX(Cost_Components!$T$2:$T$29,MATCH(E497,Cost_Components!$A$2:$A$29,0)),"")</f>
        <v>0.8</v>
      </c>
      <c r="AA497" s="26">
        <f>IFERROR(INDEX(Cost_Components!$U$2:$U$29,MATCH(E497,Cost_Components!$A$2:$A$29,0)),"")</f>
        <v>2025</v>
      </c>
      <c r="AB497" s="26">
        <f>IFERROR(INDEX(Cost_Components!$V$2:$V$29,MATCH(E497,Cost_Components!$A$2:$A$29,0)),"")</f>
        <v>2050</v>
      </c>
      <c r="AC497" s="26">
        <f>IFERROR(INDEX(Cost_Components!$M$2:$M$29,MATCH(E497,Cost_Components!$A$2:$A$29,0)),"")</f>
        <v>30</v>
      </c>
      <c r="AD497" s="26">
        <f>IFERROR(INDEX(Cost_Components!$N$2:$N$29,MATCH(E497,Cost_Components!$A$2:$A$29,0)),"")</f>
        <v>95</v>
      </c>
      <c r="AE497" s="16" t="str">
        <f>IFERROR(INDEX(Cost_Components!$O$2:$O$29,MATCH(E497,Cost_Components!$A$2:$A$29,0)),"")</f>
        <v>Both</v>
      </c>
      <c r="AF497" s="11">
        <v>202462.059266911</v>
      </c>
      <c r="AG497" s="11">
        <v>202461.60573768901</v>
      </c>
      <c r="AH497" s="23">
        <f t="shared" si="79"/>
        <v>1</v>
      </c>
    </row>
    <row r="498" spans="1:34" hidden="1">
      <c r="A498" t="s">
        <v>262</v>
      </c>
      <c r="B498" s="20">
        <v>2027</v>
      </c>
      <c r="C498" t="s">
        <v>262</v>
      </c>
      <c r="D498" t="s">
        <v>218</v>
      </c>
      <c r="E498" s="22" t="s">
        <v>352</v>
      </c>
      <c r="F498" s="22" t="s">
        <v>353</v>
      </c>
      <c r="G498" s="22" t="s">
        <v>263</v>
      </c>
      <c r="H498" s="22" t="s">
        <v>237</v>
      </c>
      <c r="I498" s="22" t="s">
        <v>212</v>
      </c>
      <c r="J498" s="17">
        <f>IFERROR(INDEX(Cost_Components!$K$2:$K$29,MATCH(E498,Cost_Components!$A$2:$A$29,0)),"")</f>
        <v>0.52</v>
      </c>
      <c r="K498" s="17">
        <f t="shared" si="70"/>
        <v>0.36653846153846154</v>
      </c>
      <c r="L498" s="17">
        <f>IFERROR(INDEX(Cost_Components!$S$2:$S$29,MATCH(E498,Cost_Components!$A$2:$A$29,0)),"")</f>
        <v>0.31</v>
      </c>
      <c r="M498" s="28">
        <f>IFERROR(INDEX(Cost_Components!$L$2:$L$29,MATCH(E498,Cost_Components!$A$2:$A$29,0)),"")</f>
        <v>1</v>
      </c>
      <c r="N498" s="29">
        <f>IFERROR(INDEX(Cost_Components!$P$2:$P$29,MATCH(E498,Cost_Components!$A$2:$A$29,0)),"")</f>
        <v>900.25859009999999</v>
      </c>
      <c r="O498" s="23">
        <f t="shared" si="71"/>
        <v>107707.84401921493</v>
      </c>
      <c r="P498" s="23">
        <f t="shared" si="72"/>
        <v>107707.19247268031</v>
      </c>
      <c r="Q498" s="23">
        <f t="shared" si="73"/>
        <v>30058940.824116196</v>
      </c>
      <c r="R498" s="23">
        <f t="shared" si="74"/>
        <v>35541369.594182707</v>
      </c>
      <c r="S498" s="23">
        <f t="shared" si="75"/>
        <v>5482428.7700665109</v>
      </c>
      <c r="T498" s="16">
        <f>IFERROR(INDEX(Cost_Components!$R$2:$R$29,MATCH(E498,Cost_Components!$A$2:$A$29,0)),"")</f>
        <v>1</v>
      </c>
      <c r="U498" s="26">
        <f>IFERROR(INDEX(Cost_Components!$Q$2:$Q$29,MATCH(E498,Cost_Components!$A$2:$A$29,0)),"")</f>
        <v>2023</v>
      </c>
      <c r="V498" s="30">
        <f>1/(1+Calculation_Assumptions!$B$5)^(B498-Calculation_Assumptions!$B$2)</f>
        <v>0.94259590913375435</v>
      </c>
      <c r="W498" s="23">
        <f t="shared" si="76"/>
        <v>28333434.65370553</v>
      </c>
      <c r="X498" s="23">
        <f t="shared" si="77"/>
        <v>33501149.584487423</v>
      </c>
      <c r="Y498" s="23">
        <f t="shared" si="78"/>
        <v>5167714.9307818934</v>
      </c>
      <c r="Z498" s="17">
        <f>IFERROR(INDEX(Cost_Components!$T$2:$T$29,MATCH(E498,Cost_Components!$A$2:$A$29,0)),"")</f>
        <v>0.8</v>
      </c>
      <c r="AA498" s="26">
        <f>IFERROR(INDEX(Cost_Components!$U$2:$U$29,MATCH(E498,Cost_Components!$A$2:$A$29,0)),"")</f>
        <v>2025</v>
      </c>
      <c r="AB498" s="26">
        <f>IFERROR(INDEX(Cost_Components!$V$2:$V$29,MATCH(E498,Cost_Components!$A$2:$A$29,0)),"")</f>
        <v>2050</v>
      </c>
      <c r="AC498" s="26">
        <f>IFERROR(INDEX(Cost_Components!$M$2:$M$29,MATCH(E498,Cost_Components!$A$2:$A$29,0)),"")</f>
        <v>30</v>
      </c>
      <c r="AD498" s="26">
        <f>IFERROR(INDEX(Cost_Components!$N$2:$N$29,MATCH(E498,Cost_Components!$A$2:$A$29,0)),"")</f>
        <v>95</v>
      </c>
      <c r="AE498" s="16" t="str">
        <f>IFERROR(INDEX(Cost_Components!$O$2:$O$29,MATCH(E498,Cost_Components!$A$2:$A$29,0)),"")</f>
        <v>Both</v>
      </c>
      <c r="AF498" s="11">
        <v>207130.469267721</v>
      </c>
      <c r="AG498" s="11">
        <v>207129.21629361599</v>
      </c>
      <c r="AH498" s="23">
        <f t="shared" si="79"/>
        <v>1</v>
      </c>
    </row>
    <row r="499" spans="1:34" hidden="1">
      <c r="A499" t="s">
        <v>262</v>
      </c>
      <c r="B499" s="20">
        <v>2028</v>
      </c>
      <c r="C499" t="s">
        <v>262</v>
      </c>
      <c r="D499" t="s">
        <v>218</v>
      </c>
      <c r="E499" s="22" t="s">
        <v>352</v>
      </c>
      <c r="F499" s="22" t="s">
        <v>353</v>
      </c>
      <c r="G499" s="22" t="s">
        <v>263</v>
      </c>
      <c r="H499" s="22" t="s">
        <v>237</v>
      </c>
      <c r="I499" s="22" t="s">
        <v>212</v>
      </c>
      <c r="J499" s="17">
        <f>IFERROR(INDEX(Cost_Components!$K$2:$K$29,MATCH(E499,Cost_Components!$A$2:$A$29,0)),"")</f>
        <v>0.52</v>
      </c>
      <c r="K499" s="17">
        <f t="shared" si="70"/>
        <v>0.38538461538461538</v>
      </c>
      <c r="L499" s="17">
        <f>IFERROR(INDEX(Cost_Components!$S$2:$S$29,MATCH(E499,Cost_Components!$A$2:$A$29,0)),"")</f>
        <v>0.31</v>
      </c>
      <c r="M499" s="28">
        <f>IFERROR(INDEX(Cost_Components!$L$2:$L$29,MATCH(E499,Cost_Components!$A$2:$A$29,0)),"")</f>
        <v>1</v>
      </c>
      <c r="N499" s="29">
        <f>IFERROR(INDEX(Cost_Components!$P$2:$P$29,MATCH(E499,Cost_Components!$A$2:$A$29,0)),"")</f>
        <v>900.25859009999999</v>
      </c>
      <c r="O499" s="23">
        <f t="shared" si="71"/>
        <v>110323.02186765964</v>
      </c>
      <c r="P499" s="23">
        <f t="shared" si="72"/>
        <v>110321.81089132112</v>
      </c>
      <c r="Q499" s="23">
        <f t="shared" si="73"/>
        <v>30788628.958392866</v>
      </c>
      <c r="R499" s="23">
        <f t="shared" si="74"/>
        <v>38276110.237844244</v>
      </c>
      <c r="S499" s="23">
        <f t="shared" si="75"/>
        <v>7487481.2794513777</v>
      </c>
      <c r="T499" s="16">
        <f>IFERROR(INDEX(Cost_Components!$R$2:$R$29,MATCH(E499,Cost_Components!$A$2:$A$29,0)),"")</f>
        <v>1</v>
      </c>
      <c r="U499" s="26">
        <f>IFERROR(INDEX(Cost_Components!$Q$2:$Q$29,MATCH(E499,Cost_Components!$A$2:$A$29,0)),"")</f>
        <v>2023</v>
      </c>
      <c r="V499" s="30">
        <f>1/(1+Calculation_Assumptions!$B$5)^(B499-Calculation_Assumptions!$B$2)</f>
        <v>0.91514165935315961</v>
      </c>
      <c r="W499" s="23">
        <f t="shared" si="76"/>
        <v>28175956.994192388</v>
      </c>
      <c r="X499" s="23">
        <f t="shared" si="77"/>
        <v>35028063.036645241</v>
      </c>
      <c r="Y499" s="23">
        <f t="shared" si="78"/>
        <v>6852106.0424528522</v>
      </c>
      <c r="Z499" s="17">
        <f>IFERROR(INDEX(Cost_Components!$T$2:$T$29,MATCH(E499,Cost_Components!$A$2:$A$29,0)),"")</f>
        <v>0.8</v>
      </c>
      <c r="AA499" s="26">
        <f>IFERROR(INDEX(Cost_Components!$U$2:$U$29,MATCH(E499,Cost_Components!$A$2:$A$29,0)),"")</f>
        <v>2025</v>
      </c>
      <c r="AB499" s="26">
        <f>IFERROR(INDEX(Cost_Components!$V$2:$V$29,MATCH(E499,Cost_Components!$A$2:$A$29,0)),"")</f>
        <v>2050</v>
      </c>
      <c r="AC499" s="26">
        <f>IFERROR(INDEX(Cost_Components!$M$2:$M$29,MATCH(E499,Cost_Components!$A$2:$A$29,0)),"")</f>
        <v>30</v>
      </c>
      <c r="AD499" s="26">
        <f>IFERROR(INDEX(Cost_Components!$N$2:$N$29,MATCH(E499,Cost_Components!$A$2:$A$29,0)),"")</f>
        <v>95</v>
      </c>
      <c r="AE499" s="16" t="str">
        <f>IFERROR(INDEX(Cost_Components!$O$2:$O$29,MATCH(E499,Cost_Components!$A$2:$A$29,0)),"")</f>
        <v>Both</v>
      </c>
      <c r="AF499" s="11">
        <v>212159.65743780701</v>
      </c>
      <c r="AG499" s="11">
        <v>212157.328637156</v>
      </c>
      <c r="AH499" s="23">
        <f t="shared" si="79"/>
        <v>1</v>
      </c>
    </row>
    <row r="500" spans="1:34" hidden="1">
      <c r="A500" t="s">
        <v>262</v>
      </c>
      <c r="B500" s="20">
        <v>2029</v>
      </c>
      <c r="C500" t="s">
        <v>262</v>
      </c>
      <c r="D500" t="s">
        <v>218</v>
      </c>
      <c r="E500" s="22" t="s">
        <v>352</v>
      </c>
      <c r="F500" s="22" t="s">
        <v>353</v>
      </c>
      <c r="G500" s="22" t="s">
        <v>263</v>
      </c>
      <c r="H500" s="22" t="s">
        <v>237</v>
      </c>
      <c r="I500" s="22" t="s">
        <v>212</v>
      </c>
      <c r="J500" s="17">
        <f>IFERROR(INDEX(Cost_Components!$K$2:$K$29,MATCH(E500,Cost_Components!$A$2:$A$29,0)),"")</f>
        <v>0.52</v>
      </c>
      <c r="K500" s="17">
        <f t="shared" si="70"/>
        <v>0.40423076923076923</v>
      </c>
      <c r="L500" s="17">
        <f>IFERROR(INDEX(Cost_Components!$S$2:$S$29,MATCH(E500,Cost_Components!$A$2:$A$29,0)),"")</f>
        <v>0.31</v>
      </c>
      <c r="M500" s="28">
        <f>IFERROR(INDEX(Cost_Components!$L$2:$L$29,MATCH(E500,Cost_Components!$A$2:$A$29,0)),"")</f>
        <v>1</v>
      </c>
      <c r="N500" s="29">
        <f>IFERROR(INDEX(Cost_Components!$P$2:$P$29,MATCH(E500,Cost_Components!$A$2:$A$29,0)),"")</f>
        <v>900.25859009999999</v>
      </c>
      <c r="O500" s="23">
        <f t="shared" si="71"/>
        <v>113068.55419500108</v>
      </c>
      <c r="P500" s="23">
        <f t="shared" si="72"/>
        <v>113066.66208883136</v>
      </c>
      <c r="Q500" s="23">
        <f t="shared" si="73"/>
        <v>31554662.477815375</v>
      </c>
      <c r="R500" s="23">
        <f t="shared" si="74"/>
        <v>41147028.838705078</v>
      </c>
      <c r="S500" s="23">
        <f t="shared" si="75"/>
        <v>9592366.360889703</v>
      </c>
      <c r="T500" s="16">
        <f>IFERROR(INDEX(Cost_Components!$R$2:$R$29,MATCH(E500,Cost_Components!$A$2:$A$29,0)),"")</f>
        <v>1</v>
      </c>
      <c r="U500" s="26">
        <f>IFERROR(INDEX(Cost_Components!$Q$2:$Q$29,MATCH(E500,Cost_Components!$A$2:$A$29,0)),"")</f>
        <v>2023</v>
      </c>
      <c r="V500" s="30">
        <f>1/(1+Calculation_Assumptions!$B$5)^(B500-Calculation_Assumptions!$B$2)</f>
        <v>0.888487047915689</v>
      </c>
      <c r="W500" s="23">
        <f t="shared" si="76"/>
        <v>28035908.912890144</v>
      </c>
      <c r="X500" s="23">
        <f t="shared" si="77"/>
        <v>36558602.183402799</v>
      </c>
      <c r="Y500" s="23">
        <f t="shared" si="78"/>
        <v>8522693.2705126535</v>
      </c>
      <c r="Z500" s="17">
        <f>IFERROR(INDEX(Cost_Components!$T$2:$T$29,MATCH(E500,Cost_Components!$A$2:$A$29,0)),"")</f>
        <v>0.8</v>
      </c>
      <c r="AA500" s="26">
        <f>IFERROR(INDEX(Cost_Components!$U$2:$U$29,MATCH(E500,Cost_Components!$A$2:$A$29,0)),"")</f>
        <v>2025</v>
      </c>
      <c r="AB500" s="26">
        <f>IFERROR(INDEX(Cost_Components!$V$2:$V$29,MATCH(E500,Cost_Components!$A$2:$A$29,0)),"")</f>
        <v>2050</v>
      </c>
      <c r="AC500" s="26">
        <f>IFERROR(INDEX(Cost_Components!$M$2:$M$29,MATCH(E500,Cost_Components!$A$2:$A$29,0)),"")</f>
        <v>30</v>
      </c>
      <c r="AD500" s="26">
        <f>IFERROR(INDEX(Cost_Components!$N$2:$N$29,MATCH(E500,Cost_Components!$A$2:$A$29,0)),"")</f>
        <v>95</v>
      </c>
      <c r="AE500" s="16" t="str">
        <f>IFERROR(INDEX(Cost_Components!$O$2:$O$29,MATCH(E500,Cost_Components!$A$2:$A$29,0)),"")</f>
        <v>Both</v>
      </c>
      <c r="AF500" s="11">
        <v>217439.52729807899</v>
      </c>
      <c r="AG500" s="11">
        <v>217435.88863236801</v>
      </c>
      <c r="AH500" s="23">
        <f t="shared" si="79"/>
        <v>1</v>
      </c>
    </row>
    <row r="501" spans="1:34" hidden="1">
      <c r="A501" t="s">
        <v>262</v>
      </c>
      <c r="B501" s="20">
        <v>2030</v>
      </c>
      <c r="C501" t="s">
        <v>262</v>
      </c>
      <c r="D501" t="s">
        <v>218</v>
      </c>
      <c r="E501" s="22" t="s">
        <v>352</v>
      </c>
      <c r="F501" s="22" t="s">
        <v>353</v>
      </c>
      <c r="G501" s="22" t="s">
        <v>263</v>
      </c>
      <c r="H501" s="22" t="s">
        <v>237</v>
      </c>
      <c r="I501" s="22" t="s">
        <v>212</v>
      </c>
      <c r="J501" s="17">
        <f>IFERROR(INDEX(Cost_Components!$K$2:$K$29,MATCH(E501,Cost_Components!$A$2:$A$29,0)),"")</f>
        <v>0.52</v>
      </c>
      <c r="K501" s="17">
        <f t="shared" si="70"/>
        <v>0.42307692307692307</v>
      </c>
      <c r="L501" s="17">
        <f>IFERROR(INDEX(Cost_Components!$S$2:$S$29,MATCH(E501,Cost_Components!$A$2:$A$29,0)),"")</f>
        <v>0.31</v>
      </c>
      <c r="M501" s="28">
        <f>IFERROR(INDEX(Cost_Components!$L$2:$L$29,MATCH(E501,Cost_Components!$A$2:$A$29,0)),"")</f>
        <v>1</v>
      </c>
      <c r="N501" s="29">
        <f>IFERROR(INDEX(Cost_Components!$P$2:$P$29,MATCH(E501,Cost_Components!$A$2:$A$29,0)),"")</f>
        <v>900.25859009999999</v>
      </c>
      <c r="O501" s="23">
        <f t="shared" si="71"/>
        <v>115911.63558746461</v>
      </c>
      <c r="P501" s="23">
        <f t="shared" si="72"/>
        <v>115908.9527034426</v>
      </c>
      <c r="Q501" s="23">
        <f t="shared" si="73"/>
        <v>32347889.405638333</v>
      </c>
      <c r="R501" s="23">
        <f t="shared" si="74"/>
        <v>44148265.458912097</v>
      </c>
      <c r="S501" s="23">
        <f t="shared" si="75"/>
        <v>11800376.053273764</v>
      </c>
      <c r="T501" s="16">
        <f>IFERROR(INDEX(Cost_Components!$R$2:$R$29,MATCH(E501,Cost_Components!$A$2:$A$29,0)),"")</f>
        <v>1</v>
      </c>
      <c r="U501" s="26">
        <f>IFERROR(INDEX(Cost_Components!$Q$2:$Q$29,MATCH(E501,Cost_Components!$A$2:$A$29,0)),"")</f>
        <v>2023</v>
      </c>
      <c r="V501" s="30">
        <f>1/(1+Calculation_Assumptions!$B$5)^(B501-Calculation_Assumptions!$B$2)</f>
        <v>0.86260878438416411</v>
      </c>
      <c r="W501" s="23">
        <f t="shared" si="76"/>
        <v>27903573.557591062</v>
      </c>
      <c r="X501" s="23">
        <f t="shared" si="77"/>
        <v>38082681.600181542</v>
      </c>
      <c r="Y501" s="23">
        <f t="shared" si="78"/>
        <v>10179108.042590482</v>
      </c>
      <c r="Z501" s="17">
        <f>IFERROR(INDEX(Cost_Components!$T$2:$T$29,MATCH(E501,Cost_Components!$A$2:$A$29,0)),"")</f>
        <v>0.8</v>
      </c>
      <c r="AA501" s="26">
        <f>IFERROR(INDEX(Cost_Components!$U$2:$U$29,MATCH(E501,Cost_Components!$A$2:$A$29,0)),"")</f>
        <v>2025</v>
      </c>
      <c r="AB501" s="26">
        <f>IFERROR(INDEX(Cost_Components!$V$2:$V$29,MATCH(E501,Cost_Components!$A$2:$A$29,0)),"")</f>
        <v>2050</v>
      </c>
      <c r="AC501" s="26">
        <f>IFERROR(INDEX(Cost_Components!$M$2:$M$29,MATCH(E501,Cost_Components!$A$2:$A$29,0)),"")</f>
        <v>30</v>
      </c>
      <c r="AD501" s="26">
        <f>IFERROR(INDEX(Cost_Components!$N$2:$N$29,MATCH(E501,Cost_Components!$A$2:$A$29,0)),"")</f>
        <v>95</v>
      </c>
      <c r="AE501" s="16" t="str">
        <f>IFERROR(INDEX(Cost_Components!$O$2:$O$29,MATCH(E501,Cost_Components!$A$2:$A$29,0)),"")</f>
        <v>Both</v>
      </c>
      <c r="AF501" s="11">
        <v>222906.991514355</v>
      </c>
      <c r="AG501" s="11">
        <v>222901.832122005</v>
      </c>
      <c r="AH501" s="23">
        <f t="shared" si="79"/>
        <v>1</v>
      </c>
    </row>
    <row r="502" spans="1:34" hidden="1">
      <c r="A502" t="s">
        <v>262</v>
      </c>
      <c r="B502" s="20">
        <v>2031</v>
      </c>
      <c r="C502" t="s">
        <v>262</v>
      </c>
      <c r="D502" t="s">
        <v>218</v>
      </c>
      <c r="E502" s="22" t="s">
        <v>352</v>
      </c>
      <c r="F502" s="22" t="s">
        <v>353</v>
      </c>
      <c r="G502" s="22" t="s">
        <v>263</v>
      </c>
      <c r="H502" s="22" t="s">
        <v>237</v>
      </c>
      <c r="I502" s="22" t="s">
        <v>212</v>
      </c>
      <c r="J502" s="17">
        <f>IFERROR(INDEX(Cost_Components!$K$2:$K$29,MATCH(E502,Cost_Components!$A$2:$A$29,0)),"")</f>
        <v>0.52</v>
      </c>
      <c r="K502" s="17">
        <f t="shared" si="70"/>
        <v>0.44192307692307692</v>
      </c>
      <c r="L502" s="17">
        <f>IFERROR(INDEX(Cost_Components!$S$2:$S$29,MATCH(E502,Cost_Components!$A$2:$A$29,0)),"")</f>
        <v>0.31</v>
      </c>
      <c r="M502" s="28">
        <f>IFERROR(INDEX(Cost_Components!$L$2:$L$29,MATCH(E502,Cost_Components!$A$2:$A$29,0)),"")</f>
        <v>1</v>
      </c>
      <c r="N502" s="29">
        <f>IFERROR(INDEX(Cost_Components!$P$2:$P$29,MATCH(E502,Cost_Components!$A$2:$A$29,0)),"")</f>
        <v>900.25859009999999</v>
      </c>
      <c r="O502" s="23">
        <f t="shared" si="71"/>
        <v>118832.53992372933</v>
      </c>
      <c r="P502" s="23">
        <f t="shared" si="72"/>
        <v>118828.96174623085</v>
      </c>
      <c r="Q502" s="23">
        <f t="shared" si="73"/>
        <v>33162806.005059674</v>
      </c>
      <c r="R502" s="23">
        <f t="shared" si="74"/>
        <v>47276937.331672907</v>
      </c>
      <c r="S502" s="23">
        <f t="shared" si="75"/>
        <v>14114131.326613232</v>
      </c>
      <c r="T502" s="16">
        <f>IFERROR(INDEX(Cost_Components!$R$2:$R$29,MATCH(E502,Cost_Components!$A$2:$A$29,0)),"")</f>
        <v>1</v>
      </c>
      <c r="U502" s="26">
        <f>IFERROR(INDEX(Cost_Components!$Q$2:$Q$29,MATCH(E502,Cost_Components!$A$2:$A$29,0)),"")</f>
        <v>2023</v>
      </c>
      <c r="V502" s="30">
        <f>1/(1+Calculation_Assumptions!$B$5)^(B502-Calculation_Assumptions!$B$2)</f>
        <v>0.83748425668365445</v>
      </c>
      <c r="W502" s="23">
        <f t="shared" si="76"/>
        <v>27773327.936691634</v>
      </c>
      <c r="X502" s="23">
        <f t="shared" si="77"/>
        <v>39593690.719495796</v>
      </c>
      <c r="Y502" s="23">
        <f t="shared" si="78"/>
        <v>11820362.782804165</v>
      </c>
      <c r="Z502" s="17">
        <f>IFERROR(INDEX(Cost_Components!$T$2:$T$29,MATCH(E502,Cost_Components!$A$2:$A$29,0)),"")</f>
        <v>0.8</v>
      </c>
      <c r="AA502" s="26">
        <f>IFERROR(INDEX(Cost_Components!$U$2:$U$29,MATCH(E502,Cost_Components!$A$2:$A$29,0)),"")</f>
        <v>2025</v>
      </c>
      <c r="AB502" s="26">
        <f>IFERROR(INDEX(Cost_Components!$V$2:$V$29,MATCH(E502,Cost_Components!$A$2:$A$29,0)),"")</f>
        <v>2050</v>
      </c>
      <c r="AC502" s="26">
        <f>IFERROR(INDEX(Cost_Components!$M$2:$M$29,MATCH(E502,Cost_Components!$A$2:$A$29,0)),"")</f>
        <v>30</v>
      </c>
      <c r="AD502" s="26">
        <f>IFERROR(INDEX(Cost_Components!$N$2:$N$29,MATCH(E502,Cost_Components!$A$2:$A$29,0)),"")</f>
        <v>95</v>
      </c>
      <c r="AE502" s="16" t="str">
        <f>IFERROR(INDEX(Cost_Components!$O$2:$O$29,MATCH(E502,Cost_Components!$A$2:$A$29,0)),"")</f>
        <v>Both</v>
      </c>
      <c r="AF502" s="11">
        <v>228524.11523794101</v>
      </c>
      <c r="AG502" s="11">
        <v>228517.234127367</v>
      </c>
      <c r="AH502" s="23">
        <f t="shared" si="79"/>
        <v>1</v>
      </c>
    </row>
    <row r="503" spans="1:34" hidden="1">
      <c r="A503" t="s">
        <v>262</v>
      </c>
      <c r="B503" s="20">
        <v>2032</v>
      </c>
      <c r="C503" t="s">
        <v>262</v>
      </c>
      <c r="D503" t="s">
        <v>218</v>
      </c>
      <c r="E503" s="22" t="s">
        <v>352</v>
      </c>
      <c r="F503" s="22" t="s">
        <v>353</v>
      </c>
      <c r="G503" s="22" t="s">
        <v>263</v>
      </c>
      <c r="H503" s="22" t="s">
        <v>237</v>
      </c>
      <c r="I503" s="22" t="s">
        <v>212</v>
      </c>
      <c r="J503" s="17">
        <f>IFERROR(INDEX(Cost_Components!$K$2:$K$29,MATCH(E503,Cost_Components!$A$2:$A$29,0)),"")</f>
        <v>0.52</v>
      </c>
      <c r="K503" s="17">
        <f t="shared" si="70"/>
        <v>0.46076923076923082</v>
      </c>
      <c r="L503" s="17">
        <f>IFERROR(INDEX(Cost_Components!$S$2:$S$29,MATCH(E503,Cost_Components!$A$2:$A$29,0)),"")</f>
        <v>0.31</v>
      </c>
      <c r="M503" s="28">
        <f>IFERROR(INDEX(Cost_Components!$L$2:$L$29,MATCH(E503,Cost_Components!$A$2:$A$29,0)),"")</f>
        <v>1</v>
      </c>
      <c r="N503" s="29">
        <f>IFERROR(INDEX(Cost_Components!$P$2:$P$29,MATCH(E503,Cost_Components!$A$2:$A$29,0)),"")</f>
        <v>900.25859009999999</v>
      </c>
      <c r="O503" s="23">
        <f t="shared" si="71"/>
        <v>121822.48264184648</v>
      </c>
      <c r="P503" s="23">
        <f t="shared" si="72"/>
        <v>121817.9074602433</v>
      </c>
      <c r="Q503" s="23">
        <f t="shared" si="73"/>
        <v>33996961.461918183</v>
      </c>
      <c r="R503" s="23">
        <f t="shared" si="74"/>
        <v>50533361.648394339</v>
      </c>
      <c r="S503" s="23">
        <f t="shared" si="75"/>
        <v>16536400.186476156</v>
      </c>
      <c r="T503" s="16">
        <f>IFERROR(INDEX(Cost_Components!$R$2:$R$29,MATCH(E503,Cost_Components!$A$2:$A$29,0)),"")</f>
        <v>1</v>
      </c>
      <c r="U503" s="26">
        <f>IFERROR(INDEX(Cost_Components!$Q$2:$Q$29,MATCH(E503,Cost_Components!$A$2:$A$29,0)),"")</f>
        <v>2023</v>
      </c>
      <c r="V503" s="30">
        <f>1/(1+Calculation_Assumptions!$B$5)^(B503-Calculation_Assumptions!$B$2)</f>
        <v>0.81309151134335378</v>
      </c>
      <c r="W503" s="23">
        <f t="shared" si="76"/>
        <v>27642640.776152808</v>
      </c>
      <c r="X503" s="23">
        <f t="shared" si="77"/>
        <v>41088247.395953223</v>
      </c>
      <c r="Y503" s="23">
        <f t="shared" si="78"/>
        <v>13445606.619800415</v>
      </c>
      <c r="Z503" s="17">
        <f>IFERROR(INDEX(Cost_Components!$T$2:$T$29,MATCH(E503,Cost_Components!$A$2:$A$29,0)),"")</f>
        <v>0.8</v>
      </c>
      <c r="AA503" s="26">
        <f>IFERROR(INDEX(Cost_Components!$U$2:$U$29,MATCH(E503,Cost_Components!$A$2:$A$29,0)),"")</f>
        <v>2025</v>
      </c>
      <c r="AB503" s="26">
        <f>IFERROR(INDEX(Cost_Components!$V$2:$V$29,MATCH(E503,Cost_Components!$A$2:$A$29,0)),"")</f>
        <v>2050</v>
      </c>
      <c r="AC503" s="26">
        <f>IFERROR(INDEX(Cost_Components!$M$2:$M$29,MATCH(E503,Cost_Components!$A$2:$A$29,0)),"")</f>
        <v>30</v>
      </c>
      <c r="AD503" s="26">
        <f>IFERROR(INDEX(Cost_Components!$N$2:$N$29,MATCH(E503,Cost_Components!$A$2:$A$29,0)),"")</f>
        <v>95</v>
      </c>
      <c r="AE503" s="16" t="str">
        <f>IFERROR(INDEX(Cost_Components!$O$2:$O$29,MATCH(E503,Cost_Components!$A$2:$A$29,0)),"")</f>
        <v>Both</v>
      </c>
      <c r="AF503" s="11">
        <v>234274.00508047399</v>
      </c>
      <c r="AG503" s="11">
        <v>234265.20665431401</v>
      </c>
      <c r="AH503" s="23">
        <f t="shared" si="79"/>
        <v>1</v>
      </c>
    </row>
    <row r="504" spans="1:34" hidden="1">
      <c r="A504" t="s">
        <v>262</v>
      </c>
      <c r="B504" s="20">
        <v>2033</v>
      </c>
      <c r="C504" t="s">
        <v>262</v>
      </c>
      <c r="D504" t="s">
        <v>218</v>
      </c>
      <c r="E504" s="22" t="s">
        <v>352</v>
      </c>
      <c r="F504" s="22" t="s">
        <v>353</v>
      </c>
      <c r="G504" s="22" t="s">
        <v>263</v>
      </c>
      <c r="H504" s="22" t="s">
        <v>237</v>
      </c>
      <c r="I504" s="22" t="s">
        <v>212</v>
      </c>
      <c r="J504" s="17">
        <f>IFERROR(INDEX(Cost_Components!$K$2:$K$29,MATCH(E504,Cost_Components!$A$2:$A$29,0)),"")</f>
        <v>0.52</v>
      </c>
      <c r="K504" s="17">
        <f t="shared" si="70"/>
        <v>0.47961538461538467</v>
      </c>
      <c r="L504" s="17">
        <f>IFERROR(INDEX(Cost_Components!$S$2:$S$29,MATCH(E504,Cost_Components!$A$2:$A$29,0)),"")</f>
        <v>0.31</v>
      </c>
      <c r="M504" s="28">
        <f>IFERROR(INDEX(Cost_Components!$L$2:$L$29,MATCH(E504,Cost_Components!$A$2:$A$29,0)),"")</f>
        <v>1</v>
      </c>
      <c r="N504" s="29">
        <f>IFERROR(INDEX(Cost_Components!$P$2:$P$29,MATCH(E504,Cost_Components!$A$2:$A$29,0)),"")</f>
        <v>900.25859009999999</v>
      </c>
      <c r="O504" s="23">
        <f t="shared" si="71"/>
        <v>124868.12231573733</v>
      </c>
      <c r="P504" s="23">
        <f t="shared" si="72"/>
        <v>124862.45021446457</v>
      </c>
      <c r="Q504" s="23">
        <f t="shared" si="73"/>
        <v>34846632.949816652</v>
      </c>
      <c r="R504" s="23">
        <f t="shared" si="74"/>
        <v>53915291.87741033</v>
      </c>
      <c r="S504" s="23">
        <f t="shared" si="75"/>
        <v>19068658.927593678</v>
      </c>
      <c r="T504" s="16">
        <f>IFERROR(INDEX(Cost_Components!$R$2:$R$29,MATCH(E504,Cost_Components!$A$2:$A$29,0)),"")</f>
        <v>1</v>
      </c>
      <c r="U504" s="26">
        <f>IFERROR(INDEX(Cost_Components!$Q$2:$Q$29,MATCH(E504,Cost_Components!$A$2:$A$29,0)),"")</f>
        <v>2023</v>
      </c>
      <c r="V504" s="30">
        <f>1/(1+Calculation_Assumptions!$B$5)^(B504-Calculation_Assumptions!$B$2)</f>
        <v>0.78940923431393573</v>
      </c>
      <c r="W504" s="23">
        <f t="shared" si="76"/>
        <v>27508253.835333526</v>
      </c>
      <c r="X504" s="23">
        <f t="shared" si="77"/>
        <v>42561229.278758846</v>
      </c>
      <c r="Y504" s="23">
        <f t="shared" si="78"/>
        <v>15052975.44342532</v>
      </c>
      <c r="Z504" s="17">
        <f>IFERROR(INDEX(Cost_Components!$T$2:$T$29,MATCH(E504,Cost_Components!$A$2:$A$29,0)),"")</f>
        <v>0.8</v>
      </c>
      <c r="AA504" s="26">
        <f>IFERROR(INDEX(Cost_Components!$U$2:$U$29,MATCH(E504,Cost_Components!$A$2:$A$29,0)),"")</f>
        <v>2025</v>
      </c>
      <c r="AB504" s="26">
        <f>IFERROR(INDEX(Cost_Components!$V$2:$V$29,MATCH(E504,Cost_Components!$A$2:$A$29,0)),"")</f>
        <v>2050</v>
      </c>
      <c r="AC504" s="26">
        <f>IFERROR(INDEX(Cost_Components!$M$2:$M$29,MATCH(E504,Cost_Components!$A$2:$A$29,0)),"")</f>
        <v>30</v>
      </c>
      <c r="AD504" s="26">
        <f>IFERROR(INDEX(Cost_Components!$N$2:$N$29,MATCH(E504,Cost_Components!$A$2:$A$29,0)),"")</f>
        <v>95</v>
      </c>
      <c r="AE504" s="16" t="str">
        <f>IFERROR(INDEX(Cost_Components!$O$2:$O$29,MATCH(E504,Cost_Components!$A$2:$A$29,0)),"")</f>
        <v>Both</v>
      </c>
      <c r="AF504" s="11">
        <v>240131.00445334101</v>
      </c>
      <c r="AG504" s="11">
        <v>240120.09656627799</v>
      </c>
      <c r="AH504" s="23">
        <f t="shared" si="79"/>
        <v>1</v>
      </c>
    </row>
    <row r="505" spans="1:34" hidden="1">
      <c r="A505" t="s">
        <v>262</v>
      </c>
      <c r="B505" s="20">
        <v>2034</v>
      </c>
      <c r="C505" t="s">
        <v>262</v>
      </c>
      <c r="D505" t="s">
        <v>218</v>
      </c>
      <c r="E505" s="22" t="s">
        <v>352</v>
      </c>
      <c r="F505" s="22" t="s">
        <v>353</v>
      </c>
      <c r="G505" s="22" t="s">
        <v>263</v>
      </c>
      <c r="H505" s="22" t="s">
        <v>237</v>
      </c>
      <c r="I505" s="22" t="s">
        <v>212</v>
      </c>
      <c r="J505" s="17">
        <f>IFERROR(INDEX(Cost_Components!$K$2:$K$29,MATCH(E505,Cost_Components!$A$2:$A$29,0)),"")</f>
        <v>0.52</v>
      </c>
      <c r="K505" s="17">
        <f t="shared" si="70"/>
        <v>0.49846153846153851</v>
      </c>
      <c r="L505" s="17">
        <f>IFERROR(INDEX(Cost_Components!$S$2:$S$29,MATCH(E505,Cost_Components!$A$2:$A$29,0)),"")</f>
        <v>0.31</v>
      </c>
      <c r="M505" s="28">
        <f>IFERROR(INDEX(Cost_Components!$L$2:$L$29,MATCH(E505,Cost_Components!$A$2:$A$29,0)),"")</f>
        <v>1</v>
      </c>
      <c r="N505" s="29">
        <f>IFERROR(INDEX(Cost_Components!$P$2:$P$29,MATCH(E505,Cost_Components!$A$2:$A$29,0)),"")</f>
        <v>900.25859009999999</v>
      </c>
      <c r="O505" s="23">
        <f t="shared" si="71"/>
        <v>127961.54105791784</v>
      </c>
      <c r="P505" s="23">
        <f t="shared" si="72"/>
        <v>127954.67699628588</v>
      </c>
      <c r="Q505" s="23">
        <f t="shared" si="73"/>
        <v>35709612.103906937</v>
      </c>
      <c r="R505" s="23">
        <f t="shared" si="74"/>
        <v>57422009.844466314</v>
      </c>
      <c r="S505" s="23">
        <f t="shared" si="75"/>
        <v>21712397.740559377</v>
      </c>
      <c r="T505" s="16">
        <f>IFERROR(INDEX(Cost_Components!$R$2:$R$29,MATCH(E505,Cost_Components!$A$2:$A$29,0)),"")</f>
        <v>1</v>
      </c>
      <c r="U505" s="26">
        <f>IFERROR(INDEX(Cost_Components!$Q$2:$Q$29,MATCH(E505,Cost_Components!$A$2:$A$29,0)),"")</f>
        <v>2023</v>
      </c>
      <c r="V505" s="30">
        <f>1/(1+Calculation_Assumptions!$B$5)^(B505-Calculation_Assumptions!$B$2)</f>
        <v>0.76641673234362695</v>
      </c>
      <c r="W505" s="23">
        <f t="shared" si="76"/>
        <v>27368444.221934784</v>
      </c>
      <c r="X505" s="23">
        <f t="shared" si="77"/>
        <v>44009189.149599448</v>
      </c>
      <c r="Y505" s="23">
        <f t="shared" si="78"/>
        <v>16640744.927664666</v>
      </c>
      <c r="Z505" s="17">
        <f>IFERROR(INDEX(Cost_Components!$T$2:$T$29,MATCH(E505,Cost_Components!$A$2:$A$29,0)),"")</f>
        <v>0.8</v>
      </c>
      <c r="AA505" s="26">
        <f>IFERROR(INDEX(Cost_Components!$U$2:$U$29,MATCH(E505,Cost_Components!$A$2:$A$29,0)),"")</f>
        <v>2025</v>
      </c>
      <c r="AB505" s="26">
        <f>IFERROR(INDEX(Cost_Components!$V$2:$V$29,MATCH(E505,Cost_Components!$A$2:$A$29,0)),"")</f>
        <v>2050</v>
      </c>
      <c r="AC505" s="26">
        <f>IFERROR(INDEX(Cost_Components!$M$2:$M$29,MATCH(E505,Cost_Components!$A$2:$A$29,0)),"")</f>
        <v>30</v>
      </c>
      <c r="AD505" s="26">
        <f>IFERROR(INDEX(Cost_Components!$N$2:$N$29,MATCH(E505,Cost_Components!$A$2:$A$29,0)),"")</f>
        <v>95</v>
      </c>
      <c r="AE505" s="16" t="str">
        <f>IFERROR(INDEX(Cost_Components!$O$2:$O$29,MATCH(E505,Cost_Components!$A$2:$A$29,0)),"")</f>
        <v>Both</v>
      </c>
      <c r="AF505" s="11">
        <v>246079.886649842</v>
      </c>
      <c r="AG505" s="11">
        <v>246066.68653131899</v>
      </c>
      <c r="AH505" s="23">
        <f t="shared" si="79"/>
        <v>1</v>
      </c>
    </row>
    <row r="506" spans="1:34" hidden="1">
      <c r="A506" t="s">
        <v>262</v>
      </c>
      <c r="B506" s="20">
        <v>2035</v>
      </c>
      <c r="C506" t="s">
        <v>262</v>
      </c>
      <c r="D506" t="s">
        <v>218</v>
      </c>
      <c r="E506" s="22" t="s">
        <v>352</v>
      </c>
      <c r="F506" s="22" t="s">
        <v>353</v>
      </c>
      <c r="G506" s="22" t="s">
        <v>263</v>
      </c>
      <c r="H506" s="22" t="s">
        <v>237</v>
      </c>
      <c r="I506" s="22" t="s">
        <v>212</v>
      </c>
      <c r="J506" s="17">
        <f>IFERROR(INDEX(Cost_Components!$K$2:$K$29,MATCH(E506,Cost_Components!$A$2:$A$29,0)),"")</f>
        <v>0.52</v>
      </c>
      <c r="K506" s="17">
        <f t="shared" si="70"/>
        <v>0.51730769230769236</v>
      </c>
      <c r="L506" s="17">
        <f>IFERROR(INDEX(Cost_Components!$S$2:$S$29,MATCH(E506,Cost_Components!$A$2:$A$29,0)),"")</f>
        <v>0.31</v>
      </c>
      <c r="M506" s="28">
        <f>IFERROR(INDEX(Cost_Components!$L$2:$L$29,MATCH(E506,Cost_Components!$A$2:$A$29,0)),"")</f>
        <v>1</v>
      </c>
      <c r="N506" s="29">
        <f>IFERROR(INDEX(Cost_Components!$P$2:$P$29,MATCH(E506,Cost_Components!$A$2:$A$29,0)),"")</f>
        <v>900.25859009999999</v>
      </c>
      <c r="O506" s="23">
        <f t="shared" si="71"/>
        <v>131102.7813694581</v>
      </c>
      <c r="P506" s="23">
        <f t="shared" si="72"/>
        <v>131094.63410773393</v>
      </c>
      <c r="Q506" s="23">
        <f t="shared" si="73"/>
        <v>36585911.846166208</v>
      </c>
      <c r="R506" s="23">
        <f t="shared" si="74"/>
        <v>61055967.260822132</v>
      </c>
      <c r="S506" s="23">
        <f t="shared" si="75"/>
        <v>24470055.414655924</v>
      </c>
      <c r="T506" s="16">
        <f>IFERROR(INDEX(Cost_Components!$R$2:$R$29,MATCH(E506,Cost_Components!$A$2:$A$29,0)),"")</f>
        <v>1</v>
      </c>
      <c r="U506" s="26">
        <f>IFERROR(INDEX(Cost_Components!$Q$2:$Q$29,MATCH(E506,Cost_Components!$A$2:$A$29,0)),"")</f>
        <v>2023</v>
      </c>
      <c r="V506" s="30">
        <f>1/(1+Calculation_Assumptions!$B$5)^(B506-Calculation_Assumptions!$B$2)</f>
        <v>0.74409391489672516</v>
      </c>
      <c r="W506" s="23">
        <f t="shared" si="76"/>
        <v>27223354.375680286</v>
      </c>
      <c r="X506" s="23">
        <f t="shared" si="77"/>
        <v>45431373.706911422</v>
      </c>
      <c r="Y506" s="23">
        <f t="shared" si="78"/>
        <v>18208019.331231132</v>
      </c>
      <c r="Z506" s="17">
        <f>IFERROR(INDEX(Cost_Components!$T$2:$T$29,MATCH(E506,Cost_Components!$A$2:$A$29,0)),"")</f>
        <v>0.8</v>
      </c>
      <c r="AA506" s="26">
        <f>IFERROR(INDEX(Cost_Components!$U$2:$U$29,MATCH(E506,Cost_Components!$A$2:$A$29,0)),"")</f>
        <v>2025</v>
      </c>
      <c r="AB506" s="26">
        <f>IFERROR(INDEX(Cost_Components!$V$2:$V$29,MATCH(E506,Cost_Components!$A$2:$A$29,0)),"")</f>
        <v>2050</v>
      </c>
      <c r="AC506" s="26">
        <f>IFERROR(INDEX(Cost_Components!$M$2:$M$29,MATCH(E506,Cost_Components!$A$2:$A$29,0)),"")</f>
        <v>30</v>
      </c>
      <c r="AD506" s="26">
        <f>IFERROR(INDEX(Cost_Components!$N$2:$N$29,MATCH(E506,Cost_Components!$A$2:$A$29,0)),"")</f>
        <v>95</v>
      </c>
      <c r="AE506" s="16" t="str">
        <f>IFERROR(INDEX(Cost_Components!$O$2:$O$29,MATCH(E506,Cost_Components!$A$2:$A$29,0)),"")</f>
        <v>Both</v>
      </c>
      <c r="AF506" s="11">
        <v>252120.73340280401</v>
      </c>
      <c r="AG506" s="11">
        <v>252105.06559179601</v>
      </c>
      <c r="AH506" s="23">
        <f t="shared" si="79"/>
        <v>1</v>
      </c>
    </row>
    <row r="507" spans="1:34" hidden="1">
      <c r="A507" t="s">
        <v>262</v>
      </c>
      <c r="B507" s="20">
        <v>2036</v>
      </c>
      <c r="C507" t="s">
        <v>262</v>
      </c>
      <c r="D507" t="s">
        <v>218</v>
      </c>
      <c r="E507" s="22" t="s">
        <v>352</v>
      </c>
      <c r="F507" s="22" t="s">
        <v>353</v>
      </c>
      <c r="G507" s="22" t="s">
        <v>263</v>
      </c>
      <c r="H507" s="22" t="s">
        <v>237</v>
      </c>
      <c r="I507" s="22" t="s">
        <v>212</v>
      </c>
      <c r="J507" s="17">
        <f>IFERROR(INDEX(Cost_Components!$K$2:$K$29,MATCH(E507,Cost_Components!$A$2:$A$29,0)),"")</f>
        <v>0.52</v>
      </c>
      <c r="K507" s="17">
        <f t="shared" si="70"/>
        <v>0.5361538461538462</v>
      </c>
      <c r="L507" s="17">
        <f>IFERROR(INDEX(Cost_Components!$S$2:$S$29,MATCH(E507,Cost_Components!$A$2:$A$29,0)),"")</f>
        <v>0.31</v>
      </c>
      <c r="M507" s="28">
        <f>IFERROR(INDEX(Cost_Components!$L$2:$L$29,MATCH(E507,Cost_Components!$A$2:$A$29,0)),"")</f>
        <v>1</v>
      </c>
      <c r="N507" s="29">
        <f>IFERROR(INDEX(Cost_Components!$P$2:$P$29,MATCH(E507,Cost_Components!$A$2:$A$29,0)),"")</f>
        <v>900.25859009999999</v>
      </c>
      <c r="O507" s="23">
        <f t="shared" si="71"/>
        <v>134284.72231072601</v>
      </c>
      <c r="P507" s="23">
        <f t="shared" si="72"/>
        <v>134275.20528099965</v>
      </c>
      <c r="Q507" s="23">
        <f t="shared" si="73"/>
        <v>37473546.167414859</v>
      </c>
      <c r="R507" s="23">
        <f t="shared" si="74"/>
        <v>64816161.093275912</v>
      </c>
      <c r="S507" s="23">
        <f t="shared" si="75"/>
        <v>27342614.925861053</v>
      </c>
      <c r="T507" s="16">
        <f>IFERROR(INDEX(Cost_Components!$R$2:$R$29,MATCH(E507,Cost_Components!$A$2:$A$29,0)),"")</f>
        <v>1</v>
      </c>
      <c r="U507" s="26">
        <f>IFERROR(INDEX(Cost_Components!$Q$2:$Q$29,MATCH(E507,Cost_Components!$A$2:$A$29,0)),"")</f>
        <v>2023</v>
      </c>
      <c r="V507" s="30">
        <f>1/(1+Calculation_Assumptions!$B$5)^(B507-Calculation_Assumptions!$B$2)</f>
        <v>0.72242127659876232</v>
      </c>
      <c r="W507" s="23">
        <f t="shared" si="76"/>
        <v>27071687.060946498</v>
      </c>
      <c r="X507" s="23">
        <f t="shared" si="77"/>
        <v>46824573.841235414</v>
      </c>
      <c r="Y507" s="23">
        <f t="shared" si="78"/>
        <v>19752886.780288916</v>
      </c>
      <c r="Z507" s="17">
        <f>IFERROR(INDEX(Cost_Components!$T$2:$T$29,MATCH(E507,Cost_Components!$A$2:$A$29,0)),"")</f>
        <v>0.8</v>
      </c>
      <c r="AA507" s="26">
        <f>IFERROR(INDEX(Cost_Components!$U$2:$U$29,MATCH(E507,Cost_Components!$A$2:$A$29,0)),"")</f>
        <v>2025</v>
      </c>
      <c r="AB507" s="26">
        <f>IFERROR(INDEX(Cost_Components!$V$2:$V$29,MATCH(E507,Cost_Components!$A$2:$A$29,0)),"")</f>
        <v>2050</v>
      </c>
      <c r="AC507" s="26">
        <f>IFERROR(INDEX(Cost_Components!$M$2:$M$29,MATCH(E507,Cost_Components!$A$2:$A$29,0)),"")</f>
        <v>30</v>
      </c>
      <c r="AD507" s="26">
        <f>IFERROR(INDEX(Cost_Components!$N$2:$N$29,MATCH(E507,Cost_Components!$A$2:$A$29,0)),"")</f>
        <v>95</v>
      </c>
      <c r="AE507" s="16" t="str">
        <f>IFERROR(INDEX(Cost_Components!$O$2:$O$29,MATCH(E507,Cost_Components!$A$2:$A$29,0)),"")</f>
        <v>Both</v>
      </c>
      <c r="AF507" s="11">
        <v>258239.85059754999</v>
      </c>
      <c r="AG507" s="11">
        <v>258221.54861730701</v>
      </c>
      <c r="AH507" s="23">
        <f t="shared" si="79"/>
        <v>1</v>
      </c>
    </row>
    <row r="508" spans="1:34" hidden="1">
      <c r="A508" t="s">
        <v>262</v>
      </c>
      <c r="B508" s="20">
        <v>2037</v>
      </c>
      <c r="C508" t="s">
        <v>262</v>
      </c>
      <c r="D508" t="s">
        <v>218</v>
      </c>
      <c r="E508" s="22" t="s">
        <v>352</v>
      </c>
      <c r="F508" s="22" t="s">
        <v>353</v>
      </c>
      <c r="G508" s="22" t="s">
        <v>263</v>
      </c>
      <c r="H508" s="22" t="s">
        <v>237</v>
      </c>
      <c r="I508" s="22" t="s">
        <v>212</v>
      </c>
      <c r="J508" s="17">
        <f>IFERROR(INDEX(Cost_Components!$K$2:$K$29,MATCH(E508,Cost_Components!$A$2:$A$29,0)),"")</f>
        <v>0.52</v>
      </c>
      <c r="K508" s="17">
        <f t="shared" si="70"/>
        <v>0.55500000000000005</v>
      </c>
      <c r="L508" s="17">
        <f>IFERROR(INDEX(Cost_Components!$S$2:$S$29,MATCH(E508,Cost_Components!$A$2:$A$29,0)),"")</f>
        <v>0.31</v>
      </c>
      <c r="M508" s="28">
        <f>IFERROR(INDEX(Cost_Components!$L$2:$L$29,MATCH(E508,Cost_Components!$A$2:$A$29,0)),"")</f>
        <v>1</v>
      </c>
      <c r="N508" s="29">
        <f>IFERROR(INDEX(Cost_Components!$P$2:$P$29,MATCH(E508,Cost_Components!$A$2:$A$29,0)),"")</f>
        <v>900.25859009999999</v>
      </c>
      <c r="O508" s="23">
        <f t="shared" si="71"/>
        <v>137496.32642006769</v>
      </c>
      <c r="P508" s="23">
        <f t="shared" si="72"/>
        <v>137485.35572481371</v>
      </c>
      <c r="Q508" s="23">
        <f t="shared" si="73"/>
        <v>38369435.476307504</v>
      </c>
      <c r="R508" s="23">
        <f t="shared" si="74"/>
        <v>68699148.176607043</v>
      </c>
      <c r="S508" s="23">
        <f t="shared" si="75"/>
        <v>30329712.700299539</v>
      </c>
      <c r="T508" s="16">
        <f>IFERROR(INDEX(Cost_Components!$R$2:$R$29,MATCH(E508,Cost_Components!$A$2:$A$29,0)),"")</f>
        <v>1</v>
      </c>
      <c r="U508" s="26">
        <f>IFERROR(INDEX(Cost_Components!$Q$2:$Q$29,MATCH(E508,Cost_Components!$A$2:$A$29,0)),"")</f>
        <v>2023</v>
      </c>
      <c r="V508" s="30">
        <f>1/(1+Calculation_Assumptions!$B$5)^(B508-Calculation_Assumptions!$B$2)</f>
        <v>0.70137988019297326</v>
      </c>
      <c r="W508" s="23">
        <f t="shared" si="76"/>
        <v>26911550.057444576</v>
      </c>
      <c r="X508" s="23">
        <f t="shared" si="77"/>
        <v>48184200.317467965</v>
      </c>
      <c r="Y508" s="23">
        <f t="shared" si="78"/>
        <v>21272650.260023389</v>
      </c>
      <c r="Z508" s="17">
        <f>IFERROR(INDEX(Cost_Components!$T$2:$T$29,MATCH(E508,Cost_Components!$A$2:$A$29,0)),"")</f>
        <v>0.8</v>
      </c>
      <c r="AA508" s="26">
        <f>IFERROR(INDEX(Cost_Components!$U$2:$U$29,MATCH(E508,Cost_Components!$A$2:$A$29,0)),"")</f>
        <v>2025</v>
      </c>
      <c r="AB508" s="26">
        <f>IFERROR(INDEX(Cost_Components!$V$2:$V$29,MATCH(E508,Cost_Components!$A$2:$A$29,0)),"")</f>
        <v>2050</v>
      </c>
      <c r="AC508" s="26">
        <f>IFERROR(INDEX(Cost_Components!$M$2:$M$29,MATCH(E508,Cost_Components!$A$2:$A$29,0)),"")</f>
        <v>30</v>
      </c>
      <c r="AD508" s="26">
        <f>IFERROR(INDEX(Cost_Components!$N$2:$N$29,MATCH(E508,Cost_Components!$A$2:$A$29,0)),"")</f>
        <v>95</v>
      </c>
      <c r="AE508" s="16" t="str">
        <f>IFERROR(INDEX(Cost_Components!$O$2:$O$29,MATCH(E508,Cost_Components!$A$2:$A$29,0)),"")</f>
        <v>Both</v>
      </c>
      <c r="AF508" s="11">
        <v>264416.012346284</v>
      </c>
      <c r="AG508" s="11">
        <v>264394.91485541099</v>
      </c>
      <c r="AH508" s="23">
        <f t="shared" si="79"/>
        <v>1</v>
      </c>
    </row>
    <row r="509" spans="1:34" hidden="1">
      <c r="A509" t="s">
        <v>262</v>
      </c>
      <c r="B509" s="20">
        <v>2038</v>
      </c>
      <c r="C509" t="s">
        <v>262</v>
      </c>
      <c r="D509" t="s">
        <v>218</v>
      </c>
      <c r="E509" s="22" t="s">
        <v>352</v>
      </c>
      <c r="F509" s="22" t="s">
        <v>353</v>
      </c>
      <c r="G509" s="22" t="s">
        <v>263</v>
      </c>
      <c r="H509" s="22" t="s">
        <v>237</v>
      </c>
      <c r="I509" s="22" t="s">
        <v>212</v>
      </c>
      <c r="J509" s="17">
        <f>IFERROR(INDEX(Cost_Components!$K$2:$K$29,MATCH(E509,Cost_Components!$A$2:$A$29,0)),"")</f>
        <v>0.52</v>
      </c>
      <c r="K509" s="17">
        <f t="shared" si="70"/>
        <v>0.57384615384615389</v>
      </c>
      <c r="L509" s="17">
        <f>IFERROR(INDEX(Cost_Components!$S$2:$S$29,MATCH(E509,Cost_Components!$A$2:$A$29,0)),"")</f>
        <v>0.31</v>
      </c>
      <c r="M509" s="28">
        <f>IFERROR(INDEX(Cost_Components!$L$2:$L$29,MATCH(E509,Cost_Components!$A$2:$A$29,0)),"")</f>
        <v>1</v>
      </c>
      <c r="N509" s="29">
        <f>IFERROR(INDEX(Cost_Components!$P$2:$P$29,MATCH(E509,Cost_Components!$A$2:$A$29,0)),"")</f>
        <v>900.25859009999999</v>
      </c>
      <c r="O509" s="23">
        <f t="shared" si="71"/>
        <v>140725.29002337987</v>
      </c>
      <c r="P509" s="23">
        <f t="shared" si="72"/>
        <v>140712.78873911843</v>
      </c>
      <c r="Q509" s="23">
        <f t="shared" si="73"/>
        <v>39270148.007788554</v>
      </c>
      <c r="R509" s="23">
        <f t="shared" si="74"/>
        <v>72700082.143188253</v>
      </c>
      <c r="S509" s="23">
        <f t="shared" si="75"/>
        <v>33429934.135399699</v>
      </c>
      <c r="T509" s="16">
        <f>IFERROR(INDEX(Cost_Components!$R$2:$R$29,MATCH(E509,Cost_Components!$A$2:$A$29,0)),"")</f>
        <v>1</v>
      </c>
      <c r="U509" s="26">
        <f>IFERROR(INDEX(Cost_Components!$Q$2:$Q$29,MATCH(E509,Cost_Components!$A$2:$A$29,0)),"")</f>
        <v>2023</v>
      </c>
      <c r="V509" s="30">
        <f>1/(1+Calculation_Assumptions!$B$5)^(B509-Calculation_Assumptions!$B$2)</f>
        <v>0.68095133999317792</v>
      </c>
      <c r="W509" s="23">
        <f t="shared" si="76"/>
        <v>26741059.907634042</v>
      </c>
      <c r="X509" s="23">
        <f t="shared" si="77"/>
        <v>49505218.35301815</v>
      </c>
      <c r="Y509" s="23">
        <f t="shared" si="78"/>
        <v>22764158.445384104</v>
      </c>
      <c r="Z509" s="17">
        <f>IFERROR(INDEX(Cost_Components!$T$2:$T$29,MATCH(E509,Cost_Components!$A$2:$A$29,0)),"")</f>
        <v>0.8</v>
      </c>
      <c r="AA509" s="26">
        <f>IFERROR(INDEX(Cost_Components!$U$2:$U$29,MATCH(E509,Cost_Components!$A$2:$A$29,0)),"")</f>
        <v>2025</v>
      </c>
      <c r="AB509" s="26">
        <f>IFERROR(INDEX(Cost_Components!$V$2:$V$29,MATCH(E509,Cost_Components!$A$2:$A$29,0)),"")</f>
        <v>2050</v>
      </c>
      <c r="AC509" s="26">
        <f>IFERROR(INDEX(Cost_Components!$M$2:$M$29,MATCH(E509,Cost_Components!$A$2:$A$29,0)),"")</f>
        <v>30</v>
      </c>
      <c r="AD509" s="26">
        <f>IFERROR(INDEX(Cost_Components!$N$2:$N$29,MATCH(E509,Cost_Components!$A$2:$A$29,0)),"")</f>
        <v>95</v>
      </c>
      <c r="AE509" s="16" t="str">
        <f>IFERROR(INDEX(Cost_Components!$O$2:$O$29,MATCH(E509,Cost_Components!$A$2:$A$29,0)),"")</f>
        <v>Both</v>
      </c>
      <c r="AF509" s="11">
        <v>270625.55773726897</v>
      </c>
      <c r="AG509" s="11">
        <v>270601.516805997</v>
      </c>
      <c r="AH509" s="23">
        <f t="shared" si="79"/>
        <v>1</v>
      </c>
    </row>
    <row r="510" spans="1:34" hidden="1">
      <c r="A510" t="s">
        <v>262</v>
      </c>
      <c r="B510" s="20">
        <v>2039</v>
      </c>
      <c r="C510" t="s">
        <v>262</v>
      </c>
      <c r="D510" t="s">
        <v>218</v>
      </c>
      <c r="E510" s="22" t="s">
        <v>352</v>
      </c>
      <c r="F510" s="22" t="s">
        <v>353</v>
      </c>
      <c r="G510" s="22" t="s">
        <v>263</v>
      </c>
      <c r="H510" s="22" t="s">
        <v>237</v>
      </c>
      <c r="I510" s="22" t="s">
        <v>212</v>
      </c>
      <c r="J510" s="17">
        <f>IFERROR(INDEX(Cost_Components!$K$2:$K$29,MATCH(E510,Cost_Components!$A$2:$A$29,0)),"")</f>
        <v>0.52</v>
      </c>
      <c r="K510" s="17">
        <f t="shared" si="70"/>
        <v>0.59269230769230763</v>
      </c>
      <c r="L510" s="17">
        <f>IFERROR(INDEX(Cost_Components!$S$2:$S$29,MATCH(E510,Cost_Components!$A$2:$A$29,0)),"")</f>
        <v>0.31</v>
      </c>
      <c r="M510" s="28">
        <f>IFERROR(INDEX(Cost_Components!$L$2:$L$29,MATCH(E510,Cost_Components!$A$2:$A$29,0)),"")</f>
        <v>1</v>
      </c>
      <c r="N510" s="29">
        <f>IFERROR(INDEX(Cost_Components!$P$2:$P$29,MATCH(E510,Cost_Components!$A$2:$A$29,0)),"")</f>
        <v>900.25859009999999</v>
      </c>
      <c r="O510" s="23">
        <f t="shared" si="71"/>
        <v>143963.37824506717</v>
      </c>
      <c r="P510" s="23">
        <f t="shared" si="72"/>
        <v>143949.27516830328</v>
      </c>
      <c r="Q510" s="23">
        <f t="shared" si="73"/>
        <v>40173387.167769432</v>
      </c>
      <c r="R510" s="23">
        <f t="shared" si="74"/>
        <v>76815452.643203154</v>
      </c>
      <c r="S510" s="23">
        <f t="shared" si="75"/>
        <v>36642065.475433722</v>
      </c>
      <c r="T510" s="16">
        <f>IFERROR(INDEX(Cost_Components!$R$2:$R$29,MATCH(E510,Cost_Components!$A$2:$A$29,0)),"")</f>
        <v>1</v>
      </c>
      <c r="U510" s="26">
        <f>IFERROR(INDEX(Cost_Components!$Q$2:$Q$29,MATCH(E510,Cost_Components!$A$2:$A$29,0)),"")</f>
        <v>2023</v>
      </c>
      <c r="V510" s="30">
        <f>1/(1+Calculation_Assumptions!$B$5)^(B510-Calculation_Assumptions!$B$2)</f>
        <v>0.66111780581861923</v>
      </c>
      <c r="W510" s="23">
        <f t="shared" si="76"/>
        <v>26559341.576657601</v>
      </c>
      <c r="X510" s="23">
        <f t="shared" si="77"/>
        <v>50784063.504438527</v>
      </c>
      <c r="Y510" s="23">
        <f t="shared" si="78"/>
        <v>24224721.927780923</v>
      </c>
      <c r="Z510" s="17">
        <f>IFERROR(INDEX(Cost_Components!$T$2:$T$29,MATCH(E510,Cost_Components!$A$2:$A$29,0)),"")</f>
        <v>0.8</v>
      </c>
      <c r="AA510" s="26">
        <f>IFERROR(INDEX(Cost_Components!$U$2:$U$29,MATCH(E510,Cost_Components!$A$2:$A$29,0)),"")</f>
        <v>2025</v>
      </c>
      <c r="AB510" s="26">
        <f>IFERROR(INDEX(Cost_Components!$V$2:$V$29,MATCH(E510,Cost_Components!$A$2:$A$29,0)),"")</f>
        <v>2050</v>
      </c>
      <c r="AC510" s="26">
        <f>IFERROR(INDEX(Cost_Components!$M$2:$M$29,MATCH(E510,Cost_Components!$A$2:$A$29,0)),"")</f>
        <v>30</v>
      </c>
      <c r="AD510" s="26">
        <f>IFERROR(INDEX(Cost_Components!$N$2:$N$29,MATCH(E510,Cost_Components!$A$2:$A$29,0)),"")</f>
        <v>95</v>
      </c>
      <c r="AE510" s="16" t="str">
        <f>IFERROR(INDEX(Cost_Components!$O$2:$O$29,MATCH(E510,Cost_Components!$A$2:$A$29,0)),"")</f>
        <v>Both</v>
      </c>
      <c r="AF510" s="11">
        <v>276852.65047128301</v>
      </c>
      <c r="AG510" s="11">
        <v>276825.52916981402</v>
      </c>
      <c r="AH510" s="23">
        <f t="shared" si="79"/>
        <v>1</v>
      </c>
    </row>
    <row r="511" spans="1:34" hidden="1">
      <c r="A511" t="s">
        <v>262</v>
      </c>
      <c r="B511" s="20">
        <v>2040</v>
      </c>
      <c r="C511" t="s">
        <v>262</v>
      </c>
      <c r="D511" t="s">
        <v>218</v>
      </c>
      <c r="E511" s="22" t="s">
        <v>352</v>
      </c>
      <c r="F511" s="22" t="s">
        <v>353</v>
      </c>
      <c r="G511" s="22" t="s">
        <v>263</v>
      </c>
      <c r="H511" s="22" t="s">
        <v>237</v>
      </c>
      <c r="I511" s="22" t="s">
        <v>212</v>
      </c>
      <c r="J511" s="17">
        <f>IFERROR(INDEX(Cost_Components!$K$2:$K$29,MATCH(E511,Cost_Components!$A$2:$A$29,0)),"")</f>
        <v>0.52</v>
      </c>
      <c r="K511" s="17">
        <f t="shared" si="70"/>
        <v>0.61153846153846159</v>
      </c>
      <c r="L511" s="17">
        <f>IFERROR(INDEX(Cost_Components!$S$2:$S$29,MATCH(E511,Cost_Components!$A$2:$A$29,0)),"")</f>
        <v>0.31</v>
      </c>
      <c r="M511" s="28">
        <f>IFERROR(INDEX(Cost_Components!$L$2:$L$29,MATCH(E511,Cost_Components!$A$2:$A$29,0)),"")</f>
        <v>1</v>
      </c>
      <c r="N511" s="29">
        <f>IFERROR(INDEX(Cost_Components!$P$2:$P$29,MATCH(E511,Cost_Components!$A$2:$A$29,0)),"")</f>
        <v>900.25859009999999</v>
      </c>
      <c r="O511" s="23">
        <f t="shared" si="71"/>
        <v>147204.61669525353</v>
      </c>
      <c r="P511" s="23">
        <f t="shared" si="72"/>
        <v>147188.84391061863</v>
      </c>
      <c r="Q511" s="23">
        <f t="shared" si="73"/>
        <v>41077486.540200971</v>
      </c>
      <c r="R511" s="23">
        <f t="shared" si="74"/>
        <v>81042434.955701917</v>
      </c>
      <c r="S511" s="23">
        <f t="shared" si="75"/>
        <v>39964948.415500946</v>
      </c>
      <c r="T511" s="16">
        <f>IFERROR(INDEX(Cost_Components!$R$2:$R$29,MATCH(E511,Cost_Components!$A$2:$A$29,0)),"")</f>
        <v>1</v>
      </c>
      <c r="U511" s="26">
        <f>IFERROR(INDEX(Cost_Components!$Q$2:$Q$29,MATCH(E511,Cost_Components!$A$2:$A$29,0)),"")</f>
        <v>2023</v>
      </c>
      <c r="V511" s="30">
        <f>1/(1+Calculation_Assumptions!$B$5)^(B511-Calculation_Assumptions!$B$2)</f>
        <v>0.64186194739671765</v>
      </c>
      <c r="W511" s="23">
        <f t="shared" si="76"/>
        <v>26366075.504855853</v>
      </c>
      <c r="X511" s="23">
        <f t="shared" si="77"/>
        <v>52018055.122438654</v>
      </c>
      <c r="Y511" s="23">
        <f t="shared" si="78"/>
        <v>25651979.617582802</v>
      </c>
      <c r="Z511" s="17">
        <f>IFERROR(INDEX(Cost_Components!$T$2:$T$29,MATCH(E511,Cost_Components!$A$2:$A$29,0)),"")</f>
        <v>0.8</v>
      </c>
      <c r="AA511" s="26">
        <f>IFERROR(INDEX(Cost_Components!$U$2:$U$29,MATCH(E511,Cost_Components!$A$2:$A$29,0)),"")</f>
        <v>2025</v>
      </c>
      <c r="AB511" s="26">
        <f>IFERROR(INDEX(Cost_Components!$V$2:$V$29,MATCH(E511,Cost_Components!$A$2:$A$29,0)),"")</f>
        <v>2050</v>
      </c>
      <c r="AC511" s="26">
        <f>IFERROR(INDEX(Cost_Components!$M$2:$M$29,MATCH(E511,Cost_Components!$A$2:$A$29,0)),"")</f>
        <v>30</v>
      </c>
      <c r="AD511" s="26">
        <f>IFERROR(INDEX(Cost_Components!$N$2:$N$29,MATCH(E511,Cost_Components!$A$2:$A$29,0)),"")</f>
        <v>95</v>
      </c>
      <c r="AE511" s="16" t="str">
        <f>IFERROR(INDEX(Cost_Components!$O$2:$O$29,MATCH(E511,Cost_Components!$A$2:$A$29,0)),"")</f>
        <v>Both</v>
      </c>
      <c r="AF511" s="11">
        <v>283085.801337026</v>
      </c>
      <c r="AG511" s="11">
        <v>283055.46905888198</v>
      </c>
      <c r="AH511" s="23">
        <f t="shared" si="79"/>
        <v>1</v>
      </c>
    </row>
    <row r="512" spans="1:34" hidden="1">
      <c r="A512" t="s">
        <v>262</v>
      </c>
      <c r="B512" s="20">
        <v>2041</v>
      </c>
      <c r="C512" t="s">
        <v>262</v>
      </c>
      <c r="D512" t="s">
        <v>218</v>
      </c>
      <c r="E512" s="22" t="s">
        <v>352</v>
      </c>
      <c r="F512" s="22" t="s">
        <v>353</v>
      </c>
      <c r="G512" s="22" t="s">
        <v>263</v>
      </c>
      <c r="H512" s="22" t="s">
        <v>237</v>
      </c>
      <c r="I512" s="22" t="s">
        <v>212</v>
      </c>
      <c r="J512" s="17">
        <f>IFERROR(INDEX(Cost_Components!$K$2:$K$29,MATCH(E512,Cost_Components!$A$2:$A$29,0)),"")</f>
        <v>0.52</v>
      </c>
      <c r="K512" s="17">
        <f t="shared" si="70"/>
        <v>0.63038461538461543</v>
      </c>
      <c r="L512" s="17">
        <f>IFERROR(INDEX(Cost_Components!$S$2:$S$29,MATCH(E512,Cost_Components!$A$2:$A$29,0)),"")</f>
        <v>0.31</v>
      </c>
      <c r="M512" s="28">
        <f>IFERROR(INDEX(Cost_Components!$L$2:$L$29,MATCH(E512,Cost_Components!$A$2:$A$29,0)),"")</f>
        <v>1</v>
      </c>
      <c r="N512" s="29">
        <f>IFERROR(INDEX(Cost_Components!$P$2:$P$29,MATCH(E512,Cost_Components!$A$2:$A$29,0)),"")</f>
        <v>900.25859009999999</v>
      </c>
      <c r="O512" s="23">
        <f t="shared" si="71"/>
        <v>150447.76129768684</v>
      </c>
      <c r="P512" s="23">
        <f t="shared" si="72"/>
        <v>150430.25459492576</v>
      </c>
      <c r="Q512" s="23">
        <f t="shared" si="73"/>
        <v>41982099.962103695</v>
      </c>
      <c r="R512" s="23">
        <f t="shared" si="74"/>
        <v>85380483.400232226</v>
      </c>
      <c r="S512" s="23">
        <f t="shared" si="75"/>
        <v>43398383.438128531</v>
      </c>
      <c r="T512" s="16">
        <f>IFERROR(INDEX(Cost_Components!$R$2:$R$29,MATCH(E512,Cost_Components!$A$2:$A$29,0)),"")</f>
        <v>1</v>
      </c>
      <c r="U512" s="26">
        <f>IFERROR(INDEX(Cost_Components!$Q$2:$Q$29,MATCH(E512,Cost_Components!$A$2:$A$29,0)),"")</f>
        <v>2023</v>
      </c>
      <c r="V512" s="30">
        <f>1/(1+Calculation_Assumptions!$B$5)^(B512-Calculation_Assumptions!$B$2)</f>
        <v>0.62316693922011435</v>
      </c>
      <c r="W512" s="23">
        <f t="shared" si="76"/>
        <v>26161856.735417038</v>
      </c>
      <c r="X512" s="23">
        <f t="shared" si="77"/>
        <v>53206294.509656496</v>
      </c>
      <c r="Y512" s="23">
        <f t="shared" si="78"/>
        <v>27044437.774239458</v>
      </c>
      <c r="Z512" s="17">
        <f>IFERROR(INDEX(Cost_Components!$T$2:$T$29,MATCH(E512,Cost_Components!$A$2:$A$29,0)),"")</f>
        <v>0.8</v>
      </c>
      <c r="AA512" s="26">
        <f>IFERROR(INDEX(Cost_Components!$U$2:$U$29,MATCH(E512,Cost_Components!$A$2:$A$29,0)),"")</f>
        <v>2025</v>
      </c>
      <c r="AB512" s="26">
        <f>IFERROR(INDEX(Cost_Components!$V$2:$V$29,MATCH(E512,Cost_Components!$A$2:$A$29,0)),"")</f>
        <v>2050</v>
      </c>
      <c r="AC512" s="26">
        <f>IFERROR(INDEX(Cost_Components!$M$2:$M$29,MATCH(E512,Cost_Components!$A$2:$A$29,0)),"")</f>
        <v>30</v>
      </c>
      <c r="AD512" s="26">
        <f>IFERROR(INDEX(Cost_Components!$N$2:$N$29,MATCH(E512,Cost_Components!$A$2:$A$29,0)),"")</f>
        <v>95</v>
      </c>
      <c r="AE512" s="16" t="str">
        <f>IFERROR(INDEX(Cost_Components!$O$2:$O$29,MATCH(E512,Cost_Components!$A$2:$A$29,0)),"")</f>
        <v>Both</v>
      </c>
      <c r="AF512" s="11">
        <v>289322.61788016697</v>
      </c>
      <c r="AG512" s="11">
        <v>289288.951144088</v>
      </c>
      <c r="AH512" s="23">
        <f t="shared" si="79"/>
        <v>1</v>
      </c>
    </row>
    <row r="513" spans="1:34" hidden="1">
      <c r="A513" t="s">
        <v>262</v>
      </c>
      <c r="B513" s="20">
        <v>2042</v>
      </c>
      <c r="C513" t="s">
        <v>262</v>
      </c>
      <c r="D513" t="s">
        <v>218</v>
      </c>
      <c r="E513" s="22" t="s">
        <v>352</v>
      </c>
      <c r="F513" s="22" t="s">
        <v>353</v>
      </c>
      <c r="G513" s="22" t="s">
        <v>263</v>
      </c>
      <c r="H513" s="22" t="s">
        <v>237</v>
      </c>
      <c r="I513" s="22" t="s">
        <v>212</v>
      </c>
      <c r="J513" s="17">
        <f>IFERROR(INDEX(Cost_Components!$K$2:$K$29,MATCH(E513,Cost_Components!$A$2:$A$29,0)),"")</f>
        <v>0.52</v>
      </c>
      <c r="K513" s="17">
        <f t="shared" si="70"/>
        <v>0.64923076923076928</v>
      </c>
      <c r="L513" s="17">
        <f>IFERROR(INDEX(Cost_Components!$S$2:$S$29,MATCH(E513,Cost_Components!$A$2:$A$29,0)),"")</f>
        <v>0.31</v>
      </c>
      <c r="M513" s="28">
        <f>IFERROR(INDEX(Cost_Components!$L$2:$L$29,MATCH(E513,Cost_Components!$A$2:$A$29,0)),"")</f>
        <v>1</v>
      </c>
      <c r="N513" s="29">
        <f>IFERROR(INDEX(Cost_Components!$P$2:$P$29,MATCH(E513,Cost_Components!$A$2:$A$29,0)),"")</f>
        <v>900.25859009999999</v>
      </c>
      <c r="O513" s="23">
        <f t="shared" si="71"/>
        <v>153685.67937961785</v>
      </c>
      <c r="P513" s="23">
        <f t="shared" si="72"/>
        <v>153666.37643432035</v>
      </c>
      <c r="Q513" s="23">
        <f t="shared" si="73"/>
        <v>42885237.372306496</v>
      </c>
      <c r="R513" s="23">
        <f t="shared" si="74"/>
        <v>89825526.125466138</v>
      </c>
      <c r="S513" s="23">
        <f t="shared" si="75"/>
        <v>46940288.753159642</v>
      </c>
      <c r="T513" s="16">
        <f>IFERROR(INDEX(Cost_Components!$R$2:$R$29,MATCH(E513,Cost_Components!$A$2:$A$29,0)),"")</f>
        <v>1</v>
      </c>
      <c r="U513" s="26">
        <f>IFERROR(INDEX(Cost_Components!$Q$2:$Q$29,MATCH(E513,Cost_Components!$A$2:$A$29,0)),"")</f>
        <v>2023</v>
      </c>
      <c r="V513" s="30">
        <f>1/(1+Calculation_Assumptions!$B$5)^(B513-Calculation_Assumptions!$B$2)</f>
        <v>0.60501644584477121</v>
      </c>
      <c r="W513" s="23">
        <f t="shared" si="76"/>
        <v>25946273.894202232</v>
      </c>
      <c r="X513" s="23">
        <f t="shared" si="77"/>
        <v>54345920.562566169</v>
      </c>
      <c r="Y513" s="23">
        <f t="shared" si="78"/>
        <v>28399646.668363933</v>
      </c>
      <c r="Z513" s="17">
        <f>IFERROR(INDEX(Cost_Components!$T$2:$T$29,MATCH(E513,Cost_Components!$A$2:$A$29,0)),"")</f>
        <v>0.8</v>
      </c>
      <c r="AA513" s="26">
        <f>IFERROR(INDEX(Cost_Components!$U$2:$U$29,MATCH(E513,Cost_Components!$A$2:$A$29,0)),"")</f>
        <v>2025</v>
      </c>
      <c r="AB513" s="26">
        <f>IFERROR(INDEX(Cost_Components!$V$2:$V$29,MATCH(E513,Cost_Components!$A$2:$A$29,0)),"")</f>
        <v>2050</v>
      </c>
      <c r="AC513" s="26">
        <f>IFERROR(INDEX(Cost_Components!$M$2:$M$29,MATCH(E513,Cost_Components!$A$2:$A$29,0)),"")</f>
        <v>30</v>
      </c>
      <c r="AD513" s="26">
        <f>IFERROR(INDEX(Cost_Components!$N$2:$N$29,MATCH(E513,Cost_Components!$A$2:$A$29,0)),"")</f>
        <v>95</v>
      </c>
      <c r="AE513" s="16" t="str">
        <f>IFERROR(INDEX(Cost_Components!$O$2:$O$29,MATCH(E513,Cost_Components!$A$2:$A$29,0)),"")</f>
        <v>Both</v>
      </c>
      <c r="AF513" s="11">
        <v>295549.38342234201</v>
      </c>
      <c r="AG513" s="11">
        <v>295512.262373693</v>
      </c>
      <c r="AH513" s="23">
        <f t="shared" si="79"/>
        <v>1</v>
      </c>
    </row>
    <row r="514" spans="1:34" hidden="1">
      <c r="A514" t="s">
        <v>262</v>
      </c>
      <c r="B514" s="20">
        <v>2043</v>
      </c>
      <c r="C514" t="s">
        <v>262</v>
      </c>
      <c r="D514" t="s">
        <v>218</v>
      </c>
      <c r="E514" s="22" t="s">
        <v>352</v>
      </c>
      <c r="F514" s="22" t="s">
        <v>353</v>
      </c>
      <c r="G514" s="22" t="s">
        <v>263</v>
      </c>
      <c r="H514" s="22" t="s">
        <v>237</v>
      </c>
      <c r="I514" s="22" t="s">
        <v>212</v>
      </c>
      <c r="J514" s="17">
        <f>IFERROR(INDEX(Cost_Components!$K$2:$K$29,MATCH(E514,Cost_Components!$A$2:$A$29,0)),"")</f>
        <v>0.52</v>
      </c>
      <c r="K514" s="17">
        <f t="shared" ref="K514:K577" si="80">IF(OR(L514="",Z514="",AA514="",AB514=""),"",IF(B514&lt;AA514,L514,IF(B514&gt;AB514,Z514,L514+(Z514-L514)*MIN(MAX((B514-AA514+1)/MAX(AB514-AA514+1,1),0),1))))</f>
        <v>0.66807692307692301</v>
      </c>
      <c r="L514" s="17">
        <f>IFERROR(INDEX(Cost_Components!$S$2:$S$29,MATCH(E514,Cost_Components!$A$2:$A$29,0)),"")</f>
        <v>0.31</v>
      </c>
      <c r="M514" s="28">
        <f>IFERROR(INDEX(Cost_Components!$L$2:$L$29,MATCH(E514,Cost_Components!$A$2:$A$29,0)),"")</f>
        <v>1</v>
      </c>
      <c r="N514" s="29">
        <f>IFERROR(INDEX(Cost_Components!$P$2:$P$29,MATCH(E514,Cost_Components!$A$2:$A$29,0)),"")</f>
        <v>900.25859009999999</v>
      </c>
      <c r="O514" s="23">
        <f t="shared" ref="O514:O577" si="81">AF514*J514</f>
        <v>156902.02304980007</v>
      </c>
      <c r="P514" s="23">
        <f t="shared" ref="P514:P577" si="82">AG514*J514</f>
        <v>156880.86092401011</v>
      </c>
      <c r="Q514" s="23">
        <f t="shared" ref="Q514:Q577" si="83">P514*L514*M514*N514</f>
        <v>43782336.227428295</v>
      </c>
      <c r="R514" s="23">
        <f t="shared" ref="R514:R577" si="84">O514*K514*M514*N514</f>
        <v>94367464.797280103</v>
      </c>
      <c r="S514" s="23">
        <f t="shared" ref="S514:S577" si="85">R514-Q514</f>
        <v>50585128.569851808</v>
      </c>
      <c r="T514" s="16">
        <f>IFERROR(INDEX(Cost_Components!$R$2:$R$29,MATCH(E514,Cost_Components!$A$2:$A$29,0)),"")</f>
        <v>1</v>
      </c>
      <c r="U514" s="26">
        <f>IFERROR(INDEX(Cost_Components!$Q$2:$Q$29,MATCH(E514,Cost_Components!$A$2:$A$29,0)),"")</f>
        <v>2023</v>
      </c>
      <c r="V514" s="30">
        <f>1/(1+Calculation_Assumptions!$B$5)^(B514-Calculation_Assumptions!$B$2)</f>
        <v>0.5873946076162827</v>
      </c>
      <c r="W514" s="23">
        <f t="shared" ref="W514:W577" si="86">Q514*V514</f>
        <v>25717508.208834402</v>
      </c>
      <c r="X514" s="23">
        <f t="shared" ref="X514:X577" si="87">R514*V514</f>
        <v>55430939.956341714</v>
      </c>
      <c r="Y514" s="23">
        <f t="shared" ref="Y514:Y577" si="88">S514*V514</f>
        <v>29713431.747507315</v>
      </c>
      <c r="Z514" s="17">
        <f>IFERROR(INDEX(Cost_Components!$T$2:$T$29,MATCH(E514,Cost_Components!$A$2:$A$29,0)),"")</f>
        <v>0.8</v>
      </c>
      <c r="AA514" s="26">
        <f>IFERROR(INDEX(Cost_Components!$U$2:$U$29,MATCH(E514,Cost_Components!$A$2:$A$29,0)),"")</f>
        <v>2025</v>
      </c>
      <c r="AB514" s="26">
        <f>IFERROR(INDEX(Cost_Components!$V$2:$V$29,MATCH(E514,Cost_Components!$A$2:$A$29,0)),"")</f>
        <v>2050</v>
      </c>
      <c r="AC514" s="26">
        <f>IFERROR(INDEX(Cost_Components!$M$2:$M$29,MATCH(E514,Cost_Components!$A$2:$A$29,0)),"")</f>
        <v>30</v>
      </c>
      <c r="AD514" s="26">
        <f>IFERROR(INDEX(Cost_Components!$N$2:$N$29,MATCH(E514,Cost_Components!$A$2:$A$29,0)),"")</f>
        <v>95</v>
      </c>
      <c r="AE514" s="16" t="str">
        <f>IFERROR(INDEX(Cost_Components!$O$2:$O$29,MATCH(E514,Cost_Components!$A$2:$A$29,0)),"")</f>
        <v>Both</v>
      </c>
      <c r="AF514" s="11">
        <v>301734.659711154</v>
      </c>
      <c r="AG514" s="11">
        <v>301693.96331540402</v>
      </c>
      <c r="AH514" s="23">
        <f t="shared" ref="AH514:AH577" si="89">IF(H514="shared-count-once",COUNTIFS($A$2:$A$1457,A514,$B$2:$B$1457,B514,$E$2:$E$1457,E514),1)</f>
        <v>1</v>
      </c>
    </row>
    <row r="515" spans="1:34" hidden="1">
      <c r="A515" t="s">
        <v>262</v>
      </c>
      <c r="B515" s="20">
        <v>2044</v>
      </c>
      <c r="C515" t="s">
        <v>262</v>
      </c>
      <c r="D515" t="s">
        <v>218</v>
      </c>
      <c r="E515" s="22" t="s">
        <v>352</v>
      </c>
      <c r="F515" s="22" t="s">
        <v>353</v>
      </c>
      <c r="G515" s="22" t="s">
        <v>263</v>
      </c>
      <c r="H515" s="22" t="s">
        <v>237</v>
      </c>
      <c r="I515" s="22" t="s">
        <v>212</v>
      </c>
      <c r="J515" s="17">
        <f>IFERROR(INDEX(Cost_Components!$K$2:$K$29,MATCH(E515,Cost_Components!$A$2:$A$29,0)),"")</f>
        <v>0.52</v>
      </c>
      <c r="K515" s="17">
        <f t="shared" si="80"/>
        <v>0.68692307692307697</v>
      </c>
      <c r="L515" s="17">
        <f>IFERROR(INDEX(Cost_Components!$S$2:$S$29,MATCH(E515,Cost_Components!$A$2:$A$29,0)),"")</f>
        <v>0.31</v>
      </c>
      <c r="M515" s="28">
        <f>IFERROR(INDEX(Cost_Components!$L$2:$L$29,MATCH(E515,Cost_Components!$A$2:$A$29,0)),"")</f>
        <v>1</v>
      </c>
      <c r="N515" s="29">
        <f>IFERROR(INDEX(Cost_Components!$P$2:$P$29,MATCH(E515,Cost_Components!$A$2:$A$29,0)),"")</f>
        <v>900.25859009999999</v>
      </c>
      <c r="O515" s="23">
        <f t="shared" si="81"/>
        <v>160085.42557198569</v>
      </c>
      <c r="P515" s="23">
        <f t="shared" si="82"/>
        <v>160062.34107504002</v>
      </c>
      <c r="Q515" s="23">
        <f t="shared" si="83"/>
        <v>44670224.226339459</v>
      </c>
      <c r="R515" s="23">
        <f t="shared" si="84"/>
        <v>98998172.009421483</v>
      </c>
      <c r="S515" s="23">
        <f t="shared" si="85"/>
        <v>54327947.783082023</v>
      </c>
      <c r="T515" s="16">
        <f>IFERROR(INDEX(Cost_Components!$R$2:$R$29,MATCH(E515,Cost_Components!$A$2:$A$29,0)),"")</f>
        <v>1</v>
      </c>
      <c r="U515" s="26">
        <f>IFERROR(INDEX(Cost_Components!$Q$2:$Q$29,MATCH(E515,Cost_Components!$A$2:$A$29,0)),"")</f>
        <v>2023</v>
      </c>
      <c r="V515" s="30">
        <f>1/(1+Calculation_Assumptions!$B$5)^(B515-Calculation_Assumptions!$B$2)</f>
        <v>0.57028602681192497</v>
      </c>
      <c r="W515" s="23">
        <f t="shared" si="86"/>
        <v>25474804.690836925</v>
      </c>
      <c r="X515" s="23">
        <f t="shared" si="87"/>
        <v>56457274.176896498</v>
      </c>
      <c r="Y515" s="23">
        <f t="shared" si="88"/>
        <v>30982469.486059576</v>
      </c>
      <c r="Z515" s="17">
        <f>IFERROR(INDEX(Cost_Components!$T$2:$T$29,MATCH(E515,Cost_Components!$A$2:$A$29,0)),"")</f>
        <v>0.8</v>
      </c>
      <c r="AA515" s="26">
        <f>IFERROR(INDEX(Cost_Components!$U$2:$U$29,MATCH(E515,Cost_Components!$A$2:$A$29,0)),"")</f>
        <v>2025</v>
      </c>
      <c r="AB515" s="26">
        <f>IFERROR(INDEX(Cost_Components!$V$2:$V$29,MATCH(E515,Cost_Components!$A$2:$A$29,0)),"")</f>
        <v>2050</v>
      </c>
      <c r="AC515" s="26">
        <f>IFERROR(INDEX(Cost_Components!$M$2:$M$29,MATCH(E515,Cost_Components!$A$2:$A$29,0)),"")</f>
        <v>30</v>
      </c>
      <c r="AD515" s="26">
        <f>IFERROR(INDEX(Cost_Components!$N$2:$N$29,MATCH(E515,Cost_Components!$A$2:$A$29,0)),"")</f>
        <v>95</v>
      </c>
      <c r="AE515" s="16" t="str">
        <f>IFERROR(INDEX(Cost_Components!$O$2:$O$29,MATCH(E515,Cost_Components!$A$2:$A$29,0)),"")</f>
        <v>Both</v>
      </c>
      <c r="AF515" s="11">
        <v>307856.58763843402</v>
      </c>
      <c r="AG515" s="11">
        <v>307812.19437507697</v>
      </c>
      <c r="AH515" s="23">
        <f t="shared" si="89"/>
        <v>1</v>
      </c>
    </row>
    <row r="516" spans="1:34" hidden="1">
      <c r="A516" t="s">
        <v>262</v>
      </c>
      <c r="B516" s="20">
        <v>2045</v>
      </c>
      <c r="C516" t="s">
        <v>262</v>
      </c>
      <c r="D516" t="s">
        <v>218</v>
      </c>
      <c r="E516" s="22" t="s">
        <v>352</v>
      </c>
      <c r="F516" s="22" t="s">
        <v>353</v>
      </c>
      <c r="G516" s="22" t="s">
        <v>263</v>
      </c>
      <c r="H516" s="22" t="s">
        <v>237</v>
      </c>
      <c r="I516" s="22" t="s">
        <v>212</v>
      </c>
      <c r="J516" s="17">
        <f>IFERROR(INDEX(Cost_Components!$K$2:$K$29,MATCH(E516,Cost_Components!$A$2:$A$29,0)),"")</f>
        <v>0.52</v>
      </c>
      <c r="K516" s="17">
        <f t="shared" si="80"/>
        <v>0.70576923076923082</v>
      </c>
      <c r="L516" s="17">
        <f>IFERROR(INDEX(Cost_Components!$S$2:$S$29,MATCH(E516,Cost_Components!$A$2:$A$29,0)),"")</f>
        <v>0.31</v>
      </c>
      <c r="M516" s="28">
        <f>IFERROR(INDEX(Cost_Components!$L$2:$L$29,MATCH(E516,Cost_Components!$A$2:$A$29,0)),"")</f>
        <v>1</v>
      </c>
      <c r="N516" s="29">
        <f>IFERROR(INDEX(Cost_Components!$P$2:$P$29,MATCH(E516,Cost_Components!$A$2:$A$29,0)),"")</f>
        <v>900.25859009999999</v>
      </c>
      <c r="O516" s="23">
        <f t="shared" si="81"/>
        <v>163228.58115035473</v>
      </c>
      <c r="P516" s="23">
        <f t="shared" si="82"/>
        <v>163203.50990696897</v>
      </c>
      <c r="Q516" s="23">
        <f t="shared" si="83"/>
        <v>45546862.135747977</v>
      </c>
      <c r="R516" s="23">
        <f t="shared" si="84"/>
        <v>103711329.16398488</v>
      </c>
      <c r="S516" s="23">
        <f t="shared" si="85"/>
        <v>58164467.028236903</v>
      </c>
      <c r="T516" s="16">
        <f>IFERROR(INDEX(Cost_Components!$R$2:$R$29,MATCH(E516,Cost_Components!$A$2:$A$29,0)),"")</f>
        <v>1</v>
      </c>
      <c r="U516" s="26">
        <f>IFERROR(INDEX(Cost_Components!$Q$2:$Q$29,MATCH(E516,Cost_Components!$A$2:$A$29,0)),"")</f>
        <v>2023</v>
      </c>
      <c r="V516" s="30">
        <f>1/(1+Calculation_Assumptions!$B$5)^(B516-Calculation_Assumptions!$B$2)</f>
        <v>0.55367575418633497</v>
      </c>
      <c r="W516" s="23">
        <f t="shared" si="86"/>
        <v>25218193.243831284</v>
      </c>
      <c r="X516" s="23">
        <f t="shared" si="87"/>
        <v>57422448.392536566</v>
      </c>
      <c r="Y516" s="23">
        <f t="shared" si="88"/>
        <v>32204255.148705281</v>
      </c>
      <c r="Z516" s="17">
        <f>IFERROR(INDEX(Cost_Components!$T$2:$T$29,MATCH(E516,Cost_Components!$A$2:$A$29,0)),"")</f>
        <v>0.8</v>
      </c>
      <c r="AA516" s="26">
        <f>IFERROR(INDEX(Cost_Components!$U$2:$U$29,MATCH(E516,Cost_Components!$A$2:$A$29,0)),"")</f>
        <v>2025</v>
      </c>
      <c r="AB516" s="26">
        <f>IFERROR(INDEX(Cost_Components!$V$2:$V$29,MATCH(E516,Cost_Components!$A$2:$A$29,0)),"")</f>
        <v>2050</v>
      </c>
      <c r="AC516" s="26">
        <f>IFERROR(INDEX(Cost_Components!$M$2:$M$29,MATCH(E516,Cost_Components!$A$2:$A$29,0)),"")</f>
        <v>30</v>
      </c>
      <c r="AD516" s="26">
        <f>IFERROR(INDEX(Cost_Components!$N$2:$N$29,MATCH(E516,Cost_Components!$A$2:$A$29,0)),"")</f>
        <v>95</v>
      </c>
      <c r="AE516" s="16" t="str">
        <f>IFERROR(INDEX(Cost_Components!$O$2:$O$29,MATCH(E516,Cost_Components!$A$2:$A$29,0)),"")</f>
        <v>Both</v>
      </c>
      <c r="AF516" s="11">
        <v>313901.117596836</v>
      </c>
      <c r="AG516" s="11">
        <v>313852.90366724803</v>
      </c>
      <c r="AH516" s="23">
        <f t="shared" si="89"/>
        <v>1</v>
      </c>
    </row>
    <row r="517" spans="1:34" hidden="1">
      <c r="A517" t="s">
        <v>262</v>
      </c>
      <c r="B517" s="20">
        <v>2046</v>
      </c>
      <c r="C517" t="s">
        <v>262</v>
      </c>
      <c r="D517" t="s">
        <v>218</v>
      </c>
      <c r="E517" s="22" t="s">
        <v>352</v>
      </c>
      <c r="F517" s="22" t="s">
        <v>353</v>
      </c>
      <c r="G517" s="22" t="s">
        <v>263</v>
      </c>
      <c r="H517" s="22" t="s">
        <v>237</v>
      </c>
      <c r="I517" s="22" t="s">
        <v>212</v>
      </c>
      <c r="J517" s="17">
        <f>IFERROR(INDEX(Cost_Components!$K$2:$K$29,MATCH(E517,Cost_Components!$A$2:$A$29,0)),"")</f>
        <v>0.52</v>
      </c>
      <c r="K517" s="17">
        <f t="shared" si="80"/>
        <v>0.72461538461538466</v>
      </c>
      <c r="L517" s="17">
        <f>IFERROR(INDEX(Cost_Components!$S$2:$S$29,MATCH(E517,Cost_Components!$A$2:$A$29,0)),"")</f>
        <v>0.31</v>
      </c>
      <c r="M517" s="28">
        <f>IFERROR(INDEX(Cost_Components!$L$2:$L$29,MATCH(E517,Cost_Components!$A$2:$A$29,0)),"")</f>
        <v>1</v>
      </c>
      <c r="N517" s="29">
        <f>IFERROR(INDEX(Cost_Components!$P$2:$P$29,MATCH(E517,Cost_Components!$A$2:$A$29,0)),"")</f>
        <v>900.25859009999999</v>
      </c>
      <c r="O517" s="23">
        <f t="shared" si="81"/>
        <v>166323.67922889889</v>
      </c>
      <c r="P517" s="23">
        <f t="shared" si="82"/>
        <v>166296.55475138943</v>
      </c>
      <c r="Q517" s="23">
        <f t="shared" si="83"/>
        <v>46410069.594881728</v>
      </c>
      <c r="R517" s="23">
        <f t="shared" si="84"/>
        <v>108499792.5746213</v>
      </c>
      <c r="S517" s="23">
        <f t="shared" si="85"/>
        <v>62089722.979739577</v>
      </c>
      <c r="T517" s="16">
        <f>IFERROR(INDEX(Cost_Components!$R$2:$R$29,MATCH(E517,Cost_Components!$A$2:$A$29,0)),"")</f>
        <v>1</v>
      </c>
      <c r="U517" s="26">
        <f>IFERROR(INDEX(Cost_Components!$Q$2:$Q$29,MATCH(E517,Cost_Components!$A$2:$A$29,0)),"")</f>
        <v>2023</v>
      </c>
      <c r="V517" s="30">
        <f>1/(1+Calculation_Assumptions!$B$5)^(B517-Calculation_Assumptions!$B$2)</f>
        <v>0.5375492759090631</v>
      </c>
      <c r="W517" s="23">
        <f t="shared" si="86"/>
        <v>24947699.305617899</v>
      </c>
      <c r="X517" s="23">
        <f t="shared" si="87"/>
        <v>58323984.934771225</v>
      </c>
      <c r="Y517" s="23">
        <f t="shared" si="88"/>
        <v>33376285.629153326</v>
      </c>
      <c r="Z517" s="17">
        <f>IFERROR(INDEX(Cost_Components!$T$2:$T$29,MATCH(E517,Cost_Components!$A$2:$A$29,0)),"")</f>
        <v>0.8</v>
      </c>
      <c r="AA517" s="26">
        <f>IFERROR(INDEX(Cost_Components!$U$2:$U$29,MATCH(E517,Cost_Components!$A$2:$A$29,0)),"")</f>
        <v>2025</v>
      </c>
      <c r="AB517" s="26">
        <f>IFERROR(INDEX(Cost_Components!$V$2:$V$29,MATCH(E517,Cost_Components!$A$2:$A$29,0)),"")</f>
        <v>2050</v>
      </c>
      <c r="AC517" s="26">
        <f>IFERROR(INDEX(Cost_Components!$M$2:$M$29,MATCH(E517,Cost_Components!$A$2:$A$29,0)),"")</f>
        <v>30</v>
      </c>
      <c r="AD517" s="26">
        <f>IFERROR(INDEX(Cost_Components!$N$2:$N$29,MATCH(E517,Cost_Components!$A$2:$A$29,0)),"")</f>
        <v>95</v>
      </c>
      <c r="AE517" s="16" t="str">
        <f>IFERROR(INDEX(Cost_Components!$O$2:$O$29,MATCH(E517,Cost_Components!$A$2:$A$29,0)),"")</f>
        <v>Both</v>
      </c>
      <c r="AF517" s="11">
        <v>319853.22928634402</v>
      </c>
      <c r="AG517" s="11">
        <v>319801.06682959502</v>
      </c>
      <c r="AH517" s="23">
        <f t="shared" si="89"/>
        <v>1</v>
      </c>
    </row>
    <row r="518" spans="1:34" hidden="1">
      <c r="A518" t="s">
        <v>262</v>
      </c>
      <c r="B518" s="20">
        <v>2047</v>
      </c>
      <c r="C518" t="s">
        <v>262</v>
      </c>
      <c r="D518" t="s">
        <v>218</v>
      </c>
      <c r="E518" s="22" t="s">
        <v>352</v>
      </c>
      <c r="F518" s="22" t="s">
        <v>353</v>
      </c>
      <c r="G518" s="22" t="s">
        <v>263</v>
      </c>
      <c r="H518" s="22" t="s">
        <v>237</v>
      </c>
      <c r="I518" s="22" t="s">
        <v>212</v>
      </c>
      <c r="J518" s="17">
        <f>IFERROR(INDEX(Cost_Components!$K$2:$K$29,MATCH(E518,Cost_Components!$A$2:$A$29,0)),"")</f>
        <v>0.52</v>
      </c>
      <c r="K518" s="17">
        <f t="shared" si="80"/>
        <v>0.74346153846153851</v>
      </c>
      <c r="L518" s="17">
        <f>IFERROR(INDEX(Cost_Components!$S$2:$S$29,MATCH(E518,Cost_Components!$A$2:$A$29,0)),"")</f>
        <v>0.31</v>
      </c>
      <c r="M518" s="28">
        <f>IFERROR(INDEX(Cost_Components!$L$2:$L$29,MATCH(E518,Cost_Components!$A$2:$A$29,0)),"")</f>
        <v>1</v>
      </c>
      <c r="N518" s="29">
        <f>IFERROR(INDEX(Cost_Components!$P$2:$P$29,MATCH(E518,Cost_Components!$A$2:$A$29,0)),"")</f>
        <v>900.25859009999999</v>
      </c>
      <c r="O518" s="23">
        <f t="shared" si="81"/>
        <v>169348.93958499402</v>
      </c>
      <c r="P518" s="23">
        <f t="shared" si="82"/>
        <v>169319.69540872931</v>
      </c>
      <c r="Q518" s="23">
        <f t="shared" si="83"/>
        <v>47253768.182095468</v>
      </c>
      <c r="R518" s="23">
        <f t="shared" si="84"/>
        <v>113346538.48199639</v>
      </c>
      <c r="S518" s="23">
        <f t="shared" si="85"/>
        <v>66092770.299900919</v>
      </c>
      <c r="T518" s="16">
        <f>IFERROR(INDEX(Cost_Components!$R$2:$R$29,MATCH(E518,Cost_Components!$A$2:$A$29,0)),"")</f>
        <v>1</v>
      </c>
      <c r="U518" s="26">
        <f>IFERROR(INDEX(Cost_Components!$Q$2:$Q$29,MATCH(E518,Cost_Components!$A$2:$A$29,0)),"")</f>
        <v>2023</v>
      </c>
      <c r="V518" s="30">
        <f>1/(1+Calculation_Assumptions!$B$5)^(B518-Calculation_Assumptions!$B$2)</f>
        <v>0.52189250088258554</v>
      </c>
      <c r="W518" s="23">
        <f t="shared" si="86"/>
        <v>24661387.25267975</v>
      </c>
      <c r="X518" s="23">
        <f t="shared" si="87"/>
        <v>59154708.434753314</v>
      </c>
      <c r="Y518" s="23">
        <f t="shared" si="88"/>
        <v>34493321.182073563</v>
      </c>
      <c r="Z518" s="17">
        <f>IFERROR(INDEX(Cost_Components!$T$2:$T$29,MATCH(E518,Cost_Components!$A$2:$A$29,0)),"")</f>
        <v>0.8</v>
      </c>
      <c r="AA518" s="26">
        <f>IFERROR(INDEX(Cost_Components!$U$2:$U$29,MATCH(E518,Cost_Components!$A$2:$A$29,0)),"")</f>
        <v>2025</v>
      </c>
      <c r="AB518" s="26">
        <f>IFERROR(INDEX(Cost_Components!$V$2:$V$29,MATCH(E518,Cost_Components!$A$2:$A$29,0)),"")</f>
        <v>2050</v>
      </c>
      <c r="AC518" s="26">
        <f>IFERROR(INDEX(Cost_Components!$M$2:$M$29,MATCH(E518,Cost_Components!$A$2:$A$29,0)),"")</f>
        <v>30</v>
      </c>
      <c r="AD518" s="26">
        <f>IFERROR(INDEX(Cost_Components!$N$2:$N$29,MATCH(E518,Cost_Components!$A$2:$A$29,0)),"")</f>
        <v>95</v>
      </c>
      <c r="AE518" s="16" t="str">
        <f>IFERROR(INDEX(Cost_Components!$O$2:$O$29,MATCH(E518,Cost_Components!$A$2:$A$29,0)),"")</f>
        <v>Both</v>
      </c>
      <c r="AF518" s="11">
        <v>325671.03766345</v>
      </c>
      <c r="AG518" s="11">
        <v>325614.79886294098</v>
      </c>
      <c r="AH518" s="23">
        <f t="shared" si="89"/>
        <v>1</v>
      </c>
    </row>
    <row r="519" spans="1:34" hidden="1">
      <c r="A519" t="s">
        <v>262</v>
      </c>
      <c r="B519" s="20">
        <v>2048</v>
      </c>
      <c r="C519" t="s">
        <v>262</v>
      </c>
      <c r="D519" t="s">
        <v>218</v>
      </c>
      <c r="E519" s="22" t="s">
        <v>352</v>
      </c>
      <c r="F519" s="22" t="s">
        <v>353</v>
      </c>
      <c r="G519" s="22" t="s">
        <v>263</v>
      </c>
      <c r="H519" s="22" t="s">
        <v>237</v>
      </c>
      <c r="I519" s="22" t="s">
        <v>212</v>
      </c>
      <c r="J519" s="17">
        <f>IFERROR(INDEX(Cost_Components!$K$2:$K$29,MATCH(E519,Cost_Components!$A$2:$A$29,0)),"")</f>
        <v>0.52</v>
      </c>
      <c r="K519" s="17">
        <f t="shared" si="80"/>
        <v>0.76230769230769235</v>
      </c>
      <c r="L519" s="17">
        <f>IFERROR(INDEX(Cost_Components!$S$2:$S$29,MATCH(E519,Cost_Components!$A$2:$A$29,0)),"")</f>
        <v>0.31</v>
      </c>
      <c r="M519" s="28">
        <f>IFERROR(INDEX(Cost_Components!$L$2:$L$29,MATCH(E519,Cost_Components!$A$2:$A$29,0)),"")</f>
        <v>1</v>
      </c>
      <c r="N519" s="29">
        <f>IFERROR(INDEX(Cost_Components!$P$2:$P$29,MATCH(E519,Cost_Components!$A$2:$A$29,0)),"")</f>
        <v>900.25859009999999</v>
      </c>
      <c r="O519" s="23">
        <f t="shared" si="81"/>
        <v>172312.90403857658</v>
      </c>
      <c r="P519" s="23">
        <f t="shared" si="82"/>
        <v>172281.47593951685</v>
      </c>
      <c r="Q519" s="23">
        <f t="shared" si="83"/>
        <v>48080342.375193521</v>
      </c>
      <c r="R519" s="23">
        <f t="shared" si="84"/>
        <v>118253874.22876409</v>
      </c>
      <c r="S519" s="23">
        <f t="shared" si="85"/>
        <v>70173531.853570566</v>
      </c>
      <c r="T519" s="16">
        <f>IFERROR(INDEX(Cost_Components!$R$2:$R$29,MATCH(E519,Cost_Components!$A$2:$A$29,0)),"")</f>
        <v>1</v>
      </c>
      <c r="U519" s="26">
        <f>IFERROR(INDEX(Cost_Components!$Q$2:$Q$29,MATCH(E519,Cost_Components!$A$2:$A$29,0)),"")</f>
        <v>2023</v>
      </c>
      <c r="V519" s="30">
        <f>1/(1+Calculation_Assumptions!$B$5)^(B519-Calculation_Assumptions!$B$2)</f>
        <v>0.50669174842969467</v>
      </c>
      <c r="W519" s="23">
        <f t="shared" si="86"/>
        <v>24361912.743185144</v>
      </c>
      <c r="X519" s="23">
        <f t="shared" si="87"/>
        <v>59918262.291557685</v>
      </c>
      <c r="Y519" s="23">
        <f t="shared" si="88"/>
        <v>35556349.548372544</v>
      </c>
      <c r="Z519" s="17">
        <f>IFERROR(INDEX(Cost_Components!$T$2:$T$29,MATCH(E519,Cost_Components!$A$2:$A$29,0)),"")</f>
        <v>0.8</v>
      </c>
      <c r="AA519" s="26">
        <f>IFERROR(INDEX(Cost_Components!$U$2:$U$29,MATCH(E519,Cost_Components!$A$2:$A$29,0)),"")</f>
        <v>2025</v>
      </c>
      <c r="AB519" s="26">
        <f>IFERROR(INDEX(Cost_Components!$V$2:$V$29,MATCH(E519,Cost_Components!$A$2:$A$29,0)),"")</f>
        <v>2050</v>
      </c>
      <c r="AC519" s="26">
        <f>IFERROR(INDEX(Cost_Components!$M$2:$M$29,MATCH(E519,Cost_Components!$A$2:$A$29,0)),"")</f>
        <v>30</v>
      </c>
      <c r="AD519" s="26">
        <f>IFERROR(INDEX(Cost_Components!$N$2:$N$29,MATCH(E519,Cost_Components!$A$2:$A$29,0)),"")</f>
        <v>95</v>
      </c>
      <c r="AE519" s="16" t="str">
        <f>IFERROR(INDEX(Cost_Components!$O$2:$O$29,MATCH(E519,Cost_Components!$A$2:$A$29,0)),"")</f>
        <v>Both</v>
      </c>
      <c r="AF519" s="11">
        <v>331370.96930495498</v>
      </c>
      <c r="AG519" s="11">
        <v>331310.53065291699</v>
      </c>
      <c r="AH519" s="23">
        <f t="shared" si="89"/>
        <v>1</v>
      </c>
    </row>
    <row r="520" spans="1:34" hidden="1">
      <c r="A520" t="s">
        <v>262</v>
      </c>
      <c r="B520" s="20">
        <v>2049</v>
      </c>
      <c r="C520" t="s">
        <v>262</v>
      </c>
      <c r="D520" t="s">
        <v>218</v>
      </c>
      <c r="E520" s="22" t="s">
        <v>352</v>
      </c>
      <c r="F520" s="22" t="s">
        <v>353</v>
      </c>
      <c r="G520" s="22" t="s">
        <v>263</v>
      </c>
      <c r="H520" s="22" t="s">
        <v>237</v>
      </c>
      <c r="I520" s="22" t="s">
        <v>212</v>
      </c>
      <c r="J520" s="17">
        <f>IFERROR(INDEX(Cost_Components!$K$2:$K$29,MATCH(E520,Cost_Components!$A$2:$A$29,0)),"")</f>
        <v>0.52</v>
      </c>
      <c r="K520" s="17">
        <f t="shared" si="80"/>
        <v>0.7811538461538462</v>
      </c>
      <c r="L520" s="17">
        <f>IFERROR(INDEX(Cost_Components!$S$2:$S$29,MATCH(E520,Cost_Components!$A$2:$A$29,0)),"")</f>
        <v>0.31</v>
      </c>
      <c r="M520" s="28">
        <f>IFERROR(INDEX(Cost_Components!$L$2:$L$29,MATCH(E520,Cost_Components!$A$2:$A$29,0)),"")</f>
        <v>1</v>
      </c>
      <c r="N520" s="29">
        <f>IFERROR(INDEX(Cost_Components!$P$2:$P$29,MATCH(E520,Cost_Components!$A$2:$A$29,0)),"")</f>
        <v>900.25859009999999</v>
      </c>
      <c r="O520" s="23">
        <f t="shared" si="81"/>
        <v>175216.00791985993</v>
      </c>
      <c r="P520" s="23">
        <f t="shared" si="82"/>
        <v>175182.33679380565</v>
      </c>
      <c r="Q520" s="23">
        <f t="shared" si="83"/>
        <v>48889915.095048591</v>
      </c>
      <c r="R520" s="23">
        <f t="shared" si="84"/>
        <v>123218986.04215634</v>
      </c>
      <c r="S520" s="23">
        <f t="shared" si="85"/>
        <v>74329070.947107747</v>
      </c>
      <c r="T520" s="16">
        <f>IFERROR(INDEX(Cost_Components!$R$2:$R$29,MATCH(E520,Cost_Components!$A$2:$A$29,0)),"")</f>
        <v>1</v>
      </c>
      <c r="U520" s="26">
        <f>IFERROR(INDEX(Cost_Components!$Q$2:$Q$29,MATCH(E520,Cost_Components!$A$2:$A$29,0)),"")</f>
        <v>2023</v>
      </c>
      <c r="V520" s="30">
        <f>1/(1+Calculation_Assumptions!$B$5)^(B520-Calculation_Assumptions!$B$2)</f>
        <v>0.49193373633950943</v>
      </c>
      <c r="W520" s="23">
        <f t="shared" si="86"/>
        <v>24050598.602028634</v>
      </c>
      <c r="X520" s="23">
        <f t="shared" si="87"/>
        <v>60615576.191683829</v>
      </c>
      <c r="Y520" s="23">
        <f t="shared" si="88"/>
        <v>36564977.589655191</v>
      </c>
      <c r="Z520" s="17">
        <f>IFERROR(INDEX(Cost_Components!$T$2:$T$29,MATCH(E520,Cost_Components!$A$2:$A$29,0)),"")</f>
        <v>0.8</v>
      </c>
      <c r="AA520" s="26">
        <f>IFERROR(INDEX(Cost_Components!$U$2:$U$29,MATCH(E520,Cost_Components!$A$2:$A$29,0)),"")</f>
        <v>2025</v>
      </c>
      <c r="AB520" s="26">
        <f>IFERROR(INDEX(Cost_Components!$V$2:$V$29,MATCH(E520,Cost_Components!$A$2:$A$29,0)),"")</f>
        <v>2050</v>
      </c>
      <c r="AC520" s="26">
        <f>IFERROR(INDEX(Cost_Components!$M$2:$M$29,MATCH(E520,Cost_Components!$A$2:$A$29,0)),"")</f>
        <v>30</v>
      </c>
      <c r="AD520" s="26">
        <f>IFERROR(INDEX(Cost_Components!$N$2:$N$29,MATCH(E520,Cost_Components!$A$2:$A$29,0)),"")</f>
        <v>95</v>
      </c>
      <c r="AE520" s="16" t="str">
        <f>IFERROR(INDEX(Cost_Components!$O$2:$O$29,MATCH(E520,Cost_Components!$A$2:$A$29,0)),"")</f>
        <v>Both</v>
      </c>
      <c r="AF520" s="11">
        <v>336953.86138434598</v>
      </c>
      <c r="AG520" s="11">
        <v>336889.10921885702</v>
      </c>
      <c r="AH520" s="23">
        <f t="shared" si="89"/>
        <v>1</v>
      </c>
    </row>
    <row r="521" spans="1:34" hidden="1">
      <c r="A521" t="s">
        <v>262</v>
      </c>
      <c r="B521" s="20">
        <v>2050</v>
      </c>
      <c r="C521" t="s">
        <v>262</v>
      </c>
      <c r="D521" t="s">
        <v>218</v>
      </c>
      <c r="E521" s="22" t="s">
        <v>352</v>
      </c>
      <c r="F521" s="22" t="s">
        <v>353</v>
      </c>
      <c r="G521" s="22" t="s">
        <v>263</v>
      </c>
      <c r="H521" s="22" t="s">
        <v>237</v>
      </c>
      <c r="I521" s="22" t="s">
        <v>212</v>
      </c>
      <c r="J521" s="17">
        <f>IFERROR(INDEX(Cost_Components!$K$2:$K$29,MATCH(E521,Cost_Components!$A$2:$A$29,0)),"")</f>
        <v>0.52</v>
      </c>
      <c r="K521" s="17">
        <f t="shared" si="80"/>
        <v>0.8</v>
      </c>
      <c r="L521" s="17">
        <f>IFERROR(INDEX(Cost_Components!$S$2:$S$29,MATCH(E521,Cost_Components!$A$2:$A$29,0)),"")</f>
        <v>0.31</v>
      </c>
      <c r="M521" s="28">
        <f>IFERROR(INDEX(Cost_Components!$L$2:$L$29,MATCH(E521,Cost_Components!$A$2:$A$29,0)),"")</f>
        <v>1</v>
      </c>
      <c r="N521" s="29">
        <f>IFERROR(INDEX(Cost_Components!$P$2:$P$29,MATCH(E521,Cost_Components!$A$2:$A$29,0)),"")</f>
        <v>900.25859009999999</v>
      </c>
      <c r="O521" s="23">
        <f t="shared" si="81"/>
        <v>178058.41489448532</v>
      </c>
      <c r="P521" s="23">
        <f t="shared" si="82"/>
        <v>178022.44332922139</v>
      </c>
      <c r="Q521" s="23">
        <f t="shared" si="83"/>
        <v>49682532.48969382</v>
      </c>
      <c r="R521" s="23">
        <f t="shared" si="84"/>
        <v>128238894.03868015</v>
      </c>
      <c r="S521" s="23">
        <f t="shared" si="85"/>
        <v>78556361.548986331</v>
      </c>
      <c r="T521" s="16">
        <f>IFERROR(INDEX(Cost_Components!$R$2:$R$29,MATCH(E521,Cost_Components!$A$2:$A$29,0)),"")</f>
        <v>1</v>
      </c>
      <c r="U521" s="26">
        <f>IFERROR(INDEX(Cost_Components!$Q$2:$Q$29,MATCH(E521,Cost_Components!$A$2:$A$29,0)),"")</f>
        <v>2023</v>
      </c>
      <c r="V521" s="30">
        <f>1/(1+Calculation_Assumptions!$B$5)^(B521-Calculation_Assumptions!$B$2)</f>
        <v>0.47760556926165965</v>
      </c>
      <c r="W521" s="23">
        <f t="shared" si="86"/>
        <v>23728654.212101117</v>
      </c>
      <c r="X521" s="23">
        <f t="shared" si="87"/>
        <v>61247609.988829486</v>
      </c>
      <c r="Y521" s="23">
        <f t="shared" si="88"/>
        <v>37518955.776728369</v>
      </c>
      <c r="Z521" s="17">
        <f>IFERROR(INDEX(Cost_Components!$T$2:$T$29,MATCH(E521,Cost_Components!$A$2:$A$29,0)),"")</f>
        <v>0.8</v>
      </c>
      <c r="AA521" s="26">
        <f>IFERROR(INDEX(Cost_Components!$U$2:$U$29,MATCH(E521,Cost_Components!$A$2:$A$29,0)),"")</f>
        <v>2025</v>
      </c>
      <c r="AB521" s="26">
        <f>IFERROR(INDEX(Cost_Components!$V$2:$V$29,MATCH(E521,Cost_Components!$A$2:$A$29,0)),"")</f>
        <v>2050</v>
      </c>
      <c r="AC521" s="26">
        <f>IFERROR(INDEX(Cost_Components!$M$2:$M$29,MATCH(E521,Cost_Components!$A$2:$A$29,0)),"")</f>
        <v>30</v>
      </c>
      <c r="AD521" s="26">
        <f>IFERROR(INDEX(Cost_Components!$N$2:$N$29,MATCH(E521,Cost_Components!$A$2:$A$29,0)),"")</f>
        <v>95</v>
      </c>
      <c r="AE521" s="16" t="str">
        <f>IFERROR(INDEX(Cost_Components!$O$2:$O$29,MATCH(E521,Cost_Components!$A$2:$A$29,0)),"")</f>
        <v>Both</v>
      </c>
      <c r="AF521" s="11">
        <v>342420.02864324098</v>
      </c>
      <c r="AG521" s="11">
        <v>342350.85255619499</v>
      </c>
      <c r="AH521" s="23">
        <f t="shared" si="89"/>
        <v>1</v>
      </c>
    </row>
    <row r="522" spans="1:34" hidden="1">
      <c r="A522" t="s">
        <v>262</v>
      </c>
      <c r="B522" s="20">
        <v>2025</v>
      </c>
      <c r="C522" t="s">
        <v>262</v>
      </c>
      <c r="D522" t="s">
        <v>218</v>
      </c>
      <c r="E522" s="22" t="s">
        <v>354</v>
      </c>
      <c r="F522" s="22" t="s">
        <v>355</v>
      </c>
      <c r="G522" s="22" t="s">
        <v>263</v>
      </c>
      <c r="H522" s="22" t="s">
        <v>237</v>
      </c>
      <c r="I522" s="22" t="s">
        <v>309</v>
      </c>
      <c r="J522" s="17">
        <f>IFERROR(INDEX(Cost_Components!$K$2:$K$29,MATCH(E522,Cost_Components!$A$2:$A$29,0)),"")</f>
        <v>0.5</v>
      </c>
      <c r="K522" s="17">
        <f t="shared" si="80"/>
        <v>0.32884615384615384</v>
      </c>
      <c r="L522" s="17">
        <f>IFERROR(INDEX(Cost_Components!$S$2:$S$29,MATCH(E522,Cost_Components!$A$2:$A$29,0)),"")</f>
        <v>0.31</v>
      </c>
      <c r="M522" s="28">
        <f>IFERROR(INDEX(Cost_Components!$L$2:$L$29,MATCH(E522,Cost_Components!$A$2:$A$29,0)),"")</f>
        <v>1</v>
      </c>
      <c r="N522" s="29">
        <f>IFERROR(INDEX(Cost_Components!$P$2:$P$29,MATCH(E522,Cost_Components!$A$2:$A$29,0)),"")</f>
        <v>64.94344126</v>
      </c>
      <c r="O522" s="23">
        <f t="shared" si="81"/>
        <v>459889.690312672</v>
      </c>
      <c r="P522" s="23">
        <f t="shared" si="82"/>
        <v>459858.04893544648</v>
      </c>
      <c r="Q522" s="23">
        <f t="shared" si="83"/>
        <v>9258076.8985829856</v>
      </c>
      <c r="R522" s="23">
        <f t="shared" si="84"/>
        <v>9821588.5850038528</v>
      </c>
      <c r="S522" s="23">
        <f t="shared" si="85"/>
        <v>563511.68642086722</v>
      </c>
      <c r="T522" s="16">
        <f>IFERROR(INDEX(Cost_Components!$R$2:$R$29,MATCH(E522,Cost_Components!$A$2:$A$29,0)),"")</f>
        <v>1</v>
      </c>
      <c r="U522" s="26">
        <f>IFERROR(INDEX(Cost_Components!$Q$2:$Q$29,MATCH(E522,Cost_Components!$A$2:$A$29,0)),"")</f>
        <v>2023</v>
      </c>
      <c r="V522" s="30">
        <f>1/(1+Calculation_Assumptions!$B$5)^(B522-Calculation_Assumptions!$B$2)</f>
        <v>1</v>
      </c>
      <c r="W522" s="23">
        <f t="shared" si="86"/>
        <v>9258076.8985829856</v>
      </c>
      <c r="X522" s="23">
        <f t="shared" si="87"/>
        <v>9821588.5850038528</v>
      </c>
      <c r="Y522" s="23">
        <f t="shared" si="88"/>
        <v>563511.68642086722</v>
      </c>
      <c r="Z522" s="17">
        <f>IFERROR(INDEX(Cost_Components!$T$2:$T$29,MATCH(E522,Cost_Components!$A$2:$A$29,0)),"")</f>
        <v>0.8</v>
      </c>
      <c r="AA522" s="26">
        <f>IFERROR(INDEX(Cost_Components!$U$2:$U$29,MATCH(E522,Cost_Components!$A$2:$A$29,0)),"")</f>
        <v>2025</v>
      </c>
      <c r="AB522" s="26">
        <f>IFERROR(INDEX(Cost_Components!$V$2:$V$29,MATCH(E522,Cost_Components!$A$2:$A$29,0)),"")</f>
        <v>2050</v>
      </c>
      <c r="AC522" s="26">
        <f>IFERROR(INDEX(Cost_Components!$M$2:$M$29,MATCH(E522,Cost_Components!$A$2:$A$29,0)),"")</f>
        <v>30</v>
      </c>
      <c r="AD522" s="26">
        <f>IFERROR(INDEX(Cost_Components!$N$2:$N$29,MATCH(E522,Cost_Components!$A$2:$A$29,0)),"")</f>
        <v>95</v>
      </c>
      <c r="AE522" s="16" t="str">
        <f>IFERROR(INDEX(Cost_Components!$O$2:$O$29,MATCH(E522,Cost_Components!$A$2:$A$29,0)),"")</f>
        <v>Both</v>
      </c>
      <c r="AF522" s="11">
        <v>919779.380625344</v>
      </c>
      <c r="AG522" s="11">
        <v>919716.09787089296</v>
      </c>
      <c r="AH522" s="23">
        <f t="shared" si="89"/>
        <v>1</v>
      </c>
    </row>
    <row r="523" spans="1:34" hidden="1">
      <c r="A523" t="s">
        <v>262</v>
      </c>
      <c r="B523" s="20">
        <v>2026</v>
      </c>
      <c r="C523" t="s">
        <v>262</v>
      </c>
      <c r="D523" t="s">
        <v>218</v>
      </c>
      <c r="E523" s="22" t="s">
        <v>354</v>
      </c>
      <c r="F523" s="22" t="s">
        <v>355</v>
      </c>
      <c r="G523" s="22" t="s">
        <v>263</v>
      </c>
      <c r="H523" s="22" t="s">
        <v>237</v>
      </c>
      <c r="I523" s="22" t="s">
        <v>309</v>
      </c>
      <c r="J523" s="17">
        <f>IFERROR(INDEX(Cost_Components!$K$2:$K$29,MATCH(E523,Cost_Components!$A$2:$A$29,0)),"")</f>
        <v>0.5</v>
      </c>
      <c r="K523" s="17">
        <f t="shared" si="80"/>
        <v>0.34769230769230769</v>
      </c>
      <c r="L523" s="17">
        <f>IFERROR(INDEX(Cost_Components!$S$2:$S$29,MATCH(E523,Cost_Components!$A$2:$A$29,0)),"")</f>
        <v>0.31</v>
      </c>
      <c r="M523" s="28">
        <f>IFERROR(INDEX(Cost_Components!$L$2:$L$29,MATCH(E523,Cost_Components!$A$2:$A$29,0)),"")</f>
        <v>1</v>
      </c>
      <c r="N523" s="29">
        <f>IFERROR(INDEX(Cost_Components!$P$2:$P$29,MATCH(E523,Cost_Components!$A$2:$A$29,0)),"")</f>
        <v>64.94344126</v>
      </c>
      <c r="O523" s="23">
        <f t="shared" si="81"/>
        <v>452547.18938848999</v>
      </c>
      <c r="P523" s="23">
        <f t="shared" si="82"/>
        <v>452467.876199433</v>
      </c>
      <c r="Q523" s="23">
        <f t="shared" si="83"/>
        <v>9109294.4913983978</v>
      </c>
      <c r="R523" s="23">
        <f t="shared" si="84"/>
        <v>10218667.122127792</v>
      </c>
      <c r="S523" s="23">
        <f t="shared" si="85"/>
        <v>1109372.630729394</v>
      </c>
      <c r="T523" s="16">
        <f>IFERROR(INDEX(Cost_Components!$R$2:$R$29,MATCH(E523,Cost_Components!$A$2:$A$29,0)),"")</f>
        <v>1</v>
      </c>
      <c r="U523" s="26">
        <f>IFERROR(INDEX(Cost_Components!$Q$2:$Q$29,MATCH(E523,Cost_Components!$A$2:$A$29,0)),"")</f>
        <v>2023</v>
      </c>
      <c r="V523" s="30">
        <f>1/(1+Calculation_Assumptions!$B$5)^(B523-Calculation_Assumptions!$B$2)</f>
        <v>0.970873786407767</v>
      </c>
      <c r="W523" s="23">
        <f t="shared" si="86"/>
        <v>8843975.2343673762</v>
      </c>
      <c r="X523" s="23">
        <f t="shared" si="87"/>
        <v>9921036.0409007687</v>
      </c>
      <c r="Y523" s="23">
        <f t="shared" si="88"/>
        <v>1077060.8065333923</v>
      </c>
      <c r="Z523" s="17">
        <f>IFERROR(INDEX(Cost_Components!$T$2:$T$29,MATCH(E523,Cost_Components!$A$2:$A$29,0)),"")</f>
        <v>0.8</v>
      </c>
      <c r="AA523" s="26">
        <f>IFERROR(INDEX(Cost_Components!$U$2:$U$29,MATCH(E523,Cost_Components!$A$2:$A$29,0)),"")</f>
        <v>2025</v>
      </c>
      <c r="AB523" s="26">
        <f>IFERROR(INDEX(Cost_Components!$V$2:$V$29,MATCH(E523,Cost_Components!$A$2:$A$29,0)),"")</f>
        <v>2050</v>
      </c>
      <c r="AC523" s="26">
        <f>IFERROR(INDEX(Cost_Components!$M$2:$M$29,MATCH(E523,Cost_Components!$A$2:$A$29,0)),"")</f>
        <v>30</v>
      </c>
      <c r="AD523" s="26">
        <f>IFERROR(INDEX(Cost_Components!$N$2:$N$29,MATCH(E523,Cost_Components!$A$2:$A$29,0)),"")</f>
        <v>95</v>
      </c>
      <c r="AE523" s="16" t="str">
        <f>IFERROR(INDEX(Cost_Components!$O$2:$O$29,MATCH(E523,Cost_Components!$A$2:$A$29,0)),"")</f>
        <v>Both</v>
      </c>
      <c r="AF523" s="11">
        <v>905094.37877697998</v>
      </c>
      <c r="AG523" s="11">
        <v>904935.752398866</v>
      </c>
      <c r="AH523" s="23">
        <f t="shared" si="89"/>
        <v>1</v>
      </c>
    </row>
    <row r="524" spans="1:34" hidden="1">
      <c r="A524" t="s">
        <v>262</v>
      </c>
      <c r="B524" s="20">
        <v>2027</v>
      </c>
      <c r="C524" t="s">
        <v>262</v>
      </c>
      <c r="D524" t="s">
        <v>218</v>
      </c>
      <c r="E524" s="22" t="s">
        <v>354</v>
      </c>
      <c r="F524" s="22" t="s">
        <v>355</v>
      </c>
      <c r="G524" s="22" t="s">
        <v>263</v>
      </c>
      <c r="H524" s="22" t="s">
        <v>237</v>
      </c>
      <c r="I524" s="22" t="s">
        <v>309</v>
      </c>
      <c r="J524" s="17">
        <f>IFERROR(INDEX(Cost_Components!$K$2:$K$29,MATCH(E524,Cost_Components!$A$2:$A$29,0)),"")</f>
        <v>0.5</v>
      </c>
      <c r="K524" s="17">
        <f t="shared" si="80"/>
        <v>0.36653846153846154</v>
      </c>
      <c r="L524" s="17">
        <f>IFERROR(INDEX(Cost_Components!$S$2:$S$29,MATCH(E524,Cost_Components!$A$2:$A$29,0)),"")</f>
        <v>0.31</v>
      </c>
      <c r="M524" s="28">
        <f>IFERROR(INDEX(Cost_Components!$L$2:$L$29,MATCH(E524,Cost_Components!$A$2:$A$29,0)),"")</f>
        <v>1</v>
      </c>
      <c r="N524" s="29">
        <f>IFERROR(INDEX(Cost_Components!$P$2:$P$29,MATCH(E524,Cost_Components!$A$2:$A$29,0)),"")</f>
        <v>64.94344126</v>
      </c>
      <c r="O524" s="23">
        <f t="shared" si="81"/>
        <v>449696.48479011352</v>
      </c>
      <c r="P524" s="23">
        <f t="shared" si="82"/>
        <v>449557.7529969305</v>
      </c>
      <c r="Q524" s="23">
        <f t="shared" si="83"/>
        <v>9050706.5326674618</v>
      </c>
      <c r="R524" s="23">
        <f t="shared" si="84"/>
        <v>10704696.113188401</v>
      </c>
      <c r="S524" s="23">
        <f t="shared" si="85"/>
        <v>1653989.5805209391</v>
      </c>
      <c r="T524" s="16">
        <f>IFERROR(INDEX(Cost_Components!$R$2:$R$29,MATCH(E524,Cost_Components!$A$2:$A$29,0)),"")</f>
        <v>1</v>
      </c>
      <c r="U524" s="26">
        <f>IFERROR(INDEX(Cost_Components!$Q$2:$Q$29,MATCH(E524,Cost_Components!$A$2:$A$29,0)),"")</f>
        <v>2023</v>
      </c>
      <c r="V524" s="30">
        <f>1/(1+Calculation_Assumptions!$B$5)^(B524-Calculation_Assumptions!$B$2)</f>
        <v>0.94259590913375435</v>
      </c>
      <c r="W524" s="23">
        <f t="shared" si="86"/>
        <v>8531158.9524624962</v>
      </c>
      <c r="X524" s="23">
        <f t="shared" si="87"/>
        <v>10090202.764811387</v>
      </c>
      <c r="Y524" s="23">
        <f t="shared" si="88"/>
        <v>1559043.8123488915</v>
      </c>
      <c r="Z524" s="17">
        <f>IFERROR(INDEX(Cost_Components!$T$2:$T$29,MATCH(E524,Cost_Components!$A$2:$A$29,0)),"")</f>
        <v>0.8</v>
      </c>
      <c r="AA524" s="26">
        <f>IFERROR(INDEX(Cost_Components!$U$2:$U$29,MATCH(E524,Cost_Components!$A$2:$A$29,0)),"")</f>
        <v>2025</v>
      </c>
      <c r="AB524" s="26">
        <f>IFERROR(INDEX(Cost_Components!$V$2:$V$29,MATCH(E524,Cost_Components!$A$2:$A$29,0)),"")</f>
        <v>2050</v>
      </c>
      <c r="AC524" s="26">
        <f>IFERROR(INDEX(Cost_Components!$M$2:$M$29,MATCH(E524,Cost_Components!$A$2:$A$29,0)),"")</f>
        <v>30</v>
      </c>
      <c r="AD524" s="26">
        <f>IFERROR(INDEX(Cost_Components!$N$2:$N$29,MATCH(E524,Cost_Components!$A$2:$A$29,0)),"")</f>
        <v>95</v>
      </c>
      <c r="AE524" s="16" t="str">
        <f>IFERROR(INDEX(Cost_Components!$O$2:$O$29,MATCH(E524,Cost_Components!$A$2:$A$29,0)),"")</f>
        <v>Both</v>
      </c>
      <c r="AF524" s="11">
        <v>899392.96958022704</v>
      </c>
      <c r="AG524" s="11">
        <v>899115.50599386101</v>
      </c>
      <c r="AH524" s="23">
        <f t="shared" si="89"/>
        <v>1</v>
      </c>
    </row>
    <row r="525" spans="1:34" hidden="1">
      <c r="A525" t="s">
        <v>262</v>
      </c>
      <c r="B525" s="20">
        <v>2028</v>
      </c>
      <c r="C525" t="s">
        <v>262</v>
      </c>
      <c r="D525" t="s">
        <v>218</v>
      </c>
      <c r="E525" s="22" t="s">
        <v>354</v>
      </c>
      <c r="F525" s="22" t="s">
        <v>355</v>
      </c>
      <c r="G525" s="22" t="s">
        <v>263</v>
      </c>
      <c r="H525" s="22" t="s">
        <v>237</v>
      </c>
      <c r="I525" s="22" t="s">
        <v>309</v>
      </c>
      <c r="J525" s="17">
        <f>IFERROR(INDEX(Cost_Components!$K$2:$K$29,MATCH(E525,Cost_Components!$A$2:$A$29,0)),"")</f>
        <v>0.5</v>
      </c>
      <c r="K525" s="17">
        <f t="shared" si="80"/>
        <v>0.38538461538461538</v>
      </c>
      <c r="L525" s="17">
        <f>IFERROR(INDEX(Cost_Components!$S$2:$S$29,MATCH(E525,Cost_Components!$A$2:$A$29,0)),"")</f>
        <v>0.31</v>
      </c>
      <c r="M525" s="28">
        <f>IFERROR(INDEX(Cost_Components!$L$2:$L$29,MATCH(E525,Cost_Components!$A$2:$A$29,0)),"")</f>
        <v>1</v>
      </c>
      <c r="N525" s="29">
        <f>IFERROR(INDEX(Cost_Components!$P$2:$P$29,MATCH(E525,Cost_Components!$A$2:$A$29,0)),"")</f>
        <v>64.94344126</v>
      </c>
      <c r="O525" s="23">
        <f t="shared" si="81"/>
        <v>449568.82176783902</v>
      </c>
      <c r="P525" s="23">
        <f t="shared" si="82"/>
        <v>449361.71295213897</v>
      </c>
      <c r="Q525" s="23">
        <f t="shared" si="83"/>
        <v>9046759.762976069</v>
      </c>
      <c r="R525" s="23">
        <f t="shared" si="84"/>
        <v>11251899.792901797</v>
      </c>
      <c r="S525" s="23">
        <f t="shared" si="85"/>
        <v>2205140.0299257282</v>
      </c>
      <c r="T525" s="16">
        <f>IFERROR(INDEX(Cost_Components!$R$2:$R$29,MATCH(E525,Cost_Components!$A$2:$A$29,0)),"")</f>
        <v>1</v>
      </c>
      <c r="U525" s="26">
        <f>IFERROR(INDEX(Cost_Components!$Q$2:$Q$29,MATCH(E525,Cost_Components!$A$2:$A$29,0)),"")</f>
        <v>2023</v>
      </c>
      <c r="V525" s="30">
        <f>1/(1+Calculation_Assumptions!$B$5)^(B525-Calculation_Assumptions!$B$2)</f>
        <v>0.91514165935315961</v>
      </c>
      <c r="W525" s="23">
        <f t="shared" si="86"/>
        <v>8279066.7412593169</v>
      </c>
      <c r="X525" s="23">
        <f t="shared" si="87"/>
        <v>10297082.247351624</v>
      </c>
      <c r="Y525" s="23">
        <f t="shared" si="88"/>
        <v>2018015.5060923069</v>
      </c>
      <c r="Z525" s="17">
        <f>IFERROR(INDEX(Cost_Components!$T$2:$T$29,MATCH(E525,Cost_Components!$A$2:$A$29,0)),"")</f>
        <v>0.8</v>
      </c>
      <c r="AA525" s="26">
        <f>IFERROR(INDEX(Cost_Components!$U$2:$U$29,MATCH(E525,Cost_Components!$A$2:$A$29,0)),"")</f>
        <v>2025</v>
      </c>
      <c r="AB525" s="26">
        <f>IFERROR(INDEX(Cost_Components!$V$2:$V$29,MATCH(E525,Cost_Components!$A$2:$A$29,0)),"")</f>
        <v>2050</v>
      </c>
      <c r="AC525" s="26">
        <f>IFERROR(INDEX(Cost_Components!$M$2:$M$29,MATCH(E525,Cost_Components!$A$2:$A$29,0)),"")</f>
        <v>30</v>
      </c>
      <c r="AD525" s="26">
        <f>IFERROR(INDEX(Cost_Components!$N$2:$N$29,MATCH(E525,Cost_Components!$A$2:$A$29,0)),"")</f>
        <v>95</v>
      </c>
      <c r="AE525" s="16" t="str">
        <f>IFERROR(INDEX(Cost_Components!$O$2:$O$29,MATCH(E525,Cost_Components!$A$2:$A$29,0)),"")</f>
        <v>Both</v>
      </c>
      <c r="AF525" s="11">
        <v>899137.64353567804</v>
      </c>
      <c r="AG525" s="11">
        <v>898723.42590427794</v>
      </c>
      <c r="AH525" s="23">
        <f t="shared" si="89"/>
        <v>1</v>
      </c>
    </row>
    <row r="526" spans="1:34" hidden="1">
      <c r="A526" t="s">
        <v>262</v>
      </c>
      <c r="B526" s="20">
        <v>2029</v>
      </c>
      <c r="C526" t="s">
        <v>262</v>
      </c>
      <c r="D526" t="s">
        <v>218</v>
      </c>
      <c r="E526" s="22" t="s">
        <v>354</v>
      </c>
      <c r="F526" s="22" t="s">
        <v>355</v>
      </c>
      <c r="G526" s="22" t="s">
        <v>263</v>
      </c>
      <c r="H526" s="22" t="s">
        <v>237</v>
      </c>
      <c r="I526" s="22" t="s">
        <v>309</v>
      </c>
      <c r="J526" s="17">
        <f>IFERROR(INDEX(Cost_Components!$K$2:$K$29,MATCH(E526,Cost_Components!$A$2:$A$29,0)),"")</f>
        <v>0.5</v>
      </c>
      <c r="K526" s="17">
        <f t="shared" si="80"/>
        <v>0.40423076923076923</v>
      </c>
      <c r="L526" s="17">
        <f>IFERROR(INDEX(Cost_Components!$S$2:$S$29,MATCH(E526,Cost_Components!$A$2:$A$29,0)),"")</f>
        <v>0.31</v>
      </c>
      <c r="M526" s="28">
        <f>IFERROR(INDEX(Cost_Components!$L$2:$L$29,MATCH(E526,Cost_Components!$A$2:$A$29,0)),"")</f>
        <v>1</v>
      </c>
      <c r="N526" s="29">
        <f>IFERROR(INDEX(Cost_Components!$P$2:$P$29,MATCH(E526,Cost_Components!$A$2:$A$29,0)),"")</f>
        <v>64.94344126</v>
      </c>
      <c r="O526" s="23">
        <f t="shared" si="81"/>
        <v>451218.25506902748</v>
      </c>
      <c r="P526" s="23">
        <f t="shared" si="82"/>
        <v>450935.14848669048</v>
      </c>
      <c r="Q526" s="23">
        <f t="shared" si="83"/>
        <v>9078436.9016225766</v>
      </c>
      <c r="R526" s="23">
        <f t="shared" si="84"/>
        <v>11845443.546897829</v>
      </c>
      <c r="S526" s="23">
        <f t="shared" si="85"/>
        <v>2767006.6452752519</v>
      </c>
      <c r="T526" s="16">
        <f>IFERROR(INDEX(Cost_Components!$R$2:$R$29,MATCH(E526,Cost_Components!$A$2:$A$29,0)),"")</f>
        <v>1</v>
      </c>
      <c r="U526" s="26">
        <f>IFERROR(INDEX(Cost_Components!$Q$2:$Q$29,MATCH(E526,Cost_Components!$A$2:$A$29,0)),"")</f>
        <v>2023</v>
      </c>
      <c r="V526" s="30">
        <f>1/(1+Calculation_Assumptions!$B$5)^(B526-Calculation_Assumptions!$B$2)</f>
        <v>0.888487047915689</v>
      </c>
      <c r="W526" s="23">
        <f t="shared" si="86"/>
        <v>8066073.6024114974</v>
      </c>
      <c r="X526" s="23">
        <f t="shared" si="87"/>
        <v>10524523.1682352</v>
      </c>
      <c r="Y526" s="23">
        <f t="shared" si="88"/>
        <v>2458449.5658237026</v>
      </c>
      <c r="Z526" s="17">
        <f>IFERROR(INDEX(Cost_Components!$T$2:$T$29,MATCH(E526,Cost_Components!$A$2:$A$29,0)),"")</f>
        <v>0.8</v>
      </c>
      <c r="AA526" s="26">
        <f>IFERROR(INDEX(Cost_Components!$U$2:$U$29,MATCH(E526,Cost_Components!$A$2:$A$29,0)),"")</f>
        <v>2025</v>
      </c>
      <c r="AB526" s="26">
        <f>IFERROR(INDEX(Cost_Components!$V$2:$V$29,MATCH(E526,Cost_Components!$A$2:$A$29,0)),"")</f>
        <v>2050</v>
      </c>
      <c r="AC526" s="26">
        <f>IFERROR(INDEX(Cost_Components!$M$2:$M$29,MATCH(E526,Cost_Components!$A$2:$A$29,0)),"")</f>
        <v>30</v>
      </c>
      <c r="AD526" s="26">
        <f>IFERROR(INDEX(Cost_Components!$N$2:$N$29,MATCH(E526,Cost_Components!$A$2:$A$29,0)),"")</f>
        <v>95</v>
      </c>
      <c r="AE526" s="16" t="str">
        <f>IFERROR(INDEX(Cost_Components!$O$2:$O$29,MATCH(E526,Cost_Components!$A$2:$A$29,0)),"")</f>
        <v>Both</v>
      </c>
      <c r="AF526" s="11">
        <v>902436.51013805496</v>
      </c>
      <c r="AG526" s="11">
        <v>901870.29697338096</v>
      </c>
      <c r="AH526" s="23">
        <f t="shared" si="89"/>
        <v>1</v>
      </c>
    </row>
    <row r="527" spans="1:34" hidden="1">
      <c r="A527" t="s">
        <v>262</v>
      </c>
      <c r="B527" s="20">
        <v>2030</v>
      </c>
      <c r="C527" t="s">
        <v>262</v>
      </c>
      <c r="D527" t="s">
        <v>218</v>
      </c>
      <c r="E527" s="22" t="s">
        <v>354</v>
      </c>
      <c r="F527" s="22" t="s">
        <v>355</v>
      </c>
      <c r="G527" s="22" t="s">
        <v>263</v>
      </c>
      <c r="H527" s="22" t="s">
        <v>237</v>
      </c>
      <c r="I527" s="22" t="s">
        <v>309</v>
      </c>
      <c r="J527" s="17">
        <f>IFERROR(INDEX(Cost_Components!$K$2:$K$29,MATCH(E527,Cost_Components!$A$2:$A$29,0)),"")</f>
        <v>0.5</v>
      </c>
      <c r="K527" s="17">
        <f t="shared" si="80"/>
        <v>0.42307692307692307</v>
      </c>
      <c r="L527" s="17">
        <f>IFERROR(INDEX(Cost_Components!$S$2:$S$29,MATCH(E527,Cost_Components!$A$2:$A$29,0)),"")</f>
        <v>0.31</v>
      </c>
      <c r="M527" s="28">
        <f>IFERROR(INDEX(Cost_Components!$L$2:$L$29,MATCH(E527,Cost_Components!$A$2:$A$29,0)),"")</f>
        <v>1</v>
      </c>
      <c r="N527" s="29">
        <f>IFERROR(INDEX(Cost_Components!$P$2:$P$29,MATCH(E527,Cost_Components!$A$2:$A$29,0)),"")</f>
        <v>64.94344126</v>
      </c>
      <c r="O527" s="23">
        <f t="shared" si="81"/>
        <v>454266.580863118</v>
      </c>
      <c r="P527" s="23">
        <f t="shared" si="82"/>
        <v>453900.60306812997</v>
      </c>
      <c r="Q527" s="23">
        <f t="shared" si="83"/>
        <v>9138138.817502439</v>
      </c>
      <c r="R527" s="23">
        <f t="shared" si="84"/>
        <v>12481460.966050554</v>
      </c>
      <c r="S527" s="23">
        <f t="shared" si="85"/>
        <v>3343322.148548115</v>
      </c>
      <c r="T527" s="16">
        <f>IFERROR(INDEX(Cost_Components!$R$2:$R$29,MATCH(E527,Cost_Components!$A$2:$A$29,0)),"")</f>
        <v>1</v>
      </c>
      <c r="U527" s="26">
        <f>IFERROR(INDEX(Cost_Components!$Q$2:$Q$29,MATCH(E527,Cost_Components!$A$2:$A$29,0)),"")</f>
        <v>2023</v>
      </c>
      <c r="V527" s="30">
        <f>1/(1+Calculation_Assumptions!$B$5)^(B527-Calculation_Assumptions!$B$2)</f>
        <v>0.86260878438416411</v>
      </c>
      <c r="W527" s="23">
        <f t="shared" si="86"/>
        <v>7882638.8168995222</v>
      </c>
      <c r="X527" s="23">
        <f t="shared" si="87"/>
        <v>10766617.871263264</v>
      </c>
      <c r="Y527" s="23">
        <f t="shared" si="88"/>
        <v>2883979.0543637411</v>
      </c>
      <c r="Z527" s="17">
        <f>IFERROR(INDEX(Cost_Components!$T$2:$T$29,MATCH(E527,Cost_Components!$A$2:$A$29,0)),"")</f>
        <v>0.8</v>
      </c>
      <c r="AA527" s="26">
        <f>IFERROR(INDEX(Cost_Components!$U$2:$U$29,MATCH(E527,Cost_Components!$A$2:$A$29,0)),"")</f>
        <v>2025</v>
      </c>
      <c r="AB527" s="26">
        <f>IFERROR(INDEX(Cost_Components!$V$2:$V$29,MATCH(E527,Cost_Components!$A$2:$A$29,0)),"")</f>
        <v>2050</v>
      </c>
      <c r="AC527" s="26">
        <f>IFERROR(INDEX(Cost_Components!$M$2:$M$29,MATCH(E527,Cost_Components!$A$2:$A$29,0)),"")</f>
        <v>30</v>
      </c>
      <c r="AD527" s="26">
        <f>IFERROR(INDEX(Cost_Components!$N$2:$N$29,MATCH(E527,Cost_Components!$A$2:$A$29,0)),"")</f>
        <v>95</v>
      </c>
      <c r="AE527" s="16" t="str">
        <f>IFERROR(INDEX(Cost_Components!$O$2:$O$29,MATCH(E527,Cost_Components!$A$2:$A$29,0)),"")</f>
        <v>Both</v>
      </c>
      <c r="AF527" s="11">
        <v>908533.16172623599</v>
      </c>
      <c r="AG527" s="11">
        <v>907801.20613625995</v>
      </c>
      <c r="AH527" s="23">
        <f t="shared" si="89"/>
        <v>1</v>
      </c>
    </row>
    <row r="528" spans="1:34" hidden="1">
      <c r="A528" t="s">
        <v>262</v>
      </c>
      <c r="B528" s="20">
        <v>2031</v>
      </c>
      <c r="C528" t="s">
        <v>262</v>
      </c>
      <c r="D528" t="s">
        <v>218</v>
      </c>
      <c r="E528" s="22" t="s">
        <v>354</v>
      </c>
      <c r="F528" s="22" t="s">
        <v>355</v>
      </c>
      <c r="G528" s="22" t="s">
        <v>263</v>
      </c>
      <c r="H528" s="22" t="s">
        <v>237</v>
      </c>
      <c r="I528" s="22" t="s">
        <v>309</v>
      </c>
      <c r="J528" s="17">
        <f>IFERROR(INDEX(Cost_Components!$K$2:$K$29,MATCH(E528,Cost_Components!$A$2:$A$29,0)),"")</f>
        <v>0.5</v>
      </c>
      <c r="K528" s="17">
        <f t="shared" si="80"/>
        <v>0.44192307692307692</v>
      </c>
      <c r="L528" s="17">
        <f>IFERROR(INDEX(Cost_Components!$S$2:$S$29,MATCH(E528,Cost_Components!$A$2:$A$29,0)),"")</f>
        <v>0.31</v>
      </c>
      <c r="M528" s="28">
        <f>IFERROR(INDEX(Cost_Components!$L$2:$L$29,MATCH(E528,Cost_Components!$A$2:$A$29,0)),"")</f>
        <v>1</v>
      </c>
      <c r="N528" s="29">
        <f>IFERROR(INDEX(Cost_Components!$P$2:$P$29,MATCH(E528,Cost_Components!$A$2:$A$29,0)),"")</f>
        <v>64.94344126</v>
      </c>
      <c r="O528" s="23">
        <f t="shared" si="81"/>
        <v>458537.76917116198</v>
      </c>
      <c r="P528" s="23">
        <f t="shared" si="82"/>
        <v>458082.60524368449</v>
      </c>
      <c r="Q528" s="23">
        <f t="shared" si="83"/>
        <v>9222332.8374200072</v>
      </c>
      <c r="R528" s="23">
        <f t="shared" si="84"/>
        <v>13160036.445626907</v>
      </c>
      <c r="S528" s="23">
        <f t="shared" si="85"/>
        <v>3937703.6082068998</v>
      </c>
      <c r="T528" s="16">
        <f>IFERROR(INDEX(Cost_Components!$R$2:$R$29,MATCH(E528,Cost_Components!$A$2:$A$29,0)),"")</f>
        <v>1</v>
      </c>
      <c r="U528" s="26">
        <f>IFERROR(INDEX(Cost_Components!$Q$2:$Q$29,MATCH(E528,Cost_Components!$A$2:$A$29,0)),"")</f>
        <v>2023</v>
      </c>
      <c r="V528" s="30">
        <f>1/(1+Calculation_Assumptions!$B$5)^(B528-Calculation_Assumptions!$B$2)</f>
        <v>0.83748425668365445</v>
      </c>
      <c r="W528" s="23">
        <f t="shared" si="86"/>
        <v>7723558.5612359522</v>
      </c>
      <c r="X528" s="23">
        <f t="shared" si="87"/>
        <v>11021323.340595651</v>
      </c>
      <c r="Y528" s="23">
        <f t="shared" si="88"/>
        <v>3297764.7793596997</v>
      </c>
      <c r="Z528" s="17">
        <f>IFERROR(INDEX(Cost_Components!$T$2:$T$29,MATCH(E528,Cost_Components!$A$2:$A$29,0)),"")</f>
        <v>0.8</v>
      </c>
      <c r="AA528" s="26">
        <f>IFERROR(INDEX(Cost_Components!$U$2:$U$29,MATCH(E528,Cost_Components!$A$2:$A$29,0)),"")</f>
        <v>2025</v>
      </c>
      <c r="AB528" s="26">
        <f>IFERROR(INDEX(Cost_Components!$V$2:$V$29,MATCH(E528,Cost_Components!$A$2:$A$29,0)),"")</f>
        <v>2050</v>
      </c>
      <c r="AC528" s="26">
        <f>IFERROR(INDEX(Cost_Components!$M$2:$M$29,MATCH(E528,Cost_Components!$A$2:$A$29,0)),"")</f>
        <v>30</v>
      </c>
      <c r="AD528" s="26">
        <f>IFERROR(INDEX(Cost_Components!$N$2:$N$29,MATCH(E528,Cost_Components!$A$2:$A$29,0)),"")</f>
        <v>95</v>
      </c>
      <c r="AE528" s="16" t="str">
        <f>IFERROR(INDEX(Cost_Components!$O$2:$O$29,MATCH(E528,Cost_Components!$A$2:$A$29,0)),"")</f>
        <v>Both</v>
      </c>
      <c r="AF528" s="11">
        <v>917075.53834232397</v>
      </c>
      <c r="AG528" s="11">
        <v>916165.21048736898</v>
      </c>
      <c r="AH528" s="23">
        <f t="shared" si="89"/>
        <v>1</v>
      </c>
    </row>
    <row r="529" spans="1:34" hidden="1">
      <c r="A529" t="s">
        <v>262</v>
      </c>
      <c r="B529" s="20">
        <v>2032</v>
      </c>
      <c r="C529" t="s">
        <v>262</v>
      </c>
      <c r="D529" t="s">
        <v>218</v>
      </c>
      <c r="E529" s="22" t="s">
        <v>354</v>
      </c>
      <c r="F529" s="22" t="s">
        <v>355</v>
      </c>
      <c r="G529" s="22" t="s">
        <v>263</v>
      </c>
      <c r="H529" s="22" t="s">
        <v>237</v>
      </c>
      <c r="I529" s="22" t="s">
        <v>309</v>
      </c>
      <c r="J529" s="17">
        <f>IFERROR(INDEX(Cost_Components!$K$2:$K$29,MATCH(E529,Cost_Components!$A$2:$A$29,0)),"")</f>
        <v>0.5</v>
      </c>
      <c r="K529" s="17">
        <f t="shared" si="80"/>
        <v>0.46076923076923082</v>
      </c>
      <c r="L529" s="17">
        <f>IFERROR(INDEX(Cost_Components!$S$2:$S$29,MATCH(E529,Cost_Components!$A$2:$A$29,0)),"")</f>
        <v>0.31</v>
      </c>
      <c r="M529" s="28">
        <f>IFERROR(INDEX(Cost_Components!$L$2:$L$29,MATCH(E529,Cost_Components!$A$2:$A$29,0)),"")</f>
        <v>1</v>
      </c>
      <c r="N529" s="29">
        <f>IFERROR(INDEX(Cost_Components!$P$2:$P$29,MATCH(E529,Cost_Components!$A$2:$A$29,0)),"")</f>
        <v>64.94344126</v>
      </c>
      <c r="O529" s="23">
        <f t="shared" si="81"/>
        <v>463779.75232925499</v>
      </c>
      <c r="P529" s="23">
        <f t="shared" si="82"/>
        <v>463229.44215423299</v>
      </c>
      <c r="Q529" s="23">
        <f t="shared" si="83"/>
        <v>9325951.3605982587</v>
      </c>
      <c r="R529" s="23">
        <f t="shared" si="84"/>
        <v>13878117.237446479</v>
      </c>
      <c r="S529" s="23">
        <f t="shared" si="85"/>
        <v>4552165.8768482208</v>
      </c>
      <c r="T529" s="16">
        <f>IFERROR(INDEX(Cost_Components!$R$2:$R$29,MATCH(E529,Cost_Components!$A$2:$A$29,0)),"")</f>
        <v>1</v>
      </c>
      <c r="U529" s="26">
        <f>IFERROR(INDEX(Cost_Components!$Q$2:$Q$29,MATCH(E529,Cost_Components!$A$2:$A$29,0)),"")</f>
        <v>2023</v>
      </c>
      <c r="V529" s="30">
        <f>1/(1+Calculation_Assumptions!$B$5)^(B529-Calculation_Assumptions!$B$2)</f>
        <v>0.81309151134335378</v>
      </c>
      <c r="W529" s="23">
        <f t="shared" si="86"/>
        <v>7582851.886503445</v>
      </c>
      <c r="X529" s="23">
        <f t="shared" si="87"/>
        <v>11284179.319195608</v>
      </c>
      <c r="Y529" s="23">
        <f t="shared" si="88"/>
        <v>3701327.4326921632</v>
      </c>
      <c r="Z529" s="17">
        <f>IFERROR(INDEX(Cost_Components!$T$2:$T$29,MATCH(E529,Cost_Components!$A$2:$A$29,0)),"")</f>
        <v>0.8</v>
      </c>
      <c r="AA529" s="26">
        <f>IFERROR(INDEX(Cost_Components!$U$2:$U$29,MATCH(E529,Cost_Components!$A$2:$A$29,0)),"")</f>
        <v>2025</v>
      </c>
      <c r="AB529" s="26">
        <f>IFERROR(INDEX(Cost_Components!$V$2:$V$29,MATCH(E529,Cost_Components!$A$2:$A$29,0)),"")</f>
        <v>2050</v>
      </c>
      <c r="AC529" s="26">
        <f>IFERROR(INDEX(Cost_Components!$M$2:$M$29,MATCH(E529,Cost_Components!$A$2:$A$29,0)),"")</f>
        <v>30</v>
      </c>
      <c r="AD529" s="26">
        <f>IFERROR(INDEX(Cost_Components!$N$2:$N$29,MATCH(E529,Cost_Components!$A$2:$A$29,0)),"")</f>
        <v>95</v>
      </c>
      <c r="AE529" s="16" t="str">
        <f>IFERROR(INDEX(Cost_Components!$O$2:$O$29,MATCH(E529,Cost_Components!$A$2:$A$29,0)),"")</f>
        <v>Both</v>
      </c>
      <c r="AF529" s="11">
        <v>927559.50465850998</v>
      </c>
      <c r="AG529" s="11">
        <v>926458.88430846599</v>
      </c>
      <c r="AH529" s="23">
        <f t="shared" si="89"/>
        <v>1</v>
      </c>
    </row>
    <row r="530" spans="1:34" hidden="1">
      <c r="A530" t="s">
        <v>262</v>
      </c>
      <c r="B530" s="20">
        <v>2033</v>
      </c>
      <c r="C530" t="s">
        <v>262</v>
      </c>
      <c r="D530" t="s">
        <v>218</v>
      </c>
      <c r="E530" s="22" t="s">
        <v>354</v>
      </c>
      <c r="F530" s="22" t="s">
        <v>355</v>
      </c>
      <c r="G530" s="22" t="s">
        <v>263</v>
      </c>
      <c r="H530" s="22" t="s">
        <v>237</v>
      </c>
      <c r="I530" s="22" t="s">
        <v>309</v>
      </c>
      <c r="J530" s="17">
        <f>IFERROR(INDEX(Cost_Components!$K$2:$K$29,MATCH(E530,Cost_Components!$A$2:$A$29,0)),"")</f>
        <v>0.5</v>
      </c>
      <c r="K530" s="17">
        <f t="shared" si="80"/>
        <v>0.47961538461538467</v>
      </c>
      <c r="L530" s="17">
        <f>IFERROR(INDEX(Cost_Components!$S$2:$S$29,MATCH(E530,Cost_Components!$A$2:$A$29,0)),"")</f>
        <v>0.31</v>
      </c>
      <c r="M530" s="28">
        <f>IFERROR(INDEX(Cost_Components!$L$2:$L$29,MATCH(E530,Cost_Components!$A$2:$A$29,0)),"")</f>
        <v>1</v>
      </c>
      <c r="N530" s="29">
        <f>IFERROR(INDEX(Cost_Components!$P$2:$P$29,MATCH(E530,Cost_Components!$A$2:$A$29,0)),"")</f>
        <v>64.94344126</v>
      </c>
      <c r="O530" s="23">
        <f t="shared" si="81"/>
        <v>469817.50236703252</v>
      </c>
      <c r="P530" s="23">
        <f t="shared" si="82"/>
        <v>469166.48752473952</v>
      </c>
      <c r="Q530" s="23">
        <f t="shared" si="83"/>
        <v>9445478.7293542679</v>
      </c>
      <c r="R530" s="23">
        <f t="shared" si="84"/>
        <v>14633816.15913959</v>
      </c>
      <c r="S530" s="23">
        <f t="shared" si="85"/>
        <v>5188337.4297853224</v>
      </c>
      <c r="T530" s="16">
        <f>IFERROR(INDEX(Cost_Components!$R$2:$R$29,MATCH(E530,Cost_Components!$A$2:$A$29,0)),"")</f>
        <v>1</v>
      </c>
      <c r="U530" s="26">
        <f>IFERROR(INDEX(Cost_Components!$Q$2:$Q$29,MATCH(E530,Cost_Components!$A$2:$A$29,0)),"")</f>
        <v>2023</v>
      </c>
      <c r="V530" s="30">
        <f>1/(1+Calculation_Assumptions!$B$5)^(B530-Calculation_Assumptions!$B$2)</f>
        <v>0.78940923431393573</v>
      </c>
      <c r="W530" s="23">
        <f t="shared" si="86"/>
        <v>7456348.1314681191</v>
      </c>
      <c r="X530" s="23">
        <f t="shared" si="87"/>
        <v>11552069.609277284</v>
      </c>
      <c r="Y530" s="23">
        <f t="shared" si="88"/>
        <v>4095721.4778091647</v>
      </c>
      <c r="Z530" s="17">
        <f>IFERROR(INDEX(Cost_Components!$T$2:$T$29,MATCH(E530,Cost_Components!$A$2:$A$29,0)),"")</f>
        <v>0.8</v>
      </c>
      <c r="AA530" s="26">
        <f>IFERROR(INDEX(Cost_Components!$U$2:$U$29,MATCH(E530,Cost_Components!$A$2:$A$29,0)),"")</f>
        <v>2025</v>
      </c>
      <c r="AB530" s="26">
        <f>IFERROR(INDEX(Cost_Components!$V$2:$V$29,MATCH(E530,Cost_Components!$A$2:$A$29,0)),"")</f>
        <v>2050</v>
      </c>
      <c r="AC530" s="26">
        <f>IFERROR(INDEX(Cost_Components!$M$2:$M$29,MATCH(E530,Cost_Components!$A$2:$A$29,0)),"")</f>
        <v>30</v>
      </c>
      <c r="AD530" s="26">
        <f>IFERROR(INDEX(Cost_Components!$N$2:$N$29,MATCH(E530,Cost_Components!$A$2:$A$29,0)),"")</f>
        <v>95</v>
      </c>
      <c r="AE530" s="16" t="str">
        <f>IFERROR(INDEX(Cost_Components!$O$2:$O$29,MATCH(E530,Cost_Components!$A$2:$A$29,0)),"")</f>
        <v>Both</v>
      </c>
      <c r="AF530" s="11">
        <v>939635.00473406503</v>
      </c>
      <c r="AG530" s="11">
        <v>938332.97504947905</v>
      </c>
      <c r="AH530" s="23">
        <f t="shared" si="89"/>
        <v>1</v>
      </c>
    </row>
    <row r="531" spans="1:34" hidden="1">
      <c r="A531" t="s">
        <v>262</v>
      </c>
      <c r="B531" s="20">
        <v>2034</v>
      </c>
      <c r="C531" t="s">
        <v>262</v>
      </c>
      <c r="D531" t="s">
        <v>218</v>
      </c>
      <c r="E531" s="22" t="s">
        <v>354</v>
      </c>
      <c r="F531" s="22" t="s">
        <v>355</v>
      </c>
      <c r="G531" s="22" t="s">
        <v>263</v>
      </c>
      <c r="H531" s="22" t="s">
        <v>237</v>
      </c>
      <c r="I531" s="22" t="s">
        <v>309</v>
      </c>
      <c r="J531" s="17">
        <f>IFERROR(INDEX(Cost_Components!$K$2:$K$29,MATCH(E531,Cost_Components!$A$2:$A$29,0)),"")</f>
        <v>0.5</v>
      </c>
      <c r="K531" s="17">
        <f t="shared" si="80"/>
        <v>0.49846153846153851</v>
      </c>
      <c r="L531" s="17">
        <f>IFERROR(INDEX(Cost_Components!$S$2:$S$29,MATCH(E531,Cost_Components!$A$2:$A$29,0)),"")</f>
        <v>0.31</v>
      </c>
      <c r="M531" s="28">
        <f>IFERROR(INDEX(Cost_Components!$L$2:$L$29,MATCH(E531,Cost_Components!$A$2:$A$29,0)),"")</f>
        <v>1</v>
      </c>
      <c r="N531" s="29">
        <f>IFERROR(INDEX(Cost_Components!$P$2:$P$29,MATCH(E531,Cost_Components!$A$2:$A$29,0)),"")</f>
        <v>64.94344126</v>
      </c>
      <c r="O531" s="23">
        <f t="shared" si="81"/>
        <v>476503.62470078998</v>
      </c>
      <c r="P531" s="23">
        <f t="shared" si="82"/>
        <v>475746.46869984799</v>
      </c>
      <c r="Q531" s="23">
        <f t="shared" si="83"/>
        <v>9577949.9818449114</v>
      </c>
      <c r="R531" s="23">
        <f t="shared" si="84"/>
        <v>15425283.680218833</v>
      </c>
      <c r="S531" s="23">
        <f t="shared" si="85"/>
        <v>5847333.6983739212</v>
      </c>
      <c r="T531" s="16">
        <f>IFERROR(INDEX(Cost_Components!$R$2:$R$29,MATCH(E531,Cost_Components!$A$2:$A$29,0)),"")</f>
        <v>1</v>
      </c>
      <c r="U531" s="26">
        <f>IFERROR(INDEX(Cost_Components!$Q$2:$Q$29,MATCH(E531,Cost_Components!$A$2:$A$29,0)),"")</f>
        <v>2023</v>
      </c>
      <c r="V531" s="30">
        <f>1/(1+Calculation_Assumptions!$B$5)^(B531-Calculation_Assumptions!$B$2)</f>
        <v>0.76641673234362695</v>
      </c>
      <c r="W531" s="23">
        <f t="shared" si="86"/>
        <v>7340701.127636278</v>
      </c>
      <c r="X531" s="23">
        <f t="shared" si="87"/>
        <v>11822195.513666794</v>
      </c>
      <c r="Y531" s="23">
        <f t="shared" si="88"/>
        <v>4481494.3860305157</v>
      </c>
      <c r="Z531" s="17">
        <f>IFERROR(INDEX(Cost_Components!$T$2:$T$29,MATCH(E531,Cost_Components!$A$2:$A$29,0)),"")</f>
        <v>0.8</v>
      </c>
      <c r="AA531" s="26">
        <f>IFERROR(INDEX(Cost_Components!$U$2:$U$29,MATCH(E531,Cost_Components!$A$2:$A$29,0)),"")</f>
        <v>2025</v>
      </c>
      <c r="AB531" s="26">
        <f>IFERROR(INDEX(Cost_Components!$V$2:$V$29,MATCH(E531,Cost_Components!$A$2:$A$29,0)),"")</f>
        <v>2050</v>
      </c>
      <c r="AC531" s="26">
        <f>IFERROR(INDEX(Cost_Components!$M$2:$M$29,MATCH(E531,Cost_Components!$A$2:$A$29,0)),"")</f>
        <v>30</v>
      </c>
      <c r="AD531" s="26">
        <f>IFERROR(INDEX(Cost_Components!$N$2:$N$29,MATCH(E531,Cost_Components!$A$2:$A$29,0)),"")</f>
        <v>95</v>
      </c>
      <c r="AE531" s="16" t="str">
        <f>IFERROR(INDEX(Cost_Components!$O$2:$O$29,MATCH(E531,Cost_Components!$A$2:$A$29,0)),"")</f>
        <v>Both</v>
      </c>
      <c r="AF531" s="11">
        <v>953007.24940157996</v>
      </c>
      <c r="AG531" s="11">
        <v>951492.93739969598</v>
      </c>
      <c r="AH531" s="23">
        <f t="shared" si="89"/>
        <v>1</v>
      </c>
    </row>
    <row r="532" spans="1:34" hidden="1">
      <c r="A532" t="s">
        <v>262</v>
      </c>
      <c r="B532" s="20">
        <v>2035</v>
      </c>
      <c r="C532" t="s">
        <v>262</v>
      </c>
      <c r="D532" t="s">
        <v>218</v>
      </c>
      <c r="E532" s="22" t="s">
        <v>354</v>
      </c>
      <c r="F532" s="22" t="s">
        <v>355</v>
      </c>
      <c r="G532" s="22" t="s">
        <v>263</v>
      </c>
      <c r="H532" s="22" t="s">
        <v>237</v>
      </c>
      <c r="I532" s="22" t="s">
        <v>309</v>
      </c>
      <c r="J532" s="17">
        <f>IFERROR(INDEX(Cost_Components!$K$2:$K$29,MATCH(E532,Cost_Components!$A$2:$A$29,0)),"")</f>
        <v>0.5</v>
      </c>
      <c r="K532" s="17">
        <f t="shared" si="80"/>
        <v>0.51730769230769236</v>
      </c>
      <c r="L532" s="17">
        <f>IFERROR(INDEX(Cost_Components!$S$2:$S$29,MATCH(E532,Cost_Components!$A$2:$A$29,0)),"")</f>
        <v>0.31</v>
      </c>
      <c r="M532" s="28">
        <f>IFERROR(INDEX(Cost_Components!$L$2:$L$29,MATCH(E532,Cost_Components!$A$2:$A$29,0)),"")</f>
        <v>1</v>
      </c>
      <c r="N532" s="29">
        <f>IFERROR(INDEX(Cost_Components!$P$2:$P$29,MATCH(E532,Cost_Components!$A$2:$A$29,0)),"")</f>
        <v>64.94344126</v>
      </c>
      <c r="O532" s="23">
        <f t="shared" si="81"/>
        <v>483777.30550535402</v>
      </c>
      <c r="P532" s="23">
        <f t="shared" si="82"/>
        <v>482908.792004366</v>
      </c>
      <c r="Q532" s="23">
        <f t="shared" si="83"/>
        <v>9722145.21791666</v>
      </c>
      <c r="R532" s="23">
        <f t="shared" si="84"/>
        <v>16252857.409979157</v>
      </c>
      <c r="S532" s="23">
        <f t="shared" si="85"/>
        <v>6530712.1920624971</v>
      </c>
      <c r="T532" s="16">
        <f>IFERROR(INDEX(Cost_Components!$R$2:$R$29,MATCH(E532,Cost_Components!$A$2:$A$29,0)),"")</f>
        <v>1</v>
      </c>
      <c r="U532" s="26">
        <f>IFERROR(INDEX(Cost_Components!$Q$2:$Q$29,MATCH(E532,Cost_Components!$A$2:$A$29,0)),"")</f>
        <v>2023</v>
      </c>
      <c r="V532" s="30">
        <f>1/(1+Calculation_Assumptions!$B$5)^(B532-Calculation_Assumptions!$B$2)</f>
        <v>0.74409391489672516</v>
      </c>
      <c r="W532" s="23">
        <f t="shared" si="86"/>
        <v>7234189.0963940825</v>
      </c>
      <c r="X532" s="23">
        <f t="shared" si="87"/>
        <v>12093652.298449639</v>
      </c>
      <c r="Y532" s="23">
        <f t="shared" si="88"/>
        <v>4859463.2020555576</v>
      </c>
      <c r="Z532" s="17">
        <f>IFERROR(INDEX(Cost_Components!$T$2:$T$29,MATCH(E532,Cost_Components!$A$2:$A$29,0)),"")</f>
        <v>0.8</v>
      </c>
      <c r="AA532" s="26">
        <f>IFERROR(INDEX(Cost_Components!$U$2:$U$29,MATCH(E532,Cost_Components!$A$2:$A$29,0)),"")</f>
        <v>2025</v>
      </c>
      <c r="AB532" s="26">
        <f>IFERROR(INDEX(Cost_Components!$V$2:$V$29,MATCH(E532,Cost_Components!$A$2:$A$29,0)),"")</f>
        <v>2050</v>
      </c>
      <c r="AC532" s="26">
        <f>IFERROR(INDEX(Cost_Components!$M$2:$M$29,MATCH(E532,Cost_Components!$A$2:$A$29,0)),"")</f>
        <v>30</v>
      </c>
      <c r="AD532" s="26">
        <f>IFERROR(INDEX(Cost_Components!$N$2:$N$29,MATCH(E532,Cost_Components!$A$2:$A$29,0)),"")</f>
        <v>95</v>
      </c>
      <c r="AE532" s="16" t="str">
        <f>IFERROR(INDEX(Cost_Components!$O$2:$O$29,MATCH(E532,Cost_Components!$A$2:$A$29,0)),"")</f>
        <v>Both</v>
      </c>
      <c r="AF532" s="11">
        <v>967554.61101070803</v>
      </c>
      <c r="AG532" s="11">
        <v>965817.584008732</v>
      </c>
      <c r="AH532" s="23">
        <f t="shared" si="89"/>
        <v>1</v>
      </c>
    </row>
    <row r="533" spans="1:34" hidden="1">
      <c r="A533" t="s">
        <v>262</v>
      </c>
      <c r="B533" s="20">
        <v>2036</v>
      </c>
      <c r="C533" t="s">
        <v>262</v>
      </c>
      <c r="D533" t="s">
        <v>218</v>
      </c>
      <c r="E533" s="22" t="s">
        <v>354</v>
      </c>
      <c r="F533" s="22" t="s">
        <v>355</v>
      </c>
      <c r="G533" s="22" t="s">
        <v>263</v>
      </c>
      <c r="H533" s="22" t="s">
        <v>237</v>
      </c>
      <c r="I533" s="22" t="s">
        <v>309</v>
      </c>
      <c r="J533" s="17">
        <f>IFERROR(INDEX(Cost_Components!$K$2:$K$29,MATCH(E533,Cost_Components!$A$2:$A$29,0)),"")</f>
        <v>0.5</v>
      </c>
      <c r="K533" s="17">
        <f t="shared" si="80"/>
        <v>0.5361538461538462</v>
      </c>
      <c r="L533" s="17">
        <f>IFERROR(INDEX(Cost_Components!$S$2:$S$29,MATCH(E533,Cost_Components!$A$2:$A$29,0)),"")</f>
        <v>0.31</v>
      </c>
      <c r="M533" s="28">
        <f>IFERROR(INDEX(Cost_Components!$L$2:$L$29,MATCH(E533,Cost_Components!$A$2:$A$29,0)),"")</f>
        <v>1</v>
      </c>
      <c r="N533" s="29">
        <f>IFERROR(INDEX(Cost_Components!$P$2:$P$29,MATCH(E533,Cost_Components!$A$2:$A$29,0)),"")</f>
        <v>64.94344126</v>
      </c>
      <c r="O533" s="23">
        <f t="shared" si="81"/>
        <v>491523.758486595</v>
      </c>
      <c r="P533" s="23">
        <f t="shared" si="82"/>
        <v>490538.84685217898</v>
      </c>
      <c r="Q533" s="23">
        <f t="shared" si="83"/>
        <v>9875757.0437507126</v>
      </c>
      <c r="R533" s="23">
        <f t="shared" si="84"/>
        <v>17114697.925389633</v>
      </c>
      <c r="S533" s="23">
        <f t="shared" si="85"/>
        <v>7238940.8816389199</v>
      </c>
      <c r="T533" s="16">
        <f>IFERROR(INDEX(Cost_Components!$R$2:$R$29,MATCH(E533,Cost_Components!$A$2:$A$29,0)),"")</f>
        <v>1</v>
      </c>
      <c r="U533" s="26">
        <f>IFERROR(INDEX(Cost_Components!$Q$2:$Q$29,MATCH(E533,Cost_Components!$A$2:$A$29,0)),"")</f>
        <v>2023</v>
      </c>
      <c r="V533" s="30">
        <f>1/(1+Calculation_Assumptions!$B$5)^(B533-Calculation_Assumptions!$B$2)</f>
        <v>0.72242127659876232</v>
      </c>
      <c r="W533" s="23">
        <f t="shared" si="86"/>
        <v>7134457.0109256087</v>
      </c>
      <c r="X533" s="23">
        <f t="shared" si="87"/>
        <v>12364021.923862167</v>
      </c>
      <c r="Y533" s="23">
        <f t="shared" si="88"/>
        <v>5229564.9129365589</v>
      </c>
      <c r="Z533" s="17">
        <f>IFERROR(INDEX(Cost_Components!$T$2:$T$29,MATCH(E533,Cost_Components!$A$2:$A$29,0)),"")</f>
        <v>0.8</v>
      </c>
      <c r="AA533" s="26">
        <f>IFERROR(INDEX(Cost_Components!$U$2:$U$29,MATCH(E533,Cost_Components!$A$2:$A$29,0)),"")</f>
        <v>2025</v>
      </c>
      <c r="AB533" s="26">
        <f>IFERROR(INDEX(Cost_Components!$V$2:$V$29,MATCH(E533,Cost_Components!$A$2:$A$29,0)),"")</f>
        <v>2050</v>
      </c>
      <c r="AC533" s="26">
        <f>IFERROR(INDEX(Cost_Components!$M$2:$M$29,MATCH(E533,Cost_Components!$A$2:$A$29,0)),"")</f>
        <v>30</v>
      </c>
      <c r="AD533" s="26">
        <f>IFERROR(INDEX(Cost_Components!$N$2:$N$29,MATCH(E533,Cost_Components!$A$2:$A$29,0)),"")</f>
        <v>95</v>
      </c>
      <c r="AE533" s="16" t="str">
        <f>IFERROR(INDEX(Cost_Components!$O$2:$O$29,MATCH(E533,Cost_Components!$A$2:$A$29,0)),"")</f>
        <v>Both</v>
      </c>
      <c r="AF533" s="11">
        <v>983047.51697319001</v>
      </c>
      <c r="AG533" s="11">
        <v>981077.69370435795</v>
      </c>
      <c r="AH533" s="23">
        <f t="shared" si="89"/>
        <v>1</v>
      </c>
    </row>
    <row r="534" spans="1:34" hidden="1">
      <c r="A534" t="s">
        <v>262</v>
      </c>
      <c r="B534" s="20">
        <v>2037</v>
      </c>
      <c r="C534" t="s">
        <v>262</v>
      </c>
      <c r="D534" t="s">
        <v>218</v>
      </c>
      <c r="E534" s="22" t="s">
        <v>354</v>
      </c>
      <c r="F534" s="22" t="s">
        <v>355</v>
      </c>
      <c r="G534" s="22" t="s">
        <v>263</v>
      </c>
      <c r="H534" s="22" t="s">
        <v>237</v>
      </c>
      <c r="I534" s="22" t="s">
        <v>309</v>
      </c>
      <c r="J534" s="17">
        <f>IFERROR(INDEX(Cost_Components!$K$2:$K$29,MATCH(E534,Cost_Components!$A$2:$A$29,0)),"")</f>
        <v>0.5</v>
      </c>
      <c r="K534" s="17">
        <f t="shared" si="80"/>
        <v>0.55500000000000005</v>
      </c>
      <c r="L534" s="17">
        <f>IFERROR(INDEX(Cost_Components!$S$2:$S$29,MATCH(E534,Cost_Components!$A$2:$A$29,0)),"")</f>
        <v>0.31</v>
      </c>
      <c r="M534" s="28">
        <f>IFERROR(INDEX(Cost_Components!$L$2:$L$29,MATCH(E534,Cost_Components!$A$2:$A$29,0)),"")</f>
        <v>1</v>
      </c>
      <c r="N534" s="29">
        <f>IFERROR(INDEX(Cost_Components!$P$2:$P$29,MATCH(E534,Cost_Components!$A$2:$A$29,0)),"")</f>
        <v>64.94344126</v>
      </c>
      <c r="O534" s="23">
        <f t="shared" si="81"/>
        <v>499675.683788013</v>
      </c>
      <c r="P534" s="23">
        <f t="shared" si="82"/>
        <v>498569.64024215902</v>
      </c>
      <c r="Q534" s="23">
        <f t="shared" si="83"/>
        <v>10037436.724976655</v>
      </c>
      <c r="R534" s="23">
        <f t="shared" si="84"/>
        <v>18010115.422621123</v>
      </c>
      <c r="S534" s="23">
        <f t="shared" si="85"/>
        <v>7972678.6976444684</v>
      </c>
      <c r="T534" s="16">
        <f>IFERROR(INDEX(Cost_Components!$R$2:$R$29,MATCH(E534,Cost_Components!$A$2:$A$29,0)),"")</f>
        <v>1</v>
      </c>
      <c r="U534" s="26">
        <f>IFERROR(INDEX(Cost_Components!$Q$2:$Q$29,MATCH(E534,Cost_Components!$A$2:$A$29,0)),"")</f>
        <v>2023</v>
      </c>
      <c r="V534" s="30">
        <f>1/(1+Calculation_Assumptions!$B$5)^(B534-Calculation_Assumptions!$B$2)</f>
        <v>0.70137988019297326</v>
      </c>
      <c r="W534" s="23">
        <f t="shared" si="86"/>
        <v>7040056.1676086765</v>
      </c>
      <c r="X534" s="23">
        <f t="shared" si="87"/>
        <v>12631932.597379623</v>
      </c>
      <c r="Y534" s="23">
        <f t="shared" si="88"/>
        <v>5591876.4297709474</v>
      </c>
      <c r="Z534" s="17">
        <f>IFERROR(INDEX(Cost_Components!$T$2:$T$29,MATCH(E534,Cost_Components!$A$2:$A$29,0)),"")</f>
        <v>0.8</v>
      </c>
      <c r="AA534" s="26">
        <f>IFERROR(INDEX(Cost_Components!$U$2:$U$29,MATCH(E534,Cost_Components!$A$2:$A$29,0)),"")</f>
        <v>2025</v>
      </c>
      <c r="AB534" s="26">
        <f>IFERROR(INDEX(Cost_Components!$V$2:$V$29,MATCH(E534,Cost_Components!$A$2:$A$29,0)),"")</f>
        <v>2050</v>
      </c>
      <c r="AC534" s="26">
        <f>IFERROR(INDEX(Cost_Components!$M$2:$M$29,MATCH(E534,Cost_Components!$A$2:$A$29,0)),"")</f>
        <v>30</v>
      </c>
      <c r="AD534" s="26">
        <f>IFERROR(INDEX(Cost_Components!$N$2:$N$29,MATCH(E534,Cost_Components!$A$2:$A$29,0)),"")</f>
        <v>95</v>
      </c>
      <c r="AE534" s="16" t="str">
        <f>IFERROR(INDEX(Cost_Components!$O$2:$O$29,MATCH(E534,Cost_Components!$A$2:$A$29,0)),"")</f>
        <v>Both</v>
      </c>
      <c r="AF534" s="11">
        <v>999351.36757602601</v>
      </c>
      <c r="AG534" s="11">
        <v>997139.28048431803</v>
      </c>
      <c r="AH534" s="23">
        <f t="shared" si="89"/>
        <v>1</v>
      </c>
    </row>
    <row r="535" spans="1:34" hidden="1">
      <c r="A535" t="s">
        <v>262</v>
      </c>
      <c r="B535" s="20">
        <v>2038</v>
      </c>
      <c r="C535" t="s">
        <v>262</v>
      </c>
      <c r="D535" t="s">
        <v>218</v>
      </c>
      <c r="E535" s="22" t="s">
        <v>354</v>
      </c>
      <c r="F535" s="22" t="s">
        <v>355</v>
      </c>
      <c r="G535" s="22" t="s">
        <v>263</v>
      </c>
      <c r="H535" s="22" t="s">
        <v>237</v>
      </c>
      <c r="I535" s="22" t="s">
        <v>309</v>
      </c>
      <c r="J535" s="17">
        <f>IFERROR(INDEX(Cost_Components!$K$2:$K$29,MATCH(E535,Cost_Components!$A$2:$A$29,0)),"")</f>
        <v>0.5</v>
      </c>
      <c r="K535" s="17">
        <f t="shared" si="80"/>
        <v>0.57384615384615389</v>
      </c>
      <c r="L535" s="17">
        <f>IFERROR(INDEX(Cost_Components!$S$2:$S$29,MATCH(E535,Cost_Components!$A$2:$A$29,0)),"")</f>
        <v>0.31</v>
      </c>
      <c r="M535" s="28">
        <f>IFERROR(INDEX(Cost_Components!$L$2:$L$29,MATCH(E535,Cost_Components!$A$2:$A$29,0)),"")</f>
        <v>1</v>
      </c>
      <c r="N535" s="29">
        <f>IFERROR(INDEX(Cost_Components!$P$2:$P$29,MATCH(E535,Cost_Components!$A$2:$A$29,0)),"")</f>
        <v>64.94344126</v>
      </c>
      <c r="O535" s="23">
        <f t="shared" si="81"/>
        <v>508146.04538758</v>
      </c>
      <c r="P535" s="23">
        <f t="shared" si="82"/>
        <v>506914.32541319501</v>
      </c>
      <c r="Q535" s="23">
        <f t="shared" si="83"/>
        <v>10205435.82206055</v>
      </c>
      <c r="R535" s="23">
        <f t="shared" si="84"/>
        <v>18937355.097074371</v>
      </c>
      <c r="S535" s="23">
        <f t="shared" si="85"/>
        <v>8731919.2750138212</v>
      </c>
      <c r="T535" s="16">
        <f>IFERROR(INDEX(Cost_Components!$R$2:$R$29,MATCH(E535,Cost_Components!$A$2:$A$29,0)),"")</f>
        <v>1</v>
      </c>
      <c r="U535" s="26">
        <f>IFERROR(INDEX(Cost_Components!$Q$2:$Q$29,MATCH(E535,Cost_Components!$A$2:$A$29,0)),"")</f>
        <v>2023</v>
      </c>
      <c r="V535" s="30">
        <f>1/(1+Calculation_Assumptions!$B$5)^(B535-Calculation_Assumptions!$B$2)</f>
        <v>0.68095133999317792</v>
      </c>
      <c r="W535" s="23">
        <f t="shared" si="86"/>
        <v>6949405.1982465107</v>
      </c>
      <c r="X535" s="23">
        <f t="shared" si="87"/>
        <v>12895417.32927943</v>
      </c>
      <c r="Y535" s="23">
        <f t="shared" si="88"/>
        <v>5946012.1310329204</v>
      </c>
      <c r="Z535" s="17">
        <f>IFERROR(INDEX(Cost_Components!$T$2:$T$29,MATCH(E535,Cost_Components!$A$2:$A$29,0)),"")</f>
        <v>0.8</v>
      </c>
      <c r="AA535" s="26">
        <f>IFERROR(INDEX(Cost_Components!$U$2:$U$29,MATCH(E535,Cost_Components!$A$2:$A$29,0)),"")</f>
        <v>2025</v>
      </c>
      <c r="AB535" s="26">
        <f>IFERROR(INDEX(Cost_Components!$V$2:$V$29,MATCH(E535,Cost_Components!$A$2:$A$29,0)),"")</f>
        <v>2050</v>
      </c>
      <c r="AC535" s="26">
        <f>IFERROR(INDEX(Cost_Components!$M$2:$M$29,MATCH(E535,Cost_Components!$A$2:$A$29,0)),"")</f>
        <v>30</v>
      </c>
      <c r="AD535" s="26">
        <f>IFERROR(INDEX(Cost_Components!$N$2:$N$29,MATCH(E535,Cost_Components!$A$2:$A$29,0)),"")</f>
        <v>95</v>
      </c>
      <c r="AE535" s="16" t="str">
        <f>IFERROR(INDEX(Cost_Components!$O$2:$O$29,MATCH(E535,Cost_Components!$A$2:$A$29,0)),"")</f>
        <v>Both</v>
      </c>
      <c r="AF535" s="11">
        <v>1016292.09077516</v>
      </c>
      <c r="AG535" s="11">
        <v>1013828.65082639</v>
      </c>
      <c r="AH535" s="23">
        <f t="shared" si="89"/>
        <v>1</v>
      </c>
    </row>
    <row r="536" spans="1:34" hidden="1">
      <c r="A536" t="s">
        <v>262</v>
      </c>
      <c r="B536" s="20">
        <v>2039</v>
      </c>
      <c r="C536" t="s">
        <v>262</v>
      </c>
      <c r="D536" t="s">
        <v>218</v>
      </c>
      <c r="E536" s="22" t="s">
        <v>354</v>
      </c>
      <c r="F536" s="22" t="s">
        <v>355</v>
      </c>
      <c r="G536" s="22" t="s">
        <v>263</v>
      </c>
      <c r="H536" s="22" t="s">
        <v>237</v>
      </c>
      <c r="I536" s="22" t="s">
        <v>309</v>
      </c>
      <c r="J536" s="17">
        <f>IFERROR(INDEX(Cost_Components!$K$2:$K$29,MATCH(E536,Cost_Components!$A$2:$A$29,0)),"")</f>
        <v>0.5</v>
      </c>
      <c r="K536" s="17">
        <f t="shared" si="80"/>
        <v>0.59269230769230763</v>
      </c>
      <c r="L536" s="17">
        <f>IFERROR(INDEX(Cost_Components!$S$2:$S$29,MATCH(E536,Cost_Components!$A$2:$A$29,0)),"")</f>
        <v>0.31</v>
      </c>
      <c r="M536" s="28">
        <f>IFERROR(INDEX(Cost_Components!$L$2:$L$29,MATCH(E536,Cost_Components!$A$2:$A$29,0)),"")</f>
        <v>1</v>
      </c>
      <c r="N536" s="29">
        <f>IFERROR(INDEX(Cost_Components!$P$2:$P$29,MATCH(E536,Cost_Components!$A$2:$A$29,0)),"")</f>
        <v>64.94344126</v>
      </c>
      <c r="O536" s="23">
        <f t="shared" si="81"/>
        <v>516823.35605503002</v>
      </c>
      <c r="P536" s="23">
        <f t="shared" si="82"/>
        <v>515461.52570180001</v>
      </c>
      <c r="Q536" s="23">
        <f t="shared" si="83"/>
        <v>10377512.048023496</v>
      </c>
      <c r="R536" s="23">
        <f t="shared" si="84"/>
        <v>19893294.875588402</v>
      </c>
      <c r="S536" s="23">
        <f t="shared" si="85"/>
        <v>9515782.8275649063</v>
      </c>
      <c r="T536" s="16">
        <f>IFERROR(INDEX(Cost_Components!$R$2:$R$29,MATCH(E536,Cost_Components!$A$2:$A$29,0)),"")</f>
        <v>1</v>
      </c>
      <c r="U536" s="26">
        <f>IFERROR(INDEX(Cost_Components!$Q$2:$Q$29,MATCH(E536,Cost_Components!$A$2:$A$29,0)),"")</f>
        <v>2023</v>
      </c>
      <c r="V536" s="30">
        <f>1/(1+Calculation_Assumptions!$B$5)^(B536-Calculation_Assumptions!$B$2)</f>
        <v>0.66111780581861923</v>
      </c>
      <c r="W536" s="23">
        <f t="shared" si="86"/>
        <v>6860757.995045579</v>
      </c>
      <c r="X536" s="23">
        <f t="shared" si="87"/>
        <v>13151811.458651787</v>
      </c>
      <c r="Y536" s="23">
        <f t="shared" si="88"/>
        <v>6291053.4636062076</v>
      </c>
      <c r="Z536" s="17">
        <f>IFERROR(INDEX(Cost_Components!$T$2:$T$29,MATCH(E536,Cost_Components!$A$2:$A$29,0)),"")</f>
        <v>0.8</v>
      </c>
      <c r="AA536" s="26">
        <f>IFERROR(INDEX(Cost_Components!$U$2:$U$29,MATCH(E536,Cost_Components!$A$2:$A$29,0)),"")</f>
        <v>2025</v>
      </c>
      <c r="AB536" s="26">
        <f>IFERROR(INDEX(Cost_Components!$V$2:$V$29,MATCH(E536,Cost_Components!$A$2:$A$29,0)),"")</f>
        <v>2050</v>
      </c>
      <c r="AC536" s="26">
        <f>IFERROR(INDEX(Cost_Components!$M$2:$M$29,MATCH(E536,Cost_Components!$A$2:$A$29,0)),"")</f>
        <v>30</v>
      </c>
      <c r="AD536" s="26">
        <f>IFERROR(INDEX(Cost_Components!$N$2:$N$29,MATCH(E536,Cost_Components!$A$2:$A$29,0)),"")</f>
        <v>95</v>
      </c>
      <c r="AE536" s="16" t="str">
        <f>IFERROR(INDEX(Cost_Components!$O$2:$O$29,MATCH(E536,Cost_Components!$A$2:$A$29,0)),"")</f>
        <v>Both</v>
      </c>
      <c r="AF536" s="11">
        <v>1033646.71211006</v>
      </c>
      <c r="AG536" s="11">
        <v>1030923.0514036</v>
      </c>
      <c r="AH536" s="23">
        <f t="shared" si="89"/>
        <v>1</v>
      </c>
    </row>
    <row r="537" spans="1:34" hidden="1">
      <c r="A537" t="s">
        <v>262</v>
      </c>
      <c r="B537" s="20">
        <v>2040</v>
      </c>
      <c r="C537" t="s">
        <v>262</v>
      </c>
      <c r="D537" t="s">
        <v>218</v>
      </c>
      <c r="E537" s="22" t="s">
        <v>354</v>
      </c>
      <c r="F537" s="22" t="s">
        <v>355</v>
      </c>
      <c r="G537" s="22" t="s">
        <v>263</v>
      </c>
      <c r="H537" s="22" t="s">
        <v>237</v>
      </c>
      <c r="I537" s="22" t="s">
        <v>309</v>
      </c>
      <c r="J537" s="17">
        <f>IFERROR(INDEX(Cost_Components!$K$2:$K$29,MATCH(E537,Cost_Components!$A$2:$A$29,0)),"")</f>
        <v>0.5</v>
      </c>
      <c r="K537" s="17">
        <f t="shared" si="80"/>
        <v>0.61153846153846159</v>
      </c>
      <c r="L537" s="17">
        <f>IFERROR(INDEX(Cost_Components!$S$2:$S$29,MATCH(E537,Cost_Components!$A$2:$A$29,0)),"")</f>
        <v>0.31</v>
      </c>
      <c r="M537" s="28">
        <f>IFERROR(INDEX(Cost_Components!$L$2:$L$29,MATCH(E537,Cost_Components!$A$2:$A$29,0)),"")</f>
        <v>1</v>
      </c>
      <c r="N537" s="29">
        <f>IFERROR(INDEX(Cost_Components!$P$2:$P$29,MATCH(E537,Cost_Components!$A$2:$A$29,0)),"")</f>
        <v>64.94344126</v>
      </c>
      <c r="O537" s="23">
        <f t="shared" si="81"/>
        <v>525810.99461877998</v>
      </c>
      <c r="P537" s="23">
        <f t="shared" si="82"/>
        <v>524314.91488868499</v>
      </c>
      <c r="Q537" s="23">
        <f t="shared" si="83"/>
        <v>10555752.611812716</v>
      </c>
      <c r="R537" s="23">
        <f t="shared" si="84"/>
        <v>20882800.366996229</v>
      </c>
      <c r="S537" s="23">
        <f t="shared" si="85"/>
        <v>10327047.755183512</v>
      </c>
      <c r="T537" s="16">
        <f>IFERROR(INDEX(Cost_Components!$R$2:$R$29,MATCH(E537,Cost_Components!$A$2:$A$29,0)),"")</f>
        <v>1</v>
      </c>
      <c r="U537" s="26">
        <f>IFERROR(INDEX(Cost_Components!$Q$2:$Q$29,MATCH(E537,Cost_Components!$A$2:$A$29,0)),"")</f>
        <v>2023</v>
      </c>
      <c r="V537" s="30">
        <f>1/(1+Calculation_Assumptions!$B$5)^(B537-Calculation_Assumptions!$B$2)</f>
        <v>0.64186194739671765</v>
      </c>
      <c r="W537" s="23">
        <f t="shared" si="86"/>
        <v>6775335.9276560983</v>
      </c>
      <c r="X537" s="23">
        <f t="shared" si="87"/>
        <v>13403874.910657089</v>
      </c>
      <c r="Y537" s="23">
        <f t="shared" si="88"/>
        <v>6628538.9830009909</v>
      </c>
      <c r="Z537" s="17">
        <f>IFERROR(INDEX(Cost_Components!$T$2:$T$29,MATCH(E537,Cost_Components!$A$2:$A$29,0)),"")</f>
        <v>0.8</v>
      </c>
      <c r="AA537" s="26">
        <f>IFERROR(INDEX(Cost_Components!$U$2:$U$29,MATCH(E537,Cost_Components!$A$2:$A$29,0)),"")</f>
        <v>2025</v>
      </c>
      <c r="AB537" s="26">
        <f>IFERROR(INDEX(Cost_Components!$V$2:$V$29,MATCH(E537,Cost_Components!$A$2:$A$29,0)),"")</f>
        <v>2050</v>
      </c>
      <c r="AC537" s="26">
        <f>IFERROR(INDEX(Cost_Components!$M$2:$M$29,MATCH(E537,Cost_Components!$A$2:$A$29,0)),"")</f>
        <v>30</v>
      </c>
      <c r="AD537" s="26">
        <f>IFERROR(INDEX(Cost_Components!$N$2:$N$29,MATCH(E537,Cost_Components!$A$2:$A$29,0)),"")</f>
        <v>95</v>
      </c>
      <c r="AE537" s="16" t="str">
        <f>IFERROR(INDEX(Cost_Components!$O$2:$O$29,MATCH(E537,Cost_Components!$A$2:$A$29,0)),"")</f>
        <v>Both</v>
      </c>
      <c r="AF537" s="11">
        <v>1051621.98923756</v>
      </c>
      <c r="AG537" s="11">
        <v>1048629.82977737</v>
      </c>
      <c r="AH537" s="23">
        <f t="shared" si="89"/>
        <v>1</v>
      </c>
    </row>
    <row r="538" spans="1:34" hidden="1">
      <c r="A538" t="s">
        <v>262</v>
      </c>
      <c r="B538" s="20">
        <v>2041</v>
      </c>
      <c r="C538" t="s">
        <v>262</v>
      </c>
      <c r="D538" t="s">
        <v>218</v>
      </c>
      <c r="E538" s="22" t="s">
        <v>354</v>
      </c>
      <c r="F538" s="22" t="s">
        <v>355</v>
      </c>
      <c r="G538" s="22" t="s">
        <v>263</v>
      </c>
      <c r="H538" s="22" t="s">
        <v>237</v>
      </c>
      <c r="I538" s="22" t="s">
        <v>309</v>
      </c>
      <c r="J538" s="17">
        <f>IFERROR(INDEX(Cost_Components!$K$2:$K$29,MATCH(E538,Cost_Components!$A$2:$A$29,0)),"")</f>
        <v>0.5</v>
      </c>
      <c r="K538" s="17">
        <f t="shared" si="80"/>
        <v>0.63038461538461543</v>
      </c>
      <c r="L538" s="17">
        <f>IFERROR(INDEX(Cost_Components!$S$2:$S$29,MATCH(E538,Cost_Components!$A$2:$A$29,0)),"")</f>
        <v>0.31</v>
      </c>
      <c r="M538" s="28">
        <f>IFERROR(INDEX(Cost_Components!$L$2:$L$29,MATCH(E538,Cost_Components!$A$2:$A$29,0)),"")</f>
        <v>1</v>
      </c>
      <c r="N538" s="29">
        <f>IFERROR(INDEX(Cost_Components!$P$2:$P$29,MATCH(E538,Cost_Components!$A$2:$A$29,0)),"")</f>
        <v>64.94344126</v>
      </c>
      <c r="O538" s="23">
        <f t="shared" si="81"/>
        <v>535095.04937428003</v>
      </c>
      <c r="P538" s="23">
        <f t="shared" si="82"/>
        <v>533460.56715974503</v>
      </c>
      <c r="Q538" s="23">
        <f t="shared" si="83"/>
        <v>10739877.152438208</v>
      </c>
      <c r="R538" s="23">
        <f t="shared" si="84"/>
        <v>21906441.497878168</v>
      </c>
      <c r="S538" s="23">
        <f t="shared" si="85"/>
        <v>11166564.345439959</v>
      </c>
      <c r="T538" s="16">
        <f>IFERROR(INDEX(Cost_Components!$R$2:$R$29,MATCH(E538,Cost_Components!$A$2:$A$29,0)),"")</f>
        <v>1</v>
      </c>
      <c r="U538" s="26">
        <f>IFERROR(INDEX(Cost_Components!$Q$2:$Q$29,MATCH(E538,Cost_Components!$A$2:$A$29,0)),"")</f>
        <v>2023</v>
      </c>
      <c r="V538" s="30">
        <f>1/(1+Calculation_Assumptions!$B$5)^(B538-Calculation_Assumptions!$B$2)</f>
        <v>0.62316693922011435</v>
      </c>
      <c r="W538" s="23">
        <f t="shared" si="86"/>
        <v>6692736.3726849556</v>
      </c>
      <c r="X538" s="23">
        <f t="shared" si="87"/>
        <v>13651370.097437235</v>
      </c>
      <c r="Y538" s="23">
        <f t="shared" si="88"/>
        <v>6958633.724752279</v>
      </c>
      <c r="Z538" s="17">
        <f>IFERROR(INDEX(Cost_Components!$T$2:$T$29,MATCH(E538,Cost_Components!$A$2:$A$29,0)),"")</f>
        <v>0.8</v>
      </c>
      <c r="AA538" s="26">
        <f>IFERROR(INDEX(Cost_Components!$U$2:$U$29,MATCH(E538,Cost_Components!$A$2:$A$29,0)),"")</f>
        <v>2025</v>
      </c>
      <c r="AB538" s="26">
        <f>IFERROR(INDEX(Cost_Components!$V$2:$V$29,MATCH(E538,Cost_Components!$A$2:$A$29,0)),"")</f>
        <v>2050</v>
      </c>
      <c r="AC538" s="26">
        <f>IFERROR(INDEX(Cost_Components!$M$2:$M$29,MATCH(E538,Cost_Components!$A$2:$A$29,0)),"")</f>
        <v>30</v>
      </c>
      <c r="AD538" s="26">
        <f>IFERROR(INDEX(Cost_Components!$N$2:$N$29,MATCH(E538,Cost_Components!$A$2:$A$29,0)),"")</f>
        <v>95</v>
      </c>
      <c r="AE538" s="16" t="str">
        <f>IFERROR(INDEX(Cost_Components!$O$2:$O$29,MATCH(E538,Cost_Components!$A$2:$A$29,0)),"")</f>
        <v>Both</v>
      </c>
      <c r="AF538" s="11">
        <v>1070190.0987485601</v>
      </c>
      <c r="AG538" s="11">
        <v>1066921.1343194901</v>
      </c>
      <c r="AH538" s="23">
        <f t="shared" si="89"/>
        <v>1</v>
      </c>
    </row>
    <row r="539" spans="1:34" hidden="1">
      <c r="A539" t="s">
        <v>262</v>
      </c>
      <c r="B539" s="20">
        <v>2042</v>
      </c>
      <c r="C539" t="s">
        <v>262</v>
      </c>
      <c r="D539" t="s">
        <v>218</v>
      </c>
      <c r="E539" s="22" t="s">
        <v>354</v>
      </c>
      <c r="F539" s="22" t="s">
        <v>355</v>
      </c>
      <c r="G539" s="22" t="s">
        <v>263</v>
      </c>
      <c r="H539" s="22" t="s">
        <v>237</v>
      </c>
      <c r="I539" s="22" t="s">
        <v>309</v>
      </c>
      <c r="J539" s="17">
        <f>IFERROR(INDEX(Cost_Components!$K$2:$K$29,MATCH(E539,Cost_Components!$A$2:$A$29,0)),"")</f>
        <v>0.5</v>
      </c>
      <c r="K539" s="17">
        <f t="shared" si="80"/>
        <v>0.64923076923076928</v>
      </c>
      <c r="L539" s="17">
        <f>IFERROR(INDEX(Cost_Components!$S$2:$S$29,MATCH(E539,Cost_Components!$A$2:$A$29,0)),"")</f>
        <v>0.31</v>
      </c>
      <c r="M539" s="28">
        <f>IFERROR(INDEX(Cost_Components!$L$2:$L$29,MATCH(E539,Cost_Components!$A$2:$A$29,0)),"")</f>
        <v>1</v>
      </c>
      <c r="N539" s="29">
        <f>IFERROR(INDEX(Cost_Components!$P$2:$P$29,MATCH(E539,Cost_Components!$A$2:$A$29,0)),"")</f>
        <v>64.94344126</v>
      </c>
      <c r="O539" s="23">
        <f t="shared" si="81"/>
        <v>544630.46068032505</v>
      </c>
      <c r="P539" s="23">
        <f t="shared" si="82"/>
        <v>542853.63428331004</v>
      </c>
      <c r="Q539" s="23">
        <f t="shared" si="83"/>
        <v>10928982.764365256</v>
      </c>
      <c r="R539" s="23">
        <f t="shared" si="84"/>
        <v>22963406.787592247</v>
      </c>
      <c r="S539" s="23">
        <f t="shared" si="85"/>
        <v>12034424.023226991</v>
      </c>
      <c r="T539" s="16">
        <f>IFERROR(INDEX(Cost_Components!$R$2:$R$29,MATCH(E539,Cost_Components!$A$2:$A$29,0)),"")</f>
        <v>1</v>
      </c>
      <c r="U539" s="26">
        <f>IFERROR(INDEX(Cost_Components!$Q$2:$Q$29,MATCH(E539,Cost_Components!$A$2:$A$29,0)),"")</f>
        <v>2023</v>
      </c>
      <c r="V539" s="30">
        <f>1/(1+Calculation_Assumptions!$B$5)^(B539-Calculation_Assumptions!$B$2)</f>
        <v>0.60501644584477121</v>
      </c>
      <c r="W539" s="23">
        <f t="shared" si="86"/>
        <v>6612214.3087950302</v>
      </c>
      <c r="X539" s="23">
        <f t="shared" si="87"/>
        <v>13893238.759116756</v>
      </c>
      <c r="Y539" s="23">
        <f t="shared" si="88"/>
        <v>7281024.4503217265</v>
      </c>
      <c r="Z539" s="17">
        <f>IFERROR(INDEX(Cost_Components!$T$2:$T$29,MATCH(E539,Cost_Components!$A$2:$A$29,0)),"")</f>
        <v>0.8</v>
      </c>
      <c r="AA539" s="26">
        <f>IFERROR(INDEX(Cost_Components!$U$2:$U$29,MATCH(E539,Cost_Components!$A$2:$A$29,0)),"")</f>
        <v>2025</v>
      </c>
      <c r="AB539" s="26">
        <f>IFERROR(INDEX(Cost_Components!$V$2:$V$29,MATCH(E539,Cost_Components!$A$2:$A$29,0)),"")</f>
        <v>2050</v>
      </c>
      <c r="AC539" s="26">
        <f>IFERROR(INDEX(Cost_Components!$M$2:$M$29,MATCH(E539,Cost_Components!$A$2:$A$29,0)),"")</f>
        <v>30</v>
      </c>
      <c r="AD539" s="26">
        <f>IFERROR(INDEX(Cost_Components!$N$2:$N$29,MATCH(E539,Cost_Components!$A$2:$A$29,0)),"")</f>
        <v>95</v>
      </c>
      <c r="AE539" s="16" t="str">
        <f>IFERROR(INDEX(Cost_Components!$O$2:$O$29,MATCH(E539,Cost_Components!$A$2:$A$29,0)),"")</f>
        <v>Both</v>
      </c>
      <c r="AF539" s="11">
        <v>1089260.9213606501</v>
      </c>
      <c r="AG539" s="11">
        <v>1085707.2685666201</v>
      </c>
      <c r="AH539" s="23">
        <f t="shared" si="89"/>
        <v>1</v>
      </c>
    </row>
    <row r="540" spans="1:34" hidden="1">
      <c r="A540" t="s">
        <v>262</v>
      </c>
      <c r="B540" s="20">
        <v>2043</v>
      </c>
      <c r="C540" t="s">
        <v>262</v>
      </c>
      <c r="D540" t="s">
        <v>218</v>
      </c>
      <c r="E540" s="22" t="s">
        <v>354</v>
      </c>
      <c r="F540" s="22" t="s">
        <v>355</v>
      </c>
      <c r="G540" s="22" t="s">
        <v>263</v>
      </c>
      <c r="H540" s="22" t="s">
        <v>237</v>
      </c>
      <c r="I540" s="22" t="s">
        <v>309</v>
      </c>
      <c r="J540" s="17">
        <f>IFERROR(INDEX(Cost_Components!$K$2:$K$29,MATCH(E540,Cost_Components!$A$2:$A$29,0)),"")</f>
        <v>0.5</v>
      </c>
      <c r="K540" s="17">
        <f t="shared" si="80"/>
        <v>0.66807692307692301</v>
      </c>
      <c r="L540" s="17">
        <f>IFERROR(INDEX(Cost_Components!$S$2:$S$29,MATCH(E540,Cost_Components!$A$2:$A$29,0)),"")</f>
        <v>0.31</v>
      </c>
      <c r="M540" s="28">
        <f>IFERROR(INDEX(Cost_Components!$L$2:$L$29,MATCH(E540,Cost_Components!$A$2:$A$29,0)),"")</f>
        <v>1</v>
      </c>
      <c r="N540" s="29">
        <f>IFERROR(INDEX(Cost_Components!$P$2:$P$29,MATCH(E540,Cost_Components!$A$2:$A$29,0)),"")</f>
        <v>64.94344126</v>
      </c>
      <c r="O540" s="23">
        <f t="shared" si="81"/>
        <v>554298.37698344002</v>
      </c>
      <c r="P540" s="23">
        <f t="shared" si="82"/>
        <v>552375.37859469501</v>
      </c>
      <c r="Q540" s="23">
        <f t="shared" si="83"/>
        <v>11120678.965502799</v>
      </c>
      <c r="R540" s="23">
        <f t="shared" si="84"/>
        <v>24049462.529854078</v>
      </c>
      <c r="S540" s="23">
        <f t="shared" si="85"/>
        <v>12928783.564351279</v>
      </c>
      <c r="T540" s="16">
        <f>IFERROR(INDEX(Cost_Components!$R$2:$R$29,MATCH(E540,Cost_Components!$A$2:$A$29,0)),"")</f>
        <v>1</v>
      </c>
      <c r="U540" s="26">
        <f>IFERROR(INDEX(Cost_Components!$Q$2:$Q$29,MATCH(E540,Cost_Components!$A$2:$A$29,0)),"")</f>
        <v>2023</v>
      </c>
      <c r="V540" s="30">
        <f>1/(1+Calculation_Assumptions!$B$5)^(B540-Calculation_Assumptions!$B$2)</f>
        <v>0.5873946076162827</v>
      </c>
      <c r="W540" s="23">
        <f t="shared" si="86"/>
        <v>6532226.8573681647</v>
      </c>
      <c r="X540" s="23">
        <f t="shared" si="87"/>
        <v>14126524.60610613</v>
      </c>
      <c r="Y540" s="23">
        <f t="shared" si="88"/>
        <v>7594297.7487379648</v>
      </c>
      <c r="Z540" s="17">
        <f>IFERROR(INDEX(Cost_Components!$T$2:$T$29,MATCH(E540,Cost_Components!$A$2:$A$29,0)),"")</f>
        <v>0.8</v>
      </c>
      <c r="AA540" s="26">
        <f>IFERROR(INDEX(Cost_Components!$U$2:$U$29,MATCH(E540,Cost_Components!$A$2:$A$29,0)),"")</f>
        <v>2025</v>
      </c>
      <c r="AB540" s="26">
        <f>IFERROR(INDEX(Cost_Components!$V$2:$V$29,MATCH(E540,Cost_Components!$A$2:$A$29,0)),"")</f>
        <v>2050</v>
      </c>
      <c r="AC540" s="26">
        <f>IFERROR(INDEX(Cost_Components!$M$2:$M$29,MATCH(E540,Cost_Components!$A$2:$A$29,0)),"")</f>
        <v>30</v>
      </c>
      <c r="AD540" s="26">
        <f>IFERROR(INDEX(Cost_Components!$N$2:$N$29,MATCH(E540,Cost_Components!$A$2:$A$29,0)),"")</f>
        <v>95</v>
      </c>
      <c r="AE540" s="16" t="str">
        <f>IFERROR(INDEX(Cost_Components!$O$2:$O$29,MATCH(E540,Cost_Components!$A$2:$A$29,0)),"")</f>
        <v>Both</v>
      </c>
      <c r="AF540" s="11">
        <v>1108596.75396688</v>
      </c>
      <c r="AG540" s="11">
        <v>1104750.75718939</v>
      </c>
      <c r="AH540" s="23">
        <f t="shared" si="89"/>
        <v>1</v>
      </c>
    </row>
    <row r="541" spans="1:34" hidden="1">
      <c r="A541" t="s">
        <v>262</v>
      </c>
      <c r="B541" s="20">
        <v>2044</v>
      </c>
      <c r="C541" t="s">
        <v>262</v>
      </c>
      <c r="D541" t="s">
        <v>218</v>
      </c>
      <c r="E541" s="22" t="s">
        <v>354</v>
      </c>
      <c r="F541" s="22" t="s">
        <v>355</v>
      </c>
      <c r="G541" s="22" t="s">
        <v>263</v>
      </c>
      <c r="H541" s="22" t="s">
        <v>237</v>
      </c>
      <c r="I541" s="22" t="s">
        <v>309</v>
      </c>
      <c r="J541" s="17">
        <f>IFERROR(INDEX(Cost_Components!$K$2:$K$29,MATCH(E541,Cost_Components!$A$2:$A$29,0)),"")</f>
        <v>0.5</v>
      </c>
      <c r="K541" s="17">
        <f t="shared" si="80"/>
        <v>0.68692307692307697</v>
      </c>
      <c r="L541" s="17">
        <f>IFERROR(INDEX(Cost_Components!$S$2:$S$29,MATCH(E541,Cost_Components!$A$2:$A$29,0)),"")</f>
        <v>0.31</v>
      </c>
      <c r="M541" s="28">
        <f>IFERROR(INDEX(Cost_Components!$L$2:$L$29,MATCH(E541,Cost_Components!$A$2:$A$29,0)),"")</f>
        <v>1</v>
      </c>
      <c r="N541" s="29">
        <f>IFERROR(INDEX(Cost_Components!$P$2:$P$29,MATCH(E541,Cost_Components!$A$2:$A$29,0)),"")</f>
        <v>64.94344126</v>
      </c>
      <c r="O541" s="23">
        <f t="shared" si="81"/>
        <v>564024.41546440998</v>
      </c>
      <c r="P541" s="23">
        <f t="shared" si="82"/>
        <v>561951.44399940001</v>
      </c>
      <c r="Q541" s="23">
        <f t="shared" si="83"/>
        <v>11313468.784247637</v>
      </c>
      <c r="R541" s="23">
        <f t="shared" si="84"/>
        <v>25161776.953817263</v>
      </c>
      <c r="S541" s="23">
        <f t="shared" si="85"/>
        <v>13848308.169569626</v>
      </c>
      <c r="T541" s="16">
        <f>IFERROR(INDEX(Cost_Components!$R$2:$R$29,MATCH(E541,Cost_Components!$A$2:$A$29,0)),"")</f>
        <v>1</v>
      </c>
      <c r="U541" s="26">
        <f>IFERROR(INDEX(Cost_Components!$Q$2:$Q$29,MATCH(E541,Cost_Components!$A$2:$A$29,0)),"")</f>
        <v>2023</v>
      </c>
      <c r="V541" s="30">
        <f>1/(1+Calculation_Assumptions!$B$5)^(B541-Calculation_Assumptions!$B$2)</f>
        <v>0.57028602681192497</v>
      </c>
      <c r="W541" s="23">
        <f t="shared" si="86"/>
        <v>6451913.1624293244</v>
      </c>
      <c r="X541" s="23">
        <f t="shared" si="87"/>
        <v>14349409.806520307</v>
      </c>
      <c r="Y541" s="23">
        <f t="shared" si="88"/>
        <v>7897496.644090984</v>
      </c>
      <c r="Z541" s="17">
        <f>IFERROR(INDEX(Cost_Components!$T$2:$T$29,MATCH(E541,Cost_Components!$A$2:$A$29,0)),"")</f>
        <v>0.8</v>
      </c>
      <c r="AA541" s="26">
        <f>IFERROR(INDEX(Cost_Components!$U$2:$U$29,MATCH(E541,Cost_Components!$A$2:$A$29,0)),"")</f>
        <v>2025</v>
      </c>
      <c r="AB541" s="26">
        <f>IFERROR(INDEX(Cost_Components!$V$2:$V$29,MATCH(E541,Cost_Components!$A$2:$A$29,0)),"")</f>
        <v>2050</v>
      </c>
      <c r="AC541" s="26">
        <f>IFERROR(INDEX(Cost_Components!$M$2:$M$29,MATCH(E541,Cost_Components!$A$2:$A$29,0)),"")</f>
        <v>30</v>
      </c>
      <c r="AD541" s="26">
        <f>IFERROR(INDEX(Cost_Components!$N$2:$N$29,MATCH(E541,Cost_Components!$A$2:$A$29,0)),"")</f>
        <v>95</v>
      </c>
      <c r="AE541" s="16" t="str">
        <f>IFERROR(INDEX(Cost_Components!$O$2:$O$29,MATCH(E541,Cost_Components!$A$2:$A$29,0)),"")</f>
        <v>Both</v>
      </c>
      <c r="AF541" s="11">
        <v>1128048.83092882</v>
      </c>
      <c r="AG541" s="11">
        <v>1123902.8879988</v>
      </c>
      <c r="AH541" s="23">
        <f t="shared" si="89"/>
        <v>1</v>
      </c>
    </row>
    <row r="542" spans="1:34" hidden="1">
      <c r="A542" t="s">
        <v>262</v>
      </c>
      <c r="B542" s="20">
        <v>2045</v>
      </c>
      <c r="C542" t="s">
        <v>262</v>
      </c>
      <c r="D542" t="s">
        <v>218</v>
      </c>
      <c r="E542" s="22" t="s">
        <v>354</v>
      </c>
      <c r="F542" s="22" t="s">
        <v>355</v>
      </c>
      <c r="G542" s="22" t="s">
        <v>263</v>
      </c>
      <c r="H542" s="22" t="s">
        <v>237</v>
      </c>
      <c r="I542" s="22" t="s">
        <v>309</v>
      </c>
      <c r="J542" s="17">
        <f>IFERROR(INDEX(Cost_Components!$K$2:$K$29,MATCH(E542,Cost_Components!$A$2:$A$29,0)),"")</f>
        <v>0.5</v>
      </c>
      <c r="K542" s="17">
        <f t="shared" si="80"/>
        <v>0.70576923076923082</v>
      </c>
      <c r="L542" s="17">
        <f>IFERROR(INDEX(Cost_Components!$S$2:$S$29,MATCH(E542,Cost_Components!$A$2:$A$29,0)),"")</f>
        <v>0.31</v>
      </c>
      <c r="M542" s="28">
        <f>IFERROR(INDEX(Cost_Components!$L$2:$L$29,MATCH(E542,Cost_Components!$A$2:$A$29,0)),"")</f>
        <v>1</v>
      </c>
      <c r="N542" s="29">
        <f>IFERROR(INDEX(Cost_Components!$P$2:$P$29,MATCH(E542,Cost_Components!$A$2:$A$29,0)),"")</f>
        <v>64.94344126</v>
      </c>
      <c r="O542" s="23">
        <f t="shared" si="81"/>
        <v>573692.61814110004</v>
      </c>
      <c r="P542" s="23">
        <f t="shared" si="82"/>
        <v>571465.94340001501</v>
      </c>
      <c r="Q542" s="23">
        <f t="shared" si="83"/>
        <v>11505019.127459701</v>
      </c>
      <c r="R542" s="23">
        <f t="shared" si="84"/>
        <v>26295248.528938394</v>
      </c>
      <c r="S542" s="23">
        <f t="shared" si="85"/>
        <v>14790229.401478693</v>
      </c>
      <c r="T542" s="16">
        <f>IFERROR(INDEX(Cost_Components!$R$2:$R$29,MATCH(E542,Cost_Components!$A$2:$A$29,0)),"")</f>
        <v>1</v>
      </c>
      <c r="U542" s="26">
        <f>IFERROR(INDEX(Cost_Components!$Q$2:$Q$29,MATCH(E542,Cost_Components!$A$2:$A$29,0)),"")</f>
        <v>2023</v>
      </c>
      <c r="V542" s="30">
        <f>1/(1+Calculation_Assumptions!$B$5)^(B542-Calculation_Assumptions!$B$2)</f>
        <v>0.55367575418633497</v>
      </c>
      <c r="W542" s="23">
        <f t="shared" si="86"/>
        <v>6370050.1423244597</v>
      </c>
      <c r="X542" s="23">
        <f t="shared" si="87"/>
        <v>14559041.560777081</v>
      </c>
      <c r="Y542" s="23">
        <f t="shared" si="88"/>
        <v>8188991.4184526205</v>
      </c>
      <c r="Z542" s="17">
        <f>IFERROR(INDEX(Cost_Components!$T$2:$T$29,MATCH(E542,Cost_Components!$A$2:$A$29,0)),"")</f>
        <v>0.8</v>
      </c>
      <c r="AA542" s="26">
        <f>IFERROR(INDEX(Cost_Components!$U$2:$U$29,MATCH(E542,Cost_Components!$A$2:$A$29,0)),"")</f>
        <v>2025</v>
      </c>
      <c r="AB542" s="26">
        <f>IFERROR(INDEX(Cost_Components!$V$2:$V$29,MATCH(E542,Cost_Components!$A$2:$A$29,0)),"")</f>
        <v>2050</v>
      </c>
      <c r="AC542" s="26">
        <f>IFERROR(INDEX(Cost_Components!$M$2:$M$29,MATCH(E542,Cost_Components!$A$2:$A$29,0)),"")</f>
        <v>30</v>
      </c>
      <c r="AD542" s="26">
        <f>IFERROR(INDEX(Cost_Components!$N$2:$N$29,MATCH(E542,Cost_Components!$A$2:$A$29,0)),"")</f>
        <v>95</v>
      </c>
      <c r="AE542" s="16" t="str">
        <f>IFERROR(INDEX(Cost_Components!$O$2:$O$29,MATCH(E542,Cost_Components!$A$2:$A$29,0)),"")</f>
        <v>Both</v>
      </c>
      <c r="AF542" s="11">
        <v>1147385.2362822001</v>
      </c>
      <c r="AG542" s="11">
        <v>1142931.88680003</v>
      </c>
      <c r="AH542" s="23">
        <f t="shared" si="89"/>
        <v>1</v>
      </c>
    </row>
    <row r="543" spans="1:34" hidden="1">
      <c r="A543" t="s">
        <v>262</v>
      </c>
      <c r="B543" s="20">
        <v>2046</v>
      </c>
      <c r="C543" t="s">
        <v>262</v>
      </c>
      <c r="D543" t="s">
        <v>218</v>
      </c>
      <c r="E543" s="22" t="s">
        <v>354</v>
      </c>
      <c r="F543" s="22" t="s">
        <v>355</v>
      </c>
      <c r="G543" s="22" t="s">
        <v>263</v>
      </c>
      <c r="H543" s="22" t="s">
        <v>237</v>
      </c>
      <c r="I543" s="22" t="s">
        <v>309</v>
      </c>
      <c r="J543" s="17">
        <f>IFERROR(INDEX(Cost_Components!$K$2:$K$29,MATCH(E543,Cost_Components!$A$2:$A$29,0)),"")</f>
        <v>0.5</v>
      </c>
      <c r="K543" s="17">
        <f t="shared" si="80"/>
        <v>0.72461538461538466</v>
      </c>
      <c r="L543" s="17">
        <f>IFERROR(INDEX(Cost_Components!$S$2:$S$29,MATCH(E543,Cost_Components!$A$2:$A$29,0)),"")</f>
        <v>0.31</v>
      </c>
      <c r="M543" s="28">
        <f>IFERROR(INDEX(Cost_Components!$L$2:$L$29,MATCH(E543,Cost_Components!$A$2:$A$29,0)),"")</f>
        <v>1</v>
      </c>
      <c r="N543" s="29">
        <f>IFERROR(INDEX(Cost_Components!$P$2:$P$29,MATCH(E543,Cost_Components!$A$2:$A$29,0)),"")</f>
        <v>64.94344126</v>
      </c>
      <c r="O543" s="23">
        <f t="shared" si="81"/>
        <v>583287.360418175</v>
      </c>
      <c r="P543" s="23">
        <f t="shared" si="82"/>
        <v>580903.48073839</v>
      </c>
      <c r="Q543" s="23">
        <f t="shared" si="83"/>
        <v>11695020.034509582</v>
      </c>
      <c r="R543" s="23">
        <f t="shared" si="84"/>
        <v>27448929.61548857</v>
      </c>
      <c r="S543" s="23">
        <f t="shared" si="85"/>
        <v>15753909.580978988</v>
      </c>
      <c r="T543" s="16">
        <f>IFERROR(INDEX(Cost_Components!$R$2:$R$29,MATCH(E543,Cost_Components!$A$2:$A$29,0)),"")</f>
        <v>1</v>
      </c>
      <c r="U543" s="26">
        <f>IFERROR(INDEX(Cost_Components!$Q$2:$Q$29,MATCH(E543,Cost_Components!$A$2:$A$29,0)),"")</f>
        <v>2023</v>
      </c>
      <c r="V543" s="30">
        <f>1/(1+Calculation_Assumptions!$B$5)^(B543-Calculation_Assumptions!$B$2)</f>
        <v>0.5375492759090631</v>
      </c>
      <c r="W543" s="23">
        <f t="shared" si="86"/>
        <v>6286649.5512926122</v>
      </c>
      <c r="X543" s="23">
        <f t="shared" si="87"/>
        <v>14755152.239284718</v>
      </c>
      <c r="Y543" s="23">
        <f t="shared" si="88"/>
        <v>8468502.6879921071</v>
      </c>
      <c r="Z543" s="17">
        <f>IFERROR(INDEX(Cost_Components!$T$2:$T$29,MATCH(E543,Cost_Components!$A$2:$A$29,0)),"")</f>
        <v>0.8</v>
      </c>
      <c r="AA543" s="26">
        <f>IFERROR(INDEX(Cost_Components!$U$2:$U$29,MATCH(E543,Cost_Components!$A$2:$A$29,0)),"")</f>
        <v>2025</v>
      </c>
      <c r="AB543" s="26">
        <f>IFERROR(INDEX(Cost_Components!$V$2:$V$29,MATCH(E543,Cost_Components!$A$2:$A$29,0)),"")</f>
        <v>2050</v>
      </c>
      <c r="AC543" s="26">
        <f>IFERROR(INDEX(Cost_Components!$M$2:$M$29,MATCH(E543,Cost_Components!$A$2:$A$29,0)),"")</f>
        <v>30</v>
      </c>
      <c r="AD543" s="26">
        <f>IFERROR(INDEX(Cost_Components!$N$2:$N$29,MATCH(E543,Cost_Components!$A$2:$A$29,0)),"")</f>
        <v>95</v>
      </c>
      <c r="AE543" s="16" t="str">
        <f>IFERROR(INDEX(Cost_Components!$O$2:$O$29,MATCH(E543,Cost_Components!$A$2:$A$29,0)),"")</f>
        <v>Both</v>
      </c>
      <c r="AF543" s="11">
        <v>1166574.72083635</v>
      </c>
      <c r="AG543" s="11">
        <v>1161806.96147678</v>
      </c>
      <c r="AH543" s="23">
        <f t="shared" si="89"/>
        <v>1</v>
      </c>
    </row>
    <row r="544" spans="1:34" hidden="1">
      <c r="A544" t="s">
        <v>262</v>
      </c>
      <c r="B544" s="20">
        <v>2047</v>
      </c>
      <c r="C544" t="s">
        <v>262</v>
      </c>
      <c r="D544" t="s">
        <v>218</v>
      </c>
      <c r="E544" s="22" t="s">
        <v>354</v>
      </c>
      <c r="F544" s="22" t="s">
        <v>355</v>
      </c>
      <c r="G544" s="22" t="s">
        <v>263</v>
      </c>
      <c r="H544" s="22" t="s">
        <v>237</v>
      </c>
      <c r="I544" s="22" t="s">
        <v>309</v>
      </c>
      <c r="J544" s="17">
        <f>IFERROR(INDEX(Cost_Components!$K$2:$K$29,MATCH(E544,Cost_Components!$A$2:$A$29,0)),"")</f>
        <v>0.5</v>
      </c>
      <c r="K544" s="17">
        <f t="shared" si="80"/>
        <v>0.74346153846153851</v>
      </c>
      <c r="L544" s="17">
        <f>IFERROR(INDEX(Cost_Components!$S$2:$S$29,MATCH(E544,Cost_Components!$A$2:$A$29,0)),"")</f>
        <v>0.31</v>
      </c>
      <c r="M544" s="28">
        <f>IFERROR(INDEX(Cost_Components!$L$2:$L$29,MATCH(E544,Cost_Components!$A$2:$A$29,0)),"")</f>
        <v>1</v>
      </c>
      <c r="N544" s="29">
        <f>IFERROR(INDEX(Cost_Components!$P$2:$P$29,MATCH(E544,Cost_Components!$A$2:$A$29,0)),"")</f>
        <v>64.94344126</v>
      </c>
      <c r="O544" s="23">
        <f t="shared" si="81"/>
        <v>592701.90208834002</v>
      </c>
      <c r="P544" s="23">
        <f t="shared" si="82"/>
        <v>590157.49824085506</v>
      </c>
      <c r="Q544" s="23">
        <f t="shared" si="83"/>
        <v>11881326.234557593</v>
      </c>
      <c r="R544" s="23">
        <f t="shared" si="84"/>
        <v>28617396.749234676</v>
      </c>
      <c r="S544" s="23">
        <f t="shared" si="85"/>
        <v>16736070.514677083</v>
      </c>
      <c r="T544" s="16">
        <f>IFERROR(INDEX(Cost_Components!$R$2:$R$29,MATCH(E544,Cost_Components!$A$2:$A$29,0)),"")</f>
        <v>1</v>
      </c>
      <c r="U544" s="26">
        <f>IFERROR(INDEX(Cost_Components!$Q$2:$Q$29,MATCH(E544,Cost_Components!$A$2:$A$29,0)),"")</f>
        <v>2023</v>
      </c>
      <c r="V544" s="30">
        <f>1/(1+Calculation_Assumptions!$B$5)^(B544-Calculation_Assumptions!$B$2)</f>
        <v>0.52189250088258554</v>
      </c>
      <c r="W544" s="23">
        <f t="shared" si="86"/>
        <v>6200775.0623551356</v>
      </c>
      <c r="X544" s="23">
        <f t="shared" si="87"/>
        <v>14935204.75820726</v>
      </c>
      <c r="Y544" s="23">
        <f t="shared" si="88"/>
        <v>8734429.6958521232</v>
      </c>
      <c r="Z544" s="17">
        <f>IFERROR(INDEX(Cost_Components!$T$2:$T$29,MATCH(E544,Cost_Components!$A$2:$A$29,0)),"")</f>
        <v>0.8</v>
      </c>
      <c r="AA544" s="26">
        <f>IFERROR(INDEX(Cost_Components!$U$2:$U$29,MATCH(E544,Cost_Components!$A$2:$A$29,0)),"")</f>
        <v>2025</v>
      </c>
      <c r="AB544" s="26">
        <f>IFERROR(INDEX(Cost_Components!$V$2:$V$29,MATCH(E544,Cost_Components!$A$2:$A$29,0)),"")</f>
        <v>2050</v>
      </c>
      <c r="AC544" s="26">
        <f>IFERROR(INDEX(Cost_Components!$M$2:$M$29,MATCH(E544,Cost_Components!$A$2:$A$29,0)),"")</f>
        <v>30</v>
      </c>
      <c r="AD544" s="26">
        <f>IFERROR(INDEX(Cost_Components!$N$2:$N$29,MATCH(E544,Cost_Components!$A$2:$A$29,0)),"")</f>
        <v>95</v>
      </c>
      <c r="AE544" s="16" t="str">
        <f>IFERROR(INDEX(Cost_Components!$O$2:$O$29,MATCH(E544,Cost_Components!$A$2:$A$29,0)),"")</f>
        <v>Both</v>
      </c>
      <c r="AF544" s="11">
        <v>1185403.80417668</v>
      </c>
      <c r="AG544" s="11">
        <v>1180314.9964817101</v>
      </c>
      <c r="AH544" s="23">
        <f t="shared" si="89"/>
        <v>1</v>
      </c>
    </row>
    <row r="545" spans="1:34" hidden="1">
      <c r="A545" t="s">
        <v>262</v>
      </c>
      <c r="B545" s="20">
        <v>2048</v>
      </c>
      <c r="C545" t="s">
        <v>262</v>
      </c>
      <c r="D545" t="s">
        <v>218</v>
      </c>
      <c r="E545" s="22" t="s">
        <v>354</v>
      </c>
      <c r="F545" s="22" t="s">
        <v>355</v>
      </c>
      <c r="G545" s="22" t="s">
        <v>263</v>
      </c>
      <c r="H545" s="22" t="s">
        <v>237</v>
      </c>
      <c r="I545" s="22" t="s">
        <v>309</v>
      </c>
      <c r="J545" s="17">
        <f>IFERROR(INDEX(Cost_Components!$K$2:$K$29,MATCH(E545,Cost_Components!$A$2:$A$29,0)),"")</f>
        <v>0.5</v>
      </c>
      <c r="K545" s="17">
        <f t="shared" si="80"/>
        <v>0.76230769230769235</v>
      </c>
      <c r="L545" s="17">
        <f>IFERROR(INDEX(Cost_Components!$S$2:$S$29,MATCH(E545,Cost_Components!$A$2:$A$29,0)),"")</f>
        <v>0.31</v>
      </c>
      <c r="M545" s="28">
        <f>IFERROR(INDEX(Cost_Components!$L$2:$L$29,MATCH(E545,Cost_Components!$A$2:$A$29,0)),"")</f>
        <v>1</v>
      </c>
      <c r="N545" s="29">
        <f>IFERROR(INDEX(Cost_Components!$P$2:$P$29,MATCH(E545,Cost_Components!$A$2:$A$29,0)),"")</f>
        <v>64.94344126</v>
      </c>
      <c r="O545" s="23">
        <f t="shared" si="81"/>
        <v>602156.94531252002</v>
      </c>
      <c r="P545" s="23">
        <f t="shared" si="82"/>
        <v>599448.75820052996</v>
      </c>
      <c r="Q545" s="23">
        <f t="shared" si="83"/>
        <v>12068382.217138579</v>
      </c>
      <c r="R545" s="23">
        <f t="shared" si="84"/>
        <v>29810914.54564603</v>
      </c>
      <c r="S545" s="23">
        <f t="shared" si="85"/>
        <v>17742532.328507453</v>
      </c>
      <c r="T545" s="16">
        <f>IFERROR(INDEX(Cost_Components!$R$2:$R$29,MATCH(E545,Cost_Components!$A$2:$A$29,0)),"")</f>
        <v>1</v>
      </c>
      <c r="U545" s="26">
        <f>IFERROR(INDEX(Cost_Components!$Q$2:$Q$29,MATCH(E545,Cost_Components!$A$2:$A$29,0)),"")</f>
        <v>2023</v>
      </c>
      <c r="V545" s="30">
        <f>1/(1+Calculation_Assumptions!$B$5)^(B545-Calculation_Assumptions!$B$2)</f>
        <v>0.50669174842969467</v>
      </c>
      <c r="W545" s="23">
        <f t="shared" si="86"/>
        <v>6114949.6863197815</v>
      </c>
      <c r="X545" s="23">
        <f t="shared" si="87"/>
        <v>15104944.413421605</v>
      </c>
      <c r="Y545" s="23">
        <f t="shared" si="88"/>
        <v>8989994.7271018233</v>
      </c>
      <c r="Z545" s="17">
        <f>IFERROR(INDEX(Cost_Components!$T$2:$T$29,MATCH(E545,Cost_Components!$A$2:$A$29,0)),"")</f>
        <v>0.8</v>
      </c>
      <c r="AA545" s="26">
        <f>IFERROR(INDEX(Cost_Components!$U$2:$U$29,MATCH(E545,Cost_Components!$A$2:$A$29,0)),"")</f>
        <v>2025</v>
      </c>
      <c r="AB545" s="26">
        <f>IFERROR(INDEX(Cost_Components!$V$2:$V$29,MATCH(E545,Cost_Components!$A$2:$A$29,0)),"")</f>
        <v>2050</v>
      </c>
      <c r="AC545" s="26">
        <f>IFERROR(INDEX(Cost_Components!$M$2:$M$29,MATCH(E545,Cost_Components!$A$2:$A$29,0)),"")</f>
        <v>30</v>
      </c>
      <c r="AD545" s="26">
        <f>IFERROR(INDEX(Cost_Components!$N$2:$N$29,MATCH(E545,Cost_Components!$A$2:$A$29,0)),"")</f>
        <v>95</v>
      </c>
      <c r="AE545" s="16" t="str">
        <f>IFERROR(INDEX(Cost_Components!$O$2:$O$29,MATCH(E545,Cost_Components!$A$2:$A$29,0)),"")</f>
        <v>Both</v>
      </c>
      <c r="AF545" s="11">
        <v>1204313.89062504</v>
      </c>
      <c r="AG545" s="11">
        <v>1198897.5164010599</v>
      </c>
      <c r="AH545" s="23">
        <f t="shared" si="89"/>
        <v>1</v>
      </c>
    </row>
    <row r="546" spans="1:34" hidden="1">
      <c r="A546" t="s">
        <v>262</v>
      </c>
      <c r="B546" s="20">
        <v>2049</v>
      </c>
      <c r="C546" t="s">
        <v>262</v>
      </c>
      <c r="D546" t="s">
        <v>218</v>
      </c>
      <c r="E546" s="22" t="s">
        <v>354</v>
      </c>
      <c r="F546" s="22" t="s">
        <v>355</v>
      </c>
      <c r="G546" s="22" t="s">
        <v>263</v>
      </c>
      <c r="H546" s="22" t="s">
        <v>237</v>
      </c>
      <c r="I546" s="22" t="s">
        <v>309</v>
      </c>
      <c r="J546" s="17">
        <f>IFERROR(INDEX(Cost_Components!$K$2:$K$29,MATCH(E546,Cost_Components!$A$2:$A$29,0)),"")</f>
        <v>0.5</v>
      </c>
      <c r="K546" s="17">
        <f t="shared" si="80"/>
        <v>0.7811538461538462</v>
      </c>
      <c r="L546" s="17">
        <f>IFERROR(INDEX(Cost_Components!$S$2:$S$29,MATCH(E546,Cost_Components!$A$2:$A$29,0)),"")</f>
        <v>0.31</v>
      </c>
      <c r="M546" s="28">
        <f>IFERROR(INDEX(Cost_Components!$L$2:$L$29,MATCH(E546,Cost_Components!$A$2:$A$29,0)),"")</f>
        <v>1</v>
      </c>
      <c r="N546" s="29">
        <f>IFERROR(INDEX(Cost_Components!$P$2:$P$29,MATCH(E546,Cost_Components!$A$2:$A$29,0)),"")</f>
        <v>64.94344126</v>
      </c>
      <c r="O546" s="23">
        <f t="shared" si="81"/>
        <v>611589.79135517497</v>
      </c>
      <c r="P546" s="23">
        <f t="shared" si="82"/>
        <v>608714.63950977998</v>
      </c>
      <c r="Q546" s="23">
        <f t="shared" si="83"/>
        <v>12254927.264882697</v>
      </c>
      <c r="R546" s="23">
        <f t="shared" si="84"/>
        <v>31026450.960220665</v>
      </c>
      <c r="S546" s="23">
        <f t="shared" si="85"/>
        <v>18771523.695337966</v>
      </c>
      <c r="T546" s="16">
        <f>IFERROR(INDEX(Cost_Components!$R$2:$R$29,MATCH(E546,Cost_Components!$A$2:$A$29,0)),"")</f>
        <v>1</v>
      </c>
      <c r="U546" s="26">
        <f>IFERROR(INDEX(Cost_Components!$Q$2:$Q$29,MATCH(E546,Cost_Components!$A$2:$A$29,0)),"")</f>
        <v>2023</v>
      </c>
      <c r="V546" s="30">
        <f>1/(1+Calculation_Assumptions!$B$5)^(B546-Calculation_Assumptions!$B$2)</f>
        <v>0.49193373633950943</v>
      </c>
      <c r="W546" s="23">
        <f t="shared" si="86"/>
        <v>6028612.1579826698</v>
      </c>
      <c r="X546" s="23">
        <f t="shared" si="87"/>
        <v>15262957.946215911</v>
      </c>
      <c r="Y546" s="23">
        <f t="shared" si="88"/>
        <v>9234345.7882332411</v>
      </c>
      <c r="Z546" s="17">
        <f>IFERROR(INDEX(Cost_Components!$T$2:$T$29,MATCH(E546,Cost_Components!$A$2:$A$29,0)),"")</f>
        <v>0.8</v>
      </c>
      <c r="AA546" s="26">
        <f>IFERROR(INDEX(Cost_Components!$U$2:$U$29,MATCH(E546,Cost_Components!$A$2:$A$29,0)),"")</f>
        <v>2025</v>
      </c>
      <c r="AB546" s="26">
        <f>IFERROR(INDEX(Cost_Components!$V$2:$V$29,MATCH(E546,Cost_Components!$A$2:$A$29,0)),"")</f>
        <v>2050</v>
      </c>
      <c r="AC546" s="26">
        <f>IFERROR(INDEX(Cost_Components!$M$2:$M$29,MATCH(E546,Cost_Components!$A$2:$A$29,0)),"")</f>
        <v>30</v>
      </c>
      <c r="AD546" s="26">
        <f>IFERROR(INDEX(Cost_Components!$N$2:$N$29,MATCH(E546,Cost_Components!$A$2:$A$29,0)),"")</f>
        <v>95</v>
      </c>
      <c r="AE546" s="16" t="str">
        <f>IFERROR(INDEX(Cost_Components!$O$2:$O$29,MATCH(E546,Cost_Components!$A$2:$A$29,0)),"")</f>
        <v>Both</v>
      </c>
      <c r="AF546" s="11">
        <v>1223179.5827103499</v>
      </c>
      <c r="AG546" s="11">
        <v>1217429.27901956</v>
      </c>
      <c r="AH546" s="23">
        <f t="shared" si="89"/>
        <v>1</v>
      </c>
    </row>
    <row r="547" spans="1:34" hidden="1">
      <c r="A547" t="s">
        <v>262</v>
      </c>
      <c r="B547" s="20">
        <v>2050</v>
      </c>
      <c r="C547" t="s">
        <v>262</v>
      </c>
      <c r="D547" t="s">
        <v>218</v>
      </c>
      <c r="E547" s="22" t="s">
        <v>354</v>
      </c>
      <c r="F547" s="22" t="s">
        <v>355</v>
      </c>
      <c r="G547" s="22" t="s">
        <v>263</v>
      </c>
      <c r="H547" s="22" t="s">
        <v>237</v>
      </c>
      <c r="I547" s="22" t="s">
        <v>309</v>
      </c>
      <c r="J547" s="17">
        <f>IFERROR(INDEX(Cost_Components!$K$2:$K$29,MATCH(E547,Cost_Components!$A$2:$A$29,0)),"")</f>
        <v>0.5</v>
      </c>
      <c r="K547" s="17">
        <f t="shared" si="80"/>
        <v>0.8</v>
      </c>
      <c r="L547" s="17">
        <f>IFERROR(INDEX(Cost_Components!$S$2:$S$29,MATCH(E547,Cost_Components!$A$2:$A$29,0)),"")</f>
        <v>0.31</v>
      </c>
      <c r="M547" s="28">
        <f>IFERROR(INDEX(Cost_Components!$L$2:$L$29,MATCH(E547,Cost_Components!$A$2:$A$29,0)),"")</f>
        <v>1</v>
      </c>
      <c r="N547" s="29">
        <f>IFERROR(INDEX(Cost_Components!$P$2:$P$29,MATCH(E547,Cost_Components!$A$2:$A$29,0)),"")</f>
        <v>64.94344126</v>
      </c>
      <c r="O547" s="23">
        <f t="shared" si="81"/>
        <v>621052.32812086504</v>
      </c>
      <c r="P547" s="23">
        <f t="shared" si="82"/>
        <v>618007.17554545496</v>
      </c>
      <c r="Q547" s="23">
        <f t="shared" si="83"/>
        <v>12442008.938021377</v>
      </c>
      <c r="R547" s="23">
        <f t="shared" si="84"/>
        <v>32266620.312562916</v>
      </c>
      <c r="S547" s="23">
        <f t="shared" si="85"/>
        <v>19824611.37454154</v>
      </c>
      <c r="T547" s="16">
        <f>IFERROR(INDEX(Cost_Components!$R$2:$R$29,MATCH(E547,Cost_Components!$A$2:$A$29,0)),"")</f>
        <v>1</v>
      </c>
      <c r="U547" s="26">
        <f>IFERROR(INDEX(Cost_Components!$Q$2:$Q$29,MATCH(E547,Cost_Components!$A$2:$A$29,0)),"")</f>
        <v>2023</v>
      </c>
      <c r="V547" s="30">
        <f>1/(1+Calculation_Assumptions!$B$5)^(B547-Calculation_Assumptions!$B$2)</f>
        <v>0.47760556926165965</v>
      </c>
      <c r="W547" s="23">
        <f t="shared" si="86"/>
        <v>5942372.761602357</v>
      </c>
      <c r="X547" s="23">
        <f t="shared" si="87"/>
        <v>15410717.562531441</v>
      </c>
      <c r="Y547" s="23">
        <f t="shared" si="88"/>
        <v>9468344.8009290844</v>
      </c>
      <c r="Z547" s="17">
        <f>IFERROR(INDEX(Cost_Components!$T$2:$T$29,MATCH(E547,Cost_Components!$A$2:$A$29,0)),"")</f>
        <v>0.8</v>
      </c>
      <c r="AA547" s="26">
        <f>IFERROR(INDEX(Cost_Components!$U$2:$U$29,MATCH(E547,Cost_Components!$A$2:$A$29,0)),"")</f>
        <v>2025</v>
      </c>
      <c r="AB547" s="26">
        <f>IFERROR(INDEX(Cost_Components!$V$2:$V$29,MATCH(E547,Cost_Components!$A$2:$A$29,0)),"")</f>
        <v>2050</v>
      </c>
      <c r="AC547" s="26">
        <f>IFERROR(INDEX(Cost_Components!$M$2:$M$29,MATCH(E547,Cost_Components!$A$2:$A$29,0)),"")</f>
        <v>30</v>
      </c>
      <c r="AD547" s="26">
        <f>IFERROR(INDEX(Cost_Components!$N$2:$N$29,MATCH(E547,Cost_Components!$A$2:$A$29,0)),"")</f>
        <v>95</v>
      </c>
      <c r="AE547" s="16" t="str">
        <f>IFERROR(INDEX(Cost_Components!$O$2:$O$29,MATCH(E547,Cost_Components!$A$2:$A$29,0)),"")</f>
        <v>Both</v>
      </c>
      <c r="AF547" s="11">
        <v>1242104.6562417301</v>
      </c>
      <c r="AG547" s="11">
        <v>1236014.3510909099</v>
      </c>
      <c r="AH547" s="23">
        <f t="shared" si="89"/>
        <v>1</v>
      </c>
    </row>
    <row r="548" spans="1:34" hidden="1">
      <c r="A548" t="s">
        <v>262</v>
      </c>
      <c r="B548" s="20">
        <v>2025</v>
      </c>
      <c r="C548" t="s">
        <v>262</v>
      </c>
      <c r="D548" t="s">
        <v>218</v>
      </c>
      <c r="E548" s="22" t="s">
        <v>356</v>
      </c>
      <c r="F548" s="22" t="s">
        <v>357</v>
      </c>
      <c r="G548" s="22" t="s">
        <v>263</v>
      </c>
      <c r="H548" s="22" t="s">
        <v>237</v>
      </c>
      <c r="I548" s="22" t="s">
        <v>309</v>
      </c>
      <c r="J548" s="17">
        <f>IFERROR(INDEX(Cost_Components!$K$2:$K$29,MATCH(E548,Cost_Components!$A$2:$A$29,0)),"")</f>
        <v>0.5</v>
      </c>
      <c r="K548" s="17">
        <f t="shared" si="80"/>
        <v>0.32884615384615384</v>
      </c>
      <c r="L548" s="17">
        <f>IFERROR(INDEX(Cost_Components!$S$2:$S$29,MATCH(E548,Cost_Components!$A$2:$A$29,0)),"")</f>
        <v>0.31</v>
      </c>
      <c r="M548" s="28">
        <f>IFERROR(INDEX(Cost_Components!$L$2:$L$29,MATCH(E548,Cost_Components!$A$2:$A$29,0)),"")</f>
        <v>1</v>
      </c>
      <c r="N548" s="29">
        <f>IFERROR(INDEX(Cost_Components!$P$2:$P$29,MATCH(E548,Cost_Components!$A$2:$A$29,0)),"")</f>
        <v>119.7214874</v>
      </c>
      <c r="O548" s="23">
        <f t="shared" si="81"/>
        <v>459889.690312672</v>
      </c>
      <c r="P548" s="23">
        <f t="shared" si="82"/>
        <v>459858.04893544648</v>
      </c>
      <c r="Q548" s="23">
        <f t="shared" si="83"/>
        <v>17067015.779538225</v>
      </c>
      <c r="R548" s="23">
        <f t="shared" si="84"/>
        <v>18105834.418598264</v>
      </c>
      <c r="S548" s="23">
        <f t="shared" si="85"/>
        <v>1038818.6390600391</v>
      </c>
      <c r="T548" s="16">
        <f>IFERROR(INDEX(Cost_Components!$R$2:$R$29,MATCH(E548,Cost_Components!$A$2:$A$29,0)),"")</f>
        <v>1</v>
      </c>
      <c r="U548" s="26">
        <f>IFERROR(INDEX(Cost_Components!$Q$2:$Q$29,MATCH(E548,Cost_Components!$A$2:$A$29,0)),"")</f>
        <v>2023</v>
      </c>
      <c r="V548" s="30">
        <f>1/(1+Calculation_Assumptions!$B$5)^(B548-Calculation_Assumptions!$B$2)</f>
        <v>1</v>
      </c>
      <c r="W548" s="23">
        <f t="shared" si="86"/>
        <v>17067015.779538225</v>
      </c>
      <c r="X548" s="23">
        <f t="shared" si="87"/>
        <v>18105834.418598264</v>
      </c>
      <c r="Y548" s="23">
        <f t="shared" si="88"/>
        <v>1038818.6390600391</v>
      </c>
      <c r="Z548" s="17">
        <f>IFERROR(INDEX(Cost_Components!$T$2:$T$29,MATCH(E548,Cost_Components!$A$2:$A$29,0)),"")</f>
        <v>0.8</v>
      </c>
      <c r="AA548" s="26">
        <f>IFERROR(INDEX(Cost_Components!$U$2:$U$29,MATCH(E548,Cost_Components!$A$2:$A$29,0)),"")</f>
        <v>2025</v>
      </c>
      <c r="AB548" s="26">
        <f>IFERROR(INDEX(Cost_Components!$V$2:$V$29,MATCH(E548,Cost_Components!$A$2:$A$29,0)),"")</f>
        <v>2050</v>
      </c>
      <c r="AC548" s="26">
        <f>IFERROR(INDEX(Cost_Components!$M$2:$M$29,MATCH(E548,Cost_Components!$A$2:$A$29,0)),"")</f>
        <v>30</v>
      </c>
      <c r="AD548" s="26">
        <f>IFERROR(INDEX(Cost_Components!$N$2:$N$29,MATCH(E548,Cost_Components!$A$2:$A$29,0)),"")</f>
        <v>95</v>
      </c>
      <c r="AE548" s="16" t="str">
        <f>IFERROR(INDEX(Cost_Components!$O$2:$O$29,MATCH(E548,Cost_Components!$A$2:$A$29,0)),"")</f>
        <v>Both</v>
      </c>
      <c r="AF548" s="11">
        <v>919779.380625344</v>
      </c>
      <c r="AG548" s="11">
        <v>919716.09787089296</v>
      </c>
      <c r="AH548" s="23">
        <f t="shared" si="89"/>
        <v>1</v>
      </c>
    </row>
    <row r="549" spans="1:34" hidden="1">
      <c r="A549" t="s">
        <v>262</v>
      </c>
      <c r="B549" s="20">
        <v>2026</v>
      </c>
      <c r="C549" t="s">
        <v>262</v>
      </c>
      <c r="D549" t="s">
        <v>218</v>
      </c>
      <c r="E549" s="22" t="s">
        <v>356</v>
      </c>
      <c r="F549" s="22" t="s">
        <v>357</v>
      </c>
      <c r="G549" s="22" t="s">
        <v>263</v>
      </c>
      <c r="H549" s="22" t="s">
        <v>237</v>
      </c>
      <c r="I549" s="22" t="s">
        <v>309</v>
      </c>
      <c r="J549" s="17">
        <f>IFERROR(INDEX(Cost_Components!$K$2:$K$29,MATCH(E549,Cost_Components!$A$2:$A$29,0)),"")</f>
        <v>0.5</v>
      </c>
      <c r="K549" s="17">
        <f t="shared" si="80"/>
        <v>0.34769230769230769</v>
      </c>
      <c r="L549" s="17">
        <f>IFERROR(INDEX(Cost_Components!$S$2:$S$29,MATCH(E549,Cost_Components!$A$2:$A$29,0)),"")</f>
        <v>0.31</v>
      </c>
      <c r="M549" s="28">
        <f>IFERROR(INDEX(Cost_Components!$L$2:$L$29,MATCH(E549,Cost_Components!$A$2:$A$29,0)),"")</f>
        <v>1</v>
      </c>
      <c r="N549" s="29">
        <f>IFERROR(INDEX(Cost_Components!$P$2:$P$29,MATCH(E549,Cost_Components!$A$2:$A$29,0)),"")</f>
        <v>119.7214874</v>
      </c>
      <c r="O549" s="23">
        <f t="shared" si="81"/>
        <v>452547.18938848999</v>
      </c>
      <c r="P549" s="23">
        <f t="shared" si="82"/>
        <v>452467.876199433</v>
      </c>
      <c r="Q549" s="23">
        <f t="shared" si="83"/>
        <v>16792739.413187705</v>
      </c>
      <c r="R549" s="23">
        <f t="shared" si="84"/>
        <v>18837838.022915646</v>
      </c>
      <c r="S549" s="23">
        <f t="shared" si="85"/>
        <v>2045098.6097279415</v>
      </c>
      <c r="T549" s="16">
        <f>IFERROR(INDEX(Cost_Components!$R$2:$R$29,MATCH(E549,Cost_Components!$A$2:$A$29,0)),"")</f>
        <v>1</v>
      </c>
      <c r="U549" s="26">
        <f>IFERROR(INDEX(Cost_Components!$Q$2:$Q$29,MATCH(E549,Cost_Components!$A$2:$A$29,0)),"")</f>
        <v>2023</v>
      </c>
      <c r="V549" s="30">
        <f>1/(1+Calculation_Assumptions!$B$5)^(B549-Calculation_Assumptions!$B$2)</f>
        <v>0.970873786407767</v>
      </c>
      <c r="W549" s="23">
        <f t="shared" si="86"/>
        <v>16303630.498240491</v>
      </c>
      <c r="X549" s="23">
        <f t="shared" si="87"/>
        <v>18289163.129044317</v>
      </c>
      <c r="Y549" s="23">
        <f t="shared" si="88"/>
        <v>1985532.6308038267</v>
      </c>
      <c r="Z549" s="17">
        <f>IFERROR(INDEX(Cost_Components!$T$2:$T$29,MATCH(E549,Cost_Components!$A$2:$A$29,0)),"")</f>
        <v>0.8</v>
      </c>
      <c r="AA549" s="26">
        <f>IFERROR(INDEX(Cost_Components!$U$2:$U$29,MATCH(E549,Cost_Components!$A$2:$A$29,0)),"")</f>
        <v>2025</v>
      </c>
      <c r="AB549" s="26">
        <f>IFERROR(INDEX(Cost_Components!$V$2:$V$29,MATCH(E549,Cost_Components!$A$2:$A$29,0)),"")</f>
        <v>2050</v>
      </c>
      <c r="AC549" s="26">
        <f>IFERROR(INDEX(Cost_Components!$M$2:$M$29,MATCH(E549,Cost_Components!$A$2:$A$29,0)),"")</f>
        <v>30</v>
      </c>
      <c r="AD549" s="26">
        <f>IFERROR(INDEX(Cost_Components!$N$2:$N$29,MATCH(E549,Cost_Components!$A$2:$A$29,0)),"")</f>
        <v>95</v>
      </c>
      <c r="AE549" s="16" t="str">
        <f>IFERROR(INDEX(Cost_Components!$O$2:$O$29,MATCH(E549,Cost_Components!$A$2:$A$29,0)),"")</f>
        <v>Both</v>
      </c>
      <c r="AF549" s="11">
        <v>905094.37877697998</v>
      </c>
      <c r="AG549" s="11">
        <v>904935.752398866</v>
      </c>
      <c r="AH549" s="23">
        <f t="shared" si="89"/>
        <v>1</v>
      </c>
    </row>
    <row r="550" spans="1:34" hidden="1">
      <c r="A550" t="s">
        <v>262</v>
      </c>
      <c r="B550" s="20">
        <v>2027</v>
      </c>
      <c r="C550" t="s">
        <v>262</v>
      </c>
      <c r="D550" t="s">
        <v>218</v>
      </c>
      <c r="E550" s="22" t="s">
        <v>356</v>
      </c>
      <c r="F550" s="22" t="s">
        <v>357</v>
      </c>
      <c r="G550" s="22" t="s">
        <v>263</v>
      </c>
      <c r="H550" s="22" t="s">
        <v>237</v>
      </c>
      <c r="I550" s="22" t="s">
        <v>309</v>
      </c>
      <c r="J550" s="17">
        <f>IFERROR(INDEX(Cost_Components!$K$2:$K$29,MATCH(E550,Cost_Components!$A$2:$A$29,0)),"")</f>
        <v>0.5</v>
      </c>
      <c r="K550" s="17">
        <f t="shared" si="80"/>
        <v>0.36653846153846154</v>
      </c>
      <c r="L550" s="17">
        <f>IFERROR(INDEX(Cost_Components!$S$2:$S$29,MATCH(E550,Cost_Components!$A$2:$A$29,0)),"")</f>
        <v>0.31</v>
      </c>
      <c r="M550" s="28">
        <f>IFERROR(INDEX(Cost_Components!$L$2:$L$29,MATCH(E550,Cost_Components!$A$2:$A$29,0)),"")</f>
        <v>1</v>
      </c>
      <c r="N550" s="29">
        <f>IFERROR(INDEX(Cost_Components!$P$2:$P$29,MATCH(E550,Cost_Components!$A$2:$A$29,0)),"")</f>
        <v>119.7214874</v>
      </c>
      <c r="O550" s="23">
        <f t="shared" si="81"/>
        <v>449696.48479011352</v>
      </c>
      <c r="P550" s="23">
        <f t="shared" si="82"/>
        <v>449557.7529969305</v>
      </c>
      <c r="Q550" s="23">
        <f t="shared" si="83"/>
        <v>16684734.086908242</v>
      </c>
      <c r="R550" s="23">
        <f t="shared" si="84"/>
        <v>19733819.396867517</v>
      </c>
      <c r="S550" s="23">
        <f t="shared" si="85"/>
        <v>3049085.3099592756</v>
      </c>
      <c r="T550" s="16">
        <f>IFERROR(INDEX(Cost_Components!$R$2:$R$29,MATCH(E550,Cost_Components!$A$2:$A$29,0)),"")</f>
        <v>1</v>
      </c>
      <c r="U550" s="26">
        <f>IFERROR(INDEX(Cost_Components!$Q$2:$Q$29,MATCH(E550,Cost_Components!$A$2:$A$29,0)),"")</f>
        <v>2023</v>
      </c>
      <c r="V550" s="30">
        <f>1/(1+Calculation_Assumptions!$B$5)^(B550-Calculation_Assumptions!$B$2)</f>
        <v>0.94259590913375435</v>
      </c>
      <c r="W550" s="23">
        <f t="shared" si="86"/>
        <v>15726962.095304215</v>
      </c>
      <c r="X550" s="23">
        <f t="shared" si="87"/>
        <v>18601017.435071655</v>
      </c>
      <c r="Y550" s="23">
        <f t="shared" si="88"/>
        <v>2874055.3397674388</v>
      </c>
      <c r="Z550" s="17">
        <f>IFERROR(INDEX(Cost_Components!$T$2:$T$29,MATCH(E550,Cost_Components!$A$2:$A$29,0)),"")</f>
        <v>0.8</v>
      </c>
      <c r="AA550" s="26">
        <f>IFERROR(INDEX(Cost_Components!$U$2:$U$29,MATCH(E550,Cost_Components!$A$2:$A$29,0)),"")</f>
        <v>2025</v>
      </c>
      <c r="AB550" s="26">
        <f>IFERROR(INDEX(Cost_Components!$V$2:$V$29,MATCH(E550,Cost_Components!$A$2:$A$29,0)),"")</f>
        <v>2050</v>
      </c>
      <c r="AC550" s="26">
        <f>IFERROR(INDEX(Cost_Components!$M$2:$M$29,MATCH(E550,Cost_Components!$A$2:$A$29,0)),"")</f>
        <v>30</v>
      </c>
      <c r="AD550" s="26">
        <f>IFERROR(INDEX(Cost_Components!$N$2:$N$29,MATCH(E550,Cost_Components!$A$2:$A$29,0)),"")</f>
        <v>95</v>
      </c>
      <c r="AE550" s="16" t="str">
        <f>IFERROR(INDEX(Cost_Components!$O$2:$O$29,MATCH(E550,Cost_Components!$A$2:$A$29,0)),"")</f>
        <v>Both</v>
      </c>
      <c r="AF550" s="11">
        <v>899392.96958022704</v>
      </c>
      <c r="AG550" s="11">
        <v>899115.50599386101</v>
      </c>
      <c r="AH550" s="23">
        <f t="shared" si="89"/>
        <v>1</v>
      </c>
    </row>
    <row r="551" spans="1:34" hidden="1">
      <c r="A551" t="s">
        <v>262</v>
      </c>
      <c r="B551" s="20">
        <v>2028</v>
      </c>
      <c r="C551" t="s">
        <v>262</v>
      </c>
      <c r="D551" t="s">
        <v>218</v>
      </c>
      <c r="E551" s="22" t="s">
        <v>356</v>
      </c>
      <c r="F551" s="22" t="s">
        <v>357</v>
      </c>
      <c r="G551" s="22" t="s">
        <v>263</v>
      </c>
      <c r="H551" s="22" t="s">
        <v>237</v>
      </c>
      <c r="I551" s="22" t="s">
        <v>309</v>
      </c>
      <c r="J551" s="17">
        <f>IFERROR(INDEX(Cost_Components!$K$2:$K$29,MATCH(E551,Cost_Components!$A$2:$A$29,0)),"")</f>
        <v>0.5</v>
      </c>
      <c r="K551" s="17">
        <f t="shared" si="80"/>
        <v>0.38538461538461538</v>
      </c>
      <c r="L551" s="17">
        <f>IFERROR(INDEX(Cost_Components!$S$2:$S$29,MATCH(E551,Cost_Components!$A$2:$A$29,0)),"")</f>
        <v>0.31</v>
      </c>
      <c r="M551" s="28">
        <f>IFERROR(INDEX(Cost_Components!$L$2:$L$29,MATCH(E551,Cost_Components!$A$2:$A$29,0)),"")</f>
        <v>1</v>
      </c>
      <c r="N551" s="29">
        <f>IFERROR(INDEX(Cost_Components!$P$2:$P$29,MATCH(E551,Cost_Components!$A$2:$A$29,0)),"")</f>
        <v>119.7214874</v>
      </c>
      <c r="O551" s="23">
        <f t="shared" si="81"/>
        <v>449568.82176783902</v>
      </c>
      <c r="P551" s="23">
        <f t="shared" si="82"/>
        <v>449361.71295213897</v>
      </c>
      <c r="Q551" s="23">
        <f t="shared" si="83"/>
        <v>16677458.323124997</v>
      </c>
      <c r="R551" s="23">
        <f t="shared" si="84"/>
        <v>20742574.664143309</v>
      </c>
      <c r="S551" s="23">
        <f t="shared" si="85"/>
        <v>4065116.3410183117</v>
      </c>
      <c r="T551" s="16">
        <f>IFERROR(INDEX(Cost_Components!$R$2:$R$29,MATCH(E551,Cost_Components!$A$2:$A$29,0)),"")</f>
        <v>1</v>
      </c>
      <c r="U551" s="26">
        <f>IFERROR(INDEX(Cost_Components!$Q$2:$Q$29,MATCH(E551,Cost_Components!$A$2:$A$29,0)),"")</f>
        <v>2023</v>
      </c>
      <c r="V551" s="30">
        <f>1/(1+Calculation_Assumptions!$B$5)^(B551-Calculation_Assumptions!$B$2)</f>
        <v>0.91514165935315961</v>
      </c>
      <c r="W551" s="23">
        <f t="shared" si="86"/>
        <v>15262236.883617774</v>
      </c>
      <c r="X551" s="23">
        <f t="shared" si="87"/>
        <v>18982394.197400916</v>
      </c>
      <c r="Y551" s="23">
        <f t="shared" si="88"/>
        <v>3720157.3137831423</v>
      </c>
      <c r="Z551" s="17">
        <f>IFERROR(INDEX(Cost_Components!$T$2:$T$29,MATCH(E551,Cost_Components!$A$2:$A$29,0)),"")</f>
        <v>0.8</v>
      </c>
      <c r="AA551" s="26">
        <f>IFERROR(INDEX(Cost_Components!$U$2:$U$29,MATCH(E551,Cost_Components!$A$2:$A$29,0)),"")</f>
        <v>2025</v>
      </c>
      <c r="AB551" s="26">
        <f>IFERROR(INDEX(Cost_Components!$V$2:$V$29,MATCH(E551,Cost_Components!$A$2:$A$29,0)),"")</f>
        <v>2050</v>
      </c>
      <c r="AC551" s="26">
        <f>IFERROR(INDEX(Cost_Components!$M$2:$M$29,MATCH(E551,Cost_Components!$A$2:$A$29,0)),"")</f>
        <v>30</v>
      </c>
      <c r="AD551" s="26">
        <f>IFERROR(INDEX(Cost_Components!$N$2:$N$29,MATCH(E551,Cost_Components!$A$2:$A$29,0)),"")</f>
        <v>95</v>
      </c>
      <c r="AE551" s="16" t="str">
        <f>IFERROR(INDEX(Cost_Components!$O$2:$O$29,MATCH(E551,Cost_Components!$A$2:$A$29,0)),"")</f>
        <v>Both</v>
      </c>
      <c r="AF551" s="11">
        <v>899137.64353567804</v>
      </c>
      <c r="AG551" s="11">
        <v>898723.42590427794</v>
      </c>
      <c r="AH551" s="23">
        <f t="shared" si="89"/>
        <v>1</v>
      </c>
    </row>
    <row r="552" spans="1:34" hidden="1">
      <c r="A552" t="s">
        <v>262</v>
      </c>
      <c r="B552" s="20">
        <v>2029</v>
      </c>
      <c r="C552" t="s">
        <v>262</v>
      </c>
      <c r="D552" t="s">
        <v>218</v>
      </c>
      <c r="E552" s="22" t="s">
        <v>356</v>
      </c>
      <c r="F552" s="22" t="s">
        <v>357</v>
      </c>
      <c r="G552" s="22" t="s">
        <v>263</v>
      </c>
      <c r="H552" s="22" t="s">
        <v>237</v>
      </c>
      <c r="I552" s="22" t="s">
        <v>309</v>
      </c>
      <c r="J552" s="17">
        <f>IFERROR(INDEX(Cost_Components!$K$2:$K$29,MATCH(E552,Cost_Components!$A$2:$A$29,0)),"")</f>
        <v>0.5</v>
      </c>
      <c r="K552" s="17">
        <f t="shared" si="80"/>
        <v>0.40423076923076923</v>
      </c>
      <c r="L552" s="17">
        <f>IFERROR(INDEX(Cost_Components!$S$2:$S$29,MATCH(E552,Cost_Components!$A$2:$A$29,0)),"")</f>
        <v>0.31</v>
      </c>
      <c r="M552" s="28">
        <f>IFERROR(INDEX(Cost_Components!$L$2:$L$29,MATCH(E552,Cost_Components!$A$2:$A$29,0)),"")</f>
        <v>1</v>
      </c>
      <c r="N552" s="29">
        <f>IFERROR(INDEX(Cost_Components!$P$2:$P$29,MATCH(E552,Cost_Components!$A$2:$A$29,0)),"")</f>
        <v>119.7214874</v>
      </c>
      <c r="O552" s="23">
        <f t="shared" si="81"/>
        <v>451218.25506902748</v>
      </c>
      <c r="P552" s="23">
        <f t="shared" si="82"/>
        <v>450935.14848669048</v>
      </c>
      <c r="Q552" s="23">
        <f t="shared" si="83"/>
        <v>16735854.276307598</v>
      </c>
      <c r="R552" s="23">
        <f t="shared" si="84"/>
        <v>21836756.612107802</v>
      </c>
      <c r="S552" s="23">
        <f t="shared" si="85"/>
        <v>5100902.3358002044</v>
      </c>
      <c r="T552" s="16">
        <f>IFERROR(INDEX(Cost_Components!$R$2:$R$29,MATCH(E552,Cost_Components!$A$2:$A$29,0)),"")</f>
        <v>1</v>
      </c>
      <c r="U552" s="26">
        <f>IFERROR(INDEX(Cost_Components!$Q$2:$Q$29,MATCH(E552,Cost_Components!$A$2:$A$29,0)),"")</f>
        <v>2023</v>
      </c>
      <c r="V552" s="30">
        <f>1/(1+Calculation_Assumptions!$B$5)^(B552-Calculation_Assumptions!$B$2)</f>
        <v>0.888487047915689</v>
      </c>
      <c r="W552" s="23">
        <f t="shared" si="86"/>
        <v>14869589.760303697</v>
      </c>
      <c r="X552" s="23">
        <f t="shared" si="87"/>
        <v>19401675.418345064</v>
      </c>
      <c r="Y552" s="23">
        <f t="shared" si="88"/>
        <v>4532085.6580413664</v>
      </c>
      <c r="Z552" s="17">
        <f>IFERROR(INDEX(Cost_Components!$T$2:$T$29,MATCH(E552,Cost_Components!$A$2:$A$29,0)),"")</f>
        <v>0.8</v>
      </c>
      <c r="AA552" s="26">
        <f>IFERROR(INDEX(Cost_Components!$U$2:$U$29,MATCH(E552,Cost_Components!$A$2:$A$29,0)),"")</f>
        <v>2025</v>
      </c>
      <c r="AB552" s="26">
        <f>IFERROR(INDEX(Cost_Components!$V$2:$V$29,MATCH(E552,Cost_Components!$A$2:$A$29,0)),"")</f>
        <v>2050</v>
      </c>
      <c r="AC552" s="26">
        <f>IFERROR(INDEX(Cost_Components!$M$2:$M$29,MATCH(E552,Cost_Components!$A$2:$A$29,0)),"")</f>
        <v>30</v>
      </c>
      <c r="AD552" s="26">
        <f>IFERROR(INDEX(Cost_Components!$N$2:$N$29,MATCH(E552,Cost_Components!$A$2:$A$29,0)),"")</f>
        <v>95</v>
      </c>
      <c r="AE552" s="16" t="str">
        <f>IFERROR(INDEX(Cost_Components!$O$2:$O$29,MATCH(E552,Cost_Components!$A$2:$A$29,0)),"")</f>
        <v>Both</v>
      </c>
      <c r="AF552" s="11">
        <v>902436.51013805496</v>
      </c>
      <c r="AG552" s="11">
        <v>901870.29697338096</v>
      </c>
      <c r="AH552" s="23">
        <f t="shared" si="89"/>
        <v>1</v>
      </c>
    </row>
    <row r="553" spans="1:34" hidden="1">
      <c r="A553" t="s">
        <v>262</v>
      </c>
      <c r="B553" s="20">
        <v>2030</v>
      </c>
      <c r="C553" t="s">
        <v>262</v>
      </c>
      <c r="D553" t="s">
        <v>218</v>
      </c>
      <c r="E553" s="22" t="s">
        <v>356</v>
      </c>
      <c r="F553" s="22" t="s">
        <v>357</v>
      </c>
      <c r="G553" s="22" t="s">
        <v>263</v>
      </c>
      <c r="H553" s="22" t="s">
        <v>237</v>
      </c>
      <c r="I553" s="22" t="s">
        <v>309</v>
      </c>
      <c r="J553" s="17">
        <f>IFERROR(INDEX(Cost_Components!$K$2:$K$29,MATCH(E553,Cost_Components!$A$2:$A$29,0)),"")</f>
        <v>0.5</v>
      </c>
      <c r="K553" s="17">
        <f t="shared" si="80"/>
        <v>0.42307692307692307</v>
      </c>
      <c r="L553" s="17">
        <f>IFERROR(INDEX(Cost_Components!$S$2:$S$29,MATCH(E553,Cost_Components!$A$2:$A$29,0)),"")</f>
        <v>0.31</v>
      </c>
      <c r="M553" s="28">
        <f>IFERROR(INDEX(Cost_Components!$L$2:$L$29,MATCH(E553,Cost_Components!$A$2:$A$29,0)),"")</f>
        <v>1</v>
      </c>
      <c r="N553" s="29">
        <f>IFERROR(INDEX(Cost_Components!$P$2:$P$29,MATCH(E553,Cost_Components!$A$2:$A$29,0)),"")</f>
        <v>119.7214874</v>
      </c>
      <c r="O553" s="23">
        <f t="shared" si="81"/>
        <v>454266.580863118</v>
      </c>
      <c r="P553" s="23">
        <f t="shared" si="82"/>
        <v>453900.60306812997</v>
      </c>
      <c r="Q553" s="23">
        <f t="shared" si="83"/>
        <v>16845913.152632792</v>
      </c>
      <c r="R553" s="23">
        <f t="shared" si="84"/>
        <v>23009237.61951898</v>
      </c>
      <c r="S553" s="23">
        <f t="shared" si="85"/>
        <v>6163324.4668861888</v>
      </c>
      <c r="T553" s="16">
        <f>IFERROR(INDEX(Cost_Components!$R$2:$R$29,MATCH(E553,Cost_Components!$A$2:$A$29,0)),"")</f>
        <v>1</v>
      </c>
      <c r="U553" s="26">
        <f>IFERROR(INDEX(Cost_Components!$Q$2:$Q$29,MATCH(E553,Cost_Components!$A$2:$A$29,0)),"")</f>
        <v>2023</v>
      </c>
      <c r="V553" s="30">
        <f>1/(1+Calculation_Assumptions!$B$5)^(B553-Calculation_Assumptions!$B$2)</f>
        <v>0.86260878438416411</v>
      </c>
      <c r="W553" s="23">
        <f t="shared" si="86"/>
        <v>14531432.666433774</v>
      </c>
      <c r="X553" s="23">
        <f t="shared" si="87"/>
        <v>19847970.492579646</v>
      </c>
      <c r="Y553" s="23">
        <f t="shared" si="88"/>
        <v>5316537.8261458715</v>
      </c>
      <c r="Z553" s="17">
        <f>IFERROR(INDEX(Cost_Components!$T$2:$T$29,MATCH(E553,Cost_Components!$A$2:$A$29,0)),"")</f>
        <v>0.8</v>
      </c>
      <c r="AA553" s="26">
        <f>IFERROR(INDEX(Cost_Components!$U$2:$U$29,MATCH(E553,Cost_Components!$A$2:$A$29,0)),"")</f>
        <v>2025</v>
      </c>
      <c r="AB553" s="26">
        <f>IFERROR(INDEX(Cost_Components!$V$2:$V$29,MATCH(E553,Cost_Components!$A$2:$A$29,0)),"")</f>
        <v>2050</v>
      </c>
      <c r="AC553" s="26">
        <f>IFERROR(INDEX(Cost_Components!$M$2:$M$29,MATCH(E553,Cost_Components!$A$2:$A$29,0)),"")</f>
        <v>30</v>
      </c>
      <c r="AD553" s="26">
        <f>IFERROR(INDEX(Cost_Components!$N$2:$N$29,MATCH(E553,Cost_Components!$A$2:$A$29,0)),"")</f>
        <v>95</v>
      </c>
      <c r="AE553" s="16" t="str">
        <f>IFERROR(INDEX(Cost_Components!$O$2:$O$29,MATCH(E553,Cost_Components!$A$2:$A$29,0)),"")</f>
        <v>Both</v>
      </c>
      <c r="AF553" s="11">
        <v>908533.16172623599</v>
      </c>
      <c r="AG553" s="11">
        <v>907801.20613625995</v>
      </c>
      <c r="AH553" s="23">
        <f t="shared" si="89"/>
        <v>1</v>
      </c>
    </row>
    <row r="554" spans="1:34" hidden="1">
      <c r="A554" t="s">
        <v>262</v>
      </c>
      <c r="B554" s="20">
        <v>2031</v>
      </c>
      <c r="C554" t="s">
        <v>262</v>
      </c>
      <c r="D554" t="s">
        <v>218</v>
      </c>
      <c r="E554" s="22" t="s">
        <v>356</v>
      </c>
      <c r="F554" s="22" t="s">
        <v>357</v>
      </c>
      <c r="G554" s="22" t="s">
        <v>263</v>
      </c>
      <c r="H554" s="22" t="s">
        <v>237</v>
      </c>
      <c r="I554" s="22" t="s">
        <v>309</v>
      </c>
      <c r="J554" s="17">
        <f>IFERROR(INDEX(Cost_Components!$K$2:$K$29,MATCH(E554,Cost_Components!$A$2:$A$29,0)),"")</f>
        <v>0.5</v>
      </c>
      <c r="K554" s="17">
        <f t="shared" si="80"/>
        <v>0.44192307692307692</v>
      </c>
      <c r="L554" s="17">
        <f>IFERROR(INDEX(Cost_Components!$S$2:$S$29,MATCH(E554,Cost_Components!$A$2:$A$29,0)),"")</f>
        <v>0.31</v>
      </c>
      <c r="M554" s="28">
        <f>IFERROR(INDEX(Cost_Components!$L$2:$L$29,MATCH(E554,Cost_Components!$A$2:$A$29,0)),"")</f>
        <v>1</v>
      </c>
      <c r="N554" s="29">
        <f>IFERROR(INDEX(Cost_Components!$P$2:$P$29,MATCH(E554,Cost_Components!$A$2:$A$29,0)),"")</f>
        <v>119.7214874</v>
      </c>
      <c r="O554" s="23">
        <f t="shared" si="81"/>
        <v>458537.76917116198</v>
      </c>
      <c r="P554" s="23">
        <f t="shared" si="82"/>
        <v>458082.60524368449</v>
      </c>
      <c r="Q554" s="23">
        <f t="shared" si="83"/>
        <v>17001122.56407069</v>
      </c>
      <c r="R554" s="23">
        <f t="shared" si="84"/>
        <v>24260173.266781744</v>
      </c>
      <c r="S554" s="23">
        <f t="shared" si="85"/>
        <v>7259050.7027110532</v>
      </c>
      <c r="T554" s="16">
        <f>IFERROR(INDEX(Cost_Components!$R$2:$R$29,MATCH(E554,Cost_Components!$A$2:$A$29,0)),"")</f>
        <v>1</v>
      </c>
      <c r="U554" s="26">
        <f>IFERROR(INDEX(Cost_Components!$Q$2:$Q$29,MATCH(E554,Cost_Components!$A$2:$A$29,0)),"")</f>
        <v>2023</v>
      </c>
      <c r="V554" s="30">
        <f>1/(1+Calculation_Assumptions!$B$5)^(B554-Calculation_Assumptions!$B$2)</f>
        <v>0.83748425668365445</v>
      </c>
      <c r="W554" s="23">
        <f t="shared" si="86"/>
        <v>14238172.493358448</v>
      </c>
      <c r="X554" s="23">
        <f t="shared" si="87"/>
        <v>20317513.175347373</v>
      </c>
      <c r="Y554" s="23">
        <f t="shared" si="88"/>
        <v>6079340.6819889257</v>
      </c>
      <c r="Z554" s="17">
        <f>IFERROR(INDEX(Cost_Components!$T$2:$T$29,MATCH(E554,Cost_Components!$A$2:$A$29,0)),"")</f>
        <v>0.8</v>
      </c>
      <c r="AA554" s="26">
        <f>IFERROR(INDEX(Cost_Components!$U$2:$U$29,MATCH(E554,Cost_Components!$A$2:$A$29,0)),"")</f>
        <v>2025</v>
      </c>
      <c r="AB554" s="26">
        <f>IFERROR(INDEX(Cost_Components!$V$2:$V$29,MATCH(E554,Cost_Components!$A$2:$A$29,0)),"")</f>
        <v>2050</v>
      </c>
      <c r="AC554" s="26">
        <f>IFERROR(INDEX(Cost_Components!$M$2:$M$29,MATCH(E554,Cost_Components!$A$2:$A$29,0)),"")</f>
        <v>30</v>
      </c>
      <c r="AD554" s="26">
        <f>IFERROR(INDEX(Cost_Components!$N$2:$N$29,MATCH(E554,Cost_Components!$A$2:$A$29,0)),"")</f>
        <v>95</v>
      </c>
      <c r="AE554" s="16" t="str">
        <f>IFERROR(INDEX(Cost_Components!$O$2:$O$29,MATCH(E554,Cost_Components!$A$2:$A$29,0)),"")</f>
        <v>Both</v>
      </c>
      <c r="AF554" s="11">
        <v>917075.53834232397</v>
      </c>
      <c r="AG554" s="11">
        <v>916165.21048736898</v>
      </c>
      <c r="AH554" s="23">
        <f t="shared" si="89"/>
        <v>1</v>
      </c>
    </row>
    <row r="555" spans="1:34" hidden="1">
      <c r="A555" t="s">
        <v>262</v>
      </c>
      <c r="B555" s="20">
        <v>2032</v>
      </c>
      <c r="C555" t="s">
        <v>262</v>
      </c>
      <c r="D555" t="s">
        <v>218</v>
      </c>
      <c r="E555" s="22" t="s">
        <v>356</v>
      </c>
      <c r="F555" s="22" t="s">
        <v>357</v>
      </c>
      <c r="G555" s="22" t="s">
        <v>263</v>
      </c>
      <c r="H555" s="22" t="s">
        <v>237</v>
      </c>
      <c r="I555" s="22" t="s">
        <v>309</v>
      </c>
      <c r="J555" s="17">
        <f>IFERROR(INDEX(Cost_Components!$K$2:$K$29,MATCH(E555,Cost_Components!$A$2:$A$29,0)),"")</f>
        <v>0.5</v>
      </c>
      <c r="K555" s="17">
        <f t="shared" si="80"/>
        <v>0.46076923076923082</v>
      </c>
      <c r="L555" s="17">
        <f>IFERROR(INDEX(Cost_Components!$S$2:$S$29,MATCH(E555,Cost_Components!$A$2:$A$29,0)),"")</f>
        <v>0.31</v>
      </c>
      <c r="M555" s="28">
        <f>IFERROR(INDEX(Cost_Components!$L$2:$L$29,MATCH(E555,Cost_Components!$A$2:$A$29,0)),"")</f>
        <v>1</v>
      </c>
      <c r="N555" s="29">
        <f>IFERROR(INDEX(Cost_Components!$P$2:$P$29,MATCH(E555,Cost_Components!$A$2:$A$29,0)),"")</f>
        <v>119.7214874</v>
      </c>
      <c r="O555" s="23">
        <f t="shared" si="81"/>
        <v>463779.75232925499</v>
      </c>
      <c r="P555" s="23">
        <f t="shared" si="82"/>
        <v>463229.44215423299</v>
      </c>
      <c r="Q555" s="23">
        <f t="shared" si="83"/>
        <v>17192140.524874881</v>
      </c>
      <c r="R555" s="23">
        <f t="shared" si="84"/>
        <v>25583935.894724891</v>
      </c>
      <c r="S555" s="23">
        <f t="shared" si="85"/>
        <v>8391795.3698500097</v>
      </c>
      <c r="T555" s="16">
        <f>IFERROR(INDEX(Cost_Components!$R$2:$R$29,MATCH(E555,Cost_Components!$A$2:$A$29,0)),"")</f>
        <v>1</v>
      </c>
      <c r="U555" s="26">
        <f>IFERROR(INDEX(Cost_Components!$Q$2:$Q$29,MATCH(E555,Cost_Components!$A$2:$A$29,0)),"")</f>
        <v>2023</v>
      </c>
      <c r="V555" s="30">
        <f>1/(1+Calculation_Assumptions!$B$5)^(B555-Calculation_Assumptions!$B$2)</f>
        <v>0.81309151134335378</v>
      </c>
      <c r="W555" s="23">
        <f t="shared" si="86"/>
        <v>13978783.522597836</v>
      </c>
      <c r="X555" s="23">
        <f t="shared" si="87"/>
        <v>20802081.102753337</v>
      </c>
      <c r="Y555" s="23">
        <f t="shared" si="88"/>
        <v>6823297.580155503</v>
      </c>
      <c r="Z555" s="17">
        <f>IFERROR(INDEX(Cost_Components!$T$2:$T$29,MATCH(E555,Cost_Components!$A$2:$A$29,0)),"")</f>
        <v>0.8</v>
      </c>
      <c r="AA555" s="26">
        <f>IFERROR(INDEX(Cost_Components!$U$2:$U$29,MATCH(E555,Cost_Components!$A$2:$A$29,0)),"")</f>
        <v>2025</v>
      </c>
      <c r="AB555" s="26">
        <f>IFERROR(INDEX(Cost_Components!$V$2:$V$29,MATCH(E555,Cost_Components!$A$2:$A$29,0)),"")</f>
        <v>2050</v>
      </c>
      <c r="AC555" s="26">
        <f>IFERROR(INDEX(Cost_Components!$M$2:$M$29,MATCH(E555,Cost_Components!$A$2:$A$29,0)),"")</f>
        <v>30</v>
      </c>
      <c r="AD555" s="26">
        <f>IFERROR(INDEX(Cost_Components!$N$2:$N$29,MATCH(E555,Cost_Components!$A$2:$A$29,0)),"")</f>
        <v>95</v>
      </c>
      <c r="AE555" s="16" t="str">
        <f>IFERROR(INDEX(Cost_Components!$O$2:$O$29,MATCH(E555,Cost_Components!$A$2:$A$29,0)),"")</f>
        <v>Both</v>
      </c>
      <c r="AF555" s="11">
        <v>927559.50465850998</v>
      </c>
      <c r="AG555" s="11">
        <v>926458.88430846599</v>
      </c>
      <c r="AH555" s="23">
        <f t="shared" si="89"/>
        <v>1</v>
      </c>
    </row>
    <row r="556" spans="1:34" hidden="1">
      <c r="A556" t="s">
        <v>262</v>
      </c>
      <c r="B556" s="20">
        <v>2033</v>
      </c>
      <c r="C556" t="s">
        <v>262</v>
      </c>
      <c r="D556" t="s">
        <v>218</v>
      </c>
      <c r="E556" s="22" t="s">
        <v>356</v>
      </c>
      <c r="F556" s="22" t="s">
        <v>357</v>
      </c>
      <c r="G556" s="22" t="s">
        <v>263</v>
      </c>
      <c r="H556" s="22" t="s">
        <v>237</v>
      </c>
      <c r="I556" s="22" t="s">
        <v>309</v>
      </c>
      <c r="J556" s="17">
        <f>IFERROR(INDEX(Cost_Components!$K$2:$K$29,MATCH(E556,Cost_Components!$A$2:$A$29,0)),"")</f>
        <v>0.5</v>
      </c>
      <c r="K556" s="17">
        <f t="shared" si="80"/>
        <v>0.47961538461538467</v>
      </c>
      <c r="L556" s="17">
        <f>IFERROR(INDEX(Cost_Components!$S$2:$S$29,MATCH(E556,Cost_Components!$A$2:$A$29,0)),"")</f>
        <v>0.31</v>
      </c>
      <c r="M556" s="28">
        <f>IFERROR(INDEX(Cost_Components!$L$2:$L$29,MATCH(E556,Cost_Components!$A$2:$A$29,0)),"")</f>
        <v>1</v>
      </c>
      <c r="N556" s="29">
        <f>IFERROR(INDEX(Cost_Components!$P$2:$P$29,MATCH(E556,Cost_Components!$A$2:$A$29,0)),"")</f>
        <v>119.7214874</v>
      </c>
      <c r="O556" s="23">
        <f t="shared" si="81"/>
        <v>469817.50236703252</v>
      </c>
      <c r="P556" s="23">
        <f t="shared" si="82"/>
        <v>469166.48752473952</v>
      </c>
      <c r="Q556" s="23">
        <f t="shared" si="83"/>
        <v>17412486.014655564</v>
      </c>
      <c r="R556" s="23">
        <f t="shared" si="84"/>
        <v>26977046.533403039</v>
      </c>
      <c r="S556" s="23">
        <f t="shared" si="85"/>
        <v>9564560.518747475</v>
      </c>
      <c r="T556" s="16">
        <f>IFERROR(INDEX(Cost_Components!$R$2:$R$29,MATCH(E556,Cost_Components!$A$2:$A$29,0)),"")</f>
        <v>1</v>
      </c>
      <c r="U556" s="26">
        <f>IFERROR(INDEX(Cost_Components!$Q$2:$Q$29,MATCH(E556,Cost_Components!$A$2:$A$29,0)),"")</f>
        <v>2023</v>
      </c>
      <c r="V556" s="30">
        <f>1/(1+Calculation_Assumptions!$B$5)^(B556-Calculation_Assumptions!$B$2)</f>
        <v>0.78940923431393573</v>
      </c>
      <c r="W556" s="23">
        <f t="shared" si="86"/>
        <v>13745577.252331363</v>
      </c>
      <c r="X556" s="23">
        <f t="shared" si="87"/>
        <v>21295929.647985108</v>
      </c>
      <c r="Y556" s="23">
        <f t="shared" si="88"/>
        <v>7550352.3956537442</v>
      </c>
      <c r="Z556" s="17">
        <f>IFERROR(INDEX(Cost_Components!$T$2:$T$29,MATCH(E556,Cost_Components!$A$2:$A$29,0)),"")</f>
        <v>0.8</v>
      </c>
      <c r="AA556" s="26">
        <f>IFERROR(INDEX(Cost_Components!$U$2:$U$29,MATCH(E556,Cost_Components!$A$2:$A$29,0)),"")</f>
        <v>2025</v>
      </c>
      <c r="AB556" s="26">
        <f>IFERROR(INDEX(Cost_Components!$V$2:$V$29,MATCH(E556,Cost_Components!$A$2:$A$29,0)),"")</f>
        <v>2050</v>
      </c>
      <c r="AC556" s="26">
        <f>IFERROR(INDEX(Cost_Components!$M$2:$M$29,MATCH(E556,Cost_Components!$A$2:$A$29,0)),"")</f>
        <v>30</v>
      </c>
      <c r="AD556" s="26">
        <f>IFERROR(INDEX(Cost_Components!$N$2:$N$29,MATCH(E556,Cost_Components!$A$2:$A$29,0)),"")</f>
        <v>95</v>
      </c>
      <c r="AE556" s="16" t="str">
        <f>IFERROR(INDEX(Cost_Components!$O$2:$O$29,MATCH(E556,Cost_Components!$A$2:$A$29,0)),"")</f>
        <v>Both</v>
      </c>
      <c r="AF556" s="11">
        <v>939635.00473406503</v>
      </c>
      <c r="AG556" s="11">
        <v>938332.97504947905</v>
      </c>
      <c r="AH556" s="23">
        <f t="shared" si="89"/>
        <v>1</v>
      </c>
    </row>
    <row r="557" spans="1:34" hidden="1">
      <c r="A557" t="s">
        <v>262</v>
      </c>
      <c r="B557" s="20">
        <v>2034</v>
      </c>
      <c r="C557" t="s">
        <v>262</v>
      </c>
      <c r="D557" t="s">
        <v>218</v>
      </c>
      <c r="E557" s="22" t="s">
        <v>356</v>
      </c>
      <c r="F557" s="22" t="s">
        <v>357</v>
      </c>
      <c r="G557" s="22" t="s">
        <v>263</v>
      </c>
      <c r="H557" s="22" t="s">
        <v>237</v>
      </c>
      <c r="I557" s="22" t="s">
        <v>309</v>
      </c>
      <c r="J557" s="17">
        <f>IFERROR(INDEX(Cost_Components!$K$2:$K$29,MATCH(E557,Cost_Components!$A$2:$A$29,0)),"")</f>
        <v>0.5</v>
      </c>
      <c r="K557" s="17">
        <f t="shared" si="80"/>
        <v>0.49846153846153851</v>
      </c>
      <c r="L557" s="17">
        <f>IFERROR(INDEX(Cost_Components!$S$2:$S$29,MATCH(E557,Cost_Components!$A$2:$A$29,0)),"")</f>
        <v>0.31</v>
      </c>
      <c r="M557" s="28">
        <f>IFERROR(INDEX(Cost_Components!$L$2:$L$29,MATCH(E557,Cost_Components!$A$2:$A$29,0)),"")</f>
        <v>1</v>
      </c>
      <c r="N557" s="29">
        <f>IFERROR(INDEX(Cost_Components!$P$2:$P$29,MATCH(E557,Cost_Components!$A$2:$A$29,0)),"")</f>
        <v>119.7214874</v>
      </c>
      <c r="O557" s="23">
        <f t="shared" si="81"/>
        <v>476503.62470078998</v>
      </c>
      <c r="P557" s="23">
        <f t="shared" si="82"/>
        <v>475746.46869984799</v>
      </c>
      <c r="Q557" s="23">
        <f t="shared" si="83"/>
        <v>17656693.205993436</v>
      </c>
      <c r="R557" s="23">
        <f t="shared" si="84"/>
        <v>28436095.623103183</v>
      </c>
      <c r="S557" s="23">
        <f t="shared" si="85"/>
        <v>10779402.417109746</v>
      </c>
      <c r="T557" s="16">
        <f>IFERROR(INDEX(Cost_Components!$R$2:$R$29,MATCH(E557,Cost_Components!$A$2:$A$29,0)),"")</f>
        <v>1</v>
      </c>
      <c r="U557" s="26">
        <f>IFERROR(INDEX(Cost_Components!$Q$2:$Q$29,MATCH(E557,Cost_Components!$A$2:$A$29,0)),"")</f>
        <v>2023</v>
      </c>
      <c r="V557" s="30">
        <f>1/(1+Calculation_Assumptions!$B$5)^(B557-Calculation_Assumptions!$B$2)</f>
        <v>0.76641673234362695</v>
      </c>
      <c r="W557" s="23">
        <f t="shared" si="86"/>
        <v>13532385.110931408</v>
      </c>
      <c r="X557" s="23">
        <f t="shared" si="87"/>
        <v>21793899.488069654</v>
      </c>
      <c r="Y557" s="23">
        <f t="shared" si="88"/>
        <v>8261514.3771382459</v>
      </c>
      <c r="Z557" s="17">
        <f>IFERROR(INDEX(Cost_Components!$T$2:$T$29,MATCH(E557,Cost_Components!$A$2:$A$29,0)),"")</f>
        <v>0.8</v>
      </c>
      <c r="AA557" s="26">
        <f>IFERROR(INDEX(Cost_Components!$U$2:$U$29,MATCH(E557,Cost_Components!$A$2:$A$29,0)),"")</f>
        <v>2025</v>
      </c>
      <c r="AB557" s="26">
        <f>IFERROR(INDEX(Cost_Components!$V$2:$V$29,MATCH(E557,Cost_Components!$A$2:$A$29,0)),"")</f>
        <v>2050</v>
      </c>
      <c r="AC557" s="26">
        <f>IFERROR(INDEX(Cost_Components!$M$2:$M$29,MATCH(E557,Cost_Components!$A$2:$A$29,0)),"")</f>
        <v>30</v>
      </c>
      <c r="AD557" s="26">
        <f>IFERROR(INDEX(Cost_Components!$N$2:$N$29,MATCH(E557,Cost_Components!$A$2:$A$29,0)),"")</f>
        <v>95</v>
      </c>
      <c r="AE557" s="16" t="str">
        <f>IFERROR(INDEX(Cost_Components!$O$2:$O$29,MATCH(E557,Cost_Components!$A$2:$A$29,0)),"")</f>
        <v>Both</v>
      </c>
      <c r="AF557" s="11">
        <v>953007.24940157996</v>
      </c>
      <c r="AG557" s="11">
        <v>951492.93739969598</v>
      </c>
      <c r="AH557" s="23">
        <f t="shared" si="89"/>
        <v>1</v>
      </c>
    </row>
    <row r="558" spans="1:34" hidden="1">
      <c r="A558" t="s">
        <v>262</v>
      </c>
      <c r="B558" s="20">
        <v>2035</v>
      </c>
      <c r="C558" t="s">
        <v>262</v>
      </c>
      <c r="D558" t="s">
        <v>218</v>
      </c>
      <c r="E558" s="22" t="s">
        <v>356</v>
      </c>
      <c r="F558" s="22" t="s">
        <v>357</v>
      </c>
      <c r="G558" s="22" t="s">
        <v>263</v>
      </c>
      <c r="H558" s="22" t="s">
        <v>237</v>
      </c>
      <c r="I558" s="22" t="s">
        <v>309</v>
      </c>
      <c r="J558" s="17">
        <f>IFERROR(INDEX(Cost_Components!$K$2:$K$29,MATCH(E558,Cost_Components!$A$2:$A$29,0)),"")</f>
        <v>0.5</v>
      </c>
      <c r="K558" s="17">
        <f t="shared" si="80"/>
        <v>0.51730769230769236</v>
      </c>
      <c r="L558" s="17">
        <f>IFERROR(INDEX(Cost_Components!$S$2:$S$29,MATCH(E558,Cost_Components!$A$2:$A$29,0)),"")</f>
        <v>0.31</v>
      </c>
      <c r="M558" s="28">
        <f>IFERROR(INDEX(Cost_Components!$L$2:$L$29,MATCH(E558,Cost_Components!$A$2:$A$29,0)),"")</f>
        <v>1</v>
      </c>
      <c r="N558" s="29">
        <f>IFERROR(INDEX(Cost_Components!$P$2:$P$29,MATCH(E558,Cost_Components!$A$2:$A$29,0)),"")</f>
        <v>119.7214874</v>
      </c>
      <c r="O558" s="23">
        <f t="shared" si="81"/>
        <v>483777.30550535402</v>
      </c>
      <c r="P558" s="23">
        <f t="shared" si="82"/>
        <v>482908.792004366</v>
      </c>
      <c r="Q558" s="23">
        <f t="shared" si="83"/>
        <v>17922513.245762974</v>
      </c>
      <c r="R558" s="23">
        <f t="shared" si="84"/>
        <v>29961705.537481032</v>
      </c>
      <c r="S558" s="23">
        <f t="shared" si="85"/>
        <v>12039192.291718058</v>
      </c>
      <c r="T558" s="16">
        <f>IFERROR(INDEX(Cost_Components!$R$2:$R$29,MATCH(E558,Cost_Components!$A$2:$A$29,0)),"")</f>
        <v>1</v>
      </c>
      <c r="U558" s="26">
        <f>IFERROR(INDEX(Cost_Components!$Q$2:$Q$29,MATCH(E558,Cost_Components!$A$2:$A$29,0)),"")</f>
        <v>2023</v>
      </c>
      <c r="V558" s="30">
        <f>1/(1+Calculation_Assumptions!$B$5)^(B558-Calculation_Assumptions!$B$2)</f>
        <v>0.74409391489672516</v>
      </c>
      <c r="W558" s="23">
        <f t="shared" si="86"/>
        <v>13336033.045828184</v>
      </c>
      <c r="X558" s="23">
        <f t="shared" si="87"/>
        <v>22294322.770367149</v>
      </c>
      <c r="Y558" s="23">
        <f t="shared" si="88"/>
        <v>8958289.724538967</v>
      </c>
      <c r="Z558" s="17">
        <f>IFERROR(INDEX(Cost_Components!$T$2:$T$29,MATCH(E558,Cost_Components!$A$2:$A$29,0)),"")</f>
        <v>0.8</v>
      </c>
      <c r="AA558" s="26">
        <f>IFERROR(INDEX(Cost_Components!$U$2:$U$29,MATCH(E558,Cost_Components!$A$2:$A$29,0)),"")</f>
        <v>2025</v>
      </c>
      <c r="AB558" s="26">
        <f>IFERROR(INDEX(Cost_Components!$V$2:$V$29,MATCH(E558,Cost_Components!$A$2:$A$29,0)),"")</f>
        <v>2050</v>
      </c>
      <c r="AC558" s="26">
        <f>IFERROR(INDEX(Cost_Components!$M$2:$M$29,MATCH(E558,Cost_Components!$A$2:$A$29,0)),"")</f>
        <v>30</v>
      </c>
      <c r="AD558" s="26">
        <f>IFERROR(INDEX(Cost_Components!$N$2:$N$29,MATCH(E558,Cost_Components!$A$2:$A$29,0)),"")</f>
        <v>95</v>
      </c>
      <c r="AE558" s="16" t="str">
        <f>IFERROR(INDEX(Cost_Components!$O$2:$O$29,MATCH(E558,Cost_Components!$A$2:$A$29,0)),"")</f>
        <v>Both</v>
      </c>
      <c r="AF558" s="11">
        <v>967554.61101070803</v>
      </c>
      <c r="AG558" s="11">
        <v>965817.584008732</v>
      </c>
      <c r="AH558" s="23">
        <f t="shared" si="89"/>
        <v>1</v>
      </c>
    </row>
    <row r="559" spans="1:34" hidden="1">
      <c r="A559" t="s">
        <v>262</v>
      </c>
      <c r="B559" s="20">
        <v>2036</v>
      </c>
      <c r="C559" t="s">
        <v>262</v>
      </c>
      <c r="D559" t="s">
        <v>218</v>
      </c>
      <c r="E559" s="22" t="s">
        <v>356</v>
      </c>
      <c r="F559" s="22" t="s">
        <v>357</v>
      </c>
      <c r="G559" s="22" t="s">
        <v>263</v>
      </c>
      <c r="H559" s="22" t="s">
        <v>237</v>
      </c>
      <c r="I559" s="22" t="s">
        <v>309</v>
      </c>
      <c r="J559" s="17">
        <f>IFERROR(INDEX(Cost_Components!$K$2:$K$29,MATCH(E559,Cost_Components!$A$2:$A$29,0)),"")</f>
        <v>0.5</v>
      </c>
      <c r="K559" s="17">
        <f t="shared" si="80"/>
        <v>0.5361538461538462</v>
      </c>
      <c r="L559" s="17">
        <f>IFERROR(INDEX(Cost_Components!$S$2:$S$29,MATCH(E559,Cost_Components!$A$2:$A$29,0)),"")</f>
        <v>0.31</v>
      </c>
      <c r="M559" s="28">
        <f>IFERROR(INDEX(Cost_Components!$L$2:$L$29,MATCH(E559,Cost_Components!$A$2:$A$29,0)),"")</f>
        <v>1</v>
      </c>
      <c r="N559" s="29">
        <f>IFERROR(INDEX(Cost_Components!$P$2:$P$29,MATCH(E559,Cost_Components!$A$2:$A$29,0)),"")</f>
        <v>119.7214874</v>
      </c>
      <c r="O559" s="23">
        <f t="shared" si="81"/>
        <v>491523.758486595</v>
      </c>
      <c r="P559" s="23">
        <f t="shared" si="82"/>
        <v>490538.84685217898</v>
      </c>
      <c r="Q559" s="23">
        <f t="shared" si="83"/>
        <v>18205692.515513338</v>
      </c>
      <c r="R559" s="23">
        <f t="shared" si="84"/>
        <v>31550485.349647779</v>
      </c>
      <c r="S559" s="23">
        <f t="shared" si="85"/>
        <v>13344792.834134441</v>
      </c>
      <c r="T559" s="16">
        <f>IFERROR(INDEX(Cost_Components!$R$2:$R$29,MATCH(E559,Cost_Components!$A$2:$A$29,0)),"")</f>
        <v>1</v>
      </c>
      <c r="U559" s="26">
        <f>IFERROR(INDEX(Cost_Components!$Q$2:$Q$29,MATCH(E559,Cost_Components!$A$2:$A$29,0)),"")</f>
        <v>2023</v>
      </c>
      <c r="V559" s="30">
        <f>1/(1+Calculation_Assumptions!$B$5)^(B559-Calculation_Assumptions!$B$2)</f>
        <v>0.72242127659876232</v>
      </c>
      <c r="W559" s="23">
        <f t="shared" si="86"/>
        <v>13152179.628421677</v>
      </c>
      <c r="X559" s="23">
        <f t="shared" si="87"/>
        <v>22792741.903603096</v>
      </c>
      <c r="Y559" s="23">
        <f t="shared" si="88"/>
        <v>9640562.2751814183</v>
      </c>
      <c r="Z559" s="17">
        <f>IFERROR(INDEX(Cost_Components!$T$2:$T$29,MATCH(E559,Cost_Components!$A$2:$A$29,0)),"")</f>
        <v>0.8</v>
      </c>
      <c r="AA559" s="26">
        <f>IFERROR(INDEX(Cost_Components!$U$2:$U$29,MATCH(E559,Cost_Components!$A$2:$A$29,0)),"")</f>
        <v>2025</v>
      </c>
      <c r="AB559" s="26">
        <f>IFERROR(INDEX(Cost_Components!$V$2:$V$29,MATCH(E559,Cost_Components!$A$2:$A$29,0)),"")</f>
        <v>2050</v>
      </c>
      <c r="AC559" s="26">
        <f>IFERROR(INDEX(Cost_Components!$M$2:$M$29,MATCH(E559,Cost_Components!$A$2:$A$29,0)),"")</f>
        <v>30</v>
      </c>
      <c r="AD559" s="26">
        <f>IFERROR(INDEX(Cost_Components!$N$2:$N$29,MATCH(E559,Cost_Components!$A$2:$A$29,0)),"")</f>
        <v>95</v>
      </c>
      <c r="AE559" s="16" t="str">
        <f>IFERROR(INDEX(Cost_Components!$O$2:$O$29,MATCH(E559,Cost_Components!$A$2:$A$29,0)),"")</f>
        <v>Both</v>
      </c>
      <c r="AF559" s="11">
        <v>983047.51697319001</v>
      </c>
      <c r="AG559" s="11">
        <v>981077.69370435795</v>
      </c>
      <c r="AH559" s="23">
        <f t="shared" si="89"/>
        <v>1</v>
      </c>
    </row>
    <row r="560" spans="1:34" hidden="1">
      <c r="A560" t="s">
        <v>262</v>
      </c>
      <c r="B560" s="20">
        <v>2037</v>
      </c>
      <c r="C560" t="s">
        <v>262</v>
      </c>
      <c r="D560" t="s">
        <v>218</v>
      </c>
      <c r="E560" s="22" t="s">
        <v>356</v>
      </c>
      <c r="F560" s="22" t="s">
        <v>357</v>
      </c>
      <c r="G560" s="22" t="s">
        <v>263</v>
      </c>
      <c r="H560" s="22" t="s">
        <v>237</v>
      </c>
      <c r="I560" s="22" t="s">
        <v>309</v>
      </c>
      <c r="J560" s="17">
        <f>IFERROR(INDEX(Cost_Components!$K$2:$K$29,MATCH(E560,Cost_Components!$A$2:$A$29,0)),"")</f>
        <v>0.5</v>
      </c>
      <c r="K560" s="17">
        <f t="shared" si="80"/>
        <v>0.55500000000000005</v>
      </c>
      <c r="L560" s="17">
        <f>IFERROR(INDEX(Cost_Components!$S$2:$S$29,MATCH(E560,Cost_Components!$A$2:$A$29,0)),"")</f>
        <v>0.31</v>
      </c>
      <c r="M560" s="28">
        <f>IFERROR(INDEX(Cost_Components!$L$2:$L$29,MATCH(E560,Cost_Components!$A$2:$A$29,0)),"")</f>
        <v>1</v>
      </c>
      <c r="N560" s="29">
        <f>IFERROR(INDEX(Cost_Components!$P$2:$P$29,MATCH(E560,Cost_Components!$A$2:$A$29,0)),"")</f>
        <v>119.7214874</v>
      </c>
      <c r="O560" s="23">
        <f t="shared" si="81"/>
        <v>499675.683788013</v>
      </c>
      <c r="P560" s="23">
        <f t="shared" si="82"/>
        <v>498569.64024215902</v>
      </c>
      <c r="Q560" s="23">
        <f t="shared" si="83"/>
        <v>18503744.659704994</v>
      </c>
      <c r="R560" s="23">
        <f t="shared" si="84"/>
        <v>33201163.42479571</v>
      </c>
      <c r="S560" s="23">
        <f t="shared" si="85"/>
        <v>14697418.765090715</v>
      </c>
      <c r="T560" s="16">
        <f>IFERROR(INDEX(Cost_Components!$R$2:$R$29,MATCH(E560,Cost_Components!$A$2:$A$29,0)),"")</f>
        <v>1</v>
      </c>
      <c r="U560" s="26">
        <f>IFERROR(INDEX(Cost_Components!$Q$2:$Q$29,MATCH(E560,Cost_Components!$A$2:$A$29,0)),"")</f>
        <v>2023</v>
      </c>
      <c r="V560" s="30">
        <f>1/(1+Calculation_Assumptions!$B$5)^(B560-Calculation_Assumptions!$B$2)</f>
        <v>0.70137988019297326</v>
      </c>
      <c r="W560" s="23">
        <f t="shared" si="86"/>
        <v>12978154.212545257</v>
      </c>
      <c r="X560" s="23">
        <f t="shared" si="87"/>
        <v>23286628.025150541</v>
      </c>
      <c r="Y560" s="23">
        <f t="shared" si="88"/>
        <v>10308473.812605282</v>
      </c>
      <c r="Z560" s="17">
        <f>IFERROR(INDEX(Cost_Components!$T$2:$T$29,MATCH(E560,Cost_Components!$A$2:$A$29,0)),"")</f>
        <v>0.8</v>
      </c>
      <c r="AA560" s="26">
        <f>IFERROR(INDEX(Cost_Components!$U$2:$U$29,MATCH(E560,Cost_Components!$A$2:$A$29,0)),"")</f>
        <v>2025</v>
      </c>
      <c r="AB560" s="26">
        <f>IFERROR(INDEX(Cost_Components!$V$2:$V$29,MATCH(E560,Cost_Components!$A$2:$A$29,0)),"")</f>
        <v>2050</v>
      </c>
      <c r="AC560" s="26">
        <f>IFERROR(INDEX(Cost_Components!$M$2:$M$29,MATCH(E560,Cost_Components!$A$2:$A$29,0)),"")</f>
        <v>30</v>
      </c>
      <c r="AD560" s="26">
        <f>IFERROR(INDEX(Cost_Components!$N$2:$N$29,MATCH(E560,Cost_Components!$A$2:$A$29,0)),"")</f>
        <v>95</v>
      </c>
      <c r="AE560" s="16" t="str">
        <f>IFERROR(INDEX(Cost_Components!$O$2:$O$29,MATCH(E560,Cost_Components!$A$2:$A$29,0)),"")</f>
        <v>Both</v>
      </c>
      <c r="AF560" s="11">
        <v>999351.36757602601</v>
      </c>
      <c r="AG560" s="11">
        <v>997139.28048431803</v>
      </c>
      <c r="AH560" s="23">
        <f t="shared" si="89"/>
        <v>1</v>
      </c>
    </row>
    <row r="561" spans="1:34" hidden="1">
      <c r="A561" t="s">
        <v>262</v>
      </c>
      <c r="B561" s="20">
        <v>2038</v>
      </c>
      <c r="C561" t="s">
        <v>262</v>
      </c>
      <c r="D561" t="s">
        <v>218</v>
      </c>
      <c r="E561" s="22" t="s">
        <v>356</v>
      </c>
      <c r="F561" s="22" t="s">
        <v>357</v>
      </c>
      <c r="G561" s="22" t="s">
        <v>263</v>
      </c>
      <c r="H561" s="22" t="s">
        <v>237</v>
      </c>
      <c r="I561" s="22" t="s">
        <v>309</v>
      </c>
      <c r="J561" s="17">
        <f>IFERROR(INDEX(Cost_Components!$K$2:$K$29,MATCH(E561,Cost_Components!$A$2:$A$29,0)),"")</f>
        <v>0.5</v>
      </c>
      <c r="K561" s="17">
        <f t="shared" si="80"/>
        <v>0.57384615384615389</v>
      </c>
      <c r="L561" s="17">
        <f>IFERROR(INDEX(Cost_Components!$S$2:$S$29,MATCH(E561,Cost_Components!$A$2:$A$29,0)),"")</f>
        <v>0.31</v>
      </c>
      <c r="M561" s="28">
        <f>IFERROR(INDEX(Cost_Components!$L$2:$L$29,MATCH(E561,Cost_Components!$A$2:$A$29,0)),"")</f>
        <v>1</v>
      </c>
      <c r="N561" s="29">
        <f>IFERROR(INDEX(Cost_Components!$P$2:$P$29,MATCH(E561,Cost_Components!$A$2:$A$29,0)),"")</f>
        <v>119.7214874</v>
      </c>
      <c r="O561" s="23">
        <f t="shared" si="81"/>
        <v>508146.04538758</v>
      </c>
      <c r="P561" s="23">
        <f t="shared" si="82"/>
        <v>506914.32541319501</v>
      </c>
      <c r="Q561" s="23">
        <f t="shared" si="83"/>
        <v>18813446.477078952</v>
      </c>
      <c r="R561" s="23">
        <f t="shared" si="84"/>
        <v>34910504.827839099</v>
      </c>
      <c r="S561" s="23">
        <f t="shared" si="85"/>
        <v>16097058.350760147</v>
      </c>
      <c r="T561" s="16">
        <f>IFERROR(INDEX(Cost_Components!$R$2:$R$29,MATCH(E561,Cost_Components!$A$2:$A$29,0)),"")</f>
        <v>1</v>
      </c>
      <c r="U561" s="26">
        <f>IFERROR(INDEX(Cost_Components!$Q$2:$Q$29,MATCH(E561,Cost_Components!$A$2:$A$29,0)),"")</f>
        <v>2023</v>
      </c>
      <c r="V561" s="30">
        <f>1/(1+Calculation_Assumptions!$B$5)^(B561-Calculation_Assumptions!$B$2)</f>
        <v>0.68095133999317792</v>
      </c>
      <c r="W561" s="23">
        <f t="shared" si="86"/>
        <v>12811041.588456845</v>
      </c>
      <c r="X561" s="23">
        <f t="shared" si="87"/>
        <v>23772355.04235534</v>
      </c>
      <c r="Y561" s="23">
        <f t="shared" si="88"/>
        <v>10961313.453898497</v>
      </c>
      <c r="Z561" s="17">
        <f>IFERROR(INDEX(Cost_Components!$T$2:$T$29,MATCH(E561,Cost_Components!$A$2:$A$29,0)),"")</f>
        <v>0.8</v>
      </c>
      <c r="AA561" s="26">
        <f>IFERROR(INDEX(Cost_Components!$U$2:$U$29,MATCH(E561,Cost_Components!$A$2:$A$29,0)),"")</f>
        <v>2025</v>
      </c>
      <c r="AB561" s="26">
        <f>IFERROR(INDEX(Cost_Components!$V$2:$V$29,MATCH(E561,Cost_Components!$A$2:$A$29,0)),"")</f>
        <v>2050</v>
      </c>
      <c r="AC561" s="26">
        <f>IFERROR(INDEX(Cost_Components!$M$2:$M$29,MATCH(E561,Cost_Components!$A$2:$A$29,0)),"")</f>
        <v>30</v>
      </c>
      <c r="AD561" s="26">
        <f>IFERROR(INDEX(Cost_Components!$N$2:$N$29,MATCH(E561,Cost_Components!$A$2:$A$29,0)),"")</f>
        <v>95</v>
      </c>
      <c r="AE561" s="16" t="str">
        <f>IFERROR(INDEX(Cost_Components!$O$2:$O$29,MATCH(E561,Cost_Components!$A$2:$A$29,0)),"")</f>
        <v>Both</v>
      </c>
      <c r="AF561" s="11">
        <v>1016292.09077516</v>
      </c>
      <c r="AG561" s="11">
        <v>1013828.65082639</v>
      </c>
      <c r="AH561" s="23">
        <f t="shared" si="89"/>
        <v>1</v>
      </c>
    </row>
    <row r="562" spans="1:34" hidden="1">
      <c r="A562" t="s">
        <v>262</v>
      </c>
      <c r="B562" s="20">
        <v>2039</v>
      </c>
      <c r="C562" t="s">
        <v>262</v>
      </c>
      <c r="D562" t="s">
        <v>218</v>
      </c>
      <c r="E562" s="22" t="s">
        <v>356</v>
      </c>
      <c r="F562" s="22" t="s">
        <v>357</v>
      </c>
      <c r="G562" s="22" t="s">
        <v>263</v>
      </c>
      <c r="H562" s="22" t="s">
        <v>237</v>
      </c>
      <c r="I562" s="22" t="s">
        <v>309</v>
      </c>
      <c r="J562" s="17">
        <f>IFERROR(INDEX(Cost_Components!$K$2:$K$29,MATCH(E562,Cost_Components!$A$2:$A$29,0)),"")</f>
        <v>0.5</v>
      </c>
      <c r="K562" s="17">
        <f t="shared" si="80"/>
        <v>0.59269230769230763</v>
      </c>
      <c r="L562" s="17">
        <f>IFERROR(INDEX(Cost_Components!$S$2:$S$29,MATCH(E562,Cost_Components!$A$2:$A$29,0)),"")</f>
        <v>0.31</v>
      </c>
      <c r="M562" s="28">
        <f>IFERROR(INDEX(Cost_Components!$L$2:$L$29,MATCH(E562,Cost_Components!$A$2:$A$29,0)),"")</f>
        <v>1</v>
      </c>
      <c r="N562" s="29">
        <f>IFERROR(INDEX(Cost_Components!$P$2:$P$29,MATCH(E562,Cost_Components!$A$2:$A$29,0)),"")</f>
        <v>119.7214874</v>
      </c>
      <c r="O562" s="23">
        <f t="shared" si="81"/>
        <v>516823.35605503002</v>
      </c>
      <c r="P562" s="23">
        <f t="shared" si="82"/>
        <v>515461.52570180001</v>
      </c>
      <c r="Q562" s="23">
        <f t="shared" si="83"/>
        <v>19130664.371892776</v>
      </c>
      <c r="R562" s="23">
        <f t="shared" si="84"/>
        <v>36672754.100869484</v>
      </c>
      <c r="S562" s="23">
        <f t="shared" si="85"/>
        <v>17542089.728976708</v>
      </c>
      <c r="T562" s="16">
        <f>IFERROR(INDEX(Cost_Components!$R$2:$R$29,MATCH(E562,Cost_Components!$A$2:$A$29,0)),"")</f>
        <v>1</v>
      </c>
      <c r="U562" s="26">
        <f>IFERROR(INDEX(Cost_Components!$Q$2:$Q$29,MATCH(E562,Cost_Components!$A$2:$A$29,0)),"")</f>
        <v>2023</v>
      </c>
      <c r="V562" s="30">
        <f>1/(1+Calculation_Assumptions!$B$5)^(B562-Calculation_Assumptions!$B$2)</f>
        <v>0.66111780581861923</v>
      </c>
      <c r="W562" s="23">
        <f t="shared" si="86"/>
        <v>12647622.853398185</v>
      </c>
      <c r="X562" s="23">
        <f t="shared" si="87"/>
        <v>24245010.724492602</v>
      </c>
      <c r="Y562" s="23">
        <f t="shared" si="88"/>
        <v>11597387.871094419</v>
      </c>
      <c r="Z562" s="17">
        <f>IFERROR(INDEX(Cost_Components!$T$2:$T$29,MATCH(E562,Cost_Components!$A$2:$A$29,0)),"")</f>
        <v>0.8</v>
      </c>
      <c r="AA562" s="26">
        <f>IFERROR(INDEX(Cost_Components!$U$2:$U$29,MATCH(E562,Cost_Components!$A$2:$A$29,0)),"")</f>
        <v>2025</v>
      </c>
      <c r="AB562" s="26">
        <f>IFERROR(INDEX(Cost_Components!$V$2:$V$29,MATCH(E562,Cost_Components!$A$2:$A$29,0)),"")</f>
        <v>2050</v>
      </c>
      <c r="AC562" s="26">
        <f>IFERROR(INDEX(Cost_Components!$M$2:$M$29,MATCH(E562,Cost_Components!$A$2:$A$29,0)),"")</f>
        <v>30</v>
      </c>
      <c r="AD562" s="26">
        <f>IFERROR(INDEX(Cost_Components!$N$2:$N$29,MATCH(E562,Cost_Components!$A$2:$A$29,0)),"")</f>
        <v>95</v>
      </c>
      <c r="AE562" s="16" t="str">
        <f>IFERROR(INDEX(Cost_Components!$O$2:$O$29,MATCH(E562,Cost_Components!$A$2:$A$29,0)),"")</f>
        <v>Both</v>
      </c>
      <c r="AF562" s="11">
        <v>1033646.71211006</v>
      </c>
      <c r="AG562" s="11">
        <v>1030923.0514036</v>
      </c>
      <c r="AH562" s="23">
        <f t="shared" si="89"/>
        <v>1</v>
      </c>
    </row>
    <row r="563" spans="1:34" hidden="1">
      <c r="A563" t="s">
        <v>262</v>
      </c>
      <c r="B563" s="20">
        <v>2040</v>
      </c>
      <c r="C563" t="s">
        <v>262</v>
      </c>
      <c r="D563" t="s">
        <v>218</v>
      </c>
      <c r="E563" s="22" t="s">
        <v>356</v>
      </c>
      <c r="F563" s="22" t="s">
        <v>357</v>
      </c>
      <c r="G563" s="22" t="s">
        <v>263</v>
      </c>
      <c r="H563" s="22" t="s">
        <v>237</v>
      </c>
      <c r="I563" s="22" t="s">
        <v>309</v>
      </c>
      <c r="J563" s="17">
        <f>IFERROR(INDEX(Cost_Components!$K$2:$K$29,MATCH(E563,Cost_Components!$A$2:$A$29,0)),"")</f>
        <v>0.5</v>
      </c>
      <c r="K563" s="17">
        <f t="shared" si="80"/>
        <v>0.61153846153846159</v>
      </c>
      <c r="L563" s="17">
        <f>IFERROR(INDEX(Cost_Components!$S$2:$S$29,MATCH(E563,Cost_Components!$A$2:$A$29,0)),"")</f>
        <v>0.31</v>
      </c>
      <c r="M563" s="28">
        <f>IFERROR(INDEX(Cost_Components!$L$2:$L$29,MATCH(E563,Cost_Components!$A$2:$A$29,0)),"")</f>
        <v>1</v>
      </c>
      <c r="N563" s="29">
        <f>IFERROR(INDEX(Cost_Components!$P$2:$P$29,MATCH(E563,Cost_Components!$A$2:$A$29,0)),"")</f>
        <v>119.7214874</v>
      </c>
      <c r="O563" s="23">
        <f t="shared" si="81"/>
        <v>525810.99461877998</v>
      </c>
      <c r="P563" s="23">
        <f t="shared" si="82"/>
        <v>524314.91488868499</v>
      </c>
      <c r="Q563" s="23">
        <f t="shared" si="83"/>
        <v>19459246.057708107</v>
      </c>
      <c r="R563" s="23">
        <f t="shared" si="84"/>
        <v>38496880.86291679</v>
      </c>
      <c r="S563" s="23">
        <f t="shared" si="85"/>
        <v>19037634.805208683</v>
      </c>
      <c r="T563" s="16">
        <f>IFERROR(INDEX(Cost_Components!$R$2:$R$29,MATCH(E563,Cost_Components!$A$2:$A$29,0)),"")</f>
        <v>1</v>
      </c>
      <c r="U563" s="26">
        <f>IFERROR(INDEX(Cost_Components!$Q$2:$Q$29,MATCH(E563,Cost_Components!$A$2:$A$29,0)),"")</f>
        <v>2023</v>
      </c>
      <c r="V563" s="30">
        <f>1/(1+Calculation_Assumptions!$B$5)^(B563-Calculation_Assumptions!$B$2)</f>
        <v>0.64186194739671765</v>
      </c>
      <c r="W563" s="23">
        <f t="shared" si="86"/>
        <v>12490149.569472427</v>
      </c>
      <c r="X563" s="23">
        <f t="shared" si="87"/>
        <v>24709682.919371203</v>
      </c>
      <c r="Y563" s="23">
        <f t="shared" si="88"/>
        <v>12219533.349898776</v>
      </c>
      <c r="Z563" s="17">
        <f>IFERROR(INDEX(Cost_Components!$T$2:$T$29,MATCH(E563,Cost_Components!$A$2:$A$29,0)),"")</f>
        <v>0.8</v>
      </c>
      <c r="AA563" s="26">
        <f>IFERROR(INDEX(Cost_Components!$U$2:$U$29,MATCH(E563,Cost_Components!$A$2:$A$29,0)),"")</f>
        <v>2025</v>
      </c>
      <c r="AB563" s="26">
        <f>IFERROR(INDEX(Cost_Components!$V$2:$V$29,MATCH(E563,Cost_Components!$A$2:$A$29,0)),"")</f>
        <v>2050</v>
      </c>
      <c r="AC563" s="26">
        <f>IFERROR(INDEX(Cost_Components!$M$2:$M$29,MATCH(E563,Cost_Components!$A$2:$A$29,0)),"")</f>
        <v>30</v>
      </c>
      <c r="AD563" s="26">
        <f>IFERROR(INDEX(Cost_Components!$N$2:$N$29,MATCH(E563,Cost_Components!$A$2:$A$29,0)),"")</f>
        <v>95</v>
      </c>
      <c r="AE563" s="16" t="str">
        <f>IFERROR(INDEX(Cost_Components!$O$2:$O$29,MATCH(E563,Cost_Components!$A$2:$A$29,0)),"")</f>
        <v>Both</v>
      </c>
      <c r="AF563" s="11">
        <v>1051621.98923756</v>
      </c>
      <c r="AG563" s="11">
        <v>1048629.82977737</v>
      </c>
      <c r="AH563" s="23">
        <f t="shared" si="89"/>
        <v>1</v>
      </c>
    </row>
    <row r="564" spans="1:34" hidden="1">
      <c r="A564" t="s">
        <v>262</v>
      </c>
      <c r="B564" s="20">
        <v>2041</v>
      </c>
      <c r="C564" t="s">
        <v>262</v>
      </c>
      <c r="D564" t="s">
        <v>218</v>
      </c>
      <c r="E564" s="22" t="s">
        <v>356</v>
      </c>
      <c r="F564" s="22" t="s">
        <v>357</v>
      </c>
      <c r="G564" s="22" t="s">
        <v>263</v>
      </c>
      <c r="H564" s="22" t="s">
        <v>237</v>
      </c>
      <c r="I564" s="22" t="s">
        <v>309</v>
      </c>
      <c r="J564" s="17">
        <f>IFERROR(INDEX(Cost_Components!$K$2:$K$29,MATCH(E564,Cost_Components!$A$2:$A$29,0)),"")</f>
        <v>0.5</v>
      </c>
      <c r="K564" s="17">
        <f t="shared" si="80"/>
        <v>0.63038461538461543</v>
      </c>
      <c r="L564" s="17">
        <f>IFERROR(INDEX(Cost_Components!$S$2:$S$29,MATCH(E564,Cost_Components!$A$2:$A$29,0)),"")</f>
        <v>0.31</v>
      </c>
      <c r="M564" s="28">
        <f>IFERROR(INDEX(Cost_Components!$L$2:$L$29,MATCH(E564,Cost_Components!$A$2:$A$29,0)),"")</f>
        <v>1</v>
      </c>
      <c r="N564" s="29">
        <f>IFERROR(INDEX(Cost_Components!$P$2:$P$29,MATCH(E564,Cost_Components!$A$2:$A$29,0)),"")</f>
        <v>119.7214874</v>
      </c>
      <c r="O564" s="23">
        <f t="shared" si="81"/>
        <v>535095.04937428003</v>
      </c>
      <c r="P564" s="23">
        <f t="shared" si="82"/>
        <v>533460.56715974503</v>
      </c>
      <c r="Q564" s="23">
        <f t="shared" si="83"/>
        <v>19798674.696579803</v>
      </c>
      <c r="R564" s="23">
        <f t="shared" si="84"/>
        <v>40383935.758304439</v>
      </c>
      <c r="S564" s="23">
        <f t="shared" si="85"/>
        <v>20585261.061724637</v>
      </c>
      <c r="T564" s="16">
        <f>IFERROR(INDEX(Cost_Components!$R$2:$R$29,MATCH(E564,Cost_Components!$A$2:$A$29,0)),"")</f>
        <v>1</v>
      </c>
      <c r="U564" s="26">
        <f>IFERROR(INDEX(Cost_Components!$Q$2:$Q$29,MATCH(E564,Cost_Components!$A$2:$A$29,0)),"")</f>
        <v>2023</v>
      </c>
      <c r="V564" s="30">
        <f>1/(1+Calculation_Assumptions!$B$5)^(B564-Calculation_Assumptions!$B$2)</f>
        <v>0.62316693922011435</v>
      </c>
      <c r="W564" s="23">
        <f t="shared" si="86"/>
        <v>12337879.511282362</v>
      </c>
      <c r="X564" s="23">
        <f t="shared" si="87"/>
        <v>25165933.640164305</v>
      </c>
      <c r="Y564" s="23">
        <f t="shared" si="88"/>
        <v>12828054.128881942</v>
      </c>
      <c r="Z564" s="17">
        <f>IFERROR(INDEX(Cost_Components!$T$2:$T$29,MATCH(E564,Cost_Components!$A$2:$A$29,0)),"")</f>
        <v>0.8</v>
      </c>
      <c r="AA564" s="26">
        <f>IFERROR(INDEX(Cost_Components!$U$2:$U$29,MATCH(E564,Cost_Components!$A$2:$A$29,0)),"")</f>
        <v>2025</v>
      </c>
      <c r="AB564" s="26">
        <f>IFERROR(INDEX(Cost_Components!$V$2:$V$29,MATCH(E564,Cost_Components!$A$2:$A$29,0)),"")</f>
        <v>2050</v>
      </c>
      <c r="AC564" s="26">
        <f>IFERROR(INDEX(Cost_Components!$M$2:$M$29,MATCH(E564,Cost_Components!$A$2:$A$29,0)),"")</f>
        <v>30</v>
      </c>
      <c r="AD564" s="26">
        <f>IFERROR(INDEX(Cost_Components!$N$2:$N$29,MATCH(E564,Cost_Components!$A$2:$A$29,0)),"")</f>
        <v>95</v>
      </c>
      <c r="AE564" s="16" t="str">
        <f>IFERROR(INDEX(Cost_Components!$O$2:$O$29,MATCH(E564,Cost_Components!$A$2:$A$29,0)),"")</f>
        <v>Both</v>
      </c>
      <c r="AF564" s="11">
        <v>1070190.0987485601</v>
      </c>
      <c r="AG564" s="11">
        <v>1066921.1343194901</v>
      </c>
      <c r="AH564" s="23">
        <f t="shared" si="89"/>
        <v>1</v>
      </c>
    </row>
    <row r="565" spans="1:34" hidden="1">
      <c r="A565" t="s">
        <v>262</v>
      </c>
      <c r="B565" s="20">
        <v>2042</v>
      </c>
      <c r="C565" t="s">
        <v>262</v>
      </c>
      <c r="D565" t="s">
        <v>218</v>
      </c>
      <c r="E565" s="22" t="s">
        <v>356</v>
      </c>
      <c r="F565" s="22" t="s">
        <v>357</v>
      </c>
      <c r="G565" s="22" t="s">
        <v>263</v>
      </c>
      <c r="H565" s="22" t="s">
        <v>237</v>
      </c>
      <c r="I565" s="22" t="s">
        <v>309</v>
      </c>
      <c r="J565" s="17">
        <f>IFERROR(INDEX(Cost_Components!$K$2:$K$29,MATCH(E565,Cost_Components!$A$2:$A$29,0)),"")</f>
        <v>0.5</v>
      </c>
      <c r="K565" s="17">
        <f t="shared" si="80"/>
        <v>0.64923076923076928</v>
      </c>
      <c r="L565" s="17">
        <f>IFERROR(INDEX(Cost_Components!$S$2:$S$29,MATCH(E565,Cost_Components!$A$2:$A$29,0)),"")</f>
        <v>0.31</v>
      </c>
      <c r="M565" s="28">
        <f>IFERROR(INDEX(Cost_Components!$L$2:$L$29,MATCH(E565,Cost_Components!$A$2:$A$29,0)),"")</f>
        <v>1</v>
      </c>
      <c r="N565" s="29">
        <f>IFERROR(INDEX(Cost_Components!$P$2:$P$29,MATCH(E565,Cost_Components!$A$2:$A$29,0)),"")</f>
        <v>119.7214874</v>
      </c>
      <c r="O565" s="23">
        <f t="shared" si="81"/>
        <v>544630.46068032505</v>
      </c>
      <c r="P565" s="23">
        <f t="shared" si="82"/>
        <v>542853.63428331004</v>
      </c>
      <c r="Q565" s="23">
        <f t="shared" si="83"/>
        <v>20147285.806436986</v>
      </c>
      <c r="R565" s="23">
        <f t="shared" si="84"/>
        <v>42332422.844292611</v>
      </c>
      <c r="S565" s="23">
        <f t="shared" si="85"/>
        <v>22185137.037855625</v>
      </c>
      <c r="T565" s="16">
        <f>IFERROR(INDEX(Cost_Components!$R$2:$R$29,MATCH(E565,Cost_Components!$A$2:$A$29,0)),"")</f>
        <v>1</v>
      </c>
      <c r="U565" s="26">
        <f>IFERROR(INDEX(Cost_Components!$Q$2:$Q$29,MATCH(E565,Cost_Components!$A$2:$A$29,0)),"")</f>
        <v>2023</v>
      </c>
      <c r="V565" s="30">
        <f>1/(1+Calculation_Assumptions!$B$5)^(B565-Calculation_Assumptions!$B$2)</f>
        <v>0.60501644584477121</v>
      </c>
      <c r="W565" s="23">
        <f t="shared" si="86"/>
        <v>12189439.252029311</v>
      </c>
      <c r="X565" s="23">
        <f t="shared" si="87"/>
        <v>25611812.013251916</v>
      </c>
      <c r="Y565" s="23">
        <f t="shared" si="88"/>
        <v>13422372.761222607</v>
      </c>
      <c r="Z565" s="17">
        <f>IFERROR(INDEX(Cost_Components!$T$2:$T$29,MATCH(E565,Cost_Components!$A$2:$A$29,0)),"")</f>
        <v>0.8</v>
      </c>
      <c r="AA565" s="26">
        <f>IFERROR(INDEX(Cost_Components!$U$2:$U$29,MATCH(E565,Cost_Components!$A$2:$A$29,0)),"")</f>
        <v>2025</v>
      </c>
      <c r="AB565" s="26">
        <f>IFERROR(INDEX(Cost_Components!$V$2:$V$29,MATCH(E565,Cost_Components!$A$2:$A$29,0)),"")</f>
        <v>2050</v>
      </c>
      <c r="AC565" s="26">
        <f>IFERROR(INDEX(Cost_Components!$M$2:$M$29,MATCH(E565,Cost_Components!$A$2:$A$29,0)),"")</f>
        <v>30</v>
      </c>
      <c r="AD565" s="26">
        <f>IFERROR(INDEX(Cost_Components!$N$2:$N$29,MATCH(E565,Cost_Components!$A$2:$A$29,0)),"")</f>
        <v>95</v>
      </c>
      <c r="AE565" s="16" t="str">
        <f>IFERROR(INDEX(Cost_Components!$O$2:$O$29,MATCH(E565,Cost_Components!$A$2:$A$29,0)),"")</f>
        <v>Both</v>
      </c>
      <c r="AF565" s="11">
        <v>1089260.9213606501</v>
      </c>
      <c r="AG565" s="11">
        <v>1085707.2685666201</v>
      </c>
      <c r="AH565" s="23">
        <f t="shared" si="89"/>
        <v>1</v>
      </c>
    </row>
    <row r="566" spans="1:34" hidden="1">
      <c r="A566" t="s">
        <v>262</v>
      </c>
      <c r="B566" s="20">
        <v>2043</v>
      </c>
      <c r="C566" t="s">
        <v>262</v>
      </c>
      <c r="D566" t="s">
        <v>218</v>
      </c>
      <c r="E566" s="22" t="s">
        <v>356</v>
      </c>
      <c r="F566" s="22" t="s">
        <v>357</v>
      </c>
      <c r="G566" s="22" t="s">
        <v>263</v>
      </c>
      <c r="H566" s="22" t="s">
        <v>237</v>
      </c>
      <c r="I566" s="22" t="s">
        <v>309</v>
      </c>
      <c r="J566" s="17">
        <f>IFERROR(INDEX(Cost_Components!$K$2:$K$29,MATCH(E566,Cost_Components!$A$2:$A$29,0)),"")</f>
        <v>0.5</v>
      </c>
      <c r="K566" s="17">
        <f t="shared" si="80"/>
        <v>0.66807692307692301</v>
      </c>
      <c r="L566" s="17">
        <f>IFERROR(INDEX(Cost_Components!$S$2:$S$29,MATCH(E566,Cost_Components!$A$2:$A$29,0)),"")</f>
        <v>0.31</v>
      </c>
      <c r="M566" s="28">
        <f>IFERROR(INDEX(Cost_Components!$L$2:$L$29,MATCH(E566,Cost_Components!$A$2:$A$29,0)),"")</f>
        <v>1</v>
      </c>
      <c r="N566" s="29">
        <f>IFERROR(INDEX(Cost_Components!$P$2:$P$29,MATCH(E566,Cost_Components!$A$2:$A$29,0)),"")</f>
        <v>119.7214874</v>
      </c>
      <c r="O566" s="23">
        <f t="shared" si="81"/>
        <v>554298.37698344002</v>
      </c>
      <c r="P566" s="23">
        <f t="shared" si="82"/>
        <v>552375.37859469501</v>
      </c>
      <c r="Q566" s="23">
        <f t="shared" si="83"/>
        <v>20500672.597833451</v>
      </c>
      <c r="R566" s="23">
        <f t="shared" si="84"/>
        <v>44334537.397205636</v>
      </c>
      <c r="S566" s="23">
        <f t="shared" si="85"/>
        <v>23833864.799372185</v>
      </c>
      <c r="T566" s="16">
        <f>IFERROR(INDEX(Cost_Components!$R$2:$R$29,MATCH(E566,Cost_Components!$A$2:$A$29,0)),"")</f>
        <v>1</v>
      </c>
      <c r="U566" s="26">
        <f>IFERROR(INDEX(Cost_Components!$Q$2:$Q$29,MATCH(E566,Cost_Components!$A$2:$A$29,0)),"")</f>
        <v>2023</v>
      </c>
      <c r="V566" s="30">
        <f>1/(1+Calculation_Assumptions!$B$5)^(B566-Calculation_Assumptions!$B$2)</f>
        <v>0.5873946076162827</v>
      </c>
      <c r="W566" s="23">
        <f t="shared" si="86"/>
        <v>12041984.53647426</v>
      </c>
      <c r="X566" s="23">
        <f t="shared" si="87"/>
        <v>26041868.198281016</v>
      </c>
      <c r="Y566" s="23">
        <f t="shared" si="88"/>
        <v>13999883.661806757</v>
      </c>
      <c r="Z566" s="17">
        <f>IFERROR(INDEX(Cost_Components!$T$2:$T$29,MATCH(E566,Cost_Components!$A$2:$A$29,0)),"")</f>
        <v>0.8</v>
      </c>
      <c r="AA566" s="26">
        <f>IFERROR(INDEX(Cost_Components!$U$2:$U$29,MATCH(E566,Cost_Components!$A$2:$A$29,0)),"")</f>
        <v>2025</v>
      </c>
      <c r="AB566" s="26">
        <f>IFERROR(INDEX(Cost_Components!$V$2:$V$29,MATCH(E566,Cost_Components!$A$2:$A$29,0)),"")</f>
        <v>2050</v>
      </c>
      <c r="AC566" s="26">
        <f>IFERROR(INDEX(Cost_Components!$M$2:$M$29,MATCH(E566,Cost_Components!$A$2:$A$29,0)),"")</f>
        <v>30</v>
      </c>
      <c r="AD566" s="26">
        <f>IFERROR(INDEX(Cost_Components!$N$2:$N$29,MATCH(E566,Cost_Components!$A$2:$A$29,0)),"")</f>
        <v>95</v>
      </c>
      <c r="AE566" s="16" t="str">
        <f>IFERROR(INDEX(Cost_Components!$O$2:$O$29,MATCH(E566,Cost_Components!$A$2:$A$29,0)),"")</f>
        <v>Both</v>
      </c>
      <c r="AF566" s="11">
        <v>1108596.75396688</v>
      </c>
      <c r="AG566" s="11">
        <v>1104750.75718939</v>
      </c>
      <c r="AH566" s="23">
        <f t="shared" si="89"/>
        <v>1</v>
      </c>
    </row>
    <row r="567" spans="1:34" hidden="1">
      <c r="A567" t="s">
        <v>262</v>
      </c>
      <c r="B567" s="20">
        <v>2044</v>
      </c>
      <c r="C567" t="s">
        <v>262</v>
      </c>
      <c r="D567" t="s">
        <v>218</v>
      </c>
      <c r="E567" s="22" t="s">
        <v>356</v>
      </c>
      <c r="F567" s="22" t="s">
        <v>357</v>
      </c>
      <c r="G567" s="22" t="s">
        <v>263</v>
      </c>
      <c r="H567" s="22" t="s">
        <v>237</v>
      </c>
      <c r="I567" s="22" t="s">
        <v>309</v>
      </c>
      <c r="J567" s="17">
        <f>IFERROR(INDEX(Cost_Components!$K$2:$K$29,MATCH(E567,Cost_Components!$A$2:$A$29,0)),"")</f>
        <v>0.5</v>
      </c>
      <c r="K567" s="17">
        <f t="shared" si="80"/>
        <v>0.68692307692307697</v>
      </c>
      <c r="L567" s="17">
        <f>IFERROR(INDEX(Cost_Components!$S$2:$S$29,MATCH(E567,Cost_Components!$A$2:$A$29,0)),"")</f>
        <v>0.31</v>
      </c>
      <c r="M567" s="28">
        <f>IFERROR(INDEX(Cost_Components!$L$2:$L$29,MATCH(E567,Cost_Components!$A$2:$A$29,0)),"")</f>
        <v>1</v>
      </c>
      <c r="N567" s="29">
        <f>IFERROR(INDEX(Cost_Components!$P$2:$P$29,MATCH(E567,Cost_Components!$A$2:$A$29,0)),"")</f>
        <v>119.7214874</v>
      </c>
      <c r="O567" s="23">
        <f t="shared" si="81"/>
        <v>564024.41546440998</v>
      </c>
      <c r="P567" s="23">
        <f t="shared" si="82"/>
        <v>561951.44399940001</v>
      </c>
      <c r="Q567" s="23">
        <f t="shared" si="83"/>
        <v>20856075.443877652</v>
      </c>
      <c r="R567" s="23">
        <f t="shared" si="84"/>
        <v>46385059.123644657</v>
      </c>
      <c r="S567" s="23">
        <f t="shared" si="85"/>
        <v>25528983.679767005</v>
      </c>
      <c r="T567" s="16">
        <f>IFERROR(INDEX(Cost_Components!$R$2:$R$29,MATCH(E567,Cost_Components!$A$2:$A$29,0)),"")</f>
        <v>1</v>
      </c>
      <c r="U567" s="26">
        <f>IFERROR(INDEX(Cost_Components!$Q$2:$Q$29,MATCH(E567,Cost_Components!$A$2:$A$29,0)),"")</f>
        <v>2023</v>
      </c>
      <c r="V567" s="30">
        <f>1/(1+Calculation_Assumptions!$B$5)^(B567-Calculation_Assumptions!$B$2)</f>
        <v>0.57028602681192497</v>
      </c>
      <c r="W567" s="23">
        <f t="shared" si="86"/>
        <v>11893928.39977874</v>
      </c>
      <c r="X567" s="23">
        <f t="shared" si="87"/>
        <v>26452751.071059544</v>
      </c>
      <c r="Y567" s="23">
        <f t="shared" si="88"/>
        <v>14558822.671280801</v>
      </c>
      <c r="Z567" s="17">
        <f>IFERROR(INDEX(Cost_Components!$T$2:$T$29,MATCH(E567,Cost_Components!$A$2:$A$29,0)),"")</f>
        <v>0.8</v>
      </c>
      <c r="AA567" s="26">
        <f>IFERROR(INDEX(Cost_Components!$U$2:$U$29,MATCH(E567,Cost_Components!$A$2:$A$29,0)),"")</f>
        <v>2025</v>
      </c>
      <c r="AB567" s="26">
        <f>IFERROR(INDEX(Cost_Components!$V$2:$V$29,MATCH(E567,Cost_Components!$A$2:$A$29,0)),"")</f>
        <v>2050</v>
      </c>
      <c r="AC567" s="26">
        <f>IFERROR(INDEX(Cost_Components!$M$2:$M$29,MATCH(E567,Cost_Components!$A$2:$A$29,0)),"")</f>
        <v>30</v>
      </c>
      <c r="AD567" s="26">
        <f>IFERROR(INDEX(Cost_Components!$N$2:$N$29,MATCH(E567,Cost_Components!$A$2:$A$29,0)),"")</f>
        <v>95</v>
      </c>
      <c r="AE567" s="16" t="str">
        <f>IFERROR(INDEX(Cost_Components!$O$2:$O$29,MATCH(E567,Cost_Components!$A$2:$A$29,0)),"")</f>
        <v>Both</v>
      </c>
      <c r="AF567" s="11">
        <v>1128048.83092882</v>
      </c>
      <c r="AG567" s="11">
        <v>1123902.8879988</v>
      </c>
      <c r="AH567" s="23">
        <f t="shared" si="89"/>
        <v>1</v>
      </c>
    </row>
    <row r="568" spans="1:34" hidden="1">
      <c r="A568" t="s">
        <v>262</v>
      </c>
      <c r="B568" s="20">
        <v>2045</v>
      </c>
      <c r="C568" t="s">
        <v>262</v>
      </c>
      <c r="D568" t="s">
        <v>218</v>
      </c>
      <c r="E568" s="22" t="s">
        <v>356</v>
      </c>
      <c r="F568" s="22" t="s">
        <v>357</v>
      </c>
      <c r="G568" s="22" t="s">
        <v>263</v>
      </c>
      <c r="H568" s="22" t="s">
        <v>237</v>
      </c>
      <c r="I568" s="22" t="s">
        <v>309</v>
      </c>
      <c r="J568" s="17">
        <f>IFERROR(INDEX(Cost_Components!$K$2:$K$29,MATCH(E568,Cost_Components!$A$2:$A$29,0)),"")</f>
        <v>0.5</v>
      </c>
      <c r="K568" s="17">
        <f t="shared" si="80"/>
        <v>0.70576923076923082</v>
      </c>
      <c r="L568" s="17">
        <f>IFERROR(INDEX(Cost_Components!$S$2:$S$29,MATCH(E568,Cost_Components!$A$2:$A$29,0)),"")</f>
        <v>0.31</v>
      </c>
      <c r="M568" s="28">
        <f>IFERROR(INDEX(Cost_Components!$L$2:$L$29,MATCH(E568,Cost_Components!$A$2:$A$29,0)),"")</f>
        <v>1</v>
      </c>
      <c r="N568" s="29">
        <f>IFERROR(INDEX(Cost_Components!$P$2:$P$29,MATCH(E568,Cost_Components!$A$2:$A$29,0)),"")</f>
        <v>119.7214874</v>
      </c>
      <c r="O568" s="23">
        <f t="shared" si="81"/>
        <v>573692.61814110004</v>
      </c>
      <c r="P568" s="23">
        <f t="shared" si="82"/>
        <v>571465.94340001501</v>
      </c>
      <c r="Q568" s="23">
        <f t="shared" si="83"/>
        <v>21209193.350111146</v>
      </c>
      <c r="R568" s="23">
        <f t="shared" si="84"/>
        <v>48474583.489251442</v>
      </c>
      <c r="S568" s="23">
        <f t="shared" si="85"/>
        <v>27265390.139140297</v>
      </c>
      <c r="T568" s="16">
        <f>IFERROR(INDEX(Cost_Components!$R$2:$R$29,MATCH(E568,Cost_Components!$A$2:$A$29,0)),"")</f>
        <v>1</v>
      </c>
      <c r="U568" s="26">
        <f>IFERROR(INDEX(Cost_Components!$Q$2:$Q$29,MATCH(E568,Cost_Components!$A$2:$A$29,0)),"")</f>
        <v>2023</v>
      </c>
      <c r="V568" s="30">
        <f>1/(1+Calculation_Assumptions!$B$5)^(B568-Calculation_Assumptions!$B$2)</f>
        <v>0.55367575418633497</v>
      </c>
      <c r="W568" s="23">
        <f t="shared" si="86"/>
        <v>11743016.123806588</v>
      </c>
      <c r="X568" s="23">
        <f t="shared" si="87"/>
        <v>26839201.572279751</v>
      </c>
      <c r="Y568" s="23">
        <f t="shared" si="88"/>
        <v>15096185.448473165</v>
      </c>
      <c r="Z568" s="17">
        <f>IFERROR(INDEX(Cost_Components!$T$2:$T$29,MATCH(E568,Cost_Components!$A$2:$A$29,0)),"")</f>
        <v>0.8</v>
      </c>
      <c r="AA568" s="26">
        <f>IFERROR(INDEX(Cost_Components!$U$2:$U$29,MATCH(E568,Cost_Components!$A$2:$A$29,0)),"")</f>
        <v>2025</v>
      </c>
      <c r="AB568" s="26">
        <f>IFERROR(INDEX(Cost_Components!$V$2:$V$29,MATCH(E568,Cost_Components!$A$2:$A$29,0)),"")</f>
        <v>2050</v>
      </c>
      <c r="AC568" s="26">
        <f>IFERROR(INDEX(Cost_Components!$M$2:$M$29,MATCH(E568,Cost_Components!$A$2:$A$29,0)),"")</f>
        <v>30</v>
      </c>
      <c r="AD568" s="26">
        <f>IFERROR(INDEX(Cost_Components!$N$2:$N$29,MATCH(E568,Cost_Components!$A$2:$A$29,0)),"")</f>
        <v>95</v>
      </c>
      <c r="AE568" s="16" t="str">
        <f>IFERROR(INDEX(Cost_Components!$O$2:$O$29,MATCH(E568,Cost_Components!$A$2:$A$29,0)),"")</f>
        <v>Both</v>
      </c>
      <c r="AF568" s="11">
        <v>1147385.2362822001</v>
      </c>
      <c r="AG568" s="11">
        <v>1142931.88680003</v>
      </c>
      <c r="AH568" s="23">
        <f t="shared" si="89"/>
        <v>1</v>
      </c>
    </row>
    <row r="569" spans="1:34" hidden="1">
      <c r="A569" t="s">
        <v>262</v>
      </c>
      <c r="B569" s="20">
        <v>2046</v>
      </c>
      <c r="C569" t="s">
        <v>262</v>
      </c>
      <c r="D569" t="s">
        <v>218</v>
      </c>
      <c r="E569" s="22" t="s">
        <v>356</v>
      </c>
      <c r="F569" s="22" t="s">
        <v>357</v>
      </c>
      <c r="G569" s="22" t="s">
        <v>263</v>
      </c>
      <c r="H569" s="22" t="s">
        <v>237</v>
      </c>
      <c r="I569" s="22" t="s">
        <v>309</v>
      </c>
      <c r="J569" s="17">
        <f>IFERROR(INDEX(Cost_Components!$K$2:$K$29,MATCH(E569,Cost_Components!$A$2:$A$29,0)),"")</f>
        <v>0.5</v>
      </c>
      <c r="K569" s="17">
        <f t="shared" si="80"/>
        <v>0.72461538461538466</v>
      </c>
      <c r="L569" s="17">
        <f>IFERROR(INDEX(Cost_Components!$S$2:$S$29,MATCH(E569,Cost_Components!$A$2:$A$29,0)),"")</f>
        <v>0.31</v>
      </c>
      <c r="M569" s="28">
        <f>IFERROR(INDEX(Cost_Components!$L$2:$L$29,MATCH(E569,Cost_Components!$A$2:$A$29,0)),"")</f>
        <v>1</v>
      </c>
      <c r="N569" s="29">
        <f>IFERROR(INDEX(Cost_Components!$P$2:$P$29,MATCH(E569,Cost_Components!$A$2:$A$29,0)),"")</f>
        <v>119.7214874</v>
      </c>
      <c r="O569" s="23">
        <f t="shared" si="81"/>
        <v>583287.360418175</v>
      </c>
      <c r="P569" s="23">
        <f t="shared" si="82"/>
        <v>580903.48073839</v>
      </c>
      <c r="Q569" s="23">
        <f t="shared" si="83"/>
        <v>21559454.912449561</v>
      </c>
      <c r="R569" s="23">
        <f t="shared" si="84"/>
        <v>50601363.54567118</v>
      </c>
      <c r="S569" s="23">
        <f t="shared" si="85"/>
        <v>29041908.633221619</v>
      </c>
      <c r="T569" s="16">
        <f>IFERROR(INDEX(Cost_Components!$R$2:$R$29,MATCH(E569,Cost_Components!$A$2:$A$29,0)),"")</f>
        <v>1</v>
      </c>
      <c r="U569" s="26">
        <f>IFERROR(INDEX(Cost_Components!$Q$2:$Q$29,MATCH(E569,Cost_Components!$A$2:$A$29,0)),"")</f>
        <v>2023</v>
      </c>
      <c r="V569" s="30">
        <f>1/(1+Calculation_Assumptions!$B$5)^(B569-Calculation_Assumptions!$B$2)</f>
        <v>0.5375492759090631</v>
      </c>
      <c r="W569" s="23">
        <f t="shared" si="86"/>
        <v>11589269.377181355</v>
      </c>
      <c r="X569" s="23">
        <f t="shared" si="87"/>
        <v>27200726.333986804</v>
      </c>
      <c r="Y569" s="23">
        <f t="shared" si="88"/>
        <v>15611456.956805449</v>
      </c>
      <c r="Z569" s="17">
        <f>IFERROR(INDEX(Cost_Components!$T$2:$T$29,MATCH(E569,Cost_Components!$A$2:$A$29,0)),"")</f>
        <v>0.8</v>
      </c>
      <c r="AA569" s="26">
        <f>IFERROR(INDEX(Cost_Components!$U$2:$U$29,MATCH(E569,Cost_Components!$A$2:$A$29,0)),"")</f>
        <v>2025</v>
      </c>
      <c r="AB569" s="26">
        <f>IFERROR(INDEX(Cost_Components!$V$2:$V$29,MATCH(E569,Cost_Components!$A$2:$A$29,0)),"")</f>
        <v>2050</v>
      </c>
      <c r="AC569" s="26">
        <f>IFERROR(INDEX(Cost_Components!$M$2:$M$29,MATCH(E569,Cost_Components!$A$2:$A$29,0)),"")</f>
        <v>30</v>
      </c>
      <c r="AD569" s="26">
        <f>IFERROR(INDEX(Cost_Components!$N$2:$N$29,MATCH(E569,Cost_Components!$A$2:$A$29,0)),"")</f>
        <v>95</v>
      </c>
      <c r="AE569" s="16" t="str">
        <f>IFERROR(INDEX(Cost_Components!$O$2:$O$29,MATCH(E569,Cost_Components!$A$2:$A$29,0)),"")</f>
        <v>Both</v>
      </c>
      <c r="AF569" s="11">
        <v>1166574.72083635</v>
      </c>
      <c r="AG569" s="11">
        <v>1161806.96147678</v>
      </c>
      <c r="AH569" s="23">
        <f t="shared" si="89"/>
        <v>1</v>
      </c>
    </row>
    <row r="570" spans="1:34" hidden="1">
      <c r="A570" t="s">
        <v>262</v>
      </c>
      <c r="B570" s="20">
        <v>2047</v>
      </c>
      <c r="C570" t="s">
        <v>262</v>
      </c>
      <c r="D570" t="s">
        <v>218</v>
      </c>
      <c r="E570" s="22" t="s">
        <v>356</v>
      </c>
      <c r="F570" s="22" t="s">
        <v>357</v>
      </c>
      <c r="G570" s="22" t="s">
        <v>263</v>
      </c>
      <c r="H570" s="22" t="s">
        <v>237</v>
      </c>
      <c r="I570" s="22" t="s">
        <v>309</v>
      </c>
      <c r="J570" s="17">
        <f>IFERROR(INDEX(Cost_Components!$K$2:$K$29,MATCH(E570,Cost_Components!$A$2:$A$29,0)),"")</f>
        <v>0.5</v>
      </c>
      <c r="K570" s="17">
        <f t="shared" si="80"/>
        <v>0.74346153846153851</v>
      </c>
      <c r="L570" s="17">
        <f>IFERROR(INDEX(Cost_Components!$S$2:$S$29,MATCH(E570,Cost_Components!$A$2:$A$29,0)),"")</f>
        <v>0.31</v>
      </c>
      <c r="M570" s="28">
        <f>IFERROR(INDEX(Cost_Components!$L$2:$L$29,MATCH(E570,Cost_Components!$A$2:$A$29,0)),"")</f>
        <v>1</v>
      </c>
      <c r="N570" s="29">
        <f>IFERROR(INDEX(Cost_Components!$P$2:$P$29,MATCH(E570,Cost_Components!$A$2:$A$29,0)),"")</f>
        <v>119.7214874</v>
      </c>
      <c r="O570" s="23">
        <f t="shared" si="81"/>
        <v>592701.90208834002</v>
      </c>
      <c r="P570" s="23">
        <f t="shared" si="82"/>
        <v>590157.49824085506</v>
      </c>
      <c r="Q570" s="23">
        <f t="shared" si="83"/>
        <v>21902905.381793994</v>
      </c>
      <c r="R570" s="23">
        <f t="shared" si="84"/>
        <v>52755401.282446608</v>
      </c>
      <c r="S570" s="23">
        <f t="shared" si="85"/>
        <v>30852495.900652613</v>
      </c>
      <c r="T570" s="16">
        <f>IFERROR(INDEX(Cost_Components!$R$2:$R$29,MATCH(E570,Cost_Components!$A$2:$A$29,0)),"")</f>
        <v>1</v>
      </c>
      <c r="U570" s="26">
        <f>IFERROR(INDEX(Cost_Components!$Q$2:$Q$29,MATCH(E570,Cost_Components!$A$2:$A$29,0)),"")</f>
        <v>2023</v>
      </c>
      <c r="V570" s="30">
        <f>1/(1+Calculation_Assumptions!$B$5)^(B570-Calculation_Assumptions!$B$2)</f>
        <v>0.52189250088258554</v>
      </c>
      <c r="W570" s="23">
        <f t="shared" si="86"/>
        <v>11430962.066299111</v>
      </c>
      <c r="X570" s="23">
        <f t="shared" si="87"/>
        <v>27532648.31036042</v>
      </c>
      <c r="Y570" s="23">
        <f t="shared" si="88"/>
        <v>16101686.244061312</v>
      </c>
      <c r="Z570" s="17">
        <f>IFERROR(INDEX(Cost_Components!$T$2:$T$29,MATCH(E570,Cost_Components!$A$2:$A$29,0)),"")</f>
        <v>0.8</v>
      </c>
      <c r="AA570" s="26">
        <f>IFERROR(INDEX(Cost_Components!$U$2:$U$29,MATCH(E570,Cost_Components!$A$2:$A$29,0)),"")</f>
        <v>2025</v>
      </c>
      <c r="AB570" s="26">
        <f>IFERROR(INDEX(Cost_Components!$V$2:$V$29,MATCH(E570,Cost_Components!$A$2:$A$29,0)),"")</f>
        <v>2050</v>
      </c>
      <c r="AC570" s="26">
        <f>IFERROR(INDEX(Cost_Components!$M$2:$M$29,MATCH(E570,Cost_Components!$A$2:$A$29,0)),"")</f>
        <v>30</v>
      </c>
      <c r="AD570" s="26">
        <f>IFERROR(INDEX(Cost_Components!$N$2:$N$29,MATCH(E570,Cost_Components!$A$2:$A$29,0)),"")</f>
        <v>95</v>
      </c>
      <c r="AE570" s="16" t="str">
        <f>IFERROR(INDEX(Cost_Components!$O$2:$O$29,MATCH(E570,Cost_Components!$A$2:$A$29,0)),"")</f>
        <v>Both</v>
      </c>
      <c r="AF570" s="11">
        <v>1185403.80417668</v>
      </c>
      <c r="AG570" s="11">
        <v>1180314.9964817101</v>
      </c>
      <c r="AH570" s="23">
        <f t="shared" si="89"/>
        <v>1</v>
      </c>
    </row>
    <row r="571" spans="1:34" hidden="1">
      <c r="A571" t="s">
        <v>262</v>
      </c>
      <c r="B571" s="20">
        <v>2048</v>
      </c>
      <c r="C571" t="s">
        <v>262</v>
      </c>
      <c r="D571" t="s">
        <v>218</v>
      </c>
      <c r="E571" s="22" t="s">
        <v>356</v>
      </c>
      <c r="F571" s="22" t="s">
        <v>357</v>
      </c>
      <c r="G571" s="22" t="s">
        <v>263</v>
      </c>
      <c r="H571" s="22" t="s">
        <v>237</v>
      </c>
      <c r="I571" s="22" t="s">
        <v>309</v>
      </c>
      <c r="J571" s="17">
        <f>IFERROR(INDEX(Cost_Components!$K$2:$K$29,MATCH(E571,Cost_Components!$A$2:$A$29,0)),"")</f>
        <v>0.5</v>
      </c>
      <c r="K571" s="17">
        <f t="shared" si="80"/>
        <v>0.76230769230769235</v>
      </c>
      <c r="L571" s="17">
        <f>IFERROR(INDEX(Cost_Components!$S$2:$S$29,MATCH(E571,Cost_Components!$A$2:$A$29,0)),"")</f>
        <v>0.31</v>
      </c>
      <c r="M571" s="28">
        <f>IFERROR(INDEX(Cost_Components!$L$2:$L$29,MATCH(E571,Cost_Components!$A$2:$A$29,0)),"")</f>
        <v>1</v>
      </c>
      <c r="N571" s="29">
        <f>IFERROR(INDEX(Cost_Components!$P$2:$P$29,MATCH(E571,Cost_Components!$A$2:$A$29,0)),"")</f>
        <v>119.7214874</v>
      </c>
      <c r="O571" s="23">
        <f t="shared" si="81"/>
        <v>602156.94531252002</v>
      </c>
      <c r="P571" s="23">
        <f t="shared" si="82"/>
        <v>599448.75820052996</v>
      </c>
      <c r="Q571" s="23">
        <f t="shared" si="83"/>
        <v>22247738.055073623</v>
      </c>
      <c r="R571" s="23">
        <f t="shared" si="84"/>
        <v>54955619.242142975</v>
      </c>
      <c r="S571" s="23">
        <f t="shared" si="85"/>
        <v>32707881.187069353</v>
      </c>
      <c r="T571" s="16">
        <f>IFERROR(INDEX(Cost_Components!$R$2:$R$29,MATCH(E571,Cost_Components!$A$2:$A$29,0)),"")</f>
        <v>1</v>
      </c>
      <c r="U571" s="26">
        <f>IFERROR(INDEX(Cost_Components!$Q$2:$Q$29,MATCH(E571,Cost_Components!$A$2:$A$29,0)),"")</f>
        <v>2023</v>
      </c>
      <c r="V571" s="30">
        <f>1/(1+Calculation_Assumptions!$B$5)^(B571-Calculation_Assumptions!$B$2)</f>
        <v>0.50669174842969467</v>
      </c>
      <c r="W571" s="23">
        <f t="shared" si="86"/>
        <v>11272745.293731108</v>
      </c>
      <c r="X571" s="23">
        <f t="shared" si="87"/>
        <v>27845558.799837995</v>
      </c>
      <c r="Y571" s="23">
        <f t="shared" si="88"/>
        <v>16572813.506106887</v>
      </c>
      <c r="Z571" s="17">
        <f>IFERROR(INDEX(Cost_Components!$T$2:$T$29,MATCH(E571,Cost_Components!$A$2:$A$29,0)),"")</f>
        <v>0.8</v>
      </c>
      <c r="AA571" s="26">
        <f>IFERROR(INDEX(Cost_Components!$U$2:$U$29,MATCH(E571,Cost_Components!$A$2:$A$29,0)),"")</f>
        <v>2025</v>
      </c>
      <c r="AB571" s="26">
        <f>IFERROR(INDEX(Cost_Components!$V$2:$V$29,MATCH(E571,Cost_Components!$A$2:$A$29,0)),"")</f>
        <v>2050</v>
      </c>
      <c r="AC571" s="26">
        <f>IFERROR(INDEX(Cost_Components!$M$2:$M$29,MATCH(E571,Cost_Components!$A$2:$A$29,0)),"")</f>
        <v>30</v>
      </c>
      <c r="AD571" s="26">
        <f>IFERROR(INDEX(Cost_Components!$N$2:$N$29,MATCH(E571,Cost_Components!$A$2:$A$29,0)),"")</f>
        <v>95</v>
      </c>
      <c r="AE571" s="16" t="str">
        <f>IFERROR(INDEX(Cost_Components!$O$2:$O$29,MATCH(E571,Cost_Components!$A$2:$A$29,0)),"")</f>
        <v>Both</v>
      </c>
      <c r="AF571" s="11">
        <v>1204313.89062504</v>
      </c>
      <c r="AG571" s="11">
        <v>1198897.5164010599</v>
      </c>
      <c r="AH571" s="23">
        <f t="shared" si="89"/>
        <v>1</v>
      </c>
    </row>
    <row r="572" spans="1:34" hidden="1">
      <c r="A572" t="s">
        <v>262</v>
      </c>
      <c r="B572" s="20">
        <v>2049</v>
      </c>
      <c r="C572" t="s">
        <v>262</v>
      </c>
      <c r="D572" t="s">
        <v>218</v>
      </c>
      <c r="E572" s="22" t="s">
        <v>356</v>
      </c>
      <c r="F572" s="22" t="s">
        <v>357</v>
      </c>
      <c r="G572" s="22" t="s">
        <v>263</v>
      </c>
      <c r="H572" s="22" t="s">
        <v>237</v>
      </c>
      <c r="I572" s="22" t="s">
        <v>309</v>
      </c>
      <c r="J572" s="17">
        <f>IFERROR(INDEX(Cost_Components!$K$2:$K$29,MATCH(E572,Cost_Components!$A$2:$A$29,0)),"")</f>
        <v>0.5</v>
      </c>
      <c r="K572" s="17">
        <f t="shared" si="80"/>
        <v>0.7811538461538462</v>
      </c>
      <c r="L572" s="17">
        <f>IFERROR(INDEX(Cost_Components!$S$2:$S$29,MATCH(E572,Cost_Components!$A$2:$A$29,0)),"")</f>
        <v>0.31</v>
      </c>
      <c r="M572" s="28">
        <f>IFERROR(INDEX(Cost_Components!$L$2:$L$29,MATCH(E572,Cost_Components!$A$2:$A$29,0)),"")</f>
        <v>1</v>
      </c>
      <c r="N572" s="29">
        <f>IFERROR(INDEX(Cost_Components!$P$2:$P$29,MATCH(E572,Cost_Components!$A$2:$A$29,0)),"")</f>
        <v>119.7214874</v>
      </c>
      <c r="O572" s="23">
        <f t="shared" si="81"/>
        <v>611589.79135517497</v>
      </c>
      <c r="P572" s="23">
        <f t="shared" si="82"/>
        <v>608714.63950977998</v>
      </c>
      <c r="Q572" s="23">
        <f t="shared" si="83"/>
        <v>22591628.833722357</v>
      </c>
      <c r="R572" s="23">
        <f t="shared" si="84"/>
        <v>57196427.932263471</v>
      </c>
      <c r="S572" s="23">
        <f t="shared" si="85"/>
        <v>34604799.098541111</v>
      </c>
      <c r="T572" s="16">
        <f>IFERROR(INDEX(Cost_Components!$R$2:$R$29,MATCH(E572,Cost_Components!$A$2:$A$29,0)),"")</f>
        <v>1</v>
      </c>
      <c r="U572" s="26">
        <f>IFERROR(INDEX(Cost_Components!$Q$2:$Q$29,MATCH(E572,Cost_Components!$A$2:$A$29,0)),"")</f>
        <v>2023</v>
      </c>
      <c r="V572" s="30">
        <f>1/(1+Calculation_Assumptions!$B$5)^(B572-Calculation_Assumptions!$B$2)</f>
        <v>0.49193373633950943</v>
      </c>
      <c r="W572" s="23">
        <f t="shared" si="86"/>
        <v>11113584.382168433</v>
      </c>
      <c r="X572" s="23">
        <f t="shared" si="87"/>
        <v>28136852.497991852</v>
      </c>
      <c r="Y572" s="23">
        <f t="shared" si="88"/>
        <v>17023268.115823418</v>
      </c>
      <c r="Z572" s="17">
        <f>IFERROR(INDEX(Cost_Components!$T$2:$T$29,MATCH(E572,Cost_Components!$A$2:$A$29,0)),"")</f>
        <v>0.8</v>
      </c>
      <c r="AA572" s="26">
        <f>IFERROR(INDEX(Cost_Components!$U$2:$U$29,MATCH(E572,Cost_Components!$A$2:$A$29,0)),"")</f>
        <v>2025</v>
      </c>
      <c r="AB572" s="26">
        <f>IFERROR(INDEX(Cost_Components!$V$2:$V$29,MATCH(E572,Cost_Components!$A$2:$A$29,0)),"")</f>
        <v>2050</v>
      </c>
      <c r="AC572" s="26">
        <f>IFERROR(INDEX(Cost_Components!$M$2:$M$29,MATCH(E572,Cost_Components!$A$2:$A$29,0)),"")</f>
        <v>30</v>
      </c>
      <c r="AD572" s="26">
        <f>IFERROR(INDEX(Cost_Components!$N$2:$N$29,MATCH(E572,Cost_Components!$A$2:$A$29,0)),"")</f>
        <v>95</v>
      </c>
      <c r="AE572" s="16" t="str">
        <f>IFERROR(INDEX(Cost_Components!$O$2:$O$29,MATCH(E572,Cost_Components!$A$2:$A$29,0)),"")</f>
        <v>Both</v>
      </c>
      <c r="AF572" s="11">
        <v>1223179.5827103499</v>
      </c>
      <c r="AG572" s="11">
        <v>1217429.27901956</v>
      </c>
      <c r="AH572" s="23">
        <f t="shared" si="89"/>
        <v>1</v>
      </c>
    </row>
    <row r="573" spans="1:34" hidden="1">
      <c r="A573" t="s">
        <v>262</v>
      </c>
      <c r="B573" s="20">
        <v>2050</v>
      </c>
      <c r="C573" t="s">
        <v>262</v>
      </c>
      <c r="D573" t="s">
        <v>218</v>
      </c>
      <c r="E573" s="22" t="s">
        <v>356</v>
      </c>
      <c r="F573" s="22" t="s">
        <v>357</v>
      </c>
      <c r="G573" s="22" t="s">
        <v>263</v>
      </c>
      <c r="H573" s="22" t="s">
        <v>237</v>
      </c>
      <c r="I573" s="22" t="s">
        <v>309</v>
      </c>
      <c r="J573" s="17">
        <f>IFERROR(INDEX(Cost_Components!$K$2:$K$29,MATCH(E573,Cost_Components!$A$2:$A$29,0)),"")</f>
        <v>0.5</v>
      </c>
      <c r="K573" s="17">
        <f t="shared" si="80"/>
        <v>0.8</v>
      </c>
      <c r="L573" s="17">
        <f>IFERROR(INDEX(Cost_Components!$S$2:$S$29,MATCH(E573,Cost_Components!$A$2:$A$29,0)),"")</f>
        <v>0.31</v>
      </c>
      <c r="M573" s="28">
        <f>IFERROR(INDEX(Cost_Components!$L$2:$L$29,MATCH(E573,Cost_Components!$A$2:$A$29,0)),"")</f>
        <v>1</v>
      </c>
      <c r="N573" s="29">
        <f>IFERROR(INDEX(Cost_Components!$P$2:$P$29,MATCH(E573,Cost_Components!$A$2:$A$29,0)),"")</f>
        <v>119.7214874</v>
      </c>
      <c r="O573" s="23">
        <f t="shared" si="81"/>
        <v>621052.32812086504</v>
      </c>
      <c r="P573" s="23">
        <f t="shared" si="82"/>
        <v>618007.17554545496</v>
      </c>
      <c r="Q573" s="23">
        <f t="shared" si="83"/>
        <v>22936508.86685418</v>
      </c>
      <c r="R573" s="23">
        <f t="shared" si="84"/>
        <v>59482646.780690253</v>
      </c>
      <c r="S573" s="23">
        <f t="shared" si="85"/>
        <v>36546137.913836077</v>
      </c>
      <c r="T573" s="16">
        <f>IFERROR(INDEX(Cost_Components!$R$2:$R$29,MATCH(E573,Cost_Components!$A$2:$A$29,0)),"")</f>
        <v>1</v>
      </c>
      <c r="U573" s="26">
        <f>IFERROR(INDEX(Cost_Components!$Q$2:$Q$29,MATCH(E573,Cost_Components!$A$2:$A$29,0)),"")</f>
        <v>2023</v>
      </c>
      <c r="V573" s="30">
        <f>1/(1+Calculation_Assumptions!$B$5)^(B573-Calculation_Assumptions!$B$2)</f>
        <v>0.47760556926165965</v>
      </c>
      <c r="W573" s="23">
        <f t="shared" si="86"/>
        <v>10954604.374228995</v>
      </c>
      <c r="X573" s="23">
        <f t="shared" si="87"/>
        <v>28409243.376881793</v>
      </c>
      <c r="Y573" s="23">
        <f t="shared" si="88"/>
        <v>17454639.002652802</v>
      </c>
      <c r="Z573" s="17">
        <f>IFERROR(INDEX(Cost_Components!$T$2:$T$29,MATCH(E573,Cost_Components!$A$2:$A$29,0)),"")</f>
        <v>0.8</v>
      </c>
      <c r="AA573" s="26">
        <f>IFERROR(INDEX(Cost_Components!$U$2:$U$29,MATCH(E573,Cost_Components!$A$2:$A$29,0)),"")</f>
        <v>2025</v>
      </c>
      <c r="AB573" s="26">
        <f>IFERROR(INDEX(Cost_Components!$V$2:$V$29,MATCH(E573,Cost_Components!$A$2:$A$29,0)),"")</f>
        <v>2050</v>
      </c>
      <c r="AC573" s="26">
        <f>IFERROR(INDEX(Cost_Components!$M$2:$M$29,MATCH(E573,Cost_Components!$A$2:$A$29,0)),"")</f>
        <v>30</v>
      </c>
      <c r="AD573" s="26">
        <f>IFERROR(INDEX(Cost_Components!$N$2:$N$29,MATCH(E573,Cost_Components!$A$2:$A$29,0)),"")</f>
        <v>95</v>
      </c>
      <c r="AE573" s="16" t="str">
        <f>IFERROR(INDEX(Cost_Components!$O$2:$O$29,MATCH(E573,Cost_Components!$A$2:$A$29,0)),"")</f>
        <v>Both</v>
      </c>
      <c r="AF573" s="11">
        <v>1242104.6562417301</v>
      </c>
      <c r="AG573" s="11">
        <v>1236014.3510909099</v>
      </c>
      <c r="AH573" s="23">
        <f t="shared" si="89"/>
        <v>1</v>
      </c>
    </row>
    <row r="574" spans="1:34" hidden="1">
      <c r="A574" t="s">
        <v>262</v>
      </c>
      <c r="B574" s="20">
        <v>2025</v>
      </c>
      <c r="C574" t="s">
        <v>262</v>
      </c>
      <c r="D574" t="s">
        <v>226</v>
      </c>
      <c r="E574" s="22" t="s">
        <v>359</v>
      </c>
      <c r="F574" s="22" t="s">
        <v>360</v>
      </c>
      <c r="G574" s="22" t="s">
        <v>266</v>
      </c>
      <c r="H574" s="22" t="s">
        <v>237</v>
      </c>
      <c r="I574" s="22" t="s">
        <v>212</v>
      </c>
      <c r="J574" s="17">
        <f>IFERROR(INDEX(Cost_Components!$K$2:$K$29,MATCH(E574,Cost_Components!$A$2:$A$29,0)),"")</f>
        <v>0.52</v>
      </c>
      <c r="K574" s="17">
        <f t="shared" si="80"/>
        <v>0.32884615384615384</v>
      </c>
      <c r="L574" s="17">
        <f>IFERROR(INDEX(Cost_Components!$S$2:$S$29,MATCH(E574,Cost_Components!$A$2:$A$29,0)),"")</f>
        <v>0.31</v>
      </c>
      <c r="M574" s="28">
        <f>IFERROR(INDEX(Cost_Components!$L$2:$L$29,MATCH(E574,Cost_Components!$A$2:$A$29,0)),"")</f>
        <v>1</v>
      </c>
      <c r="N574" s="29">
        <f>IFERROR(INDEX(Cost_Components!$P$2:$P$29,MATCH(E574,Cost_Components!$A$2:$A$29,0)),"")</f>
        <v>186.47979240000001</v>
      </c>
      <c r="O574" s="23">
        <f t="shared" si="81"/>
        <v>97081.059452992165</v>
      </c>
      <c r="P574" s="23">
        <f t="shared" si="82"/>
        <v>97081.059452992165</v>
      </c>
      <c r="Q574" s="23">
        <f t="shared" si="83"/>
        <v>5612133.3019574722</v>
      </c>
      <c r="R574" s="23">
        <f t="shared" si="84"/>
        <v>5953317.584582678</v>
      </c>
      <c r="S574" s="23">
        <f t="shared" si="85"/>
        <v>341184.28262520581</v>
      </c>
      <c r="T574" s="16">
        <f>IFERROR(INDEX(Cost_Components!$R$2:$R$29,MATCH(E574,Cost_Components!$A$2:$A$29,0)),"")</f>
        <v>1</v>
      </c>
      <c r="U574" s="26">
        <f>IFERROR(INDEX(Cost_Components!$Q$2:$Q$29,MATCH(E574,Cost_Components!$A$2:$A$29,0)),"")</f>
        <v>2023</v>
      </c>
      <c r="V574" s="30">
        <f>1/(1+Calculation_Assumptions!$B$5)^(B574-Calculation_Assumptions!$B$2)</f>
        <v>1</v>
      </c>
      <c r="W574" s="23">
        <f t="shared" si="86"/>
        <v>5612133.3019574722</v>
      </c>
      <c r="X574" s="23">
        <f t="shared" si="87"/>
        <v>5953317.584582678</v>
      </c>
      <c r="Y574" s="23">
        <f t="shared" si="88"/>
        <v>341184.28262520581</v>
      </c>
      <c r="Z574" s="17">
        <f>IFERROR(INDEX(Cost_Components!$T$2:$T$29,MATCH(E574,Cost_Components!$A$2:$A$29,0)),"")</f>
        <v>0.8</v>
      </c>
      <c r="AA574" s="26">
        <f>IFERROR(INDEX(Cost_Components!$U$2:$U$29,MATCH(E574,Cost_Components!$A$2:$A$29,0)),"")</f>
        <v>2025</v>
      </c>
      <c r="AB574" s="26">
        <f>IFERROR(INDEX(Cost_Components!$V$2:$V$29,MATCH(E574,Cost_Components!$A$2:$A$29,0)),"")</f>
        <v>2050</v>
      </c>
      <c r="AC574" s="26">
        <f>IFERROR(INDEX(Cost_Components!$M$2:$M$29,MATCH(E574,Cost_Components!$A$2:$A$29,0)),"")</f>
        <v>30</v>
      </c>
      <c r="AD574" s="26">
        <f>IFERROR(INDEX(Cost_Components!$N$2:$N$29,MATCH(E574,Cost_Components!$A$2:$A$29,0)),"")</f>
        <v>95</v>
      </c>
      <c r="AE574" s="16" t="str">
        <f>IFERROR(INDEX(Cost_Components!$O$2:$O$29,MATCH(E574,Cost_Components!$A$2:$A$29,0)),"")</f>
        <v>Both</v>
      </c>
      <c r="AF574" s="11">
        <v>186694.34510190799</v>
      </c>
      <c r="AG574" s="11">
        <v>186694.34510190799</v>
      </c>
      <c r="AH574" s="23">
        <f t="shared" si="89"/>
        <v>1</v>
      </c>
    </row>
    <row r="575" spans="1:34" hidden="1">
      <c r="A575" t="s">
        <v>262</v>
      </c>
      <c r="B575" s="20">
        <v>2026</v>
      </c>
      <c r="C575" t="s">
        <v>262</v>
      </c>
      <c r="D575" t="s">
        <v>226</v>
      </c>
      <c r="E575" s="22" t="s">
        <v>359</v>
      </c>
      <c r="F575" s="22" t="s">
        <v>360</v>
      </c>
      <c r="G575" s="22" t="s">
        <v>266</v>
      </c>
      <c r="H575" s="22" t="s">
        <v>237</v>
      </c>
      <c r="I575" s="22" t="s">
        <v>212</v>
      </c>
      <c r="J575" s="17">
        <f>IFERROR(INDEX(Cost_Components!$K$2:$K$29,MATCH(E575,Cost_Components!$A$2:$A$29,0)),"")</f>
        <v>0.52</v>
      </c>
      <c r="K575" s="17">
        <f t="shared" si="80"/>
        <v>0.34769230769230769</v>
      </c>
      <c r="L575" s="17">
        <f>IFERROR(INDEX(Cost_Components!$S$2:$S$29,MATCH(E575,Cost_Components!$A$2:$A$29,0)),"")</f>
        <v>0.31</v>
      </c>
      <c r="M575" s="28">
        <f>IFERROR(INDEX(Cost_Components!$L$2:$L$29,MATCH(E575,Cost_Components!$A$2:$A$29,0)),"")</f>
        <v>1</v>
      </c>
      <c r="N575" s="29">
        <f>IFERROR(INDEX(Cost_Components!$P$2:$P$29,MATCH(E575,Cost_Components!$A$2:$A$29,0)),"")</f>
        <v>186.47979240000001</v>
      </c>
      <c r="O575" s="23">
        <f t="shared" si="81"/>
        <v>99328.554898499162</v>
      </c>
      <c r="P575" s="23">
        <f t="shared" si="82"/>
        <v>99328.469185384398</v>
      </c>
      <c r="Q575" s="23">
        <f t="shared" si="83"/>
        <v>5742053.2170610875</v>
      </c>
      <c r="R575" s="23">
        <f t="shared" si="84"/>
        <v>6440224.0539866043</v>
      </c>
      <c r="S575" s="23">
        <f t="shared" si="85"/>
        <v>698170.83692551684</v>
      </c>
      <c r="T575" s="16">
        <f>IFERROR(INDEX(Cost_Components!$R$2:$R$29,MATCH(E575,Cost_Components!$A$2:$A$29,0)),"")</f>
        <v>1</v>
      </c>
      <c r="U575" s="26">
        <f>IFERROR(INDEX(Cost_Components!$Q$2:$Q$29,MATCH(E575,Cost_Components!$A$2:$A$29,0)),"")</f>
        <v>2023</v>
      </c>
      <c r="V575" s="30">
        <f>1/(1+Calculation_Assumptions!$B$5)^(B575-Calculation_Assumptions!$B$2)</f>
        <v>0.970873786407767</v>
      </c>
      <c r="W575" s="23">
        <f t="shared" si="86"/>
        <v>5574808.9486029977</v>
      </c>
      <c r="X575" s="23">
        <f t="shared" si="87"/>
        <v>6252644.7126083542</v>
      </c>
      <c r="Y575" s="23">
        <f t="shared" si="88"/>
        <v>677835.76400535612</v>
      </c>
      <c r="Z575" s="17">
        <f>IFERROR(INDEX(Cost_Components!$T$2:$T$29,MATCH(E575,Cost_Components!$A$2:$A$29,0)),"")</f>
        <v>0.8</v>
      </c>
      <c r="AA575" s="26">
        <f>IFERROR(INDEX(Cost_Components!$U$2:$U$29,MATCH(E575,Cost_Components!$A$2:$A$29,0)),"")</f>
        <v>2025</v>
      </c>
      <c r="AB575" s="26">
        <f>IFERROR(INDEX(Cost_Components!$V$2:$V$29,MATCH(E575,Cost_Components!$A$2:$A$29,0)),"")</f>
        <v>2050</v>
      </c>
      <c r="AC575" s="26">
        <f>IFERROR(INDEX(Cost_Components!$M$2:$M$29,MATCH(E575,Cost_Components!$A$2:$A$29,0)),"")</f>
        <v>30</v>
      </c>
      <c r="AD575" s="26">
        <f>IFERROR(INDEX(Cost_Components!$N$2:$N$29,MATCH(E575,Cost_Components!$A$2:$A$29,0)),"")</f>
        <v>95</v>
      </c>
      <c r="AE575" s="16" t="str">
        <f>IFERROR(INDEX(Cost_Components!$O$2:$O$29,MATCH(E575,Cost_Components!$A$2:$A$29,0)),"")</f>
        <v>Both</v>
      </c>
      <c r="AF575" s="11">
        <v>191016.45172788299</v>
      </c>
      <c r="AG575" s="11">
        <v>191016.28689496999</v>
      </c>
      <c r="AH575" s="23">
        <f t="shared" si="89"/>
        <v>1</v>
      </c>
    </row>
    <row r="576" spans="1:34" hidden="1">
      <c r="A576" t="s">
        <v>262</v>
      </c>
      <c r="B576" s="20">
        <v>2027</v>
      </c>
      <c r="C576" t="s">
        <v>262</v>
      </c>
      <c r="D576" t="s">
        <v>226</v>
      </c>
      <c r="E576" s="22" t="s">
        <v>359</v>
      </c>
      <c r="F576" s="22" t="s">
        <v>360</v>
      </c>
      <c r="G576" s="22" t="s">
        <v>266</v>
      </c>
      <c r="H576" s="22" t="s">
        <v>237</v>
      </c>
      <c r="I576" s="22" t="s">
        <v>212</v>
      </c>
      <c r="J576" s="17">
        <f>IFERROR(INDEX(Cost_Components!$K$2:$K$29,MATCH(E576,Cost_Components!$A$2:$A$29,0)),"")</f>
        <v>0.52</v>
      </c>
      <c r="K576" s="17">
        <f t="shared" si="80"/>
        <v>0.36653846153846154</v>
      </c>
      <c r="L576" s="17">
        <f>IFERROR(INDEX(Cost_Components!$S$2:$S$29,MATCH(E576,Cost_Components!$A$2:$A$29,0)),"")</f>
        <v>0.31</v>
      </c>
      <c r="M576" s="28">
        <f>IFERROR(INDEX(Cost_Components!$L$2:$L$29,MATCH(E576,Cost_Components!$A$2:$A$29,0)),"")</f>
        <v>1</v>
      </c>
      <c r="N576" s="29">
        <f>IFERROR(INDEX(Cost_Components!$P$2:$P$29,MATCH(E576,Cost_Components!$A$2:$A$29,0)),"")</f>
        <v>186.47979240000001</v>
      </c>
      <c r="O576" s="23">
        <f t="shared" si="81"/>
        <v>101946.08517149577</v>
      </c>
      <c r="P576" s="23">
        <f t="shared" si="82"/>
        <v>101945.8763684452</v>
      </c>
      <c r="Q576" s="23">
        <f t="shared" si="83"/>
        <v>5893362.2169793556</v>
      </c>
      <c r="R576" s="23">
        <f t="shared" si="84"/>
        <v>6968220.4666272709</v>
      </c>
      <c r="S576" s="23">
        <f t="shared" si="85"/>
        <v>1074858.2496479154</v>
      </c>
      <c r="T576" s="16">
        <f>IFERROR(INDEX(Cost_Components!$R$2:$R$29,MATCH(E576,Cost_Components!$A$2:$A$29,0)),"")</f>
        <v>1</v>
      </c>
      <c r="U576" s="26">
        <f>IFERROR(INDEX(Cost_Components!$Q$2:$Q$29,MATCH(E576,Cost_Components!$A$2:$A$29,0)),"")</f>
        <v>2023</v>
      </c>
      <c r="V576" s="30">
        <f>1/(1+Calculation_Assumptions!$B$5)^(B576-Calculation_Assumptions!$B$2)</f>
        <v>0.94259590913375435</v>
      </c>
      <c r="W576" s="23">
        <f t="shared" si="86"/>
        <v>5555059.1167681739</v>
      </c>
      <c r="X576" s="23">
        <f t="shared" si="87"/>
        <v>6568216.1057849666</v>
      </c>
      <c r="Y576" s="23">
        <f t="shared" si="88"/>
        <v>1013156.9890167927</v>
      </c>
      <c r="Z576" s="17">
        <f>IFERROR(INDEX(Cost_Components!$T$2:$T$29,MATCH(E576,Cost_Components!$A$2:$A$29,0)),"")</f>
        <v>0.8</v>
      </c>
      <c r="AA576" s="26">
        <f>IFERROR(INDEX(Cost_Components!$U$2:$U$29,MATCH(E576,Cost_Components!$A$2:$A$29,0)),"")</f>
        <v>2025</v>
      </c>
      <c r="AB576" s="26">
        <f>IFERROR(INDEX(Cost_Components!$V$2:$V$29,MATCH(E576,Cost_Components!$A$2:$A$29,0)),"")</f>
        <v>2050</v>
      </c>
      <c r="AC576" s="26">
        <f>IFERROR(INDEX(Cost_Components!$M$2:$M$29,MATCH(E576,Cost_Components!$A$2:$A$29,0)),"")</f>
        <v>30</v>
      </c>
      <c r="AD576" s="26">
        <f>IFERROR(INDEX(Cost_Components!$N$2:$N$29,MATCH(E576,Cost_Components!$A$2:$A$29,0)),"")</f>
        <v>95</v>
      </c>
      <c r="AE576" s="16" t="str">
        <f>IFERROR(INDEX(Cost_Components!$O$2:$O$29,MATCH(E576,Cost_Components!$A$2:$A$29,0)),"")</f>
        <v>Both</v>
      </c>
      <c r="AF576" s="11">
        <v>196050.16379133801</v>
      </c>
      <c r="AG576" s="11">
        <v>196049.76224700999</v>
      </c>
      <c r="AH576" s="23">
        <f t="shared" si="89"/>
        <v>1</v>
      </c>
    </row>
    <row r="577" spans="1:34" hidden="1">
      <c r="A577" t="s">
        <v>262</v>
      </c>
      <c r="B577" s="20">
        <v>2028</v>
      </c>
      <c r="C577" t="s">
        <v>262</v>
      </c>
      <c r="D577" t="s">
        <v>226</v>
      </c>
      <c r="E577" s="22" t="s">
        <v>359</v>
      </c>
      <c r="F577" s="22" t="s">
        <v>360</v>
      </c>
      <c r="G577" s="22" t="s">
        <v>266</v>
      </c>
      <c r="H577" s="22" t="s">
        <v>237</v>
      </c>
      <c r="I577" s="22" t="s">
        <v>212</v>
      </c>
      <c r="J577" s="17">
        <f>IFERROR(INDEX(Cost_Components!$K$2:$K$29,MATCH(E577,Cost_Components!$A$2:$A$29,0)),"")</f>
        <v>0.52</v>
      </c>
      <c r="K577" s="17">
        <f t="shared" si="80"/>
        <v>0.38538461538461538</v>
      </c>
      <c r="L577" s="17">
        <f>IFERROR(INDEX(Cost_Components!$S$2:$S$29,MATCH(E577,Cost_Components!$A$2:$A$29,0)),"")</f>
        <v>0.31</v>
      </c>
      <c r="M577" s="28">
        <f>IFERROR(INDEX(Cost_Components!$L$2:$L$29,MATCH(E577,Cost_Components!$A$2:$A$29,0)),"")</f>
        <v>1</v>
      </c>
      <c r="N577" s="29">
        <f>IFERROR(INDEX(Cost_Components!$P$2:$P$29,MATCH(E577,Cost_Components!$A$2:$A$29,0)),"")</f>
        <v>186.47979240000001</v>
      </c>
      <c r="O577" s="23">
        <f t="shared" si="81"/>
        <v>104775.55145895293</v>
      </c>
      <c r="P577" s="23">
        <f t="shared" si="82"/>
        <v>104775.18260778765</v>
      </c>
      <c r="Q577" s="23">
        <f t="shared" si="83"/>
        <v>6056920.8334254231</v>
      </c>
      <c r="R577" s="23">
        <f t="shared" si="84"/>
        <v>7529846.2041655313</v>
      </c>
      <c r="S577" s="23">
        <f t="shared" si="85"/>
        <v>1472925.3707401082</v>
      </c>
      <c r="T577" s="16">
        <f>IFERROR(INDEX(Cost_Components!$R$2:$R$29,MATCH(E577,Cost_Components!$A$2:$A$29,0)),"")</f>
        <v>1</v>
      </c>
      <c r="U577" s="26">
        <f>IFERROR(INDEX(Cost_Components!$Q$2:$Q$29,MATCH(E577,Cost_Components!$A$2:$A$29,0)),"")</f>
        <v>2023</v>
      </c>
      <c r="V577" s="30">
        <f>1/(1+Calculation_Assumptions!$B$5)^(B577-Calculation_Assumptions!$B$2)</f>
        <v>0.91514165935315961</v>
      </c>
      <c r="W577" s="23">
        <f t="shared" si="86"/>
        <v>5542940.5820716638</v>
      </c>
      <c r="X577" s="23">
        <f t="shared" si="87"/>
        <v>6890875.9499541344</v>
      </c>
      <c r="Y577" s="23">
        <f t="shared" si="88"/>
        <v>1347935.3678824704</v>
      </c>
      <c r="Z577" s="17">
        <f>IFERROR(INDEX(Cost_Components!$T$2:$T$29,MATCH(E577,Cost_Components!$A$2:$A$29,0)),"")</f>
        <v>0.8</v>
      </c>
      <c r="AA577" s="26">
        <f>IFERROR(INDEX(Cost_Components!$U$2:$U$29,MATCH(E577,Cost_Components!$A$2:$A$29,0)),"")</f>
        <v>2025</v>
      </c>
      <c r="AB577" s="26">
        <f>IFERROR(INDEX(Cost_Components!$V$2:$V$29,MATCH(E577,Cost_Components!$A$2:$A$29,0)),"")</f>
        <v>2050</v>
      </c>
      <c r="AC577" s="26">
        <f>IFERROR(INDEX(Cost_Components!$M$2:$M$29,MATCH(E577,Cost_Components!$A$2:$A$29,0)),"")</f>
        <v>30</v>
      </c>
      <c r="AD577" s="26">
        <f>IFERROR(INDEX(Cost_Components!$N$2:$N$29,MATCH(E577,Cost_Components!$A$2:$A$29,0)),"")</f>
        <v>95</v>
      </c>
      <c r="AE577" s="16" t="str">
        <f>IFERROR(INDEX(Cost_Components!$O$2:$O$29,MATCH(E577,Cost_Components!$A$2:$A$29,0)),"")</f>
        <v>Both</v>
      </c>
      <c r="AF577" s="11">
        <v>201491.44511337101</v>
      </c>
      <c r="AG577" s="11">
        <v>201490.73578420701</v>
      </c>
      <c r="AH577" s="23">
        <f t="shared" si="89"/>
        <v>1</v>
      </c>
    </row>
    <row r="578" spans="1:34" hidden="1">
      <c r="A578" t="s">
        <v>262</v>
      </c>
      <c r="B578" s="20">
        <v>2029</v>
      </c>
      <c r="C578" t="s">
        <v>262</v>
      </c>
      <c r="D578" t="s">
        <v>226</v>
      </c>
      <c r="E578" s="22" t="s">
        <v>359</v>
      </c>
      <c r="F578" s="22" t="s">
        <v>360</v>
      </c>
      <c r="G578" s="22" t="s">
        <v>266</v>
      </c>
      <c r="H578" s="22" t="s">
        <v>237</v>
      </c>
      <c r="I578" s="22" t="s">
        <v>212</v>
      </c>
      <c r="J578" s="17">
        <f>IFERROR(INDEX(Cost_Components!$K$2:$K$29,MATCH(E578,Cost_Components!$A$2:$A$29,0)),"")</f>
        <v>0.52</v>
      </c>
      <c r="K578" s="17">
        <f t="shared" ref="K578:K641" si="90">IF(OR(L578="",Z578="",AA578="",AB578=""),"",IF(B578&lt;AA578,L578,IF(B578&gt;AB578,Z578,L578+(Z578-L578)*MIN(MAX((B578-AA578+1)/MAX(AB578-AA578+1,1),0),1))))</f>
        <v>0.40423076923076923</v>
      </c>
      <c r="L578" s="17">
        <f>IFERROR(INDEX(Cost_Components!$S$2:$S$29,MATCH(E578,Cost_Components!$A$2:$A$29,0)),"")</f>
        <v>0.31</v>
      </c>
      <c r="M578" s="28">
        <f>IFERROR(INDEX(Cost_Components!$L$2:$L$29,MATCH(E578,Cost_Components!$A$2:$A$29,0)),"")</f>
        <v>1</v>
      </c>
      <c r="N578" s="29">
        <f>IFERROR(INDEX(Cost_Components!$P$2:$P$29,MATCH(E578,Cost_Components!$A$2:$A$29,0)),"")</f>
        <v>186.47979240000001</v>
      </c>
      <c r="O578" s="23">
        <f t="shared" ref="O578:O641" si="91">AF578*J578</f>
        <v>107760.46857538611</v>
      </c>
      <c r="P578" s="23">
        <f t="shared" ref="P578:P641" si="92">AG578*J578</f>
        <v>107759.90528186521</v>
      </c>
      <c r="Q578" s="23">
        <f t="shared" ref="Q578:Q641" si="93">P578*L578*M578*N578</f>
        <v>6229463.8774618255</v>
      </c>
      <c r="R578" s="23">
        <f t="shared" ref="R578:R641" si="94">O578*K578*M578*N578</f>
        <v>8123077.8650449337</v>
      </c>
      <c r="S578" s="23">
        <f t="shared" ref="S578:S641" si="95">R578-Q578</f>
        <v>1893613.9875831082</v>
      </c>
      <c r="T578" s="16">
        <f>IFERROR(INDEX(Cost_Components!$R$2:$R$29,MATCH(E578,Cost_Components!$A$2:$A$29,0)),"")</f>
        <v>1</v>
      </c>
      <c r="U578" s="26">
        <f>IFERROR(INDEX(Cost_Components!$Q$2:$Q$29,MATCH(E578,Cost_Components!$A$2:$A$29,0)),"")</f>
        <v>2023</v>
      </c>
      <c r="V578" s="30">
        <f>1/(1+Calculation_Assumptions!$B$5)^(B578-Calculation_Assumptions!$B$2)</f>
        <v>0.888487047915689</v>
      </c>
      <c r="W578" s="23">
        <f t="shared" ref="W578:W641" si="96">Q578*V578</f>
        <v>5534797.9705834789</v>
      </c>
      <c r="X578" s="23">
        <f t="shared" ref="X578:X641" si="97">R578*V578</f>
        <v>7217249.4723030506</v>
      </c>
      <c r="Y578" s="23">
        <f t="shared" ref="Y578:Y641" si="98">S578*V578</f>
        <v>1682451.5017195721</v>
      </c>
      <c r="Z578" s="17">
        <f>IFERROR(INDEX(Cost_Components!$T$2:$T$29,MATCH(E578,Cost_Components!$A$2:$A$29,0)),"")</f>
        <v>0.8</v>
      </c>
      <c r="AA578" s="26">
        <f>IFERROR(INDEX(Cost_Components!$U$2:$U$29,MATCH(E578,Cost_Components!$A$2:$A$29,0)),"")</f>
        <v>2025</v>
      </c>
      <c r="AB578" s="26">
        <f>IFERROR(INDEX(Cost_Components!$V$2:$V$29,MATCH(E578,Cost_Components!$A$2:$A$29,0)),"")</f>
        <v>2050</v>
      </c>
      <c r="AC578" s="26">
        <f>IFERROR(INDEX(Cost_Components!$M$2:$M$29,MATCH(E578,Cost_Components!$A$2:$A$29,0)),"")</f>
        <v>30</v>
      </c>
      <c r="AD578" s="26">
        <f>IFERROR(INDEX(Cost_Components!$N$2:$N$29,MATCH(E578,Cost_Components!$A$2:$A$29,0)),"")</f>
        <v>95</v>
      </c>
      <c r="AE578" s="16" t="str">
        <f>IFERROR(INDEX(Cost_Components!$O$2:$O$29,MATCH(E578,Cost_Components!$A$2:$A$29,0)),"")</f>
        <v>Both</v>
      </c>
      <c r="AF578" s="11">
        <v>207231.67033728099</v>
      </c>
      <c r="AG578" s="11">
        <v>207230.58708051001</v>
      </c>
      <c r="AH578" s="23">
        <f t="shared" ref="AH578:AH641" si="99">IF(H578="shared-count-once",COUNTIFS($A$2:$A$1457,A578,$B$2:$B$1457,B578,$E$2:$E$1457,E578),1)</f>
        <v>1</v>
      </c>
    </row>
    <row r="579" spans="1:34" hidden="1">
      <c r="A579" t="s">
        <v>262</v>
      </c>
      <c r="B579" s="20">
        <v>2030</v>
      </c>
      <c r="C579" t="s">
        <v>262</v>
      </c>
      <c r="D579" t="s">
        <v>226</v>
      </c>
      <c r="E579" s="22" t="s">
        <v>359</v>
      </c>
      <c r="F579" s="22" t="s">
        <v>360</v>
      </c>
      <c r="G579" s="22" t="s">
        <v>266</v>
      </c>
      <c r="H579" s="22" t="s">
        <v>237</v>
      </c>
      <c r="I579" s="22" t="s">
        <v>212</v>
      </c>
      <c r="J579" s="17">
        <f>IFERROR(INDEX(Cost_Components!$K$2:$K$29,MATCH(E579,Cost_Components!$A$2:$A$29,0)),"")</f>
        <v>0.52</v>
      </c>
      <c r="K579" s="17">
        <f t="shared" si="90"/>
        <v>0.42307692307692307</v>
      </c>
      <c r="L579" s="17">
        <f>IFERROR(INDEX(Cost_Components!$S$2:$S$29,MATCH(E579,Cost_Components!$A$2:$A$29,0)),"")</f>
        <v>0.31</v>
      </c>
      <c r="M579" s="28">
        <f>IFERROR(INDEX(Cost_Components!$L$2:$L$29,MATCH(E579,Cost_Components!$A$2:$A$29,0)),"")</f>
        <v>1</v>
      </c>
      <c r="N579" s="29">
        <f>IFERROR(INDEX(Cost_Components!$P$2:$P$29,MATCH(E579,Cost_Components!$A$2:$A$29,0)),"")</f>
        <v>186.47979240000001</v>
      </c>
      <c r="O579" s="23">
        <f t="shared" si="91"/>
        <v>110873.14419585613</v>
      </c>
      <c r="P579" s="23">
        <f t="shared" si="92"/>
        <v>110872.3515970798</v>
      </c>
      <c r="Q579" s="23">
        <f t="shared" si="93"/>
        <v>6409390.4637042088</v>
      </c>
      <c r="R579" s="23">
        <f t="shared" si="94"/>
        <v>8747369.6167755276</v>
      </c>
      <c r="S579" s="23">
        <f t="shared" si="95"/>
        <v>2337979.1530713188</v>
      </c>
      <c r="T579" s="16">
        <f>IFERROR(INDEX(Cost_Components!$R$2:$R$29,MATCH(E579,Cost_Components!$A$2:$A$29,0)),"")</f>
        <v>1</v>
      </c>
      <c r="U579" s="26">
        <f>IFERROR(INDEX(Cost_Components!$Q$2:$Q$29,MATCH(E579,Cost_Components!$A$2:$A$29,0)),"")</f>
        <v>2023</v>
      </c>
      <c r="V579" s="30">
        <f>1/(1+Calculation_Assumptions!$B$5)^(B579-Calculation_Assumptions!$B$2)</f>
        <v>0.86260878438416411</v>
      </c>
      <c r="W579" s="23">
        <f t="shared" si="96"/>
        <v>5528796.5165393418</v>
      </c>
      <c r="X579" s="23">
        <f t="shared" si="97"/>
        <v>7545557.8716857089</v>
      </c>
      <c r="Y579" s="23">
        <f t="shared" si="98"/>
        <v>2016761.3551463678</v>
      </c>
      <c r="Z579" s="17">
        <f>IFERROR(INDEX(Cost_Components!$T$2:$T$29,MATCH(E579,Cost_Components!$A$2:$A$29,0)),"")</f>
        <v>0.8</v>
      </c>
      <c r="AA579" s="26">
        <f>IFERROR(INDEX(Cost_Components!$U$2:$U$29,MATCH(E579,Cost_Components!$A$2:$A$29,0)),"")</f>
        <v>2025</v>
      </c>
      <c r="AB579" s="26">
        <f>IFERROR(INDEX(Cost_Components!$V$2:$V$29,MATCH(E579,Cost_Components!$A$2:$A$29,0)),"")</f>
        <v>2050</v>
      </c>
      <c r="AC579" s="26">
        <f>IFERROR(INDEX(Cost_Components!$M$2:$M$29,MATCH(E579,Cost_Components!$A$2:$A$29,0)),"")</f>
        <v>30</v>
      </c>
      <c r="AD579" s="26">
        <f>IFERROR(INDEX(Cost_Components!$N$2:$N$29,MATCH(E579,Cost_Components!$A$2:$A$29,0)),"")</f>
        <v>95</v>
      </c>
      <c r="AE579" s="16" t="str">
        <f>IFERROR(INDEX(Cost_Components!$O$2:$O$29,MATCH(E579,Cost_Components!$A$2:$A$29,0)),"")</f>
        <v>Both</v>
      </c>
      <c r="AF579" s="11">
        <v>213217.58499203101</v>
      </c>
      <c r="AG579" s="11">
        <v>213216.06076361501</v>
      </c>
      <c r="AH579" s="23">
        <f t="shared" si="99"/>
        <v>1</v>
      </c>
    </row>
    <row r="580" spans="1:34" hidden="1">
      <c r="A580" t="s">
        <v>262</v>
      </c>
      <c r="B580" s="20">
        <v>2031</v>
      </c>
      <c r="C580" t="s">
        <v>262</v>
      </c>
      <c r="D580" t="s">
        <v>226</v>
      </c>
      <c r="E580" s="22" t="s">
        <v>359</v>
      </c>
      <c r="F580" s="22" t="s">
        <v>360</v>
      </c>
      <c r="G580" s="22" t="s">
        <v>266</v>
      </c>
      <c r="H580" s="22" t="s">
        <v>237</v>
      </c>
      <c r="I580" s="22" t="s">
        <v>212</v>
      </c>
      <c r="J580" s="17">
        <f>IFERROR(INDEX(Cost_Components!$K$2:$K$29,MATCH(E580,Cost_Components!$A$2:$A$29,0)),"")</f>
        <v>0.52</v>
      </c>
      <c r="K580" s="17">
        <f t="shared" si="90"/>
        <v>0.44192307692307692</v>
      </c>
      <c r="L580" s="17">
        <f>IFERROR(INDEX(Cost_Components!$S$2:$S$29,MATCH(E580,Cost_Components!$A$2:$A$29,0)),"")</f>
        <v>0.31</v>
      </c>
      <c r="M580" s="28">
        <f>IFERROR(INDEX(Cost_Components!$L$2:$L$29,MATCH(E580,Cost_Components!$A$2:$A$29,0)),"")</f>
        <v>1</v>
      </c>
      <c r="N580" s="29">
        <f>IFERROR(INDEX(Cost_Components!$P$2:$P$29,MATCH(E580,Cost_Components!$A$2:$A$29,0)),"")</f>
        <v>186.47979240000001</v>
      </c>
      <c r="O580" s="23">
        <f t="shared" si="91"/>
        <v>114097.12165223164</v>
      </c>
      <c r="P580" s="23">
        <f t="shared" si="92"/>
        <v>114096.06323677432</v>
      </c>
      <c r="Q580" s="23">
        <f t="shared" si="93"/>
        <v>6595749.1576757943</v>
      </c>
      <c r="R580" s="23">
        <f t="shared" si="94"/>
        <v>9402712.2636378501</v>
      </c>
      <c r="S580" s="23">
        <f t="shared" si="95"/>
        <v>2806963.1059620557</v>
      </c>
      <c r="T580" s="16">
        <f>IFERROR(INDEX(Cost_Components!$R$2:$R$29,MATCH(E580,Cost_Components!$A$2:$A$29,0)),"")</f>
        <v>1</v>
      </c>
      <c r="U580" s="26">
        <f>IFERROR(INDEX(Cost_Components!$Q$2:$Q$29,MATCH(E580,Cost_Components!$A$2:$A$29,0)),"")</f>
        <v>2023</v>
      </c>
      <c r="V580" s="30">
        <f>1/(1+Calculation_Assumptions!$B$5)^(B580-Calculation_Assumptions!$B$2)</f>
        <v>0.83748425668365445</v>
      </c>
      <c r="W580" s="23">
        <f t="shared" si="96"/>
        <v>5523836.0805879524</v>
      </c>
      <c r="X580" s="23">
        <f t="shared" si="97"/>
        <v>7874623.4909230266</v>
      </c>
      <c r="Y580" s="23">
        <f t="shared" si="98"/>
        <v>2350787.4103350742</v>
      </c>
      <c r="Z580" s="17">
        <f>IFERROR(INDEX(Cost_Components!$T$2:$T$29,MATCH(E580,Cost_Components!$A$2:$A$29,0)),"")</f>
        <v>0.8</v>
      </c>
      <c r="AA580" s="26">
        <f>IFERROR(INDEX(Cost_Components!$U$2:$U$29,MATCH(E580,Cost_Components!$A$2:$A$29,0)),"")</f>
        <v>2025</v>
      </c>
      <c r="AB580" s="26">
        <f>IFERROR(INDEX(Cost_Components!$V$2:$V$29,MATCH(E580,Cost_Components!$A$2:$A$29,0)),"")</f>
        <v>2050</v>
      </c>
      <c r="AC580" s="26">
        <f>IFERROR(INDEX(Cost_Components!$M$2:$M$29,MATCH(E580,Cost_Components!$A$2:$A$29,0)),"")</f>
        <v>30</v>
      </c>
      <c r="AD580" s="26">
        <f>IFERROR(INDEX(Cost_Components!$N$2:$N$29,MATCH(E580,Cost_Components!$A$2:$A$29,0)),"")</f>
        <v>95</v>
      </c>
      <c r="AE580" s="16" t="str">
        <f>IFERROR(INDEX(Cost_Components!$O$2:$O$29,MATCH(E580,Cost_Components!$A$2:$A$29,0)),"")</f>
        <v>Both</v>
      </c>
      <c r="AF580" s="11">
        <v>219417.54163890699</v>
      </c>
      <c r="AG580" s="11">
        <v>219415.50622456599</v>
      </c>
      <c r="AH580" s="23">
        <f t="shared" si="99"/>
        <v>1</v>
      </c>
    </row>
    <row r="581" spans="1:34" hidden="1">
      <c r="A581" t="s">
        <v>262</v>
      </c>
      <c r="B581" s="20">
        <v>2032</v>
      </c>
      <c r="C581" t="s">
        <v>262</v>
      </c>
      <c r="D581" t="s">
        <v>226</v>
      </c>
      <c r="E581" s="22" t="s">
        <v>359</v>
      </c>
      <c r="F581" s="22" t="s">
        <v>360</v>
      </c>
      <c r="G581" s="22" t="s">
        <v>266</v>
      </c>
      <c r="H581" s="22" t="s">
        <v>237</v>
      </c>
      <c r="I581" s="22" t="s">
        <v>212</v>
      </c>
      <c r="J581" s="17">
        <f>IFERROR(INDEX(Cost_Components!$K$2:$K$29,MATCH(E581,Cost_Components!$A$2:$A$29,0)),"")</f>
        <v>0.52</v>
      </c>
      <c r="K581" s="17">
        <f t="shared" si="90"/>
        <v>0.46076923076923082</v>
      </c>
      <c r="L581" s="17">
        <f>IFERROR(INDEX(Cost_Components!$S$2:$S$29,MATCH(E581,Cost_Components!$A$2:$A$29,0)),"")</f>
        <v>0.31</v>
      </c>
      <c r="M581" s="28">
        <f>IFERROR(INDEX(Cost_Components!$L$2:$L$29,MATCH(E581,Cost_Components!$A$2:$A$29,0)),"")</f>
        <v>1</v>
      </c>
      <c r="N581" s="29">
        <f>IFERROR(INDEX(Cost_Components!$P$2:$P$29,MATCH(E581,Cost_Components!$A$2:$A$29,0)),"")</f>
        <v>186.47979240000001</v>
      </c>
      <c r="O581" s="23">
        <f t="shared" si="91"/>
        <v>117428.393062877</v>
      </c>
      <c r="P581" s="23">
        <f t="shared" si="92"/>
        <v>117427.03094383249</v>
      </c>
      <c r="Q581" s="23">
        <f t="shared" si="93"/>
        <v>6788308.1892918199</v>
      </c>
      <c r="R581" s="23">
        <f t="shared" si="94"/>
        <v>10089934.91829101</v>
      </c>
      <c r="S581" s="23">
        <f t="shared" si="95"/>
        <v>3301626.72899919</v>
      </c>
      <c r="T581" s="16">
        <f>IFERROR(INDEX(Cost_Components!$R$2:$R$29,MATCH(E581,Cost_Components!$A$2:$A$29,0)),"")</f>
        <v>1</v>
      </c>
      <c r="U581" s="26">
        <f>IFERROR(INDEX(Cost_Components!$Q$2:$Q$29,MATCH(E581,Cost_Components!$A$2:$A$29,0)),"")</f>
        <v>2023</v>
      </c>
      <c r="V581" s="30">
        <f>1/(1+Calculation_Assumptions!$B$5)^(B581-Calculation_Assumptions!$B$2)</f>
        <v>0.81309151134335378</v>
      </c>
      <c r="W581" s="23">
        <f t="shared" si="96"/>
        <v>5519515.7650957508</v>
      </c>
      <c r="X581" s="23">
        <f t="shared" si="97"/>
        <v>8204040.4320693165</v>
      </c>
      <c r="Y581" s="23">
        <f t="shared" si="98"/>
        <v>2684524.6669735648</v>
      </c>
      <c r="Z581" s="17">
        <f>IFERROR(INDEX(Cost_Components!$T$2:$T$29,MATCH(E581,Cost_Components!$A$2:$A$29,0)),"")</f>
        <v>0.8</v>
      </c>
      <c r="AA581" s="26">
        <f>IFERROR(INDEX(Cost_Components!$U$2:$U$29,MATCH(E581,Cost_Components!$A$2:$A$29,0)),"")</f>
        <v>2025</v>
      </c>
      <c r="AB581" s="26">
        <f>IFERROR(INDEX(Cost_Components!$V$2:$V$29,MATCH(E581,Cost_Components!$A$2:$A$29,0)),"")</f>
        <v>2050</v>
      </c>
      <c r="AC581" s="26">
        <f>IFERROR(INDEX(Cost_Components!$M$2:$M$29,MATCH(E581,Cost_Components!$A$2:$A$29,0)),"")</f>
        <v>30</v>
      </c>
      <c r="AD581" s="26">
        <f>IFERROR(INDEX(Cost_Components!$N$2:$N$29,MATCH(E581,Cost_Components!$A$2:$A$29,0)),"")</f>
        <v>95</v>
      </c>
      <c r="AE581" s="16" t="str">
        <f>IFERROR(INDEX(Cost_Components!$O$2:$O$29,MATCH(E581,Cost_Components!$A$2:$A$29,0)),"")</f>
        <v>Both</v>
      </c>
      <c r="AF581" s="11">
        <v>225823.83281322499</v>
      </c>
      <c r="AG581" s="11">
        <v>225821.21335352401</v>
      </c>
      <c r="AH581" s="23">
        <f t="shared" si="99"/>
        <v>1</v>
      </c>
    </row>
    <row r="582" spans="1:34" hidden="1">
      <c r="A582" t="s">
        <v>262</v>
      </c>
      <c r="B582" s="20">
        <v>2033</v>
      </c>
      <c r="C582" t="s">
        <v>262</v>
      </c>
      <c r="D582" t="s">
        <v>226</v>
      </c>
      <c r="E582" s="22" t="s">
        <v>359</v>
      </c>
      <c r="F582" s="22" t="s">
        <v>360</v>
      </c>
      <c r="G582" s="22" t="s">
        <v>266</v>
      </c>
      <c r="H582" s="22" t="s">
        <v>237</v>
      </c>
      <c r="I582" s="22" t="s">
        <v>212</v>
      </c>
      <c r="J582" s="17">
        <f>IFERROR(INDEX(Cost_Components!$K$2:$K$29,MATCH(E582,Cost_Components!$A$2:$A$29,0)),"")</f>
        <v>0.52</v>
      </c>
      <c r="K582" s="17">
        <f t="shared" si="90"/>
        <v>0.47961538461538467</v>
      </c>
      <c r="L582" s="17">
        <f>IFERROR(INDEX(Cost_Components!$S$2:$S$29,MATCH(E582,Cost_Components!$A$2:$A$29,0)),"")</f>
        <v>0.31</v>
      </c>
      <c r="M582" s="28">
        <f>IFERROR(INDEX(Cost_Components!$L$2:$L$29,MATCH(E582,Cost_Components!$A$2:$A$29,0)),"")</f>
        <v>1</v>
      </c>
      <c r="N582" s="29">
        <f>IFERROR(INDEX(Cost_Components!$P$2:$P$29,MATCH(E582,Cost_Components!$A$2:$A$29,0)),"")</f>
        <v>186.47979240000001</v>
      </c>
      <c r="O582" s="23">
        <f t="shared" si="91"/>
        <v>120857.08862071676</v>
      </c>
      <c r="P582" s="23">
        <f t="shared" si="92"/>
        <v>120855.38339752644</v>
      </c>
      <c r="Q582" s="23">
        <f t="shared" si="93"/>
        <v>6986496.9099818729</v>
      </c>
      <c r="R582" s="23">
        <f t="shared" si="94"/>
        <v>10809286.069494773</v>
      </c>
      <c r="S582" s="23">
        <f t="shared" si="95"/>
        <v>3822789.1595128998</v>
      </c>
      <c r="T582" s="16">
        <f>IFERROR(INDEX(Cost_Components!$R$2:$R$29,MATCH(E582,Cost_Components!$A$2:$A$29,0)),"")</f>
        <v>1</v>
      </c>
      <c r="U582" s="26">
        <f>IFERROR(INDEX(Cost_Components!$Q$2:$Q$29,MATCH(E582,Cost_Components!$A$2:$A$29,0)),"")</f>
        <v>2023</v>
      </c>
      <c r="V582" s="30">
        <f>1/(1+Calculation_Assumptions!$B$5)^(B582-Calculation_Assumptions!$B$2)</f>
        <v>0.78940923431393573</v>
      </c>
      <c r="W582" s="23">
        <f t="shared" si="96"/>
        <v>5515205.1762454687</v>
      </c>
      <c r="X582" s="23">
        <f t="shared" si="97"/>
        <v>8532950.2396001611</v>
      </c>
      <c r="Y582" s="23">
        <f t="shared" si="98"/>
        <v>3017745.063354692</v>
      </c>
      <c r="Z582" s="17">
        <f>IFERROR(INDEX(Cost_Components!$T$2:$T$29,MATCH(E582,Cost_Components!$A$2:$A$29,0)),"")</f>
        <v>0.8</v>
      </c>
      <c r="AA582" s="26">
        <f>IFERROR(INDEX(Cost_Components!$U$2:$U$29,MATCH(E582,Cost_Components!$A$2:$A$29,0)),"")</f>
        <v>2025</v>
      </c>
      <c r="AB582" s="26">
        <f>IFERROR(INDEX(Cost_Components!$V$2:$V$29,MATCH(E582,Cost_Components!$A$2:$A$29,0)),"")</f>
        <v>2050</v>
      </c>
      <c r="AC582" s="26">
        <f>IFERROR(INDEX(Cost_Components!$M$2:$M$29,MATCH(E582,Cost_Components!$A$2:$A$29,0)),"")</f>
        <v>30</v>
      </c>
      <c r="AD582" s="26">
        <f>IFERROR(INDEX(Cost_Components!$N$2:$N$29,MATCH(E582,Cost_Components!$A$2:$A$29,0)),"")</f>
        <v>95</v>
      </c>
      <c r="AE582" s="16" t="str">
        <f>IFERROR(INDEX(Cost_Components!$O$2:$O$29,MATCH(E582,Cost_Components!$A$2:$A$29,0)),"")</f>
        <v>Both</v>
      </c>
      <c r="AF582" s="11">
        <v>232417.478116763</v>
      </c>
      <c r="AG582" s="11">
        <v>232414.19884139701</v>
      </c>
      <c r="AH582" s="23">
        <f t="shared" si="99"/>
        <v>1</v>
      </c>
    </row>
    <row r="583" spans="1:34" hidden="1">
      <c r="A583" t="s">
        <v>262</v>
      </c>
      <c r="B583" s="20">
        <v>2034</v>
      </c>
      <c r="C583" t="s">
        <v>262</v>
      </c>
      <c r="D583" t="s">
        <v>226</v>
      </c>
      <c r="E583" s="22" t="s">
        <v>359</v>
      </c>
      <c r="F583" s="22" t="s">
        <v>360</v>
      </c>
      <c r="G583" s="22" t="s">
        <v>266</v>
      </c>
      <c r="H583" s="22" t="s">
        <v>237</v>
      </c>
      <c r="I583" s="22" t="s">
        <v>212</v>
      </c>
      <c r="J583" s="17">
        <f>IFERROR(INDEX(Cost_Components!$K$2:$K$29,MATCH(E583,Cost_Components!$A$2:$A$29,0)),"")</f>
        <v>0.52</v>
      </c>
      <c r="K583" s="17">
        <f t="shared" si="90"/>
        <v>0.49846153846153851</v>
      </c>
      <c r="L583" s="17">
        <f>IFERROR(INDEX(Cost_Components!$S$2:$S$29,MATCH(E583,Cost_Components!$A$2:$A$29,0)),"")</f>
        <v>0.31</v>
      </c>
      <c r="M583" s="28">
        <f>IFERROR(INDEX(Cost_Components!$L$2:$L$29,MATCH(E583,Cost_Components!$A$2:$A$29,0)),"")</f>
        <v>1</v>
      </c>
      <c r="N583" s="29">
        <f>IFERROR(INDEX(Cost_Components!$P$2:$P$29,MATCH(E583,Cost_Components!$A$2:$A$29,0)),"")</f>
        <v>186.47979240000001</v>
      </c>
      <c r="O583" s="23">
        <f t="shared" si="91"/>
        <v>124377.28388701253</v>
      </c>
      <c r="P583" s="23">
        <f t="shared" si="92"/>
        <v>124375.19540341636</v>
      </c>
      <c r="Q583" s="23">
        <f t="shared" si="93"/>
        <v>7189972.7917469405</v>
      </c>
      <c r="R583" s="23">
        <f t="shared" si="94"/>
        <v>11561242.192988327</v>
      </c>
      <c r="S583" s="23">
        <f t="shared" si="95"/>
        <v>4371269.4012413863</v>
      </c>
      <c r="T583" s="16">
        <f>IFERROR(INDEX(Cost_Components!$R$2:$R$29,MATCH(E583,Cost_Components!$A$2:$A$29,0)),"")</f>
        <v>1</v>
      </c>
      <c r="U583" s="26">
        <f>IFERROR(INDEX(Cost_Components!$Q$2:$Q$29,MATCH(E583,Cost_Components!$A$2:$A$29,0)),"")</f>
        <v>2023</v>
      </c>
      <c r="V583" s="30">
        <f>1/(1+Calculation_Assumptions!$B$5)^(B583-Calculation_Assumptions!$B$2)</f>
        <v>0.76641673234362695</v>
      </c>
      <c r="W583" s="23">
        <f t="shared" si="96"/>
        <v>5510515.4526902754</v>
      </c>
      <c r="X583" s="23">
        <f t="shared" si="97"/>
        <v>8860729.4633833803</v>
      </c>
      <c r="Y583" s="23">
        <f t="shared" si="98"/>
        <v>3350214.0106931059</v>
      </c>
      <c r="Z583" s="17">
        <f>IFERROR(INDEX(Cost_Components!$T$2:$T$29,MATCH(E583,Cost_Components!$A$2:$A$29,0)),"")</f>
        <v>0.8</v>
      </c>
      <c r="AA583" s="26">
        <f>IFERROR(INDEX(Cost_Components!$U$2:$U$29,MATCH(E583,Cost_Components!$A$2:$A$29,0)),"")</f>
        <v>2025</v>
      </c>
      <c r="AB583" s="26">
        <f>IFERROR(INDEX(Cost_Components!$V$2:$V$29,MATCH(E583,Cost_Components!$A$2:$A$29,0)),"")</f>
        <v>2050</v>
      </c>
      <c r="AC583" s="26">
        <f>IFERROR(INDEX(Cost_Components!$M$2:$M$29,MATCH(E583,Cost_Components!$A$2:$A$29,0)),"")</f>
        <v>30</v>
      </c>
      <c r="AD583" s="26">
        <f>IFERROR(INDEX(Cost_Components!$N$2:$N$29,MATCH(E583,Cost_Components!$A$2:$A$29,0)),"")</f>
        <v>95</v>
      </c>
      <c r="AE583" s="16" t="str">
        <f>IFERROR(INDEX(Cost_Components!$O$2:$O$29,MATCH(E583,Cost_Components!$A$2:$A$29,0)),"")</f>
        <v>Both</v>
      </c>
      <c r="AF583" s="11">
        <v>239187.084398101</v>
      </c>
      <c r="AG583" s="11">
        <v>239183.06808349301</v>
      </c>
      <c r="AH583" s="23">
        <f t="shared" si="99"/>
        <v>1</v>
      </c>
    </row>
    <row r="584" spans="1:34" hidden="1">
      <c r="A584" t="s">
        <v>262</v>
      </c>
      <c r="B584" s="20">
        <v>2035</v>
      </c>
      <c r="C584" t="s">
        <v>262</v>
      </c>
      <c r="D584" t="s">
        <v>226</v>
      </c>
      <c r="E584" s="22" t="s">
        <v>359</v>
      </c>
      <c r="F584" s="22" t="s">
        <v>360</v>
      </c>
      <c r="G584" s="22" t="s">
        <v>266</v>
      </c>
      <c r="H584" s="22" t="s">
        <v>237</v>
      </c>
      <c r="I584" s="22" t="s">
        <v>212</v>
      </c>
      <c r="J584" s="17">
        <f>IFERROR(INDEX(Cost_Components!$K$2:$K$29,MATCH(E584,Cost_Components!$A$2:$A$29,0)),"")</f>
        <v>0.52</v>
      </c>
      <c r="K584" s="17">
        <f t="shared" si="90"/>
        <v>0.51730769230769236</v>
      </c>
      <c r="L584" s="17">
        <f>IFERROR(INDEX(Cost_Components!$S$2:$S$29,MATCH(E584,Cost_Components!$A$2:$A$29,0)),"")</f>
        <v>0.31</v>
      </c>
      <c r="M584" s="28">
        <f>IFERROR(INDEX(Cost_Components!$L$2:$L$29,MATCH(E584,Cost_Components!$A$2:$A$29,0)),"")</f>
        <v>1</v>
      </c>
      <c r="N584" s="29">
        <f>IFERROR(INDEX(Cost_Components!$P$2:$P$29,MATCH(E584,Cost_Components!$A$2:$A$29,0)),"")</f>
        <v>186.47979240000001</v>
      </c>
      <c r="O584" s="23">
        <f t="shared" si="91"/>
        <v>127990.24408304057</v>
      </c>
      <c r="P584" s="23">
        <f t="shared" si="92"/>
        <v>127987.73095649062</v>
      </c>
      <c r="Q584" s="23">
        <f t="shared" si="93"/>
        <v>7398808.9045391614</v>
      </c>
      <c r="R584" s="23">
        <f t="shared" si="94"/>
        <v>12346890.048516287</v>
      </c>
      <c r="S584" s="23">
        <f t="shared" si="95"/>
        <v>4948081.1439771252</v>
      </c>
      <c r="T584" s="16">
        <f>IFERROR(INDEX(Cost_Components!$R$2:$R$29,MATCH(E584,Cost_Components!$A$2:$A$29,0)),"")</f>
        <v>1</v>
      </c>
      <c r="U584" s="26">
        <f>IFERROR(INDEX(Cost_Components!$Q$2:$Q$29,MATCH(E584,Cost_Components!$A$2:$A$29,0)),"")</f>
        <v>2023</v>
      </c>
      <c r="V584" s="30">
        <f>1/(1+Calculation_Assumptions!$B$5)^(B584-Calculation_Assumptions!$B$2)</f>
        <v>0.74409391489672516</v>
      </c>
      <c r="W584" s="23">
        <f t="shared" si="96"/>
        <v>5505408.6833512951</v>
      </c>
      <c r="X584" s="23">
        <f t="shared" si="97"/>
        <v>9187245.7529998999</v>
      </c>
      <c r="Y584" s="23">
        <f t="shared" si="98"/>
        <v>3681837.0696486053</v>
      </c>
      <c r="Z584" s="17">
        <f>IFERROR(INDEX(Cost_Components!$T$2:$T$29,MATCH(E584,Cost_Components!$A$2:$A$29,0)),"")</f>
        <v>0.8</v>
      </c>
      <c r="AA584" s="26">
        <f>IFERROR(INDEX(Cost_Components!$U$2:$U$29,MATCH(E584,Cost_Components!$A$2:$A$29,0)),"")</f>
        <v>2025</v>
      </c>
      <c r="AB584" s="26">
        <f>IFERROR(INDEX(Cost_Components!$V$2:$V$29,MATCH(E584,Cost_Components!$A$2:$A$29,0)),"")</f>
        <v>2050</v>
      </c>
      <c r="AC584" s="26">
        <f>IFERROR(INDEX(Cost_Components!$M$2:$M$29,MATCH(E584,Cost_Components!$A$2:$A$29,0)),"")</f>
        <v>30</v>
      </c>
      <c r="AD584" s="26">
        <f>IFERROR(INDEX(Cost_Components!$N$2:$N$29,MATCH(E584,Cost_Components!$A$2:$A$29,0)),"")</f>
        <v>95</v>
      </c>
      <c r="AE584" s="16" t="str">
        <f>IFERROR(INDEX(Cost_Components!$O$2:$O$29,MATCH(E584,Cost_Components!$A$2:$A$29,0)),"")</f>
        <v>Both</v>
      </c>
      <c r="AF584" s="11">
        <v>246135.08477507799</v>
      </c>
      <c r="AG584" s="11">
        <v>246130.25183940501</v>
      </c>
      <c r="AH584" s="23">
        <f t="shared" si="99"/>
        <v>1</v>
      </c>
    </row>
    <row r="585" spans="1:34" hidden="1">
      <c r="A585" t="s">
        <v>262</v>
      </c>
      <c r="B585" s="20">
        <v>2036</v>
      </c>
      <c r="C585" t="s">
        <v>262</v>
      </c>
      <c r="D585" t="s">
        <v>226</v>
      </c>
      <c r="E585" s="22" t="s">
        <v>359</v>
      </c>
      <c r="F585" s="22" t="s">
        <v>360</v>
      </c>
      <c r="G585" s="22" t="s">
        <v>266</v>
      </c>
      <c r="H585" s="22" t="s">
        <v>237</v>
      </c>
      <c r="I585" s="22" t="s">
        <v>212</v>
      </c>
      <c r="J585" s="17">
        <f>IFERROR(INDEX(Cost_Components!$K$2:$K$29,MATCH(E585,Cost_Components!$A$2:$A$29,0)),"")</f>
        <v>0.52</v>
      </c>
      <c r="K585" s="17">
        <f t="shared" si="90"/>
        <v>0.5361538461538462</v>
      </c>
      <c r="L585" s="17">
        <f>IFERROR(INDEX(Cost_Components!$S$2:$S$29,MATCH(E585,Cost_Components!$A$2:$A$29,0)),"")</f>
        <v>0.31</v>
      </c>
      <c r="M585" s="28">
        <f>IFERROR(INDEX(Cost_Components!$L$2:$L$29,MATCH(E585,Cost_Components!$A$2:$A$29,0)),"")</f>
        <v>1</v>
      </c>
      <c r="N585" s="29">
        <f>IFERROR(INDEX(Cost_Components!$P$2:$P$29,MATCH(E585,Cost_Components!$A$2:$A$29,0)),"")</f>
        <v>186.47979240000001</v>
      </c>
      <c r="O585" s="23">
        <f t="shared" si="91"/>
        <v>131688.53955527555</v>
      </c>
      <c r="P585" s="23">
        <f t="shared" si="92"/>
        <v>131685.55954500232</v>
      </c>
      <c r="Q585" s="23">
        <f t="shared" si="93"/>
        <v>7612575.6998692611</v>
      </c>
      <c r="R585" s="23">
        <f t="shared" si="94"/>
        <v>13166464.852196693</v>
      </c>
      <c r="S585" s="23">
        <f t="shared" si="95"/>
        <v>5553889.1523274323</v>
      </c>
      <c r="T585" s="16">
        <f>IFERROR(INDEX(Cost_Components!$R$2:$R$29,MATCH(E585,Cost_Components!$A$2:$A$29,0)),"")</f>
        <v>1</v>
      </c>
      <c r="U585" s="26">
        <f>IFERROR(INDEX(Cost_Components!$Q$2:$Q$29,MATCH(E585,Cost_Components!$A$2:$A$29,0)),"")</f>
        <v>2023</v>
      </c>
      <c r="V585" s="30">
        <f>1/(1+Calculation_Assumptions!$B$5)^(B585-Calculation_Assumptions!$B$2)</f>
        <v>0.72242127659876232</v>
      </c>
      <c r="W585" s="23">
        <f t="shared" si="96"/>
        <v>5499486.655304268</v>
      </c>
      <c r="X585" s="23">
        <f t="shared" si="97"/>
        <v>9511734.3468166701</v>
      </c>
      <c r="Y585" s="23">
        <f t="shared" si="98"/>
        <v>4012247.6915124017</v>
      </c>
      <c r="Z585" s="17">
        <f>IFERROR(INDEX(Cost_Components!$T$2:$T$29,MATCH(E585,Cost_Components!$A$2:$A$29,0)),"")</f>
        <v>0.8</v>
      </c>
      <c r="AA585" s="26">
        <f>IFERROR(INDEX(Cost_Components!$U$2:$U$29,MATCH(E585,Cost_Components!$A$2:$A$29,0)),"")</f>
        <v>2025</v>
      </c>
      <c r="AB585" s="26">
        <f>IFERROR(INDEX(Cost_Components!$V$2:$V$29,MATCH(E585,Cost_Components!$A$2:$A$29,0)),"")</f>
        <v>2050</v>
      </c>
      <c r="AC585" s="26">
        <f>IFERROR(INDEX(Cost_Components!$M$2:$M$29,MATCH(E585,Cost_Components!$A$2:$A$29,0)),"")</f>
        <v>30</v>
      </c>
      <c r="AD585" s="26">
        <f>IFERROR(INDEX(Cost_Components!$N$2:$N$29,MATCH(E585,Cost_Components!$A$2:$A$29,0)),"")</f>
        <v>95</v>
      </c>
      <c r="AE585" s="16" t="str">
        <f>IFERROR(INDEX(Cost_Components!$O$2:$O$29,MATCH(E585,Cost_Components!$A$2:$A$29,0)),"")</f>
        <v>Both</v>
      </c>
      <c r="AF585" s="11">
        <v>253247.191452453</v>
      </c>
      <c r="AG585" s="11">
        <v>253241.46066346599</v>
      </c>
      <c r="AH585" s="23">
        <f t="shared" si="99"/>
        <v>1</v>
      </c>
    </row>
    <row r="586" spans="1:34" hidden="1">
      <c r="A586" t="s">
        <v>262</v>
      </c>
      <c r="B586" s="20">
        <v>2037</v>
      </c>
      <c r="C586" t="s">
        <v>262</v>
      </c>
      <c r="D586" t="s">
        <v>226</v>
      </c>
      <c r="E586" s="22" t="s">
        <v>359</v>
      </c>
      <c r="F586" s="22" t="s">
        <v>360</v>
      </c>
      <c r="G586" s="22" t="s">
        <v>266</v>
      </c>
      <c r="H586" s="22" t="s">
        <v>237</v>
      </c>
      <c r="I586" s="22" t="s">
        <v>212</v>
      </c>
      <c r="J586" s="17">
        <f>IFERROR(INDEX(Cost_Components!$K$2:$K$29,MATCH(E586,Cost_Components!$A$2:$A$29,0)),"")</f>
        <v>0.52</v>
      </c>
      <c r="K586" s="17">
        <f t="shared" si="90"/>
        <v>0.55500000000000005</v>
      </c>
      <c r="L586" s="17">
        <f>IFERROR(INDEX(Cost_Components!$S$2:$S$29,MATCH(E586,Cost_Components!$A$2:$A$29,0)),"")</f>
        <v>0.31</v>
      </c>
      <c r="M586" s="28">
        <f>IFERROR(INDEX(Cost_Components!$L$2:$L$29,MATCH(E586,Cost_Components!$A$2:$A$29,0)),"")</f>
        <v>1</v>
      </c>
      <c r="N586" s="29">
        <f>IFERROR(INDEX(Cost_Components!$P$2:$P$29,MATCH(E586,Cost_Components!$A$2:$A$29,0)),"")</f>
        <v>186.47979240000001</v>
      </c>
      <c r="O586" s="23">
        <f t="shared" si="91"/>
        <v>135461.18406125813</v>
      </c>
      <c r="P586" s="23">
        <f t="shared" si="92"/>
        <v>135457.69433277173</v>
      </c>
      <c r="Q586" s="23">
        <f t="shared" si="93"/>
        <v>7830638.0426289588</v>
      </c>
      <c r="R586" s="23">
        <f t="shared" si="94"/>
        <v>14019729.282510893</v>
      </c>
      <c r="S586" s="23">
        <f t="shared" si="95"/>
        <v>6189091.2398819346</v>
      </c>
      <c r="T586" s="16">
        <f>IFERROR(INDEX(Cost_Components!$R$2:$R$29,MATCH(E586,Cost_Components!$A$2:$A$29,0)),"")</f>
        <v>1</v>
      </c>
      <c r="U586" s="26">
        <f>IFERROR(INDEX(Cost_Components!$Q$2:$Q$29,MATCH(E586,Cost_Components!$A$2:$A$29,0)),"")</f>
        <v>2023</v>
      </c>
      <c r="V586" s="30">
        <f>1/(1+Calculation_Assumptions!$B$5)^(B586-Calculation_Assumptions!$B$2)</f>
        <v>0.70137988019297326</v>
      </c>
      <c r="W586" s="23">
        <f t="shared" si="96"/>
        <v>5492251.9721736377</v>
      </c>
      <c r="X586" s="23">
        <f t="shared" si="97"/>
        <v>9833156.0445054099</v>
      </c>
      <c r="Y586" s="23">
        <f t="shared" si="98"/>
        <v>4340904.0723317713</v>
      </c>
      <c r="Z586" s="17">
        <f>IFERROR(INDEX(Cost_Components!$T$2:$T$29,MATCH(E586,Cost_Components!$A$2:$A$29,0)),"")</f>
        <v>0.8</v>
      </c>
      <c r="AA586" s="26">
        <f>IFERROR(INDEX(Cost_Components!$U$2:$U$29,MATCH(E586,Cost_Components!$A$2:$A$29,0)),"")</f>
        <v>2025</v>
      </c>
      <c r="AB586" s="26">
        <f>IFERROR(INDEX(Cost_Components!$V$2:$V$29,MATCH(E586,Cost_Components!$A$2:$A$29,0)),"")</f>
        <v>2050</v>
      </c>
      <c r="AC586" s="26">
        <f>IFERROR(INDEX(Cost_Components!$M$2:$M$29,MATCH(E586,Cost_Components!$A$2:$A$29,0)),"")</f>
        <v>30</v>
      </c>
      <c r="AD586" s="26">
        <f>IFERROR(INDEX(Cost_Components!$N$2:$N$29,MATCH(E586,Cost_Components!$A$2:$A$29,0)),"")</f>
        <v>95</v>
      </c>
      <c r="AE586" s="16" t="str">
        <f>IFERROR(INDEX(Cost_Components!$O$2:$O$29,MATCH(E586,Cost_Components!$A$2:$A$29,0)),"")</f>
        <v>Both</v>
      </c>
      <c r="AF586" s="11">
        <v>260502.27704088099</v>
      </c>
      <c r="AG586" s="11">
        <v>260495.56602456101</v>
      </c>
      <c r="AH586" s="23">
        <f t="shared" si="99"/>
        <v>1</v>
      </c>
    </row>
    <row r="587" spans="1:34" hidden="1">
      <c r="A587" t="s">
        <v>262</v>
      </c>
      <c r="B587" s="20">
        <v>2038</v>
      </c>
      <c r="C587" t="s">
        <v>262</v>
      </c>
      <c r="D587" t="s">
        <v>226</v>
      </c>
      <c r="E587" s="22" t="s">
        <v>359</v>
      </c>
      <c r="F587" s="22" t="s">
        <v>360</v>
      </c>
      <c r="G587" s="22" t="s">
        <v>266</v>
      </c>
      <c r="H587" s="22" t="s">
        <v>237</v>
      </c>
      <c r="I587" s="22" t="s">
        <v>212</v>
      </c>
      <c r="J587" s="17">
        <f>IFERROR(INDEX(Cost_Components!$K$2:$K$29,MATCH(E587,Cost_Components!$A$2:$A$29,0)),"")</f>
        <v>0.52</v>
      </c>
      <c r="K587" s="17">
        <f t="shared" si="90"/>
        <v>0.57384615384615389</v>
      </c>
      <c r="L587" s="17">
        <f>IFERROR(INDEX(Cost_Components!$S$2:$S$29,MATCH(E587,Cost_Components!$A$2:$A$29,0)),"")</f>
        <v>0.31</v>
      </c>
      <c r="M587" s="28">
        <f>IFERROR(INDEX(Cost_Components!$L$2:$L$29,MATCH(E587,Cost_Components!$A$2:$A$29,0)),"")</f>
        <v>1</v>
      </c>
      <c r="N587" s="29">
        <f>IFERROR(INDEX(Cost_Components!$P$2:$P$29,MATCH(E587,Cost_Components!$A$2:$A$29,0)),"")</f>
        <v>186.47979240000001</v>
      </c>
      <c r="O587" s="23">
        <f t="shared" si="91"/>
        <v>139294.75054247066</v>
      </c>
      <c r="P587" s="23">
        <f t="shared" si="92"/>
        <v>139290.70862197608</v>
      </c>
      <c r="Q587" s="23">
        <f t="shared" si="93"/>
        <v>8052219.7523932476</v>
      </c>
      <c r="R587" s="23">
        <f t="shared" si="94"/>
        <v>14906030.383094624</v>
      </c>
      <c r="S587" s="23">
        <f t="shared" si="95"/>
        <v>6853810.6307013761</v>
      </c>
      <c r="T587" s="16">
        <f>IFERROR(INDEX(Cost_Components!$R$2:$R$29,MATCH(E587,Cost_Components!$A$2:$A$29,0)),"")</f>
        <v>1</v>
      </c>
      <c r="U587" s="26">
        <f>IFERROR(INDEX(Cost_Components!$Q$2:$Q$29,MATCH(E587,Cost_Components!$A$2:$A$29,0)),"")</f>
        <v>2023</v>
      </c>
      <c r="V587" s="30">
        <f>1/(1+Calculation_Assumptions!$B$5)^(B587-Calculation_Assumptions!$B$2)</f>
        <v>0.68095133999317792</v>
      </c>
      <c r="W587" s="23">
        <f t="shared" si="96"/>
        <v>5483169.8303117175</v>
      </c>
      <c r="X587" s="23">
        <f t="shared" si="97"/>
        <v>10150281.363347307</v>
      </c>
      <c r="Y587" s="23">
        <f t="shared" si="98"/>
        <v>4667111.5330355903</v>
      </c>
      <c r="Z587" s="17">
        <f>IFERROR(INDEX(Cost_Components!$T$2:$T$29,MATCH(E587,Cost_Components!$A$2:$A$29,0)),"")</f>
        <v>0.8</v>
      </c>
      <c r="AA587" s="26">
        <f>IFERROR(INDEX(Cost_Components!$U$2:$U$29,MATCH(E587,Cost_Components!$A$2:$A$29,0)),"")</f>
        <v>2025</v>
      </c>
      <c r="AB587" s="26">
        <f>IFERROR(INDEX(Cost_Components!$V$2:$V$29,MATCH(E587,Cost_Components!$A$2:$A$29,0)),"")</f>
        <v>2050</v>
      </c>
      <c r="AC587" s="26">
        <f>IFERROR(INDEX(Cost_Components!$M$2:$M$29,MATCH(E587,Cost_Components!$A$2:$A$29,0)),"")</f>
        <v>30</v>
      </c>
      <c r="AD587" s="26">
        <f>IFERROR(INDEX(Cost_Components!$N$2:$N$29,MATCH(E587,Cost_Components!$A$2:$A$29,0)),"")</f>
        <v>95</v>
      </c>
      <c r="AE587" s="16" t="str">
        <f>IFERROR(INDEX(Cost_Components!$O$2:$O$29,MATCH(E587,Cost_Components!$A$2:$A$29,0)),"")</f>
        <v>Both</v>
      </c>
      <c r="AF587" s="11">
        <v>267874.52027398202</v>
      </c>
      <c r="AG587" s="11">
        <v>267866.74734995398</v>
      </c>
      <c r="AH587" s="23">
        <f t="shared" si="99"/>
        <v>1</v>
      </c>
    </row>
    <row r="588" spans="1:34" hidden="1">
      <c r="A588" t="s">
        <v>262</v>
      </c>
      <c r="B588" s="20">
        <v>2039</v>
      </c>
      <c r="C588" t="s">
        <v>262</v>
      </c>
      <c r="D588" t="s">
        <v>226</v>
      </c>
      <c r="E588" s="22" t="s">
        <v>359</v>
      </c>
      <c r="F588" s="22" t="s">
        <v>360</v>
      </c>
      <c r="G588" s="22" t="s">
        <v>266</v>
      </c>
      <c r="H588" s="22" t="s">
        <v>237</v>
      </c>
      <c r="I588" s="22" t="s">
        <v>212</v>
      </c>
      <c r="J588" s="17">
        <f>IFERROR(INDEX(Cost_Components!$K$2:$K$29,MATCH(E588,Cost_Components!$A$2:$A$29,0)),"")</f>
        <v>0.52</v>
      </c>
      <c r="K588" s="17">
        <f t="shared" si="90"/>
        <v>0.59269230769230763</v>
      </c>
      <c r="L588" s="17">
        <f>IFERROR(INDEX(Cost_Components!$S$2:$S$29,MATCH(E588,Cost_Components!$A$2:$A$29,0)),"")</f>
        <v>0.31</v>
      </c>
      <c r="M588" s="28">
        <f>IFERROR(INDEX(Cost_Components!$L$2:$L$29,MATCH(E588,Cost_Components!$A$2:$A$29,0)),"")</f>
        <v>1</v>
      </c>
      <c r="N588" s="29">
        <f>IFERROR(INDEX(Cost_Components!$P$2:$P$29,MATCH(E588,Cost_Components!$A$2:$A$29,0)),"")</f>
        <v>186.47979240000001</v>
      </c>
      <c r="O588" s="23">
        <f t="shared" si="91"/>
        <v>143180.07341730144</v>
      </c>
      <c r="P588" s="23">
        <f t="shared" si="92"/>
        <v>143175.43717947131</v>
      </c>
      <c r="Q588" s="23">
        <f t="shared" si="93"/>
        <v>8276790.9986221865</v>
      </c>
      <c r="R588" s="23">
        <f t="shared" si="94"/>
        <v>15824997.444248606</v>
      </c>
      <c r="S588" s="23">
        <f t="shared" si="95"/>
        <v>7548206.445626419</v>
      </c>
      <c r="T588" s="16">
        <f>IFERROR(INDEX(Cost_Components!$R$2:$R$29,MATCH(E588,Cost_Components!$A$2:$A$29,0)),"")</f>
        <v>1</v>
      </c>
      <c r="U588" s="26">
        <f>IFERROR(INDEX(Cost_Components!$Q$2:$Q$29,MATCH(E588,Cost_Components!$A$2:$A$29,0)),"")</f>
        <v>2023</v>
      </c>
      <c r="V588" s="30">
        <f>1/(1+Calculation_Assumptions!$B$5)^(B588-Calculation_Assumptions!$B$2)</f>
        <v>0.66111780581861923</v>
      </c>
      <c r="W588" s="23">
        <f t="shared" si="96"/>
        <v>5471933.9042283986</v>
      </c>
      <c r="X588" s="23">
        <f t="shared" si="97"/>
        <v>10462187.587426895</v>
      </c>
      <c r="Y588" s="23">
        <f t="shared" si="98"/>
        <v>4990253.6831984967</v>
      </c>
      <c r="Z588" s="17">
        <f>IFERROR(INDEX(Cost_Components!$T$2:$T$29,MATCH(E588,Cost_Components!$A$2:$A$29,0)),"")</f>
        <v>0.8</v>
      </c>
      <c r="AA588" s="26">
        <f>IFERROR(INDEX(Cost_Components!$U$2:$U$29,MATCH(E588,Cost_Components!$A$2:$A$29,0)),"")</f>
        <v>2025</v>
      </c>
      <c r="AB588" s="26">
        <f>IFERROR(INDEX(Cost_Components!$V$2:$V$29,MATCH(E588,Cost_Components!$A$2:$A$29,0)),"")</f>
        <v>2050</v>
      </c>
      <c r="AC588" s="26">
        <f>IFERROR(INDEX(Cost_Components!$M$2:$M$29,MATCH(E588,Cost_Components!$A$2:$A$29,0)),"")</f>
        <v>30</v>
      </c>
      <c r="AD588" s="26">
        <f>IFERROR(INDEX(Cost_Components!$N$2:$N$29,MATCH(E588,Cost_Components!$A$2:$A$29,0)),"")</f>
        <v>95</v>
      </c>
      <c r="AE588" s="16" t="str">
        <f>IFERROR(INDEX(Cost_Components!$O$2:$O$29,MATCH(E588,Cost_Components!$A$2:$A$29,0)),"")</f>
        <v>Both</v>
      </c>
      <c r="AF588" s="11">
        <v>275346.29503327201</v>
      </c>
      <c r="AG588" s="11">
        <v>275337.37919129099</v>
      </c>
      <c r="AH588" s="23">
        <f t="shared" si="99"/>
        <v>1</v>
      </c>
    </row>
    <row r="589" spans="1:34" hidden="1">
      <c r="A589" t="s">
        <v>262</v>
      </c>
      <c r="B589" s="20">
        <v>2040</v>
      </c>
      <c r="C589" t="s">
        <v>262</v>
      </c>
      <c r="D589" t="s">
        <v>226</v>
      </c>
      <c r="E589" s="22" t="s">
        <v>359</v>
      </c>
      <c r="F589" s="22" t="s">
        <v>360</v>
      </c>
      <c r="G589" s="22" t="s">
        <v>266</v>
      </c>
      <c r="H589" s="22" t="s">
        <v>237</v>
      </c>
      <c r="I589" s="22" t="s">
        <v>212</v>
      </c>
      <c r="J589" s="17">
        <f>IFERROR(INDEX(Cost_Components!$K$2:$K$29,MATCH(E589,Cost_Components!$A$2:$A$29,0)),"")</f>
        <v>0.52</v>
      </c>
      <c r="K589" s="17">
        <f t="shared" si="90"/>
        <v>0.61153846153846159</v>
      </c>
      <c r="L589" s="17">
        <f>IFERROR(INDEX(Cost_Components!$S$2:$S$29,MATCH(E589,Cost_Components!$A$2:$A$29,0)),"")</f>
        <v>0.31</v>
      </c>
      <c r="M589" s="28">
        <f>IFERROR(INDEX(Cost_Components!$L$2:$L$29,MATCH(E589,Cost_Components!$A$2:$A$29,0)),"")</f>
        <v>1</v>
      </c>
      <c r="N589" s="29">
        <f>IFERROR(INDEX(Cost_Components!$P$2:$P$29,MATCH(E589,Cost_Components!$A$2:$A$29,0)),"")</f>
        <v>186.47979240000001</v>
      </c>
      <c r="O589" s="23">
        <f t="shared" si="91"/>
        <v>147108.05042824903</v>
      </c>
      <c r="P589" s="23">
        <f t="shared" si="92"/>
        <v>147102.77799078578</v>
      </c>
      <c r="Q589" s="23">
        <f t="shared" si="93"/>
        <v>8503825.6053673569</v>
      </c>
      <c r="R589" s="23">
        <f t="shared" si="94"/>
        <v>16776138.130662883</v>
      </c>
      <c r="S589" s="23">
        <f t="shared" si="95"/>
        <v>8272312.5252955258</v>
      </c>
      <c r="T589" s="16">
        <f>IFERROR(INDEX(Cost_Components!$R$2:$R$29,MATCH(E589,Cost_Components!$A$2:$A$29,0)),"")</f>
        <v>1</v>
      </c>
      <c r="U589" s="26">
        <f>IFERROR(INDEX(Cost_Components!$Q$2:$Q$29,MATCH(E589,Cost_Components!$A$2:$A$29,0)),"")</f>
        <v>2023</v>
      </c>
      <c r="V589" s="30">
        <f>1/(1+Calculation_Assumptions!$B$5)^(B589-Calculation_Assumptions!$B$2)</f>
        <v>0.64186194739671765</v>
      </c>
      <c r="W589" s="23">
        <f t="shared" si="96"/>
        <v>5458282.063383163</v>
      </c>
      <c r="X589" s="23">
        <f t="shared" si="97"/>
        <v>10767964.690343609</v>
      </c>
      <c r="Y589" s="23">
        <f t="shared" si="98"/>
        <v>5309682.6269604452</v>
      </c>
      <c r="Z589" s="17">
        <f>IFERROR(INDEX(Cost_Components!$T$2:$T$29,MATCH(E589,Cost_Components!$A$2:$A$29,0)),"")</f>
        <v>0.8</v>
      </c>
      <c r="AA589" s="26">
        <f>IFERROR(INDEX(Cost_Components!$U$2:$U$29,MATCH(E589,Cost_Components!$A$2:$A$29,0)),"")</f>
        <v>2025</v>
      </c>
      <c r="AB589" s="26">
        <f>IFERROR(INDEX(Cost_Components!$V$2:$V$29,MATCH(E589,Cost_Components!$A$2:$A$29,0)),"")</f>
        <v>2050</v>
      </c>
      <c r="AC589" s="26">
        <f>IFERROR(INDEX(Cost_Components!$M$2:$M$29,MATCH(E589,Cost_Components!$A$2:$A$29,0)),"")</f>
        <v>30</v>
      </c>
      <c r="AD589" s="26">
        <f>IFERROR(INDEX(Cost_Components!$N$2:$N$29,MATCH(E589,Cost_Components!$A$2:$A$29,0)),"")</f>
        <v>95</v>
      </c>
      <c r="AE589" s="16" t="str">
        <f>IFERROR(INDEX(Cost_Components!$O$2:$O$29,MATCH(E589,Cost_Components!$A$2:$A$29,0)),"")</f>
        <v>Both</v>
      </c>
      <c r="AF589" s="11">
        <v>282900.09697740199</v>
      </c>
      <c r="AG589" s="11">
        <v>282889.95767458802</v>
      </c>
      <c r="AH589" s="23">
        <f t="shared" si="99"/>
        <v>1</v>
      </c>
    </row>
    <row r="590" spans="1:34" hidden="1">
      <c r="A590" t="s">
        <v>262</v>
      </c>
      <c r="B590" s="20">
        <v>2041</v>
      </c>
      <c r="C590" t="s">
        <v>262</v>
      </c>
      <c r="D590" t="s">
        <v>226</v>
      </c>
      <c r="E590" s="22" t="s">
        <v>359</v>
      </c>
      <c r="F590" s="22" t="s">
        <v>360</v>
      </c>
      <c r="G590" s="22" t="s">
        <v>266</v>
      </c>
      <c r="H590" s="22" t="s">
        <v>237</v>
      </c>
      <c r="I590" s="22" t="s">
        <v>212</v>
      </c>
      <c r="J590" s="17">
        <f>IFERROR(INDEX(Cost_Components!$K$2:$K$29,MATCH(E590,Cost_Components!$A$2:$A$29,0)),"")</f>
        <v>0.52</v>
      </c>
      <c r="K590" s="17">
        <f t="shared" si="90"/>
        <v>0.63038461538461543</v>
      </c>
      <c r="L590" s="17">
        <f>IFERROR(INDEX(Cost_Components!$S$2:$S$29,MATCH(E590,Cost_Components!$A$2:$A$29,0)),"")</f>
        <v>0.31</v>
      </c>
      <c r="M590" s="28">
        <f>IFERROR(INDEX(Cost_Components!$L$2:$L$29,MATCH(E590,Cost_Components!$A$2:$A$29,0)),"")</f>
        <v>1</v>
      </c>
      <c r="N590" s="29">
        <f>IFERROR(INDEX(Cost_Components!$P$2:$P$29,MATCH(E590,Cost_Components!$A$2:$A$29,0)),"")</f>
        <v>186.47979240000001</v>
      </c>
      <c r="O590" s="23">
        <f t="shared" si="91"/>
        <v>151074.31484174641</v>
      </c>
      <c r="P590" s="23">
        <f t="shared" si="92"/>
        <v>151068.36584413442</v>
      </c>
      <c r="Q590" s="23">
        <f t="shared" si="93"/>
        <v>8733071.2252546456</v>
      </c>
      <c r="R590" s="23">
        <f t="shared" si="94"/>
        <v>17759388.829898294</v>
      </c>
      <c r="S590" s="23">
        <f t="shared" si="95"/>
        <v>9026317.6046436485</v>
      </c>
      <c r="T590" s="16">
        <f>IFERROR(INDEX(Cost_Components!$R$2:$R$29,MATCH(E590,Cost_Components!$A$2:$A$29,0)),"")</f>
        <v>1</v>
      </c>
      <c r="U590" s="26">
        <f>IFERROR(INDEX(Cost_Components!$Q$2:$Q$29,MATCH(E590,Cost_Components!$A$2:$A$29,0)),"")</f>
        <v>2023</v>
      </c>
      <c r="V590" s="30">
        <f>1/(1+Calculation_Assumptions!$B$5)^(B590-Calculation_Assumptions!$B$2)</f>
        <v>0.62316693922011435</v>
      </c>
      <c r="W590" s="23">
        <f t="shared" si="96"/>
        <v>5442161.2654331913</v>
      </c>
      <c r="X590" s="23">
        <f t="shared" si="97"/>
        <v>11067063.979547609</v>
      </c>
      <c r="Y590" s="23">
        <f t="shared" si="98"/>
        <v>5624902.7141144164</v>
      </c>
      <c r="Z590" s="17">
        <f>IFERROR(INDEX(Cost_Components!$T$2:$T$29,MATCH(E590,Cost_Components!$A$2:$A$29,0)),"")</f>
        <v>0.8</v>
      </c>
      <c r="AA590" s="26">
        <f>IFERROR(INDEX(Cost_Components!$U$2:$U$29,MATCH(E590,Cost_Components!$A$2:$A$29,0)),"")</f>
        <v>2025</v>
      </c>
      <c r="AB590" s="26">
        <f>IFERROR(INDEX(Cost_Components!$V$2:$V$29,MATCH(E590,Cost_Components!$A$2:$A$29,0)),"")</f>
        <v>2050</v>
      </c>
      <c r="AC590" s="26">
        <f>IFERROR(INDEX(Cost_Components!$M$2:$M$29,MATCH(E590,Cost_Components!$A$2:$A$29,0)),"")</f>
        <v>30</v>
      </c>
      <c r="AD590" s="26">
        <f>IFERROR(INDEX(Cost_Components!$N$2:$N$29,MATCH(E590,Cost_Components!$A$2:$A$29,0)),"")</f>
        <v>95</v>
      </c>
      <c r="AE590" s="16" t="str">
        <f>IFERROR(INDEX(Cost_Components!$O$2:$O$29,MATCH(E590,Cost_Components!$A$2:$A$29,0)),"")</f>
        <v>Both</v>
      </c>
      <c r="AF590" s="11">
        <v>290527.52854182001</v>
      </c>
      <c r="AG590" s="11">
        <v>290516.08816179697</v>
      </c>
      <c r="AH590" s="23">
        <f t="shared" si="99"/>
        <v>1</v>
      </c>
    </row>
    <row r="591" spans="1:34" hidden="1">
      <c r="A591" t="s">
        <v>262</v>
      </c>
      <c r="B591" s="20">
        <v>2042</v>
      </c>
      <c r="C591" t="s">
        <v>262</v>
      </c>
      <c r="D591" t="s">
        <v>226</v>
      </c>
      <c r="E591" s="22" t="s">
        <v>359</v>
      </c>
      <c r="F591" s="22" t="s">
        <v>360</v>
      </c>
      <c r="G591" s="22" t="s">
        <v>266</v>
      </c>
      <c r="H591" s="22" t="s">
        <v>237</v>
      </c>
      <c r="I591" s="22" t="s">
        <v>212</v>
      </c>
      <c r="J591" s="17">
        <f>IFERROR(INDEX(Cost_Components!$K$2:$K$29,MATCH(E591,Cost_Components!$A$2:$A$29,0)),"")</f>
        <v>0.52</v>
      </c>
      <c r="K591" s="17">
        <f t="shared" si="90"/>
        <v>0.64923076923076928</v>
      </c>
      <c r="L591" s="17">
        <f>IFERROR(INDEX(Cost_Components!$S$2:$S$29,MATCH(E591,Cost_Components!$A$2:$A$29,0)),"")</f>
        <v>0.31</v>
      </c>
      <c r="M591" s="28">
        <f>IFERROR(INDEX(Cost_Components!$L$2:$L$29,MATCH(E591,Cost_Components!$A$2:$A$29,0)),"")</f>
        <v>1</v>
      </c>
      <c r="N591" s="29">
        <f>IFERROR(INDEX(Cost_Components!$P$2:$P$29,MATCH(E591,Cost_Components!$A$2:$A$29,0)),"")</f>
        <v>186.47979240000001</v>
      </c>
      <c r="O591" s="23">
        <f t="shared" si="91"/>
        <v>155070.00512359306</v>
      </c>
      <c r="P591" s="23">
        <f t="shared" si="92"/>
        <v>155063.33962832906</v>
      </c>
      <c r="Q591" s="23">
        <f t="shared" si="93"/>
        <v>8964015.6086498648</v>
      </c>
      <c r="R591" s="23">
        <f t="shared" si="94"/>
        <v>18774080.364846077</v>
      </c>
      <c r="S591" s="23">
        <f t="shared" si="95"/>
        <v>9810064.756196212</v>
      </c>
      <c r="T591" s="16">
        <f>IFERROR(INDEX(Cost_Components!$R$2:$R$29,MATCH(E591,Cost_Components!$A$2:$A$29,0)),"")</f>
        <v>1</v>
      </c>
      <c r="U591" s="26">
        <f>IFERROR(INDEX(Cost_Components!$Q$2:$Q$29,MATCH(E591,Cost_Components!$A$2:$A$29,0)),"")</f>
        <v>2023</v>
      </c>
      <c r="V591" s="30">
        <f>1/(1+Calculation_Assumptions!$B$5)^(B591-Calculation_Assumptions!$B$2)</f>
        <v>0.60501644584477121</v>
      </c>
      <c r="W591" s="23">
        <f t="shared" si="96"/>
        <v>5423376.8640423948</v>
      </c>
      <c r="X591" s="23">
        <f t="shared" si="97"/>
        <v>11358627.376343278</v>
      </c>
      <c r="Y591" s="23">
        <f t="shared" si="98"/>
        <v>5935250.5123008844</v>
      </c>
      <c r="Z591" s="17">
        <f>IFERROR(INDEX(Cost_Components!$T$2:$T$29,MATCH(E591,Cost_Components!$A$2:$A$29,0)),"")</f>
        <v>0.8</v>
      </c>
      <c r="AA591" s="26">
        <f>IFERROR(INDEX(Cost_Components!$U$2:$U$29,MATCH(E591,Cost_Components!$A$2:$A$29,0)),"")</f>
        <v>2025</v>
      </c>
      <c r="AB591" s="26">
        <f>IFERROR(INDEX(Cost_Components!$V$2:$V$29,MATCH(E591,Cost_Components!$A$2:$A$29,0)),"")</f>
        <v>2050</v>
      </c>
      <c r="AC591" s="26">
        <f>IFERROR(INDEX(Cost_Components!$M$2:$M$29,MATCH(E591,Cost_Components!$A$2:$A$29,0)),"")</f>
        <v>30</v>
      </c>
      <c r="AD591" s="26">
        <f>IFERROR(INDEX(Cost_Components!$N$2:$N$29,MATCH(E591,Cost_Components!$A$2:$A$29,0)),"")</f>
        <v>95</v>
      </c>
      <c r="AE591" s="16" t="str">
        <f>IFERROR(INDEX(Cost_Components!$O$2:$O$29,MATCH(E591,Cost_Components!$A$2:$A$29,0)),"")</f>
        <v>Both</v>
      </c>
      <c r="AF591" s="11">
        <v>298211.548314602</v>
      </c>
      <c r="AG591" s="11">
        <v>298198.73005447898</v>
      </c>
      <c r="AH591" s="23">
        <f t="shared" si="99"/>
        <v>1</v>
      </c>
    </row>
    <row r="592" spans="1:34" hidden="1">
      <c r="A592" t="s">
        <v>262</v>
      </c>
      <c r="B592" s="20">
        <v>2043</v>
      </c>
      <c r="C592" t="s">
        <v>262</v>
      </c>
      <c r="D592" t="s">
        <v>226</v>
      </c>
      <c r="E592" s="22" t="s">
        <v>359</v>
      </c>
      <c r="F592" s="22" t="s">
        <v>360</v>
      </c>
      <c r="G592" s="22" t="s">
        <v>266</v>
      </c>
      <c r="H592" s="22" t="s">
        <v>237</v>
      </c>
      <c r="I592" s="22" t="s">
        <v>212</v>
      </c>
      <c r="J592" s="17">
        <f>IFERROR(INDEX(Cost_Components!$K$2:$K$29,MATCH(E592,Cost_Components!$A$2:$A$29,0)),"")</f>
        <v>0.52</v>
      </c>
      <c r="K592" s="17">
        <f t="shared" si="90"/>
        <v>0.66807692307692301</v>
      </c>
      <c r="L592" s="17">
        <f>IFERROR(INDEX(Cost_Components!$S$2:$S$29,MATCH(E592,Cost_Components!$A$2:$A$29,0)),"")</f>
        <v>0.31</v>
      </c>
      <c r="M592" s="28">
        <f>IFERROR(INDEX(Cost_Components!$L$2:$L$29,MATCH(E592,Cost_Components!$A$2:$A$29,0)),"")</f>
        <v>1</v>
      </c>
      <c r="N592" s="29">
        <f>IFERROR(INDEX(Cost_Components!$P$2:$P$29,MATCH(E592,Cost_Components!$A$2:$A$29,0)),"")</f>
        <v>186.47979240000001</v>
      </c>
      <c r="O592" s="23">
        <f t="shared" si="91"/>
        <v>159078.07554991872</v>
      </c>
      <c r="P592" s="23">
        <f t="shared" si="92"/>
        <v>159070.65589292176</v>
      </c>
      <c r="Q592" s="23">
        <f t="shared" si="93"/>
        <v>9195673.4952316061</v>
      </c>
      <c r="R592" s="23">
        <f t="shared" si="94"/>
        <v>19818399.375901692</v>
      </c>
      <c r="S592" s="23">
        <f t="shared" si="95"/>
        <v>10622725.880670086</v>
      </c>
      <c r="T592" s="16">
        <f>IFERROR(INDEX(Cost_Components!$R$2:$R$29,MATCH(E592,Cost_Components!$A$2:$A$29,0)),"")</f>
        <v>1</v>
      </c>
      <c r="U592" s="26">
        <f>IFERROR(INDEX(Cost_Components!$Q$2:$Q$29,MATCH(E592,Cost_Components!$A$2:$A$29,0)),"")</f>
        <v>2023</v>
      </c>
      <c r="V592" s="30">
        <f>1/(1+Calculation_Assumptions!$B$5)^(B592-Calculation_Assumptions!$B$2)</f>
        <v>0.5873946076162827</v>
      </c>
      <c r="W592" s="23">
        <f t="shared" si="96"/>
        <v>5401489.0244990205</v>
      </c>
      <c r="X592" s="23">
        <f t="shared" si="97"/>
        <v>11641220.924990555</v>
      </c>
      <c r="Y592" s="23">
        <f t="shared" si="98"/>
        <v>6239731.9004915357</v>
      </c>
      <c r="Z592" s="17">
        <f>IFERROR(INDEX(Cost_Components!$T$2:$T$29,MATCH(E592,Cost_Components!$A$2:$A$29,0)),"")</f>
        <v>0.8</v>
      </c>
      <c r="AA592" s="26">
        <f>IFERROR(INDEX(Cost_Components!$U$2:$U$29,MATCH(E592,Cost_Components!$A$2:$A$29,0)),"")</f>
        <v>2025</v>
      </c>
      <c r="AB592" s="26">
        <f>IFERROR(INDEX(Cost_Components!$V$2:$V$29,MATCH(E592,Cost_Components!$A$2:$A$29,0)),"")</f>
        <v>2050</v>
      </c>
      <c r="AC592" s="26">
        <f>IFERROR(INDEX(Cost_Components!$M$2:$M$29,MATCH(E592,Cost_Components!$A$2:$A$29,0)),"")</f>
        <v>30</v>
      </c>
      <c r="AD592" s="26">
        <f>IFERROR(INDEX(Cost_Components!$N$2:$N$29,MATCH(E592,Cost_Components!$A$2:$A$29,0)),"")</f>
        <v>95</v>
      </c>
      <c r="AE592" s="16" t="str">
        <f>IFERROR(INDEX(Cost_Components!$O$2:$O$29,MATCH(E592,Cost_Components!$A$2:$A$29,0)),"")</f>
        <v>Both</v>
      </c>
      <c r="AF592" s="11">
        <v>305919.37605753599</v>
      </c>
      <c r="AG592" s="11">
        <v>305905.10748638801</v>
      </c>
      <c r="AH592" s="23">
        <f t="shared" si="99"/>
        <v>1</v>
      </c>
    </row>
    <row r="593" spans="1:34" hidden="1">
      <c r="A593" t="s">
        <v>262</v>
      </c>
      <c r="B593" s="20">
        <v>2044</v>
      </c>
      <c r="C593" t="s">
        <v>262</v>
      </c>
      <c r="D593" t="s">
        <v>226</v>
      </c>
      <c r="E593" s="22" t="s">
        <v>359</v>
      </c>
      <c r="F593" s="22" t="s">
        <v>360</v>
      </c>
      <c r="G593" s="22" t="s">
        <v>266</v>
      </c>
      <c r="H593" s="22" t="s">
        <v>237</v>
      </c>
      <c r="I593" s="22" t="s">
        <v>212</v>
      </c>
      <c r="J593" s="17">
        <f>IFERROR(INDEX(Cost_Components!$K$2:$K$29,MATCH(E593,Cost_Components!$A$2:$A$29,0)),"")</f>
        <v>0.52</v>
      </c>
      <c r="K593" s="17">
        <f t="shared" si="90"/>
        <v>0.68692307692307697</v>
      </c>
      <c r="L593" s="17">
        <f>IFERROR(INDEX(Cost_Components!$S$2:$S$29,MATCH(E593,Cost_Components!$A$2:$A$29,0)),"")</f>
        <v>0.31</v>
      </c>
      <c r="M593" s="28">
        <f>IFERROR(INDEX(Cost_Components!$L$2:$L$29,MATCH(E593,Cost_Components!$A$2:$A$29,0)),"")</f>
        <v>1</v>
      </c>
      <c r="N593" s="29">
        <f>IFERROR(INDEX(Cost_Components!$P$2:$P$29,MATCH(E593,Cost_Components!$A$2:$A$29,0)),"")</f>
        <v>186.47979240000001</v>
      </c>
      <c r="O593" s="23">
        <f t="shared" si="91"/>
        <v>163085.1916392296</v>
      </c>
      <c r="P593" s="23">
        <f t="shared" si="92"/>
        <v>163076.98190484688</v>
      </c>
      <c r="Q593" s="23">
        <f t="shared" si="93"/>
        <v>9427274.136558665</v>
      </c>
      <c r="R593" s="23">
        <f t="shared" si="94"/>
        <v>20890768.279688612</v>
      </c>
      <c r="S593" s="23">
        <f t="shared" si="95"/>
        <v>11463494.143129947</v>
      </c>
      <c r="T593" s="16">
        <f>IFERROR(INDEX(Cost_Components!$R$2:$R$29,MATCH(E593,Cost_Components!$A$2:$A$29,0)),"")</f>
        <v>1</v>
      </c>
      <c r="U593" s="26">
        <f>IFERROR(INDEX(Cost_Components!$Q$2:$Q$29,MATCH(E593,Cost_Components!$A$2:$A$29,0)),"")</f>
        <v>2023</v>
      </c>
      <c r="V593" s="30">
        <f>1/(1+Calculation_Assumptions!$B$5)^(B593-Calculation_Assumptions!$B$2)</f>
        <v>0.57028602681192497</v>
      </c>
      <c r="W593" s="23">
        <f t="shared" si="96"/>
        <v>5376242.7110048616</v>
      </c>
      <c r="X593" s="23">
        <f t="shared" si="97"/>
        <v>11913713.239272211</v>
      </c>
      <c r="Y593" s="23">
        <f t="shared" si="98"/>
        <v>6537470.52826735</v>
      </c>
      <c r="Z593" s="17">
        <f>IFERROR(INDEX(Cost_Components!$T$2:$T$29,MATCH(E593,Cost_Components!$A$2:$A$29,0)),"")</f>
        <v>0.8</v>
      </c>
      <c r="AA593" s="26">
        <f>IFERROR(INDEX(Cost_Components!$U$2:$U$29,MATCH(E593,Cost_Components!$A$2:$A$29,0)),"")</f>
        <v>2025</v>
      </c>
      <c r="AB593" s="26">
        <f>IFERROR(INDEX(Cost_Components!$V$2:$V$29,MATCH(E593,Cost_Components!$A$2:$A$29,0)),"")</f>
        <v>2050</v>
      </c>
      <c r="AC593" s="26">
        <f>IFERROR(INDEX(Cost_Components!$M$2:$M$29,MATCH(E593,Cost_Components!$A$2:$A$29,0)),"")</f>
        <v>30</v>
      </c>
      <c r="AD593" s="26">
        <f>IFERROR(INDEX(Cost_Components!$N$2:$N$29,MATCH(E593,Cost_Components!$A$2:$A$29,0)),"")</f>
        <v>95</v>
      </c>
      <c r="AE593" s="16" t="str">
        <f>IFERROR(INDEX(Cost_Components!$O$2:$O$29,MATCH(E593,Cost_Components!$A$2:$A$29,0)),"")</f>
        <v>Both</v>
      </c>
      <c r="AF593" s="11">
        <v>313625.36853698001</v>
      </c>
      <c r="AG593" s="11">
        <v>313609.580586244</v>
      </c>
      <c r="AH593" s="23">
        <f t="shared" si="99"/>
        <v>1</v>
      </c>
    </row>
    <row r="594" spans="1:34" hidden="1">
      <c r="A594" t="s">
        <v>262</v>
      </c>
      <c r="B594" s="20">
        <v>2045</v>
      </c>
      <c r="C594" t="s">
        <v>262</v>
      </c>
      <c r="D594" t="s">
        <v>226</v>
      </c>
      <c r="E594" s="22" t="s">
        <v>359</v>
      </c>
      <c r="F594" s="22" t="s">
        <v>360</v>
      </c>
      <c r="G594" s="22" t="s">
        <v>266</v>
      </c>
      <c r="H594" s="22" t="s">
        <v>237</v>
      </c>
      <c r="I594" s="22" t="s">
        <v>212</v>
      </c>
      <c r="J594" s="17">
        <f>IFERROR(INDEX(Cost_Components!$K$2:$K$29,MATCH(E594,Cost_Components!$A$2:$A$29,0)),"")</f>
        <v>0.52</v>
      </c>
      <c r="K594" s="17">
        <f t="shared" si="90"/>
        <v>0.70576923076923082</v>
      </c>
      <c r="L594" s="17">
        <f>IFERROR(INDEX(Cost_Components!$S$2:$S$29,MATCH(E594,Cost_Components!$A$2:$A$29,0)),"")</f>
        <v>0.31</v>
      </c>
      <c r="M594" s="28">
        <f>IFERROR(INDEX(Cost_Components!$L$2:$L$29,MATCH(E594,Cost_Components!$A$2:$A$29,0)),"")</f>
        <v>1</v>
      </c>
      <c r="N594" s="29">
        <f>IFERROR(INDEX(Cost_Components!$P$2:$P$29,MATCH(E594,Cost_Components!$A$2:$A$29,0)),"")</f>
        <v>186.47979240000001</v>
      </c>
      <c r="O594" s="23">
        <f t="shared" si="91"/>
        <v>167080.98820593127</v>
      </c>
      <c r="P594" s="23">
        <f t="shared" si="92"/>
        <v>167071.95376648038</v>
      </c>
      <c r="Q594" s="23">
        <f t="shared" si="93"/>
        <v>9658218.4088130556</v>
      </c>
      <c r="R594" s="23">
        <f t="shared" si="94"/>
        <v>21989812.834670793</v>
      </c>
      <c r="S594" s="23">
        <f t="shared" si="95"/>
        <v>12331594.425857738</v>
      </c>
      <c r="T594" s="16">
        <f>IFERROR(INDEX(Cost_Components!$R$2:$R$29,MATCH(E594,Cost_Components!$A$2:$A$29,0)),"")</f>
        <v>1</v>
      </c>
      <c r="U594" s="26">
        <f>IFERROR(INDEX(Cost_Components!$Q$2:$Q$29,MATCH(E594,Cost_Components!$A$2:$A$29,0)),"")</f>
        <v>2023</v>
      </c>
      <c r="V594" s="30">
        <f>1/(1+Calculation_Assumptions!$B$5)^(B594-Calculation_Assumptions!$B$2)</f>
        <v>0.55367575418633497</v>
      </c>
      <c r="W594" s="23">
        <f t="shared" si="96"/>
        <v>5347521.3615959128</v>
      </c>
      <c r="X594" s="23">
        <f t="shared" si="97"/>
        <v>12175226.205652701</v>
      </c>
      <c r="Y594" s="23">
        <f t="shared" si="98"/>
        <v>6827704.844056787</v>
      </c>
      <c r="Z594" s="17">
        <f>IFERROR(INDEX(Cost_Components!$T$2:$T$29,MATCH(E594,Cost_Components!$A$2:$A$29,0)),"")</f>
        <v>0.8</v>
      </c>
      <c r="AA594" s="26">
        <f>IFERROR(INDEX(Cost_Components!$U$2:$U$29,MATCH(E594,Cost_Components!$A$2:$A$29,0)),"")</f>
        <v>2025</v>
      </c>
      <c r="AB594" s="26">
        <f>IFERROR(INDEX(Cost_Components!$V$2:$V$29,MATCH(E594,Cost_Components!$A$2:$A$29,0)),"")</f>
        <v>2050</v>
      </c>
      <c r="AC594" s="26">
        <f>IFERROR(INDEX(Cost_Components!$M$2:$M$29,MATCH(E594,Cost_Components!$A$2:$A$29,0)),"")</f>
        <v>30</v>
      </c>
      <c r="AD594" s="26">
        <f>IFERROR(INDEX(Cost_Components!$N$2:$N$29,MATCH(E594,Cost_Components!$A$2:$A$29,0)),"")</f>
        <v>95</v>
      </c>
      <c r="AE594" s="16" t="str">
        <f>IFERROR(INDEX(Cost_Components!$O$2:$O$29,MATCH(E594,Cost_Components!$A$2:$A$29,0)),"")</f>
        <v>Both</v>
      </c>
      <c r="AF594" s="11">
        <v>321309.59270371398</v>
      </c>
      <c r="AG594" s="11">
        <v>321292.21878169302</v>
      </c>
      <c r="AH594" s="23">
        <f t="shared" si="99"/>
        <v>1</v>
      </c>
    </row>
    <row r="595" spans="1:34" hidden="1">
      <c r="A595" t="s">
        <v>262</v>
      </c>
      <c r="B595" s="20">
        <v>2046</v>
      </c>
      <c r="C595" t="s">
        <v>262</v>
      </c>
      <c r="D595" t="s">
        <v>226</v>
      </c>
      <c r="E595" s="22" t="s">
        <v>359</v>
      </c>
      <c r="F595" s="22" t="s">
        <v>360</v>
      </c>
      <c r="G595" s="22" t="s">
        <v>266</v>
      </c>
      <c r="H595" s="22" t="s">
        <v>237</v>
      </c>
      <c r="I595" s="22" t="s">
        <v>212</v>
      </c>
      <c r="J595" s="17">
        <f>IFERROR(INDEX(Cost_Components!$K$2:$K$29,MATCH(E595,Cost_Components!$A$2:$A$29,0)),"")</f>
        <v>0.52</v>
      </c>
      <c r="K595" s="17">
        <f t="shared" si="90"/>
        <v>0.72461538461538466</v>
      </c>
      <c r="L595" s="17">
        <f>IFERROR(INDEX(Cost_Components!$S$2:$S$29,MATCH(E595,Cost_Components!$A$2:$A$29,0)),"")</f>
        <v>0.31</v>
      </c>
      <c r="M595" s="28">
        <f>IFERROR(INDEX(Cost_Components!$L$2:$L$29,MATCH(E595,Cost_Components!$A$2:$A$29,0)),"")</f>
        <v>1</v>
      </c>
      <c r="N595" s="29">
        <f>IFERROR(INDEX(Cost_Components!$P$2:$P$29,MATCH(E595,Cost_Components!$A$2:$A$29,0)),"")</f>
        <v>186.47979240000001</v>
      </c>
      <c r="O595" s="23">
        <f t="shared" si="91"/>
        <v>171054.01439050652</v>
      </c>
      <c r="P595" s="23">
        <f t="shared" si="92"/>
        <v>171044.12193635936</v>
      </c>
      <c r="Q595" s="23">
        <f t="shared" si="93"/>
        <v>9887844.4284790996</v>
      </c>
      <c r="R595" s="23">
        <f t="shared" si="94"/>
        <v>23113866.385653872</v>
      </c>
      <c r="S595" s="23">
        <f t="shared" si="95"/>
        <v>13226021.957174772</v>
      </c>
      <c r="T595" s="16">
        <f>IFERROR(INDEX(Cost_Components!$R$2:$R$29,MATCH(E595,Cost_Components!$A$2:$A$29,0)),"")</f>
        <v>1</v>
      </c>
      <c r="U595" s="26">
        <f>IFERROR(INDEX(Cost_Components!$Q$2:$Q$29,MATCH(E595,Cost_Components!$A$2:$A$29,0)),"")</f>
        <v>2023</v>
      </c>
      <c r="V595" s="30">
        <f>1/(1+Calculation_Assumptions!$B$5)^(B595-Calculation_Assumptions!$B$2)</f>
        <v>0.5375492759090631</v>
      </c>
      <c r="W595" s="23">
        <f t="shared" si="96"/>
        <v>5315203.6128304042</v>
      </c>
      <c r="X595" s="23">
        <f t="shared" si="97"/>
        <v>12424842.139067072</v>
      </c>
      <c r="Y595" s="23">
        <f t="shared" si="98"/>
        <v>7109638.5262366682</v>
      </c>
      <c r="Z595" s="17">
        <f>IFERROR(INDEX(Cost_Components!$T$2:$T$29,MATCH(E595,Cost_Components!$A$2:$A$29,0)),"")</f>
        <v>0.8</v>
      </c>
      <c r="AA595" s="26">
        <f>IFERROR(INDEX(Cost_Components!$U$2:$U$29,MATCH(E595,Cost_Components!$A$2:$A$29,0)),"")</f>
        <v>2025</v>
      </c>
      <c r="AB595" s="26">
        <f>IFERROR(INDEX(Cost_Components!$V$2:$V$29,MATCH(E595,Cost_Components!$A$2:$A$29,0)),"")</f>
        <v>2050</v>
      </c>
      <c r="AC595" s="26">
        <f>IFERROR(INDEX(Cost_Components!$M$2:$M$29,MATCH(E595,Cost_Components!$A$2:$A$29,0)),"")</f>
        <v>30</v>
      </c>
      <c r="AD595" s="26">
        <f>IFERROR(INDEX(Cost_Components!$N$2:$N$29,MATCH(E595,Cost_Components!$A$2:$A$29,0)),"")</f>
        <v>95</v>
      </c>
      <c r="AE595" s="16" t="str">
        <f>IFERROR(INDEX(Cost_Components!$O$2:$O$29,MATCH(E595,Cost_Components!$A$2:$A$29,0)),"")</f>
        <v>Both</v>
      </c>
      <c r="AF595" s="11">
        <v>328950.027674051</v>
      </c>
      <c r="AG595" s="11">
        <v>328931.00372376799</v>
      </c>
      <c r="AH595" s="23">
        <f t="shared" si="99"/>
        <v>1</v>
      </c>
    </row>
    <row r="596" spans="1:34" hidden="1">
      <c r="A596" t="s">
        <v>262</v>
      </c>
      <c r="B596" s="20">
        <v>2047</v>
      </c>
      <c r="C596" t="s">
        <v>262</v>
      </c>
      <c r="D596" t="s">
        <v>226</v>
      </c>
      <c r="E596" s="22" t="s">
        <v>359</v>
      </c>
      <c r="F596" s="22" t="s">
        <v>360</v>
      </c>
      <c r="G596" s="22" t="s">
        <v>266</v>
      </c>
      <c r="H596" s="22" t="s">
        <v>237</v>
      </c>
      <c r="I596" s="22" t="s">
        <v>212</v>
      </c>
      <c r="J596" s="17">
        <f>IFERROR(INDEX(Cost_Components!$K$2:$K$29,MATCH(E596,Cost_Components!$A$2:$A$29,0)),"")</f>
        <v>0.52</v>
      </c>
      <c r="K596" s="17">
        <f t="shared" si="90"/>
        <v>0.74346153846153851</v>
      </c>
      <c r="L596" s="17">
        <f>IFERROR(INDEX(Cost_Components!$S$2:$S$29,MATCH(E596,Cost_Components!$A$2:$A$29,0)),"")</f>
        <v>0.31</v>
      </c>
      <c r="M596" s="28">
        <f>IFERROR(INDEX(Cost_Components!$L$2:$L$29,MATCH(E596,Cost_Components!$A$2:$A$29,0)),"")</f>
        <v>1</v>
      </c>
      <c r="N596" s="29">
        <f>IFERROR(INDEX(Cost_Components!$P$2:$P$29,MATCH(E596,Cost_Components!$A$2:$A$29,0)),"")</f>
        <v>186.47979240000001</v>
      </c>
      <c r="O596" s="23">
        <f t="shared" si="91"/>
        <v>174980.7386263113</v>
      </c>
      <c r="P596" s="23">
        <f t="shared" si="92"/>
        <v>174969.95689858985</v>
      </c>
      <c r="Q596" s="23">
        <f t="shared" si="93"/>
        <v>10114791.983992655</v>
      </c>
      <c r="R596" s="23">
        <f t="shared" si="94"/>
        <v>24259426.428689681</v>
      </c>
      <c r="S596" s="23">
        <f t="shared" si="95"/>
        <v>14144634.444697026</v>
      </c>
      <c r="T596" s="16">
        <f>IFERROR(INDEX(Cost_Components!$R$2:$R$29,MATCH(E596,Cost_Components!$A$2:$A$29,0)),"")</f>
        <v>1</v>
      </c>
      <c r="U596" s="26">
        <f>IFERROR(INDEX(Cost_Components!$Q$2:$Q$29,MATCH(E596,Cost_Components!$A$2:$A$29,0)),"")</f>
        <v>2023</v>
      </c>
      <c r="V596" s="30">
        <f>1/(1+Calculation_Assumptions!$B$5)^(B596-Calculation_Assumptions!$B$2)</f>
        <v>0.52189250088258554</v>
      </c>
      <c r="W596" s="23">
        <f t="shared" si="96"/>
        <v>5278834.0844330555</v>
      </c>
      <c r="X596" s="23">
        <f t="shared" si="97"/>
        <v>12660812.728845948</v>
      </c>
      <c r="Y596" s="23">
        <f t="shared" si="98"/>
        <v>7381978.6444128929</v>
      </c>
      <c r="Z596" s="17">
        <f>IFERROR(INDEX(Cost_Components!$T$2:$T$29,MATCH(E596,Cost_Components!$A$2:$A$29,0)),"")</f>
        <v>0.8</v>
      </c>
      <c r="AA596" s="26">
        <f>IFERROR(INDEX(Cost_Components!$U$2:$U$29,MATCH(E596,Cost_Components!$A$2:$A$29,0)),"")</f>
        <v>2025</v>
      </c>
      <c r="AB596" s="26">
        <f>IFERROR(INDEX(Cost_Components!$V$2:$V$29,MATCH(E596,Cost_Components!$A$2:$A$29,0)),"")</f>
        <v>2050</v>
      </c>
      <c r="AC596" s="26">
        <f>IFERROR(INDEX(Cost_Components!$M$2:$M$29,MATCH(E596,Cost_Components!$A$2:$A$29,0)),"")</f>
        <v>30</v>
      </c>
      <c r="AD596" s="26">
        <f>IFERROR(INDEX(Cost_Components!$N$2:$N$29,MATCH(E596,Cost_Components!$A$2:$A$29,0)),"")</f>
        <v>95</v>
      </c>
      <c r="AE596" s="16" t="str">
        <f>IFERROR(INDEX(Cost_Components!$O$2:$O$29,MATCH(E596,Cost_Components!$A$2:$A$29,0)),"")</f>
        <v>Both</v>
      </c>
      <c r="AF596" s="11">
        <v>336501.42043521401</v>
      </c>
      <c r="AG596" s="11">
        <v>336480.68634344201</v>
      </c>
      <c r="AH596" s="23">
        <f t="shared" si="99"/>
        <v>1</v>
      </c>
    </row>
    <row r="597" spans="1:34" hidden="1">
      <c r="A597" t="s">
        <v>262</v>
      </c>
      <c r="B597" s="20">
        <v>2048</v>
      </c>
      <c r="C597" t="s">
        <v>262</v>
      </c>
      <c r="D597" t="s">
        <v>226</v>
      </c>
      <c r="E597" s="22" t="s">
        <v>359</v>
      </c>
      <c r="F597" s="22" t="s">
        <v>360</v>
      </c>
      <c r="G597" s="22" t="s">
        <v>266</v>
      </c>
      <c r="H597" s="22" t="s">
        <v>237</v>
      </c>
      <c r="I597" s="22" t="s">
        <v>212</v>
      </c>
      <c r="J597" s="17">
        <f>IFERROR(INDEX(Cost_Components!$K$2:$K$29,MATCH(E597,Cost_Components!$A$2:$A$29,0)),"")</f>
        <v>0.52</v>
      </c>
      <c r="K597" s="17">
        <f t="shared" si="90"/>
        <v>0.76230769230769235</v>
      </c>
      <c r="L597" s="17">
        <f>IFERROR(INDEX(Cost_Components!$S$2:$S$29,MATCH(E597,Cost_Components!$A$2:$A$29,0)),"")</f>
        <v>0.31</v>
      </c>
      <c r="M597" s="28">
        <f>IFERROR(INDEX(Cost_Components!$L$2:$L$29,MATCH(E597,Cost_Components!$A$2:$A$29,0)),"")</f>
        <v>1</v>
      </c>
      <c r="N597" s="29">
        <f>IFERROR(INDEX(Cost_Components!$P$2:$P$29,MATCH(E597,Cost_Components!$A$2:$A$29,0)),"")</f>
        <v>186.47979240000001</v>
      </c>
      <c r="O597" s="23">
        <f t="shared" si="91"/>
        <v>178864.80047006585</v>
      </c>
      <c r="P597" s="23">
        <f t="shared" si="92"/>
        <v>178853.09989515695</v>
      </c>
      <c r="Q597" s="23">
        <f t="shared" si="93"/>
        <v>10339271.570949053</v>
      </c>
      <c r="R597" s="23">
        <f t="shared" si="94"/>
        <v>25426522.170454908</v>
      </c>
      <c r="S597" s="23">
        <f t="shared" si="95"/>
        <v>15087250.599505855</v>
      </c>
      <c r="T597" s="16">
        <f>IFERROR(INDEX(Cost_Components!$R$2:$R$29,MATCH(E597,Cost_Components!$A$2:$A$29,0)),"")</f>
        <v>1</v>
      </c>
      <c r="U597" s="26">
        <f>IFERROR(INDEX(Cost_Components!$Q$2:$Q$29,MATCH(E597,Cost_Components!$A$2:$A$29,0)),"")</f>
        <v>2023</v>
      </c>
      <c r="V597" s="30">
        <f>1/(1+Calculation_Assumptions!$B$5)^(B597-Calculation_Assumptions!$B$2)</f>
        <v>0.50669174842969467</v>
      </c>
      <c r="W597" s="23">
        <f t="shared" si="96"/>
        <v>5238823.5897736121</v>
      </c>
      <c r="X597" s="23">
        <f t="shared" si="97"/>
        <v>12883408.975034192</v>
      </c>
      <c r="Y597" s="23">
        <f t="shared" si="98"/>
        <v>7644585.385260581</v>
      </c>
      <c r="Z597" s="17">
        <f>IFERROR(INDEX(Cost_Components!$T$2:$T$29,MATCH(E597,Cost_Components!$A$2:$A$29,0)),"")</f>
        <v>0.8</v>
      </c>
      <c r="AA597" s="26">
        <f>IFERROR(INDEX(Cost_Components!$U$2:$U$29,MATCH(E597,Cost_Components!$A$2:$A$29,0)),"")</f>
        <v>2025</v>
      </c>
      <c r="AB597" s="26">
        <f>IFERROR(INDEX(Cost_Components!$V$2:$V$29,MATCH(E597,Cost_Components!$A$2:$A$29,0)),"")</f>
        <v>2050</v>
      </c>
      <c r="AC597" s="26">
        <f>IFERROR(INDEX(Cost_Components!$M$2:$M$29,MATCH(E597,Cost_Components!$A$2:$A$29,0)),"")</f>
        <v>30</v>
      </c>
      <c r="AD597" s="26">
        <f>IFERROR(INDEX(Cost_Components!$N$2:$N$29,MATCH(E597,Cost_Components!$A$2:$A$29,0)),"")</f>
        <v>95</v>
      </c>
      <c r="AE597" s="16" t="str">
        <f>IFERROR(INDEX(Cost_Components!$O$2:$O$29,MATCH(E597,Cost_Components!$A$2:$A$29,0)),"")</f>
        <v>Both</v>
      </c>
      <c r="AF597" s="11">
        <v>343970.77013474202</v>
      </c>
      <c r="AG597" s="11">
        <v>343948.26902914798</v>
      </c>
      <c r="AH597" s="23">
        <f t="shared" si="99"/>
        <v>1</v>
      </c>
    </row>
    <row r="598" spans="1:34" hidden="1">
      <c r="A598" t="s">
        <v>262</v>
      </c>
      <c r="B598" s="20">
        <v>2049</v>
      </c>
      <c r="C598" t="s">
        <v>262</v>
      </c>
      <c r="D598" t="s">
        <v>226</v>
      </c>
      <c r="E598" s="22" t="s">
        <v>359</v>
      </c>
      <c r="F598" s="22" t="s">
        <v>360</v>
      </c>
      <c r="G598" s="22" t="s">
        <v>266</v>
      </c>
      <c r="H598" s="22" t="s">
        <v>237</v>
      </c>
      <c r="I598" s="22" t="s">
        <v>212</v>
      </c>
      <c r="J598" s="17">
        <f>IFERROR(INDEX(Cost_Components!$K$2:$K$29,MATCH(E598,Cost_Components!$A$2:$A$29,0)),"")</f>
        <v>0.52</v>
      </c>
      <c r="K598" s="17">
        <f t="shared" si="90"/>
        <v>0.7811538461538462</v>
      </c>
      <c r="L598" s="17">
        <f>IFERROR(INDEX(Cost_Components!$S$2:$S$29,MATCH(E598,Cost_Components!$A$2:$A$29,0)),"")</f>
        <v>0.31</v>
      </c>
      <c r="M598" s="28">
        <f>IFERROR(INDEX(Cost_Components!$L$2:$L$29,MATCH(E598,Cost_Components!$A$2:$A$29,0)),"")</f>
        <v>1</v>
      </c>
      <c r="N598" s="29">
        <f>IFERROR(INDEX(Cost_Components!$P$2:$P$29,MATCH(E598,Cost_Components!$A$2:$A$29,0)),"")</f>
        <v>186.47979240000001</v>
      </c>
      <c r="O598" s="23">
        <f t="shared" si="91"/>
        <v>182700.40565500205</v>
      </c>
      <c r="P598" s="23">
        <f t="shared" si="92"/>
        <v>182687.75747752088</v>
      </c>
      <c r="Q598" s="23">
        <f t="shared" si="93"/>
        <v>10560948.277413189</v>
      </c>
      <c r="R598" s="23">
        <f t="shared" si="94"/>
        <v>26613859.761975884</v>
      </c>
      <c r="S598" s="23">
        <f t="shared" si="95"/>
        <v>16052911.484562695</v>
      </c>
      <c r="T598" s="16">
        <f>IFERROR(INDEX(Cost_Components!$R$2:$R$29,MATCH(E598,Cost_Components!$A$2:$A$29,0)),"")</f>
        <v>1</v>
      </c>
      <c r="U598" s="26">
        <f>IFERROR(INDEX(Cost_Components!$Q$2:$Q$29,MATCH(E598,Cost_Components!$A$2:$A$29,0)),"")</f>
        <v>2023</v>
      </c>
      <c r="V598" s="30">
        <f>1/(1+Calculation_Assumptions!$B$5)^(B598-Calculation_Assumptions!$B$2)</f>
        <v>0.49193373633950943</v>
      </c>
      <c r="W598" s="23">
        <f t="shared" si="96"/>
        <v>5195286.7453961764</v>
      </c>
      <c r="X598" s="23">
        <f t="shared" si="97"/>
        <v>13092255.471124524</v>
      </c>
      <c r="Y598" s="23">
        <f t="shared" si="98"/>
        <v>7896968.7257283479</v>
      </c>
      <c r="Z598" s="17">
        <f>IFERROR(INDEX(Cost_Components!$T$2:$T$29,MATCH(E598,Cost_Components!$A$2:$A$29,0)),"")</f>
        <v>0.8</v>
      </c>
      <c r="AA598" s="26">
        <f>IFERROR(INDEX(Cost_Components!$U$2:$U$29,MATCH(E598,Cost_Components!$A$2:$A$29,0)),"")</f>
        <v>2025</v>
      </c>
      <c r="AB598" s="26">
        <f>IFERROR(INDEX(Cost_Components!$V$2:$V$29,MATCH(E598,Cost_Components!$A$2:$A$29,0)),"")</f>
        <v>2050</v>
      </c>
      <c r="AC598" s="26">
        <f>IFERROR(INDEX(Cost_Components!$M$2:$M$29,MATCH(E598,Cost_Components!$A$2:$A$29,0)),"")</f>
        <v>30</v>
      </c>
      <c r="AD598" s="26">
        <f>IFERROR(INDEX(Cost_Components!$N$2:$N$29,MATCH(E598,Cost_Components!$A$2:$A$29,0)),"")</f>
        <v>95</v>
      </c>
      <c r="AE598" s="16" t="str">
        <f>IFERROR(INDEX(Cost_Components!$O$2:$O$29,MATCH(E598,Cost_Components!$A$2:$A$29,0)),"")</f>
        <v>Both</v>
      </c>
      <c r="AF598" s="11">
        <v>351346.933951927</v>
      </c>
      <c r="AG598" s="11">
        <v>351322.61053369398</v>
      </c>
      <c r="AH598" s="23">
        <f t="shared" si="99"/>
        <v>1</v>
      </c>
    </row>
    <row r="599" spans="1:34" hidden="1">
      <c r="A599" t="s">
        <v>262</v>
      </c>
      <c r="B599" s="20">
        <v>2050</v>
      </c>
      <c r="C599" t="s">
        <v>262</v>
      </c>
      <c r="D599" t="s">
        <v>226</v>
      </c>
      <c r="E599" s="22" t="s">
        <v>359</v>
      </c>
      <c r="F599" s="22" t="s">
        <v>360</v>
      </c>
      <c r="G599" s="22" t="s">
        <v>266</v>
      </c>
      <c r="H599" s="22" t="s">
        <v>237</v>
      </c>
      <c r="I599" s="22" t="s">
        <v>212</v>
      </c>
      <c r="J599" s="17">
        <f>IFERROR(INDEX(Cost_Components!$K$2:$K$29,MATCH(E599,Cost_Components!$A$2:$A$29,0)),"")</f>
        <v>0.52</v>
      </c>
      <c r="K599" s="17">
        <f t="shared" si="90"/>
        <v>0.8</v>
      </c>
      <c r="L599" s="17">
        <f>IFERROR(INDEX(Cost_Components!$S$2:$S$29,MATCH(E599,Cost_Components!$A$2:$A$29,0)),"")</f>
        <v>0.31</v>
      </c>
      <c r="M599" s="28">
        <f>IFERROR(INDEX(Cost_Components!$L$2:$L$29,MATCH(E599,Cost_Components!$A$2:$A$29,0)),"")</f>
        <v>1</v>
      </c>
      <c r="N599" s="29">
        <f>IFERROR(INDEX(Cost_Components!$P$2:$P$29,MATCH(E599,Cost_Components!$A$2:$A$29,0)),"")</f>
        <v>186.47979240000001</v>
      </c>
      <c r="O599" s="23">
        <f t="shared" si="91"/>
        <v>186478.71969352392</v>
      </c>
      <c r="P599" s="23">
        <f t="shared" si="92"/>
        <v>186465.09690437149</v>
      </c>
      <c r="Q599" s="23">
        <f t="shared" si="93"/>
        <v>10779311.493777655</v>
      </c>
      <c r="R599" s="23">
        <f t="shared" si="94"/>
        <v>27819610.348372906</v>
      </c>
      <c r="S599" s="23">
        <f t="shared" si="95"/>
        <v>17040298.854595251</v>
      </c>
      <c r="T599" s="16">
        <f>IFERROR(INDEX(Cost_Components!$R$2:$R$29,MATCH(E599,Cost_Components!$A$2:$A$29,0)),"")</f>
        <v>1</v>
      </c>
      <c r="U599" s="26">
        <f>IFERROR(INDEX(Cost_Components!$Q$2:$Q$29,MATCH(E599,Cost_Components!$A$2:$A$29,0)),"")</f>
        <v>2023</v>
      </c>
      <c r="V599" s="30">
        <f>1/(1+Calculation_Assumptions!$B$5)^(B599-Calculation_Assumptions!$B$2)</f>
        <v>0.47760556926165965</v>
      </c>
      <c r="W599" s="23">
        <f t="shared" si="96"/>
        <v>5148259.2022344274</v>
      </c>
      <c r="X599" s="23">
        <f t="shared" si="97"/>
        <v>13286800.837072199</v>
      </c>
      <c r="Y599" s="23">
        <f t="shared" si="98"/>
        <v>8138541.6348377718</v>
      </c>
      <c r="Z599" s="17">
        <f>IFERROR(INDEX(Cost_Components!$T$2:$T$29,MATCH(E599,Cost_Components!$A$2:$A$29,0)),"")</f>
        <v>0.8</v>
      </c>
      <c r="AA599" s="26">
        <f>IFERROR(INDEX(Cost_Components!$U$2:$U$29,MATCH(E599,Cost_Components!$A$2:$A$29,0)),"")</f>
        <v>2025</v>
      </c>
      <c r="AB599" s="26">
        <f>IFERROR(INDEX(Cost_Components!$V$2:$V$29,MATCH(E599,Cost_Components!$A$2:$A$29,0)),"")</f>
        <v>2050</v>
      </c>
      <c r="AC599" s="26">
        <f>IFERROR(INDEX(Cost_Components!$M$2:$M$29,MATCH(E599,Cost_Components!$A$2:$A$29,0)),"")</f>
        <v>30</v>
      </c>
      <c r="AD599" s="26">
        <f>IFERROR(INDEX(Cost_Components!$N$2:$N$29,MATCH(E599,Cost_Components!$A$2:$A$29,0)),"")</f>
        <v>95</v>
      </c>
      <c r="AE599" s="16" t="str">
        <f>IFERROR(INDEX(Cost_Components!$O$2:$O$29,MATCH(E599,Cost_Components!$A$2:$A$29,0)),"")</f>
        <v>Both</v>
      </c>
      <c r="AF599" s="11">
        <v>358612.92248754599</v>
      </c>
      <c r="AG599" s="11">
        <v>358586.72481609898</v>
      </c>
      <c r="AH599" s="23">
        <f t="shared" si="99"/>
        <v>1</v>
      </c>
    </row>
    <row r="600" spans="1:34" hidden="1">
      <c r="A600" t="s">
        <v>262</v>
      </c>
      <c r="B600" s="20">
        <v>2025</v>
      </c>
      <c r="C600" t="s">
        <v>262</v>
      </c>
      <c r="D600" t="s">
        <v>226</v>
      </c>
      <c r="E600" s="22" t="s">
        <v>361</v>
      </c>
      <c r="F600" s="22" t="s">
        <v>362</v>
      </c>
      <c r="G600" s="22" t="s">
        <v>266</v>
      </c>
      <c r="H600" s="22" t="s">
        <v>237</v>
      </c>
      <c r="I600" s="22" t="s">
        <v>309</v>
      </c>
      <c r="J600" s="17">
        <f>IFERROR(INDEX(Cost_Components!$K$2:$K$29,MATCH(E600,Cost_Components!$A$2:$A$29,0)),"")</f>
        <v>0.5</v>
      </c>
      <c r="K600" s="17">
        <f t="shared" si="90"/>
        <v>0.32884615384615384</v>
      </c>
      <c r="L600" s="17">
        <f>IFERROR(INDEX(Cost_Components!$S$2:$S$29,MATCH(E600,Cost_Components!$A$2:$A$29,0)),"")</f>
        <v>0.31</v>
      </c>
      <c r="M600" s="28">
        <f>IFERROR(INDEX(Cost_Components!$L$2:$L$29,MATCH(E600,Cost_Components!$A$2:$A$29,0)),"")</f>
        <v>1</v>
      </c>
      <c r="N600" s="29">
        <f>IFERROR(INDEX(Cost_Components!$P$2:$P$29,MATCH(E600,Cost_Components!$A$2:$A$29,0)),"")</f>
        <v>64.94344126</v>
      </c>
      <c r="O600" s="23">
        <f t="shared" si="91"/>
        <v>1572080.162794915</v>
      </c>
      <c r="P600" s="23">
        <f t="shared" si="92"/>
        <v>1572015.250996585</v>
      </c>
      <c r="Q600" s="23">
        <f t="shared" si="93"/>
        <v>31648544.83500547</v>
      </c>
      <c r="R600" s="23">
        <f t="shared" si="94"/>
        <v>33573974.16567415</v>
      </c>
      <c r="S600" s="23">
        <f t="shared" si="95"/>
        <v>1925429.3306686804</v>
      </c>
      <c r="T600" s="16">
        <f>IFERROR(INDEX(Cost_Components!$R$2:$R$29,MATCH(E600,Cost_Components!$A$2:$A$29,0)),"")</f>
        <v>1</v>
      </c>
      <c r="U600" s="26">
        <f>IFERROR(INDEX(Cost_Components!$Q$2:$Q$29,MATCH(E600,Cost_Components!$A$2:$A$29,0)),"")</f>
        <v>2023</v>
      </c>
      <c r="V600" s="30">
        <f>1/(1+Calculation_Assumptions!$B$5)^(B600-Calculation_Assumptions!$B$2)</f>
        <v>1</v>
      </c>
      <c r="W600" s="23">
        <f t="shared" si="96"/>
        <v>31648544.83500547</v>
      </c>
      <c r="X600" s="23">
        <f t="shared" si="97"/>
        <v>33573974.16567415</v>
      </c>
      <c r="Y600" s="23">
        <f t="shared" si="98"/>
        <v>1925429.3306686804</v>
      </c>
      <c r="Z600" s="17">
        <f>IFERROR(INDEX(Cost_Components!$T$2:$T$29,MATCH(E600,Cost_Components!$A$2:$A$29,0)),"")</f>
        <v>0.8</v>
      </c>
      <c r="AA600" s="26">
        <f>IFERROR(INDEX(Cost_Components!$U$2:$U$29,MATCH(E600,Cost_Components!$A$2:$A$29,0)),"")</f>
        <v>2025</v>
      </c>
      <c r="AB600" s="26">
        <f>IFERROR(INDEX(Cost_Components!$V$2:$V$29,MATCH(E600,Cost_Components!$A$2:$A$29,0)),"")</f>
        <v>2050</v>
      </c>
      <c r="AC600" s="26">
        <f>IFERROR(INDEX(Cost_Components!$M$2:$M$29,MATCH(E600,Cost_Components!$A$2:$A$29,0)),"")</f>
        <v>30</v>
      </c>
      <c r="AD600" s="26">
        <f>IFERROR(INDEX(Cost_Components!$N$2:$N$29,MATCH(E600,Cost_Components!$A$2:$A$29,0)),"")</f>
        <v>95</v>
      </c>
      <c r="AE600" s="16" t="str">
        <f>IFERROR(INDEX(Cost_Components!$O$2:$O$29,MATCH(E600,Cost_Components!$A$2:$A$29,0)),"")</f>
        <v>Both</v>
      </c>
      <c r="AF600" s="11">
        <v>3144160.3255898301</v>
      </c>
      <c r="AG600" s="11">
        <v>3144030.50199317</v>
      </c>
      <c r="AH600" s="23">
        <f t="shared" si="99"/>
        <v>1</v>
      </c>
    </row>
    <row r="601" spans="1:34" hidden="1">
      <c r="A601" t="s">
        <v>262</v>
      </c>
      <c r="B601" s="20">
        <v>2026</v>
      </c>
      <c r="C601" t="s">
        <v>262</v>
      </c>
      <c r="D601" t="s">
        <v>226</v>
      </c>
      <c r="E601" s="22" t="s">
        <v>361</v>
      </c>
      <c r="F601" s="22" t="s">
        <v>362</v>
      </c>
      <c r="G601" s="22" t="s">
        <v>266</v>
      </c>
      <c r="H601" s="22" t="s">
        <v>237</v>
      </c>
      <c r="I601" s="22" t="s">
        <v>309</v>
      </c>
      <c r="J601" s="17">
        <f>IFERROR(INDEX(Cost_Components!$K$2:$K$29,MATCH(E601,Cost_Components!$A$2:$A$29,0)),"")</f>
        <v>0.5</v>
      </c>
      <c r="K601" s="17">
        <f t="shared" si="90"/>
        <v>0.34769230769230769</v>
      </c>
      <c r="L601" s="17">
        <f>IFERROR(INDEX(Cost_Components!$S$2:$S$29,MATCH(E601,Cost_Components!$A$2:$A$29,0)),"")</f>
        <v>0.31</v>
      </c>
      <c r="M601" s="28">
        <f>IFERROR(INDEX(Cost_Components!$L$2:$L$29,MATCH(E601,Cost_Components!$A$2:$A$29,0)),"")</f>
        <v>1</v>
      </c>
      <c r="N601" s="29">
        <f>IFERROR(INDEX(Cost_Components!$P$2:$P$29,MATCH(E601,Cost_Components!$A$2:$A$29,0)),"")</f>
        <v>64.94344126</v>
      </c>
      <c r="O601" s="23">
        <f t="shared" si="91"/>
        <v>1520589.342868895</v>
      </c>
      <c r="P601" s="23">
        <f t="shared" si="92"/>
        <v>1520411.2499789351</v>
      </c>
      <c r="Q601" s="23">
        <f t="shared" si="93"/>
        <v>30609628.998255547</v>
      </c>
      <c r="R601" s="23">
        <f t="shared" si="94"/>
        <v>34335416.70036386</v>
      </c>
      <c r="S601" s="23">
        <f t="shared" si="95"/>
        <v>3725787.7021083124</v>
      </c>
      <c r="T601" s="16">
        <f>IFERROR(INDEX(Cost_Components!$R$2:$R$29,MATCH(E601,Cost_Components!$A$2:$A$29,0)),"")</f>
        <v>1</v>
      </c>
      <c r="U601" s="26">
        <f>IFERROR(INDEX(Cost_Components!$Q$2:$Q$29,MATCH(E601,Cost_Components!$A$2:$A$29,0)),"")</f>
        <v>2023</v>
      </c>
      <c r="V601" s="30">
        <f>1/(1+Calculation_Assumptions!$B$5)^(B601-Calculation_Assumptions!$B$2)</f>
        <v>0.970873786407767</v>
      </c>
      <c r="W601" s="23">
        <f t="shared" si="96"/>
        <v>29718086.406073347</v>
      </c>
      <c r="X601" s="23">
        <f t="shared" si="97"/>
        <v>33335356.019770738</v>
      </c>
      <c r="Y601" s="23">
        <f t="shared" si="98"/>
        <v>3617269.6136973905</v>
      </c>
      <c r="Z601" s="17">
        <f>IFERROR(INDEX(Cost_Components!$T$2:$T$29,MATCH(E601,Cost_Components!$A$2:$A$29,0)),"")</f>
        <v>0.8</v>
      </c>
      <c r="AA601" s="26">
        <f>IFERROR(INDEX(Cost_Components!$U$2:$U$29,MATCH(E601,Cost_Components!$A$2:$A$29,0)),"")</f>
        <v>2025</v>
      </c>
      <c r="AB601" s="26">
        <f>IFERROR(INDEX(Cost_Components!$V$2:$V$29,MATCH(E601,Cost_Components!$A$2:$A$29,0)),"")</f>
        <v>2050</v>
      </c>
      <c r="AC601" s="26">
        <f>IFERROR(INDEX(Cost_Components!$M$2:$M$29,MATCH(E601,Cost_Components!$A$2:$A$29,0)),"")</f>
        <v>30</v>
      </c>
      <c r="AD601" s="26">
        <f>IFERROR(INDEX(Cost_Components!$N$2:$N$29,MATCH(E601,Cost_Components!$A$2:$A$29,0)),"")</f>
        <v>95</v>
      </c>
      <c r="AE601" s="16" t="str">
        <f>IFERROR(INDEX(Cost_Components!$O$2:$O$29,MATCH(E601,Cost_Components!$A$2:$A$29,0)),"")</f>
        <v>Both</v>
      </c>
      <c r="AF601" s="11">
        <v>3041178.6857377901</v>
      </c>
      <c r="AG601" s="11">
        <v>3040822.4999578702</v>
      </c>
      <c r="AH601" s="23">
        <f t="shared" si="99"/>
        <v>1</v>
      </c>
    </row>
    <row r="602" spans="1:34" hidden="1">
      <c r="A602" t="s">
        <v>262</v>
      </c>
      <c r="B602" s="20">
        <v>2027</v>
      </c>
      <c r="C602" t="s">
        <v>262</v>
      </c>
      <c r="D602" t="s">
        <v>226</v>
      </c>
      <c r="E602" s="22" t="s">
        <v>361</v>
      </c>
      <c r="F602" s="22" t="s">
        <v>362</v>
      </c>
      <c r="G602" s="22" t="s">
        <v>266</v>
      </c>
      <c r="H602" s="22" t="s">
        <v>237</v>
      </c>
      <c r="I602" s="22" t="s">
        <v>309</v>
      </c>
      <c r="J602" s="17">
        <f>IFERROR(INDEX(Cost_Components!$K$2:$K$29,MATCH(E602,Cost_Components!$A$2:$A$29,0)),"")</f>
        <v>0.5</v>
      </c>
      <c r="K602" s="17">
        <f t="shared" si="90"/>
        <v>0.36653846153846154</v>
      </c>
      <c r="L602" s="17">
        <f>IFERROR(INDEX(Cost_Components!$S$2:$S$29,MATCH(E602,Cost_Components!$A$2:$A$29,0)),"")</f>
        <v>0.31</v>
      </c>
      <c r="M602" s="28">
        <f>IFERROR(INDEX(Cost_Components!$L$2:$L$29,MATCH(E602,Cost_Components!$A$2:$A$29,0)),"")</f>
        <v>1</v>
      </c>
      <c r="N602" s="29">
        <f>IFERROR(INDEX(Cost_Components!$P$2:$P$29,MATCH(E602,Cost_Components!$A$2:$A$29,0)),"")</f>
        <v>64.94344126</v>
      </c>
      <c r="O602" s="23">
        <f t="shared" si="91"/>
        <v>1482720.5851872701</v>
      </c>
      <c r="P602" s="23">
        <f t="shared" si="92"/>
        <v>1482391.8079227</v>
      </c>
      <c r="Q602" s="23">
        <f t="shared" si="93"/>
        <v>29844203.843661249</v>
      </c>
      <c r="R602" s="23">
        <f t="shared" si="94"/>
        <v>35295079.730513267</v>
      </c>
      <c r="S602" s="23">
        <f t="shared" si="95"/>
        <v>5450875.8868520185</v>
      </c>
      <c r="T602" s="16">
        <f>IFERROR(INDEX(Cost_Components!$R$2:$R$29,MATCH(E602,Cost_Components!$A$2:$A$29,0)),"")</f>
        <v>1</v>
      </c>
      <c r="U602" s="26">
        <f>IFERROR(INDEX(Cost_Components!$Q$2:$Q$29,MATCH(E602,Cost_Components!$A$2:$A$29,0)),"")</f>
        <v>2023</v>
      </c>
      <c r="V602" s="30">
        <f>1/(1+Calculation_Assumptions!$B$5)^(B602-Calculation_Assumptions!$B$2)</f>
        <v>0.94259590913375435</v>
      </c>
      <c r="W602" s="23">
        <f t="shared" si="96"/>
        <v>28131024.454388961</v>
      </c>
      <c r="X602" s="23">
        <f t="shared" si="97"/>
        <v>33268997.766531497</v>
      </c>
      <c r="Y602" s="23">
        <f t="shared" si="98"/>
        <v>5137973.3121425379</v>
      </c>
      <c r="Z602" s="17">
        <f>IFERROR(INDEX(Cost_Components!$T$2:$T$29,MATCH(E602,Cost_Components!$A$2:$A$29,0)),"")</f>
        <v>0.8</v>
      </c>
      <c r="AA602" s="26">
        <f>IFERROR(INDEX(Cost_Components!$U$2:$U$29,MATCH(E602,Cost_Components!$A$2:$A$29,0)),"")</f>
        <v>2025</v>
      </c>
      <c r="AB602" s="26">
        <f>IFERROR(INDEX(Cost_Components!$V$2:$V$29,MATCH(E602,Cost_Components!$A$2:$A$29,0)),"")</f>
        <v>2050</v>
      </c>
      <c r="AC602" s="26">
        <f>IFERROR(INDEX(Cost_Components!$M$2:$M$29,MATCH(E602,Cost_Components!$A$2:$A$29,0)),"")</f>
        <v>30</v>
      </c>
      <c r="AD602" s="26">
        <f>IFERROR(INDEX(Cost_Components!$N$2:$N$29,MATCH(E602,Cost_Components!$A$2:$A$29,0)),"")</f>
        <v>95</v>
      </c>
      <c r="AE602" s="16" t="str">
        <f>IFERROR(INDEX(Cost_Components!$O$2:$O$29,MATCH(E602,Cost_Components!$A$2:$A$29,0)),"")</f>
        <v>Both</v>
      </c>
      <c r="AF602" s="11">
        <v>2965441.1703745401</v>
      </c>
      <c r="AG602" s="11">
        <v>2964783.6158453999</v>
      </c>
      <c r="AH602" s="23">
        <f t="shared" si="99"/>
        <v>1</v>
      </c>
    </row>
    <row r="603" spans="1:34" hidden="1">
      <c r="A603" t="s">
        <v>262</v>
      </c>
      <c r="B603" s="20">
        <v>2028</v>
      </c>
      <c r="C603" t="s">
        <v>262</v>
      </c>
      <c r="D603" t="s">
        <v>226</v>
      </c>
      <c r="E603" s="22" t="s">
        <v>361</v>
      </c>
      <c r="F603" s="22" t="s">
        <v>362</v>
      </c>
      <c r="G603" s="22" t="s">
        <v>266</v>
      </c>
      <c r="H603" s="22" t="s">
        <v>237</v>
      </c>
      <c r="I603" s="22" t="s">
        <v>309</v>
      </c>
      <c r="J603" s="17">
        <f>IFERROR(INDEX(Cost_Components!$K$2:$K$29,MATCH(E603,Cost_Components!$A$2:$A$29,0)),"")</f>
        <v>0.5</v>
      </c>
      <c r="K603" s="17">
        <f t="shared" si="90"/>
        <v>0.38538461538461538</v>
      </c>
      <c r="L603" s="17">
        <f>IFERROR(INDEX(Cost_Components!$S$2:$S$29,MATCH(E603,Cost_Components!$A$2:$A$29,0)),"")</f>
        <v>0.31</v>
      </c>
      <c r="M603" s="28">
        <f>IFERROR(INDEX(Cost_Components!$L$2:$L$29,MATCH(E603,Cost_Components!$A$2:$A$29,0)),"")</f>
        <v>1</v>
      </c>
      <c r="N603" s="29">
        <f>IFERROR(INDEX(Cost_Components!$P$2:$P$29,MATCH(E603,Cost_Components!$A$2:$A$29,0)),"")</f>
        <v>64.94344126</v>
      </c>
      <c r="O603" s="23">
        <f t="shared" si="91"/>
        <v>1454753.786202145</v>
      </c>
      <c r="P603" s="23">
        <f t="shared" si="92"/>
        <v>1454243.5993580751</v>
      </c>
      <c r="Q603" s="23">
        <f t="shared" si="93"/>
        <v>29277510.969519056</v>
      </c>
      <c r="R603" s="23">
        <f t="shared" si="94"/>
        <v>36409873.267732903</v>
      </c>
      <c r="S603" s="23">
        <f t="shared" si="95"/>
        <v>7132362.298213847</v>
      </c>
      <c r="T603" s="16">
        <f>IFERROR(INDEX(Cost_Components!$R$2:$R$29,MATCH(E603,Cost_Components!$A$2:$A$29,0)),"")</f>
        <v>1</v>
      </c>
      <c r="U603" s="26">
        <f>IFERROR(INDEX(Cost_Components!$Q$2:$Q$29,MATCH(E603,Cost_Components!$A$2:$A$29,0)),"")</f>
        <v>2023</v>
      </c>
      <c r="V603" s="30">
        <f>1/(1+Calculation_Assumptions!$B$5)^(B603-Calculation_Assumptions!$B$2)</f>
        <v>0.91514165935315961</v>
      </c>
      <c r="W603" s="23">
        <f t="shared" si="96"/>
        <v>26793069.970376004</v>
      </c>
      <c r="X603" s="23">
        <f t="shared" si="97"/>
        <v>33320191.839071337</v>
      </c>
      <c r="Y603" s="23">
        <f t="shared" si="98"/>
        <v>6527121.8686953345</v>
      </c>
      <c r="Z603" s="17">
        <f>IFERROR(INDEX(Cost_Components!$T$2:$T$29,MATCH(E603,Cost_Components!$A$2:$A$29,0)),"")</f>
        <v>0.8</v>
      </c>
      <c r="AA603" s="26">
        <f>IFERROR(INDEX(Cost_Components!$U$2:$U$29,MATCH(E603,Cost_Components!$A$2:$A$29,0)),"")</f>
        <v>2025</v>
      </c>
      <c r="AB603" s="26">
        <f>IFERROR(INDEX(Cost_Components!$V$2:$V$29,MATCH(E603,Cost_Components!$A$2:$A$29,0)),"")</f>
        <v>2050</v>
      </c>
      <c r="AC603" s="26">
        <f>IFERROR(INDEX(Cost_Components!$M$2:$M$29,MATCH(E603,Cost_Components!$A$2:$A$29,0)),"")</f>
        <v>30</v>
      </c>
      <c r="AD603" s="26">
        <f>IFERROR(INDEX(Cost_Components!$N$2:$N$29,MATCH(E603,Cost_Components!$A$2:$A$29,0)),"")</f>
        <v>95</v>
      </c>
      <c r="AE603" s="16" t="str">
        <f>IFERROR(INDEX(Cost_Components!$O$2:$O$29,MATCH(E603,Cost_Components!$A$2:$A$29,0)),"")</f>
        <v>Both</v>
      </c>
      <c r="AF603" s="11">
        <v>2909507.5724042901</v>
      </c>
      <c r="AG603" s="11">
        <v>2908487.1987161501</v>
      </c>
      <c r="AH603" s="23">
        <f t="shared" si="99"/>
        <v>1</v>
      </c>
    </row>
    <row r="604" spans="1:34" hidden="1">
      <c r="A604" t="s">
        <v>262</v>
      </c>
      <c r="B604" s="20">
        <v>2029</v>
      </c>
      <c r="C604" t="s">
        <v>262</v>
      </c>
      <c r="D604" t="s">
        <v>226</v>
      </c>
      <c r="E604" s="22" t="s">
        <v>361</v>
      </c>
      <c r="F604" s="22" t="s">
        <v>362</v>
      </c>
      <c r="G604" s="22" t="s">
        <v>266</v>
      </c>
      <c r="H604" s="22" t="s">
        <v>237</v>
      </c>
      <c r="I604" s="22" t="s">
        <v>309</v>
      </c>
      <c r="J604" s="17">
        <f>IFERROR(INDEX(Cost_Components!$K$2:$K$29,MATCH(E604,Cost_Components!$A$2:$A$29,0)),"")</f>
        <v>0.5</v>
      </c>
      <c r="K604" s="17">
        <f t="shared" si="90"/>
        <v>0.40423076923076923</v>
      </c>
      <c r="L604" s="17">
        <f>IFERROR(INDEX(Cost_Components!$S$2:$S$29,MATCH(E604,Cost_Components!$A$2:$A$29,0)),"")</f>
        <v>0.31</v>
      </c>
      <c r="M604" s="28">
        <f>IFERROR(INDEX(Cost_Components!$L$2:$L$29,MATCH(E604,Cost_Components!$A$2:$A$29,0)),"")</f>
        <v>1</v>
      </c>
      <c r="N604" s="29">
        <f>IFERROR(INDEX(Cost_Components!$P$2:$P$29,MATCH(E604,Cost_Components!$A$2:$A$29,0)),"")</f>
        <v>64.94344126</v>
      </c>
      <c r="O604" s="23">
        <f t="shared" si="91"/>
        <v>1434412.2993566</v>
      </c>
      <c r="P604" s="23">
        <f t="shared" si="92"/>
        <v>1433694.0258428999</v>
      </c>
      <c r="Q604" s="23">
        <f t="shared" si="93"/>
        <v>28863797.363163799</v>
      </c>
      <c r="R604" s="23">
        <f t="shared" si="94"/>
        <v>37656388.508495048</v>
      </c>
      <c r="S604" s="23">
        <f t="shared" si="95"/>
        <v>8792591.1453312486</v>
      </c>
      <c r="T604" s="16">
        <f>IFERROR(INDEX(Cost_Components!$R$2:$R$29,MATCH(E604,Cost_Components!$A$2:$A$29,0)),"")</f>
        <v>1</v>
      </c>
      <c r="U604" s="26">
        <f>IFERROR(INDEX(Cost_Components!$Q$2:$Q$29,MATCH(E604,Cost_Components!$A$2:$A$29,0)),"")</f>
        <v>2023</v>
      </c>
      <c r="V604" s="30">
        <f>1/(1+Calculation_Assumptions!$B$5)^(B604-Calculation_Assumptions!$B$2)</f>
        <v>0.888487047915689</v>
      </c>
      <c r="W604" s="23">
        <f t="shared" si="96"/>
        <v>25645110.110834051</v>
      </c>
      <c r="X604" s="23">
        <f t="shared" si="97"/>
        <v>33457213.461079039</v>
      </c>
      <c r="Y604" s="23">
        <f t="shared" si="98"/>
        <v>7812103.3502449878</v>
      </c>
      <c r="Z604" s="17">
        <f>IFERROR(INDEX(Cost_Components!$T$2:$T$29,MATCH(E604,Cost_Components!$A$2:$A$29,0)),"")</f>
        <v>0.8</v>
      </c>
      <c r="AA604" s="26">
        <f>IFERROR(INDEX(Cost_Components!$U$2:$U$29,MATCH(E604,Cost_Components!$A$2:$A$29,0)),"")</f>
        <v>2025</v>
      </c>
      <c r="AB604" s="26">
        <f>IFERROR(INDEX(Cost_Components!$V$2:$V$29,MATCH(E604,Cost_Components!$A$2:$A$29,0)),"")</f>
        <v>2050</v>
      </c>
      <c r="AC604" s="26">
        <f>IFERROR(INDEX(Cost_Components!$M$2:$M$29,MATCH(E604,Cost_Components!$A$2:$A$29,0)),"")</f>
        <v>30</v>
      </c>
      <c r="AD604" s="26">
        <f>IFERROR(INDEX(Cost_Components!$N$2:$N$29,MATCH(E604,Cost_Components!$A$2:$A$29,0)),"")</f>
        <v>95</v>
      </c>
      <c r="AE604" s="16" t="str">
        <f>IFERROR(INDEX(Cost_Components!$O$2:$O$29,MATCH(E604,Cost_Components!$A$2:$A$29,0)),"")</f>
        <v>Both</v>
      </c>
      <c r="AF604" s="11">
        <v>2868824.5987132001</v>
      </c>
      <c r="AG604" s="11">
        <v>2867388.0516857998</v>
      </c>
      <c r="AH604" s="23">
        <f t="shared" si="99"/>
        <v>1</v>
      </c>
    </row>
    <row r="605" spans="1:34" hidden="1">
      <c r="A605" t="s">
        <v>262</v>
      </c>
      <c r="B605" s="20">
        <v>2030</v>
      </c>
      <c r="C605" t="s">
        <v>262</v>
      </c>
      <c r="D605" t="s">
        <v>226</v>
      </c>
      <c r="E605" s="22" t="s">
        <v>361</v>
      </c>
      <c r="F605" s="22" t="s">
        <v>362</v>
      </c>
      <c r="G605" s="22" t="s">
        <v>266</v>
      </c>
      <c r="H605" s="22" t="s">
        <v>237</v>
      </c>
      <c r="I605" s="22" t="s">
        <v>309</v>
      </c>
      <c r="J605" s="17">
        <f>IFERROR(INDEX(Cost_Components!$K$2:$K$29,MATCH(E605,Cost_Components!$A$2:$A$29,0)),"")</f>
        <v>0.5</v>
      </c>
      <c r="K605" s="17">
        <f t="shared" si="90"/>
        <v>0.42307692307692307</v>
      </c>
      <c r="L605" s="17">
        <f>IFERROR(INDEX(Cost_Components!$S$2:$S$29,MATCH(E605,Cost_Components!$A$2:$A$29,0)),"")</f>
        <v>0.31</v>
      </c>
      <c r="M605" s="28">
        <f>IFERROR(INDEX(Cost_Components!$L$2:$L$29,MATCH(E605,Cost_Components!$A$2:$A$29,0)),"")</f>
        <v>1</v>
      </c>
      <c r="N605" s="29">
        <f>IFERROR(INDEX(Cost_Components!$P$2:$P$29,MATCH(E605,Cost_Components!$A$2:$A$29,0)),"")</f>
        <v>64.94344126</v>
      </c>
      <c r="O605" s="23">
        <f t="shared" si="91"/>
        <v>1420292.44303696</v>
      </c>
      <c r="P605" s="23">
        <f t="shared" si="92"/>
        <v>1419341.6527531249</v>
      </c>
      <c r="Q605" s="23">
        <f t="shared" si="93"/>
        <v>28574848.688567605</v>
      </c>
      <c r="R605" s="23">
        <f t="shared" si="94"/>
        <v>39024056.435012303</v>
      </c>
      <c r="S605" s="23">
        <f t="shared" si="95"/>
        <v>10449207.746444698</v>
      </c>
      <c r="T605" s="16">
        <f>IFERROR(INDEX(Cost_Components!$R$2:$R$29,MATCH(E605,Cost_Components!$A$2:$A$29,0)),"")</f>
        <v>1</v>
      </c>
      <c r="U605" s="26">
        <f>IFERROR(INDEX(Cost_Components!$Q$2:$Q$29,MATCH(E605,Cost_Components!$A$2:$A$29,0)),"")</f>
        <v>2023</v>
      </c>
      <c r="V605" s="30">
        <f>1/(1+Calculation_Assumptions!$B$5)^(B605-Calculation_Assumptions!$B$2)</f>
        <v>0.86260878438416411</v>
      </c>
      <c r="W605" s="23">
        <f t="shared" si="96"/>
        <v>24648915.491206728</v>
      </c>
      <c r="X605" s="23">
        <f t="shared" si="97"/>
        <v>33662493.883144982</v>
      </c>
      <c r="Y605" s="23">
        <f t="shared" si="98"/>
        <v>9013578.3919382524</v>
      </c>
      <c r="Z605" s="17">
        <f>IFERROR(INDEX(Cost_Components!$T$2:$T$29,MATCH(E605,Cost_Components!$A$2:$A$29,0)),"")</f>
        <v>0.8</v>
      </c>
      <c r="AA605" s="26">
        <f>IFERROR(INDEX(Cost_Components!$U$2:$U$29,MATCH(E605,Cost_Components!$A$2:$A$29,0)),"")</f>
        <v>2025</v>
      </c>
      <c r="AB605" s="26">
        <f>IFERROR(INDEX(Cost_Components!$V$2:$V$29,MATCH(E605,Cost_Components!$A$2:$A$29,0)),"")</f>
        <v>2050</v>
      </c>
      <c r="AC605" s="26">
        <f>IFERROR(INDEX(Cost_Components!$M$2:$M$29,MATCH(E605,Cost_Components!$A$2:$A$29,0)),"")</f>
        <v>30</v>
      </c>
      <c r="AD605" s="26">
        <f>IFERROR(INDEX(Cost_Components!$N$2:$N$29,MATCH(E605,Cost_Components!$A$2:$A$29,0)),"")</f>
        <v>95</v>
      </c>
      <c r="AE605" s="16" t="str">
        <f>IFERROR(INDEX(Cost_Components!$O$2:$O$29,MATCH(E605,Cost_Components!$A$2:$A$29,0)),"")</f>
        <v>Both</v>
      </c>
      <c r="AF605" s="11">
        <v>2840584.8860739199</v>
      </c>
      <c r="AG605" s="11">
        <v>2838683.3055062499</v>
      </c>
      <c r="AH605" s="23">
        <f t="shared" si="99"/>
        <v>1</v>
      </c>
    </row>
    <row r="606" spans="1:34" hidden="1">
      <c r="A606" t="s">
        <v>262</v>
      </c>
      <c r="B606" s="20">
        <v>2031</v>
      </c>
      <c r="C606" t="s">
        <v>262</v>
      </c>
      <c r="D606" t="s">
        <v>226</v>
      </c>
      <c r="E606" s="22" t="s">
        <v>361</v>
      </c>
      <c r="F606" s="22" t="s">
        <v>362</v>
      </c>
      <c r="G606" s="22" t="s">
        <v>266</v>
      </c>
      <c r="H606" s="22" t="s">
        <v>237</v>
      </c>
      <c r="I606" s="22" t="s">
        <v>309</v>
      </c>
      <c r="J606" s="17">
        <f>IFERROR(INDEX(Cost_Components!$K$2:$K$29,MATCH(E606,Cost_Components!$A$2:$A$29,0)),"")</f>
        <v>0.5</v>
      </c>
      <c r="K606" s="17">
        <f t="shared" si="90"/>
        <v>0.44192307692307692</v>
      </c>
      <c r="L606" s="17">
        <f>IFERROR(INDEX(Cost_Components!$S$2:$S$29,MATCH(E606,Cost_Components!$A$2:$A$29,0)),"")</f>
        <v>0.31</v>
      </c>
      <c r="M606" s="28">
        <f>IFERROR(INDEX(Cost_Components!$L$2:$L$29,MATCH(E606,Cost_Components!$A$2:$A$29,0)),"")</f>
        <v>1</v>
      </c>
      <c r="N606" s="29">
        <f>IFERROR(INDEX(Cost_Components!$P$2:$P$29,MATCH(E606,Cost_Components!$A$2:$A$29,0)),"")</f>
        <v>64.94344126</v>
      </c>
      <c r="O606" s="23">
        <f t="shared" si="91"/>
        <v>1411596.24120134</v>
      </c>
      <c r="P606" s="23">
        <f t="shared" si="92"/>
        <v>1410390.2408880801</v>
      </c>
      <c r="Q606" s="23">
        <f t="shared" si="93"/>
        <v>28394634.686465606</v>
      </c>
      <c r="R606" s="23">
        <f t="shared" si="94"/>
        <v>40512819.727583505</v>
      </c>
      <c r="S606" s="23">
        <f t="shared" si="95"/>
        <v>12118185.041117899</v>
      </c>
      <c r="T606" s="16">
        <f>IFERROR(INDEX(Cost_Components!$R$2:$R$29,MATCH(E606,Cost_Components!$A$2:$A$29,0)),"")</f>
        <v>1</v>
      </c>
      <c r="U606" s="26">
        <f>IFERROR(INDEX(Cost_Components!$Q$2:$Q$29,MATCH(E606,Cost_Components!$A$2:$A$29,0)),"")</f>
        <v>2023</v>
      </c>
      <c r="V606" s="30">
        <f>1/(1+Calculation_Assumptions!$B$5)^(B606-Calculation_Assumptions!$B$2)</f>
        <v>0.83748425668365445</v>
      </c>
      <c r="W606" s="23">
        <f t="shared" si="96"/>
        <v>23780059.524198558</v>
      </c>
      <c r="X606" s="23">
        <f t="shared" si="97"/>
        <v>33928848.715714164</v>
      </c>
      <c r="Y606" s="23">
        <f t="shared" si="98"/>
        <v>10148789.191515604</v>
      </c>
      <c r="Z606" s="17">
        <f>IFERROR(INDEX(Cost_Components!$T$2:$T$29,MATCH(E606,Cost_Components!$A$2:$A$29,0)),"")</f>
        <v>0.8</v>
      </c>
      <c r="AA606" s="26">
        <f>IFERROR(INDEX(Cost_Components!$U$2:$U$29,MATCH(E606,Cost_Components!$A$2:$A$29,0)),"")</f>
        <v>2025</v>
      </c>
      <c r="AB606" s="26">
        <f>IFERROR(INDEX(Cost_Components!$V$2:$V$29,MATCH(E606,Cost_Components!$A$2:$A$29,0)),"")</f>
        <v>2050</v>
      </c>
      <c r="AC606" s="26">
        <f>IFERROR(INDEX(Cost_Components!$M$2:$M$29,MATCH(E606,Cost_Components!$A$2:$A$29,0)),"")</f>
        <v>30</v>
      </c>
      <c r="AD606" s="26">
        <f>IFERROR(INDEX(Cost_Components!$N$2:$N$29,MATCH(E606,Cost_Components!$A$2:$A$29,0)),"")</f>
        <v>95</v>
      </c>
      <c r="AE606" s="16" t="str">
        <f>IFERROR(INDEX(Cost_Components!$O$2:$O$29,MATCH(E606,Cost_Components!$A$2:$A$29,0)),"")</f>
        <v>Both</v>
      </c>
      <c r="AF606" s="11">
        <v>2823192.48240268</v>
      </c>
      <c r="AG606" s="11">
        <v>2820780.4817761602</v>
      </c>
      <c r="AH606" s="23">
        <f t="shared" si="99"/>
        <v>1</v>
      </c>
    </row>
    <row r="607" spans="1:34" hidden="1">
      <c r="A607" t="s">
        <v>262</v>
      </c>
      <c r="B607" s="20">
        <v>2032</v>
      </c>
      <c r="C607" t="s">
        <v>262</v>
      </c>
      <c r="D607" t="s">
        <v>226</v>
      </c>
      <c r="E607" s="22" t="s">
        <v>361</v>
      </c>
      <c r="F607" s="22" t="s">
        <v>362</v>
      </c>
      <c r="G607" s="22" t="s">
        <v>266</v>
      </c>
      <c r="H607" s="22" t="s">
        <v>237</v>
      </c>
      <c r="I607" s="22" t="s">
        <v>309</v>
      </c>
      <c r="J607" s="17">
        <f>IFERROR(INDEX(Cost_Components!$K$2:$K$29,MATCH(E607,Cost_Components!$A$2:$A$29,0)),"")</f>
        <v>0.5</v>
      </c>
      <c r="K607" s="17">
        <f t="shared" si="90"/>
        <v>0.46076923076923082</v>
      </c>
      <c r="L607" s="17">
        <f>IFERROR(INDEX(Cost_Components!$S$2:$S$29,MATCH(E607,Cost_Components!$A$2:$A$29,0)),"")</f>
        <v>0.31</v>
      </c>
      <c r="M607" s="28">
        <f>IFERROR(INDEX(Cost_Components!$L$2:$L$29,MATCH(E607,Cost_Components!$A$2:$A$29,0)),"")</f>
        <v>1</v>
      </c>
      <c r="N607" s="29">
        <f>IFERROR(INDEX(Cost_Components!$P$2:$P$29,MATCH(E607,Cost_Components!$A$2:$A$29,0)),"")</f>
        <v>64.94344126</v>
      </c>
      <c r="O607" s="23">
        <f t="shared" si="91"/>
        <v>1407461.114844285</v>
      </c>
      <c r="P607" s="23">
        <f t="shared" si="92"/>
        <v>1405978.57227947</v>
      </c>
      <c r="Q607" s="23">
        <f t="shared" si="93"/>
        <v>28305816.914711632</v>
      </c>
      <c r="R607" s="23">
        <f t="shared" si="94"/>
        <v>42116781.211028263</v>
      </c>
      <c r="S607" s="23">
        <f t="shared" si="95"/>
        <v>13810964.296316631</v>
      </c>
      <c r="T607" s="16">
        <f>IFERROR(INDEX(Cost_Components!$R$2:$R$29,MATCH(E607,Cost_Components!$A$2:$A$29,0)),"")</f>
        <v>1</v>
      </c>
      <c r="U607" s="26">
        <f>IFERROR(INDEX(Cost_Components!$Q$2:$Q$29,MATCH(E607,Cost_Components!$A$2:$A$29,0)),"")</f>
        <v>2023</v>
      </c>
      <c r="V607" s="30">
        <f>1/(1+Calculation_Assumptions!$B$5)^(B607-Calculation_Assumptions!$B$2)</f>
        <v>0.81309151134335378</v>
      </c>
      <c r="W607" s="23">
        <f t="shared" si="96"/>
        <v>23015219.454991147</v>
      </c>
      <c r="X607" s="23">
        <f t="shared" si="97"/>
        <v>34244797.287792332</v>
      </c>
      <c r="Y607" s="23">
        <f t="shared" si="98"/>
        <v>11229577.832801187</v>
      </c>
      <c r="Z607" s="17">
        <f>IFERROR(INDEX(Cost_Components!$T$2:$T$29,MATCH(E607,Cost_Components!$A$2:$A$29,0)),"")</f>
        <v>0.8</v>
      </c>
      <c r="AA607" s="26">
        <f>IFERROR(INDEX(Cost_Components!$U$2:$U$29,MATCH(E607,Cost_Components!$A$2:$A$29,0)),"")</f>
        <v>2025</v>
      </c>
      <c r="AB607" s="26">
        <f>IFERROR(INDEX(Cost_Components!$V$2:$V$29,MATCH(E607,Cost_Components!$A$2:$A$29,0)),"")</f>
        <v>2050</v>
      </c>
      <c r="AC607" s="26">
        <f>IFERROR(INDEX(Cost_Components!$M$2:$M$29,MATCH(E607,Cost_Components!$A$2:$A$29,0)),"")</f>
        <v>30</v>
      </c>
      <c r="AD607" s="26">
        <f>IFERROR(INDEX(Cost_Components!$N$2:$N$29,MATCH(E607,Cost_Components!$A$2:$A$29,0)),"")</f>
        <v>95</v>
      </c>
      <c r="AE607" s="16" t="str">
        <f>IFERROR(INDEX(Cost_Components!$O$2:$O$29,MATCH(E607,Cost_Components!$A$2:$A$29,0)),"")</f>
        <v>Both</v>
      </c>
      <c r="AF607" s="11">
        <v>2814922.2296885699</v>
      </c>
      <c r="AG607" s="11">
        <v>2811957.1445589401</v>
      </c>
      <c r="AH607" s="23">
        <f t="shared" si="99"/>
        <v>1</v>
      </c>
    </row>
    <row r="608" spans="1:34" hidden="1">
      <c r="A608" t="s">
        <v>262</v>
      </c>
      <c r="B608" s="20">
        <v>2033</v>
      </c>
      <c r="C608" t="s">
        <v>262</v>
      </c>
      <c r="D608" t="s">
        <v>226</v>
      </c>
      <c r="E608" s="22" t="s">
        <v>361</v>
      </c>
      <c r="F608" s="22" t="s">
        <v>362</v>
      </c>
      <c r="G608" s="22" t="s">
        <v>266</v>
      </c>
      <c r="H608" s="22" t="s">
        <v>237</v>
      </c>
      <c r="I608" s="22" t="s">
        <v>309</v>
      </c>
      <c r="J608" s="17">
        <f>IFERROR(INDEX(Cost_Components!$K$2:$K$29,MATCH(E608,Cost_Components!$A$2:$A$29,0)),"")</f>
        <v>0.5</v>
      </c>
      <c r="K608" s="17">
        <f t="shared" si="90"/>
        <v>0.47961538461538467</v>
      </c>
      <c r="L608" s="17">
        <f>IFERROR(INDEX(Cost_Components!$S$2:$S$29,MATCH(E608,Cost_Components!$A$2:$A$29,0)),"")</f>
        <v>0.31</v>
      </c>
      <c r="M608" s="28">
        <f>IFERROR(INDEX(Cost_Components!$L$2:$L$29,MATCH(E608,Cost_Components!$A$2:$A$29,0)),"")</f>
        <v>1</v>
      </c>
      <c r="N608" s="29">
        <f>IFERROR(INDEX(Cost_Components!$P$2:$P$29,MATCH(E608,Cost_Components!$A$2:$A$29,0)),"")</f>
        <v>64.94344126</v>
      </c>
      <c r="O608" s="23">
        <f t="shared" si="91"/>
        <v>1407116.1650737049</v>
      </c>
      <c r="P608" s="23">
        <f t="shared" si="92"/>
        <v>1405337.64338952</v>
      </c>
      <c r="Q608" s="23">
        <f t="shared" si="93"/>
        <v>28292913.435119577</v>
      </c>
      <c r="R608" s="23">
        <f t="shared" si="94"/>
        <v>43828676.391360924</v>
      </c>
      <c r="S608" s="23">
        <f t="shared" si="95"/>
        <v>15535762.956241347</v>
      </c>
      <c r="T608" s="16">
        <f>IFERROR(INDEX(Cost_Components!$R$2:$R$29,MATCH(E608,Cost_Components!$A$2:$A$29,0)),"")</f>
        <v>1</v>
      </c>
      <c r="U608" s="26">
        <f>IFERROR(INDEX(Cost_Components!$Q$2:$Q$29,MATCH(E608,Cost_Components!$A$2:$A$29,0)),"")</f>
        <v>2023</v>
      </c>
      <c r="V608" s="30">
        <f>1/(1+Calculation_Assumptions!$B$5)^(B608-Calculation_Assumptions!$B$2)</f>
        <v>0.78940923431393573</v>
      </c>
      <c r="W608" s="23">
        <f t="shared" si="96"/>
        <v>22334687.13132821</v>
      </c>
      <c r="X608" s="23">
        <f t="shared" si="97"/>
        <v>34598761.871097498</v>
      </c>
      <c r="Y608" s="23">
        <f t="shared" si="98"/>
        <v>12264074.739769287</v>
      </c>
      <c r="Z608" s="17">
        <f>IFERROR(INDEX(Cost_Components!$T$2:$T$29,MATCH(E608,Cost_Components!$A$2:$A$29,0)),"")</f>
        <v>0.8</v>
      </c>
      <c r="AA608" s="26">
        <f>IFERROR(INDEX(Cost_Components!$U$2:$U$29,MATCH(E608,Cost_Components!$A$2:$A$29,0)),"")</f>
        <v>2025</v>
      </c>
      <c r="AB608" s="26">
        <f>IFERROR(INDEX(Cost_Components!$V$2:$V$29,MATCH(E608,Cost_Components!$A$2:$A$29,0)),"")</f>
        <v>2050</v>
      </c>
      <c r="AC608" s="26">
        <f>IFERROR(INDEX(Cost_Components!$M$2:$M$29,MATCH(E608,Cost_Components!$A$2:$A$29,0)),"")</f>
        <v>30</v>
      </c>
      <c r="AD608" s="26">
        <f>IFERROR(INDEX(Cost_Components!$N$2:$N$29,MATCH(E608,Cost_Components!$A$2:$A$29,0)),"")</f>
        <v>95</v>
      </c>
      <c r="AE608" s="16" t="str">
        <f>IFERROR(INDEX(Cost_Components!$O$2:$O$29,MATCH(E608,Cost_Components!$A$2:$A$29,0)),"")</f>
        <v>Both</v>
      </c>
      <c r="AF608" s="11">
        <v>2814232.3301474098</v>
      </c>
      <c r="AG608" s="11">
        <v>2810675.28677904</v>
      </c>
      <c r="AH608" s="23">
        <f t="shared" si="99"/>
        <v>1</v>
      </c>
    </row>
    <row r="609" spans="1:34" hidden="1">
      <c r="A609" t="s">
        <v>262</v>
      </c>
      <c r="B609" s="20">
        <v>2034</v>
      </c>
      <c r="C609" t="s">
        <v>262</v>
      </c>
      <c r="D609" t="s">
        <v>226</v>
      </c>
      <c r="E609" s="22" t="s">
        <v>361</v>
      </c>
      <c r="F609" s="22" t="s">
        <v>362</v>
      </c>
      <c r="G609" s="22" t="s">
        <v>266</v>
      </c>
      <c r="H609" s="22" t="s">
        <v>237</v>
      </c>
      <c r="I609" s="22" t="s">
        <v>309</v>
      </c>
      <c r="J609" s="17">
        <f>IFERROR(INDEX(Cost_Components!$K$2:$K$29,MATCH(E609,Cost_Components!$A$2:$A$29,0)),"")</f>
        <v>0.5</v>
      </c>
      <c r="K609" s="17">
        <f t="shared" si="90"/>
        <v>0.49846153846153851</v>
      </c>
      <c r="L609" s="17">
        <f>IFERROR(INDEX(Cost_Components!$S$2:$S$29,MATCH(E609,Cost_Components!$A$2:$A$29,0)),"")</f>
        <v>0.31</v>
      </c>
      <c r="M609" s="28">
        <f>IFERROR(INDEX(Cost_Components!$L$2:$L$29,MATCH(E609,Cost_Components!$A$2:$A$29,0)),"")</f>
        <v>1</v>
      </c>
      <c r="N609" s="29">
        <f>IFERROR(INDEX(Cost_Components!$P$2:$P$29,MATCH(E609,Cost_Components!$A$2:$A$29,0)),"")</f>
        <v>64.94344126</v>
      </c>
      <c r="O609" s="23">
        <f t="shared" si="91"/>
        <v>1410120.3572310801</v>
      </c>
      <c r="P609" s="23">
        <f t="shared" si="92"/>
        <v>1408027.965148835</v>
      </c>
      <c r="Q609" s="23">
        <f t="shared" si="93"/>
        <v>28347076.248595014</v>
      </c>
      <c r="R609" s="23">
        <f t="shared" si="94"/>
        <v>45648144.958392106</v>
      </c>
      <c r="S609" s="23">
        <f t="shared" si="95"/>
        <v>17301068.709797092</v>
      </c>
      <c r="T609" s="16">
        <f>IFERROR(INDEX(Cost_Components!$R$2:$R$29,MATCH(E609,Cost_Components!$A$2:$A$29,0)),"")</f>
        <v>1</v>
      </c>
      <c r="U609" s="26">
        <f>IFERROR(INDEX(Cost_Components!$Q$2:$Q$29,MATCH(E609,Cost_Components!$A$2:$A$29,0)),"")</f>
        <v>2023</v>
      </c>
      <c r="V609" s="30">
        <f>1/(1+Calculation_Assumptions!$B$5)^(B609-Calculation_Assumptions!$B$2)</f>
        <v>0.76641673234362695</v>
      </c>
      <c r="W609" s="23">
        <f t="shared" si="96"/>
        <v>21725673.549943831</v>
      </c>
      <c r="X609" s="23">
        <f t="shared" si="97"/>
        <v>34985502.096559085</v>
      </c>
      <c r="Y609" s="23">
        <f t="shared" si="98"/>
        <v>13259828.546615258</v>
      </c>
      <c r="Z609" s="17">
        <f>IFERROR(INDEX(Cost_Components!$T$2:$T$29,MATCH(E609,Cost_Components!$A$2:$A$29,0)),"")</f>
        <v>0.8</v>
      </c>
      <c r="AA609" s="26">
        <f>IFERROR(INDEX(Cost_Components!$U$2:$U$29,MATCH(E609,Cost_Components!$A$2:$A$29,0)),"")</f>
        <v>2025</v>
      </c>
      <c r="AB609" s="26">
        <f>IFERROR(INDEX(Cost_Components!$V$2:$V$29,MATCH(E609,Cost_Components!$A$2:$A$29,0)),"")</f>
        <v>2050</v>
      </c>
      <c r="AC609" s="26">
        <f>IFERROR(INDEX(Cost_Components!$M$2:$M$29,MATCH(E609,Cost_Components!$A$2:$A$29,0)),"")</f>
        <v>30</v>
      </c>
      <c r="AD609" s="26">
        <f>IFERROR(INDEX(Cost_Components!$N$2:$N$29,MATCH(E609,Cost_Components!$A$2:$A$29,0)),"")</f>
        <v>95</v>
      </c>
      <c r="AE609" s="16" t="str">
        <f>IFERROR(INDEX(Cost_Components!$O$2:$O$29,MATCH(E609,Cost_Components!$A$2:$A$29,0)),"")</f>
        <v>Both</v>
      </c>
      <c r="AF609" s="11">
        <v>2820240.7144621601</v>
      </c>
      <c r="AG609" s="11">
        <v>2816055.93029767</v>
      </c>
      <c r="AH609" s="23">
        <f t="shared" si="99"/>
        <v>1</v>
      </c>
    </row>
    <row r="610" spans="1:34" hidden="1">
      <c r="A610" t="s">
        <v>262</v>
      </c>
      <c r="B610" s="20">
        <v>2035</v>
      </c>
      <c r="C610" t="s">
        <v>262</v>
      </c>
      <c r="D610" t="s">
        <v>226</v>
      </c>
      <c r="E610" s="22" t="s">
        <v>361</v>
      </c>
      <c r="F610" s="22" t="s">
        <v>362</v>
      </c>
      <c r="G610" s="22" t="s">
        <v>266</v>
      </c>
      <c r="H610" s="22" t="s">
        <v>237</v>
      </c>
      <c r="I610" s="22" t="s">
        <v>309</v>
      </c>
      <c r="J610" s="17">
        <f>IFERROR(INDEX(Cost_Components!$K$2:$K$29,MATCH(E610,Cost_Components!$A$2:$A$29,0)),"")</f>
        <v>0.5</v>
      </c>
      <c r="K610" s="17">
        <f t="shared" si="90"/>
        <v>0.51730769230769236</v>
      </c>
      <c r="L610" s="17">
        <f>IFERROR(INDEX(Cost_Components!$S$2:$S$29,MATCH(E610,Cost_Components!$A$2:$A$29,0)),"")</f>
        <v>0.31</v>
      </c>
      <c r="M610" s="28">
        <f>IFERROR(INDEX(Cost_Components!$L$2:$L$29,MATCH(E610,Cost_Components!$A$2:$A$29,0)),"")</f>
        <v>1</v>
      </c>
      <c r="N610" s="29">
        <f>IFERROR(INDEX(Cost_Components!$P$2:$P$29,MATCH(E610,Cost_Components!$A$2:$A$29,0)),"")</f>
        <v>64.94344126</v>
      </c>
      <c r="O610" s="23">
        <f t="shared" si="91"/>
        <v>1416172.3570183001</v>
      </c>
      <c r="P610" s="23">
        <f t="shared" si="92"/>
        <v>1413749.8244835299</v>
      </c>
      <c r="Q610" s="23">
        <f t="shared" si="93"/>
        <v>28462271.391631242</v>
      </c>
      <c r="R610" s="23">
        <f t="shared" si="94"/>
        <v>47577360.749754719</v>
      </c>
      <c r="S610" s="23">
        <f t="shared" si="95"/>
        <v>19115089.358123478</v>
      </c>
      <c r="T610" s="16">
        <f>IFERROR(INDEX(Cost_Components!$R$2:$R$29,MATCH(E610,Cost_Components!$A$2:$A$29,0)),"")</f>
        <v>1</v>
      </c>
      <c r="U610" s="26">
        <f>IFERROR(INDEX(Cost_Components!$Q$2:$Q$29,MATCH(E610,Cost_Components!$A$2:$A$29,0)),"")</f>
        <v>2023</v>
      </c>
      <c r="V610" s="30">
        <f>1/(1+Calculation_Assumptions!$B$5)^(B610-Calculation_Assumptions!$B$2)</f>
        <v>0.74409391489672516</v>
      </c>
      <c r="W610" s="23">
        <f t="shared" si="96"/>
        <v>21178602.946651954</v>
      </c>
      <c r="X610" s="23">
        <f t="shared" si="97"/>
        <v>35402024.620738782</v>
      </c>
      <c r="Y610" s="23">
        <f t="shared" si="98"/>
        <v>14223421.674086828</v>
      </c>
      <c r="Z610" s="17">
        <f>IFERROR(INDEX(Cost_Components!$T$2:$T$29,MATCH(E610,Cost_Components!$A$2:$A$29,0)),"")</f>
        <v>0.8</v>
      </c>
      <c r="AA610" s="26">
        <f>IFERROR(INDEX(Cost_Components!$U$2:$U$29,MATCH(E610,Cost_Components!$A$2:$A$29,0)),"")</f>
        <v>2025</v>
      </c>
      <c r="AB610" s="26">
        <f>IFERROR(INDEX(Cost_Components!$V$2:$V$29,MATCH(E610,Cost_Components!$A$2:$A$29,0)),"")</f>
        <v>2050</v>
      </c>
      <c r="AC610" s="26">
        <f>IFERROR(INDEX(Cost_Components!$M$2:$M$29,MATCH(E610,Cost_Components!$A$2:$A$29,0)),"")</f>
        <v>30</v>
      </c>
      <c r="AD610" s="26">
        <f>IFERROR(INDEX(Cost_Components!$N$2:$N$29,MATCH(E610,Cost_Components!$A$2:$A$29,0)),"")</f>
        <v>95</v>
      </c>
      <c r="AE610" s="16" t="str">
        <f>IFERROR(INDEX(Cost_Components!$O$2:$O$29,MATCH(E610,Cost_Components!$A$2:$A$29,0)),"")</f>
        <v>Both</v>
      </c>
      <c r="AF610" s="11">
        <v>2832344.7140366002</v>
      </c>
      <c r="AG610" s="11">
        <v>2827499.6489670598</v>
      </c>
      <c r="AH610" s="23">
        <f t="shared" si="99"/>
        <v>1</v>
      </c>
    </row>
    <row r="611" spans="1:34" hidden="1">
      <c r="A611" t="s">
        <v>262</v>
      </c>
      <c r="B611" s="20">
        <v>2036</v>
      </c>
      <c r="C611" t="s">
        <v>262</v>
      </c>
      <c r="D611" t="s">
        <v>226</v>
      </c>
      <c r="E611" s="22" t="s">
        <v>361</v>
      </c>
      <c r="F611" s="22" t="s">
        <v>362</v>
      </c>
      <c r="G611" s="22" t="s">
        <v>266</v>
      </c>
      <c r="H611" s="22" t="s">
        <v>237</v>
      </c>
      <c r="I611" s="22" t="s">
        <v>309</v>
      </c>
      <c r="J611" s="17">
        <f>IFERROR(INDEX(Cost_Components!$K$2:$K$29,MATCH(E611,Cost_Components!$A$2:$A$29,0)),"")</f>
        <v>0.5</v>
      </c>
      <c r="K611" s="17">
        <f t="shared" si="90"/>
        <v>0.5361538461538462</v>
      </c>
      <c r="L611" s="17">
        <f>IFERROR(INDEX(Cost_Components!$S$2:$S$29,MATCH(E611,Cost_Components!$A$2:$A$29,0)),"")</f>
        <v>0.31</v>
      </c>
      <c r="M611" s="28">
        <f>IFERROR(INDEX(Cost_Components!$L$2:$L$29,MATCH(E611,Cost_Components!$A$2:$A$29,0)),"")</f>
        <v>1</v>
      </c>
      <c r="N611" s="29">
        <f>IFERROR(INDEX(Cost_Components!$P$2:$P$29,MATCH(E611,Cost_Components!$A$2:$A$29,0)),"")</f>
        <v>64.94344126</v>
      </c>
      <c r="O611" s="23">
        <f t="shared" si="91"/>
        <v>1424865.553471335</v>
      </c>
      <c r="P611" s="23">
        <f t="shared" si="92"/>
        <v>1422097.5914465149</v>
      </c>
      <c r="Q611" s="23">
        <f t="shared" si="93"/>
        <v>28630332.532789208</v>
      </c>
      <c r="R611" s="23">
        <f t="shared" si="94"/>
        <v>49613356.650429487</v>
      </c>
      <c r="S611" s="23">
        <f t="shared" si="95"/>
        <v>20983024.117640279</v>
      </c>
      <c r="T611" s="16">
        <f>IFERROR(INDEX(Cost_Components!$R$2:$R$29,MATCH(E611,Cost_Components!$A$2:$A$29,0)),"")</f>
        <v>1</v>
      </c>
      <c r="U611" s="26">
        <f>IFERROR(INDEX(Cost_Components!$Q$2:$Q$29,MATCH(E611,Cost_Components!$A$2:$A$29,0)),"")</f>
        <v>2023</v>
      </c>
      <c r="V611" s="30">
        <f>1/(1+Calculation_Assumptions!$B$5)^(B611-Calculation_Assumptions!$B$2)</f>
        <v>0.72242127659876232</v>
      </c>
      <c r="W611" s="23">
        <f t="shared" si="96"/>
        <v>20683161.377784654</v>
      </c>
      <c r="X611" s="23">
        <f t="shared" si="97"/>
        <v>35841744.447752967</v>
      </c>
      <c r="Y611" s="23">
        <f t="shared" si="98"/>
        <v>15158583.069968309</v>
      </c>
      <c r="Z611" s="17">
        <f>IFERROR(INDEX(Cost_Components!$T$2:$T$29,MATCH(E611,Cost_Components!$A$2:$A$29,0)),"")</f>
        <v>0.8</v>
      </c>
      <c r="AA611" s="26">
        <f>IFERROR(INDEX(Cost_Components!$U$2:$U$29,MATCH(E611,Cost_Components!$A$2:$A$29,0)),"")</f>
        <v>2025</v>
      </c>
      <c r="AB611" s="26">
        <f>IFERROR(INDEX(Cost_Components!$V$2:$V$29,MATCH(E611,Cost_Components!$A$2:$A$29,0)),"")</f>
        <v>2050</v>
      </c>
      <c r="AC611" s="26">
        <f>IFERROR(INDEX(Cost_Components!$M$2:$M$29,MATCH(E611,Cost_Components!$A$2:$A$29,0)),"")</f>
        <v>30</v>
      </c>
      <c r="AD611" s="26">
        <f>IFERROR(INDEX(Cost_Components!$N$2:$N$29,MATCH(E611,Cost_Components!$A$2:$A$29,0)),"")</f>
        <v>95</v>
      </c>
      <c r="AE611" s="16" t="str">
        <f>IFERROR(INDEX(Cost_Components!$O$2:$O$29,MATCH(E611,Cost_Components!$A$2:$A$29,0)),"")</f>
        <v>Both</v>
      </c>
      <c r="AF611" s="11">
        <v>2849731.10694267</v>
      </c>
      <c r="AG611" s="11">
        <v>2844195.1828930299</v>
      </c>
      <c r="AH611" s="23">
        <f t="shared" si="99"/>
        <v>1</v>
      </c>
    </row>
    <row r="612" spans="1:34" hidden="1">
      <c r="A612" t="s">
        <v>262</v>
      </c>
      <c r="B612" s="20">
        <v>2037</v>
      </c>
      <c r="C612" t="s">
        <v>262</v>
      </c>
      <c r="D612" t="s">
        <v>226</v>
      </c>
      <c r="E612" s="22" t="s">
        <v>361</v>
      </c>
      <c r="F612" s="22" t="s">
        <v>362</v>
      </c>
      <c r="G612" s="22" t="s">
        <v>266</v>
      </c>
      <c r="H612" s="22" t="s">
        <v>237</v>
      </c>
      <c r="I612" s="22" t="s">
        <v>309</v>
      </c>
      <c r="J612" s="17">
        <f>IFERROR(INDEX(Cost_Components!$K$2:$K$29,MATCH(E612,Cost_Components!$A$2:$A$29,0)),"")</f>
        <v>0.5</v>
      </c>
      <c r="K612" s="17">
        <f t="shared" si="90"/>
        <v>0.55500000000000005</v>
      </c>
      <c r="L612" s="17">
        <f>IFERROR(INDEX(Cost_Components!$S$2:$S$29,MATCH(E612,Cost_Components!$A$2:$A$29,0)),"")</f>
        <v>0.31</v>
      </c>
      <c r="M612" s="28">
        <f>IFERROR(INDEX(Cost_Components!$L$2:$L$29,MATCH(E612,Cost_Components!$A$2:$A$29,0)),"")</f>
        <v>1</v>
      </c>
      <c r="N612" s="29">
        <f>IFERROR(INDEX(Cost_Components!$P$2:$P$29,MATCH(E612,Cost_Components!$A$2:$A$29,0)),"")</f>
        <v>64.94344126</v>
      </c>
      <c r="O612" s="23">
        <f t="shared" si="91"/>
        <v>1435844.1341990649</v>
      </c>
      <c r="P612" s="23">
        <f t="shared" si="92"/>
        <v>1432717.230239775</v>
      </c>
      <c r="Q612" s="23">
        <f t="shared" si="93"/>
        <v>28844132.058122687</v>
      </c>
      <c r="R612" s="23">
        <f t="shared" si="94"/>
        <v>51753005.849269263</v>
      </c>
      <c r="S612" s="23">
        <f t="shared" si="95"/>
        <v>22908873.791146576</v>
      </c>
      <c r="T612" s="16">
        <f>IFERROR(INDEX(Cost_Components!$R$2:$R$29,MATCH(E612,Cost_Components!$A$2:$A$29,0)),"")</f>
        <v>1</v>
      </c>
      <c r="U612" s="26">
        <f>IFERROR(INDEX(Cost_Components!$Q$2:$Q$29,MATCH(E612,Cost_Components!$A$2:$A$29,0)),"")</f>
        <v>2023</v>
      </c>
      <c r="V612" s="30">
        <f>1/(1+Calculation_Assumptions!$B$5)^(B612-Calculation_Assumptions!$B$2)</f>
        <v>0.70137988019297326</v>
      </c>
      <c r="W612" s="23">
        <f t="shared" si="96"/>
        <v>20230693.887196388</v>
      </c>
      <c r="X612" s="23">
        <f t="shared" si="97"/>
        <v>36298517.042186722</v>
      </c>
      <c r="Y612" s="23">
        <f t="shared" si="98"/>
        <v>16067823.15499033</v>
      </c>
      <c r="Z612" s="17">
        <f>IFERROR(INDEX(Cost_Components!$T$2:$T$29,MATCH(E612,Cost_Components!$A$2:$A$29,0)),"")</f>
        <v>0.8</v>
      </c>
      <c r="AA612" s="26">
        <f>IFERROR(INDEX(Cost_Components!$U$2:$U$29,MATCH(E612,Cost_Components!$A$2:$A$29,0)),"")</f>
        <v>2025</v>
      </c>
      <c r="AB612" s="26">
        <f>IFERROR(INDEX(Cost_Components!$V$2:$V$29,MATCH(E612,Cost_Components!$A$2:$A$29,0)),"")</f>
        <v>2050</v>
      </c>
      <c r="AC612" s="26">
        <f>IFERROR(INDEX(Cost_Components!$M$2:$M$29,MATCH(E612,Cost_Components!$A$2:$A$29,0)),"")</f>
        <v>30</v>
      </c>
      <c r="AD612" s="26">
        <f>IFERROR(INDEX(Cost_Components!$N$2:$N$29,MATCH(E612,Cost_Components!$A$2:$A$29,0)),"")</f>
        <v>95</v>
      </c>
      <c r="AE612" s="16" t="str">
        <f>IFERROR(INDEX(Cost_Components!$O$2:$O$29,MATCH(E612,Cost_Components!$A$2:$A$29,0)),"")</f>
        <v>Both</v>
      </c>
      <c r="AF612" s="11">
        <v>2871688.2683981298</v>
      </c>
      <c r="AG612" s="11">
        <v>2865434.4604795501</v>
      </c>
      <c r="AH612" s="23">
        <f t="shared" si="99"/>
        <v>1</v>
      </c>
    </row>
    <row r="613" spans="1:34" hidden="1">
      <c r="A613" t="s">
        <v>262</v>
      </c>
      <c r="B613" s="20">
        <v>2038</v>
      </c>
      <c r="C613" t="s">
        <v>262</v>
      </c>
      <c r="D613" t="s">
        <v>226</v>
      </c>
      <c r="E613" s="22" t="s">
        <v>361</v>
      </c>
      <c r="F613" s="22" t="s">
        <v>362</v>
      </c>
      <c r="G613" s="22" t="s">
        <v>266</v>
      </c>
      <c r="H613" s="22" t="s">
        <v>237</v>
      </c>
      <c r="I613" s="22" t="s">
        <v>309</v>
      </c>
      <c r="J613" s="17">
        <f>IFERROR(INDEX(Cost_Components!$K$2:$K$29,MATCH(E613,Cost_Components!$A$2:$A$29,0)),"")</f>
        <v>0.5</v>
      </c>
      <c r="K613" s="17">
        <f t="shared" si="90"/>
        <v>0.57384615384615389</v>
      </c>
      <c r="L613" s="17">
        <f>IFERROR(INDEX(Cost_Components!$S$2:$S$29,MATCH(E613,Cost_Components!$A$2:$A$29,0)),"")</f>
        <v>0.31</v>
      </c>
      <c r="M613" s="28">
        <f>IFERROR(INDEX(Cost_Components!$L$2:$L$29,MATCH(E613,Cost_Components!$A$2:$A$29,0)),"")</f>
        <v>1</v>
      </c>
      <c r="N613" s="29">
        <f>IFERROR(INDEX(Cost_Components!$P$2:$P$29,MATCH(E613,Cost_Components!$A$2:$A$29,0)),"")</f>
        <v>64.94344126</v>
      </c>
      <c r="O613" s="23">
        <f t="shared" si="91"/>
        <v>1448872.852076235</v>
      </c>
      <c r="P613" s="23">
        <f t="shared" si="92"/>
        <v>1445374.863633485</v>
      </c>
      <c r="Q613" s="23">
        <f t="shared" si="93"/>
        <v>29098961.442069143</v>
      </c>
      <c r="R613" s="23">
        <f t="shared" si="94"/>
        <v>53995932.742821649</v>
      </c>
      <c r="S613" s="23">
        <f t="shared" si="95"/>
        <v>24896971.300752506</v>
      </c>
      <c r="T613" s="16">
        <f>IFERROR(INDEX(Cost_Components!$R$2:$R$29,MATCH(E613,Cost_Components!$A$2:$A$29,0)),"")</f>
        <v>1</v>
      </c>
      <c r="U613" s="26">
        <f>IFERROR(INDEX(Cost_Components!$Q$2:$Q$29,MATCH(E613,Cost_Components!$A$2:$A$29,0)),"")</f>
        <v>2023</v>
      </c>
      <c r="V613" s="30">
        <f>1/(1+Calculation_Assumptions!$B$5)^(B613-Calculation_Assumptions!$B$2)</f>
        <v>0.68095133999317792</v>
      </c>
      <c r="W613" s="23">
        <f t="shared" si="96"/>
        <v>19814976.786386799</v>
      </c>
      <c r="X613" s="23">
        <f t="shared" si="97"/>
        <v>36768602.75540591</v>
      </c>
      <c r="Y613" s="23">
        <f t="shared" si="98"/>
        <v>16953625.969019111</v>
      </c>
      <c r="Z613" s="17">
        <f>IFERROR(INDEX(Cost_Components!$T$2:$T$29,MATCH(E613,Cost_Components!$A$2:$A$29,0)),"")</f>
        <v>0.8</v>
      </c>
      <c r="AA613" s="26">
        <f>IFERROR(INDEX(Cost_Components!$U$2:$U$29,MATCH(E613,Cost_Components!$A$2:$A$29,0)),"")</f>
        <v>2025</v>
      </c>
      <c r="AB613" s="26">
        <f>IFERROR(INDEX(Cost_Components!$V$2:$V$29,MATCH(E613,Cost_Components!$A$2:$A$29,0)),"")</f>
        <v>2050</v>
      </c>
      <c r="AC613" s="26">
        <f>IFERROR(INDEX(Cost_Components!$M$2:$M$29,MATCH(E613,Cost_Components!$A$2:$A$29,0)),"")</f>
        <v>30</v>
      </c>
      <c r="AD613" s="26">
        <f>IFERROR(INDEX(Cost_Components!$N$2:$N$29,MATCH(E613,Cost_Components!$A$2:$A$29,0)),"")</f>
        <v>95</v>
      </c>
      <c r="AE613" s="16" t="str">
        <f>IFERROR(INDEX(Cost_Components!$O$2:$O$29,MATCH(E613,Cost_Components!$A$2:$A$29,0)),"")</f>
        <v>Both</v>
      </c>
      <c r="AF613" s="11">
        <v>2897745.70415247</v>
      </c>
      <c r="AG613" s="11">
        <v>2890749.7272669701</v>
      </c>
      <c r="AH613" s="23">
        <f t="shared" si="99"/>
        <v>1</v>
      </c>
    </row>
    <row r="614" spans="1:34" hidden="1">
      <c r="A614" t="s">
        <v>262</v>
      </c>
      <c r="B614" s="20">
        <v>2039</v>
      </c>
      <c r="C614" t="s">
        <v>262</v>
      </c>
      <c r="D614" t="s">
        <v>226</v>
      </c>
      <c r="E614" s="22" t="s">
        <v>361</v>
      </c>
      <c r="F614" s="22" t="s">
        <v>362</v>
      </c>
      <c r="G614" s="22" t="s">
        <v>266</v>
      </c>
      <c r="H614" s="22" t="s">
        <v>237</v>
      </c>
      <c r="I614" s="22" t="s">
        <v>309</v>
      </c>
      <c r="J614" s="17">
        <f>IFERROR(INDEX(Cost_Components!$K$2:$K$29,MATCH(E614,Cost_Components!$A$2:$A$29,0)),"")</f>
        <v>0.5</v>
      </c>
      <c r="K614" s="17">
        <f t="shared" si="90"/>
        <v>0.59269230769230763</v>
      </c>
      <c r="L614" s="17">
        <f>IFERROR(INDEX(Cost_Components!$S$2:$S$29,MATCH(E614,Cost_Components!$A$2:$A$29,0)),"")</f>
        <v>0.31</v>
      </c>
      <c r="M614" s="28">
        <f>IFERROR(INDEX(Cost_Components!$L$2:$L$29,MATCH(E614,Cost_Components!$A$2:$A$29,0)),"")</f>
        <v>1</v>
      </c>
      <c r="N614" s="29">
        <f>IFERROR(INDEX(Cost_Components!$P$2:$P$29,MATCH(E614,Cost_Components!$A$2:$A$29,0)),"")</f>
        <v>64.94344126</v>
      </c>
      <c r="O614" s="23">
        <f t="shared" si="91"/>
        <v>1463631.1752100149</v>
      </c>
      <c r="P614" s="23">
        <f t="shared" si="92"/>
        <v>1459750.65729118</v>
      </c>
      <c r="Q614" s="23">
        <f t="shared" si="93"/>
        <v>29388381.630471203</v>
      </c>
      <c r="R614" s="23">
        <f t="shared" si="94"/>
        <v>56337327.282973208</v>
      </c>
      <c r="S614" s="23">
        <f t="shared" si="95"/>
        <v>26948945.652502004</v>
      </c>
      <c r="T614" s="16">
        <f>IFERROR(INDEX(Cost_Components!$R$2:$R$29,MATCH(E614,Cost_Components!$A$2:$A$29,0)),"")</f>
        <v>1</v>
      </c>
      <c r="U614" s="26">
        <f>IFERROR(INDEX(Cost_Components!$Q$2:$Q$29,MATCH(E614,Cost_Components!$A$2:$A$29,0)),"")</f>
        <v>2023</v>
      </c>
      <c r="V614" s="30">
        <f>1/(1+Calculation_Assumptions!$B$5)^(B614-Calculation_Assumptions!$B$2)</f>
        <v>0.66111780581861923</v>
      </c>
      <c r="W614" s="23">
        <f t="shared" si="96"/>
        <v>19429182.380097337</v>
      </c>
      <c r="X614" s="23">
        <f t="shared" si="97"/>
        <v>37245610.19900468</v>
      </c>
      <c r="Y614" s="23">
        <f t="shared" si="98"/>
        <v>17816427.818907343</v>
      </c>
      <c r="Z614" s="17">
        <f>IFERROR(INDEX(Cost_Components!$T$2:$T$29,MATCH(E614,Cost_Components!$A$2:$A$29,0)),"")</f>
        <v>0.8</v>
      </c>
      <c r="AA614" s="26">
        <f>IFERROR(INDEX(Cost_Components!$U$2:$U$29,MATCH(E614,Cost_Components!$A$2:$A$29,0)),"")</f>
        <v>2025</v>
      </c>
      <c r="AB614" s="26">
        <f>IFERROR(INDEX(Cost_Components!$V$2:$V$29,MATCH(E614,Cost_Components!$A$2:$A$29,0)),"")</f>
        <v>2050</v>
      </c>
      <c r="AC614" s="26">
        <f>IFERROR(INDEX(Cost_Components!$M$2:$M$29,MATCH(E614,Cost_Components!$A$2:$A$29,0)),"")</f>
        <v>30</v>
      </c>
      <c r="AD614" s="26">
        <f>IFERROR(INDEX(Cost_Components!$N$2:$N$29,MATCH(E614,Cost_Components!$A$2:$A$29,0)),"")</f>
        <v>95</v>
      </c>
      <c r="AE614" s="16" t="str">
        <f>IFERROR(INDEX(Cost_Components!$O$2:$O$29,MATCH(E614,Cost_Components!$A$2:$A$29,0)),"")</f>
        <v>Both</v>
      </c>
      <c r="AF614" s="11">
        <v>2927262.3504200298</v>
      </c>
      <c r="AG614" s="11">
        <v>2919501.31458236</v>
      </c>
      <c r="AH614" s="23">
        <f t="shared" si="99"/>
        <v>1</v>
      </c>
    </row>
    <row r="615" spans="1:34" hidden="1">
      <c r="A615" t="s">
        <v>262</v>
      </c>
      <c r="B615" s="20">
        <v>2040</v>
      </c>
      <c r="C615" t="s">
        <v>262</v>
      </c>
      <c r="D615" t="s">
        <v>226</v>
      </c>
      <c r="E615" s="22" t="s">
        <v>361</v>
      </c>
      <c r="F615" s="22" t="s">
        <v>362</v>
      </c>
      <c r="G615" s="22" t="s">
        <v>266</v>
      </c>
      <c r="H615" s="22" t="s">
        <v>237</v>
      </c>
      <c r="I615" s="22" t="s">
        <v>309</v>
      </c>
      <c r="J615" s="17">
        <f>IFERROR(INDEX(Cost_Components!$K$2:$K$29,MATCH(E615,Cost_Components!$A$2:$A$29,0)),"")</f>
        <v>0.5</v>
      </c>
      <c r="K615" s="17">
        <f t="shared" si="90"/>
        <v>0.61153846153846159</v>
      </c>
      <c r="L615" s="17">
        <f>IFERROR(INDEX(Cost_Components!$S$2:$S$29,MATCH(E615,Cost_Components!$A$2:$A$29,0)),"")</f>
        <v>0.31</v>
      </c>
      <c r="M615" s="28">
        <f>IFERROR(INDEX(Cost_Components!$L$2:$L$29,MATCH(E615,Cost_Components!$A$2:$A$29,0)),"")</f>
        <v>1</v>
      </c>
      <c r="N615" s="29">
        <f>IFERROR(INDEX(Cost_Components!$P$2:$P$29,MATCH(E615,Cost_Components!$A$2:$A$29,0)),"")</f>
        <v>64.94344126</v>
      </c>
      <c r="O615" s="23">
        <f t="shared" si="91"/>
        <v>1480019.8727162699</v>
      </c>
      <c r="P615" s="23">
        <f t="shared" si="92"/>
        <v>1475746.146785805</v>
      </c>
      <c r="Q615" s="23">
        <f t="shared" si="93"/>
        <v>29710410.291521132</v>
      </c>
      <c r="R615" s="23">
        <f t="shared" si="94"/>
        <v>58779599.242744997</v>
      </c>
      <c r="S615" s="23">
        <f t="shared" si="95"/>
        <v>29069188.951223865</v>
      </c>
      <c r="T615" s="16">
        <f>IFERROR(INDEX(Cost_Components!$R$2:$R$29,MATCH(E615,Cost_Components!$A$2:$A$29,0)),"")</f>
        <v>1</v>
      </c>
      <c r="U615" s="26">
        <f>IFERROR(INDEX(Cost_Components!$Q$2:$Q$29,MATCH(E615,Cost_Components!$A$2:$A$29,0)),"")</f>
        <v>2023</v>
      </c>
      <c r="V615" s="30">
        <f>1/(1+Calculation_Assumptions!$B$5)^(B615-Calculation_Assumptions!$B$2)</f>
        <v>0.64186194739671765</v>
      </c>
      <c r="W615" s="23">
        <f t="shared" si="96"/>
        <v>19069981.807671234</v>
      </c>
      <c r="X615" s="23">
        <f t="shared" si="97"/>
        <v>37728388.037146933</v>
      </c>
      <c r="Y615" s="23">
        <f t="shared" si="98"/>
        <v>18658406.229475699</v>
      </c>
      <c r="Z615" s="17">
        <f>IFERROR(INDEX(Cost_Components!$T$2:$T$29,MATCH(E615,Cost_Components!$A$2:$A$29,0)),"")</f>
        <v>0.8</v>
      </c>
      <c r="AA615" s="26">
        <f>IFERROR(INDEX(Cost_Components!$U$2:$U$29,MATCH(E615,Cost_Components!$A$2:$A$29,0)),"")</f>
        <v>2025</v>
      </c>
      <c r="AB615" s="26">
        <f>IFERROR(INDEX(Cost_Components!$V$2:$V$29,MATCH(E615,Cost_Components!$A$2:$A$29,0)),"")</f>
        <v>2050</v>
      </c>
      <c r="AC615" s="26">
        <f>IFERROR(INDEX(Cost_Components!$M$2:$M$29,MATCH(E615,Cost_Components!$A$2:$A$29,0)),"")</f>
        <v>30</v>
      </c>
      <c r="AD615" s="26">
        <f>IFERROR(INDEX(Cost_Components!$N$2:$N$29,MATCH(E615,Cost_Components!$A$2:$A$29,0)),"")</f>
        <v>95</v>
      </c>
      <c r="AE615" s="16" t="str">
        <f>IFERROR(INDEX(Cost_Components!$O$2:$O$29,MATCH(E615,Cost_Components!$A$2:$A$29,0)),"")</f>
        <v>Both</v>
      </c>
      <c r="AF615" s="11">
        <v>2960039.7454325398</v>
      </c>
      <c r="AG615" s="11">
        <v>2951492.29357161</v>
      </c>
      <c r="AH615" s="23">
        <f t="shared" si="99"/>
        <v>1</v>
      </c>
    </row>
    <row r="616" spans="1:34" hidden="1">
      <c r="A616" t="s">
        <v>262</v>
      </c>
      <c r="B616" s="20">
        <v>2041</v>
      </c>
      <c r="C616" t="s">
        <v>262</v>
      </c>
      <c r="D616" t="s">
        <v>226</v>
      </c>
      <c r="E616" s="22" t="s">
        <v>361</v>
      </c>
      <c r="F616" s="22" t="s">
        <v>362</v>
      </c>
      <c r="G616" s="22" t="s">
        <v>266</v>
      </c>
      <c r="H616" s="22" t="s">
        <v>237</v>
      </c>
      <c r="I616" s="22" t="s">
        <v>309</v>
      </c>
      <c r="J616" s="17">
        <f>IFERROR(INDEX(Cost_Components!$K$2:$K$29,MATCH(E616,Cost_Components!$A$2:$A$29,0)),"")</f>
        <v>0.5</v>
      </c>
      <c r="K616" s="17">
        <f t="shared" si="90"/>
        <v>0.63038461538461543</v>
      </c>
      <c r="L616" s="17">
        <f>IFERROR(INDEX(Cost_Components!$S$2:$S$29,MATCH(E616,Cost_Components!$A$2:$A$29,0)),"")</f>
        <v>0.31</v>
      </c>
      <c r="M616" s="28">
        <f>IFERROR(INDEX(Cost_Components!$L$2:$L$29,MATCH(E616,Cost_Components!$A$2:$A$29,0)),"")</f>
        <v>1</v>
      </c>
      <c r="N616" s="29">
        <f>IFERROR(INDEX(Cost_Components!$P$2:$P$29,MATCH(E616,Cost_Components!$A$2:$A$29,0)),"")</f>
        <v>64.94344126</v>
      </c>
      <c r="O616" s="23">
        <f t="shared" si="91"/>
        <v>1497911.7285121849</v>
      </c>
      <c r="P616" s="23">
        <f t="shared" si="92"/>
        <v>1493234.401379745</v>
      </c>
      <c r="Q616" s="23">
        <f t="shared" si="93"/>
        <v>30062491.996359188</v>
      </c>
      <c r="R616" s="23">
        <f t="shared" si="94"/>
        <v>61323526.891173996</v>
      </c>
      <c r="S616" s="23">
        <f t="shared" si="95"/>
        <v>31261034.894814808</v>
      </c>
      <c r="T616" s="16">
        <f>IFERROR(INDEX(Cost_Components!$R$2:$R$29,MATCH(E616,Cost_Components!$A$2:$A$29,0)),"")</f>
        <v>1</v>
      </c>
      <c r="U616" s="26">
        <f>IFERROR(INDEX(Cost_Components!$Q$2:$Q$29,MATCH(E616,Cost_Components!$A$2:$A$29,0)),"")</f>
        <v>2023</v>
      </c>
      <c r="V616" s="30">
        <f>1/(1+Calculation_Assumptions!$B$5)^(B616-Calculation_Assumptions!$B$2)</f>
        <v>0.62316693922011435</v>
      </c>
      <c r="W616" s="23">
        <f t="shared" si="96"/>
        <v>18733951.122700341</v>
      </c>
      <c r="X616" s="23">
        <f t="shared" si="97"/>
        <v>38214794.554955274</v>
      </c>
      <c r="Y616" s="23">
        <f t="shared" si="98"/>
        <v>19480843.432254933</v>
      </c>
      <c r="Z616" s="17">
        <f>IFERROR(INDEX(Cost_Components!$T$2:$T$29,MATCH(E616,Cost_Components!$A$2:$A$29,0)),"")</f>
        <v>0.8</v>
      </c>
      <c r="AA616" s="26">
        <f>IFERROR(INDEX(Cost_Components!$U$2:$U$29,MATCH(E616,Cost_Components!$A$2:$A$29,0)),"")</f>
        <v>2025</v>
      </c>
      <c r="AB616" s="26">
        <f>IFERROR(INDEX(Cost_Components!$V$2:$V$29,MATCH(E616,Cost_Components!$A$2:$A$29,0)),"")</f>
        <v>2050</v>
      </c>
      <c r="AC616" s="26">
        <f>IFERROR(INDEX(Cost_Components!$M$2:$M$29,MATCH(E616,Cost_Components!$A$2:$A$29,0)),"")</f>
        <v>30</v>
      </c>
      <c r="AD616" s="26">
        <f>IFERROR(INDEX(Cost_Components!$N$2:$N$29,MATCH(E616,Cost_Components!$A$2:$A$29,0)),"")</f>
        <v>95</v>
      </c>
      <c r="AE616" s="16" t="str">
        <f>IFERROR(INDEX(Cost_Components!$O$2:$O$29,MATCH(E616,Cost_Components!$A$2:$A$29,0)),"")</f>
        <v>Both</v>
      </c>
      <c r="AF616" s="11">
        <v>2995823.4570243699</v>
      </c>
      <c r="AG616" s="11">
        <v>2986468.80275949</v>
      </c>
      <c r="AH616" s="23">
        <f t="shared" si="99"/>
        <v>1</v>
      </c>
    </row>
    <row r="617" spans="1:34" hidden="1">
      <c r="A617" t="s">
        <v>262</v>
      </c>
      <c r="B617" s="20">
        <v>2042</v>
      </c>
      <c r="C617" t="s">
        <v>262</v>
      </c>
      <c r="D617" t="s">
        <v>226</v>
      </c>
      <c r="E617" s="22" t="s">
        <v>361</v>
      </c>
      <c r="F617" s="22" t="s">
        <v>362</v>
      </c>
      <c r="G617" s="22" t="s">
        <v>266</v>
      </c>
      <c r="H617" s="22" t="s">
        <v>237</v>
      </c>
      <c r="I617" s="22" t="s">
        <v>309</v>
      </c>
      <c r="J617" s="17">
        <f>IFERROR(INDEX(Cost_Components!$K$2:$K$29,MATCH(E617,Cost_Components!$A$2:$A$29,0)),"")</f>
        <v>0.5</v>
      </c>
      <c r="K617" s="17">
        <f t="shared" si="90"/>
        <v>0.64923076923076928</v>
      </c>
      <c r="L617" s="17">
        <f>IFERROR(INDEX(Cost_Components!$S$2:$S$29,MATCH(E617,Cost_Components!$A$2:$A$29,0)),"")</f>
        <v>0.31</v>
      </c>
      <c r="M617" s="28">
        <f>IFERROR(INDEX(Cost_Components!$L$2:$L$29,MATCH(E617,Cost_Components!$A$2:$A$29,0)),"")</f>
        <v>1</v>
      </c>
      <c r="N617" s="29">
        <f>IFERROR(INDEX(Cost_Components!$P$2:$P$29,MATCH(E617,Cost_Components!$A$2:$A$29,0)),"")</f>
        <v>64.94344126</v>
      </c>
      <c r="O617" s="23">
        <f t="shared" si="91"/>
        <v>1517116.8030787499</v>
      </c>
      <c r="P617" s="23">
        <f t="shared" si="92"/>
        <v>1512025.231774295</v>
      </c>
      <c r="Q617" s="23">
        <f t="shared" si="93"/>
        <v>30440797.765245263</v>
      </c>
      <c r="R617" s="23">
        <f t="shared" si="94"/>
        <v>63966621.055074155</v>
      </c>
      <c r="S617" s="23">
        <f t="shared" si="95"/>
        <v>33525823.289828893</v>
      </c>
      <c r="T617" s="16">
        <f>IFERROR(INDEX(Cost_Components!$R$2:$R$29,MATCH(E617,Cost_Components!$A$2:$A$29,0)),"")</f>
        <v>1</v>
      </c>
      <c r="U617" s="26">
        <f>IFERROR(INDEX(Cost_Components!$Q$2:$Q$29,MATCH(E617,Cost_Components!$A$2:$A$29,0)),"")</f>
        <v>2023</v>
      </c>
      <c r="V617" s="30">
        <f>1/(1+Calculation_Assumptions!$B$5)^(B617-Calculation_Assumptions!$B$2)</f>
        <v>0.60501644584477121</v>
      </c>
      <c r="W617" s="23">
        <f t="shared" si="96"/>
        <v>18417183.272608142</v>
      </c>
      <c r="X617" s="23">
        <f t="shared" si="97"/>
        <v>38700857.723440275</v>
      </c>
      <c r="Y617" s="23">
        <f t="shared" si="98"/>
        <v>20283674.450832132</v>
      </c>
      <c r="Z617" s="17">
        <f>IFERROR(INDEX(Cost_Components!$T$2:$T$29,MATCH(E617,Cost_Components!$A$2:$A$29,0)),"")</f>
        <v>0.8</v>
      </c>
      <c r="AA617" s="26">
        <f>IFERROR(INDEX(Cost_Components!$U$2:$U$29,MATCH(E617,Cost_Components!$A$2:$A$29,0)),"")</f>
        <v>2025</v>
      </c>
      <c r="AB617" s="26">
        <f>IFERROR(INDEX(Cost_Components!$V$2:$V$29,MATCH(E617,Cost_Components!$A$2:$A$29,0)),"")</f>
        <v>2050</v>
      </c>
      <c r="AC617" s="26">
        <f>IFERROR(INDEX(Cost_Components!$M$2:$M$29,MATCH(E617,Cost_Components!$A$2:$A$29,0)),"")</f>
        <v>30</v>
      </c>
      <c r="AD617" s="26">
        <f>IFERROR(INDEX(Cost_Components!$N$2:$N$29,MATCH(E617,Cost_Components!$A$2:$A$29,0)),"")</f>
        <v>95</v>
      </c>
      <c r="AE617" s="16" t="str">
        <f>IFERROR(INDEX(Cost_Components!$O$2:$O$29,MATCH(E617,Cost_Components!$A$2:$A$29,0)),"")</f>
        <v>Both</v>
      </c>
      <c r="AF617" s="11">
        <v>3034233.6061574998</v>
      </c>
      <c r="AG617" s="11">
        <v>3024050.46354859</v>
      </c>
      <c r="AH617" s="23">
        <f t="shared" si="99"/>
        <v>1</v>
      </c>
    </row>
    <row r="618" spans="1:34" hidden="1">
      <c r="A618" t="s">
        <v>262</v>
      </c>
      <c r="B618" s="20">
        <v>2043</v>
      </c>
      <c r="C618" t="s">
        <v>262</v>
      </c>
      <c r="D618" t="s">
        <v>226</v>
      </c>
      <c r="E618" s="22" t="s">
        <v>361</v>
      </c>
      <c r="F618" s="22" t="s">
        <v>362</v>
      </c>
      <c r="G618" s="22" t="s">
        <v>266</v>
      </c>
      <c r="H618" s="22" t="s">
        <v>237</v>
      </c>
      <c r="I618" s="22" t="s">
        <v>309</v>
      </c>
      <c r="J618" s="17">
        <f>IFERROR(INDEX(Cost_Components!$K$2:$K$29,MATCH(E618,Cost_Components!$A$2:$A$29,0)),"")</f>
        <v>0.5</v>
      </c>
      <c r="K618" s="17">
        <f t="shared" si="90"/>
        <v>0.66807692307692301</v>
      </c>
      <c r="L618" s="17">
        <f>IFERROR(INDEX(Cost_Components!$S$2:$S$29,MATCH(E618,Cost_Components!$A$2:$A$29,0)),"")</f>
        <v>0.31</v>
      </c>
      <c r="M618" s="28">
        <f>IFERROR(INDEX(Cost_Components!$L$2:$L$29,MATCH(E618,Cost_Components!$A$2:$A$29,0)),"")</f>
        <v>1</v>
      </c>
      <c r="N618" s="29">
        <f>IFERROR(INDEX(Cost_Components!$P$2:$P$29,MATCH(E618,Cost_Components!$A$2:$A$29,0)),"")</f>
        <v>64.94344126</v>
      </c>
      <c r="O618" s="23">
        <f t="shared" si="91"/>
        <v>1537327.741296995</v>
      </c>
      <c r="P618" s="23">
        <f t="shared" si="92"/>
        <v>1531811.0654631001</v>
      </c>
      <c r="Q618" s="23">
        <f t="shared" si="93"/>
        <v>30839135.404909465</v>
      </c>
      <c r="R618" s="23">
        <f t="shared" si="94"/>
        <v>66700368.331642881</v>
      </c>
      <c r="S618" s="23">
        <f t="shared" si="95"/>
        <v>35861232.926733419</v>
      </c>
      <c r="T618" s="16">
        <f>IFERROR(INDEX(Cost_Components!$R$2:$R$29,MATCH(E618,Cost_Components!$A$2:$A$29,0)),"")</f>
        <v>1</v>
      </c>
      <c r="U618" s="26">
        <f>IFERROR(INDEX(Cost_Components!$Q$2:$Q$29,MATCH(E618,Cost_Components!$A$2:$A$29,0)),"")</f>
        <v>2023</v>
      </c>
      <c r="V618" s="30">
        <f>1/(1+Calculation_Assumptions!$B$5)^(B618-Calculation_Assumptions!$B$2)</f>
        <v>0.5873946076162827</v>
      </c>
      <c r="W618" s="23">
        <f t="shared" si="96"/>
        <v>18114741.840392206</v>
      </c>
      <c r="X618" s="23">
        <f t="shared" si="97"/>
        <v>39179436.684026897</v>
      </c>
      <c r="Y618" s="23">
        <f t="shared" si="98"/>
        <v>21064694.843634695</v>
      </c>
      <c r="Z618" s="17">
        <f>IFERROR(INDEX(Cost_Components!$T$2:$T$29,MATCH(E618,Cost_Components!$A$2:$A$29,0)),"")</f>
        <v>0.8</v>
      </c>
      <c r="AA618" s="26">
        <f>IFERROR(INDEX(Cost_Components!$U$2:$U$29,MATCH(E618,Cost_Components!$A$2:$A$29,0)),"")</f>
        <v>2025</v>
      </c>
      <c r="AB618" s="26">
        <f>IFERROR(INDEX(Cost_Components!$V$2:$V$29,MATCH(E618,Cost_Components!$A$2:$A$29,0)),"")</f>
        <v>2050</v>
      </c>
      <c r="AC618" s="26">
        <f>IFERROR(INDEX(Cost_Components!$M$2:$M$29,MATCH(E618,Cost_Components!$A$2:$A$29,0)),"")</f>
        <v>30</v>
      </c>
      <c r="AD618" s="26">
        <f>IFERROR(INDEX(Cost_Components!$N$2:$N$29,MATCH(E618,Cost_Components!$A$2:$A$29,0)),"")</f>
        <v>95</v>
      </c>
      <c r="AE618" s="16" t="str">
        <f>IFERROR(INDEX(Cost_Components!$O$2:$O$29,MATCH(E618,Cost_Components!$A$2:$A$29,0)),"")</f>
        <v>Both</v>
      </c>
      <c r="AF618" s="11">
        <v>3074655.4825939899</v>
      </c>
      <c r="AG618" s="11">
        <v>3063622.1309262002</v>
      </c>
      <c r="AH618" s="23">
        <f t="shared" si="99"/>
        <v>1</v>
      </c>
    </row>
    <row r="619" spans="1:34" hidden="1">
      <c r="A619" t="s">
        <v>262</v>
      </c>
      <c r="B619" s="20">
        <v>2044</v>
      </c>
      <c r="C619" t="s">
        <v>262</v>
      </c>
      <c r="D619" t="s">
        <v>226</v>
      </c>
      <c r="E619" s="22" t="s">
        <v>361</v>
      </c>
      <c r="F619" s="22" t="s">
        <v>362</v>
      </c>
      <c r="G619" s="22" t="s">
        <v>266</v>
      </c>
      <c r="H619" s="22" t="s">
        <v>237</v>
      </c>
      <c r="I619" s="22" t="s">
        <v>309</v>
      </c>
      <c r="J619" s="17">
        <f>IFERROR(INDEX(Cost_Components!$K$2:$K$29,MATCH(E619,Cost_Components!$A$2:$A$29,0)),"")</f>
        <v>0.5</v>
      </c>
      <c r="K619" s="17">
        <f t="shared" si="90"/>
        <v>0.68692307692307697</v>
      </c>
      <c r="L619" s="17">
        <f>IFERROR(INDEX(Cost_Components!$S$2:$S$29,MATCH(E619,Cost_Components!$A$2:$A$29,0)),"")</f>
        <v>0.31</v>
      </c>
      <c r="M619" s="28">
        <f>IFERROR(INDEX(Cost_Components!$L$2:$L$29,MATCH(E619,Cost_Components!$A$2:$A$29,0)),"")</f>
        <v>1</v>
      </c>
      <c r="N619" s="29">
        <f>IFERROR(INDEX(Cost_Components!$P$2:$P$29,MATCH(E619,Cost_Components!$A$2:$A$29,0)),"")</f>
        <v>64.94344126</v>
      </c>
      <c r="O619" s="23">
        <f t="shared" si="91"/>
        <v>1558329.4865582101</v>
      </c>
      <c r="P619" s="23">
        <f t="shared" si="92"/>
        <v>1552376.3928523851</v>
      </c>
      <c r="Q619" s="23">
        <f t="shared" si="93"/>
        <v>31253166.175612062</v>
      </c>
      <c r="R619" s="23">
        <f t="shared" si="94"/>
        <v>69518868.130999267</v>
      </c>
      <c r="S619" s="23">
        <f t="shared" si="95"/>
        <v>38265701.955387205</v>
      </c>
      <c r="T619" s="16">
        <f>IFERROR(INDEX(Cost_Components!$R$2:$R$29,MATCH(E619,Cost_Components!$A$2:$A$29,0)),"")</f>
        <v>1</v>
      </c>
      <c r="U619" s="26">
        <f>IFERROR(INDEX(Cost_Components!$Q$2:$Q$29,MATCH(E619,Cost_Components!$A$2:$A$29,0)),"")</f>
        <v>2023</v>
      </c>
      <c r="V619" s="30">
        <f>1/(1+Calculation_Assumptions!$B$5)^(B619-Calculation_Assumptions!$B$2)</f>
        <v>0.57028602681192497</v>
      </c>
      <c r="W619" s="23">
        <f t="shared" si="96"/>
        <v>17823243.963582646</v>
      </c>
      <c r="X619" s="23">
        <f t="shared" si="97"/>
        <v>39645639.094889723</v>
      </c>
      <c r="Y619" s="23">
        <f t="shared" si="98"/>
        <v>21822395.131307077</v>
      </c>
      <c r="Z619" s="17">
        <f>IFERROR(INDEX(Cost_Components!$T$2:$T$29,MATCH(E619,Cost_Components!$A$2:$A$29,0)),"")</f>
        <v>0.8</v>
      </c>
      <c r="AA619" s="26">
        <f>IFERROR(INDEX(Cost_Components!$U$2:$U$29,MATCH(E619,Cost_Components!$A$2:$A$29,0)),"")</f>
        <v>2025</v>
      </c>
      <c r="AB619" s="26">
        <f>IFERROR(INDEX(Cost_Components!$V$2:$V$29,MATCH(E619,Cost_Components!$A$2:$A$29,0)),"")</f>
        <v>2050</v>
      </c>
      <c r="AC619" s="26">
        <f>IFERROR(INDEX(Cost_Components!$M$2:$M$29,MATCH(E619,Cost_Components!$A$2:$A$29,0)),"")</f>
        <v>30</v>
      </c>
      <c r="AD619" s="26">
        <f>IFERROR(INDEX(Cost_Components!$N$2:$N$29,MATCH(E619,Cost_Components!$A$2:$A$29,0)),"")</f>
        <v>95</v>
      </c>
      <c r="AE619" s="16" t="str">
        <f>IFERROR(INDEX(Cost_Components!$O$2:$O$29,MATCH(E619,Cost_Components!$A$2:$A$29,0)),"")</f>
        <v>Both</v>
      </c>
      <c r="AF619" s="11">
        <v>3116658.9731164202</v>
      </c>
      <c r="AG619" s="11">
        <v>3104752.7857047701</v>
      </c>
      <c r="AH619" s="23">
        <f t="shared" si="99"/>
        <v>1</v>
      </c>
    </row>
    <row r="620" spans="1:34" hidden="1">
      <c r="A620" t="s">
        <v>262</v>
      </c>
      <c r="B620" s="20">
        <v>2045</v>
      </c>
      <c r="C620" t="s">
        <v>262</v>
      </c>
      <c r="D620" t="s">
        <v>226</v>
      </c>
      <c r="E620" s="22" t="s">
        <v>361</v>
      </c>
      <c r="F620" s="22" t="s">
        <v>362</v>
      </c>
      <c r="G620" s="22" t="s">
        <v>266</v>
      </c>
      <c r="H620" s="22" t="s">
        <v>237</v>
      </c>
      <c r="I620" s="22" t="s">
        <v>309</v>
      </c>
      <c r="J620" s="17">
        <f>IFERROR(INDEX(Cost_Components!$K$2:$K$29,MATCH(E620,Cost_Components!$A$2:$A$29,0)),"")</f>
        <v>0.5</v>
      </c>
      <c r="K620" s="17">
        <f t="shared" si="90"/>
        <v>0.70576923076923082</v>
      </c>
      <c r="L620" s="17">
        <f>IFERROR(INDEX(Cost_Components!$S$2:$S$29,MATCH(E620,Cost_Components!$A$2:$A$29,0)),"")</f>
        <v>0.31</v>
      </c>
      <c r="M620" s="28">
        <f>IFERROR(INDEX(Cost_Components!$L$2:$L$29,MATCH(E620,Cost_Components!$A$2:$A$29,0)),"")</f>
        <v>1</v>
      </c>
      <c r="N620" s="29">
        <f>IFERROR(INDEX(Cost_Components!$P$2:$P$29,MATCH(E620,Cost_Components!$A$2:$A$29,0)),"")</f>
        <v>64.94344126</v>
      </c>
      <c r="O620" s="23">
        <f t="shared" si="91"/>
        <v>1579908.8274042499</v>
      </c>
      <c r="P620" s="23">
        <f t="shared" si="92"/>
        <v>1573507.433873215</v>
      </c>
      <c r="Q620" s="23">
        <f t="shared" si="93"/>
        <v>31678586.157214727</v>
      </c>
      <c r="R620" s="23">
        <f t="shared" si="94"/>
        <v>72415251.57543616</v>
      </c>
      <c r="S620" s="23">
        <f t="shared" si="95"/>
        <v>40736665.418221429</v>
      </c>
      <c r="T620" s="16">
        <f>IFERROR(INDEX(Cost_Components!$R$2:$R$29,MATCH(E620,Cost_Components!$A$2:$A$29,0)),"")</f>
        <v>1</v>
      </c>
      <c r="U620" s="26">
        <f>IFERROR(INDEX(Cost_Components!$Q$2:$Q$29,MATCH(E620,Cost_Components!$A$2:$A$29,0)),"")</f>
        <v>2023</v>
      </c>
      <c r="V620" s="30">
        <f>1/(1+Calculation_Assumptions!$B$5)^(B620-Calculation_Assumptions!$B$2)</f>
        <v>0.55367575418633497</v>
      </c>
      <c r="W620" s="23">
        <f t="shared" si="96"/>
        <v>17539665.082152653</v>
      </c>
      <c r="X620" s="23">
        <f t="shared" si="97"/>
        <v>40094569.030622795</v>
      </c>
      <c r="Y620" s="23">
        <f t="shared" si="98"/>
        <v>22554903.948470142</v>
      </c>
      <c r="Z620" s="17">
        <f>IFERROR(INDEX(Cost_Components!$T$2:$T$29,MATCH(E620,Cost_Components!$A$2:$A$29,0)),"")</f>
        <v>0.8</v>
      </c>
      <c r="AA620" s="26">
        <f>IFERROR(INDEX(Cost_Components!$U$2:$U$29,MATCH(E620,Cost_Components!$A$2:$A$29,0)),"")</f>
        <v>2025</v>
      </c>
      <c r="AB620" s="26">
        <f>IFERROR(INDEX(Cost_Components!$V$2:$V$29,MATCH(E620,Cost_Components!$A$2:$A$29,0)),"")</f>
        <v>2050</v>
      </c>
      <c r="AC620" s="26">
        <f>IFERROR(INDEX(Cost_Components!$M$2:$M$29,MATCH(E620,Cost_Components!$A$2:$A$29,0)),"")</f>
        <v>30</v>
      </c>
      <c r="AD620" s="26">
        <f>IFERROR(INDEX(Cost_Components!$N$2:$N$29,MATCH(E620,Cost_Components!$A$2:$A$29,0)),"")</f>
        <v>95</v>
      </c>
      <c r="AE620" s="16" t="str">
        <f>IFERROR(INDEX(Cost_Components!$O$2:$O$29,MATCH(E620,Cost_Components!$A$2:$A$29,0)),"")</f>
        <v>Both</v>
      </c>
      <c r="AF620" s="11">
        <v>3159817.6548084999</v>
      </c>
      <c r="AG620" s="11">
        <v>3147014.86774643</v>
      </c>
      <c r="AH620" s="23">
        <f t="shared" si="99"/>
        <v>1</v>
      </c>
    </row>
    <row r="621" spans="1:34" hidden="1">
      <c r="A621" t="s">
        <v>262</v>
      </c>
      <c r="B621" s="20">
        <v>2046</v>
      </c>
      <c r="C621" t="s">
        <v>262</v>
      </c>
      <c r="D621" t="s">
        <v>226</v>
      </c>
      <c r="E621" s="22" t="s">
        <v>361</v>
      </c>
      <c r="F621" s="22" t="s">
        <v>362</v>
      </c>
      <c r="G621" s="22" t="s">
        <v>266</v>
      </c>
      <c r="H621" s="22" t="s">
        <v>237</v>
      </c>
      <c r="I621" s="22" t="s">
        <v>309</v>
      </c>
      <c r="J621" s="17">
        <f>IFERROR(INDEX(Cost_Components!$K$2:$K$29,MATCH(E621,Cost_Components!$A$2:$A$29,0)),"")</f>
        <v>0.5</v>
      </c>
      <c r="K621" s="17">
        <f t="shared" si="90"/>
        <v>0.72461538461538466</v>
      </c>
      <c r="L621" s="17">
        <f>IFERROR(INDEX(Cost_Components!$S$2:$S$29,MATCH(E621,Cost_Components!$A$2:$A$29,0)),"")</f>
        <v>0.31</v>
      </c>
      <c r="M621" s="28">
        <f>IFERROR(INDEX(Cost_Components!$L$2:$L$29,MATCH(E621,Cost_Components!$A$2:$A$29,0)),"")</f>
        <v>1</v>
      </c>
      <c r="N621" s="29">
        <f>IFERROR(INDEX(Cost_Components!$P$2:$P$29,MATCH(E621,Cost_Components!$A$2:$A$29,0)),"")</f>
        <v>64.94344126</v>
      </c>
      <c r="O621" s="23">
        <f t="shared" si="91"/>
        <v>1601857.5393898401</v>
      </c>
      <c r="P621" s="23">
        <f t="shared" si="92"/>
        <v>1594995.93776326</v>
      </c>
      <c r="Q621" s="23">
        <f t="shared" si="93"/>
        <v>32111202.748160738</v>
      </c>
      <c r="R621" s="23">
        <f t="shared" si="94"/>
        <v>75381840.644084305</v>
      </c>
      <c r="S621" s="23">
        <f t="shared" si="95"/>
        <v>43270637.89592357</v>
      </c>
      <c r="T621" s="16">
        <f>IFERROR(INDEX(Cost_Components!$R$2:$R$29,MATCH(E621,Cost_Components!$A$2:$A$29,0)),"")</f>
        <v>1</v>
      </c>
      <c r="U621" s="26">
        <f>IFERROR(INDEX(Cost_Components!$Q$2:$Q$29,MATCH(E621,Cost_Components!$A$2:$A$29,0)),"")</f>
        <v>2023</v>
      </c>
      <c r="V621" s="30">
        <f>1/(1+Calculation_Assumptions!$B$5)^(B621-Calculation_Assumptions!$B$2)</f>
        <v>0.5375492759090631</v>
      </c>
      <c r="W621" s="23">
        <f t="shared" si="96"/>
        <v>17261353.785842922</v>
      </c>
      <c r="X621" s="23">
        <f t="shared" si="97"/>
        <v>40521453.854919903</v>
      </c>
      <c r="Y621" s="23">
        <f t="shared" si="98"/>
        <v>23260100.069076981</v>
      </c>
      <c r="Z621" s="17">
        <f>IFERROR(INDEX(Cost_Components!$T$2:$T$29,MATCH(E621,Cost_Components!$A$2:$A$29,0)),"")</f>
        <v>0.8</v>
      </c>
      <c r="AA621" s="26">
        <f>IFERROR(INDEX(Cost_Components!$U$2:$U$29,MATCH(E621,Cost_Components!$A$2:$A$29,0)),"")</f>
        <v>2025</v>
      </c>
      <c r="AB621" s="26">
        <f>IFERROR(INDEX(Cost_Components!$V$2:$V$29,MATCH(E621,Cost_Components!$A$2:$A$29,0)),"")</f>
        <v>2050</v>
      </c>
      <c r="AC621" s="26">
        <f>IFERROR(INDEX(Cost_Components!$M$2:$M$29,MATCH(E621,Cost_Components!$A$2:$A$29,0)),"")</f>
        <v>30</v>
      </c>
      <c r="AD621" s="26">
        <f>IFERROR(INDEX(Cost_Components!$N$2:$N$29,MATCH(E621,Cost_Components!$A$2:$A$29,0)),"")</f>
        <v>95</v>
      </c>
      <c r="AE621" s="16" t="str">
        <f>IFERROR(INDEX(Cost_Components!$O$2:$O$29,MATCH(E621,Cost_Components!$A$2:$A$29,0)),"")</f>
        <v>Both</v>
      </c>
      <c r="AF621" s="11">
        <v>3203715.0787796802</v>
      </c>
      <c r="AG621" s="11">
        <v>3189991.87552652</v>
      </c>
      <c r="AH621" s="23">
        <f t="shared" si="99"/>
        <v>1</v>
      </c>
    </row>
    <row r="622" spans="1:34" hidden="1">
      <c r="A622" t="s">
        <v>262</v>
      </c>
      <c r="B622" s="20">
        <v>2047</v>
      </c>
      <c r="C622" t="s">
        <v>262</v>
      </c>
      <c r="D622" t="s">
        <v>226</v>
      </c>
      <c r="E622" s="22" t="s">
        <v>361</v>
      </c>
      <c r="F622" s="22" t="s">
        <v>362</v>
      </c>
      <c r="G622" s="22" t="s">
        <v>266</v>
      </c>
      <c r="H622" s="22" t="s">
        <v>237</v>
      </c>
      <c r="I622" s="22" t="s">
        <v>309</v>
      </c>
      <c r="J622" s="17">
        <f>IFERROR(INDEX(Cost_Components!$K$2:$K$29,MATCH(E622,Cost_Components!$A$2:$A$29,0)),"")</f>
        <v>0.5</v>
      </c>
      <c r="K622" s="17">
        <f t="shared" si="90"/>
        <v>0.74346153846153851</v>
      </c>
      <c r="L622" s="17">
        <f>IFERROR(INDEX(Cost_Components!$S$2:$S$29,MATCH(E622,Cost_Components!$A$2:$A$29,0)),"")</f>
        <v>0.31</v>
      </c>
      <c r="M622" s="28">
        <f>IFERROR(INDEX(Cost_Components!$L$2:$L$29,MATCH(E622,Cost_Components!$A$2:$A$29,0)),"")</f>
        <v>1</v>
      </c>
      <c r="N622" s="29">
        <f>IFERROR(INDEX(Cost_Components!$P$2:$P$29,MATCH(E622,Cost_Components!$A$2:$A$29,0)),"")</f>
        <v>64.94344126</v>
      </c>
      <c r="O622" s="23">
        <f t="shared" si="91"/>
        <v>1623852.7175653151</v>
      </c>
      <c r="P622" s="23">
        <f t="shared" si="92"/>
        <v>1616519.4951220551</v>
      </c>
      <c r="Q622" s="23">
        <f t="shared" si="93"/>
        <v>32544525.051902253</v>
      </c>
      <c r="R622" s="23">
        <f t="shared" si="94"/>
        <v>78404400.790944815</v>
      </c>
      <c r="S622" s="23">
        <f t="shared" si="95"/>
        <v>45859875.739042565</v>
      </c>
      <c r="T622" s="16">
        <f>IFERROR(INDEX(Cost_Components!$R$2:$R$29,MATCH(E622,Cost_Components!$A$2:$A$29,0)),"")</f>
        <v>1</v>
      </c>
      <c r="U622" s="26">
        <f>IFERROR(INDEX(Cost_Components!$Q$2:$Q$29,MATCH(E622,Cost_Components!$A$2:$A$29,0)),"")</f>
        <v>2023</v>
      </c>
      <c r="V622" s="30">
        <f>1/(1+Calculation_Assumptions!$B$5)^(B622-Calculation_Assumptions!$B$2)</f>
        <v>0.52189250088258554</v>
      </c>
      <c r="W622" s="23">
        <f t="shared" si="96"/>
        <v>16984743.569373224</v>
      </c>
      <c r="X622" s="23">
        <f t="shared" si="97"/>
        <v>40918668.808986761</v>
      </c>
      <c r="Y622" s="23">
        <f t="shared" si="98"/>
        <v>23933925.239613537</v>
      </c>
      <c r="Z622" s="17">
        <f>IFERROR(INDEX(Cost_Components!$T$2:$T$29,MATCH(E622,Cost_Components!$A$2:$A$29,0)),"")</f>
        <v>0.8</v>
      </c>
      <c r="AA622" s="26">
        <f>IFERROR(INDEX(Cost_Components!$U$2:$U$29,MATCH(E622,Cost_Components!$A$2:$A$29,0)),"")</f>
        <v>2025</v>
      </c>
      <c r="AB622" s="26">
        <f>IFERROR(INDEX(Cost_Components!$V$2:$V$29,MATCH(E622,Cost_Components!$A$2:$A$29,0)),"")</f>
        <v>2050</v>
      </c>
      <c r="AC622" s="26">
        <f>IFERROR(INDEX(Cost_Components!$M$2:$M$29,MATCH(E622,Cost_Components!$A$2:$A$29,0)),"")</f>
        <v>30</v>
      </c>
      <c r="AD622" s="26">
        <f>IFERROR(INDEX(Cost_Components!$N$2:$N$29,MATCH(E622,Cost_Components!$A$2:$A$29,0)),"")</f>
        <v>95</v>
      </c>
      <c r="AE622" s="16" t="str">
        <f>IFERROR(INDEX(Cost_Components!$O$2:$O$29,MATCH(E622,Cost_Components!$A$2:$A$29,0)),"")</f>
        <v>Both</v>
      </c>
      <c r="AF622" s="11">
        <v>3247705.4351306302</v>
      </c>
      <c r="AG622" s="11">
        <v>3233038.9902441101</v>
      </c>
      <c r="AH622" s="23">
        <f t="shared" si="99"/>
        <v>1</v>
      </c>
    </row>
    <row r="623" spans="1:34" hidden="1">
      <c r="A623" t="s">
        <v>262</v>
      </c>
      <c r="B623" s="20">
        <v>2048</v>
      </c>
      <c r="C623" t="s">
        <v>262</v>
      </c>
      <c r="D623" t="s">
        <v>226</v>
      </c>
      <c r="E623" s="22" t="s">
        <v>361</v>
      </c>
      <c r="F623" s="22" t="s">
        <v>362</v>
      </c>
      <c r="G623" s="22" t="s">
        <v>266</v>
      </c>
      <c r="H623" s="22" t="s">
        <v>237</v>
      </c>
      <c r="I623" s="22" t="s">
        <v>309</v>
      </c>
      <c r="J623" s="17">
        <f>IFERROR(INDEX(Cost_Components!$K$2:$K$29,MATCH(E623,Cost_Components!$A$2:$A$29,0)),"")</f>
        <v>0.5</v>
      </c>
      <c r="K623" s="17">
        <f t="shared" si="90"/>
        <v>0.76230769230769235</v>
      </c>
      <c r="L623" s="17">
        <f>IFERROR(INDEX(Cost_Components!$S$2:$S$29,MATCH(E623,Cost_Components!$A$2:$A$29,0)),"")</f>
        <v>0.31</v>
      </c>
      <c r="M623" s="28">
        <f>IFERROR(INDEX(Cost_Components!$L$2:$L$29,MATCH(E623,Cost_Components!$A$2:$A$29,0)),"")</f>
        <v>1</v>
      </c>
      <c r="N623" s="29">
        <f>IFERROR(INDEX(Cost_Components!$P$2:$P$29,MATCH(E623,Cost_Components!$A$2:$A$29,0)),"")</f>
        <v>64.94344126</v>
      </c>
      <c r="O623" s="23">
        <f t="shared" si="91"/>
        <v>1646175.256659375</v>
      </c>
      <c r="P623" s="23">
        <f t="shared" si="92"/>
        <v>1638360.1676731149</v>
      </c>
      <c r="Q623" s="23">
        <f t="shared" si="93"/>
        <v>32984231.666720834</v>
      </c>
      <c r="R623" s="23">
        <f t="shared" si="94"/>
        <v>81497008.853663713</v>
      </c>
      <c r="S623" s="23">
        <f t="shared" si="95"/>
        <v>48512777.186942875</v>
      </c>
      <c r="T623" s="16">
        <f>IFERROR(INDEX(Cost_Components!$R$2:$R$29,MATCH(E623,Cost_Components!$A$2:$A$29,0)),"")</f>
        <v>1</v>
      </c>
      <c r="U623" s="26">
        <f>IFERROR(INDEX(Cost_Components!$Q$2:$Q$29,MATCH(E623,Cost_Components!$A$2:$A$29,0)),"")</f>
        <v>2023</v>
      </c>
      <c r="V623" s="30">
        <f>1/(1+Calculation_Assumptions!$B$5)^(B623-Calculation_Assumptions!$B$2)</f>
        <v>0.50669174842969467</v>
      </c>
      <c r="W623" s="23">
        <f t="shared" si="96"/>
        <v>16712838.013820881</v>
      </c>
      <c r="X623" s="23">
        <f t="shared" si="97"/>
        <v>41293861.907853171</v>
      </c>
      <c r="Y623" s="23">
        <f t="shared" si="98"/>
        <v>24581023.894032288</v>
      </c>
      <c r="Z623" s="17">
        <f>IFERROR(INDEX(Cost_Components!$T$2:$T$29,MATCH(E623,Cost_Components!$A$2:$A$29,0)),"")</f>
        <v>0.8</v>
      </c>
      <c r="AA623" s="26">
        <f>IFERROR(INDEX(Cost_Components!$U$2:$U$29,MATCH(E623,Cost_Components!$A$2:$A$29,0)),"")</f>
        <v>2025</v>
      </c>
      <c r="AB623" s="26">
        <f>IFERROR(INDEX(Cost_Components!$V$2:$V$29,MATCH(E623,Cost_Components!$A$2:$A$29,0)),"")</f>
        <v>2050</v>
      </c>
      <c r="AC623" s="26">
        <f>IFERROR(INDEX(Cost_Components!$M$2:$M$29,MATCH(E623,Cost_Components!$A$2:$A$29,0)),"")</f>
        <v>30</v>
      </c>
      <c r="AD623" s="26">
        <f>IFERROR(INDEX(Cost_Components!$N$2:$N$29,MATCH(E623,Cost_Components!$A$2:$A$29,0)),"")</f>
        <v>95</v>
      </c>
      <c r="AE623" s="16" t="str">
        <f>IFERROR(INDEX(Cost_Components!$O$2:$O$29,MATCH(E623,Cost_Components!$A$2:$A$29,0)),"")</f>
        <v>Both</v>
      </c>
      <c r="AF623" s="11">
        <v>3292350.5133187501</v>
      </c>
      <c r="AG623" s="11">
        <v>3276720.3353462298</v>
      </c>
      <c r="AH623" s="23">
        <f t="shared" si="99"/>
        <v>1</v>
      </c>
    </row>
    <row r="624" spans="1:34" hidden="1">
      <c r="A624" t="s">
        <v>262</v>
      </c>
      <c r="B624" s="20">
        <v>2049</v>
      </c>
      <c r="C624" t="s">
        <v>262</v>
      </c>
      <c r="D624" t="s">
        <v>226</v>
      </c>
      <c r="E624" s="22" t="s">
        <v>361</v>
      </c>
      <c r="F624" s="22" t="s">
        <v>362</v>
      </c>
      <c r="G624" s="22" t="s">
        <v>266</v>
      </c>
      <c r="H624" s="22" t="s">
        <v>237</v>
      </c>
      <c r="I624" s="22" t="s">
        <v>309</v>
      </c>
      <c r="J624" s="17">
        <f>IFERROR(INDEX(Cost_Components!$K$2:$K$29,MATCH(E624,Cost_Components!$A$2:$A$29,0)),"")</f>
        <v>0.5</v>
      </c>
      <c r="K624" s="17">
        <f t="shared" si="90"/>
        <v>0.7811538461538462</v>
      </c>
      <c r="L624" s="17">
        <f>IFERROR(INDEX(Cost_Components!$S$2:$S$29,MATCH(E624,Cost_Components!$A$2:$A$29,0)),"")</f>
        <v>0.31</v>
      </c>
      <c r="M624" s="28">
        <f>IFERROR(INDEX(Cost_Components!$L$2:$L$29,MATCH(E624,Cost_Components!$A$2:$A$29,0)),"")</f>
        <v>1</v>
      </c>
      <c r="N624" s="29">
        <f>IFERROR(INDEX(Cost_Components!$P$2:$P$29,MATCH(E624,Cost_Components!$A$2:$A$29,0)),"")</f>
        <v>64.94344126</v>
      </c>
      <c r="O624" s="23">
        <f t="shared" si="91"/>
        <v>1668692.240823505</v>
      </c>
      <c r="P624" s="23">
        <f t="shared" si="92"/>
        <v>1660385.3359528249</v>
      </c>
      <c r="Q624" s="23">
        <f t="shared" si="93"/>
        <v>33427652.63566947</v>
      </c>
      <c r="R624" s="23">
        <f t="shared" si="94"/>
        <v>84654123.906957403</v>
      </c>
      <c r="S624" s="23">
        <f t="shared" si="95"/>
        <v>51226471.271287933</v>
      </c>
      <c r="T624" s="16">
        <f>IFERROR(INDEX(Cost_Components!$R$2:$R$29,MATCH(E624,Cost_Components!$A$2:$A$29,0)),"")</f>
        <v>1</v>
      </c>
      <c r="U624" s="26">
        <f>IFERROR(INDEX(Cost_Components!$Q$2:$Q$29,MATCH(E624,Cost_Components!$A$2:$A$29,0)),"")</f>
        <v>2023</v>
      </c>
      <c r="V624" s="30">
        <f>1/(1+Calculation_Assumptions!$B$5)^(B624-Calculation_Assumptions!$B$2)</f>
        <v>0.49193373633950943</v>
      </c>
      <c r="W624" s="23">
        <f t="shared" si="96"/>
        <v>16444190.058124132</v>
      </c>
      <c r="X624" s="23">
        <f t="shared" si="97"/>
        <v>41644219.470097348</v>
      </c>
      <c r="Y624" s="23">
        <f t="shared" si="98"/>
        <v>25200029.411973212</v>
      </c>
      <c r="Z624" s="17">
        <f>IFERROR(INDEX(Cost_Components!$T$2:$T$29,MATCH(E624,Cost_Components!$A$2:$A$29,0)),"")</f>
        <v>0.8</v>
      </c>
      <c r="AA624" s="26">
        <f>IFERROR(INDEX(Cost_Components!$U$2:$U$29,MATCH(E624,Cost_Components!$A$2:$A$29,0)),"")</f>
        <v>2025</v>
      </c>
      <c r="AB624" s="26">
        <f>IFERROR(INDEX(Cost_Components!$V$2:$V$29,MATCH(E624,Cost_Components!$A$2:$A$29,0)),"")</f>
        <v>2050</v>
      </c>
      <c r="AC624" s="26">
        <f>IFERROR(INDEX(Cost_Components!$M$2:$M$29,MATCH(E624,Cost_Components!$A$2:$A$29,0)),"")</f>
        <v>30</v>
      </c>
      <c r="AD624" s="26">
        <f>IFERROR(INDEX(Cost_Components!$N$2:$N$29,MATCH(E624,Cost_Components!$A$2:$A$29,0)),"")</f>
        <v>95</v>
      </c>
      <c r="AE624" s="16" t="str">
        <f>IFERROR(INDEX(Cost_Components!$O$2:$O$29,MATCH(E624,Cost_Components!$A$2:$A$29,0)),"")</f>
        <v>Both</v>
      </c>
      <c r="AF624" s="11">
        <v>3337384.48164701</v>
      </c>
      <c r="AG624" s="11">
        <v>3320770.6719056498</v>
      </c>
      <c r="AH624" s="23">
        <f t="shared" si="99"/>
        <v>1</v>
      </c>
    </row>
    <row r="625" spans="1:34" hidden="1">
      <c r="A625" t="s">
        <v>262</v>
      </c>
      <c r="B625" s="20">
        <v>2050</v>
      </c>
      <c r="C625" t="s">
        <v>262</v>
      </c>
      <c r="D625" t="s">
        <v>226</v>
      </c>
      <c r="E625" s="22" t="s">
        <v>361</v>
      </c>
      <c r="F625" s="22" t="s">
        <v>362</v>
      </c>
      <c r="G625" s="22" t="s">
        <v>266</v>
      </c>
      <c r="H625" s="22" t="s">
        <v>237</v>
      </c>
      <c r="I625" s="22" t="s">
        <v>309</v>
      </c>
      <c r="J625" s="17">
        <f>IFERROR(INDEX(Cost_Components!$K$2:$K$29,MATCH(E625,Cost_Components!$A$2:$A$29,0)),"")</f>
        <v>0.5</v>
      </c>
      <c r="K625" s="17">
        <f t="shared" si="90"/>
        <v>0.8</v>
      </c>
      <c r="L625" s="17">
        <f>IFERROR(INDEX(Cost_Components!$S$2:$S$29,MATCH(E625,Cost_Components!$A$2:$A$29,0)),"")</f>
        <v>0.31</v>
      </c>
      <c r="M625" s="28">
        <f>IFERROR(INDEX(Cost_Components!$L$2:$L$29,MATCH(E625,Cost_Components!$A$2:$A$29,0)),"")</f>
        <v>1</v>
      </c>
      <c r="N625" s="29">
        <f>IFERROR(INDEX(Cost_Components!$P$2:$P$29,MATCH(E625,Cost_Components!$A$2:$A$29,0)),"")</f>
        <v>64.94344126</v>
      </c>
      <c r="O625" s="23">
        <f t="shared" si="91"/>
        <v>1691359.1528553199</v>
      </c>
      <c r="P625" s="23">
        <f t="shared" si="92"/>
        <v>1682550.74752918</v>
      </c>
      <c r="Q625" s="23">
        <f t="shared" si="93"/>
        <v>33873897.048130423</v>
      </c>
      <c r="R625" s="23">
        <f t="shared" si="94"/>
        <v>87874147.03441827</v>
      </c>
      <c r="S625" s="23">
        <f t="shared" si="95"/>
        <v>54000249.986287847</v>
      </c>
      <c r="T625" s="16">
        <f>IFERROR(INDEX(Cost_Components!$R$2:$R$29,MATCH(E625,Cost_Components!$A$2:$A$29,0)),"")</f>
        <v>1</v>
      </c>
      <c r="U625" s="26">
        <f>IFERROR(INDEX(Cost_Components!$Q$2:$Q$29,MATCH(E625,Cost_Components!$A$2:$A$29,0)),"")</f>
        <v>2023</v>
      </c>
      <c r="V625" s="30">
        <f>1/(1+Calculation_Assumptions!$B$5)^(B625-Calculation_Assumptions!$B$2)</f>
        <v>0.47760556926165965</v>
      </c>
      <c r="W625" s="23">
        <f t="shared" si="96"/>
        <v>16178361.882783182</v>
      </c>
      <c r="X625" s="23">
        <f t="shared" si="97"/>
        <v>41969182.017756119</v>
      </c>
      <c r="Y625" s="23">
        <f t="shared" si="98"/>
        <v>25790820.134972937</v>
      </c>
      <c r="Z625" s="17">
        <f>IFERROR(INDEX(Cost_Components!$T$2:$T$29,MATCH(E625,Cost_Components!$A$2:$A$29,0)),"")</f>
        <v>0.8</v>
      </c>
      <c r="AA625" s="26">
        <f>IFERROR(INDEX(Cost_Components!$U$2:$U$29,MATCH(E625,Cost_Components!$A$2:$A$29,0)),"")</f>
        <v>2025</v>
      </c>
      <c r="AB625" s="26">
        <f>IFERROR(INDEX(Cost_Components!$V$2:$V$29,MATCH(E625,Cost_Components!$A$2:$A$29,0)),"")</f>
        <v>2050</v>
      </c>
      <c r="AC625" s="26">
        <f>IFERROR(INDEX(Cost_Components!$M$2:$M$29,MATCH(E625,Cost_Components!$A$2:$A$29,0)),"")</f>
        <v>30</v>
      </c>
      <c r="AD625" s="26">
        <f>IFERROR(INDEX(Cost_Components!$N$2:$N$29,MATCH(E625,Cost_Components!$A$2:$A$29,0)),"")</f>
        <v>95</v>
      </c>
      <c r="AE625" s="16" t="str">
        <f>IFERROR(INDEX(Cost_Components!$O$2:$O$29,MATCH(E625,Cost_Components!$A$2:$A$29,0)),"")</f>
        <v>Both</v>
      </c>
      <c r="AF625" s="11">
        <v>3382718.3057106398</v>
      </c>
      <c r="AG625" s="11">
        <v>3365101.49505836</v>
      </c>
      <c r="AH625" s="23">
        <f t="shared" si="99"/>
        <v>1</v>
      </c>
    </row>
    <row r="626" spans="1:34" hidden="1">
      <c r="A626" t="s">
        <v>262</v>
      </c>
      <c r="B626" s="20">
        <v>2025</v>
      </c>
      <c r="C626" t="s">
        <v>262</v>
      </c>
      <c r="D626" t="s">
        <v>226</v>
      </c>
      <c r="E626" s="22" t="s">
        <v>363</v>
      </c>
      <c r="F626" s="22" t="s">
        <v>364</v>
      </c>
      <c r="G626" s="22" t="s">
        <v>266</v>
      </c>
      <c r="H626" s="22" t="s">
        <v>237</v>
      </c>
      <c r="I626" s="22" t="s">
        <v>309</v>
      </c>
      <c r="J626" s="17">
        <f>IFERROR(INDEX(Cost_Components!$K$2:$K$29,MATCH(E626,Cost_Components!$A$2:$A$29,0)),"")</f>
        <v>0.5</v>
      </c>
      <c r="K626" s="17">
        <f t="shared" si="90"/>
        <v>0.32884615384615384</v>
      </c>
      <c r="L626" s="17">
        <f>IFERROR(INDEX(Cost_Components!$S$2:$S$29,MATCH(E626,Cost_Components!$A$2:$A$29,0)),"")</f>
        <v>0.31</v>
      </c>
      <c r="M626" s="28">
        <f>IFERROR(INDEX(Cost_Components!$L$2:$L$29,MATCH(E626,Cost_Components!$A$2:$A$29,0)),"")</f>
        <v>1</v>
      </c>
      <c r="N626" s="29">
        <f>IFERROR(INDEX(Cost_Components!$P$2:$P$29,MATCH(E626,Cost_Components!$A$2:$A$29,0)),"")</f>
        <v>119.7214874</v>
      </c>
      <c r="O626" s="23">
        <f t="shared" si="91"/>
        <v>1572080.162794915</v>
      </c>
      <c r="P626" s="23">
        <f t="shared" si="92"/>
        <v>1572015.250996585</v>
      </c>
      <c r="Q626" s="23">
        <f t="shared" si="93"/>
        <v>58343241.260086596</v>
      </c>
      <c r="R626" s="23">
        <f t="shared" si="94"/>
        <v>61892718.449451685</v>
      </c>
      <c r="S626" s="23">
        <f t="shared" si="95"/>
        <v>3549477.1893650889</v>
      </c>
      <c r="T626" s="16">
        <f>IFERROR(INDEX(Cost_Components!$R$2:$R$29,MATCH(E626,Cost_Components!$A$2:$A$29,0)),"")</f>
        <v>1</v>
      </c>
      <c r="U626" s="26">
        <f>IFERROR(INDEX(Cost_Components!$Q$2:$Q$29,MATCH(E626,Cost_Components!$A$2:$A$29,0)),"")</f>
        <v>2023</v>
      </c>
      <c r="V626" s="30">
        <f>1/(1+Calculation_Assumptions!$B$5)^(B626-Calculation_Assumptions!$B$2)</f>
        <v>1</v>
      </c>
      <c r="W626" s="23">
        <f t="shared" si="96"/>
        <v>58343241.260086596</v>
      </c>
      <c r="X626" s="23">
        <f t="shared" si="97"/>
        <v>61892718.449451685</v>
      </c>
      <c r="Y626" s="23">
        <f t="shared" si="98"/>
        <v>3549477.1893650889</v>
      </c>
      <c r="Z626" s="17">
        <f>IFERROR(INDEX(Cost_Components!$T$2:$T$29,MATCH(E626,Cost_Components!$A$2:$A$29,0)),"")</f>
        <v>0.8</v>
      </c>
      <c r="AA626" s="26">
        <f>IFERROR(INDEX(Cost_Components!$U$2:$U$29,MATCH(E626,Cost_Components!$A$2:$A$29,0)),"")</f>
        <v>2025</v>
      </c>
      <c r="AB626" s="26">
        <f>IFERROR(INDEX(Cost_Components!$V$2:$V$29,MATCH(E626,Cost_Components!$A$2:$A$29,0)),"")</f>
        <v>2050</v>
      </c>
      <c r="AC626" s="26">
        <f>IFERROR(INDEX(Cost_Components!$M$2:$M$29,MATCH(E626,Cost_Components!$A$2:$A$29,0)),"")</f>
        <v>30</v>
      </c>
      <c r="AD626" s="26">
        <f>IFERROR(INDEX(Cost_Components!$N$2:$N$29,MATCH(E626,Cost_Components!$A$2:$A$29,0)),"")</f>
        <v>95</v>
      </c>
      <c r="AE626" s="16" t="str">
        <f>IFERROR(INDEX(Cost_Components!$O$2:$O$29,MATCH(E626,Cost_Components!$A$2:$A$29,0)),"")</f>
        <v>Both</v>
      </c>
      <c r="AF626" s="11">
        <v>3144160.3255898301</v>
      </c>
      <c r="AG626" s="11">
        <v>3144030.50199317</v>
      </c>
      <c r="AH626" s="23">
        <f t="shared" si="99"/>
        <v>1</v>
      </c>
    </row>
    <row r="627" spans="1:34" hidden="1">
      <c r="A627" t="s">
        <v>262</v>
      </c>
      <c r="B627" s="20">
        <v>2026</v>
      </c>
      <c r="C627" t="s">
        <v>262</v>
      </c>
      <c r="D627" t="s">
        <v>226</v>
      </c>
      <c r="E627" s="22" t="s">
        <v>363</v>
      </c>
      <c r="F627" s="22" t="s">
        <v>364</v>
      </c>
      <c r="G627" s="22" t="s">
        <v>266</v>
      </c>
      <c r="H627" s="22" t="s">
        <v>237</v>
      </c>
      <c r="I627" s="22" t="s">
        <v>309</v>
      </c>
      <c r="J627" s="17">
        <f>IFERROR(INDEX(Cost_Components!$K$2:$K$29,MATCH(E627,Cost_Components!$A$2:$A$29,0)),"")</f>
        <v>0.5</v>
      </c>
      <c r="K627" s="17">
        <f t="shared" si="90"/>
        <v>0.34769230769230769</v>
      </c>
      <c r="L627" s="17">
        <f>IFERROR(INDEX(Cost_Components!$S$2:$S$29,MATCH(E627,Cost_Components!$A$2:$A$29,0)),"")</f>
        <v>0.31</v>
      </c>
      <c r="M627" s="28">
        <f>IFERROR(INDEX(Cost_Components!$L$2:$L$29,MATCH(E627,Cost_Components!$A$2:$A$29,0)),"")</f>
        <v>1</v>
      </c>
      <c r="N627" s="29">
        <f>IFERROR(INDEX(Cost_Components!$P$2:$P$29,MATCH(E627,Cost_Components!$A$2:$A$29,0)),"")</f>
        <v>119.7214874</v>
      </c>
      <c r="O627" s="23">
        <f t="shared" si="91"/>
        <v>1520589.342868895</v>
      </c>
      <c r="P627" s="23">
        <f t="shared" si="92"/>
        <v>1520411.2499789351</v>
      </c>
      <c r="Q627" s="23">
        <f t="shared" si="93"/>
        <v>56428027.855223112</v>
      </c>
      <c r="R627" s="23">
        <f t="shared" si="94"/>
        <v>63296417.284222625</v>
      </c>
      <c r="S627" s="23">
        <f t="shared" si="95"/>
        <v>6868389.4289995134</v>
      </c>
      <c r="T627" s="16">
        <f>IFERROR(INDEX(Cost_Components!$R$2:$R$29,MATCH(E627,Cost_Components!$A$2:$A$29,0)),"")</f>
        <v>1</v>
      </c>
      <c r="U627" s="26">
        <f>IFERROR(INDEX(Cost_Components!$Q$2:$Q$29,MATCH(E627,Cost_Components!$A$2:$A$29,0)),"")</f>
        <v>2023</v>
      </c>
      <c r="V627" s="30">
        <f>1/(1+Calculation_Assumptions!$B$5)^(B627-Calculation_Assumptions!$B$2)</f>
        <v>0.970873786407767</v>
      </c>
      <c r="W627" s="23">
        <f t="shared" si="96"/>
        <v>54784493.063323408</v>
      </c>
      <c r="X627" s="23">
        <f t="shared" si="97"/>
        <v>61452832.314779252</v>
      </c>
      <c r="Y627" s="23">
        <f t="shared" si="98"/>
        <v>6668339.2514558388</v>
      </c>
      <c r="Z627" s="17">
        <f>IFERROR(INDEX(Cost_Components!$T$2:$T$29,MATCH(E627,Cost_Components!$A$2:$A$29,0)),"")</f>
        <v>0.8</v>
      </c>
      <c r="AA627" s="26">
        <f>IFERROR(INDEX(Cost_Components!$U$2:$U$29,MATCH(E627,Cost_Components!$A$2:$A$29,0)),"")</f>
        <v>2025</v>
      </c>
      <c r="AB627" s="26">
        <f>IFERROR(INDEX(Cost_Components!$V$2:$V$29,MATCH(E627,Cost_Components!$A$2:$A$29,0)),"")</f>
        <v>2050</v>
      </c>
      <c r="AC627" s="26">
        <f>IFERROR(INDEX(Cost_Components!$M$2:$M$29,MATCH(E627,Cost_Components!$A$2:$A$29,0)),"")</f>
        <v>30</v>
      </c>
      <c r="AD627" s="26">
        <f>IFERROR(INDEX(Cost_Components!$N$2:$N$29,MATCH(E627,Cost_Components!$A$2:$A$29,0)),"")</f>
        <v>95</v>
      </c>
      <c r="AE627" s="16" t="str">
        <f>IFERROR(INDEX(Cost_Components!$O$2:$O$29,MATCH(E627,Cost_Components!$A$2:$A$29,0)),"")</f>
        <v>Both</v>
      </c>
      <c r="AF627" s="11">
        <v>3041178.6857377901</v>
      </c>
      <c r="AG627" s="11">
        <v>3040822.4999578702</v>
      </c>
      <c r="AH627" s="23">
        <f t="shared" si="99"/>
        <v>1</v>
      </c>
    </row>
    <row r="628" spans="1:34" hidden="1">
      <c r="A628" t="s">
        <v>262</v>
      </c>
      <c r="B628" s="20">
        <v>2027</v>
      </c>
      <c r="C628" t="s">
        <v>262</v>
      </c>
      <c r="D628" t="s">
        <v>226</v>
      </c>
      <c r="E628" s="22" t="s">
        <v>363</v>
      </c>
      <c r="F628" s="22" t="s">
        <v>364</v>
      </c>
      <c r="G628" s="22" t="s">
        <v>266</v>
      </c>
      <c r="H628" s="22" t="s">
        <v>237</v>
      </c>
      <c r="I628" s="22" t="s">
        <v>309</v>
      </c>
      <c r="J628" s="17">
        <f>IFERROR(INDEX(Cost_Components!$K$2:$K$29,MATCH(E628,Cost_Components!$A$2:$A$29,0)),"")</f>
        <v>0.5</v>
      </c>
      <c r="K628" s="17">
        <f t="shared" si="90"/>
        <v>0.36653846153846154</v>
      </c>
      <c r="L628" s="17">
        <f>IFERROR(INDEX(Cost_Components!$S$2:$S$29,MATCH(E628,Cost_Components!$A$2:$A$29,0)),"")</f>
        <v>0.31</v>
      </c>
      <c r="M628" s="28">
        <f>IFERROR(INDEX(Cost_Components!$L$2:$L$29,MATCH(E628,Cost_Components!$A$2:$A$29,0)),"")</f>
        <v>1</v>
      </c>
      <c r="N628" s="29">
        <f>IFERROR(INDEX(Cost_Components!$P$2:$P$29,MATCH(E628,Cost_Components!$A$2:$A$29,0)),"")</f>
        <v>119.7214874</v>
      </c>
      <c r="O628" s="23">
        <f t="shared" si="91"/>
        <v>1482720.5851872701</v>
      </c>
      <c r="P628" s="23">
        <f t="shared" si="92"/>
        <v>1482391.8079227</v>
      </c>
      <c r="Q628" s="23">
        <f t="shared" si="93"/>
        <v>55016987.167765029</v>
      </c>
      <c r="R628" s="23">
        <f t="shared" si="94"/>
        <v>65065530.271511197</v>
      </c>
      <c r="S628" s="23">
        <f t="shared" si="95"/>
        <v>10048543.103746168</v>
      </c>
      <c r="T628" s="16">
        <f>IFERROR(INDEX(Cost_Components!$R$2:$R$29,MATCH(E628,Cost_Components!$A$2:$A$29,0)),"")</f>
        <v>1</v>
      </c>
      <c r="U628" s="26">
        <f>IFERROR(INDEX(Cost_Components!$Q$2:$Q$29,MATCH(E628,Cost_Components!$A$2:$A$29,0)),"")</f>
        <v>2023</v>
      </c>
      <c r="V628" s="30">
        <f>1/(1+Calculation_Assumptions!$B$5)^(B628-Calculation_Assumptions!$B$2)</f>
        <v>0.94259590913375435</v>
      </c>
      <c r="W628" s="23">
        <f t="shared" si="96"/>
        <v>51858787.037199572</v>
      </c>
      <c r="X628" s="23">
        <f t="shared" si="97"/>
        <v>61330502.659544915</v>
      </c>
      <c r="Y628" s="23">
        <f t="shared" si="98"/>
        <v>9471715.6223453376</v>
      </c>
      <c r="Z628" s="17">
        <f>IFERROR(INDEX(Cost_Components!$T$2:$T$29,MATCH(E628,Cost_Components!$A$2:$A$29,0)),"")</f>
        <v>0.8</v>
      </c>
      <c r="AA628" s="26">
        <f>IFERROR(INDEX(Cost_Components!$U$2:$U$29,MATCH(E628,Cost_Components!$A$2:$A$29,0)),"")</f>
        <v>2025</v>
      </c>
      <c r="AB628" s="26">
        <f>IFERROR(INDEX(Cost_Components!$V$2:$V$29,MATCH(E628,Cost_Components!$A$2:$A$29,0)),"")</f>
        <v>2050</v>
      </c>
      <c r="AC628" s="26">
        <f>IFERROR(INDEX(Cost_Components!$M$2:$M$29,MATCH(E628,Cost_Components!$A$2:$A$29,0)),"")</f>
        <v>30</v>
      </c>
      <c r="AD628" s="26">
        <f>IFERROR(INDEX(Cost_Components!$N$2:$N$29,MATCH(E628,Cost_Components!$A$2:$A$29,0)),"")</f>
        <v>95</v>
      </c>
      <c r="AE628" s="16" t="str">
        <f>IFERROR(INDEX(Cost_Components!$O$2:$O$29,MATCH(E628,Cost_Components!$A$2:$A$29,0)),"")</f>
        <v>Both</v>
      </c>
      <c r="AF628" s="11">
        <v>2965441.1703745401</v>
      </c>
      <c r="AG628" s="11">
        <v>2964783.6158453999</v>
      </c>
      <c r="AH628" s="23">
        <f t="shared" si="99"/>
        <v>1</v>
      </c>
    </row>
    <row r="629" spans="1:34" hidden="1">
      <c r="A629" t="s">
        <v>262</v>
      </c>
      <c r="B629" s="20">
        <v>2028</v>
      </c>
      <c r="C629" t="s">
        <v>262</v>
      </c>
      <c r="D629" t="s">
        <v>226</v>
      </c>
      <c r="E629" s="22" t="s">
        <v>363</v>
      </c>
      <c r="F629" s="22" t="s">
        <v>364</v>
      </c>
      <c r="G629" s="22" t="s">
        <v>266</v>
      </c>
      <c r="H629" s="22" t="s">
        <v>237</v>
      </c>
      <c r="I629" s="22" t="s">
        <v>309</v>
      </c>
      <c r="J629" s="17">
        <f>IFERROR(INDEX(Cost_Components!$K$2:$K$29,MATCH(E629,Cost_Components!$A$2:$A$29,0)),"")</f>
        <v>0.5</v>
      </c>
      <c r="K629" s="17">
        <f t="shared" si="90"/>
        <v>0.38538461538461538</v>
      </c>
      <c r="L629" s="17">
        <f>IFERROR(INDEX(Cost_Components!$S$2:$S$29,MATCH(E629,Cost_Components!$A$2:$A$29,0)),"")</f>
        <v>0.31</v>
      </c>
      <c r="M629" s="28">
        <f>IFERROR(INDEX(Cost_Components!$L$2:$L$29,MATCH(E629,Cost_Components!$A$2:$A$29,0)),"")</f>
        <v>1</v>
      </c>
      <c r="N629" s="29">
        <f>IFERROR(INDEX(Cost_Components!$P$2:$P$29,MATCH(E629,Cost_Components!$A$2:$A$29,0)),"")</f>
        <v>119.7214874</v>
      </c>
      <c r="O629" s="23">
        <f t="shared" si="91"/>
        <v>1454753.786202145</v>
      </c>
      <c r="P629" s="23">
        <f t="shared" si="92"/>
        <v>1454243.5993580751</v>
      </c>
      <c r="Q629" s="23">
        <f t="shared" si="93"/>
        <v>53972304.094694316</v>
      </c>
      <c r="R629" s="23">
        <f t="shared" si="94"/>
        <v>67120622.176566228</v>
      </c>
      <c r="S629" s="23">
        <f t="shared" si="95"/>
        <v>13148318.081871912</v>
      </c>
      <c r="T629" s="16">
        <f>IFERROR(INDEX(Cost_Components!$R$2:$R$29,MATCH(E629,Cost_Components!$A$2:$A$29,0)),"")</f>
        <v>1</v>
      </c>
      <c r="U629" s="26">
        <f>IFERROR(INDEX(Cost_Components!$Q$2:$Q$29,MATCH(E629,Cost_Components!$A$2:$A$29,0)),"")</f>
        <v>2023</v>
      </c>
      <c r="V629" s="30">
        <f>1/(1+Calculation_Assumptions!$B$5)^(B629-Calculation_Assumptions!$B$2)</f>
        <v>0.91514165935315961</v>
      </c>
      <c r="W629" s="23">
        <f t="shared" si="96"/>
        <v>49392303.928331889</v>
      </c>
      <c r="X629" s="23">
        <f t="shared" si="97"/>
        <v>61424877.555479303</v>
      </c>
      <c r="Y629" s="23">
        <f t="shared" si="98"/>
        <v>12032573.627147414</v>
      </c>
      <c r="Z629" s="17">
        <f>IFERROR(INDEX(Cost_Components!$T$2:$T$29,MATCH(E629,Cost_Components!$A$2:$A$29,0)),"")</f>
        <v>0.8</v>
      </c>
      <c r="AA629" s="26">
        <f>IFERROR(INDEX(Cost_Components!$U$2:$U$29,MATCH(E629,Cost_Components!$A$2:$A$29,0)),"")</f>
        <v>2025</v>
      </c>
      <c r="AB629" s="26">
        <f>IFERROR(INDEX(Cost_Components!$V$2:$V$29,MATCH(E629,Cost_Components!$A$2:$A$29,0)),"")</f>
        <v>2050</v>
      </c>
      <c r="AC629" s="26">
        <f>IFERROR(INDEX(Cost_Components!$M$2:$M$29,MATCH(E629,Cost_Components!$A$2:$A$29,0)),"")</f>
        <v>30</v>
      </c>
      <c r="AD629" s="26">
        <f>IFERROR(INDEX(Cost_Components!$N$2:$N$29,MATCH(E629,Cost_Components!$A$2:$A$29,0)),"")</f>
        <v>95</v>
      </c>
      <c r="AE629" s="16" t="str">
        <f>IFERROR(INDEX(Cost_Components!$O$2:$O$29,MATCH(E629,Cost_Components!$A$2:$A$29,0)),"")</f>
        <v>Both</v>
      </c>
      <c r="AF629" s="11">
        <v>2909507.5724042901</v>
      </c>
      <c r="AG629" s="11">
        <v>2908487.1987161501</v>
      </c>
      <c r="AH629" s="23">
        <f t="shared" si="99"/>
        <v>1</v>
      </c>
    </row>
    <row r="630" spans="1:34" hidden="1">
      <c r="A630" t="s">
        <v>262</v>
      </c>
      <c r="B630" s="20">
        <v>2029</v>
      </c>
      <c r="C630" t="s">
        <v>262</v>
      </c>
      <c r="D630" t="s">
        <v>226</v>
      </c>
      <c r="E630" s="22" t="s">
        <v>363</v>
      </c>
      <c r="F630" s="22" t="s">
        <v>364</v>
      </c>
      <c r="G630" s="22" t="s">
        <v>266</v>
      </c>
      <c r="H630" s="22" t="s">
        <v>237</v>
      </c>
      <c r="I630" s="22" t="s">
        <v>309</v>
      </c>
      <c r="J630" s="17">
        <f>IFERROR(INDEX(Cost_Components!$K$2:$K$29,MATCH(E630,Cost_Components!$A$2:$A$29,0)),"")</f>
        <v>0.5</v>
      </c>
      <c r="K630" s="17">
        <f t="shared" si="90"/>
        <v>0.40423076923076923</v>
      </c>
      <c r="L630" s="17">
        <f>IFERROR(INDEX(Cost_Components!$S$2:$S$29,MATCH(E630,Cost_Components!$A$2:$A$29,0)),"")</f>
        <v>0.31</v>
      </c>
      <c r="M630" s="28">
        <f>IFERROR(INDEX(Cost_Components!$L$2:$L$29,MATCH(E630,Cost_Components!$A$2:$A$29,0)),"")</f>
        <v>1</v>
      </c>
      <c r="N630" s="29">
        <f>IFERROR(INDEX(Cost_Components!$P$2:$P$29,MATCH(E630,Cost_Components!$A$2:$A$29,0)),"")</f>
        <v>119.7214874</v>
      </c>
      <c r="O630" s="23">
        <f t="shared" si="91"/>
        <v>1434412.2993566</v>
      </c>
      <c r="P630" s="23">
        <f t="shared" si="92"/>
        <v>1433694.0258428999</v>
      </c>
      <c r="Q630" s="23">
        <f t="shared" si="93"/>
        <v>53209634.187625863</v>
      </c>
      <c r="R630" s="23">
        <f t="shared" si="94"/>
        <v>69418539.499631301</v>
      </c>
      <c r="S630" s="23">
        <f t="shared" si="95"/>
        <v>16208905.312005438</v>
      </c>
      <c r="T630" s="16">
        <f>IFERROR(INDEX(Cost_Components!$R$2:$R$29,MATCH(E630,Cost_Components!$A$2:$A$29,0)),"")</f>
        <v>1</v>
      </c>
      <c r="U630" s="26">
        <f>IFERROR(INDEX(Cost_Components!$Q$2:$Q$29,MATCH(E630,Cost_Components!$A$2:$A$29,0)),"")</f>
        <v>2023</v>
      </c>
      <c r="V630" s="30">
        <f>1/(1+Calculation_Assumptions!$B$5)^(B630-Calculation_Assumptions!$B$2)</f>
        <v>0.888487047915689</v>
      </c>
      <c r="W630" s="23">
        <f t="shared" si="96"/>
        <v>47276070.800037421</v>
      </c>
      <c r="X630" s="23">
        <f t="shared" si="97"/>
        <v>61677473.230646066</v>
      </c>
      <c r="Y630" s="23">
        <f t="shared" si="98"/>
        <v>14401402.430608641</v>
      </c>
      <c r="Z630" s="17">
        <f>IFERROR(INDEX(Cost_Components!$T$2:$T$29,MATCH(E630,Cost_Components!$A$2:$A$29,0)),"")</f>
        <v>0.8</v>
      </c>
      <c r="AA630" s="26">
        <f>IFERROR(INDEX(Cost_Components!$U$2:$U$29,MATCH(E630,Cost_Components!$A$2:$A$29,0)),"")</f>
        <v>2025</v>
      </c>
      <c r="AB630" s="26">
        <f>IFERROR(INDEX(Cost_Components!$V$2:$V$29,MATCH(E630,Cost_Components!$A$2:$A$29,0)),"")</f>
        <v>2050</v>
      </c>
      <c r="AC630" s="26">
        <f>IFERROR(INDEX(Cost_Components!$M$2:$M$29,MATCH(E630,Cost_Components!$A$2:$A$29,0)),"")</f>
        <v>30</v>
      </c>
      <c r="AD630" s="26">
        <f>IFERROR(INDEX(Cost_Components!$N$2:$N$29,MATCH(E630,Cost_Components!$A$2:$A$29,0)),"")</f>
        <v>95</v>
      </c>
      <c r="AE630" s="16" t="str">
        <f>IFERROR(INDEX(Cost_Components!$O$2:$O$29,MATCH(E630,Cost_Components!$A$2:$A$29,0)),"")</f>
        <v>Both</v>
      </c>
      <c r="AF630" s="11">
        <v>2868824.5987132001</v>
      </c>
      <c r="AG630" s="11">
        <v>2867388.0516857998</v>
      </c>
      <c r="AH630" s="23">
        <f t="shared" si="99"/>
        <v>1</v>
      </c>
    </row>
    <row r="631" spans="1:34" hidden="1">
      <c r="A631" t="s">
        <v>262</v>
      </c>
      <c r="B631" s="20">
        <v>2030</v>
      </c>
      <c r="C631" t="s">
        <v>262</v>
      </c>
      <c r="D631" t="s">
        <v>226</v>
      </c>
      <c r="E631" s="22" t="s">
        <v>363</v>
      </c>
      <c r="F631" s="22" t="s">
        <v>364</v>
      </c>
      <c r="G631" s="22" t="s">
        <v>266</v>
      </c>
      <c r="H631" s="22" t="s">
        <v>237</v>
      </c>
      <c r="I631" s="22" t="s">
        <v>309</v>
      </c>
      <c r="J631" s="17">
        <f>IFERROR(INDEX(Cost_Components!$K$2:$K$29,MATCH(E631,Cost_Components!$A$2:$A$29,0)),"")</f>
        <v>0.5</v>
      </c>
      <c r="K631" s="17">
        <f t="shared" si="90"/>
        <v>0.42307692307692307</v>
      </c>
      <c r="L631" s="17">
        <f>IFERROR(INDEX(Cost_Components!$S$2:$S$29,MATCH(E631,Cost_Components!$A$2:$A$29,0)),"")</f>
        <v>0.31</v>
      </c>
      <c r="M631" s="28">
        <f>IFERROR(INDEX(Cost_Components!$L$2:$L$29,MATCH(E631,Cost_Components!$A$2:$A$29,0)),"")</f>
        <v>1</v>
      </c>
      <c r="N631" s="29">
        <f>IFERROR(INDEX(Cost_Components!$P$2:$P$29,MATCH(E631,Cost_Components!$A$2:$A$29,0)),"")</f>
        <v>119.7214874</v>
      </c>
      <c r="O631" s="23">
        <f t="shared" si="91"/>
        <v>1420292.44303696</v>
      </c>
      <c r="P631" s="23">
        <f t="shared" si="92"/>
        <v>1419341.6527531249</v>
      </c>
      <c r="Q631" s="23">
        <f t="shared" si="93"/>
        <v>52676965.076877311</v>
      </c>
      <c r="R631" s="23">
        <f t="shared" si="94"/>
        <v>71939798.540654272</v>
      </c>
      <c r="S631" s="23">
        <f t="shared" si="95"/>
        <v>19262833.463776961</v>
      </c>
      <c r="T631" s="16">
        <f>IFERROR(INDEX(Cost_Components!$R$2:$R$29,MATCH(E631,Cost_Components!$A$2:$A$29,0)),"")</f>
        <v>1</v>
      </c>
      <c r="U631" s="26">
        <f>IFERROR(INDEX(Cost_Components!$Q$2:$Q$29,MATCH(E631,Cost_Components!$A$2:$A$29,0)),"")</f>
        <v>2023</v>
      </c>
      <c r="V631" s="30">
        <f>1/(1+Calculation_Assumptions!$B$5)^(B631-Calculation_Assumptions!$B$2)</f>
        <v>0.86260878438416411</v>
      </c>
      <c r="W631" s="23">
        <f t="shared" si="96"/>
        <v>45439612.810012206</v>
      </c>
      <c r="X631" s="23">
        <f t="shared" si="97"/>
        <v>62055902.167995445</v>
      </c>
      <c r="Y631" s="23">
        <f t="shared" si="98"/>
        <v>16616289.357983241</v>
      </c>
      <c r="Z631" s="17">
        <f>IFERROR(INDEX(Cost_Components!$T$2:$T$29,MATCH(E631,Cost_Components!$A$2:$A$29,0)),"")</f>
        <v>0.8</v>
      </c>
      <c r="AA631" s="26">
        <f>IFERROR(INDEX(Cost_Components!$U$2:$U$29,MATCH(E631,Cost_Components!$A$2:$A$29,0)),"")</f>
        <v>2025</v>
      </c>
      <c r="AB631" s="26">
        <f>IFERROR(INDEX(Cost_Components!$V$2:$V$29,MATCH(E631,Cost_Components!$A$2:$A$29,0)),"")</f>
        <v>2050</v>
      </c>
      <c r="AC631" s="26">
        <f>IFERROR(INDEX(Cost_Components!$M$2:$M$29,MATCH(E631,Cost_Components!$A$2:$A$29,0)),"")</f>
        <v>30</v>
      </c>
      <c r="AD631" s="26">
        <f>IFERROR(INDEX(Cost_Components!$N$2:$N$29,MATCH(E631,Cost_Components!$A$2:$A$29,0)),"")</f>
        <v>95</v>
      </c>
      <c r="AE631" s="16" t="str">
        <f>IFERROR(INDEX(Cost_Components!$O$2:$O$29,MATCH(E631,Cost_Components!$A$2:$A$29,0)),"")</f>
        <v>Both</v>
      </c>
      <c r="AF631" s="11">
        <v>2840584.8860739199</v>
      </c>
      <c r="AG631" s="11">
        <v>2838683.3055062499</v>
      </c>
      <c r="AH631" s="23">
        <f t="shared" si="99"/>
        <v>1</v>
      </c>
    </row>
    <row r="632" spans="1:34" hidden="1">
      <c r="A632" t="s">
        <v>262</v>
      </c>
      <c r="B632" s="20">
        <v>2031</v>
      </c>
      <c r="C632" t="s">
        <v>262</v>
      </c>
      <c r="D632" t="s">
        <v>226</v>
      </c>
      <c r="E632" s="22" t="s">
        <v>363</v>
      </c>
      <c r="F632" s="22" t="s">
        <v>364</v>
      </c>
      <c r="G632" s="22" t="s">
        <v>266</v>
      </c>
      <c r="H632" s="22" t="s">
        <v>237</v>
      </c>
      <c r="I632" s="22" t="s">
        <v>309</v>
      </c>
      <c r="J632" s="17">
        <f>IFERROR(INDEX(Cost_Components!$K$2:$K$29,MATCH(E632,Cost_Components!$A$2:$A$29,0)),"")</f>
        <v>0.5</v>
      </c>
      <c r="K632" s="17">
        <f t="shared" si="90"/>
        <v>0.44192307692307692</v>
      </c>
      <c r="L632" s="17">
        <f>IFERROR(INDEX(Cost_Components!$S$2:$S$29,MATCH(E632,Cost_Components!$A$2:$A$29,0)),"")</f>
        <v>0.31</v>
      </c>
      <c r="M632" s="28">
        <f>IFERROR(INDEX(Cost_Components!$L$2:$L$29,MATCH(E632,Cost_Components!$A$2:$A$29,0)),"")</f>
        <v>1</v>
      </c>
      <c r="N632" s="29">
        <f>IFERROR(INDEX(Cost_Components!$P$2:$P$29,MATCH(E632,Cost_Components!$A$2:$A$29,0)),"")</f>
        <v>119.7214874</v>
      </c>
      <c r="O632" s="23">
        <f t="shared" si="91"/>
        <v>1411596.24120134</v>
      </c>
      <c r="P632" s="23">
        <f t="shared" si="92"/>
        <v>1410390.2408880801</v>
      </c>
      <c r="Q632" s="23">
        <f t="shared" si="93"/>
        <v>52344745.410605229</v>
      </c>
      <c r="R632" s="23">
        <f t="shared" si="94"/>
        <v>74684293.632307589</v>
      </c>
      <c r="S632" s="23">
        <f t="shared" si="95"/>
        <v>22339548.22170236</v>
      </c>
      <c r="T632" s="16">
        <f>IFERROR(INDEX(Cost_Components!$R$2:$R$29,MATCH(E632,Cost_Components!$A$2:$A$29,0)),"")</f>
        <v>1</v>
      </c>
      <c r="U632" s="26">
        <f>IFERROR(INDEX(Cost_Components!$Q$2:$Q$29,MATCH(E632,Cost_Components!$A$2:$A$29,0)),"")</f>
        <v>2023</v>
      </c>
      <c r="V632" s="30">
        <f>1/(1+Calculation_Assumptions!$B$5)^(B632-Calculation_Assumptions!$B$2)</f>
        <v>0.83748425668365445</v>
      </c>
      <c r="W632" s="23">
        <f t="shared" si="96"/>
        <v>43837900.201495856</v>
      </c>
      <c r="X632" s="23">
        <f t="shared" si="97"/>
        <v>62546920.138596907</v>
      </c>
      <c r="Y632" s="23">
        <f t="shared" si="98"/>
        <v>18709019.937101055</v>
      </c>
      <c r="Z632" s="17">
        <f>IFERROR(INDEX(Cost_Components!$T$2:$T$29,MATCH(E632,Cost_Components!$A$2:$A$29,0)),"")</f>
        <v>0.8</v>
      </c>
      <c r="AA632" s="26">
        <f>IFERROR(INDEX(Cost_Components!$U$2:$U$29,MATCH(E632,Cost_Components!$A$2:$A$29,0)),"")</f>
        <v>2025</v>
      </c>
      <c r="AB632" s="26">
        <f>IFERROR(INDEX(Cost_Components!$V$2:$V$29,MATCH(E632,Cost_Components!$A$2:$A$29,0)),"")</f>
        <v>2050</v>
      </c>
      <c r="AC632" s="26">
        <f>IFERROR(INDEX(Cost_Components!$M$2:$M$29,MATCH(E632,Cost_Components!$A$2:$A$29,0)),"")</f>
        <v>30</v>
      </c>
      <c r="AD632" s="26">
        <f>IFERROR(INDEX(Cost_Components!$N$2:$N$29,MATCH(E632,Cost_Components!$A$2:$A$29,0)),"")</f>
        <v>95</v>
      </c>
      <c r="AE632" s="16" t="str">
        <f>IFERROR(INDEX(Cost_Components!$O$2:$O$29,MATCH(E632,Cost_Components!$A$2:$A$29,0)),"")</f>
        <v>Both</v>
      </c>
      <c r="AF632" s="11">
        <v>2823192.48240268</v>
      </c>
      <c r="AG632" s="11">
        <v>2820780.4817761602</v>
      </c>
      <c r="AH632" s="23">
        <f t="shared" si="99"/>
        <v>1</v>
      </c>
    </row>
    <row r="633" spans="1:34" hidden="1">
      <c r="A633" t="s">
        <v>262</v>
      </c>
      <c r="B633" s="20">
        <v>2032</v>
      </c>
      <c r="C633" t="s">
        <v>262</v>
      </c>
      <c r="D633" t="s">
        <v>226</v>
      </c>
      <c r="E633" s="22" t="s">
        <v>363</v>
      </c>
      <c r="F633" s="22" t="s">
        <v>364</v>
      </c>
      <c r="G633" s="22" t="s">
        <v>266</v>
      </c>
      <c r="H633" s="22" t="s">
        <v>237</v>
      </c>
      <c r="I633" s="22" t="s">
        <v>309</v>
      </c>
      <c r="J633" s="17">
        <f>IFERROR(INDEX(Cost_Components!$K$2:$K$29,MATCH(E633,Cost_Components!$A$2:$A$29,0)),"")</f>
        <v>0.5</v>
      </c>
      <c r="K633" s="17">
        <f t="shared" si="90"/>
        <v>0.46076923076923082</v>
      </c>
      <c r="L633" s="17">
        <f>IFERROR(INDEX(Cost_Components!$S$2:$S$29,MATCH(E633,Cost_Components!$A$2:$A$29,0)),"")</f>
        <v>0.31</v>
      </c>
      <c r="M633" s="28">
        <f>IFERROR(INDEX(Cost_Components!$L$2:$L$29,MATCH(E633,Cost_Components!$A$2:$A$29,0)),"")</f>
        <v>1</v>
      </c>
      <c r="N633" s="29">
        <f>IFERROR(INDEX(Cost_Components!$P$2:$P$29,MATCH(E633,Cost_Components!$A$2:$A$29,0)),"")</f>
        <v>119.7214874</v>
      </c>
      <c r="O633" s="23">
        <f t="shared" si="91"/>
        <v>1407461.114844285</v>
      </c>
      <c r="P633" s="23">
        <f t="shared" si="92"/>
        <v>1405978.57227947</v>
      </c>
      <c r="Q633" s="23">
        <f t="shared" si="93"/>
        <v>52181012.237006232</v>
      </c>
      <c r="R633" s="23">
        <f t="shared" si="94"/>
        <v>77641153.49074246</v>
      </c>
      <c r="S633" s="23">
        <f t="shared" si="95"/>
        <v>25460141.253736228</v>
      </c>
      <c r="T633" s="16">
        <f>IFERROR(INDEX(Cost_Components!$R$2:$R$29,MATCH(E633,Cost_Components!$A$2:$A$29,0)),"")</f>
        <v>1</v>
      </c>
      <c r="U633" s="26">
        <f>IFERROR(INDEX(Cost_Components!$Q$2:$Q$29,MATCH(E633,Cost_Components!$A$2:$A$29,0)),"")</f>
        <v>2023</v>
      </c>
      <c r="V633" s="30">
        <f>1/(1+Calculation_Assumptions!$B$5)^(B633-Calculation_Assumptions!$B$2)</f>
        <v>0.81309151134335378</v>
      </c>
      <c r="W633" s="23">
        <f t="shared" si="96"/>
        <v>42427938.103213437</v>
      </c>
      <c r="X633" s="23">
        <f t="shared" si="97"/>
        <v>63129362.834229097</v>
      </c>
      <c r="Y633" s="23">
        <f t="shared" si="98"/>
        <v>20701424.73101566</v>
      </c>
      <c r="Z633" s="17">
        <f>IFERROR(INDEX(Cost_Components!$T$2:$T$29,MATCH(E633,Cost_Components!$A$2:$A$29,0)),"")</f>
        <v>0.8</v>
      </c>
      <c r="AA633" s="26">
        <f>IFERROR(INDEX(Cost_Components!$U$2:$U$29,MATCH(E633,Cost_Components!$A$2:$A$29,0)),"")</f>
        <v>2025</v>
      </c>
      <c r="AB633" s="26">
        <f>IFERROR(INDEX(Cost_Components!$V$2:$V$29,MATCH(E633,Cost_Components!$A$2:$A$29,0)),"")</f>
        <v>2050</v>
      </c>
      <c r="AC633" s="26">
        <f>IFERROR(INDEX(Cost_Components!$M$2:$M$29,MATCH(E633,Cost_Components!$A$2:$A$29,0)),"")</f>
        <v>30</v>
      </c>
      <c r="AD633" s="26">
        <f>IFERROR(INDEX(Cost_Components!$N$2:$N$29,MATCH(E633,Cost_Components!$A$2:$A$29,0)),"")</f>
        <v>95</v>
      </c>
      <c r="AE633" s="16" t="str">
        <f>IFERROR(INDEX(Cost_Components!$O$2:$O$29,MATCH(E633,Cost_Components!$A$2:$A$29,0)),"")</f>
        <v>Both</v>
      </c>
      <c r="AF633" s="11">
        <v>2814922.2296885699</v>
      </c>
      <c r="AG633" s="11">
        <v>2811957.1445589401</v>
      </c>
      <c r="AH633" s="23">
        <f t="shared" si="99"/>
        <v>1</v>
      </c>
    </row>
    <row r="634" spans="1:34" hidden="1">
      <c r="A634" t="s">
        <v>262</v>
      </c>
      <c r="B634" s="20">
        <v>2033</v>
      </c>
      <c r="C634" t="s">
        <v>262</v>
      </c>
      <c r="D634" t="s">
        <v>226</v>
      </c>
      <c r="E634" s="22" t="s">
        <v>363</v>
      </c>
      <c r="F634" s="22" t="s">
        <v>364</v>
      </c>
      <c r="G634" s="22" t="s">
        <v>266</v>
      </c>
      <c r="H634" s="22" t="s">
        <v>237</v>
      </c>
      <c r="I634" s="22" t="s">
        <v>309</v>
      </c>
      <c r="J634" s="17">
        <f>IFERROR(INDEX(Cost_Components!$K$2:$K$29,MATCH(E634,Cost_Components!$A$2:$A$29,0)),"")</f>
        <v>0.5</v>
      </c>
      <c r="K634" s="17">
        <f t="shared" si="90"/>
        <v>0.47961538461538467</v>
      </c>
      <c r="L634" s="17">
        <f>IFERROR(INDEX(Cost_Components!$S$2:$S$29,MATCH(E634,Cost_Components!$A$2:$A$29,0)),"")</f>
        <v>0.31</v>
      </c>
      <c r="M634" s="28">
        <f>IFERROR(INDEX(Cost_Components!$L$2:$L$29,MATCH(E634,Cost_Components!$A$2:$A$29,0)),"")</f>
        <v>1</v>
      </c>
      <c r="N634" s="29">
        <f>IFERROR(INDEX(Cost_Components!$P$2:$P$29,MATCH(E634,Cost_Components!$A$2:$A$29,0)),"")</f>
        <v>119.7214874</v>
      </c>
      <c r="O634" s="23">
        <f t="shared" si="91"/>
        <v>1407116.1650737049</v>
      </c>
      <c r="P634" s="23">
        <f t="shared" si="92"/>
        <v>1405337.64338952</v>
      </c>
      <c r="Q634" s="23">
        <f t="shared" si="93"/>
        <v>52157225.019399278</v>
      </c>
      <c r="R634" s="23">
        <f t="shared" si="94"/>
        <v>80796986.216664717</v>
      </c>
      <c r="S634" s="23">
        <f t="shared" si="95"/>
        <v>28639761.197265439</v>
      </c>
      <c r="T634" s="16">
        <f>IFERROR(INDEX(Cost_Components!$R$2:$R$29,MATCH(E634,Cost_Components!$A$2:$A$29,0)),"")</f>
        <v>1</v>
      </c>
      <c r="U634" s="26">
        <f>IFERROR(INDEX(Cost_Components!$Q$2:$Q$29,MATCH(E634,Cost_Components!$A$2:$A$29,0)),"")</f>
        <v>2023</v>
      </c>
      <c r="V634" s="30">
        <f>1/(1+Calculation_Assumptions!$B$5)^(B634-Calculation_Assumptions!$B$2)</f>
        <v>0.78940923431393573</v>
      </c>
      <c r="W634" s="23">
        <f t="shared" si="96"/>
        <v>41173395.066503637</v>
      </c>
      <c r="X634" s="23">
        <f t="shared" si="97"/>
        <v>63781887.024170913</v>
      </c>
      <c r="Y634" s="23">
        <f t="shared" si="98"/>
        <v>22608491.957667276</v>
      </c>
      <c r="Z634" s="17">
        <f>IFERROR(INDEX(Cost_Components!$T$2:$T$29,MATCH(E634,Cost_Components!$A$2:$A$29,0)),"")</f>
        <v>0.8</v>
      </c>
      <c r="AA634" s="26">
        <f>IFERROR(INDEX(Cost_Components!$U$2:$U$29,MATCH(E634,Cost_Components!$A$2:$A$29,0)),"")</f>
        <v>2025</v>
      </c>
      <c r="AB634" s="26">
        <f>IFERROR(INDEX(Cost_Components!$V$2:$V$29,MATCH(E634,Cost_Components!$A$2:$A$29,0)),"")</f>
        <v>2050</v>
      </c>
      <c r="AC634" s="26">
        <f>IFERROR(INDEX(Cost_Components!$M$2:$M$29,MATCH(E634,Cost_Components!$A$2:$A$29,0)),"")</f>
        <v>30</v>
      </c>
      <c r="AD634" s="26">
        <f>IFERROR(INDEX(Cost_Components!$N$2:$N$29,MATCH(E634,Cost_Components!$A$2:$A$29,0)),"")</f>
        <v>95</v>
      </c>
      <c r="AE634" s="16" t="str">
        <f>IFERROR(INDEX(Cost_Components!$O$2:$O$29,MATCH(E634,Cost_Components!$A$2:$A$29,0)),"")</f>
        <v>Both</v>
      </c>
      <c r="AF634" s="11">
        <v>2814232.3301474098</v>
      </c>
      <c r="AG634" s="11">
        <v>2810675.28677904</v>
      </c>
      <c r="AH634" s="23">
        <f t="shared" si="99"/>
        <v>1</v>
      </c>
    </row>
    <row r="635" spans="1:34" hidden="1">
      <c r="A635" t="s">
        <v>262</v>
      </c>
      <c r="B635" s="20">
        <v>2034</v>
      </c>
      <c r="C635" t="s">
        <v>262</v>
      </c>
      <c r="D635" t="s">
        <v>226</v>
      </c>
      <c r="E635" s="22" t="s">
        <v>363</v>
      </c>
      <c r="F635" s="22" t="s">
        <v>364</v>
      </c>
      <c r="G635" s="22" t="s">
        <v>266</v>
      </c>
      <c r="H635" s="22" t="s">
        <v>237</v>
      </c>
      <c r="I635" s="22" t="s">
        <v>309</v>
      </c>
      <c r="J635" s="17">
        <f>IFERROR(INDEX(Cost_Components!$K$2:$K$29,MATCH(E635,Cost_Components!$A$2:$A$29,0)),"")</f>
        <v>0.5</v>
      </c>
      <c r="K635" s="17">
        <f t="shared" si="90"/>
        <v>0.49846153846153851</v>
      </c>
      <c r="L635" s="17">
        <f>IFERROR(INDEX(Cost_Components!$S$2:$S$29,MATCH(E635,Cost_Components!$A$2:$A$29,0)),"")</f>
        <v>0.31</v>
      </c>
      <c r="M635" s="28">
        <f>IFERROR(INDEX(Cost_Components!$L$2:$L$29,MATCH(E635,Cost_Components!$A$2:$A$29,0)),"")</f>
        <v>1</v>
      </c>
      <c r="N635" s="29">
        <f>IFERROR(INDEX(Cost_Components!$P$2:$P$29,MATCH(E635,Cost_Components!$A$2:$A$29,0)),"")</f>
        <v>119.7214874</v>
      </c>
      <c r="O635" s="23">
        <f t="shared" si="91"/>
        <v>1410120.3572310801</v>
      </c>
      <c r="P635" s="23">
        <f t="shared" si="92"/>
        <v>1408027.965148835</v>
      </c>
      <c r="Q635" s="23">
        <f t="shared" si="93"/>
        <v>52257072.709408306</v>
      </c>
      <c r="R635" s="23">
        <f t="shared" si="94"/>
        <v>84151127.587930247</v>
      </c>
      <c r="S635" s="23">
        <f t="shared" si="95"/>
        <v>31894054.878521942</v>
      </c>
      <c r="T635" s="16">
        <f>IFERROR(INDEX(Cost_Components!$R$2:$R$29,MATCH(E635,Cost_Components!$A$2:$A$29,0)),"")</f>
        <v>1</v>
      </c>
      <c r="U635" s="26">
        <f>IFERROR(INDEX(Cost_Components!$Q$2:$Q$29,MATCH(E635,Cost_Components!$A$2:$A$29,0)),"")</f>
        <v>2023</v>
      </c>
      <c r="V635" s="30">
        <f>1/(1+Calculation_Assumptions!$B$5)^(B635-Calculation_Assumptions!$B$2)</f>
        <v>0.76641673234362695</v>
      </c>
      <c r="W635" s="23">
        <f t="shared" si="96"/>
        <v>40050694.907788038</v>
      </c>
      <c r="X635" s="23">
        <f t="shared" si="97"/>
        <v>64494832.228973135</v>
      </c>
      <c r="Y635" s="23">
        <f t="shared" si="98"/>
        <v>24444137.321185101</v>
      </c>
      <c r="Z635" s="17">
        <f>IFERROR(INDEX(Cost_Components!$T$2:$T$29,MATCH(E635,Cost_Components!$A$2:$A$29,0)),"")</f>
        <v>0.8</v>
      </c>
      <c r="AA635" s="26">
        <f>IFERROR(INDEX(Cost_Components!$U$2:$U$29,MATCH(E635,Cost_Components!$A$2:$A$29,0)),"")</f>
        <v>2025</v>
      </c>
      <c r="AB635" s="26">
        <f>IFERROR(INDEX(Cost_Components!$V$2:$V$29,MATCH(E635,Cost_Components!$A$2:$A$29,0)),"")</f>
        <v>2050</v>
      </c>
      <c r="AC635" s="26">
        <f>IFERROR(INDEX(Cost_Components!$M$2:$M$29,MATCH(E635,Cost_Components!$A$2:$A$29,0)),"")</f>
        <v>30</v>
      </c>
      <c r="AD635" s="26">
        <f>IFERROR(INDEX(Cost_Components!$N$2:$N$29,MATCH(E635,Cost_Components!$A$2:$A$29,0)),"")</f>
        <v>95</v>
      </c>
      <c r="AE635" s="16" t="str">
        <f>IFERROR(INDEX(Cost_Components!$O$2:$O$29,MATCH(E635,Cost_Components!$A$2:$A$29,0)),"")</f>
        <v>Both</v>
      </c>
      <c r="AF635" s="11">
        <v>2820240.7144621601</v>
      </c>
      <c r="AG635" s="11">
        <v>2816055.93029767</v>
      </c>
      <c r="AH635" s="23">
        <f t="shared" si="99"/>
        <v>1</v>
      </c>
    </row>
    <row r="636" spans="1:34" hidden="1">
      <c r="A636" t="s">
        <v>262</v>
      </c>
      <c r="B636" s="20">
        <v>2035</v>
      </c>
      <c r="C636" t="s">
        <v>262</v>
      </c>
      <c r="D636" t="s">
        <v>226</v>
      </c>
      <c r="E636" s="22" t="s">
        <v>363</v>
      </c>
      <c r="F636" s="22" t="s">
        <v>364</v>
      </c>
      <c r="G636" s="22" t="s">
        <v>266</v>
      </c>
      <c r="H636" s="22" t="s">
        <v>237</v>
      </c>
      <c r="I636" s="22" t="s">
        <v>309</v>
      </c>
      <c r="J636" s="17">
        <f>IFERROR(INDEX(Cost_Components!$K$2:$K$29,MATCH(E636,Cost_Components!$A$2:$A$29,0)),"")</f>
        <v>0.5</v>
      </c>
      <c r="K636" s="17">
        <f t="shared" si="90"/>
        <v>0.51730769230769236</v>
      </c>
      <c r="L636" s="17">
        <f>IFERROR(INDEX(Cost_Components!$S$2:$S$29,MATCH(E636,Cost_Components!$A$2:$A$29,0)),"")</f>
        <v>0.31</v>
      </c>
      <c r="M636" s="28">
        <f>IFERROR(INDEX(Cost_Components!$L$2:$L$29,MATCH(E636,Cost_Components!$A$2:$A$29,0)),"")</f>
        <v>1</v>
      </c>
      <c r="N636" s="29">
        <f>IFERROR(INDEX(Cost_Components!$P$2:$P$29,MATCH(E636,Cost_Components!$A$2:$A$29,0)),"")</f>
        <v>119.7214874</v>
      </c>
      <c r="O636" s="23">
        <f t="shared" si="91"/>
        <v>1416172.3570183001</v>
      </c>
      <c r="P636" s="23">
        <f t="shared" si="92"/>
        <v>1413749.8244835299</v>
      </c>
      <c r="Q636" s="23">
        <f t="shared" si="93"/>
        <v>52469431.857583709</v>
      </c>
      <c r="R636" s="23">
        <f t="shared" si="94"/>
        <v>87707585.015753046</v>
      </c>
      <c r="S636" s="23">
        <f t="shared" si="95"/>
        <v>35238153.158169337</v>
      </c>
      <c r="T636" s="16">
        <f>IFERROR(INDEX(Cost_Components!$R$2:$R$29,MATCH(E636,Cost_Components!$A$2:$A$29,0)),"")</f>
        <v>1</v>
      </c>
      <c r="U636" s="26">
        <f>IFERROR(INDEX(Cost_Components!$Q$2:$Q$29,MATCH(E636,Cost_Components!$A$2:$A$29,0)),"")</f>
        <v>2023</v>
      </c>
      <c r="V636" s="30">
        <f>1/(1+Calculation_Assumptions!$B$5)^(B636-Calculation_Assumptions!$B$2)</f>
        <v>0.74409391489672516</v>
      </c>
      <c r="W636" s="23">
        <f t="shared" si="96"/>
        <v>39042184.963316411</v>
      </c>
      <c r="X636" s="23">
        <f t="shared" si="97"/>
        <v>65262680.300509036</v>
      </c>
      <c r="Y636" s="23">
        <f t="shared" si="98"/>
        <v>26220495.337192621</v>
      </c>
      <c r="Z636" s="17">
        <f>IFERROR(INDEX(Cost_Components!$T$2:$T$29,MATCH(E636,Cost_Components!$A$2:$A$29,0)),"")</f>
        <v>0.8</v>
      </c>
      <c r="AA636" s="26">
        <f>IFERROR(INDEX(Cost_Components!$U$2:$U$29,MATCH(E636,Cost_Components!$A$2:$A$29,0)),"")</f>
        <v>2025</v>
      </c>
      <c r="AB636" s="26">
        <f>IFERROR(INDEX(Cost_Components!$V$2:$V$29,MATCH(E636,Cost_Components!$A$2:$A$29,0)),"")</f>
        <v>2050</v>
      </c>
      <c r="AC636" s="26">
        <f>IFERROR(INDEX(Cost_Components!$M$2:$M$29,MATCH(E636,Cost_Components!$A$2:$A$29,0)),"")</f>
        <v>30</v>
      </c>
      <c r="AD636" s="26">
        <f>IFERROR(INDEX(Cost_Components!$N$2:$N$29,MATCH(E636,Cost_Components!$A$2:$A$29,0)),"")</f>
        <v>95</v>
      </c>
      <c r="AE636" s="16" t="str">
        <f>IFERROR(INDEX(Cost_Components!$O$2:$O$29,MATCH(E636,Cost_Components!$A$2:$A$29,0)),"")</f>
        <v>Both</v>
      </c>
      <c r="AF636" s="11">
        <v>2832344.7140366002</v>
      </c>
      <c r="AG636" s="11">
        <v>2827499.6489670598</v>
      </c>
      <c r="AH636" s="23">
        <f t="shared" si="99"/>
        <v>1</v>
      </c>
    </row>
    <row r="637" spans="1:34" hidden="1">
      <c r="A637" t="s">
        <v>262</v>
      </c>
      <c r="B637" s="20">
        <v>2036</v>
      </c>
      <c r="C637" t="s">
        <v>262</v>
      </c>
      <c r="D637" t="s">
        <v>226</v>
      </c>
      <c r="E637" s="22" t="s">
        <v>363</v>
      </c>
      <c r="F637" s="22" t="s">
        <v>364</v>
      </c>
      <c r="G637" s="22" t="s">
        <v>266</v>
      </c>
      <c r="H637" s="22" t="s">
        <v>237</v>
      </c>
      <c r="I637" s="22" t="s">
        <v>309</v>
      </c>
      <c r="J637" s="17">
        <f>IFERROR(INDEX(Cost_Components!$K$2:$K$29,MATCH(E637,Cost_Components!$A$2:$A$29,0)),"")</f>
        <v>0.5</v>
      </c>
      <c r="K637" s="17">
        <f t="shared" si="90"/>
        <v>0.5361538461538462</v>
      </c>
      <c r="L637" s="17">
        <f>IFERROR(INDEX(Cost_Components!$S$2:$S$29,MATCH(E637,Cost_Components!$A$2:$A$29,0)),"")</f>
        <v>0.31</v>
      </c>
      <c r="M637" s="28">
        <f>IFERROR(INDEX(Cost_Components!$L$2:$L$29,MATCH(E637,Cost_Components!$A$2:$A$29,0)),"")</f>
        <v>1</v>
      </c>
      <c r="N637" s="29">
        <f>IFERROR(INDEX(Cost_Components!$P$2:$P$29,MATCH(E637,Cost_Components!$A$2:$A$29,0)),"")</f>
        <v>119.7214874</v>
      </c>
      <c r="O637" s="23">
        <f t="shared" si="91"/>
        <v>1424865.553471335</v>
      </c>
      <c r="P637" s="23">
        <f t="shared" si="92"/>
        <v>1422097.5914465149</v>
      </c>
      <c r="Q637" s="23">
        <f t="shared" si="93"/>
        <v>52779248.05153963</v>
      </c>
      <c r="R637" s="23">
        <f t="shared" si="94"/>
        <v>91460888.703391448</v>
      </c>
      <c r="S637" s="23">
        <f t="shared" si="95"/>
        <v>38681640.651851818</v>
      </c>
      <c r="T637" s="16">
        <f>IFERROR(INDEX(Cost_Components!$R$2:$R$29,MATCH(E637,Cost_Components!$A$2:$A$29,0)),"")</f>
        <v>1</v>
      </c>
      <c r="U637" s="26">
        <f>IFERROR(INDEX(Cost_Components!$Q$2:$Q$29,MATCH(E637,Cost_Components!$A$2:$A$29,0)),"")</f>
        <v>2023</v>
      </c>
      <c r="V637" s="30">
        <f>1/(1+Calculation_Assumptions!$B$5)^(B637-Calculation_Assumptions!$B$2)</f>
        <v>0.72242127659876232</v>
      </c>
      <c r="W637" s="23">
        <f t="shared" si="96"/>
        <v>38128851.755315997</v>
      </c>
      <c r="X637" s="23">
        <f t="shared" si="97"/>
        <v>66073291.975961372</v>
      </c>
      <c r="Y637" s="23">
        <f t="shared" si="98"/>
        <v>27944440.220645372</v>
      </c>
      <c r="Z637" s="17">
        <f>IFERROR(INDEX(Cost_Components!$T$2:$T$29,MATCH(E637,Cost_Components!$A$2:$A$29,0)),"")</f>
        <v>0.8</v>
      </c>
      <c r="AA637" s="26">
        <f>IFERROR(INDEX(Cost_Components!$U$2:$U$29,MATCH(E637,Cost_Components!$A$2:$A$29,0)),"")</f>
        <v>2025</v>
      </c>
      <c r="AB637" s="26">
        <f>IFERROR(INDEX(Cost_Components!$V$2:$V$29,MATCH(E637,Cost_Components!$A$2:$A$29,0)),"")</f>
        <v>2050</v>
      </c>
      <c r="AC637" s="26">
        <f>IFERROR(INDEX(Cost_Components!$M$2:$M$29,MATCH(E637,Cost_Components!$A$2:$A$29,0)),"")</f>
        <v>30</v>
      </c>
      <c r="AD637" s="26">
        <f>IFERROR(INDEX(Cost_Components!$N$2:$N$29,MATCH(E637,Cost_Components!$A$2:$A$29,0)),"")</f>
        <v>95</v>
      </c>
      <c r="AE637" s="16" t="str">
        <f>IFERROR(INDEX(Cost_Components!$O$2:$O$29,MATCH(E637,Cost_Components!$A$2:$A$29,0)),"")</f>
        <v>Both</v>
      </c>
      <c r="AF637" s="11">
        <v>2849731.10694267</v>
      </c>
      <c r="AG637" s="11">
        <v>2844195.1828930299</v>
      </c>
      <c r="AH637" s="23">
        <f t="shared" si="99"/>
        <v>1</v>
      </c>
    </row>
    <row r="638" spans="1:34" hidden="1">
      <c r="A638" t="s">
        <v>262</v>
      </c>
      <c r="B638" s="20">
        <v>2037</v>
      </c>
      <c r="C638" t="s">
        <v>262</v>
      </c>
      <c r="D638" t="s">
        <v>226</v>
      </c>
      <c r="E638" s="22" t="s">
        <v>363</v>
      </c>
      <c r="F638" s="22" t="s">
        <v>364</v>
      </c>
      <c r="G638" s="22" t="s">
        <v>266</v>
      </c>
      <c r="H638" s="22" t="s">
        <v>237</v>
      </c>
      <c r="I638" s="22" t="s">
        <v>309</v>
      </c>
      <c r="J638" s="17">
        <f>IFERROR(INDEX(Cost_Components!$K$2:$K$29,MATCH(E638,Cost_Components!$A$2:$A$29,0)),"")</f>
        <v>0.5</v>
      </c>
      <c r="K638" s="17">
        <f t="shared" si="90"/>
        <v>0.55500000000000005</v>
      </c>
      <c r="L638" s="17">
        <f>IFERROR(INDEX(Cost_Components!$S$2:$S$29,MATCH(E638,Cost_Components!$A$2:$A$29,0)),"")</f>
        <v>0.31</v>
      </c>
      <c r="M638" s="28">
        <f>IFERROR(INDEX(Cost_Components!$L$2:$L$29,MATCH(E638,Cost_Components!$A$2:$A$29,0)),"")</f>
        <v>1</v>
      </c>
      <c r="N638" s="29">
        <f>IFERROR(INDEX(Cost_Components!$P$2:$P$29,MATCH(E638,Cost_Components!$A$2:$A$29,0)),"")</f>
        <v>119.7214874</v>
      </c>
      <c r="O638" s="23">
        <f t="shared" si="91"/>
        <v>1435844.1341990649</v>
      </c>
      <c r="P638" s="23">
        <f t="shared" si="92"/>
        <v>1432717.230239775</v>
      </c>
      <c r="Q638" s="23">
        <f t="shared" si="93"/>
        <v>53173381.726653382</v>
      </c>
      <c r="R638" s="23">
        <f t="shared" si="94"/>
        <v>95405274.458586887</v>
      </c>
      <c r="S638" s="23">
        <f t="shared" si="95"/>
        <v>42231892.731933504</v>
      </c>
      <c r="T638" s="16">
        <f>IFERROR(INDEX(Cost_Components!$R$2:$R$29,MATCH(E638,Cost_Components!$A$2:$A$29,0)),"")</f>
        <v>1</v>
      </c>
      <c r="U638" s="26">
        <f>IFERROR(INDEX(Cost_Components!$Q$2:$Q$29,MATCH(E638,Cost_Components!$A$2:$A$29,0)),"")</f>
        <v>2023</v>
      </c>
      <c r="V638" s="30">
        <f>1/(1+Calculation_Assumptions!$B$5)^(B638-Calculation_Assumptions!$B$2)</f>
        <v>0.70137988019297326</v>
      </c>
      <c r="W638" s="23">
        <f t="shared" si="96"/>
        <v>37294740.104895383</v>
      </c>
      <c r="X638" s="23">
        <f t="shared" si="97"/>
        <v>66915339.969541401</v>
      </c>
      <c r="Y638" s="23">
        <f t="shared" si="98"/>
        <v>29620599.864646021</v>
      </c>
      <c r="Z638" s="17">
        <f>IFERROR(INDEX(Cost_Components!$T$2:$T$29,MATCH(E638,Cost_Components!$A$2:$A$29,0)),"")</f>
        <v>0.8</v>
      </c>
      <c r="AA638" s="26">
        <f>IFERROR(INDEX(Cost_Components!$U$2:$U$29,MATCH(E638,Cost_Components!$A$2:$A$29,0)),"")</f>
        <v>2025</v>
      </c>
      <c r="AB638" s="26">
        <f>IFERROR(INDEX(Cost_Components!$V$2:$V$29,MATCH(E638,Cost_Components!$A$2:$A$29,0)),"")</f>
        <v>2050</v>
      </c>
      <c r="AC638" s="26">
        <f>IFERROR(INDEX(Cost_Components!$M$2:$M$29,MATCH(E638,Cost_Components!$A$2:$A$29,0)),"")</f>
        <v>30</v>
      </c>
      <c r="AD638" s="26">
        <f>IFERROR(INDEX(Cost_Components!$N$2:$N$29,MATCH(E638,Cost_Components!$A$2:$A$29,0)),"")</f>
        <v>95</v>
      </c>
      <c r="AE638" s="16" t="str">
        <f>IFERROR(INDEX(Cost_Components!$O$2:$O$29,MATCH(E638,Cost_Components!$A$2:$A$29,0)),"")</f>
        <v>Both</v>
      </c>
      <c r="AF638" s="11">
        <v>2871688.2683981298</v>
      </c>
      <c r="AG638" s="11">
        <v>2865434.4604795501</v>
      </c>
      <c r="AH638" s="23">
        <f t="shared" si="99"/>
        <v>1</v>
      </c>
    </row>
    <row r="639" spans="1:34" hidden="1">
      <c r="A639" t="s">
        <v>262</v>
      </c>
      <c r="B639" s="20">
        <v>2038</v>
      </c>
      <c r="C639" t="s">
        <v>262</v>
      </c>
      <c r="D639" t="s">
        <v>226</v>
      </c>
      <c r="E639" s="22" t="s">
        <v>363</v>
      </c>
      <c r="F639" s="22" t="s">
        <v>364</v>
      </c>
      <c r="G639" s="22" t="s">
        <v>266</v>
      </c>
      <c r="H639" s="22" t="s">
        <v>237</v>
      </c>
      <c r="I639" s="22" t="s">
        <v>309</v>
      </c>
      <c r="J639" s="17">
        <f>IFERROR(INDEX(Cost_Components!$K$2:$K$29,MATCH(E639,Cost_Components!$A$2:$A$29,0)),"")</f>
        <v>0.5</v>
      </c>
      <c r="K639" s="17">
        <f t="shared" si="90"/>
        <v>0.57384615384615389</v>
      </c>
      <c r="L639" s="17">
        <f>IFERROR(INDEX(Cost_Components!$S$2:$S$29,MATCH(E639,Cost_Components!$A$2:$A$29,0)),"")</f>
        <v>0.31</v>
      </c>
      <c r="M639" s="28">
        <f>IFERROR(INDEX(Cost_Components!$L$2:$L$29,MATCH(E639,Cost_Components!$A$2:$A$29,0)),"")</f>
        <v>1</v>
      </c>
      <c r="N639" s="29">
        <f>IFERROR(INDEX(Cost_Components!$P$2:$P$29,MATCH(E639,Cost_Components!$A$2:$A$29,0)),"")</f>
        <v>119.7214874</v>
      </c>
      <c r="O639" s="23">
        <f t="shared" si="91"/>
        <v>1448872.852076235</v>
      </c>
      <c r="P639" s="23">
        <f t="shared" si="92"/>
        <v>1445374.863633485</v>
      </c>
      <c r="Q639" s="23">
        <f t="shared" si="93"/>
        <v>53643152.842679635</v>
      </c>
      <c r="R639" s="23">
        <f t="shared" si="94"/>
        <v>99540049.866476223</v>
      </c>
      <c r="S639" s="23">
        <f t="shared" si="95"/>
        <v>45896897.023796588</v>
      </c>
      <c r="T639" s="16">
        <f>IFERROR(INDEX(Cost_Components!$R$2:$R$29,MATCH(E639,Cost_Components!$A$2:$A$29,0)),"")</f>
        <v>1</v>
      </c>
      <c r="U639" s="26">
        <f>IFERROR(INDEX(Cost_Components!$Q$2:$Q$29,MATCH(E639,Cost_Components!$A$2:$A$29,0)),"")</f>
        <v>2023</v>
      </c>
      <c r="V639" s="30">
        <f>1/(1+Calculation_Assumptions!$B$5)^(B639-Calculation_Assumptions!$B$2)</f>
        <v>0.68095133999317792</v>
      </c>
      <c r="W639" s="23">
        <f t="shared" si="96"/>
        <v>36528376.80968155</v>
      </c>
      <c r="X639" s="23">
        <f t="shared" si="97"/>
        <v>67781930.339564741</v>
      </c>
      <c r="Y639" s="23">
        <f t="shared" si="98"/>
        <v>31253553.529883187</v>
      </c>
      <c r="Z639" s="17">
        <f>IFERROR(INDEX(Cost_Components!$T$2:$T$29,MATCH(E639,Cost_Components!$A$2:$A$29,0)),"")</f>
        <v>0.8</v>
      </c>
      <c r="AA639" s="26">
        <f>IFERROR(INDEX(Cost_Components!$U$2:$U$29,MATCH(E639,Cost_Components!$A$2:$A$29,0)),"")</f>
        <v>2025</v>
      </c>
      <c r="AB639" s="26">
        <f>IFERROR(INDEX(Cost_Components!$V$2:$V$29,MATCH(E639,Cost_Components!$A$2:$A$29,0)),"")</f>
        <v>2050</v>
      </c>
      <c r="AC639" s="26">
        <f>IFERROR(INDEX(Cost_Components!$M$2:$M$29,MATCH(E639,Cost_Components!$A$2:$A$29,0)),"")</f>
        <v>30</v>
      </c>
      <c r="AD639" s="26">
        <f>IFERROR(INDEX(Cost_Components!$N$2:$N$29,MATCH(E639,Cost_Components!$A$2:$A$29,0)),"")</f>
        <v>95</v>
      </c>
      <c r="AE639" s="16" t="str">
        <f>IFERROR(INDEX(Cost_Components!$O$2:$O$29,MATCH(E639,Cost_Components!$A$2:$A$29,0)),"")</f>
        <v>Both</v>
      </c>
      <c r="AF639" s="11">
        <v>2897745.70415247</v>
      </c>
      <c r="AG639" s="11">
        <v>2890749.7272669701</v>
      </c>
      <c r="AH639" s="23">
        <f t="shared" si="99"/>
        <v>1</v>
      </c>
    </row>
    <row r="640" spans="1:34" hidden="1">
      <c r="A640" t="s">
        <v>262</v>
      </c>
      <c r="B640" s="20">
        <v>2039</v>
      </c>
      <c r="C640" t="s">
        <v>262</v>
      </c>
      <c r="D640" t="s">
        <v>226</v>
      </c>
      <c r="E640" s="22" t="s">
        <v>363</v>
      </c>
      <c r="F640" s="22" t="s">
        <v>364</v>
      </c>
      <c r="G640" s="22" t="s">
        <v>266</v>
      </c>
      <c r="H640" s="22" t="s">
        <v>237</v>
      </c>
      <c r="I640" s="22" t="s">
        <v>309</v>
      </c>
      <c r="J640" s="17">
        <f>IFERROR(INDEX(Cost_Components!$K$2:$K$29,MATCH(E640,Cost_Components!$A$2:$A$29,0)),"")</f>
        <v>0.5</v>
      </c>
      <c r="K640" s="17">
        <f t="shared" si="90"/>
        <v>0.59269230769230763</v>
      </c>
      <c r="L640" s="17">
        <f>IFERROR(INDEX(Cost_Components!$S$2:$S$29,MATCH(E640,Cost_Components!$A$2:$A$29,0)),"")</f>
        <v>0.31</v>
      </c>
      <c r="M640" s="28">
        <f>IFERROR(INDEX(Cost_Components!$L$2:$L$29,MATCH(E640,Cost_Components!$A$2:$A$29,0)),"")</f>
        <v>1</v>
      </c>
      <c r="N640" s="29">
        <f>IFERROR(INDEX(Cost_Components!$P$2:$P$29,MATCH(E640,Cost_Components!$A$2:$A$29,0)),"")</f>
        <v>119.7214874</v>
      </c>
      <c r="O640" s="23">
        <f t="shared" si="91"/>
        <v>1463631.1752100149</v>
      </c>
      <c r="P640" s="23">
        <f t="shared" si="92"/>
        <v>1459750.65729118</v>
      </c>
      <c r="Q640" s="23">
        <f t="shared" si="93"/>
        <v>54176691.176448591</v>
      </c>
      <c r="R640" s="23">
        <f t="shared" si="94"/>
        <v>103856347.73272182</v>
      </c>
      <c r="S640" s="23">
        <f t="shared" si="95"/>
        <v>49679656.556273229</v>
      </c>
      <c r="T640" s="16">
        <f>IFERROR(INDEX(Cost_Components!$R$2:$R$29,MATCH(E640,Cost_Components!$A$2:$A$29,0)),"")</f>
        <v>1</v>
      </c>
      <c r="U640" s="26">
        <f>IFERROR(INDEX(Cost_Components!$Q$2:$Q$29,MATCH(E640,Cost_Components!$A$2:$A$29,0)),"")</f>
        <v>2023</v>
      </c>
      <c r="V640" s="30">
        <f>1/(1+Calculation_Assumptions!$B$5)^(B640-Calculation_Assumptions!$B$2)</f>
        <v>0.66111780581861923</v>
      </c>
      <c r="W640" s="23">
        <f t="shared" si="96"/>
        <v>35817175.19708664</v>
      </c>
      <c r="X640" s="23">
        <f t="shared" si="97"/>
        <v>68661280.733392581</v>
      </c>
      <c r="Y640" s="23">
        <f t="shared" si="98"/>
        <v>32844105.536305938</v>
      </c>
      <c r="Z640" s="17">
        <f>IFERROR(INDEX(Cost_Components!$T$2:$T$29,MATCH(E640,Cost_Components!$A$2:$A$29,0)),"")</f>
        <v>0.8</v>
      </c>
      <c r="AA640" s="26">
        <f>IFERROR(INDEX(Cost_Components!$U$2:$U$29,MATCH(E640,Cost_Components!$A$2:$A$29,0)),"")</f>
        <v>2025</v>
      </c>
      <c r="AB640" s="26">
        <f>IFERROR(INDEX(Cost_Components!$V$2:$V$29,MATCH(E640,Cost_Components!$A$2:$A$29,0)),"")</f>
        <v>2050</v>
      </c>
      <c r="AC640" s="26">
        <f>IFERROR(INDEX(Cost_Components!$M$2:$M$29,MATCH(E640,Cost_Components!$A$2:$A$29,0)),"")</f>
        <v>30</v>
      </c>
      <c r="AD640" s="26">
        <f>IFERROR(INDEX(Cost_Components!$N$2:$N$29,MATCH(E640,Cost_Components!$A$2:$A$29,0)),"")</f>
        <v>95</v>
      </c>
      <c r="AE640" s="16" t="str">
        <f>IFERROR(INDEX(Cost_Components!$O$2:$O$29,MATCH(E640,Cost_Components!$A$2:$A$29,0)),"")</f>
        <v>Both</v>
      </c>
      <c r="AF640" s="11">
        <v>2927262.3504200298</v>
      </c>
      <c r="AG640" s="11">
        <v>2919501.31458236</v>
      </c>
      <c r="AH640" s="23">
        <f t="shared" si="99"/>
        <v>1</v>
      </c>
    </row>
    <row r="641" spans="1:34" hidden="1">
      <c r="A641" t="s">
        <v>262</v>
      </c>
      <c r="B641" s="20">
        <v>2040</v>
      </c>
      <c r="C641" t="s">
        <v>262</v>
      </c>
      <c r="D641" t="s">
        <v>226</v>
      </c>
      <c r="E641" s="22" t="s">
        <v>363</v>
      </c>
      <c r="F641" s="22" t="s">
        <v>364</v>
      </c>
      <c r="G641" s="22" t="s">
        <v>266</v>
      </c>
      <c r="H641" s="22" t="s">
        <v>237</v>
      </c>
      <c r="I641" s="22" t="s">
        <v>309</v>
      </c>
      <c r="J641" s="17">
        <f>IFERROR(INDEX(Cost_Components!$K$2:$K$29,MATCH(E641,Cost_Components!$A$2:$A$29,0)),"")</f>
        <v>0.5</v>
      </c>
      <c r="K641" s="17">
        <f t="shared" si="90"/>
        <v>0.61153846153846159</v>
      </c>
      <c r="L641" s="17">
        <f>IFERROR(INDEX(Cost_Components!$S$2:$S$29,MATCH(E641,Cost_Components!$A$2:$A$29,0)),"")</f>
        <v>0.31</v>
      </c>
      <c r="M641" s="28">
        <f>IFERROR(INDEX(Cost_Components!$L$2:$L$29,MATCH(E641,Cost_Components!$A$2:$A$29,0)),"")</f>
        <v>1</v>
      </c>
      <c r="N641" s="29">
        <f>IFERROR(INDEX(Cost_Components!$P$2:$P$29,MATCH(E641,Cost_Components!$A$2:$A$29,0)),"")</f>
        <v>119.7214874</v>
      </c>
      <c r="O641" s="23">
        <f t="shared" si="91"/>
        <v>1480019.8727162699</v>
      </c>
      <c r="P641" s="23">
        <f t="shared" si="92"/>
        <v>1475746.146785805</v>
      </c>
      <c r="Q641" s="23">
        <f t="shared" si="93"/>
        <v>54770342.352584742</v>
      </c>
      <c r="R641" s="23">
        <f t="shared" si="94"/>
        <v>108358610.40908052</v>
      </c>
      <c r="S641" s="23">
        <f t="shared" si="95"/>
        <v>53588268.056495778</v>
      </c>
      <c r="T641" s="16">
        <f>IFERROR(INDEX(Cost_Components!$R$2:$R$29,MATCH(E641,Cost_Components!$A$2:$A$29,0)),"")</f>
        <v>1</v>
      </c>
      <c r="U641" s="26">
        <f>IFERROR(INDEX(Cost_Components!$Q$2:$Q$29,MATCH(E641,Cost_Components!$A$2:$A$29,0)),"")</f>
        <v>2023</v>
      </c>
      <c r="V641" s="30">
        <f>1/(1+Calculation_Assumptions!$B$5)^(B641-Calculation_Assumptions!$B$2)</f>
        <v>0.64186194739671765</v>
      </c>
      <c r="W641" s="23">
        <f t="shared" si="96"/>
        <v>35154998.602014966</v>
      </c>
      <c r="X641" s="23">
        <f t="shared" si="97"/>
        <v>69551268.694374666</v>
      </c>
      <c r="Y641" s="23">
        <f t="shared" si="98"/>
        <v>34396270.092359699</v>
      </c>
      <c r="Z641" s="17">
        <f>IFERROR(INDEX(Cost_Components!$T$2:$T$29,MATCH(E641,Cost_Components!$A$2:$A$29,0)),"")</f>
        <v>0.8</v>
      </c>
      <c r="AA641" s="26">
        <f>IFERROR(INDEX(Cost_Components!$U$2:$U$29,MATCH(E641,Cost_Components!$A$2:$A$29,0)),"")</f>
        <v>2025</v>
      </c>
      <c r="AB641" s="26">
        <f>IFERROR(INDEX(Cost_Components!$V$2:$V$29,MATCH(E641,Cost_Components!$A$2:$A$29,0)),"")</f>
        <v>2050</v>
      </c>
      <c r="AC641" s="26">
        <f>IFERROR(INDEX(Cost_Components!$M$2:$M$29,MATCH(E641,Cost_Components!$A$2:$A$29,0)),"")</f>
        <v>30</v>
      </c>
      <c r="AD641" s="26">
        <f>IFERROR(INDEX(Cost_Components!$N$2:$N$29,MATCH(E641,Cost_Components!$A$2:$A$29,0)),"")</f>
        <v>95</v>
      </c>
      <c r="AE641" s="16" t="str">
        <f>IFERROR(INDEX(Cost_Components!$O$2:$O$29,MATCH(E641,Cost_Components!$A$2:$A$29,0)),"")</f>
        <v>Both</v>
      </c>
      <c r="AF641" s="11">
        <v>2960039.7454325398</v>
      </c>
      <c r="AG641" s="11">
        <v>2951492.29357161</v>
      </c>
      <c r="AH641" s="23">
        <f t="shared" si="99"/>
        <v>1</v>
      </c>
    </row>
    <row r="642" spans="1:34" hidden="1">
      <c r="A642" t="s">
        <v>262</v>
      </c>
      <c r="B642" s="20">
        <v>2041</v>
      </c>
      <c r="C642" t="s">
        <v>262</v>
      </c>
      <c r="D642" t="s">
        <v>226</v>
      </c>
      <c r="E642" s="22" t="s">
        <v>363</v>
      </c>
      <c r="F642" s="22" t="s">
        <v>364</v>
      </c>
      <c r="G642" s="22" t="s">
        <v>266</v>
      </c>
      <c r="H642" s="22" t="s">
        <v>237</v>
      </c>
      <c r="I642" s="22" t="s">
        <v>309</v>
      </c>
      <c r="J642" s="17">
        <f>IFERROR(INDEX(Cost_Components!$K$2:$K$29,MATCH(E642,Cost_Components!$A$2:$A$29,0)),"")</f>
        <v>0.5</v>
      </c>
      <c r="K642" s="17">
        <f t="shared" ref="K642:K705" si="100">IF(OR(L642="",Z642="",AA642="",AB642=""),"",IF(B642&lt;AA642,L642,IF(B642&gt;AB642,Z642,L642+(Z642-L642)*MIN(MAX((B642-AA642+1)/MAX(AB642-AA642+1,1),0),1))))</f>
        <v>0.63038461538461543</v>
      </c>
      <c r="L642" s="17">
        <f>IFERROR(INDEX(Cost_Components!$S$2:$S$29,MATCH(E642,Cost_Components!$A$2:$A$29,0)),"")</f>
        <v>0.31</v>
      </c>
      <c r="M642" s="28">
        <f>IFERROR(INDEX(Cost_Components!$L$2:$L$29,MATCH(E642,Cost_Components!$A$2:$A$29,0)),"")</f>
        <v>1</v>
      </c>
      <c r="N642" s="29">
        <f>IFERROR(INDEX(Cost_Components!$P$2:$P$29,MATCH(E642,Cost_Components!$A$2:$A$29,0)),"")</f>
        <v>119.7214874</v>
      </c>
      <c r="O642" s="23">
        <f t="shared" ref="O642:O705" si="101">AF642*J642</f>
        <v>1497911.7285121849</v>
      </c>
      <c r="P642" s="23">
        <f t="shared" ref="P642:P705" si="102">AG642*J642</f>
        <v>1493234.401379745</v>
      </c>
      <c r="Q642" s="23">
        <f t="shared" ref="Q642:Q705" si="103">P642*L642*M642*N642</f>
        <v>55419395.506709822</v>
      </c>
      <c r="R642" s="23">
        <f t="shared" ref="R642:R705" si="104">O642*K642*M642*N642</f>
        <v>113048272.61359154</v>
      </c>
      <c r="S642" s="23">
        <f t="shared" ref="S642:S705" si="105">R642-Q642</f>
        <v>57628877.106881715</v>
      </c>
      <c r="T642" s="16">
        <f>IFERROR(INDEX(Cost_Components!$R$2:$R$29,MATCH(E642,Cost_Components!$A$2:$A$29,0)),"")</f>
        <v>1</v>
      </c>
      <c r="U642" s="26">
        <f>IFERROR(INDEX(Cost_Components!$Q$2:$Q$29,MATCH(E642,Cost_Components!$A$2:$A$29,0)),"")</f>
        <v>2023</v>
      </c>
      <c r="V642" s="30">
        <f>1/(1+Calculation_Assumptions!$B$5)^(B642-Calculation_Assumptions!$B$2)</f>
        <v>0.62316693922011435</v>
      </c>
      <c r="W642" s="23">
        <f t="shared" ref="W642:W705" si="106">Q642*V642</f>
        <v>34535535.071345314</v>
      </c>
      <c r="X642" s="23">
        <f t="shared" ref="X642:X705" si="107">R642*V642</f>
        <v>70447946.028732911</v>
      </c>
      <c r="Y642" s="23">
        <f t="shared" ref="Y642:Y705" si="108">S642*V642</f>
        <v>35912410.957387596</v>
      </c>
      <c r="Z642" s="17">
        <f>IFERROR(INDEX(Cost_Components!$T$2:$T$29,MATCH(E642,Cost_Components!$A$2:$A$29,0)),"")</f>
        <v>0.8</v>
      </c>
      <c r="AA642" s="26">
        <f>IFERROR(INDEX(Cost_Components!$U$2:$U$29,MATCH(E642,Cost_Components!$A$2:$A$29,0)),"")</f>
        <v>2025</v>
      </c>
      <c r="AB642" s="26">
        <f>IFERROR(INDEX(Cost_Components!$V$2:$V$29,MATCH(E642,Cost_Components!$A$2:$A$29,0)),"")</f>
        <v>2050</v>
      </c>
      <c r="AC642" s="26">
        <f>IFERROR(INDEX(Cost_Components!$M$2:$M$29,MATCH(E642,Cost_Components!$A$2:$A$29,0)),"")</f>
        <v>30</v>
      </c>
      <c r="AD642" s="26">
        <f>IFERROR(INDEX(Cost_Components!$N$2:$N$29,MATCH(E642,Cost_Components!$A$2:$A$29,0)),"")</f>
        <v>95</v>
      </c>
      <c r="AE642" s="16" t="str">
        <f>IFERROR(INDEX(Cost_Components!$O$2:$O$29,MATCH(E642,Cost_Components!$A$2:$A$29,0)),"")</f>
        <v>Both</v>
      </c>
      <c r="AF642" s="11">
        <v>2995823.4570243699</v>
      </c>
      <c r="AG642" s="11">
        <v>2986468.80275949</v>
      </c>
      <c r="AH642" s="23">
        <f t="shared" ref="AH642:AH705" si="109">IF(H642="shared-count-once",COUNTIFS($A$2:$A$1457,A642,$B$2:$B$1457,B642,$E$2:$E$1457,E642),1)</f>
        <v>1</v>
      </c>
    </row>
    <row r="643" spans="1:34" hidden="1">
      <c r="A643" t="s">
        <v>262</v>
      </c>
      <c r="B643" s="20">
        <v>2042</v>
      </c>
      <c r="C643" t="s">
        <v>262</v>
      </c>
      <c r="D643" t="s">
        <v>226</v>
      </c>
      <c r="E643" s="22" t="s">
        <v>363</v>
      </c>
      <c r="F643" s="22" t="s">
        <v>364</v>
      </c>
      <c r="G643" s="22" t="s">
        <v>266</v>
      </c>
      <c r="H643" s="22" t="s">
        <v>237</v>
      </c>
      <c r="I643" s="22" t="s">
        <v>309</v>
      </c>
      <c r="J643" s="17">
        <f>IFERROR(INDEX(Cost_Components!$K$2:$K$29,MATCH(E643,Cost_Components!$A$2:$A$29,0)),"")</f>
        <v>0.5</v>
      </c>
      <c r="K643" s="17">
        <f t="shared" si="100"/>
        <v>0.64923076923076928</v>
      </c>
      <c r="L643" s="17">
        <f>IFERROR(INDEX(Cost_Components!$S$2:$S$29,MATCH(E643,Cost_Components!$A$2:$A$29,0)),"")</f>
        <v>0.31</v>
      </c>
      <c r="M643" s="28">
        <f>IFERROR(INDEX(Cost_Components!$L$2:$L$29,MATCH(E643,Cost_Components!$A$2:$A$29,0)),"")</f>
        <v>1</v>
      </c>
      <c r="N643" s="29">
        <f>IFERROR(INDEX(Cost_Components!$P$2:$P$29,MATCH(E643,Cost_Components!$A$2:$A$29,0)),"")</f>
        <v>119.7214874</v>
      </c>
      <c r="O643" s="23">
        <f t="shared" si="101"/>
        <v>1517116.8030787499</v>
      </c>
      <c r="P643" s="23">
        <f t="shared" si="102"/>
        <v>1512025.231774295</v>
      </c>
      <c r="Q643" s="23">
        <f t="shared" si="103"/>
        <v>56116792.017647982</v>
      </c>
      <c r="R643" s="23">
        <f t="shared" si="104"/>
        <v>117920745.62242924</v>
      </c>
      <c r="S643" s="23">
        <f t="shared" si="105"/>
        <v>61803953.604781255</v>
      </c>
      <c r="T643" s="16">
        <f>IFERROR(INDEX(Cost_Components!$R$2:$R$29,MATCH(E643,Cost_Components!$A$2:$A$29,0)),"")</f>
        <v>1</v>
      </c>
      <c r="U643" s="26">
        <f>IFERROR(INDEX(Cost_Components!$Q$2:$Q$29,MATCH(E643,Cost_Components!$A$2:$A$29,0)),"")</f>
        <v>2023</v>
      </c>
      <c r="V643" s="30">
        <f>1/(1+Calculation_Assumptions!$B$5)^(B643-Calculation_Assumptions!$B$2)</f>
        <v>0.60501644584477121</v>
      </c>
      <c r="W643" s="23">
        <f t="shared" si="106"/>
        <v>33951582.058727607</v>
      </c>
      <c r="X643" s="23">
        <f t="shared" si="107"/>
        <v>71343990.407847494</v>
      </c>
      <c r="Y643" s="23">
        <f t="shared" si="108"/>
        <v>37392408.349119894</v>
      </c>
      <c r="Z643" s="17">
        <f>IFERROR(INDEX(Cost_Components!$T$2:$T$29,MATCH(E643,Cost_Components!$A$2:$A$29,0)),"")</f>
        <v>0.8</v>
      </c>
      <c r="AA643" s="26">
        <f>IFERROR(INDEX(Cost_Components!$U$2:$U$29,MATCH(E643,Cost_Components!$A$2:$A$29,0)),"")</f>
        <v>2025</v>
      </c>
      <c r="AB643" s="26">
        <f>IFERROR(INDEX(Cost_Components!$V$2:$V$29,MATCH(E643,Cost_Components!$A$2:$A$29,0)),"")</f>
        <v>2050</v>
      </c>
      <c r="AC643" s="26">
        <f>IFERROR(INDEX(Cost_Components!$M$2:$M$29,MATCH(E643,Cost_Components!$A$2:$A$29,0)),"")</f>
        <v>30</v>
      </c>
      <c r="AD643" s="26">
        <f>IFERROR(INDEX(Cost_Components!$N$2:$N$29,MATCH(E643,Cost_Components!$A$2:$A$29,0)),"")</f>
        <v>95</v>
      </c>
      <c r="AE643" s="16" t="str">
        <f>IFERROR(INDEX(Cost_Components!$O$2:$O$29,MATCH(E643,Cost_Components!$A$2:$A$29,0)),"")</f>
        <v>Both</v>
      </c>
      <c r="AF643" s="11">
        <v>3034233.6061574998</v>
      </c>
      <c r="AG643" s="11">
        <v>3024050.46354859</v>
      </c>
      <c r="AH643" s="23">
        <f t="shared" si="109"/>
        <v>1</v>
      </c>
    </row>
    <row r="644" spans="1:34" hidden="1">
      <c r="A644" t="s">
        <v>262</v>
      </c>
      <c r="B644" s="20">
        <v>2043</v>
      </c>
      <c r="C644" t="s">
        <v>262</v>
      </c>
      <c r="D644" t="s">
        <v>226</v>
      </c>
      <c r="E644" s="22" t="s">
        <v>363</v>
      </c>
      <c r="F644" s="22" t="s">
        <v>364</v>
      </c>
      <c r="G644" s="22" t="s">
        <v>266</v>
      </c>
      <c r="H644" s="22" t="s">
        <v>237</v>
      </c>
      <c r="I644" s="22" t="s">
        <v>309</v>
      </c>
      <c r="J644" s="17">
        <f>IFERROR(INDEX(Cost_Components!$K$2:$K$29,MATCH(E644,Cost_Components!$A$2:$A$29,0)),"")</f>
        <v>0.5</v>
      </c>
      <c r="K644" s="17">
        <f t="shared" si="100"/>
        <v>0.66807692307692301</v>
      </c>
      <c r="L644" s="17">
        <f>IFERROR(INDEX(Cost_Components!$S$2:$S$29,MATCH(E644,Cost_Components!$A$2:$A$29,0)),"")</f>
        <v>0.31</v>
      </c>
      <c r="M644" s="28">
        <f>IFERROR(INDEX(Cost_Components!$L$2:$L$29,MATCH(E644,Cost_Components!$A$2:$A$29,0)),"")</f>
        <v>1</v>
      </c>
      <c r="N644" s="29">
        <f>IFERROR(INDEX(Cost_Components!$P$2:$P$29,MATCH(E644,Cost_Components!$A$2:$A$29,0)),"")</f>
        <v>119.7214874</v>
      </c>
      <c r="O644" s="23">
        <f t="shared" si="101"/>
        <v>1537327.741296995</v>
      </c>
      <c r="P644" s="23">
        <f t="shared" si="102"/>
        <v>1531811.0654631001</v>
      </c>
      <c r="Q644" s="23">
        <f t="shared" si="103"/>
        <v>56851116.743636541</v>
      </c>
      <c r="R644" s="23">
        <f t="shared" si="104"/>
        <v>122960335.20648305</v>
      </c>
      <c r="S644" s="23">
        <f t="shared" si="105"/>
        <v>66109218.46284651</v>
      </c>
      <c r="T644" s="16">
        <f>IFERROR(INDEX(Cost_Components!$R$2:$R$29,MATCH(E644,Cost_Components!$A$2:$A$29,0)),"")</f>
        <v>1</v>
      </c>
      <c r="U644" s="26">
        <f>IFERROR(INDEX(Cost_Components!$Q$2:$Q$29,MATCH(E644,Cost_Components!$A$2:$A$29,0)),"")</f>
        <v>2023</v>
      </c>
      <c r="V644" s="30">
        <f>1/(1+Calculation_Assumptions!$B$5)^(B644-Calculation_Assumptions!$B$2)</f>
        <v>0.5873946076162827</v>
      </c>
      <c r="W644" s="23">
        <f t="shared" si="106"/>
        <v>33394039.412175864</v>
      </c>
      <c r="X644" s="23">
        <f t="shared" si="107"/>
        <v>72226237.850978702</v>
      </c>
      <c r="Y644" s="23">
        <f t="shared" si="108"/>
        <v>38832198.438802838</v>
      </c>
      <c r="Z644" s="17">
        <f>IFERROR(INDEX(Cost_Components!$T$2:$T$29,MATCH(E644,Cost_Components!$A$2:$A$29,0)),"")</f>
        <v>0.8</v>
      </c>
      <c r="AA644" s="26">
        <f>IFERROR(INDEX(Cost_Components!$U$2:$U$29,MATCH(E644,Cost_Components!$A$2:$A$29,0)),"")</f>
        <v>2025</v>
      </c>
      <c r="AB644" s="26">
        <f>IFERROR(INDEX(Cost_Components!$V$2:$V$29,MATCH(E644,Cost_Components!$A$2:$A$29,0)),"")</f>
        <v>2050</v>
      </c>
      <c r="AC644" s="26">
        <f>IFERROR(INDEX(Cost_Components!$M$2:$M$29,MATCH(E644,Cost_Components!$A$2:$A$29,0)),"")</f>
        <v>30</v>
      </c>
      <c r="AD644" s="26">
        <f>IFERROR(INDEX(Cost_Components!$N$2:$N$29,MATCH(E644,Cost_Components!$A$2:$A$29,0)),"")</f>
        <v>95</v>
      </c>
      <c r="AE644" s="16" t="str">
        <f>IFERROR(INDEX(Cost_Components!$O$2:$O$29,MATCH(E644,Cost_Components!$A$2:$A$29,0)),"")</f>
        <v>Both</v>
      </c>
      <c r="AF644" s="11">
        <v>3074655.4825939899</v>
      </c>
      <c r="AG644" s="11">
        <v>3063622.1309262002</v>
      </c>
      <c r="AH644" s="23">
        <f t="shared" si="109"/>
        <v>1</v>
      </c>
    </row>
    <row r="645" spans="1:34" hidden="1">
      <c r="A645" t="s">
        <v>262</v>
      </c>
      <c r="B645" s="20">
        <v>2044</v>
      </c>
      <c r="C645" t="s">
        <v>262</v>
      </c>
      <c r="D645" t="s">
        <v>226</v>
      </c>
      <c r="E645" s="22" t="s">
        <v>363</v>
      </c>
      <c r="F645" s="22" t="s">
        <v>364</v>
      </c>
      <c r="G645" s="22" t="s">
        <v>266</v>
      </c>
      <c r="H645" s="22" t="s">
        <v>237</v>
      </c>
      <c r="I645" s="22" t="s">
        <v>309</v>
      </c>
      <c r="J645" s="17">
        <f>IFERROR(INDEX(Cost_Components!$K$2:$K$29,MATCH(E645,Cost_Components!$A$2:$A$29,0)),"")</f>
        <v>0.5</v>
      </c>
      <c r="K645" s="17">
        <f t="shared" si="100"/>
        <v>0.68692307692307697</v>
      </c>
      <c r="L645" s="17">
        <f>IFERROR(INDEX(Cost_Components!$S$2:$S$29,MATCH(E645,Cost_Components!$A$2:$A$29,0)),"")</f>
        <v>0.31</v>
      </c>
      <c r="M645" s="28">
        <f>IFERROR(INDEX(Cost_Components!$L$2:$L$29,MATCH(E645,Cost_Components!$A$2:$A$29,0)),"")</f>
        <v>1</v>
      </c>
      <c r="N645" s="29">
        <f>IFERROR(INDEX(Cost_Components!$P$2:$P$29,MATCH(E645,Cost_Components!$A$2:$A$29,0)),"")</f>
        <v>119.7214874</v>
      </c>
      <c r="O645" s="23">
        <f t="shared" si="101"/>
        <v>1558329.4865582101</v>
      </c>
      <c r="P645" s="23">
        <f t="shared" si="102"/>
        <v>1552376.3928523851</v>
      </c>
      <c r="Q645" s="23">
        <f t="shared" si="103"/>
        <v>57614371.334649622</v>
      </c>
      <c r="R645" s="23">
        <f t="shared" si="104"/>
        <v>128156163.78699563</v>
      </c>
      <c r="S645" s="23">
        <f t="shared" si="105"/>
        <v>70541792.452346012</v>
      </c>
      <c r="T645" s="16">
        <f>IFERROR(INDEX(Cost_Components!$R$2:$R$29,MATCH(E645,Cost_Components!$A$2:$A$29,0)),"")</f>
        <v>1</v>
      </c>
      <c r="U645" s="26">
        <f>IFERROR(INDEX(Cost_Components!$Q$2:$Q$29,MATCH(E645,Cost_Components!$A$2:$A$29,0)),"")</f>
        <v>2023</v>
      </c>
      <c r="V645" s="30">
        <f>1/(1+Calculation_Assumptions!$B$5)^(B645-Calculation_Assumptions!$B$2)</f>
        <v>0.57028602681192497</v>
      </c>
      <c r="W645" s="23">
        <f t="shared" si="106"/>
        <v>32856670.915704194</v>
      </c>
      <c r="X645" s="23">
        <f t="shared" si="107"/>
        <v>73085669.457544044</v>
      </c>
      <c r="Y645" s="23">
        <f t="shared" si="108"/>
        <v>40228998.541839845</v>
      </c>
      <c r="Z645" s="17">
        <f>IFERROR(INDEX(Cost_Components!$T$2:$T$29,MATCH(E645,Cost_Components!$A$2:$A$29,0)),"")</f>
        <v>0.8</v>
      </c>
      <c r="AA645" s="26">
        <f>IFERROR(INDEX(Cost_Components!$U$2:$U$29,MATCH(E645,Cost_Components!$A$2:$A$29,0)),"")</f>
        <v>2025</v>
      </c>
      <c r="AB645" s="26">
        <f>IFERROR(INDEX(Cost_Components!$V$2:$V$29,MATCH(E645,Cost_Components!$A$2:$A$29,0)),"")</f>
        <v>2050</v>
      </c>
      <c r="AC645" s="26">
        <f>IFERROR(INDEX(Cost_Components!$M$2:$M$29,MATCH(E645,Cost_Components!$A$2:$A$29,0)),"")</f>
        <v>30</v>
      </c>
      <c r="AD645" s="26">
        <f>IFERROR(INDEX(Cost_Components!$N$2:$N$29,MATCH(E645,Cost_Components!$A$2:$A$29,0)),"")</f>
        <v>95</v>
      </c>
      <c r="AE645" s="16" t="str">
        <f>IFERROR(INDEX(Cost_Components!$O$2:$O$29,MATCH(E645,Cost_Components!$A$2:$A$29,0)),"")</f>
        <v>Both</v>
      </c>
      <c r="AF645" s="11">
        <v>3116658.9731164202</v>
      </c>
      <c r="AG645" s="11">
        <v>3104752.7857047701</v>
      </c>
      <c r="AH645" s="23">
        <f t="shared" si="109"/>
        <v>1</v>
      </c>
    </row>
    <row r="646" spans="1:34" hidden="1">
      <c r="A646" t="s">
        <v>262</v>
      </c>
      <c r="B646" s="20">
        <v>2045</v>
      </c>
      <c r="C646" t="s">
        <v>262</v>
      </c>
      <c r="D646" t="s">
        <v>226</v>
      </c>
      <c r="E646" s="22" t="s">
        <v>363</v>
      </c>
      <c r="F646" s="22" t="s">
        <v>364</v>
      </c>
      <c r="G646" s="22" t="s">
        <v>266</v>
      </c>
      <c r="H646" s="22" t="s">
        <v>237</v>
      </c>
      <c r="I646" s="22" t="s">
        <v>309</v>
      </c>
      <c r="J646" s="17">
        <f>IFERROR(INDEX(Cost_Components!$K$2:$K$29,MATCH(E646,Cost_Components!$A$2:$A$29,0)),"")</f>
        <v>0.5</v>
      </c>
      <c r="K646" s="17">
        <f t="shared" si="100"/>
        <v>0.70576923076923082</v>
      </c>
      <c r="L646" s="17">
        <f>IFERROR(INDEX(Cost_Components!$S$2:$S$29,MATCH(E646,Cost_Components!$A$2:$A$29,0)),"")</f>
        <v>0.31</v>
      </c>
      <c r="M646" s="28">
        <f>IFERROR(INDEX(Cost_Components!$L$2:$L$29,MATCH(E646,Cost_Components!$A$2:$A$29,0)),"")</f>
        <v>1</v>
      </c>
      <c r="N646" s="29">
        <f>IFERROR(INDEX(Cost_Components!$P$2:$P$29,MATCH(E646,Cost_Components!$A$2:$A$29,0)),"")</f>
        <v>119.7214874</v>
      </c>
      <c r="O646" s="23">
        <f t="shared" si="101"/>
        <v>1579908.8274042499</v>
      </c>
      <c r="P646" s="23">
        <f t="shared" si="102"/>
        <v>1573507.433873215</v>
      </c>
      <c r="Q646" s="23">
        <f t="shared" si="103"/>
        <v>58398621.629660122</v>
      </c>
      <c r="R646" s="23">
        <f t="shared" si="104"/>
        <v>133495568.77264269</v>
      </c>
      <c r="S646" s="23">
        <f t="shared" si="105"/>
        <v>75096947.142982572</v>
      </c>
      <c r="T646" s="16">
        <f>IFERROR(INDEX(Cost_Components!$R$2:$R$29,MATCH(E646,Cost_Components!$A$2:$A$29,0)),"")</f>
        <v>1</v>
      </c>
      <c r="U646" s="26">
        <f>IFERROR(INDEX(Cost_Components!$Q$2:$Q$29,MATCH(E646,Cost_Components!$A$2:$A$29,0)),"")</f>
        <v>2023</v>
      </c>
      <c r="V646" s="30">
        <f>1/(1+Calculation_Assumptions!$B$5)^(B646-Calculation_Assumptions!$B$2)</f>
        <v>0.55367575418633497</v>
      </c>
      <c r="W646" s="23">
        <f t="shared" si="106"/>
        <v>32333900.874244481</v>
      </c>
      <c r="X646" s="23">
        <f t="shared" si="107"/>
        <v>73913259.720726684</v>
      </c>
      <c r="Y646" s="23">
        <f t="shared" si="108"/>
        <v>41579358.84648221</v>
      </c>
      <c r="Z646" s="17">
        <f>IFERROR(INDEX(Cost_Components!$T$2:$T$29,MATCH(E646,Cost_Components!$A$2:$A$29,0)),"")</f>
        <v>0.8</v>
      </c>
      <c r="AA646" s="26">
        <f>IFERROR(INDEX(Cost_Components!$U$2:$U$29,MATCH(E646,Cost_Components!$A$2:$A$29,0)),"")</f>
        <v>2025</v>
      </c>
      <c r="AB646" s="26">
        <f>IFERROR(INDEX(Cost_Components!$V$2:$V$29,MATCH(E646,Cost_Components!$A$2:$A$29,0)),"")</f>
        <v>2050</v>
      </c>
      <c r="AC646" s="26">
        <f>IFERROR(INDEX(Cost_Components!$M$2:$M$29,MATCH(E646,Cost_Components!$A$2:$A$29,0)),"")</f>
        <v>30</v>
      </c>
      <c r="AD646" s="26">
        <f>IFERROR(INDEX(Cost_Components!$N$2:$N$29,MATCH(E646,Cost_Components!$A$2:$A$29,0)),"")</f>
        <v>95</v>
      </c>
      <c r="AE646" s="16" t="str">
        <f>IFERROR(INDEX(Cost_Components!$O$2:$O$29,MATCH(E646,Cost_Components!$A$2:$A$29,0)),"")</f>
        <v>Both</v>
      </c>
      <c r="AF646" s="11">
        <v>3159817.6548084999</v>
      </c>
      <c r="AG646" s="11">
        <v>3147014.86774643</v>
      </c>
      <c r="AH646" s="23">
        <f t="shared" si="109"/>
        <v>1</v>
      </c>
    </row>
    <row r="647" spans="1:34" hidden="1">
      <c r="A647" t="s">
        <v>262</v>
      </c>
      <c r="B647" s="20">
        <v>2046</v>
      </c>
      <c r="C647" t="s">
        <v>262</v>
      </c>
      <c r="D647" t="s">
        <v>226</v>
      </c>
      <c r="E647" s="22" t="s">
        <v>363</v>
      </c>
      <c r="F647" s="22" t="s">
        <v>364</v>
      </c>
      <c r="G647" s="22" t="s">
        <v>266</v>
      </c>
      <c r="H647" s="22" t="s">
        <v>237</v>
      </c>
      <c r="I647" s="22" t="s">
        <v>309</v>
      </c>
      <c r="J647" s="17">
        <f>IFERROR(INDEX(Cost_Components!$K$2:$K$29,MATCH(E647,Cost_Components!$A$2:$A$29,0)),"")</f>
        <v>0.5</v>
      </c>
      <c r="K647" s="17">
        <f t="shared" si="100"/>
        <v>0.72461538461538466</v>
      </c>
      <c r="L647" s="17">
        <f>IFERROR(INDEX(Cost_Components!$S$2:$S$29,MATCH(E647,Cost_Components!$A$2:$A$29,0)),"")</f>
        <v>0.31</v>
      </c>
      <c r="M647" s="28">
        <f>IFERROR(INDEX(Cost_Components!$L$2:$L$29,MATCH(E647,Cost_Components!$A$2:$A$29,0)),"")</f>
        <v>1</v>
      </c>
      <c r="N647" s="29">
        <f>IFERROR(INDEX(Cost_Components!$P$2:$P$29,MATCH(E647,Cost_Components!$A$2:$A$29,0)),"")</f>
        <v>119.7214874</v>
      </c>
      <c r="O647" s="23">
        <f t="shared" si="101"/>
        <v>1601857.5393898401</v>
      </c>
      <c r="P647" s="23">
        <f t="shared" si="102"/>
        <v>1594995.93776326</v>
      </c>
      <c r="Q647" s="23">
        <f t="shared" si="103"/>
        <v>59196138.680452347</v>
      </c>
      <c r="R647" s="23">
        <f t="shared" si="104"/>
        <v>138964395.93844134</v>
      </c>
      <c r="S647" s="23">
        <f t="shared" si="105"/>
        <v>79768257.257988989</v>
      </c>
      <c r="T647" s="16">
        <f>IFERROR(INDEX(Cost_Components!$R$2:$R$29,MATCH(E647,Cost_Components!$A$2:$A$29,0)),"")</f>
        <v>1</v>
      </c>
      <c r="U647" s="26">
        <f>IFERROR(INDEX(Cost_Components!$Q$2:$Q$29,MATCH(E647,Cost_Components!$A$2:$A$29,0)),"")</f>
        <v>2023</v>
      </c>
      <c r="V647" s="30">
        <f>1/(1+Calculation_Assumptions!$B$5)^(B647-Calculation_Assumptions!$B$2)</f>
        <v>0.5375492759090631</v>
      </c>
      <c r="W647" s="23">
        <f t="shared" si="106"/>
        <v>31820841.484289642</v>
      </c>
      <c r="X647" s="23">
        <f t="shared" si="107"/>
        <v>74700210.413849488</v>
      </c>
      <c r="Y647" s="23">
        <f t="shared" si="108"/>
        <v>42879368.929559849</v>
      </c>
      <c r="Z647" s="17">
        <f>IFERROR(INDEX(Cost_Components!$T$2:$T$29,MATCH(E647,Cost_Components!$A$2:$A$29,0)),"")</f>
        <v>0.8</v>
      </c>
      <c r="AA647" s="26">
        <f>IFERROR(INDEX(Cost_Components!$U$2:$U$29,MATCH(E647,Cost_Components!$A$2:$A$29,0)),"")</f>
        <v>2025</v>
      </c>
      <c r="AB647" s="26">
        <f>IFERROR(INDEX(Cost_Components!$V$2:$V$29,MATCH(E647,Cost_Components!$A$2:$A$29,0)),"")</f>
        <v>2050</v>
      </c>
      <c r="AC647" s="26">
        <f>IFERROR(INDEX(Cost_Components!$M$2:$M$29,MATCH(E647,Cost_Components!$A$2:$A$29,0)),"")</f>
        <v>30</v>
      </c>
      <c r="AD647" s="26">
        <f>IFERROR(INDEX(Cost_Components!$N$2:$N$29,MATCH(E647,Cost_Components!$A$2:$A$29,0)),"")</f>
        <v>95</v>
      </c>
      <c r="AE647" s="16" t="str">
        <f>IFERROR(INDEX(Cost_Components!$O$2:$O$29,MATCH(E647,Cost_Components!$A$2:$A$29,0)),"")</f>
        <v>Both</v>
      </c>
      <c r="AF647" s="11">
        <v>3203715.0787796802</v>
      </c>
      <c r="AG647" s="11">
        <v>3189991.87552652</v>
      </c>
      <c r="AH647" s="23">
        <f t="shared" si="109"/>
        <v>1</v>
      </c>
    </row>
    <row r="648" spans="1:34" hidden="1">
      <c r="A648" t="s">
        <v>262</v>
      </c>
      <c r="B648" s="20">
        <v>2047</v>
      </c>
      <c r="C648" t="s">
        <v>262</v>
      </c>
      <c r="D648" t="s">
        <v>226</v>
      </c>
      <c r="E648" s="22" t="s">
        <v>363</v>
      </c>
      <c r="F648" s="22" t="s">
        <v>364</v>
      </c>
      <c r="G648" s="22" t="s">
        <v>266</v>
      </c>
      <c r="H648" s="22" t="s">
        <v>237</v>
      </c>
      <c r="I648" s="22" t="s">
        <v>309</v>
      </c>
      <c r="J648" s="17">
        <f>IFERROR(INDEX(Cost_Components!$K$2:$K$29,MATCH(E648,Cost_Components!$A$2:$A$29,0)),"")</f>
        <v>0.5</v>
      </c>
      <c r="K648" s="17">
        <f t="shared" si="100"/>
        <v>0.74346153846153851</v>
      </c>
      <c r="L648" s="17">
        <f>IFERROR(INDEX(Cost_Components!$S$2:$S$29,MATCH(E648,Cost_Components!$A$2:$A$29,0)),"")</f>
        <v>0.31</v>
      </c>
      <c r="M648" s="28">
        <f>IFERROR(INDEX(Cost_Components!$L$2:$L$29,MATCH(E648,Cost_Components!$A$2:$A$29,0)),"")</f>
        <v>1</v>
      </c>
      <c r="N648" s="29">
        <f>IFERROR(INDEX(Cost_Components!$P$2:$P$29,MATCH(E648,Cost_Components!$A$2:$A$29,0)),"")</f>
        <v>119.7214874</v>
      </c>
      <c r="O648" s="23">
        <f t="shared" si="101"/>
        <v>1623852.7175653151</v>
      </c>
      <c r="P648" s="23">
        <f t="shared" si="102"/>
        <v>1616519.4951220551</v>
      </c>
      <c r="Q648" s="23">
        <f t="shared" si="103"/>
        <v>59994956.693803936</v>
      </c>
      <c r="R648" s="23">
        <f t="shared" si="104"/>
        <v>144536404.2816608</v>
      </c>
      <c r="S648" s="23">
        <f t="shared" si="105"/>
        <v>84541447.587856859</v>
      </c>
      <c r="T648" s="16">
        <f>IFERROR(INDEX(Cost_Components!$R$2:$R$29,MATCH(E648,Cost_Components!$A$2:$A$29,0)),"")</f>
        <v>1</v>
      </c>
      <c r="U648" s="26">
        <f>IFERROR(INDEX(Cost_Components!$Q$2:$Q$29,MATCH(E648,Cost_Components!$A$2:$A$29,0)),"")</f>
        <v>2023</v>
      </c>
      <c r="V648" s="30">
        <f>1/(1+Calculation_Assumptions!$B$5)^(B648-Calculation_Assumptions!$B$2)</f>
        <v>0.52189250088258554</v>
      </c>
      <c r="W648" s="23">
        <f t="shared" si="106"/>
        <v>31310917.989271753</v>
      </c>
      <c r="X648" s="23">
        <f t="shared" si="107"/>
        <v>75432465.499132395</v>
      </c>
      <c r="Y648" s="23">
        <f t="shared" si="108"/>
        <v>44121547.509860642</v>
      </c>
      <c r="Z648" s="17">
        <f>IFERROR(INDEX(Cost_Components!$T$2:$T$29,MATCH(E648,Cost_Components!$A$2:$A$29,0)),"")</f>
        <v>0.8</v>
      </c>
      <c r="AA648" s="26">
        <f>IFERROR(INDEX(Cost_Components!$U$2:$U$29,MATCH(E648,Cost_Components!$A$2:$A$29,0)),"")</f>
        <v>2025</v>
      </c>
      <c r="AB648" s="26">
        <f>IFERROR(INDEX(Cost_Components!$V$2:$V$29,MATCH(E648,Cost_Components!$A$2:$A$29,0)),"")</f>
        <v>2050</v>
      </c>
      <c r="AC648" s="26">
        <f>IFERROR(INDEX(Cost_Components!$M$2:$M$29,MATCH(E648,Cost_Components!$A$2:$A$29,0)),"")</f>
        <v>30</v>
      </c>
      <c r="AD648" s="26">
        <f>IFERROR(INDEX(Cost_Components!$N$2:$N$29,MATCH(E648,Cost_Components!$A$2:$A$29,0)),"")</f>
        <v>95</v>
      </c>
      <c r="AE648" s="16" t="str">
        <f>IFERROR(INDEX(Cost_Components!$O$2:$O$29,MATCH(E648,Cost_Components!$A$2:$A$29,0)),"")</f>
        <v>Both</v>
      </c>
      <c r="AF648" s="11">
        <v>3247705.4351306302</v>
      </c>
      <c r="AG648" s="11">
        <v>3233038.9902441101</v>
      </c>
      <c r="AH648" s="23">
        <f t="shared" si="109"/>
        <v>1</v>
      </c>
    </row>
    <row r="649" spans="1:34" hidden="1">
      <c r="A649" t="s">
        <v>262</v>
      </c>
      <c r="B649" s="20">
        <v>2048</v>
      </c>
      <c r="C649" t="s">
        <v>262</v>
      </c>
      <c r="D649" t="s">
        <v>226</v>
      </c>
      <c r="E649" s="22" t="s">
        <v>363</v>
      </c>
      <c r="F649" s="22" t="s">
        <v>364</v>
      </c>
      <c r="G649" s="22" t="s">
        <v>266</v>
      </c>
      <c r="H649" s="22" t="s">
        <v>237</v>
      </c>
      <c r="I649" s="22" t="s">
        <v>309</v>
      </c>
      <c r="J649" s="17">
        <f>IFERROR(INDEX(Cost_Components!$K$2:$K$29,MATCH(E649,Cost_Components!$A$2:$A$29,0)),"")</f>
        <v>0.5</v>
      </c>
      <c r="K649" s="17">
        <f t="shared" si="100"/>
        <v>0.76230769230769235</v>
      </c>
      <c r="L649" s="17">
        <f>IFERROR(INDEX(Cost_Components!$S$2:$S$29,MATCH(E649,Cost_Components!$A$2:$A$29,0)),"")</f>
        <v>0.31</v>
      </c>
      <c r="M649" s="28">
        <f>IFERROR(INDEX(Cost_Components!$L$2:$L$29,MATCH(E649,Cost_Components!$A$2:$A$29,0)),"")</f>
        <v>1</v>
      </c>
      <c r="N649" s="29">
        <f>IFERROR(INDEX(Cost_Components!$P$2:$P$29,MATCH(E649,Cost_Components!$A$2:$A$29,0)),"")</f>
        <v>119.7214874</v>
      </c>
      <c r="O649" s="23">
        <f t="shared" si="101"/>
        <v>1646175.256659375</v>
      </c>
      <c r="P649" s="23">
        <f t="shared" si="102"/>
        <v>1638360.1676731149</v>
      </c>
      <c r="Q649" s="23">
        <f t="shared" si="103"/>
        <v>60805544.012929</v>
      </c>
      <c r="R649" s="23">
        <f t="shared" si="104"/>
        <v>150237544.07392469</v>
      </c>
      <c r="S649" s="23">
        <f t="shared" si="105"/>
        <v>89432000.060995698</v>
      </c>
      <c r="T649" s="16">
        <f>IFERROR(INDEX(Cost_Components!$R$2:$R$29,MATCH(E649,Cost_Components!$A$2:$A$29,0)),"")</f>
        <v>1</v>
      </c>
      <c r="U649" s="26">
        <f>IFERROR(INDEX(Cost_Components!$Q$2:$Q$29,MATCH(E649,Cost_Components!$A$2:$A$29,0)),"")</f>
        <v>2023</v>
      </c>
      <c r="V649" s="30">
        <f>1/(1+Calculation_Assumptions!$B$5)^(B649-Calculation_Assumptions!$B$2)</f>
        <v>0.50669174842969467</v>
      </c>
      <c r="W649" s="23">
        <f t="shared" si="106"/>
        <v>30809667.410129748</v>
      </c>
      <c r="X649" s="23">
        <f t="shared" si="107"/>
        <v>76124123.886600211</v>
      </c>
      <c r="Y649" s="23">
        <f t="shared" si="108"/>
        <v>45314456.47647047</v>
      </c>
      <c r="Z649" s="17">
        <f>IFERROR(INDEX(Cost_Components!$T$2:$T$29,MATCH(E649,Cost_Components!$A$2:$A$29,0)),"")</f>
        <v>0.8</v>
      </c>
      <c r="AA649" s="26">
        <f>IFERROR(INDEX(Cost_Components!$U$2:$U$29,MATCH(E649,Cost_Components!$A$2:$A$29,0)),"")</f>
        <v>2025</v>
      </c>
      <c r="AB649" s="26">
        <f>IFERROR(INDEX(Cost_Components!$V$2:$V$29,MATCH(E649,Cost_Components!$A$2:$A$29,0)),"")</f>
        <v>2050</v>
      </c>
      <c r="AC649" s="26">
        <f>IFERROR(INDEX(Cost_Components!$M$2:$M$29,MATCH(E649,Cost_Components!$A$2:$A$29,0)),"")</f>
        <v>30</v>
      </c>
      <c r="AD649" s="26">
        <f>IFERROR(INDEX(Cost_Components!$N$2:$N$29,MATCH(E649,Cost_Components!$A$2:$A$29,0)),"")</f>
        <v>95</v>
      </c>
      <c r="AE649" s="16" t="str">
        <f>IFERROR(INDEX(Cost_Components!$O$2:$O$29,MATCH(E649,Cost_Components!$A$2:$A$29,0)),"")</f>
        <v>Both</v>
      </c>
      <c r="AF649" s="11">
        <v>3292350.5133187501</v>
      </c>
      <c r="AG649" s="11">
        <v>3276720.3353462298</v>
      </c>
      <c r="AH649" s="23">
        <f t="shared" si="109"/>
        <v>1</v>
      </c>
    </row>
    <row r="650" spans="1:34" hidden="1">
      <c r="A650" t="s">
        <v>262</v>
      </c>
      <c r="B650" s="20">
        <v>2049</v>
      </c>
      <c r="C650" t="s">
        <v>262</v>
      </c>
      <c r="D650" t="s">
        <v>226</v>
      </c>
      <c r="E650" s="22" t="s">
        <v>363</v>
      </c>
      <c r="F650" s="22" t="s">
        <v>364</v>
      </c>
      <c r="G650" s="22" t="s">
        <v>266</v>
      </c>
      <c r="H650" s="22" t="s">
        <v>237</v>
      </c>
      <c r="I650" s="22" t="s">
        <v>309</v>
      </c>
      <c r="J650" s="17">
        <f>IFERROR(INDEX(Cost_Components!$K$2:$K$29,MATCH(E650,Cost_Components!$A$2:$A$29,0)),"")</f>
        <v>0.5</v>
      </c>
      <c r="K650" s="17">
        <f t="shared" si="100"/>
        <v>0.7811538461538462</v>
      </c>
      <c r="L650" s="17">
        <f>IFERROR(INDEX(Cost_Components!$S$2:$S$29,MATCH(E650,Cost_Components!$A$2:$A$29,0)),"")</f>
        <v>0.31</v>
      </c>
      <c r="M650" s="28">
        <f>IFERROR(INDEX(Cost_Components!$L$2:$L$29,MATCH(E650,Cost_Components!$A$2:$A$29,0)),"")</f>
        <v>1</v>
      </c>
      <c r="N650" s="29">
        <f>IFERROR(INDEX(Cost_Components!$P$2:$P$29,MATCH(E650,Cost_Components!$A$2:$A$29,0)),"")</f>
        <v>119.7214874</v>
      </c>
      <c r="O650" s="23">
        <f t="shared" si="101"/>
        <v>1668692.240823505</v>
      </c>
      <c r="P650" s="23">
        <f t="shared" si="102"/>
        <v>1660385.3359528249</v>
      </c>
      <c r="Q650" s="23">
        <f t="shared" si="103"/>
        <v>61622978.644000478</v>
      </c>
      <c r="R650" s="23">
        <f t="shared" si="104"/>
        <v>156057600.76848814</v>
      </c>
      <c r="S650" s="23">
        <f t="shared" si="105"/>
        <v>94434622.124487668</v>
      </c>
      <c r="T650" s="16">
        <f>IFERROR(INDEX(Cost_Components!$R$2:$R$29,MATCH(E650,Cost_Components!$A$2:$A$29,0)),"")</f>
        <v>1</v>
      </c>
      <c r="U650" s="26">
        <f>IFERROR(INDEX(Cost_Components!$Q$2:$Q$29,MATCH(E650,Cost_Components!$A$2:$A$29,0)),"")</f>
        <v>2023</v>
      </c>
      <c r="V650" s="30">
        <f>1/(1+Calculation_Assumptions!$B$5)^(B650-Calculation_Assumptions!$B$2)</f>
        <v>0.49193373633950943</v>
      </c>
      <c r="W650" s="23">
        <f t="shared" si="106"/>
        <v>30314422.128712952</v>
      </c>
      <c r="X650" s="23">
        <f t="shared" si="107"/>
        <v>76769998.630221874</v>
      </c>
      <c r="Y650" s="23">
        <f t="shared" si="108"/>
        <v>46455576.501508921</v>
      </c>
      <c r="Z650" s="17">
        <f>IFERROR(INDEX(Cost_Components!$T$2:$T$29,MATCH(E650,Cost_Components!$A$2:$A$29,0)),"")</f>
        <v>0.8</v>
      </c>
      <c r="AA650" s="26">
        <f>IFERROR(INDEX(Cost_Components!$U$2:$U$29,MATCH(E650,Cost_Components!$A$2:$A$29,0)),"")</f>
        <v>2025</v>
      </c>
      <c r="AB650" s="26">
        <f>IFERROR(INDEX(Cost_Components!$V$2:$V$29,MATCH(E650,Cost_Components!$A$2:$A$29,0)),"")</f>
        <v>2050</v>
      </c>
      <c r="AC650" s="26">
        <f>IFERROR(INDEX(Cost_Components!$M$2:$M$29,MATCH(E650,Cost_Components!$A$2:$A$29,0)),"")</f>
        <v>30</v>
      </c>
      <c r="AD650" s="26">
        <f>IFERROR(INDEX(Cost_Components!$N$2:$N$29,MATCH(E650,Cost_Components!$A$2:$A$29,0)),"")</f>
        <v>95</v>
      </c>
      <c r="AE650" s="16" t="str">
        <f>IFERROR(INDEX(Cost_Components!$O$2:$O$29,MATCH(E650,Cost_Components!$A$2:$A$29,0)),"")</f>
        <v>Both</v>
      </c>
      <c r="AF650" s="11">
        <v>3337384.48164701</v>
      </c>
      <c r="AG650" s="11">
        <v>3320770.6719056498</v>
      </c>
      <c r="AH650" s="23">
        <f t="shared" si="109"/>
        <v>1</v>
      </c>
    </row>
    <row r="651" spans="1:34" hidden="1">
      <c r="A651" t="s">
        <v>262</v>
      </c>
      <c r="B651" s="20">
        <v>2050</v>
      </c>
      <c r="C651" t="s">
        <v>262</v>
      </c>
      <c r="D651" t="s">
        <v>226</v>
      </c>
      <c r="E651" s="22" t="s">
        <v>363</v>
      </c>
      <c r="F651" s="22" t="s">
        <v>364</v>
      </c>
      <c r="G651" s="22" t="s">
        <v>266</v>
      </c>
      <c r="H651" s="22" t="s">
        <v>237</v>
      </c>
      <c r="I651" s="22" t="s">
        <v>309</v>
      </c>
      <c r="J651" s="17">
        <f>IFERROR(INDEX(Cost_Components!$K$2:$K$29,MATCH(E651,Cost_Components!$A$2:$A$29,0)),"")</f>
        <v>0.5</v>
      </c>
      <c r="K651" s="17">
        <f t="shared" si="100"/>
        <v>0.8</v>
      </c>
      <c r="L651" s="17">
        <f>IFERROR(INDEX(Cost_Components!$S$2:$S$29,MATCH(E651,Cost_Components!$A$2:$A$29,0)),"")</f>
        <v>0.31</v>
      </c>
      <c r="M651" s="28">
        <f>IFERROR(INDEX(Cost_Components!$L$2:$L$29,MATCH(E651,Cost_Components!$A$2:$A$29,0)),"")</f>
        <v>1</v>
      </c>
      <c r="N651" s="29">
        <f>IFERROR(INDEX(Cost_Components!$P$2:$P$29,MATCH(E651,Cost_Components!$A$2:$A$29,0)),"")</f>
        <v>119.7214874</v>
      </c>
      <c r="O651" s="23">
        <f t="shared" si="101"/>
        <v>1691359.1528553199</v>
      </c>
      <c r="P651" s="23">
        <f t="shared" si="102"/>
        <v>1682550.74752918</v>
      </c>
      <c r="Q651" s="23">
        <f t="shared" si="103"/>
        <v>62445618.217254341</v>
      </c>
      <c r="R651" s="23">
        <f t="shared" si="104"/>
        <v>161993626.80595431</v>
      </c>
      <c r="S651" s="23">
        <f t="shared" si="105"/>
        <v>99548008.588699967</v>
      </c>
      <c r="T651" s="16">
        <f>IFERROR(INDEX(Cost_Components!$R$2:$R$29,MATCH(E651,Cost_Components!$A$2:$A$29,0)),"")</f>
        <v>1</v>
      </c>
      <c r="U651" s="26">
        <f>IFERROR(INDEX(Cost_Components!$Q$2:$Q$29,MATCH(E651,Cost_Components!$A$2:$A$29,0)),"")</f>
        <v>2023</v>
      </c>
      <c r="V651" s="30">
        <f>1/(1+Calculation_Assumptions!$B$5)^(B651-Calculation_Assumptions!$B$2)</f>
        <v>0.47760556926165965</v>
      </c>
      <c r="W651" s="23">
        <f t="shared" si="106"/>
        <v>29824375.036548022</v>
      </c>
      <c r="X651" s="23">
        <f t="shared" si="107"/>
        <v>77369058.347418651</v>
      </c>
      <c r="Y651" s="23">
        <f t="shared" si="108"/>
        <v>47544683.310870633</v>
      </c>
      <c r="Z651" s="17">
        <f>IFERROR(INDEX(Cost_Components!$T$2:$T$29,MATCH(E651,Cost_Components!$A$2:$A$29,0)),"")</f>
        <v>0.8</v>
      </c>
      <c r="AA651" s="26">
        <f>IFERROR(INDEX(Cost_Components!$U$2:$U$29,MATCH(E651,Cost_Components!$A$2:$A$29,0)),"")</f>
        <v>2025</v>
      </c>
      <c r="AB651" s="26">
        <f>IFERROR(INDEX(Cost_Components!$V$2:$V$29,MATCH(E651,Cost_Components!$A$2:$A$29,0)),"")</f>
        <v>2050</v>
      </c>
      <c r="AC651" s="26">
        <f>IFERROR(INDEX(Cost_Components!$M$2:$M$29,MATCH(E651,Cost_Components!$A$2:$A$29,0)),"")</f>
        <v>30</v>
      </c>
      <c r="AD651" s="26">
        <f>IFERROR(INDEX(Cost_Components!$N$2:$N$29,MATCH(E651,Cost_Components!$A$2:$A$29,0)),"")</f>
        <v>95</v>
      </c>
      <c r="AE651" s="16" t="str">
        <f>IFERROR(INDEX(Cost_Components!$O$2:$O$29,MATCH(E651,Cost_Components!$A$2:$A$29,0)),"")</f>
        <v>Both</v>
      </c>
      <c r="AF651" s="11">
        <v>3382718.3057106398</v>
      </c>
      <c r="AG651" s="11">
        <v>3365101.49505836</v>
      </c>
      <c r="AH651" s="23">
        <f t="shared" si="109"/>
        <v>1</v>
      </c>
    </row>
    <row r="652" spans="1:34" hidden="1">
      <c r="A652" t="s">
        <v>268</v>
      </c>
      <c r="B652" s="20">
        <v>2025</v>
      </c>
      <c r="C652" t="s">
        <v>268</v>
      </c>
      <c r="D652" t="s">
        <v>272</v>
      </c>
      <c r="E652" s="22" t="s">
        <v>371</v>
      </c>
      <c r="F652" s="22" t="s">
        <v>372</v>
      </c>
      <c r="G652" s="22" t="s">
        <v>269</v>
      </c>
      <c r="H652" s="22" t="s">
        <v>237</v>
      </c>
      <c r="I652" s="22" t="s">
        <v>115</v>
      </c>
      <c r="J652" s="17">
        <f>IFERROR(INDEX(Cost_Components!$K$2:$K$29,MATCH(E652,Cost_Components!$A$2:$A$29,0)),"")</f>
        <v>1.0000000000000001E-5</v>
      </c>
      <c r="K652" s="17">
        <f t="shared" si="100"/>
        <v>0.18461538461538463</v>
      </c>
      <c r="L652" s="17">
        <f>IFERROR(INDEX(Cost_Components!$S$2:$S$29,MATCH(E652,Cost_Components!$A$2:$A$29,0)),"")</f>
        <v>0.16</v>
      </c>
      <c r="M652" s="28">
        <f>IFERROR(INDEX(Cost_Components!$L$2:$L$29,MATCH(E652,Cost_Components!$A$2:$A$29,0)),"")</f>
        <v>1</v>
      </c>
      <c r="N652" s="29">
        <f>IFERROR(INDEX(Cost_Components!$P$2:$P$29,MATCH(E652,Cost_Components!$A$2:$A$29,0)),"")</f>
        <v>0.70495847821973801</v>
      </c>
      <c r="O652" s="23">
        <f t="shared" si="101"/>
        <v>1518.2449822707201</v>
      </c>
      <c r="P652" s="23">
        <f t="shared" si="102"/>
        <v>1518.2449822707201</v>
      </c>
      <c r="Q652" s="23">
        <f t="shared" si="103"/>
        <v>171.24794756261122</v>
      </c>
      <c r="R652" s="23">
        <f t="shared" si="104"/>
        <v>197.59378564916676</v>
      </c>
      <c r="S652" s="23">
        <f t="shared" si="105"/>
        <v>26.345838086555545</v>
      </c>
      <c r="T652" s="16">
        <f>IFERROR(INDEX(Cost_Components!$R$2:$R$29,MATCH(E652,Cost_Components!$A$2:$A$29,0)),"")</f>
        <v>1</v>
      </c>
      <c r="U652" s="26">
        <f>IFERROR(INDEX(Cost_Components!$Q$2:$Q$29,MATCH(E652,Cost_Components!$A$2:$A$29,0)),"")</f>
        <v>2023</v>
      </c>
      <c r="V652" s="30">
        <f>1/(1+Calculation_Assumptions!$B$5)^(B652-Calculation_Assumptions!$B$2)</f>
        <v>1</v>
      </c>
      <c r="W652" s="23">
        <f t="shared" si="106"/>
        <v>171.24794756261122</v>
      </c>
      <c r="X652" s="23">
        <f t="shared" si="107"/>
        <v>197.59378564916676</v>
      </c>
      <c r="Y652" s="23">
        <f t="shared" si="108"/>
        <v>26.345838086555545</v>
      </c>
      <c r="Z652" s="17">
        <f>IFERROR(INDEX(Cost_Components!$T$2:$T$29,MATCH(E652,Cost_Components!$A$2:$A$29,0)),"")</f>
        <v>0.8</v>
      </c>
      <c r="AA652" s="26">
        <f>IFERROR(INDEX(Cost_Components!$U$2:$U$29,MATCH(E652,Cost_Components!$A$2:$A$29,0)),"")</f>
        <v>2025</v>
      </c>
      <c r="AB652" s="26">
        <f>IFERROR(INDEX(Cost_Components!$V$2:$V$29,MATCH(E652,Cost_Components!$A$2:$A$29,0)),"")</f>
        <v>2050</v>
      </c>
      <c r="AC652" s="26">
        <f>IFERROR(INDEX(Cost_Components!$M$2:$M$29,MATCH(E652,Cost_Components!$A$2:$A$29,0)),"")</f>
        <v>30</v>
      </c>
      <c r="AD652" s="26">
        <f>IFERROR(INDEX(Cost_Components!$N$2:$N$29,MATCH(E652,Cost_Components!$A$2:$A$29,0)),"")</f>
        <v>95</v>
      </c>
      <c r="AE652" s="16" t="str">
        <f>IFERROR(INDEX(Cost_Components!$O$2:$O$29,MATCH(E652,Cost_Components!$A$2:$A$29,0)),"")</f>
        <v>Both</v>
      </c>
      <c r="AF652" s="11">
        <v>151824498.227072</v>
      </c>
      <c r="AG652" s="11">
        <v>151824498.227072</v>
      </c>
      <c r="AH652" s="23">
        <f t="shared" si="109"/>
        <v>1</v>
      </c>
    </row>
    <row r="653" spans="1:34" hidden="1">
      <c r="A653" t="s">
        <v>268</v>
      </c>
      <c r="B653" s="20">
        <v>2026</v>
      </c>
      <c r="C653" t="s">
        <v>268</v>
      </c>
      <c r="D653" t="s">
        <v>272</v>
      </c>
      <c r="E653" s="22" t="s">
        <v>371</v>
      </c>
      <c r="F653" s="22" t="s">
        <v>372</v>
      </c>
      <c r="G653" s="22" t="s">
        <v>269</v>
      </c>
      <c r="H653" s="22" t="s">
        <v>237</v>
      </c>
      <c r="I653" s="22" t="s">
        <v>115</v>
      </c>
      <c r="J653" s="17">
        <f>IFERROR(INDEX(Cost_Components!$K$2:$K$29,MATCH(E653,Cost_Components!$A$2:$A$29,0)),"")</f>
        <v>1.0000000000000001E-5</v>
      </c>
      <c r="K653" s="17">
        <f t="shared" si="100"/>
        <v>0.20923076923076925</v>
      </c>
      <c r="L653" s="17">
        <f>IFERROR(INDEX(Cost_Components!$S$2:$S$29,MATCH(E653,Cost_Components!$A$2:$A$29,0)),"")</f>
        <v>0.16</v>
      </c>
      <c r="M653" s="28">
        <f>IFERROR(INDEX(Cost_Components!$L$2:$L$29,MATCH(E653,Cost_Components!$A$2:$A$29,0)),"")</f>
        <v>1</v>
      </c>
      <c r="N653" s="29">
        <f>IFERROR(INDEX(Cost_Components!$P$2:$P$29,MATCH(E653,Cost_Components!$A$2:$A$29,0)),"")</f>
        <v>0.70495847821973801</v>
      </c>
      <c r="O653" s="23">
        <f t="shared" si="101"/>
        <v>1539.0356903702302</v>
      </c>
      <c r="P653" s="23">
        <f t="shared" si="102"/>
        <v>1538.2777840094002</v>
      </c>
      <c r="Q653" s="23">
        <f t="shared" si="103"/>
        <v>173.50751451111961</v>
      </c>
      <c r="R653" s="23">
        <f t="shared" si="104"/>
        <v>227.00623248686085</v>
      </c>
      <c r="S653" s="23">
        <f t="shared" si="105"/>
        <v>53.498717975741243</v>
      </c>
      <c r="T653" s="16">
        <f>IFERROR(INDEX(Cost_Components!$R$2:$R$29,MATCH(E653,Cost_Components!$A$2:$A$29,0)),"")</f>
        <v>1</v>
      </c>
      <c r="U653" s="26">
        <f>IFERROR(INDEX(Cost_Components!$Q$2:$Q$29,MATCH(E653,Cost_Components!$A$2:$A$29,0)),"")</f>
        <v>2023</v>
      </c>
      <c r="V653" s="30">
        <f>1/(1+Calculation_Assumptions!$B$5)^(B653-Calculation_Assumptions!$B$2)</f>
        <v>0.970873786407767</v>
      </c>
      <c r="W653" s="23">
        <f t="shared" si="106"/>
        <v>168.45389758361128</v>
      </c>
      <c r="X653" s="23">
        <f t="shared" si="107"/>
        <v>220.39440047268045</v>
      </c>
      <c r="Y653" s="23">
        <f t="shared" si="108"/>
        <v>51.940502889069172</v>
      </c>
      <c r="Z653" s="17">
        <f>IFERROR(INDEX(Cost_Components!$T$2:$T$29,MATCH(E653,Cost_Components!$A$2:$A$29,0)),"")</f>
        <v>0.8</v>
      </c>
      <c r="AA653" s="26">
        <f>IFERROR(INDEX(Cost_Components!$U$2:$U$29,MATCH(E653,Cost_Components!$A$2:$A$29,0)),"")</f>
        <v>2025</v>
      </c>
      <c r="AB653" s="26">
        <f>IFERROR(INDEX(Cost_Components!$V$2:$V$29,MATCH(E653,Cost_Components!$A$2:$A$29,0)),"")</f>
        <v>2050</v>
      </c>
      <c r="AC653" s="26">
        <f>IFERROR(INDEX(Cost_Components!$M$2:$M$29,MATCH(E653,Cost_Components!$A$2:$A$29,0)),"")</f>
        <v>30</v>
      </c>
      <c r="AD653" s="26">
        <f>IFERROR(INDEX(Cost_Components!$N$2:$N$29,MATCH(E653,Cost_Components!$A$2:$A$29,0)),"")</f>
        <v>95</v>
      </c>
      <c r="AE653" s="16" t="str">
        <f>IFERROR(INDEX(Cost_Components!$O$2:$O$29,MATCH(E653,Cost_Components!$A$2:$A$29,0)),"")</f>
        <v>Both</v>
      </c>
      <c r="AF653" s="11">
        <v>153903569.03702301</v>
      </c>
      <c r="AG653" s="11">
        <v>153827778.40094</v>
      </c>
      <c r="AH653" s="23">
        <f t="shared" si="109"/>
        <v>1</v>
      </c>
    </row>
    <row r="654" spans="1:34" hidden="1">
      <c r="A654" t="s">
        <v>268</v>
      </c>
      <c r="B654" s="20">
        <v>2027</v>
      </c>
      <c r="C654" t="s">
        <v>268</v>
      </c>
      <c r="D654" t="s">
        <v>272</v>
      </c>
      <c r="E654" s="22" t="s">
        <v>371</v>
      </c>
      <c r="F654" s="22" t="s">
        <v>372</v>
      </c>
      <c r="G654" s="22" t="s">
        <v>269</v>
      </c>
      <c r="H654" s="22" t="s">
        <v>237</v>
      </c>
      <c r="I654" s="22" t="s">
        <v>115</v>
      </c>
      <c r="J654" s="17">
        <f>IFERROR(INDEX(Cost_Components!$K$2:$K$29,MATCH(E654,Cost_Components!$A$2:$A$29,0)),"")</f>
        <v>1.0000000000000001E-5</v>
      </c>
      <c r="K654" s="17">
        <f t="shared" si="100"/>
        <v>0.23384615384615387</v>
      </c>
      <c r="L654" s="17">
        <f>IFERROR(INDEX(Cost_Components!$S$2:$S$29,MATCH(E654,Cost_Components!$A$2:$A$29,0)),"")</f>
        <v>0.16</v>
      </c>
      <c r="M654" s="28">
        <f>IFERROR(INDEX(Cost_Components!$L$2:$L$29,MATCH(E654,Cost_Components!$A$2:$A$29,0)),"")</f>
        <v>1</v>
      </c>
      <c r="N654" s="29">
        <f>IFERROR(INDEX(Cost_Components!$P$2:$P$29,MATCH(E654,Cost_Components!$A$2:$A$29,0)),"")</f>
        <v>0.70495847821973801</v>
      </c>
      <c r="O654" s="23">
        <f t="shared" si="101"/>
        <v>1561.2416666728402</v>
      </c>
      <c r="P654" s="23">
        <f t="shared" si="102"/>
        <v>1560.4168967341102</v>
      </c>
      <c r="Q654" s="23">
        <f t="shared" si="103"/>
        <v>176.00465934560711</v>
      </c>
      <c r="R654" s="23">
        <f t="shared" si="104"/>
        <v>257.37354387627971</v>
      </c>
      <c r="S654" s="23">
        <f t="shared" si="105"/>
        <v>81.368884530672602</v>
      </c>
      <c r="T654" s="16">
        <f>IFERROR(INDEX(Cost_Components!$R$2:$R$29,MATCH(E654,Cost_Components!$A$2:$A$29,0)),"")</f>
        <v>1</v>
      </c>
      <c r="U654" s="26">
        <f>IFERROR(INDEX(Cost_Components!$Q$2:$Q$29,MATCH(E654,Cost_Components!$A$2:$A$29,0)),"")</f>
        <v>2023</v>
      </c>
      <c r="V654" s="30">
        <f>1/(1+Calculation_Assumptions!$B$5)^(B654-Calculation_Assumptions!$B$2)</f>
        <v>0.94259590913375435</v>
      </c>
      <c r="W654" s="23">
        <f t="shared" si="106"/>
        <v>165.90127188764927</v>
      </c>
      <c r="X654" s="23">
        <f t="shared" si="107"/>
        <v>242.59924957703808</v>
      </c>
      <c r="Y654" s="23">
        <f t="shared" si="108"/>
        <v>76.697977689388821</v>
      </c>
      <c r="Z654" s="17">
        <f>IFERROR(INDEX(Cost_Components!$T$2:$T$29,MATCH(E654,Cost_Components!$A$2:$A$29,0)),"")</f>
        <v>0.8</v>
      </c>
      <c r="AA654" s="26">
        <f>IFERROR(INDEX(Cost_Components!$U$2:$U$29,MATCH(E654,Cost_Components!$A$2:$A$29,0)),"")</f>
        <v>2025</v>
      </c>
      <c r="AB654" s="26">
        <f>IFERROR(INDEX(Cost_Components!$V$2:$V$29,MATCH(E654,Cost_Components!$A$2:$A$29,0)),"")</f>
        <v>2050</v>
      </c>
      <c r="AC654" s="26">
        <f>IFERROR(INDEX(Cost_Components!$M$2:$M$29,MATCH(E654,Cost_Components!$A$2:$A$29,0)),"")</f>
        <v>30</v>
      </c>
      <c r="AD654" s="26">
        <f>IFERROR(INDEX(Cost_Components!$N$2:$N$29,MATCH(E654,Cost_Components!$A$2:$A$29,0)),"")</f>
        <v>95</v>
      </c>
      <c r="AE654" s="16" t="str">
        <f>IFERROR(INDEX(Cost_Components!$O$2:$O$29,MATCH(E654,Cost_Components!$A$2:$A$29,0)),"")</f>
        <v>Both</v>
      </c>
      <c r="AF654" s="11">
        <v>156124166.66728401</v>
      </c>
      <c r="AG654" s="11">
        <v>156041689.67341101</v>
      </c>
      <c r="AH654" s="23">
        <f t="shared" si="109"/>
        <v>1</v>
      </c>
    </row>
    <row r="655" spans="1:34" hidden="1">
      <c r="A655" t="s">
        <v>268</v>
      </c>
      <c r="B655" s="20">
        <v>2028</v>
      </c>
      <c r="C655" t="s">
        <v>268</v>
      </c>
      <c r="D655" t="s">
        <v>272</v>
      </c>
      <c r="E655" s="22" t="s">
        <v>371</v>
      </c>
      <c r="F655" s="22" t="s">
        <v>372</v>
      </c>
      <c r="G655" s="22" t="s">
        <v>269</v>
      </c>
      <c r="H655" s="22" t="s">
        <v>237</v>
      </c>
      <c r="I655" s="22" t="s">
        <v>115</v>
      </c>
      <c r="J655" s="17">
        <f>IFERROR(INDEX(Cost_Components!$K$2:$K$29,MATCH(E655,Cost_Components!$A$2:$A$29,0)),"")</f>
        <v>1.0000000000000001E-5</v>
      </c>
      <c r="K655" s="17">
        <f t="shared" si="100"/>
        <v>0.25846153846153846</v>
      </c>
      <c r="L655" s="17">
        <f>IFERROR(INDEX(Cost_Components!$S$2:$S$29,MATCH(E655,Cost_Components!$A$2:$A$29,0)),"")</f>
        <v>0.16</v>
      </c>
      <c r="M655" s="28">
        <f>IFERROR(INDEX(Cost_Components!$L$2:$L$29,MATCH(E655,Cost_Components!$A$2:$A$29,0)),"")</f>
        <v>1</v>
      </c>
      <c r="N655" s="29">
        <f>IFERROR(INDEX(Cost_Components!$P$2:$P$29,MATCH(E655,Cost_Components!$A$2:$A$29,0)),"")</f>
        <v>0.70495847821973801</v>
      </c>
      <c r="O655" s="23">
        <f t="shared" si="101"/>
        <v>1583.7517090330803</v>
      </c>
      <c r="P655" s="23">
        <f t="shared" si="102"/>
        <v>1582.83047056139</v>
      </c>
      <c r="Q655" s="23">
        <f t="shared" si="103"/>
        <v>178.53276156908629</v>
      </c>
      <c r="R655" s="23">
        <f t="shared" si="104"/>
        <v>288.56693031674166</v>
      </c>
      <c r="S655" s="23">
        <f t="shared" si="105"/>
        <v>110.03416874765537</v>
      </c>
      <c r="T655" s="16">
        <f>IFERROR(INDEX(Cost_Components!$R$2:$R$29,MATCH(E655,Cost_Components!$A$2:$A$29,0)),"")</f>
        <v>1</v>
      </c>
      <c r="U655" s="26">
        <f>IFERROR(INDEX(Cost_Components!$Q$2:$Q$29,MATCH(E655,Cost_Components!$A$2:$A$29,0)),"")</f>
        <v>2023</v>
      </c>
      <c r="V655" s="30">
        <f>1/(1+Calculation_Assumptions!$B$5)^(B655-Calculation_Assumptions!$B$2)</f>
        <v>0.91514165935315961</v>
      </c>
      <c r="W655" s="23">
        <f t="shared" si="106"/>
        <v>163.38276767123563</v>
      </c>
      <c r="X655" s="23">
        <f t="shared" si="107"/>
        <v>264.07961944451057</v>
      </c>
      <c r="Y655" s="23">
        <f t="shared" si="108"/>
        <v>100.69685177327491</v>
      </c>
      <c r="Z655" s="17">
        <f>IFERROR(INDEX(Cost_Components!$T$2:$T$29,MATCH(E655,Cost_Components!$A$2:$A$29,0)),"")</f>
        <v>0.8</v>
      </c>
      <c r="AA655" s="26">
        <f>IFERROR(INDEX(Cost_Components!$U$2:$U$29,MATCH(E655,Cost_Components!$A$2:$A$29,0)),"")</f>
        <v>2025</v>
      </c>
      <c r="AB655" s="26">
        <f>IFERROR(INDEX(Cost_Components!$V$2:$V$29,MATCH(E655,Cost_Components!$A$2:$A$29,0)),"")</f>
        <v>2050</v>
      </c>
      <c r="AC655" s="26">
        <f>IFERROR(INDEX(Cost_Components!$M$2:$M$29,MATCH(E655,Cost_Components!$A$2:$A$29,0)),"")</f>
        <v>30</v>
      </c>
      <c r="AD655" s="26">
        <f>IFERROR(INDEX(Cost_Components!$N$2:$N$29,MATCH(E655,Cost_Components!$A$2:$A$29,0)),"")</f>
        <v>95</v>
      </c>
      <c r="AE655" s="16" t="str">
        <f>IFERROR(INDEX(Cost_Components!$O$2:$O$29,MATCH(E655,Cost_Components!$A$2:$A$29,0)),"")</f>
        <v>Both</v>
      </c>
      <c r="AF655" s="11">
        <v>158375170.903308</v>
      </c>
      <c r="AG655" s="11">
        <v>158283047.05613899</v>
      </c>
      <c r="AH655" s="23">
        <f t="shared" si="109"/>
        <v>1</v>
      </c>
    </row>
    <row r="656" spans="1:34" hidden="1">
      <c r="A656" t="s">
        <v>268</v>
      </c>
      <c r="B656" s="20">
        <v>2029</v>
      </c>
      <c r="C656" t="s">
        <v>268</v>
      </c>
      <c r="D656" t="s">
        <v>272</v>
      </c>
      <c r="E656" s="22" t="s">
        <v>371</v>
      </c>
      <c r="F656" s="22" t="s">
        <v>372</v>
      </c>
      <c r="G656" s="22" t="s">
        <v>269</v>
      </c>
      <c r="H656" s="22" t="s">
        <v>237</v>
      </c>
      <c r="I656" s="22" t="s">
        <v>115</v>
      </c>
      <c r="J656" s="17">
        <f>IFERROR(INDEX(Cost_Components!$K$2:$K$29,MATCH(E656,Cost_Components!$A$2:$A$29,0)),"")</f>
        <v>1.0000000000000001E-5</v>
      </c>
      <c r="K656" s="17">
        <f t="shared" si="100"/>
        <v>0.28307692307692311</v>
      </c>
      <c r="L656" s="17">
        <f>IFERROR(INDEX(Cost_Components!$S$2:$S$29,MATCH(E656,Cost_Components!$A$2:$A$29,0)),"")</f>
        <v>0.16</v>
      </c>
      <c r="M656" s="28">
        <f>IFERROR(INDEX(Cost_Components!$L$2:$L$29,MATCH(E656,Cost_Components!$A$2:$A$29,0)),"")</f>
        <v>1</v>
      </c>
      <c r="N656" s="29">
        <f>IFERROR(INDEX(Cost_Components!$P$2:$P$29,MATCH(E656,Cost_Components!$A$2:$A$29,0)),"")</f>
        <v>0.70495847821973801</v>
      </c>
      <c r="O656" s="23">
        <f t="shared" si="101"/>
        <v>1606.0535105388101</v>
      </c>
      <c r="P656" s="23">
        <f t="shared" si="102"/>
        <v>1605.01318828892</v>
      </c>
      <c r="Q656" s="23">
        <f t="shared" si="103"/>
        <v>181.03482475820269</v>
      </c>
      <c r="R656" s="23">
        <f t="shared" si="104"/>
        <v>320.49998634787539</v>
      </c>
      <c r="S656" s="23">
        <f t="shared" si="105"/>
        <v>139.4651615896727</v>
      </c>
      <c r="T656" s="16">
        <f>IFERROR(INDEX(Cost_Components!$R$2:$R$29,MATCH(E656,Cost_Components!$A$2:$A$29,0)),"")</f>
        <v>1</v>
      </c>
      <c r="U656" s="26">
        <f>IFERROR(INDEX(Cost_Components!$Q$2:$Q$29,MATCH(E656,Cost_Components!$A$2:$A$29,0)),"")</f>
        <v>2023</v>
      </c>
      <c r="V656" s="30">
        <f>1/(1+Calculation_Assumptions!$B$5)^(B656-Calculation_Assumptions!$B$2)</f>
        <v>0.888487047915689</v>
      </c>
      <c r="W656" s="23">
        <f t="shared" si="106"/>
        <v>160.8470970193496</v>
      </c>
      <c r="X656" s="23">
        <f t="shared" si="107"/>
        <v>284.76008672724242</v>
      </c>
      <c r="Y656" s="23">
        <f t="shared" si="108"/>
        <v>123.91298970789283</v>
      </c>
      <c r="Z656" s="17">
        <f>IFERROR(INDEX(Cost_Components!$T$2:$T$29,MATCH(E656,Cost_Components!$A$2:$A$29,0)),"")</f>
        <v>0.8</v>
      </c>
      <c r="AA656" s="26">
        <f>IFERROR(INDEX(Cost_Components!$U$2:$U$29,MATCH(E656,Cost_Components!$A$2:$A$29,0)),"")</f>
        <v>2025</v>
      </c>
      <c r="AB656" s="26">
        <f>IFERROR(INDEX(Cost_Components!$V$2:$V$29,MATCH(E656,Cost_Components!$A$2:$A$29,0)),"")</f>
        <v>2050</v>
      </c>
      <c r="AC656" s="26">
        <f>IFERROR(INDEX(Cost_Components!$M$2:$M$29,MATCH(E656,Cost_Components!$A$2:$A$29,0)),"")</f>
        <v>30</v>
      </c>
      <c r="AD656" s="26">
        <f>IFERROR(INDEX(Cost_Components!$N$2:$N$29,MATCH(E656,Cost_Components!$A$2:$A$29,0)),"")</f>
        <v>95</v>
      </c>
      <c r="AE656" s="16" t="str">
        <f>IFERROR(INDEX(Cost_Components!$O$2:$O$29,MATCH(E656,Cost_Components!$A$2:$A$29,0)),"")</f>
        <v>Both</v>
      </c>
      <c r="AF656" s="11">
        <v>160605351.05388099</v>
      </c>
      <c r="AG656" s="11">
        <v>160501318.82889199</v>
      </c>
      <c r="AH656" s="23">
        <f t="shared" si="109"/>
        <v>1</v>
      </c>
    </row>
    <row r="657" spans="1:34" hidden="1">
      <c r="A657" t="s">
        <v>268</v>
      </c>
      <c r="B657" s="20">
        <v>2030</v>
      </c>
      <c r="C657" t="s">
        <v>268</v>
      </c>
      <c r="D657" t="s">
        <v>272</v>
      </c>
      <c r="E657" s="22" t="s">
        <v>371</v>
      </c>
      <c r="F657" s="22" t="s">
        <v>372</v>
      </c>
      <c r="G657" s="22" t="s">
        <v>269</v>
      </c>
      <c r="H657" s="22" t="s">
        <v>237</v>
      </c>
      <c r="I657" s="22" t="s">
        <v>115</v>
      </c>
      <c r="J657" s="17">
        <f>IFERROR(INDEX(Cost_Components!$K$2:$K$29,MATCH(E657,Cost_Components!$A$2:$A$29,0)),"")</f>
        <v>1.0000000000000001E-5</v>
      </c>
      <c r="K657" s="17">
        <f t="shared" si="100"/>
        <v>0.30769230769230771</v>
      </c>
      <c r="L657" s="17">
        <f>IFERROR(INDEX(Cost_Components!$S$2:$S$29,MATCH(E657,Cost_Components!$A$2:$A$29,0)),"")</f>
        <v>0.16</v>
      </c>
      <c r="M657" s="28">
        <f>IFERROR(INDEX(Cost_Components!$L$2:$L$29,MATCH(E657,Cost_Components!$A$2:$A$29,0)),"")</f>
        <v>1</v>
      </c>
      <c r="N657" s="29">
        <f>IFERROR(INDEX(Cost_Components!$P$2:$P$29,MATCH(E657,Cost_Components!$A$2:$A$29,0)),"")</f>
        <v>0.70495847821973801</v>
      </c>
      <c r="O657" s="23">
        <f t="shared" si="101"/>
        <v>1627.7113516556003</v>
      </c>
      <c r="P657" s="23">
        <f t="shared" si="102"/>
        <v>1626.5388195355201</v>
      </c>
      <c r="Q657" s="23">
        <f t="shared" si="103"/>
        <v>183.46277295761428</v>
      </c>
      <c r="R657" s="23">
        <f t="shared" si="104"/>
        <v>353.06735921357688</v>
      </c>
      <c r="S657" s="23">
        <f t="shared" si="105"/>
        <v>169.6045862559626</v>
      </c>
      <c r="T657" s="16">
        <f>IFERROR(INDEX(Cost_Components!$R$2:$R$29,MATCH(E657,Cost_Components!$A$2:$A$29,0)),"")</f>
        <v>1</v>
      </c>
      <c r="U657" s="26">
        <f>IFERROR(INDEX(Cost_Components!$Q$2:$Q$29,MATCH(E657,Cost_Components!$A$2:$A$29,0)),"")</f>
        <v>2023</v>
      </c>
      <c r="V657" s="30">
        <f>1/(1+Calculation_Assumptions!$B$5)^(B657-Calculation_Assumptions!$B$2)</f>
        <v>0.86260878438416411</v>
      </c>
      <c r="W657" s="23">
        <f t="shared" si="106"/>
        <v>158.25659956071556</v>
      </c>
      <c r="X657" s="23">
        <f t="shared" si="107"/>
        <v>304.55900553695056</v>
      </c>
      <c r="Y657" s="23">
        <f t="shared" si="108"/>
        <v>146.30240597623501</v>
      </c>
      <c r="Z657" s="17">
        <f>IFERROR(INDEX(Cost_Components!$T$2:$T$29,MATCH(E657,Cost_Components!$A$2:$A$29,0)),"")</f>
        <v>0.8</v>
      </c>
      <c r="AA657" s="26">
        <f>IFERROR(INDEX(Cost_Components!$U$2:$U$29,MATCH(E657,Cost_Components!$A$2:$A$29,0)),"")</f>
        <v>2025</v>
      </c>
      <c r="AB657" s="26">
        <f>IFERROR(INDEX(Cost_Components!$V$2:$V$29,MATCH(E657,Cost_Components!$A$2:$A$29,0)),"")</f>
        <v>2050</v>
      </c>
      <c r="AC657" s="26">
        <f>IFERROR(INDEX(Cost_Components!$M$2:$M$29,MATCH(E657,Cost_Components!$A$2:$A$29,0)),"")</f>
        <v>30</v>
      </c>
      <c r="AD657" s="26">
        <f>IFERROR(INDEX(Cost_Components!$N$2:$N$29,MATCH(E657,Cost_Components!$A$2:$A$29,0)),"")</f>
        <v>95</v>
      </c>
      <c r="AE657" s="16" t="str">
        <f>IFERROR(INDEX(Cost_Components!$O$2:$O$29,MATCH(E657,Cost_Components!$A$2:$A$29,0)),"")</f>
        <v>Both</v>
      </c>
      <c r="AF657" s="11">
        <v>162771135.16556001</v>
      </c>
      <c r="AG657" s="11">
        <v>162653881.95355201</v>
      </c>
      <c r="AH657" s="23">
        <f t="shared" si="109"/>
        <v>1</v>
      </c>
    </row>
    <row r="658" spans="1:34" hidden="1">
      <c r="A658" t="s">
        <v>268</v>
      </c>
      <c r="B658" s="20">
        <v>2031</v>
      </c>
      <c r="C658" t="s">
        <v>268</v>
      </c>
      <c r="D658" t="s">
        <v>272</v>
      </c>
      <c r="E658" s="22" t="s">
        <v>371</v>
      </c>
      <c r="F658" s="22" t="s">
        <v>372</v>
      </c>
      <c r="G658" s="22" t="s">
        <v>269</v>
      </c>
      <c r="H658" s="22" t="s">
        <v>237</v>
      </c>
      <c r="I658" s="22" t="s">
        <v>115</v>
      </c>
      <c r="J658" s="17">
        <f>IFERROR(INDEX(Cost_Components!$K$2:$K$29,MATCH(E658,Cost_Components!$A$2:$A$29,0)),"")</f>
        <v>1.0000000000000001E-5</v>
      </c>
      <c r="K658" s="17">
        <f t="shared" si="100"/>
        <v>0.3323076923076923</v>
      </c>
      <c r="L658" s="17">
        <f>IFERROR(INDEX(Cost_Components!$S$2:$S$29,MATCH(E658,Cost_Components!$A$2:$A$29,0)),"")</f>
        <v>0.16</v>
      </c>
      <c r="M658" s="28">
        <f>IFERROR(INDEX(Cost_Components!$L$2:$L$29,MATCH(E658,Cost_Components!$A$2:$A$29,0)),"")</f>
        <v>1</v>
      </c>
      <c r="N658" s="29">
        <f>IFERROR(INDEX(Cost_Components!$P$2:$P$29,MATCH(E658,Cost_Components!$A$2:$A$29,0)),"")</f>
        <v>0.70495847821973801</v>
      </c>
      <c r="O658" s="23">
        <f t="shared" si="101"/>
        <v>1648.8413261851301</v>
      </c>
      <c r="P658" s="23">
        <f t="shared" si="102"/>
        <v>1647.8464035869604</v>
      </c>
      <c r="Q658" s="23">
        <f t="shared" si="103"/>
        <v>185.86612688200509</v>
      </c>
      <c r="R658" s="23">
        <f t="shared" si="104"/>
        <v>386.26272181659903</v>
      </c>
      <c r="S658" s="23">
        <f t="shared" si="105"/>
        <v>200.39659493459394</v>
      </c>
      <c r="T658" s="16">
        <f>IFERROR(INDEX(Cost_Components!$R$2:$R$29,MATCH(E658,Cost_Components!$A$2:$A$29,0)),"")</f>
        <v>1</v>
      </c>
      <c r="U658" s="26">
        <f>IFERROR(INDEX(Cost_Components!$Q$2:$Q$29,MATCH(E658,Cost_Components!$A$2:$A$29,0)),"")</f>
        <v>2023</v>
      </c>
      <c r="V658" s="30">
        <f>1/(1+Calculation_Assumptions!$B$5)^(B658-Calculation_Assumptions!$B$2)</f>
        <v>0.83748425668365445</v>
      </c>
      <c r="W658" s="23">
        <f t="shared" si="106"/>
        <v>155.65995511444584</v>
      </c>
      <c r="X658" s="23">
        <f t="shared" si="107"/>
        <v>323.48894846517965</v>
      </c>
      <c r="Y658" s="23">
        <f t="shared" si="108"/>
        <v>167.82899335073378</v>
      </c>
      <c r="Z658" s="17">
        <f>IFERROR(INDEX(Cost_Components!$T$2:$T$29,MATCH(E658,Cost_Components!$A$2:$A$29,0)),"")</f>
        <v>0.8</v>
      </c>
      <c r="AA658" s="26">
        <f>IFERROR(INDEX(Cost_Components!$U$2:$U$29,MATCH(E658,Cost_Components!$A$2:$A$29,0)),"")</f>
        <v>2025</v>
      </c>
      <c r="AB658" s="26">
        <f>IFERROR(INDEX(Cost_Components!$V$2:$V$29,MATCH(E658,Cost_Components!$A$2:$A$29,0)),"")</f>
        <v>2050</v>
      </c>
      <c r="AC658" s="26">
        <f>IFERROR(INDEX(Cost_Components!$M$2:$M$29,MATCH(E658,Cost_Components!$A$2:$A$29,0)),"")</f>
        <v>30</v>
      </c>
      <c r="AD658" s="26">
        <f>IFERROR(INDEX(Cost_Components!$N$2:$N$29,MATCH(E658,Cost_Components!$A$2:$A$29,0)),"")</f>
        <v>95</v>
      </c>
      <c r="AE658" s="16" t="str">
        <f>IFERROR(INDEX(Cost_Components!$O$2:$O$29,MATCH(E658,Cost_Components!$A$2:$A$29,0)),"")</f>
        <v>Both</v>
      </c>
      <c r="AF658" s="11">
        <v>164884132.61851299</v>
      </c>
      <c r="AG658" s="11">
        <v>164784640.35869601</v>
      </c>
      <c r="AH658" s="23">
        <f t="shared" si="109"/>
        <v>1</v>
      </c>
    </row>
    <row r="659" spans="1:34" hidden="1">
      <c r="A659" t="s">
        <v>268</v>
      </c>
      <c r="B659" s="20">
        <v>2032</v>
      </c>
      <c r="C659" t="s">
        <v>268</v>
      </c>
      <c r="D659" t="s">
        <v>272</v>
      </c>
      <c r="E659" s="22" t="s">
        <v>371</v>
      </c>
      <c r="F659" s="22" t="s">
        <v>372</v>
      </c>
      <c r="G659" s="22" t="s">
        <v>269</v>
      </c>
      <c r="H659" s="22" t="s">
        <v>237</v>
      </c>
      <c r="I659" s="22" t="s">
        <v>115</v>
      </c>
      <c r="J659" s="17">
        <f>IFERROR(INDEX(Cost_Components!$K$2:$K$29,MATCH(E659,Cost_Components!$A$2:$A$29,0)),"")</f>
        <v>1.0000000000000001E-5</v>
      </c>
      <c r="K659" s="17">
        <f t="shared" si="100"/>
        <v>0.35692307692307695</v>
      </c>
      <c r="L659" s="17">
        <f>IFERROR(INDEX(Cost_Components!$S$2:$S$29,MATCH(E659,Cost_Components!$A$2:$A$29,0)),"")</f>
        <v>0.16</v>
      </c>
      <c r="M659" s="28">
        <f>IFERROR(INDEX(Cost_Components!$L$2:$L$29,MATCH(E659,Cost_Components!$A$2:$A$29,0)),"")</f>
        <v>1</v>
      </c>
      <c r="N659" s="29">
        <f>IFERROR(INDEX(Cost_Components!$P$2:$P$29,MATCH(E659,Cost_Components!$A$2:$A$29,0)),"")</f>
        <v>0.70495847821973801</v>
      </c>
      <c r="O659" s="23">
        <f t="shared" si="101"/>
        <v>1670.2252714652402</v>
      </c>
      <c r="P659" s="23">
        <f t="shared" si="102"/>
        <v>1669.0997925928502</v>
      </c>
      <c r="Q659" s="23">
        <f t="shared" si="103"/>
        <v>188.26336796530177</v>
      </c>
      <c r="R659" s="23">
        <f t="shared" si="104"/>
        <v>420.25531697270469</v>
      </c>
      <c r="S659" s="23">
        <f t="shared" si="105"/>
        <v>231.99194900740292</v>
      </c>
      <c r="T659" s="16">
        <f>IFERROR(INDEX(Cost_Components!$R$2:$R$29,MATCH(E659,Cost_Components!$A$2:$A$29,0)),"")</f>
        <v>1</v>
      </c>
      <c r="U659" s="26">
        <f>IFERROR(INDEX(Cost_Components!$Q$2:$Q$29,MATCH(E659,Cost_Components!$A$2:$A$29,0)),"")</f>
        <v>2023</v>
      </c>
      <c r="V659" s="30">
        <f>1/(1+Calculation_Assumptions!$B$5)^(B659-Calculation_Assumptions!$B$2)</f>
        <v>0.81309151134335378</v>
      </c>
      <c r="W659" s="23">
        <f t="shared" si="106"/>
        <v>153.07534638949716</v>
      </c>
      <c r="X659" s="23">
        <f t="shared" si="107"/>
        <v>341.70603082741667</v>
      </c>
      <c r="Y659" s="23">
        <f t="shared" si="108"/>
        <v>188.63068443791951</v>
      </c>
      <c r="Z659" s="17">
        <f>IFERROR(INDEX(Cost_Components!$T$2:$T$29,MATCH(E659,Cost_Components!$A$2:$A$29,0)),"")</f>
        <v>0.8</v>
      </c>
      <c r="AA659" s="26">
        <f>IFERROR(INDEX(Cost_Components!$U$2:$U$29,MATCH(E659,Cost_Components!$A$2:$A$29,0)),"")</f>
        <v>2025</v>
      </c>
      <c r="AB659" s="26">
        <f>IFERROR(INDEX(Cost_Components!$V$2:$V$29,MATCH(E659,Cost_Components!$A$2:$A$29,0)),"")</f>
        <v>2050</v>
      </c>
      <c r="AC659" s="26">
        <f>IFERROR(INDEX(Cost_Components!$M$2:$M$29,MATCH(E659,Cost_Components!$A$2:$A$29,0)),"")</f>
        <v>30</v>
      </c>
      <c r="AD659" s="26">
        <f>IFERROR(INDEX(Cost_Components!$N$2:$N$29,MATCH(E659,Cost_Components!$A$2:$A$29,0)),"")</f>
        <v>95</v>
      </c>
      <c r="AE659" s="16" t="str">
        <f>IFERROR(INDEX(Cost_Components!$O$2:$O$29,MATCH(E659,Cost_Components!$A$2:$A$29,0)),"")</f>
        <v>Both</v>
      </c>
      <c r="AF659" s="11">
        <v>167022527.14652401</v>
      </c>
      <c r="AG659" s="11">
        <v>166909979.259285</v>
      </c>
      <c r="AH659" s="23">
        <f t="shared" si="109"/>
        <v>1</v>
      </c>
    </row>
    <row r="660" spans="1:34" hidden="1">
      <c r="A660" t="s">
        <v>268</v>
      </c>
      <c r="B660" s="20">
        <v>2033</v>
      </c>
      <c r="C660" t="s">
        <v>268</v>
      </c>
      <c r="D660" t="s">
        <v>272</v>
      </c>
      <c r="E660" s="22" t="s">
        <v>371</v>
      </c>
      <c r="F660" s="22" t="s">
        <v>372</v>
      </c>
      <c r="G660" s="22" t="s">
        <v>269</v>
      </c>
      <c r="H660" s="22" t="s">
        <v>237</v>
      </c>
      <c r="I660" s="22" t="s">
        <v>115</v>
      </c>
      <c r="J660" s="17">
        <f>IFERROR(INDEX(Cost_Components!$K$2:$K$29,MATCH(E660,Cost_Components!$A$2:$A$29,0)),"")</f>
        <v>1.0000000000000001E-5</v>
      </c>
      <c r="K660" s="17">
        <f t="shared" si="100"/>
        <v>0.38153846153846155</v>
      </c>
      <c r="L660" s="17">
        <f>IFERROR(INDEX(Cost_Components!$S$2:$S$29,MATCH(E660,Cost_Components!$A$2:$A$29,0)),"")</f>
        <v>0.16</v>
      </c>
      <c r="M660" s="28">
        <f>IFERROR(INDEX(Cost_Components!$L$2:$L$29,MATCH(E660,Cost_Components!$A$2:$A$29,0)),"")</f>
        <v>1</v>
      </c>
      <c r="N660" s="29">
        <f>IFERROR(INDEX(Cost_Components!$P$2:$P$29,MATCH(E660,Cost_Components!$A$2:$A$29,0)),"")</f>
        <v>0.70495847821973801</v>
      </c>
      <c r="O660" s="23">
        <f t="shared" si="101"/>
        <v>1690.2969779622802</v>
      </c>
      <c r="P660" s="23">
        <f t="shared" si="102"/>
        <v>1690.24897955151</v>
      </c>
      <c r="Q660" s="23">
        <f t="shared" si="103"/>
        <v>190.64885574993562</v>
      </c>
      <c r="R660" s="23">
        <f t="shared" si="104"/>
        <v>454.63710455427741</v>
      </c>
      <c r="S660" s="23">
        <f t="shared" si="105"/>
        <v>263.98824880434177</v>
      </c>
      <c r="T660" s="16">
        <f>IFERROR(INDEX(Cost_Components!$R$2:$R$29,MATCH(E660,Cost_Components!$A$2:$A$29,0)),"")</f>
        <v>1</v>
      </c>
      <c r="U660" s="26">
        <f>IFERROR(INDEX(Cost_Components!$Q$2:$Q$29,MATCH(E660,Cost_Components!$A$2:$A$29,0)),"")</f>
        <v>2023</v>
      </c>
      <c r="V660" s="30">
        <f>1/(1+Calculation_Assumptions!$B$5)^(B660-Calculation_Assumptions!$B$2)</f>
        <v>0.78940923431393573</v>
      </c>
      <c r="W660" s="23">
        <f t="shared" si="106"/>
        <v>150.49996724038465</v>
      </c>
      <c r="X660" s="23">
        <f t="shared" si="107"/>
        <v>358.89472859689687</v>
      </c>
      <c r="Y660" s="23">
        <f t="shared" si="108"/>
        <v>208.39476135651219</v>
      </c>
      <c r="Z660" s="17">
        <f>IFERROR(INDEX(Cost_Components!$T$2:$T$29,MATCH(E660,Cost_Components!$A$2:$A$29,0)),"")</f>
        <v>0.8</v>
      </c>
      <c r="AA660" s="26">
        <f>IFERROR(INDEX(Cost_Components!$U$2:$U$29,MATCH(E660,Cost_Components!$A$2:$A$29,0)),"")</f>
        <v>2025</v>
      </c>
      <c r="AB660" s="26">
        <f>IFERROR(INDEX(Cost_Components!$V$2:$V$29,MATCH(E660,Cost_Components!$A$2:$A$29,0)),"")</f>
        <v>2050</v>
      </c>
      <c r="AC660" s="26">
        <f>IFERROR(INDEX(Cost_Components!$M$2:$M$29,MATCH(E660,Cost_Components!$A$2:$A$29,0)),"")</f>
        <v>30</v>
      </c>
      <c r="AD660" s="26">
        <f>IFERROR(INDEX(Cost_Components!$N$2:$N$29,MATCH(E660,Cost_Components!$A$2:$A$29,0)),"")</f>
        <v>95</v>
      </c>
      <c r="AE660" s="16" t="str">
        <f>IFERROR(INDEX(Cost_Components!$O$2:$O$29,MATCH(E660,Cost_Components!$A$2:$A$29,0)),"")</f>
        <v>Both</v>
      </c>
      <c r="AF660" s="11">
        <v>169029697.79622799</v>
      </c>
      <c r="AG660" s="11">
        <v>169024897.95515099</v>
      </c>
      <c r="AH660" s="23">
        <f t="shared" si="109"/>
        <v>1</v>
      </c>
    </row>
    <row r="661" spans="1:34" hidden="1">
      <c r="A661" t="s">
        <v>268</v>
      </c>
      <c r="B661" s="20">
        <v>2034</v>
      </c>
      <c r="C661" t="s">
        <v>268</v>
      </c>
      <c r="D661" t="s">
        <v>272</v>
      </c>
      <c r="E661" s="22" t="s">
        <v>371</v>
      </c>
      <c r="F661" s="22" t="s">
        <v>372</v>
      </c>
      <c r="G661" s="22" t="s">
        <v>269</v>
      </c>
      <c r="H661" s="22" t="s">
        <v>237</v>
      </c>
      <c r="I661" s="22" t="s">
        <v>115</v>
      </c>
      <c r="J661" s="17">
        <f>IFERROR(INDEX(Cost_Components!$K$2:$K$29,MATCH(E661,Cost_Components!$A$2:$A$29,0)),"")</f>
        <v>1.0000000000000001E-5</v>
      </c>
      <c r="K661" s="17">
        <f t="shared" si="100"/>
        <v>0.4061538461538462</v>
      </c>
      <c r="L661" s="17">
        <f>IFERROR(INDEX(Cost_Components!$S$2:$S$29,MATCH(E661,Cost_Components!$A$2:$A$29,0)),"")</f>
        <v>0.16</v>
      </c>
      <c r="M661" s="28">
        <f>IFERROR(INDEX(Cost_Components!$L$2:$L$29,MATCH(E661,Cost_Components!$A$2:$A$29,0)),"")</f>
        <v>1</v>
      </c>
      <c r="N661" s="29">
        <f>IFERROR(INDEX(Cost_Components!$P$2:$P$29,MATCH(E661,Cost_Components!$A$2:$A$29,0)),"")</f>
        <v>0.70495847821973801</v>
      </c>
      <c r="O661" s="23">
        <f t="shared" si="101"/>
        <v>1711.6111367650701</v>
      </c>
      <c r="P661" s="23">
        <f t="shared" si="102"/>
        <v>1711.4905488322302</v>
      </c>
      <c r="Q661" s="23">
        <f t="shared" si="103"/>
        <v>193.04476364675733</v>
      </c>
      <c r="R661" s="23">
        <f t="shared" si="104"/>
        <v>490.07123464823843</v>
      </c>
      <c r="S661" s="23">
        <f t="shared" si="105"/>
        <v>297.02647100148113</v>
      </c>
      <c r="T661" s="16">
        <f>IFERROR(INDEX(Cost_Components!$R$2:$R$29,MATCH(E661,Cost_Components!$A$2:$A$29,0)),"")</f>
        <v>1</v>
      </c>
      <c r="U661" s="26">
        <f>IFERROR(INDEX(Cost_Components!$Q$2:$Q$29,MATCH(E661,Cost_Components!$A$2:$A$29,0)),"")</f>
        <v>2023</v>
      </c>
      <c r="V661" s="30">
        <f>1/(1+Calculation_Assumptions!$B$5)^(B661-Calculation_Assumptions!$B$2)</f>
        <v>0.76641673234362695</v>
      </c>
      <c r="W661" s="23">
        <f t="shared" si="106"/>
        <v>147.95273695019554</v>
      </c>
      <c r="X661" s="23">
        <f t="shared" si="107"/>
        <v>375.59879427470975</v>
      </c>
      <c r="Y661" s="23">
        <f t="shared" si="108"/>
        <v>227.64605732451423</v>
      </c>
      <c r="Z661" s="17">
        <f>IFERROR(INDEX(Cost_Components!$T$2:$T$29,MATCH(E661,Cost_Components!$A$2:$A$29,0)),"")</f>
        <v>0.8</v>
      </c>
      <c r="AA661" s="26">
        <f>IFERROR(INDEX(Cost_Components!$U$2:$U$29,MATCH(E661,Cost_Components!$A$2:$A$29,0)),"")</f>
        <v>2025</v>
      </c>
      <c r="AB661" s="26">
        <f>IFERROR(INDEX(Cost_Components!$V$2:$V$29,MATCH(E661,Cost_Components!$A$2:$A$29,0)),"")</f>
        <v>2050</v>
      </c>
      <c r="AC661" s="26">
        <f>IFERROR(INDEX(Cost_Components!$M$2:$M$29,MATCH(E661,Cost_Components!$A$2:$A$29,0)),"")</f>
        <v>30</v>
      </c>
      <c r="AD661" s="26">
        <f>IFERROR(INDEX(Cost_Components!$N$2:$N$29,MATCH(E661,Cost_Components!$A$2:$A$29,0)),"")</f>
        <v>95</v>
      </c>
      <c r="AE661" s="16" t="str">
        <f>IFERROR(INDEX(Cost_Components!$O$2:$O$29,MATCH(E661,Cost_Components!$A$2:$A$29,0)),"")</f>
        <v>Both</v>
      </c>
      <c r="AF661" s="11">
        <v>171161113.676507</v>
      </c>
      <c r="AG661" s="11">
        <v>171149054.883223</v>
      </c>
      <c r="AH661" s="23">
        <f t="shared" si="109"/>
        <v>1</v>
      </c>
    </row>
    <row r="662" spans="1:34" hidden="1">
      <c r="A662" t="s">
        <v>268</v>
      </c>
      <c r="B662" s="20">
        <v>2035</v>
      </c>
      <c r="C662" t="s">
        <v>268</v>
      </c>
      <c r="D662" t="s">
        <v>272</v>
      </c>
      <c r="E662" s="22" t="s">
        <v>371</v>
      </c>
      <c r="F662" s="22" t="s">
        <v>372</v>
      </c>
      <c r="G662" s="22" t="s">
        <v>269</v>
      </c>
      <c r="H662" s="22" t="s">
        <v>237</v>
      </c>
      <c r="I662" s="22" t="s">
        <v>115</v>
      </c>
      <c r="J662" s="17">
        <f>IFERROR(INDEX(Cost_Components!$K$2:$K$29,MATCH(E662,Cost_Components!$A$2:$A$29,0)),"")</f>
        <v>1.0000000000000001E-5</v>
      </c>
      <c r="K662" s="17">
        <f t="shared" si="100"/>
        <v>0.43076923076923079</v>
      </c>
      <c r="L662" s="17">
        <f>IFERROR(INDEX(Cost_Components!$S$2:$S$29,MATCH(E662,Cost_Components!$A$2:$A$29,0)),"")</f>
        <v>0.16</v>
      </c>
      <c r="M662" s="28">
        <f>IFERROR(INDEX(Cost_Components!$L$2:$L$29,MATCH(E662,Cost_Components!$A$2:$A$29,0)),"")</f>
        <v>1</v>
      </c>
      <c r="N662" s="29">
        <f>IFERROR(INDEX(Cost_Components!$P$2:$P$29,MATCH(E662,Cost_Components!$A$2:$A$29,0)),"")</f>
        <v>0.70495847821973801</v>
      </c>
      <c r="O662" s="23">
        <f t="shared" si="101"/>
        <v>1733.5401491244402</v>
      </c>
      <c r="P662" s="23">
        <f t="shared" si="102"/>
        <v>1733.3365916816101</v>
      </c>
      <c r="Q662" s="23">
        <f t="shared" si="103"/>
        <v>195.50885214631285</v>
      </c>
      <c r="R662" s="23">
        <f t="shared" si="104"/>
        <v>526.43180173643577</v>
      </c>
      <c r="S662" s="23">
        <f t="shared" si="105"/>
        <v>330.92294959012293</v>
      </c>
      <c r="T662" s="16">
        <f>IFERROR(INDEX(Cost_Components!$R$2:$R$29,MATCH(E662,Cost_Components!$A$2:$A$29,0)),"")</f>
        <v>1</v>
      </c>
      <c r="U662" s="26">
        <f>IFERROR(INDEX(Cost_Components!$Q$2:$Q$29,MATCH(E662,Cost_Components!$A$2:$A$29,0)),"")</f>
        <v>2023</v>
      </c>
      <c r="V662" s="30">
        <f>1/(1+Calculation_Assumptions!$B$5)^(B662-Calculation_Assumptions!$B$2)</f>
        <v>0.74409391489672516</v>
      </c>
      <c r="W662" s="23">
        <f t="shared" si="106"/>
        <v>145.47694719051492</v>
      </c>
      <c r="X662" s="23">
        <f t="shared" si="107"/>
        <v>391.71470028020116</v>
      </c>
      <c r="Y662" s="23">
        <f t="shared" si="108"/>
        <v>246.23775308968621</v>
      </c>
      <c r="Z662" s="17">
        <f>IFERROR(INDEX(Cost_Components!$T$2:$T$29,MATCH(E662,Cost_Components!$A$2:$A$29,0)),"")</f>
        <v>0.8</v>
      </c>
      <c r="AA662" s="26">
        <f>IFERROR(INDEX(Cost_Components!$U$2:$U$29,MATCH(E662,Cost_Components!$A$2:$A$29,0)),"")</f>
        <v>2025</v>
      </c>
      <c r="AB662" s="26">
        <f>IFERROR(INDEX(Cost_Components!$V$2:$V$29,MATCH(E662,Cost_Components!$A$2:$A$29,0)),"")</f>
        <v>2050</v>
      </c>
      <c r="AC662" s="26">
        <f>IFERROR(INDEX(Cost_Components!$M$2:$M$29,MATCH(E662,Cost_Components!$A$2:$A$29,0)),"")</f>
        <v>30</v>
      </c>
      <c r="AD662" s="26">
        <f>IFERROR(INDEX(Cost_Components!$N$2:$N$29,MATCH(E662,Cost_Components!$A$2:$A$29,0)),"")</f>
        <v>95</v>
      </c>
      <c r="AE662" s="16" t="str">
        <f>IFERROR(INDEX(Cost_Components!$O$2:$O$29,MATCH(E662,Cost_Components!$A$2:$A$29,0)),"")</f>
        <v>Both</v>
      </c>
      <c r="AF662" s="11">
        <v>173354014.912444</v>
      </c>
      <c r="AG662" s="11">
        <v>173333659.168161</v>
      </c>
      <c r="AH662" s="23">
        <f t="shared" si="109"/>
        <v>1</v>
      </c>
    </row>
    <row r="663" spans="1:34" hidden="1">
      <c r="A663" t="s">
        <v>268</v>
      </c>
      <c r="B663" s="20">
        <v>2036</v>
      </c>
      <c r="C663" t="s">
        <v>268</v>
      </c>
      <c r="D663" t="s">
        <v>272</v>
      </c>
      <c r="E663" s="22" t="s">
        <v>371</v>
      </c>
      <c r="F663" s="22" t="s">
        <v>372</v>
      </c>
      <c r="G663" s="22" t="s">
        <v>269</v>
      </c>
      <c r="H663" s="22" t="s">
        <v>237</v>
      </c>
      <c r="I663" s="22" t="s">
        <v>115</v>
      </c>
      <c r="J663" s="17">
        <f>IFERROR(INDEX(Cost_Components!$K$2:$K$29,MATCH(E663,Cost_Components!$A$2:$A$29,0)),"")</f>
        <v>1.0000000000000001E-5</v>
      </c>
      <c r="K663" s="17">
        <f t="shared" si="100"/>
        <v>0.45538461538461539</v>
      </c>
      <c r="L663" s="17">
        <f>IFERROR(INDEX(Cost_Components!$S$2:$S$29,MATCH(E663,Cost_Components!$A$2:$A$29,0)),"")</f>
        <v>0.16</v>
      </c>
      <c r="M663" s="28">
        <f>IFERROR(INDEX(Cost_Components!$L$2:$L$29,MATCH(E663,Cost_Components!$A$2:$A$29,0)),"")</f>
        <v>1</v>
      </c>
      <c r="N663" s="29">
        <f>IFERROR(INDEX(Cost_Components!$P$2:$P$29,MATCH(E663,Cost_Components!$A$2:$A$29,0)),"")</f>
        <v>0.70495847821973801</v>
      </c>
      <c r="O663" s="23">
        <f t="shared" si="101"/>
        <v>1756.02146181543</v>
      </c>
      <c r="P663" s="23">
        <f t="shared" si="102"/>
        <v>1755.7238951579</v>
      </c>
      <c r="Q663" s="23">
        <f t="shared" si="103"/>
        <v>198.03399124872703</v>
      </c>
      <c r="R663" s="23">
        <f t="shared" si="104"/>
        <v>563.73073286617102</v>
      </c>
      <c r="S663" s="23">
        <f t="shared" si="105"/>
        <v>365.69674161744399</v>
      </c>
      <c r="T663" s="16">
        <f>IFERROR(INDEX(Cost_Components!$R$2:$R$29,MATCH(E663,Cost_Components!$A$2:$A$29,0)),"")</f>
        <v>1</v>
      </c>
      <c r="U663" s="26">
        <f>IFERROR(INDEX(Cost_Components!$Q$2:$Q$29,MATCH(E663,Cost_Components!$A$2:$A$29,0)),"")</f>
        <v>2023</v>
      </c>
      <c r="V663" s="30">
        <f>1/(1+Calculation_Assumptions!$B$5)^(B663-Calculation_Assumptions!$B$2)</f>
        <v>0.72242127659876232</v>
      </c>
      <c r="W663" s="23">
        <f t="shared" si="106"/>
        <v>143.06396876785351</v>
      </c>
      <c r="X663" s="23">
        <f t="shared" si="107"/>
        <v>407.25107569513511</v>
      </c>
      <c r="Y663" s="23">
        <f t="shared" si="108"/>
        <v>264.1871069272816</v>
      </c>
      <c r="Z663" s="17">
        <f>IFERROR(INDEX(Cost_Components!$T$2:$T$29,MATCH(E663,Cost_Components!$A$2:$A$29,0)),"")</f>
        <v>0.8</v>
      </c>
      <c r="AA663" s="26">
        <f>IFERROR(INDEX(Cost_Components!$U$2:$U$29,MATCH(E663,Cost_Components!$A$2:$A$29,0)),"")</f>
        <v>2025</v>
      </c>
      <c r="AB663" s="26">
        <f>IFERROR(INDEX(Cost_Components!$V$2:$V$29,MATCH(E663,Cost_Components!$A$2:$A$29,0)),"")</f>
        <v>2050</v>
      </c>
      <c r="AC663" s="26">
        <f>IFERROR(INDEX(Cost_Components!$M$2:$M$29,MATCH(E663,Cost_Components!$A$2:$A$29,0)),"")</f>
        <v>30</v>
      </c>
      <c r="AD663" s="26">
        <f>IFERROR(INDEX(Cost_Components!$N$2:$N$29,MATCH(E663,Cost_Components!$A$2:$A$29,0)),"")</f>
        <v>95</v>
      </c>
      <c r="AE663" s="16" t="str">
        <f>IFERROR(INDEX(Cost_Components!$O$2:$O$29,MATCH(E663,Cost_Components!$A$2:$A$29,0)),"")</f>
        <v>Both</v>
      </c>
      <c r="AF663" s="11">
        <v>175602146.18154299</v>
      </c>
      <c r="AG663" s="11">
        <v>175572389.51578999</v>
      </c>
      <c r="AH663" s="23">
        <f t="shared" si="109"/>
        <v>1</v>
      </c>
    </row>
    <row r="664" spans="1:34" hidden="1">
      <c r="A664" t="s">
        <v>268</v>
      </c>
      <c r="B664" s="20">
        <v>2037</v>
      </c>
      <c r="C664" t="s">
        <v>268</v>
      </c>
      <c r="D664" t="s">
        <v>272</v>
      </c>
      <c r="E664" s="22" t="s">
        <v>371</v>
      </c>
      <c r="F664" s="22" t="s">
        <v>372</v>
      </c>
      <c r="G664" s="22" t="s">
        <v>269</v>
      </c>
      <c r="H664" s="22" t="s">
        <v>237</v>
      </c>
      <c r="I664" s="22" t="s">
        <v>115</v>
      </c>
      <c r="J664" s="17">
        <f>IFERROR(INDEX(Cost_Components!$K$2:$K$29,MATCH(E664,Cost_Components!$A$2:$A$29,0)),"")</f>
        <v>1.0000000000000001E-5</v>
      </c>
      <c r="K664" s="17">
        <f t="shared" si="100"/>
        <v>0.48</v>
      </c>
      <c r="L664" s="17">
        <f>IFERROR(INDEX(Cost_Components!$S$2:$S$29,MATCH(E664,Cost_Components!$A$2:$A$29,0)),"")</f>
        <v>0.16</v>
      </c>
      <c r="M664" s="28">
        <f>IFERROR(INDEX(Cost_Components!$L$2:$L$29,MATCH(E664,Cost_Components!$A$2:$A$29,0)),"")</f>
        <v>1</v>
      </c>
      <c r="N664" s="29">
        <f>IFERROR(INDEX(Cost_Components!$P$2:$P$29,MATCH(E664,Cost_Components!$A$2:$A$29,0)),"")</f>
        <v>0.70495847821973801</v>
      </c>
      <c r="O664" s="23">
        <f t="shared" si="101"/>
        <v>1778.7882635689602</v>
      </c>
      <c r="P664" s="23">
        <f t="shared" si="102"/>
        <v>1778.3858995034402</v>
      </c>
      <c r="Q664" s="23">
        <f t="shared" si="103"/>
        <v>200.59011478422164</v>
      </c>
      <c r="R664" s="23">
        <f t="shared" si="104"/>
        <v>601.90649633313808</v>
      </c>
      <c r="S664" s="23">
        <f t="shared" si="105"/>
        <v>401.31638154891641</v>
      </c>
      <c r="T664" s="16">
        <f>IFERROR(INDEX(Cost_Components!$R$2:$R$29,MATCH(E664,Cost_Components!$A$2:$A$29,0)),"")</f>
        <v>1</v>
      </c>
      <c r="U664" s="26">
        <f>IFERROR(INDEX(Cost_Components!$Q$2:$Q$29,MATCH(E664,Cost_Components!$A$2:$A$29,0)),"")</f>
        <v>2023</v>
      </c>
      <c r="V664" s="30">
        <f>1/(1+Calculation_Assumptions!$B$5)^(B664-Calculation_Assumptions!$B$2)</f>
        <v>0.70137988019297326</v>
      </c>
      <c r="W664" s="23">
        <f t="shared" si="106"/>
        <v>140.68987067525214</v>
      </c>
      <c r="X664" s="23">
        <f t="shared" si="107"/>
        <v>422.16510628550867</v>
      </c>
      <c r="Y664" s="23">
        <f t="shared" si="108"/>
        <v>281.47523561025656</v>
      </c>
      <c r="Z664" s="17">
        <f>IFERROR(INDEX(Cost_Components!$T$2:$T$29,MATCH(E664,Cost_Components!$A$2:$A$29,0)),"")</f>
        <v>0.8</v>
      </c>
      <c r="AA664" s="26">
        <f>IFERROR(INDEX(Cost_Components!$U$2:$U$29,MATCH(E664,Cost_Components!$A$2:$A$29,0)),"")</f>
        <v>2025</v>
      </c>
      <c r="AB664" s="26">
        <f>IFERROR(INDEX(Cost_Components!$V$2:$V$29,MATCH(E664,Cost_Components!$A$2:$A$29,0)),"")</f>
        <v>2050</v>
      </c>
      <c r="AC664" s="26">
        <f>IFERROR(INDEX(Cost_Components!$M$2:$M$29,MATCH(E664,Cost_Components!$A$2:$A$29,0)),"")</f>
        <v>30</v>
      </c>
      <c r="AD664" s="26">
        <f>IFERROR(INDEX(Cost_Components!$N$2:$N$29,MATCH(E664,Cost_Components!$A$2:$A$29,0)),"")</f>
        <v>95</v>
      </c>
      <c r="AE664" s="16" t="str">
        <f>IFERROR(INDEX(Cost_Components!$O$2:$O$29,MATCH(E664,Cost_Components!$A$2:$A$29,0)),"")</f>
        <v>Both</v>
      </c>
      <c r="AF664" s="11">
        <v>177878826.35689601</v>
      </c>
      <c r="AG664" s="11">
        <v>177838589.950344</v>
      </c>
      <c r="AH664" s="23">
        <f t="shared" si="109"/>
        <v>1</v>
      </c>
    </row>
    <row r="665" spans="1:34" hidden="1">
      <c r="A665" t="s">
        <v>268</v>
      </c>
      <c r="B665" s="20">
        <v>2038</v>
      </c>
      <c r="C665" t="s">
        <v>268</v>
      </c>
      <c r="D665" t="s">
        <v>272</v>
      </c>
      <c r="E665" s="22" t="s">
        <v>371</v>
      </c>
      <c r="F665" s="22" t="s">
        <v>372</v>
      </c>
      <c r="G665" s="22" t="s">
        <v>269</v>
      </c>
      <c r="H665" s="22" t="s">
        <v>237</v>
      </c>
      <c r="I665" s="22" t="s">
        <v>115</v>
      </c>
      <c r="J665" s="17">
        <f>IFERROR(INDEX(Cost_Components!$K$2:$K$29,MATCH(E665,Cost_Components!$A$2:$A$29,0)),"")</f>
        <v>1.0000000000000001E-5</v>
      </c>
      <c r="K665" s="17">
        <f t="shared" si="100"/>
        <v>0.50461538461538458</v>
      </c>
      <c r="L665" s="17">
        <f>IFERROR(INDEX(Cost_Components!$S$2:$S$29,MATCH(E665,Cost_Components!$A$2:$A$29,0)),"")</f>
        <v>0.16</v>
      </c>
      <c r="M665" s="28">
        <f>IFERROR(INDEX(Cost_Components!$L$2:$L$29,MATCH(E665,Cost_Components!$A$2:$A$29,0)),"")</f>
        <v>1</v>
      </c>
      <c r="N665" s="29">
        <f>IFERROR(INDEX(Cost_Components!$P$2:$P$29,MATCH(E665,Cost_Components!$A$2:$A$29,0)),"")</f>
        <v>0.70495847821973801</v>
      </c>
      <c r="O665" s="23">
        <f t="shared" si="101"/>
        <v>1801.3743148377202</v>
      </c>
      <c r="P665" s="23">
        <f t="shared" si="102"/>
        <v>1800.8536160250201</v>
      </c>
      <c r="Q665" s="23">
        <f t="shared" si="103"/>
        <v>203.12432394392169</v>
      </c>
      <c r="R665" s="23">
        <f t="shared" si="104"/>
        <v>640.80809751848631</v>
      </c>
      <c r="S665" s="23">
        <f t="shared" si="105"/>
        <v>437.68377357456461</v>
      </c>
      <c r="T665" s="16">
        <f>IFERROR(INDEX(Cost_Components!$R$2:$R$29,MATCH(E665,Cost_Components!$A$2:$A$29,0)),"")</f>
        <v>1</v>
      </c>
      <c r="U665" s="26">
        <f>IFERROR(INDEX(Cost_Components!$Q$2:$Q$29,MATCH(E665,Cost_Components!$A$2:$A$29,0)),"")</f>
        <v>2023</v>
      </c>
      <c r="V665" s="30">
        <f>1/(1+Calculation_Assumptions!$B$5)^(B665-Calculation_Assumptions!$B$2)</f>
        <v>0.68095133999317792</v>
      </c>
      <c r="W665" s="23">
        <f t="shared" si="106"/>
        <v>138.31778057482182</v>
      </c>
      <c r="X665" s="23">
        <f t="shared" si="107"/>
        <v>436.35913268369228</v>
      </c>
      <c r="Y665" s="23">
        <f t="shared" si="108"/>
        <v>298.04135210887046</v>
      </c>
      <c r="Z665" s="17">
        <f>IFERROR(INDEX(Cost_Components!$T$2:$T$29,MATCH(E665,Cost_Components!$A$2:$A$29,0)),"")</f>
        <v>0.8</v>
      </c>
      <c r="AA665" s="26">
        <f>IFERROR(INDEX(Cost_Components!$U$2:$U$29,MATCH(E665,Cost_Components!$A$2:$A$29,0)),"")</f>
        <v>2025</v>
      </c>
      <c r="AB665" s="26">
        <f>IFERROR(INDEX(Cost_Components!$V$2:$V$29,MATCH(E665,Cost_Components!$A$2:$A$29,0)),"")</f>
        <v>2050</v>
      </c>
      <c r="AC665" s="26">
        <f>IFERROR(INDEX(Cost_Components!$M$2:$M$29,MATCH(E665,Cost_Components!$A$2:$A$29,0)),"")</f>
        <v>30</v>
      </c>
      <c r="AD665" s="26">
        <f>IFERROR(INDEX(Cost_Components!$N$2:$N$29,MATCH(E665,Cost_Components!$A$2:$A$29,0)),"")</f>
        <v>95</v>
      </c>
      <c r="AE665" s="16" t="str">
        <f>IFERROR(INDEX(Cost_Components!$O$2:$O$29,MATCH(E665,Cost_Components!$A$2:$A$29,0)),"")</f>
        <v>Both</v>
      </c>
      <c r="AF665" s="11">
        <v>180137431.48377201</v>
      </c>
      <c r="AG665" s="11">
        <v>180085361.60250199</v>
      </c>
      <c r="AH665" s="23">
        <f t="shared" si="109"/>
        <v>1</v>
      </c>
    </row>
    <row r="666" spans="1:34" hidden="1">
      <c r="A666" t="s">
        <v>268</v>
      </c>
      <c r="B666" s="20">
        <v>2039</v>
      </c>
      <c r="C666" t="s">
        <v>268</v>
      </c>
      <c r="D666" t="s">
        <v>272</v>
      </c>
      <c r="E666" s="22" t="s">
        <v>371</v>
      </c>
      <c r="F666" s="22" t="s">
        <v>372</v>
      </c>
      <c r="G666" s="22" t="s">
        <v>269</v>
      </c>
      <c r="H666" s="22" t="s">
        <v>237</v>
      </c>
      <c r="I666" s="22" t="s">
        <v>115</v>
      </c>
      <c r="J666" s="17">
        <f>IFERROR(INDEX(Cost_Components!$K$2:$K$29,MATCH(E666,Cost_Components!$A$2:$A$29,0)),"")</f>
        <v>1.0000000000000001E-5</v>
      </c>
      <c r="K666" s="17">
        <f t="shared" si="100"/>
        <v>0.52923076923076917</v>
      </c>
      <c r="L666" s="17">
        <f>IFERROR(INDEX(Cost_Components!$S$2:$S$29,MATCH(E666,Cost_Components!$A$2:$A$29,0)),"")</f>
        <v>0.16</v>
      </c>
      <c r="M666" s="28">
        <f>IFERROR(INDEX(Cost_Components!$L$2:$L$29,MATCH(E666,Cost_Components!$A$2:$A$29,0)),"")</f>
        <v>1</v>
      </c>
      <c r="N666" s="29">
        <f>IFERROR(INDEX(Cost_Components!$P$2:$P$29,MATCH(E666,Cost_Components!$A$2:$A$29,0)),"")</f>
        <v>0.70495847821973801</v>
      </c>
      <c r="O666" s="23">
        <f t="shared" si="101"/>
        <v>1823.5614987588901</v>
      </c>
      <c r="P666" s="23">
        <f t="shared" si="102"/>
        <v>1822.9103982768102</v>
      </c>
      <c r="Q666" s="23">
        <f t="shared" si="103"/>
        <v>205.61218244802507</v>
      </c>
      <c r="R666" s="23">
        <f t="shared" si="104"/>
        <v>680.34475054181394</v>
      </c>
      <c r="S666" s="23">
        <f t="shared" si="105"/>
        <v>474.73256809378887</v>
      </c>
      <c r="T666" s="16">
        <f>IFERROR(INDEX(Cost_Components!$R$2:$R$29,MATCH(E666,Cost_Components!$A$2:$A$29,0)),"")</f>
        <v>1</v>
      </c>
      <c r="U666" s="26">
        <f>IFERROR(INDEX(Cost_Components!$Q$2:$Q$29,MATCH(E666,Cost_Components!$A$2:$A$29,0)),"")</f>
        <v>2023</v>
      </c>
      <c r="V666" s="30">
        <f>1/(1+Calculation_Assumptions!$B$5)^(B666-Calculation_Assumptions!$B$2)</f>
        <v>0.66111780581861923</v>
      </c>
      <c r="W666" s="23">
        <f t="shared" si="106"/>
        <v>135.93387490961595</v>
      </c>
      <c r="X666" s="23">
        <f t="shared" si="107"/>
        <v>449.78802867841989</v>
      </c>
      <c r="Y666" s="23">
        <f t="shared" si="108"/>
        <v>313.85415376880394</v>
      </c>
      <c r="Z666" s="17">
        <f>IFERROR(INDEX(Cost_Components!$T$2:$T$29,MATCH(E666,Cost_Components!$A$2:$A$29,0)),"")</f>
        <v>0.8</v>
      </c>
      <c r="AA666" s="26">
        <f>IFERROR(INDEX(Cost_Components!$U$2:$U$29,MATCH(E666,Cost_Components!$A$2:$A$29,0)),"")</f>
        <v>2025</v>
      </c>
      <c r="AB666" s="26">
        <f>IFERROR(INDEX(Cost_Components!$V$2:$V$29,MATCH(E666,Cost_Components!$A$2:$A$29,0)),"")</f>
        <v>2050</v>
      </c>
      <c r="AC666" s="26">
        <f>IFERROR(INDEX(Cost_Components!$M$2:$M$29,MATCH(E666,Cost_Components!$A$2:$A$29,0)),"")</f>
        <v>30</v>
      </c>
      <c r="AD666" s="26">
        <f>IFERROR(INDEX(Cost_Components!$N$2:$N$29,MATCH(E666,Cost_Components!$A$2:$A$29,0)),"")</f>
        <v>95</v>
      </c>
      <c r="AE666" s="16" t="str">
        <f>IFERROR(INDEX(Cost_Components!$O$2:$O$29,MATCH(E666,Cost_Components!$A$2:$A$29,0)),"")</f>
        <v>Both</v>
      </c>
      <c r="AF666" s="11">
        <v>182356149.875889</v>
      </c>
      <c r="AG666" s="11">
        <v>182291039.82768101</v>
      </c>
      <c r="AH666" s="23">
        <f t="shared" si="109"/>
        <v>1</v>
      </c>
    </row>
    <row r="667" spans="1:34" hidden="1">
      <c r="A667" t="s">
        <v>268</v>
      </c>
      <c r="B667" s="20">
        <v>2040</v>
      </c>
      <c r="C667" t="s">
        <v>268</v>
      </c>
      <c r="D667" t="s">
        <v>272</v>
      </c>
      <c r="E667" s="22" t="s">
        <v>371</v>
      </c>
      <c r="F667" s="22" t="s">
        <v>372</v>
      </c>
      <c r="G667" s="22" t="s">
        <v>269</v>
      </c>
      <c r="H667" s="22" t="s">
        <v>237</v>
      </c>
      <c r="I667" s="22" t="s">
        <v>115</v>
      </c>
      <c r="J667" s="17">
        <f>IFERROR(INDEX(Cost_Components!$K$2:$K$29,MATCH(E667,Cost_Components!$A$2:$A$29,0)),"")</f>
        <v>1.0000000000000001E-5</v>
      </c>
      <c r="K667" s="17">
        <f t="shared" si="100"/>
        <v>0.55384615384615388</v>
      </c>
      <c r="L667" s="17">
        <f>IFERROR(INDEX(Cost_Components!$S$2:$S$29,MATCH(E667,Cost_Components!$A$2:$A$29,0)),"")</f>
        <v>0.16</v>
      </c>
      <c r="M667" s="28">
        <f>IFERROR(INDEX(Cost_Components!$L$2:$L$29,MATCH(E667,Cost_Components!$A$2:$A$29,0)),"")</f>
        <v>1</v>
      </c>
      <c r="N667" s="29">
        <f>IFERROR(INDEX(Cost_Components!$P$2:$P$29,MATCH(E667,Cost_Components!$A$2:$A$29,0)),"")</f>
        <v>0.70495847821973801</v>
      </c>
      <c r="O667" s="23">
        <f t="shared" si="101"/>
        <v>1845.8051558987502</v>
      </c>
      <c r="P667" s="23">
        <f t="shared" si="102"/>
        <v>1845.0136307752202</v>
      </c>
      <c r="Q667" s="23">
        <f t="shared" si="103"/>
        <v>208.10528023135566</v>
      </c>
      <c r="R667" s="23">
        <f t="shared" si="104"/>
        <v>720.67347348509315</v>
      </c>
      <c r="S667" s="23">
        <f t="shared" si="105"/>
        <v>512.56819325373749</v>
      </c>
      <c r="T667" s="16">
        <f>IFERROR(INDEX(Cost_Components!$R$2:$R$29,MATCH(E667,Cost_Components!$A$2:$A$29,0)),"")</f>
        <v>1</v>
      </c>
      <c r="U667" s="26">
        <f>IFERROR(INDEX(Cost_Components!$Q$2:$Q$29,MATCH(E667,Cost_Components!$A$2:$A$29,0)),"")</f>
        <v>2023</v>
      </c>
      <c r="V667" s="30">
        <f>1/(1+Calculation_Assumptions!$B$5)^(B667-Calculation_Assumptions!$B$2)</f>
        <v>0.64186194739671765</v>
      </c>
      <c r="W667" s="23">
        <f t="shared" si="106"/>
        <v>133.5748604328376</v>
      </c>
      <c r="X667" s="23">
        <f t="shared" si="107"/>
        <v>462.57287912829867</v>
      </c>
      <c r="Y667" s="23">
        <f t="shared" si="108"/>
        <v>328.99801869546104</v>
      </c>
      <c r="Z667" s="17">
        <f>IFERROR(INDEX(Cost_Components!$T$2:$T$29,MATCH(E667,Cost_Components!$A$2:$A$29,0)),"")</f>
        <v>0.8</v>
      </c>
      <c r="AA667" s="26">
        <f>IFERROR(INDEX(Cost_Components!$U$2:$U$29,MATCH(E667,Cost_Components!$A$2:$A$29,0)),"")</f>
        <v>2025</v>
      </c>
      <c r="AB667" s="26">
        <f>IFERROR(INDEX(Cost_Components!$V$2:$V$29,MATCH(E667,Cost_Components!$A$2:$A$29,0)),"")</f>
        <v>2050</v>
      </c>
      <c r="AC667" s="26">
        <f>IFERROR(INDEX(Cost_Components!$M$2:$M$29,MATCH(E667,Cost_Components!$A$2:$A$29,0)),"")</f>
        <v>30</v>
      </c>
      <c r="AD667" s="26">
        <f>IFERROR(INDEX(Cost_Components!$N$2:$N$29,MATCH(E667,Cost_Components!$A$2:$A$29,0)),"")</f>
        <v>95</v>
      </c>
      <c r="AE667" s="16" t="str">
        <f>IFERROR(INDEX(Cost_Components!$O$2:$O$29,MATCH(E667,Cost_Components!$A$2:$A$29,0)),"")</f>
        <v>Both</v>
      </c>
      <c r="AF667" s="11">
        <v>184580515.58987501</v>
      </c>
      <c r="AG667" s="11">
        <v>184501363.07752201</v>
      </c>
      <c r="AH667" s="23">
        <f t="shared" si="109"/>
        <v>1</v>
      </c>
    </row>
    <row r="668" spans="1:34" hidden="1">
      <c r="A668" t="s">
        <v>268</v>
      </c>
      <c r="B668" s="20">
        <v>2041</v>
      </c>
      <c r="C668" t="s">
        <v>268</v>
      </c>
      <c r="D668" t="s">
        <v>272</v>
      </c>
      <c r="E668" s="22" t="s">
        <v>371</v>
      </c>
      <c r="F668" s="22" t="s">
        <v>372</v>
      </c>
      <c r="G668" s="22" t="s">
        <v>269</v>
      </c>
      <c r="H668" s="22" t="s">
        <v>237</v>
      </c>
      <c r="I668" s="22" t="s">
        <v>115</v>
      </c>
      <c r="J668" s="17">
        <f>IFERROR(INDEX(Cost_Components!$K$2:$K$29,MATCH(E668,Cost_Components!$A$2:$A$29,0)),"")</f>
        <v>1.0000000000000001E-5</v>
      </c>
      <c r="K668" s="17">
        <f t="shared" si="100"/>
        <v>0.57846153846153847</v>
      </c>
      <c r="L668" s="17">
        <f>IFERROR(INDEX(Cost_Components!$S$2:$S$29,MATCH(E668,Cost_Components!$A$2:$A$29,0)),"")</f>
        <v>0.16</v>
      </c>
      <c r="M668" s="28">
        <f>IFERROR(INDEX(Cost_Components!$L$2:$L$29,MATCH(E668,Cost_Components!$A$2:$A$29,0)),"")</f>
        <v>1</v>
      </c>
      <c r="N668" s="29">
        <f>IFERROR(INDEX(Cost_Components!$P$2:$P$29,MATCH(E668,Cost_Components!$A$2:$A$29,0)),"")</f>
        <v>0.70495847821973801</v>
      </c>
      <c r="O668" s="23">
        <f t="shared" si="101"/>
        <v>1868.5442681437903</v>
      </c>
      <c r="P668" s="23">
        <f t="shared" si="102"/>
        <v>1867.1119335829001</v>
      </c>
      <c r="Q668" s="23">
        <f t="shared" si="103"/>
        <v>210.5978219783222</v>
      </c>
      <c r="R668" s="23">
        <f t="shared" si="104"/>
        <v>761.97621928089154</v>
      </c>
      <c r="S668" s="23">
        <f t="shared" si="105"/>
        <v>551.37839730256928</v>
      </c>
      <c r="T668" s="16">
        <f>IFERROR(INDEX(Cost_Components!$R$2:$R$29,MATCH(E668,Cost_Components!$A$2:$A$29,0)),"")</f>
        <v>1</v>
      </c>
      <c r="U668" s="26">
        <f>IFERROR(INDEX(Cost_Components!$Q$2:$Q$29,MATCH(E668,Cost_Components!$A$2:$A$29,0)),"")</f>
        <v>2023</v>
      </c>
      <c r="V668" s="30">
        <f>1/(1+Calculation_Assumptions!$B$5)^(B668-Calculation_Assumptions!$B$2)</f>
        <v>0.62316693922011435</v>
      </c>
      <c r="W668" s="23">
        <f t="shared" si="106"/>
        <v>131.23760012865358</v>
      </c>
      <c r="X668" s="23">
        <f t="shared" si="107"/>
        <v>474.83838832778787</v>
      </c>
      <c r="Y668" s="23">
        <f t="shared" si="108"/>
        <v>343.60078819913423</v>
      </c>
      <c r="Z668" s="17">
        <f>IFERROR(INDEX(Cost_Components!$T$2:$T$29,MATCH(E668,Cost_Components!$A$2:$A$29,0)),"")</f>
        <v>0.8</v>
      </c>
      <c r="AA668" s="26">
        <f>IFERROR(INDEX(Cost_Components!$U$2:$U$29,MATCH(E668,Cost_Components!$A$2:$A$29,0)),"")</f>
        <v>2025</v>
      </c>
      <c r="AB668" s="26">
        <f>IFERROR(INDEX(Cost_Components!$V$2:$V$29,MATCH(E668,Cost_Components!$A$2:$A$29,0)),"")</f>
        <v>2050</v>
      </c>
      <c r="AC668" s="26">
        <f>IFERROR(INDEX(Cost_Components!$M$2:$M$29,MATCH(E668,Cost_Components!$A$2:$A$29,0)),"")</f>
        <v>30</v>
      </c>
      <c r="AD668" s="26">
        <f>IFERROR(INDEX(Cost_Components!$N$2:$N$29,MATCH(E668,Cost_Components!$A$2:$A$29,0)),"")</f>
        <v>95</v>
      </c>
      <c r="AE668" s="16" t="str">
        <f>IFERROR(INDEX(Cost_Components!$O$2:$O$29,MATCH(E668,Cost_Components!$A$2:$A$29,0)),"")</f>
        <v>Both</v>
      </c>
      <c r="AF668" s="11">
        <v>186854426.81437901</v>
      </c>
      <c r="AG668" s="11">
        <v>186711193.35828999</v>
      </c>
      <c r="AH668" s="23">
        <f t="shared" si="109"/>
        <v>1</v>
      </c>
    </row>
    <row r="669" spans="1:34" hidden="1">
      <c r="A669" t="s">
        <v>268</v>
      </c>
      <c r="B669" s="20">
        <v>2042</v>
      </c>
      <c r="C669" t="s">
        <v>268</v>
      </c>
      <c r="D669" t="s">
        <v>272</v>
      </c>
      <c r="E669" s="22" t="s">
        <v>371</v>
      </c>
      <c r="F669" s="22" t="s">
        <v>372</v>
      </c>
      <c r="G669" s="22" t="s">
        <v>269</v>
      </c>
      <c r="H669" s="22" t="s">
        <v>237</v>
      </c>
      <c r="I669" s="22" t="s">
        <v>115</v>
      </c>
      <c r="J669" s="17">
        <f>IFERROR(INDEX(Cost_Components!$K$2:$K$29,MATCH(E669,Cost_Components!$A$2:$A$29,0)),"")</f>
        <v>1.0000000000000001E-5</v>
      </c>
      <c r="K669" s="17">
        <f t="shared" si="100"/>
        <v>0.60307692307692307</v>
      </c>
      <c r="L669" s="17">
        <f>IFERROR(INDEX(Cost_Components!$S$2:$S$29,MATCH(E669,Cost_Components!$A$2:$A$29,0)),"")</f>
        <v>0.16</v>
      </c>
      <c r="M669" s="28">
        <f>IFERROR(INDEX(Cost_Components!$L$2:$L$29,MATCH(E669,Cost_Components!$A$2:$A$29,0)),"")</f>
        <v>1</v>
      </c>
      <c r="N669" s="29">
        <f>IFERROR(INDEX(Cost_Components!$P$2:$P$29,MATCH(E669,Cost_Components!$A$2:$A$29,0)),"")</f>
        <v>0.70495847821973801</v>
      </c>
      <c r="O669" s="23">
        <f t="shared" si="101"/>
        <v>1891.5453560827602</v>
      </c>
      <c r="P669" s="23">
        <f t="shared" si="102"/>
        <v>1889.94532796762</v>
      </c>
      <c r="Q669" s="23">
        <f t="shared" si="103"/>
        <v>213.17327717160916</v>
      </c>
      <c r="R669" s="23">
        <f t="shared" si="104"/>
        <v>804.17951814988351</v>
      </c>
      <c r="S669" s="23">
        <f t="shared" si="105"/>
        <v>591.00624097827438</v>
      </c>
      <c r="T669" s="16">
        <f>IFERROR(INDEX(Cost_Components!$R$2:$R$29,MATCH(E669,Cost_Components!$A$2:$A$29,0)),"")</f>
        <v>1</v>
      </c>
      <c r="U669" s="26">
        <f>IFERROR(INDEX(Cost_Components!$Q$2:$Q$29,MATCH(E669,Cost_Components!$A$2:$A$29,0)),"")</f>
        <v>2023</v>
      </c>
      <c r="V669" s="30">
        <f>1/(1+Calculation_Assumptions!$B$5)^(B669-Calculation_Assumptions!$B$2)</f>
        <v>0.60501644584477121</v>
      </c>
      <c r="W669" s="23">
        <f t="shared" si="106"/>
        <v>128.97333850344927</v>
      </c>
      <c r="X669" s="23">
        <f t="shared" si="107"/>
        <v>486.54183389220321</v>
      </c>
      <c r="Y669" s="23">
        <f t="shared" si="108"/>
        <v>357.56849538875395</v>
      </c>
      <c r="Z669" s="17">
        <f>IFERROR(INDEX(Cost_Components!$T$2:$T$29,MATCH(E669,Cost_Components!$A$2:$A$29,0)),"")</f>
        <v>0.8</v>
      </c>
      <c r="AA669" s="26">
        <f>IFERROR(INDEX(Cost_Components!$U$2:$U$29,MATCH(E669,Cost_Components!$A$2:$A$29,0)),"")</f>
        <v>2025</v>
      </c>
      <c r="AB669" s="26">
        <f>IFERROR(INDEX(Cost_Components!$V$2:$V$29,MATCH(E669,Cost_Components!$A$2:$A$29,0)),"")</f>
        <v>2050</v>
      </c>
      <c r="AC669" s="26">
        <f>IFERROR(INDEX(Cost_Components!$M$2:$M$29,MATCH(E669,Cost_Components!$A$2:$A$29,0)),"")</f>
        <v>30</v>
      </c>
      <c r="AD669" s="26">
        <f>IFERROR(INDEX(Cost_Components!$N$2:$N$29,MATCH(E669,Cost_Components!$A$2:$A$29,0)),"")</f>
        <v>95</v>
      </c>
      <c r="AE669" s="16" t="str">
        <f>IFERROR(INDEX(Cost_Components!$O$2:$O$29,MATCH(E669,Cost_Components!$A$2:$A$29,0)),"")</f>
        <v>Both</v>
      </c>
      <c r="AF669" s="11">
        <v>189154535.60827601</v>
      </c>
      <c r="AG669" s="11">
        <v>188994532.79676199</v>
      </c>
      <c r="AH669" s="23">
        <f t="shared" si="109"/>
        <v>1</v>
      </c>
    </row>
    <row r="670" spans="1:34" hidden="1">
      <c r="A670" t="s">
        <v>268</v>
      </c>
      <c r="B670" s="20">
        <v>2043</v>
      </c>
      <c r="C670" t="s">
        <v>268</v>
      </c>
      <c r="D670" t="s">
        <v>272</v>
      </c>
      <c r="E670" s="22" t="s">
        <v>371</v>
      </c>
      <c r="F670" s="22" t="s">
        <v>372</v>
      </c>
      <c r="G670" s="22" t="s">
        <v>269</v>
      </c>
      <c r="H670" s="22" t="s">
        <v>237</v>
      </c>
      <c r="I670" s="22" t="s">
        <v>115</v>
      </c>
      <c r="J670" s="17">
        <f>IFERROR(INDEX(Cost_Components!$K$2:$K$29,MATCH(E670,Cost_Components!$A$2:$A$29,0)),"")</f>
        <v>1.0000000000000001E-5</v>
      </c>
      <c r="K670" s="17">
        <f t="shared" si="100"/>
        <v>0.62769230769230766</v>
      </c>
      <c r="L670" s="17">
        <f>IFERROR(INDEX(Cost_Components!$S$2:$S$29,MATCH(E670,Cost_Components!$A$2:$A$29,0)),"")</f>
        <v>0.16</v>
      </c>
      <c r="M670" s="28">
        <f>IFERROR(INDEX(Cost_Components!$L$2:$L$29,MATCH(E670,Cost_Components!$A$2:$A$29,0)),"")</f>
        <v>1</v>
      </c>
      <c r="N670" s="29">
        <f>IFERROR(INDEX(Cost_Components!$P$2:$P$29,MATCH(E670,Cost_Components!$A$2:$A$29,0)),"")</f>
        <v>0.70495847821973801</v>
      </c>
      <c r="O670" s="23">
        <f t="shared" si="101"/>
        <v>1913.9206711029201</v>
      </c>
      <c r="P670" s="23">
        <f t="shared" si="102"/>
        <v>1912.14130928087</v>
      </c>
      <c r="Q670" s="23">
        <f t="shared" si="103"/>
        <v>215.67683640507835</v>
      </c>
      <c r="R670" s="23">
        <f t="shared" si="104"/>
        <v>846.90418203611966</v>
      </c>
      <c r="S670" s="23">
        <f t="shared" si="105"/>
        <v>631.22734563104132</v>
      </c>
      <c r="T670" s="16">
        <f>IFERROR(INDEX(Cost_Components!$R$2:$R$29,MATCH(E670,Cost_Components!$A$2:$A$29,0)),"")</f>
        <v>1</v>
      </c>
      <c r="U670" s="26">
        <f>IFERROR(INDEX(Cost_Components!$Q$2:$Q$29,MATCH(E670,Cost_Components!$A$2:$A$29,0)),"")</f>
        <v>2023</v>
      </c>
      <c r="V670" s="30">
        <f>1/(1+Calculation_Assumptions!$B$5)^(B670-Calculation_Assumptions!$B$2)</f>
        <v>0.5873946076162827</v>
      </c>
      <c r="W670" s="23">
        <f t="shared" si="106"/>
        <v>126.6874106920822</v>
      </c>
      <c r="X670" s="23">
        <f t="shared" si="107"/>
        <v>497.46694969569535</v>
      </c>
      <c r="Y670" s="23">
        <f t="shared" si="108"/>
        <v>370.77953900361319</v>
      </c>
      <c r="Z670" s="17">
        <f>IFERROR(INDEX(Cost_Components!$T$2:$T$29,MATCH(E670,Cost_Components!$A$2:$A$29,0)),"")</f>
        <v>0.8</v>
      </c>
      <c r="AA670" s="26">
        <f>IFERROR(INDEX(Cost_Components!$U$2:$U$29,MATCH(E670,Cost_Components!$A$2:$A$29,0)),"")</f>
        <v>2025</v>
      </c>
      <c r="AB670" s="26">
        <f>IFERROR(INDEX(Cost_Components!$V$2:$V$29,MATCH(E670,Cost_Components!$A$2:$A$29,0)),"")</f>
        <v>2050</v>
      </c>
      <c r="AC670" s="26">
        <f>IFERROR(INDEX(Cost_Components!$M$2:$M$29,MATCH(E670,Cost_Components!$A$2:$A$29,0)),"")</f>
        <v>30</v>
      </c>
      <c r="AD670" s="26">
        <f>IFERROR(INDEX(Cost_Components!$N$2:$N$29,MATCH(E670,Cost_Components!$A$2:$A$29,0)),"")</f>
        <v>95</v>
      </c>
      <c r="AE670" s="16" t="str">
        <f>IFERROR(INDEX(Cost_Components!$O$2:$O$29,MATCH(E670,Cost_Components!$A$2:$A$29,0)),"")</f>
        <v>Both</v>
      </c>
      <c r="AF670" s="11">
        <v>191392067.11029199</v>
      </c>
      <c r="AG670" s="11">
        <v>191214130.928087</v>
      </c>
      <c r="AH670" s="23">
        <f t="shared" si="109"/>
        <v>1</v>
      </c>
    </row>
    <row r="671" spans="1:34" hidden="1">
      <c r="A671" t="s">
        <v>268</v>
      </c>
      <c r="B671" s="20">
        <v>2044</v>
      </c>
      <c r="C671" t="s">
        <v>268</v>
      </c>
      <c r="D671" t="s">
        <v>272</v>
      </c>
      <c r="E671" s="22" t="s">
        <v>371</v>
      </c>
      <c r="F671" s="22" t="s">
        <v>372</v>
      </c>
      <c r="G671" s="22" t="s">
        <v>269</v>
      </c>
      <c r="H671" s="22" t="s">
        <v>237</v>
      </c>
      <c r="I671" s="22" t="s">
        <v>115</v>
      </c>
      <c r="J671" s="17">
        <f>IFERROR(INDEX(Cost_Components!$K$2:$K$29,MATCH(E671,Cost_Components!$A$2:$A$29,0)),"")</f>
        <v>1.0000000000000001E-5</v>
      </c>
      <c r="K671" s="17">
        <f t="shared" si="100"/>
        <v>0.65230769230769237</v>
      </c>
      <c r="L671" s="17">
        <f>IFERROR(INDEX(Cost_Components!$S$2:$S$29,MATCH(E671,Cost_Components!$A$2:$A$29,0)),"")</f>
        <v>0.16</v>
      </c>
      <c r="M671" s="28">
        <f>IFERROR(INDEX(Cost_Components!$L$2:$L$29,MATCH(E671,Cost_Components!$A$2:$A$29,0)),"")</f>
        <v>1</v>
      </c>
      <c r="N671" s="29">
        <f>IFERROR(INDEX(Cost_Components!$P$2:$P$29,MATCH(E671,Cost_Components!$A$2:$A$29,0)),"")</f>
        <v>0.70495847821973801</v>
      </c>
      <c r="O671" s="23">
        <f t="shared" si="101"/>
        <v>1934.5258821596303</v>
      </c>
      <c r="P671" s="23">
        <f t="shared" si="102"/>
        <v>1932.5618851785202</v>
      </c>
      <c r="Q671" s="23">
        <f t="shared" si="103"/>
        <v>217.98014170254686</v>
      </c>
      <c r="R671" s="23">
        <f t="shared" si="104"/>
        <v>889.59141371186843</v>
      </c>
      <c r="S671" s="23">
        <f t="shared" si="105"/>
        <v>671.61127200932151</v>
      </c>
      <c r="T671" s="16">
        <f>IFERROR(INDEX(Cost_Components!$R$2:$R$29,MATCH(E671,Cost_Components!$A$2:$A$29,0)),"")</f>
        <v>1</v>
      </c>
      <c r="U671" s="26">
        <f>IFERROR(INDEX(Cost_Components!$Q$2:$Q$29,MATCH(E671,Cost_Components!$A$2:$A$29,0)),"")</f>
        <v>2023</v>
      </c>
      <c r="V671" s="30">
        <f>1/(1+Calculation_Assumptions!$B$5)^(B671-Calculation_Assumptions!$B$2)</f>
        <v>0.57028602681192497</v>
      </c>
      <c r="W671" s="23">
        <f t="shared" si="106"/>
        <v>124.31102893544585</v>
      </c>
      <c r="X671" s="23">
        <f t="shared" si="107"/>
        <v>507.32155281174482</v>
      </c>
      <c r="Y671" s="23">
        <f t="shared" si="108"/>
        <v>383.01052387629898</v>
      </c>
      <c r="Z671" s="17">
        <f>IFERROR(INDEX(Cost_Components!$T$2:$T$29,MATCH(E671,Cost_Components!$A$2:$A$29,0)),"")</f>
        <v>0.8</v>
      </c>
      <c r="AA671" s="26">
        <f>IFERROR(INDEX(Cost_Components!$U$2:$U$29,MATCH(E671,Cost_Components!$A$2:$A$29,0)),"")</f>
        <v>2025</v>
      </c>
      <c r="AB671" s="26">
        <f>IFERROR(INDEX(Cost_Components!$V$2:$V$29,MATCH(E671,Cost_Components!$A$2:$A$29,0)),"")</f>
        <v>2050</v>
      </c>
      <c r="AC671" s="26">
        <f>IFERROR(INDEX(Cost_Components!$M$2:$M$29,MATCH(E671,Cost_Components!$A$2:$A$29,0)),"")</f>
        <v>30</v>
      </c>
      <c r="AD671" s="26">
        <f>IFERROR(INDEX(Cost_Components!$N$2:$N$29,MATCH(E671,Cost_Components!$A$2:$A$29,0)),"")</f>
        <v>95</v>
      </c>
      <c r="AE671" s="16" t="str">
        <f>IFERROR(INDEX(Cost_Components!$O$2:$O$29,MATCH(E671,Cost_Components!$A$2:$A$29,0)),"")</f>
        <v>Both</v>
      </c>
      <c r="AF671" s="11">
        <v>193452588.21596301</v>
      </c>
      <c r="AG671" s="11">
        <v>193256188.51785201</v>
      </c>
      <c r="AH671" s="23">
        <f t="shared" si="109"/>
        <v>1</v>
      </c>
    </row>
    <row r="672" spans="1:34" hidden="1">
      <c r="A672" t="s">
        <v>268</v>
      </c>
      <c r="B672" s="20">
        <v>2045</v>
      </c>
      <c r="C672" t="s">
        <v>268</v>
      </c>
      <c r="D672" t="s">
        <v>272</v>
      </c>
      <c r="E672" s="22" t="s">
        <v>371</v>
      </c>
      <c r="F672" s="22" t="s">
        <v>372</v>
      </c>
      <c r="G672" s="22" t="s">
        <v>269</v>
      </c>
      <c r="H672" s="22" t="s">
        <v>237</v>
      </c>
      <c r="I672" s="22" t="s">
        <v>115</v>
      </c>
      <c r="J672" s="17">
        <f>IFERROR(INDEX(Cost_Components!$K$2:$K$29,MATCH(E672,Cost_Components!$A$2:$A$29,0)),"")</f>
        <v>1.0000000000000001E-5</v>
      </c>
      <c r="K672" s="17">
        <f t="shared" si="100"/>
        <v>0.67692307692307696</v>
      </c>
      <c r="L672" s="17">
        <f>IFERROR(INDEX(Cost_Components!$S$2:$S$29,MATCH(E672,Cost_Components!$A$2:$A$29,0)),"")</f>
        <v>0.16</v>
      </c>
      <c r="M672" s="28">
        <f>IFERROR(INDEX(Cost_Components!$L$2:$L$29,MATCH(E672,Cost_Components!$A$2:$A$29,0)),"")</f>
        <v>1</v>
      </c>
      <c r="N672" s="29">
        <f>IFERROR(INDEX(Cost_Components!$P$2:$P$29,MATCH(E672,Cost_Components!$A$2:$A$29,0)),"")</f>
        <v>0.70495847821973801</v>
      </c>
      <c r="O672" s="23">
        <f t="shared" si="101"/>
        <v>1953.8511458876201</v>
      </c>
      <c r="P672" s="23">
        <f t="shared" si="102"/>
        <v>1951.6951653112401</v>
      </c>
      <c r="Q672" s="23">
        <f t="shared" si="103"/>
        <v>220.13824858986109</v>
      </c>
      <c r="R672" s="23">
        <f t="shared" si="104"/>
        <v>932.38296832006813</v>
      </c>
      <c r="S672" s="23">
        <f t="shared" si="105"/>
        <v>712.24471973020707</v>
      </c>
      <c r="T672" s="16">
        <f>IFERROR(INDEX(Cost_Components!$R$2:$R$29,MATCH(E672,Cost_Components!$A$2:$A$29,0)),"")</f>
        <v>1</v>
      </c>
      <c r="U672" s="26">
        <f>IFERROR(INDEX(Cost_Components!$Q$2:$Q$29,MATCH(E672,Cost_Components!$A$2:$A$29,0)),"")</f>
        <v>2023</v>
      </c>
      <c r="V672" s="30">
        <f>1/(1+Calculation_Assumptions!$B$5)^(B672-Calculation_Assumptions!$B$2)</f>
        <v>0.55367575418633497</v>
      </c>
      <c r="W672" s="23">
        <f t="shared" si="106"/>
        <v>121.88521081325023</v>
      </c>
      <c r="X672" s="23">
        <f t="shared" si="107"/>
        <v>516.2378431751074</v>
      </c>
      <c r="Y672" s="23">
        <f t="shared" si="108"/>
        <v>394.35263236185716</v>
      </c>
      <c r="Z672" s="17">
        <f>IFERROR(INDEX(Cost_Components!$T$2:$T$29,MATCH(E672,Cost_Components!$A$2:$A$29,0)),"")</f>
        <v>0.8</v>
      </c>
      <c r="AA672" s="26">
        <f>IFERROR(INDEX(Cost_Components!$U$2:$U$29,MATCH(E672,Cost_Components!$A$2:$A$29,0)),"")</f>
        <v>2025</v>
      </c>
      <c r="AB672" s="26">
        <f>IFERROR(INDEX(Cost_Components!$V$2:$V$29,MATCH(E672,Cost_Components!$A$2:$A$29,0)),"")</f>
        <v>2050</v>
      </c>
      <c r="AC672" s="26">
        <f>IFERROR(INDEX(Cost_Components!$M$2:$M$29,MATCH(E672,Cost_Components!$A$2:$A$29,0)),"")</f>
        <v>30</v>
      </c>
      <c r="AD672" s="26">
        <f>IFERROR(INDEX(Cost_Components!$N$2:$N$29,MATCH(E672,Cost_Components!$A$2:$A$29,0)),"")</f>
        <v>95</v>
      </c>
      <c r="AE672" s="16" t="str">
        <f>IFERROR(INDEX(Cost_Components!$O$2:$O$29,MATCH(E672,Cost_Components!$A$2:$A$29,0)),"")</f>
        <v>Both</v>
      </c>
      <c r="AF672" s="11">
        <v>195385114.58876199</v>
      </c>
      <c r="AG672" s="11">
        <v>195169516.531124</v>
      </c>
      <c r="AH672" s="23">
        <f t="shared" si="109"/>
        <v>1</v>
      </c>
    </row>
    <row r="673" spans="1:34" hidden="1">
      <c r="A673" t="s">
        <v>268</v>
      </c>
      <c r="B673" s="20">
        <v>2046</v>
      </c>
      <c r="C673" t="s">
        <v>268</v>
      </c>
      <c r="D673" t="s">
        <v>272</v>
      </c>
      <c r="E673" s="22" t="s">
        <v>371</v>
      </c>
      <c r="F673" s="22" t="s">
        <v>372</v>
      </c>
      <c r="G673" s="22" t="s">
        <v>269</v>
      </c>
      <c r="H673" s="22" t="s">
        <v>237</v>
      </c>
      <c r="I673" s="22" t="s">
        <v>115</v>
      </c>
      <c r="J673" s="17">
        <f>IFERROR(INDEX(Cost_Components!$K$2:$K$29,MATCH(E673,Cost_Components!$A$2:$A$29,0)),"")</f>
        <v>1.0000000000000001E-5</v>
      </c>
      <c r="K673" s="17">
        <f t="shared" si="100"/>
        <v>0.70153846153846156</v>
      </c>
      <c r="L673" s="17">
        <f>IFERROR(INDEX(Cost_Components!$S$2:$S$29,MATCH(E673,Cost_Components!$A$2:$A$29,0)),"")</f>
        <v>0.16</v>
      </c>
      <c r="M673" s="28">
        <f>IFERROR(INDEX(Cost_Components!$L$2:$L$29,MATCH(E673,Cost_Components!$A$2:$A$29,0)),"")</f>
        <v>1</v>
      </c>
      <c r="N673" s="29">
        <f>IFERROR(INDEX(Cost_Components!$P$2:$P$29,MATCH(E673,Cost_Components!$A$2:$A$29,0)),"")</f>
        <v>0.70495847821973801</v>
      </c>
      <c r="O673" s="23">
        <f t="shared" si="101"/>
        <v>1971.9703566780704</v>
      </c>
      <c r="P673" s="23">
        <f t="shared" si="102"/>
        <v>1969.0354232521702</v>
      </c>
      <c r="Q673" s="23">
        <f t="shared" si="103"/>
        <v>222.09411448585723</v>
      </c>
      <c r="R673" s="23">
        <f t="shared" si="104"/>
        <v>975.24875863480327</v>
      </c>
      <c r="S673" s="23">
        <f t="shared" si="105"/>
        <v>753.15464414894609</v>
      </c>
      <c r="T673" s="16">
        <f>IFERROR(INDEX(Cost_Components!$R$2:$R$29,MATCH(E673,Cost_Components!$A$2:$A$29,0)),"")</f>
        <v>1</v>
      </c>
      <c r="U673" s="26">
        <f>IFERROR(INDEX(Cost_Components!$Q$2:$Q$29,MATCH(E673,Cost_Components!$A$2:$A$29,0)),"")</f>
        <v>2023</v>
      </c>
      <c r="V673" s="30">
        <f>1/(1+Calculation_Assumptions!$B$5)^(B673-Calculation_Assumptions!$B$2)</f>
        <v>0.5375492759090631</v>
      </c>
      <c r="W673" s="23">
        <f t="shared" si="106"/>
        <v>119.38653042553712</v>
      </c>
      <c r="X673" s="23">
        <f t="shared" si="107"/>
        <v>524.24426403535119</v>
      </c>
      <c r="Y673" s="23">
        <f t="shared" si="108"/>
        <v>404.85773360981403</v>
      </c>
      <c r="Z673" s="17">
        <f>IFERROR(INDEX(Cost_Components!$T$2:$T$29,MATCH(E673,Cost_Components!$A$2:$A$29,0)),"")</f>
        <v>0.8</v>
      </c>
      <c r="AA673" s="26">
        <f>IFERROR(INDEX(Cost_Components!$U$2:$U$29,MATCH(E673,Cost_Components!$A$2:$A$29,0)),"")</f>
        <v>2025</v>
      </c>
      <c r="AB673" s="26">
        <f>IFERROR(INDEX(Cost_Components!$V$2:$V$29,MATCH(E673,Cost_Components!$A$2:$A$29,0)),"")</f>
        <v>2050</v>
      </c>
      <c r="AC673" s="26">
        <f>IFERROR(INDEX(Cost_Components!$M$2:$M$29,MATCH(E673,Cost_Components!$A$2:$A$29,0)),"")</f>
        <v>30</v>
      </c>
      <c r="AD673" s="26">
        <f>IFERROR(INDEX(Cost_Components!$N$2:$N$29,MATCH(E673,Cost_Components!$A$2:$A$29,0)),"")</f>
        <v>95</v>
      </c>
      <c r="AE673" s="16" t="str">
        <f>IFERROR(INDEX(Cost_Components!$O$2:$O$29,MATCH(E673,Cost_Components!$A$2:$A$29,0)),"")</f>
        <v>Both</v>
      </c>
      <c r="AF673" s="11">
        <v>197197035.66780701</v>
      </c>
      <c r="AG673" s="11">
        <v>196903542.32521701</v>
      </c>
      <c r="AH673" s="23">
        <f t="shared" si="109"/>
        <v>1</v>
      </c>
    </row>
    <row r="674" spans="1:34" hidden="1">
      <c r="A674" t="s">
        <v>268</v>
      </c>
      <c r="B674" s="20">
        <v>2047</v>
      </c>
      <c r="C674" t="s">
        <v>268</v>
      </c>
      <c r="D674" t="s">
        <v>272</v>
      </c>
      <c r="E674" s="22" t="s">
        <v>371</v>
      </c>
      <c r="F674" s="22" t="s">
        <v>372</v>
      </c>
      <c r="G674" s="22" t="s">
        <v>269</v>
      </c>
      <c r="H674" s="22" t="s">
        <v>237</v>
      </c>
      <c r="I674" s="22" t="s">
        <v>115</v>
      </c>
      <c r="J674" s="17">
        <f>IFERROR(INDEX(Cost_Components!$K$2:$K$29,MATCH(E674,Cost_Components!$A$2:$A$29,0)),"")</f>
        <v>1.0000000000000001E-5</v>
      </c>
      <c r="K674" s="17">
        <f t="shared" si="100"/>
        <v>0.72615384615384615</v>
      </c>
      <c r="L674" s="17">
        <f>IFERROR(INDEX(Cost_Components!$S$2:$S$29,MATCH(E674,Cost_Components!$A$2:$A$29,0)),"")</f>
        <v>0.16</v>
      </c>
      <c r="M674" s="28">
        <f>IFERROR(INDEX(Cost_Components!$L$2:$L$29,MATCH(E674,Cost_Components!$A$2:$A$29,0)),"")</f>
        <v>1</v>
      </c>
      <c r="N674" s="29">
        <f>IFERROR(INDEX(Cost_Components!$P$2:$P$29,MATCH(E674,Cost_Components!$A$2:$A$29,0)),"")</f>
        <v>0.70495847821973801</v>
      </c>
      <c r="O674" s="23">
        <f t="shared" si="101"/>
        <v>1987.1353892728202</v>
      </c>
      <c r="P674" s="23">
        <f t="shared" si="102"/>
        <v>1983.9539347859202</v>
      </c>
      <c r="Q674" s="23">
        <f t="shared" si="103"/>
        <v>223.77682347595896</v>
      </c>
      <c r="R674" s="23">
        <f t="shared" si="104"/>
        <v>1017.2311195355431</v>
      </c>
      <c r="S674" s="23">
        <f t="shared" si="105"/>
        <v>793.45429605958418</v>
      </c>
      <c r="T674" s="16">
        <f>IFERROR(INDEX(Cost_Components!$R$2:$R$29,MATCH(E674,Cost_Components!$A$2:$A$29,0)),"")</f>
        <v>1</v>
      </c>
      <c r="U674" s="26">
        <f>IFERROR(INDEX(Cost_Components!$Q$2:$Q$29,MATCH(E674,Cost_Components!$A$2:$A$29,0)),"")</f>
        <v>2023</v>
      </c>
      <c r="V674" s="30">
        <f>1/(1+Calculation_Assumptions!$B$5)^(B674-Calculation_Assumptions!$B$2)</f>
        <v>0.52189250088258554</v>
      </c>
      <c r="W674" s="23">
        <f t="shared" si="106"/>
        <v>116.7874460434291</v>
      </c>
      <c r="X674" s="23">
        <f t="shared" si="107"/>
        <v>530.88529294999694</v>
      </c>
      <c r="Y674" s="23">
        <f t="shared" si="108"/>
        <v>414.09784690656784</v>
      </c>
      <c r="Z674" s="17">
        <f>IFERROR(INDEX(Cost_Components!$T$2:$T$29,MATCH(E674,Cost_Components!$A$2:$A$29,0)),"")</f>
        <v>0.8</v>
      </c>
      <c r="AA674" s="26">
        <f>IFERROR(INDEX(Cost_Components!$U$2:$U$29,MATCH(E674,Cost_Components!$A$2:$A$29,0)),"")</f>
        <v>2025</v>
      </c>
      <c r="AB674" s="26">
        <f>IFERROR(INDEX(Cost_Components!$V$2:$V$29,MATCH(E674,Cost_Components!$A$2:$A$29,0)),"")</f>
        <v>2050</v>
      </c>
      <c r="AC674" s="26">
        <f>IFERROR(INDEX(Cost_Components!$M$2:$M$29,MATCH(E674,Cost_Components!$A$2:$A$29,0)),"")</f>
        <v>30</v>
      </c>
      <c r="AD674" s="26">
        <f>IFERROR(INDEX(Cost_Components!$N$2:$N$29,MATCH(E674,Cost_Components!$A$2:$A$29,0)),"")</f>
        <v>95</v>
      </c>
      <c r="AE674" s="16" t="str">
        <f>IFERROR(INDEX(Cost_Components!$O$2:$O$29,MATCH(E674,Cost_Components!$A$2:$A$29,0)),"")</f>
        <v>Both</v>
      </c>
      <c r="AF674" s="11">
        <v>198713538.92728201</v>
      </c>
      <c r="AG674" s="11">
        <v>198395393.47859201</v>
      </c>
      <c r="AH674" s="23">
        <f t="shared" si="109"/>
        <v>1</v>
      </c>
    </row>
    <row r="675" spans="1:34" hidden="1">
      <c r="A675" t="s">
        <v>268</v>
      </c>
      <c r="B675" s="20">
        <v>2048</v>
      </c>
      <c r="C675" t="s">
        <v>268</v>
      </c>
      <c r="D675" t="s">
        <v>272</v>
      </c>
      <c r="E675" s="22" t="s">
        <v>371</v>
      </c>
      <c r="F675" s="22" t="s">
        <v>372</v>
      </c>
      <c r="G675" s="22" t="s">
        <v>269</v>
      </c>
      <c r="H675" s="22" t="s">
        <v>237</v>
      </c>
      <c r="I675" s="22" t="s">
        <v>115</v>
      </c>
      <c r="J675" s="17">
        <f>IFERROR(INDEX(Cost_Components!$K$2:$K$29,MATCH(E675,Cost_Components!$A$2:$A$29,0)),"")</f>
        <v>1.0000000000000001E-5</v>
      </c>
      <c r="K675" s="17">
        <f t="shared" si="100"/>
        <v>0.75076923076923086</v>
      </c>
      <c r="L675" s="17">
        <f>IFERROR(INDEX(Cost_Components!$S$2:$S$29,MATCH(E675,Cost_Components!$A$2:$A$29,0)),"")</f>
        <v>0.16</v>
      </c>
      <c r="M675" s="28">
        <f>IFERROR(INDEX(Cost_Components!$L$2:$L$29,MATCH(E675,Cost_Components!$A$2:$A$29,0)),"")</f>
        <v>1</v>
      </c>
      <c r="N675" s="29">
        <f>IFERROR(INDEX(Cost_Components!$P$2:$P$29,MATCH(E675,Cost_Components!$A$2:$A$29,0)),"")</f>
        <v>0.70495847821973801</v>
      </c>
      <c r="O675" s="23">
        <f t="shared" si="101"/>
        <v>2000.3876089339901</v>
      </c>
      <c r="P675" s="23">
        <f t="shared" si="102"/>
        <v>1997.6246212353303</v>
      </c>
      <c r="Q675" s="23">
        <f t="shared" si="103"/>
        <v>225.31878608645422</v>
      </c>
      <c r="R675" s="23">
        <f t="shared" si="104"/>
        <v>1058.7274151786744</v>
      </c>
      <c r="S675" s="23">
        <f t="shared" si="105"/>
        <v>833.40862909222017</v>
      </c>
      <c r="T675" s="16">
        <f>IFERROR(INDEX(Cost_Components!$R$2:$R$29,MATCH(E675,Cost_Components!$A$2:$A$29,0)),"")</f>
        <v>1</v>
      </c>
      <c r="U675" s="26">
        <f>IFERROR(INDEX(Cost_Components!$Q$2:$Q$29,MATCH(E675,Cost_Components!$A$2:$A$29,0)),"")</f>
        <v>2023</v>
      </c>
      <c r="V675" s="30">
        <f>1/(1+Calculation_Assumptions!$B$5)^(B675-Calculation_Assumptions!$B$2)</f>
        <v>0.50669174842969467</v>
      </c>
      <c r="W675" s="23">
        <f t="shared" si="106"/>
        <v>114.16716967620185</v>
      </c>
      <c r="X675" s="23">
        <f t="shared" si="107"/>
        <v>536.44844510733378</v>
      </c>
      <c r="Y675" s="23">
        <f t="shared" si="108"/>
        <v>422.28127543113192</v>
      </c>
      <c r="Z675" s="17">
        <f>IFERROR(INDEX(Cost_Components!$T$2:$T$29,MATCH(E675,Cost_Components!$A$2:$A$29,0)),"")</f>
        <v>0.8</v>
      </c>
      <c r="AA675" s="26">
        <f>IFERROR(INDEX(Cost_Components!$U$2:$U$29,MATCH(E675,Cost_Components!$A$2:$A$29,0)),"")</f>
        <v>2025</v>
      </c>
      <c r="AB675" s="26">
        <f>IFERROR(INDEX(Cost_Components!$V$2:$V$29,MATCH(E675,Cost_Components!$A$2:$A$29,0)),"")</f>
        <v>2050</v>
      </c>
      <c r="AC675" s="26">
        <f>IFERROR(INDEX(Cost_Components!$M$2:$M$29,MATCH(E675,Cost_Components!$A$2:$A$29,0)),"")</f>
        <v>30</v>
      </c>
      <c r="AD675" s="26">
        <f>IFERROR(INDEX(Cost_Components!$N$2:$N$29,MATCH(E675,Cost_Components!$A$2:$A$29,0)),"")</f>
        <v>95</v>
      </c>
      <c r="AE675" s="16" t="str">
        <f>IFERROR(INDEX(Cost_Components!$O$2:$O$29,MATCH(E675,Cost_Components!$A$2:$A$29,0)),"")</f>
        <v>Both</v>
      </c>
      <c r="AF675" s="11">
        <v>200038760.893399</v>
      </c>
      <c r="AG675" s="11">
        <v>199762462.12353301</v>
      </c>
      <c r="AH675" s="23">
        <f t="shared" si="109"/>
        <v>1</v>
      </c>
    </row>
    <row r="676" spans="1:34" hidden="1">
      <c r="A676" t="s">
        <v>268</v>
      </c>
      <c r="B676" s="20">
        <v>2049</v>
      </c>
      <c r="C676" t="s">
        <v>268</v>
      </c>
      <c r="D676" t="s">
        <v>272</v>
      </c>
      <c r="E676" s="22" t="s">
        <v>371</v>
      </c>
      <c r="F676" s="22" t="s">
        <v>372</v>
      </c>
      <c r="G676" s="22" t="s">
        <v>269</v>
      </c>
      <c r="H676" s="22" t="s">
        <v>237</v>
      </c>
      <c r="I676" s="22" t="s">
        <v>115</v>
      </c>
      <c r="J676" s="17">
        <f>IFERROR(INDEX(Cost_Components!$K$2:$K$29,MATCH(E676,Cost_Components!$A$2:$A$29,0)),"")</f>
        <v>1.0000000000000001E-5</v>
      </c>
      <c r="K676" s="17">
        <f t="shared" si="100"/>
        <v>0.77538461538461545</v>
      </c>
      <c r="L676" s="17">
        <f>IFERROR(INDEX(Cost_Components!$S$2:$S$29,MATCH(E676,Cost_Components!$A$2:$A$29,0)),"")</f>
        <v>0.16</v>
      </c>
      <c r="M676" s="28">
        <f>IFERROR(INDEX(Cost_Components!$L$2:$L$29,MATCH(E676,Cost_Components!$A$2:$A$29,0)),"")</f>
        <v>1</v>
      </c>
      <c r="N676" s="29">
        <f>IFERROR(INDEX(Cost_Components!$P$2:$P$29,MATCH(E676,Cost_Components!$A$2:$A$29,0)),"")</f>
        <v>0.70495847821973801</v>
      </c>
      <c r="O676" s="23">
        <f t="shared" si="101"/>
        <v>2013.3394168844102</v>
      </c>
      <c r="P676" s="23">
        <f t="shared" si="102"/>
        <v>2010.3606551563203</v>
      </c>
      <c r="Q676" s="23">
        <f t="shared" si="103"/>
        <v>226.7553261010936</v>
      </c>
      <c r="R676" s="23">
        <f t="shared" si="104"/>
        <v>1100.5194284602937</v>
      </c>
      <c r="S676" s="23">
        <f t="shared" si="105"/>
        <v>873.76410235920014</v>
      </c>
      <c r="T676" s="16">
        <f>IFERROR(INDEX(Cost_Components!$R$2:$R$29,MATCH(E676,Cost_Components!$A$2:$A$29,0)),"")</f>
        <v>1</v>
      </c>
      <c r="U676" s="26">
        <f>IFERROR(INDEX(Cost_Components!$Q$2:$Q$29,MATCH(E676,Cost_Components!$A$2:$A$29,0)),"")</f>
        <v>2023</v>
      </c>
      <c r="V676" s="30">
        <f>1/(1+Calculation_Assumptions!$B$5)^(B676-Calculation_Assumptions!$B$2)</f>
        <v>0.49193373633950943</v>
      </c>
      <c r="W676" s="23">
        <f t="shared" si="106"/>
        <v>111.54859480379486</v>
      </c>
      <c r="X676" s="23">
        <f t="shared" si="107"/>
        <v>541.38263435669376</v>
      </c>
      <c r="Y676" s="23">
        <f t="shared" si="108"/>
        <v>429.8340395528989</v>
      </c>
      <c r="Z676" s="17">
        <f>IFERROR(INDEX(Cost_Components!$T$2:$T$29,MATCH(E676,Cost_Components!$A$2:$A$29,0)),"")</f>
        <v>0.8</v>
      </c>
      <c r="AA676" s="26">
        <f>IFERROR(INDEX(Cost_Components!$U$2:$U$29,MATCH(E676,Cost_Components!$A$2:$A$29,0)),"")</f>
        <v>2025</v>
      </c>
      <c r="AB676" s="26">
        <f>IFERROR(INDEX(Cost_Components!$V$2:$V$29,MATCH(E676,Cost_Components!$A$2:$A$29,0)),"")</f>
        <v>2050</v>
      </c>
      <c r="AC676" s="26">
        <f>IFERROR(INDEX(Cost_Components!$M$2:$M$29,MATCH(E676,Cost_Components!$A$2:$A$29,0)),"")</f>
        <v>30</v>
      </c>
      <c r="AD676" s="26">
        <f>IFERROR(INDEX(Cost_Components!$N$2:$N$29,MATCH(E676,Cost_Components!$A$2:$A$29,0)),"")</f>
        <v>95</v>
      </c>
      <c r="AE676" s="16" t="str">
        <f>IFERROR(INDEX(Cost_Components!$O$2:$O$29,MATCH(E676,Cost_Components!$A$2:$A$29,0)),"")</f>
        <v>Both</v>
      </c>
      <c r="AF676" s="11">
        <v>201333941.68844101</v>
      </c>
      <c r="AG676" s="11">
        <v>201036065.515632</v>
      </c>
      <c r="AH676" s="23">
        <f t="shared" si="109"/>
        <v>1</v>
      </c>
    </row>
    <row r="677" spans="1:34" hidden="1">
      <c r="A677" t="s">
        <v>268</v>
      </c>
      <c r="B677" s="20">
        <v>2050</v>
      </c>
      <c r="C677" t="s">
        <v>268</v>
      </c>
      <c r="D677" t="s">
        <v>272</v>
      </c>
      <c r="E677" s="22" t="s">
        <v>371</v>
      </c>
      <c r="F677" s="22" t="s">
        <v>372</v>
      </c>
      <c r="G677" s="22" t="s">
        <v>269</v>
      </c>
      <c r="H677" s="22" t="s">
        <v>237</v>
      </c>
      <c r="I677" s="22" t="s">
        <v>115</v>
      </c>
      <c r="J677" s="17">
        <f>IFERROR(INDEX(Cost_Components!$K$2:$K$29,MATCH(E677,Cost_Components!$A$2:$A$29,0)),"")</f>
        <v>1.0000000000000001E-5</v>
      </c>
      <c r="K677" s="17">
        <f t="shared" si="100"/>
        <v>0.8</v>
      </c>
      <c r="L677" s="17">
        <f>IFERROR(INDEX(Cost_Components!$S$2:$S$29,MATCH(E677,Cost_Components!$A$2:$A$29,0)),"")</f>
        <v>0.16</v>
      </c>
      <c r="M677" s="28">
        <f>IFERROR(INDEX(Cost_Components!$L$2:$L$29,MATCH(E677,Cost_Components!$A$2:$A$29,0)),"")</f>
        <v>1</v>
      </c>
      <c r="N677" s="29">
        <f>IFERROR(INDEX(Cost_Components!$P$2:$P$29,MATCH(E677,Cost_Components!$A$2:$A$29,0)),"")</f>
        <v>0.70495847821973801</v>
      </c>
      <c r="O677" s="23">
        <f t="shared" si="101"/>
        <v>2025.79575940163</v>
      </c>
      <c r="P677" s="23">
        <f t="shared" si="102"/>
        <v>2022.5963110208502</v>
      </c>
      <c r="Q677" s="23">
        <f t="shared" si="103"/>
        <v>228.13542679521834</v>
      </c>
      <c r="R677" s="23">
        <f t="shared" si="104"/>
        <v>1142.4815165854172</v>
      </c>
      <c r="S677" s="23">
        <f t="shared" si="105"/>
        <v>914.3460897901989</v>
      </c>
      <c r="T677" s="16">
        <f>IFERROR(INDEX(Cost_Components!$R$2:$R$29,MATCH(E677,Cost_Components!$A$2:$A$29,0)),"")</f>
        <v>1</v>
      </c>
      <c r="U677" s="26">
        <f>IFERROR(INDEX(Cost_Components!$Q$2:$Q$29,MATCH(E677,Cost_Components!$A$2:$A$29,0)),"")</f>
        <v>2023</v>
      </c>
      <c r="V677" s="30">
        <f>1/(1+Calculation_Assumptions!$B$5)^(B677-Calculation_Assumptions!$B$2)</f>
        <v>0.47760556926165965</v>
      </c>
      <c r="W677" s="23">
        <f t="shared" si="106"/>
        <v>108.95875038328194</v>
      </c>
      <c r="X677" s="23">
        <f t="shared" si="107"/>
        <v>545.65553509970243</v>
      </c>
      <c r="Y677" s="23">
        <f t="shared" si="108"/>
        <v>436.6967847164205</v>
      </c>
      <c r="Z677" s="17">
        <f>IFERROR(INDEX(Cost_Components!$T$2:$T$29,MATCH(E677,Cost_Components!$A$2:$A$29,0)),"")</f>
        <v>0.8</v>
      </c>
      <c r="AA677" s="26">
        <f>IFERROR(INDEX(Cost_Components!$U$2:$U$29,MATCH(E677,Cost_Components!$A$2:$A$29,0)),"")</f>
        <v>2025</v>
      </c>
      <c r="AB677" s="26">
        <f>IFERROR(INDEX(Cost_Components!$V$2:$V$29,MATCH(E677,Cost_Components!$A$2:$A$29,0)),"")</f>
        <v>2050</v>
      </c>
      <c r="AC677" s="26">
        <f>IFERROR(INDEX(Cost_Components!$M$2:$M$29,MATCH(E677,Cost_Components!$A$2:$A$29,0)),"")</f>
        <v>30</v>
      </c>
      <c r="AD677" s="26">
        <f>IFERROR(INDEX(Cost_Components!$N$2:$N$29,MATCH(E677,Cost_Components!$A$2:$A$29,0)),"")</f>
        <v>95</v>
      </c>
      <c r="AE677" s="16" t="str">
        <f>IFERROR(INDEX(Cost_Components!$O$2:$O$29,MATCH(E677,Cost_Components!$A$2:$A$29,0)),"")</f>
        <v>Both</v>
      </c>
      <c r="AF677" s="11">
        <v>202579575.94016299</v>
      </c>
      <c r="AG677" s="11">
        <v>202259631.10208499</v>
      </c>
      <c r="AH677" s="23">
        <f t="shared" si="109"/>
        <v>1</v>
      </c>
    </row>
    <row r="678" spans="1:34" hidden="1">
      <c r="A678" t="s">
        <v>268</v>
      </c>
      <c r="B678" s="20">
        <v>2025</v>
      </c>
      <c r="C678" t="s">
        <v>268</v>
      </c>
      <c r="D678" t="s">
        <v>272</v>
      </c>
      <c r="E678" s="22" t="s">
        <v>368</v>
      </c>
      <c r="F678" s="22" t="s">
        <v>369</v>
      </c>
      <c r="G678" s="22" t="s">
        <v>269</v>
      </c>
      <c r="H678" s="22" t="s">
        <v>237</v>
      </c>
      <c r="I678" s="22" t="s">
        <v>309</v>
      </c>
      <c r="J678" s="17">
        <f>IFERROR(INDEX(Cost_Components!$K$2:$K$29,MATCH(E678,Cost_Components!$A$2:$A$29,0)),"")</f>
        <v>0.6</v>
      </c>
      <c r="K678" s="17">
        <f t="shared" si="100"/>
        <v>0.18461538461538463</v>
      </c>
      <c r="L678" s="17">
        <f>IFERROR(INDEX(Cost_Components!$S$2:$S$29,MATCH(E678,Cost_Components!$A$2:$A$29,0)),"")</f>
        <v>0.16</v>
      </c>
      <c r="M678" s="28">
        <f>IFERROR(INDEX(Cost_Components!$L$2:$L$29,MATCH(E678,Cost_Components!$A$2:$A$29,0)),"")</f>
        <v>1</v>
      </c>
      <c r="N678" s="29">
        <f>IFERROR(INDEX(Cost_Components!$P$2:$P$29,MATCH(E678,Cost_Components!$A$2:$A$29,0)),"")</f>
        <v>752.57623226071905</v>
      </c>
      <c r="O678" s="23">
        <f t="shared" si="101"/>
        <v>9028806.8848202992</v>
      </c>
      <c r="P678" s="23">
        <f t="shared" si="102"/>
        <v>9028121.1142474785</v>
      </c>
      <c r="Q678" s="23">
        <f t="shared" si="103"/>
        <v>1087095899.6086099</v>
      </c>
      <c r="R678" s="23">
        <f t="shared" si="104"/>
        <v>1254436701.6346524</v>
      </c>
      <c r="S678" s="23">
        <f t="shared" si="105"/>
        <v>167340802.02604246</v>
      </c>
      <c r="T678" s="16">
        <f>IFERROR(INDEX(Cost_Components!$R$2:$R$29,MATCH(E678,Cost_Components!$A$2:$A$29,0)),"")</f>
        <v>1</v>
      </c>
      <c r="U678" s="26">
        <f>IFERROR(INDEX(Cost_Components!$Q$2:$Q$29,MATCH(E678,Cost_Components!$A$2:$A$29,0)),"")</f>
        <v>2023</v>
      </c>
      <c r="V678" s="30">
        <f>1/(1+Calculation_Assumptions!$B$5)^(B678-Calculation_Assumptions!$B$2)</f>
        <v>1</v>
      </c>
      <c r="W678" s="23">
        <f t="shared" si="106"/>
        <v>1087095899.6086099</v>
      </c>
      <c r="X678" s="23">
        <f t="shared" si="107"/>
        <v>1254436701.6346524</v>
      </c>
      <c r="Y678" s="23">
        <f t="shared" si="108"/>
        <v>167340802.02604246</v>
      </c>
      <c r="Z678" s="17">
        <f>IFERROR(INDEX(Cost_Components!$T$2:$T$29,MATCH(E678,Cost_Components!$A$2:$A$29,0)),"")</f>
        <v>0.8</v>
      </c>
      <c r="AA678" s="26">
        <f>IFERROR(INDEX(Cost_Components!$U$2:$U$29,MATCH(E678,Cost_Components!$A$2:$A$29,0)),"")</f>
        <v>2025</v>
      </c>
      <c r="AB678" s="26">
        <f>IFERROR(INDEX(Cost_Components!$V$2:$V$29,MATCH(E678,Cost_Components!$A$2:$A$29,0)),"")</f>
        <v>2050</v>
      </c>
      <c r="AC678" s="26">
        <f>IFERROR(INDEX(Cost_Components!$M$2:$M$29,MATCH(E678,Cost_Components!$A$2:$A$29,0)),"")</f>
        <v>30</v>
      </c>
      <c r="AD678" s="26">
        <f>IFERROR(INDEX(Cost_Components!$N$2:$N$29,MATCH(E678,Cost_Components!$A$2:$A$29,0)),"")</f>
        <v>95</v>
      </c>
      <c r="AE678" s="16" t="str">
        <f>IFERROR(INDEX(Cost_Components!$O$2:$O$29,MATCH(E678,Cost_Components!$A$2:$A$29,0)),"")</f>
        <v>Both</v>
      </c>
      <c r="AF678" s="11">
        <v>15048011.474700499</v>
      </c>
      <c r="AG678" s="11">
        <v>15046868.523745799</v>
      </c>
      <c r="AH678" s="23">
        <f t="shared" si="109"/>
        <v>1</v>
      </c>
    </row>
    <row r="679" spans="1:34" hidden="1">
      <c r="A679" t="s">
        <v>268</v>
      </c>
      <c r="B679" s="20">
        <v>2026</v>
      </c>
      <c r="C679" t="s">
        <v>268</v>
      </c>
      <c r="D679" t="s">
        <v>272</v>
      </c>
      <c r="E679" s="22" t="s">
        <v>368</v>
      </c>
      <c r="F679" s="22" t="s">
        <v>369</v>
      </c>
      <c r="G679" s="22" t="s">
        <v>269</v>
      </c>
      <c r="H679" s="22" t="s">
        <v>237</v>
      </c>
      <c r="I679" s="22" t="s">
        <v>309</v>
      </c>
      <c r="J679" s="17">
        <f>IFERROR(INDEX(Cost_Components!$K$2:$K$29,MATCH(E679,Cost_Components!$A$2:$A$29,0)),"")</f>
        <v>0.6</v>
      </c>
      <c r="K679" s="17">
        <f t="shared" si="100"/>
        <v>0.20923076923076925</v>
      </c>
      <c r="L679" s="17">
        <f>IFERROR(INDEX(Cost_Components!$S$2:$S$29,MATCH(E679,Cost_Components!$A$2:$A$29,0)),"")</f>
        <v>0.16</v>
      </c>
      <c r="M679" s="28">
        <f>IFERROR(INDEX(Cost_Components!$L$2:$L$29,MATCH(E679,Cost_Components!$A$2:$A$29,0)),"")</f>
        <v>1</v>
      </c>
      <c r="N679" s="29">
        <f>IFERROR(INDEX(Cost_Components!$P$2:$P$29,MATCH(E679,Cost_Components!$A$2:$A$29,0)),"")</f>
        <v>752.57623226071905</v>
      </c>
      <c r="O679" s="23">
        <f t="shared" si="101"/>
        <v>9065548.3794656992</v>
      </c>
      <c r="P679" s="23">
        <f t="shared" si="102"/>
        <v>9063567.5154285599</v>
      </c>
      <c r="Q679" s="23">
        <f t="shared" si="103"/>
        <v>1091364078.6562996</v>
      </c>
      <c r="R679" s="23">
        <f t="shared" si="104"/>
        <v>1427480321.5695333</v>
      </c>
      <c r="S679" s="23">
        <f t="shared" si="105"/>
        <v>336116242.91323376</v>
      </c>
      <c r="T679" s="16">
        <f>IFERROR(INDEX(Cost_Components!$R$2:$R$29,MATCH(E679,Cost_Components!$A$2:$A$29,0)),"")</f>
        <v>1</v>
      </c>
      <c r="U679" s="26">
        <f>IFERROR(INDEX(Cost_Components!$Q$2:$Q$29,MATCH(E679,Cost_Components!$A$2:$A$29,0)),"")</f>
        <v>2023</v>
      </c>
      <c r="V679" s="30">
        <f>1/(1+Calculation_Assumptions!$B$5)^(B679-Calculation_Assumptions!$B$2)</f>
        <v>0.970873786407767</v>
      </c>
      <c r="W679" s="23">
        <f t="shared" si="106"/>
        <v>1059576775.3944657</v>
      </c>
      <c r="X679" s="23">
        <f t="shared" si="107"/>
        <v>1385903224.8247898</v>
      </c>
      <c r="Y679" s="23">
        <f t="shared" si="108"/>
        <v>326326449.43032402</v>
      </c>
      <c r="Z679" s="17">
        <f>IFERROR(INDEX(Cost_Components!$T$2:$T$29,MATCH(E679,Cost_Components!$A$2:$A$29,0)),"")</f>
        <v>0.8</v>
      </c>
      <c r="AA679" s="26">
        <f>IFERROR(INDEX(Cost_Components!$U$2:$U$29,MATCH(E679,Cost_Components!$A$2:$A$29,0)),"")</f>
        <v>2025</v>
      </c>
      <c r="AB679" s="26">
        <f>IFERROR(INDEX(Cost_Components!$V$2:$V$29,MATCH(E679,Cost_Components!$A$2:$A$29,0)),"")</f>
        <v>2050</v>
      </c>
      <c r="AC679" s="26">
        <f>IFERROR(INDEX(Cost_Components!$M$2:$M$29,MATCH(E679,Cost_Components!$A$2:$A$29,0)),"")</f>
        <v>30</v>
      </c>
      <c r="AD679" s="26">
        <f>IFERROR(INDEX(Cost_Components!$N$2:$N$29,MATCH(E679,Cost_Components!$A$2:$A$29,0)),"")</f>
        <v>95</v>
      </c>
      <c r="AE679" s="16" t="str">
        <f>IFERROR(INDEX(Cost_Components!$O$2:$O$29,MATCH(E679,Cost_Components!$A$2:$A$29,0)),"")</f>
        <v>Both</v>
      </c>
      <c r="AF679" s="11">
        <v>15109247.2991095</v>
      </c>
      <c r="AG679" s="11">
        <v>15105945.859047599</v>
      </c>
      <c r="AH679" s="23">
        <f t="shared" si="109"/>
        <v>1</v>
      </c>
    </row>
    <row r="680" spans="1:34" hidden="1">
      <c r="A680" t="s">
        <v>268</v>
      </c>
      <c r="B680" s="20">
        <v>2027</v>
      </c>
      <c r="C680" t="s">
        <v>268</v>
      </c>
      <c r="D680" t="s">
        <v>272</v>
      </c>
      <c r="E680" s="22" t="s">
        <v>368</v>
      </c>
      <c r="F680" s="22" t="s">
        <v>369</v>
      </c>
      <c r="G680" s="22" t="s">
        <v>269</v>
      </c>
      <c r="H680" s="22" t="s">
        <v>237</v>
      </c>
      <c r="I680" s="22" t="s">
        <v>309</v>
      </c>
      <c r="J680" s="17">
        <f>IFERROR(INDEX(Cost_Components!$K$2:$K$29,MATCH(E680,Cost_Components!$A$2:$A$29,0)),"")</f>
        <v>0.6</v>
      </c>
      <c r="K680" s="17">
        <f t="shared" si="100"/>
        <v>0.23384615384615387</v>
      </c>
      <c r="L680" s="17">
        <f>IFERROR(INDEX(Cost_Components!$S$2:$S$29,MATCH(E680,Cost_Components!$A$2:$A$29,0)),"")</f>
        <v>0.16</v>
      </c>
      <c r="M680" s="28">
        <f>IFERROR(INDEX(Cost_Components!$L$2:$L$29,MATCH(E680,Cost_Components!$A$2:$A$29,0)),"")</f>
        <v>1</v>
      </c>
      <c r="N680" s="29">
        <f>IFERROR(INDEX(Cost_Components!$P$2:$P$29,MATCH(E680,Cost_Components!$A$2:$A$29,0)),"")</f>
        <v>752.57623226071905</v>
      </c>
      <c r="O680" s="23">
        <f t="shared" si="101"/>
        <v>9105513.4937258996</v>
      </c>
      <c r="P680" s="23">
        <f t="shared" si="102"/>
        <v>9101678.4888022803</v>
      </c>
      <c r="Q680" s="23">
        <f t="shared" si="103"/>
        <v>1095953104.6962008</v>
      </c>
      <c r="R680" s="23">
        <f t="shared" si="104"/>
        <v>1602452525.7875707</v>
      </c>
      <c r="S680" s="23">
        <f t="shared" si="105"/>
        <v>506499421.09136987</v>
      </c>
      <c r="T680" s="16">
        <f>IFERROR(INDEX(Cost_Components!$R$2:$R$29,MATCH(E680,Cost_Components!$A$2:$A$29,0)),"")</f>
        <v>1</v>
      </c>
      <c r="U680" s="26">
        <f>IFERROR(INDEX(Cost_Components!$Q$2:$Q$29,MATCH(E680,Cost_Components!$A$2:$A$29,0)),"")</f>
        <v>2023</v>
      </c>
      <c r="V680" s="30">
        <f>1/(1+Calculation_Assumptions!$B$5)^(B680-Calculation_Assumptions!$B$2)</f>
        <v>0.94259590913375435</v>
      </c>
      <c r="W680" s="23">
        <f t="shared" si="106"/>
        <v>1033040913.0890762</v>
      </c>
      <c r="X680" s="23">
        <f t="shared" si="107"/>
        <v>1510465195.3884161</v>
      </c>
      <c r="Y680" s="23">
        <f t="shared" si="108"/>
        <v>477424282.29934007</v>
      </c>
      <c r="Z680" s="17">
        <f>IFERROR(INDEX(Cost_Components!$T$2:$T$29,MATCH(E680,Cost_Components!$A$2:$A$29,0)),"")</f>
        <v>0.8</v>
      </c>
      <c r="AA680" s="26">
        <f>IFERROR(INDEX(Cost_Components!$U$2:$U$29,MATCH(E680,Cost_Components!$A$2:$A$29,0)),"")</f>
        <v>2025</v>
      </c>
      <c r="AB680" s="26">
        <f>IFERROR(INDEX(Cost_Components!$V$2:$V$29,MATCH(E680,Cost_Components!$A$2:$A$29,0)),"")</f>
        <v>2050</v>
      </c>
      <c r="AC680" s="26">
        <f>IFERROR(INDEX(Cost_Components!$M$2:$M$29,MATCH(E680,Cost_Components!$A$2:$A$29,0)),"")</f>
        <v>30</v>
      </c>
      <c r="AD680" s="26">
        <f>IFERROR(INDEX(Cost_Components!$N$2:$N$29,MATCH(E680,Cost_Components!$A$2:$A$29,0)),"")</f>
        <v>95</v>
      </c>
      <c r="AE680" s="16" t="str">
        <f>IFERROR(INDEX(Cost_Components!$O$2:$O$29,MATCH(E680,Cost_Components!$A$2:$A$29,0)),"")</f>
        <v>Both</v>
      </c>
      <c r="AF680" s="11">
        <v>15175855.8228765</v>
      </c>
      <c r="AG680" s="11">
        <v>15169464.1480038</v>
      </c>
      <c r="AH680" s="23">
        <f t="shared" si="109"/>
        <v>1</v>
      </c>
    </row>
    <row r="681" spans="1:34" hidden="1">
      <c r="A681" t="s">
        <v>268</v>
      </c>
      <c r="B681" s="20">
        <v>2028</v>
      </c>
      <c r="C681" t="s">
        <v>268</v>
      </c>
      <c r="D681" t="s">
        <v>272</v>
      </c>
      <c r="E681" s="22" t="s">
        <v>368</v>
      </c>
      <c r="F681" s="22" t="s">
        <v>369</v>
      </c>
      <c r="G681" s="22" t="s">
        <v>269</v>
      </c>
      <c r="H681" s="22" t="s">
        <v>237</v>
      </c>
      <c r="I681" s="22" t="s">
        <v>309</v>
      </c>
      <c r="J681" s="17">
        <f>IFERROR(INDEX(Cost_Components!$K$2:$K$29,MATCH(E681,Cost_Components!$A$2:$A$29,0)),"")</f>
        <v>0.6</v>
      </c>
      <c r="K681" s="17">
        <f t="shared" si="100"/>
        <v>0.25846153846153846</v>
      </c>
      <c r="L681" s="17">
        <f>IFERROR(INDEX(Cost_Components!$S$2:$S$29,MATCH(E681,Cost_Components!$A$2:$A$29,0)),"")</f>
        <v>0.16</v>
      </c>
      <c r="M681" s="28">
        <f>IFERROR(INDEX(Cost_Components!$L$2:$L$29,MATCH(E681,Cost_Components!$A$2:$A$29,0)),"")</f>
        <v>1</v>
      </c>
      <c r="N681" s="29">
        <f>IFERROR(INDEX(Cost_Components!$P$2:$P$29,MATCH(E681,Cost_Components!$A$2:$A$29,0)),"")</f>
        <v>752.57623226071905</v>
      </c>
      <c r="O681" s="23">
        <f t="shared" si="101"/>
        <v>9147182.8262366392</v>
      </c>
      <c r="P681" s="23">
        <f t="shared" si="102"/>
        <v>9140964.8983498197</v>
      </c>
      <c r="Q681" s="23">
        <f t="shared" si="103"/>
        <v>1100683667.5884151</v>
      </c>
      <c r="R681" s="23">
        <f t="shared" si="104"/>
        <v>1779236924.6837122</v>
      </c>
      <c r="S681" s="23">
        <f t="shared" si="105"/>
        <v>678553257.0952971</v>
      </c>
      <c r="T681" s="16">
        <f>IFERROR(INDEX(Cost_Components!$R$2:$R$29,MATCH(E681,Cost_Components!$A$2:$A$29,0)),"")</f>
        <v>1</v>
      </c>
      <c r="U681" s="26">
        <f>IFERROR(INDEX(Cost_Components!$Q$2:$Q$29,MATCH(E681,Cost_Components!$A$2:$A$29,0)),"")</f>
        <v>2023</v>
      </c>
      <c r="V681" s="30">
        <f>1/(1+Calculation_Assumptions!$B$5)^(B681-Calculation_Assumptions!$B$2)</f>
        <v>0.91514165935315961</v>
      </c>
      <c r="W681" s="23">
        <f t="shared" si="106"/>
        <v>1007281477.9797838</v>
      </c>
      <c r="X681" s="23">
        <f t="shared" si="107"/>
        <v>1628253831.637465</v>
      </c>
      <c r="Y681" s="23">
        <f t="shared" si="108"/>
        <v>620972353.65768135</v>
      </c>
      <c r="Z681" s="17">
        <f>IFERROR(INDEX(Cost_Components!$T$2:$T$29,MATCH(E681,Cost_Components!$A$2:$A$29,0)),"")</f>
        <v>0.8</v>
      </c>
      <c r="AA681" s="26">
        <f>IFERROR(INDEX(Cost_Components!$U$2:$U$29,MATCH(E681,Cost_Components!$A$2:$A$29,0)),"")</f>
        <v>2025</v>
      </c>
      <c r="AB681" s="26">
        <f>IFERROR(INDEX(Cost_Components!$V$2:$V$29,MATCH(E681,Cost_Components!$A$2:$A$29,0)),"")</f>
        <v>2050</v>
      </c>
      <c r="AC681" s="26">
        <f>IFERROR(INDEX(Cost_Components!$M$2:$M$29,MATCH(E681,Cost_Components!$A$2:$A$29,0)),"")</f>
        <v>30</v>
      </c>
      <c r="AD681" s="26">
        <f>IFERROR(INDEX(Cost_Components!$N$2:$N$29,MATCH(E681,Cost_Components!$A$2:$A$29,0)),"")</f>
        <v>95</v>
      </c>
      <c r="AE681" s="16" t="str">
        <f>IFERROR(INDEX(Cost_Components!$O$2:$O$29,MATCH(E681,Cost_Components!$A$2:$A$29,0)),"")</f>
        <v>Both</v>
      </c>
      <c r="AF681" s="11">
        <v>15245304.710394399</v>
      </c>
      <c r="AG681" s="11">
        <v>15234941.4972497</v>
      </c>
      <c r="AH681" s="23">
        <f t="shared" si="109"/>
        <v>1</v>
      </c>
    </row>
    <row r="682" spans="1:34" hidden="1">
      <c r="A682" t="s">
        <v>268</v>
      </c>
      <c r="B682" s="20">
        <v>2029</v>
      </c>
      <c r="C682" t="s">
        <v>268</v>
      </c>
      <c r="D682" t="s">
        <v>272</v>
      </c>
      <c r="E682" s="22" t="s">
        <v>368</v>
      </c>
      <c r="F682" s="22" t="s">
        <v>369</v>
      </c>
      <c r="G682" s="22" t="s">
        <v>269</v>
      </c>
      <c r="H682" s="22" t="s">
        <v>237</v>
      </c>
      <c r="I682" s="22" t="s">
        <v>309</v>
      </c>
      <c r="J682" s="17">
        <f>IFERROR(INDEX(Cost_Components!$K$2:$K$29,MATCH(E682,Cost_Components!$A$2:$A$29,0)),"")</f>
        <v>0.6</v>
      </c>
      <c r="K682" s="17">
        <f t="shared" si="100"/>
        <v>0.28307692307692311</v>
      </c>
      <c r="L682" s="17">
        <f>IFERROR(INDEX(Cost_Components!$S$2:$S$29,MATCH(E682,Cost_Components!$A$2:$A$29,0)),"")</f>
        <v>0.16</v>
      </c>
      <c r="M682" s="28">
        <f>IFERROR(INDEX(Cost_Components!$L$2:$L$29,MATCH(E682,Cost_Components!$A$2:$A$29,0)),"")</f>
        <v>1</v>
      </c>
      <c r="N682" s="29">
        <f>IFERROR(INDEX(Cost_Components!$P$2:$P$29,MATCH(E682,Cost_Components!$A$2:$A$29,0)),"")</f>
        <v>752.57623226071905</v>
      </c>
      <c r="O682" s="23">
        <f t="shared" si="101"/>
        <v>9188555.1110956799</v>
      </c>
      <c r="P682" s="23">
        <f t="shared" si="102"/>
        <v>9179443.0871562604</v>
      </c>
      <c r="Q682" s="23">
        <f t="shared" si="103"/>
        <v>1105316910.845402</v>
      </c>
      <c r="R682" s="23">
        <f t="shared" si="104"/>
        <v>1957501886.3366435</v>
      </c>
      <c r="S682" s="23">
        <f t="shared" si="105"/>
        <v>852184975.49124146</v>
      </c>
      <c r="T682" s="16">
        <f>IFERROR(INDEX(Cost_Components!$R$2:$R$29,MATCH(E682,Cost_Components!$A$2:$A$29,0)),"")</f>
        <v>1</v>
      </c>
      <c r="U682" s="26">
        <f>IFERROR(INDEX(Cost_Components!$Q$2:$Q$29,MATCH(E682,Cost_Components!$A$2:$A$29,0)),"")</f>
        <v>2023</v>
      </c>
      <c r="V682" s="30">
        <f>1/(1+Calculation_Assumptions!$B$5)^(B682-Calculation_Assumptions!$B$2)</f>
        <v>0.888487047915689</v>
      </c>
      <c r="W682" s="23">
        <f t="shared" si="106"/>
        <v>982059759.12831998</v>
      </c>
      <c r="X682" s="23">
        <f t="shared" si="107"/>
        <v>1739215072.280637</v>
      </c>
      <c r="Y682" s="23">
        <f t="shared" si="108"/>
        <v>757155313.15231693</v>
      </c>
      <c r="Z682" s="17">
        <f>IFERROR(INDEX(Cost_Components!$T$2:$T$29,MATCH(E682,Cost_Components!$A$2:$A$29,0)),"")</f>
        <v>0.8</v>
      </c>
      <c r="AA682" s="26">
        <f>IFERROR(INDEX(Cost_Components!$U$2:$U$29,MATCH(E682,Cost_Components!$A$2:$A$29,0)),"")</f>
        <v>2025</v>
      </c>
      <c r="AB682" s="26">
        <f>IFERROR(INDEX(Cost_Components!$V$2:$V$29,MATCH(E682,Cost_Components!$A$2:$A$29,0)),"")</f>
        <v>2050</v>
      </c>
      <c r="AC682" s="26">
        <f>IFERROR(INDEX(Cost_Components!$M$2:$M$29,MATCH(E682,Cost_Components!$A$2:$A$29,0)),"")</f>
        <v>30</v>
      </c>
      <c r="AD682" s="26">
        <f>IFERROR(INDEX(Cost_Components!$N$2:$N$29,MATCH(E682,Cost_Components!$A$2:$A$29,0)),"")</f>
        <v>95</v>
      </c>
      <c r="AE682" s="16" t="str">
        <f>IFERROR(INDEX(Cost_Components!$O$2:$O$29,MATCH(E682,Cost_Components!$A$2:$A$29,0)),"")</f>
        <v>Both</v>
      </c>
      <c r="AF682" s="11">
        <v>15314258.518492799</v>
      </c>
      <c r="AG682" s="11">
        <v>15299071.811927101</v>
      </c>
      <c r="AH682" s="23">
        <f t="shared" si="109"/>
        <v>1</v>
      </c>
    </row>
    <row r="683" spans="1:34" hidden="1">
      <c r="A683" t="s">
        <v>268</v>
      </c>
      <c r="B683" s="20">
        <v>2030</v>
      </c>
      <c r="C683" t="s">
        <v>268</v>
      </c>
      <c r="D683" t="s">
        <v>272</v>
      </c>
      <c r="E683" s="22" t="s">
        <v>368</v>
      </c>
      <c r="F683" s="22" t="s">
        <v>369</v>
      </c>
      <c r="G683" s="22" t="s">
        <v>269</v>
      </c>
      <c r="H683" s="22" t="s">
        <v>237</v>
      </c>
      <c r="I683" s="22" t="s">
        <v>309</v>
      </c>
      <c r="J683" s="17">
        <f>IFERROR(INDEX(Cost_Components!$K$2:$K$29,MATCH(E683,Cost_Components!$A$2:$A$29,0)),"")</f>
        <v>0.6</v>
      </c>
      <c r="K683" s="17">
        <f t="shared" si="100"/>
        <v>0.30769230769230771</v>
      </c>
      <c r="L683" s="17">
        <f>IFERROR(INDEX(Cost_Components!$S$2:$S$29,MATCH(E683,Cost_Components!$A$2:$A$29,0)),"")</f>
        <v>0.16</v>
      </c>
      <c r="M683" s="28">
        <f>IFERROR(INDEX(Cost_Components!$L$2:$L$29,MATCH(E683,Cost_Components!$A$2:$A$29,0)),"")</f>
        <v>1</v>
      </c>
      <c r="N683" s="29">
        <f>IFERROR(INDEX(Cost_Components!$P$2:$P$29,MATCH(E683,Cost_Components!$A$2:$A$29,0)),"")</f>
        <v>752.57623226071905</v>
      </c>
      <c r="O683" s="23">
        <f t="shared" si="101"/>
        <v>9229761.402986519</v>
      </c>
      <c r="P683" s="23">
        <f t="shared" si="102"/>
        <v>9217254.0861129593</v>
      </c>
      <c r="Q683" s="23">
        <f t="shared" si="103"/>
        <v>1109869816.3066573</v>
      </c>
      <c r="R683" s="23">
        <f t="shared" si="104"/>
        <v>2137261249.6384625</v>
      </c>
      <c r="S683" s="23">
        <f t="shared" si="105"/>
        <v>1027391433.3318052</v>
      </c>
      <c r="T683" s="16">
        <f>IFERROR(INDEX(Cost_Components!$R$2:$R$29,MATCH(E683,Cost_Components!$A$2:$A$29,0)),"")</f>
        <v>1</v>
      </c>
      <c r="U683" s="26">
        <f>IFERROR(INDEX(Cost_Components!$Q$2:$Q$29,MATCH(E683,Cost_Components!$A$2:$A$29,0)),"")</f>
        <v>2023</v>
      </c>
      <c r="V683" s="30">
        <f>1/(1+Calculation_Assumptions!$B$5)^(B683-Calculation_Assumptions!$B$2)</f>
        <v>0.86260878438416411</v>
      </c>
      <c r="W683" s="23">
        <f t="shared" si="106"/>
        <v>957383453.06896114</v>
      </c>
      <c r="X683" s="23">
        <f t="shared" si="107"/>
        <v>1843620328.4620137</v>
      </c>
      <c r="Y683" s="23">
        <f t="shared" si="108"/>
        <v>886236875.39305246</v>
      </c>
      <c r="Z683" s="17">
        <f>IFERROR(INDEX(Cost_Components!$T$2:$T$29,MATCH(E683,Cost_Components!$A$2:$A$29,0)),"")</f>
        <v>0.8</v>
      </c>
      <c r="AA683" s="26">
        <f>IFERROR(INDEX(Cost_Components!$U$2:$U$29,MATCH(E683,Cost_Components!$A$2:$A$29,0)),"")</f>
        <v>2025</v>
      </c>
      <c r="AB683" s="26">
        <f>IFERROR(INDEX(Cost_Components!$V$2:$V$29,MATCH(E683,Cost_Components!$A$2:$A$29,0)),"")</f>
        <v>2050</v>
      </c>
      <c r="AC683" s="26">
        <f>IFERROR(INDEX(Cost_Components!$M$2:$M$29,MATCH(E683,Cost_Components!$A$2:$A$29,0)),"")</f>
        <v>30</v>
      </c>
      <c r="AD683" s="26">
        <f>IFERROR(INDEX(Cost_Components!$N$2:$N$29,MATCH(E683,Cost_Components!$A$2:$A$29,0)),"")</f>
        <v>95</v>
      </c>
      <c r="AE683" s="16" t="str">
        <f>IFERROR(INDEX(Cost_Components!$O$2:$O$29,MATCH(E683,Cost_Components!$A$2:$A$29,0)),"")</f>
        <v>Both</v>
      </c>
      <c r="AF683" s="11">
        <v>15382935.6716442</v>
      </c>
      <c r="AG683" s="11">
        <v>15362090.143521599</v>
      </c>
      <c r="AH683" s="23">
        <f t="shared" si="109"/>
        <v>1</v>
      </c>
    </row>
    <row r="684" spans="1:34" hidden="1">
      <c r="A684" t="s">
        <v>268</v>
      </c>
      <c r="B684" s="20">
        <v>2031</v>
      </c>
      <c r="C684" t="s">
        <v>268</v>
      </c>
      <c r="D684" t="s">
        <v>272</v>
      </c>
      <c r="E684" s="22" t="s">
        <v>368</v>
      </c>
      <c r="F684" s="22" t="s">
        <v>369</v>
      </c>
      <c r="G684" s="22" t="s">
        <v>269</v>
      </c>
      <c r="H684" s="22" t="s">
        <v>237</v>
      </c>
      <c r="I684" s="22" t="s">
        <v>309</v>
      </c>
      <c r="J684" s="17">
        <f>IFERROR(INDEX(Cost_Components!$K$2:$K$29,MATCH(E684,Cost_Components!$A$2:$A$29,0)),"")</f>
        <v>0.6</v>
      </c>
      <c r="K684" s="17">
        <f t="shared" si="100"/>
        <v>0.3323076923076923</v>
      </c>
      <c r="L684" s="17">
        <f>IFERROR(INDEX(Cost_Components!$S$2:$S$29,MATCH(E684,Cost_Components!$A$2:$A$29,0)),"")</f>
        <v>0.16</v>
      </c>
      <c r="M684" s="28">
        <f>IFERROR(INDEX(Cost_Components!$L$2:$L$29,MATCH(E684,Cost_Components!$A$2:$A$29,0)),"")</f>
        <v>1</v>
      </c>
      <c r="N684" s="29">
        <f>IFERROR(INDEX(Cost_Components!$P$2:$P$29,MATCH(E684,Cost_Components!$A$2:$A$29,0)),"")</f>
        <v>752.57623226071905</v>
      </c>
      <c r="O684" s="23">
        <f t="shared" si="101"/>
        <v>9271260.0308398195</v>
      </c>
      <c r="P684" s="23">
        <f t="shared" si="102"/>
        <v>9254867.0790534001</v>
      </c>
      <c r="Q684" s="23">
        <f t="shared" si="103"/>
        <v>1114398879.4284439</v>
      </c>
      <c r="R684" s="23">
        <f t="shared" si="104"/>
        <v>2318620411.6013341</v>
      </c>
      <c r="S684" s="23">
        <f t="shared" si="105"/>
        <v>1204221532.1728902</v>
      </c>
      <c r="T684" s="16">
        <f>IFERROR(INDEX(Cost_Components!$R$2:$R$29,MATCH(E684,Cost_Components!$A$2:$A$29,0)),"")</f>
        <v>1</v>
      </c>
      <c r="U684" s="26">
        <f>IFERROR(INDEX(Cost_Components!$Q$2:$Q$29,MATCH(E684,Cost_Components!$A$2:$A$29,0)),"")</f>
        <v>2023</v>
      </c>
      <c r="V684" s="30">
        <f>1/(1+Calculation_Assumptions!$B$5)^(B684-Calculation_Assumptions!$B$2)</f>
        <v>0.83748425668365445</v>
      </c>
      <c r="W684" s="23">
        <f t="shared" si="106"/>
        <v>933291517.18722785</v>
      </c>
      <c r="X684" s="23">
        <f t="shared" si="107"/>
        <v>1941808091.9414923</v>
      </c>
      <c r="Y684" s="23">
        <f t="shared" si="108"/>
        <v>1008516574.7542644</v>
      </c>
      <c r="Z684" s="17">
        <f>IFERROR(INDEX(Cost_Components!$T$2:$T$29,MATCH(E684,Cost_Components!$A$2:$A$29,0)),"")</f>
        <v>0.8</v>
      </c>
      <c r="AA684" s="26">
        <f>IFERROR(INDEX(Cost_Components!$U$2:$U$29,MATCH(E684,Cost_Components!$A$2:$A$29,0)),"")</f>
        <v>2025</v>
      </c>
      <c r="AB684" s="26">
        <f>IFERROR(INDEX(Cost_Components!$V$2:$V$29,MATCH(E684,Cost_Components!$A$2:$A$29,0)),"")</f>
        <v>2050</v>
      </c>
      <c r="AC684" s="26">
        <f>IFERROR(INDEX(Cost_Components!$M$2:$M$29,MATCH(E684,Cost_Components!$A$2:$A$29,0)),"")</f>
        <v>30</v>
      </c>
      <c r="AD684" s="26">
        <f>IFERROR(INDEX(Cost_Components!$N$2:$N$29,MATCH(E684,Cost_Components!$A$2:$A$29,0)),"")</f>
        <v>95</v>
      </c>
      <c r="AE684" s="16" t="str">
        <f>IFERROR(INDEX(Cost_Components!$O$2:$O$29,MATCH(E684,Cost_Components!$A$2:$A$29,0)),"")</f>
        <v>Both</v>
      </c>
      <c r="AF684" s="11">
        <v>15452100.0513997</v>
      </c>
      <c r="AG684" s="11">
        <v>15424778.465089001</v>
      </c>
      <c r="AH684" s="23">
        <f t="shared" si="109"/>
        <v>1</v>
      </c>
    </row>
    <row r="685" spans="1:34" hidden="1">
      <c r="A685" t="s">
        <v>268</v>
      </c>
      <c r="B685" s="20">
        <v>2032</v>
      </c>
      <c r="C685" t="s">
        <v>268</v>
      </c>
      <c r="D685" t="s">
        <v>272</v>
      </c>
      <c r="E685" s="22" t="s">
        <v>368</v>
      </c>
      <c r="F685" s="22" t="s">
        <v>369</v>
      </c>
      <c r="G685" s="22" t="s">
        <v>269</v>
      </c>
      <c r="H685" s="22" t="s">
        <v>237</v>
      </c>
      <c r="I685" s="22" t="s">
        <v>309</v>
      </c>
      <c r="J685" s="17">
        <f>IFERROR(INDEX(Cost_Components!$K$2:$K$29,MATCH(E685,Cost_Components!$A$2:$A$29,0)),"")</f>
        <v>0.6</v>
      </c>
      <c r="K685" s="17">
        <f t="shared" si="100"/>
        <v>0.35692307692307695</v>
      </c>
      <c r="L685" s="17">
        <f>IFERROR(INDEX(Cost_Components!$S$2:$S$29,MATCH(E685,Cost_Components!$A$2:$A$29,0)),"")</f>
        <v>0.16</v>
      </c>
      <c r="M685" s="28">
        <f>IFERROR(INDEX(Cost_Components!$L$2:$L$29,MATCH(E685,Cost_Components!$A$2:$A$29,0)),"")</f>
        <v>1</v>
      </c>
      <c r="N685" s="29">
        <f>IFERROR(INDEX(Cost_Components!$P$2:$P$29,MATCH(E685,Cost_Components!$A$2:$A$29,0)),"")</f>
        <v>752.57623226071905</v>
      </c>
      <c r="O685" s="23">
        <f t="shared" si="101"/>
        <v>9311989.5316022392</v>
      </c>
      <c r="P685" s="23">
        <f t="shared" si="102"/>
        <v>9291224.4351526201</v>
      </c>
      <c r="Q685" s="23">
        <f t="shared" si="103"/>
        <v>1118776748.5593419</v>
      </c>
      <c r="R685" s="23">
        <f t="shared" si="104"/>
        <v>2501310497.2281809</v>
      </c>
      <c r="S685" s="23">
        <f t="shared" si="105"/>
        <v>1382533748.668839</v>
      </c>
      <c r="T685" s="16">
        <f>IFERROR(INDEX(Cost_Components!$R$2:$R$29,MATCH(E685,Cost_Components!$A$2:$A$29,0)),"")</f>
        <v>1</v>
      </c>
      <c r="U685" s="26">
        <f>IFERROR(INDEX(Cost_Components!$Q$2:$Q$29,MATCH(E685,Cost_Components!$A$2:$A$29,0)),"")</f>
        <v>2023</v>
      </c>
      <c r="V685" s="30">
        <f>1/(1+Calculation_Assumptions!$B$5)^(B685-Calculation_Assumptions!$B$2)</f>
        <v>0.81309151134335378</v>
      </c>
      <c r="W685" s="23">
        <f t="shared" si="106"/>
        <v>909667877.34191859</v>
      </c>
      <c r="X685" s="23">
        <f t="shared" si="107"/>
        <v>2033794332.5302572</v>
      </c>
      <c r="Y685" s="23">
        <f t="shared" si="108"/>
        <v>1124126455.1883388</v>
      </c>
      <c r="Z685" s="17">
        <f>IFERROR(INDEX(Cost_Components!$T$2:$T$29,MATCH(E685,Cost_Components!$A$2:$A$29,0)),"")</f>
        <v>0.8</v>
      </c>
      <c r="AA685" s="26">
        <f>IFERROR(INDEX(Cost_Components!$U$2:$U$29,MATCH(E685,Cost_Components!$A$2:$A$29,0)),"")</f>
        <v>2025</v>
      </c>
      <c r="AB685" s="26">
        <f>IFERROR(INDEX(Cost_Components!$V$2:$V$29,MATCH(E685,Cost_Components!$A$2:$A$29,0)),"")</f>
        <v>2050</v>
      </c>
      <c r="AC685" s="26">
        <f>IFERROR(INDEX(Cost_Components!$M$2:$M$29,MATCH(E685,Cost_Components!$A$2:$A$29,0)),"")</f>
        <v>30</v>
      </c>
      <c r="AD685" s="26">
        <f>IFERROR(INDEX(Cost_Components!$N$2:$N$29,MATCH(E685,Cost_Components!$A$2:$A$29,0)),"")</f>
        <v>95</v>
      </c>
      <c r="AE685" s="16" t="str">
        <f>IFERROR(INDEX(Cost_Components!$O$2:$O$29,MATCH(E685,Cost_Components!$A$2:$A$29,0)),"")</f>
        <v>Both</v>
      </c>
      <c r="AF685" s="11">
        <v>15519982.552670401</v>
      </c>
      <c r="AG685" s="11">
        <v>15485374.0585877</v>
      </c>
      <c r="AH685" s="23">
        <f t="shared" si="109"/>
        <v>1</v>
      </c>
    </row>
    <row r="686" spans="1:34" hidden="1">
      <c r="A686" t="s">
        <v>268</v>
      </c>
      <c r="B686" s="20">
        <v>2033</v>
      </c>
      <c r="C686" t="s">
        <v>268</v>
      </c>
      <c r="D686" t="s">
        <v>272</v>
      </c>
      <c r="E686" s="22" t="s">
        <v>368</v>
      </c>
      <c r="F686" s="22" t="s">
        <v>369</v>
      </c>
      <c r="G686" s="22" t="s">
        <v>269</v>
      </c>
      <c r="H686" s="22" t="s">
        <v>237</v>
      </c>
      <c r="I686" s="22" t="s">
        <v>309</v>
      </c>
      <c r="J686" s="17">
        <f>IFERROR(INDEX(Cost_Components!$K$2:$K$29,MATCH(E686,Cost_Components!$A$2:$A$29,0)),"")</f>
        <v>0.6</v>
      </c>
      <c r="K686" s="17">
        <f t="shared" si="100"/>
        <v>0.38153846153846155</v>
      </c>
      <c r="L686" s="17">
        <f>IFERROR(INDEX(Cost_Components!$S$2:$S$29,MATCH(E686,Cost_Components!$A$2:$A$29,0)),"")</f>
        <v>0.16</v>
      </c>
      <c r="M686" s="28">
        <f>IFERROR(INDEX(Cost_Components!$L$2:$L$29,MATCH(E686,Cost_Components!$A$2:$A$29,0)),"")</f>
        <v>1</v>
      </c>
      <c r="N686" s="29">
        <f>IFERROR(INDEX(Cost_Components!$P$2:$P$29,MATCH(E686,Cost_Components!$A$2:$A$29,0)),"")</f>
        <v>752.57623226071905</v>
      </c>
      <c r="O686" s="23">
        <f t="shared" si="101"/>
        <v>9350635.4503114186</v>
      </c>
      <c r="P686" s="23">
        <f t="shared" si="102"/>
        <v>9325015.1939930394</v>
      </c>
      <c r="Q686" s="23">
        <f t="shared" si="103"/>
        <v>1122845568.0750782</v>
      </c>
      <c r="R686" s="23">
        <f t="shared" si="104"/>
        <v>2684911334.0259109</v>
      </c>
      <c r="S686" s="23">
        <f t="shared" si="105"/>
        <v>1562065765.9508326</v>
      </c>
      <c r="T686" s="16">
        <f>IFERROR(INDEX(Cost_Components!$R$2:$R$29,MATCH(E686,Cost_Components!$A$2:$A$29,0)),"")</f>
        <v>1</v>
      </c>
      <c r="U686" s="26">
        <f>IFERROR(INDEX(Cost_Components!$Q$2:$Q$29,MATCH(E686,Cost_Components!$A$2:$A$29,0)),"")</f>
        <v>2023</v>
      </c>
      <c r="V686" s="30">
        <f>1/(1+Calculation_Assumptions!$B$5)^(B686-Calculation_Assumptions!$B$2)</f>
        <v>0.78940923431393573</v>
      </c>
      <c r="W686" s="23">
        <f t="shared" si="106"/>
        <v>886384660.14694369</v>
      </c>
      <c r="X686" s="23">
        <f t="shared" si="107"/>
        <v>2119493800.394202</v>
      </c>
      <c r="Y686" s="23">
        <f t="shared" si="108"/>
        <v>1233109140.2472582</v>
      </c>
      <c r="Z686" s="17">
        <f>IFERROR(INDEX(Cost_Components!$T$2:$T$29,MATCH(E686,Cost_Components!$A$2:$A$29,0)),"")</f>
        <v>0.8</v>
      </c>
      <c r="AA686" s="26">
        <f>IFERROR(INDEX(Cost_Components!$U$2:$U$29,MATCH(E686,Cost_Components!$A$2:$A$29,0)),"")</f>
        <v>2025</v>
      </c>
      <c r="AB686" s="26">
        <f>IFERROR(INDEX(Cost_Components!$V$2:$V$29,MATCH(E686,Cost_Components!$A$2:$A$29,0)),"")</f>
        <v>2050</v>
      </c>
      <c r="AC686" s="26">
        <f>IFERROR(INDEX(Cost_Components!$M$2:$M$29,MATCH(E686,Cost_Components!$A$2:$A$29,0)),"")</f>
        <v>30</v>
      </c>
      <c r="AD686" s="26">
        <f>IFERROR(INDEX(Cost_Components!$N$2:$N$29,MATCH(E686,Cost_Components!$A$2:$A$29,0)),"")</f>
        <v>95</v>
      </c>
      <c r="AE686" s="16" t="str">
        <f>IFERROR(INDEX(Cost_Components!$O$2:$O$29,MATCH(E686,Cost_Components!$A$2:$A$29,0)),"")</f>
        <v>Both</v>
      </c>
      <c r="AF686" s="11">
        <v>15584392.4171857</v>
      </c>
      <c r="AG686" s="11">
        <v>15541691.9899884</v>
      </c>
      <c r="AH686" s="23">
        <f t="shared" si="109"/>
        <v>1</v>
      </c>
    </row>
    <row r="687" spans="1:34" hidden="1">
      <c r="A687" t="s">
        <v>268</v>
      </c>
      <c r="B687" s="20">
        <v>2034</v>
      </c>
      <c r="C687" t="s">
        <v>268</v>
      </c>
      <c r="D687" t="s">
        <v>272</v>
      </c>
      <c r="E687" s="22" t="s">
        <v>368</v>
      </c>
      <c r="F687" s="22" t="s">
        <v>369</v>
      </c>
      <c r="G687" s="22" t="s">
        <v>269</v>
      </c>
      <c r="H687" s="22" t="s">
        <v>237</v>
      </c>
      <c r="I687" s="22" t="s">
        <v>309</v>
      </c>
      <c r="J687" s="17">
        <f>IFERROR(INDEX(Cost_Components!$K$2:$K$29,MATCH(E687,Cost_Components!$A$2:$A$29,0)),"")</f>
        <v>0.6</v>
      </c>
      <c r="K687" s="17">
        <f t="shared" si="100"/>
        <v>0.4061538461538462</v>
      </c>
      <c r="L687" s="17">
        <f>IFERROR(INDEX(Cost_Components!$S$2:$S$29,MATCH(E687,Cost_Components!$A$2:$A$29,0)),"")</f>
        <v>0.16</v>
      </c>
      <c r="M687" s="28">
        <f>IFERROR(INDEX(Cost_Components!$L$2:$L$29,MATCH(E687,Cost_Components!$A$2:$A$29,0)),"")</f>
        <v>1</v>
      </c>
      <c r="N687" s="29">
        <f>IFERROR(INDEX(Cost_Components!$P$2:$P$29,MATCH(E687,Cost_Components!$A$2:$A$29,0)),"")</f>
        <v>752.57623226071905</v>
      </c>
      <c r="O687" s="23">
        <f t="shared" si="101"/>
        <v>9386700.5980786197</v>
      </c>
      <c r="P687" s="23">
        <f t="shared" si="102"/>
        <v>9355744.1509262994</v>
      </c>
      <c r="Q687" s="23">
        <f t="shared" si="103"/>
        <v>1126545709.2958999</v>
      </c>
      <c r="R687" s="23">
        <f t="shared" si="104"/>
        <v>2869155155.5966487</v>
      </c>
      <c r="S687" s="23">
        <f t="shared" si="105"/>
        <v>1742609446.3007488</v>
      </c>
      <c r="T687" s="16">
        <f>IFERROR(INDEX(Cost_Components!$R$2:$R$29,MATCH(E687,Cost_Components!$A$2:$A$29,0)),"")</f>
        <v>1</v>
      </c>
      <c r="U687" s="26">
        <f>IFERROR(INDEX(Cost_Components!$Q$2:$Q$29,MATCH(E687,Cost_Components!$A$2:$A$29,0)),"")</f>
        <v>2023</v>
      </c>
      <c r="V687" s="30">
        <f>1/(1+Calculation_Assumptions!$B$5)^(B687-Calculation_Assumptions!$B$2)</f>
        <v>0.76641673234362695</v>
      </c>
      <c r="W687" s="23">
        <f t="shared" si="106"/>
        <v>863403481.35429704</v>
      </c>
      <c r="X687" s="23">
        <f t="shared" si="107"/>
        <v>2198968518.9392538</v>
      </c>
      <c r="Y687" s="23">
        <f t="shared" si="108"/>
        <v>1335565037.5849569</v>
      </c>
      <c r="Z687" s="17">
        <f>IFERROR(INDEX(Cost_Components!$T$2:$T$29,MATCH(E687,Cost_Components!$A$2:$A$29,0)),"")</f>
        <v>0.8</v>
      </c>
      <c r="AA687" s="26">
        <f>IFERROR(INDEX(Cost_Components!$U$2:$U$29,MATCH(E687,Cost_Components!$A$2:$A$29,0)),"")</f>
        <v>2025</v>
      </c>
      <c r="AB687" s="26">
        <f>IFERROR(INDEX(Cost_Components!$V$2:$V$29,MATCH(E687,Cost_Components!$A$2:$A$29,0)),"")</f>
        <v>2050</v>
      </c>
      <c r="AC687" s="26">
        <f>IFERROR(INDEX(Cost_Components!$M$2:$M$29,MATCH(E687,Cost_Components!$A$2:$A$29,0)),"")</f>
        <v>30</v>
      </c>
      <c r="AD687" s="26">
        <f>IFERROR(INDEX(Cost_Components!$N$2:$N$29,MATCH(E687,Cost_Components!$A$2:$A$29,0)),"")</f>
        <v>95</v>
      </c>
      <c r="AE687" s="16" t="str">
        <f>IFERROR(INDEX(Cost_Components!$O$2:$O$29,MATCH(E687,Cost_Components!$A$2:$A$29,0)),"")</f>
        <v>Both</v>
      </c>
      <c r="AF687" s="11">
        <v>15644500.996797699</v>
      </c>
      <c r="AG687" s="11">
        <v>15592906.918210501</v>
      </c>
      <c r="AH687" s="23">
        <f t="shared" si="109"/>
        <v>1</v>
      </c>
    </row>
    <row r="688" spans="1:34" hidden="1">
      <c r="A688" t="s">
        <v>268</v>
      </c>
      <c r="B688" s="20">
        <v>2035</v>
      </c>
      <c r="C688" t="s">
        <v>268</v>
      </c>
      <c r="D688" t="s">
        <v>272</v>
      </c>
      <c r="E688" s="22" t="s">
        <v>368</v>
      </c>
      <c r="F688" s="22" t="s">
        <v>369</v>
      </c>
      <c r="G688" s="22" t="s">
        <v>269</v>
      </c>
      <c r="H688" s="22" t="s">
        <v>237</v>
      </c>
      <c r="I688" s="22" t="s">
        <v>309</v>
      </c>
      <c r="J688" s="17">
        <f>IFERROR(INDEX(Cost_Components!$K$2:$K$29,MATCH(E688,Cost_Components!$A$2:$A$29,0)),"")</f>
        <v>0.6</v>
      </c>
      <c r="K688" s="17">
        <f t="shared" si="100"/>
        <v>0.43076923076923079</v>
      </c>
      <c r="L688" s="17">
        <f>IFERROR(INDEX(Cost_Components!$S$2:$S$29,MATCH(E688,Cost_Components!$A$2:$A$29,0)),"")</f>
        <v>0.16</v>
      </c>
      <c r="M688" s="28">
        <f>IFERROR(INDEX(Cost_Components!$L$2:$L$29,MATCH(E688,Cost_Components!$A$2:$A$29,0)),"")</f>
        <v>1</v>
      </c>
      <c r="N688" s="29">
        <f>IFERROR(INDEX(Cost_Components!$P$2:$P$29,MATCH(E688,Cost_Components!$A$2:$A$29,0)),"")</f>
        <v>752.57623226071905</v>
      </c>
      <c r="O688" s="23">
        <f t="shared" si="101"/>
        <v>9421420.6910910588</v>
      </c>
      <c r="P688" s="23">
        <f t="shared" si="102"/>
        <v>9384648.2194991987</v>
      </c>
      <c r="Q688" s="23">
        <f t="shared" si="103"/>
        <v>1130026111.6996756</v>
      </c>
      <c r="R688" s="23">
        <f t="shared" si="104"/>
        <v>3054299138.6899338</v>
      </c>
      <c r="S688" s="23">
        <f t="shared" si="105"/>
        <v>1924273026.9902582</v>
      </c>
      <c r="T688" s="16">
        <f>IFERROR(INDEX(Cost_Components!$R$2:$R$29,MATCH(E688,Cost_Components!$A$2:$A$29,0)),"")</f>
        <v>1</v>
      </c>
      <c r="U688" s="26">
        <f>IFERROR(INDEX(Cost_Components!$Q$2:$Q$29,MATCH(E688,Cost_Components!$A$2:$A$29,0)),"")</f>
        <v>2023</v>
      </c>
      <c r="V688" s="30">
        <f>1/(1+Calculation_Assumptions!$B$5)^(B688-Calculation_Assumptions!$B$2)</f>
        <v>0.74409391489672516</v>
      </c>
      <c r="W688" s="23">
        <f t="shared" si="106"/>
        <v>840845553.39013565</v>
      </c>
      <c r="X688" s="23">
        <f t="shared" si="107"/>
        <v>2272685403.3734884</v>
      </c>
      <c r="Y688" s="23">
        <f t="shared" si="108"/>
        <v>1431839849.9833529</v>
      </c>
      <c r="Z688" s="17">
        <f>IFERROR(INDEX(Cost_Components!$T$2:$T$29,MATCH(E688,Cost_Components!$A$2:$A$29,0)),"")</f>
        <v>0.8</v>
      </c>
      <c r="AA688" s="26">
        <f>IFERROR(INDEX(Cost_Components!$U$2:$U$29,MATCH(E688,Cost_Components!$A$2:$A$29,0)),"")</f>
        <v>2025</v>
      </c>
      <c r="AB688" s="26">
        <f>IFERROR(INDEX(Cost_Components!$V$2:$V$29,MATCH(E688,Cost_Components!$A$2:$A$29,0)),"")</f>
        <v>2050</v>
      </c>
      <c r="AC688" s="26">
        <f>IFERROR(INDEX(Cost_Components!$M$2:$M$29,MATCH(E688,Cost_Components!$A$2:$A$29,0)),"")</f>
        <v>30</v>
      </c>
      <c r="AD688" s="26">
        <f>IFERROR(INDEX(Cost_Components!$N$2:$N$29,MATCH(E688,Cost_Components!$A$2:$A$29,0)),"")</f>
        <v>95</v>
      </c>
      <c r="AE688" s="16" t="str">
        <f>IFERROR(INDEX(Cost_Components!$O$2:$O$29,MATCH(E688,Cost_Components!$A$2:$A$29,0)),"")</f>
        <v>Both</v>
      </c>
      <c r="AF688" s="11">
        <v>15702367.8184851</v>
      </c>
      <c r="AG688" s="11">
        <v>15641080.365831999</v>
      </c>
      <c r="AH688" s="23">
        <f t="shared" si="109"/>
        <v>1</v>
      </c>
    </row>
    <row r="689" spans="1:34" hidden="1">
      <c r="A689" t="s">
        <v>268</v>
      </c>
      <c r="B689" s="20">
        <v>2036</v>
      </c>
      <c r="C689" t="s">
        <v>268</v>
      </c>
      <c r="D689" t="s">
        <v>272</v>
      </c>
      <c r="E689" s="22" t="s">
        <v>368</v>
      </c>
      <c r="F689" s="22" t="s">
        <v>369</v>
      </c>
      <c r="G689" s="22" t="s">
        <v>269</v>
      </c>
      <c r="H689" s="22" t="s">
        <v>237</v>
      </c>
      <c r="I689" s="22" t="s">
        <v>309</v>
      </c>
      <c r="J689" s="17">
        <f>IFERROR(INDEX(Cost_Components!$K$2:$K$29,MATCH(E689,Cost_Components!$A$2:$A$29,0)),"")</f>
        <v>0.6</v>
      </c>
      <c r="K689" s="17">
        <f t="shared" si="100"/>
        <v>0.45538461538461539</v>
      </c>
      <c r="L689" s="17">
        <f>IFERROR(INDEX(Cost_Components!$S$2:$S$29,MATCH(E689,Cost_Components!$A$2:$A$29,0)),"")</f>
        <v>0.16</v>
      </c>
      <c r="M689" s="28">
        <f>IFERROR(INDEX(Cost_Components!$L$2:$L$29,MATCH(E689,Cost_Components!$A$2:$A$29,0)),"")</f>
        <v>1</v>
      </c>
      <c r="N689" s="29">
        <f>IFERROR(INDEX(Cost_Components!$P$2:$P$29,MATCH(E689,Cost_Components!$A$2:$A$29,0)),"")</f>
        <v>752.57623226071905</v>
      </c>
      <c r="O689" s="23">
        <f t="shared" si="101"/>
        <v>9457296.2207566202</v>
      </c>
      <c r="P689" s="23">
        <f t="shared" si="102"/>
        <v>9414227.8694528397</v>
      </c>
      <c r="Q689" s="23">
        <f t="shared" si="103"/>
        <v>1133587862.3418679</v>
      </c>
      <c r="R689" s="23">
        <f t="shared" si="104"/>
        <v>3241125479.5821605</v>
      </c>
      <c r="S689" s="23">
        <f t="shared" si="105"/>
        <v>2107537617.2402925</v>
      </c>
      <c r="T689" s="16">
        <f>IFERROR(INDEX(Cost_Components!$R$2:$R$29,MATCH(E689,Cost_Components!$A$2:$A$29,0)),"")</f>
        <v>1</v>
      </c>
      <c r="U689" s="26">
        <f>IFERROR(INDEX(Cost_Components!$Q$2:$Q$29,MATCH(E689,Cost_Components!$A$2:$A$29,0)),"")</f>
        <v>2023</v>
      </c>
      <c r="V689" s="30">
        <f>1/(1+Calculation_Assumptions!$B$5)^(B689-Calculation_Assumptions!$B$2)</f>
        <v>0.72242127659876232</v>
      </c>
      <c r="W689" s="23">
        <f t="shared" si="106"/>
        <v>818927990.64987433</v>
      </c>
      <c r="X689" s="23">
        <f t="shared" si="107"/>
        <v>2341458006.57652</v>
      </c>
      <c r="Y689" s="23">
        <f t="shared" si="108"/>
        <v>1522530015.9266458</v>
      </c>
      <c r="Z689" s="17">
        <f>IFERROR(INDEX(Cost_Components!$T$2:$T$29,MATCH(E689,Cost_Components!$A$2:$A$29,0)),"")</f>
        <v>0.8</v>
      </c>
      <c r="AA689" s="26">
        <f>IFERROR(INDEX(Cost_Components!$U$2:$U$29,MATCH(E689,Cost_Components!$A$2:$A$29,0)),"")</f>
        <v>2025</v>
      </c>
      <c r="AB689" s="26">
        <f>IFERROR(INDEX(Cost_Components!$V$2:$V$29,MATCH(E689,Cost_Components!$A$2:$A$29,0)),"")</f>
        <v>2050</v>
      </c>
      <c r="AC689" s="26">
        <f>IFERROR(INDEX(Cost_Components!$M$2:$M$29,MATCH(E689,Cost_Components!$A$2:$A$29,0)),"")</f>
        <v>30</v>
      </c>
      <c r="AD689" s="26">
        <f>IFERROR(INDEX(Cost_Components!$N$2:$N$29,MATCH(E689,Cost_Components!$A$2:$A$29,0)),"")</f>
        <v>95</v>
      </c>
      <c r="AE689" s="16" t="str">
        <f>IFERROR(INDEX(Cost_Components!$O$2:$O$29,MATCH(E689,Cost_Components!$A$2:$A$29,0)),"")</f>
        <v>Both</v>
      </c>
      <c r="AF689" s="11">
        <v>15762160.3679277</v>
      </c>
      <c r="AG689" s="11">
        <v>15690379.782421401</v>
      </c>
      <c r="AH689" s="23">
        <f t="shared" si="109"/>
        <v>1</v>
      </c>
    </row>
    <row r="690" spans="1:34" hidden="1">
      <c r="A690" t="s">
        <v>268</v>
      </c>
      <c r="B690" s="20">
        <v>2037</v>
      </c>
      <c r="C690" t="s">
        <v>268</v>
      </c>
      <c r="D690" t="s">
        <v>272</v>
      </c>
      <c r="E690" s="22" t="s">
        <v>368</v>
      </c>
      <c r="F690" s="22" t="s">
        <v>369</v>
      </c>
      <c r="G690" s="22" t="s">
        <v>269</v>
      </c>
      <c r="H690" s="22" t="s">
        <v>237</v>
      </c>
      <c r="I690" s="22" t="s">
        <v>309</v>
      </c>
      <c r="J690" s="17">
        <f>IFERROR(INDEX(Cost_Components!$K$2:$K$29,MATCH(E690,Cost_Components!$A$2:$A$29,0)),"")</f>
        <v>0.6</v>
      </c>
      <c r="K690" s="17">
        <f t="shared" si="100"/>
        <v>0.48</v>
      </c>
      <c r="L690" s="17">
        <f>IFERROR(INDEX(Cost_Components!$S$2:$S$29,MATCH(E690,Cost_Components!$A$2:$A$29,0)),"")</f>
        <v>0.16</v>
      </c>
      <c r="M690" s="28">
        <f>IFERROR(INDEX(Cost_Components!$L$2:$L$29,MATCH(E690,Cost_Components!$A$2:$A$29,0)),"")</f>
        <v>1</v>
      </c>
      <c r="N690" s="29">
        <f>IFERROR(INDEX(Cost_Components!$P$2:$P$29,MATCH(E690,Cost_Components!$A$2:$A$29,0)),"")</f>
        <v>752.57623226071905</v>
      </c>
      <c r="O690" s="23">
        <f t="shared" si="101"/>
        <v>9493806.8708482794</v>
      </c>
      <c r="P690" s="23">
        <f t="shared" si="102"/>
        <v>9443969.2443019189</v>
      </c>
      <c r="Q690" s="23">
        <f t="shared" si="103"/>
        <v>1137169086.6340556</v>
      </c>
      <c r="R690" s="23">
        <f t="shared" si="104"/>
        <v>3429510434.243484</v>
      </c>
      <c r="S690" s="23">
        <f t="shared" si="105"/>
        <v>2292341347.6094284</v>
      </c>
      <c r="T690" s="16">
        <f>IFERROR(INDEX(Cost_Components!$R$2:$R$29,MATCH(E690,Cost_Components!$A$2:$A$29,0)),"")</f>
        <v>1</v>
      </c>
      <c r="U690" s="26">
        <f>IFERROR(INDEX(Cost_Components!$Q$2:$Q$29,MATCH(E690,Cost_Components!$A$2:$A$29,0)),"")</f>
        <v>2023</v>
      </c>
      <c r="V690" s="30">
        <f>1/(1+Calculation_Assumptions!$B$5)^(B690-Calculation_Assumptions!$B$2)</f>
        <v>0.70137988019297326</v>
      </c>
      <c r="W690" s="23">
        <f t="shared" si="106"/>
        <v>797587517.7425468</v>
      </c>
      <c r="X690" s="23">
        <f t="shared" si="107"/>
        <v>2405389617.4902463</v>
      </c>
      <c r="Y690" s="23">
        <f t="shared" si="108"/>
        <v>1607802099.7476997</v>
      </c>
      <c r="Z690" s="17">
        <f>IFERROR(INDEX(Cost_Components!$T$2:$T$29,MATCH(E690,Cost_Components!$A$2:$A$29,0)),"")</f>
        <v>0.8</v>
      </c>
      <c r="AA690" s="26">
        <f>IFERROR(INDEX(Cost_Components!$U$2:$U$29,MATCH(E690,Cost_Components!$A$2:$A$29,0)),"")</f>
        <v>2025</v>
      </c>
      <c r="AB690" s="26">
        <f>IFERROR(INDEX(Cost_Components!$V$2:$V$29,MATCH(E690,Cost_Components!$A$2:$A$29,0)),"")</f>
        <v>2050</v>
      </c>
      <c r="AC690" s="26">
        <f>IFERROR(INDEX(Cost_Components!$M$2:$M$29,MATCH(E690,Cost_Components!$A$2:$A$29,0)),"")</f>
        <v>30</v>
      </c>
      <c r="AD690" s="26">
        <f>IFERROR(INDEX(Cost_Components!$N$2:$N$29,MATCH(E690,Cost_Components!$A$2:$A$29,0)),"")</f>
        <v>95</v>
      </c>
      <c r="AE690" s="16" t="str">
        <f>IFERROR(INDEX(Cost_Components!$O$2:$O$29,MATCH(E690,Cost_Components!$A$2:$A$29,0)),"")</f>
        <v>Both</v>
      </c>
      <c r="AF690" s="11">
        <v>15823011.451413799</v>
      </c>
      <c r="AG690" s="11">
        <v>15739948.740503199</v>
      </c>
      <c r="AH690" s="23">
        <f t="shared" si="109"/>
        <v>1</v>
      </c>
    </row>
    <row r="691" spans="1:34" hidden="1">
      <c r="A691" t="s">
        <v>268</v>
      </c>
      <c r="B691" s="20">
        <v>2038</v>
      </c>
      <c r="C691" t="s">
        <v>268</v>
      </c>
      <c r="D691" t="s">
        <v>272</v>
      </c>
      <c r="E691" s="22" t="s">
        <v>368</v>
      </c>
      <c r="F691" s="22" t="s">
        <v>369</v>
      </c>
      <c r="G691" s="22" t="s">
        <v>269</v>
      </c>
      <c r="H691" s="22" t="s">
        <v>237</v>
      </c>
      <c r="I691" s="22" t="s">
        <v>309</v>
      </c>
      <c r="J691" s="17">
        <f>IFERROR(INDEX(Cost_Components!$K$2:$K$29,MATCH(E691,Cost_Components!$A$2:$A$29,0)),"")</f>
        <v>0.6</v>
      </c>
      <c r="K691" s="17">
        <f t="shared" si="100"/>
        <v>0.50461538461538458</v>
      </c>
      <c r="L691" s="17">
        <f>IFERROR(INDEX(Cost_Components!$S$2:$S$29,MATCH(E691,Cost_Components!$A$2:$A$29,0)),"")</f>
        <v>0.16</v>
      </c>
      <c r="M691" s="28">
        <f>IFERROR(INDEX(Cost_Components!$L$2:$L$29,MATCH(E691,Cost_Components!$A$2:$A$29,0)),"")</f>
        <v>1</v>
      </c>
      <c r="N691" s="29">
        <f>IFERROR(INDEX(Cost_Components!$P$2:$P$29,MATCH(E691,Cost_Components!$A$2:$A$29,0)),"")</f>
        <v>752.57623226071905</v>
      </c>
      <c r="O691" s="23">
        <f t="shared" si="101"/>
        <v>9530283.6522894595</v>
      </c>
      <c r="P691" s="23">
        <f t="shared" si="102"/>
        <v>9473212.5017140191</v>
      </c>
      <c r="Q691" s="23">
        <f t="shared" si="103"/>
        <v>1140690331.5112123</v>
      </c>
      <c r="R691" s="23">
        <f t="shared" si="104"/>
        <v>3619235243.0775752</v>
      </c>
      <c r="S691" s="23">
        <f t="shared" si="105"/>
        <v>2478544911.5663629</v>
      </c>
      <c r="T691" s="16">
        <f>IFERROR(INDEX(Cost_Components!$R$2:$R$29,MATCH(E691,Cost_Components!$A$2:$A$29,0)),"")</f>
        <v>1</v>
      </c>
      <c r="U691" s="26">
        <f>IFERROR(INDEX(Cost_Components!$Q$2:$Q$29,MATCH(E691,Cost_Components!$A$2:$A$29,0)),"")</f>
        <v>2023</v>
      </c>
      <c r="V691" s="30">
        <f>1/(1+Calculation_Assumptions!$B$5)^(B691-Calculation_Assumptions!$B$2)</f>
        <v>0.68095133999317792</v>
      </c>
      <c r="W691" s="23">
        <f t="shared" si="106"/>
        <v>776754609.75982237</v>
      </c>
      <c r="X691" s="23">
        <f t="shared" si="107"/>
        <v>2464523088.52421</v>
      </c>
      <c r="Y691" s="23">
        <f t="shared" si="108"/>
        <v>1687768478.7643874</v>
      </c>
      <c r="Z691" s="17">
        <f>IFERROR(INDEX(Cost_Components!$T$2:$T$29,MATCH(E691,Cost_Components!$A$2:$A$29,0)),"")</f>
        <v>0.8</v>
      </c>
      <c r="AA691" s="26">
        <f>IFERROR(INDEX(Cost_Components!$U$2:$U$29,MATCH(E691,Cost_Components!$A$2:$A$29,0)),"")</f>
        <v>2025</v>
      </c>
      <c r="AB691" s="26">
        <f>IFERROR(INDEX(Cost_Components!$V$2:$V$29,MATCH(E691,Cost_Components!$A$2:$A$29,0)),"")</f>
        <v>2050</v>
      </c>
      <c r="AC691" s="26">
        <f>IFERROR(INDEX(Cost_Components!$M$2:$M$29,MATCH(E691,Cost_Components!$A$2:$A$29,0)),"")</f>
        <v>30</v>
      </c>
      <c r="AD691" s="26">
        <f>IFERROR(INDEX(Cost_Components!$N$2:$N$29,MATCH(E691,Cost_Components!$A$2:$A$29,0)),"")</f>
        <v>95</v>
      </c>
      <c r="AE691" s="16" t="str">
        <f>IFERROR(INDEX(Cost_Components!$O$2:$O$29,MATCH(E691,Cost_Components!$A$2:$A$29,0)),"")</f>
        <v>Both</v>
      </c>
      <c r="AF691" s="11">
        <v>15883806.0871491</v>
      </c>
      <c r="AG691" s="11">
        <v>15788687.5028567</v>
      </c>
      <c r="AH691" s="23">
        <f t="shared" si="109"/>
        <v>1</v>
      </c>
    </row>
    <row r="692" spans="1:34" hidden="1">
      <c r="A692" t="s">
        <v>268</v>
      </c>
      <c r="B692" s="20">
        <v>2039</v>
      </c>
      <c r="C692" t="s">
        <v>268</v>
      </c>
      <c r="D692" t="s">
        <v>272</v>
      </c>
      <c r="E692" s="22" t="s">
        <v>368</v>
      </c>
      <c r="F692" s="22" t="s">
        <v>369</v>
      </c>
      <c r="G692" s="22" t="s">
        <v>269</v>
      </c>
      <c r="H692" s="22" t="s">
        <v>237</v>
      </c>
      <c r="I692" s="22" t="s">
        <v>309</v>
      </c>
      <c r="J692" s="17">
        <f>IFERROR(INDEX(Cost_Components!$K$2:$K$29,MATCH(E692,Cost_Components!$A$2:$A$29,0)),"")</f>
        <v>0.6</v>
      </c>
      <c r="K692" s="17">
        <f t="shared" si="100"/>
        <v>0.52923076923076917</v>
      </c>
      <c r="L692" s="17">
        <f>IFERROR(INDEX(Cost_Components!$S$2:$S$29,MATCH(E692,Cost_Components!$A$2:$A$29,0)),"")</f>
        <v>0.16</v>
      </c>
      <c r="M692" s="28">
        <f>IFERROR(INDEX(Cost_Components!$L$2:$L$29,MATCH(E692,Cost_Components!$A$2:$A$29,0)),"")</f>
        <v>1</v>
      </c>
      <c r="N692" s="29">
        <f>IFERROR(INDEX(Cost_Components!$P$2:$P$29,MATCH(E692,Cost_Components!$A$2:$A$29,0)),"")</f>
        <v>752.57623226071905</v>
      </c>
      <c r="O692" s="23">
        <f t="shared" si="101"/>
        <v>9566142.9609830994</v>
      </c>
      <c r="P692" s="23">
        <f t="shared" si="102"/>
        <v>9501382.2945399601</v>
      </c>
      <c r="Q692" s="23">
        <f t="shared" si="103"/>
        <v>1144082318.1589742</v>
      </c>
      <c r="R692" s="23">
        <f t="shared" si="104"/>
        <v>3810065582.2067018</v>
      </c>
      <c r="S692" s="23">
        <f t="shared" si="105"/>
        <v>2665983264.0477276</v>
      </c>
      <c r="T692" s="16">
        <f>IFERROR(INDEX(Cost_Components!$R$2:$R$29,MATCH(E692,Cost_Components!$A$2:$A$29,0)),"")</f>
        <v>1</v>
      </c>
      <c r="U692" s="26">
        <f>IFERROR(INDEX(Cost_Components!$Q$2:$Q$29,MATCH(E692,Cost_Components!$A$2:$A$29,0)),"")</f>
        <v>2023</v>
      </c>
      <c r="V692" s="30">
        <f>1/(1+Calculation_Assumptions!$B$5)^(B692-Calculation_Assumptions!$B$2)</f>
        <v>0.66111780581861923</v>
      </c>
      <c r="W692" s="23">
        <f t="shared" si="106"/>
        <v>756373191.85714042</v>
      </c>
      <c r="X692" s="23">
        <f t="shared" si="107"/>
        <v>2518902197.7335348</v>
      </c>
      <c r="Y692" s="23">
        <f t="shared" si="108"/>
        <v>1762529005.8763943</v>
      </c>
      <c r="Z692" s="17">
        <f>IFERROR(INDEX(Cost_Components!$T$2:$T$29,MATCH(E692,Cost_Components!$A$2:$A$29,0)),"")</f>
        <v>0.8</v>
      </c>
      <c r="AA692" s="26">
        <f>IFERROR(INDEX(Cost_Components!$U$2:$U$29,MATCH(E692,Cost_Components!$A$2:$A$29,0)),"")</f>
        <v>2025</v>
      </c>
      <c r="AB692" s="26">
        <f>IFERROR(INDEX(Cost_Components!$V$2:$V$29,MATCH(E692,Cost_Components!$A$2:$A$29,0)),"")</f>
        <v>2050</v>
      </c>
      <c r="AC692" s="26">
        <f>IFERROR(INDEX(Cost_Components!$M$2:$M$29,MATCH(E692,Cost_Components!$A$2:$A$29,0)),"")</f>
        <v>30</v>
      </c>
      <c r="AD692" s="26">
        <f>IFERROR(INDEX(Cost_Components!$N$2:$N$29,MATCH(E692,Cost_Components!$A$2:$A$29,0)),"")</f>
        <v>95</v>
      </c>
      <c r="AE692" s="16" t="str">
        <f>IFERROR(INDEX(Cost_Components!$O$2:$O$29,MATCH(E692,Cost_Components!$A$2:$A$29,0)),"")</f>
        <v>Both</v>
      </c>
      <c r="AF692" s="11">
        <v>15943571.6016385</v>
      </c>
      <c r="AG692" s="11">
        <v>15835637.1575666</v>
      </c>
      <c r="AH692" s="23">
        <f t="shared" si="109"/>
        <v>1</v>
      </c>
    </row>
    <row r="693" spans="1:34" hidden="1">
      <c r="A693" t="s">
        <v>268</v>
      </c>
      <c r="B693" s="20">
        <v>2040</v>
      </c>
      <c r="C693" t="s">
        <v>268</v>
      </c>
      <c r="D693" t="s">
        <v>272</v>
      </c>
      <c r="E693" s="22" t="s">
        <v>368</v>
      </c>
      <c r="F693" s="22" t="s">
        <v>369</v>
      </c>
      <c r="G693" s="22" t="s">
        <v>269</v>
      </c>
      <c r="H693" s="22" t="s">
        <v>237</v>
      </c>
      <c r="I693" s="22" t="s">
        <v>309</v>
      </c>
      <c r="J693" s="17">
        <f>IFERROR(INDEX(Cost_Components!$K$2:$K$29,MATCH(E693,Cost_Components!$A$2:$A$29,0)),"")</f>
        <v>0.6</v>
      </c>
      <c r="K693" s="17">
        <f t="shared" si="100"/>
        <v>0.55384615384615388</v>
      </c>
      <c r="L693" s="17">
        <f>IFERROR(INDEX(Cost_Components!$S$2:$S$29,MATCH(E693,Cost_Components!$A$2:$A$29,0)),"")</f>
        <v>0.16</v>
      </c>
      <c r="M693" s="28">
        <f>IFERROR(INDEX(Cost_Components!$L$2:$L$29,MATCH(E693,Cost_Components!$A$2:$A$29,0)),"")</f>
        <v>1</v>
      </c>
      <c r="N693" s="29">
        <f>IFERROR(INDEX(Cost_Components!$P$2:$P$29,MATCH(E693,Cost_Components!$A$2:$A$29,0)),"")</f>
        <v>752.57623226071905</v>
      </c>
      <c r="O693" s="23">
        <f t="shared" si="101"/>
        <v>9601917.7083346806</v>
      </c>
      <c r="P693" s="23">
        <f t="shared" si="102"/>
        <v>9529029.4116532188</v>
      </c>
      <c r="Q693" s="23">
        <f t="shared" si="103"/>
        <v>1147411368.2757688</v>
      </c>
      <c r="R693" s="23">
        <f t="shared" si="104"/>
        <v>4002189259.2457805</v>
      </c>
      <c r="S693" s="23">
        <f t="shared" si="105"/>
        <v>2854777890.9700117</v>
      </c>
      <c r="T693" s="16">
        <f>IFERROR(INDEX(Cost_Components!$R$2:$R$29,MATCH(E693,Cost_Components!$A$2:$A$29,0)),"")</f>
        <v>1</v>
      </c>
      <c r="U693" s="26">
        <f>IFERROR(INDEX(Cost_Components!$Q$2:$Q$29,MATCH(E693,Cost_Components!$A$2:$A$29,0)),"")</f>
        <v>2023</v>
      </c>
      <c r="V693" s="30">
        <f>1/(1+Calculation_Assumptions!$B$5)^(B693-Calculation_Assumptions!$B$2)</f>
        <v>0.64186194739671765</v>
      </c>
      <c r="W693" s="23">
        <f t="shared" si="106"/>
        <v>736479695.30661726</v>
      </c>
      <c r="X693" s="23">
        <f t="shared" si="107"/>
        <v>2568852991.7897234</v>
      </c>
      <c r="Y693" s="23">
        <f t="shared" si="108"/>
        <v>1832373296.4831061</v>
      </c>
      <c r="Z693" s="17">
        <f>IFERROR(INDEX(Cost_Components!$T$2:$T$29,MATCH(E693,Cost_Components!$A$2:$A$29,0)),"")</f>
        <v>0.8</v>
      </c>
      <c r="AA693" s="26">
        <f>IFERROR(INDEX(Cost_Components!$U$2:$U$29,MATCH(E693,Cost_Components!$A$2:$A$29,0)),"")</f>
        <v>2025</v>
      </c>
      <c r="AB693" s="26">
        <f>IFERROR(INDEX(Cost_Components!$V$2:$V$29,MATCH(E693,Cost_Components!$A$2:$A$29,0)),"")</f>
        <v>2050</v>
      </c>
      <c r="AC693" s="26">
        <f>IFERROR(INDEX(Cost_Components!$M$2:$M$29,MATCH(E693,Cost_Components!$A$2:$A$29,0)),"")</f>
        <v>30</v>
      </c>
      <c r="AD693" s="26">
        <f>IFERROR(INDEX(Cost_Components!$N$2:$N$29,MATCH(E693,Cost_Components!$A$2:$A$29,0)),"")</f>
        <v>95</v>
      </c>
      <c r="AE693" s="16" t="str">
        <f>IFERROR(INDEX(Cost_Components!$O$2:$O$29,MATCH(E693,Cost_Components!$A$2:$A$29,0)),"")</f>
        <v>Both</v>
      </c>
      <c r="AF693" s="11">
        <v>16003196.1805578</v>
      </c>
      <c r="AG693" s="11">
        <v>15881715.6860887</v>
      </c>
      <c r="AH693" s="23">
        <f t="shared" si="109"/>
        <v>1</v>
      </c>
    </row>
    <row r="694" spans="1:34" hidden="1">
      <c r="A694" t="s">
        <v>268</v>
      </c>
      <c r="B694" s="20">
        <v>2041</v>
      </c>
      <c r="C694" t="s">
        <v>268</v>
      </c>
      <c r="D694" t="s">
        <v>272</v>
      </c>
      <c r="E694" s="22" t="s">
        <v>368</v>
      </c>
      <c r="F694" s="22" t="s">
        <v>369</v>
      </c>
      <c r="G694" s="22" t="s">
        <v>269</v>
      </c>
      <c r="H694" s="22" t="s">
        <v>237</v>
      </c>
      <c r="I694" s="22" t="s">
        <v>309</v>
      </c>
      <c r="J694" s="17">
        <f>IFERROR(INDEX(Cost_Components!$K$2:$K$29,MATCH(E694,Cost_Components!$A$2:$A$29,0)),"")</f>
        <v>0.6</v>
      </c>
      <c r="K694" s="17">
        <f t="shared" si="100"/>
        <v>0.57846153846153847</v>
      </c>
      <c r="L694" s="17">
        <f>IFERROR(INDEX(Cost_Components!$S$2:$S$29,MATCH(E694,Cost_Components!$A$2:$A$29,0)),"")</f>
        <v>0.16</v>
      </c>
      <c r="M694" s="28">
        <f>IFERROR(INDEX(Cost_Components!$L$2:$L$29,MATCH(E694,Cost_Components!$A$2:$A$29,0)),"")</f>
        <v>1</v>
      </c>
      <c r="N694" s="29">
        <f>IFERROR(INDEX(Cost_Components!$P$2:$P$29,MATCH(E694,Cost_Components!$A$2:$A$29,0)),"")</f>
        <v>752.57623226071905</v>
      </c>
      <c r="O694" s="23">
        <f t="shared" si="101"/>
        <v>9638066.0763005391</v>
      </c>
      <c r="P694" s="23">
        <f t="shared" si="102"/>
        <v>9556629.6457165796</v>
      </c>
      <c r="Q694" s="23">
        <f t="shared" si="103"/>
        <v>1150734773.1015158</v>
      </c>
      <c r="R694" s="23">
        <f t="shared" si="104"/>
        <v>4195801037.9958057</v>
      </c>
      <c r="S694" s="23">
        <f t="shared" si="105"/>
        <v>3045066264.89429</v>
      </c>
      <c r="T694" s="16">
        <f>IFERROR(INDEX(Cost_Components!$R$2:$R$29,MATCH(E694,Cost_Components!$A$2:$A$29,0)),"")</f>
        <v>1</v>
      </c>
      <c r="U694" s="26">
        <f>IFERROR(INDEX(Cost_Components!$Q$2:$Q$29,MATCH(E694,Cost_Components!$A$2:$A$29,0)),"")</f>
        <v>2023</v>
      </c>
      <c r="V694" s="30">
        <f>1/(1+Calculation_Assumptions!$B$5)^(B694-Calculation_Assumptions!$B$2)</f>
        <v>0.62316693922011435</v>
      </c>
      <c r="W694" s="23">
        <f t="shared" si="106"/>
        <v>717099866.4078244</v>
      </c>
      <c r="X694" s="23">
        <f t="shared" si="107"/>
        <v>2614684490.4244251</v>
      </c>
      <c r="Y694" s="23">
        <f t="shared" si="108"/>
        <v>1897584624.0166006</v>
      </c>
      <c r="Z694" s="17">
        <f>IFERROR(INDEX(Cost_Components!$T$2:$T$29,MATCH(E694,Cost_Components!$A$2:$A$29,0)),"")</f>
        <v>0.8</v>
      </c>
      <c r="AA694" s="26">
        <f>IFERROR(INDEX(Cost_Components!$U$2:$U$29,MATCH(E694,Cost_Components!$A$2:$A$29,0)),"")</f>
        <v>2025</v>
      </c>
      <c r="AB694" s="26">
        <f>IFERROR(INDEX(Cost_Components!$V$2:$V$29,MATCH(E694,Cost_Components!$A$2:$A$29,0)),"")</f>
        <v>2050</v>
      </c>
      <c r="AC694" s="26">
        <f>IFERROR(INDEX(Cost_Components!$M$2:$M$29,MATCH(E694,Cost_Components!$A$2:$A$29,0)),"")</f>
        <v>30</v>
      </c>
      <c r="AD694" s="26">
        <f>IFERROR(INDEX(Cost_Components!$N$2:$N$29,MATCH(E694,Cost_Components!$A$2:$A$29,0)),"")</f>
        <v>95</v>
      </c>
      <c r="AE694" s="16" t="str">
        <f>IFERROR(INDEX(Cost_Components!$O$2:$O$29,MATCH(E694,Cost_Components!$A$2:$A$29,0)),"")</f>
        <v>Both</v>
      </c>
      <c r="AF694" s="11">
        <v>16063443.4605009</v>
      </c>
      <c r="AG694" s="11">
        <v>15927716.076194299</v>
      </c>
      <c r="AH694" s="23">
        <f t="shared" si="109"/>
        <v>1</v>
      </c>
    </row>
    <row r="695" spans="1:34" hidden="1">
      <c r="A695" t="s">
        <v>268</v>
      </c>
      <c r="B695" s="20">
        <v>2042</v>
      </c>
      <c r="C695" t="s">
        <v>268</v>
      </c>
      <c r="D695" t="s">
        <v>272</v>
      </c>
      <c r="E695" s="22" t="s">
        <v>368</v>
      </c>
      <c r="F695" s="22" t="s">
        <v>369</v>
      </c>
      <c r="G695" s="22" t="s">
        <v>269</v>
      </c>
      <c r="H695" s="22" t="s">
        <v>237</v>
      </c>
      <c r="I695" s="22" t="s">
        <v>309</v>
      </c>
      <c r="J695" s="17">
        <f>IFERROR(INDEX(Cost_Components!$K$2:$K$29,MATCH(E695,Cost_Components!$A$2:$A$29,0)),"")</f>
        <v>0.6</v>
      </c>
      <c r="K695" s="17">
        <f t="shared" si="100"/>
        <v>0.60307692307692307</v>
      </c>
      <c r="L695" s="17">
        <f>IFERROR(INDEX(Cost_Components!$S$2:$S$29,MATCH(E695,Cost_Components!$A$2:$A$29,0)),"")</f>
        <v>0.16</v>
      </c>
      <c r="M695" s="28">
        <f>IFERROR(INDEX(Cost_Components!$L$2:$L$29,MATCH(E695,Cost_Components!$A$2:$A$29,0)),"")</f>
        <v>1</v>
      </c>
      <c r="N695" s="29">
        <f>IFERROR(INDEX(Cost_Components!$P$2:$P$29,MATCH(E695,Cost_Components!$A$2:$A$29,0)),"")</f>
        <v>752.57623226071905</v>
      </c>
      <c r="O695" s="23">
        <f t="shared" si="101"/>
        <v>9674393.1345398985</v>
      </c>
      <c r="P695" s="23">
        <f t="shared" si="102"/>
        <v>9584010.4177306201</v>
      </c>
      <c r="Q695" s="23">
        <f t="shared" si="103"/>
        <v>1154031752.0197105</v>
      </c>
      <c r="R695" s="23">
        <f t="shared" si="104"/>
        <v>4390833211.0209131</v>
      </c>
      <c r="S695" s="23">
        <f t="shared" si="105"/>
        <v>3236801459.0012026</v>
      </c>
      <c r="T695" s="16">
        <f>IFERROR(INDEX(Cost_Components!$R$2:$R$29,MATCH(E695,Cost_Components!$A$2:$A$29,0)),"")</f>
        <v>1</v>
      </c>
      <c r="U695" s="26">
        <f>IFERROR(INDEX(Cost_Components!$Q$2:$Q$29,MATCH(E695,Cost_Components!$A$2:$A$29,0)),"")</f>
        <v>2023</v>
      </c>
      <c r="V695" s="30">
        <f>1/(1+Calculation_Assumptions!$B$5)^(B695-Calculation_Assumptions!$B$2)</f>
        <v>0.60501644584477121</v>
      </c>
      <c r="W695" s="23">
        <f t="shared" si="106"/>
        <v>698208188.99897969</v>
      </c>
      <c r="X695" s="23">
        <f t="shared" si="107"/>
        <v>2656526303.6290569</v>
      </c>
      <c r="Y695" s="23">
        <f t="shared" si="108"/>
        <v>1958318114.6300776</v>
      </c>
      <c r="Z695" s="17">
        <f>IFERROR(INDEX(Cost_Components!$T$2:$T$29,MATCH(E695,Cost_Components!$A$2:$A$29,0)),"")</f>
        <v>0.8</v>
      </c>
      <c r="AA695" s="26">
        <f>IFERROR(INDEX(Cost_Components!$U$2:$U$29,MATCH(E695,Cost_Components!$A$2:$A$29,0)),"")</f>
        <v>2025</v>
      </c>
      <c r="AB695" s="26">
        <f>IFERROR(INDEX(Cost_Components!$V$2:$V$29,MATCH(E695,Cost_Components!$A$2:$A$29,0)),"")</f>
        <v>2050</v>
      </c>
      <c r="AC695" s="26">
        <f>IFERROR(INDEX(Cost_Components!$M$2:$M$29,MATCH(E695,Cost_Components!$A$2:$A$29,0)),"")</f>
        <v>30</v>
      </c>
      <c r="AD695" s="26">
        <f>IFERROR(INDEX(Cost_Components!$N$2:$N$29,MATCH(E695,Cost_Components!$A$2:$A$29,0)),"")</f>
        <v>95</v>
      </c>
      <c r="AE695" s="16" t="str">
        <f>IFERROR(INDEX(Cost_Components!$O$2:$O$29,MATCH(E695,Cost_Components!$A$2:$A$29,0)),"")</f>
        <v>Both</v>
      </c>
      <c r="AF695" s="11">
        <v>16123988.557566499</v>
      </c>
      <c r="AG695" s="11">
        <v>15973350.696217701</v>
      </c>
      <c r="AH695" s="23">
        <f t="shared" si="109"/>
        <v>1</v>
      </c>
    </row>
    <row r="696" spans="1:34" hidden="1">
      <c r="A696" t="s">
        <v>268</v>
      </c>
      <c r="B696" s="20">
        <v>2043</v>
      </c>
      <c r="C696" t="s">
        <v>268</v>
      </c>
      <c r="D696" t="s">
        <v>272</v>
      </c>
      <c r="E696" s="22" t="s">
        <v>368</v>
      </c>
      <c r="F696" s="22" t="s">
        <v>369</v>
      </c>
      <c r="G696" s="22" t="s">
        <v>269</v>
      </c>
      <c r="H696" s="22" t="s">
        <v>237</v>
      </c>
      <c r="I696" s="22" t="s">
        <v>309</v>
      </c>
      <c r="J696" s="17">
        <f>IFERROR(INDEX(Cost_Components!$K$2:$K$29,MATCH(E696,Cost_Components!$A$2:$A$29,0)),"")</f>
        <v>0.6</v>
      </c>
      <c r="K696" s="17">
        <f t="shared" si="100"/>
        <v>0.62769230769230766</v>
      </c>
      <c r="L696" s="17">
        <f>IFERROR(INDEX(Cost_Components!$S$2:$S$29,MATCH(E696,Cost_Components!$A$2:$A$29,0)),"")</f>
        <v>0.16</v>
      </c>
      <c r="M696" s="28">
        <f>IFERROR(INDEX(Cost_Components!$L$2:$L$29,MATCH(E696,Cost_Components!$A$2:$A$29,0)),"")</f>
        <v>1</v>
      </c>
      <c r="N696" s="29">
        <f>IFERROR(INDEX(Cost_Components!$P$2:$P$29,MATCH(E696,Cost_Components!$A$2:$A$29,0)),"")</f>
        <v>752.57623226071905</v>
      </c>
      <c r="O696" s="23">
        <f t="shared" si="101"/>
        <v>9709593.2028588597</v>
      </c>
      <c r="P696" s="23">
        <f t="shared" si="102"/>
        <v>9609891.8994730189</v>
      </c>
      <c r="Q696" s="23">
        <f t="shared" si="103"/>
        <v>1157148198.1021135</v>
      </c>
      <c r="R696" s="23">
        <f t="shared" si="104"/>
        <v>4586678923.5567036</v>
      </c>
      <c r="S696" s="23">
        <f t="shared" si="105"/>
        <v>3429530725.4545898</v>
      </c>
      <c r="T696" s="16">
        <f>IFERROR(INDEX(Cost_Components!$R$2:$R$29,MATCH(E696,Cost_Components!$A$2:$A$29,0)),"")</f>
        <v>1</v>
      </c>
      <c r="U696" s="26">
        <f>IFERROR(INDEX(Cost_Components!$Q$2:$Q$29,MATCH(E696,Cost_Components!$A$2:$A$29,0)),"")</f>
        <v>2023</v>
      </c>
      <c r="V696" s="30">
        <f>1/(1+Calculation_Assumptions!$B$5)^(B696-Calculation_Assumptions!$B$2)</f>
        <v>0.5873946076162827</v>
      </c>
      <c r="W696" s="23">
        <f t="shared" si="106"/>
        <v>679702611.77807951</v>
      </c>
      <c r="X696" s="23">
        <f t="shared" si="107"/>
        <v>2694190466.5644636</v>
      </c>
      <c r="Y696" s="23">
        <f t="shared" si="108"/>
        <v>2014487854.7863841</v>
      </c>
      <c r="Z696" s="17">
        <f>IFERROR(INDEX(Cost_Components!$T$2:$T$29,MATCH(E696,Cost_Components!$A$2:$A$29,0)),"")</f>
        <v>0.8</v>
      </c>
      <c r="AA696" s="26">
        <f>IFERROR(INDEX(Cost_Components!$U$2:$U$29,MATCH(E696,Cost_Components!$A$2:$A$29,0)),"")</f>
        <v>2025</v>
      </c>
      <c r="AB696" s="26">
        <f>IFERROR(INDEX(Cost_Components!$V$2:$V$29,MATCH(E696,Cost_Components!$A$2:$A$29,0)),"")</f>
        <v>2050</v>
      </c>
      <c r="AC696" s="26">
        <f>IFERROR(INDEX(Cost_Components!$M$2:$M$29,MATCH(E696,Cost_Components!$A$2:$A$29,0)),"")</f>
        <v>30</v>
      </c>
      <c r="AD696" s="26">
        <f>IFERROR(INDEX(Cost_Components!$N$2:$N$29,MATCH(E696,Cost_Components!$A$2:$A$29,0)),"")</f>
        <v>95</v>
      </c>
      <c r="AE696" s="16" t="str">
        <f>IFERROR(INDEX(Cost_Components!$O$2:$O$29,MATCH(E696,Cost_Components!$A$2:$A$29,0)),"")</f>
        <v>Both</v>
      </c>
      <c r="AF696" s="11">
        <v>16182655.338098099</v>
      </c>
      <c r="AG696" s="11">
        <v>16016486.499121699</v>
      </c>
      <c r="AH696" s="23">
        <f t="shared" si="109"/>
        <v>1</v>
      </c>
    </row>
    <row r="697" spans="1:34" hidden="1">
      <c r="A697" t="s">
        <v>268</v>
      </c>
      <c r="B697" s="20">
        <v>2044</v>
      </c>
      <c r="C697" t="s">
        <v>268</v>
      </c>
      <c r="D697" t="s">
        <v>272</v>
      </c>
      <c r="E697" s="22" t="s">
        <v>368</v>
      </c>
      <c r="F697" s="22" t="s">
        <v>369</v>
      </c>
      <c r="G697" s="22" t="s">
        <v>269</v>
      </c>
      <c r="H697" s="22" t="s">
        <v>237</v>
      </c>
      <c r="I697" s="22" t="s">
        <v>309</v>
      </c>
      <c r="J697" s="17">
        <f>IFERROR(INDEX(Cost_Components!$K$2:$K$29,MATCH(E697,Cost_Components!$A$2:$A$29,0)),"")</f>
        <v>0.6</v>
      </c>
      <c r="K697" s="17">
        <f t="shared" si="100"/>
        <v>0.65230769230769237</v>
      </c>
      <c r="L697" s="17">
        <f>IFERROR(INDEX(Cost_Components!$S$2:$S$29,MATCH(E697,Cost_Components!$A$2:$A$29,0)),"")</f>
        <v>0.16</v>
      </c>
      <c r="M697" s="28">
        <f>IFERROR(INDEX(Cost_Components!$L$2:$L$29,MATCH(E697,Cost_Components!$A$2:$A$29,0)),"")</f>
        <v>1</v>
      </c>
      <c r="N697" s="29">
        <f>IFERROR(INDEX(Cost_Components!$P$2:$P$29,MATCH(E697,Cost_Components!$A$2:$A$29,0)),"")</f>
        <v>752.57623226071905</v>
      </c>
      <c r="O697" s="23">
        <f t="shared" si="101"/>
        <v>9743118.3742833585</v>
      </c>
      <c r="P697" s="23">
        <f t="shared" si="102"/>
        <v>9633750.9334637988</v>
      </c>
      <c r="Q697" s="23">
        <f t="shared" si="103"/>
        <v>1160021116.8070993</v>
      </c>
      <c r="R697" s="23">
        <f t="shared" si="104"/>
        <v>4783006569.589941</v>
      </c>
      <c r="S697" s="23">
        <f t="shared" si="105"/>
        <v>3622985452.7828417</v>
      </c>
      <c r="T697" s="16">
        <f>IFERROR(INDEX(Cost_Components!$R$2:$R$29,MATCH(E697,Cost_Components!$A$2:$A$29,0)),"")</f>
        <v>1</v>
      </c>
      <c r="U697" s="26">
        <f>IFERROR(INDEX(Cost_Components!$Q$2:$Q$29,MATCH(E697,Cost_Components!$A$2:$A$29,0)),"")</f>
        <v>2023</v>
      </c>
      <c r="V697" s="30">
        <f>1/(1+Calculation_Assumptions!$B$5)^(B697-Calculation_Assumptions!$B$2)</f>
        <v>0.57028602681192497</v>
      </c>
      <c r="W697" s="23">
        <f t="shared" si="106"/>
        <v>661543833.72185266</v>
      </c>
      <c r="X697" s="23">
        <f t="shared" si="107"/>
        <v>2727681812.7867823</v>
      </c>
      <c r="Y697" s="23">
        <f t="shared" si="108"/>
        <v>2066137979.0649297</v>
      </c>
      <c r="Z697" s="17">
        <f>IFERROR(INDEX(Cost_Components!$T$2:$T$29,MATCH(E697,Cost_Components!$A$2:$A$29,0)),"")</f>
        <v>0.8</v>
      </c>
      <c r="AA697" s="26">
        <f>IFERROR(INDEX(Cost_Components!$U$2:$U$29,MATCH(E697,Cost_Components!$A$2:$A$29,0)),"")</f>
        <v>2025</v>
      </c>
      <c r="AB697" s="26">
        <f>IFERROR(INDEX(Cost_Components!$V$2:$V$29,MATCH(E697,Cost_Components!$A$2:$A$29,0)),"")</f>
        <v>2050</v>
      </c>
      <c r="AC697" s="26">
        <f>IFERROR(INDEX(Cost_Components!$M$2:$M$29,MATCH(E697,Cost_Components!$A$2:$A$29,0)),"")</f>
        <v>30</v>
      </c>
      <c r="AD697" s="26">
        <f>IFERROR(INDEX(Cost_Components!$N$2:$N$29,MATCH(E697,Cost_Components!$A$2:$A$29,0)),"")</f>
        <v>95</v>
      </c>
      <c r="AE697" s="16" t="str">
        <f>IFERROR(INDEX(Cost_Components!$O$2:$O$29,MATCH(E697,Cost_Components!$A$2:$A$29,0)),"")</f>
        <v>Both</v>
      </c>
      <c r="AF697" s="11">
        <v>16238530.623805599</v>
      </c>
      <c r="AG697" s="11">
        <v>16056251.555772999</v>
      </c>
      <c r="AH697" s="23">
        <f t="shared" si="109"/>
        <v>1</v>
      </c>
    </row>
    <row r="698" spans="1:34" hidden="1">
      <c r="A698" t="s">
        <v>268</v>
      </c>
      <c r="B698" s="20">
        <v>2045</v>
      </c>
      <c r="C698" t="s">
        <v>268</v>
      </c>
      <c r="D698" t="s">
        <v>272</v>
      </c>
      <c r="E698" s="22" t="s">
        <v>368</v>
      </c>
      <c r="F698" s="22" t="s">
        <v>369</v>
      </c>
      <c r="G698" s="22" t="s">
        <v>269</v>
      </c>
      <c r="H698" s="22" t="s">
        <v>237</v>
      </c>
      <c r="I698" s="22" t="s">
        <v>309</v>
      </c>
      <c r="J698" s="17">
        <f>IFERROR(INDEX(Cost_Components!$K$2:$K$29,MATCH(E698,Cost_Components!$A$2:$A$29,0)),"")</f>
        <v>0.6</v>
      </c>
      <c r="K698" s="17">
        <f t="shared" si="100"/>
        <v>0.67692307692307696</v>
      </c>
      <c r="L698" s="17">
        <f>IFERROR(INDEX(Cost_Components!$S$2:$S$29,MATCH(E698,Cost_Components!$A$2:$A$29,0)),"")</f>
        <v>0.16</v>
      </c>
      <c r="M698" s="28">
        <f>IFERROR(INDEX(Cost_Components!$L$2:$L$29,MATCH(E698,Cost_Components!$A$2:$A$29,0)),"")</f>
        <v>1</v>
      </c>
      <c r="N698" s="29">
        <f>IFERROR(INDEX(Cost_Components!$P$2:$P$29,MATCH(E698,Cost_Components!$A$2:$A$29,0)),"")</f>
        <v>752.57623226071905</v>
      </c>
      <c r="O698" s="23">
        <f t="shared" si="101"/>
        <v>9775030.9297583401</v>
      </c>
      <c r="P698" s="23">
        <f t="shared" si="102"/>
        <v>9655670.6711312402</v>
      </c>
      <c r="Q698" s="23">
        <f t="shared" si="103"/>
        <v>1162660520.5808444</v>
      </c>
      <c r="R698" s="23">
        <f t="shared" si="104"/>
        <v>4979754795.1289101</v>
      </c>
      <c r="S698" s="23">
        <f t="shared" si="105"/>
        <v>3817094274.5480657</v>
      </c>
      <c r="T698" s="16">
        <f>IFERROR(INDEX(Cost_Components!$R$2:$R$29,MATCH(E698,Cost_Components!$A$2:$A$29,0)),"")</f>
        <v>1</v>
      </c>
      <c r="U698" s="26">
        <f>IFERROR(INDEX(Cost_Components!$Q$2:$Q$29,MATCH(E698,Cost_Components!$A$2:$A$29,0)),"")</f>
        <v>2023</v>
      </c>
      <c r="V698" s="30">
        <f>1/(1+Calculation_Assumptions!$B$5)^(B698-Calculation_Assumptions!$B$2)</f>
        <v>0.55367575418633497</v>
      </c>
      <c r="W698" s="23">
        <f t="shared" si="106"/>
        <v>643736940.59527588</v>
      </c>
      <c r="X698" s="23">
        <f t="shared" si="107"/>
        <v>2757169491.8560171</v>
      </c>
      <c r="Y698" s="23">
        <f t="shared" si="108"/>
        <v>2113432551.2607415</v>
      </c>
      <c r="Z698" s="17">
        <f>IFERROR(INDEX(Cost_Components!$T$2:$T$29,MATCH(E698,Cost_Components!$A$2:$A$29,0)),"")</f>
        <v>0.8</v>
      </c>
      <c r="AA698" s="26">
        <f>IFERROR(INDEX(Cost_Components!$U$2:$U$29,MATCH(E698,Cost_Components!$A$2:$A$29,0)),"")</f>
        <v>2025</v>
      </c>
      <c r="AB698" s="26">
        <f>IFERROR(INDEX(Cost_Components!$V$2:$V$29,MATCH(E698,Cost_Components!$A$2:$A$29,0)),"")</f>
        <v>2050</v>
      </c>
      <c r="AC698" s="26">
        <f>IFERROR(INDEX(Cost_Components!$M$2:$M$29,MATCH(E698,Cost_Components!$A$2:$A$29,0)),"")</f>
        <v>30</v>
      </c>
      <c r="AD698" s="26">
        <f>IFERROR(INDEX(Cost_Components!$N$2:$N$29,MATCH(E698,Cost_Components!$A$2:$A$29,0)),"")</f>
        <v>95</v>
      </c>
      <c r="AE698" s="16" t="str">
        <f>IFERROR(INDEX(Cost_Components!$O$2:$O$29,MATCH(E698,Cost_Components!$A$2:$A$29,0)),"")</f>
        <v>Both</v>
      </c>
      <c r="AF698" s="11">
        <v>16291718.2162639</v>
      </c>
      <c r="AG698" s="11">
        <v>16092784.4518854</v>
      </c>
      <c r="AH698" s="23">
        <f t="shared" si="109"/>
        <v>1</v>
      </c>
    </row>
    <row r="699" spans="1:34" hidden="1">
      <c r="A699" t="s">
        <v>268</v>
      </c>
      <c r="B699" s="20">
        <v>2046</v>
      </c>
      <c r="C699" t="s">
        <v>268</v>
      </c>
      <c r="D699" t="s">
        <v>272</v>
      </c>
      <c r="E699" s="22" t="s">
        <v>368</v>
      </c>
      <c r="F699" s="22" t="s">
        <v>369</v>
      </c>
      <c r="G699" s="22" t="s">
        <v>269</v>
      </c>
      <c r="H699" s="22" t="s">
        <v>237</v>
      </c>
      <c r="I699" s="22" t="s">
        <v>309</v>
      </c>
      <c r="J699" s="17">
        <f>IFERROR(INDEX(Cost_Components!$K$2:$K$29,MATCH(E699,Cost_Components!$A$2:$A$29,0)),"")</f>
        <v>0.6</v>
      </c>
      <c r="K699" s="17">
        <f t="shared" si="100"/>
        <v>0.70153846153846156</v>
      </c>
      <c r="L699" s="17">
        <f>IFERROR(INDEX(Cost_Components!$S$2:$S$29,MATCH(E699,Cost_Components!$A$2:$A$29,0)),"")</f>
        <v>0.16</v>
      </c>
      <c r="M699" s="28">
        <f>IFERROR(INDEX(Cost_Components!$L$2:$L$29,MATCH(E699,Cost_Components!$A$2:$A$29,0)),"")</f>
        <v>1</v>
      </c>
      <c r="N699" s="29">
        <f>IFERROR(INDEX(Cost_Components!$P$2:$P$29,MATCH(E699,Cost_Components!$A$2:$A$29,0)),"")</f>
        <v>752.57623226071905</v>
      </c>
      <c r="O699" s="23">
        <f t="shared" si="101"/>
        <v>9805338.21691164</v>
      </c>
      <c r="P699" s="23">
        <f t="shared" si="102"/>
        <v>9675685.2989548799</v>
      </c>
      <c r="Q699" s="23">
        <f t="shared" si="103"/>
        <v>1165070525.892463</v>
      </c>
      <c r="R699" s="23">
        <f t="shared" si="104"/>
        <v>5176837858.5298185</v>
      </c>
      <c r="S699" s="23">
        <f t="shared" si="105"/>
        <v>4011767332.6373558</v>
      </c>
      <c r="T699" s="16">
        <f>IFERROR(INDEX(Cost_Components!$R$2:$R$29,MATCH(E699,Cost_Components!$A$2:$A$29,0)),"")</f>
        <v>1</v>
      </c>
      <c r="U699" s="26">
        <f>IFERROR(INDEX(Cost_Components!$Q$2:$Q$29,MATCH(E699,Cost_Components!$A$2:$A$29,0)),"")</f>
        <v>2023</v>
      </c>
      <c r="V699" s="30">
        <f>1/(1+Calculation_Assumptions!$B$5)^(B699-Calculation_Assumptions!$B$2)</f>
        <v>0.5375492759090631</v>
      </c>
      <c r="W699" s="23">
        <f t="shared" si="106"/>
        <v>626282817.5764848</v>
      </c>
      <c r="X699" s="23">
        <f t="shared" si="107"/>
        <v>2782805442.3513288</v>
      </c>
      <c r="Y699" s="23">
        <f t="shared" si="108"/>
        <v>2156522624.7748442</v>
      </c>
      <c r="Z699" s="17">
        <f>IFERROR(INDEX(Cost_Components!$T$2:$T$29,MATCH(E699,Cost_Components!$A$2:$A$29,0)),"")</f>
        <v>0.8</v>
      </c>
      <c r="AA699" s="26">
        <f>IFERROR(INDEX(Cost_Components!$U$2:$U$29,MATCH(E699,Cost_Components!$A$2:$A$29,0)),"")</f>
        <v>2025</v>
      </c>
      <c r="AB699" s="26">
        <f>IFERROR(INDEX(Cost_Components!$V$2:$V$29,MATCH(E699,Cost_Components!$A$2:$A$29,0)),"")</f>
        <v>2050</v>
      </c>
      <c r="AC699" s="26">
        <f>IFERROR(INDEX(Cost_Components!$M$2:$M$29,MATCH(E699,Cost_Components!$A$2:$A$29,0)),"")</f>
        <v>30</v>
      </c>
      <c r="AD699" s="26">
        <f>IFERROR(INDEX(Cost_Components!$N$2:$N$29,MATCH(E699,Cost_Components!$A$2:$A$29,0)),"")</f>
        <v>95</v>
      </c>
      <c r="AE699" s="16" t="str">
        <f>IFERROR(INDEX(Cost_Components!$O$2:$O$29,MATCH(E699,Cost_Components!$A$2:$A$29,0)),"")</f>
        <v>Both</v>
      </c>
      <c r="AF699" s="11">
        <v>16342230.3615194</v>
      </c>
      <c r="AG699" s="11">
        <v>16126142.1649248</v>
      </c>
      <c r="AH699" s="23">
        <f t="shared" si="109"/>
        <v>1</v>
      </c>
    </row>
    <row r="700" spans="1:34" hidden="1">
      <c r="A700" t="s">
        <v>268</v>
      </c>
      <c r="B700" s="20">
        <v>2047</v>
      </c>
      <c r="C700" t="s">
        <v>268</v>
      </c>
      <c r="D700" t="s">
        <v>272</v>
      </c>
      <c r="E700" s="22" t="s">
        <v>368</v>
      </c>
      <c r="F700" s="22" t="s">
        <v>369</v>
      </c>
      <c r="G700" s="22" t="s">
        <v>269</v>
      </c>
      <c r="H700" s="22" t="s">
        <v>237</v>
      </c>
      <c r="I700" s="22" t="s">
        <v>309</v>
      </c>
      <c r="J700" s="17">
        <f>IFERROR(INDEX(Cost_Components!$K$2:$K$29,MATCH(E700,Cost_Components!$A$2:$A$29,0)),"")</f>
        <v>0.6</v>
      </c>
      <c r="K700" s="17">
        <f t="shared" si="100"/>
        <v>0.72615384615384615</v>
      </c>
      <c r="L700" s="17">
        <f>IFERROR(INDEX(Cost_Components!$S$2:$S$29,MATCH(E700,Cost_Components!$A$2:$A$29,0)),"")</f>
        <v>0.16</v>
      </c>
      <c r="M700" s="28">
        <f>IFERROR(INDEX(Cost_Components!$L$2:$L$29,MATCH(E700,Cost_Components!$A$2:$A$29,0)),"")</f>
        <v>1</v>
      </c>
      <c r="N700" s="29">
        <f>IFERROR(INDEX(Cost_Components!$P$2:$P$29,MATCH(E700,Cost_Components!$A$2:$A$29,0)),"")</f>
        <v>752.57623226071905</v>
      </c>
      <c r="O700" s="23">
        <f t="shared" si="101"/>
        <v>9832077.3016713597</v>
      </c>
      <c r="P700" s="23">
        <f t="shared" si="102"/>
        <v>9691861.23259422</v>
      </c>
      <c r="Q700" s="23">
        <f t="shared" si="103"/>
        <v>1167018305.6031179</v>
      </c>
      <c r="R700" s="23">
        <f t="shared" si="104"/>
        <v>5373093830.9943409</v>
      </c>
      <c r="S700" s="23">
        <f t="shared" si="105"/>
        <v>4206075525.391223</v>
      </c>
      <c r="T700" s="16">
        <f>IFERROR(INDEX(Cost_Components!$R$2:$R$29,MATCH(E700,Cost_Components!$A$2:$A$29,0)),"")</f>
        <v>1</v>
      </c>
      <c r="U700" s="26">
        <f>IFERROR(INDEX(Cost_Components!$Q$2:$Q$29,MATCH(E700,Cost_Components!$A$2:$A$29,0)),"")</f>
        <v>2023</v>
      </c>
      <c r="V700" s="30">
        <f>1/(1+Calculation_Assumptions!$B$5)^(B700-Calculation_Assumptions!$B$2)</f>
        <v>0.52189250088258554</v>
      </c>
      <c r="W700" s="23">
        <f t="shared" si="106"/>
        <v>609058102.08696866</v>
      </c>
      <c r="X700" s="23">
        <f t="shared" si="107"/>
        <v>2804177376.9344292</v>
      </c>
      <c r="Y700" s="23">
        <f t="shared" si="108"/>
        <v>2195119274.8474603</v>
      </c>
      <c r="Z700" s="17">
        <f>IFERROR(INDEX(Cost_Components!$T$2:$T$29,MATCH(E700,Cost_Components!$A$2:$A$29,0)),"")</f>
        <v>0.8</v>
      </c>
      <c r="AA700" s="26">
        <f>IFERROR(INDEX(Cost_Components!$U$2:$U$29,MATCH(E700,Cost_Components!$A$2:$A$29,0)),"")</f>
        <v>2025</v>
      </c>
      <c r="AB700" s="26">
        <f>IFERROR(INDEX(Cost_Components!$V$2:$V$29,MATCH(E700,Cost_Components!$A$2:$A$29,0)),"")</f>
        <v>2050</v>
      </c>
      <c r="AC700" s="26">
        <f>IFERROR(INDEX(Cost_Components!$M$2:$M$29,MATCH(E700,Cost_Components!$A$2:$A$29,0)),"")</f>
        <v>30</v>
      </c>
      <c r="AD700" s="26">
        <f>IFERROR(INDEX(Cost_Components!$N$2:$N$29,MATCH(E700,Cost_Components!$A$2:$A$29,0)),"")</f>
        <v>95</v>
      </c>
      <c r="AE700" s="16" t="str">
        <f>IFERROR(INDEX(Cost_Components!$O$2:$O$29,MATCH(E700,Cost_Components!$A$2:$A$29,0)),"")</f>
        <v>Both</v>
      </c>
      <c r="AF700" s="11">
        <v>16386795.502785601</v>
      </c>
      <c r="AG700" s="11">
        <v>16153102.054323699</v>
      </c>
      <c r="AH700" s="23">
        <f t="shared" si="109"/>
        <v>1</v>
      </c>
    </row>
    <row r="701" spans="1:34" hidden="1">
      <c r="A701" t="s">
        <v>268</v>
      </c>
      <c r="B701" s="20">
        <v>2048</v>
      </c>
      <c r="C701" t="s">
        <v>268</v>
      </c>
      <c r="D701" t="s">
        <v>272</v>
      </c>
      <c r="E701" s="22" t="s">
        <v>368</v>
      </c>
      <c r="F701" s="22" t="s">
        <v>369</v>
      </c>
      <c r="G701" s="22" t="s">
        <v>269</v>
      </c>
      <c r="H701" s="22" t="s">
        <v>237</v>
      </c>
      <c r="I701" s="22" t="s">
        <v>309</v>
      </c>
      <c r="J701" s="17">
        <f>IFERROR(INDEX(Cost_Components!$K$2:$K$29,MATCH(E701,Cost_Components!$A$2:$A$29,0)),"")</f>
        <v>0.6</v>
      </c>
      <c r="K701" s="17">
        <f t="shared" si="100"/>
        <v>0.75076923076923086</v>
      </c>
      <c r="L701" s="17">
        <f>IFERROR(INDEX(Cost_Components!$S$2:$S$29,MATCH(E701,Cost_Components!$A$2:$A$29,0)),"")</f>
        <v>0.16</v>
      </c>
      <c r="M701" s="28">
        <f>IFERROR(INDEX(Cost_Components!$L$2:$L$29,MATCH(E701,Cost_Components!$A$2:$A$29,0)),"")</f>
        <v>1</v>
      </c>
      <c r="N701" s="29">
        <f>IFERROR(INDEX(Cost_Components!$P$2:$P$29,MATCH(E701,Cost_Components!$A$2:$A$29,0)),"")</f>
        <v>752.57623226071905</v>
      </c>
      <c r="O701" s="23">
        <f t="shared" si="101"/>
        <v>9857290.1481158398</v>
      </c>
      <c r="P701" s="23">
        <f t="shared" si="102"/>
        <v>9706268.05470258</v>
      </c>
      <c r="Q701" s="23">
        <f t="shared" si="103"/>
        <v>1168753062.7073035</v>
      </c>
      <c r="R701" s="23">
        <f t="shared" si="104"/>
        <v>5569478142.5003471</v>
      </c>
      <c r="S701" s="23">
        <f t="shared" si="105"/>
        <v>4400725079.7930431</v>
      </c>
      <c r="T701" s="16">
        <f>IFERROR(INDEX(Cost_Components!$R$2:$R$29,MATCH(E701,Cost_Components!$A$2:$A$29,0)),"")</f>
        <v>1</v>
      </c>
      <c r="U701" s="26">
        <f>IFERROR(INDEX(Cost_Components!$Q$2:$Q$29,MATCH(E701,Cost_Components!$A$2:$A$29,0)),"")</f>
        <v>2023</v>
      </c>
      <c r="V701" s="30">
        <f>1/(1+Calculation_Assumptions!$B$5)^(B701-Calculation_Assumptions!$B$2)</f>
        <v>0.50669174842969467</v>
      </c>
      <c r="W701" s="23">
        <f t="shared" si="106"/>
        <v>592197532.82572424</v>
      </c>
      <c r="X701" s="23">
        <f t="shared" si="107"/>
        <v>2822008617.8644691</v>
      </c>
      <c r="Y701" s="23">
        <f t="shared" si="108"/>
        <v>2229811085.0387444</v>
      </c>
      <c r="Z701" s="17">
        <f>IFERROR(INDEX(Cost_Components!$T$2:$T$29,MATCH(E701,Cost_Components!$A$2:$A$29,0)),"")</f>
        <v>0.8</v>
      </c>
      <c r="AA701" s="26">
        <f>IFERROR(INDEX(Cost_Components!$U$2:$U$29,MATCH(E701,Cost_Components!$A$2:$A$29,0)),"")</f>
        <v>2025</v>
      </c>
      <c r="AB701" s="26">
        <f>IFERROR(INDEX(Cost_Components!$V$2:$V$29,MATCH(E701,Cost_Components!$A$2:$A$29,0)),"")</f>
        <v>2050</v>
      </c>
      <c r="AC701" s="26">
        <f>IFERROR(INDEX(Cost_Components!$M$2:$M$29,MATCH(E701,Cost_Components!$A$2:$A$29,0)),"")</f>
        <v>30</v>
      </c>
      <c r="AD701" s="26">
        <f>IFERROR(INDEX(Cost_Components!$N$2:$N$29,MATCH(E701,Cost_Components!$A$2:$A$29,0)),"")</f>
        <v>95</v>
      </c>
      <c r="AE701" s="16" t="str">
        <f>IFERROR(INDEX(Cost_Components!$O$2:$O$29,MATCH(E701,Cost_Components!$A$2:$A$29,0)),"")</f>
        <v>Both</v>
      </c>
      <c r="AF701" s="11">
        <v>16428816.913526401</v>
      </c>
      <c r="AG701" s="11">
        <v>16177113.424504301</v>
      </c>
      <c r="AH701" s="23">
        <f t="shared" si="109"/>
        <v>1</v>
      </c>
    </row>
    <row r="702" spans="1:34" hidden="1">
      <c r="A702" t="s">
        <v>268</v>
      </c>
      <c r="B702" s="20">
        <v>2049</v>
      </c>
      <c r="C702" t="s">
        <v>268</v>
      </c>
      <c r="D702" t="s">
        <v>272</v>
      </c>
      <c r="E702" s="22" t="s">
        <v>368</v>
      </c>
      <c r="F702" s="22" t="s">
        <v>369</v>
      </c>
      <c r="G702" s="22" t="s">
        <v>269</v>
      </c>
      <c r="H702" s="22" t="s">
        <v>237</v>
      </c>
      <c r="I702" s="22" t="s">
        <v>309</v>
      </c>
      <c r="J702" s="17">
        <f>IFERROR(INDEX(Cost_Components!$K$2:$K$29,MATCH(E702,Cost_Components!$A$2:$A$29,0)),"")</f>
        <v>0.6</v>
      </c>
      <c r="K702" s="17">
        <f t="shared" si="100"/>
        <v>0.77538461538461545</v>
      </c>
      <c r="L702" s="17">
        <f>IFERROR(INDEX(Cost_Components!$S$2:$S$29,MATCH(E702,Cost_Components!$A$2:$A$29,0)),"")</f>
        <v>0.16</v>
      </c>
      <c r="M702" s="28">
        <f>IFERROR(INDEX(Cost_Components!$L$2:$L$29,MATCH(E702,Cost_Components!$A$2:$A$29,0)),"")</f>
        <v>1</v>
      </c>
      <c r="N702" s="29">
        <f>IFERROR(INDEX(Cost_Components!$P$2:$P$29,MATCH(E702,Cost_Components!$A$2:$A$29,0)),"")</f>
        <v>752.57623226071905</v>
      </c>
      <c r="O702" s="23">
        <f t="shared" si="101"/>
        <v>9881220.8971247394</v>
      </c>
      <c r="P702" s="23">
        <f t="shared" si="102"/>
        <v>9719168.3849344198</v>
      </c>
      <c r="Q702" s="23">
        <f t="shared" si="103"/>
        <v>1170306419.814631</v>
      </c>
      <c r="R702" s="23">
        <f t="shared" si="104"/>
        <v>5766048437.5670547</v>
      </c>
      <c r="S702" s="23">
        <f t="shared" si="105"/>
        <v>4595742017.7524242</v>
      </c>
      <c r="T702" s="16">
        <f>IFERROR(INDEX(Cost_Components!$R$2:$R$29,MATCH(E702,Cost_Components!$A$2:$A$29,0)),"")</f>
        <v>1</v>
      </c>
      <c r="U702" s="26">
        <f>IFERROR(INDEX(Cost_Components!$Q$2:$Q$29,MATCH(E702,Cost_Components!$A$2:$A$29,0)),"")</f>
        <v>2023</v>
      </c>
      <c r="V702" s="30">
        <f>1/(1+Calculation_Assumptions!$B$5)^(B702-Calculation_Assumptions!$B$2)</f>
        <v>0.49193373633950943</v>
      </c>
      <c r="W702" s="23">
        <f t="shared" si="106"/>
        <v>575713209.76152587</v>
      </c>
      <c r="X702" s="23">
        <f t="shared" si="107"/>
        <v>2836513751.806952</v>
      </c>
      <c r="Y702" s="23">
        <f t="shared" si="108"/>
        <v>2260800542.0454264</v>
      </c>
      <c r="Z702" s="17">
        <f>IFERROR(INDEX(Cost_Components!$T$2:$T$29,MATCH(E702,Cost_Components!$A$2:$A$29,0)),"")</f>
        <v>0.8</v>
      </c>
      <c r="AA702" s="26">
        <f>IFERROR(INDEX(Cost_Components!$U$2:$U$29,MATCH(E702,Cost_Components!$A$2:$A$29,0)),"")</f>
        <v>2025</v>
      </c>
      <c r="AB702" s="26">
        <f>IFERROR(INDEX(Cost_Components!$V$2:$V$29,MATCH(E702,Cost_Components!$A$2:$A$29,0)),"")</f>
        <v>2050</v>
      </c>
      <c r="AC702" s="26">
        <f>IFERROR(INDEX(Cost_Components!$M$2:$M$29,MATCH(E702,Cost_Components!$A$2:$A$29,0)),"")</f>
        <v>30</v>
      </c>
      <c r="AD702" s="26">
        <f>IFERROR(INDEX(Cost_Components!$N$2:$N$29,MATCH(E702,Cost_Components!$A$2:$A$29,0)),"")</f>
        <v>95</v>
      </c>
      <c r="AE702" s="16" t="str">
        <f>IFERROR(INDEX(Cost_Components!$O$2:$O$29,MATCH(E702,Cost_Components!$A$2:$A$29,0)),"")</f>
        <v>Both</v>
      </c>
      <c r="AF702" s="11">
        <v>16468701.4952079</v>
      </c>
      <c r="AG702" s="11">
        <v>16198613.9748907</v>
      </c>
      <c r="AH702" s="23">
        <f t="shared" si="109"/>
        <v>1</v>
      </c>
    </row>
    <row r="703" spans="1:34" hidden="1">
      <c r="A703" t="s">
        <v>268</v>
      </c>
      <c r="B703" s="20">
        <v>2050</v>
      </c>
      <c r="C703" t="s">
        <v>268</v>
      </c>
      <c r="D703" t="s">
        <v>272</v>
      </c>
      <c r="E703" s="22" t="s">
        <v>368</v>
      </c>
      <c r="F703" s="22" t="s">
        <v>369</v>
      </c>
      <c r="G703" s="22" t="s">
        <v>269</v>
      </c>
      <c r="H703" s="22" t="s">
        <v>237</v>
      </c>
      <c r="I703" s="22" t="s">
        <v>309</v>
      </c>
      <c r="J703" s="17">
        <f>IFERROR(INDEX(Cost_Components!$K$2:$K$29,MATCH(E703,Cost_Components!$A$2:$A$29,0)),"")</f>
        <v>0.6</v>
      </c>
      <c r="K703" s="17">
        <f t="shared" si="100"/>
        <v>0.8</v>
      </c>
      <c r="L703" s="17">
        <f>IFERROR(INDEX(Cost_Components!$S$2:$S$29,MATCH(E703,Cost_Components!$A$2:$A$29,0)),"")</f>
        <v>0.16</v>
      </c>
      <c r="M703" s="28">
        <f>IFERROR(INDEX(Cost_Components!$L$2:$L$29,MATCH(E703,Cost_Components!$A$2:$A$29,0)),"")</f>
        <v>1</v>
      </c>
      <c r="N703" s="29">
        <f>IFERROR(INDEX(Cost_Components!$P$2:$P$29,MATCH(E703,Cost_Components!$A$2:$A$29,0)),"")</f>
        <v>752.57623226071905</v>
      </c>
      <c r="O703" s="23">
        <f t="shared" si="101"/>
        <v>9904432.9247650802</v>
      </c>
      <c r="P703" s="23">
        <f t="shared" si="102"/>
        <v>9731149.0716801602</v>
      </c>
      <c r="Q703" s="23">
        <f t="shared" si="103"/>
        <v>1171749040.6291919</v>
      </c>
      <c r="R703" s="23">
        <f t="shared" si="104"/>
        <v>5963072650.5589743</v>
      </c>
      <c r="S703" s="23">
        <f t="shared" si="105"/>
        <v>4791323609.9297829</v>
      </c>
      <c r="T703" s="16">
        <f>IFERROR(INDEX(Cost_Components!$R$2:$R$29,MATCH(E703,Cost_Components!$A$2:$A$29,0)),"")</f>
        <v>1</v>
      </c>
      <c r="U703" s="26">
        <f>IFERROR(INDEX(Cost_Components!$Q$2:$Q$29,MATCH(E703,Cost_Components!$A$2:$A$29,0)),"")</f>
        <v>2023</v>
      </c>
      <c r="V703" s="30">
        <f>1/(1+Calculation_Assumptions!$B$5)^(B703-Calculation_Assumptions!$B$2)</f>
        <v>0.47760556926165965</v>
      </c>
      <c r="W703" s="23">
        <f t="shared" si="106"/>
        <v>559633867.58150876</v>
      </c>
      <c r="X703" s="23">
        <f t="shared" si="107"/>
        <v>2847996707.8188524</v>
      </c>
      <c r="Y703" s="23">
        <f t="shared" si="108"/>
        <v>2288362840.2373443</v>
      </c>
      <c r="Z703" s="17">
        <f>IFERROR(INDEX(Cost_Components!$T$2:$T$29,MATCH(E703,Cost_Components!$A$2:$A$29,0)),"")</f>
        <v>0.8</v>
      </c>
      <c r="AA703" s="26">
        <f>IFERROR(INDEX(Cost_Components!$U$2:$U$29,MATCH(E703,Cost_Components!$A$2:$A$29,0)),"")</f>
        <v>2025</v>
      </c>
      <c r="AB703" s="26">
        <f>IFERROR(INDEX(Cost_Components!$V$2:$V$29,MATCH(E703,Cost_Components!$A$2:$A$29,0)),"")</f>
        <v>2050</v>
      </c>
      <c r="AC703" s="26">
        <f>IFERROR(INDEX(Cost_Components!$M$2:$M$29,MATCH(E703,Cost_Components!$A$2:$A$29,0)),"")</f>
        <v>30</v>
      </c>
      <c r="AD703" s="26">
        <f>IFERROR(INDEX(Cost_Components!$N$2:$N$29,MATCH(E703,Cost_Components!$A$2:$A$29,0)),"")</f>
        <v>95</v>
      </c>
      <c r="AE703" s="16" t="str">
        <f>IFERROR(INDEX(Cost_Components!$O$2:$O$29,MATCH(E703,Cost_Components!$A$2:$A$29,0)),"")</f>
        <v>Both</v>
      </c>
      <c r="AF703" s="11">
        <v>16507388.2079418</v>
      </c>
      <c r="AG703" s="11">
        <v>16218581.7861336</v>
      </c>
      <c r="AH703" s="23">
        <f t="shared" si="109"/>
        <v>1</v>
      </c>
    </row>
    <row r="704" spans="1:34" hidden="1">
      <c r="A704" t="s">
        <v>268</v>
      </c>
      <c r="B704" s="20">
        <v>2025</v>
      </c>
      <c r="C704" t="s">
        <v>268</v>
      </c>
      <c r="D704" t="s">
        <v>272</v>
      </c>
      <c r="E704" s="22" t="s">
        <v>365</v>
      </c>
      <c r="F704" s="22" t="s">
        <v>366</v>
      </c>
      <c r="G704" s="22" t="s">
        <v>269</v>
      </c>
      <c r="H704" s="22" t="s">
        <v>237</v>
      </c>
      <c r="I704" s="22" t="s">
        <v>309</v>
      </c>
      <c r="J704" s="17">
        <f>IFERROR(INDEX(Cost_Components!$K$2:$K$29,MATCH(E704,Cost_Components!$A$2:$A$29,0)),"")</f>
        <v>0.2</v>
      </c>
      <c r="K704" s="17">
        <f t="shared" si="100"/>
        <v>0.18461538461538463</v>
      </c>
      <c r="L704" s="17">
        <f>IFERROR(INDEX(Cost_Components!$S$2:$S$29,MATCH(E704,Cost_Components!$A$2:$A$29,0)),"")</f>
        <v>0.16</v>
      </c>
      <c r="M704" s="28">
        <f>IFERROR(INDEX(Cost_Components!$L$2:$L$29,MATCH(E704,Cost_Components!$A$2:$A$29,0)),"")</f>
        <v>1</v>
      </c>
      <c r="N704" s="29">
        <f>IFERROR(INDEX(Cost_Components!$P$2:$P$29,MATCH(E704,Cost_Components!$A$2:$A$29,0)),"")</f>
        <v>1154.0355216616899</v>
      </c>
      <c r="O704" s="23">
        <f t="shared" si="101"/>
        <v>3009602.2949401001</v>
      </c>
      <c r="P704" s="23">
        <f t="shared" si="102"/>
        <v>3009373.70474916</v>
      </c>
      <c r="Q704" s="23">
        <f t="shared" si="103"/>
        <v>555667864.51762712</v>
      </c>
      <c r="R704" s="23">
        <f t="shared" si="104"/>
        <v>641203930.0496155</v>
      </c>
      <c r="S704" s="23">
        <f t="shared" si="105"/>
        <v>85536065.531988382</v>
      </c>
      <c r="T704" s="16">
        <f>IFERROR(INDEX(Cost_Components!$R$2:$R$29,MATCH(E704,Cost_Components!$A$2:$A$29,0)),"")</f>
        <v>1</v>
      </c>
      <c r="U704" s="26">
        <f>IFERROR(INDEX(Cost_Components!$Q$2:$Q$29,MATCH(E704,Cost_Components!$A$2:$A$29,0)),"")</f>
        <v>2023</v>
      </c>
      <c r="V704" s="30">
        <f>1/(1+Calculation_Assumptions!$B$5)^(B704-Calculation_Assumptions!$B$2)</f>
        <v>1</v>
      </c>
      <c r="W704" s="23">
        <f t="shared" si="106"/>
        <v>555667864.51762712</v>
      </c>
      <c r="X704" s="23">
        <f t="shared" si="107"/>
        <v>641203930.0496155</v>
      </c>
      <c r="Y704" s="23">
        <f t="shared" si="108"/>
        <v>85536065.531988382</v>
      </c>
      <c r="Z704" s="17">
        <f>IFERROR(INDEX(Cost_Components!$T$2:$T$29,MATCH(E704,Cost_Components!$A$2:$A$29,0)),"")</f>
        <v>0.8</v>
      </c>
      <c r="AA704" s="26">
        <f>IFERROR(INDEX(Cost_Components!$U$2:$U$29,MATCH(E704,Cost_Components!$A$2:$A$29,0)),"")</f>
        <v>2025</v>
      </c>
      <c r="AB704" s="26">
        <f>IFERROR(INDEX(Cost_Components!$V$2:$V$29,MATCH(E704,Cost_Components!$A$2:$A$29,0)),"")</f>
        <v>2050</v>
      </c>
      <c r="AC704" s="26">
        <f>IFERROR(INDEX(Cost_Components!$M$2:$M$29,MATCH(E704,Cost_Components!$A$2:$A$29,0)),"")</f>
        <v>30</v>
      </c>
      <c r="AD704" s="26">
        <f>IFERROR(INDEX(Cost_Components!$N$2:$N$29,MATCH(E704,Cost_Components!$A$2:$A$29,0)),"")</f>
        <v>95</v>
      </c>
      <c r="AE704" s="16" t="str">
        <f>IFERROR(INDEX(Cost_Components!$O$2:$O$29,MATCH(E704,Cost_Components!$A$2:$A$29,0)),"")</f>
        <v>Both</v>
      </c>
      <c r="AF704" s="11">
        <v>15048011.474700499</v>
      </c>
      <c r="AG704" s="11">
        <v>15046868.523745799</v>
      </c>
      <c r="AH704" s="23">
        <f t="shared" si="109"/>
        <v>1</v>
      </c>
    </row>
    <row r="705" spans="1:34" hidden="1">
      <c r="A705" t="s">
        <v>268</v>
      </c>
      <c r="B705" s="20">
        <v>2026</v>
      </c>
      <c r="C705" t="s">
        <v>268</v>
      </c>
      <c r="D705" t="s">
        <v>272</v>
      </c>
      <c r="E705" s="22" t="s">
        <v>365</v>
      </c>
      <c r="F705" s="22" t="s">
        <v>366</v>
      </c>
      <c r="G705" s="22" t="s">
        <v>269</v>
      </c>
      <c r="H705" s="22" t="s">
        <v>237</v>
      </c>
      <c r="I705" s="22" t="s">
        <v>309</v>
      </c>
      <c r="J705" s="17">
        <f>IFERROR(INDEX(Cost_Components!$K$2:$K$29,MATCH(E705,Cost_Components!$A$2:$A$29,0)),"")</f>
        <v>0.2</v>
      </c>
      <c r="K705" s="17">
        <f t="shared" si="100"/>
        <v>0.20923076923076925</v>
      </c>
      <c r="L705" s="17">
        <f>IFERROR(INDEX(Cost_Components!$S$2:$S$29,MATCH(E705,Cost_Components!$A$2:$A$29,0)),"")</f>
        <v>0.16</v>
      </c>
      <c r="M705" s="28">
        <f>IFERROR(INDEX(Cost_Components!$L$2:$L$29,MATCH(E705,Cost_Components!$A$2:$A$29,0)),"")</f>
        <v>1</v>
      </c>
      <c r="N705" s="29">
        <f>IFERROR(INDEX(Cost_Components!$P$2:$P$29,MATCH(E705,Cost_Components!$A$2:$A$29,0)),"")</f>
        <v>1154.0355216616899</v>
      </c>
      <c r="O705" s="23">
        <f t="shared" si="101"/>
        <v>3021849.4598219004</v>
      </c>
      <c r="P705" s="23">
        <f t="shared" si="102"/>
        <v>3021189.1718095201</v>
      </c>
      <c r="Q705" s="23">
        <f t="shared" si="103"/>
        <v>557849539.50845575</v>
      </c>
      <c r="R705" s="23">
        <f t="shared" si="104"/>
        <v>729654984.63664341</v>
      </c>
      <c r="S705" s="23">
        <f t="shared" si="105"/>
        <v>171805445.12818766</v>
      </c>
      <c r="T705" s="16">
        <f>IFERROR(INDEX(Cost_Components!$R$2:$R$29,MATCH(E705,Cost_Components!$A$2:$A$29,0)),"")</f>
        <v>1</v>
      </c>
      <c r="U705" s="26">
        <f>IFERROR(INDEX(Cost_Components!$Q$2:$Q$29,MATCH(E705,Cost_Components!$A$2:$A$29,0)),"")</f>
        <v>2023</v>
      </c>
      <c r="V705" s="30">
        <f>1/(1+Calculation_Assumptions!$B$5)^(B705-Calculation_Assumptions!$B$2)</f>
        <v>0.970873786407767</v>
      </c>
      <c r="W705" s="23">
        <f t="shared" si="106"/>
        <v>541601494.66840363</v>
      </c>
      <c r="X705" s="23">
        <f t="shared" si="107"/>
        <v>708402897.70547903</v>
      </c>
      <c r="Y705" s="23">
        <f t="shared" si="108"/>
        <v>166801403.0370754</v>
      </c>
      <c r="Z705" s="17">
        <f>IFERROR(INDEX(Cost_Components!$T$2:$T$29,MATCH(E705,Cost_Components!$A$2:$A$29,0)),"")</f>
        <v>0.8</v>
      </c>
      <c r="AA705" s="26">
        <f>IFERROR(INDEX(Cost_Components!$U$2:$U$29,MATCH(E705,Cost_Components!$A$2:$A$29,0)),"")</f>
        <v>2025</v>
      </c>
      <c r="AB705" s="26">
        <f>IFERROR(INDEX(Cost_Components!$V$2:$V$29,MATCH(E705,Cost_Components!$A$2:$A$29,0)),"")</f>
        <v>2050</v>
      </c>
      <c r="AC705" s="26">
        <f>IFERROR(INDEX(Cost_Components!$M$2:$M$29,MATCH(E705,Cost_Components!$A$2:$A$29,0)),"")</f>
        <v>30</v>
      </c>
      <c r="AD705" s="26">
        <f>IFERROR(INDEX(Cost_Components!$N$2:$N$29,MATCH(E705,Cost_Components!$A$2:$A$29,0)),"")</f>
        <v>95</v>
      </c>
      <c r="AE705" s="16" t="str">
        <f>IFERROR(INDEX(Cost_Components!$O$2:$O$29,MATCH(E705,Cost_Components!$A$2:$A$29,0)),"")</f>
        <v>Both</v>
      </c>
      <c r="AF705" s="11">
        <v>15109247.2991095</v>
      </c>
      <c r="AG705" s="11">
        <v>15105945.859047599</v>
      </c>
      <c r="AH705" s="23">
        <f t="shared" si="109"/>
        <v>1</v>
      </c>
    </row>
    <row r="706" spans="1:34" hidden="1">
      <c r="A706" t="s">
        <v>268</v>
      </c>
      <c r="B706" s="20">
        <v>2027</v>
      </c>
      <c r="C706" t="s">
        <v>268</v>
      </c>
      <c r="D706" t="s">
        <v>272</v>
      </c>
      <c r="E706" s="22" t="s">
        <v>365</v>
      </c>
      <c r="F706" s="22" t="s">
        <v>366</v>
      </c>
      <c r="G706" s="22" t="s">
        <v>269</v>
      </c>
      <c r="H706" s="22" t="s">
        <v>237</v>
      </c>
      <c r="I706" s="22" t="s">
        <v>309</v>
      </c>
      <c r="J706" s="17">
        <f>IFERROR(INDEX(Cost_Components!$K$2:$K$29,MATCH(E706,Cost_Components!$A$2:$A$29,0)),"")</f>
        <v>0.2</v>
      </c>
      <c r="K706" s="17">
        <f t="shared" ref="K706:K769" si="110">IF(OR(L706="",Z706="",AA706="",AB706=""),"",IF(B706&lt;AA706,L706,IF(B706&gt;AB706,Z706,L706+(Z706-L706)*MIN(MAX((B706-AA706+1)/MAX(AB706-AA706+1,1),0),1))))</f>
        <v>0.23384615384615387</v>
      </c>
      <c r="L706" s="17">
        <f>IFERROR(INDEX(Cost_Components!$S$2:$S$29,MATCH(E706,Cost_Components!$A$2:$A$29,0)),"")</f>
        <v>0.16</v>
      </c>
      <c r="M706" s="28">
        <f>IFERROR(INDEX(Cost_Components!$L$2:$L$29,MATCH(E706,Cost_Components!$A$2:$A$29,0)),"")</f>
        <v>1</v>
      </c>
      <c r="N706" s="29">
        <f>IFERROR(INDEX(Cost_Components!$P$2:$P$29,MATCH(E706,Cost_Components!$A$2:$A$29,0)),"")</f>
        <v>1154.0355216616899</v>
      </c>
      <c r="O706" s="23">
        <f t="shared" ref="O706:O769" si="111">AF706*J706</f>
        <v>3035171.1645753002</v>
      </c>
      <c r="P706" s="23">
        <f t="shared" ref="P706:P769" si="112">AG706*J706</f>
        <v>3033892.8296007602</v>
      </c>
      <c r="Q706" s="23">
        <f t="shared" ref="Q706:Q769" si="113">P706*L706*M706*N706</f>
        <v>560195215.08383584</v>
      </c>
      <c r="R706" s="23">
        <f t="shared" ref="R706:R769" si="114">O706*K706*M706*N706</f>
        <v>819091832.94301951</v>
      </c>
      <c r="S706" s="23">
        <f t="shared" ref="S706:S769" si="115">R706-Q706</f>
        <v>258896617.85918367</v>
      </c>
      <c r="T706" s="16">
        <f>IFERROR(INDEX(Cost_Components!$R$2:$R$29,MATCH(E706,Cost_Components!$A$2:$A$29,0)),"")</f>
        <v>1</v>
      </c>
      <c r="U706" s="26">
        <f>IFERROR(INDEX(Cost_Components!$Q$2:$Q$29,MATCH(E706,Cost_Components!$A$2:$A$29,0)),"")</f>
        <v>2023</v>
      </c>
      <c r="V706" s="30">
        <f>1/(1+Calculation_Assumptions!$B$5)^(B706-Calculation_Assumptions!$B$2)</f>
        <v>0.94259590913375435</v>
      </c>
      <c r="W706" s="23">
        <f t="shared" ref="W706:W769" si="116">Q706*V706</f>
        <v>528037718.05432731</v>
      </c>
      <c r="X706" s="23">
        <f t="shared" ref="X706:X769" si="117">R706*V706</f>
        <v>772072610.93695867</v>
      </c>
      <c r="Y706" s="23">
        <f t="shared" ref="Y706:Y769" si="118">S706*V706</f>
        <v>244034892.88263142</v>
      </c>
      <c r="Z706" s="17">
        <f>IFERROR(INDEX(Cost_Components!$T$2:$T$29,MATCH(E706,Cost_Components!$A$2:$A$29,0)),"")</f>
        <v>0.8</v>
      </c>
      <c r="AA706" s="26">
        <f>IFERROR(INDEX(Cost_Components!$U$2:$U$29,MATCH(E706,Cost_Components!$A$2:$A$29,0)),"")</f>
        <v>2025</v>
      </c>
      <c r="AB706" s="26">
        <f>IFERROR(INDEX(Cost_Components!$V$2:$V$29,MATCH(E706,Cost_Components!$A$2:$A$29,0)),"")</f>
        <v>2050</v>
      </c>
      <c r="AC706" s="26">
        <f>IFERROR(INDEX(Cost_Components!$M$2:$M$29,MATCH(E706,Cost_Components!$A$2:$A$29,0)),"")</f>
        <v>30</v>
      </c>
      <c r="AD706" s="26">
        <f>IFERROR(INDEX(Cost_Components!$N$2:$N$29,MATCH(E706,Cost_Components!$A$2:$A$29,0)),"")</f>
        <v>95</v>
      </c>
      <c r="AE706" s="16" t="str">
        <f>IFERROR(INDEX(Cost_Components!$O$2:$O$29,MATCH(E706,Cost_Components!$A$2:$A$29,0)),"")</f>
        <v>Both</v>
      </c>
      <c r="AF706" s="11">
        <v>15175855.8228765</v>
      </c>
      <c r="AG706" s="11">
        <v>15169464.1480038</v>
      </c>
      <c r="AH706" s="23">
        <f t="shared" ref="AH706:AH769" si="119">IF(H706="shared-count-once",COUNTIFS($A$2:$A$1457,A706,$B$2:$B$1457,B706,$E$2:$E$1457,E706),1)</f>
        <v>1</v>
      </c>
    </row>
    <row r="707" spans="1:34" hidden="1">
      <c r="A707" t="s">
        <v>268</v>
      </c>
      <c r="B707" s="20">
        <v>2028</v>
      </c>
      <c r="C707" t="s">
        <v>268</v>
      </c>
      <c r="D707" t="s">
        <v>272</v>
      </c>
      <c r="E707" s="22" t="s">
        <v>365</v>
      </c>
      <c r="F707" s="22" t="s">
        <v>366</v>
      </c>
      <c r="G707" s="22" t="s">
        <v>269</v>
      </c>
      <c r="H707" s="22" t="s">
        <v>237</v>
      </c>
      <c r="I707" s="22" t="s">
        <v>309</v>
      </c>
      <c r="J707" s="17">
        <f>IFERROR(INDEX(Cost_Components!$K$2:$K$29,MATCH(E707,Cost_Components!$A$2:$A$29,0)),"")</f>
        <v>0.2</v>
      </c>
      <c r="K707" s="17">
        <f t="shared" si="110"/>
        <v>0.25846153846153846</v>
      </c>
      <c r="L707" s="17">
        <f>IFERROR(INDEX(Cost_Components!$S$2:$S$29,MATCH(E707,Cost_Components!$A$2:$A$29,0)),"")</f>
        <v>0.16</v>
      </c>
      <c r="M707" s="28">
        <f>IFERROR(INDEX(Cost_Components!$L$2:$L$29,MATCH(E707,Cost_Components!$A$2:$A$29,0)),"")</f>
        <v>1</v>
      </c>
      <c r="N707" s="29">
        <f>IFERROR(INDEX(Cost_Components!$P$2:$P$29,MATCH(E707,Cost_Components!$A$2:$A$29,0)),"")</f>
        <v>1154.0355216616899</v>
      </c>
      <c r="O707" s="23">
        <f t="shared" si="111"/>
        <v>3049060.94207888</v>
      </c>
      <c r="P707" s="23">
        <f t="shared" si="112"/>
        <v>3046988.2994499402</v>
      </c>
      <c r="Q707" s="23">
        <f t="shared" si="113"/>
        <v>562613237.06444442</v>
      </c>
      <c r="R707" s="23">
        <f t="shared" si="114"/>
        <v>909454982.55108881</v>
      </c>
      <c r="S707" s="23">
        <f t="shared" si="115"/>
        <v>346841745.48664439</v>
      </c>
      <c r="T707" s="16">
        <f>IFERROR(INDEX(Cost_Components!$R$2:$R$29,MATCH(E707,Cost_Components!$A$2:$A$29,0)),"")</f>
        <v>1</v>
      </c>
      <c r="U707" s="26">
        <f>IFERROR(INDEX(Cost_Components!$Q$2:$Q$29,MATCH(E707,Cost_Components!$A$2:$A$29,0)),"")</f>
        <v>2023</v>
      </c>
      <c r="V707" s="30">
        <f>1/(1+Calculation_Assumptions!$B$5)^(B707-Calculation_Assumptions!$B$2)</f>
        <v>0.91514165935315961</v>
      </c>
      <c r="W707" s="23">
        <f t="shared" si="116"/>
        <v>514870811.34120822</v>
      </c>
      <c r="X707" s="23">
        <f t="shared" si="117"/>
        <v>832280141.83880222</v>
      </c>
      <c r="Y707" s="23">
        <f t="shared" si="118"/>
        <v>317409330.497594</v>
      </c>
      <c r="Z707" s="17">
        <f>IFERROR(INDEX(Cost_Components!$T$2:$T$29,MATCH(E707,Cost_Components!$A$2:$A$29,0)),"")</f>
        <v>0.8</v>
      </c>
      <c r="AA707" s="26">
        <f>IFERROR(INDEX(Cost_Components!$U$2:$U$29,MATCH(E707,Cost_Components!$A$2:$A$29,0)),"")</f>
        <v>2025</v>
      </c>
      <c r="AB707" s="26">
        <f>IFERROR(INDEX(Cost_Components!$V$2:$V$29,MATCH(E707,Cost_Components!$A$2:$A$29,0)),"")</f>
        <v>2050</v>
      </c>
      <c r="AC707" s="26">
        <f>IFERROR(INDEX(Cost_Components!$M$2:$M$29,MATCH(E707,Cost_Components!$A$2:$A$29,0)),"")</f>
        <v>30</v>
      </c>
      <c r="AD707" s="26">
        <f>IFERROR(INDEX(Cost_Components!$N$2:$N$29,MATCH(E707,Cost_Components!$A$2:$A$29,0)),"")</f>
        <v>95</v>
      </c>
      <c r="AE707" s="16" t="str">
        <f>IFERROR(INDEX(Cost_Components!$O$2:$O$29,MATCH(E707,Cost_Components!$A$2:$A$29,0)),"")</f>
        <v>Both</v>
      </c>
      <c r="AF707" s="11">
        <v>15245304.710394399</v>
      </c>
      <c r="AG707" s="11">
        <v>15234941.4972497</v>
      </c>
      <c r="AH707" s="23">
        <f t="shared" si="119"/>
        <v>1</v>
      </c>
    </row>
    <row r="708" spans="1:34" hidden="1">
      <c r="A708" t="s">
        <v>268</v>
      </c>
      <c r="B708" s="20">
        <v>2029</v>
      </c>
      <c r="C708" t="s">
        <v>268</v>
      </c>
      <c r="D708" t="s">
        <v>272</v>
      </c>
      <c r="E708" s="22" t="s">
        <v>365</v>
      </c>
      <c r="F708" s="22" t="s">
        <v>366</v>
      </c>
      <c r="G708" s="22" t="s">
        <v>269</v>
      </c>
      <c r="H708" s="22" t="s">
        <v>237</v>
      </c>
      <c r="I708" s="22" t="s">
        <v>309</v>
      </c>
      <c r="J708" s="17">
        <f>IFERROR(INDEX(Cost_Components!$K$2:$K$29,MATCH(E708,Cost_Components!$A$2:$A$29,0)),"")</f>
        <v>0.2</v>
      </c>
      <c r="K708" s="17">
        <f t="shared" si="110"/>
        <v>0.28307692307692311</v>
      </c>
      <c r="L708" s="17">
        <f>IFERROR(INDEX(Cost_Components!$S$2:$S$29,MATCH(E708,Cost_Components!$A$2:$A$29,0)),"")</f>
        <v>0.16</v>
      </c>
      <c r="M708" s="28">
        <f>IFERROR(INDEX(Cost_Components!$L$2:$L$29,MATCH(E708,Cost_Components!$A$2:$A$29,0)),"")</f>
        <v>1</v>
      </c>
      <c r="N708" s="29">
        <f>IFERROR(INDEX(Cost_Components!$P$2:$P$29,MATCH(E708,Cost_Components!$A$2:$A$29,0)),"")</f>
        <v>1154.0355216616899</v>
      </c>
      <c r="O708" s="23">
        <f t="shared" si="111"/>
        <v>3062851.7036985601</v>
      </c>
      <c r="P708" s="23">
        <f t="shared" si="112"/>
        <v>3059814.3623854201</v>
      </c>
      <c r="Q708" s="23">
        <f t="shared" si="113"/>
        <v>564981514.22134233</v>
      </c>
      <c r="R708" s="23">
        <f t="shared" si="114"/>
        <v>1000574920.1717387</v>
      </c>
      <c r="S708" s="23">
        <f t="shared" si="115"/>
        <v>435593405.95039642</v>
      </c>
      <c r="T708" s="16">
        <f>IFERROR(INDEX(Cost_Components!$R$2:$R$29,MATCH(E708,Cost_Components!$A$2:$A$29,0)),"")</f>
        <v>1</v>
      </c>
      <c r="U708" s="26">
        <f>IFERROR(INDEX(Cost_Components!$Q$2:$Q$29,MATCH(E708,Cost_Components!$A$2:$A$29,0)),"")</f>
        <v>2023</v>
      </c>
      <c r="V708" s="30">
        <f>1/(1+Calculation_Assumptions!$B$5)^(B708-Calculation_Assumptions!$B$2)</f>
        <v>0.888487047915689</v>
      </c>
      <c r="W708" s="23">
        <f t="shared" si="116"/>
        <v>501978757.6974563</v>
      </c>
      <c r="X708" s="23">
        <f t="shared" si="117"/>
        <v>888997857.0418644</v>
      </c>
      <c r="Y708" s="23">
        <f t="shared" si="118"/>
        <v>387019099.34440804</v>
      </c>
      <c r="Z708" s="17">
        <f>IFERROR(INDEX(Cost_Components!$T$2:$T$29,MATCH(E708,Cost_Components!$A$2:$A$29,0)),"")</f>
        <v>0.8</v>
      </c>
      <c r="AA708" s="26">
        <f>IFERROR(INDEX(Cost_Components!$U$2:$U$29,MATCH(E708,Cost_Components!$A$2:$A$29,0)),"")</f>
        <v>2025</v>
      </c>
      <c r="AB708" s="26">
        <f>IFERROR(INDEX(Cost_Components!$V$2:$V$29,MATCH(E708,Cost_Components!$A$2:$A$29,0)),"")</f>
        <v>2050</v>
      </c>
      <c r="AC708" s="26">
        <f>IFERROR(INDEX(Cost_Components!$M$2:$M$29,MATCH(E708,Cost_Components!$A$2:$A$29,0)),"")</f>
        <v>30</v>
      </c>
      <c r="AD708" s="26">
        <f>IFERROR(INDEX(Cost_Components!$N$2:$N$29,MATCH(E708,Cost_Components!$A$2:$A$29,0)),"")</f>
        <v>95</v>
      </c>
      <c r="AE708" s="16" t="str">
        <f>IFERROR(INDEX(Cost_Components!$O$2:$O$29,MATCH(E708,Cost_Components!$A$2:$A$29,0)),"")</f>
        <v>Both</v>
      </c>
      <c r="AF708" s="11">
        <v>15314258.518492799</v>
      </c>
      <c r="AG708" s="11">
        <v>15299071.811927101</v>
      </c>
      <c r="AH708" s="23">
        <f t="shared" si="119"/>
        <v>1</v>
      </c>
    </row>
    <row r="709" spans="1:34" hidden="1">
      <c r="A709" t="s">
        <v>268</v>
      </c>
      <c r="B709" s="20">
        <v>2030</v>
      </c>
      <c r="C709" t="s">
        <v>268</v>
      </c>
      <c r="D709" t="s">
        <v>272</v>
      </c>
      <c r="E709" s="22" t="s">
        <v>365</v>
      </c>
      <c r="F709" s="22" t="s">
        <v>366</v>
      </c>
      <c r="G709" s="22" t="s">
        <v>269</v>
      </c>
      <c r="H709" s="22" t="s">
        <v>237</v>
      </c>
      <c r="I709" s="22" t="s">
        <v>309</v>
      </c>
      <c r="J709" s="17">
        <f>IFERROR(INDEX(Cost_Components!$K$2:$K$29,MATCH(E709,Cost_Components!$A$2:$A$29,0)),"")</f>
        <v>0.2</v>
      </c>
      <c r="K709" s="17">
        <f t="shared" si="110"/>
        <v>0.30769230769230771</v>
      </c>
      <c r="L709" s="17">
        <f>IFERROR(INDEX(Cost_Components!$S$2:$S$29,MATCH(E709,Cost_Components!$A$2:$A$29,0)),"")</f>
        <v>0.16</v>
      </c>
      <c r="M709" s="28">
        <f>IFERROR(INDEX(Cost_Components!$L$2:$L$29,MATCH(E709,Cost_Components!$A$2:$A$29,0)),"")</f>
        <v>1</v>
      </c>
      <c r="N709" s="29">
        <f>IFERROR(INDEX(Cost_Components!$P$2:$P$29,MATCH(E709,Cost_Components!$A$2:$A$29,0)),"")</f>
        <v>1154.0355216616899</v>
      </c>
      <c r="O709" s="23">
        <f t="shared" si="111"/>
        <v>3076587.1343288403</v>
      </c>
      <c r="P709" s="23">
        <f t="shared" si="112"/>
        <v>3072418.0287043201</v>
      </c>
      <c r="Q709" s="23">
        <f t="shared" si="113"/>
        <v>567308726.80297136</v>
      </c>
      <c r="R709" s="23">
        <f t="shared" si="114"/>
        <v>1092458719.5393314</v>
      </c>
      <c r="S709" s="23">
        <f t="shared" si="115"/>
        <v>525149992.73636007</v>
      </c>
      <c r="T709" s="16">
        <f>IFERROR(INDEX(Cost_Components!$R$2:$R$29,MATCH(E709,Cost_Components!$A$2:$A$29,0)),"")</f>
        <v>1</v>
      </c>
      <c r="U709" s="26">
        <f>IFERROR(INDEX(Cost_Components!$Q$2:$Q$29,MATCH(E709,Cost_Components!$A$2:$A$29,0)),"")</f>
        <v>2023</v>
      </c>
      <c r="V709" s="30">
        <f>1/(1+Calculation_Assumptions!$B$5)^(B709-Calculation_Assumptions!$B$2)</f>
        <v>0.86260878438416411</v>
      </c>
      <c r="W709" s="23">
        <f t="shared" si="116"/>
        <v>489365491.198039</v>
      </c>
      <c r="X709" s="23">
        <f t="shared" si="117"/>
        <v>942364488.05170321</v>
      </c>
      <c r="Y709" s="23">
        <f t="shared" si="118"/>
        <v>452998996.85366416</v>
      </c>
      <c r="Z709" s="17">
        <f>IFERROR(INDEX(Cost_Components!$T$2:$T$29,MATCH(E709,Cost_Components!$A$2:$A$29,0)),"")</f>
        <v>0.8</v>
      </c>
      <c r="AA709" s="26">
        <f>IFERROR(INDEX(Cost_Components!$U$2:$U$29,MATCH(E709,Cost_Components!$A$2:$A$29,0)),"")</f>
        <v>2025</v>
      </c>
      <c r="AB709" s="26">
        <f>IFERROR(INDEX(Cost_Components!$V$2:$V$29,MATCH(E709,Cost_Components!$A$2:$A$29,0)),"")</f>
        <v>2050</v>
      </c>
      <c r="AC709" s="26">
        <f>IFERROR(INDEX(Cost_Components!$M$2:$M$29,MATCH(E709,Cost_Components!$A$2:$A$29,0)),"")</f>
        <v>30</v>
      </c>
      <c r="AD709" s="26">
        <f>IFERROR(INDEX(Cost_Components!$N$2:$N$29,MATCH(E709,Cost_Components!$A$2:$A$29,0)),"")</f>
        <v>95</v>
      </c>
      <c r="AE709" s="16" t="str">
        <f>IFERROR(INDEX(Cost_Components!$O$2:$O$29,MATCH(E709,Cost_Components!$A$2:$A$29,0)),"")</f>
        <v>Both</v>
      </c>
      <c r="AF709" s="11">
        <v>15382935.6716442</v>
      </c>
      <c r="AG709" s="11">
        <v>15362090.143521599</v>
      </c>
      <c r="AH709" s="23">
        <f t="shared" si="119"/>
        <v>1</v>
      </c>
    </row>
    <row r="710" spans="1:34" hidden="1">
      <c r="A710" t="s">
        <v>268</v>
      </c>
      <c r="B710" s="20">
        <v>2031</v>
      </c>
      <c r="C710" t="s">
        <v>268</v>
      </c>
      <c r="D710" t="s">
        <v>272</v>
      </c>
      <c r="E710" s="22" t="s">
        <v>365</v>
      </c>
      <c r="F710" s="22" t="s">
        <v>366</v>
      </c>
      <c r="G710" s="22" t="s">
        <v>269</v>
      </c>
      <c r="H710" s="22" t="s">
        <v>237</v>
      </c>
      <c r="I710" s="22" t="s">
        <v>309</v>
      </c>
      <c r="J710" s="17">
        <f>IFERROR(INDEX(Cost_Components!$K$2:$K$29,MATCH(E710,Cost_Components!$A$2:$A$29,0)),"")</f>
        <v>0.2</v>
      </c>
      <c r="K710" s="17">
        <f t="shared" si="110"/>
        <v>0.3323076923076923</v>
      </c>
      <c r="L710" s="17">
        <f>IFERROR(INDEX(Cost_Components!$S$2:$S$29,MATCH(E710,Cost_Components!$A$2:$A$29,0)),"")</f>
        <v>0.16</v>
      </c>
      <c r="M710" s="28">
        <f>IFERROR(INDEX(Cost_Components!$L$2:$L$29,MATCH(E710,Cost_Components!$A$2:$A$29,0)),"")</f>
        <v>1</v>
      </c>
      <c r="N710" s="29">
        <f>IFERROR(INDEX(Cost_Components!$P$2:$P$29,MATCH(E710,Cost_Components!$A$2:$A$29,0)),"")</f>
        <v>1154.0355216616899</v>
      </c>
      <c r="O710" s="23">
        <f t="shared" si="111"/>
        <v>3090420.0102799404</v>
      </c>
      <c r="P710" s="23">
        <f t="shared" si="112"/>
        <v>3084955.6930178003</v>
      </c>
      <c r="Q710" s="23">
        <f t="shared" si="113"/>
        <v>569623752.3991996</v>
      </c>
      <c r="R710" s="23">
        <f t="shared" si="114"/>
        <v>1185160254.2198484</v>
      </c>
      <c r="S710" s="23">
        <f t="shared" si="115"/>
        <v>615536501.82064879</v>
      </c>
      <c r="T710" s="16">
        <f>IFERROR(INDEX(Cost_Components!$R$2:$R$29,MATCH(E710,Cost_Components!$A$2:$A$29,0)),"")</f>
        <v>1</v>
      </c>
      <c r="U710" s="26">
        <f>IFERROR(INDEX(Cost_Components!$Q$2:$Q$29,MATCH(E710,Cost_Components!$A$2:$A$29,0)),"")</f>
        <v>2023</v>
      </c>
      <c r="V710" s="30">
        <f>1/(1+Calculation_Assumptions!$B$5)^(B710-Calculation_Assumptions!$B$2)</f>
        <v>0.83748425668365445</v>
      </c>
      <c r="W710" s="23">
        <f t="shared" si="116"/>
        <v>477050924.86739773</v>
      </c>
      <c r="X710" s="23">
        <f t="shared" si="117"/>
        <v>992553054.55632067</v>
      </c>
      <c r="Y710" s="23">
        <f t="shared" si="118"/>
        <v>515502129.68892294</v>
      </c>
      <c r="Z710" s="17">
        <f>IFERROR(INDEX(Cost_Components!$T$2:$T$29,MATCH(E710,Cost_Components!$A$2:$A$29,0)),"")</f>
        <v>0.8</v>
      </c>
      <c r="AA710" s="26">
        <f>IFERROR(INDEX(Cost_Components!$U$2:$U$29,MATCH(E710,Cost_Components!$A$2:$A$29,0)),"")</f>
        <v>2025</v>
      </c>
      <c r="AB710" s="26">
        <f>IFERROR(INDEX(Cost_Components!$V$2:$V$29,MATCH(E710,Cost_Components!$A$2:$A$29,0)),"")</f>
        <v>2050</v>
      </c>
      <c r="AC710" s="26">
        <f>IFERROR(INDEX(Cost_Components!$M$2:$M$29,MATCH(E710,Cost_Components!$A$2:$A$29,0)),"")</f>
        <v>30</v>
      </c>
      <c r="AD710" s="26">
        <f>IFERROR(INDEX(Cost_Components!$N$2:$N$29,MATCH(E710,Cost_Components!$A$2:$A$29,0)),"")</f>
        <v>95</v>
      </c>
      <c r="AE710" s="16" t="str">
        <f>IFERROR(INDEX(Cost_Components!$O$2:$O$29,MATCH(E710,Cost_Components!$A$2:$A$29,0)),"")</f>
        <v>Both</v>
      </c>
      <c r="AF710" s="11">
        <v>15452100.0513997</v>
      </c>
      <c r="AG710" s="11">
        <v>15424778.465089001</v>
      </c>
      <c r="AH710" s="23">
        <f t="shared" si="119"/>
        <v>1</v>
      </c>
    </row>
    <row r="711" spans="1:34" hidden="1">
      <c r="A711" t="s">
        <v>268</v>
      </c>
      <c r="B711" s="20">
        <v>2032</v>
      </c>
      <c r="C711" t="s">
        <v>268</v>
      </c>
      <c r="D711" t="s">
        <v>272</v>
      </c>
      <c r="E711" s="22" t="s">
        <v>365</v>
      </c>
      <c r="F711" s="22" t="s">
        <v>366</v>
      </c>
      <c r="G711" s="22" t="s">
        <v>269</v>
      </c>
      <c r="H711" s="22" t="s">
        <v>237</v>
      </c>
      <c r="I711" s="22" t="s">
        <v>309</v>
      </c>
      <c r="J711" s="17">
        <f>IFERROR(INDEX(Cost_Components!$K$2:$K$29,MATCH(E711,Cost_Components!$A$2:$A$29,0)),"")</f>
        <v>0.2</v>
      </c>
      <c r="K711" s="17">
        <f t="shared" si="110"/>
        <v>0.35692307692307695</v>
      </c>
      <c r="L711" s="17">
        <f>IFERROR(INDEX(Cost_Components!$S$2:$S$29,MATCH(E711,Cost_Components!$A$2:$A$29,0)),"")</f>
        <v>0.16</v>
      </c>
      <c r="M711" s="28">
        <f>IFERROR(INDEX(Cost_Components!$L$2:$L$29,MATCH(E711,Cost_Components!$A$2:$A$29,0)),"")</f>
        <v>1</v>
      </c>
      <c r="N711" s="29">
        <f>IFERROR(INDEX(Cost_Components!$P$2:$P$29,MATCH(E711,Cost_Components!$A$2:$A$29,0)),"")</f>
        <v>1154.0355216616899</v>
      </c>
      <c r="O711" s="23">
        <f t="shared" si="111"/>
        <v>3103996.5105340802</v>
      </c>
      <c r="P711" s="23">
        <f t="shared" si="112"/>
        <v>3097074.81171754</v>
      </c>
      <c r="Q711" s="23">
        <f t="shared" si="113"/>
        <v>571861495.35451698</v>
      </c>
      <c r="R711" s="23">
        <f t="shared" si="114"/>
        <v>1278542089.056463</v>
      </c>
      <c r="S711" s="23">
        <f t="shared" si="115"/>
        <v>706680593.70194602</v>
      </c>
      <c r="T711" s="16">
        <f>IFERROR(INDEX(Cost_Components!$R$2:$R$29,MATCH(E711,Cost_Components!$A$2:$A$29,0)),"")</f>
        <v>1</v>
      </c>
      <c r="U711" s="26">
        <f>IFERROR(INDEX(Cost_Components!$Q$2:$Q$29,MATCH(E711,Cost_Components!$A$2:$A$29,0)),"")</f>
        <v>2023</v>
      </c>
      <c r="V711" s="30">
        <f>1/(1+Calculation_Assumptions!$B$5)^(B711-Calculation_Assumptions!$B$2)</f>
        <v>0.81309151134335378</v>
      </c>
      <c r="W711" s="23">
        <f t="shared" si="116"/>
        <v>464975727.53687447</v>
      </c>
      <c r="X711" s="23">
        <f t="shared" si="117"/>
        <v>1039571719.5070083</v>
      </c>
      <c r="Y711" s="23">
        <f t="shared" si="118"/>
        <v>574595991.97013378</v>
      </c>
      <c r="Z711" s="17">
        <f>IFERROR(INDEX(Cost_Components!$T$2:$T$29,MATCH(E711,Cost_Components!$A$2:$A$29,0)),"")</f>
        <v>0.8</v>
      </c>
      <c r="AA711" s="26">
        <f>IFERROR(INDEX(Cost_Components!$U$2:$U$29,MATCH(E711,Cost_Components!$A$2:$A$29,0)),"")</f>
        <v>2025</v>
      </c>
      <c r="AB711" s="26">
        <f>IFERROR(INDEX(Cost_Components!$V$2:$V$29,MATCH(E711,Cost_Components!$A$2:$A$29,0)),"")</f>
        <v>2050</v>
      </c>
      <c r="AC711" s="26">
        <f>IFERROR(INDEX(Cost_Components!$M$2:$M$29,MATCH(E711,Cost_Components!$A$2:$A$29,0)),"")</f>
        <v>30</v>
      </c>
      <c r="AD711" s="26">
        <f>IFERROR(INDEX(Cost_Components!$N$2:$N$29,MATCH(E711,Cost_Components!$A$2:$A$29,0)),"")</f>
        <v>95</v>
      </c>
      <c r="AE711" s="16" t="str">
        <f>IFERROR(INDEX(Cost_Components!$O$2:$O$29,MATCH(E711,Cost_Components!$A$2:$A$29,0)),"")</f>
        <v>Both</v>
      </c>
      <c r="AF711" s="11">
        <v>15519982.552670401</v>
      </c>
      <c r="AG711" s="11">
        <v>15485374.0585877</v>
      </c>
      <c r="AH711" s="23">
        <f t="shared" si="119"/>
        <v>1</v>
      </c>
    </row>
    <row r="712" spans="1:34" hidden="1">
      <c r="A712" t="s">
        <v>268</v>
      </c>
      <c r="B712" s="20">
        <v>2033</v>
      </c>
      <c r="C712" t="s">
        <v>268</v>
      </c>
      <c r="D712" t="s">
        <v>272</v>
      </c>
      <c r="E712" s="22" t="s">
        <v>365</v>
      </c>
      <c r="F712" s="22" t="s">
        <v>366</v>
      </c>
      <c r="G712" s="22" t="s">
        <v>269</v>
      </c>
      <c r="H712" s="22" t="s">
        <v>237</v>
      </c>
      <c r="I712" s="22" t="s">
        <v>309</v>
      </c>
      <c r="J712" s="17">
        <f>IFERROR(INDEX(Cost_Components!$K$2:$K$29,MATCH(E712,Cost_Components!$A$2:$A$29,0)),"")</f>
        <v>0.2</v>
      </c>
      <c r="K712" s="17">
        <f t="shared" si="110"/>
        <v>0.38153846153846155</v>
      </c>
      <c r="L712" s="17">
        <f>IFERROR(INDEX(Cost_Components!$S$2:$S$29,MATCH(E712,Cost_Components!$A$2:$A$29,0)),"")</f>
        <v>0.16</v>
      </c>
      <c r="M712" s="28">
        <f>IFERROR(INDEX(Cost_Components!$L$2:$L$29,MATCH(E712,Cost_Components!$A$2:$A$29,0)),"")</f>
        <v>1</v>
      </c>
      <c r="N712" s="29">
        <f>IFERROR(INDEX(Cost_Components!$P$2:$P$29,MATCH(E712,Cost_Components!$A$2:$A$29,0)),"")</f>
        <v>1154.0355216616899</v>
      </c>
      <c r="O712" s="23">
        <f t="shared" si="111"/>
        <v>3116878.48343714</v>
      </c>
      <c r="P712" s="23">
        <f t="shared" si="112"/>
        <v>3108338.3979976801</v>
      </c>
      <c r="Q712" s="23">
        <f t="shared" si="113"/>
        <v>573941267.94149029</v>
      </c>
      <c r="R712" s="23">
        <f t="shared" si="114"/>
        <v>1372389453.3449082</v>
      </c>
      <c r="S712" s="23">
        <f t="shared" si="115"/>
        <v>798448185.40341794</v>
      </c>
      <c r="T712" s="16">
        <f>IFERROR(INDEX(Cost_Components!$R$2:$R$29,MATCH(E712,Cost_Components!$A$2:$A$29,0)),"")</f>
        <v>1</v>
      </c>
      <c r="U712" s="26">
        <f>IFERROR(INDEX(Cost_Components!$Q$2:$Q$29,MATCH(E712,Cost_Components!$A$2:$A$29,0)),"")</f>
        <v>2023</v>
      </c>
      <c r="V712" s="30">
        <f>1/(1+Calculation_Assumptions!$B$5)^(B712-Calculation_Assumptions!$B$2)</f>
        <v>0.78940923431393573</v>
      </c>
      <c r="W712" s="23">
        <f t="shared" si="116"/>
        <v>453074536.86686128</v>
      </c>
      <c r="X712" s="23">
        <f t="shared" si="117"/>
        <v>1083376907.5455248</v>
      </c>
      <c r="Y712" s="23">
        <f t="shared" si="118"/>
        <v>630302370.67866349</v>
      </c>
      <c r="Z712" s="17">
        <f>IFERROR(INDEX(Cost_Components!$T$2:$T$29,MATCH(E712,Cost_Components!$A$2:$A$29,0)),"")</f>
        <v>0.8</v>
      </c>
      <c r="AA712" s="26">
        <f>IFERROR(INDEX(Cost_Components!$U$2:$U$29,MATCH(E712,Cost_Components!$A$2:$A$29,0)),"")</f>
        <v>2025</v>
      </c>
      <c r="AB712" s="26">
        <f>IFERROR(INDEX(Cost_Components!$V$2:$V$29,MATCH(E712,Cost_Components!$A$2:$A$29,0)),"")</f>
        <v>2050</v>
      </c>
      <c r="AC712" s="26">
        <f>IFERROR(INDEX(Cost_Components!$M$2:$M$29,MATCH(E712,Cost_Components!$A$2:$A$29,0)),"")</f>
        <v>30</v>
      </c>
      <c r="AD712" s="26">
        <f>IFERROR(INDEX(Cost_Components!$N$2:$N$29,MATCH(E712,Cost_Components!$A$2:$A$29,0)),"")</f>
        <v>95</v>
      </c>
      <c r="AE712" s="16" t="str">
        <f>IFERROR(INDEX(Cost_Components!$O$2:$O$29,MATCH(E712,Cost_Components!$A$2:$A$29,0)),"")</f>
        <v>Both</v>
      </c>
      <c r="AF712" s="11">
        <v>15584392.4171857</v>
      </c>
      <c r="AG712" s="11">
        <v>15541691.9899884</v>
      </c>
      <c r="AH712" s="23">
        <f t="shared" si="119"/>
        <v>1</v>
      </c>
    </row>
    <row r="713" spans="1:34" hidden="1">
      <c r="A713" t="s">
        <v>268</v>
      </c>
      <c r="B713" s="20">
        <v>2034</v>
      </c>
      <c r="C713" t="s">
        <v>268</v>
      </c>
      <c r="D713" t="s">
        <v>272</v>
      </c>
      <c r="E713" s="22" t="s">
        <v>365</v>
      </c>
      <c r="F713" s="22" t="s">
        <v>366</v>
      </c>
      <c r="G713" s="22" t="s">
        <v>269</v>
      </c>
      <c r="H713" s="22" t="s">
        <v>237</v>
      </c>
      <c r="I713" s="22" t="s">
        <v>309</v>
      </c>
      <c r="J713" s="17">
        <f>IFERROR(INDEX(Cost_Components!$K$2:$K$29,MATCH(E713,Cost_Components!$A$2:$A$29,0)),"")</f>
        <v>0.2</v>
      </c>
      <c r="K713" s="17">
        <f t="shared" si="110"/>
        <v>0.4061538461538462</v>
      </c>
      <c r="L713" s="17">
        <f>IFERROR(INDEX(Cost_Components!$S$2:$S$29,MATCH(E713,Cost_Components!$A$2:$A$29,0)),"")</f>
        <v>0.16</v>
      </c>
      <c r="M713" s="28">
        <f>IFERROR(INDEX(Cost_Components!$L$2:$L$29,MATCH(E713,Cost_Components!$A$2:$A$29,0)),"")</f>
        <v>1</v>
      </c>
      <c r="N713" s="29">
        <f>IFERROR(INDEX(Cost_Components!$P$2:$P$29,MATCH(E713,Cost_Components!$A$2:$A$29,0)),"")</f>
        <v>1154.0355216616899</v>
      </c>
      <c r="O713" s="23">
        <f t="shared" si="111"/>
        <v>3128900.1993595203</v>
      </c>
      <c r="P713" s="23">
        <f t="shared" si="112"/>
        <v>3118581.3836421003</v>
      </c>
      <c r="Q713" s="23">
        <f t="shared" si="113"/>
        <v>575832591.02653539</v>
      </c>
      <c r="R713" s="23">
        <f t="shared" si="114"/>
        <v>1466565478.5876012</v>
      </c>
      <c r="S713" s="23">
        <f t="shared" si="115"/>
        <v>890732887.56106579</v>
      </c>
      <c r="T713" s="16">
        <f>IFERROR(INDEX(Cost_Components!$R$2:$R$29,MATCH(E713,Cost_Components!$A$2:$A$29,0)),"")</f>
        <v>1</v>
      </c>
      <c r="U713" s="26">
        <f>IFERROR(INDEX(Cost_Components!$Q$2:$Q$29,MATCH(E713,Cost_Components!$A$2:$A$29,0)),"")</f>
        <v>2023</v>
      </c>
      <c r="V713" s="30">
        <f>1/(1+Calculation_Assumptions!$B$5)^(B713-Calculation_Assumptions!$B$2)</f>
        <v>0.76641673234362695</v>
      </c>
      <c r="W713" s="23">
        <f t="shared" si="116"/>
        <v>441327732.79152137</v>
      </c>
      <c r="X713" s="23">
        <f t="shared" si="117"/>
        <v>1124000321.8670766</v>
      </c>
      <c r="Y713" s="23">
        <f t="shared" si="118"/>
        <v>682672589.07555532</v>
      </c>
      <c r="Z713" s="17">
        <f>IFERROR(INDEX(Cost_Components!$T$2:$T$29,MATCH(E713,Cost_Components!$A$2:$A$29,0)),"")</f>
        <v>0.8</v>
      </c>
      <c r="AA713" s="26">
        <f>IFERROR(INDEX(Cost_Components!$U$2:$U$29,MATCH(E713,Cost_Components!$A$2:$A$29,0)),"")</f>
        <v>2025</v>
      </c>
      <c r="AB713" s="26">
        <f>IFERROR(INDEX(Cost_Components!$V$2:$V$29,MATCH(E713,Cost_Components!$A$2:$A$29,0)),"")</f>
        <v>2050</v>
      </c>
      <c r="AC713" s="26">
        <f>IFERROR(INDEX(Cost_Components!$M$2:$M$29,MATCH(E713,Cost_Components!$A$2:$A$29,0)),"")</f>
        <v>30</v>
      </c>
      <c r="AD713" s="26">
        <f>IFERROR(INDEX(Cost_Components!$N$2:$N$29,MATCH(E713,Cost_Components!$A$2:$A$29,0)),"")</f>
        <v>95</v>
      </c>
      <c r="AE713" s="16" t="str">
        <f>IFERROR(INDEX(Cost_Components!$O$2:$O$29,MATCH(E713,Cost_Components!$A$2:$A$29,0)),"")</f>
        <v>Both</v>
      </c>
      <c r="AF713" s="11">
        <v>15644500.996797601</v>
      </c>
      <c r="AG713" s="11">
        <v>15592906.918210501</v>
      </c>
      <c r="AH713" s="23">
        <f t="shared" si="119"/>
        <v>1</v>
      </c>
    </row>
    <row r="714" spans="1:34" hidden="1">
      <c r="A714" t="s">
        <v>268</v>
      </c>
      <c r="B714" s="20">
        <v>2035</v>
      </c>
      <c r="C714" t="s">
        <v>268</v>
      </c>
      <c r="D714" t="s">
        <v>272</v>
      </c>
      <c r="E714" s="22" t="s">
        <v>365</v>
      </c>
      <c r="F714" s="22" t="s">
        <v>366</v>
      </c>
      <c r="G714" s="22" t="s">
        <v>269</v>
      </c>
      <c r="H714" s="22" t="s">
        <v>237</v>
      </c>
      <c r="I714" s="22" t="s">
        <v>309</v>
      </c>
      <c r="J714" s="17">
        <f>IFERROR(INDEX(Cost_Components!$K$2:$K$29,MATCH(E714,Cost_Components!$A$2:$A$29,0)),"")</f>
        <v>0.2</v>
      </c>
      <c r="K714" s="17">
        <f t="shared" si="110"/>
        <v>0.43076923076923079</v>
      </c>
      <c r="L714" s="17">
        <f>IFERROR(INDEX(Cost_Components!$S$2:$S$29,MATCH(E714,Cost_Components!$A$2:$A$29,0)),"")</f>
        <v>0.16</v>
      </c>
      <c r="M714" s="28">
        <f>IFERROR(INDEX(Cost_Components!$L$2:$L$29,MATCH(E714,Cost_Components!$A$2:$A$29,0)),"")</f>
        <v>1</v>
      </c>
      <c r="N714" s="29">
        <f>IFERROR(INDEX(Cost_Components!$P$2:$P$29,MATCH(E714,Cost_Components!$A$2:$A$29,0)),"")</f>
        <v>1154.0355216616899</v>
      </c>
      <c r="O714" s="23">
        <f t="shared" si="111"/>
        <v>3140473.5636970201</v>
      </c>
      <c r="P714" s="23">
        <f t="shared" si="112"/>
        <v>3128216.0731664002</v>
      </c>
      <c r="Q714" s="23">
        <f t="shared" si="113"/>
        <v>577611594.85873115</v>
      </c>
      <c r="R714" s="23">
        <f t="shared" si="114"/>
        <v>1561201620.3951297</v>
      </c>
      <c r="S714" s="23">
        <f t="shared" si="115"/>
        <v>983590025.53639853</v>
      </c>
      <c r="T714" s="16">
        <f>IFERROR(INDEX(Cost_Components!$R$2:$R$29,MATCH(E714,Cost_Components!$A$2:$A$29,0)),"")</f>
        <v>1</v>
      </c>
      <c r="U714" s="26">
        <f>IFERROR(INDEX(Cost_Components!$Q$2:$Q$29,MATCH(E714,Cost_Components!$A$2:$A$29,0)),"")</f>
        <v>2023</v>
      </c>
      <c r="V714" s="30">
        <f>1/(1+Calculation_Assumptions!$B$5)^(B714-Calculation_Assumptions!$B$2)</f>
        <v>0.74409391489672516</v>
      </c>
      <c r="W714" s="23">
        <f t="shared" si="116"/>
        <v>429797272.9081744</v>
      </c>
      <c r="X714" s="23">
        <f t="shared" si="117"/>
        <v>1161680625.6629231</v>
      </c>
      <c r="Y714" s="23">
        <f t="shared" si="118"/>
        <v>731883352.7547487</v>
      </c>
      <c r="Z714" s="17">
        <f>IFERROR(INDEX(Cost_Components!$T$2:$T$29,MATCH(E714,Cost_Components!$A$2:$A$29,0)),"")</f>
        <v>0.8</v>
      </c>
      <c r="AA714" s="26">
        <f>IFERROR(INDEX(Cost_Components!$U$2:$U$29,MATCH(E714,Cost_Components!$A$2:$A$29,0)),"")</f>
        <v>2025</v>
      </c>
      <c r="AB714" s="26">
        <f>IFERROR(INDEX(Cost_Components!$V$2:$V$29,MATCH(E714,Cost_Components!$A$2:$A$29,0)),"")</f>
        <v>2050</v>
      </c>
      <c r="AC714" s="26">
        <f>IFERROR(INDEX(Cost_Components!$M$2:$M$29,MATCH(E714,Cost_Components!$A$2:$A$29,0)),"")</f>
        <v>30</v>
      </c>
      <c r="AD714" s="26">
        <f>IFERROR(INDEX(Cost_Components!$N$2:$N$29,MATCH(E714,Cost_Components!$A$2:$A$29,0)),"")</f>
        <v>95</v>
      </c>
      <c r="AE714" s="16" t="str">
        <f>IFERROR(INDEX(Cost_Components!$O$2:$O$29,MATCH(E714,Cost_Components!$A$2:$A$29,0)),"")</f>
        <v>Both</v>
      </c>
      <c r="AF714" s="11">
        <v>15702367.8184851</v>
      </c>
      <c r="AG714" s="11">
        <v>15641080.365831999</v>
      </c>
      <c r="AH714" s="23">
        <f t="shared" si="119"/>
        <v>1</v>
      </c>
    </row>
    <row r="715" spans="1:34" hidden="1">
      <c r="A715" t="s">
        <v>268</v>
      </c>
      <c r="B715" s="20">
        <v>2036</v>
      </c>
      <c r="C715" t="s">
        <v>268</v>
      </c>
      <c r="D715" t="s">
        <v>272</v>
      </c>
      <c r="E715" s="22" t="s">
        <v>365</v>
      </c>
      <c r="F715" s="22" t="s">
        <v>366</v>
      </c>
      <c r="G715" s="22" t="s">
        <v>269</v>
      </c>
      <c r="H715" s="22" t="s">
        <v>237</v>
      </c>
      <c r="I715" s="22" t="s">
        <v>309</v>
      </c>
      <c r="J715" s="17">
        <f>IFERROR(INDEX(Cost_Components!$K$2:$K$29,MATCH(E715,Cost_Components!$A$2:$A$29,0)),"")</f>
        <v>0.2</v>
      </c>
      <c r="K715" s="17">
        <f t="shared" si="110"/>
        <v>0.45538461538461539</v>
      </c>
      <c r="L715" s="17">
        <f>IFERROR(INDEX(Cost_Components!$S$2:$S$29,MATCH(E715,Cost_Components!$A$2:$A$29,0)),"")</f>
        <v>0.16</v>
      </c>
      <c r="M715" s="28">
        <f>IFERROR(INDEX(Cost_Components!$L$2:$L$29,MATCH(E715,Cost_Components!$A$2:$A$29,0)),"")</f>
        <v>1</v>
      </c>
      <c r="N715" s="29">
        <f>IFERROR(INDEX(Cost_Components!$P$2:$P$29,MATCH(E715,Cost_Components!$A$2:$A$29,0)),"")</f>
        <v>1154.0355216616899</v>
      </c>
      <c r="O715" s="23">
        <f t="shared" si="111"/>
        <v>3152432.0735855401</v>
      </c>
      <c r="P715" s="23">
        <f t="shared" si="112"/>
        <v>3138075.9564842805</v>
      </c>
      <c r="Q715" s="23">
        <f t="shared" si="113"/>
        <v>579432179.75285494</v>
      </c>
      <c r="R715" s="23">
        <f t="shared" si="114"/>
        <v>1656697697.5274251</v>
      </c>
      <c r="S715" s="23">
        <f t="shared" si="115"/>
        <v>1077265517.77457</v>
      </c>
      <c r="T715" s="16">
        <f>IFERROR(INDEX(Cost_Components!$R$2:$R$29,MATCH(E715,Cost_Components!$A$2:$A$29,0)),"")</f>
        <v>1</v>
      </c>
      <c r="U715" s="26">
        <f>IFERROR(INDEX(Cost_Components!$Q$2:$Q$29,MATCH(E715,Cost_Components!$A$2:$A$29,0)),"")</f>
        <v>2023</v>
      </c>
      <c r="V715" s="30">
        <f>1/(1+Calculation_Assumptions!$B$5)^(B715-Calculation_Assumptions!$B$2)</f>
        <v>0.72242127659876232</v>
      </c>
      <c r="W715" s="23">
        <f t="shared" si="116"/>
        <v>418594134.999461</v>
      </c>
      <c r="X715" s="23">
        <f t="shared" si="117"/>
        <v>1196833665.5859926</v>
      </c>
      <c r="Y715" s="23">
        <f t="shared" si="118"/>
        <v>778239530.58653152</v>
      </c>
      <c r="Z715" s="17">
        <f>IFERROR(INDEX(Cost_Components!$T$2:$T$29,MATCH(E715,Cost_Components!$A$2:$A$29,0)),"")</f>
        <v>0.8</v>
      </c>
      <c r="AA715" s="26">
        <f>IFERROR(INDEX(Cost_Components!$U$2:$U$29,MATCH(E715,Cost_Components!$A$2:$A$29,0)),"")</f>
        <v>2025</v>
      </c>
      <c r="AB715" s="26">
        <f>IFERROR(INDEX(Cost_Components!$V$2:$V$29,MATCH(E715,Cost_Components!$A$2:$A$29,0)),"")</f>
        <v>2050</v>
      </c>
      <c r="AC715" s="26">
        <f>IFERROR(INDEX(Cost_Components!$M$2:$M$29,MATCH(E715,Cost_Components!$A$2:$A$29,0)),"")</f>
        <v>30</v>
      </c>
      <c r="AD715" s="26">
        <f>IFERROR(INDEX(Cost_Components!$N$2:$N$29,MATCH(E715,Cost_Components!$A$2:$A$29,0)),"")</f>
        <v>95</v>
      </c>
      <c r="AE715" s="16" t="str">
        <f>IFERROR(INDEX(Cost_Components!$O$2:$O$29,MATCH(E715,Cost_Components!$A$2:$A$29,0)),"")</f>
        <v>Both</v>
      </c>
      <c r="AF715" s="11">
        <v>15762160.3679277</v>
      </c>
      <c r="AG715" s="11">
        <v>15690379.782421401</v>
      </c>
      <c r="AH715" s="23">
        <f t="shared" si="119"/>
        <v>1</v>
      </c>
    </row>
    <row r="716" spans="1:34" hidden="1">
      <c r="A716" t="s">
        <v>268</v>
      </c>
      <c r="B716" s="20">
        <v>2037</v>
      </c>
      <c r="C716" t="s">
        <v>268</v>
      </c>
      <c r="D716" t="s">
        <v>272</v>
      </c>
      <c r="E716" s="22" t="s">
        <v>365</v>
      </c>
      <c r="F716" s="22" t="s">
        <v>366</v>
      </c>
      <c r="G716" s="22" t="s">
        <v>269</v>
      </c>
      <c r="H716" s="22" t="s">
        <v>237</v>
      </c>
      <c r="I716" s="22" t="s">
        <v>309</v>
      </c>
      <c r="J716" s="17">
        <f>IFERROR(INDEX(Cost_Components!$K$2:$K$29,MATCH(E716,Cost_Components!$A$2:$A$29,0)),"")</f>
        <v>0.2</v>
      </c>
      <c r="K716" s="17">
        <f t="shared" si="110"/>
        <v>0.48</v>
      </c>
      <c r="L716" s="17">
        <f>IFERROR(INDEX(Cost_Components!$S$2:$S$29,MATCH(E716,Cost_Components!$A$2:$A$29,0)),"")</f>
        <v>0.16</v>
      </c>
      <c r="M716" s="28">
        <f>IFERROR(INDEX(Cost_Components!$L$2:$L$29,MATCH(E716,Cost_Components!$A$2:$A$29,0)),"")</f>
        <v>1</v>
      </c>
      <c r="N716" s="29">
        <f>IFERROR(INDEX(Cost_Components!$P$2:$P$29,MATCH(E716,Cost_Components!$A$2:$A$29,0)),"")</f>
        <v>1154.0355216616899</v>
      </c>
      <c r="O716" s="23">
        <f t="shared" si="111"/>
        <v>3164602.2902827598</v>
      </c>
      <c r="P716" s="23">
        <f t="shared" si="112"/>
        <v>3147989.7481006403</v>
      </c>
      <c r="Q716" s="23">
        <f t="shared" si="113"/>
        <v>581262718.5815959</v>
      </c>
      <c r="R716" s="23">
        <f t="shared" si="114"/>
        <v>1752990458.3607569</v>
      </c>
      <c r="S716" s="23">
        <f t="shared" si="115"/>
        <v>1171727739.779161</v>
      </c>
      <c r="T716" s="16">
        <f>IFERROR(INDEX(Cost_Components!$R$2:$R$29,MATCH(E716,Cost_Components!$A$2:$A$29,0)),"")</f>
        <v>1</v>
      </c>
      <c r="U716" s="26">
        <f>IFERROR(INDEX(Cost_Components!$Q$2:$Q$29,MATCH(E716,Cost_Components!$A$2:$A$29,0)),"")</f>
        <v>2023</v>
      </c>
      <c r="V716" s="30">
        <f>1/(1+Calculation_Assumptions!$B$5)^(B716-Calculation_Assumptions!$B$2)</f>
        <v>0.70137988019297326</v>
      </c>
      <c r="W716" s="23">
        <f t="shared" si="116"/>
        <v>407685975.91940165</v>
      </c>
      <c r="X716" s="23">
        <f t="shared" si="117"/>
        <v>1229512237.6644928</v>
      </c>
      <c r="Y716" s="23">
        <f t="shared" si="118"/>
        <v>821826261.74509132</v>
      </c>
      <c r="Z716" s="17">
        <f>IFERROR(INDEX(Cost_Components!$T$2:$T$29,MATCH(E716,Cost_Components!$A$2:$A$29,0)),"")</f>
        <v>0.8</v>
      </c>
      <c r="AA716" s="26">
        <f>IFERROR(INDEX(Cost_Components!$U$2:$U$29,MATCH(E716,Cost_Components!$A$2:$A$29,0)),"")</f>
        <v>2025</v>
      </c>
      <c r="AB716" s="26">
        <f>IFERROR(INDEX(Cost_Components!$V$2:$V$29,MATCH(E716,Cost_Components!$A$2:$A$29,0)),"")</f>
        <v>2050</v>
      </c>
      <c r="AC716" s="26">
        <f>IFERROR(INDEX(Cost_Components!$M$2:$M$29,MATCH(E716,Cost_Components!$A$2:$A$29,0)),"")</f>
        <v>30</v>
      </c>
      <c r="AD716" s="26">
        <f>IFERROR(INDEX(Cost_Components!$N$2:$N$29,MATCH(E716,Cost_Components!$A$2:$A$29,0)),"")</f>
        <v>95</v>
      </c>
      <c r="AE716" s="16" t="str">
        <f>IFERROR(INDEX(Cost_Components!$O$2:$O$29,MATCH(E716,Cost_Components!$A$2:$A$29,0)),"")</f>
        <v>Both</v>
      </c>
      <c r="AF716" s="11">
        <v>15823011.451413799</v>
      </c>
      <c r="AG716" s="11">
        <v>15739948.740503199</v>
      </c>
      <c r="AH716" s="23">
        <f t="shared" si="119"/>
        <v>1</v>
      </c>
    </row>
    <row r="717" spans="1:34" hidden="1">
      <c r="A717" t="s">
        <v>268</v>
      </c>
      <c r="B717" s="20">
        <v>2038</v>
      </c>
      <c r="C717" t="s">
        <v>268</v>
      </c>
      <c r="D717" t="s">
        <v>272</v>
      </c>
      <c r="E717" s="22" t="s">
        <v>365</v>
      </c>
      <c r="F717" s="22" t="s">
        <v>366</v>
      </c>
      <c r="G717" s="22" t="s">
        <v>269</v>
      </c>
      <c r="H717" s="22" t="s">
        <v>237</v>
      </c>
      <c r="I717" s="22" t="s">
        <v>309</v>
      </c>
      <c r="J717" s="17">
        <f>IFERROR(INDEX(Cost_Components!$K$2:$K$29,MATCH(E717,Cost_Components!$A$2:$A$29,0)),"")</f>
        <v>0.2</v>
      </c>
      <c r="K717" s="17">
        <f t="shared" si="110"/>
        <v>0.50461538461538458</v>
      </c>
      <c r="L717" s="17">
        <f>IFERROR(INDEX(Cost_Components!$S$2:$S$29,MATCH(E717,Cost_Components!$A$2:$A$29,0)),"")</f>
        <v>0.16</v>
      </c>
      <c r="M717" s="28">
        <f>IFERROR(INDEX(Cost_Components!$L$2:$L$29,MATCH(E717,Cost_Components!$A$2:$A$29,0)),"")</f>
        <v>1</v>
      </c>
      <c r="N717" s="29">
        <f>IFERROR(INDEX(Cost_Components!$P$2:$P$29,MATCH(E717,Cost_Components!$A$2:$A$29,0)),"")</f>
        <v>1154.0355216616899</v>
      </c>
      <c r="O717" s="23">
        <f t="shared" si="111"/>
        <v>3176761.2174298204</v>
      </c>
      <c r="P717" s="23">
        <f t="shared" si="112"/>
        <v>3157737.5005713403</v>
      </c>
      <c r="Q717" s="23">
        <f t="shared" si="113"/>
        <v>583062598.99880445</v>
      </c>
      <c r="R717" s="23">
        <f t="shared" si="114"/>
        <v>1849968084.1698604</v>
      </c>
      <c r="S717" s="23">
        <f t="shared" si="115"/>
        <v>1266905485.1710558</v>
      </c>
      <c r="T717" s="16">
        <f>IFERROR(INDEX(Cost_Components!$R$2:$R$29,MATCH(E717,Cost_Components!$A$2:$A$29,0)),"")</f>
        <v>1</v>
      </c>
      <c r="U717" s="26">
        <f>IFERROR(INDEX(Cost_Components!$Q$2:$Q$29,MATCH(E717,Cost_Components!$A$2:$A$29,0)),"")</f>
        <v>2023</v>
      </c>
      <c r="V717" s="30">
        <f>1/(1+Calculation_Assumptions!$B$5)^(B717-Calculation_Assumptions!$B$2)</f>
        <v>0.68095133999317792</v>
      </c>
      <c r="W717" s="23">
        <f t="shared" si="116"/>
        <v>397037258.08814085</v>
      </c>
      <c r="X717" s="23">
        <f t="shared" si="117"/>
        <v>1259738245.8600786</v>
      </c>
      <c r="Y717" s="23">
        <f t="shared" si="118"/>
        <v>862700987.77193761</v>
      </c>
      <c r="Z717" s="17">
        <f>IFERROR(INDEX(Cost_Components!$T$2:$T$29,MATCH(E717,Cost_Components!$A$2:$A$29,0)),"")</f>
        <v>0.8</v>
      </c>
      <c r="AA717" s="26">
        <f>IFERROR(INDEX(Cost_Components!$U$2:$U$29,MATCH(E717,Cost_Components!$A$2:$A$29,0)),"")</f>
        <v>2025</v>
      </c>
      <c r="AB717" s="26">
        <f>IFERROR(INDEX(Cost_Components!$V$2:$V$29,MATCH(E717,Cost_Components!$A$2:$A$29,0)),"")</f>
        <v>2050</v>
      </c>
      <c r="AC717" s="26">
        <f>IFERROR(INDEX(Cost_Components!$M$2:$M$29,MATCH(E717,Cost_Components!$A$2:$A$29,0)),"")</f>
        <v>30</v>
      </c>
      <c r="AD717" s="26">
        <f>IFERROR(INDEX(Cost_Components!$N$2:$N$29,MATCH(E717,Cost_Components!$A$2:$A$29,0)),"")</f>
        <v>95</v>
      </c>
      <c r="AE717" s="16" t="str">
        <f>IFERROR(INDEX(Cost_Components!$O$2:$O$29,MATCH(E717,Cost_Components!$A$2:$A$29,0)),"")</f>
        <v>Both</v>
      </c>
      <c r="AF717" s="11">
        <v>15883806.0871491</v>
      </c>
      <c r="AG717" s="11">
        <v>15788687.5028567</v>
      </c>
      <c r="AH717" s="23">
        <f t="shared" si="119"/>
        <v>1</v>
      </c>
    </row>
    <row r="718" spans="1:34" hidden="1">
      <c r="A718" t="s">
        <v>268</v>
      </c>
      <c r="B718" s="20">
        <v>2039</v>
      </c>
      <c r="C718" t="s">
        <v>268</v>
      </c>
      <c r="D718" t="s">
        <v>272</v>
      </c>
      <c r="E718" s="22" t="s">
        <v>365</v>
      </c>
      <c r="F718" s="22" t="s">
        <v>366</v>
      </c>
      <c r="G718" s="22" t="s">
        <v>269</v>
      </c>
      <c r="H718" s="22" t="s">
        <v>237</v>
      </c>
      <c r="I718" s="22" t="s">
        <v>309</v>
      </c>
      <c r="J718" s="17">
        <f>IFERROR(INDEX(Cost_Components!$K$2:$K$29,MATCH(E718,Cost_Components!$A$2:$A$29,0)),"")</f>
        <v>0.2</v>
      </c>
      <c r="K718" s="17">
        <f t="shared" si="110"/>
        <v>0.52923076923076917</v>
      </c>
      <c r="L718" s="17">
        <f>IFERROR(INDEX(Cost_Components!$S$2:$S$29,MATCH(E718,Cost_Components!$A$2:$A$29,0)),"")</f>
        <v>0.16</v>
      </c>
      <c r="M718" s="28">
        <f>IFERROR(INDEX(Cost_Components!$L$2:$L$29,MATCH(E718,Cost_Components!$A$2:$A$29,0)),"")</f>
        <v>1</v>
      </c>
      <c r="N718" s="29">
        <f>IFERROR(INDEX(Cost_Components!$P$2:$P$29,MATCH(E718,Cost_Components!$A$2:$A$29,0)),"")</f>
        <v>1154.0355216616899</v>
      </c>
      <c r="O718" s="23">
        <f t="shared" si="111"/>
        <v>3188714.3203277201</v>
      </c>
      <c r="P718" s="23">
        <f t="shared" si="112"/>
        <v>3167127.4315133202</v>
      </c>
      <c r="Q718" s="23">
        <f t="shared" si="113"/>
        <v>584796409.21528363</v>
      </c>
      <c r="R718" s="23">
        <f t="shared" si="114"/>
        <v>1947510800.5642898</v>
      </c>
      <c r="S718" s="23">
        <f t="shared" si="115"/>
        <v>1362714391.3490062</v>
      </c>
      <c r="T718" s="16">
        <f>IFERROR(INDEX(Cost_Components!$R$2:$R$29,MATCH(E718,Cost_Components!$A$2:$A$29,0)),"")</f>
        <v>1</v>
      </c>
      <c r="U718" s="26">
        <f>IFERROR(INDEX(Cost_Components!$Q$2:$Q$29,MATCH(E718,Cost_Components!$A$2:$A$29,0)),"")</f>
        <v>2023</v>
      </c>
      <c r="V718" s="30">
        <f>1/(1+Calculation_Assumptions!$B$5)^(B718-Calculation_Assumptions!$B$2)</f>
        <v>0.66111780581861923</v>
      </c>
      <c r="W718" s="23">
        <f t="shared" si="116"/>
        <v>386619318.91101569</v>
      </c>
      <c r="X718" s="23">
        <f t="shared" si="117"/>
        <v>1287534067.2771258</v>
      </c>
      <c r="Y718" s="23">
        <f t="shared" si="118"/>
        <v>900914748.36611021</v>
      </c>
      <c r="Z718" s="17">
        <f>IFERROR(INDEX(Cost_Components!$T$2:$T$29,MATCH(E718,Cost_Components!$A$2:$A$29,0)),"")</f>
        <v>0.8</v>
      </c>
      <c r="AA718" s="26">
        <f>IFERROR(INDEX(Cost_Components!$U$2:$U$29,MATCH(E718,Cost_Components!$A$2:$A$29,0)),"")</f>
        <v>2025</v>
      </c>
      <c r="AB718" s="26">
        <f>IFERROR(INDEX(Cost_Components!$V$2:$V$29,MATCH(E718,Cost_Components!$A$2:$A$29,0)),"")</f>
        <v>2050</v>
      </c>
      <c r="AC718" s="26">
        <f>IFERROR(INDEX(Cost_Components!$M$2:$M$29,MATCH(E718,Cost_Components!$A$2:$A$29,0)),"")</f>
        <v>30</v>
      </c>
      <c r="AD718" s="26">
        <f>IFERROR(INDEX(Cost_Components!$N$2:$N$29,MATCH(E718,Cost_Components!$A$2:$A$29,0)),"")</f>
        <v>95</v>
      </c>
      <c r="AE718" s="16" t="str">
        <f>IFERROR(INDEX(Cost_Components!$O$2:$O$29,MATCH(E718,Cost_Components!$A$2:$A$29,0)),"")</f>
        <v>Both</v>
      </c>
      <c r="AF718" s="11">
        <v>15943571.6016386</v>
      </c>
      <c r="AG718" s="11">
        <v>15835637.1575666</v>
      </c>
      <c r="AH718" s="23">
        <f t="shared" si="119"/>
        <v>1</v>
      </c>
    </row>
    <row r="719" spans="1:34" hidden="1">
      <c r="A719" t="s">
        <v>268</v>
      </c>
      <c r="B719" s="20">
        <v>2040</v>
      </c>
      <c r="C719" t="s">
        <v>268</v>
      </c>
      <c r="D719" t="s">
        <v>272</v>
      </c>
      <c r="E719" s="22" t="s">
        <v>365</v>
      </c>
      <c r="F719" s="22" t="s">
        <v>366</v>
      </c>
      <c r="G719" s="22" t="s">
        <v>269</v>
      </c>
      <c r="H719" s="22" t="s">
        <v>237</v>
      </c>
      <c r="I719" s="22" t="s">
        <v>309</v>
      </c>
      <c r="J719" s="17">
        <f>IFERROR(INDEX(Cost_Components!$K$2:$K$29,MATCH(E719,Cost_Components!$A$2:$A$29,0)),"")</f>
        <v>0.2</v>
      </c>
      <c r="K719" s="17">
        <f t="shared" si="110"/>
        <v>0.55384615384615388</v>
      </c>
      <c r="L719" s="17">
        <f>IFERROR(INDEX(Cost_Components!$S$2:$S$29,MATCH(E719,Cost_Components!$A$2:$A$29,0)),"")</f>
        <v>0.16</v>
      </c>
      <c r="M719" s="28">
        <f>IFERROR(INDEX(Cost_Components!$L$2:$L$29,MATCH(E719,Cost_Components!$A$2:$A$29,0)),"")</f>
        <v>1</v>
      </c>
      <c r="N719" s="29">
        <f>IFERROR(INDEX(Cost_Components!$P$2:$P$29,MATCH(E719,Cost_Components!$A$2:$A$29,0)),"")</f>
        <v>1154.0355216616899</v>
      </c>
      <c r="O719" s="23">
        <f t="shared" si="111"/>
        <v>3200639.2361115604</v>
      </c>
      <c r="P719" s="23">
        <f t="shared" si="112"/>
        <v>3176343.1372177401</v>
      </c>
      <c r="Q719" s="23">
        <f t="shared" si="113"/>
        <v>586498049.49369657</v>
      </c>
      <c r="R719" s="23">
        <f t="shared" si="114"/>
        <v>2045714605.1982706</v>
      </c>
      <c r="S719" s="23">
        <f t="shared" si="115"/>
        <v>1459216555.7045741</v>
      </c>
      <c r="T719" s="16">
        <f>IFERROR(INDEX(Cost_Components!$R$2:$R$29,MATCH(E719,Cost_Components!$A$2:$A$29,0)),"")</f>
        <v>1</v>
      </c>
      <c r="U719" s="26">
        <f>IFERROR(INDEX(Cost_Components!$Q$2:$Q$29,MATCH(E719,Cost_Components!$A$2:$A$29,0)),"")</f>
        <v>2023</v>
      </c>
      <c r="V719" s="30">
        <f>1/(1+Calculation_Assumptions!$B$5)^(B719-Calculation_Assumptions!$B$2)</f>
        <v>0.64186194739671765</v>
      </c>
      <c r="W719" s="23">
        <f t="shared" si="116"/>
        <v>376450780.19240057</v>
      </c>
      <c r="X719" s="23">
        <f t="shared" si="117"/>
        <v>1313066360.3104694</v>
      </c>
      <c r="Y719" s="23">
        <f t="shared" si="118"/>
        <v>936615580.11806881</v>
      </c>
      <c r="Z719" s="17">
        <f>IFERROR(INDEX(Cost_Components!$T$2:$T$29,MATCH(E719,Cost_Components!$A$2:$A$29,0)),"")</f>
        <v>0.8</v>
      </c>
      <c r="AA719" s="26">
        <f>IFERROR(INDEX(Cost_Components!$U$2:$U$29,MATCH(E719,Cost_Components!$A$2:$A$29,0)),"")</f>
        <v>2025</v>
      </c>
      <c r="AB719" s="26">
        <f>IFERROR(INDEX(Cost_Components!$V$2:$V$29,MATCH(E719,Cost_Components!$A$2:$A$29,0)),"")</f>
        <v>2050</v>
      </c>
      <c r="AC719" s="26">
        <f>IFERROR(INDEX(Cost_Components!$M$2:$M$29,MATCH(E719,Cost_Components!$A$2:$A$29,0)),"")</f>
        <v>30</v>
      </c>
      <c r="AD719" s="26">
        <f>IFERROR(INDEX(Cost_Components!$N$2:$N$29,MATCH(E719,Cost_Components!$A$2:$A$29,0)),"")</f>
        <v>95</v>
      </c>
      <c r="AE719" s="16" t="str">
        <f>IFERROR(INDEX(Cost_Components!$O$2:$O$29,MATCH(E719,Cost_Components!$A$2:$A$29,0)),"")</f>
        <v>Both</v>
      </c>
      <c r="AF719" s="11">
        <v>16003196.1805578</v>
      </c>
      <c r="AG719" s="11">
        <v>15881715.6860887</v>
      </c>
      <c r="AH719" s="23">
        <f t="shared" si="119"/>
        <v>1</v>
      </c>
    </row>
    <row r="720" spans="1:34" hidden="1">
      <c r="A720" t="s">
        <v>268</v>
      </c>
      <c r="B720" s="20">
        <v>2041</v>
      </c>
      <c r="C720" t="s">
        <v>268</v>
      </c>
      <c r="D720" t="s">
        <v>272</v>
      </c>
      <c r="E720" s="22" t="s">
        <v>365</v>
      </c>
      <c r="F720" s="22" t="s">
        <v>366</v>
      </c>
      <c r="G720" s="22" t="s">
        <v>269</v>
      </c>
      <c r="H720" s="22" t="s">
        <v>237</v>
      </c>
      <c r="I720" s="22" t="s">
        <v>309</v>
      </c>
      <c r="J720" s="17">
        <f>IFERROR(INDEX(Cost_Components!$K$2:$K$29,MATCH(E720,Cost_Components!$A$2:$A$29,0)),"")</f>
        <v>0.2</v>
      </c>
      <c r="K720" s="17">
        <f t="shared" si="110"/>
        <v>0.57846153846153847</v>
      </c>
      <c r="L720" s="17">
        <f>IFERROR(INDEX(Cost_Components!$S$2:$S$29,MATCH(E720,Cost_Components!$A$2:$A$29,0)),"")</f>
        <v>0.16</v>
      </c>
      <c r="M720" s="28">
        <f>IFERROR(INDEX(Cost_Components!$L$2:$L$29,MATCH(E720,Cost_Components!$A$2:$A$29,0)),"")</f>
        <v>1</v>
      </c>
      <c r="N720" s="29">
        <f>IFERROR(INDEX(Cost_Components!$P$2:$P$29,MATCH(E720,Cost_Components!$A$2:$A$29,0)),"")</f>
        <v>1154.0355216616899</v>
      </c>
      <c r="O720" s="23">
        <f t="shared" si="111"/>
        <v>3212688.6921001803</v>
      </c>
      <c r="P720" s="23">
        <f t="shared" si="112"/>
        <v>3185543.2152388599</v>
      </c>
      <c r="Q720" s="23">
        <f t="shared" si="113"/>
        <v>588196804.18784559</v>
      </c>
      <c r="R720" s="23">
        <f t="shared" si="114"/>
        <v>2144679051.3729091</v>
      </c>
      <c r="S720" s="23">
        <f t="shared" si="115"/>
        <v>1556482247.1850634</v>
      </c>
      <c r="T720" s="16">
        <f>IFERROR(INDEX(Cost_Components!$R$2:$R$29,MATCH(E720,Cost_Components!$A$2:$A$29,0)),"")</f>
        <v>1</v>
      </c>
      <c r="U720" s="26">
        <f>IFERROR(INDEX(Cost_Components!$Q$2:$Q$29,MATCH(E720,Cost_Components!$A$2:$A$29,0)),"")</f>
        <v>2023</v>
      </c>
      <c r="V720" s="30">
        <f>1/(1+Calculation_Assumptions!$B$5)^(B720-Calculation_Assumptions!$B$2)</f>
        <v>0.62316693922011435</v>
      </c>
      <c r="W720" s="23">
        <f t="shared" si="116"/>
        <v>366544802.1247927</v>
      </c>
      <c r="X720" s="23">
        <f t="shared" si="117"/>
        <v>1336493080.0535541</v>
      </c>
      <c r="Y720" s="23">
        <f t="shared" si="118"/>
        <v>969948277.92876136</v>
      </c>
      <c r="Z720" s="17">
        <f>IFERROR(INDEX(Cost_Components!$T$2:$T$29,MATCH(E720,Cost_Components!$A$2:$A$29,0)),"")</f>
        <v>0.8</v>
      </c>
      <c r="AA720" s="26">
        <f>IFERROR(INDEX(Cost_Components!$U$2:$U$29,MATCH(E720,Cost_Components!$A$2:$A$29,0)),"")</f>
        <v>2025</v>
      </c>
      <c r="AB720" s="26">
        <f>IFERROR(INDEX(Cost_Components!$V$2:$V$29,MATCH(E720,Cost_Components!$A$2:$A$29,0)),"")</f>
        <v>2050</v>
      </c>
      <c r="AC720" s="26">
        <f>IFERROR(INDEX(Cost_Components!$M$2:$M$29,MATCH(E720,Cost_Components!$A$2:$A$29,0)),"")</f>
        <v>30</v>
      </c>
      <c r="AD720" s="26">
        <f>IFERROR(INDEX(Cost_Components!$N$2:$N$29,MATCH(E720,Cost_Components!$A$2:$A$29,0)),"")</f>
        <v>95</v>
      </c>
      <c r="AE720" s="16" t="str">
        <f>IFERROR(INDEX(Cost_Components!$O$2:$O$29,MATCH(E720,Cost_Components!$A$2:$A$29,0)),"")</f>
        <v>Both</v>
      </c>
      <c r="AF720" s="11">
        <v>16063443.4605009</v>
      </c>
      <c r="AG720" s="11">
        <v>15927716.076194299</v>
      </c>
      <c r="AH720" s="23">
        <f t="shared" si="119"/>
        <v>1</v>
      </c>
    </row>
    <row r="721" spans="1:34" hidden="1">
      <c r="A721" t="s">
        <v>268</v>
      </c>
      <c r="B721" s="20">
        <v>2042</v>
      </c>
      <c r="C721" t="s">
        <v>268</v>
      </c>
      <c r="D721" t="s">
        <v>272</v>
      </c>
      <c r="E721" s="22" t="s">
        <v>365</v>
      </c>
      <c r="F721" s="22" t="s">
        <v>366</v>
      </c>
      <c r="G721" s="22" t="s">
        <v>269</v>
      </c>
      <c r="H721" s="22" t="s">
        <v>237</v>
      </c>
      <c r="I721" s="22" t="s">
        <v>309</v>
      </c>
      <c r="J721" s="17">
        <f>IFERROR(INDEX(Cost_Components!$K$2:$K$29,MATCH(E721,Cost_Components!$A$2:$A$29,0)),"")</f>
        <v>0.2</v>
      </c>
      <c r="K721" s="17">
        <f t="shared" si="110"/>
        <v>0.60307692307692307</v>
      </c>
      <c r="L721" s="17">
        <f>IFERROR(INDEX(Cost_Components!$S$2:$S$29,MATCH(E721,Cost_Components!$A$2:$A$29,0)),"")</f>
        <v>0.16</v>
      </c>
      <c r="M721" s="28">
        <f>IFERROR(INDEX(Cost_Components!$L$2:$L$29,MATCH(E721,Cost_Components!$A$2:$A$29,0)),"")</f>
        <v>1</v>
      </c>
      <c r="N721" s="29">
        <f>IFERROR(INDEX(Cost_Components!$P$2:$P$29,MATCH(E721,Cost_Components!$A$2:$A$29,0)),"")</f>
        <v>1154.0355216616899</v>
      </c>
      <c r="O721" s="23">
        <f t="shared" si="111"/>
        <v>3224797.7115133</v>
      </c>
      <c r="P721" s="23">
        <f t="shared" si="112"/>
        <v>3194670.1392435404</v>
      </c>
      <c r="Q721" s="23">
        <f t="shared" si="113"/>
        <v>589882051.30863082</v>
      </c>
      <c r="R721" s="23">
        <f t="shared" si="114"/>
        <v>2244369530.5073733</v>
      </c>
      <c r="S721" s="23">
        <f t="shared" si="115"/>
        <v>1654487479.1987424</v>
      </c>
      <c r="T721" s="16">
        <f>IFERROR(INDEX(Cost_Components!$R$2:$R$29,MATCH(E721,Cost_Components!$A$2:$A$29,0)),"")</f>
        <v>1</v>
      </c>
      <c r="U721" s="26">
        <f>IFERROR(INDEX(Cost_Components!$Q$2:$Q$29,MATCH(E721,Cost_Components!$A$2:$A$29,0)),"")</f>
        <v>2023</v>
      </c>
      <c r="V721" s="30">
        <f>1/(1+Calculation_Assumptions!$B$5)^(B721-Calculation_Assumptions!$B$2)</f>
        <v>0.60501644584477121</v>
      </c>
      <c r="W721" s="23">
        <f t="shared" si="116"/>
        <v>356888342.15037078</v>
      </c>
      <c r="X721" s="23">
        <f t="shared" si="117"/>
        <v>1357880476.5098689</v>
      </c>
      <c r="Y721" s="23">
        <f t="shared" si="118"/>
        <v>1000992134.3594979</v>
      </c>
      <c r="Z721" s="17">
        <f>IFERROR(INDEX(Cost_Components!$T$2:$T$29,MATCH(E721,Cost_Components!$A$2:$A$29,0)),"")</f>
        <v>0.8</v>
      </c>
      <c r="AA721" s="26">
        <f>IFERROR(INDEX(Cost_Components!$U$2:$U$29,MATCH(E721,Cost_Components!$A$2:$A$29,0)),"")</f>
        <v>2025</v>
      </c>
      <c r="AB721" s="26">
        <f>IFERROR(INDEX(Cost_Components!$V$2:$V$29,MATCH(E721,Cost_Components!$A$2:$A$29,0)),"")</f>
        <v>2050</v>
      </c>
      <c r="AC721" s="26">
        <f>IFERROR(INDEX(Cost_Components!$M$2:$M$29,MATCH(E721,Cost_Components!$A$2:$A$29,0)),"")</f>
        <v>30</v>
      </c>
      <c r="AD721" s="26">
        <f>IFERROR(INDEX(Cost_Components!$N$2:$N$29,MATCH(E721,Cost_Components!$A$2:$A$29,0)),"")</f>
        <v>95</v>
      </c>
      <c r="AE721" s="16" t="str">
        <f>IFERROR(INDEX(Cost_Components!$O$2:$O$29,MATCH(E721,Cost_Components!$A$2:$A$29,0)),"")</f>
        <v>Both</v>
      </c>
      <c r="AF721" s="11">
        <v>16123988.557566499</v>
      </c>
      <c r="AG721" s="11">
        <v>15973350.696217701</v>
      </c>
      <c r="AH721" s="23">
        <f t="shared" si="119"/>
        <v>1</v>
      </c>
    </row>
    <row r="722" spans="1:34" hidden="1">
      <c r="A722" t="s">
        <v>268</v>
      </c>
      <c r="B722" s="20">
        <v>2043</v>
      </c>
      <c r="C722" t="s">
        <v>268</v>
      </c>
      <c r="D722" t="s">
        <v>272</v>
      </c>
      <c r="E722" s="22" t="s">
        <v>365</v>
      </c>
      <c r="F722" s="22" t="s">
        <v>366</v>
      </c>
      <c r="G722" s="22" t="s">
        <v>269</v>
      </c>
      <c r="H722" s="22" t="s">
        <v>237</v>
      </c>
      <c r="I722" s="22" t="s">
        <v>309</v>
      </c>
      <c r="J722" s="17">
        <f>IFERROR(INDEX(Cost_Components!$K$2:$K$29,MATCH(E722,Cost_Components!$A$2:$A$29,0)),"")</f>
        <v>0.2</v>
      </c>
      <c r="K722" s="17">
        <f t="shared" si="110"/>
        <v>0.62769230769230766</v>
      </c>
      <c r="L722" s="17">
        <f>IFERROR(INDEX(Cost_Components!$S$2:$S$29,MATCH(E722,Cost_Components!$A$2:$A$29,0)),"")</f>
        <v>0.16</v>
      </c>
      <c r="M722" s="28">
        <f>IFERROR(INDEX(Cost_Components!$L$2:$L$29,MATCH(E722,Cost_Components!$A$2:$A$29,0)),"")</f>
        <v>1</v>
      </c>
      <c r="N722" s="29">
        <f>IFERROR(INDEX(Cost_Components!$P$2:$P$29,MATCH(E722,Cost_Components!$A$2:$A$29,0)),"")</f>
        <v>1154.0355216616899</v>
      </c>
      <c r="O722" s="23">
        <f t="shared" si="111"/>
        <v>3236531.0676196199</v>
      </c>
      <c r="P722" s="23">
        <f t="shared" si="112"/>
        <v>3203297.2998243403</v>
      </c>
      <c r="Q722" s="23">
        <f t="shared" si="113"/>
        <v>591475019.27044249</v>
      </c>
      <c r="R722" s="23">
        <f t="shared" si="114"/>
        <v>2344475849.4612722</v>
      </c>
      <c r="S722" s="23">
        <f t="shared" si="115"/>
        <v>1753000830.1908298</v>
      </c>
      <c r="T722" s="16">
        <f>IFERROR(INDEX(Cost_Components!$R$2:$R$29,MATCH(E722,Cost_Components!$A$2:$A$29,0)),"")</f>
        <v>1</v>
      </c>
      <c r="U722" s="26">
        <f>IFERROR(INDEX(Cost_Components!$Q$2:$Q$29,MATCH(E722,Cost_Components!$A$2:$A$29,0)),"")</f>
        <v>2023</v>
      </c>
      <c r="V722" s="30">
        <f>1/(1+Calculation_Assumptions!$B$5)^(B722-Calculation_Assumptions!$B$2)</f>
        <v>0.5873946076162827</v>
      </c>
      <c r="W722" s="23">
        <f t="shared" si="116"/>
        <v>347429236.85919482</v>
      </c>
      <c r="X722" s="23">
        <f t="shared" si="117"/>
        <v>1377132471.6601551</v>
      </c>
      <c r="Y722" s="23">
        <f t="shared" si="118"/>
        <v>1029703234.8009603</v>
      </c>
      <c r="Z722" s="17">
        <f>IFERROR(INDEX(Cost_Components!$T$2:$T$29,MATCH(E722,Cost_Components!$A$2:$A$29,0)),"")</f>
        <v>0.8</v>
      </c>
      <c r="AA722" s="26">
        <f>IFERROR(INDEX(Cost_Components!$U$2:$U$29,MATCH(E722,Cost_Components!$A$2:$A$29,0)),"")</f>
        <v>2025</v>
      </c>
      <c r="AB722" s="26">
        <f>IFERROR(INDEX(Cost_Components!$V$2:$V$29,MATCH(E722,Cost_Components!$A$2:$A$29,0)),"")</f>
        <v>2050</v>
      </c>
      <c r="AC722" s="26">
        <f>IFERROR(INDEX(Cost_Components!$M$2:$M$29,MATCH(E722,Cost_Components!$A$2:$A$29,0)),"")</f>
        <v>30</v>
      </c>
      <c r="AD722" s="26">
        <f>IFERROR(INDEX(Cost_Components!$N$2:$N$29,MATCH(E722,Cost_Components!$A$2:$A$29,0)),"")</f>
        <v>95</v>
      </c>
      <c r="AE722" s="16" t="str">
        <f>IFERROR(INDEX(Cost_Components!$O$2:$O$29,MATCH(E722,Cost_Components!$A$2:$A$29,0)),"")</f>
        <v>Both</v>
      </c>
      <c r="AF722" s="11">
        <v>16182655.338098099</v>
      </c>
      <c r="AG722" s="11">
        <v>16016486.499121699</v>
      </c>
      <c r="AH722" s="23">
        <f t="shared" si="119"/>
        <v>1</v>
      </c>
    </row>
    <row r="723" spans="1:34" hidden="1">
      <c r="A723" t="s">
        <v>268</v>
      </c>
      <c r="B723" s="20">
        <v>2044</v>
      </c>
      <c r="C723" t="s">
        <v>268</v>
      </c>
      <c r="D723" t="s">
        <v>272</v>
      </c>
      <c r="E723" s="22" t="s">
        <v>365</v>
      </c>
      <c r="F723" s="22" t="s">
        <v>366</v>
      </c>
      <c r="G723" s="22" t="s">
        <v>269</v>
      </c>
      <c r="H723" s="22" t="s">
        <v>237</v>
      </c>
      <c r="I723" s="22" t="s">
        <v>309</v>
      </c>
      <c r="J723" s="17">
        <f>IFERROR(INDEX(Cost_Components!$K$2:$K$29,MATCH(E723,Cost_Components!$A$2:$A$29,0)),"")</f>
        <v>0.2</v>
      </c>
      <c r="K723" s="17">
        <f t="shared" si="110"/>
        <v>0.65230769230769237</v>
      </c>
      <c r="L723" s="17">
        <f>IFERROR(INDEX(Cost_Components!$S$2:$S$29,MATCH(E723,Cost_Components!$A$2:$A$29,0)),"")</f>
        <v>0.16</v>
      </c>
      <c r="M723" s="28">
        <f>IFERROR(INDEX(Cost_Components!$L$2:$L$29,MATCH(E723,Cost_Components!$A$2:$A$29,0)),"")</f>
        <v>1</v>
      </c>
      <c r="N723" s="29">
        <f>IFERROR(INDEX(Cost_Components!$P$2:$P$29,MATCH(E723,Cost_Components!$A$2:$A$29,0)),"")</f>
        <v>1154.0355216616899</v>
      </c>
      <c r="O723" s="23">
        <f t="shared" si="111"/>
        <v>3247706.12476112</v>
      </c>
      <c r="P723" s="23">
        <f t="shared" si="112"/>
        <v>3211250.3111546002</v>
      </c>
      <c r="Q723" s="23">
        <f t="shared" si="113"/>
        <v>592943508.4831301</v>
      </c>
      <c r="R723" s="23">
        <f t="shared" si="114"/>
        <v>2444828508.1883807</v>
      </c>
      <c r="S723" s="23">
        <f t="shared" si="115"/>
        <v>1851884999.7052507</v>
      </c>
      <c r="T723" s="16">
        <f>IFERROR(INDEX(Cost_Components!$R$2:$R$29,MATCH(E723,Cost_Components!$A$2:$A$29,0)),"")</f>
        <v>1</v>
      </c>
      <c r="U723" s="26">
        <f>IFERROR(INDEX(Cost_Components!$Q$2:$Q$29,MATCH(E723,Cost_Components!$A$2:$A$29,0)),"")</f>
        <v>2023</v>
      </c>
      <c r="V723" s="30">
        <f>1/(1+Calculation_Assumptions!$B$5)^(B723-Calculation_Assumptions!$B$2)</f>
        <v>0.57028602681192497</v>
      </c>
      <c r="W723" s="23">
        <f t="shared" si="116"/>
        <v>338147397.57676721</v>
      </c>
      <c r="X723" s="23">
        <f t="shared" si="117"/>
        <v>1394251536.1712775</v>
      </c>
      <c r="Y723" s="23">
        <f t="shared" si="118"/>
        <v>1056104138.5945103</v>
      </c>
      <c r="Z723" s="17">
        <f>IFERROR(INDEX(Cost_Components!$T$2:$T$29,MATCH(E723,Cost_Components!$A$2:$A$29,0)),"")</f>
        <v>0.8</v>
      </c>
      <c r="AA723" s="26">
        <f>IFERROR(INDEX(Cost_Components!$U$2:$U$29,MATCH(E723,Cost_Components!$A$2:$A$29,0)),"")</f>
        <v>2025</v>
      </c>
      <c r="AB723" s="26">
        <f>IFERROR(INDEX(Cost_Components!$V$2:$V$29,MATCH(E723,Cost_Components!$A$2:$A$29,0)),"")</f>
        <v>2050</v>
      </c>
      <c r="AC723" s="26">
        <f>IFERROR(INDEX(Cost_Components!$M$2:$M$29,MATCH(E723,Cost_Components!$A$2:$A$29,0)),"")</f>
        <v>30</v>
      </c>
      <c r="AD723" s="26">
        <f>IFERROR(INDEX(Cost_Components!$N$2:$N$29,MATCH(E723,Cost_Components!$A$2:$A$29,0)),"")</f>
        <v>95</v>
      </c>
      <c r="AE723" s="16" t="str">
        <f>IFERROR(INDEX(Cost_Components!$O$2:$O$29,MATCH(E723,Cost_Components!$A$2:$A$29,0)),"")</f>
        <v>Both</v>
      </c>
      <c r="AF723" s="11">
        <v>16238530.623805599</v>
      </c>
      <c r="AG723" s="11">
        <v>16056251.555772999</v>
      </c>
      <c r="AH723" s="23">
        <f t="shared" si="119"/>
        <v>1</v>
      </c>
    </row>
    <row r="724" spans="1:34" hidden="1">
      <c r="A724" t="s">
        <v>268</v>
      </c>
      <c r="B724" s="20">
        <v>2045</v>
      </c>
      <c r="C724" t="s">
        <v>268</v>
      </c>
      <c r="D724" t="s">
        <v>272</v>
      </c>
      <c r="E724" s="22" t="s">
        <v>365</v>
      </c>
      <c r="F724" s="22" t="s">
        <v>366</v>
      </c>
      <c r="G724" s="22" t="s">
        <v>269</v>
      </c>
      <c r="H724" s="22" t="s">
        <v>237</v>
      </c>
      <c r="I724" s="22" t="s">
        <v>309</v>
      </c>
      <c r="J724" s="17">
        <f>IFERROR(INDEX(Cost_Components!$K$2:$K$29,MATCH(E724,Cost_Components!$A$2:$A$29,0)),"")</f>
        <v>0.2</v>
      </c>
      <c r="K724" s="17">
        <f t="shared" si="110"/>
        <v>0.67692307692307696</v>
      </c>
      <c r="L724" s="17">
        <f>IFERROR(INDEX(Cost_Components!$S$2:$S$29,MATCH(E724,Cost_Components!$A$2:$A$29,0)),"")</f>
        <v>0.16</v>
      </c>
      <c r="M724" s="28">
        <f>IFERROR(INDEX(Cost_Components!$L$2:$L$29,MATCH(E724,Cost_Components!$A$2:$A$29,0)),"")</f>
        <v>1</v>
      </c>
      <c r="N724" s="29">
        <f>IFERROR(INDEX(Cost_Components!$P$2:$P$29,MATCH(E724,Cost_Components!$A$2:$A$29,0)),"")</f>
        <v>1154.0355216616899</v>
      </c>
      <c r="O724" s="23">
        <f t="shared" si="111"/>
        <v>3258343.6432527802</v>
      </c>
      <c r="P724" s="23">
        <f t="shared" si="112"/>
        <v>3218556.8903770801</v>
      </c>
      <c r="Q724" s="23">
        <f t="shared" si="113"/>
        <v>594292636.79746246</v>
      </c>
      <c r="R724" s="23">
        <f t="shared" si="114"/>
        <v>2545396145.663816</v>
      </c>
      <c r="S724" s="23">
        <f t="shared" si="115"/>
        <v>1951103508.8663535</v>
      </c>
      <c r="T724" s="16">
        <f>IFERROR(INDEX(Cost_Components!$R$2:$R$29,MATCH(E724,Cost_Components!$A$2:$A$29,0)),"")</f>
        <v>1</v>
      </c>
      <c r="U724" s="26">
        <f>IFERROR(INDEX(Cost_Components!$Q$2:$Q$29,MATCH(E724,Cost_Components!$A$2:$A$29,0)),"")</f>
        <v>2023</v>
      </c>
      <c r="V724" s="30">
        <f>1/(1+Calculation_Assumptions!$B$5)^(B724-Calculation_Assumptions!$B$2)</f>
        <v>0.55367575418633497</v>
      </c>
      <c r="W724" s="23">
        <f t="shared" si="116"/>
        <v>329045423.88622069</v>
      </c>
      <c r="X724" s="23">
        <f t="shared" si="117"/>
        <v>1409324130.6534035</v>
      </c>
      <c r="Y724" s="23">
        <f t="shared" si="118"/>
        <v>1080278706.7671828</v>
      </c>
      <c r="Z724" s="17">
        <f>IFERROR(INDEX(Cost_Components!$T$2:$T$29,MATCH(E724,Cost_Components!$A$2:$A$29,0)),"")</f>
        <v>0.8</v>
      </c>
      <c r="AA724" s="26">
        <f>IFERROR(INDEX(Cost_Components!$U$2:$U$29,MATCH(E724,Cost_Components!$A$2:$A$29,0)),"")</f>
        <v>2025</v>
      </c>
      <c r="AB724" s="26">
        <f>IFERROR(INDEX(Cost_Components!$V$2:$V$29,MATCH(E724,Cost_Components!$A$2:$A$29,0)),"")</f>
        <v>2050</v>
      </c>
      <c r="AC724" s="26">
        <f>IFERROR(INDEX(Cost_Components!$M$2:$M$29,MATCH(E724,Cost_Components!$A$2:$A$29,0)),"")</f>
        <v>30</v>
      </c>
      <c r="AD724" s="26">
        <f>IFERROR(INDEX(Cost_Components!$N$2:$N$29,MATCH(E724,Cost_Components!$A$2:$A$29,0)),"")</f>
        <v>95</v>
      </c>
      <c r="AE724" s="16" t="str">
        <f>IFERROR(INDEX(Cost_Components!$O$2:$O$29,MATCH(E724,Cost_Components!$A$2:$A$29,0)),"")</f>
        <v>Both</v>
      </c>
      <c r="AF724" s="11">
        <v>16291718.2162639</v>
      </c>
      <c r="AG724" s="11">
        <v>16092784.4518854</v>
      </c>
      <c r="AH724" s="23">
        <f t="shared" si="119"/>
        <v>1</v>
      </c>
    </row>
    <row r="725" spans="1:34" hidden="1">
      <c r="A725" t="s">
        <v>268</v>
      </c>
      <c r="B725" s="20">
        <v>2046</v>
      </c>
      <c r="C725" t="s">
        <v>268</v>
      </c>
      <c r="D725" t="s">
        <v>272</v>
      </c>
      <c r="E725" s="22" t="s">
        <v>365</v>
      </c>
      <c r="F725" s="22" t="s">
        <v>366</v>
      </c>
      <c r="G725" s="22" t="s">
        <v>269</v>
      </c>
      <c r="H725" s="22" t="s">
        <v>237</v>
      </c>
      <c r="I725" s="22" t="s">
        <v>309</v>
      </c>
      <c r="J725" s="17">
        <f>IFERROR(INDEX(Cost_Components!$K$2:$K$29,MATCH(E725,Cost_Components!$A$2:$A$29,0)),"")</f>
        <v>0.2</v>
      </c>
      <c r="K725" s="17">
        <f t="shared" si="110"/>
        <v>0.70153846153846156</v>
      </c>
      <c r="L725" s="17">
        <f>IFERROR(INDEX(Cost_Components!$S$2:$S$29,MATCH(E725,Cost_Components!$A$2:$A$29,0)),"")</f>
        <v>0.16</v>
      </c>
      <c r="M725" s="28">
        <f>IFERROR(INDEX(Cost_Components!$L$2:$L$29,MATCH(E725,Cost_Components!$A$2:$A$29,0)),"")</f>
        <v>1</v>
      </c>
      <c r="N725" s="29">
        <f>IFERROR(INDEX(Cost_Components!$P$2:$P$29,MATCH(E725,Cost_Components!$A$2:$A$29,0)),"")</f>
        <v>1154.0355216616899</v>
      </c>
      <c r="O725" s="23">
        <f t="shared" si="111"/>
        <v>3268446.07230388</v>
      </c>
      <c r="P725" s="23">
        <f t="shared" si="112"/>
        <v>3225228.4329849603</v>
      </c>
      <c r="Q725" s="23">
        <f t="shared" si="113"/>
        <v>595524508.34206617</v>
      </c>
      <c r="R725" s="23">
        <f t="shared" si="114"/>
        <v>2646134935.1413617</v>
      </c>
      <c r="S725" s="23">
        <f t="shared" si="115"/>
        <v>2050610426.7992954</v>
      </c>
      <c r="T725" s="16">
        <f>IFERROR(INDEX(Cost_Components!$R$2:$R$29,MATCH(E725,Cost_Components!$A$2:$A$29,0)),"")</f>
        <v>1</v>
      </c>
      <c r="U725" s="26">
        <f>IFERROR(INDEX(Cost_Components!$Q$2:$Q$29,MATCH(E725,Cost_Components!$A$2:$A$29,0)),"")</f>
        <v>2023</v>
      </c>
      <c r="V725" s="30">
        <f>1/(1+Calculation_Assumptions!$B$5)^(B725-Calculation_Assumptions!$B$2)</f>
        <v>0.5375492759090631</v>
      </c>
      <c r="W725" s="23">
        <f t="shared" si="116"/>
        <v>320123768.24537849</v>
      </c>
      <c r="X725" s="23">
        <f t="shared" si="117"/>
        <v>1422427918.3429146</v>
      </c>
      <c r="Y725" s="23">
        <f t="shared" si="118"/>
        <v>1102304150.0975361</v>
      </c>
      <c r="Z725" s="17">
        <f>IFERROR(INDEX(Cost_Components!$T$2:$T$29,MATCH(E725,Cost_Components!$A$2:$A$29,0)),"")</f>
        <v>0.8</v>
      </c>
      <c r="AA725" s="26">
        <f>IFERROR(INDEX(Cost_Components!$U$2:$U$29,MATCH(E725,Cost_Components!$A$2:$A$29,0)),"")</f>
        <v>2025</v>
      </c>
      <c r="AB725" s="26">
        <f>IFERROR(INDEX(Cost_Components!$V$2:$V$29,MATCH(E725,Cost_Components!$A$2:$A$29,0)),"")</f>
        <v>2050</v>
      </c>
      <c r="AC725" s="26">
        <f>IFERROR(INDEX(Cost_Components!$M$2:$M$29,MATCH(E725,Cost_Components!$A$2:$A$29,0)),"")</f>
        <v>30</v>
      </c>
      <c r="AD725" s="26">
        <f>IFERROR(INDEX(Cost_Components!$N$2:$N$29,MATCH(E725,Cost_Components!$A$2:$A$29,0)),"")</f>
        <v>95</v>
      </c>
      <c r="AE725" s="16" t="str">
        <f>IFERROR(INDEX(Cost_Components!$O$2:$O$29,MATCH(E725,Cost_Components!$A$2:$A$29,0)),"")</f>
        <v>Both</v>
      </c>
      <c r="AF725" s="11">
        <v>16342230.3615194</v>
      </c>
      <c r="AG725" s="11">
        <v>16126142.1649248</v>
      </c>
      <c r="AH725" s="23">
        <f t="shared" si="119"/>
        <v>1</v>
      </c>
    </row>
    <row r="726" spans="1:34" hidden="1">
      <c r="A726" t="s">
        <v>268</v>
      </c>
      <c r="B726" s="20">
        <v>2047</v>
      </c>
      <c r="C726" t="s">
        <v>268</v>
      </c>
      <c r="D726" t="s">
        <v>272</v>
      </c>
      <c r="E726" s="22" t="s">
        <v>365</v>
      </c>
      <c r="F726" s="22" t="s">
        <v>366</v>
      </c>
      <c r="G726" s="22" t="s">
        <v>269</v>
      </c>
      <c r="H726" s="22" t="s">
        <v>237</v>
      </c>
      <c r="I726" s="22" t="s">
        <v>309</v>
      </c>
      <c r="J726" s="17">
        <f>IFERROR(INDEX(Cost_Components!$K$2:$K$29,MATCH(E726,Cost_Components!$A$2:$A$29,0)),"")</f>
        <v>0.2</v>
      </c>
      <c r="K726" s="17">
        <f t="shared" si="110"/>
        <v>0.72615384615384615</v>
      </c>
      <c r="L726" s="17">
        <f>IFERROR(INDEX(Cost_Components!$S$2:$S$29,MATCH(E726,Cost_Components!$A$2:$A$29,0)),"")</f>
        <v>0.16</v>
      </c>
      <c r="M726" s="28">
        <f>IFERROR(INDEX(Cost_Components!$L$2:$L$29,MATCH(E726,Cost_Components!$A$2:$A$29,0)),"")</f>
        <v>1</v>
      </c>
      <c r="N726" s="29">
        <f>IFERROR(INDEX(Cost_Components!$P$2:$P$29,MATCH(E726,Cost_Components!$A$2:$A$29,0)),"")</f>
        <v>1154.0355216616899</v>
      </c>
      <c r="O726" s="23">
        <f t="shared" si="111"/>
        <v>3277359.1005571205</v>
      </c>
      <c r="P726" s="23">
        <f t="shared" si="112"/>
        <v>3230620.4108647401</v>
      </c>
      <c r="Q726" s="23">
        <f t="shared" si="113"/>
        <v>596520113.78291094</v>
      </c>
      <c r="R726" s="23">
        <f t="shared" si="114"/>
        <v>2746450958.0032406</v>
      </c>
      <c r="S726" s="23">
        <f t="shared" si="115"/>
        <v>2149930844.2203298</v>
      </c>
      <c r="T726" s="16">
        <f>IFERROR(INDEX(Cost_Components!$R$2:$R$29,MATCH(E726,Cost_Components!$A$2:$A$29,0)),"")</f>
        <v>1</v>
      </c>
      <c r="U726" s="26">
        <f>IFERROR(INDEX(Cost_Components!$Q$2:$Q$29,MATCH(E726,Cost_Components!$A$2:$A$29,0)),"")</f>
        <v>2023</v>
      </c>
      <c r="V726" s="30">
        <f>1/(1+Calculation_Assumptions!$B$5)^(B726-Calculation_Assumptions!$B$2)</f>
        <v>0.52189250088258554</v>
      </c>
      <c r="W726" s="23">
        <f t="shared" si="116"/>
        <v>311319374.00892788</v>
      </c>
      <c r="X726" s="23">
        <f t="shared" si="117"/>
        <v>1433352159.023684</v>
      </c>
      <c r="Y726" s="23">
        <f t="shared" si="118"/>
        <v>1122032785.0147564</v>
      </c>
      <c r="Z726" s="17">
        <f>IFERROR(INDEX(Cost_Components!$T$2:$T$29,MATCH(E726,Cost_Components!$A$2:$A$29,0)),"")</f>
        <v>0.8</v>
      </c>
      <c r="AA726" s="26">
        <f>IFERROR(INDEX(Cost_Components!$U$2:$U$29,MATCH(E726,Cost_Components!$A$2:$A$29,0)),"")</f>
        <v>2025</v>
      </c>
      <c r="AB726" s="26">
        <f>IFERROR(INDEX(Cost_Components!$V$2:$V$29,MATCH(E726,Cost_Components!$A$2:$A$29,0)),"")</f>
        <v>2050</v>
      </c>
      <c r="AC726" s="26">
        <f>IFERROR(INDEX(Cost_Components!$M$2:$M$29,MATCH(E726,Cost_Components!$A$2:$A$29,0)),"")</f>
        <v>30</v>
      </c>
      <c r="AD726" s="26">
        <f>IFERROR(INDEX(Cost_Components!$N$2:$N$29,MATCH(E726,Cost_Components!$A$2:$A$29,0)),"")</f>
        <v>95</v>
      </c>
      <c r="AE726" s="16" t="str">
        <f>IFERROR(INDEX(Cost_Components!$O$2:$O$29,MATCH(E726,Cost_Components!$A$2:$A$29,0)),"")</f>
        <v>Both</v>
      </c>
      <c r="AF726" s="11">
        <v>16386795.502785601</v>
      </c>
      <c r="AG726" s="11">
        <v>16153102.054323699</v>
      </c>
      <c r="AH726" s="23">
        <f t="shared" si="119"/>
        <v>1</v>
      </c>
    </row>
    <row r="727" spans="1:34" hidden="1">
      <c r="A727" t="s">
        <v>268</v>
      </c>
      <c r="B727" s="20">
        <v>2048</v>
      </c>
      <c r="C727" t="s">
        <v>268</v>
      </c>
      <c r="D727" t="s">
        <v>272</v>
      </c>
      <c r="E727" s="22" t="s">
        <v>365</v>
      </c>
      <c r="F727" s="22" t="s">
        <v>366</v>
      </c>
      <c r="G727" s="22" t="s">
        <v>269</v>
      </c>
      <c r="H727" s="22" t="s">
        <v>237</v>
      </c>
      <c r="I727" s="22" t="s">
        <v>309</v>
      </c>
      <c r="J727" s="17">
        <f>IFERROR(INDEX(Cost_Components!$K$2:$K$29,MATCH(E727,Cost_Components!$A$2:$A$29,0)),"")</f>
        <v>0.2</v>
      </c>
      <c r="K727" s="17">
        <f t="shared" si="110"/>
        <v>0.75076923076923086</v>
      </c>
      <c r="L727" s="17">
        <f>IFERROR(INDEX(Cost_Components!$S$2:$S$29,MATCH(E727,Cost_Components!$A$2:$A$29,0)),"")</f>
        <v>0.16</v>
      </c>
      <c r="M727" s="28">
        <f>IFERROR(INDEX(Cost_Components!$L$2:$L$29,MATCH(E727,Cost_Components!$A$2:$A$29,0)),"")</f>
        <v>1</v>
      </c>
      <c r="N727" s="29">
        <f>IFERROR(INDEX(Cost_Components!$P$2:$P$29,MATCH(E727,Cost_Components!$A$2:$A$29,0)),"")</f>
        <v>1154.0355216616899</v>
      </c>
      <c r="O727" s="23">
        <f t="shared" si="111"/>
        <v>3285763.3827052806</v>
      </c>
      <c r="P727" s="23">
        <f t="shared" si="112"/>
        <v>3235422.6849008603</v>
      </c>
      <c r="Q727" s="23">
        <f t="shared" si="113"/>
        <v>597406832.95450079</v>
      </c>
      <c r="R727" s="23">
        <f t="shared" si="114"/>
        <v>2846832581.2239661</v>
      </c>
      <c r="S727" s="23">
        <f t="shared" si="115"/>
        <v>2249425748.2694654</v>
      </c>
      <c r="T727" s="16">
        <f>IFERROR(INDEX(Cost_Components!$R$2:$R$29,MATCH(E727,Cost_Components!$A$2:$A$29,0)),"")</f>
        <v>1</v>
      </c>
      <c r="U727" s="26">
        <f>IFERROR(INDEX(Cost_Components!$Q$2:$Q$29,MATCH(E727,Cost_Components!$A$2:$A$29,0)),"")</f>
        <v>2023</v>
      </c>
      <c r="V727" s="30">
        <f>1/(1+Calculation_Assumptions!$B$5)^(B727-Calculation_Assumptions!$B$2)</f>
        <v>0.50669174842969467</v>
      </c>
      <c r="W727" s="23">
        <f t="shared" si="116"/>
        <v>302701112.71356255</v>
      </c>
      <c r="X727" s="23">
        <f t="shared" si="117"/>
        <v>1442466578.066992</v>
      </c>
      <c r="Y727" s="23">
        <f t="shared" si="118"/>
        <v>1139765465.3534296</v>
      </c>
      <c r="Z727" s="17">
        <f>IFERROR(INDEX(Cost_Components!$T$2:$T$29,MATCH(E727,Cost_Components!$A$2:$A$29,0)),"")</f>
        <v>0.8</v>
      </c>
      <c r="AA727" s="26">
        <f>IFERROR(INDEX(Cost_Components!$U$2:$U$29,MATCH(E727,Cost_Components!$A$2:$A$29,0)),"")</f>
        <v>2025</v>
      </c>
      <c r="AB727" s="26">
        <f>IFERROR(INDEX(Cost_Components!$V$2:$V$29,MATCH(E727,Cost_Components!$A$2:$A$29,0)),"")</f>
        <v>2050</v>
      </c>
      <c r="AC727" s="26">
        <f>IFERROR(INDEX(Cost_Components!$M$2:$M$29,MATCH(E727,Cost_Components!$A$2:$A$29,0)),"")</f>
        <v>30</v>
      </c>
      <c r="AD727" s="26">
        <f>IFERROR(INDEX(Cost_Components!$N$2:$N$29,MATCH(E727,Cost_Components!$A$2:$A$29,0)),"")</f>
        <v>95</v>
      </c>
      <c r="AE727" s="16" t="str">
        <f>IFERROR(INDEX(Cost_Components!$O$2:$O$29,MATCH(E727,Cost_Components!$A$2:$A$29,0)),"")</f>
        <v>Both</v>
      </c>
      <c r="AF727" s="11">
        <v>16428816.913526401</v>
      </c>
      <c r="AG727" s="11">
        <v>16177113.424504301</v>
      </c>
      <c r="AH727" s="23">
        <f t="shared" si="119"/>
        <v>1</v>
      </c>
    </row>
    <row r="728" spans="1:34" hidden="1">
      <c r="A728" t="s">
        <v>268</v>
      </c>
      <c r="B728" s="20">
        <v>2049</v>
      </c>
      <c r="C728" t="s">
        <v>268</v>
      </c>
      <c r="D728" t="s">
        <v>272</v>
      </c>
      <c r="E728" s="22" t="s">
        <v>365</v>
      </c>
      <c r="F728" s="22" t="s">
        <v>366</v>
      </c>
      <c r="G728" s="22" t="s">
        <v>269</v>
      </c>
      <c r="H728" s="22" t="s">
        <v>237</v>
      </c>
      <c r="I728" s="22" t="s">
        <v>309</v>
      </c>
      <c r="J728" s="17">
        <f>IFERROR(INDEX(Cost_Components!$K$2:$K$29,MATCH(E728,Cost_Components!$A$2:$A$29,0)),"")</f>
        <v>0.2</v>
      </c>
      <c r="K728" s="17">
        <f t="shared" si="110"/>
        <v>0.77538461538461545</v>
      </c>
      <c r="L728" s="17">
        <f>IFERROR(INDEX(Cost_Components!$S$2:$S$29,MATCH(E728,Cost_Components!$A$2:$A$29,0)),"")</f>
        <v>0.16</v>
      </c>
      <c r="M728" s="28">
        <f>IFERROR(INDEX(Cost_Components!$L$2:$L$29,MATCH(E728,Cost_Components!$A$2:$A$29,0)),"")</f>
        <v>1</v>
      </c>
      <c r="N728" s="29">
        <f>IFERROR(INDEX(Cost_Components!$P$2:$P$29,MATCH(E728,Cost_Components!$A$2:$A$29,0)),"")</f>
        <v>1154.0355216616899</v>
      </c>
      <c r="O728" s="23">
        <f t="shared" si="111"/>
        <v>3293740.2990415804</v>
      </c>
      <c r="P728" s="23">
        <f t="shared" si="112"/>
        <v>3239722.7949781399</v>
      </c>
      <c r="Q728" s="23">
        <f t="shared" si="113"/>
        <v>598200829.71869862</v>
      </c>
      <c r="R728" s="23">
        <f t="shared" si="114"/>
        <v>2947309269.7356629</v>
      </c>
      <c r="S728" s="23">
        <f t="shared" si="115"/>
        <v>2349108440.0169644</v>
      </c>
      <c r="T728" s="16">
        <f>IFERROR(INDEX(Cost_Components!$R$2:$R$29,MATCH(E728,Cost_Components!$A$2:$A$29,0)),"")</f>
        <v>1</v>
      </c>
      <c r="U728" s="26">
        <f>IFERROR(INDEX(Cost_Components!$Q$2:$Q$29,MATCH(E728,Cost_Components!$A$2:$A$29,0)),"")</f>
        <v>2023</v>
      </c>
      <c r="V728" s="30">
        <f>1/(1+Calculation_Assumptions!$B$5)^(B728-Calculation_Assumptions!$B$2)</f>
        <v>0.49193373633950943</v>
      </c>
      <c r="W728" s="23">
        <f t="shared" si="116"/>
        <v>294275169.24491405</v>
      </c>
      <c r="X728" s="23">
        <f t="shared" si="117"/>
        <v>1449880861.2091358</v>
      </c>
      <c r="Y728" s="23">
        <f t="shared" si="118"/>
        <v>1155605691.9642217</v>
      </c>
      <c r="Z728" s="17">
        <f>IFERROR(INDEX(Cost_Components!$T$2:$T$29,MATCH(E728,Cost_Components!$A$2:$A$29,0)),"")</f>
        <v>0.8</v>
      </c>
      <c r="AA728" s="26">
        <f>IFERROR(INDEX(Cost_Components!$U$2:$U$29,MATCH(E728,Cost_Components!$A$2:$A$29,0)),"")</f>
        <v>2025</v>
      </c>
      <c r="AB728" s="26">
        <f>IFERROR(INDEX(Cost_Components!$V$2:$V$29,MATCH(E728,Cost_Components!$A$2:$A$29,0)),"")</f>
        <v>2050</v>
      </c>
      <c r="AC728" s="26">
        <f>IFERROR(INDEX(Cost_Components!$M$2:$M$29,MATCH(E728,Cost_Components!$A$2:$A$29,0)),"")</f>
        <v>30</v>
      </c>
      <c r="AD728" s="26">
        <f>IFERROR(INDEX(Cost_Components!$N$2:$N$29,MATCH(E728,Cost_Components!$A$2:$A$29,0)),"")</f>
        <v>95</v>
      </c>
      <c r="AE728" s="16" t="str">
        <f>IFERROR(INDEX(Cost_Components!$O$2:$O$29,MATCH(E728,Cost_Components!$A$2:$A$29,0)),"")</f>
        <v>Both</v>
      </c>
      <c r="AF728" s="11">
        <v>16468701.4952079</v>
      </c>
      <c r="AG728" s="11">
        <v>16198613.9748907</v>
      </c>
      <c r="AH728" s="23">
        <f t="shared" si="119"/>
        <v>1</v>
      </c>
    </row>
    <row r="729" spans="1:34" hidden="1">
      <c r="A729" t="s">
        <v>268</v>
      </c>
      <c r="B729" s="20">
        <v>2050</v>
      </c>
      <c r="C729" t="s">
        <v>268</v>
      </c>
      <c r="D729" t="s">
        <v>272</v>
      </c>
      <c r="E729" s="22" t="s">
        <v>365</v>
      </c>
      <c r="F729" s="22" t="s">
        <v>366</v>
      </c>
      <c r="G729" s="22" t="s">
        <v>269</v>
      </c>
      <c r="H729" s="22" t="s">
        <v>237</v>
      </c>
      <c r="I729" s="22" t="s">
        <v>309</v>
      </c>
      <c r="J729" s="17">
        <f>IFERROR(INDEX(Cost_Components!$K$2:$K$29,MATCH(E729,Cost_Components!$A$2:$A$29,0)),"")</f>
        <v>0.2</v>
      </c>
      <c r="K729" s="17">
        <f t="shared" si="110"/>
        <v>0.8</v>
      </c>
      <c r="L729" s="17">
        <f>IFERROR(INDEX(Cost_Components!$S$2:$S$29,MATCH(E729,Cost_Components!$A$2:$A$29,0)),"")</f>
        <v>0.16</v>
      </c>
      <c r="M729" s="28">
        <f>IFERROR(INDEX(Cost_Components!$L$2:$L$29,MATCH(E729,Cost_Components!$A$2:$A$29,0)),"")</f>
        <v>1</v>
      </c>
      <c r="N729" s="29">
        <f>IFERROR(INDEX(Cost_Components!$P$2:$P$29,MATCH(E729,Cost_Components!$A$2:$A$29,0)),"")</f>
        <v>1154.0355216616899</v>
      </c>
      <c r="O729" s="23">
        <f t="shared" si="111"/>
        <v>3301477.6415883601</v>
      </c>
      <c r="P729" s="23">
        <f t="shared" si="112"/>
        <v>3243716.3572267201</v>
      </c>
      <c r="Q729" s="23">
        <f t="shared" si="113"/>
        <v>598938223.74955106</v>
      </c>
      <c r="R729" s="23">
        <f t="shared" si="114"/>
        <v>3048017977.8918633</v>
      </c>
      <c r="S729" s="23">
        <f t="shared" si="115"/>
        <v>2449079754.142312</v>
      </c>
      <c r="T729" s="16">
        <f>IFERROR(INDEX(Cost_Components!$R$2:$R$29,MATCH(E729,Cost_Components!$A$2:$A$29,0)),"")</f>
        <v>1</v>
      </c>
      <c r="U729" s="26">
        <f>IFERROR(INDEX(Cost_Components!$Q$2:$Q$29,MATCH(E729,Cost_Components!$A$2:$A$29,0)),"")</f>
        <v>2023</v>
      </c>
      <c r="V729" s="30">
        <f>1/(1+Calculation_Assumptions!$B$5)^(B729-Calculation_Assumptions!$B$2)</f>
        <v>0.47760556926165965</v>
      </c>
      <c r="W729" s="23">
        <f t="shared" si="116"/>
        <v>286056231.30647159</v>
      </c>
      <c r="X729" s="23">
        <f t="shared" si="117"/>
        <v>1455750361.4508162</v>
      </c>
      <c r="Y729" s="23">
        <f t="shared" si="118"/>
        <v>1169694130.1443443</v>
      </c>
      <c r="Z729" s="17">
        <f>IFERROR(INDEX(Cost_Components!$T$2:$T$29,MATCH(E729,Cost_Components!$A$2:$A$29,0)),"")</f>
        <v>0.8</v>
      </c>
      <c r="AA729" s="26">
        <f>IFERROR(INDEX(Cost_Components!$U$2:$U$29,MATCH(E729,Cost_Components!$A$2:$A$29,0)),"")</f>
        <v>2025</v>
      </c>
      <c r="AB729" s="26">
        <f>IFERROR(INDEX(Cost_Components!$V$2:$V$29,MATCH(E729,Cost_Components!$A$2:$A$29,0)),"")</f>
        <v>2050</v>
      </c>
      <c r="AC729" s="26">
        <f>IFERROR(INDEX(Cost_Components!$M$2:$M$29,MATCH(E729,Cost_Components!$A$2:$A$29,0)),"")</f>
        <v>30</v>
      </c>
      <c r="AD729" s="26">
        <f>IFERROR(INDEX(Cost_Components!$N$2:$N$29,MATCH(E729,Cost_Components!$A$2:$A$29,0)),"")</f>
        <v>95</v>
      </c>
      <c r="AE729" s="16" t="str">
        <f>IFERROR(INDEX(Cost_Components!$O$2:$O$29,MATCH(E729,Cost_Components!$A$2:$A$29,0)),"")</f>
        <v>Both</v>
      </c>
      <c r="AF729" s="11">
        <v>16507388.2079418</v>
      </c>
      <c r="AG729" s="11">
        <v>16218581.7861336</v>
      </c>
      <c r="AH729" s="23">
        <f t="shared" si="119"/>
        <v>1</v>
      </c>
    </row>
    <row r="730" spans="1:34">
      <c r="A730" t="s">
        <v>115</v>
      </c>
      <c r="B730" s="20">
        <v>2025</v>
      </c>
      <c r="C730" t="s">
        <v>204</v>
      </c>
      <c r="E730" s="22" t="s">
        <v>302</v>
      </c>
      <c r="F730" s="22" t="s">
        <v>303</v>
      </c>
      <c r="G730" s="22" t="s">
        <v>213</v>
      </c>
      <c r="H730" s="22" t="s">
        <v>214</v>
      </c>
      <c r="I730" s="22" t="s">
        <v>115</v>
      </c>
      <c r="J730" s="17">
        <f>IFERROR(INDEX(Cost_Components!$K$2:$K$29,MATCH(E730,Cost_Components!$A$2:$A$29,0)),"")</f>
        <v>0.2</v>
      </c>
      <c r="K730" s="17">
        <f t="shared" si="110"/>
        <v>0.32884615384615384</v>
      </c>
      <c r="L730" s="17">
        <f>IFERROR(INDEX(Cost_Components!$S$2:$S$29,MATCH(E730,Cost_Components!$A$2:$A$29,0)),"")</f>
        <v>0.31</v>
      </c>
      <c r="M730" s="28">
        <f>IFERROR(INDEX(Cost_Components!$L$2:$L$29,MATCH(E730,Cost_Components!$A$2:$A$29,0)),"")</f>
        <v>1</v>
      </c>
      <c r="N730" s="29">
        <f>IFERROR(INDEX(Cost_Components!$P$2:$P$29,MATCH(E730,Cost_Components!$A$2:$A$29,0)),"")</f>
        <v>2.7665218579999999</v>
      </c>
      <c r="O730" s="23">
        <f t="shared" si="111"/>
        <v>30364899.645414401</v>
      </c>
      <c r="P730" s="23">
        <f t="shared" si="112"/>
        <v>30364899.645414401</v>
      </c>
      <c r="Q730" s="23">
        <f t="shared" si="113"/>
        <v>26041599.161354773</v>
      </c>
      <c r="R730" s="23">
        <f t="shared" si="114"/>
        <v>27624773.303918522</v>
      </c>
      <c r="S730" s="23">
        <f t="shared" si="115"/>
        <v>1583174.1425637491</v>
      </c>
      <c r="T730" s="16">
        <f>IFERROR(INDEX(Cost_Components!$R$2:$R$29,MATCH(E730,Cost_Components!$A$2:$A$29,0)),"")</f>
        <v>1</v>
      </c>
      <c r="U730" s="26">
        <f>IFERROR(INDEX(Cost_Components!$Q$2:$Q$29,MATCH(E730,Cost_Components!$A$2:$A$29,0)),"")</f>
        <v>2023</v>
      </c>
      <c r="V730" s="30">
        <f>1/(1+Calculation_Assumptions!$B$5)^(B730-Calculation_Assumptions!$B$2)</f>
        <v>1</v>
      </c>
      <c r="W730" s="23">
        <f t="shared" si="116"/>
        <v>26041599.161354773</v>
      </c>
      <c r="X730" s="23">
        <f t="shared" si="117"/>
        <v>27624773.303918522</v>
      </c>
      <c r="Y730" s="23">
        <f t="shared" si="118"/>
        <v>1583174.1425637491</v>
      </c>
      <c r="Z730" s="17">
        <f>IFERROR(INDEX(Cost_Components!$T$2:$T$29,MATCH(E730,Cost_Components!$A$2:$A$29,0)),"")</f>
        <v>0.8</v>
      </c>
      <c r="AA730" s="26">
        <f>IFERROR(INDEX(Cost_Components!$U$2:$U$29,MATCH(E730,Cost_Components!$A$2:$A$29,0)),"")</f>
        <v>2025</v>
      </c>
      <c r="AB730" s="26">
        <f>IFERROR(INDEX(Cost_Components!$V$2:$V$29,MATCH(E730,Cost_Components!$A$2:$A$29,0)),"")</f>
        <v>2050</v>
      </c>
      <c r="AC730" s="26">
        <f>IFERROR(INDEX(Cost_Components!$M$2:$M$29,MATCH(E730,Cost_Components!$A$2:$A$29,0)),"")</f>
        <v>30</v>
      </c>
      <c r="AD730" s="26">
        <f>IFERROR(INDEX(Cost_Components!$N$2:$N$29,MATCH(E730,Cost_Components!$A$2:$A$29,0)),"")</f>
        <v>95</v>
      </c>
      <c r="AE730" s="16" t="str">
        <f>IFERROR(INDEX(Cost_Components!$O$2:$O$29,MATCH(E730,Cost_Components!$A$2:$A$29,0)),"")</f>
        <v>Both</v>
      </c>
      <c r="AF730" s="11">
        <v>151824498.227072</v>
      </c>
      <c r="AG730" s="11">
        <v>151824498.227072</v>
      </c>
      <c r="AH730" s="23">
        <f t="shared" si="119"/>
        <v>1</v>
      </c>
    </row>
    <row r="731" spans="1:34">
      <c r="A731" t="s">
        <v>115</v>
      </c>
      <c r="B731" s="20">
        <v>2026</v>
      </c>
      <c r="C731" t="s">
        <v>204</v>
      </c>
      <c r="E731" s="22" t="s">
        <v>302</v>
      </c>
      <c r="F731" s="22" t="s">
        <v>303</v>
      </c>
      <c r="G731" s="22" t="s">
        <v>213</v>
      </c>
      <c r="H731" s="22" t="s">
        <v>214</v>
      </c>
      <c r="I731" s="22" t="s">
        <v>115</v>
      </c>
      <c r="J731" s="17">
        <f>IFERROR(INDEX(Cost_Components!$K$2:$K$29,MATCH(E731,Cost_Components!$A$2:$A$29,0)),"")</f>
        <v>0.2</v>
      </c>
      <c r="K731" s="17">
        <f t="shared" si="110"/>
        <v>0.34769230769230769</v>
      </c>
      <c r="L731" s="17">
        <f>IFERROR(INDEX(Cost_Components!$S$2:$S$29,MATCH(E731,Cost_Components!$A$2:$A$29,0)),"")</f>
        <v>0.31</v>
      </c>
      <c r="M731" s="28">
        <f>IFERROR(INDEX(Cost_Components!$L$2:$L$29,MATCH(E731,Cost_Components!$A$2:$A$29,0)),"")</f>
        <v>1</v>
      </c>
      <c r="N731" s="29">
        <f>IFERROR(INDEX(Cost_Components!$P$2:$P$29,MATCH(E731,Cost_Components!$A$2:$A$29,0)),"")</f>
        <v>2.7665218579999999</v>
      </c>
      <c r="O731" s="23">
        <f t="shared" si="111"/>
        <v>30781040.542866603</v>
      </c>
      <c r="P731" s="23">
        <f t="shared" si="112"/>
        <v>30765555.680188</v>
      </c>
      <c r="Q731" s="23">
        <f t="shared" si="113"/>
        <v>26385210.501454409</v>
      </c>
      <c r="R731" s="23">
        <f t="shared" si="114"/>
        <v>29608232.697052874</v>
      </c>
      <c r="S731" s="23">
        <f t="shared" si="115"/>
        <v>3223022.1955984645</v>
      </c>
      <c r="T731" s="16">
        <f>IFERROR(INDEX(Cost_Components!$R$2:$R$29,MATCH(E731,Cost_Components!$A$2:$A$29,0)),"")</f>
        <v>1</v>
      </c>
      <c r="U731" s="26">
        <f>IFERROR(INDEX(Cost_Components!$Q$2:$Q$29,MATCH(E731,Cost_Components!$A$2:$A$29,0)),"")</f>
        <v>2023</v>
      </c>
      <c r="V731" s="30">
        <f>1/(1+Calculation_Assumptions!$B$5)^(B731-Calculation_Assumptions!$B$2)</f>
        <v>0.970873786407767</v>
      </c>
      <c r="W731" s="23">
        <f t="shared" si="116"/>
        <v>25616709.22471302</v>
      </c>
      <c r="X731" s="23">
        <f t="shared" si="117"/>
        <v>28745856.987429976</v>
      </c>
      <c r="Y731" s="23">
        <f t="shared" si="118"/>
        <v>3129147.762716956</v>
      </c>
      <c r="Z731" s="17">
        <f>IFERROR(INDEX(Cost_Components!$T$2:$T$29,MATCH(E731,Cost_Components!$A$2:$A$29,0)),"")</f>
        <v>0.8</v>
      </c>
      <c r="AA731" s="26">
        <f>IFERROR(INDEX(Cost_Components!$U$2:$U$29,MATCH(E731,Cost_Components!$A$2:$A$29,0)),"")</f>
        <v>2025</v>
      </c>
      <c r="AB731" s="26">
        <f>IFERROR(INDEX(Cost_Components!$V$2:$V$29,MATCH(E731,Cost_Components!$A$2:$A$29,0)),"")</f>
        <v>2050</v>
      </c>
      <c r="AC731" s="26">
        <f>IFERROR(INDEX(Cost_Components!$M$2:$M$29,MATCH(E731,Cost_Components!$A$2:$A$29,0)),"")</f>
        <v>30</v>
      </c>
      <c r="AD731" s="26">
        <f>IFERROR(INDEX(Cost_Components!$N$2:$N$29,MATCH(E731,Cost_Components!$A$2:$A$29,0)),"")</f>
        <v>95</v>
      </c>
      <c r="AE731" s="16" t="str">
        <f>IFERROR(INDEX(Cost_Components!$O$2:$O$29,MATCH(E731,Cost_Components!$A$2:$A$29,0)),"")</f>
        <v>Both</v>
      </c>
      <c r="AF731" s="11">
        <v>153905202.714333</v>
      </c>
      <c r="AG731" s="11">
        <v>153827778.40094</v>
      </c>
      <c r="AH731" s="23">
        <f t="shared" si="119"/>
        <v>1</v>
      </c>
    </row>
    <row r="732" spans="1:34">
      <c r="A732" t="s">
        <v>115</v>
      </c>
      <c r="B732" s="20">
        <v>2027</v>
      </c>
      <c r="C732" t="s">
        <v>204</v>
      </c>
      <c r="E732" s="22" t="s">
        <v>302</v>
      </c>
      <c r="F732" s="22" t="s">
        <v>303</v>
      </c>
      <c r="G732" s="22" t="s">
        <v>213</v>
      </c>
      <c r="H732" s="22" t="s">
        <v>214</v>
      </c>
      <c r="I732" s="22" t="s">
        <v>115</v>
      </c>
      <c r="J732" s="17">
        <f>IFERROR(INDEX(Cost_Components!$K$2:$K$29,MATCH(E732,Cost_Components!$A$2:$A$29,0)),"")</f>
        <v>0.2</v>
      </c>
      <c r="K732" s="17">
        <f t="shared" si="110"/>
        <v>0.36653846153846154</v>
      </c>
      <c r="L732" s="17">
        <f>IFERROR(INDEX(Cost_Components!$S$2:$S$29,MATCH(E732,Cost_Components!$A$2:$A$29,0)),"")</f>
        <v>0.31</v>
      </c>
      <c r="M732" s="28">
        <f>IFERROR(INDEX(Cost_Components!$L$2:$L$29,MATCH(E732,Cost_Components!$A$2:$A$29,0)),"")</f>
        <v>1</v>
      </c>
      <c r="N732" s="29">
        <f>IFERROR(INDEX(Cost_Components!$P$2:$P$29,MATCH(E732,Cost_Components!$A$2:$A$29,0)),"")</f>
        <v>2.7665218579999999</v>
      </c>
      <c r="O732" s="23">
        <f t="shared" si="111"/>
        <v>31225922.412768602</v>
      </c>
      <c r="P732" s="23">
        <f t="shared" si="112"/>
        <v>31208337.934682205</v>
      </c>
      <c r="Q732" s="23">
        <f t="shared" si="113"/>
        <v>26764950.204926159</v>
      </c>
      <c r="R732" s="23">
        <f t="shared" si="114"/>
        <v>31664230.245097317</v>
      </c>
      <c r="S732" s="23">
        <f t="shared" si="115"/>
        <v>4899280.0401711576</v>
      </c>
      <c r="T732" s="16">
        <f>IFERROR(INDEX(Cost_Components!$R$2:$R$29,MATCH(E732,Cost_Components!$A$2:$A$29,0)),"")</f>
        <v>1</v>
      </c>
      <c r="U732" s="26">
        <f>IFERROR(INDEX(Cost_Components!$Q$2:$Q$29,MATCH(E732,Cost_Components!$A$2:$A$29,0)),"")</f>
        <v>2023</v>
      </c>
      <c r="V732" s="30">
        <f>1/(1+Calculation_Assumptions!$B$5)^(B732-Calculation_Assumptions!$B$2)</f>
        <v>0.94259590913375435</v>
      </c>
      <c r="W732" s="23">
        <f t="shared" si="116"/>
        <v>25228532.571332037</v>
      </c>
      <c r="X732" s="23">
        <f t="shared" si="117"/>
        <v>29846573.894898027</v>
      </c>
      <c r="Y732" s="23">
        <f t="shared" si="118"/>
        <v>4618041.3235659888</v>
      </c>
      <c r="Z732" s="17">
        <f>IFERROR(INDEX(Cost_Components!$T$2:$T$29,MATCH(E732,Cost_Components!$A$2:$A$29,0)),"")</f>
        <v>0.8</v>
      </c>
      <c r="AA732" s="26">
        <f>IFERROR(INDEX(Cost_Components!$U$2:$U$29,MATCH(E732,Cost_Components!$A$2:$A$29,0)),"")</f>
        <v>2025</v>
      </c>
      <c r="AB732" s="26">
        <f>IFERROR(INDEX(Cost_Components!$V$2:$V$29,MATCH(E732,Cost_Components!$A$2:$A$29,0)),"")</f>
        <v>2050</v>
      </c>
      <c r="AC732" s="26">
        <f>IFERROR(INDEX(Cost_Components!$M$2:$M$29,MATCH(E732,Cost_Components!$A$2:$A$29,0)),"")</f>
        <v>30</v>
      </c>
      <c r="AD732" s="26">
        <f>IFERROR(INDEX(Cost_Components!$N$2:$N$29,MATCH(E732,Cost_Components!$A$2:$A$29,0)),"")</f>
        <v>95</v>
      </c>
      <c r="AE732" s="16" t="str">
        <f>IFERROR(INDEX(Cost_Components!$O$2:$O$29,MATCH(E732,Cost_Components!$A$2:$A$29,0)),"")</f>
        <v>Both</v>
      </c>
      <c r="AF732" s="11">
        <v>156129612.06384301</v>
      </c>
      <c r="AG732" s="11">
        <v>156041689.67341101</v>
      </c>
      <c r="AH732" s="23">
        <f t="shared" si="119"/>
        <v>1</v>
      </c>
    </row>
    <row r="733" spans="1:34">
      <c r="A733" t="s">
        <v>115</v>
      </c>
      <c r="B733" s="20">
        <v>2028</v>
      </c>
      <c r="C733" t="s">
        <v>204</v>
      </c>
      <c r="E733" s="22" t="s">
        <v>302</v>
      </c>
      <c r="F733" s="22" t="s">
        <v>303</v>
      </c>
      <c r="G733" s="22" t="s">
        <v>213</v>
      </c>
      <c r="H733" s="22" t="s">
        <v>214</v>
      </c>
      <c r="I733" s="22" t="s">
        <v>115</v>
      </c>
      <c r="J733" s="17">
        <f>IFERROR(INDEX(Cost_Components!$K$2:$K$29,MATCH(E733,Cost_Components!$A$2:$A$29,0)),"")</f>
        <v>0.2</v>
      </c>
      <c r="K733" s="17">
        <f t="shared" si="110"/>
        <v>0.38538461538461538</v>
      </c>
      <c r="L733" s="17">
        <f>IFERROR(INDEX(Cost_Components!$S$2:$S$29,MATCH(E733,Cost_Components!$A$2:$A$29,0)),"")</f>
        <v>0.31</v>
      </c>
      <c r="M733" s="28">
        <f>IFERROR(INDEX(Cost_Components!$L$2:$L$29,MATCH(E733,Cost_Components!$A$2:$A$29,0)),"")</f>
        <v>1</v>
      </c>
      <c r="N733" s="29">
        <f>IFERROR(INDEX(Cost_Components!$P$2:$P$29,MATCH(E733,Cost_Components!$A$2:$A$29,0)),"")</f>
        <v>2.7665218579999999</v>
      </c>
      <c r="O733" s="23">
        <f t="shared" si="111"/>
        <v>31660494.265460003</v>
      </c>
      <c r="P733" s="23">
        <f t="shared" si="112"/>
        <v>31656609.4112278</v>
      </c>
      <c r="Q733" s="23">
        <f t="shared" si="113"/>
        <v>27149397.584762368</v>
      </c>
      <c r="R733" s="23">
        <f t="shared" si="114"/>
        <v>33755626.276661426</v>
      </c>
      <c r="S733" s="23">
        <f t="shared" si="115"/>
        <v>6606228.6918990575</v>
      </c>
      <c r="T733" s="16">
        <f>IFERROR(INDEX(Cost_Components!$R$2:$R$29,MATCH(E733,Cost_Components!$A$2:$A$29,0)),"")</f>
        <v>1</v>
      </c>
      <c r="U733" s="26">
        <f>IFERROR(INDEX(Cost_Components!$Q$2:$Q$29,MATCH(E733,Cost_Components!$A$2:$A$29,0)),"")</f>
        <v>2023</v>
      </c>
      <c r="V733" s="30">
        <f>1/(1+Calculation_Assumptions!$B$5)^(B733-Calculation_Assumptions!$B$2)</f>
        <v>0.91514165935315961</v>
      </c>
      <c r="W733" s="23">
        <f t="shared" si="116"/>
        <v>24845544.756158099</v>
      </c>
      <c r="X733" s="23">
        <f t="shared" si="117"/>
        <v>30891179.843329053</v>
      </c>
      <c r="Y733" s="23">
        <f t="shared" si="118"/>
        <v>6045635.0871709567</v>
      </c>
      <c r="Z733" s="17">
        <f>IFERROR(INDEX(Cost_Components!$T$2:$T$29,MATCH(E733,Cost_Components!$A$2:$A$29,0)),"")</f>
        <v>0.8</v>
      </c>
      <c r="AA733" s="26">
        <f>IFERROR(INDEX(Cost_Components!$U$2:$U$29,MATCH(E733,Cost_Components!$A$2:$A$29,0)),"")</f>
        <v>2025</v>
      </c>
      <c r="AB733" s="26">
        <f>IFERROR(INDEX(Cost_Components!$V$2:$V$29,MATCH(E733,Cost_Components!$A$2:$A$29,0)),"")</f>
        <v>2050</v>
      </c>
      <c r="AC733" s="26">
        <f>IFERROR(INDEX(Cost_Components!$M$2:$M$29,MATCH(E733,Cost_Components!$A$2:$A$29,0)),"")</f>
        <v>30</v>
      </c>
      <c r="AD733" s="26">
        <f>IFERROR(INDEX(Cost_Components!$N$2:$N$29,MATCH(E733,Cost_Components!$A$2:$A$29,0)),"")</f>
        <v>95</v>
      </c>
      <c r="AE733" s="16" t="str">
        <f>IFERROR(INDEX(Cost_Components!$O$2:$O$29,MATCH(E733,Cost_Components!$A$2:$A$29,0)),"")</f>
        <v>Both</v>
      </c>
      <c r="AF733" s="11">
        <v>158302471.32730001</v>
      </c>
      <c r="AG733" s="11">
        <v>158283047.05613899</v>
      </c>
      <c r="AH733" s="23">
        <f t="shared" si="119"/>
        <v>1</v>
      </c>
    </row>
    <row r="734" spans="1:34">
      <c r="A734" t="s">
        <v>115</v>
      </c>
      <c r="B734" s="20">
        <v>2029</v>
      </c>
      <c r="C734" t="s">
        <v>204</v>
      </c>
      <c r="E734" s="22" t="s">
        <v>302</v>
      </c>
      <c r="F734" s="22" t="s">
        <v>303</v>
      </c>
      <c r="G734" s="22" t="s">
        <v>213</v>
      </c>
      <c r="H734" s="22" t="s">
        <v>214</v>
      </c>
      <c r="I734" s="22" t="s">
        <v>115</v>
      </c>
      <c r="J734" s="17">
        <f>IFERROR(INDEX(Cost_Components!$K$2:$K$29,MATCH(E734,Cost_Components!$A$2:$A$29,0)),"")</f>
        <v>0.2</v>
      </c>
      <c r="K734" s="17">
        <f t="shared" si="110"/>
        <v>0.40423076923076923</v>
      </c>
      <c r="L734" s="17">
        <f>IFERROR(INDEX(Cost_Components!$S$2:$S$29,MATCH(E734,Cost_Components!$A$2:$A$29,0)),"")</f>
        <v>0.31</v>
      </c>
      <c r="M734" s="28">
        <f>IFERROR(INDEX(Cost_Components!$L$2:$L$29,MATCH(E734,Cost_Components!$A$2:$A$29,0)),"")</f>
        <v>1</v>
      </c>
      <c r="N734" s="29">
        <f>IFERROR(INDEX(Cost_Components!$P$2:$P$29,MATCH(E734,Cost_Components!$A$2:$A$29,0)),"")</f>
        <v>2.7665218579999999</v>
      </c>
      <c r="O734" s="23">
        <f t="shared" si="111"/>
        <v>32106938.347750004</v>
      </c>
      <c r="P734" s="23">
        <f t="shared" si="112"/>
        <v>32100263.7657784</v>
      </c>
      <c r="Q734" s="23">
        <f t="shared" si="113"/>
        <v>27529885.220233314</v>
      </c>
      <c r="R734" s="23">
        <f t="shared" si="114"/>
        <v>35905614.85225644</v>
      </c>
      <c r="S734" s="23">
        <f t="shared" si="115"/>
        <v>8375729.6320231259</v>
      </c>
      <c r="T734" s="16">
        <f>IFERROR(INDEX(Cost_Components!$R$2:$R$29,MATCH(E734,Cost_Components!$A$2:$A$29,0)),"")</f>
        <v>1</v>
      </c>
      <c r="U734" s="26">
        <f>IFERROR(INDEX(Cost_Components!$Q$2:$Q$29,MATCH(E734,Cost_Components!$A$2:$A$29,0)),"")</f>
        <v>2023</v>
      </c>
      <c r="V734" s="30">
        <f>1/(1+Calculation_Assumptions!$B$5)^(B734-Calculation_Assumptions!$B$2)</f>
        <v>0.888487047915689</v>
      </c>
      <c r="W734" s="23">
        <f t="shared" si="116"/>
        <v>24459946.448782854</v>
      </c>
      <c r="X734" s="23">
        <f t="shared" si="117"/>
        <v>31901673.743679043</v>
      </c>
      <c r="Y734" s="23">
        <f t="shared" si="118"/>
        <v>7441727.2948961873</v>
      </c>
      <c r="Z734" s="17">
        <f>IFERROR(INDEX(Cost_Components!$T$2:$T$29,MATCH(E734,Cost_Components!$A$2:$A$29,0)),"")</f>
        <v>0.8</v>
      </c>
      <c r="AA734" s="26">
        <f>IFERROR(INDEX(Cost_Components!$U$2:$U$29,MATCH(E734,Cost_Components!$A$2:$A$29,0)),"")</f>
        <v>2025</v>
      </c>
      <c r="AB734" s="26">
        <f>IFERROR(INDEX(Cost_Components!$V$2:$V$29,MATCH(E734,Cost_Components!$A$2:$A$29,0)),"")</f>
        <v>2050</v>
      </c>
      <c r="AC734" s="26">
        <f>IFERROR(INDEX(Cost_Components!$M$2:$M$29,MATCH(E734,Cost_Components!$A$2:$A$29,0)),"")</f>
        <v>30</v>
      </c>
      <c r="AD734" s="26">
        <f>IFERROR(INDEX(Cost_Components!$N$2:$N$29,MATCH(E734,Cost_Components!$A$2:$A$29,0)),"")</f>
        <v>95</v>
      </c>
      <c r="AE734" s="16" t="str">
        <f>IFERROR(INDEX(Cost_Components!$O$2:$O$29,MATCH(E734,Cost_Components!$A$2:$A$29,0)),"")</f>
        <v>Both</v>
      </c>
      <c r="AF734" s="11">
        <v>160534691.73875001</v>
      </c>
      <c r="AG734" s="11">
        <v>160501318.82889199</v>
      </c>
      <c r="AH734" s="23">
        <f t="shared" si="119"/>
        <v>1</v>
      </c>
    </row>
    <row r="735" spans="1:34">
      <c r="A735" t="s">
        <v>115</v>
      </c>
      <c r="B735" s="20">
        <v>2030</v>
      </c>
      <c r="C735" t="s">
        <v>204</v>
      </c>
      <c r="E735" s="22" t="s">
        <v>302</v>
      </c>
      <c r="F735" s="22" t="s">
        <v>303</v>
      </c>
      <c r="G735" s="22" t="s">
        <v>213</v>
      </c>
      <c r="H735" s="22" t="s">
        <v>214</v>
      </c>
      <c r="I735" s="22" t="s">
        <v>115</v>
      </c>
      <c r="J735" s="17">
        <f>IFERROR(INDEX(Cost_Components!$K$2:$K$29,MATCH(E735,Cost_Components!$A$2:$A$29,0)),"")</f>
        <v>0.2</v>
      </c>
      <c r="K735" s="17">
        <f t="shared" si="110"/>
        <v>0.42307692307692307</v>
      </c>
      <c r="L735" s="17">
        <f>IFERROR(INDEX(Cost_Components!$S$2:$S$29,MATCH(E735,Cost_Components!$A$2:$A$29,0)),"")</f>
        <v>0.31</v>
      </c>
      <c r="M735" s="28">
        <f>IFERROR(INDEX(Cost_Components!$L$2:$L$29,MATCH(E735,Cost_Components!$A$2:$A$29,0)),"")</f>
        <v>1</v>
      </c>
      <c r="N735" s="29">
        <f>IFERROR(INDEX(Cost_Components!$P$2:$P$29,MATCH(E735,Cost_Components!$A$2:$A$29,0)),"")</f>
        <v>2.7665218579999999</v>
      </c>
      <c r="O735" s="23">
        <f t="shared" si="111"/>
        <v>32535090.176050201</v>
      </c>
      <c r="P735" s="23">
        <f t="shared" si="112"/>
        <v>32530776.390710402</v>
      </c>
      <c r="Q735" s="23">
        <f t="shared" si="113"/>
        <v>27899102.222209308</v>
      </c>
      <c r="R735" s="23">
        <f t="shared" si="114"/>
        <v>38080746.898633979</v>
      </c>
      <c r="S735" s="23">
        <f t="shared" si="115"/>
        <v>10181644.676424671</v>
      </c>
      <c r="T735" s="16">
        <f>IFERROR(INDEX(Cost_Components!$R$2:$R$29,MATCH(E735,Cost_Components!$A$2:$A$29,0)),"")</f>
        <v>1</v>
      </c>
      <c r="U735" s="26">
        <f>IFERROR(INDEX(Cost_Components!$Q$2:$Q$29,MATCH(E735,Cost_Components!$A$2:$A$29,0)),"")</f>
        <v>2023</v>
      </c>
      <c r="V735" s="30">
        <f>1/(1+Calculation_Assumptions!$B$5)^(B735-Calculation_Assumptions!$B$2)</f>
        <v>0.86260878438416411</v>
      </c>
      <c r="W735" s="23">
        <f t="shared" si="116"/>
        <v>24066010.653309502</v>
      </c>
      <c r="X735" s="23">
        <f t="shared" si="117"/>
        <v>32848786.790671684</v>
      </c>
      <c r="Y735" s="23">
        <f t="shared" si="118"/>
        <v>8782776.1373621821</v>
      </c>
      <c r="Z735" s="17">
        <f>IFERROR(INDEX(Cost_Components!$T$2:$T$29,MATCH(E735,Cost_Components!$A$2:$A$29,0)),"")</f>
        <v>0.8</v>
      </c>
      <c r="AA735" s="26">
        <f>IFERROR(INDEX(Cost_Components!$U$2:$U$29,MATCH(E735,Cost_Components!$A$2:$A$29,0)),"")</f>
        <v>2025</v>
      </c>
      <c r="AB735" s="26">
        <f>IFERROR(INDEX(Cost_Components!$V$2:$V$29,MATCH(E735,Cost_Components!$A$2:$A$29,0)),"")</f>
        <v>2050</v>
      </c>
      <c r="AC735" s="26">
        <f>IFERROR(INDEX(Cost_Components!$M$2:$M$29,MATCH(E735,Cost_Components!$A$2:$A$29,0)),"")</f>
        <v>30</v>
      </c>
      <c r="AD735" s="26">
        <f>IFERROR(INDEX(Cost_Components!$N$2:$N$29,MATCH(E735,Cost_Components!$A$2:$A$29,0)),"")</f>
        <v>95</v>
      </c>
      <c r="AE735" s="16" t="str">
        <f>IFERROR(INDEX(Cost_Components!$O$2:$O$29,MATCH(E735,Cost_Components!$A$2:$A$29,0)),"")</f>
        <v>Both</v>
      </c>
      <c r="AF735" s="11">
        <v>162675450.88025099</v>
      </c>
      <c r="AG735" s="11">
        <v>162653881.95355201</v>
      </c>
      <c r="AH735" s="23">
        <f t="shared" si="119"/>
        <v>1</v>
      </c>
    </row>
    <row r="736" spans="1:34">
      <c r="A736" t="s">
        <v>115</v>
      </c>
      <c r="B736" s="20">
        <v>2031</v>
      </c>
      <c r="C736" t="s">
        <v>204</v>
      </c>
      <c r="E736" s="22" t="s">
        <v>302</v>
      </c>
      <c r="F736" s="22" t="s">
        <v>303</v>
      </c>
      <c r="G736" s="22" t="s">
        <v>213</v>
      </c>
      <c r="H736" s="22" t="s">
        <v>214</v>
      </c>
      <c r="I736" s="22" t="s">
        <v>115</v>
      </c>
      <c r="J736" s="17">
        <f>IFERROR(INDEX(Cost_Components!$K$2:$K$29,MATCH(E736,Cost_Components!$A$2:$A$29,0)),"")</f>
        <v>0.2</v>
      </c>
      <c r="K736" s="17">
        <f t="shared" si="110"/>
        <v>0.44192307692307692</v>
      </c>
      <c r="L736" s="17">
        <f>IFERROR(INDEX(Cost_Components!$S$2:$S$29,MATCH(E736,Cost_Components!$A$2:$A$29,0)),"")</f>
        <v>0.31</v>
      </c>
      <c r="M736" s="28">
        <f>IFERROR(INDEX(Cost_Components!$L$2:$L$29,MATCH(E736,Cost_Components!$A$2:$A$29,0)),"")</f>
        <v>1</v>
      </c>
      <c r="N736" s="29">
        <f>IFERROR(INDEX(Cost_Components!$P$2:$P$29,MATCH(E736,Cost_Components!$A$2:$A$29,0)),"")</f>
        <v>2.7665218579999999</v>
      </c>
      <c r="O736" s="23">
        <f t="shared" si="111"/>
        <v>32965289.952577606</v>
      </c>
      <c r="P736" s="23">
        <f t="shared" si="112"/>
        <v>32956928.071739204</v>
      </c>
      <c r="Q736" s="23">
        <f t="shared" si="113"/>
        <v>28264579.183730096</v>
      </c>
      <c r="R736" s="23">
        <f t="shared" si="114"/>
        <v>40303028.959719874</v>
      </c>
      <c r="S736" s="23">
        <f t="shared" si="115"/>
        <v>12038449.775989778</v>
      </c>
      <c r="T736" s="16">
        <f>IFERROR(INDEX(Cost_Components!$R$2:$R$29,MATCH(E736,Cost_Components!$A$2:$A$29,0)),"")</f>
        <v>1</v>
      </c>
      <c r="U736" s="26">
        <f>IFERROR(INDEX(Cost_Components!$Q$2:$Q$29,MATCH(E736,Cost_Components!$A$2:$A$29,0)),"")</f>
        <v>2023</v>
      </c>
      <c r="V736" s="30">
        <f>1/(1+Calculation_Assumptions!$B$5)^(B736-Calculation_Assumptions!$B$2)</f>
        <v>0.83748425668365445</v>
      </c>
      <c r="W736" s="23">
        <f t="shared" si="116"/>
        <v>23671140.088162493</v>
      </c>
      <c r="X736" s="23">
        <f t="shared" si="117"/>
        <v>33753152.2504308</v>
      </c>
      <c r="Y736" s="23">
        <f t="shared" si="118"/>
        <v>10082012.162268305</v>
      </c>
      <c r="Z736" s="17">
        <f>IFERROR(INDEX(Cost_Components!$T$2:$T$29,MATCH(E736,Cost_Components!$A$2:$A$29,0)),"")</f>
        <v>0.8</v>
      </c>
      <c r="AA736" s="26">
        <f>IFERROR(INDEX(Cost_Components!$U$2:$U$29,MATCH(E736,Cost_Components!$A$2:$A$29,0)),"")</f>
        <v>2025</v>
      </c>
      <c r="AB736" s="26">
        <f>IFERROR(INDEX(Cost_Components!$V$2:$V$29,MATCH(E736,Cost_Components!$A$2:$A$29,0)),"")</f>
        <v>2050</v>
      </c>
      <c r="AC736" s="26">
        <f>IFERROR(INDEX(Cost_Components!$M$2:$M$29,MATCH(E736,Cost_Components!$A$2:$A$29,0)),"")</f>
        <v>30</v>
      </c>
      <c r="AD736" s="26">
        <f>IFERROR(INDEX(Cost_Components!$N$2:$N$29,MATCH(E736,Cost_Components!$A$2:$A$29,0)),"")</f>
        <v>95</v>
      </c>
      <c r="AE736" s="16" t="str">
        <f>IFERROR(INDEX(Cost_Components!$O$2:$O$29,MATCH(E736,Cost_Components!$A$2:$A$29,0)),"")</f>
        <v>Both</v>
      </c>
      <c r="AF736" s="11">
        <v>164826449.76288801</v>
      </c>
      <c r="AG736" s="11">
        <v>164784640.35869601</v>
      </c>
      <c r="AH736" s="23">
        <f t="shared" si="119"/>
        <v>1</v>
      </c>
    </row>
    <row r="737" spans="1:34">
      <c r="A737" t="s">
        <v>115</v>
      </c>
      <c r="B737" s="20">
        <v>2032</v>
      </c>
      <c r="C737" t="s">
        <v>204</v>
      </c>
      <c r="E737" s="22" t="s">
        <v>302</v>
      </c>
      <c r="F737" s="22" t="s">
        <v>303</v>
      </c>
      <c r="G737" s="22" t="s">
        <v>213</v>
      </c>
      <c r="H737" s="22" t="s">
        <v>214</v>
      </c>
      <c r="I737" s="22" t="s">
        <v>115</v>
      </c>
      <c r="J737" s="17">
        <f>IFERROR(INDEX(Cost_Components!$K$2:$K$29,MATCH(E737,Cost_Components!$A$2:$A$29,0)),"")</f>
        <v>0.2</v>
      </c>
      <c r="K737" s="17">
        <f t="shared" si="110"/>
        <v>0.46076923076923082</v>
      </c>
      <c r="L737" s="17">
        <f>IFERROR(INDEX(Cost_Components!$S$2:$S$29,MATCH(E737,Cost_Components!$A$2:$A$29,0)),"")</f>
        <v>0.31</v>
      </c>
      <c r="M737" s="28">
        <f>IFERROR(INDEX(Cost_Components!$L$2:$L$29,MATCH(E737,Cost_Components!$A$2:$A$29,0)),"")</f>
        <v>1</v>
      </c>
      <c r="N737" s="29">
        <f>IFERROR(INDEX(Cost_Components!$P$2:$P$29,MATCH(E737,Cost_Components!$A$2:$A$29,0)),"")</f>
        <v>2.7665218579999999</v>
      </c>
      <c r="O737" s="23">
        <f t="shared" si="111"/>
        <v>33395288.280255005</v>
      </c>
      <c r="P737" s="23">
        <f t="shared" si="112"/>
        <v>33381995.851857003</v>
      </c>
      <c r="Q737" s="23">
        <f t="shared" si="113"/>
        <v>28629126.568226598</v>
      </c>
      <c r="R737" s="23">
        <f t="shared" si="114"/>
        <v>42569913.995338835</v>
      </c>
      <c r="S737" s="23">
        <f t="shared" si="115"/>
        <v>13940787.427112237</v>
      </c>
      <c r="T737" s="16">
        <f>IFERROR(INDEX(Cost_Components!$R$2:$R$29,MATCH(E737,Cost_Components!$A$2:$A$29,0)),"")</f>
        <v>1</v>
      </c>
      <c r="U737" s="26">
        <f>IFERROR(INDEX(Cost_Components!$Q$2:$Q$29,MATCH(E737,Cost_Components!$A$2:$A$29,0)),"")</f>
        <v>2023</v>
      </c>
      <c r="V737" s="30">
        <f>1/(1+Calculation_Assumptions!$B$5)^(B737-Calculation_Assumptions!$B$2)</f>
        <v>0.81309151134335378</v>
      </c>
      <c r="W737" s="23">
        <f t="shared" si="116"/>
        <v>23278099.789799526</v>
      </c>
      <c r="X737" s="23">
        <f t="shared" si="117"/>
        <v>34613235.708226644</v>
      </c>
      <c r="Y737" s="23">
        <f t="shared" si="118"/>
        <v>11335135.918427113</v>
      </c>
      <c r="Z737" s="17">
        <f>IFERROR(INDEX(Cost_Components!$T$2:$T$29,MATCH(E737,Cost_Components!$A$2:$A$29,0)),"")</f>
        <v>0.8</v>
      </c>
      <c r="AA737" s="26">
        <f>IFERROR(INDEX(Cost_Components!$U$2:$U$29,MATCH(E737,Cost_Components!$A$2:$A$29,0)),"")</f>
        <v>2025</v>
      </c>
      <c r="AB737" s="26">
        <f>IFERROR(INDEX(Cost_Components!$V$2:$V$29,MATCH(E737,Cost_Components!$A$2:$A$29,0)),"")</f>
        <v>2050</v>
      </c>
      <c r="AC737" s="26">
        <f>IFERROR(INDEX(Cost_Components!$M$2:$M$29,MATCH(E737,Cost_Components!$A$2:$A$29,0)),"")</f>
        <v>30</v>
      </c>
      <c r="AD737" s="26">
        <f>IFERROR(INDEX(Cost_Components!$N$2:$N$29,MATCH(E737,Cost_Components!$A$2:$A$29,0)),"")</f>
        <v>95</v>
      </c>
      <c r="AE737" s="16" t="str">
        <f>IFERROR(INDEX(Cost_Components!$O$2:$O$29,MATCH(E737,Cost_Components!$A$2:$A$29,0)),"")</f>
        <v>Both</v>
      </c>
      <c r="AF737" s="11">
        <v>166976441.40127501</v>
      </c>
      <c r="AG737" s="11">
        <v>166909979.259285</v>
      </c>
      <c r="AH737" s="23">
        <f t="shared" si="119"/>
        <v>1</v>
      </c>
    </row>
    <row r="738" spans="1:34">
      <c r="A738" t="s">
        <v>115</v>
      </c>
      <c r="B738" s="20">
        <v>2033</v>
      </c>
      <c r="C738" t="s">
        <v>204</v>
      </c>
      <c r="E738" s="22" t="s">
        <v>302</v>
      </c>
      <c r="F738" s="22" t="s">
        <v>303</v>
      </c>
      <c r="G738" s="22" t="s">
        <v>213</v>
      </c>
      <c r="H738" s="22" t="s">
        <v>214</v>
      </c>
      <c r="I738" s="22" t="s">
        <v>115</v>
      </c>
      <c r="J738" s="17">
        <f>IFERROR(INDEX(Cost_Components!$K$2:$K$29,MATCH(E738,Cost_Components!$A$2:$A$29,0)),"")</f>
        <v>0.2</v>
      </c>
      <c r="K738" s="17">
        <f t="shared" si="110"/>
        <v>0.47961538461538467</v>
      </c>
      <c r="L738" s="17">
        <f>IFERROR(INDEX(Cost_Components!$S$2:$S$29,MATCH(E738,Cost_Components!$A$2:$A$29,0)),"")</f>
        <v>0.31</v>
      </c>
      <c r="M738" s="28">
        <f>IFERROR(INDEX(Cost_Components!$L$2:$L$29,MATCH(E738,Cost_Components!$A$2:$A$29,0)),"")</f>
        <v>1</v>
      </c>
      <c r="N738" s="29">
        <f>IFERROR(INDEX(Cost_Components!$P$2:$P$29,MATCH(E738,Cost_Components!$A$2:$A$29,0)),"")</f>
        <v>2.7665218579999999</v>
      </c>
      <c r="O738" s="23">
        <f t="shared" si="111"/>
        <v>33824151.2600246</v>
      </c>
      <c r="P738" s="23">
        <f t="shared" si="112"/>
        <v>33804979.591030203</v>
      </c>
      <c r="Q738" s="23">
        <f t="shared" si="113"/>
        <v>28991886.633826975</v>
      </c>
      <c r="R738" s="23">
        <f t="shared" si="114"/>
        <v>44880131.33656843</v>
      </c>
      <c r="S738" s="23">
        <f t="shared" si="115"/>
        <v>15888244.702741455</v>
      </c>
      <c r="T738" s="16">
        <f>IFERROR(INDEX(Cost_Components!$R$2:$R$29,MATCH(E738,Cost_Components!$A$2:$A$29,0)),"")</f>
        <v>1</v>
      </c>
      <c r="U738" s="26">
        <f>IFERROR(INDEX(Cost_Components!$Q$2:$Q$29,MATCH(E738,Cost_Components!$A$2:$A$29,0)),"")</f>
        <v>2023</v>
      </c>
      <c r="V738" s="30">
        <f>1/(1+Calculation_Assumptions!$B$5)^(B738-Calculation_Assumptions!$B$2)</f>
        <v>0.78940923431393573</v>
      </c>
      <c r="W738" s="23">
        <f t="shared" si="116"/>
        <v>22886463.02892578</v>
      </c>
      <c r="X738" s="23">
        <f t="shared" si="117"/>
        <v>35428790.114309356</v>
      </c>
      <c r="Y738" s="23">
        <f t="shared" si="118"/>
        <v>12542327.085383577</v>
      </c>
      <c r="Z738" s="17">
        <f>IFERROR(INDEX(Cost_Components!$T$2:$T$29,MATCH(E738,Cost_Components!$A$2:$A$29,0)),"")</f>
        <v>0.8</v>
      </c>
      <c r="AA738" s="26">
        <f>IFERROR(INDEX(Cost_Components!$U$2:$U$29,MATCH(E738,Cost_Components!$A$2:$A$29,0)),"")</f>
        <v>2025</v>
      </c>
      <c r="AB738" s="26">
        <f>IFERROR(INDEX(Cost_Components!$V$2:$V$29,MATCH(E738,Cost_Components!$A$2:$A$29,0)),"")</f>
        <v>2050</v>
      </c>
      <c r="AC738" s="26">
        <f>IFERROR(INDEX(Cost_Components!$M$2:$M$29,MATCH(E738,Cost_Components!$A$2:$A$29,0)),"")</f>
        <v>30</v>
      </c>
      <c r="AD738" s="26">
        <f>IFERROR(INDEX(Cost_Components!$N$2:$N$29,MATCH(E738,Cost_Components!$A$2:$A$29,0)),"")</f>
        <v>95</v>
      </c>
      <c r="AE738" s="16" t="str">
        <f>IFERROR(INDEX(Cost_Components!$O$2:$O$29,MATCH(E738,Cost_Components!$A$2:$A$29,0)),"")</f>
        <v>Both</v>
      </c>
      <c r="AF738" s="11">
        <v>169120756.30012301</v>
      </c>
      <c r="AG738" s="11">
        <v>169024897.95515099</v>
      </c>
      <c r="AH738" s="23">
        <f t="shared" si="119"/>
        <v>1</v>
      </c>
    </row>
    <row r="739" spans="1:34">
      <c r="A739" t="s">
        <v>115</v>
      </c>
      <c r="B739" s="20">
        <v>2034</v>
      </c>
      <c r="C739" t="s">
        <v>204</v>
      </c>
      <c r="E739" s="22" t="s">
        <v>302</v>
      </c>
      <c r="F739" s="22" t="s">
        <v>303</v>
      </c>
      <c r="G739" s="22" t="s">
        <v>213</v>
      </c>
      <c r="H739" s="22" t="s">
        <v>214</v>
      </c>
      <c r="I739" s="22" t="s">
        <v>115</v>
      </c>
      <c r="J739" s="17">
        <f>IFERROR(INDEX(Cost_Components!$K$2:$K$29,MATCH(E739,Cost_Components!$A$2:$A$29,0)),"")</f>
        <v>0.2</v>
      </c>
      <c r="K739" s="17">
        <f t="shared" si="110"/>
        <v>0.49846153846153851</v>
      </c>
      <c r="L739" s="17">
        <f>IFERROR(INDEX(Cost_Components!$S$2:$S$29,MATCH(E739,Cost_Components!$A$2:$A$29,0)),"")</f>
        <v>0.31</v>
      </c>
      <c r="M739" s="28">
        <f>IFERROR(INDEX(Cost_Components!$L$2:$L$29,MATCH(E739,Cost_Components!$A$2:$A$29,0)),"")</f>
        <v>1</v>
      </c>
      <c r="N739" s="29">
        <f>IFERROR(INDEX(Cost_Components!$P$2:$P$29,MATCH(E739,Cost_Components!$A$2:$A$29,0)),"")</f>
        <v>2.7665218579999999</v>
      </c>
      <c r="O739" s="23">
        <f t="shared" si="111"/>
        <v>34255863.503307998</v>
      </c>
      <c r="P739" s="23">
        <f t="shared" si="112"/>
        <v>34229810.976644598</v>
      </c>
      <c r="Q739" s="23">
        <f t="shared" si="113"/>
        <v>29356231.281249639</v>
      </c>
      <c r="R739" s="23">
        <f t="shared" si="114"/>
        <v>47238998.196134456</v>
      </c>
      <c r="S739" s="23">
        <f t="shared" si="115"/>
        <v>17882766.914884817</v>
      </c>
      <c r="T739" s="16">
        <f>IFERROR(INDEX(Cost_Components!$R$2:$R$29,MATCH(E739,Cost_Components!$A$2:$A$29,0)),"")</f>
        <v>1</v>
      </c>
      <c r="U739" s="26">
        <f>IFERROR(INDEX(Cost_Components!$Q$2:$Q$29,MATCH(E739,Cost_Components!$A$2:$A$29,0)),"")</f>
        <v>2023</v>
      </c>
      <c r="V739" s="30">
        <f>1/(1+Calculation_Assumptions!$B$5)^(B739-Calculation_Assumptions!$B$2)</f>
        <v>0.76641673234362695</v>
      </c>
      <c r="W739" s="23">
        <f t="shared" si="116"/>
        <v>22499106.852499112</v>
      </c>
      <c r="X739" s="23">
        <f t="shared" si="117"/>
        <v>36204758.636667855</v>
      </c>
      <c r="Y739" s="23">
        <f t="shared" si="118"/>
        <v>13705651.784168744</v>
      </c>
      <c r="Z739" s="17">
        <f>IFERROR(INDEX(Cost_Components!$T$2:$T$29,MATCH(E739,Cost_Components!$A$2:$A$29,0)),"")</f>
        <v>0.8</v>
      </c>
      <c r="AA739" s="26">
        <f>IFERROR(INDEX(Cost_Components!$U$2:$U$29,MATCH(E739,Cost_Components!$A$2:$A$29,0)),"")</f>
        <v>2025</v>
      </c>
      <c r="AB739" s="26">
        <f>IFERROR(INDEX(Cost_Components!$V$2:$V$29,MATCH(E739,Cost_Components!$A$2:$A$29,0)),"")</f>
        <v>2050</v>
      </c>
      <c r="AC739" s="26">
        <f>IFERROR(INDEX(Cost_Components!$M$2:$M$29,MATCH(E739,Cost_Components!$A$2:$A$29,0)),"")</f>
        <v>30</v>
      </c>
      <c r="AD739" s="26">
        <f>IFERROR(INDEX(Cost_Components!$N$2:$N$29,MATCH(E739,Cost_Components!$A$2:$A$29,0)),"")</f>
        <v>95</v>
      </c>
      <c r="AE739" s="16" t="str">
        <f>IFERROR(INDEX(Cost_Components!$O$2:$O$29,MATCH(E739,Cost_Components!$A$2:$A$29,0)),"")</f>
        <v>Both</v>
      </c>
      <c r="AF739" s="11">
        <v>171279317.51653999</v>
      </c>
      <c r="AG739" s="11">
        <v>171149054.883223</v>
      </c>
      <c r="AH739" s="23">
        <f t="shared" si="119"/>
        <v>1</v>
      </c>
    </row>
    <row r="740" spans="1:34">
      <c r="A740" t="s">
        <v>115</v>
      </c>
      <c r="B740" s="20">
        <v>2035</v>
      </c>
      <c r="C740" t="s">
        <v>204</v>
      </c>
      <c r="E740" s="22" t="s">
        <v>302</v>
      </c>
      <c r="F740" s="22" t="s">
        <v>303</v>
      </c>
      <c r="G740" s="22" t="s">
        <v>213</v>
      </c>
      <c r="H740" s="22" t="s">
        <v>214</v>
      </c>
      <c r="I740" s="22" t="s">
        <v>115</v>
      </c>
      <c r="J740" s="17">
        <f>IFERROR(INDEX(Cost_Components!$K$2:$K$29,MATCH(E740,Cost_Components!$A$2:$A$29,0)),"")</f>
        <v>0.2</v>
      </c>
      <c r="K740" s="17">
        <f t="shared" si="110"/>
        <v>0.51730769230769236</v>
      </c>
      <c r="L740" s="17">
        <f>IFERROR(INDEX(Cost_Components!$S$2:$S$29,MATCH(E740,Cost_Components!$A$2:$A$29,0)),"")</f>
        <v>0.31</v>
      </c>
      <c r="M740" s="28">
        <f>IFERROR(INDEX(Cost_Components!$L$2:$L$29,MATCH(E740,Cost_Components!$A$2:$A$29,0)),"")</f>
        <v>1</v>
      </c>
      <c r="N740" s="29">
        <f>IFERROR(INDEX(Cost_Components!$P$2:$P$29,MATCH(E740,Cost_Components!$A$2:$A$29,0)),"")</f>
        <v>2.7665218579999999</v>
      </c>
      <c r="O740" s="23">
        <f t="shared" si="111"/>
        <v>34700731.470658399</v>
      </c>
      <c r="P740" s="23">
        <f t="shared" si="112"/>
        <v>34666731.833632201</v>
      </c>
      <c r="Q740" s="23">
        <f t="shared" si="113"/>
        <v>29730944.122582048</v>
      </c>
      <c r="R740" s="23">
        <f t="shared" si="114"/>
        <v>49661710.260543026</v>
      </c>
      <c r="S740" s="23">
        <f t="shared" si="115"/>
        <v>19930766.137960978</v>
      </c>
      <c r="T740" s="16">
        <f>IFERROR(INDEX(Cost_Components!$R$2:$R$29,MATCH(E740,Cost_Components!$A$2:$A$29,0)),"")</f>
        <v>1</v>
      </c>
      <c r="U740" s="26">
        <f>IFERROR(INDEX(Cost_Components!$Q$2:$Q$29,MATCH(E740,Cost_Components!$A$2:$A$29,0)),"")</f>
        <v>2023</v>
      </c>
      <c r="V740" s="30">
        <f>1/(1+Calculation_Assumptions!$B$5)^(B740-Calculation_Assumptions!$B$2)</f>
        <v>0.74409391489672516</v>
      </c>
      <c r="W740" s="23">
        <f t="shared" si="116"/>
        <v>22122614.605747856</v>
      </c>
      <c r="X740" s="23">
        <f t="shared" si="117"/>
        <v>36952976.408234328</v>
      </c>
      <c r="Y740" s="23">
        <f t="shared" si="118"/>
        <v>14830361.802486468</v>
      </c>
      <c r="Z740" s="17">
        <f>IFERROR(INDEX(Cost_Components!$T$2:$T$29,MATCH(E740,Cost_Components!$A$2:$A$29,0)),"")</f>
        <v>0.8</v>
      </c>
      <c r="AA740" s="26">
        <f>IFERROR(INDEX(Cost_Components!$U$2:$U$29,MATCH(E740,Cost_Components!$A$2:$A$29,0)),"")</f>
        <v>2025</v>
      </c>
      <c r="AB740" s="26">
        <f>IFERROR(INDEX(Cost_Components!$V$2:$V$29,MATCH(E740,Cost_Components!$A$2:$A$29,0)),"")</f>
        <v>2050</v>
      </c>
      <c r="AC740" s="26">
        <f>IFERROR(INDEX(Cost_Components!$M$2:$M$29,MATCH(E740,Cost_Components!$A$2:$A$29,0)),"")</f>
        <v>30</v>
      </c>
      <c r="AD740" s="26">
        <f>IFERROR(INDEX(Cost_Components!$N$2:$N$29,MATCH(E740,Cost_Components!$A$2:$A$29,0)),"")</f>
        <v>95</v>
      </c>
      <c r="AE740" s="16" t="str">
        <f>IFERROR(INDEX(Cost_Components!$O$2:$O$29,MATCH(E740,Cost_Components!$A$2:$A$29,0)),"")</f>
        <v>Both</v>
      </c>
      <c r="AF740" s="11">
        <v>173503657.35329199</v>
      </c>
      <c r="AG740" s="11">
        <v>173333659.168161</v>
      </c>
      <c r="AH740" s="23">
        <f t="shared" si="119"/>
        <v>1</v>
      </c>
    </row>
    <row r="741" spans="1:34">
      <c r="A741" t="s">
        <v>115</v>
      </c>
      <c r="B741" s="20">
        <v>2036</v>
      </c>
      <c r="C741" t="s">
        <v>204</v>
      </c>
      <c r="E741" s="22" t="s">
        <v>302</v>
      </c>
      <c r="F741" s="22" t="s">
        <v>303</v>
      </c>
      <c r="G741" s="22" t="s">
        <v>213</v>
      </c>
      <c r="H741" s="22" t="s">
        <v>214</v>
      </c>
      <c r="I741" s="22" t="s">
        <v>115</v>
      </c>
      <c r="J741" s="17">
        <f>IFERROR(INDEX(Cost_Components!$K$2:$K$29,MATCH(E741,Cost_Components!$A$2:$A$29,0)),"")</f>
        <v>0.2</v>
      </c>
      <c r="K741" s="17">
        <f t="shared" si="110"/>
        <v>0.5361538461538462</v>
      </c>
      <c r="L741" s="17">
        <f>IFERROR(INDEX(Cost_Components!$S$2:$S$29,MATCH(E741,Cost_Components!$A$2:$A$29,0)),"")</f>
        <v>0.31</v>
      </c>
      <c r="M741" s="28">
        <f>IFERROR(INDEX(Cost_Components!$L$2:$L$29,MATCH(E741,Cost_Components!$A$2:$A$29,0)),"")</f>
        <v>1</v>
      </c>
      <c r="N741" s="29">
        <f>IFERROR(INDEX(Cost_Components!$P$2:$P$29,MATCH(E741,Cost_Components!$A$2:$A$29,0)),"")</f>
        <v>2.7665218579999999</v>
      </c>
      <c r="O741" s="23">
        <f t="shared" si="111"/>
        <v>35157542.333226196</v>
      </c>
      <c r="P741" s="23">
        <f t="shared" si="112"/>
        <v>35114477.903158002</v>
      </c>
      <c r="Q741" s="23">
        <f t="shared" si="113"/>
        <v>30114940.901916832</v>
      </c>
      <c r="R741" s="23">
        <f t="shared" si="114"/>
        <v>52148526.314527787</v>
      </c>
      <c r="S741" s="23">
        <f t="shared" si="115"/>
        <v>22033585.412610956</v>
      </c>
      <c r="T741" s="16">
        <f>IFERROR(INDEX(Cost_Components!$R$2:$R$29,MATCH(E741,Cost_Components!$A$2:$A$29,0)),"")</f>
        <v>1</v>
      </c>
      <c r="U741" s="26">
        <f>IFERROR(INDEX(Cost_Components!$Q$2:$Q$29,MATCH(E741,Cost_Components!$A$2:$A$29,0)),"")</f>
        <v>2023</v>
      </c>
      <c r="V741" s="30">
        <f>1/(1+Calculation_Assumptions!$B$5)^(B741-Calculation_Assumptions!$B$2)</f>
        <v>0.72242127659876232</v>
      </c>
      <c r="W741" s="23">
        <f t="shared" si="116"/>
        <v>21755674.051059041</v>
      </c>
      <c r="X741" s="23">
        <f t="shared" si="117"/>
        <v>37673204.952885315</v>
      </c>
      <c r="Y741" s="23">
        <f t="shared" si="118"/>
        <v>15917530.901826274</v>
      </c>
      <c r="Z741" s="17">
        <f>IFERROR(INDEX(Cost_Components!$T$2:$T$29,MATCH(E741,Cost_Components!$A$2:$A$29,0)),"")</f>
        <v>0.8</v>
      </c>
      <c r="AA741" s="26">
        <f>IFERROR(INDEX(Cost_Components!$U$2:$U$29,MATCH(E741,Cost_Components!$A$2:$A$29,0)),"")</f>
        <v>2025</v>
      </c>
      <c r="AB741" s="26">
        <f>IFERROR(INDEX(Cost_Components!$V$2:$V$29,MATCH(E741,Cost_Components!$A$2:$A$29,0)),"")</f>
        <v>2050</v>
      </c>
      <c r="AC741" s="26">
        <f>IFERROR(INDEX(Cost_Components!$M$2:$M$29,MATCH(E741,Cost_Components!$A$2:$A$29,0)),"")</f>
        <v>30</v>
      </c>
      <c r="AD741" s="26">
        <f>IFERROR(INDEX(Cost_Components!$N$2:$N$29,MATCH(E741,Cost_Components!$A$2:$A$29,0)),"")</f>
        <v>95</v>
      </c>
      <c r="AE741" s="16" t="str">
        <f>IFERROR(INDEX(Cost_Components!$O$2:$O$29,MATCH(E741,Cost_Components!$A$2:$A$29,0)),"")</f>
        <v>Both</v>
      </c>
      <c r="AF741" s="11">
        <v>175787711.66613099</v>
      </c>
      <c r="AG741" s="11">
        <v>175572389.51578999</v>
      </c>
      <c r="AH741" s="23">
        <f t="shared" si="119"/>
        <v>1</v>
      </c>
    </row>
    <row r="742" spans="1:34">
      <c r="A742" t="s">
        <v>115</v>
      </c>
      <c r="B742" s="20">
        <v>2037</v>
      </c>
      <c r="C742" t="s">
        <v>204</v>
      </c>
      <c r="E742" s="22" t="s">
        <v>302</v>
      </c>
      <c r="F742" s="22" t="s">
        <v>303</v>
      </c>
      <c r="G742" s="22" t="s">
        <v>213</v>
      </c>
      <c r="H742" s="22" t="s">
        <v>214</v>
      </c>
      <c r="I742" s="22" t="s">
        <v>115</v>
      </c>
      <c r="J742" s="17">
        <f>IFERROR(INDEX(Cost_Components!$K$2:$K$29,MATCH(E742,Cost_Components!$A$2:$A$29,0)),"")</f>
        <v>0.2</v>
      </c>
      <c r="K742" s="17">
        <f t="shared" si="110"/>
        <v>0.55500000000000005</v>
      </c>
      <c r="L742" s="17">
        <f>IFERROR(INDEX(Cost_Components!$S$2:$S$29,MATCH(E742,Cost_Components!$A$2:$A$29,0)),"")</f>
        <v>0.31</v>
      </c>
      <c r="M742" s="28">
        <f>IFERROR(INDEX(Cost_Components!$L$2:$L$29,MATCH(E742,Cost_Components!$A$2:$A$29,0)),"")</f>
        <v>1</v>
      </c>
      <c r="N742" s="29">
        <f>IFERROR(INDEX(Cost_Components!$P$2:$P$29,MATCH(E742,Cost_Components!$A$2:$A$29,0)),"")</f>
        <v>2.7665218579999999</v>
      </c>
      <c r="O742" s="23">
        <f t="shared" si="111"/>
        <v>35620996.918629996</v>
      </c>
      <c r="P742" s="23">
        <f t="shared" si="112"/>
        <v>35567717.990068801</v>
      </c>
      <c r="Q742" s="23">
        <f t="shared" si="113"/>
        <v>30503649.470198601</v>
      </c>
      <c r="R742" s="23">
        <f t="shared" si="114"/>
        <v>54693177.951423004</v>
      </c>
      <c r="S742" s="23">
        <f t="shared" si="115"/>
        <v>24189528.481224403</v>
      </c>
      <c r="T742" s="16">
        <f>IFERROR(INDEX(Cost_Components!$R$2:$R$29,MATCH(E742,Cost_Components!$A$2:$A$29,0)),"")</f>
        <v>1</v>
      </c>
      <c r="U742" s="26">
        <f>IFERROR(INDEX(Cost_Components!$Q$2:$Q$29,MATCH(E742,Cost_Components!$A$2:$A$29,0)),"")</f>
        <v>2023</v>
      </c>
      <c r="V742" s="30">
        <f>1/(1+Calculation_Assumptions!$B$5)^(B742-Calculation_Assumptions!$B$2)</f>
        <v>0.70137988019297326</v>
      </c>
      <c r="W742" s="23">
        <f t="shared" si="116"/>
        <v>21394646.010856349</v>
      </c>
      <c r="X742" s="23">
        <f t="shared" si="117"/>
        <v>38360694.598942034</v>
      </c>
      <c r="Y742" s="23">
        <f t="shared" si="118"/>
        <v>16966048.588085685</v>
      </c>
      <c r="Z742" s="17">
        <f>IFERROR(INDEX(Cost_Components!$T$2:$T$29,MATCH(E742,Cost_Components!$A$2:$A$29,0)),"")</f>
        <v>0.8</v>
      </c>
      <c r="AA742" s="26">
        <f>IFERROR(INDEX(Cost_Components!$U$2:$U$29,MATCH(E742,Cost_Components!$A$2:$A$29,0)),"")</f>
        <v>2025</v>
      </c>
      <c r="AB742" s="26">
        <f>IFERROR(INDEX(Cost_Components!$V$2:$V$29,MATCH(E742,Cost_Components!$A$2:$A$29,0)),"")</f>
        <v>2050</v>
      </c>
      <c r="AC742" s="26">
        <f>IFERROR(INDEX(Cost_Components!$M$2:$M$29,MATCH(E742,Cost_Components!$A$2:$A$29,0)),"")</f>
        <v>30</v>
      </c>
      <c r="AD742" s="26">
        <f>IFERROR(INDEX(Cost_Components!$N$2:$N$29,MATCH(E742,Cost_Components!$A$2:$A$29,0)),"")</f>
        <v>95</v>
      </c>
      <c r="AE742" s="16" t="str">
        <f>IFERROR(INDEX(Cost_Components!$O$2:$O$29,MATCH(E742,Cost_Components!$A$2:$A$29,0)),"")</f>
        <v>Both</v>
      </c>
      <c r="AF742" s="11">
        <v>178104984.59314999</v>
      </c>
      <c r="AG742" s="11">
        <v>177838589.950344</v>
      </c>
      <c r="AH742" s="23">
        <f t="shared" si="119"/>
        <v>1</v>
      </c>
    </row>
    <row r="743" spans="1:34">
      <c r="A743" t="s">
        <v>115</v>
      </c>
      <c r="B743" s="20">
        <v>2038</v>
      </c>
      <c r="C743" t="s">
        <v>204</v>
      </c>
      <c r="E743" s="22" t="s">
        <v>302</v>
      </c>
      <c r="F743" s="22" t="s">
        <v>303</v>
      </c>
      <c r="G743" s="22" t="s">
        <v>213</v>
      </c>
      <c r="H743" s="22" t="s">
        <v>214</v>
      </c>
      <c r="I743" s="22" t="s">
        <v>115</v>
      </c>
      <c r="J743" s="17">
        <f>IFERROR(INDEX(Cost_Components!$K$2:$K$29,MATCH(E743,Cost_Components!$A$2:$A$29,0)),"")</f>
        <v>0.2</v>
      </c>
      <c r="K743" s="17">
        <f t="shared" si="110"/>
        <v>0.57384615384615389</v>
      </c>
      <c r="L743" s="17">
        <f>IFERROR(INDEX(Cost_Components!$S$2:$S$29,MATCH(E743,Cost_Components!$A$2:$A$29,0)),"")</f>
        <v>0.31</v>
      </c>
      <c r="M743" s="28">
        <f>IFERROR(INDEX(Cost_Components!$L$2:$L$29,MATCH(E743,Cost_Components!$A$2:$A$29,0)),"")</f>
        <v>1</v>
      </c>
      <c r="N743" s="29">
        <f>IFERROR(INDEX(Cost_Components!$P$2:$P$29,MATCH(E743,Cost_Components!$A$2:$A$29,0)),"")</f>
        <v>2.7665218579999999</v>
      </c>
      <c r="O743" s="23">
        <f t="shared" si="111"/>
        <v>36081799.755493999</v>
      </c>
      <c r="P743" s="23">
        <f t="shared" si="112"/>
        <v>36017072.320500396</v>
      </c>
      <c r="Q743" s="23">
        <f t="shared" si="113"/>
        <v>30889025.529107649</v>
      </c>
      <c r="R743" s="23">
        <f t="shared" si="114"/>
        <v>57281947.24912823</v>
      </c>
      <c r="S743" s="23">
        <f t="shared" si="115"/>
        <v>26392921.720020581</v>
      </c>
      <c r="T743" s="16">
        <f>IFERROR(INDEX(Cost_Components!$R$2:$R$29,MATCH(E743,Cost_Components!$A$2:$A$29,0)),"")</f>
        <v>1</v>
      </c>
      <c r="U743" s="26">
        <f>IFERROR(INDEX(Cost_Components!$Q$2:$Q$29,MATCH(E743,Cost_Components!$A$2:$A$29,0)),"")</f>
        <v>2023</v>
      </c>
      <c r="V743" s="30">
        <f>1/(1+Calculation_Assumptions!$B$5)^(B743-Calculation_Assumptions!$B$2)</f>
        <v>0.68095133999317792</v>
      </c>
      <c r="W743" s="23">
        <f t="shared" si="116"/>
        <v>21033923.325129334</v>
      </c>
      <c r="X743" s="23">
        <f t="shared" si="117"/>
        <v>39006218.736712396</v>
      </c>
      <c r="Y743" s="23">
        <f t="shared" si="118"/>
        <v>17972295.411583066</v>
      </c>
      <c r="Z743" s="17">
        <f>IFERROR(INDEX(Cost_Components!$T$2:$T$29,MATCH(E743,Cost_Components!$A$2:$A$29,0)),"")</f>
        <v>0.8</v>
      </c>
      <c r="AA743" s="26">
        <f>IFERROR(INDEX(Cost_Components!$U$2:$U$29,MATCH(E743,Cost_Components!$A$2:$A$29,0)),"")</f>
        <v>2025</v>
      </c>
      <c r="AB743" s="26">
        <f>IFERROR(INDEX(Cost_Components!$V$2:$V$29,MATCH(E743,Cost_Components!$A$2:$A$29,0)),"")</f>
        <v>2050</v>
      </c>
      <c r="AC743" s="26">
        <f>IFERROR(INDEX(Cost_Components!$M$2:$M$29,MATCH(E743,Cost_Components!$A$2:$A$29,0)),"")</f>
        <v>30</v>
      </c>
      <c r="AD743" s="26">
        <f>IFERROR(INDEX(Cost_Components!$N$2:$N$29,MATCH(E743,Cost_Components!$A$2:$A$29,0)),"")</f>
        <v>95</v>
      </c>
      <c r="AE743" s="16" t="str">
        <f>IFERROR(INDEX(Cost_Components!$O$2:$O$29,MATCH(E743,Cost_Components!$A$2:$A$29,0)),"")</f>
        <v>Both</v>
      </c>
      <c r="AF743" s="11">
        <v>180408998.77746999</v>
      </c>
      <c r="AG743" s="11">
        <v>180085361.60250199</v>
      </c>
      <c r="AH743" s="23">
        <f t="shared" si="119"/>
        <v>1</v>
      </c>
    </row>
    <row r="744" spans="1:34">
      <c r="A744" t="s">
        <v>115</v>
      </c>
      <c r="B744" s="20">
        <v>2039</v>
      </c>
      <c r="C744" t="s">
        <v>204</v>
      </c>
      <c r="E744" s="22" t="s">
        <v>302</v>
      </c>
      <c r="F744" s="22" t="s">
        <v>303</v>
      </c>
      <c r="G744" s="22" t="s">
        <v>213</v>
      </c>
      <c r="H744" s="22" t="s">
        <v>214</v>
      </c>
      <c r="I744" s="22" t="s">
        <v>115</v>
      </c>
      <c r="J744" s="17">
        <f>IFERROR(INDEX(Cost_Components!$K$2:$K$29,MATCH(E744,Cost_Components!$A$2:$A$29,0)),"")</f>
        <v>0.2</v>
      </c>
      <c r="K744" s="17">
        <f t="shared" si="110"/>
        <v>0.59269230769230763</v>
      </c>
      <c r="L744" s="17">
        <f>IFERROR(INDEX(Cost_Components!$S$2:$S$29,MATCH(E744,Cost_Components!$A$2:$A$29,0)),"")</f>
        <v>0.31</v>
      </c>
      <c r="M744" s="28">
        <f>IFERROR(INDEX(Cost_Components!$L$2:$L$29,MATCH(E744,Cost_Components!$A$2:$A$29,0)),"")</f>
        <v>1</v>
      </c>
      <c r="N744" s="29">
        <f>IFERROR(INDEX(Cost_Components!$P$2:$P$29,MATCH(E744,Cost_Components!$A$2:$A$29,0)),"")</f>
        <v>2.7665218579999999</v>
      </c>
      <c r="O744" s="23">
        <f t="shared" si="111"/>
        <v>36535612.826289199</v>
      </c>
      <c r="P744" s="23">
        <f t="shared" si="112"/>
        <v>36458207.9655362</v>
      </c>
      <c r="Q744" s="23">
        <f t="shared" si="113"/>
        <v>31267353.064451337</v>
      </c>
      <c r="R744" s="23">
        <f t="shared" si="114"/>
        <v>59907306.403724939</v>
      </c>
      <c r="S744" s="23">
        <f t="shared" si="115"/>
        <v>28639953.339273602</v>
      </c>
      <c r="T744" s="16">
        <f>IFERROR(INDEX(Cost_Components!$R$2:$R$29,MATCH(E744,Cost_Components!$A$2:$A$29,0)),"")</f>
        <v>1</v>
      </c>
      <c r="U744" s="26">
        <f>IFERROR(INDEX(Cost_Components!$Q$2:$Q$29,MATCH(E744,Cost_Components!$A$2:$A$29,0)),"")</f>
        <v>2023</v>
      </c>
      <c r="V744" s="30">
        <f>1/(1+Calculation_Assumptions!$B$5)^(B744-Calculation_Assumptions!$B$2)</f>
        <v>0.66111780581861923</v>
      </c>
      <c r="W744" s="23">
        <f t="shared" si="116"/>
        <v>20671403.851726148</v>
      </c>
      <c r="X744" s="23">
        <f t="shared" si="117"/>
        <v>39605786.962134346</v>
      </c>
      <c r="Y744" s="23">
        <f t="shared" si="118"/>
        <v>18934383.110408202</v>
      </c>
      <c r="Z744" s="17">
        <f>IFERROR(INDEX(Cost_Components!$T$2:$T$29,MATCH(E744,Cost_Components!$A$2:$A$29,0)),"")</f>
        <v>0.8</v>
      </c>
      <c r="AA744" s="26">
        <f>IFERROR(INDEX(Cost_Components!$U$2:$U$29,MATCH(E744,Cost_Components!$A$2:$A$29,0)),"")</f>
        <v>2025</v>
      </c>
      <c r="AB744" s="26">
        <f>IFERROR(INDEX(Cost_Components!$V$2:$V$29,MATCH(E744,Cost_Components!$A$2:$A$29,0)),"")</f>
        <v>2050</v>
      </c>
      <c r="AC744" s="26">
        <f>IFERROR(INDEX(Cost_Components!$M$2:$M$29,MATCH(E744,Cost_Components!$A$2:$A$29,0)),"")</f>
        <v>30</v>
      </c>
      <c r="AD744" s="26">
        <f>IFERROR(INDEX(Cost_Components!$N$2:$N$29,MATCH(E744,Cost_Components!$A$2:$A$29,0)),"")</f>
        <v>95</v>
      </c>
      <c r="AE744" s="16" t="str">
        <f>IFERROR(INDEX(Cost_Components!$O$2:$O$29,MATCH(E744,Cost_Components!$A$2:$A$29,0)),"")</f>
        <v>Both</v>
      </c>
      <c r="AF744" s="11">
        <v>182678064.131446</v>
      </c>
      <c r="AG744" s="11">
        <v>182291039.82768101</v>
      </c>
      <c r="AH744" s="23">
        <f t="shared" si="119"/>
        <v>1</v>
      </c>
    </row>
    <row r="745" spans="1:34">
      <c r="A745" t="s">
        <v>115</v>
      </c>
      <c r="B745" s="20">
        <v>2040</v>
      </c>
      <c r="C745" t="s">
        <v>204</v>
      </c>
      <c r="E745" s="22" t="s">
        <v>302</v>
      </c>
      <c r="F745" s="22" t="s">
        <v>303</v>
      </c>
      <c r="G745" s="22" t="s">
        <v>213</v>
      </c>
      <c r="H745" s="22" t="s">
        <v>214</v>
      </c>
      <c r="I745" s="22" t="s">
        <v>115</v>
      </c>
      <c r="J745" s="17">
        <f>IFERROR(INDEX(Cost_Components!$K$2:$K$29,MATCH(E745,Cost_Components!$A$2:$A$29,0)),"")</f>
        <v>0.2</v>
      </c>
      <c r="K745" s="17">
        <f t="shared" si="110"/>
        <v>0.61153846153846159</v>
      </c>
      <c r="L745" s="17">
        <f>IFERROR(INDEX(Cost_Components!$S$2:$S$29,MATCH(E745,Cost_Components!$A$2:$A$29,0)),"")</f>
        <v>0.31</v>
      </c>
      <c r="M745" s="28">
        <f>IFERROR(INDEX(Cost_Components!$L$2:$L$29,MATCH(E745,Cost_Components!$A$2:$A$29,0)),"")</f>
        <v>1</v>
      </c>
      <c r="N745" s="29">
        <f>IFERROR(INDEX(Cost_Components!$P$2:$P$29,MATCH(E745,Cost_Components!$A$2:$A$29,0)),"")</f>
        <v>2.7665218579999999</v>
      </c>
      <c r="O745" s="23">
        <f t="shared" si="111"/>
        <v>36991567.5430988</v>
      </c>
      <c r="P745" s="23">
        <f t="shared" si="112"/>
        <v>36900272.615504406</v>
      </c>
      <c r="Q745" s="23">
        <f t="shared" si="113"/>
        <v>31646477.33465505</v>
      </c>
      <c r="R745" s="23">
        <f t="shared" si="114"/>
        <v>62583610.949911252</v>
      </c>
      <c r="S745" s="23">
        <f t="shared" si="115"/>
        <v>30937133.615256201</v>
      </c>
      <c r="T745" s="16">
        <f>IFERROR(INDEX(Cost_Components!$R$2:$R$29,MATCH(E745,Cost_Components!$A$2:$A$29,0)),"")</f>
        <v>1</v>
      </c>
      <c r="U745" s="26">
        <f>IFERROR(INDEX(Cost_Components!$Q$2:$Q$29,MATCH(E745,Cost_Components!$A$2:$A$29,0)),"")</f>
        <v>2023</v>
      </c>
      <c r="V745" s="30">
        <f>1/(1+Calculation_Assumptions!$B$5)^(B745-Calculation_Assumptions!$B$2)</f>
        <v>0.64186194739671765</v>
      </c>
      <c r="W745" s="23">
        <f t="shared" si="116"/>
        <v>20312669.570267778</v>
      </c>
      <c r="X745" s="23">
        <f t="shared" si="117"/>
        <v>40170038.399428576</v>
      </c>
      <c r="Y745" s="23">
        <f t="shared" si="118"/>
        <v>19857368.829160802</v>
      </c>
      <c r="Z745" s="17">
        <f>IFERROR(INDEX(Cost_Components!$T$2:$T$29,MATCH(E745,Cost_Components!$A$2:$A$29,0)),"")</f>
        <v>0.8</v>
      </c>
      <c r="AA745" s="26">
        <f>IFERROR(INDEX(Cost_Components!$U$2:$U$29,MATCH(E745,Cost_Components!$A$2:$A$29,0)),"")</f>
        <v>2025</v>
      </c>
      <c r="AB745" s="26">
        <f>IFERROR(INDEX(Cost_Components!$V$2:$V$29,MATCH(E745,Cost_Components!$A$2:$A$29,0)),"")</f>
        <v>2050</v>
      </c>
      <c r="AC745" s="26">
        <f>IFERROR(INDEX(Cost_Components!$M$2:$M$29,MATCH(E745,Cost_Components!$A$2:$A$29,0)),"")</f>
        <v>30</v>
      </c>
      <c r="AD745" s="26">
        <f>IFERROR(INDEX(Cost_Components!$N$2:$N$29,MATCH(E745,Cost_Components!$A$2:$A$29,0)),"")</f>
        <v>95</v>
      </c>
      <c r="AE745" s="16" t="str">
        <f>IFERROR(INDEX(Cost_Components!$O$2:$O$29,MATCH(E745,Cost_Components!$A$2:$A$29,0)),"")</f>
        <v>Both</v>
      </c>
      <c r="AF745" s="11">
        <v>184957837.71549401</v>
      </c>
      <c r="AG745" s="11">
        <v>184501363.07752201</v>
      </c>
      <c r="AH745" s="23">
        <f t="shared" si="119"/>
        <v>1</v>
      </c>
    </row>
    <row r="746" spans="1:34">
      <c r="A746" t="s">
        <v>115</v>
      </c>
      <c r="B746" s="20">
        <v>2041</v>
      </c>
      <c r="C746" t="s">
        <v>204</v>
      </c>
      <c r="E746" s="22" t="s">
        <v>302</v>
      </c>
      <c r="F746" s="22" t="s">
        <v>303</v>
      </c>
      <c r="G746" s="22" t="s">
        <v>213</v>
      </c>
      <c r="H746" s="22" t="s">
        <v>214</v>
      </c>
      <c r="I746" s="22" t="s">
        <v>115</v>
      </c>
      <c r="J746" s="17">
        <f>IFERROR(INDEX(Cost_Components!$K$2:$K$29,MATCH(E746,Cost_Components!$A$2:$A$29,0)),"")</f>
        <v>0.2</v>
      </c>
      <c r="K746" s="17">
        <f t="shared" si="110"/>
        <v>0.63038461538461543</v>
      </c>
      <c r="L746" s="17">
        <f>IFERROR(INDEX(Cost_Components!$S$2:$S$29,MATCH(E746,Cost_Components!$A$2:$A$29,0)),"")</f>
        <v>0.31</v>
      </c>
      <c r="M746" s="28">
        <f>IFERROR(INDEX(Cost_Components!$L$2:$L$29,MATCH(E746,Cost_Components!$A$2:$A$29,0)),"")</f>
        <v>1</v>
      </c>
      <c r="N746" s="29">
        <f>IFERROR(INDEX(Cost_Components!$P$2:$P$29,MATCH(E746,Cost_Components!$A$2:$A$29,0)),"")</f>
        <v>2.7665218579999999</v>
      </c>
      <c r="O746" s="23">
        <f t="shared" si="111"/>
        <v>37458453.439200804</v>
      </c>
      <c r="P746" s="23">
        <f t="shared" si="112"/>
        <v>37342238.671658002</v>
      </c>
      <c r="Q746" s="23">
        <f t="shared" si="113"/>
        <v>32025517.04865637</v>
      </c>
      <c r="R746" s="23">
        <f t="shared" si="114"/>
        <v>65326524.580126703</v>
      </c>
      <c r="S746" s="23">
        <f t="shared" si="115"/>
        <v>33301007.531470332</v>
      </c>
      <c r="T746" s="16">
        <f>IFERROR(INDEX(Cost_Components!$R$2:$R$29,MATCH(E746,Cost_Components!$A$2:$A$29,0)),"")</f>
        <v>1</v>
      </c>
      <c r="U746" s="26">
        <f>IFERROR(INDEX(Cost_Components!$Q$2:$Q$29,MATCH(E746,Cost_Components!$A$2:$A$29,0)),"")</f>
        <v>2023</v>
      </c>
      <c r="V746" s="30">
        <f>1/(1+Calculation_Assumptions!$B$5)^(B746-Calculation_Assumptions!$B$2)</f>
        <v>0.62316693922011435</v>
      </c>
      <c r="W746" s="23">
        <f t="shared" si="116"/>
        <v>19957243.436152779</v>
      </c>
      <c r="X746" s="23">
        <f t="shared" si="117"/>
        <v>40709330.372485124</v>
      </c>
      <c r="Y746" s="23">
        <f t="shared" si="118"/>
        <v>20752086.936332341</v>
      </c>
      <c r="Z746" s="17">
        <f>IFERROR(INDEX(Cost_Components!$T$2:$T$29,MATCH(E746,Cost_Components!$A$2:$A$29,0)),"")</f>
        <v>0.8</v>
      </c>
      <c r="AA746" s="26">
        <f>IFERROR(INDEX(Cost_Components!$U$2:$U$29,MATCH(E746,Cost_Components!$A$2:$A$29,0)),"")</f>
        <v>2025</v>
      </c>
      <c r="AB746" s="26">
        <f>IFERROR(INDEX(Cost_Components!$V$2:$V$29,MATCH(E746,Cost_Components!$A$2:$A$29,0)),"")</f>
        <v>2050</v>
      </c>
      <c r="AC746" s="26">
        <f>IFERROR(INDEX(Cost_Components!$M$2:$M$29,MATCH(E746,Cost_Components!$A$2:$A$29,0)),"")</f>
        <v>30</v>
      </c>
      <c r="AD746" s="26">
        <f>IFERROR(INDEX(Cost_Components!$N$2:$N$29,MATCH(E746,Cost_Components!$A$2:$A$29,0)),"")</f>
        <v>95</v>
      </c>
      <c r="AE746" s="16" t="str">
        <f>IFERROR(INDEX(Cost_Components!$O$2:$O$29,MATCH(E746,Cost_Components!$A$2:$A$29,0)),"")</f>
        <v>Both</v>
      </c>
      <c r="AF746" s="11">
        <v>187292267.196004</v>
      </c>
      <c r="AG746" s="11">
        <v>186711193.35828999</v>
      </c>
      <c r="AH746" s="23">
        <f t="shared" si="119"/>
        <v>1</v>
      </c>
    </row>
    <row r="747" spans="1:34">
      <c r="A747" t="s">
        <v>115</v>
      </c>
      <c r="B747" s="20">
        <v>2042</v>
      </c>
      <c r="C747" t="s">
        <v>204</v>
      </c>
      <c r="E747" s="22" t="s">
        <v>302</v>
      </c>
      <c r="F747" s="22" t="s">
        <v>303</v>
      </c>
      <c r="G747" s="22" t="s">
        <v>213</v>
      </c>
      <c r="H747" s="22" t="s">
        <v>214</v>
      </c>
      <c r="I747" s="22" t="s">
        <v>115</v>
      </c>
      <c r="J747" s="17">
        <f>IFERROR(INDEX(Cost_Components!$K$2:$K$29,MATCH(E747,Cost_Components!$A$2:$A$29,0)),"")</f>
        <v>0.2</v>
      </c>
      <c r="K747" s="17">
        <f t="shared" si="110"/>
        <v>0.64923076923076928</v>
      </c>
      <c r="L747" s="17">
        <f>IFERROR(INDEX(Cost_Components!$S$2:$S$29,MATCH(E747,Cost_Components!$A$2:$A$29,0)),"")</f>
        <v>0.31</v>
      </c>
      <c r="M747" s="28">
        <f>IFERROR(INDEX(Cost_Components!$L$2:$L$29,MATCH(E747,Cost_Components!$A$2:$A$29,0)),"")</f>
        <v>1</v>
      </c>
      <c r="N747" s="29">
        <f>IFERROR(INDEX(Cost_Components!$P$2:$P$29,MATCH(E747,Cost_Components!$A$2:$A$29,0)),"")</f>
        <v>2.7665218579999999</v>
      </c>
      <c r="O747" s="23">
        <f t="shared" si="111"/>
        <v>37931611.305932403</v>
      </c>
      <c r="P747" s="23">
        <f t="shared" si="112"/>
        <v>37798906.559352204</v>
      </c>
      <c r="Q747" s="23">
        <f t="shared" si="113"/>
        <v>32417165.373533707</v>
      </c>
      <c r="R747" s="23">
        <f t="shared" si="114"/>
        <v>68129388.637112692</v>
      </c>
      <c r="S747" s="23">
        <f t="shared" si="115"/>
        <v>35712223.263578981</v>
      </c>
      <c r="T747" s="16">
        <f>IFERROR(INDEX(Cost_Components!$R$2:$R$29,MATCH(E747,Cost_Components!$A$2:$A$29,0)),"")</f>
        <v>1</v>
      </c>
      <c r="U747" s="26">
        <f>IFERROR(INDEX(Cost_Components!$Q$2:$Q$29,MATCH(E747,Cost_Components!$A$2:$A$29,0)),"")</f>
        <v>2023</v>
      </c>
      <c r="V747" s="30">
        <f>1/(1+Calculation_Assumptions!$B$5)^(B747-Calculation_Assumptions!$B$2)</f>
        <v>0.60501644584477121</v>
      </c>
      <c r="W747" s="23">
        <f t="shared" si="116"/>
        <v>19612918.17865755</v>
      </c>
      <c r="X747" s="23">
        <f t="shared" si="117"/>
        <v>41219400.570803061</v>
      </c>
      <c r="Y747" s="23">
        <f t="shared" si="118"/>
        <v>21606482.392145511</v>
      </c>
      <c r="Z747" s="17">
        <f>IFERROR(INDEX(Cost_Components!$T$2:$T$29,MATCH(E747,Cost_Components!$A$2:$A$29,0)),"")</f>
        <v>0.8</v>
      </c>
      <c r="AA747" s="26">
        <f>IFERROR(INDEX(Cost_Components!$U$2:$U$29,MATCH(E747,Cost_Components!$A$2:$A$29,0)),"")</f>
        <v>2025</v>
      </c>
      <c r="AB747" s="26">
        <f>IFERROR(INDEX(Cost_Components!$V$2:$V$29,MATCH(E747,Cost_Components!$A$2:$A$29,0)),"")</f>
        <v>2050</v>
      </c>
      <c r="AC747" s="26">
        <f>IFERROR(INDEX(Cost_Components!$M$2:$M$29,MATCH(E747,Cost_Components!$A$2:$A$29,0)),"")</f>
        <v>30</v>
      </c>
      <c r="AD747" s="26">
        <f>IFERROR(INDEX(Cost_Components!$N$2:$N$29,MATCH(E747,Cost_Components!$A$2:$A$29,0)),"")</f>
        <v>95</v>
      </c>
      <c r="AE747" s="16" t="str">
        <f>IFERROR(INDEX(Cost_Components!$O$2:$O$29,MATCH(E747,Cost_Components!$A$2:$A$29,0)),"")</f>
        <v>Both</v>
      </c>
      <c r="AF747" s="11">
        <v>189658056.52966201</v>
      </c>
      <c r="AG747" s="11">
        <v>188994532.79676101</v>
      </c>
      <c r="AH747" s="23">
        <f t="shared" si="119"/>
        <v>1</v>
      </c>
    </row>
    <row r="748" spans="1:34">
      <c r="A748" t="s">
        <v>115</v>
      </c>
      <c r="B748" s="20">
        <v>2043</v>
      </c>
      <c r="C748" t="s">
        <v>204</v>
      </c>
      <c r="E748" s="22" t="s">
        <v>302</v>
      </c>
      <c r="F748" s="22" t="s">
        <v>303</v>
      </c>
      <c r="G748" s="22" t="s">
        <v>213</v>
      </c>
      <c r="H748" s="22" t="s">
        <v>214</v>
      </c>
      <c r="I748" s="22" t="s">
        <v>115</v>
      </c>
      <c r="J748" s="17">
        <f>IFERROR(INDEX(Cost_Components!$K$2:$K$29,MATCH(E748,Cost_Components!$A$2:$A$29,0)),"")</f>
        <v>0.2</v>
      </c>
      <c r="K748" s="17">
        <f t="shared" si="110"/>
        <v>0.66807692307692301</v>
      </c>
      <c r="L748" s="17">
        <f>IFERROR(INDEX(Cost_Components!$S$2:$S$29,MATCH(E748,Cost_Components!$A$2:$A$29,0)),"")</f>
        <v>0.31</v>
      </c>
      <c r="M748" s="28">
        <f>IFERROR(INDEX(Cost_Components!$L$2:$L$29,MATCH(E748,Cost_Components!$A$2:$A$29,0)),"")</f>
        <v>1</v>
      </c>
      <c r="N748" s="29">
        <f>IFERROR(INDEX(Cost_Components!$P$2:$P$29,MATCH(E748,Cost_Components!$A$2:$A$29,0)),"")</f>
        <v>2.7665218579999999</v>
      </c>
      <c r="O748" s="23">
        <f t="shared" si="111"/>
        <v>38393312.067917004</v>
      </c>
      <c r="P748" s="23">
        <f t="shared" si="112"/>
        <v>38242826.185617402</v>
      </c>
      <c r="Q748" s="23">
        <f t="shared" si="113"/>
        <v>32797880.511803646</v>
      </c>
      <c r="R748" s="23">
        <f t="shared" si="114"/>
        <v>70960416.397349402</v>
      </c>
      <c r="S748" s="23">
        <f t="shared" si="115"/>
        <v>38162535.88554576</v>
      </c>
      <c r="T748" s="16">
        <f>IFERROR(INDEX(Cost_Components!$R$2:$R$29,MATCH(E748,Cost_Components!$A$2:$A$29,0)),"")</f>
        <v>1</v>
      </c>
      <c r="U748" s="26">
        <f>IFERROR(INDEX(Cost_Components!$Q$2:$Q$29,MATCH(E748,Cost_Components!$A$2:$A$29,0)),"")</f>
        <v>2023</v>
      </c>
      <c r="V748" s="30">
        <f>1/(1+Calculation_Assumptions!$B$5)^(B748-Calculation_Assumptions!$B$2)</f>
        <v>0.5873946076162827</v>
      </c>
      <c r="W748" s="23">
        <f t="shared" si="116"/>
        <v>19265298.153876629</v>
      </c>
      <c r="X748" s="23">
        <f t="shared" si="117"/>
        <v>41681765.946009085</v>
      </c>
      <c r="Y748" s="23">
        <f t="shared" si="118"/>
        <v>22416467.79213246</v>
      </c>
      <c r="Z748" s="17">
        <f>IFERROR(INDEX(Cost_Components!$T$2:$T$29,MATCH(E748,Cost_Components!$A$2:$A$29,0)),"")</f>
        <v>0.8</v>
      </c>
      <c r="AA748" s="26">
        <f>IFERROR(INDEX(Cost_Components!$U$2:$U$29,MATCH(E748,Cost_Components!$A$2:$A$29,0)),"")</f>
        <v>2025</v>
      </c>
      <c r="AB748" s="26">
        <f>IFERROR(INDEX(Cost_Components!$V$2:$V$29,MATCH(E748,Cost_Components!$A$2:$A$29,0)),"")</f>
        <v>2050</v>
      </c>
      <c r="AC748" s="26">
        <f>IFERROR(INDEX(Cost_Components!$M$2:$M$29,MATCH(E748,Cost_Components!$A$2:$A$29,0)),"")</f>
        <v>30</v>
      </c>
      <c r="AD748" s="26">
        <f>IFERROR(INDEX(Cost_Components!$N$2:$N$29,MATCH(E748,Cost_Components!$A$2:$A$29,0)),"")</f>
        <v>95</v>
      </c>
      <c r="AE748" s="16" t="str">
        <f>IFERROR(INDEX(Cost_Components!$O$2:$O$29,MATCH(E748,Cost_Components!$A$2:$A$29,0)),"")</f>
        <v>Both</v>
      </c>
      <c r="AF748" s="11">
        <v>191966560.33958501</v>
      </c>
      <c r="AG748" s="11">
        <v>191214130.928087</v>
      </c>
      <c r="AH748" s="23">
        <f t="shared" si="119"/>
        <v>1</v>
      </c>
    </row>
    <row r="749" spans="1:34">
      <c r="A749" t="s">
        <v>115</v>
      </c>
      <c r="B749" s="20">
        <v>2044</v>
      </c>
      <c r="C749" t="s">
        <v>204</v>
      </c>
      <c r="E749" s="22" t="s">
        <v>302</v>
      </c>
      <c r="F749" s="22" t="s">
        <v>303</v>
      </c>
      <c r="G749" s="22" t="s">
        <v>213</v>
      </c>
      <c r="H749" s="22" t="s">
        <v>214</v>
      </c>
      <c r="I749" s="22" t="s">
        <v>115</v>
      </c>
      <c r="J749" s="17">
        <f>IFERROR(INDEX(Cost_Components!$K$2:$K$29,MATCH(E749,Cost_Components!$A$2:$A$29,0)),"")</f>
        <v>0.2</v>
      </c>
      <c r="K749" s="17">
        <f t="shared" si="110"/>
        <v>0.68692307692307697</v>
      </c>
      <c r="L749" s="17">
        <f>IFERROR(INDEX(Cost_Components!$S$2:$S$29,MATCH(E749,Cost_Components!$A$2:$A$29,0)),"")</f>
        <v>0.31</v>
      </c>
      <c r="M749" s="28">
        <f>IFERROR(INDEX(Cost_Components!$L$2:$L$29,MATCH(E749,Cost_Components!$A$2:$A$29,0)),"")</f>
        <v>1</v>
      </c>
      <c r="N749" s="29">
        <f>IFERROR(INDEX(Cost_Components!$P$2:$P$29,MATCH(E749,Cost_Components!$A$2:$A$29,0)),"")</f>
        <v>2.7665218579999999</v>
      </c>
      <c r="O749" s="23">
        <f t="shared" si="111"/>
        <v>38809911.607028402</v>
      </c>
      <c r="P749" s="23">
        <f t="shared" si="112"/>
        <v>38651237.703570403</v>
      </c>
      <c r="Q749" s="23">
        <f t="shared" si="113"/>
        <v>33148143.123161186</v>
      </c>
      <c r="R749" s="23">
        <f t="shared" si="114"/>
        <v>73753878.93055965</v>
      </c>
      <c r="S749" s="23">
        <f t="shared" si="115"/>
        <v>40605735.807398468</v>
      </c>
      <c r="T749" s="16">
        <f>IFERROR(INDEX(Cost_Components!$R$2:$R$29,MATCH(E749,Cost_Components!$A$2:$A$29,0)),"")</f>
        <v>1</v>
      </c>
      <c r="U749" s="26">
        <f>IFERROR(INDEX(Cost_Components!$Q$2:$Q$29,MATCH(E749,Cost_Components!$A$2:$A$29,0)),"")</f>
        <v>2023</v>
      </c>
      <c r="V749" s="30">
        <f>1/(1+Calculation_Assumptions!$B$5)^(B749-Calculation_Assumptions!$B$2)</f>
        <v>0.57028602681192497</v>
      </c>
      <c r="W749" s="23">
        <f t="shared" si="116"/>
        <v>18903922.837900627</v>
      </c>
      <c r="X749" s="23">
        <f t="shared" si="117"/>
        <v>42060806.57727661</v>
      </c>
      <c r="Y749" s="23">
        <f t="shared" si="118"/>
        <v>23156883.739375986</v>
      </c>
      <c r="Z749" s="17">
        <f>IFERROR(INDEX(Cost_Components!$T$2:$T$29,MATCH(E749,Cost_Components!$A$2:$A$29,0)),"")</f>
        <v>0.8</v>
      </c>
      <c r="AA749" s="26">
        <f>IFERROR(INDEX(Cost_Components!$U$2:$U$29,MATCH(E749,Cost_Components!$A$2:$A$29,0)),"")</f>
        <v>2025</v>
      </c>
      <c r="AB749" s="26">
        <f>IFERROR(INDEX(Cost_Components!$V$2:$V$29,MATCH(E749,Cost_Components!$A$2:$A$29,0)),"")</f>
        <v>2050</v>
      </c>
      <c r="AC749" s="26">
        <f>IFERROR(INDEX(Cost_Components!$M$2:$M$29,MATCH(E749,Cost_Components!$A$2:$A$29,0)),"")</f>
        <v>30</v>
      </c>
      <c r="AD749" s="26">
        <f>IFERROR(INDEX(Cost_Components!$N$2:$N$29,MATCH(E749,Cost_Components!$A$2:$A$29,0)),"")</f>
        <v>95</v>
      </c>
      <c r="AE749" s="16" t="str">
        <f>IFERROR(INDEX(Cost_Components!$O$2:$O$29,MATCH(E749,Cost_Components!$A$2:$A$29,0)),"")</f>
        <v>Both</v>
      </c>
      <c r="AF749" s="11">
        <v>194049558.035142</v>
      </c>
      <c r="AG749" s="11">
        <v>193256188.51785201</v>
      </c>
      <c r="AH749" s="23">
        <f t="shared" si="119"/>
        <v>1</v>
      </c>
    </row>
    <row r="750" spans="1:34">
      <c r="A750" t="s">
        <v>115</v>
      </c>
      <c r="B750" s="20">
        <v>2045</v>
      </c>
      <c r="C750" t="s">
        <v>204</v>
      </c>
      <c r="E750" s="22" t="s">
        <v>302</v>
      </c>
      <c r="F750" s="22" t="s">
        <v>303</v>
      </c>
      <c r="G750" s="22" t="s">
        <v>213</v>
      </c>
      <c r="H750" s="22" t="s">
        <v>214</v>
      </c>
      <c r="I750" s="22" t="s">
        <v>115</v>
      </c>
      <c r="J750" s="17">
        <f>IFERROR(INDEX(Cost_Components!$K$2:$K$29,MATCH(E750,Cost_Components!$A$2:$A$29,0)),"")</f>
        <v>0.2</v>
      </c>
      <c r="K750" s="17">
        <f t="shared" si="110"/>
        <v>0.70576923076923082</v>
      </c>
      <c r="L750" s="17">
        <f>IFERROR(INDEX(Cost_Components!$S$2:$S$29,MATCH(E750,Cost_Components!$A$2:$A$29,0)),"")</f>
        <v>0.31</v>
      </c>
      <c r="M750" s="28">
        <f>IFERROR(INDEX(Cost_Components!$L$2:$L$29,MATCH(E750,Cost_Components!$A$2:$A$29,0)),"")</f>
        <v>1</v>
      </c>
      <c r="N750" s="29">
        <f>IFERROR(INDEX(Cost_Components!$P$2:$P$29,MATCH(E750,Cost_Components!$A$2:$A$29,0)),"")</f>
        <v>2.7665218579999999</v>
      </c>
      <c r="O750" s="23">
        <f t="shared" si="111"/>
        <v>39223377.789589204</v>
      </c>
      <c r="P750" s="23">
        <f t="shared" si="112"/>
        <v>39033903.306224801</v>
      </c>
      <c r="Q750" s="23">
        <f t="shared" si="113"/>
        <v>33476325.476916105</v>
      </c>
      <c r="R750" s="23">
        <f t="shared" si="114"/>
        <v>76584665.084255621</v>
      </c>
      <c r="S750" s="23">
        <f t="shared" si="115"/>
        <v>43108339.607339516</v>
      </c>
      <c r="T750" s="16">
        <f>IFERROR(INDEX(Cost_Components!$R$2:$R$29,MATCH(E750,Cost_Components!$A$2:$A$29,0)),"")</f>
        <v>1</v>
      </c>
      <c r="U750" s="26">
        <f>IFERROR(INDEX(Cost_Components!$Q$2:$Q$29,MATCH(E750,Cost_Components!$A$2:$A$29,0)),"")</f>
        <v>2023</v>
      </c>
      <c r="V750" s="30">
        <f>1/(1+Calculation_Assumptions!$B$5)^(B750-Calculation_Assumptions!$B$2)</f>
        <v>0.55367575418633497</v>
      </c>
      <c r="W750" s="23">
        <f t="shared" si="116"/>
        <v>18535029.755818743</v>
      </c>
      <c r="X750" s="23">
        <f t="shared" si="117"/>
        <v>42403072.199633107</v>
      </c>
      <c r="Y750" s="23">
        <f t="shared" si="118"/>
        <v>23868042.443814363</v>
      </c>
      <c r="Z750" s="17">
        <f>IFERROR(INDEX(Cost_Components!$T$2:$T$29,MATCH(E750,Cost_Components!$A$2:$A$29,0)),"")</f>
        <v>0.8</v>
      </c>
      <c r="AA750" s="26">
        <f>IFERROR(INDEX(Cost_Components!$U$2:$U$29,MATCH(E750,Cost_Components!$A$2:$A$29,0)),"")</f>
        <v>2025</v>
      </c>
      <c r="AB750" s="26">
        <f>IFERROR(INDEX(Cost_Components!$V$2:$V$29,MATCH(E750,Cost_Components!$A$2:$A$29,0)),"")</f>
        <v>2050</v>
      </c>
      <c r="AC750" s="26">
        <f>IFERROR(INDEX(Cost_Components!$M$2:$M$29,MATCH(E750,Cost_Components!$A$2:$A$29,0)),"")</f>
        <v>30</v>
      </c>
      <c r="AD750" s="26">
        <f>IFERROR(INDEX(Cost_Components!$N$2:$N$29,MATCH(E750,Cost_Components!$A$2:$A$29,0)),"")</f>
        <v>95</v>
      </c>
      <c r="AE750" s="16" t="str">
        <f>IFERROR(INDEX(Cost_Components!$O$2:$O$29,MATCH(E750,Cost_Components!$A$2:$A$29,0)),"")</f>
        <v>Both</v>
      </c>
      <c r="AF750" s="11">
        <v>196116888.94794601</v>
      </c>
      <c r="AG750" s="11">
        <v>195169516.531124</v>
      </c>
      <c r="AH750" s="23">
        <f t="shared" si="119"/>
        <v>1</v>
      </c>
    </row>
    <row r="751" spans="1:34">
      <c r="A751" t="s">
        <v>115</v>
      </c>
      <c r="B751" s="20">
        <v>2046</v>
      </c>
      <c r="C751" t="s">
        <v>204</v>
      </c>
      <c r="E751" s="22" t="s">
        <v>302</v>
      </c>
      <c r="F751" s="22" t="s">
        <v>303</v>
      </c>
      <c r="G751" s="22" t="s">
        <v>213</v>
      </c>
      <c r="H751" s="22" t="s">
        <v>214</v>
      </c>
      <c r="I751" s="22" t="s">
        <v>115</v>
      </c>
      <c r="J751" s="17">
        <f>IFERROR(INDEX(Cost_Components!$K$2:$K$29,MATCH(E751,Cost_Components!$A$2:$A$29,0)),"")</f>
        <v>0.2</v>
      </c>
      <c r="K751" s="17">
        <f t="shared" si="110"/>
        <v>0.72461538461538466</v>
      </c>
      <c r="L751" s="17">
        <f>IFERROR(INDEX(Cost_Components!$S$2:$S$29,MATCH(E751,Cost_Components!$A$2:$A$29,0)),"")</f>
        <v>0.31</v>
      </c>
      <c r="M751" s="28">
        <f>IFERROR(INDEX(Cost_Components!$L$2:$L$29,MATCH(E751,Cost_Components!$A$2:$A$29,0)),"")</f>
        <v>1</v>
      </c>
      <c r="N751" s="29">
        <f>IFERROR(INDEX(Cost_Components!$P$2:$P$29,MATCH(E751,Cost_Components!$A$2:$A$29,0)),"")</f>
        <v>2.7665218579999999</v>
      </c>
      <c r="O751" s="23">
        <f t="shared" si="111"/>
        <v>39591173.356925599</v>
      </c>
      <c r="P751" s="23">
        <f t="shared" si="112"/>
        <v>39380708.465043403</v>
      </c>
      <c r="Q751" s="23">
        <f t="shared" si="113"/>
        <v>33773753.133141138</v>
      </c>
      <c r="R751" s="23">
        <f t="shared" si="114"/>
        <v>79367011.830927238</v>
      </c>
      <c r="S751" s="23">
        <f t="shared" si="115"/>
        <v>45593258.6977861</v>
      </c>
      <c r="T751" s="16">
        <f>IFERROR(INDEX(Cost_Components!$R$2:$R$29,MATCH(E751,Cost_Components!$A$2:$A$29,0)),"")</f>
        <v>1</v>
      </c>
      <c r="U751" s="26">
        <f>IFERROR(INDEX(Cost_Components!$Q$2:$Q$29,MATCH(E751,Cost_Components!$A$2:$A$29,0)),"")</f>
        <v>2023</v>
      </c>
      <c r="V751" s="30">
        <f>1/(1+Calculation_Assumptions!$B$5)^(B751-Calculation_Assumptions!$B$2)</f>
        <v>0.5375492759090631</v>
      </c>
      <c r="W751" s="23">
        <f t="shared" si="116"/>
        <v>18155056.541451469</v>
      </c>
      <c r="X751" s="23">
        <f t="shared" si="117"/>
        <v>42663679.740780979</v>
      </c>
      <c r="Y751" s="23">
        <f t="shared" si="118"/>
        <v>24508623.19932951</v>
      </c>
      <c r="Z751" s="17">
        <f>IFERROR(INDEX(Cost_Components!$T$2:$T$29,MATCH(E751,Cost_Components!$A$2:$A$29,0)),"")</f>
        <v>0.8</v>
      </c>
      <c r="AA751" s="26">
        <f>IFERROR(INDEX(Cost_Components!$U$2:$U$29,MATCH(E751,Cost_Components!$A$2:$A$29,0)),"")</f>
        <v>2025</v>
      </c>
      <c r="AB751" s="26">
        <f>IFERROR(INDEX(Cost_Components!$V$2:$V$29,MATCH(E751,Cost_Components!$A$2:$A$29,0)),"")</f>
        <v>2050</v>
      </c>
      <c r="AC751" s="26">
        <f>IFERROR(INDEX(Cost_Components!$M$2:$M$29,MATCH(E751,Cost_Components!$A$2:$A$29,0)),"")</f>
        <v>30</v>
      </c>
      <c r="AD751" s="26">
        <f>IFERROR(INDEX(Cost_Components!$N$2:$N$29,MATCH(E751,Cost_Components!$A$2:$A$29,0)),"")</f>
        <v>95</v>
      </c>
      <c r="AE751" s="16" t="str">
        <f>IFERROR(INDEX(Cost_Components!$O$2:$O$29,MATCH(E751,Cost_Components!$A$2:$A$29,0)),"")</f>
        <v>Both</v>
      </c>
      <c r="AF751" s="11">
        <v>197955866.784628</v>
      </c>
      <c r="AG751" s="11">
        <v>196903542.32521701</v>
      </c>
      <c r="AH751" s="23">
        <f t="shared" si="119"/>
        <v>1</v>
      </c>
    </row>
    <row r="752" spans="1:34">
      <c r="A752" t="s">
        <v>115</v>
      </c>
      <c r="B752" s="20">
        <v>2047</v>
      </c>
      <c r="C752" t="s">
        <v>204</v>
      </c>
      <c r="E752" s="22" t="s">
        <v>302</v>
      </c>
      <c r="F752" s="22" t="s">
        <v>303</v>
      </c>
      <c r="G752" s="22" t="s">
        <v>213</v>
      </c>
      <c r="H752" s="22" t="s">
        <v>214</v>
      </c>
      <c r="I752" s="22" t="s">
        <v>115</v>
      </c>
      <c r="J752" s="17">
        <f>IFERROR(INDEX(Cost_Components!$K$2:$K$29,MATCH(E752,Cost_Components!$A$2:$A$29,0)),"")</f>
        <v>0.2</v>
      </c>
      <c r="K752" s="17">
        <f t="shared" si="110"/>
        <v>0.74346153846153851</v>
      </c>
      <c r="L752" s="17">
        <f>IFERROR(INDEX(Cost_Components!$S$2:$S$29,MATCH(E752,Cost_Components!$A$2:$A$29,0)),"")</f>
        <v>0.31</v>
      </c>
      <c r="M752" s="28">
        <f>IFERROR(INDEX(Cost_Components!$L$2:$L$29,MATCH(E752,Cost_Components!$A$2:$A$29,0)),"")</f>
        <v>1</v>
      </c>
      <c r="N752" s="29">
        <f>IFERROR(INDEX(Cost_Components!$P$2:$P$29,MATCH(E752,Cost_Components!$A$2:$A$29,0)),"")</f>
        <v>2.7665218579999999</v>
      </c>
      <c r="O752" s="23">
        <f t="shared" si="111"/>
        <v>39911865.864695199</v>
      </c>
      <c r="P752" s="23">
        <f t="shared" si="112"/>
        <v>39679078.6957184</v>
      </c>
      <c r="Q752" s="23">
        <f t="shared" si="113"/>
        <v>34029641.94027219</v>
      </c>
      <c r="R752" s="23">
        <f t="shared" si="114"/>
        <v>82090829.351090148</v>
      </c>
      <c r="S752" s="23">
        <f t="shared" si="115"/>
        <v>48061187.410817958</v>
      </c>
      <c r="T752" s="16">
        <f>IFERROR(INDEX(Cost_Components!$R$2:$R$29,MATCH(E752,Cost_Components!$A$2:$A$29,0)),"")</f>
        <v>1</v>
      </c>
      <c r="U752" s="26">
        <f>IFERROR(INDEX(Cost_Components!$Q$2:$Q$29,MATCH(E752,Cost_Components!$A$2:$A$29,0)),"")</f>
        <v>2023</v>
      </c>
      <c r="V752" s="30">
        <f>1/(1+Calculation_Assumptions!$B$5)^(B752-Calculation_Assumptions!$B$2)</f>
        <v>0.52189250088258554</v>
      </c>
      <c r="W752" s="23">
        <f t="shared" si="116"/>
        <v>17759814.936347574</v>
      </c>
      <c r="X752" s="23">
        <f t="shared" si="117"/>
        <v>42842588.229565993</v>
      </c>
      <c r="Y752" s="23">
        <f t="shared" si="118"/>
        <v>25082773.293218419</v>
      </c>
      <c r="Z752" s="17">
        <f>IFERROR(INDEX(Cost_Components!$T$2:$T$29,MATCH(E752,Cost_Components!$A$2:$A$29,0)),"")</f>
        <v>0.8</v>
      </c>
      <c r="AA752" s="26">
        <f>IFERROR(INDEX(Cost_Components!$U$2:$U$29,MATCH(E752,Cost_Components!$A$2:$A$29,0)),"")</f>
        <v>2025</v>
      </c>
      <c r="AB752" s="26">
        <f>IFERROR(INDEX(Cost_Components!$V$2:$V$29,MATCH(E752,Cost_Components!$A$2:$A$29,0)),"")</f>
        <v>2050</v>
      </c>
      <c r="AC752" s="26">
        <f>IFERROR(INDEX(Cost_Components!$M$2:$M$29,MATCH(E752,Cost_Components!$A$2:$A$29,0)),"")</f>
        <v>30</v>
      </c>
      <c r="AD752" s="26">
        <f>IFERROR(INDEX(Cost_Components!$N$2:$N$29,MATCH(E752,Cost_Components!$A$2:$A$29,0)),"")</f>
        <v>95</v>
      </c>
      <c r="AE752" s="16" t="str">
        <f>IFERROR(INDEX(Cost_Components!$O$2:$O$29,MATCH(E752,Cost_Components!$A$2:$A$29,0)),"")</f>
        <v>Both</v>
      </c>
      <c r="AF752" s="11">
        <v>199559329.32347599</v>
      </c>
      <c r="AG752" s="11">
        <v>198395393.47859201</v>
      </c>
      <c r="AH752" s="23">
        <f t="shared" si="119"/>
        <v>1</v>
      </c>
    </row>
    <row r="753" spans="1:34">
      <c r="A753" t="s">
        <v>115</v>
      </c>
      <c r="B753" s="20">
        <v>2048</v>
      </c>
      <c r="C753" t="s">
        <v>204</v>
      </c>
      <c r="E753" s="22" t="s">
        <v>302</v>
      </c>
      <c r="F753" s="22" t="s">
        <v>303</v>
      </c>
      <c r="G753" s="22" t="s">
        <v>213</v>
      </c>
      <c r="H753" s="22" t="s">
        <v>214</v>
      </c>
      <c r="I753" s="22" t="s">
        <v>115</v>
      </c>
      <c r="J753" s="17">
        <f>IFERROR(INDEX(Cost_Components!$K$2:$K$29,MATCH(E753,Cost_Components!$A$2:$A$29,0)),"")</f>
        <v>0.2</v>
      </c>
      <c r="K753" s="17">
        <f t="shared" si="110"/>
        <v>0.76230769230769235</v>
      </c>
      <c r="L753" s="17">
        <f>IFERROR(INDEX(Cost_Components!$S$2:$S$29,MATCH(E753,Cost_Components!$A$2:$A$29,0)),"")</f>
        <v>0.31</v>
      </c>
      <c r="M753" s="28">
        <f>IFERROR(INDEX(Cost_Components!$L$2:$L$29,MATCH(E753,Cost_Components!$A$2:$A$29,0)),"")</f>
        <v>1</v>
      </c>
      <c r="N753" s="29">
        <f>IFERROR(INDEX(Cost_Components!$P$2:$P$29,MATCH(E753,Cost_Components!$A$2:$A$29,0)),"")</f>
        <v>2.7665218579999999</v>
      </c>
      <c r="O753" s="23">
        <f t="shared" si="111"/>
        <v>40208692.048301004</v>
      </c>
      <c r="P753" s="23">
        <f t="shared" si="112"/>
        <v>39952492.424706601</v>
      </c>
      <c r="Q753" s="23">
        <f t="shared" si="113"/>
        <v>34264127.508104369</v>
      </c>
      <c r="R753" s="23">
        <f t="shared" si="114"/>
        <v>84797754.926397368</v>
      </c>
      <c r="S753" s="23">
        <f t="shared" si="115"/>
        <v>50533627.418292999</v>
      </c>
      <c r="T753" s="16">
        <f>IFERROR(INDEX(Cost_Components!$R$2:$R$29,MATCH(E753,Cost_Components!$A$2:$A$29,0)),"")</f>
        <v>1</v>
      </c>
      <c r="U753" s="26">
        <f>IFERROR(INDEX(Cost_Components!$Q$2:$Q$29,MATCH(E753,Cost_Components!$A$2:$A$29,0)),"")</f>
        <v>2023</v>
      </c>
      <c r="V753" s="30">
        <f>1/(1+Calculation_Assumptions!$B$5)^(B753-Calculation_Assumptions!$B$2)</f>
        <v>0.50669174842969467</v>
      </c>
      <c r="W753" s="23">
        <f t="shared" si="116"/>
        <v>17361350.675499398</v>
      </c>
      <c r="X753" s="23">
        <f t="shared" si="117"/>
        <v>42966322.706569038</v>
      </c>
      <c r="Y753" s="23">
        <f t="shared" si="118"/>
        <v>25604972.031069636</v>
      </c>
      <c r="Z753" s="17">
        <f>IFERROR(INDEX(Cost_Components!$T$2:$T$29,MATCH(E753,Cost_Components!$A$2:$A$29,0)),"")</f>
        <v>0.8</v>
      </c>
      <c r="AA753" s="26">
        <f>IFERROR(INDEX(Cost_Components!$U$2:$U$29,MATCH(E753,Cost_Components!$A$2:$A$29,0)),"")</f>
        <v>2025</v>
      </c>
      <c r="AB753" s="26">
        <f>IFERROR(INDEX(Cost_Components!$V$2:$V$29,MATCH(E753,Cost_Components!$A$2:$A$29,0)),"")</f>
        <v>2050</v>
      </c>
      <c r="AC753" s="26">
        <f>IFERROR(INDEX(Cost_Components!$M$2:$M$29,MATCH(E753,Cost_Components!$A$2:$A$29,0)),"")</f>
        <v>30</v>
      </c>
      <c r="AD753" s="26">
        <f>IFERROR(INDEX(Cost_Components!$N$2:$N$29,MATCH(E753,Cost_Components!$A$2:$A$29,0)),"")</f>
        <v>95</v>
      </c>
      <c r="AE753" s="16" t="str">
        <f>IFERROR(INDEX(Cost_Components!$O$2:$O$29,MATCH(E753,Cost_Components!$A$2:$A$29,0)),"")</f>
        <v>Both</v>
      </c>
      <c r="AF753" s="11">
        <v>201043460.241505</v>
      </c>
      <c r="AG753" s="11">
        <v>199762462.12353301</v>
      </c>
      <c r="AH753" s="23">
        <f t="shared" si="119"/>
        <v>1</v>
      </c>
    </row>
    <row r="754" spans="1:34">
      <c r="A754" t="s">
        <v>115</v>
      </c>
      <c r="B754" s="20">
        <v>2049</v>
      </c>
      <c r="C754" t="s">
        <v>204</v>
      </c>
      <c r="E754" s="22" t="s">
        <v>302</v>
      </c>
      <c r="F754" s="22" t="s">
        <v>303</v>
      </c>
      <c r="G754" s="22" t="s">
        <v>213</v>
      </c>
      <c r="H754" s="22" t="s">
        <v>214</v>
      </c>
      <c r="I754" s="22" t="s">
        <v>115</v>
      </c>
      <c r="J754" s="17">
        <f>IFERROR(INDEX(Cost_Components!$K$2:$K$29,MATCH(E754,Cost_Components!$A$2:$A$29,0)),"")</f>
        <v>0.2</v>
      </c>
      <c r="K754" s="17">
        <f t="shared" si="110"/>
        <v>0.7811538461538462</v>
      </c>
      <c r="L754" s="17">
        <f>IFERROR(INDEX(Cost_Components!$S$2:$S$29,MATCH(E754,Cost_Components!$A$2:$A$29,0)),"")</f>
        <v>0.31</v>
      </c>
      <c r="M754" s="28">
        <f>IFERROR(INDEX(Cost_Components!$L$2:$L$29,MATCH(E754,Cost_Components!$A$2:$A$29,0)),"")</f>
        <v>1</v>
      </c>
      <c r="N754" s="29">
        <f>IFERROR(INDEX(Cost_Components!$P$2:$P$29,MATCH(E754,Cost_Components!$A$2:$A$29,0)),"")</f>
        <v>2.7665218579999999</v>
      </c>
      <c r="O754" s="23">
        <f t="shared" si="111"/>
        <v>40487870.387471199</v>
      </c>
      <c r="P754" s="23">
        <f t="shared" si="112"/>
        <v>40207213.103126399</v>
      </c>
      <c r="Q754" s="23">
        <f t="shared" si="113"/>
        <v>34482581.508709587</v>
      </c>
      <c r="R754" s="23">
        <f t="shared" si="114"/>
        <v>87497494.135521203</v>
      </c>
      <c r="S754" s="23">
        <f t="shared" si="115"/>
        <v>53014912.626811616</v>
      </c>
      <c r="T754" s="16">
        <f>IFERROR(INDEX(Cost_Components!$R$2:$R$29,MATCH(E754,Cost_Components!$A$2:$A$29,0)),"")</f>
        <v>1</v>
      </c>
      <c r="U754" s="26">
        <f>IFERROR(INDEX(Cost_Components!$Q$2:$Q$29,MATCH(E754,Cost_Components!$A$2:$A$29,0)),"")</f>
        <v>2023</v>
      </c>
      <c r="V754" s="30">
        <f>1/(1+Calculation_Assumptions!$B$5)^(B754-Calculation_Assumptions!$B$2)</f>
        <v>0.49193373633950943</v>
      </c>
      <c r="W754" s="23">
        <f t="shared" si="116"/>
        <v>16963145.160211187</v>
      </c>
      <c r="X754" s="23">
        <f t="shared" si="117"/>
        <v>43042969.210431263</v>
      </c>
      <c r="Y754" s="23">
        <f t="shared" si="118"/>
        <v>26079824.050220076</v>
      </c>
      <c r="Z754" s="17">
        <f>IFERROR(INDEX(Cost_Components!$T$2:$T$29,MATCH(E754,Cost_Components!$A$2:$A$29,0)),"")</f>
        <v>0.8</v>
      </c>
      <c r="AA754" s="26">
        <f>IFERROR(INDEX(Cost_Components!$U$2:$U$29,MATCH(E754,Cost_Components!$A$2:$A$29,0)),"")</f>
        <v>2025</v>
      </c>
      <c r="AB754" s="26">
        <f>IFERROR(INDEX(Cost_Components!$V$2:$V$29,MATCH(E754,Cost_Components!$A$2:$A$29,0)),"")</f>
        <v>2050</v>
      </c>
      <c r="AC754" s="26">
        <f>IFERROR(INDEX(Cost_Components!$M$2:$M$29,MATCH(E754,Cost_Components!$A$2:$A$29,0)),"")</f>
        <v>30</v>
      </c>
      <c r="AD754" s="26">
        <f>IFERROR(INDEX(Cost_Components!$N$2:$N$29,MATCH(E754,Cost_Components!$A$2:$A$29,0)),"")</f>
        <v>95</v>
      </c>
      <c r="AE754" s="16" t="str">
        <f>IFERROR(INDEX(Cost_Components!$O$2:$O$29,MATCH(E754,Cost_Components!$A$2:$A$29,0)),"")</f>
        <v>Both</v>
      </c>
      <c r="AF754" s="11">
        <v>202439351.937356</v>
      </c>
      <c r="AG754" s="11">
        <v>201036065.515632</v>
      </c>
      <c r="AH754" s="23">
        <f t="shared" si="119"/>
        <v>1</v>
      </c>
    </row>
    <row r="755" spans="1:34">
      <c r="A755" t="s">
        <v>115</v>
      </c>
      <c r="B755" s="20">
        <v>2050</v>
      </c>
      <c r="C755" t="s">
        <v>204</v>
      </c>
      <c r="E755" s="22" t="s">
        <v>302</v>
      </c>
      <c r="F755" s="22" t="s">
        <v>303</v>
      </c>
      <c r="G755" s="22" t="s">
        <v>213</v>
      </c>
      <c r="H755" s="22" t="s">
        <v>214</v>
      </c>
      <c r="I755" s="22" t="s">
        <v>115</v>
      </c>
      <c r="J755" s="17">
        <f>IFERROR(INDEX(Cost_Components!$K$2:$K$29,MATCH(E755,Cost_Components!$A$2:$A$29,0)),"")</f>
        <v>0.2</v>
      </c>
      <c r="K755" s="17">
        <f t="shared" si="110"/>
        <v>0.8</v>
      </c>
      <c r="L755" s="17">
        <f>IFERROR(INDEX(Cost_Components!$S$2:$S$29,MATCH(E755,Cost_Components!$A$2:$A$29,0)),"")</f>
        <v>0.31</v>
      </c>
      <c r="M755" s="28">
        <f>IFERROR(INDEX(Cost_Components!$L$2:$L$29,MATCH(E755,Cost_Components!$A$2:$A$29,0)),"")</f>
        <v>1</v>
      </c>
      <c r="N755" s="29">
        <f>IFERROR(INDEX(Cost_Components!$P$2:$P$29,MATCH(E755,Cost_Components!$A$2:$A$29,0)),"")</f>
        <v>2.7665218579999999</v>
      </c>
      <c r="O755" s="23">
        <f t="shared" si="111"/>
        <v>40758055.3327384</v>
      </c>
      <c r="P755" s="23">
        <f t="shared" si="112"/>
        <v>40451926.220417</v>
      </c>
      <c r="Q755" s="23">
        <f t="shared" si="113"/>
        <v>34692452.806965955</v>
      </c>
      <c r="R755" s="23">
        <f t="shared" si="114"/>
        <v>90206440.774075404</v>
      </c>
      <c r="S755" s="23">
        <f t="shared" si="115"/>
        <v>55513987.967109449</v>
      </c>
      <c r="T755" s="16">
        <f>IFERROR(INDEX(Cost_Components!$R$2:$R$29,MATCH(E755,Cost_Components!$A$2:$A$29,0)),"")</f>
        <v>1</v>
      </c>
      <c r="U755" s="26">
        <f>IFERROR(INDEX(Cost_Components!$Q$2:$Q$29,MATCH(E755,Cost_Components!$A$2:$A$29,0)),"")</f>
        <v>2023</v>
      </c>
      <c r="V755" s="30">
        <f>1/(1+Calculation_Assumptions!$B$5)^(B755-Calculation_Assumptions!$B$2)</f>
        <v>0.47760556926165965</v>
      </c>
      <c r="W755" s="23">
        <f t="shared" si="116"/>
        <v>16569308.671954237</v>
      </c>
      <c r="X755" s="23">
        <f t="shared" si="117"/>
        <v>43083098.496970467</v>
      </c>
      <c r="Y755" s="23">
        <f t="shared" si="118"/>
        <v>26513789.825016234</v>
      </c>
      <c r="Z755" s="17">
        <f>IFERROR(INDEX(Cost_Components!$T$2:$T$29,MATCH(E755,Cost_Components!$A$2:$A$29,0)),"")</f>
        <v>0.8</v>
      </c>
      <c r="AA755" s="26">
        <f>IFERROR(INDEX(Cost_Components!$U$2:$U$29,MATCH(E755,Cost_Components!$A$2:$A$29,0)),"")</f>
        <v>2025</v>
      </c>
      <c r="AB755" s="26">
        <f>IFERROR(INDEX(Cost_Components!$V$2:$V$29,MATCH(E755,Cost_Components!$A$2:$A$29,0)),"")</f>
        <v>2050</v>
      </c>
      <c r="AC755" s="26">
        <f>IFERROR(INDEX(Cost_Components!$M$2:$M$29,MATCH(E755,Cost_Components!$A$2:$A$29,0)),"")</f>
        <v>30</v>
      </c>
      <c r="AD755" s="26">
        <f>IFERROR(INDEX(Cost_Components!$N$2:$N$29,MATCH(E755,Cost_Components!$A$2:$A$29,0)),"")</f>
        <v>95</v>
      </c>
      <c r="AE755" s="16" t="str">
        <f>IFERROR(INDEX(Cost_Components!$O$2:$O$29,MATCH(E755,Cost_Components!$A$2:$A$29,0)),"")</f>
        <v>Both</v>
      </c>
      <c r="AF755" s="11">
        <v>203790276.663692</v>
      </c>
      <c r="AG755" s="11">
        <v>202259631.10208499</v>
      </c>
      <c r="AH755" s="23">
        <f t="shared" si="119"/>
        <v>1</v>
      </c>
    </row>
    <row r="756" spans="1:34">
      <c r="A756" t="s">
        <v>115</v>
      </c>
      <c r="B756" s="20">
        <v>2025</v>
      </c>
      <c r="C756" t="s">
        <v>204</v>
      </c>
      <c r="E756" s="22" t="s">
        <v>295</v>
      </c>
      <c r="F756" s="22" t="s">
        <v>296</v>
      </c>
      <c r="G756" s="22" t="s">
        <v>213</v>
      </c>
      <c r="H756" s="22" t="s">
        <v>214</v>
      </c>
      <c r="I756" s="22" t="s">
        <v>115</v>
      </c>
      <c r="J756" s="17">
        <f>IFERROR(INDEX(Cost_Components!$K$2:$K$29,MATCH(E756,Cost_Components!$A$2:$A$29,0)),"")</f>
        <v>0.3</v>
      </c>
      <c r="K756" s="17">
        <f t="shared" si="110"/>
        <v>0.32884615384615384</v>
      </c>
      <c r="L756" s="17">
        <f>IFERROR(INDEX(Cost_Components!$S$2:$S$29,MATCH(E756,Cost_Components!$A$2:$A$29,0)),"")</f>
        <v>0.31</v>
      </c>
      <c r="M756" s="28">
        <f>IFERROR(INDEX(Cost_Components!$L$2:$L$29,MATCH(E756,Cost_Components!$A$2:$A$29,0)),"")</f>
        <v>1</v>
      </c>
      <c r="N756" s="29">
        <f>IFERROR(INDEX(Cost_Components!$P$2:$P$29,MATCH(E756,Cost_Components!$A$2:$A$29,0)),"")</f>
        <v>40.487718809999997</v>
      </c>
      <c r="O756" s="23">
        <f t="shared" si="111"/>
        <v>45547349.468121596</v>
      </c>
      <c r="P756" s="23">
        <f t="shared" si="112"/>
        <v>45547349.468121596</v>
      </c>
      <c r="Q756" s="23">
        <f t="shared" si="113"/>
        <v>571673566.11989415</v>
      </c>
      <c r="R756" s="23">
        <f t="shared" si="114"/>
        <v>606427914.43239391</v>
      </c>
      <c r="S756" s="23">
        <f t="shared" si="115"/>
        <v>34754348.312499762</v>
      </c>
      <c r="T756" s="16">
        <f>IFERROR(INDEX(Cost_Components!$R$2:$R$29,MATCH(E756,Cost_Components!$A$2:$A$29,0)),"")</f>
        <v>1</v>
      </c>
      <c r="U756" s="26">
        <f>IFERROR(INDEX(Cost_Components!$Q$2:$Q$29,MATCH(E756,Cost_Components!$A$2:$A$29,0)),"")</f>
        <v>2023</v>
      </c>
      <c r="V756" s="30">
        <f>1/(1+Calculation_Assumptions!$B$5)^(B756-Calculation_Assumptions!$B$2)</f>
        <v>1</v>
      </c>
      <c r="W756" s="23">
        <f t="shared" si="116"/>
        <v>571673566.11989415</v>
      </c>
      <c r="X756" s="23">
        <f t="shared" si="117"/>
        <v>606427914.43239391</v>
      </c>
      <c r="Y756" s="23">
        <f t="shared" si="118"/>
        <v>34754348.312499762</v>
      </c>
      <c r="Z756" s="17">
        <f>IFERROR(INDEX(Cost_Components!$T$2:$T$29,MATCH(E756,Cost_Components!$A$2:$A$29,0)),"")</f>
        <v>0.8</v>
      </c>
      <c r="AA756" s="26">
        <f>IFERROR(INDEX(Cost_Components!$U$2:$U$29,MATCH(E756,Cost_Components!$A$2:$A$29,0)),"")</f>
        <v>2025</v>
      </c>
      <c r="AB756" s="26">
        <f>IFERROR(INDEX(Cost_Components!$V$2:$V$29,MATCH(E756,Cost_Components!$A$2:$A$29,0)),"")</f>
        <v>2050</v>
      </c>
      <c r="AC756" s="26">
        <f>IFERROR(INDEX(Cost_Components!$M$2:$M$29,MATCH(E756,Cost_Components!$A$2:$A$29,0)),"")</f>
        <v>30</v>
      </c>
      <c r="AD756" s="26">
        <f>IFERROR(INDEX(Cost_Components!$N$2:$N$29,MATCH(E756,Cost_Components!$A$2:$A$29,0)),"")</f>
        <v>95</v>
      </c>
      <c r="AE756" s="16" t="str">
        <f>IFERROR(INDEX(Cost_Components!$O$2:$O$29,MATCH(E756,Cost_Components!$A$2:$A$29,0)),"")</f>
        <v>Both</v>
      </c>
      <c r="AF756" s="11">
        <v>151824498.227072</v>
      </c>
      <c r="AG756" s="11">
        <v>151824498.227072</v>
      </c>
      <c r="AH756" s="23">
        <f t="shared" si="119"/>
        <v>1</v>
      </c>
    </row>
    <row r="757" spans="1:34">
      <c r="A757" t="s">
        <v>115</v>
      </c>
      <c r="B757" s="20">
        <v>2026</v>
      </c>
      <c r="C757" t="s">
        <v>204</v>
      </c>
      <c r="E757" s="22" t="s">
        <v>295</v>
      </c>
      <c r="F757" s="22" t="s">
        <v>296</v>
      </c>
      <c r="G757" s="22" t="s">
        <v>213</v>
      </c>
      <c r="H757" s="22" t="s">
        <v>214</v>
      </c>
      <c r="I757" s="22" t="s">
        <v>115</v>
      </c>
      <c r="J757" s="17">
        <f>IFERROR(INDEX(Cost_Components!$K$2:$K$29,MATCH(E757,Cost_Components!$A$2:$A$29,0)),"")</f>
        <v>0.3</v>
      </c>
      <c r="K757" s="17">
        <f t="shared" si="110"/>
        <v>0.34769230769230769</v>
      </c>
      <c r="L757" s="17">
        <f>IFERROR(INDEX(Cost_Components!$S$2:$S$29,MATCH(E757,Cost_Components!$A$2:$A$29,0)),"")</f>
        <v>0.31</v>
      </c>
      <c r="M757" s="28">
        <f>IFERROR(INDEX(Cost_Components!$L$2:$L$29,MATCH(E757,Cost_Components!$A$2:$A$29,0)),"")</f>
        <v>1</v>
      </c>
      <c r="N757" s="29">
        <f>IFERROR(INDEX(Cost_Components!$P$2:$P$29,MATCH(E757,Cost_Components!$A$2:$A$29,0)),"")</f>
        <v>40.487718809999997</v>
      </c>
      <c r="O757" s="23">
        <f t="shared" si="111"/>
        <v>46171560.814299896</v>
      </c>
      <c r="P757" s="23">
        <f t="shared" si="112"/>
        <v>46148333.520282</v>
      </c>
      <c r="Q757" s="23">
        <f t="shared" si="113"/>
        <v>579216632.84697521</v>
      </c>
      <c r="R757" s="23">
        <f t="shared" si="114"/>
        <v>649969453.39478564</v>
      </c>
      <c r="S757" s="23">
        <f t="shared" si="115"/>
        <v>70752820.547810435</v>
      </c>
      <c r="T757" s="16">
        <f>IFERROR(INDEX(Cost_Components!$R$2:$R$29,MATCH(E757,Cost_Components!$A$2:$A$29,0)),"")</f>
        <v>1</v>
      </c>
      <c r="U757" s="26">
        <f>IFERROR(INDEX(Cost_Components!$Q$2:$Q$29,MATCH(E757,Cost_Components!$A$2:$A$29,0)),"")</f>
        <v>2023</v>
      </c>
      <c r="V757" s="30">
        <f>1/(1+Calculation_Assumptions!$B$5)^(B757-Calculation_Assumptions!$B$2)</f>
        <v>0.970873786407767</v>
      </c>
      <c r="W757" s="23">
        <f t="shared" si="116"/>
        <v>562346245.4825002</v>
      </c>
      <c r="X757" s="23">
        <f t="shared" si="117"/>
        <v>631038304.26678216</v>
      </c>
      <c r="Y757" s="23">
        <f t="shared" si="118"/>
        <v>68692058.784281984</v>
      </c>
      <c r="Z757" s="17">
        <f>IFERROR(INDEX(Cost_Components!$T$2:$T$29,MATCH(E757,Cost_Components!$A$2:$A$29,0)),"")</f>
        <v>0.8</v>
      </c>
      <c r="AA757" s="26">
        <f>IFERROR(INDEX(Cost_Components!$U$2:$U$29,MATCH(E757,Cost_Components!$A$2:$A$29,0)),"")</f>
        <v>2025</v>
      </c>
      <c r="AB757" s="26">
        <f>IFERROR(INDEX(Cost_Components!$V$2:$V$29,MATCH(E757,Cost_Components!$A$2:$A$29,0)),"")</f>
        <v>2050</v>
      </c>
      <c r="AC757" s="26">
        <f>IFERROR(INDEX(Cost_Components!$M$2:$M$29,MATCH(E757,Cost_Components!$A$2:$A$29,0)),"")</f>
        <v>30</v>
      </c>
      <c r="AD757" s="26">
        <f>IFERROR(INDEX(Cost_Components!$N$2:$N$29,MATCH(E757,Cost_Components!$A$2:$A$29,0)),"")</f>
        <v>95</v>
      </c>
      <c r="AE757" s="16" t="str">
        <f>IFERROR(INDEX(Cost_Components!$O$2:$O$29,MATCH(E757,Cost_Components!$A$2:$A$29,0)),"")</f>
        <v>Both</v>
      </c>
      <c r="AF757" s="11">
        <v>153905202.714333</v>
      </c>
      <c r="AG757" s="11">
        <v>153827778.40094</v>
      </c>
      <c r="AH757" s="23">
        <f t="shared" si="119"/>
        <v>1</v>
      </c>
    </row>
    <row r="758" spans="1:34">
      <c r="A758" t="s">
        <v>115</v>
      </c>
      <c r="B758" s="20">
        <v>2027</v>
      </c>
      <c r="C758" t="s">
        <v>204</v>
      </c>
      <c r="E758" s="22" t="s">
        <v>295</v>
      </c>
      <c r="F758" s="22" t="s">
        <v>296</v>
      </c>
      <c r="G758" s="22" t="s">
        <v>213</v>
      </c>
      <c r="H758" s="22" t="s">
        <v>214</v>
      </c>
      <c r="I758" s="22" t="s">
        <v>115</v>
      </c>
      <c r="J758" s="17">
        <f>IFERROR(INDEX(Cost_Components!$K$2:$K$29,MATCH(E758,Cost_Components!$A$2:$A$29,0)),"")</f>
        <v>0.3</v>
      </c>
      <c r="K758" s="17">
        <f t="shared" si="110"/>
        <v>0.36653846153846154</v>
      </c>
      <c r="L758" s="17">
        <f>IFERROR(INDEX(Cost_Components!$S$2:$S$29,MATCH(E758,Cost_Components!$A$2:$A$29,0)),"")</f>
        <v>0.31</v>
      </c>
      <c r="M758" s="28">
        <f>IFERROR(INDEX(Cost_Components!$L$2:$L$29,MATCH(E758,Cost_Components!$A$2:$A$29,0)),"")</f>
        <v>1</v>
      </c>
      <c r="N758" s="29">
        <f>IFERROR(INDEX(Cost_Components!$P$2:$P$29,MATCH(E758,Cost_Components!$A$2:$A$29,0)),"")</f>
        <v>40.487718809999997</v>
      </c>
      <c r="O758" s="23">
        <f t="shared" si="111"/>
        <v>46838883.619152904</v>
      </c>
      <c r="P758" s="23">
        <f t="shared" si="112"/>
        <v>46812506.902023301</v>
      </c>
      <c r="Q758" s="23">
        <f t="shared" si="113"/>
        <v>587552801.03449416</v>
      </c>
      <c r="R758" s="23">
        <f t="shared" si="114"/>
        <v>695103373.27972639</v>
      </c>
      <c r="S758" s="23">
        <f t="shared" si="115"/>
        <v>107550572.24523222</v>
      </c>
      <c r="T758" s="16">
        <f>IFERROR(INDEX(Cost_Components!$R$2:$R$29,MATCH(E758,Cost_Components!$A$2:$A$29,0)),"")</f>
        <v>1</v>
      </c>
      <c r="U758" s="26">
        <f>IFERROR(INDEX(Cost_Components!$Q$2:$Q$29,MATCH(E758,Cost_Components!$A$2:$A$29,0)),"")</f>
        <v>2023</v>
      </c>
      <c r="V758" s="30">
        <f>1/(1+Calculation_Assumptions!$B$5)^(B758-Calculation_Assumptions!$B$2)</f>
        <v>0.94259590913375435</v>
      </c>
      <c r="W758" s="23">
        <f t="shared" si="116"/>
        <v>553824866.65519285</v>
      </c>
      <c r="X758" s="23">
        <f t="shared" si="117"/>
        <v>655201596.07854307</v>
      </c>
      <c r="Y758" s="23">
        <f t="shared" si="118"/>
        <v>101376729.4233502</v>
      </c>
      <c r="Z758" s="17">
        <f>IFERROR(INDEX(Cost_Components!$T$2:$T$29,MATCH(E758,Cost_Components!$A$2:$A$29,0)),"")</f>
        <v>0.8</v>
      </c>
      <c r="AA758" s="26">
        <f>IFERROR(INDEX(Cost_Components!$U$2:$U$29,MATCH(E758,Cost_Components!$A$2:$A$29,0)),"")</f>
        <v>2025</v>
      </c>
      <c r="AB758" s="26">
        <f>IFERROR(INDEX(Cost_Components!$V$2:$V$29,MATCH(E758,Cost_Components!$A$2:$A$29,0)),"")</f>
        <v>2050</v>
      </c>
      <c r="AC758" s="26">
        <f>IFERROR(INDEX(Cost_Components!$M$2:$M$29,MATCH(E758,Cost_Components!$A$2:$A$29,0)),"")</f>
        <v>30</v>
      </c>
      <c r="AD758" s="26">
        <f>IFERROR(INDEX(Cost_Components!$N$2:$N$29,MATCH(E758,Cost_Components!$A$2:$A$29,0)),"")</f>
        <v>95</v>
      </c>
      <c r="AE758" s="16" t="str">
        <f>IFERROR(INDEX(Cost_Components!$O$2:$O$29,MATCH(E758,Cost_Components!$A$2:$A$29,0)),"")</f>
        <v>Both</v>
      </c>
      <c r="AF758" s="11">
        <v>156129612.06384301</v>
      </c>
      <c r="AG758" s="11">
        <v>156041689.67341101</v>
      </c>
      <c r="AH758" s="23">
        <f t="shared" si="119"/>
        <v>1</v>
      </c>
    </row>
    <row r="759" spans="1:34">
      <c r="A759" t="s">
        <v>115</v>
      </c>
      <c r="B759" s="20">
        <v>2028</v>
      </c>
      <c r="C759" t="s">
        <v>204</v>
      </c>
      <c r="E759" s="22" t="s">
        <v>295</v>
      </c>
      <c r="F759" s="22" t="s">
        <v>296</v>
      </c>
      <c r="G759" s="22" t="s">
        <v>213</v>
      </c>
      <c r="H759" s="22" t="s">
        <v>214</v>
      </c>
      <c r="I759" s="22" t="s">
        <v>115</v>
      </c>
      <c r="J759" s="17">
        <f>IFERROR(INDEX(Cost_Components!$K$2:$K$29,MATCH(E759,Cost_Components!$A$2:$A$29,0)),"")</f>
        <v>0.3</v>
      </c>
      <c r="K759" s="17">
        <f t="shared" si="110"/>
        <v>0.38538461538461538</v>
      </c>
      <c r="L759" s="17">
        <f>IFERROR(INDEX(Cost_Components!$S$2:$S$29,MATCH(E759,Cost_Components!$A$2:$A$29,0)),"")</f>
        <v>0.31</v>
      </c>
      <c r="M759" s="28">
        <f>IFERROR(INDEX(Cost_Components!$L$2:$L$29,MATCH(E759,Cost_Components!$A$2:$A$29,0)),"")</f>
        <v>1</v>
      </c>
      <c r="N759" s="29">
        <f>IFERROR(INDEX(Cost_Components!$P$2:$P$29,MATCH(E759,Cost_Components!$A$2:$A$29,0)),"")</f>
        <v>40.487718809999997</v>
      </c>
      <c r="O759" s="23">
        <f t="shared" si="111"/>
        <v>47490741.398189999</v>
      </c>
      <c r="P759" s="23">
        <f t="shared" si="112"/>
        <v>47484914.116841696</v>
      </c>
      <c r="Q759" s="23">
        <f t="shared" si="113"/>
        <v>595992313.64870262</v>
      </c>
      <c r="R759" s="23">
        <f t="shared" si="114"/>
        <v>741014372.06767678</v>
      </c>
      <c r="S759" s="23">
        <f t="shared" si="115"/>
        <v>145022058.41897416</v>
      </c>
      <c r="T759" s="16">
        <f>IFERROR(INDEX(Cost_Components!$R$2:$R$29,MATCH(E759,Cost_Components!$A$2:$A$29,0)),"")</f>
        <v>1</v>
      </c>
      <c r="U759" s="26">
        <f>IFERROR(INDEX(Cost_Components!$Q$2:$Q$29,MATCH(E759,Cost_Components!$A$2:$A$29,0)),"")</f>
        <v>2023</v>
      </c>
      <c r="V759" s="30">
        <f>1/(1+Calculation_Assumptions!$B$5)^(B759-Calculation_Assumptions!$B$2)</f>
        <v>0.91514165935315961</v>
      </c>
      <c r="W759" s="23">
        <f t="shared" si="116"/>
        <v>545417394.87420249</v>
      </c>
      <c r="X759" s="23">
        <f t="shared" si="117"/>
        <v>678133122.05855334</v>
      </c>
      <c r="Y759" s="23">
        <f t="shared" si="118"/>
        <v>132715727.18435086</v>
      </c>
      <c r="Z759" s="17">
        <f>IFERROR(INDEX(Cost_Components!$T$2:$T$29,MATCH(E759,Cost_Components!$A$2:$A$29,0)),"")</f>
        <v>0.8</v>
      </c>
      <c r="AA759" s="26">
        <f>IFERROR(INDEX(Cost_Components!$U$2:$U$29,MATCH(E759,Cost_Components!$A$2:$A$29,0)),"")</f>
        <v>2025</v>
      </c>
      <c r="AB759" s="26">
        <f>IFERROR(INDEX(Cost_Components!$V$2:$V$29,MATCH(E759,Cost_Components!$A$2:$A$29,0)),"")</f>
        <v>2050</v>
      </c>
      <c r="AC759" s="26">
        <f>IFERROR(INDEX(Cost_Components!$M$2:$M$29,MATCH(E759,Cost_Components!$A$2:$A$29,0)),"")</f>
        <v>30</v>
      </c>
      <c r="AD759" s="26">
        <f>IFERROR(INDEX(Cost_Components!$N$2:$N$29,MATCH(E759,Cost_Components!$A$2:$A$29,0)),"")</f>
        <v>95</v>
      </c>
      <c r="AE759" s="16" t="str">
        <f>IFERROR(INDEX(Cost_Components!$O$2:$O$29,MATCH(E759,Cost_Components!$A$2:$A$29,0)),"")</f>
        <v>Both</v>
      </c>
      <c r="AF759" s="11">
        <v>158302471.32730001</v>
      </c>
      <c r="AG759" s="11">
        <v>158283047.05613899</v>
      </c>
      <c r="AH759" s="23">
        <f t="shared" si="119"/>
        <v>1</v>
      </c>
    </row>
    <row r="760" spans="1:34">
      <c r="A760" t="s">
        <v>115</v>
      </c>
      <c r="B760" s="20">
        <v>2029</v>
      </c>
      <c r="C760" t="s">
        <v>204</v>
      </c>
      <c r="E760" s="22" t="s">
        <v>295</v>
      </c>
      <c r="F760" s="22" t="s">
        <v>296</v>
      </c>
      <c r="G760" s="22" t="s">
        <v>213</v>
      </c>
      <c r="H760" s="22" t="s">
        <v>214</v>
      </c>
      <c r="I760" s="22" t="s">
        <v>115</v>
      </c>
      <c r="J760" s="17">
        <f>IFERROR(INDEX(Cost_Components!$K$2:$K$29,MATCH(E760,Cost_Components!$A$2:$A$29,0)),"")</f>
        <v>0.3</v>
      </c>
      <c r="K760" s="17">
        <f t="shared" si="110"/>
        <v>0.40423076923076923</v>
      </c>
      <c r="L760" s="17">
        <f>IFERROR(INDEX(Cost_Components!$S$2:$S$29,MATCH(E760,Cost_Components!$A$2:$A$29,0)),"")</f>
        <v>0.31</v>
      </c>
      <c r="M760" s="28">
        <f>IFERROR(INDEX(Cost_Components!$L$2:$L$29,MATCH(E760,Cost_Components!$A$2:$A$29,0)),"")</f>
        <v>1</v>
      </c>
      <c r="N760" s="29">
        <f>IFERROR(INDEX(Cost_Components!$P$2:$P$29,MATCH(E760,Cost_Components!$A$2:$A$29,0)),"")</f>
        <v>40.487718809999997</v>
      </c>
      <c r="O760" s="23">
        <f t="shared" si="111"/>
        <v>48160407.521625005</v>
      </c>
      <c r="P760" s="23">
        <f t="shared" si="112"/>
        <v>48150395.648667596</v>
      </c>
      <c r="Q760" s="23">
        <f t="shared" si="113"/>
        <v>604344900.68018532</v>
      </c>
      <c r="R760" s="23">
        <f t="shared" si="114"/>
        <v>788211613.23984647</v>
      </c>
      <c r="S760" s="23">
        <f t="shared" si="115"/>
        <v>183866712.55966115</v>
      </c>
      <c r="T760" s="16">
        <f>IFERROR(INDEX(Cost_Components!$R$2:$R$29,MATCH(E760,Cost_Components!$A$2:$A$29,0)),"")</f>
        <v>1</v>
      </c>
      <c r="U760" s="26">
        <f>IFERROR(INDEX(Cost_Components!$Q$2:$Q$29,MATCH(E760,Cost_Components!$A$2:$A$29,0)),"")</f>
        <v>2023</v>
      </c>
      <c r="V760" s="30">
        <f>1/(1+Calculation_Assumptions!$B$5)^(B760-Calculation_Assumptions!$B$2)</f>
        <v>0.888487047915689</v>
      </c>
      <c r="W760" s="23">
        <f t="shared" si="116"/>
        <v>536952616.72823811</v>
      </c>
      <c r="X760" s="23">
        <f t="shared" si="117"/>
        <v>700315809.38033402</v>
      </c>
      <c r="Y760" s="23">
        <f t="shared" si="118"/>
        <v>163363192.65209588</v>
      </c>
      <c r="Z760" s="17">
        <f>IFERROR(INDEX(Cost_Components!$T$2:$T$29,MATCH(E760,Cost_Components!$A$2:$A$29,0)),"")</f>
        <v>0.8</v>
      </c>
      <c r="AA760" s="26">
        <f>IFERROR(INDEX(Cost_Components!$U$2:$U$29,MATCH(E760,Cost_Components!$A$2:$A$29,0)),"")</f>
        <v>2025</v>
      </c>
      <c r="AB760" s="26">
        <f>IFERROR(INDEX(Cost_Components!$V$2:$V$29,MATCH(E760,Cost_Components!$A$2:$A$29,0)),"")</f>
        <v>2050</v>
      </c>
      <c r="AC760" s="26">
        <f>IFERROR(INDEX(Cost_Components!$M$2:$M$29,MATCH(E760,Cost_Components!$A$2:$A$29,0)),"")</f>
        <v>30</v>
      </c>
      <c r="AD760" s="26">
        <f>IFERROR(INDEX(Cost_Components!$N$2:$N$29,MATCH(E760,Cost_Components!$A$2:$A$29,0)),"")</f>
        <v>95</v>
      </c>
      <c r="AE760" s="16" t="str">
        <f>IFERROR(INDEX(Cost_Components!$O$2:$O$29,MATCH(E760,Cost_Components!$A$2:$A$29,0)),"")</f>
        <v>Both</v>
      </c>
      <c r="AF760" s="11">
        <v>160534691.73875001</v>
      </c>
      <c r="AG760" s="11">
        <v>160501318.82889199</v>
      </c>
      <c r="AH760" s="23">
        <f t="shared" si="119"/>
        <v>1</v>
      </c>
    </row>
    <row r="761" spans="1:34">
      <c r="A761" t="s">
        <v>115</v>
      </c>
      <c r="B761" s="20">
        <v>2030</v>
      </c>
      <c r="C761" t="s">
        <v>204</v>
      </c>
      <c r="E761" s="22" t="s">
        <v>295</v>
      </c>
      <c r="F761" s="22" t="s">
        <v>296</v>
      </c>
      <c r="G761" s="22" t="s">
        <v>213</v>
      </c>
      <c r="H761" s="22" t="s">
        <v>214</v>
      </c>
      <c r="I761" s="22" t="s">
        <v>115</v>
      </c>
      <c r="J761" s="17">
        <f>IFERROR(INDEX(Cost_Components!$K$2:$K$29,MATCH(E761,Cost_Components!$A$2:$A$29,0)),"")</f>
        <v>0.3</v>
      </c>
      <c r="K761" s="17">
        <f t="shared" si="110"/>
        <v>0.42307692307692307</v>
      </c>
      <c r="L761" s="17">
        <f>IFERROR(INDEX(Cost_Components!$S$2:$S$29,MATCH(E761,Cost_Components!$A$2:$A$29,0)),"")</f>
        <v>0.31</v>
      </c>
      <c r="M761" s="28">
        <f>IFERROR(INDEX(Cost_Components!$L$2:$L$29,MATCH(E761,Cost_Components!$A$2:$A$29,0)),"")</f>
        <v>1</v>
      </c>
      <c r="N761" s="29">
        <f>IFERROR(INDEX(Cost_Components!$P$2:$P$29,MATCH(E761,Cost_Components!$A$2:$A$29,0)),"")</f>
        <v>40.487718809999997</v>
      </c>
      <c r="O761" s="23">
        <f t="shared" si="111"/>
        <v>48802635.264075294</v>
      </c>
      <c r="P761" s="23">
        <f t="shared" si="112"/>
        <v>48796164.586065598</v>
      </c>
      <c r="Q761" s="23">
        <f t="shared" si="113"/>
        <v>612450071.13780212</v>
      </c>
      <c r="R761" s="23">
        <f t="shared" si="114"/>
        <v>835960811.97490668</v>
      </c>
      <c r="S761" s="23">
        <f t="shared" si="115"/>
        <v>223510740.83710456</v>
      </c>
      <c r="T761" s="16">
        <f>IFERROR(INDEX(Cost_Components!$R$2:$R$29,MATCH(E761,Cost_Components!$A$2:$A$29,0)),"")</f>
        <v>1</v>
      </c>
      <c r="U761" s="26">
        <f>IFERROR(INDEX(Cost_Components!$Q$2:$Q$29,MATCH(E761,Cost_Components!$A$2:$A$29,0)),"")</f>
        <v>2023</v>
      </c>
      <c r="V761" s="30">
        <f>1/(1+Calculation_Assumptions!$B$5)^(B761-Calculation_Assumptions!$B$2)</f>
        <v>0.86260878438416411</v>
      </c>
      <c r="W761" s="23">
        <f t="shared" si="116"/>
        <v>528304811.3601743</v>
      </c>
      <c r="X761" s="23">
        <f t="shared" si="117"/>
        <v>721107139.81047308</v>
      </c>
      <c r="Y761" s="23">
        <f t="shared" si="118"/>
        <v>192802328.4502987</v>
      </c>
      <c r="Z761" s="17">
        <f>IFERROR(INDEX(Cost_Components!$T$2:$T$29,MATCH(E761,Cost_Components!$A$2:$A$29,0)),"")</f>
        <v>0.8</v>
      </c>
      <c r="AA761" s="26">
        <f>IFERROR(INDEX(Cost_Components!$U$2:$U$29,MATCH(E761,Cost_Components!$A$2:$A$29,0)),"")</f>
        <v>2025</v>
      </c>
      <c r="AB761" s="26">
        <f>IFERROR(INDEX(Cost_Components!$V$2:$V$29,MATCH(E761,Cost_Components!$A$2:$A$29,0)),"")</f>
        <v>2050</v>
      </c>
      <c r="AC761" s="26">
        <f>IFERROR(INDEX(Cost_Components!$M$2:$M$29,MATCH(E761,Cost_Components!$A$2:$A$29,0)),"")</f>
        <v>30</v>
      </c>
      <c r="AD761" s="26">
        <f>IFERROR(INDEX(Cost_Components!$N$2:$N$29,MATCH(E761,Cost_Components!$A$2:$A$29,0)),"")</f>
        <v>95</v>
      </c>
      <c r="AE761" s="16" t="str">
        <f>IFERROR(INDEX(Cost_Components!$O$2:$O$29,MATCH(E761,Cost_Components!$A$2:$A$29,0)),"")</f>
        <v>Both</v>
      </c>
      <c r="AF761" s="11">
        <v>162675450.88025099</v>
      </c>
      <c r="AG761" s="11">
        <v>162653881.95355201</v>
      </c>
      <c r="AH761" s="23">
        <f t="shared" si="119"/>
        <v>1</v>
      </c>
    </row>
    <row r="762" spans="1:34">
      <c r="A762" t="s">
        <v>115</v>
      </c>
      <c r="B762" s="20">
        <v>2031</v>
      </c>
      <c r="C762" t="s">
        <v>204</v>
      </c>
      <c r="E762" s="22" t="s">
        <v>295</v>
      </c>
      <c r="F762" s="22" t="s">
        <v>296</v>
      </c>
      <c r="G762" s="22" t="s">
        <v>213</v>
      </c>
      <c r="H762" s="22" t="s">
        <v>214</v>
      </c>
      <c r="I762" s="22" t="s">
        <v>115</v>
      </c>
      <c r="J762" s="17">
        <f>IFERROR(INDEX(Cost_Components!$K$2:$K$29,MATCH(E762,Cost_Components!$A$2:$A$29,0)),"")</f>
        <v>0.3</v>
      </c>
      <c r="K762" s="17">
        <f t="shared" si="110"/>
        <v>0.44192307692307692</v>
      </c>
      <c r="L762" s="17">
        <f>IFERROR(INDEX(Cost_Components!$S$2:$S$29,MATCH(E762,Cost_Components!$A$2:$A$29,0)),"")</f>
        <v>0.31</v>
      </c>
      <c r="M762" s="28">
        <f>IFERROR(INDEX(Cost_Components!$L$2:$L$29,MATCH(E762,Cost_Components!$A$2:$A$29,0)),"")</f>
        <v>1</v>
      </c>
      <c r="N762" s="29">
        <f>IFERROR(INDEX(Cost_Components!$P$2:$P$29,MATCH(E762,Cost_Components!$A$2:$A$29,0)),"")</f>
        <v>40.487718809999997</v>
      </c>
      <c r="O762" s="23">
        <f t="shared" si="111"/>
        <v>49447934.928866401</v>
      </c>
      <c r="P762" s="23">
        <f t="shared" si="112"/>
        <v>49435392.107608803</v>
      </c>
      <c r="Q762" s="23">
        <f t="shared" si="113"/>
        <v>620473139.02363706</v>
      </c>
      <c r="R762" s="23">
        <f t="shared" si="114"/>
        <v>884745063.00778949</v>
      </c>
      <c r="S762" s="23">
        <f t="shared" si="115"/>
        <v>264271923.98415244</v>
      </c>
      <c r="T762" s="16">
        <f>IFERROR(INDEX(Cost_Components!$R$2:$R$29,MATCH(E762,Cost_Components!$A$2:$A$29,0)),"")</f>
        <v>1</v>
      </c>
      <c r="U762" s="26">
        <f>IFERROR(INDEX(Cost_Components!$Q$2:$Q$29,MATCH(E762,Cost_Components!$A$2:$A$29,0)),"")</f>
        <v>2023</v>
      </c>
      <c r="V762" s="30">
        <f>1/(1+Calculation_Assumptions!$B$5)^(B762-Calculation_Assumptions!$B$2)</f>
        <v>0.83748425668365445</v>
      </c>
      <c r="W762" s="23">
        <f t="shared" si="116"/>
        <v>519636485.62738448</v>
      </c>
      <c r="X762" s="23">
        <f t="shared" si="117"/>
        <v>740960061.44761157</v>
      </c>
      <c r="Y762" s="23">
        <f t="shared" si="118"/>
        <v>221323575.82022715</v>
      </c>
      <c r="Z762" s="17">
        <f>IFERROR(INDEX(Cost_Components!$T$2:$T$29,MATCH(E762,Cost_Components!$A$2:$A$29,0)),"")</f>
        <v>0.8</v>
      </c>
      <c r="AA762" s="26">
        <f>IFERROR(INDEX(Cost_Components!$U$2:$U$29,MATCH(E762,Cost_Components!$A$2:$A$29,0)),"")</f>
        <v>2025</v>
      </c>
      <c r="AB762" s="26">
        <f>IFERROR(INDEX(Cost_Components!$V$2:$V$29,MATCH(E762,Cost_Components!$A$2:$A$29,0)),"")</f>
        <v>2050</v>
      </c>
      <c r="AC762" s="26">
        <f>IFERROR(INDEX(Cost_Components!$M$2:$M$29,MATCH(E762,Cost_Components!$A$2:$A$29,0)),"")</f>
        <v>30</v>
      </c>
      <c r="AD762" s="26">
        <f>IFERROR(INDEX(Cost_Components!$N$2:$N$29,MATCH(E762,Cost_Components!$A$2:$A$29,0)),"")</f>
        <v>95</v>
      </c>
      <c r="AE762" s="16" t="str">
        <f>IFERROR(INDEX(Cost_Components!$O$2:$O$29,MATCH(E762,Cost_Components!$A$2:$A$29,0)),"")</f>
        <v>Both</v>
      </c>
      <c r="AF762" s="11">
        <v>164826449.76288801</v>
      </c>
      <c r="AG762" s="11">
        <v>164784640.35869601</v>
      </c>
      <c r="AH762" s="23">
        <f t="shared" si="119"/>
        <v>1</v>
      </c>
    </row>
    <row r="763" spans="1:34">
      <c r="A763" t="s">
        <v>115</v>
      </c>
      <c r="B763" s="20">
        <v>2032</v>
      </c>
      <c r="C763" t="s">
        <v>204</v>
      </c>
      <c r="E763" s="22" t="s">
        <v>295</v>
      </c>
      <c r="F763" s="22" t="s">
        <v>296</v>
      </c>
      <c r="G763" s="22" t="s">
        <v>213</v>
      </c>
      <c r="H763" s="22" t="s">
        <v>214</v>
      </c>
      <c r="I763" s="22" t="s">
        <v>115</v>
      </c>
      <c r="J763" s="17">
        <f>IFERROR(INDEX(Cost_Components!$K$2:$K$29,MATCH(E763,Cost_Components!$A$2:$A$29,0)),"")</f>
        <v>0.3</v>
      </c>
      <c r="K763" s="17">
        <f t="shared" si="110"/>
        <v>0.46076923076923082</v>
      </c>
      <c r="L763" s="17">
        <f>IFERROR(INDEX(Cost_Components!$S$2:$S$29,MATCH(E763,Cost_Components!$A$2:$A$29,0)),"")</f>
        <v>0.31</v>
      </c>
      <c r="M763" s="28">
        <f>IFERROR(INDEX(Cost_Components!$L$2:$L$29,MATCH(E763,Cost_Components!$A$2:$A$29,0)),"")</f>
        <v>1</v>
      </c>
      <c r="N763" s="29">
        <f>IFERROR(INDEX(Cost_Components!$P$2:$P$29,MATCH(E763,Cost_Components!$A$2:$A$29,0)),"")</f>
        <v>40.487718809999997</v>
      </c>
      <c r="O763" s="23">
        <f t="shared" si="111"/>
        <v>50092932.4203825</v>
      </c>
      <c r="P763" s="23">
        <f t="shared" si="112"/>
        <v>50072993.777785502</v>
      </c>
      <c r="Q763" s="23">
        <f t="shared" si="113"/>
        <v>628475800.5354563</v>
      </c>
      <c r="R763" s="23">
        <f t="shared" si="114"/>
        <v>934508452.89281762</v>
      </c>
      <c r="S763" s="23">
        <f t="shared" si="115"/>
        <v>306032652.35736132</v>
      </c>
      <c r="T763" s="16">
        <f>IFERROR(INDEX(Cost_Components!$R$2:$R$29,MATCH(E763,Cost_Components!$A$2:$A$29,0)),"")</f>
        <v>1</v>
      </c>
      <c r="U763" s="26">
        <f>IFERROR(INDEX(Cost_Components!$Q$2:$Q$29,MATCH(E763,Cost_Components!$A$2:$A$29,0)),"")</f>
        <v>2023</v>
      </c>
      <c r="V763" s="30">
        <f>1/(1+Calculation_Assumptions!$B$5)^(B763-Calculation_Assumptions!$B$2)</f>
        <v>0.81309151134335378</v>
      </c>
      <c r="W763" s="23">
        <f t="shared" si="116"/>
        <v>511008338.50009829</v>
      </c>
      <c r="X763" s="23">
        <f t="shared" si="117"/>
        <v>759840890.32576036</v>
      </c>
      <c r="Y763" s="23">
        <f t="shared" si="118"/>
        <v>248832551.82566211</v>
      </c>
      <c r="Z763" s="17">
        <f>IFERROR(INDEX(Cost_Components!$T$2:$T$29,MATCH(E763,Cost_Components!$A$2:$A$29,0)),"")</f>
        <v>0.8</v>
      </c>
      <c r="AA763" s="26">
        <f>IFERROR(INDEX(Cost_Components!$U$2:$U$29,MATCH(E763,Cost_Components!$A$2:$A$29,0)),"")</f>
        <v>2025</v>
      </c>
      <c r="AB763" s="26">
        <f>IFERROR(INDEX(Cost_Components!$V$2:$V$29,MATCH(E763,Cost_Components!$A$2:$A$29,0)),"")</f>
        <v>2050</v>
      </c>
      <c r="AC763" s="26">
        <f>IFERROR(INDEX(Cost_Components!$M$2:$M$29,MATCH(E763,Cost_Components!$A$2:$A$29,0)),"")</f>
        <v>30</v>
      </c>
      <c r="AD763" s="26">
        <f>IFERROR(INDEX(Cost_Components!$N$2:$N$29,MATCH(E763,Cost_Components!$A$2:$A$29,0)),"")</f>
        <v>95</v>
      </c>
      <c r="AE763" s="16" t="str">
        <f>IFERROR(INDEX(Cost_Components!$O$2:$O$29,MATCH(E763,Cost_Components!$A$2:$A$29,0)),"")</f>
        <v>Both</v>
      </c>
      <c r="AF763" s="11">
        <v>166976441.40127501</v>
      </c>
      <c r="AG763" s="11">
        <v>166909979.259285</v>
      </c>
      <c r="AH763" s="23">
        <f t="shared" si="119"/>
        <v>1</v>
      </c>
    </row>
    <row r="764" spans="1:34">
      <c r="A764" t="s">
        <v>115</v>
      </c>
      <c r="B764" s="20">
        <v>2033</v>
      </c>
      <c r="C764" t="s">
        <v>204</v>
      </c>
      <c r="E764" s="22" t="s">
        <v>295</v>
      </c>
      <c r="F764" s="22" t="s">
        <v>296</v>
      </c>
      <c r="G764" s="22" t="s">
        <v>213</v>
      </c>
      <c r="H764" s="22" t="s">
        <v>214</v>
      </c>
      <c r="I764" s="22" t="s">
        <v>115</v>
      </c>
      <c r="J764" s="17">
        <f>IFERROR(INDEX(Cost_Components!$K$2:$K$29,MATCH(E764,Cost_Components!$A$2:$A$29,0)),"")</f>
        <v>0.3</v>
      </c>
      <c r="K764" s="17">
        <f t="shared" si="110"/>
        <v>0.47961538461538467</v>
      </c>
      <c r="L764" s="17">
        <f>IFERROR(INDEX(Cost_Components!$S$2:$S$29,MATCH(E764,Cost_Components!$A$2:$A$29,0)),"")</f>
        <v>0.31</v>
      </c>
      <c r="M764" s="28">
        <f>IFERROR(INDEX(Cost_Components!$L$2:$L$29,MATCH(E764,Cost_Components!$A$2:$A$29,0)),"")</f>
        <v>1</v>
      </c>
      <c r="N764" s="29">
        <f>IFERROR(INDEX(Cost_Components!$P$2:$P$29,MATCH(E764,Cost_Components!$A$2:$A$29,0)),"")</f>
        <v>40.487718809999997</v>
      </c>
      <c r="O764" s="23">
        <f t="shared" si="111"/>
        <v>50736226.890036903</v>
      </c>
      <c r="P764" s="23">
        <f t="shared" si="112"/>
        <v>50707469.386545293</v>
      </c>
      <c r="Q764" s="23">
        <f t="shared" si="113"/>
        <v>636439226.24762988</v>
      </c>
      <c r="R764" s="23">
        <f t="shared" si="114"/>
        <v>985223087.49684858</v>
      </c>
      <c r="S764" s="23">
        <f t="shared" si="115"/>
        <v>348783861.2492187</v>
      </c>
      <c r="T764" s="16">
        <f>IFERROR(INDEX(Cost_Components!$R$2:$R$29,MATCH(E764,Cost_Components!$A$2:$A$29,0)),"")</f>
        <v>1</v>
      </c>
      <c r="U764" s="26">
        <f>IFERROR(INDEX(Cost_Components!$Q$2:$Q$29,MATCH(E764,Cost_Components!$A$2:$A$29,0)),"")</f>
        <v>2023</v>
      </c>
      <c r="V764" s="30">
        <f>1/(1+Calculation_Assumptions!$B$5)^(B764-Calculation_Assumptions!$B$2)</f>
        <v>0.78940923431393573</v>
      </c>
      <c r="W764" s="23">
        <f t="shared" si="116"/>
        <v>502411002.27949518</v>
      </c>
      <c r="X764" s="23">
        <f t="shared" si="117"/>
        <v>777744203.12929893</v>
      </c>
      <c r="Y764" s="23">
        <f t="shared" si="118"/>
        <v>275333200.84980375</v>
      </c>
      <c r="Z764" s="17">
        <f>IFERROR(INDEX(Cost_Components!$T$2:$T$29,MATCH(E764,Cost_Components!$A$2:$A$29,0)),"")</f>
        <v>0.8</v>
      </c>
      <c r="AA764" s="26">
        <f>IFERROR(INDEX(Cost_Components!$U$2:$U$29,MATCH(E764,Cost_Components!$A$2:$A$29,0)),"")</f>
        <v>2025</v>
      </c>
      <c r="AB764" s="26">
        <f>IFERROR(INDEX(Cost_Components!$V$2:$V$29,MATCH(E764,Cost_Components!$A$2:$A$29,0)),"")</f>
        <v>2050</v>
      </c>
      <c r="AC764" s="26">
        <f>IFERROR(INDEX(Cost_Components!$M$2:$M$29,MATCH(E764,Cost_Components!$A$2:$A$29,0)),"")</f>
        <v>30</v>
      </c>
      <c r="AD764" s="26">
        <f>IFERROR(INDEX(Cost_Components!$N$2:$N$29,MATCH(E764,Cost_Components!$A$2:$A$29,0)),"")</f>
        <v>95</v>
      </c>
      <c r="AE764" s="16" t="str">
        <f>IFERROR(INDEX(Cost_Components!$O$2:$O$29,MATCH(E764,Cost_Components!$A$2:$A$29,0)),"")</f>
        <v>Both</v>
      </c>
      <c r="AF764" s="11">
        <v>169120756.30012301</v>
      </c>
      <c r="AG764" s="11">
        <v>169024897.95515099</v>
      </c>
      <c r="AH764" s="23">
        <f t="shared" si="119"/>
        <v>1</v>
      </c>
    </row>
    <row r="765" spans="1:34">
      <c r="A765" t="s">
        <v>115</v>
      </c>
      <c r="B765" s="20">
        <v>2034</v>
      </c>
      <c r="C765" t="s">
        <v>204</v>
      </c>
      <c r="E765" s="22" t="s">
        <v>295</v>
      </c>
      <c r="F765" s="22" t="s">
        <v>296</v>
      </c>
      <c r="G765" s="22" t="s">
        <v>213</v>
      </c>
      <c r="H765" s="22" t="s">
        <v>214</v>
      </c>
      <c r="I765" s="22" t="s">
        <v>115</v>
      </c>
      <c r="J765" s="17">
        <f>IFERROR(INDEX(Cost_Components!$K$2:$K$29,MATCH(E765,Cost_Components!$A$2:$A$29,0)),"")</f>
        <v>0.3</v>
      </c>
      <c r="K765" s="17">
        <f t="shared" si="110"/>
        <v>0.49846153846153851</v>
      </c>
      <c r="L765" s="17">
        <f>IFERROR(INDEX(Cost_Components!$S$2:$S$29,MATCH(E765,Cost_Components!$A$2:$A$29,0)),"")</f>
        <v>0.31</v>
      </c>
      <c r="M765" s="28">
        <f>IFERROR(INDEX(Cost_Components!$L$2:$L$29,MATCH(E765,Cost_Components!$A$2:$A$29,0)),"")</f>
        <v>1</v>
      </c>
      <c r="N765" s="29">
        <f>IFERROR(INDEX(Cost_Components!$P$2:$P$29,MATCH(E765,Cost_Components!$A$2:$A$29,0)),"")</f>
        <v>40.487718809999997</v>
      </c>
      <c r="O765" s="23">
        <f t="shared" si="111"/>
        <v>51383795.254961997</v>
      </c>
      <c r="P765" s="23">
        <f t="shared" si="112"/>
        <v>51344716.464966901</v>
      </c>
      <c r="Q765" s="23">
        <f t="shared" si="113"/>
        <v>644437437.20995462</v>
      </c>
      <c r="R765" s="23">
        <f t="shared" si="114"/>
        <v>1037005691.9849514</v>
      </c>
      <c r="S765" s="23">
        <f t="shared" si="115"/>
        <v>392568254.77499676</v>
      </c>
      <c r="T765" s="16">
        <f>IFERROR(INDEX(Cost_Components!$R$2:$R$29,MATCH(E765,Cost_Components!$A$2:$A$29,0)),"")</f>
        <v>1</v>
      </c>
      <c r="U765" s="26">
        <f>IFERROR(INDEX(Cost_Components!$Q$2:$Q$29,MATCH(E765,Cost_Components!$A$2:$A$29,0)),"")</f>
        <v>2023</v>
      </c>
      <c r="V765" s="30">
        <f>1/(1+Calculation_Assumptions!$B$5)^(B765-Calculation_Assumptions!$B$2)</f>
        <v>0.76641673234362695</v>
      </c>
      <c r="W765" s="23">
        <f t="shared" si="116"/>
        <v>493907634.82635468</v>
      </c>
      <c r="X765" s="23">
        <f t="shared" si="117"/>
        <v>794778513.87284815</v>
      </c>
      <c r="Y765" s="23">
        <f t="shared" si="118"/>
        <v>300870879.04649347</v>
      </c>
      <c r="Z765" s="17">
        <f>IFERROR(INDEX(Cost_Components!$T$2:$T$29,MATCH(E765,Cost_Components!$A$2:$A$29,0)),"")</f>
        <v>0.8</v>
      </c>
      <c r="AA765" s="26">
        <f>IFERROR(INDEX(Cost_Components!$U$2:$U$29,MATCH(E765,Cost_Components!$A$2:$A$29,0)),"")</f>
        <v>2025</v>
      </c>
      <c r="AB765" s="26">
        <f>IFERROR(INDEX(Cost_Components!$V$2:$V$29,MATCH(E765,Cost_Components!$A$2:$A$29,0)),"")</f>
        <v>2050</v>
      </c>
      <c r="AC765" s="26">
        <f>IFERROR(INDEX(Cost_Components!$M$2:$M$29,MATCH(E765,Cost_Components!$A$2:$A$29,0)),"")</f>
        <v>30</v>
      </c>
      <c r="AD765" s="26">
        <f>IFERROR(INDEX(Cost_Components!$N$2:$N$29,MATCH(E765,Cost_Components!$A$2:$A$29,0)),"")</f>
        <v>95</v>
      </c>
      <c r="AE765" s="16" t="str">
        <f>IFERROR(INDEX(Cost_Components!$O$2:$O$29,MATCH(E765,Cost_Components!$A$2:$A$29,0)),"")</f>
        <v>Both</v>
      </c>
      <c r="AF765" s="11">
        <v>171279317.51653999</v>
      </c>
      <c r="AG765" s="11">
        <v>171149054.883223</v>
      </c>
      <c r="AH765" s="23">
        <f t="shared" si="119"/>
        <v>1</v>
      </c>
    </row>
    <row r="766" spans="1:34">
      <c r="A766" t="s">
        <v>115</v>
      </c>
      <c r="B766" s="20">
        <v>2035</v>
      </c>
      <c r="C766" t="s">
        <v>204</v>
      </c>
      <c r="E766" s="22" t="s">
        <v>295</v>
      </c>
      <c r="F766" s="22" t="s">
        <v>296</v>
      </c>
      <c r="G766" s="22" t="s">
        <v>213</v>
      </c>
      <c r="H766" s="22" t="s">
        <v>214</v>
      </c>
      <c r="I766" s="22" t="s">
        <v>115</v>
      </c>
      <c r="J766" s="17">
        <f>IFERROR(INDEX(Cost_Components!$K$2:$K$29,MATCH(E766,Cost_Components!$A$2:$A$29,0)),"")</f>
        <v>0.3</v>
      </c>
      <c r="K766" s="17">
        <f t="shared" si="110"/>
        <v>0.51730769230769236</v>
      </c>
      <c r="L766" s="17">
        <f>IFERROR(INDEX(Cost_Components!$S$2:$S$29,MATCH(E766,Cost_Components!$A$2:$A$29,0)),"")</f>
        <v>0.31</v>
      </c>
      <c r="M766" s="28">
        <f>IFERROR(INDEX(Cost_Components!$L$2:$L$29,MATCH(E766,Cost_Components!$A$2:$A$29,0)),"")</f>
        <v>1</v>
      </c>
      <c r="N766" s="29">
        <f>IFERROR(INDEX(Cost_Components!$P$2:$P$29,MATCH(E766,Cost_Components!$A$2:$A$29,0)),"")</f>
        <v>40.487718809999997</v>
      </c>
      <c r="O766" s="23">
        <f t="shared" si="111"/>
        <v>52051097.205987595</v>
      </c>
      <c r="P766" s="23">
        <f t="shared" si="112"/>
        <v>52000097.750448301</v>
      </c>
      <c r="Q766" s="23">
        <f t="shared" si="113"/>
        <v>652663254.10192597</v>
      </c>
      <c r="R766" s="23">
        <f t="shared" si="114"/>
        <v>1090189846.9579475</v>
      </c>
      <c r="S766" s="23">
        <f t="shared" si="115"/>
        <v>437526592.85602152</v>
      </c>
      <c r="T766" s="16">
        <f>IFERROR(INDEX(Cost_Components!$R$2:$R$29,MATCH(E766,Cost_Components!$A$2:$A$29,0)),"")</f>
        <v>1</v>
      </c>
      <c r="U766" s="26">
        <f>IFERROR(INDEX(Cost_Components!$Q$2:$Q$29,MATCH(E766,Cost_Components!$A$2:$A$29,0)),"")</f>
        <v>2023</v>
      </c>
      <c r="V766" s="30">
        <f>1/(1+Calculation_Assumptions!$B$5)^(B766-Calculation_Assumptions!$B$2)</f>
        <v>0.74409391489672516</v>
      </c>
      <c r="W766" s="23">
        <f t="shared" si="116"/>
        <v>485642755.85393822</v>
      </c>
      <c r="X766" s="23">
        <f t="shared" si="117"/>
        <v>811203631.20360076</v>
      </c>
      <c r="Y766" s="23">
        <f t="shared" si="118"/>
        <v>325560875.3496626</v>
      </c>
      <c r="Z766" s="17">
        <f>IFERROR(INDEX(Cost_Components!$T$2:$T$29,MATCH(E766,Cost_Components!$A$2:$A$29,0)),"")</f>
        <v>0.8</v>
      </c>
      <c r="AA766" s="26">
        <f>IFERROR(INDEX(Cost_Components!$U$2:$U$29,MATCH(E766,Cost_Components!$A$2:$A$29,0)),"")</f>
        <v>2025</v>
      </c>
      <c r="AB766" s="26">
        <f>IFERROR(INDEX(Cost_Components!$V$2:$V$29,MATCH(E766,Cost_Components!$A$2:$A$29,0)),"")</f>
        <v>2050</v>
      </c>
      <c r="AC766" s="26">
        <f>IFERROR(INDEX(Cost_Components!$M$2:$M$29,MATCH(E766,Cost_Components!$A$2:$A$29,0)),"")</f>
        <v>30</v>
      </c>
      <c r="AD766" s="26">
        <f>IFERROR(INDEX(Cost_Components!$N$2:$N$29,MATCH(E766,Cost_Components!$A$2:$A$29,0)),"")</f>
        <v>95</v>
      </c>
      <c r="AE766" s="16" t="str">
        <f>IFERROR(INDEX(Cost_Components!$O$2:$O$29,MATCH(E766,Cost_Components!$A$2:$A$29,0)),"")</f>
        <v>Both</v>
      </c>
      <c r="AF766" s="11">
        <v>173503657.35329199</v>
      </c>
      <c r="AG766" s="11">
        <v>173333659.168161</v>
      </c>
      <c r="AH766" s="23">
        <f t="shared" si="119"/>
        <v>1</v>
      </c>
    </row>
    <row r="767" spans="1:34">
      <c r="A767" t="s">
        <v>115</v>
      </c>
      <c r="B767" s="20">
        <v>2036</v>
      </c>
      <c r="C767" t="s">
        <v>204</v>
      </c>
      <c r="E767" s="22" t="s">
        <v>295</v>
      </c>
      <c r="F767" s="22" t="s">
        <v>296</v>
      </c>
      <c r="G767" s="22" t="s">
        <v>213</v>
      </c>
      <c r="H767" s="22" t="s">
        <v>214</v>
      </c>
      <c r="I767" s="22" t="s">
        <v>115</v>
      </c>
      <c r="J767" s="17">
        <f>IFERROR(INDEX(Cost_Components!$K$2:$K$29,MATCH(E767,Cost_Components!$A$2:$A$29,0)),"")</f>
        <v>0.3</v>
      </c>
      <c r="K767" s="17">
        <f t="shared" si="110"/>
        <v>0.5361538461538462</v>
      </c>
      <c r="L767" s="17">
        <f>IFERROR(INDEX(Cost_Components!$S$2:$S$29,MATCH(E767,Cost_Components!$A$2:$A$29,0)),"")</f>
        <v>0.31</v>
      </c>
      <c r="M767" s="28">
        <f>IFERROR(INDEX(Cost_Components!$L$2:$L$29,MATCH(E767,Cost_Components!$A$2:$A$29,0)),"")</f>
        <v>1</v>
      </c>
      <c r="N767" s="29">
        <f>IFERROR(INDEX(Cost_Components!$P$2:$P$29,MATCH(E767,Cost_Components!$A$2:$A$29,0)),"")</f>
        <v>40.487718809999997</v>
      </c>
      <c r="O767" s="23">
        <f t="shared" si="111"/>
        <v>52736313.499839298</v>
      </c>
      <c r="P767" s="23">
        <f t="shared" si="112"/>
        <v>52671716.854736991</v>
      </c>
      <c r="Q767" s="23">
        <f t="shared" si="113"/>
        <v>661092874.98890388</v>
      </c>
      <c r="R767" s="23">
        <f t="shared" si="114"/>
        <v>1144781233.3415985</v>
      </c>
      <c r="S767" s="23">
        <f t="shared" si="115"/>
        <v>483688358.35269463</v>
      </c>
      <c r="T767" s="16">
        <f>IFERROR(INDEX(Cost_Components!$R$2:$R$29,MATCH(E767,Cost_Components!$A$2:$A$29,0)),"")</f>
        <v>1</v>
      </c>
      <c r="U767" s="26">
        <f>IFERROR(INDEX(Cost_Components!$Q$2:$Q$29,MATCH(E767,Cost_Components!$A$2:$A$29,0)),"")</f>
        <v>2023</v>
      </c>
      <c r="V767" s="30">
        <f>1/(1+Calculation_Assumptions!$B$5)^(B767-Calculation_Assumptions!$B$2)</f>
        <v>0.72242127659876232</v>
      </c>
      <c r="W767" s="23">
        <f t="shared" si="116"/>
        <v>477587558.69982994</v>
      </c>
      <c r="X767" s="23">
        <f t="shared" si="117"/>
        <v>827014320.01694322</v>
      </c>
      <c r="Y767" s="23">
        <f t="shared" si="118"/>
        <v>349426761.31711328</v>
      </c>
      <c r="Z767" s="17">
        <f>IFERROR(INDEX(Cost_Components!$T$2:$T$29,MATCH(E767,Cost_Components!$A$2:$A$29,0)),"")</f>
        <v>0.8</v>
      </c>
      <c r="AA767" s="26">
        <f>IFERROR(INDEX(Cost_Components!$U$2:$U$29,MATCH(E767,Cost_Components!$A$2:$A$29,0)),"")</f>
        <v>2025</v>
      </c>
      <c r="AB767" s="26">
        <f>IFERROR(INDEX(Cost_Components!$V$2:$V$29,MATCH(E767,Cost_Components!$A$2:$A$29,0)),"")</f>
        <v>2050</v>
      </c>
      <c r="AC767" s="26">
        <f>IFERROR(INDEX(Cost_Components!$M$2:$M$29,MATCH(E767,Cost_Components!$A$2:$A$29,0)),"")</f>
        <v>30</v>
      </c>
      <c r="AD767" s="26">
        <f>IFERROR(INDEX(Cost_Components!$N$2:$N$29,MATCH(E767,Cost_Components!$A$2:$A$29,0)),"")</f>
        <v>95</v>
      </c>
      <c r="AE767" s="16" t="str">
        <f>IFERROR(INDEX(Cost_Components!$O$2:$O$29,MATCH(E767,Cost_Components!$A$2:$A$29,0)),"")</f>
        <v>Both</v>
      </c>
      <c r="AF767" s="11">
        <v>175787711.66613099</v>
      </c>
      <c r="AG767" s="11">
        <v>175572389.51578999</v>
      </c>
      <c r="AH767" s="23">
        <f t="shared" si="119"/>
        <v>1</v>
      </c>
    </row>
    <row r="768" spans="1:34">
      <c r="A768" t="s">
        <v>115</v>
      </c>
      <c r="B768" s="20">
        <v>2037</v>
      </c>
      <c r="C768" t="s">
        <v>204</v>
      </c>
      <c r="E768" s="22" t="s">
        <v>295</v>
      </c>
      <c r="F768" s="22" t="s">
        <v>296</v>
      </c>
      <c r="G768" s="22" t="s">
        <v>213</v>
      </c>
      <c r="H768" s="22" t="s">
        <v>214</v>
      </c>
      <c r="I768" s="22" t="s">
        <v>115</v>
      </c>
      <c r="J768" s="17">
        <f>IFERROR(INDEX(Cost_Components!$K$2:$K$29,MATCH(E768,Cost_Components!$A$2:$A$29,0)),"")</f>
        <v>0.3</v>
      </c>
      <c r="K768" s="17">
        <f t="shared" si="110"/>
        <v>0.55500000000000005</v>
      </c>
      <c r="L768" s="17">
        <f>IFERROR(INDEX(Cost_Components!$S$2:$S$29,MATCH(E768,Cost_Components!$A$2:$A$29,0)),"")</f>
        <v>0.31</v>
      </c>
      <c r="M768" s="28">
        <f>IFERROR(INDEX(Cost_Components!$L$2:$L$29,MATCH(E768,Cost_Components!$A$2:$A$29,0)),"")</f>
        <v>1</v>
      </c>
      <c r="N768" s="29">
        <f>IFERROR(INDEX(Cost_Components!$P$2:$P$29,MATCH(E768,Cost_Components!$A$2:$A$29,0)),"")</f>
        <v>40.487718809999997</v>
      </c>
      <c r="O768" s="23">
        <f t="shared" si="111"/>
        <v>53431495.377944998</v>
      </c>
      <c r="P768" s="23">
        <f t="shared" si="112"/>
        <v>53351576.985103197</v>
      </c>
      <c r="Q768" s="23">
        <f t="shared" si="113"/>
        <v>669625930.58330691</v>
      </c>
      <c r="R768" s="23">
        <f t="shared" si="114"/>
        <v>1200642245.0553286</v>
      </c>
      <c r="S768" s="23">
        <f t="shared" si="115"/>
        <v>531016314.4720217</v>
      </c>
      <c r="T768" s="16">
        <f>IFERROR(INDEX(Cost_Components!$R$2:$R$29,MATCH(E768,Cost_Components!$A$2:$A$29,0)),"")</f>
        <v>1</v>
      </c>
      <c r="U768" s="26">
        <f>IFERROR(INDEX(Cost_Components!$Q$2:$Q$29,MATCH(E768,Cost_Components!$A$2:$A$29,0)),"")</f>
        <v>2023</v>
      </c>
      <c r="V768" s="30">
        <f>1/(1+Calculation_Assumptions!$B$5)^(B768-Calculation_Assumptions!$B$2)</f>
        <v>0.70137988019297326</v>
      </c>
      <c r="W768" s="23">
        <f t="shared" si="116"/>
        <v>469662154.96662802</v>
      </c>
      <c r="X768" s="23">
        <f t="shared" si="117"/>
        <v>842106313.99152887</v>
      </c>
      <c r="Y768" s="23">
        <f t="shared" si="118"/>
        <v>372444159.02490079</v>
      </c>
      <c r="Z768" s="17">
        <f>IFERROR(INDEX(Cost_Components!$T$2:$T$29,MATCH(E768,Cost_Components!$A$2:$A$29,0)),"")</f>
        <v>0.8</v>
      </c>
      <c r="AA768" s="26">
        <f>IFERROR(INDEX(Cost_Components!$U$2:$U$29,MATCH(E768,Cost_Components!$A$2:$A$29,0)),"")</f>
        <v>2025</v>
      </c>
      <c r="AB768" s="26">
        <f>IFERROR(INDEX(Cost_Components!$V$2:$V$29,MATCH(E768,Cost_Components!$A$2:$A$29,0)),"")</f>
        <v>2050</v>
      </c>
      <c r="AC768" s="26">
        <f>IFERROR(INDEX(Cost_Components!$M$2:$M$29,MATCH(E768,Cost_Components!$A$2:$A$29,0)),"")</f>
        <v>30</v>
      </c>
      <c r="AD768" s="26">
        <f>IFERROR(INDEX(Cost_Components!$N$2:$N$29,MATCH(E768,Cost_Components!$A$2:$A$29,0)),"")</f>
        <v>95</v>
      </c>
      <c r="AE768" s="16" t="str">
        <f>IFERROR(INDEX(Cost_Components!$O$2:$O$29,MATCH(E768,Cost_Components!$A$2:$A$29,0)),"")</f>
        <v>Both</v>
      </c>
      <c r="AF768" s="11">
        <v>178104984.59314999</v>
      </c>
      <c r="AG768" s="11">
        <v>177838589.950344</v>
      </c>
      <c r="AH768" s="23">
        <f t="shared" si="119"/>
        <v>1</v>
      </c>
    </row>
    <row r="769" spans="1:34">
      <c r="A769" t="s">
        <v>115</v>
      </c>
      <c r="B769" s="20">
        <v>2038</v>
      </c>
      <c r="C769" t="s">
        <v>204</v>
      </c>
      <c r="E769" s="22" t="s">
        <v>295</v>
      </c>
      <c r="F769" s="22" t="s">
        <v>296</v>
      </c>
      <c r="G769" s="22" t="s">
        <v>213</v>
      </c>
      <c r="H769" s="22" t="s">
        <v>214</v>
      </c>
      <c r="I769" s="22" t="s">
        <v>115</v>
      </c>
      <c r="J769" s="17">
        <f>IFERROR(INDEX(Cost_Components!$K$2:$K$29,MATCH(E769,Cost_Components!$A$2:$A$29,0)),"")</f>
        <v>0.3</v>
      </c>
      <c r="K769" s="17">
        <f t="shared" si="110"/>
        <v>0.57384615384615389</v>
      </c>
      <c r="L769" s="17">
        <f>IFERROR(INDEX(Cost_Components!$S$2:$S$29,MATCH(E769,Cost_Components!$A$2:$A$29,0)),"")</f>
        <v>0.31</v>
      </c>
      <c r="M769" s="28">
        <f>IFERROR(INDEX(Cost_Components!$L$2:$L$29,MATCH(E769,Cost_Components!$A$2:$A$29,0)),"")</f>
        <v>1</v>
      </c>
      <c r="N769" s="29">
        <f>IFERROR(INDEX(Cost_Components!$P$2:$P$29,MATCH(E769,Cost_Components!$A$2:$A$29,0)),"")</f>
        <v>40.487718809999997</v>
      </c>
      <c r="O769" s="23">
        <f t="shared" si="111"/>
        <v>54122699.633240998</v>
      </c>
      <c r="P769" s="23">
        <f t="shared" si="112"/>
        <v>54025608.480750598</v>
      </c>
      <c r="Q769" s="23">
        <f t="shared" si="113"/>
        <v>678085829.85941219</v>
      </c>
      <c r="R769" s="23">
        <f t="shared" si="114"/>
        <v>1257471741.8581605</v>
      </c>
      <c r="S769" s="23">
        <f t="shared" si="115"/>
        <v>579385911.9987483</v>
      </c>
      <c r="T769" s="16">
        <f>IFERROR(INDEX(Cost_Components!$R$2:$R$29,MATCH(E769,Cost_Components!$A$2:$A$29,0)),"")</f>
        <v>1</v>
      </c>
      <c r="U769" s="26">
        <f>IFERROR(INDEX(Cost_Components!$Q$2:$Q$29,MATCH(E769,Cost_Components!$A$2:$A$29,0)),"")</f>
        <v>2023</v>
      </c>
      <c r="V769" s="30">
        <f>1/(1+Calculation_Assumptions!$B$5)^(B769-Calculation_Assumptions!$B$2)</f>
        <v>0.68095133999317792</v>
      </c>
      <c r="W769" s="23">
        <f t="shared" si="116"/>
        <v>461743454.47315282</v>
      </c>
      <c r="X769" s="23">
        <f t="shared" si="117"/>
        <v>856277067.62186992</v>
      </c>
      <c r="Y769" s="23">
        <f t="shared" si="118"/>
        <v>394533613.14871711</v>
      </c>
      <c r="Z769" s="17">
        <f>IFERROR(INDEX(Cost_Components!$T$2:$T$29,MATCH(E769,Cost_Components!$A$2:$A$29,0)),"")</f>
        <v>0.8</v>
      </c>
      <c r="AA769" s="26">
        <f>IFERROR(INDEX(Cost_Components!$U$2:$U$29,MATCH(E769,Cost_Components!$A$2:$A$29,0)),"")</f>
        <v>2025</v>
      </c>
      <c r="AB769" s="26">
        <f>IFERROR(INDEX(Cost_Components!$V$2:$V$29,MATCH(E769,Cost_Components!$A$2:$A$29,0)),"")</f>
        <v>2050</v>
      </c>
      <c r="AC769" s="26">
        <f>IFERROR(INDEX(Cost_Components!$M$2:$M$29,MATCH(E769,Cost_Components!$A$2:$A$29,0)),"")</f>
        <v>30</v>
      </c>
      <c r="AD769" s="26">
        <f>IFERROR(INDEX(Cost_Components!$N$2:$N$29,MATCH(E769,Cost_Components!$A$2:$A$29,0)),"")</f>
        <v>95</v>
      </c>
      <c r="AE769" s="16" t="str">
        <f>IFERROR(INDEX(Cost_Components!$O$2:$O$29,MATCH(E769,Cost_Components!$A$2:$A$29,0)),"")</f>
        <v>Both</v>
      </c>
      <c r="AF769" s="11">
        <v>180408998.77746999</v>
      </c>
      <c r="AG769" s="11">
        <v>180085361.60250199</v>
      </c>
      <c r="AH769" s="23">
        <f t="shared" si="119"/>
        <v>1</v>
      </c>
    </row>
    <row r="770" spans="1:34">
      <c r="A770" t="s">
        <v>115</v>
      </c>
      <c r="B770" s="20">
        <v>2039</v>
      </c>
      <c r="C770" t="s">
        <v>204</v>
      </c>
      <c r="E770" s="22" t="s">
        <v>295</v>
      </c>
      <c r="F770" s="22" t="s">
        <v>296</v>
      </c>
      <c r="G770" s="22" t="s">
        <v>213</v>
      </c>
      <c r="H770" s="22" t="s">
        <v>214</v>
      </c>
      <c r="I770" s="22" t="s">
        <v>115</v>
      </c>
      <c r="J770" s="17">
        <f>IFERROR(INDEX(Cost_Components!$K$2:$K$29,MATCH(E770,Cost_Components!$A$2:$A$29,0)),"")</f>
        <v>0.3</v>
      </c>
      <c r="K770" s="17">
        <f t="shared" ref="K770:K833" si="120">IF(OR(L770="",Z770="",AA770="",AB770=""),"",IF(B770&lt;AA770,L770,IF(B770&gt;AB770,Z770,L770+(Z770-L770)*MIN(MAX((B770-AA770+1)/MAX(AB770-AA770+1,1),0),1))))</f>
        <v>0.59269230769230763</v>
      </c>
      <c r="L770" s="17">
        <f>IFERROR(INDEX(Cost_Components!$S$2:$S$29,MATCH(E770,Cost_Components!$A$2:$A$29,0)),"")</f>
        <v>0.31</v>
      </c>
      <c r="M770" s="28">
        <f>IFERROR(INDEX(Cost_Components!$L$2:$L$29,MATCH(E770,Cost_Components!$A$2:$A$29,0)),"")</f>
        <v>1</v>
      </c>
      <c r="N770" s="29">
        <f>IFERROR(INDEX(Cost_Components!$P$2:$P$29,MATCH(E770,Cost_Components!$A$2:$A$29,0)),"")</f>
        <v>40.487718809999997</v>
      </c>
      <c r="O770" s="23">
        <f t="shared" ref="O770:O833" si="121">AF770*J770</f>
        <v>54803419.239433803</v>
      </c>
      <c r="P770" s="23">
        <f t="shared" ref="P770:P833" si="122">AG770*J770</f>
        <v>54687311.948304303</v>
      </c>
      <c r="Q770" s="23">
        <f t="shared" ref="Q770:Q833" si="123">P770*L770*M770*N770</f>
        <v>686390997.67768621</v>
      </c>
      <c r="R770" s="23">
        <f t="shared" ref="R770:R833" si="124">O770*K770*M770*N770</f>
        <v>1315104470.9756968</v>
      </c>
      <c r="S770" s="23">
        <f t="shared" ref="S770:S833" si="125">R770-Q770</f>
        <v>628713473.29801059</v>
      </c>
      <c r="T770" s="16">
        <f>IFERROR(INDEX(Cost_Components!$R$2:$R$29,MATCH(E770,Cost_Components!$A$2:$A$29,0)),"")</f>
        <v>1</v>
      </c>
      <c r="U770" s="26">
        <f>IFERROR(INDEX(Cost_Components!$Q$2:$Q$29,MATCH(E770,Cost_Components!$A$2:$A$29,0)),"")</f>
        <v>2023</v>
      </c>
      <c r="V770" s="30">
        <f>1/(1+Calculation_Assumptions!$B$5)^(B770-Calculation_Assumptions!$B$2)</f>
        <v>0.66111780581861923</v>
      </c>
      <c r="W770" s="23">
        <f t="shared" ref="W770:W833" si="126">Q770*V770</f>
        <v>453785310.31832486</v>
      </c>
      <c r="X770" s="23">
        <f t="shared" ref="X770:X833" si="127">R770*V770</f>
        <v>869438982.2737087</v>
      </c>
      <c r="Y770" s="23">
        <f t="shared" ref="Y770:Y833" si="128">S770*V770</f>
        <v>415653671.95538384</v>
      </c>
      <c r="Z770" s="17">
        <f>IFERROR(INDEX(Cost_Components!$T$2:$T$29,MATCH(E770,Cost_Components!$A$2:$A$29,0)),"")</f>
        <v>0.8</v>
      </c>
      <c r="AA770" s="26">
        <f>IFERROR(INDEX(Cost_Components!$U$2:$U$29,MATCH(E770,Cost_Components!$A$2:$A$29,0)),"")</f>
        <v>2025</v>
      </c>
      <c r="AB770" s="26">
        <f>IFERROR(INDEX(Cost_Components!$V$2:$V$29,MATCH(E770,Cost_Components!$A$2:$A$29,0)),"")</f>
        <v>2050</v>
      </c>
      <c r="AC770" s="26">
        <f>IFERROR(INDEX(Cost_Components!$M$2:$M$29,MATCH(E770,Cost_Components!$A$2:$A$29,0)),"")</f>
        <v>30</v>
      </c>
      <c r="AD770" s="26">
        <f>IFERROR(INDEX(Cost_Components!$N$2:$N$29,MATCH(E770,Cost_Components!$A$2:$A$29,0)),"")</f>
        <v>95</v>
      </c>
      <c r="AE770" s="16" t="str">
        <f>IFERROR(INDEX(Cost_Components!$O$2:$O$29,MATCH(E770,Cost_Components!$A$2:$A$29,0)),"")</f>
        <v>Both</v>
      </c>
      <c r="AF770" s="11">
        <v>182678064.131446</v>
      </c>
      <c r="AG770" s="11">
        <v>182291039.82768101</v>
      </c>
      <c r="AH770" s="23">
        <f t="shared" ref="AH770:AH833" si="129">IF(H770="shared-count-once",COUNTIFS($A$2:$A$1457,A770,$B$2:$B$1457,B770,$E$2:$E$1457,E770),1)</f>
        <v>1</v>
      </c>
    </row>
    <row r="771" spans="1:34">
      <c r="A771" t="s">
        <v>115</v>
      </c>
      <c r="B771" s="20">
        <v>2040</v>
      </c>
      <c r="C771" t="s">
        <v>204</v>
      </c>
      <c r="E771" s="22" t="s">
        <v>295</v>
      </c>
      <c r="F771" s="22" t="s">
        <v>296</v>
      </c>
      <c r="G771" s="22" t="s">
        <v>213</v>
      </c>
      <c r="H771" s="22" t="s">
        <v>214</v>
      </c>
      <c r="I771" s="22" t="s">
        <v>115</v>
      </c>
      <c r="J771" s="17">
        <f>IFERROR(INDEX(Cost_Components!$K$2:$K$29,MATCH(E771,Cost_Components!$A$2:$A$29,0)),"")</f>
        <v>0.3</v>
      </c>
      <c r="K771" s="17">
        <f t="shared" si="120"/>
        <v>0.61153846153846159</v>
      </c>
      <c r="L771" s="17">
        <f>IFERROR(INDEX(Cost_Components!$S$2:$S$29,MATCH(E771,Cost_Components!$A$2:$A$29,0)),"")</f>
        <v>0.31</v>
      </c>
      <c r="M771" s="28">
        <f>IFERROR(INDEX(Cost_Components!$L$2:$L$29,MATCH(E771,Cost_Components!$A$2:$A$29,0)),"")</f>
        <v>1</v>
      </c>
      <c r="N771" s="29">
        <f>IFERROR(INDEX(Cost_Components!$P$2:$P$29,MATCH(E771,Cost_Components!$A$2:$A$29,0)),"")</f>
        <v>40.487718809999997</v>
      </c>
      <c r="O771" s="23">
        <f t="shared" si="121"/>
        <v>55487351.314648204</v>
      </c>
      <c r="P771" s="23">
        <f t="shared" si="122"/>
        <v>55350408.923256598</v>
      </c>
      <c r="Q771" s="23">
        <f t="shared" si="123"/>
        <v>694713655.67603171</v>
      </c>
      <c r="R771" s="23">
        <f t="shared" si="124"/>
        <v>1373855569.7258713</v>
      </c>
      <c r="S771" s="23">
        <f t="shared" si="125"/>
        <v>679141914.04983962</v>
      </c>
      <c r="T771" s="16">
        <f>IFERROR(INDEX(Cost_Components!$R$2:$R$29,MATCH(E771,Cost_Components!$A$2:$A$29,0)),"")</f>
        <v>1</v>
      </c>
      <c r="U771" s="26">
        <f>IFERROR(INDEX(Cost_Components!$Q$2:$Q$29,MATCH(E771,Cost_Components!$A$2:$A$29,0)),"")</f>
        <v>2023</v>
      </c>
      <c r="V771" s="30">
        <f>1/(1+Calculation_Assumptions!$B$5)^(B771-Calculation_Assumptions!$B$2)</f>
        <v>0.64186194739671765</v>
      </c>
      <c r="W771" s="23">
        <f t="shared" si="126"/>
        <v>445910259.9153105</v>
      </c>
      <c r="X771" s="23">
        <f t="shared" si="127"/>
        <v>881825611.42607474</v>
      </c>
      <c r="Y771" s="23">
        <f t="shared" si="128"/>
        <v>435915351.5107643</v>
      </c>
      <c r="Z771" s="17">
        <f>IFERROR(INDEX(Cost_Components!$T$2:$T$29,MATCH(E771,Cost_Components!$A$2:$A$29,0)),"")</f>
        <v>0.8</v>
      </c>
      <c r="AA771" s="26">
        <f>IFERROR(INDEX(Cost_Components!$U$2:$U$29,MATCH(E771,Cost_Components!$A$2:$A$29,0)),"")</f>
        <v>2025</v>
      </c>
      <c r="AB771" s="26">
        <f>IFERROR(INDEX(Cost_Components!$V$2:$V$29,MATCH(E771,Cost_Components!$A$2:$A$29,0)),"")</f>
        <v>2050</v>
      </c>
      <c r="AC771" s="26">
        <f>IFERROR(INDEX(Cost_Components!$M$2:$M$29,MATCH(E771,Cost_Components!$A$2:$A$29,0)),"")</f>
        <v>30</v>
      </c>
      <c r="AD771" s="26">
        <f>IFERROR(INDEX(Cost_Components!$N$2:$N$29,MATCH(E771,Cost_Components!$A$2:$A$29,0)),"")</f>
        <v>95</v>
      </c>
      <c r="AE771" s="16" t="str">
        <f>IFERROR(INDEX(Cost_Components!$O$2:$O$29,MATCH(E771,Cost_Components!$A$2:$A$29,0)),"")</f>
        <v>Both</v>
      </c>
      <c r="AF771" s="11">
        <v>184957837.71549401</v>
      </c>
      <c r="AG771" s="11">
        <v>184501363.07752201</v>
      </c>
      <c r="AH771" s="23">
        <f t="shared" si="129"/>
        <v>1</v>
      </c>
    </row>
    <row r="772" spans="1:34">
      <c r="A772" t="s">
        <v>115</v>
      </c>
      <c r="B772" s="20">
        <v>2041</v>
      </c>
      <c r="C772" t="s">
        <v>204</v>
      </c>
      <c r="E772" s="22" t="s">
        <v>295</v>
      </c>
      <c r="F772" s="22" t="s">
        <v>296</v>
      </c>
      <c r="G772" s="22" t="s">
        <v>213</v>
      </c>
      <c r="H772" s="22" t="s">
        <v>214</v>
      </c>
      <c r="I772" s="22" t="s">
        <v>115</v>
      </c>
      <c r="J772" s="17">
        <f>IFERROR(INDEX(Cost_Components!$K$2:$K$29,MATCH(E772,Cost_Components!$A$2:$A$29,0)),"")</f>
        <v>0.3</v>
      </c>
      <c r="K772" s="17">
        <f t="shared" si="120"/>
        <v>0.63038461538461543</v>
      </c>
      <c r="L772" s="17">
        <f>IFERROR(INDEX(Cost_Components!$S$2:$S$29,MATCH(E772,Cost_Components!$A$2:$A$29,0)),"")</f>
        <v>0.31</v>
      </c>
      <c r="M772" s="28">
        <f>IFERROR(INDEX(Cost_Components!$L$2:$L$29,MATCH(E772,Cost_Components!$A$2:$A$29,0)),"")</f>
        <v>1</v>
      </c>
      <c r="N772" s="29">
        <f>IFERROR(INDEX(Cost_Components!$P$2:$P$29,MATCH(E772,Cost_Components!$A$2:$A$29,0)),"")</f>
        <v>40.487718809999997</v>
      </c>
      <c r="O772" s="23">
        <f t="shared" si="121"/>
        <v>56187680.158801198</v>
      </c>
      <c r="P772" s="23">
        <f t="shared" si="122"/>
        <v>56013358.007486992</v>
      </c>
      <c r="Q772" s="23">
        <f t="shared" si="123"/>
        <v>703034457.46940851</v>
      </c>
      <c r="R772" s="23">
        <f t="shared" si="124"/>
        <v>1434068892.5263803</v>
      </c>
      <c r="S772" s="23">
        <f t="shared" si="125"/>
        <v>731034435.05697179</v>
      </c>
      <c r="T772" s="16">
        <f>IFERROR(INDEX(Cost_Components!$R$2:$R$29,MATCH(E772,Cost_Components!$A$2:$A$29,0)),"")</f>
        <v>1</v>
      </c>
      <c r="U772" s="26">
        <f>IFERROR(INDEX(Cost_Components!$Q$2:$Q$29,MATCH(E772,Cost_Components!$A$2:$A$29,0)),"")</f>
        <v>2023</v>
      </c>
      <c r="V772" s="30">
        <f>1/(1+Calculation_Assumptions!$B$5)^(B772-Calculation_Assumptions!$B$2)</f>
        <v>0.62316693922011435</v>
      </c>
      <c r="W772" s="23">
        <f t="shared" si="126"/>
        <v>438107831.02748495</v>
      </c>
      <c r="X772" s="23">
        <f t="shared" si="127"/>
        <v>893664322.3864435</v>
      </c>
      <c r="Y772" s="23">
        <f t="shared" si="128"/>
        <v>455556491.35895854</v>
      </c>
      <c r="Z772" s="17">
        <f>IFERROR(INDEX(Cost_Components!$T$2:$T$29,MATCH(E772,Cost_Components!$A$2:$A$29,0)),"")</f>
        <v>0.8</v>
      </c>
      <c r="AA772" s="26">
        <f>IFERROR(INDEX(Cost_Components!$U$2:$U$29,MATCH(E772,Cost_Components!$A$2:$A$29,0)),"")</f>
        <v>2025</v>
      </c>
      <c r="AB772" s="26">
        <f>IFERROR(INDEX(Cost_Components!$V$2:$V$29,MATCH(E772,Cost_Components!$A$2:$A$29,0)),"")</f>
        <v>2050</v>
      </c>
      <c r="AC772" s="26">
        <f>IFERROR(INDEX(Cost_Components!$M$2:$M$29,MATCH(E772,Cost_Components!$A$2:$A$29,0)),"")</f>
        <v>30</v>
      </c>
      <c r="AD772" s="26">
        <f>IFERROR(INDEX(Cost_Components!$N$2:$N$29,MATCH(E772,Cost_Components!$A$2:$A$29,0)),"")</f>
        <v>95</v>
      </c>
      <c r="AE772" s="16" t="str">
        <f>IFERROR(INDEX(Cost_Components!$O$2:$O$29,MATCH(E772,Cost_Components!$A$2:$A$29,0)),"")</f>
        <v>Both</v>
      </c>
      <c r="AF772" s="11">
        <v>187292267.196004</v>
      </c>
      <c r="AG772" s="11">
        <v>186711193.35828999</v>
      </c>
      <c r="AH772" s="23">
        <f t="shared" si="129"/>
        <v>1</v>
      </c>
    </row>
    <row r="773" spans="1:34">
      <c r="A773" t="s">
        <v>115</v>
      </c>
      <c r="B773" s="20">
        <v>2042</v>
      </c>
      <c r="C773" t="s">
        <v>204</v>
      </c>
      <c r="E773" s="22" t="s">
        <v>295</v>
      </c>
      <c r="F773" s="22" t="s">
        <v>296</v>
      </c>
      <c r="G773" s="22" t="s">
        <v>213</v>
      </c>
      <c r="H773" s="22" t="s">
        <v>214</v>
      </c>
      <c r="I773" s="22" t="s">
        <v>115</v>
      </c>
      <c r="J773" s="17">
        <f>IFERROR(INDEX(Cost_Components!$K$2:$K$29,MATCH(E773,Cost_Components!$A$2:$A$29,0)),"")</f>
        <v>0.3</v>
      </c>
      <c r="K773" s="17">
        <f t="shared" si="120"/>
        <v>0.64923076923076928</v>
      </c>
      <c r="L773" s="17">
        <f>IFERROR(INDEX(Cost_Components!$S$2:$S$29,MATCH(E773,Cost_Components!$A$2:$A$29,0)),"")</f>
        <v>0.31</v>
      </c>
      <c r="M773" s="28">
        <f>IFERROR(INDEX(Cost_Components!$L$2:$L$29,MATCH(E773,Cost_Components!$A$2:$A$29,0)),"")</f>
        <v>1</v>
      </c>
      <c r="N773" s="29">
        <f>IFERROR(INDEX(Cost_Components!$P$2:$P$29,MATCH(E773,Cost_Components!$A$2:$A$29,0)),"")</f>
        <v>40.487718809999997</v>
      </c>
      <c r="O773" s="23">
        <f t="shared" si="121"/>
        <v>56897416.958898604</v>
      </c>
      <c r="P773" s="23">
        <f t="shared" si="122"/>
        <v>56698359.839028597</v>
      </c>
      <c r="Q773" s="23">
        <f t="shared" si="123"/>
        <v>711632047.54674387</v>
      </c>
      <c r="R773" s="23">
        <f t="shared" si="124"/>
        <v>1495598266.3900361</v>
      </c>
      <c r="S773" s="23">
        <f t="shared" si="125"/>
        <v>783966218.84329224</v>
      </c>
      <c r="T773" s="16">
        <f>IFERROR(INDEX(Cost_Components!$R$2:$R$29,MATCH(E773,Cost_Components!$A$2:$A$29,0)),"")</f>
        <v>1</v>
      </c>
      <c r="U773" s="26">
        <f>IFERROR(INDEX(Cost_Components!$Q$2:$Q$29,MATCH(E773,Cost_Components!$A$2:$A$29,0)),"")</f>
        <v>2023</v>
      </c>
      <c r="V773" s="30">
        <f>1/(1+Calculation_Assumptions!$B$5)^(B773-Calculation_Assumptions!$B$2)</f>
        <v>0.60501644584477121</v>
      </c>
      <c r="W773" s="23">
        <f t="shared" si="126"/>
        <v>430549092.15596819</v>
      </c>
      <c r="X773" s="23">
        <f t="shared" si="127"/>
        <v>904861547.54290104</v>
      </c>
      <c r="Y773" s="23">
        <f t="shared" si="128"/>
        <v>474312455.38693279</v>
      </c>
      <c r="Z773" s="17">
        <f>IFERROR(INDEX(Cost_Components!$T$2:$T$29,MATCH(E773,Cost_Components!$A$2:$A$29,0)),"")</f>
        <v>0.8</v>
      </c>
      <c r="AA773" s="26">
        <f>IFERROR(INDEX(Cost_Components!$U$2:$U$29,MATCH(E773,Cost_Components!$A$2:$A$29,0)),"")</f>
        <v>2025</v>
      </c>
      <c r="AB773" s="26">
        <f>IFERROR(INDEX(Cost_Components!$V$2:$V$29,MATCH(E773,Cost_Components!$A$2:$A$29,0)),"")</f>
        <v>2050</v>
      </c>
      <c r="AC773" s="26">
        <f>IFERROR(INDEX(Cost_Components!$M$2:$M$29,MATCH(E773,Cost_Components!$A$2:$A$29,0)),"")</f>
        <v>30</v>
      </c>
      <c r="AD773" s="26">
        <f>IFERROR(INDEX(Cost_Components!$N$2:$N$29,MATCH(E773,Cost_Components!$A$2:$A$29,0)),"")</f>
        <v>95</v>
      </c>
      <c r="AE773" s="16" t="str">
        <f>IFERROR(INDEX(Cost_Components!$O$2:$O$29,MATCH(E773,Cost_Components!$A$2:$A$29,0)),"")</f>
        <v>Both</v>
      </c>
      <c r="AF773" s="11">
        <v>189658056.52966201</v>
      </c>
      <c r="AG773" s="11">
        <v>188994532.79676199</v>
      </c>
      <c r="AH773" s="23">
        <f t="shared" si="129"/>
        <v>1</v>
      </c>
    </row>
    <row r="774" spans="1:34">
      <c r="A774" t="s">
        <v>115</v>
      </c>
      <c r="B774" s="20">
        <v>2043</v>
      </c>
      <c r="C774" t="s">
        <v>204</v>
      </c>
      <c r="E774" s="22" t="s">
        <v>295</v>
      </c>
      <c r="F774" s="22" t="s">
        <v>296</v>
      </c>
      <c r="G774" s="22" t="s">
        <v>213</v>
      </c>
      <c r="H774" s="22" t="s">
        <v>214</v>
      </c>
      <c r="I774" s="22" t="s">
        <v>115</v>
      </c>
      <c r="J774" s="17">
        <f>IFERROR(INDEX(Cost_Components!$K$2:$K$29,MATCH(E774,Cost_Components!$A$2:$A$29,0)),"")</f>
        <v>0.3</v>
      </c>
      <c r="K774" s="17">
        <f t="shared" si="120"/>
        <v>0.66807692307692301</v>
      </c>
      <c r="L774" s="17">
        <f>IFERROR(INDEX(Cost_Components!$S$2:$S$29,MATCH(E774,Cost_Components!$A$2:$A$29,0)),"")</f>
        <v>0.31</v>
      </c>
      <c r="M774" s="28">
        <f>IFERROR(INDEX(Cost_Components!$L$2:$L$29,MATCH(E774,Cost_Components!$A$2:$A$29,0)),"")</f>
        <v>1</v>
      </c>
      <c r="N774" s="29">
        <f>IFERROR(INDEX(Cost_Components!$P$2:$P$29,MATCH(E774,Cost_Components!$A$2:$A$29,0)),"")</f>
        <v>40.487718809999997</v>
      </c>
      <c r="O774" s="23">
        <f t="shared" si="121"/>
        <v>57589968.101875499</v>
      </c>
      <c r="P774" s="23">
        <f t="shared" si="122"/>
        <v>57364239.278426096</v>
      </c>
      <c r="Q774" s="23">
        <f t="shared" si="123"/>
        <v>719989628.79288661</v>
      </c>
      <c r="R774" s="23">
        <f t="shared" si="124"/>
        <v>1557745898.931767</v>
      </c>
      <c r="S774" s="23">
        <f t="shared" si="125"/>
        <v>837756270.13888037</v>
      </c>
      <c r="T774" s="16">
        <f>IFERROR(INDEX(Cost_Components!$R$2:$R$29,MATCH(E774,Cost_Components!$A$2:$A$29,0)),"")</f>
        <v>1</v>
      </c>
      <c r="U774" s="26">
        <f>IFERROR(INDEX(Cost_Components!$Q$2:$Q$29,MATCH(E774,Cost_Components!$A$2:$A$29,0)),"")</f>
        <v>2023</v>
      </c>
      <c r="V774" s="30">
        <f>1/(1+Calculation_Assumptions!$B$5)^(B774-Calculation_Assumptions!$B$2)</f>
        <v>0.5873946076162827</v>
      </c>
      <c r="W774" s="23">
        <f t="shared" si="126"/>
        <v>422918025.49259067</v>
      </c>
      <c r="X774" s="23">
        <f t="shared" si="127"/>
        <v>915011541.0688988</v>
      </c>
      <c r="Y774" s="23">
        <f t="shared" si="128"/>
        <v>492093515.57630819</v>
      </c>
      <c r="Z774" s="17">
        <f>IFERROR(INDEX(Cost_Components!$T$2:$T$29,MATCH(E774,Cost_Components!$A$2:$A$29,0)),"")</f>
        <v>0.8</v>
      </c>
      <c r="AA774" s="26">
        <f>IFERROR(INDEX(Cost_Components!$U$2:$U$29,MATCH(E774,Cost_Components!$A$2:$A$29,0)),"")</f>
        <v>2025</v>
      </c>
      <c r="AB774" s="26">
        <f>IFERROR(INDEX(Cost_Components!$V$2:$V$29,MATCH(E774,Cost_Components!$A$2:$A$29,0)),"")</f>
        <v>2050</v>
      </c>
      <c r="AC774" s="26">
        <f>IFERROR(INDEX(Cost_Components!$M$2:$M$29,MATCH(E774,Cost_Components!$A$2:$A$29,0)),"")</f>
        <v>30</v>
      </c>
      <c r="AD774" s="26">
        <f>IFERROR(INDEX(Cost_Components!$N$2:$N$29,MATCH(E774,Cost_Components!$A$2:$A$29,0)),"")</f>
        <v>95</v>
      </c>
      <c r="AE774" s="16" t="str">
        <f>IFERROR(INDEX(Cost_Components!$O$2:$O$29,MATCH(E774,Cost_Components!$A$2:$A$29,0)),"")</f>
        <v>Both</v>
      </c>
      <c r="AF774" s="11">
        <v>191966560.33958501</v>
      </c>
      <c r="AG774" s="11">
        <v>191214130.928087</v>
      </c>
      <c r="AH774" s="23">
        <f t="shared" si="129"/>
        <v>1</v>
      </c>
    </row>
    <row r="775" spans="1:34">
      <c r="A775" t="s">
        <v>115</v>
      </c>
      <c r="B775" s="20">
        <v>2044</v>
      </c>
      <c r="C775" t="s">
        <v>204</v>
      </c>
      <c r="E775" s="22" t="s">
        <v>295</v>
      </c>
      <c r="F775" s="22" t="s">
        <v>296</v>
      </c>
      <c r="G775" s="22" t="s">
        <v>213</v>
      </c>
      <c r="H775" s="22" t="s">
        <v>214</v>
      </c>
      <c r="I775" s="22" t="s">
        <v>115</v>
      </c>
      <c r="J775" s="17">
        <f>IFERROR(INDEX(Cost_Components!$K$2:$K$29,MATCH(E775,Cost_Components!$A$2:$A$29,0)),"")</f>
        <v>0.3</v>
      </c>
      <c r="K775" s="17">
        <f t="shared" si="120"/>
        <v>0.68692307692307697</v>
      </c>
      <c r="L775" s="17">
        <f>IFERROR(INDEX(Cost_Components!$S$2:$S$29,MATCH(E775,Cost_Components!$A$2:$A$29,0)),"")</f>
        <v>0.31</v>
      </c>
      <c r="M775" s="28">
        <f>IFERROR(INDEX(Cost_Components!$L$2:$L$29,MATCH(E775,Cost_Components!$A$2:$A$29,0)),"")</f>
        <v>1</v>
      </c>
      <c r="N775" s="29">
        <f>IFERROR(INDEX(Cost_Components!$P$2:$P$29,MATCH(E775,Cost_Components!$A$2:$A$29,0)),"")</f>
        <v>40.487718809999997</v>
      </c>
      <c r="O775" s="23">
        <f t="shared" si="121"/>
        <v>58214867.4105426</v>
      </c>
      <c r="P775" s="23">
        <f t="shared" si="122"/>
        <v>57976856.555355601</v>
      </c>
      <c r="Q775" s="23">
        <f t="shared" si="123"/>
        <v>727678706.36729228</v>
      </c>
      <c r="R775" s="23">
        <f t="shared" si="124"/>
        <v>1619068887.5196748</v>
      </c>
      <c r="S775" s="23">
        <f t="shared" si="125"/>
        <v>891390181.15238249</v>
      </c>
      <c r="T775" s="16">
        <f>IFERROR(INDEX(Cost_Components!$R$2:$R$29,MATCH(E775,Cost_Components!$A$2:$A$29,0)),"")</f>
        <v>1</v>
      </c>
      <c r="U775" s="26">
        <f>IFERROR(INDEX(Cost_Components!$Q$2:$Q$29,MATCH(E775,Cost_Components!$A$2:$A$29,0)),"")</f>
        <v>2023</v>
      </c>
      <c r="V775" s="30">
        <f>1/(1+Calculation_Assumptions!$B$5)^(B775-Calculation_Assumptions!$B$2)</f>
        <v>0.57028602681192497</v>
      </c>
      <c r="W775" s="23">
        <f t="shared" si="126"/>
        <v>414984998.24984455</v>
      </c>
      <c r="X775" s="23">
        <f t="shared" si="127"/>
        <v>923332362.99839878</v>
      </c>
      <c r="Y775" s="23">
        <f t="shared" si="128"/>
        <v>508347364.74855429</v>
      </c>
      <c r="Z775" s="17">
        <f>IFERROR(INDEX(Cost_Components!$T$2:$T$29,MATCH(E775,Cost_Components!$A$2:$A$29,0)),"")</f>
        <v>0.8</v>
      </c>
      <c r="AA775" s="26">
        <f>IFERROR(INDEX(Cost_Components!$U$2:$U$29,MATCH(E775,Cost_Components!$A$2:$A$29,0)),"")</f>
        <v>2025</v>
      </c>
      <c r="AB775" s="26">
        <f>IFERROR(INDEX(Cost_Components!$V$2:$V$29,MATCH(E775,Cost_Components!$A$2:$A$29,0)),"")</f>
        <v>2050</v>
      </c>
      <c r="AC775" s="26">
        <f>IFERROR(INDEX(Cost_Components!$M$2:$M$29,MATCH(E775,Cost_Components!$A$2:$A$29,0)),"")</f>
        <v>30</v>
      </c>
      <c r="AD775" s="26">
        <f>IFERROR(INDEX(Cost_Components!$N$2:$N$29,MATCH(E775,Cost_Components!$A$2:$A$29,0)),"")</f>
        <v>95</v>
      </c>
      <c r="AE775" s="16" t="str">
        <f>IFERROR(INDEX(Cost_Components!$O$2:$O$29,MATCH(E775,Cost_Components!$A$2:$A$29,0)),"")</f>
        <v>Both</v>
      </c>
      <c r="AF775" s="11">
        <v>194049558.035142</v>
      </c>
      <c r="AG775" s="11">
        <v>193256188.51785201</v>
      </c>
      <c r="AH775" s="23">
        <f t="shared" si="129"/>
        <v>1</v>
      </c>
    </row>
    <row r="776" spans="1:34">
      <c r="A776" t="s">
        <v>115</v>
      </c>
      <c r="B776" s="20">
        <v>2045</v>
      </c>
      <c r="C776" t="s">
        <v>204</v>
      </c>
      <c r="E776" s="22" t="s">
        <v>295</v>
      </c>
      <c r="F776" s="22" t="s">
        <v>296</v>
      </c>
      <c r="G776" s="22" t="s">
        <v>213</v>
      </c>
      <c r="H776" s="22" t="s">
        <v>214</v>
      </c>
      <c r="I776" s="22" t="s">
        <v>115</v>
      </c>
      <c r="J776" s="17">
        <f>IFERROR(INDEX(Cost_Components!$K$2:$K$29,MATCH(E776,Cost_Components!$A$2:$A$29,0)),"")</f>
        <v>0.3</v>
      </c>
      <c r="K776" s="17">
        <f t="shared" si="120"/>
        <v>0.70576923076923082</v>
      </c>
      <c r="L776" s="17">
        <f>IFERROR(INDEX(Cost_Components!$S$2:$S$29,MATCH(E776,Cost_Components!$A$2:$A$29,0)),"")</f>
        <v>0.31</v>
      </c>
      <c r="M776" s="28">
        <f>IFERROR(INDEX(Cost_Components!$L$2:$L$29,MATCH(E776,Cost_Components!$A$2:$A$29,0)),"")</f>
        <v>1</v>
      </c>
      <c r="N776" s="29">
        <f>IFERROR(INDEX(Cost_Components!$P$2:$P$29,MATCH(E776,Cost_Components!$A$2:$A$29,0)),"")</f>
        <v>40.487718809999997</v>
      </c>
      <c r="O776" s="23">
        <f t="shared" si="121"/>
        <v>58835066.684383802</v>
      </c>
      <c r="P776" s="23">
        <f t="shared" si="122"/>
        <v>58550854.959337197</v>
      </c>
      <c r="Q776" s="23">
        <f t="shared" si="123"/>
        <v>734883071.02040887</v>
      </c>
      <c r="R776" s="23">
        <f t="shared" si="124"/>
        <v>1681211216.2368643</v>
      </c>
      <c r="S776" s="23">
        <f t="shared" si="125"/>
        <v>946328145.21645546</v>
      </c>
      <c r="T776" s="16">
        <f>IFERROR(INDEX(Cost_Components!$R$2:$R$29,MATCH(E776,Cost_Components!$A$2:$A$29,0)),"")</f>
        <v>1</v>
      </c>
      <c r="U776" s="26">
        <f>IFERROR(INDEX(Cost_Components!$Q$2:$Q$29,MATCH(E776,Cost_Components!$A$2:$A$29,0)),"")</f>
        <v>2023</v>
      </c>
      <c r="V776" s="30">
        <f>1/(1+Calculation_Assumptions!$B$5)^(B776-Calculation_Assumptions!$B$2)</f>
        <v>0.55367575418633497</v>
      </c>
      <c r="W776" s="23">
        <f t="shared" si="126"/>
        <v>406886938.58599484</v>
      </c>
      <c r="X776" s="23">
        <f t="shared" si="127"/>
        <v>930845888.09647131</v>
      </c>
      <c r="Y776" s="23">
        <f t="shared" si="128"/>
        <v>523958949.51047647</v>
      </c>
      <c r="Z776" s="17">
        <f>IFERROR(INDEX(Cost_Components!$T$2:$T$29,MATCH(E776,Cost_Components!$A$2:$A$29,0)),"")</f>
        <v>0.8</v>
      </c>
      <c r="AA776" s="26">
        <f>IFERROR(INDEX(Cost_Components!$U$2:$U$29,MATCH(E776,Cost_Components!$A$2:$A$29,0)),"")</f>
        <v>2025</v>
      </c>
      <c r="AB776" s="26">
        <f>IFERROR(INDEX(Cost_Components!$V$2:$V$29,MATCH(E776,Cost_Components!$A$2:$A$29,0)),"")</f>
        <v>2050</v>
      </c>
      <c r="AC776" s="26">
        <f>IFERROR(INDEX(Cost_Components!$M$2:$M$29,MATCH(E776,Cost_Components!$A$2:$A$29,0)),"")</f>
        <v>30</v>
      </c>
      <c r="AD776" s="26">
        <f>IFERROR(INDEX(Cost_Components!$N$2:$N$29,MATCH(E776,Cost_Components!$A$2:$A$29,0)),"")</f>
        <v>95</v>
      </c>
      <c r="AE776" s="16" t="str">
        <f>IFERROR(INDEX(Cost_Components!$O$2:$O$29,MATCH(E776,Cost_Components!$A$2:$A$29,0)),"")</f>
        <v>Both</v>
      </c>
      <c r="AF776" s="11">
        <v>196116888.94794601</v>
      </c>
      <c r="AG776" s="11">
        <v>195169516.531124</v>
      </c>
      <c r="AH776" s="23">
        <f t="shared" si="129"/>
        <v>1</v>
      </c>
    </row>
    <row r="777" spans="1:34">
      <c r="A777" t="s">
        <v>115</v>
      </c>
      <c r="B777" s="20">
        <v>2046</v>
      </c>
      <c r="C777" t="s">
        <v>204</v>
      </c>
      <c r="E777" s="22" t="s">
        <v>295</v>
      </c>
      <c r="F777" s="22" t="s">
        <v>296</v>
      </c>
      <c r="G777" s="22" t="s">
        <v>213</v>
      </c>
      <c r="H777" s="22" t="s">
        <v>214</v>
      </c>
      <c r="I777" s="22" t="s">
        <v>115</v>
      </c>
      <c r="J777" s="17">
        <f>IFERROR(INDEX(Cost_Components!$K$2:$K$29,MATCH(E777,Cost_Components!$A$2:$A$29,0)),"")</f>
        <v>0.3</v>
      </c>
      <c r="K777" s="17">
        <f t="shared" si="120"/>
        <v>0.72461538461538466</v>
      </c>
      <c r="L777" s="17">
        <f>IFERROR(INDEX(Cost_Components!$S$2:$S$29,MATCH(E777,Cost_Components!$A$2:$A$29,0)),"")</f>
        <v>0.31</v>
      </c>
      <c r="M777" s="28">
        <f>IFERROR(INDEX(Cost_Components!$L$2:$L$29,MATCH(E777,Cost_Components!$A$2:$A$29,0)),"")</f>
        <v>1</v>
      </c>
      <c r="N777" s="29">
        <f>IFERROR(INDEX(Cost_Components!$P$2:$P$29,MATCH(E777,Cost_Components!$A$2:$A$29,0)),"")</f>
        <v>40.487718809999997</v>
      </c>
      <c r="O777" s="23">
        <f t="shared" si="121"/>
        <v>59386760.035388403</v>
      </c>
      <c r="P777" s="23">
        <f t="shared" si="122"/>
        <v>59071062.697565101</v>
      </c>
      <c r="Q777" s="23">
        <f t="shared" si="123"/>
        <v>741412298.65513766</v>
      </c>
      <c r="R777" s="23">
        <f t="shared" si="124"/>
        <v>1742290187.5011275</v>
      </c>
      <c r="S777" s="23">
        <f t="shared" si="125"/>
        <v>1000877888.8459898</v>
      </c>
      <c r="T777" s="16">
        <f>IFERROR(INDEX(Cost_Components!$R$2:$R$29,MATCH(E777,Cost_Components!$A$2:$A$29,0)),"")</f>
        <v>1</v>
      </c>
      <c r="U777" s="26">
        <f>IFERROR(INDEX(Cost_Components!$Q$2:$Q$29,MATCH(E777,Cost_Components!$A$2:$A$29,0)),"")</f>
        <v>2023</v>
      </c>
      <c r="V777" s="30">
        <f>1/(1+Calculation_Assumptions!$B$5)^(B777-Calculation_Assumptions!$B$2)</f>
        <v>0.5375492759090631</v>
      </c>
      <c r="W777" s="23">
        <f t="shared" si="126"/>
        <v>398545644.29214329</v>
      </c>
      <c r="X777" s="23">
        <f t="shared" si="127"/>
        <v>936566828.71469688</v>
      </c>
      <c r="Y777" s="23">
        <f t="shared" si="128"/>
        <v>538021184.42255354</v>
      </c>
      <c r="Z777" s="17">
        <f>IFERROR(INDEX(Cost_Components!$T$2:$T$29,MATCH(E777,Cost_Components!$A$2:$A$29,0)),"")</f>
        <v>0.8</v>
      </c>
      <c r="AA777" s="26">
        <f>IFERROR(INDEX(Cost_Components!$U$2:$U$29,MATCH(E777,Cost_Components!$A$2:$A$29,0)),"")</f>
        <v>2025</v>
      </c>
      <c r="AB777" s="26">
        <f>IFERROR(INDEX(Cost_Components!$V$2:$V$29,MATCH(E777,Cost_Components!$A$2:$A$29,0)),"")</f>
        <v>2050</v>
      </c>
      <c r="AC777" s="26">
        <f>IFERROR(INDEX(Cost_Components!$M$2:$M$29,MATCH(E777,Cost_Components!$A$2:$A$29,0)),"")</f>
        <v>30</v>
      </c>
      <c r="AD777" s="26">
        <f>IFERROR(INDEX(Cost_Components!$N$2:$N$29,MATCH(E777,Cost_Components!$A$2:$A$29,0)),"")</f>
        <v>95</v>
      </c>
      <c r="AE777" s="16" t="str">
        <f>IFERROR(INDEX(Cost_Components!$O$2:$O$29,MATCH(E777,Cost_Components!$A$2:$A$29,0)),"")</f>
        <v>Both</v>
      </c>
      <c r="AF777" s="11">
        <v>197955866.784628</v>
      </c>
      <c r="AG777" s="11">
        <v>196903542.32521701</v>
      </c>
      <c r="AH777" s="23">
        <f t="shared" si="129"/>
        <v>1</v>
      </c>
    </row>
    <row r="778" spans="1:34">
      <c r="A778" t="s">
        <v>115</v>
      </c>
      <c r="B778" s="20">
        <v>2047</v>
      </c>
      <c r="C778" t="s">
        <v>204</v>
      </c>
      <c r="E778" s="22" t="s">
        <v>295</v>
      </c>
      <c r="F778" s="22" t="s">
        <v>296</v>
      </c>
      <c r="G778" s="22" t="s">
        <v>213</v>
      </c>
      <c r="H778" s="22" t="s">
        <v>214</v>
      </c>
      <c r="I778" s="22" t="s">
        <v>115</v>
      </c>
      <c r="J778" s="17">
        <f>IFERROR(INDEX(Cost_Components!$K$2:$K$29,MATCH(E778,Cost_Components!$A$2:$A$29,0)),"")</f>
        <v>0.3</v>
      </c>
      <c r="K778" s="17">
        <f t="shared" si="120"/>
        <v>0.74346153846153851</v>
      </c>
      <c r="L778" s="17">
        <f>IFERROR(INDEX(Cost_Components!$S$2:$S$29,MATCH(E778,Cost_Components!$A$2:$A$29,0)),"")</f>
        <v>0.31</v>
      </c>
      <c r="M778" s="28">
        <f>IFERROR(INDEX(Cost_Components!$L$2:$L$29,MATCH(E778,Cost_Components!$A$2:$A$29,0)),"")</f>
        <v>1</v>
      </c>
      <c r="N778" s="29">
        <f>IFERROR(INDEX(Cost_Components!$P$2:$P$29,MATCH(E778,Cost_Components!$A$2:$A$29,0)),"")</f>
        <v>40.487718809999997</v>
      </c>
      <c r="O778" s="23">
        <f t="shared" si="121"/>
        <v>59867798.797042795</v>
      </c>
      <c r="P778" s="23">
        <f t="shared" si="122"/>
        <v>59518618.043577604</v>
      </c>
      <c r="Q778" s="23">
        <f t="shared" si="123"/>
        <v>747029652.10553026</v>
      </c>
      <c r="R778" s="23">
        <f t="shared" si="124"/>
        <v>1802084306.3477969</v>
      </c>
      <c r="S778" s="23">
        <f t="shared" si="125"/>
        <v>1055054654.2422667</v>
      </c>
      <c r="T778" s="16">
        <f>IFERROR(INDEX(Cost_Components!$R$2:$R$29,MATCH(E778,Cost_Components!$A$2:$A$29,0)),"")</f>
        <v>1</v>
      </c>
      <c r="U778" s="26">
        <f>IFERROR(INDEX(Cost_Components!$Q$2:$Q$29,MATCH(E778,Cost_Components!$A$2:$A$29,0)),"")</f>
        <v>2023</v>
      </c>
      <c r="V778" s="30">
        <f>1/(1+Calculation_Assumptions!$B$5)^(B778-Calculation_Assumptions!$B$2)</f>
        <v>0.52189250088258554</v>
      </c>
      <c r="W778" s="23">
        <f t="shared" si="126"/>
        <v>389869173.370803</v>
      </c>
      <c r="X778" s="23">
        <f t="shared" si="127"/>
        <v>940494285.44111121</v>
      </c>
      <c r="Y778" s="23">
        <f t="shared" si="128"/>
        <v>550625112.07030809</v>
      </c>
      <c r="Z778" s="17">
        <f>IFERROR(INDEX(Cost_Components!$T$2:$T$29,MATCH(E778,Cost_Components!$A$2:$A$29,0)),"")</f>
        <v>0.8</v>
      </c>
      <c r="AA778" s="26">
        <f>IFERROR(INDEX(Cost_Components!$U$2:$U$29,MATCH(E778,Cost_Components!$A$2:$A$29,0)),"")</f>
        <v>2025</v>
      </c>
      <c r="AB778" s="26">
        <f>IFERROR(INDEX(Cost_Components!$V$2:$V$29,MATCH(E778,Cost_Components!$A$2:$A$29,0)),"")</f>
        <v>2050</v>
      </c>
      <c r="AC778" s="26">
        <f>IFERROR(INDEX(Cost_Components!$M$2:$M$29,MATCH(E778,Cost_Components!$A$2:$A$29,0)),"")</f>
        <v>30</v>
      </c>
      <c r="AD778" s="26">
        <f>IFERROR(INDEX(Cost_Components!$N$2:$N$29,MATCH(E778,Cost_Components!$A$2:$A$29,0)),"")</f>
        <v>95</v>
      </c>
      <c r="AE778" s="16" t="str">
        <f>IFERROR(INDEX(Cost_Components!$O$2:$O$29,MATCH(E778,Cost_Components!$A$2:$A$29,0)),"")</f>
        <v>Both</v>
      </c>
      <c r="AF778" s="11">
        <v>199559329.32347599</v>
      </c>
      <c r="AG778" s="11">
        <v>198395393.47859201</v>
      </c>
      <c r="AH778" s="23">
        <f t="shared" si="129"/>
        <v>1</v>
      </c>
    </row>
    <row r="779" spans="1:34">
      <c r="A779" t="s">
        <v>115</v>
      </c>
      <c r="B779" s="20">
        <v>2048</v>
      </c>
      <c r="C779" t="s">
        <v>204</v>
      </c>
      <c r="E779" s="22" t="s">
        <v>295</v>
      </c>
      <c r="F779" s="22" t="s">
        <v>296</v>
      </c>
      <c r="G779" s="22" t="s">
        <v>213</v>
      </c>
      <c r="H779" s="22" t="s">
        <v>214</v>
      </c>
      <c r="I779" s="22" t="s">
        <v>115</v>
      </c>
      <c r="J779" s="17">
        <f>IFERROR(INDEX(Cost_Components!$K$2:$K$29,MATCH(E779,Cost_Components!$A$2:$A$29,0)),"")</f>
        <v>0.3</v>
      </c>
      <c r="K779" s="17">
        <f t="shared" si="120"/>
        <v>0.76230769230769235</v>
      </c>
      <c r="L779" s="17">
        <f>IFERROR(INDEX(Cost_Components!$S$2:$S$29,MATCH(E779,Cost_Components!$A$2:$A$29,0)),"")</f>
        <v>0.31</v>
      </c>
      <c r="M779" s="28">
        <f>IFERROR(INDEX(Cost_Components!$L$2:$L$29,MATCH(E779,Cost_Components!$A$2:$A$29,0)),"")</f>
        <v>1</v>
      </c>
      <c r="N779" s="29">
        <f>IFERROR(INDEX(Cost_Components!$P$2:$P$29,MATCH(E779,Cost_Components!$A$2:$A$29,0)),"")</f>
        <v>40.487718809999997</v>
      </c>
      <c r="O779" s="23">
        <f t="shared" si="121"/>
        <v>60313038.072451495</v>
      </c>
      <c r="P779" s="23">
        <f t="shared" si="122"/>
        <v>59928738.637059905</v>
      </c>
      <c r="Q779" s="23">
        <f t="shared" si="123"/>
        <v>752177154.75833178</v>
      </c>
      <c r="R779" s="23">
        <f t="shared" si="124"/>
        <v>1861507607.784425</v>
      </c>
      <c r="S779" s="23">
        <f t="shared" si="125"/>
        <v>1109330453.0260932</v>
      </c>
      <c r="T779" s="16">
        <f>IFERROR(INDEX(Cost_Components!$R$2:$R$29,MATCH(E779,Cost_Components!$A$2:$A$29,0)),"")</f>
        <v>1</v>
      </c>
      <c r="U779" s="26">
        <f>IFERROR(INDEX(Cost_Components!$Q$2:$Q$29,MATCH(E779,Cost_Components!$A$2:$A$29,0)),"")</f>
        <v>2023</v>
      </c>
      <c r="V779" s="30">
        <f>1/(1+Calculation_Assumptions!$B$5)^(B779-Calculation_Assumptions!$B$2)</f>
        <v>0.50669174842969467</v>
      </c>
      <c r="W779" s="23">
        <f t="shared" si="126"/>
        <v>381121957.67337215</v>
      </c>
      <c r="X779" s="23">
        <f t="shared" si="127"/>
        <v>943210544.50346863</v>
      </c>
      <c r="Y779" s="23">
        <f t="shared" si="128"/>
        <v>562088586.83009648</v>
      </c>
      <c r="Z779" s="17">
        <f>IFERROR(INDEX(Cost_Components!$T$2:$T$29,MATCH(E779,Cost_Components!$A$2:$A$29,0)),"")</f>
        <v>0.8</v>
      </c>
      <c r="AA779" s="26">
        <f>IFERROR(INDEX(Cost_Components!$U$2:$U$29,MATCH(E779,Cost_Components!$A$2:$A$29,0)),"")</f>
        <v>2025</v>
      </c>
      <c r="AB779" s="26">
        <f>IFERROR(INDEX(Cost_Components!$V$2:$V$29,MATCH(E779,Cost_Components!$A$2:$A$29,0)),"")</f>
        <v>2050</v>
      </c>
      <c r="AC779" s="26">
        <f>IFERROR(INDEX(Cost_Components!$M$2:$M$29,MATCH(E779,Cost_Components!$A$2:$A$29,0)),"")</f>
        <v>30</v>
      </c>
      <c r="AD779" s="26">
        <f>IFERROR(INDEX(Cost_Components!$N$2:$N$29,MATCH(E779,Cost_Components!$A$2:$A$29,0)),"")</f>
        <v>95</v>
      </c>
      <c r="AE779" s="16" t="str">
        <f>IFERROR(INDEX(Cost_Components!$O$2:$O$29,MATCH(E779,Cost_Components!$A$2:$A$29,0)),"")</f>
        <v>Both</v>
      </c>
      <c r="AF779" s="11">
        <v>201043460.241505</v>
      </c>
      <c r="AG779" s="11">
        <v>199762462.12353301</v>
      </c>
      <c r="AH779" s="23">
        <f t="shared" si="129"/>
        <v>1</v>
      </c>
    </row>
    <row r="780" spans="1:34">
      <c r="A780" t="s">
        <v>115</v>
      </c>
      <c r="B780" s="20">
        <v>2049</v>
      </c>
      <c r="C780" t="s">
        <v>204</v>
      </c>
      <c r="E780" s="22" t="s">
        <v>295</v>
      </c>
      <c r="F780" s="22" t="s">
        <v>296</v>
      </c>
      <c r="G780" s="22" t="s">
        <v>213</v>
      </c>
      <c r="H780" s="22" t="s">
        <v>214</v>
      </c>
      <c r="I780" s="22" t="s">
        <v>115</v>
      </c>
      <c r="J780" s="17">
        <f>IFERROR(INDEX(Cost_Components!$K$2:$K$29,MATCH(E780,Cost_Components!$A$2:$A$29,0)),"")</f>
        <v>0.3</v>
      </c>
      <c r="K780" s="17">
        <f t="shared" si="120"/>
        <v>0.7811538461538462</v>
      </c>
      <c r="L780" s="17">
        <f>IFERROR(INDEX(Cost_Components!$S$2:$S$29,MATCH(E780,Cost_Components!$A$2:$A$29,0)),"")</f>
        <v>0.31</v>
      </c>
      <c r="M780" s="28">
        <f>IFERROR(INDEX(Cost_Components!$L$2:$L$29,MATCH(E780,Cost_Components!$A$2:$A$29,0)),"")</f>
        <v>1</v>
      </c>
      <c r="N780" s="29">
        <f>IFERROR(INDEX(Cost_Components!$P$2:$P$29,MATCH(E780,Cost_Components!$A$2:$A$29,0)),"")</f>
        <v>40.487718809999997</v>
      </c>
      <c r="O780" s="23">
        <f t="shared" si="121"/>
        <v>60731805.581206799</v>
      </c>
      <c r="P780" s="23">
        <f t="shared" si="122"/>
        <v>60310819.654689603</v>
      </c>
      <c r="Q780" s="23">
        <f t="shared" si="123"/>
        <v>756972727.28770494</v>
      </c>
      <c r="R780" s="23">
        <f t="shared" si="124"/>
        <v>1920773151.7977073</v>
      </c>
      <c r="S780" s="23">
        <f t="shared" si="125"/>
        <v>1163800424.5100024</v>
      </c>
      <c r="T780" s="16">
        <f>IFERROR(INDEX(Cost_Components!$R$2:$R$29,MATCH(E780,Cost_Components!$A$2:$A$29,0)),"")</f>
        <v>1</v>
      </c>
      <c r="U780" s="26">
        <f>IFERROR(INDEX(Cost_Components!$Q$2:$Q$29,MATCH(E780,Cost_Components!$A$2:$A$29,0)),"")</f>
        <v>2023</v>
      </c>
      <c r="V780" s="30">
        <f>1/(1+Calculation_Assumptions!$B$5)^(B780-Calculation_Assumptions!$B$2)</f>
        <v>0.49193373633950943</v>
      </c>
      <c r="W780" s="23">
        <f t="shared" si="126"/>
        <v>372380422.04174924</v>
      </c>
      <c r="X780" s="23">
        <f t="shared" si="127"/>
        <v>944893113.22446191</v>
      </c>
      <c r="Y780" s="23">
        <f t="shared" si="128"/>
        <v>572512691.18271267</v>
      </c>
      <c r="Z780" s="17">
        <f>IFERROR(INDEX(Cost_Components!$T$2:$T$29,MATCH(E780,Cost_Components!$A$2:$A$29,0)),"")</f>
        <v>0.8</v>
      </c>
      <c r="AA780" s="26">
        <f>IFERROR(INDEX(Cost_Components!$U$2:$U$29,MATCH(E780,Cost_Components!$A$2:$A$29,0)),"")</f>
        <v>2025</v>
      </c>
      <c r="AB780" s="26">
        <f>IFERROR(INDEX(Cost_Components!$V$2:$V$29,MATCH(E780,Cost_Components!$A$2:$A$29,0)),"")</f>
        <v>2050</v>
      </c>
      <c r="AC780" s="26">
        <f>IFERROR(INDEX(Cost_Components!$M$2:$M$29,MATCH(E780,Cost_Components!$A$2:$A$29,0)),"")</f>
        <v>30</v>
      </c>
      <c r="AD780" s="26">
        <f>IFERROR(INDEX(Cost_Components!$N$2:$N$29,MATCH(E780,Cost_Components!$A$2:$A$29,0)),"")</f>
        <v>95</v>
      </c>
      <c r="AE780" s="16" t="str">
        <f>IFERROR(INDEX(Cost_Components!$O$2:$O$29,MATCH(E780,Cost_Components!$A$2:$A$29,0)),"")</f>
        <v>Both</v>
      </c>
      <c r="AF780" s="11">
        <v>202439351.937356</v>
      </c>
      <c r="AG780" s="11">
        <v>201036065.515632</v>
      </c>
      <c r="AH780" s="23">
        <f t="shared" si="129"/>
        <v>1</v>
      </c>
    </row>
    <row r="781" spans="1:34">
      <c r="A781" t="s">
        <v>115</v>
      </c>
      <c r="B781" s="20">
        <v>2050</v>
      </c>
      <c r="C781" t="s">
        <v>204</v>
      </c>
      <c r="E781" s="22" t="s">
        <v>295</v>
      </c>
      <c r="F781" s="22" t="s">
        <v>296</v>
      </c>
      <c r="G781" s="22" t="s">
        <v>213</v>
      </c>
      <c r="H781" s="22" t="s">
        <v>214</v>
      </c>
      <c r="I781" s="22" t="s">
        <v>115</v>
      </c>
      <c r="J781" s="17">
        <f>IFERROR(INDEX(Cost_Components!$K$2:$K$29,MATCH(E781,Cost_Components!$A$2:$A$29,0)),"")</f>
        <v>0.3</v>
      </c>
      <c r="K781" s="17">
        <f t="shared" si="120"/>
        <v>0.8</v>
      </c>
      <c r="L781" s="17">
        <f>IFERROR(INDEX(Cost_Components!$S$2:$S$29,MATCH(E781,Cost_Components!$A$2:$A$29,0)),"")</f>
        <v>0.31</v>
      </c>
      <c r="M781" s="28">
        <f>IFERROR(INDEX(Cost_Components!$L$2:$L$29,MATCH(E781,Cost_Components!$A$2:$A$29,0)),"")</f>
        <v>1</v>
      </c>
      <c r="N781" s="29">
        <f>IFERROR(INDEX(Cost_Components!$P$2:$P$29,MATCH(E781,Cost_Components!$A$2:$A$29,0)),"")</f>
        <v>40.487718809999997</v>
      </c>
      <c r="O781" s="23">
        <f t="shared" si="121"/>
        <v>61137082.999107599</v>
      </c>
      <c r="P781" s="23">
        <f t="shared" si="122"/>
        <v>60677889.330625497</v>
      </c>
      <c r="Q781" s="23">
        <f t="shared" si="123"/>
        <v>761579889.57282591</v>
      </c>
      <c r="R781" s="23">
        <f t="shared" si="124"/>
        <v>1980240820.2651999</v>
      </c>
      <c r="S781" s="23">
        <f t="shared" si="125"/>
        <v>1218660930.692374</v>
      </c>
      <c r="T781" s="16">
        <f>IFERROR(INDEX(Cost_Components!$R$2:$R$29,MATCH(E781,Cost_Components!$A$2:$A$29,0)),"")</f>
        <v>1</v>
      </c>
      <c r="U781" s="26">
        <f>IFERROR(INDEX(Cost_Components!$Q$2:$Q$29,MATCH(E781,Cost_Components!$A$2:$A$29,0)),"")</f>
        <v>2023</v>
      </c>
      <c r="V781" s="30">
        <f>1/(1+Calculation_Assumptions!$B$5)^(B781-Calculation_Assumptions!$B$2)</f>
        <v>0.47760556926165965</v>
      </c>
      <c r="W781" s="23">
        <f t="shared" si="126"/>
        <v>363734796.6976614</v>
      </c>
      <c r="X781" s="23">
        <f t="shared" si="127"/>
        <v>945774044.23793662</v>
      </c>
      <c r="Y781" s="23">
        <f t="shared" si="128"/>
        <v>582039247.54027522</v>
      </c>
      <c r="Z781" s="17">
        <f>IFERROR(INDEX(Cost_Components!$T$2:$T$29,MATCH(E781,Cost_Components!$A$2:$A$29,0)),"")</f>
        <v>0.8</v>
      </c>
      <c r="AA781" s="26">
        <f>IFERROR(INDEX(Cost_Components!$U$2:$U$29,MATCH(E781,Cost_Components!$A$2:$A$29,0)),"")</f>
        <v>2025</v>
      </c>
      <c r="AB781" s="26">
        <f>IFERROR(INDEX(Cost_Components!$V$2:$V$29,MATCH(E781,Cost_Components!$A$2:$A$29,0)),"")</f>
        <v>2050</v>
      </c>
      <c r="AC781" s="26">
        <f>IFERROR(INDEX(Cost_Components!$M$2:$M$29,MATCH(E781,Cost_Components!$A$2:$A$29,0)),"")</f>
        <v>30</v>
      </c>
      <c r="AD781" s="26">
        <f>IFERROR(INDEX(Cost_Components!$N$2:$N$29,MATCH(E781,Cost_Components!$A$2:$A$29,0)),"")</f>
        <v>95</v>
      </c>
      <c r="AE781" s="16" t="str">
        <f>IFERROR(INDEX(Cost_Components!$O$2:$O$29,MATCH(E781,Cost_Components!$A$2:$A$29,0)),"")</f>
        <v>Both</v>
      </c>
      <c r="AF781" s="11">
        <v>203790276.663692</v>
      </c>
      <c r="AG781" s="11">
        <v>202259631.10208499</v>
      </c>
      <c r="AH781" s="23">
        <f t="shared" si="129"/>
        <v>1</v>
      </c>
    </row>
    <row r="782" spans="1:34" hidden="1">
      <c r="A782" t="s">
        <v>115</v>
      </c>
      <c r="B782" s="20">
        <v>2025</v>
      </c>
      <c r="C782" t="s">
        <v>228</v>
      </c>
      <c r="D782" t="s">
        <v>232</v>
      </c>
      <c r="E782" s="22" t="s">
        <v>305</v>
      </c>
      <c r="F782" s="22" t="s">
        <v>306</v>
      </c>
      <c r="G782" s="22" t="s">
        <v>229</v>
      </c>
      <c r="H782" s="22" t="s">
        <v>237</v>
      </c>
      <c r="I782" s="22" t="s">
        <v>309</v>
      </c>
      <c r="J782" s="17">
        <f>IFERROR(INDEX(Cost_Components!$K$2:$K$29,MATCH(E782,Cost_Components!$A$2:$A$29,0)),"")</f>
        <v>0.5</v>
      </c>
      <c r="K782" s="17">
        <f t="shared" si="120"/>
        <v>0.32884615384615384</v>
      </c>
      <c r="L782" s="17">
        <f>IFERROR(INDEX(Cost_Components!$S$2:$S$29,MATCH(E782,Cost_Components!$A$2:$A$29,0)),"")</f>
        <v>0.31</v>
      </c>
      <c r="M782" s="28">
        <f>IFERROR(INDEX(Cost_Components!$L$2:$L$29,MATCH(E782,Cost_Components!$A$2:$A$29,0)),"")</f>
        <v>1</v>
      </c>
      <c r="N782" s="29">
        <f>IFERROR(INDEX(Cost_Components!$P$2:$P$29,MATCH(E782,Cost_Components!$A$2:$A$29,0)),"")</f>
        <v>282.51283610000002</v>
      </c>
      <c r="O782" s="23">
        <f t="shared" si="121"/>
        <v>23728.078505217949</v>
      </c>
      <c r="P782" s="23">
        <f t="shared" si="122"/>
        <v>23687.410144484151</v>
      </c>
      <c r="Q782" s="23">
        <f t="shared" si="123"/>
        <v>2074519.2001324599</v>
      </c>
      <c r="R782" s="23">
        <f t="shared" si="124"/>
        <v>2204415.8363170186</v>
      </c>
      <c r="S782" s="23">
        <f t="shared" si="125"/>
        <v>129896.63618455874</v>
      </c>
      <c r="T782" s="16">
        <f>IFERROR(INDEX(Cost_Components!$R$2:$R$29,MATCH(E782,Cost_Components!$A$2:$A$29,0)),"")</f>
        <v>1</v>
      </c>
      <c r="U782" s="26">
        <f>IFERROR(INDEX(Cost_Components!$Q$2:$Q$29,MATCH(E782,Cost_Components!$A$2:$A$29,0)),"")</f>
        <v>2023</v>
      </c>
      <c r="V782" s="30">
        <f>1/(1+Calculation_Assumptions!$B$5)^(B782-Calculation_Assumptions!$B$2)</f>
        <v>1</v>
      </c>
      <c r="W782" s="23">
        <f t="shared" si="126"/>
        <v>2074519.2001324599</v>
      </c>
      <c r="X782" s="23">
        <f t="shared" si="127"/>
        <v>2204415.8363170186</v>
      </c>
      <c r="Y782" s="23">
        <f t="shared" si="128"/>
        <v>129896.63618455874</v>
      </c>
      <c r="Z782" s="17">
        <f>IFERROR(INDEX(Cost_Components!$T$2:$T$29,MATCH(E782,Cost_Components!$A$2:$A$29,0)),"")</f>
        <v>0.8</v>
      </c>
      <c r="AA782" s="26">
        <f>IFERROR(INDEX(Cost_Components!$U$2:$U$29,MATCH(E782,Cost_Components!$A$2:$A$29,0)),"")</f>
        <v>2025</v>
      </c>
      <c r="AB782" s="26">
        <f>IFERROR(INDEX(Cost_Components!$V$2:$V$29,MATCH(E782,Cost_Components!$A$2:$A$29,0)),"")</f>
        <v>2050</v>
      </c>
      <c r="AC782" s="26">
        <f>IFERROR(INDEX(Cost_Components!$M$2:$M$29,MATCH(E782,Cost_Components!$A$2:$A$29,0)),"")</f>
        <v>30</v>
      </c>
      <c r="AD782" s="26">
        <f>IFERROR(INDEX(Cost_Components!$N$2:$N$29,MATCH(E782,Cost_Components!$A$2:$A$29,0)),"")</f>
        <v>95</v>
      </c>
      <c r="AE782" s="16" t="str">
        <f>IFERROR(INDEX(Cost_Components!$O$2:$O$29,MATCH(E782,Cost_Components!$A$2:$A$29,0)),"")</f>
        <v>Both</v>
      </c>
      <c r="AF782" s="11">
        <v>47456.157010435898</v>
      </c>
      <c r="AG782" s="11">
        <v>47374.820288968302</v>
      </c>
      <c r="AH782" s="23">
        <f t="shared" si="129"/>
        <v>1</v>
      </c>
    </row>
    <row r="783" spans="1:34" hidden="1">
      <c r="A783" t="s">
        <v>115</v>
      </c>
      <c r="B783" s="20">
        <v>2026</v>
      </c>
      <c r="C783" t="s">
        <v>228</v>
      </c>
      <c r="D783" t="s">
        <v>232</v>
      </c>
      <c r="E783" s="22" t="s">
        <v>305</v>
      </c>
      <c r="F783" s="22" t="s">
        <v>306</v>
      </c>
      <c r="G783" s="22" t="s">
        <v>229</v>
      </c>
      <c r="H783" s="22" t="s">
        <v>237</v>
      </c>
      <c r="I783" s="22" t="s">
        <v>309</v>
      </c>
      <c r="J783" s="17">
        <f>IFERROR(INDEX(Cost_Components!$K$2:$K$29,MATCH(E783,Cost_Components!$A$2:$A$29,0)),"")</f>
        <v>0.5</v>
      </c>
      <c r="K783" s="17">
        <f t="shared" si="120"/>
        <v>0.34769230769230769</v>
      </c>
      <c r="L783" s="17">
        <f>IFERROR(INDEX(Cost_Components!$S$2:$S$29,MATCH(E783,Cost_Components!$A$2:$A$29,0)),"")</f>
        <v>0.31</v>
      </c>
      <c r="M783" s="28">
        <f>IFERROR(INDEX(Cost_Components!$L$2:$L$29,MATCH(E783,Cost_Components!$A$2:$A$29,0)),"")</f>
        <v>1</v>
      </c>
      <c r="N783" s="29">
        <f>IFERROR(INDEX(Cost_Components!$P$2:$P$29,MATCH(E783,Cost_Components!$A$2:$A$29,0)),"")</f>
        <v>282.51283610000002</v>
      </c>
      <c r="O783" s="23">
        <f t="shared" si="121"/>
        <v>22639.259486119001</v>
      </c>
      <c r="P783" s="23">
        <f t="shared" si="122"/>
        <v>22532.085701975</v>
      </c>
      <c r="Q783" s="23">
        <f t="shared" si="123"/>
        <v>1973337.0648230973</v>
      </c>
      <c r="R783" s="23">
        <f t="shared" si="124"/>
        <v>2223798.7653011871</v>
      </c>
      <c r="S783" s="23">
        <f t="shared" si="125"/>
        <v>250461.70047808974</v>
      </c>
      <c r="T783" s="16">
        <f>IFERROR(INDEX(Cost_Components!$R$2:$R$29,MATCH(E783,Cost_Components!$A$2:$A$29,0)),"")</f>
        <v>1</v>
      </c>
      <c r="U783" s="26">
        <f>IFERROR(INDEX(Cost_Components!$Q$2:$Q$29,MATCH(E783,Cost_Components!$A$2:$A$29,0)),"")</f>
        <v>2023</v>
      </c>
      <c r="V783" s="30">
        <f>1/(1+Calculation_Assumptions!$B$5)^(B783-Calculation_Assumptions!$B$2)</f>
        <v>0.970873786407767</v>
      </c>
      <c r="W783" s="23">
        <f t="shared" si="126"/>
        <v>1915861.2279835897</v>
      </c>
      <c r="X783" s="23">
        <f t="shared" si="127"/>
        <v>2159027.9274768806</v>
      </c>
      <c r="Y783" s="23">
        <f t="shared" si="128"/>
        <v>243166.699493291</v>
      </c>
      <c r="Z783" s="17">
        <f>IFERROR(INDEX(Cost_Components!$T$2:$T$29,MATCH(E783,Cost_Components!$A$2:$A$29,0)),"")</f>
        <v>0.8</v>
      </c>
      <c r="AA783" s="26">
        <f>IFERROR(INDEX(Cost_Components!$U$2:$U$29,MATCH(E783,Cost_Components!$A$2:$A$29,0)),"")</f>
        <v>2025</v>
      </c>
      <c r="AB783" s="26">
        <f>IFERROR(INDEX(Cost_Components!$V$2:$V$29,MATCH(E783,Cost_Components!$A$2:$A$29,0)),"")</f>
        <v>2050</v>
      </c>
      <c r="AC783" s="26">
        <f>IFERROR(INDEX(Cost_Components!$M$2:$M$29,MATCH(E783,Cost_Components!$A$2:$A$29,0)),"")</f>
        <v>30</v>
      </c>
      <c r="AD783" s="26">
        <f>IFERROR(INDEX(Cost_Components!$N$2:$N$29,MATCH(E783,Cost_Components!$A$2:$A$29,0)),"")</f>
        <v>95</v>
      </c>
      <c r="AE783" s="16" t="str">
        <f>IFERROR(INDEX(Cost_Components!$O$2:$O$29,MATCH(E783,Cost_Components!$A$2:$A$29,0)),"")</f>
        <v>Both</v>
      </c>
      <c r="AF783" s="11">
        <v>45278.518972238002</v>
      </c>
      <c r="AG783" s="11">
        <v>45064.17140395</v>
      </c>
      <c r="AH783" s="23">
        <f t="shared" si="129"/>
        <v>1</v>
      </c>
    </row>
    <row r="784" spans="1:34" hidden="1">
      <c r="A784" t="s">
        <v>115</v>
      </c>
      <c r="B784" s="20">
        <v>2027</v>
      </c>
      <c r="C784" t="s">
        <v>228</v>
      </c>
      <c r="D784" t="s">
        <v>232</v>
      </c>
      <c r="E784" s="22" t="s">
        <v>305</v>
      </c>
      <c r="F784" s="22" t="s">
        <v>306</v>
      </c>
      <c r="G784" s="22" t="s">
        <v>229</v>
      </c>
      <c r="H784" s="22" t="s">
        <v>237</v>
      </c>
      <c r="I784" s="22" t="s">
        <v>309</v>
      </c>
      <c r="J784" s="17">
        <f>IFERROR(INDEX(Cost_Components!$K$2:$K$29,MATCH(E784,Cost_Components!$A$2:$A$29,0)),"")</f>
        <v>0.5</v>
      </c>
      <c r="K784" s="17">
        <f t="shared" si="120"/>
        <v>0.36653846153846154</v>
      </c>
      <c r="L784" s="17">
        <f>IFERROR(INDEX(Cost_Components!$S$2:$S$29,MATCH(E784,Cost_Components!$A$2:$A$29,0)),"")</f>
        <v>0.31</v>
      </c>
      <c r="M784" s="28">
        <f>IFERROR(INDEX(Cost_Components!$L$2:$L$29,MATCH(E784,Cost_Components!$A$2:$A$29,0)),"")</f>
        <v>1</v>
      </c>
      <c r="N784" s="29">
        <f>IFERROR(INDEX(Cost_Components!$P$2:$P$29,MATCH(E784,Cost_Components!$A$2:$A$29,0)),"")</f>
        <v>282.51283610000002</v>
      </c>
      <c r="O784" s="23">
        <f t="shared" si="121"/>
        <v>22119.974961472501</v>
      </c>
      <c r="P784" s="23">
        <f t="shared" si="122"/>
        <v>21926.6999386309</v>
      </c>
      <c r="Q784" s="23">
        <f t="shared" si="123"/>
        <v>1920317.9976526566</v>
      </c>
      <c r="R784" s="23">
        <f t="shared" si="124"/>
        <v>2290563.6724491287</v>
      </c>
      <c r="S784" s="23">
        <f t="shared" si="125"/>
        <v>370245.67479647207</v>
      </c>
      <c r="T784" s="16">
        <f>IFERROR(INDEX(Cost_Components!$R$2:$R$29,MATCH(E784,Cost_Components!$A$2:$A$29,0)),"")</f>
        <v>1</v>
      </c>
      <c r="U784" s="26">
        <f>IFERROR(INDEX(Cost_Components!$Q$2:$Q$29,MATCH(E784,Cost_Components!$A$2:$A$29,0)),"")</f>
        <v>2023</v>
      </c>
      <c r="V784" s="30">
        <f>1/(1+Calculation_Assumptions!$B$5)^(B784-Calculation_Assumptions!$B$2)</f>
        <v>0.94259590913375435</v>
      </c>
      <c r="W784" s="23">
        <f t="shared" si="126"/>
        <v>1810083.8888233167</v>
      </c>
      <c r="X784" s="23">
        <f t="shared" si="127"/>
        <v>2159075.9472609377</v>
      </c>
      <c r="Y784" s="23">
        <f t="shared" si="128"/>
        <v>348992.05843762093</v>
      </c>
      <c r="Z784" s="17">
        <f>IFERROR(INDEX(Cost_Components!$T$2:$T$29,MATCH(E784,Cost_Components!$A$2:$A$29,0)),"")</f>
        <v>0.8</v>
      </c>
      <c r="AA784" s="26">
        <f>IFERROR(INDEX(Cost_Components!$U$2:$U$29,MATCH(E784,Cost_Components!$A$2:$A$29,0)),"")</f>
        <v>2025</v>
      </c>
      <c r="AB784" s="26">
        <f>IFERROR(INDEX(Cost_Components!$V$2:$V$29,MATCH(E784,Cost_Components!$A$2:$A$29,0)),"")</f>
        <v>2050</v>
      </c>
      <c r="AC784" s="26">
        <f>IFERROR(INDEX(Cost_Components!$M$2:$M$29,MATCH(E784,Cost_Components!$A$2:$A$29,0)),"")</f>
        <v>30</v>
      </c>
      <c r="AD784" s="26">
        <f>IFERROR(INDEX(Cost_Components!$N$2:$N$29,MATCH(E784,Cost_Components!$A$2:$A$29,0)),"")</f>
        <v>95</v>
      </c>
      <c r="AE784" s="16" t="str">
        <f>IFERROR(INDEX(Cost_Components!$O$2:$O$29,MATCH(E784,Cost_Components!$A$2:$A$29,0)),"")</f>
        <v>Both</v>
      </c>
      <c r="AF784" s="11">
        <v>44239.949922945001</v>
      </c>
      <c r="AG784" s="11">
        <v>43853.3998772618</v>
      </c>
      <c r="AH784" s="23">
        <f t="shared" si="129"/>
        <v>1</v>
      </c>
    </row>
    <row r="785" spans="1:34" hidden="1">
      <c r="A785" t="s">
        <v>115</v>
      </c>
      <c r="B785" s="20">
        <v>2028</v>
      </c>
      <c r="C785" t="s">
        <v>228</v>
      </c>
      <c r="D785" t="s">
        <v>232</v>
      </c>
      <c r="E785" s="22" t="s">
        <v>305</v>
      </c>
      <c r="F785" s="22" t="s">
        <v>306</v>
      </c>
      <c r="G785" s="22" t="s">
        <v>229</v>
      </c>
      <c r="H785" s="22" t="s">
        <v>237</v>
      </c>
      <c r="I785" s="22" t="s">
        <v>309</v>
      </c>
      <c r="J785" s="17">
        <f>IFERROR(INDEX(Cost_Components!$K$2:$K$29,MATCH(E785,Cost_Components!$A$2:$A$29,0)),"")</f>
        <v>0.5</v>
      </c>
      <c r="K785" s="17">
        <f t="shared" si="120"/>
        <v>0.38538461538461538</v>
      </c>
      <c r="L785" s="17">
        <f>IFERROR(INDEX(Cost_Components!$S$2:$S$29,MATCH(E785,Cost_Components!$A$2:$A$29,0)),"")</f>
        <v>0.31</v>
      </c>
      <c r="M785" s="28">
        <f>IFERROR(INDEX(Cost_Components!$L$2:$L$29,MATCH(E785,Cost_Components!$A$2:$A$29,0)),"")</f>
        <v>1</v>
      </c>
      <c r="N785" s="29">
        <f>IFERROR(INDEX(Cost_Components!$P$2:$P$29,MATCH(E785,Cost_Components!$A$2:$A$29,0)),"")</f>
        <v>282.51283610000002</v>
      </c>
      <c r="O785" s="23">
        <f t="shared" si="121"/>
        <v>21953.219518595051</v>
      </c>
      <c r="P785" s="23">
        <f t="shared" si="122"/>
        <v>21657.35205398835</v>
      </c>
      <c r="Q785" s="23">
        <f t="shared" si="123"/>
        <v>1896728.7848684071</v>
      </c>
      <c r="R785" s="23">
        <f t="shared" si="124"/>
        <v>2390180.9385921592</v>
      </c>
      <c r="S785" s="23">
        <f t="shared" si="125"/>
        <v>493452.15372375213</v>
      </c>
      <c r="T785" s="16">
        <f>IFERROR(INDEX(Cost_Components!$R$2:$R$29,MATCH(E785,Cost_Components!$A$2:$A$29,0)),"")</f>
        <v>1</v>
      </c>
      <c r="U785" s="26">
        <f>IFERROR(INDEX(Cost_Components!$Q$2:$Q$29,MATCH(E785,Cost_Components!$A$2:$A$29,0)),"")</f>
        <v>2023</v>
      </c>
      <c r="V785" s="30">
        <f>1/(1+Calculation_Assumptions!$B$5)^(B785-Calculation_Assumptions!$B$2)</f>
        <v>0.91514165935315961</v>
      </c>
      <c r="W785" s="23">
        <f t="shared" si="126"/>
        <v>1735775.5275273761</v>
      </c>
      <c r="X785" s="23">
        <f t="shared" si="127"/>
        <v>2187354.1502975211</v>
      </c>
      <c r="Y785" s="23">
        <f t="shared" si="128"/>
        <v>451578.6227701449</v>
      </c>
      <c r="Z785" s="17">
        <f>IFERROR(INDEX(Cost_Components!$T$2:$T$29,MATCH(E785,Cost_Components!$A$2:$A$29,0)),"")</f>
        <v>0.8</v>
      </c>
      <c r="AA785" s="26">
        <f>IFERROR(INDEX(Cost_Components!$U$2:$U$29,MATCH(E785,Cost_Components!$A$2:$A$29,0)),"")</f>
        <v>2025</v>
      </c>
      <c r="AB785" s="26">
        <f>IFERROR(INDEX(Cost_Components!$V$2:$V$29,MATCH(E785,Cost_Components!$A$2:$A$29,0)),"")</f>
        <v>2050</v>
      </c>
      <c r="AC785" s="26">
        <f>IFERROR(INDEX(Cost_Components!$M$2:$M$29,MATCH(E785,Cost_Components!$A$2:$A$29,0)),"")</f>
        <v>30</v>
      </c>
      <c r="AD785" s="26">
        <f>IFERROR(INDEX(Cost_Components!$N$2:$N$29,MATCH(E785,Cost_Components!$A$2:$A$29,0)),"")</f>
        <v>95</v>
      </c>
      <c r="AE785" s="16" t="str">
        <f>IFERROR(INDEX(Cost_Components!$O$2:$O$29,MATCH(E785,Cost_Components!$A$2:$A$29,0)),"")</f>
        <v>Both</v>
      </c>
      <c r="AF785" s="11">
        <v>43906.439037190103</v>
      </c>
      <c r="AG785" s="11">
        <v>43314.7041079767</v>
      </c>
      <c r="AH785" s="23">
        <f t="shared" si="129"/>
        <v>1</v>
      </c>
    </row>
    <row r="786" spans="1:34" hidden="1">
      <c r="A786" t="s">
        <v>115</v>
      </c>
      <c r="B786" s="20">
        <v>2029</v>
      </c>
      <c r="C786" t="s">
        <v>228</v>
      </c>
      <c r="D786" t="s">
        <v>232</v>
      </c>
      <c r="E786" s="22" t="s">
        <v>305</v>
      </c>
      <c r="F786" s="22" t="s">
        <v>306</v>
      </c>
      <c r="G786" s="22" t="s">
        <v>229</v>
      </c>
      <c r="H786" s="22" t="s">
        <v>237</v>
      </c>
      <c r="I786" s="22" t="s">
        <v>309</v>
      </c>
      <c r="J786" s="17">
        <f>IFERROR(INDEX(Cost_Components!$K$2:$K$29,MATCH(E786,Cost_Components!$A$2:$A$29,0)),"")</f>
        <v>0.5</v>
      </c>
      <c r="K786" s="17">
        <f t="shared" si="120"/>
        <v>0.40423076923076923</v>
      </c>
      <c r="L786" s="17">
        <f>IFERROR(INDEX(Cost_Components!$S$2:$S$29,MATCH(E786,Cost_Components!$A$2:$A$29,0)),"")</f>
        <v>0.31</v>
      </c>
      <c r="M786" s="28">
        <f>IFERROR(INDEX(Cost_Components!$L$2:$L$29,MATCH(E786,Cost_Components!$A$2:$A$29,0)),"")</f>
        <v>1</v>
      </c>
      <c r="N786" s="29">
        <f>IFERROR(INDEX(Cost_Components!$P$2:$P$29,MATCH(E786,Cost_Components!$A$2:$A$29,0)),"")</f>
        <v>282.51283610000002</v>
      </c>
      <c r="O786" s="23">
        <f t="shared" si="121"/>
        <v>22017.974718125599</v>
      </c>
      <c r="P786" s="23">
        <f t="shared" si="122"/>
        <v>21604.635076947248</v>
      </c>
      <c r="Q786" s="23">
        <f t="shared" si="123"/>
        <v>1892111.8858331118</v>
      </c>
      <c r="R786" s="23">
        <f t="shared" si="124"/>
        <v>2514461.1028532097</v>
      </c>
      <c r="S786" s="23">
        <f t="shared" si="125"/>
        <v>622349.21702009789</v>
      </c>
      <c r="T786" s="16">
        <f>IFERROR(INDEX(Cost_Components!$R$2:$R$29,MATCH(E786,Cost_Components!$A$2:$A$29,0)),"")</f>
        <v>1</v>
      </c>
      <c r="U786" s="26">
        <f>IFERROR(INDEX(Cost_Components!$Q$2:$Q$29,MATCH(E786,Cost_Components!$A$2:$A$29,0)),"")</f>
        <v>2023</v>
      </c>
      <c r="V786" s="30">
        <f>1/(1+Calculation_Assumptions!$B$5)^(B786-Calculation_Assumptions!$B$2)</f>
        <v>0.888487047915689</v>
      </c>
      <c r="W786" s="23">
        <f t="shared" si="126"/>
        <v>1681116.9037700486</v>
      </c>
      <c r="X786" s="23">
        <f t="shared" si="127"/>
        <v>2234066.1223728759</v>
      </c>
      <c r="Y786" s="23">
        <f t="shared" si="128"/>
        <v>552949.21860282728</v>
      </c>
      <c r="Z786" s="17">
        <f>IFERROR(INDEX(Cost_Components!$T$2:$T$29,MATCH(E786,Cost_Components!$A$2:$A$29,0)),"")</f>
        <v>0.8</v>
      </c>
      <c r="AA786" s="26">
        <f>IFERROR(INDEX(Cost_Components!$U$2:$U$29,MATCH(E786,Cost_Components!$A$2:$A$29,0)),"")</f>
        <v>2025</v>
      </c>
      <c r="AB786" s="26">
        <f>IFERROR(INDEX(Cost_Components!$V$2:$V$29,MATCH(E786,Cost_Components!$A$2:$A$29,0)),"")</f>
        <v>2050</v>
      </c>
      <c r="AC786" s="26">
        <f>IFERROR(INDEX(Cost_Components!$M$2:$M$29,MATCH(E786,Cost_Components!$A$2:$A$29,0)),"")</f>
        <v>30</v>
      </c>
      <c r="AD786" s="26">
        <f>IFERROR(INDEX(Cost_Components!$N$2:$N$29,MATCH(E786,Cost_Components!$A$2:$A$29,0)),"")</f>
        <v>95</v>
      </c>
      <c r="AE786" s="16" t="str">
        <f>IFERROR(INDEX(Cost_Components!$O$2:$O$29,MATCH(E786,Cost_Components!$A$2:$A$29,0)),"")</f>
        <v>Both</v>
      </c>
      <c r="AF786" s="11">
        <v>44035.949436251198</v>
      </c>
      <c r="AG786" s="11">
        <v>43209.270153894497</v>
      </c>
      <c r="AH786" s="23">
        <f t="shared" si="129"/>
        <v>1</v>
      </c>
    </row>
    <row r="787" spans="1:34" hidden="1">
      <c r="A787" t="s">
        <v>115</v>
      </c>
      <c r="B787" s="20">
        <v>2030</v>
      </c>
      <c r="C787" t="s">
        <v>228</v>
      </c>
      <c r="D787" t="s">
        <v>232</v>
      </c>
      <c r="E787" s="22" t="s">
        <v>305</v>
      </c>
      <c r="F787" s="22" t="s">
        <v>306</v>
      </c>
      <c r="G787" s="22" t="s">
        <v>229</v>
      </c>
      <c r="H787" s="22" t="s">
        <v>237</v>
      </c>
      <c r="I787" s="22" t="s">
        <v>309</v>
      </c>
      <c r="J787" s="17">
        <f>IFERROR(INDEX(Cost_Components!$K$2:$K$29,MATCH(E787,Cost_Components!$A$2:$A$29,0)),"")</f>
        <v>0.5</v>
      </c>
      <c r="K787" s="17">
        <f t="shared" si="120"/>
        <v>0.42307692307692307</v>
      </c>
      <c r="L787" s="17">
        <f>IFERROR(INDEX(Cost_Components!$S$2:$S$29,MATCH(E787,Cost_Components!$A$2:$A$29,0)),"")</f>
        <v>0.31</v>
      </c>
      <c r="M787" s="28">
        <f>IFERROR(INDEX(Cost_Components!$L$2:$L$29,MATCH(E787,Cost_Components!$A$2:$A$29,0)),"")</f>
        <v>1</v>
      </c>
      <c r="N787" s="29">
        <f>IFERROR(INDEX(Cost_Components!$P$2:$P$29,MATCH(E787,Cost_Components!$A$2:$A$29,0)),"")</f>
        <v>282.51283610000002</v>
      </c>
      <c r="O787" s="23">
        <f t="shared" si="121"/>
        <v>22235.766506067899</v>
      </c>
      <c r="P787" s="23">
        <f t="shared" si="122"/>
        <v>21691.127904659901</v>
      </c>
      <c r="Q787" s="23">
        <f t="shared" si="123"/>
        <v>1899686.8393915289</v>
      </c>
      <c r="R787" s="23">
        <f t="shared" si="124"/>
        <v>2657722.4632058819</v>
      </c>
      <c r="S787" s="23">
        <f t="shared" si="125"/>
        <v>758035.62381435302</v>
      </c>
      <c r="T787" s="16">
        <f>IFERROR(INDEX(Cost_Components!$R$2:$R$29,MATCH(E787,Cost_Components!$A$2:$A$29,0)),"")</f>
        <v>1</v>
      </c>
      <c r="U787" s="26">
        <f>IFERROR(INDEX(Cost_Components!$Q$2:$Q$29,MATCH(E787,Cost_Components!$A$2:$A$29,0)),"")</f>
        <v>2023</v>
      </c>
      <c r="V787" s="30">
        <f>1/(1+Calculation_Assumptions!$B$5)^(B787-Calculation_Assumptions!$B$2)</f>
        <v>0.86260878438416411</v>
      </c>
      <c r="W787" s="23">
        <f t="shared" si="126"/>
        <v>1638686.5552381214</v>
      </c>
      <c r="X787" s="23">
        <f t="shared" si="127"/>
        <v>2292574.7432165123</v>
      </c>
      <c r="Y787" s="23">
        <f t="shared" si="128"/>
        <v>653888.1879783906</v>
      </c>
      <c r="Z787" s="17">
        <f>IFERROR(INDEX(Cost_Components!$T$2:$T$29,MATCH(E787,Cost_Components!$A$2:$A$29,0)),"")</f>
        <v>0.8</v>
      </c>
      <c r="AA787" s="26">
        <f>IFERROR(INDEX(Cost_Components!$U$2:$U$29,MATCH(E787,Cost_Components!$A$2:$A$29,0)),"")</f>
        <v>2025</v>
      </c>
      <c r="AB787" s="26">
        <f>IFERROR(INDEX(Cost_Components!$V$2:$V$29,MATCH(E787,Cost_Components!$A$2:$A$29,0)),"")</f>
        <v>2050</v>
      </c>
      <c r="AC787" s="26">
        <f>IFERROR(INDEX(Cost_Components!$M$2:$M$29,MATCH(E787,Cost_Components!$A$2:$A$29,0)),"")</f>
        <v>30</v>
      </c>
      <c r="AD787" s="26">
        <f>IFERROR(INDEX(Cost_Components!$N$2:$N$29,MATCH(E787,Cost_Components!$A$2:$A$29,0)),"")</f>
        <v>95</v>
      </c>
      <c r="AE787" s="16" t="str">
        <f>IFERROR(INDEX(Cost_Components!$O$2:$O$29,MATCH(E787,Cost_Components!$A$2:$A$29,0)),"")</f>
        <v>Both</v>
      </c>
      <c r="AF787" s="11">
        <v>44471.533012135798</v>
      </c>
      <c r="AG787" s="11">
        <v>43382.255809319802</v>
      </c>
      <c r="AH787" s="23">
        <f t="shared" si="129"/>
        <v>1</v>
      </c>
    </row>
    <row r="788" spans="1:34" hidden="1">
      <c r="A788" t="s">
        <v>115</v>
      </c>
      <c r="B788" s="20">
        <v>2031</v>
      </c>
      <c r="C788" t="s">
        <v>228</v>
      </c>
      <c r="D788" t="s">
        <v>232</v>
      </c>
      <c r="E788" s="22" t="s">
        <v>305</v>
      </c>
      <c r="F788" s="22" t="s">
        <v>306</v>
      </c>
      <c r="G788" s="22" t="s">
        <v>229</v>
      </c>
      <c r="H788" s="22" t="s">
        <v>237</v>
      </c>
      <c r="I788" s="22" t="s">
        <v>309</v>
      </c>
      <c r="J788" s="17">
        <f>IFERROR(INDEX(Cost_Components!$K$2:$K$29,MATCH(E788,Cost_Components!$A$2:$A$29,0)),"")</f>
        <v>0.5</v>
      </c>
      <c r="K788" s="17">
        <f t="shared" si="120"/>
        <v>0.44192307692307692</v>
      </c>
      <c r="L788" s="17">
        <f>IFERROR(INDEX(Cost_Components!$S$2:$S$29,MATCH(E788,Cost_Components!$A$2:$A$29,0)),"")</f>
        <v>0.31</v>
      </c>
      <c r="M788" s="28">
        <f>IFERROR(INDEX(Cost_Components!$L$2:$L$29,MATCH(E788,Cost_Components!$A$2:$A$29,0)),"")</f>
        <v>1</v>
      </c>
      <c r="N788" s="29">
        <f>IFERROR(INDEX(Cost_Components!$P$2:$P$29,MATCH(E788,Cost_Components!$A$2:$A$29,0)),"")</f>
        <v>282.51283610000002</v>
      </c>
      <c r="O788" s="23">
        <f t="shared" si="121"/>
        <v>22562.943734114051</v>
      </c>
      <c r="P788" s="23">
        <f t="shared" si="122"/>
        <v>21873.679306201549</v>
      </c>
      <c r="Q788" s="23">
        <f t="shared" si="123"/>
        <v>1915674.5047884327</v>
      </c>
      <c r="R788" s="23">
        <f t="shared" si="124"/>
        <v>2816959.6490875343</v>
      </c>
      <c r="S788" s="23">
        <f t="shared" si="125"/>
        <v>901285.14429910155</v>
      </c>
      <c r="T788" s="16">
        <f>IFERROR(INDEX(Cost_Components!$R$2:$R$29,MATCH(E788,Cost_Components!$A$2:$A$29,0)),"")</f>
        <v>1</v>
      </c>
      <c r="U788" s="26">
        <f>IFERROR(INDEX(Cost_Components!$Q$2:$Q$29,MATCH(E788,Cost_Components!$A$2:$A$29,0)),"")</f>
        <v>2023</v>
      </c>
      <c r="V788" s="30">
        <f>1/(1+Calculation_Assumptions!$B$5)^(B788-Calculation_Assumptions!$B$2)</f>
        <v>0.83748425668365445</v>
      </c>
      <c r="W788" s="23">
        <f t="shared" si="126"/>
        <v>1604347.2386905684</v>
      </c>
      <c r="X788" s="23">
        <f t="shared" si="127"/>
        <v>2359159.3578239218</v>
      </c>
      <c r="Y788" s="23">
        <f t="shared" si="128"/>
        <v>754812.11913335335</v>
      </c>
      <c r="Z788" s="17">
        <f>IFERROR(INDEX(Cost_Components!$T$2:$T$29,MATCH(E788,Cost_Components!$A$2:$A$29,0)),"")</f>
        <v>0.8</v>
      </c>
      <c r="AA788" s="26">
        <f>IFERROR(INDEX(Cost_Components!$U$2:$U$29,MATCH(E788,Cost_Components!$A$2:$A$29,0)),"")</f>
        <v>2025</v>
      </c>
      <c r="AB788" s="26">
        <f>IFERROR(INDEX(Cost_Components!$V$2:$V$29,MATCH(E788,Cost_Components!$A$2:$A$29,0)),"")</f>
        <v>2050</v>
      </c>
      <c r="AC788" s="26">
        <f>IFERROR(INDEX(Cost_Components!$M$2:$M$29,MATCH(E788,Cost_Components!$A$2:$A$29,0)),"")</f>
        <v>30</v>
      </c>
      <c r="AD788" s="26">
        <f>IFERROR(INDEX(Cost_Components!$N$2:$N$29,MATCH(E788,Cost_Components!$A$2:$A$29,0)),"")</f>
        <v>95</v>
      </c>
      <c r="AE788" s="16" t="str">
        <f>IFERROR(INDEX(Cost_Components!$O$2:$O$29,MATCH(E788,Cost_Components!$A$2:$A$29,0)),"")</f>
        <v>Both</v>
      </c>
      <c r="AF788" s="11">
        <v>45125.887468228102</v>
      </c>
      <c r="AG788" s="11">
        <v>43747.358612403099</v>
      </c>
      <c r="AH788" s="23">
        <f t="shared" si="129"/>
        <v>1</v>
      </c>
    </row>
    <row r="789" spans="1:34" hidden="1">
      <c r="A789" t="s">
        <v>115</v>
      </c>
      <c r="B789" s="20">
        <v>2032</v>
      </c>
      <c r="C789" t="s">
        <v>228</v>
      </c>
      <c r="D789" t="s">
        <v>232</v>
      </c>
      <c r="E789" s="22" t="s">
        <v>305</v>
      </c>
      <c r="F789" s="22" t="s">
        <v>306</v>
      </c>
      <c r="G789" s="22" t="s">
        <v>229</v>
      </c>
      <c r="H789" s="22" t="s">
        <v>237</v>
      </c>
      <c r="I789" s="22" t="s">
        <v>309</v>
      </c>
      <c r="J789" s="17">
        <f>IFERROR(INDEX(Cost_Components!$K$2:$K$29,MATCH(E789,Cost_Components!$A$2:$A$29,0)),"")</f>
        <v>0.5</v>
      </c>
      <c r="K789" s="17">
        <f t="shared" si="120"/>
        <v>0.46076923076923082</v>
      </c>
      <c r="L789" s="17">
        <f>IFERROR(INDEX(Cost_Components!$S$2:$S$29,MATCH(E789,Cost_Components!$A$2:$A$29,0)),"")</f>
        <v>0.31</v>
      </c>
      <c r="M789" s="28">
        <f>IFERROR(INDEX(Cost_Components!$L$2:$L$29,MATCH(E789,Cost_Components!$A$2:$A$29,0)),"")</f>
        <v>1</v>
      </c>
      <c r="N789" s="29">
        <f>IFERROR(INDEX(Cost_Components!$P$2:$P$29,MATCH(E789,Cost_Components!$A$2:$A$29,0)),"")</f>
        <v>282.51283610000002</v>
      </c>
      <c r="O789" s="23">
        <f t="shared" si="121"/>
        <v>22979.935044189599</v>
      </c>
      <c r="P789" s="23">
        <f t="shared" si="122"/>
        <v>22132.939152938801</v>
      </c>
      <c r="Q789" s="23">
        <f t="shared" si="123"/>
        <v>1938380.2175108965</v>
      </c>
      <c r="R789" s="23">
        <f t="shared" si="124"/>
        <v>2991372.1900107251</v>
      </c>
      <c r="S789" s="23">
        <f t="shared" si="125"/>
        <v>1052991.9724998286</v>
      </c>
      <c r="T789" s="16">
        <f>IFERROR(INDEX(Cost_Components!$R$2:$R$29,MATCH(E789,Cost_Components!$A$2:$A$29,0)),"")</f>
        <v>1</v>
      </c>
      <c r="U789" s="26">
        <f>IFERROR(INDEX(Cost_Components!$Q$2:$Q$29,MATCH(E789,Cost_Components!$A$2:$A$29,0)),"")</f>
        <v>2023</v>
      </c>
      <c r="V789" s="30">
        <f>1/(1+Calculation_Assumptions!$B$5)^(B789-Calculation_Assumptions!$B$2)</f>
        <v>0.81309151134335378</v>
      </c>
      <c r="W789" s="23">
        <f t="shared" si="126"/>
        <v>1576080.5006139937</v>
      </c>
      <c r="X789" s="23">
        <f t="shared" si="127"/>
        <v>2432259.3349662987</v>
      </c>
      <c r="Y789" s="23">
        <f t="shared" si="128"/>
        <v>856178.83435230481</v>
      </c>
      <c r="Z789" s="17">
        <f>IFERROR(INDEX(Cost_Components!$T$2:$T$29,MATCH(E789,Cost_Components!$A$2:$A$29,0)),"")</f>
        <v>0.8</v>
      </c>
      <c r="AA789" s="26">
        <f>IFERROR(INDEX(Cost_Components!$U$2:$U$29,MATCH(E789,Cost_Components!$A$2:$A$29,0)),"")</f>
        <v>2025</v>
      </c>
      <c r="AB789" s="26">
        <f>IFERROR(INDEX(Cost_Components!$V$2:$V$29,MATCH(E789,Cost_Components!$A$2:$A$29,0)),"")</f>
        <v>2050</v>
      </c>
      <c r="AC789" s="26">
        <f>IFERROR(INDEX(Cost_Components!$M$2:$M$29,MATCH(E789,Cost_Components!$A$2:$A$29,0)),"")</f>
        <v>30</v>
      </c>
      <c r="AD789" s="26">
        <f>IFERROR(INDEX(Cost_Components!$N$2:$N$29,MATCH(E789,Cost_Components!$A$2:$A$29,0)),"")</f>
        <v>95</v>
      </c>
      <c r="AE789" s="16" t="str">
        <f>IFERROR(INDEX(Cost_Components!$O$2:$O$29,MATCH(E789,Cost_Components!$A$2:$A$29,0)),"")</f>
        <v>Both</v>
      </c>
      <c r="AF789" s="11">
        <v>45959.870088379197</v>
      </c>
      <c r="AG789" s="11">
        <v>44265.878305877603</v>
      </c>
      <c r="AH789" s="23">
        <f t="shared" si="129"/>
        <v>1</v>
      </c>
    </row>
    <row r="790" spans="1:34" hidden="1">
      <c r="A790" t="s">
        <v>115</v>
      </c>
      <c r="B790" s="20">
        <v>2033</v>
      </c>
      <c r="C790" t="s">
        <v>228</v>
      </c>
      <c r="D790" t="s">
        <v>232</v>
      </c>
      <c r="E790" s="22" t="s">
        <v>305</v>
      </c>
      <c r="F790" s="22" t="s">
        <v>306</v>
      </c>
      <c r="G790" s="22" t="s">
        <v>229</v>
      </c>
      <c r="H790" s="22" t="s">
        <v>237</v>
      </c>
      <c r="I790" s="22" t="s">
        <v>309</v>
      </c>
      <c r="J790" s="17">
        <f>IFERROR(INDEX(Cost_Components!$K$2:$K$29,MATCH(E790,Cost_Components!$A$2:$A$29,0)),"")</f>
        <v>0.5</v>
      </c>
      <c r="K790" s="17">
        <f t="shared" si="120"/>
        <v>0.47961538461538467</v>
      </c>
      <c r="L790" s="17">
        <f>IFERROR(INDEX(Cost_Components!$S$2:$S$29,MATCH(E790,Cost_Components!$A$2:$A$29,0)),"")</f>
        <v>0.31</v>
      </c>
      <c r="M790" s="28">
        <f>IFERROR(INDEX(Cost_Components!$L$2:$L$29,MATCH(E790,Cost_Components!$A$2:$A$29,0)),"")</f>
        <v>1</v>
      </c>
      <c r="N790" s="29">
        <f>IFERROR(INDEX(Cost_Components!$P$2:$P$29,MATCH(E790,Cost_Components!$A$2:$A$29,0)),"")</f>
        <v>282.51283610000002</v>
      </c>
      <c r="O790" s="23">
        <f t="shared" si="121"/>
        <v>23478.44846432715</v>
      </c>
      <c r="P790" s="23">
        <f t="shared" si="122"/>
        <v>22460.960890850351</v>
      </c>
      <c r="Q790" s="23">
        <f t="shared" si="123"/>
        <v>1967108.0264696479</v>
      </c>
      <c r="R790" s="23">
        <f t="shared" si="124"/>
        <v>3181271.1305451104</v>
      </c>
      <c r="S790" s="23">
        <f t="shared" si="125"/>
        <v>1214163.1040754626</v>
      </c>
      <c r="T790" s="16">
        <f>IFERROR(INDEX(Cost_Components!$R$2:$R$29,MATCH(E790,Cost_Components!$A$2:$A$29,0)),"")</f>
        <v>1</v>
      </c>
      <c r="U790" s="26">
        <f>IFERROR(INDEX(Cost_Components!$Q$2:$Q$29,MATCH(E790,Cost_Components!$A$2:$A$29,0)),"")</f>
        <v>2023</v>
      </c>
      <c r="V790" s="30">
        <f>1/(1+Calculation_Assumptions!$B$5)^(B790-Calculation_Assumptions!$B$2)</f>
        <v>0.78940923431393573</v>
      </c>
      <c r="W790" s="23">
        <f t="shared" si="126"/>
        <v>1552853.2409882019</v>
      </c>
      <c r="X790" s="23">
        <f t="shared" si="127"/>
        <v>2511324.8073086445</v>
      </c>
      <c r="Y790" s="23">
        <f t="shared" si="128"/>
        <v>958471.56632044236</v>
      </c>
      <c r="Z790" s="17">
        <f>IFERROR(INDEX(Cost_Components!$T$2:$T$29,MATCH(E790,Cost_Components!$A$2:$A$29,0)),"")</f>
        <v>0.8</v>
      </c>
      <c r="AA790" s="26">
        <f>IFERROR(INDEX(Cost_Components!$U$2:$U$29,MATCH(E790,Cost_Components!$A$2:$A$29,0)),"")</f>
        <v>2025</v>
      </c>
      <c r="AB790" s="26">
        <f>IFERROR(INDEX(Cost_Components!$V$2:$V$29,MATCH(E790,Cost_Components!$A$2:$A$29,0)),"")</f>
        <v>2050</v>
      </c>
      <c r="AC790" s="26">
        <f>IFERROR(INDEX(Cost_Components!$M$2:$M$29,MATCH(E790,Cost_Components!$A$2:$A$29,0)),"")</f>
        <v>30</v>
      </c>
      <c r="AD790" s="26">
        <f>IFERROR(INDEX(Cost_Components!$N$2:$N$29,MATCH(E790,Cost_Components!$A$2:$A$29,0)),"")</f>
        <v>95</v>
      </c>
      <c r="AE790" s="16" t="str">
        <f>IFERROR(INDEX(Cost_Components!$O$2:$O$29,MATCH(E790,Cost_Components!$A$2:$A$29,0)),"")</f>
        <v>Both</v>
      </c>
      <c r="AF790" s="11">
        <v>46956.8969286543</v>
      </c>
      <c r="AG790" s="11">
        <v>44921.921781700701</v>
      </c>
      <c r="AH790" s="23">
        <f t="shared" si="129"/>
        <v>1</v>
      </c>
    </row>
    <row r="791" spans="1:34" hidden="1">
      <c r="A791" t="s">
        <v>115</v>
      </c>
      <c r="B791" s="20">
        <v>2034</v>
      </c>
      <c r="C791" t="s">
        <v>228</v>
      </c>
      <c r="D791" t="s">
        <v>232</v>
      </c>
      <c r="E791" s="22" t="s">
        <v>305</v>
      </c>
      <c r="F791" s="22" t="s">
        <v>306</v>
      </c>
      <c r="G791" s="22" t="s">
        <v>229</v>
      </c>
      <c r="H791" s="22" t="s">
        <v>237</v>
      </c>
      <c r="I791" s="22" t="s">
        <v>309</v>
      </c>
      <c r="J791" s="17">
        <f>IFERROR(INDEX(Cost_Components!$K$2:$K$29,MATCH(E791,Cost_Components!$A$2:$A$29,0)),"")</f>
        <v>0.5</v>
      </c>
      <c r="K791" s="17">
        <f t="shared" si="120"/>
        <v>0.49846153846153851</v>
      </c>
      <c r="L791" s="17">
        <f>IFERROR(INDEX(Cost_Components!$S$2:$S$29,MATCH(E791,Cost_Components!$A$2:$A$29,0)),"")</f>
        <v>0.31</v>
      </c>
      <c r="M791" s="28">
        <f>IFERROR(INDEX(Cost_Components!$L$2:$L$29,MATCH(E791,Cost_Components!$A$2:$A$29,0)),"")</f>
        <v>1</v>
      </c>
      <c r="N791" s="29">
        <f>IFERROR(INDEX(Cost_Components!$P$2:$P$29,MATCH(E791,Cost_Components!$A$2:$A$29,0)),"")</f>
        <v>282.51283610000002</v>
      </c>
      <c r="O791" s="23">
        <f t="shared" si="121"/>
        <v>24055.220291034449</v>
      </c>
      <c r="P791" s="23">
        <f t="shared" si="122"/>
        <v>22854.333324833351</v>
      </c>
      <c r="Q791" s="23">
        <f t="shared" si="123"/>
        <v>2001559.1826797579</v>
      </c>
      <c r="R791" s="23">
        <f t="shared" si="124"/>
        <v>3387499.0098576201</v>
      </c>
      <c r="S791" s="23">
        <f t="shared" si="125"/>
        <v>1385939.8271778622</v>
      </c>
      <c r="T791" s="16">
        <f>IFERROR(INDEX(Cost_Components!$R$2:$R$29,MATCH(E791,Cost_Components!$A$2:$A$29,0)),"")</f>
        <v>1</v>
      </c>
      <c r="U791" s="26">
        <f>IFERROR(INDEX(Cost_Components!$Q$2:$Q$29,MATCH(E791,Cost_Components!$A$2:$A$29,0)),"")</f>
        <v>2023</v>
      </c>
      <c r="V791" s="30">
        <f>1/(1+Calculation_Assumptions!$B$5)^(B791-Calculation_Assumptions!$B$2)</f>
        <v>0.76641673234362695</v>
      </c>
      <c r="W791" s="23">
        <f t="shared" si="126"/>
        <v>1534028.4483818007</v>
      </c>
      <c r="X791" s="23">
        <f t="shared" si="127"/>
        <v>2596235.9219523491</v>
      </c>
      <c r="Y791" s="23">
        <f t="shared" si="128"/>
        <v>1062207.4735705482</v>
      </c>
      <c r="Z791" s="17">
        <f>IFERROR(INDEX(Cost_Components!$T$2:$T$29,MATCH(E791,Cost_Components!$A$2:$A$29,0)),"")</f>
        <v>0.8</v>
      </c>
      <c r="AA791" s="26">
        <f>IFERROR(INDEX(Cost_Components!$U$2:$U$29,MATCH(E791,Cost_Components!$A$2:$A$29,0)),"")</f>
        <v>2025</v>
      </c>
      <c r="AB791" s="26">
        <f>IFERROR(INDEX(Cost_Components!$V$2:$V$29,MATCH(E791,Cost_Components!$A$2:$A$29,0)),"")</f>
        <v>2050</v>
      </c>
      <c r="AC791" s="26">
        <f>IFERROR(INDEX(Cost_Components!$M$2:$M$29,MATCH(E791,Cost_Components!$A$2:$A$29,0)),"")</f>
        <v>30</v>
      </c>
      <c r="AD791" s="26">
        <f>IFERROR(INDEX(Cost_Components!$N$2:$N$29,MATCH(E791,Cost_Components!$A$2:$A$29,0)),"")</f>
        <v>95</v>
      </c>
      <c r="AE791" s="16" t="str">
        <f>IFERROR(INDEX(Cost_Components!$O$2:$O$29,MATCH(E791,Cost_Components!$A$2:$A$29,0)),"")</f>
        <v>Both</v>
      </c>
      <c r="AF791" s="11">
        <v>48110.440582068899</v>
      </c>
      <c r="AG791" s="11">
        <v>45708.666649666702</v>
      </c>
      <c r="AH791" s="23">
        <f t="shared" si="129"/>
        <v>1</v>
      </c>
    </row>
    <row r="792" spans="1:34" hidden="1">
      <c r="A792" t="s">
        <v>115</v>
      </c>
      <c r="B792" s="20">
        <v>2035</v>
      </c>
      <c r="C792" t="s">
        <v>228</v>
      </c>
      <c r="D792" t="s">
        <v>232</v>
      </c>
      <c r="E792" s="22" t="s">
        <v>305</v>
      </c>
      <c r="F792" s="22" t="s">
        <v>306</v>
      </c>
      <c r="G792" s="22" t="s">
        <v>229</v>
      </c>
      <c r="H792" s="22" t="s">
        <v>237</v>
      </c>
      <c r="I792" s="22" t="s">
        <v>309</v>
      </c>
      <c r="J792" s="17">
        <f>IFERROR(INDEX(Cost_Components!$K$2:$K$29,MATCH(E792,Cost_Components!$A$2:$A$29,0)),"")</f>
        <v>0.5</v>
      </c>
      <c r="K792" s="17">
        <f t="shared" si="120"/>
        <v>0.51730769230769236</v>
      </c>
      <c r="L792" s="17">
        <f>IFERROR(INDEX(Cost_Components!$S$2:$S$29,MATCH(E792,Cost_Components!$A$2:$A$29,0)),"")</f>
        <v>0.31</v>
      </c>
      <c r="M792" s="28">
        <f>IFERROR(INDEX(Cost_Components!$L$2:$L$29,MATCH(E792,Cost_Components!$A$2:$A$29,0)),"")</f>
        <v>1</v>
      </c>
      <c r="N792" s="29">
        <f>IFERROR(INDEX(Cost_Components!$P$2:$P$29,MATCH(E792,Cost_Components!$A$2:$A$29,0)),"")</f>
        <v>282.51283610000002</v>
      </c>
      <c r="O792" s="23">
        <f t="shared" si="121"/>
        <v>24714.4368375874</v>
      </c>
      <c r="P792" s="23">
        <f t="shared" si="122"/>
        <v>23317.063008199999</v>
      </c>
      <c r="Q792" s="23">
        <f t="shared" si="123"/>
        <v>2042084.5759903837</v>
      </c>
      <c r="R792" s="23">
        <f t="shared" si="124"/>
        <v>3611917.6502475091</v>
      </c>
      <c r="S792" s="23">
        <f t="shared" si="125"/>
        <v>1569833.0742571254</v>
      </c>
      <c r="T792" s="16">
        <f>IFERROR(INDEX(Cost_Components!$R$2:$R$29,MATCH(E792,Cost_Components!$A$2:$A$29,0)),"")</f>
        <v>1</v>
      </c>
      <c r="U792" s="26">
        <f>IFERROR(INDEX(Cost_Components!$Q$2:$Q$29,MATCH(E792,Cost_Components!$A$2:$A$29,0)),"")</f>
        <v>2023</v>
      </c>
      <c r="V792" s="30">
        <f>1/(1+Calculation_Assumptions!$B$5)^(B792-Calculation_Assumptions!$B$2)</f>
        <v>0.74409391489672516</v>
      </c>
      <c r="W792" s="23">
        <f t="shared" si="126"/>
        <v>1519502.7066989036</v>
      </c>
      <c r="X792" s="23">
        <f t="shared" si="127"/>
        <v>2687605.9446572494</v>
      </c>
      <c r="Y792" s="23">
        <f t="shared" si="128"/>
        <v>1168103.2379583458</v>
      </c>
      <c r="Z792" s="17">
        <f>IFERROR(INDEX(Cost_Components!$T$2:$T$29,MATCH(E792,Cost_Components!$A$2:$A$29,0)),"")</f>
        <v>0.8</v>
      </c>
      <c r="AA792" s="26">
        <f>IFERROR(INDEX(Cost_Components!$U$2:$U$29,MATCH(E792,Cost_Components!$A$2:$A$29,0)),"")</f>
        <v>2025</v>
      </c>
      <c r="AB792" s="26">
        <f>IFERROR(INDEX(Cost_Components!$V$2:$V$29,MATCH(E792,Cost_Components!$A$2:$A$29,0)),"")</f>
        <v>2050</v>
      </c>
      <c r="AC792" s="26">
        <f>IFERROR(INDEX(Cost_Components!$M$2:$M$29,MATCH(E792,Cost_Components!$A$2:$A$29,0)),"")</f>
        <v>30</v>
      </c>
      <c r="AD792" s="26">
        <f>IFERROR(INDEX(Cost_Components!$N$2:$N$29,MATCH(E792,Cost_Components!$A$2:$A$29,0)),"")</f>
        <v>95</v>
      </c>
      <c r="AE792" s="16" t="str">
        <f>IFERROR(INDEX(Cost_Components!$O$2:$O$29,MATCH(E792,Cost_Components!$A$2:$A$29,0)),"")</f>
        <v>Both</v>
      </c>
      <c r="AF792" s="11">
        <v>49428.8736751748</v>
      </c>
      <c r="AG792" s="11">
        <v>46634.126016399998</v>
      </c>
      <c r="AH792" s="23">
        <f t="shared" si="129"/>
        <v>1</v>
      </c>
    </row>
    <row r="793" spans="1:34" hidden="1">
      <c r="A793" t="s">
        <v>115</v>
      </c>
      <c r="B793" s="20">
        <v>2036</v>
      </c>
      <c r="C793" t="s">
        <v>228</v>
      </c>
      <c r="D793" t="s">
        <v>232</v>
      </c>
      <c r="E793" s="22" t="s">
        <v>305</v>
      </c>
      <c r="F793" s="22" t="s">
        <v>306</v>
      </c>
      <c r="G793" s="22" t="s">
        <v>229</v>
      </c>
      <c r="H793" s="22" t="s">
        <v>237</v>
      </c>
      <c r="I793" s="22" t="s">
        <v>309</v>
      </c>
      <c r="J793" s="17">
        <f>IFERROR(INDEX(Cost_Components!$K$2:$K$29,MATCH(E793,Cost_Components!$A$2:$A$29,0)),"")</f>
        <v>0.5</v>
      </c>
      <c r="K793" s="17">
        <f t="shared" si="120"/>
        <v>0.5361538461538462</v>
      </c>
      <c r="L793" s="17">
        <f>IFERROR(INDEX(Cost_Components!$S$2:$S$29,MATCH(E793,Cost_Components!$A$2:$A$29,0)),"")</f>
        <v>0.31</v>
      </c>
      <c r="M793" s="28">
        <f>IFERROR(INDEX(Cost_Components!$L$2:$L$29,MATCH(E793,Cost_Components!$A$2:$A$29,0)),"")</f>
        <v>1</v>
      </c>
      <c r="N793" s="29">
        <f>IFERROR(INDEX(Cost_Components!$P$2:$P$29,MATCH(E793,Cost_Components!$A$2:$A$29,0)),"")</f>
        <v>282.51283610000002</v>
      </c>
      <c r="O793" s="23">
        <f t="shared" si="121"/>
        <v>25458.375290423701</v>
      </c>
      <c r="P793" s="23">
        <f t="shared" si="122"/>
        <v>23850.955991422052</v>
      </c>
      <c r="Q793" s="23">
        <f t="shared" si="123"/>
        <v>2088842.3784582089</v>
      </c>
      <c r="R793" s="23">
        <f t="shared" si="124"/>
        <v>3856188.8543381891</v>
      </c>
      <c r="S793" s="23">
        <f t="shared" si="125"/>
        <v>1767346.4758799803</v>
      </c>
      <c r="T793" s="16">
        <f>IFERROR(INDEX(Cost_Components!$R$2:$R$29,MATCH(E793,Cost_Components!$A$2:$A$29,0)),"")</f>
        <v>1</v>
      </c>
      <c r="U793" s="26">
        <f>IFERROR(INDEX(Cost_Components!$Q$2:$Q$29,MATCH(E793,Cost_Components!$A$2:$A$29,0)),"")</f>
        <v>2023</v>
      </c>
      <c r="V793" s="30">
        <f>1/(1+Calculation_Assumptions!$B$5)^(B793-Calculation_Assumptions!$B$2)</f>
        <v>0.72242127659876232</v>
      </c>
      <c r="W793" s="23">
        <f t="shared" si="126"/>
        <v>1509024.1776593742</v>
      </c>
      <c r="X793" s="23">
        <f t="shared" si="127"/>
        <v>2785792.8749569133</v>
      </c>
      <c r="Y793" s="23">
        <f t="shared" si="128"/>
        <v>1276768.6972975391</v>
      </c>
      <c r="Z793" s="17">
        <f>IFERROR(INDEX(Cost_Components!$T$2:$T$29,MATCH(E793,Cost_Components!$A$2:$A$29,0)),"")</f>
        <v>0.8</v>
      </c>
      <c r="AA793" s="26">
        <f>IFERROR(INDEX(Cost_Components!$U$2:$U$29,MATCH(E793,Cost_Components!$A$2:$A$29,0)),"")</f>
        <v>2025</v>
      </c>
      <c r="AB793" s="26">
        <f>IFERROR(INDEX(Cost_Components!$V$2:$V$29,MATCH(E793,Cost_Components!$A$2:$A$29,0)),"")</f>
        <v>2050</v>
      </c>
      <c r="AC793" s="26">
        <f>IFERROR(INDEX(Cost_Components!$M$2:$M$29,MATCH(E793,Cost_Components!$A$2:$A$29,0)),"")</f>
        <v>30</v>
      </c>
      <c r="AD793" s="26">
        <f>IFERROR(INDEX(Cost_Components!$N$2:$N$29,MATCH(E793,Cost_Components!$A$2:$A$29,0)),"")</f>
        <v>95</v>
      </c>
      <c r="AE793" s="16" t="str">
        <f>IFERROR(INDEX(Cost_Components!$O$2:$O$29,MATCH(E793,Cost_Components!$A$2:$A$29,0)),"")</f>
        <v>Both</v>
      </c>
      <c r="AF793" s="11">
        <v>50916.750580847402</v>
      </c>
      <c r="AG793" s="11">
        <v>47701.911982844103</v>
      </c>
      <c r="AH793" s="23">
        <f t="shared" si="129"/>
        <v>1</v>
      </c>
    </row>
    <row r="794" spans="1:34" hidden="1">
      <c r="A794" t="s">
        <v>115</v>
      </c>
      <c r="B794" s="20">
        <v>2037</v>
      </c>
      <c r="C794" t="s">
        <v>228</v>
      </c>
      <c r="D794" t="s">
        <v>232</v>
      </c>
      <c r="E794" s="22" t="s">
        <v>305</v>
      </c>
      <c r="F794" s="22" t="s">
        <v>306</v>
      </c>
      <c r="G794" s="22" t="s">
        <v>229</v>
      </c>
      <c r="H794" s="22" t="s">
        <v>237</v>
      </c>
      <c r="I794" s="22" t="s">
        <v>309</v>
      </c>
      <c r="J794" s="17">
        <f>IFERROR(INDEX(Cost_Components!$K$2:$K$29,MATCH(E794,Cost_Components!$A$2:$A$29,0)),"")</f>
        <v>0.5</v>
      </c>
      <c r="K794" s="17">
        <f t="shared" si="120"/>
        <v>0.55500000000000005</v>
      </c>
      <c r="L794" s="17">
        <f>IFERROR(INDEX(Cost_Components!$S$2:$S$29,MATCH(E794,Cost_Components!$A$2:$A$29,0)),"")</f>
        <v>0.31</v>
      </c>
      <c r="M794" s="28">
        <f>IFERROR(INDEX(Cost_Components!$L$2:$L$29,MATCH(E794,Cost_Components!$A$2:$A$29,0)),"")</f>
        <v>1</v>
      </c>
      <c r="N794" s="29">
        <f>IFERROR(INDEX(Cost_Components!$P$2:$P$29,MATCH(E794,Cost_Components!$A$2:$A$29,0)),"")</f>
        <v>282.51283610000002</v>
      </c>
      <c r="O794" s="23">
        <f t="shared" si="121"/>
        <v>26277.288924530651</v>
      </c>
      <c r="P794" s="23">
        <f t="shared" si="122"/>
        <v>24445.792744488299</v>
      </c>
      <c r="Q794" s="23">
        <f t="shared" si="123"/>
        <v>2140937.57407704</v>
      </c>
      <c r="R794" s="23">
        <f t="shared" si="124"/>
        <v>4120137.6375939921</v>
      </c>
      <c r="S794" s="23">
        <f t="shared" si="125"/>
        <v>1979200.0635169521</v>
      </c>
      <c r="T794" s="16">
        <f>IFERROR(INDEX(Cost_Components!$R$2:$R$29,MATCH(E794,Cost_Components!$A$2:$A$29,0)),"")</f>
        <v>1</v>
      </c>
      <c r="U794" s="26">
        <f>IFERROR(INDEX(Cost_Components!$Q$2:$Q$29,MATCH(E794,Cost_Components!$A$2:$A$29,0)),"")</f>
        <v>2023</v>
      </c>
      <c r="V794" s="30">
        <f>1/(1+Calculation_Assumptions!$B$5)^(B794-Calculation_Assumptions!$B$2)</f>
        <v>0.70137988019297326</v>
      </c>
      <c r="W794" s="23">
        <f t="shared" si="126"/>
        <v>1501610.5392067891</v>
      </c>
      <c r="X794" s="23">
        <f t="shared" si="127"/>
        <v>2889781.6426342339</v>
      </c>
      <c r="Y794" s="23">
        <f t="shared" si="128"/>
        <v>1388171.1034274448</v>
      </c>
      <c r="Z794" s="17">
        <f>IFERROR(INDEX(Cost_Components!$T$2:$T$29,MATCH(E794,Cost_Components!$A$2:$A$29,0)),"")</f>
        <v>0.8</v>
      </c>
      <c r="AA794" s="26">
        <f>IFERROR(INDEX(Cost_Components!$U$2:$U$29,MATCH(E794,Cost_Components!$A$2:$A$29,0)),"")</f>
        <v>2025</v>
      </c>
      <c r="AB794" s="26">
        <f>IFERROR(INDEX(Cost_Components!$V$2:$V$29,MATCH(E794,Cost_Components!$A$2:$A$29,0)),"")</f>
        <v>2050</v>
      </c>
      <c r="AC794" s="26">
        <f>IFERROR(INDEX(Cost_Components!$M$2:$M$29,MATCH(E794,Cost_Components!$A$2:$A$29,0)),"")</f>
        <v>30</v>
      </c>
      <c r="AD794" s="26">
        <f>IFERROR(INDEX(Cost_Components!$N$2:$N$29,MATCH(E794,Cost_Components!$A$2:$A$29,0)),"")</f>
        <v>95</v>
      </c>
      <c r="AE794" s="16" t="str">
        <f>IFERROR(INDEX(Cost_Components!$O$2:$O$29,MATCH(E794,Cost_Components!$A$2:$A$29,0)),"")</f>
        <v>Both</v>
      </c>
      <c r="AF794" s="11">
        <v>52554.577849061301</v>
      </c>
      <c r="AG794" s="11">
        <v>48891.585488976598</v>
      </c>
      <c r="AH794" s="23">
        <f t="shared" si="129"/>
        <v>1</v>
      </c>
    </row>
    <row r="795" spans="1:34" hidden="1">
      <c r="A795" t="s">
        <v>115</v>
      </c>
      <c r="B795" s="20">
        <v>2038</v>
      </c>
      <c r="C795" t="s">
        <v>228</v>
      </c>
      <c r="D795" t="s">
        <v>232</v>
      </c>
      <c r="E795" s="22" t="s">
        <v>305</v>
      </c>
      <c r="F795" s="22" t="s">
        <v>306</v>
      </c>
      <c r="G795" s="22" t="s">
        <v>229</v>
      </c>
      <c r="H795" s="22" t="s">
        <v>237</v>
      </c>
      <c r="I795" s="22" t="s">
        <v>309</v>
      </c>
      <c r="J795" s="17">
        <f>IFERROR(INDEX(Cost_Components!$K$2:$K$29,MATCH(E795,Cost_Components!$A$2:$A$29,0)),"")</f>
        <v>0.5</v>
      </c>
      <c r="K795" s="17">
        <f t="shared" si="120"/>
        <v>0.57384615384615389</v>
      </c>
      <c r="L795" s="17">
        <f>IFERROR(INDEX(Cost_Components!$S$2:$S$29,MATCH(E795,Cost_Components!$A$2:$A$29,0)),"")</f>
        <v>0.31</v>
      </c>
      <c r="M795" s="28">
        <f>IFERROR(INDEX(Cost_Components!$L$2:$L$29,MATCH(E795,Cost_Components!$A$2:$A$29,0)),"")</f>
        <v>1</v>
      </c>
      <c r="N795" s="29">
        <f>IFERROR(INDEX(Cost_Components!$P$2:$P$29,MATCH(E795,Cost_Components!$A$2:$A$29,0)),"")</f>
        <v>282.51283610000002</v>
      </c>
      <c r="O795" s="23">
        <f t="shared" si="121"/>
        <v>27164.315418460748</v>
      </c>
      <c r="P795" s="23">
        <f t="shared" si="122"/>
        <v>25094.217585548649</v>
      </c>
      <c r="Q795" s="23">
        <f t="shared" si="123"/>
        <v>2197725.9597391915</v>
      </c>
      <c r="R795" s="23">
        <f t="shared" si="124"/>
        <v>4403849.0546383783</v>
      </c>
      <c r="S795" s="23">
        <f t="shared" si="125"/>
        <v>2206123.0948991869</v>
      </c>
      <c r="T795" s="16">
        <f>IFERROR(INDEX(Cost_Components!$R$2:$R$29,MATCH(E795,Cost_Components!$A$2:$A$29,0)),"")</f>
        <v>1</v>
      </c>
      <c r="U795" s="26">
        <f>IFERROR(INDEX(Cost_Components!$Q$2:$Q$29,MATCH(E795,Cost_Components!$A$2:$A$29,0)),"")</f>
        <v>2023</v>
      </c>
      <c r="V795" s="30">
        <f>1/(1+Calculation_Assumptions!$B$5)^(B795-Calculation_Assumptions!$B$2)</f>
        <v>0.68095133999317792</v>
      </c>
      <c r="W795" s="23">
        <f t="shared" si="126"/>
        <v>1496544.4372221953</v>
      </c>
      <c r="X795" s="23">
        <f t="shared" si="127"/>
        <v>2998806.9148836937</v>
      </c>
      <c r="Y795" s="23">
        <f t="shared" si="128"/>
        <v>1502262.4776614981</v>
      </c>
      <c r="Z795" s="17">
        <f>IFERROR(INDEX(Cost_Components!$T$2:$T$29,MATCH(E795,Cost_Components!$A$2:$A$29,0)),"")</f>
        <v>0.8</v>
      </c>
      <c r="AA795" s="26">
        <f>IFERROR(INDEX(Cost_Components!$U$2:$U$29,MATCH(E795,Cost_Components!$A$2:$A$29,0)),"")</f>
        <v>2025</v>
      </c>
      <c r="AB795" s="26">
        <f>IFERROR(INDEX(Cost_Components!$V$2:$V$29,MATCH(E795,Cost_Components!$A$2:$A$29,0)),"")</f>
        <v>2050</v>
      </c>
      <c r="AC795" s="26">
        <f>IFERROR(INDEX(Cost_Components!$M$2:$M$29,MATCH(E795,Cost_Components!$A$2:$A$29,0)),"")</f>
        <v>30</v>
      </c>
      <c r="AD795" s="26">
        <f>IFERROR(INDEX(Cost_Components!$N$2:$N$29,MATCH(E795,Cost_Components!$A$2:$A$29,0)),"")</f>
        <v>95</v>
      </c>
      <c r="AE795" s="16" t="str">
        <f>IFERROR(INDEX(Cost_Components!$O$2:$O$29,MATCH(E795,Cost_Components!$A$2:$A$29,0)),"")</f>
        <v>Both</v>
      </c>
      <c r="AF795" s="11">
        <v>54328.630836921497</v>
      </c>
      <c r="AG795" s="11">
        <v>50188.435171097299</v>
      </c>
      <c r="AH795" s="23">
        <f t="shared" si="129"/>
        <v>1</v>
      </c>
    </row>
    <row r="796" spans="1:34" hidden="1">
      <c r="A796" t="s">
        <v>115</v>
      </c>
      <c r="B796" s="20">
        <v>2039</v>
      </c>
      <c r="C796" t="s">
        <v>228</v>
      </c>
      <c r="D796" t="s">
        <v>232</v>
      </c>
      <c r="E796" s="22" t="s">
        <v>305</v>
      </c>
      <c r="F796" s="22" t="s">
        <v>306</v>
      </c>
      <c r="G796" s="22" t="s">
        <v>229</v>
      </c>
      <c r="H796" s="22" t="s">
        <v>237</v>
      </c>
      <c r="I796" s="22" t="s">
        <v>309</v>
      </c>
      <c r="J796" s="17">
        <f>IFERROR(INDEX(Cost_Components!$K$2:$K$29,MATCH(E796,Cost_Components!$A$2:$A$29,0)),"")</f>
        <v>0.5</v>
      </c>
      <c r="K796" s="17">
        <f t="shared" si="120"/>
        <v>0.59269230769230763</v>
      </c>
      <c r="L796" s="17">
        <f>IFERROR(INDEX(Cost_Components!$S$2:$S$29,MATCH(E796,Cost_Components!$A$2:$A$29,0)),"")</f>
        <v>0.31</v>
      </c>
      <c r="M796" s="28">
        <f>IFERROR(INDEX(Cost_Components!$L$2:$L$29,MATCH(E796,Cost_Components!$A$2:$A$29,0)),"")</f>
        <v>1</v>
      </c>
      <c r="N796" s="29">
        <f>IFERROR(INDEX(Cost_Components!$P$2:$P$29,MATCH(E796,Cost_Components!$A$2:$A$29,0)),"")</f>
        <v>282.51283610000002</v>
      </c>
      <c r="O796" s="23">
        <f t="shared" si="121"/>
        <v>28110.45236711295</v>
      </c>
      <c r="P796" s="23">
        <f t="shared" si="122"/>
        <v>25786.627840790101</v>
      </c>
      <c r="Q796" s="23">
        <f t="shared" si="123"/>
        <v>2258366.5430746176</v>
      </c>
      <c r="R796" s="23">
        <f t="shared" si="124"/>
        <v>4706903.669978586</v>
      </c>
      <c r="S796" s="23">
        <f t="shared" si="125"/>
        <v>2448537.1269039684</v>
      </c>
      <c r="T796" s="16">
        <f>IFERROR(INDEX(Cost_Components!$R$2:$R$29,MATCH(E796,Cost_Components!$A$2:$A$29,0)),"")</f>
        <v>1</v>
      </c>
      <c r="U796" s="26">
        <f>IFERROR(INDEX(Cost_Components!$Q$2:$Q$29,MATCH(E796,Cost_Components!$A$2:$A$29,0)),"")</f>
        <v>2023</v>
      </c>
      <c r="V796" s="30">
        <f>1/(1+Calculation_Assumptions!$B$5)^(B796-Calculation_Assumptions!$B$2)</f>
        <v>0.66111780581861923</v>
      </c>
      <c r="W796" s="23">
        <f t="shared" si="126"/>
        <v>1493046.3336916715</v>
      </c>
      <c r="X796" s="23">
        <f t="shared" si="127"/>
        <v>3111817.8264958491</v>
      </c>
      <c r="Y796" s="23">
        <f t="shared" si="128"/>
        <v>1618771.4928041776</v>
      </c>
      <c r="Z796" s="17">
        <f>IFERROR(INDEX(Cost_Components!$T$2:$T$29,MATCH(E796,Cost_Components!$A$2:$A$29,0)),"")</f>
        <v>0.8</v>
      </c>
      <c r="AA796" s="26">
        <f>IFERROR(INDEX(Cost_Components!$U$2:$U$29,MATCH(E796,Cost_Components!$A$2:$A$29,0)),"")</f>
        <v>2025</v>
      </c>
      <c r="AB796" s="26">
        <f>IFERROR(INDEX(Cost_Components!$V$2:$V$29,MATCH(E796,Cost_Components!$A$2:$A$29,0)),"")</f>
        <v>2050</v>
      </c>
      <c r="AC796" s="26">
        <f>IFERROR(INDEX(Cost_Components!$M$2:$M$29,MATCH(E796,Cost_Components!$A$2:$A$29,0)),"")</f>
        <v>30</v>
      </c>
      <c r="AD796" s="26">
        <f>IFERROR(INDEX(Cost_Components!$N$2:$N$29,MATCH(E796,Cost_Components!$A$2:$A$29,0)),"")</f>
        <v>95</v>
      </c>
      <c r="AE796" s="16" t="str">
        <f>IFERROR(INDEX(Cost_Components!$O$2:$O$29,MATCH(E796,Cost_Components!$A$2:$A$29,0)),"")</f>
        <v>Both</v>
      </c>
      <c r="AF796" s="11">
        <v>56220.9047342259</v>
      </c>
      <c r="AG796" s="11">
        <v>51573.255681580202</v>
      </c>
      <c r="AH796" s="23">
        <f t="shared" si="129"/>
        <v>1</v>
      </c>
    </row>
    <row r="797" spans="1:34" hidden="1">
      <c r="A797" t="s">
        <v>115</v>
      </c>
      <c r="B797" s="20">
        <v>2040</v>
      </c>
      <c r="C797" t="s">
        <v>228</v>
      </c>
      <c r="D797" t="s">
        <v>232</v>
      </c>
      <c r="E797" s="22" t="s">
        <v>305</v>
      </c>
      <c r="F797" s="22" t="s">
        <v>306</v>
      </c>
      <c r="G797" s="22" t="s">
        <v>229</v>
      </c>
      <c r="H797" s="22" t="s">
        <v>237</v>
      </c>
      <c r="I797" s="22" t="s">
        <v>309</v>
      </c>
      <c r="J797" s="17">
        <f>IFERROR(INDEX(Cost_Components!$K$2:$K$29,MATCH(E797,Cost_Components!$A$2:$A$29,0)),"")</f>
        <v>0.5</v>
      </c>
      <c r="K797" s="17">
        <f t="shared" si="120"/>
        <v>0.61153846153846159</v>
      </c>
      <c r="L797" s="17">
        <f>IFERROR(INDEX(Cost_Components!$S$2:$S$29,MATCH(E797,Cost_Components!$A$2:$A$29,0)),"")</f>
        <v>0.31</v>
      </c>
      <c r="M797" s="28">
        <f>IFERROR(INDEX(Cost_Components!$L$2:$L$29,MATCH(E797,Cost_Components!$A$2:$A$29,0)),"")</f>
        <v>1</v>
      </c>
      <c r="N797" s="29">
        <f>IFERROR(INDEX(Cost_Components!$P$2:$P$29,MATCH(E797,Cost_Components!$A$2:$A$29,0)),"")</f>
        <v>282.51283610000002</v>
      </c>
      <c r="O797" s="23">
        <f t="shared" si="121"/>
        <v>29117.203887499749</v>
      </c>
      <c r="P797" s="23">
        <f t="shared" si="122"/>
        <v>26524.19824526025</v>
      </c>
      <c r="Q797" s="23">
        <f t="shared" si="123"/>
        <v>2322962.2061796063</v>
      </c>
      <c r="R797" s="23">
        <f t="shared" si="124"/>
        <v>5030505.5079998476</v>
      </c>
      <c r="S797" s="23">
        <f t="shared" si="125"/>
        <v>2707543.3018202414</v>
      </c>
      <c r="T797" s="16">
        <f>IFERROR(INDEX(Cost_Components!$R$2:$R$29,MATCH(E797,Cost_Components!$A$2:$A$29,0)),"")</f>
        <v>1</v>
      </c>
      <c r="U797" s="26">
        <f>IFERROR(INDEX(Cost_Components!$Q$2:$Q$29,MATCH(E797,Cost_Components!$A$2:$A$29,0)),"")</f>
        <v>2023</v>
      </c>
      <c r="V797" s="30">
        <f>1/(1+Calculation_Assumptions!$B$5)^(B797-Calculation_Assumptions!$B$2)</f>
        <v>0.64186194739671765</v>
      </c>
      <c r="W797" s="23">
        <f t="shared" si="126"/>
        <v>1491021.0453874175</v>
      </c>
      <c r="X797" s="23">
        <f t="shared" si="127"/>
        <v>3228890.0617546965</v>
      </c>
      <c r="Y797" s="23">
        <f t="shared" si="128"/>
        <v>1737869.016367279</v>
      </c>
      <c r="Z797" s="17">
        <f>IFERROR(INDEX(Cost_Components!$T$2:$T$29,MATCH(E797,Cost_Components!$A$2:$A$29,0)),"")</f>
        <v>0.8</v>
      </c>
      <c r="AA797" s="26">
        <f>IFERROR(INDEX(Cost_Components!$U$2:$U$29,MATCH(E797,Cost_Components!$A$2:$A$29,0)),"")</f>
        <v>2025</v>
      </c>
      <c r="AB797" s="26">
        <f>IFERROR(INDEX(Cost_Components!$V$2:$V$29,MATCH(E797,Cost_Components!$A$2:$A$29,0)),"")</f>
        <v>2050</v>
      </c>
      <c r="AC797" s="26">
        <f>IFERROR(INDEX(Cost_Components!$M$2:$M$29,MATCH(E797,Cost_Components!$A$2:$A$29,0)),"")</f>
        <v>30</v>
      </c>
      <c r="AD797" s="26">
        <f>IFERROR(INDEX(Cost_Components!$N$2:$N$29,MATCH(E797,Cost_Components!$A$2:$A$29,0)),"")</f>
        <v>95</v>
      </c>
      <c r="AE797" s="16" t="str">
        <f>IFERROR(INDEX(Cost_Components!$O$2:$O$29,MATCH(E797,Cost_Components!$A$2:$A$29,0)),"")</f>
        <v>Both</v>
      </c>
      <c r="AF797" s="11">
        <v>58234.407774999498</v>
      </c>
      <c r="AG797" s="11">
        <v>53048.396490520499</v>
      </c>
      <c r="AH797" s="23">
        <f t="shared" si="129"/>
        <v>1</v>
      </c>
    </row>
    <row r="798" spans="1:34" hidden="1">
      <c r="A798" t="s">
        <v>115</v>
      </c>
      <c r="B798" s="20">
        <v>2041</v>
      </c>
      <c r="C798" t="s">
        <v>228</v>
      </c>
      <c r="D798" t="s">
        <v>232</v>
      </c>
      <c r="E798" s="22" t="s">
        <v>305</v>
      </c>
      <c r="F798" s="22" t="s">
        <v>306</v>
      </c>
      <c r="G798" s="22" t="s">
        <v>229</v>
      </c>
      <c r="H798" s="22" t="s">
        <v>237</v>
      </c>
      <c r="I798" s="22" t="s">
        <v>309</v>
      </c>
      <c r="J798" s="17">
        <f>IFERROR(INDEX(Cost_Components!$K$2:$K$29,MATCH(E798,Cost_Components!$A$2:$A$29,0)),"")</f>
        <v>0.5</v>
      </c>
      <c r="K798" s="17">
        <f t="shared" si="120"/>
        <v>0.63038461538461543</v>
      </c>
      <c r="L798" s="17">
        <f>IFERROR(INDEX(Cost_Components!$S$2:$S$29,MATCH(E798,Cost_Components!$A$2:$A$29,0)),"")</f>
        <v>0.31</v>
      </c>
      <c r="M798" s="28">
        <f>IFERROR(INDEX(Cost_Components!$L$2:$L$29,MATCH(E798,Cost_Components!$A$2:$A$29,0)),"")</f>
        <v>1</v>
      </c>
      <c r="N798" s="29">
        <f>IFERROR(INDEX(Cost_Components!$P$2:$P$29,MATCH(E798,Cost_Components!$A$2:$A$29,0)),"")</f>
        <v>282.51283610000002</v>
      </c>
      <c r="O798" s="23">
        <f t="shared" si="121"/>
        <v>30193.474307843851</v>
      </c>
      <c r="P798" s="23">
        <f t="shared" si="122"/>
        <v>27315.287866666298</v>
      </c>
      <c r="Q798" s="23">
        <f t="shared" si="123"/>
        <v>2392245.0276709427</v>
      </c>
      <c r="R798" s="23">
        <f t="shared" si="124"/>
        <v>5377208.5429818304</v>
      </c>
      <c r="S798" s="23">
        <f t="shared" si="125"/>
        <v>2984963.5153108877</v>
      </c>
      <c r="T798" s="16">
        <f>IFERROR(INDEX(Cost_Components!$R$2:$R$29,MATCH(E798,Cost_Components!$A$2:$A$29,0)),"")</f>
        <v>1</v>
      </c>
      <c r="U798" s="26">
        <f>IFERROR(INDEX(Cost_Components!$Q$2:$Q$29,MATCH(E798,Cost_Components!$A$2:$A$29,0)),"")</f>
        <v>2023</v>
      </c>
      <c r="V798" s="30">
        <f>1/(1+Calculation_Assumptions!$B$5)^(B798-Calculation_Assumptions!$B$2)</f>
        <v>0.62316693922011435</v>
      </c>
      <c r="W798" s="23">
        <f t="shared" si="126"/>
        <v>1490768.011758239</v>
      </c>
      <c r="X798" s="23">
        <f t="shared" si="127"/>
        <v>3350898.5892782379</v>
      </c>
      <c r="Y798" s="23">
        <f t="shared" si="128"/>
        <v>1860130.5775199989</v>
      </c>
      <c r="Z798" s="17">
        <f>IFERROR(INDEX(Cost_Components!$T$2:$T$29,MATCH(E798,Cost_Components!$A$2:$A$29,0)),"")</f>
        <v>0.8</v>
      </c>
      <c r="AA798" s="26">
        <f>IFERROR(INDEX(Cost_Components!$U$2:$U$29,MATCH(E798,Cost_Components!$A$2:$A$29,0)),"")</f>
        <v>2025</v>
      </c>
      <c r="AB798" s="26">
        <f>IFERROR(INDEX(Cost_Components!$V$2:$V$29,MATCH(E798,Cost_Components!$A$2:$A$29,0)),"")</f>
        <v>2050</v>
      </c>
      <c r="AC798" s="26">
        <f>IFERROR(INDEX(Cost_Components!$M$2:$M$29,MATCH(E798,Cost_Components!$A$2:$A$29,0)),"")</f>
        <v>30</v>
      </c>
      <c r="AD798" s="26">
        <f>IFERROR(INDEX(Cost_Components!$N$2:$N$29,MATCH(E798,Cost_Components!$A$2:$A$29,0)),"")</f>
        <v>95</v>
      </c>
      <c r="AE798" s="16" t="str">
        <f>IFERROR(INDEX(Cost_Components!$O$2:$O$29,MATCH(E798,Cost_Components!$A$2:$A$29,0)),"")</f>
        <v>Both</v>
      </c>
      <c r="AF798" s="11">
        <v>60386.948615687703</v>
      </c>
      <c r="AG798" s="11">
        <v>54630.575733332596</v>
      </c>
      <c r="AH798" s="23">
        <f t="shared" si="129"/>
        <v>1</v>
      </c>
    </row>
    <row r="799" spans="1:34" hidden="1">
      <c r="A799" t="s">
        <v>115</v>
      </c>
      <c r="B799" s="20">
        <v>2042</v>
      </c>
      <c r="C799" t="s">
        <v>228</v>
      </c>
      <c r="D799" t="s">
        <v>232</v>
      </c>
      <c r="E799" s="22" t="s">
        <v>305</v>
      </c>
      <c r="F799" s="22" t="s">
        <v>306</v>
      </c>
      <c r="G799" s="22" t="s">
        <v>229</v>
      </c>
      <c r="H799" s="22" t="s">
        <v>237</v>
      </c>
      <c r="I799" s="22" t="s">
        <v>309</v>
      </c>
      <c r="J799" s="17">
        <f>IFERROR(INDEX(Cost_Components!$K$2:$K$29,MATCH(E799,Cost_Components!$A$2:$A$29,0)),"")</f>
        <v>0.5</v>
      </c>
      <c r="K799" s="17">
        <f t="shared" si="120"/>
        <v>0.64923076923076928</v>
      </c>
      <c r="L799" s="17">
        <f>IFERROR(INDEX(Cost_Components!$S$2:$S$29,MATCH(E799,Cost_Components!$A$2:$A$29,0)),"")</f>
        <v>0.31</v>
      </c>
      <c r="M799" s="28">
        <f>IFERROR(INDEX(Cost_Components!$L$2:$L$29,MATCH(E799,Cost_Components!$A$2:$A$29,0)),"")</f>
        <v>1</v>
      </c>
      <c r="N799" s="29">
        <f>IFERROR(INDEX(Cost_Components!$P$2:$P$29,MATCH(E799,Cost_Components!$A$2:$A$29,0)),"")</f>
        <v>282.51283610000002</v>
      </c>
      <c r="O799" s="23">
        <f t="shared" si="121"/>
        <v>31332.933777412902</v>
      </c>
      <c r="P799" s="23">
        <f t="shared" si="122"/>
        <v>28153.096530869701</v>
      </c>
      <c r="Q799" s="23">
        <f t="shared" si="123"/>
        <v>2465619.4552392522</v>
      </c>
      <c r="R799" s="23">
        <f t="shared" si="124"/>
        <v>5746962.1932023866</v>
      </c>
      <c r="S799" s="23">
        <f t="shared" si="125"/>
        <v>3281342.7379631344</v>
      </c>
      <c r="T799" s="16">
        <f>IFERROR(INDEX(Cost_Components!$R$2:$R$29,MATCH(E799,Cost_Components!$A$2:$A$29,0)),"")</f>
        <v>1</v>
      </c>
      <c r="U799" s="26">
        <f>IFERROR(INDEX(Cost_Components!$Q$2:$Q$29,MATCH(E799,Cost_Components!$A$2:$A$29,0)),"")</f>
        <v>2023</v>
      </c>
      <c r="V799" s="30">
        <f>1/(1+Calculation_Assumptions!$B$5)^(B799-Calculation_Assumptions!$B$2)</f>
        <v>0.60501644584477121</v>
      </c>
      <c r="W799" s="23">
        <f t="shared" si="126"/>
        <v>1491740.3196145734</v>
      </c>
      <c r="X799" s="23">
        <f t="shared" si="127"/>
        <v>3477006.6405355795</v>
      </c>
      <c r="Y799" s="23">
        <f t="shared" si="128"/>
        <v>1985266.3209210059</v>
      </c>
      <c r="Z799" s="17">
        <f>IFERROR(INDEX(Cost_Components!$T$2:$T$29,MATCH(E799,Cost_Components!$A$2:$A$29,0)),"")</f>
        <v>0.8</v>
      </c>
      <c r="AA799" s="26">
        <f>IFERROR(INDEX(Cost_Components!$U$2:$U$29,MATCH(E799,Cost_Components!$A$2:$A$29,0)),"")</f>
        <v>2025</v>
      </c>
      <c r="AB799" s="26">
        <f>IFERROR(INDEX(Cost_Components!$V$2:$V$29,MATCH(E799,Cost_Components!$A$2:$A$29,0)),"")</f>
        <v>2050</v>
      </c>
      <c r="AC799" s="26">
        <f>IFERROR(INDEX(Cost_Components!$M$2:$M$29,MATCH(E799,Cost_Components!$A$2:$A$29,0)),"")</f>
        <v>30</v>
      </c>
      <c r="AD799" s="26">
        <f>IFERROR(INDEX(Cost_Components!$N$2:$N$29,MATCH(E799,Cost_Components!$A$2:$A$29,0)),"")</f>
        <v>95</v>
      </c>
      <c r="AE799" s="16" t="str">
        <f>IFERROR(INDEX(Cost_Components!$O$2:$O$29,MATCH(E799,Cost_Components!$A$2:$A$29,0)),"")</f>
        <v>Both</v>
      </c>
      <c r="AF799" s="11">
        <v>62665.867554825803</v>
      </c>
      <c r="AG799" s="11">
        <v>56306.193061739403</v>
      </c>
      <c r="AH799" s="23">
        <f t="shared" si="129"/>
        <v>1</v>
      </c>
    </row>
    <row r="800" spans="1:34" hidden="1">
      <c r="A800" t="s">
        <v>115</v>
      </c>
      <c r="B800" s="20">
        <v>2043</v>
      </c>
      <c r="C800" t="s">
        <v>228</v>
      </c>
      <c r="D800" t="s">
        <v>232</v>
      </c>
      <c r="E800" s="22" t="s">
        <v>305</v>
      </c>
      <c r="F800" s="22" t="s">
        <v>306</v>
      </c>
      <c r="G800" s="22" t="s">
        <v>229</v>
      </c>
      <c r="H800" s="22" t="s">
        <v>237</v>
      </c>
      <c r="I800" s="22" t="s">
        <v>309</v>
      </c>
      <c r="J800" s="17">
        <f>IFERROR(INDEX(Cost_Components!$K$2:$K$29,MATCH(E800,Cost_Components!$A$2:$A$29,0)),"")</f>
        <v>0.5</v>
      </c>
      <c r="K800" s="17">
        <f t="shared" si="120"/>
        <v>0.66807692307692301</v>
      </c>
      <c r="L800" s="17">
        <f>IFERROR(INDEX(Cost_Components!$S$2:$S$29,MATCH(E800,Cost_Components!$A$2:$A$29,0)),"")</f>
        <v>0.31</v>
      </c>
      <c r="M800" s="28">
        <f>IFERROR(INDEX(Cost_Components!$L$2:$L$29,MATCH(E800,Cost_Components!$A$2:$A$29,0)),"")</f>
        <v>1</v>
      </c>
      <c r="N800" s="29">
        <f>IFERROR(INDEX(Cost_Components!$P$2:$P$29,MATCH(E800,Cost_Components!$A$2:$A$29,0)),"")</f>
        <v>282.51283610000002</v>
      </c>
      <c r="O800" s="23">
        <f t="shared" si="121"/>
        <v>32521.1645830491</v>
      </c>
      <c r="P800" s="23">
        <f t="shared" si="122"/>
        <v>29022.74842086565</v>
      </c>
      <c r="Q800" s="23">
        <f t="shared" si="123"/>
        <v>2541782.680016621</v>
      </c>
      <c r="R800" s="23">
        <f t="shared" si="124"/>
        <v>6138054.5637080437</v>
      </c>
      <c r="S800" s="23">
        <f t="shared" si="125"/>
        <v>3596271.8836914226</v>
      </c>
      <c r="T800" s="16">
        <f>IFERROR(INDEX(Cost_Components!$R$2:$R$29,MATCH(E800,Cost_Components!$A$2:$A$29,0)),"")</f>
        <v>1</v>
      </c>
      <c r="U800" s="26">
        <f>IFERROR(INDEX(Cost_Components!$Q$2:$Q$29,MATCH(E800,Cost_Components!$A$2:$A$29,0)),"")</f>
        <v>2023</v>
      </c>
      <c r="V800" s="30">
        <f>1/(1+Calculation_Assumptions!$B$5)^(B800-Calculation_Assumptions!$B$2)</f>
        <v>0.5873946076162827</v>
      </c>
      <c r="W800" s="23">
        <f t="shared" si="126"/>
        <v>1493029.4399742265</v>
      </c>
      <c r="X800" s="23">
        <f t="shared" si="127"/>
        <v>3605460.1519766198</v>
      </c>
      <c r="Y800" s="23">
        <f t="shared" si="128"/>
        <v>2112430.7120023929</v>
      </c>
      <c r="Z800" s="17">
        <f>IFERROR(INDEX(Cost_Components!$T$2:$T$29,MATCH(E800,Cost_Components!$A$2:$A$29,0)),"")</f>
        <v>0.8</v>
      </c>
      <c r="AA800" s="26">
        <f>IFERROR(INDEX(Cost_Components!$U$2:$U$29,MATCH(E800,Cost_Components!$A$2:$A$29,0)),"")</f>
        <v>2025</v>
      </c>
      <c r="AB800" s="26">
        <f>IFERROR(INDEX(Cost_Components!$V$2:$V$29,MATCH(E800,Cost_Components!$A$2:$A$29,0)),"")</f>
        <v>2050</v>
      </c>
      <c r="AC800" s="26">
        <f>IFERROR(INDEX(Cost_Components!$M$2:$M$29,MATCH(E800,Cost_Components!$A$2:$A$29,0)),"")</f>
        <v>30</v>
      </c>
      <c r="AD800" s="26">
        <f>IFERROR(INDEX(Cost_Components!$N$2:$N$29,MATCH(E800,Cost_Components!$A$2:$A$29,0)),"")</f>
        <v>95</v>
      </c>
      <c r="AE800" s="16" t="str">
        <f>IFERROR(INDEX(Cost_Components!$O$2:$O$29,MATCH(E800,Cost_Components!$A$2:$A$29,0)),"")</f>
        <v>Both</v>
      </c>
      <c r="AF800" s="11">
        <v>65042.329166098199</v>
      </c>
      <c r="AG800" s="11">
        <v>58045.496841731299</v>
      </c>
      <c r="AH800" s="23">
        <f t="shared" si="129"/>
        <v>1</v>
      </c>
    </row>
    <row r="801" spans="1:34" hidden="1">
      <c r="A801" t="s">
        <v>115</v>
      </c>
      <c r="B801" s="20">
        <v>2044</v>
      </c>
      <c r="C801" t="s">
        <v>228</v>
      </c>
      <c r="D801" t="s">
        <v>232</v>
      </c>
      <c r="E801" s="22" t="s">
        <v>305</v>
      </c>
      <c r="F801" s="22" t="s">
        <v>306</v>
      </c>
      <c r="G801" s="22" t="s">
        <v>229</v>
      </c>
      <c r="H801" s="22" t="s">
        <v>237</v>
      </c>
      <c r="I801" s="22" t="s">
        <v>309</v>
      </c>
      <c r="J801" s="17">
        <f>IFERROR(INDEX(Cost_Components!$K$2:$K$29,MATCH(E801,Cost_Components!$A$2:$A$29,0)),"")</f>
        <v>0.5</v>
      </c>
      <c r="K801" s="17">
        <f t="shared" si="120"/>
        <v>0.68692307692307697</v>
      </c>
      <c r="L801" s="17">
        <f>IFERROR(INDEX(Cost_Components!$S$2:$S$29,MATCH(E801,Cost_Components!$A$2:$A$29,0)),"")</f>
        <v>0.31</v>
      </c>
      <c r="M801" s="28">
        <f>IFERROR(INDEX(Cost_Components!$L$2:$L$29,MATCH(E801,Cost_Components!$A$2:$A$29,0)),"")</f>
        <v>1</v>
      </c>
      <c r="N801" s="29">
        <f>IFERROR(INDEX(Cost_Components!$P$2:$P$29,MATCH(E801,Cost_Components!$A$2:$A$29,0)),"")</f>
        <v>282.51283610000002</v>
      </c>
      <c r="O801" s="23">
        <f t="shared" si="121"/>
        <v>33751.016722898246</v>
      </c>
      <c r="P801" s="23">
        <f t="shared" si="122"/>
        <v>29916.696135562201</v>
      </c>
      <c r="Q801" s="23">
        <f t="shared" si="123"/>
        <v>2620073.7083198722</v>
      </c>
      <c r="R801" s="23">
        <f t="shared" si="124"/>
        <v>6549877.1091465773</v>
      </c>
      <c r="S801" s="23">
        <f t="shared" si="125"/>
        <v>3929803.4008267052</v>
      </c>
      <c r="T801" s="16">
        <f>IFERROR(INDEX(Cost_Components!$R$2:$R$29,MATCH(E801,Cost_Components!$A$2:$A$29,0)),"")</f>
        <v>1</v>
      </c>
      <c r="U801" s="26">
        <f>IFERROR(INDEX(Cost_Components!$Q$2:$Q$29,MATCH(E801,Cost_Components!$A$2:$A$29,0)),"")</f>
        <v>2023</v>
      </c>
      <c r="V801" s="30">
        <f>1/(1+Calculation_Assumptions!$B$5)^(B801-Calculation_Assumptions!$B$2)</f>
        <v>0.57028602681192497</v>
      </c>
      <c r="W801" s="23">
        <f t="shared" si="126"/>
        <v>1494191.4250721263</v>
      </c>
      <c r="X801" s="23">
        <f t="shared" si="127"/>
        <v>3735303.3926815786</v>
      </c>
      <c r="Y801" s="23">
        <f t="shared" si="128"/>
        <v>2241111.9676094525</v>
      </c>
      <c r="Z801" s="17">
        <f>IFERROR(INDEX(Cost_Components!$T$2:$T$29,MATCH(E801,Cost_Components!$A$2:$A$29,0)),"")</f>
        <v>0.8</v>
      </c>
      <c r="AA801" s="26">
        <f>IFERROR(INDEX(Cost_Components!$U$2:$U$29,MATCH(E801,Cost_Components!$A$2:$A$29,0)),"")</f>
        <v>2025</v>
      </c>
      <c r="AB801" s="26">
        <f>IFERROR(INDEX(Cost_Components!$V$2:$V$29,MATCH(E801,Cost_Components!$A$2:$A$29,0)),"")</f>
        <v>2050</v>
      </c>
      <c r="AC801" s="26">
        <f>IFERROR(INDEX(Cost_Components!$M$2:$M$29,MATCH(E801,Cost_Components!$A$2:$A$29,0)),"")</f>
        <v>30</v>
      </c>
      <c r="AD801" s="26">
        <f>IFERROR(INDEX(Cost_Components!$N$2:$N$29,MATCH(E801,Cost_Components!$A$2:$A$29,0)),"")</f>
        <v>95</v>
      </c>
      <c r="AE801" s="16" t="str">
        <f>IFERROR(INDEX(Cost_Components!$O$2:$O$29,MATCH(E801,Cost_Components!$A$2:$A$29,0)),"")</f>
        <v>Both</v>
      </c>
      <c r="AF801" s="11">
        <v>67502.033445796493</v>
      </c>
      <c r="AG801" s="11">
        <v>59833.392271124401</v>
      </c>
      <c r="AH801" s="23">
        <f t="shared" si="129"/>
        <v>1</v>
      </c>
    </row>
    <row r="802" spans="1:34" hidden="1">
      <c r="A802" t="s">
        <v>115</v>
      </c>
      <c r="B802" s="20">
        <v>2045</v>
      </c>
      <c r="C802" t="s">
        <v>228</v>
      </c>
      <c r="D802" t="s">
        <v>232</v>
      </c>
      <c r="E802" s="22" t="s">
        <v>305</v>
      </c>
      <c r="F802" s="22" t="s">
        <v>306</v>
      </c>
      <c r="G802" s="22" t="s">
        <v>229</v>
      </c>
      <c r="H802" s="22" t="s">
        <v>237</v>
      </c>
      <c r="I802" s="22" t="s">
        <v>309</v>
      </c>
      <c r="J802" s="17">
        <f>IFERROR(INDEX(Cost_Components!$K$2:$K$29,MATCH(E802,Cost_Components!$A$2:$A$29,0)),"")</f>
        <v>0.5</v>
      </c>
      <c r="K802" s="17">
        <f t="shared" si="120"/>
        <v>0.70576923076923082</v>
      </c>
      <c r="L802" s="17">
        <f>IFERROR(INDEX(Cost_Components!$S$2:$S$29,MATCH(E802,Cost_Components!$A$2:$A$29,0)),"")</f>
        <v>0.31</v>
      </c>
      <c r="M802" s="28">
        <f>IFERROR(INDEX(Cost_Components!$L$2:$L$29,MATCH(E802,Cost_Components!$A$2:$A$29,0)),"")</f>
        <v>1</v>
      </c>
      <c r="N802" s="29">
        <f>IFERROR(INDEX(Cost_Components!$P$2:$P$29,MATCH(E802,Cost_Components!$A$2:$A$29,0)),"")</f>
        <v>282.51283610000002</v>
      </c>
      <c r="O802" s="23">
        <f t="shared" si="121"/>
        <v>35003.686841473347</v>
      </c>
      <c r="P802" s="23">
        <f t="shared" si="122"/>
        <v>30815.846361820451</v>
      </c>
      <c r="Q802" s="23">
        <f t="shared" si="123"/>
        <v>2698820.3672749265</v>
      </c>
      <c r="R802" s="23">
        <f t="shared" si="124"/>
        <v>6979345.4607298188</v>
      </c>
      <c r="S802" s="23">
        <f t="shared" si="125"/>
        <v>4280525.0934548918</v>
      </c>
      <c r="T802" s="16">
        <f>IFERROR(INDEX(Cost_Components!$R$2:$R$29,MATCH(E802,Cost_Components!$A$2:$A$29,0)),"")</f>
        <v>1</v>
      </c>
      <c r="U802" s="26">
        <f>IFERROR(INDEX(Cost_Components!$Q$2:$Q$29,MATCH(E802,Cost_Components!$A$2:$A$29,0)),"")</f>
        <v>2023</v>
      </c>
      <c r="V802" s="30">
        <f>1/(1+Calculation_Assumptions!$B$5)^(B802-Calculation_Assumptions!$B$2)</f>
        <v>0.55367575418633497</v>
      </c>
      <c r="W802" s="23">
        <f t="shared" si="126"/>
        <v>1494271.4022643864</v>
      </c>
      <c r="X802" s="23">
        <f t="shared" si="127"/>
        <v>3864294.3616965557</v>
      </c>
      <c r="Y802" s="23">
        <f t="shared" si="128"/>
        <v>2370022.9594321693</v>
      </c>
      <c r="Z802" s="17">
        <f>IFERROR(INDEX(Cost_Components!$T$2:$T$29,MATCH(E802,Cost_Components!$A$2:$A$29,0)),"")</f>
        <v>0.8</v>
      </c>
      <c r="AA802" s="26">
        <f>IFERROR(INDEX(Cost_Components!$U$2:$U$29,MATCH(E802,Cost_Components!$A$2:$A$29,0)),"")</f>
        <v>2025</v>
      </c>
      <c r="AB802" s="26">
        <f>IFERROR(INDEX(Cost_Components!$V$2:$V$29,MATCH(E802,Cost_Components!$A$2:$A$29,0)),"")</f>
        <v>2050</v>
      </c>
      <c r="AC802" s="26">
        <f>IFERROR(INDEX(Cost_Components!$M$2:$M$29,MATCH(E802,Cost_Components!$A$2:$A$29,0)),"")</f>
        <v>30</v>
      </c>
      <c r="AD802" s="26">
        <f>IFERROR(INDEX(Cost_Components!$N$2:$N$29,MATCH(E802,Cost_Components!$A$2:$A$29,0)),"")</f>
        <v>95</v>
      </c>
      <c r="AE802" s="16" t="str">
        <f>IFERROR(INDEX(Cost_Components!$O$2:$O$29,MATCH(E802,Cost_Components!$A$2:$A$29,0)),"")</f>
        <v>Both</v>
      </c>
      <c r="AF802" s="11">
        <v>70007.373682946694</v>
      </c>
      <c r="AG802" s="11">
        <v>61631.692723640903</v>
      </c>
      <c r="AH802" s="23">
        <f t="shared" si="129"/>
        <v>1</v>
      </c>
    </row>
    <row r="803" spans="1:34" hidden="1">
      <c r="A803" t="s">
        <v>115</v>
      </c>
      <c r="B803" s="20">
        <v>2046</v>
      </c>
      <c r="C803" t="s">
        <v>228</v>
      </c>
      <c r="D803" t="s">
        <v>232</v>
      </c>
      <c r="E803" s="22" t="s">
        <v>305</v>
      </c>
      <c r="F803" s="22" t="s">
        <v>306</v>
      </c>
      <c r="G803" s="22" t="s">
        <v>229</v>
      </c>
      <c r="H803" s="22" t="s">
        <v>237</v>
      </c>
      <c r="I803" s="22" t="s">
        <v>309</v>
      </c>
      <c r="J803" s="17">
        <f>IFERROR(INDEX(Cost_Components!$K$2:$K$29,MATCH(E803,Cost_Components!$A$2:$A$29,0)),"")</f>
        <v>0.5</v>
      </c>
      <c r="K803" s="17">
        <f t="shared" si="120"/>
        <v>0.72461538461538466</v>
      </c>
      <c r="L803" s="17">
        <f>IFERROR(INDEX(Cost_Components!$S$2:$S$29,MATCH(E803,Cost_Components!$A$2:$A$29,0)),"")</f>
        <v>0.31</v>
      </c>
      <c r="M803" s="28">
        <f>IFERROR(INDEX(Cost_Components!$L$2:$L$29,MATCH(E803,Cost_Components!$A$2:$A$29,0)),"")</f>
        <v>1</v>
      </c>
      <c r="N803" s="29">
        <f>IFERROR(INDEX(Cost_Components!$P$2:$P$29,MATCH(E803,Cost_Components!$A$2:$A$29,0)),"")</f>
        <v>282.51283610000002</v>
      </c>
      <c r="O803" s="23">
        <f t="shared" si="121"/>
        <v>36273.379728562999</v>
      </c>
      <c r="P803" s="23">
        <f t="shared" si="122"/>
        <v>31714.578601414149</v>
      </c>
      <c r="Q803" s="23">
        <f t="shared" si="123"/>
        <v>2777530.4193845838</v>
      </c>
      <c r="R803" s="23">
        <f t="shared" si="124"/>
        <v>7425637.730684435</v>
      </c>
      <c r="S803" s="23">
        <f t="shared" si="125"/>
        <v>4648107.3112998512</v>
      </c>
      <c r="T803" s="16">
        <f>IFERROR(INDEX(Cost_Components!$R$2:$R$29,MATCH(E803,Cost_Components!$A$2:$A$29,0)),"")</f>
        <v>1</v>
      </c>
      <c r="U803" s="26">
        <f>IFERROR(INDEX(Cost_Components!$Q$2:$Q$29,MATCH(E803,Cost_Components!$A$2:$A$29,0)),"")</f>
        <v>2023</v>
      </c>
      <c r="V803" s="30">
        <f>1/(1+Calculation_Assumptions!$B$5)^(B803-Calculation_Assumptions!$B$2)</f>
        <v>0.5375492759090631</v>
      </c>
      <c r="W803" s="23">
        <f t="shared" si="126"/>
        <v>1493059.4657555793</v>
      </c>
      <c r="X803" s="23">
        <f t="shared" si="127"/>
        <v>3991646.1852924363</v>
      </c>
      <c r="Y803" s="23">
        <f t="shared" si="128"/>
        <v>2498586.7195368572</v>
      </c>
      <c r="Z803" s="17">
        <f>IFERROR(INDEX(Cost_Components!$T$2:$T$29,MATCH(E803,Cost_Components!$A$2:$A$29,0)),"")</f>
        <v>0.8</v>
      </c>
      <c r="AA803" s="26">
        <f>IFERROR(INDEX(Cost_Components!$U$2:$U$29,MATCH(E803,Cost_Components!$A$2:$A$29,0)),"")</f>
        <v>2025</v>
      </c>
      <c r="AB803" s="26">
        <f>IFERROR(INDEX(Cost_Components!$V$2:$V$29,MATCH(E803,Cost_Components!$A$2:$A$29,0)),"")</f>
        <v>2050</v>
      </c>
      <c r="AC803" s="26">
        <f>IFERROR(INDEX(Cost_Components!$M$2:$M$29,MATCH(E803,Cost_Components!$A$2:$A$29,0)),"")</f>
        <v>30</v>
      </c>
      <c r="AD803" s="26">
        <f>IFERROR(INDEX(Cost_Components!$N$2:$N$29,MATCH(E803,Cost_Components!$A$2:$A$29,0)),"")</f>
        <v>95</v>
      </c>
      <c r="AE803" s="16" t="str">
        <f>IFERROR(INDEX(Cost_Components!$O$2:$O$29,MATCH(E803,Cost_Components!$A$2:$A$29,0)),"")</f>
        <v>Both</v>
      </c>
      <c r="AF803" s="11">
        <v>72546.759457125998</v>
      </c>
      <c r="AG803" s="11">
        <v>63429.157202828297</v>
      </c>
      <c r="AH803" s="23">
        <f t="shared" si="129"/>
        <v>1</v>
      </c>
    </row>
    <row r="804" spans="1:34" hidden="1">
      <c r="A804" t="s">
        <v>115</v>
      </c>
      <c r="B804" s="20">
        <v>2047</v>
      </c>
      <c r="C804" t="s">
        <v>228</v>
      </c>
      <c r="D804" t="s">
        <v>232</v>
      </c>
      <c r="E804" s="22" t="s">
        <v>305</v>
      </c>
      <c r="F804" s="22" t="s">
        <v>306</v>
      </c>
      <c r="G804" s="22" t="s">
        <v>229</v>
      </c>
      <c r="H804" s="22" t="s">
        <v>237</v>
      </c>
      <c r="I804" s="22" t="s">
        <v>309</v>
      </c>
      <c r="J804" s="17">
        <f>IFERROR(INDEX(Cost_Components!$K$2:$K$29,MATCH(E804,Cost_Components!$A$2:$A$29,0)),"")</f>
        <v>0.5</v>
      </c>
      <c r="K804" s="17">
        <f t="shared" si="120"/>
        <v>0.74346153846153851</v>
      </c>
      <c r="L804" s="17">
        <f>IFERROR(INDEX(Cost_Components!$S$2:$S$29,MATCH(E804,Cost_Components!$A$2:$A$29,0)),"")</f>
        <v>0.31</v>
      </c>
      <c r="M804" s="28">
        <f>IFERROR(INDEX(Cost_Components!$L$2:$L$29,MATCH(E804,Cost_Components!$A$2:$A$29,0)),"")</f>
        <v>1</v>
      </c>
      <c r="N804" s="29">
        <f>IFERROR(INDEX(Cost_Components!$P$2:$P$29,MATCH(E804,Cost_Components!$A$2:$A$29,0)),"")</f>
        <v>282.51283610000002</v>
      </c>
      <c r="O804" s="23">
        <f t="shared" si="121"/>
        <v>37489.544037792599</v>
      </c>
      <c r="P804" s="23">
        <f t="shared" si="122"/>
        <v>32542.708349401149</v>
      </c>
      <c r="Q804" s="23">
        <f t="shared" si="123"/>
        <v>2850057.1773509854</v>
      </c>
      <c r="R804" s="23">
        <f t="shared" si="124"/>
        <v>7874207.3976696236</v>
      </c>
      <c r="S804" s="23">
        <f t="shared" si="125"/>
        <v>5024150.2203186378</v>
      </c>
      <c r="T804" s="16">
        <f>IFERROR(INDEX(Cost_Components!$R$2:$R$29,MATCH(E804,Cost_Components!$A$2:$A$29,0)),"")</f>
        <v>1</v>
      </c>
      <c r="U804" s="26">
        <f>IFERROR(INDEX(Cost_Components!$Q$2:$Q$29,MATCH(E804,Cost_Components!$A$2:$A$29,0)),"")</f>
        <v>2023</v>
      </c>
      <c r="V804" s="30">
        <f>1/(1+Calculation_Assumptions!$B$5)^(B804-Calculation_Assumptions!$B$2)</f>
        <v>0.52189250088258554</v>
      </c>
      <c r="W804" s="23">
        <f t="shared" si="126"/>
        <v>1487423.4679460684</v>
      </c>
      <c r="X804" s="23">
        <f t="shared" si="127"/>
        <v>4109489.7912379554</v>
      </c>
      <c r="Y804" s="23">
        <f t="shared" si="128"/>
        <v>2622066.3232918871</v>
      </c>
      <c r="Z804" s="17">
        <f>IFERROR(INDEX(Cost_Components!$T$2:$T$29,MATCH(E804,Cost_Components!$A$2:$A$29,0)),"")</f>
        <v>0.8</v>
      </c>
      <c r="AA804" s="26">
        <f>IFERROR(INDEX(Cost_Components!$U$2:$U$29,MATCH(E804,Cost_Components!$A$2:$A$29,0)),"")</f>
        <v>2025</v>
      </c>
      <c r="AB804" s="26">
        <f>IFERROR(INDEX(Cost_Components!$V$2:$V$29,MATCH(E804,Cost_Components!$A$2:$A$29,0)),"")</f>
        <v>2050</v>
      </c>
      <c r="AC804" s="26">
        <f>IFERROR(INDEX(Cost_Components!$M$2:$M$29,MATCH(E804,Cost_Components!$A$2:$A$29,0)),"")</f>
        <v>30</v>
      </c>
      <c r="AD804" s="26">
        <f>IFERROR(INDEX(Cost_Components!$N$2:$N$29,MATCH(E804,Cost_Components!$A$2:$A$29,0)),"")</f>
        <v>95</v>
      </c>
      <c r="AE804" s="16" t="str">
        <f>IFERROR(INDEX(Cost_Components!$O$2:$O$29,MATCH(E804,Cost_Components!$A$2:$A$29,0)),"")</f>
        <v>Both</v>
      </c>
      <c r="AF804" s="11">
        <v>74979.088075585198</v>
      </c>
      <c r="AG804" s="11">
        <v>65085.416698802299</v>
      </c>
      <c r="AH804" s="23">
        <f t="shared" si="129"/>
        <v>1</v>
      </c>
    </row>
    <row r="805" spans="1:34" hidden="1">
      <c r="A805" t="s">
        <v>115</v>
      </c>
      <c r="B805" s="20">
        <v>2048</v>
      </c>
      <c r="C805" t="s">
        <v>228</v>
      </c>
      <c r="D805" t="s">
        <v>232</v>
      </c>
      <c r="E805" s="22" t="s">
        <v>305</v>
      </c>
      <c r="F805" s="22" t="s">
        <v>306</v>
      </c>
      <c r="G805" s="22" t="s">
        <v>229</v>
      </c>
      <c r="H805" s="22" t="s">
        <v>237</v>
      </c>
      <c r="I805" s="22" t="s">
        <v>309</v>
      </c>
      <c r="J805" s="17">
        <f>IFERROR(INDEX(Cost_Components!$K$2:$K$29,MATCH(E805,Cost_Components!$A$2:$A$29,0)),"")</f>
        <v>0.5</v>
      </c>
      <c r="K805" s="17">
        <f t="shared" si="120"/>
        <v>0.76230769230769235</v>
      </c>
      <c r="L805" s="17">
        <f>IFERROR(INDEX(Cost_Components!$S$2:$S$29,MATCH(E805,Cost_Components!$A$2:$A$29,0)),"")</f>
        <v>0.31</v>
      </c>
      <c r="M805" s="28">
        <f>IFERROR(INDEX(Cost_Components!$L$2:$L$29,MATCH(E805,Cost_Components!$A$2:$A$29,0)),"")</f>
        <v>1</v>
      </c>
      <c r="N805" s="29">
        <f>IFERROR(INDEX(Cost_Components!$P$2:$P$29,MATCH(E805,Cost_Components!$A$2:$A$29,0)),"")</f>
        <v>282.51283610000002</v>
      </c>
      <c r="O805" s="23">
        <f t="shared" si="121"/>
        <v>38734.04804666985</v>
      </c>
      <c r="P805" s="23">
        <f t="shared" si="122"/>
        <v>33384.0139949121</v>
      </c>
      <c r="Q805" s="23">
        <f t="shared" si="123"/>
        <v>2923737.8669724599</v>
      </c>
      <c r="R805" s="23">
        <f t="shared" si="124"/>
        <v>8341830.7503020624</v>
      </c>
      <c r="S805" s="23">
        <f t="shared" si="125"/>
        <v>5418092.883329602</v>
      </c>
      <c r="T805" s="16">
        <f>IFERROR(INDEX(Cost_Components!$R$2:$R$29,MATCH(E805,Cost_Components!$A$2:$A$29,0)),"")</f>
        <v>1</v>
      </c>
      <c r="U805" s="26">
        <f>IFERROR(INDEX(Cost_Components!$Q$2:$Q$29,MATCH(E805,Cost_Components!$A$2:$A$29,0)),"")</f>
        <v>2023</v>
      </c>
      <c r="V805" s="30">
        <f>1/(1+Calculation_Assumptions!$B$5)^(B805-Calculation_Assumptions!$B$2)</f>
        <v>0.50669174842969467</v>
      </c>
      <c r="W805" s="23">
        <f t="shared" si="126"/>
        <v>1481433.8517663819</v>
      </c>
      <c r="X805" s="23">
        <f t="shared" si="127"/>
        <v>4226736.8079751441</v>
      </c>
      <c r="Y805" s="23">
        <f t="shared" si="128"/>
        <v>2745302.9562087618</v>
      </c>
      <c r="Z805" s="17">
        <f>IFERROR(INDEX(Cost_Components!$T$2:$T$29,MATCH(E805,Cost_Components!$A$2:$A$29,0)),"")</f>
        <v>0.8</v>
      </c>
      <c r="AA805" s="26">
        <f>IFERROR(INDEX(Cost_Components!$U$2:$U$29,MATCH(E805,Cost_Components!$A$2:$A$29,0)),"")</f>
        <v>2025</v>
      </c>
      <c r="AB805" s="26">
        <f>IFERROR(INDEX(Cost_Components!$V$2:$V$29,MATCH(E805,Cost_Components!$A$2:$A$29,0)),"")</f>
        <v>2050</v>
      </c>
      <c r="AC805" s="26">
        <f>IFERROR(INDEX(Cost_Components!$M$2:$M$29,MATCH(E805,Cost_Components!$A$2:$A$29,0)),"")</f>
        <v>30</v>
      </c>
      <c r="AD805" s="26">
        <f>IFERROR(INDEX(Cost_Components!$N$2:$N$29,MATCH(E805,Cost_Components!$A$2:$A$29,0)),"")</f>
        <v>95</v>
      </c>
      <c r="AE805" s="16" t="str">
        <f>IFERROR(INDEX(Cost_Components!$O$2:$O$29,MATCH(E805,Cost_Components!$A$2:$A$29,0)),"")</f>
        <v>Both</v>
      </c>
      <c r="AF805" s="11">
        <v>77468.0960933397</v>
      </c>
      <c r="AG805" s="11">
        <v>66768.027989824201</v>
      </c>
      <c r="AH805" s="23">
        <f t="shared" si="129"/>
        <v>1</v>
      </c>
    </row>
    <row r="806" spans="1:34" hidden="1">
      <c r="A806" t="s">
        <v>115</v>
      </c>
      <c r="B806" s="20">
        <v>2049</v>
      </c>
      <c r="C806" t="s">
        <v>228</v>
      </c>
      <c r="D806" t="s">
        <v>232</v>
      </c>
      <c r="E806" s="22" t="s">
        <v>305</v>
      </c>
      <c r="F806" s="22" t="s">
        <v>306</v>
      </c>
      <c r="G806" s="22" t="s">
        <v>229</v>
      </c>
      <c r="H806" s="22" t="s">
        <v>237</v>
      </c>
      <c r="I806" s="22" t="s">
        <v>309</v>
      </c>
      <c r="J806" s="17">
        <f>IFERROR(INDEX(Cost_Components!$K$2:$K$29,MATCH(E806,Cost_Components!$A$2:$A$29,0)),"")</f>
        <v>0.5</v>
      </c>
      <c r="K806" s="17">
        <f t="shared" si="120"/>
        <v>0.7811538461538462</v>
      </c>
      <c r="L806" s="17">
        <f>IFERROR(INDEX(Cost_Components!$S$2:$S$29,MATCH(E806,Cost_Components!$A$2:$A$29,0)),"")</f>
        <v>0.31</v>
      </c>
      <c r="M806" s="28">
        <f>IFERROR(INDEX(Cost_Components!$L$2:$L$29,MATCH(E806,Cost_Components!$A$2:$A$29,0)),"")</f>
        <v>1</v>
      </c>
      <c r="N806" s="29">
        <f>IFERROR(INDEX(Cost_Components!$P$2:$P$29,MATCH(E806,Cost_Components!$A$2:$A$29,0)),"")</f>
        <v>282.51283610000002</v>
      </c>
      <c r="O806" s="23">
        <f t="shared" si="121"/>
        <v>40004.81986641245</v>
      </c>
      <c r="P806" s="23">
        <f t="shared" si="122"/>
        <v>34236.611033518202</v>
      </c>
      <c r="Q806" s="23">
        <f t="shared" si="123"/>
        <v>2998407.4452748518</v>
      </c>
      <c r="R806" s="23">
        <f t="shared" si="124"/>
        <v>8828503.2172775511</v>
      </c>
      <c r="S806" s="23">
        <f t="shared" si="125"/>
        <v>5830095.7720026989</v>
      </c>
      <c r="T806" s="16">
        <f>IFERROR(INDEX(Cost_Components!$R$2:$R$29,MATCH(E806,Cost_Components!$A$2:$A$29,0)),"")</f>
        <v>1</v>
      </c>
      <c r="U806" s="26">
        <f>IFERROR(INDEX(Cost_Components!$Q$2:$Q$29,MATCH(E806,Cost_Components!$A$2:$A$29,0)),"")</f>
        <v>2023</v>
      </c>
      <c r="V806" s="30">
        <f>1/(1+Calculation_Assumptions!$B$5)^(B806-Calculation_Assumptions!$B$2)</f>
        <v>0.49193373633950943</v>
      </c>
      <c r="W806" s="23">
        <f t="shared" si="126"/>
        <v>1475017.7776222611</v>
      </c>
      <c r="X806" s="23">
        <f t="shared" si="127"/>
        <v>4343038.5739607252</v>
      </c>
      <c r="Y806" s="23">
        <f t="shared" si="128"/>
        <v>2868020.7963384641</v>
      </c>
      <c r="Z806" s="17">
        <f>IFERROR(INDEX(Cost_Components!$T$2:$T$29,MATCH(E806,Cost_Components!$A$2:$A$29,0)),"")</f>
        <v>0.8</v>
      </c>
      <c r="AA806" s="26">
        <f>IFERROR(INDEX(Cost_Components!$U$2:$U$29,MATCH(E806,Cost_Components!$A$2:$A$29,0)),"")</f>
        <v>2025</v>
      </c>
      <c r="AB806" s="26">
        <f>IFERROR(INDEX(Cost_Components!$V$2:$V$29,MATCH(E806,Cost_Components!$A$2:$A$29,0)),"")</f>
        <v>2050</v>
      </c>
      <c r="AC806" s="26">
        <f>IFERROR(INDEX(Cost_Components!$M$2:$M$29,MATCH(E806,Cost_Components!$A$2:$A$29,0)),"")</f>
        <v>30</v>
      </c>
      <c r="AD806" s="26">
        <f>IFERROR(INDEX(Cost_Components!$N$2:$N$29,MATCH(E806,Cost_Components!$A$2:$A$29,0)),"")</f>
        <v>95</v>
      </c>
      <c r="AE806" s="16" t="str">
        <f>IFERROR(INDEX(Cost_Components!$O$2:$O$29,MATCH(E806,Cost_Components!$A$2:$A$29,0)),"")</f>
        <v>Both</v>
      </c>
      <c r="AF806" s="11">
        <v>80009.6397328249</v>
      </c>
      <c r="AG806" s="11">
        <v>68473.222067036404</v>
      </c>
      <c r="AH806" s="23">
        <f t="shared" si="129"/>
        <v>1</v>
      </c>
    </row>
    <row r="807" spans="1:34" hidden="1">
      <c r="A807" t="s">
        <v>115</v>
      </c>
      <c r="B807" s="20">
        <v>2050</v>
      </c>
      <c r="C807" t="s">
        <v>228</v>
      </c>
      <c r="D807" t="s">
        <v>232</v>
      </c>
      <c r="E807" s="22" t="s">
        <v>305</v>
      </c>
      <c r="F807" s="22" t="s">
        <v>306</v>
      </c>
      <c r="G807" s="22" t="s">
        <v>229</v>
      </c>
      <c r="H807" s="22" t="s">
        <v>237</v>
      </c>
      <c r="I807" s="22" t="s">
        <v>309</v>
      </c>
      <c r="J807" s="17">
        <f>IFERROR(INDEX(Cost_Components!$K$2:$K$29,MATCH(E807,Cost_Components!$A$2:$A$29,0)),"")</f>
        <v>0.5</v>
      </c>
      <c r="K807" s="17">
        <f t="shared" si="120"/>
        <v>0.8</v>
      </c>
      <c r="L807" s="17">
        <f>IFERROR(INDEX(Cost_Components!$S$2:$S$29,MATCH(E807,Cost_Components!$A$2:$A$29,0)),"")</f>
        <v>0.31</v>
      </c>
      <c r="M807" s="28">
        <f>IFERROR(INDEX(Cost_Components!$L$2:$L$29,MATCH(E807,Cost_Components!$A$2:$A$29,0)),"")</f>
        <v>1</v>
      </c>
      <c r="N807" s="29">
        <f>IFERROR(INDEX(Cost_Components!$P$2:$P$29,MATCH(E807,Cost_Components!$A$2:$A$29,0)),"")</f>
        <v>282.51283610000002</v>
      </c>
      <c r="O807" s="23">
        <f t="shared" si="121"/>
        <v>41301.422102543751</v>
      </c>
      <c r="P807" s="23">
        <f t="shared" si="122"/>
        <v>35100.167366353999</v>
      </c>
      <c r="Q807" s="23">
        <f t="shared" si="123"/>
        <v>3074036.8273785347</v>
      </c>
      <c r="R807" s="23">
        <f t="shared" si="124"/>
        <v>9334545.5145222899</v>
      </c>
      <c r="S807" s="23">
        <f t="shared" si="125"/>
        <v>6260508.6871437551</v>
      </c>
      <c r="T807" s="16">
        <f>IFERROR(INDEX(Cost_Components!$R$2:$R$29,MATCH(E807,Cost_Components!$A$2:$A$29,0)),"")</f>
        <v>1</v>
      </c>
      <c r="U807" s="26">
        <f>IFERROR(INDEX(Cost_Components!$Q$2:$Q$29,MATCH(E807,Cost_Components!$A$2:$A$29,0)),"")</f>
        <v>2023</v>
      </c>
      <c r="V807" s="30">
        <f>1/(1+Calculation_Assumptions!$B$5)^(B807-Calculation_Assumptions!$B$2)</f>
        <v>0.47760556926165965</v>
      </c>
      <c r="W807" s="23">
        <f t="shared" si="126"/>
        <v>1468177.1088714313</v>
      </c>
      <c r="X807" s="23">
        <f t="shared" si="127"/>
        <v>4458230.9242622899</v>
      </c>
      <c r="Y807" s="23">
        <f t="shared" si="128"/>
        <v>2990053.8153908588</v>
      </c>
      <c r="Z807" s="17">
        <f>IFERROR(INDEX(Cost_Components!$T$2:$T$29,MATCH(E807,Cost_Components!$A$2:$A$29,0)),"")</f>
        <v>0.8</v>
      </c>
      <c r="AA807" s="26">
        <f>IFERROR(INDEX(Cost_Components!$U$2:$U$29,MATCH(E807,Cost_Components!$A$2:$A$29,0)),"")</f>
        <v>2025</v>
      </c>
      <c r="AB807" s="26">
        <f>IFERROR(INDEX(Cost_Components!$V$2:$V$29,MATCH(E807,Cost_Components!$A$2:$A$29,0)),"")</f>
        <v>2050</v>
      </c>
      <c r="AC807" s="26">
        <f>IFERROR(INDEX(Cost_Components!$M$2:$M$29,MATCH(E807,Cost_Components!$A$2:$A$29,0)),"")</f>
        <v>30</v>
      </c>
      <c r="AD807" s="26">
        <f>IFERROR(INDEX(Cost_Components!$N$2:$N$29,MATCH(E807,Cost_Components!$A$2:$A$29,0)),"")</f>
        <v>95</v>
      </c>
      <c r="AE807" s="16" t="str">
        <f>IFERROR(INDEX(Cost_Components!$O$2:$O$29,MATCH(E807,Cost_Components!$A$2:$A$29,0)),"")</f>
        <v>Both</v>
      </c>
      <c r="AF807" s="11">
        <v>82602.844205087502</v>
      </c>
      <c r="AG807" s="11">
        <v>70200.334732707997</v>
      </c>
      <c r="AH807" s="23">
        <f t="shared" si="129"/>
        <v>1</v>
      </c>
    </row>
    <row r="808" spans="1:34" hidden="1">
      <c r="A808" t="s">
        <v>115</v>
      </c>
      <c r="B808" s="20">
        <v>2025</v>
      </c>
      <c r="C808" t="s">
        <v>228</v>
      </c>
      <c r="D808" t="s">
        <v>208</v>
      </c>
      <c r="E808" s="22" t="s">
        <v>310</v>
      </c>
      <c r="F808" s="22" t="s">
        <v>311</v>
      </c>
      <c r="G808" s="22" t="s">
        <v>238</v>
      </c>
      <c r="H808" s="22" t="s">
        <v>237</v>
      </c>
      <c r="I808" s="22" t="s">
        <v>309</v>
      </c>
      <c r="J808" s="17">
        <f>IFERROR(INDEX(Cost_Components!$K$2:$K$29,MATCH(E808,Cost_Components!$A$2:$A$29,0)),"")</f>
        <v>0.5</v>
      </c>
      <c r="K808" s="17">
        <f t="shared" si="120"/>
        <v>0.32884615384615384</v>
      </c>
      <c r="L808" s="17">
        <f>IFERROR(INDEX(Cost_Components!$S$2:$S$29,MATCH(E808,Cost_Components!$A$2:$A$29,0)),"")</f>
        <v>0.31</v>
      </c>
      <c r="M808" s="28">
        <f>IFERROR(INDEX(Cost_Components!$L$2:$L$29,MATCH(E808,Cost_Components!$A$2:$A$29,0)),"")</f>
        <v>1</v>
      </c>
      <c r="N808" s="29">
        <f>IFERROR(INDEX(Cost_Components!$P$2:$P$29,MATCH(E808,Cost_Components!$A$2:$A$29,0)),"")</f>
        <v>282.51283610000002</v>
      </c>
      <c r="O808" s="23">
        <f t="shared" si="121"/>
        <v>202185.080727494</v>
      </c>
      <c r="P808" s="23">
        <f t="shared" si="122"/>
        <v>202299.54499168051</v>
      </c>
      <c r="Q808" s="23">
        <f t="shared" si="123"/>
        <v>17717187.641175158</v>
      </c>
      <c r="R808" s="23">
        <f t="shared" si="124"/>
        <v>18783653.034724683</v>
      </c>
      <c r="S808" s="23">
        <f t="shared" si="125"/>
        <v>1066465.3935495242</v>
      </c>
      <c r="T808" s="16">
        <f>IFERROR(INDEX(Cost_Components!$R$2:$R$29,MATCH(E808,Cost_Components!$A$2:$A$29,0)),"")</f>
        <v>1</v>
      </c>
      <c r="U808" s="26">
        <f>IFERROR(INDEX(Cost_Components!$Q$2:$Q$29,MATCH(E808,Cost_Components!$A$2:$A$29,0)),"")</f>
        <v>2023</v>
      </c>
      <c r="V808" s="30">
        <f>1/(1+Calculation_Assumptions!$B$5)^(B808-Calculation_Assumptions!$B$2)</f>
        <v>1</v>
      </c>
      <c r="W808" s="23">
        <f t="shared" si="126"/>
        <v>17717187.641175158</v>
      </c>
      <c r="X808" s="23">
        <f t="shared" si="127"/>
        <v>18783653.034724683</v>
      </c>
      <c r="Y808" s="23">
        <f t="shared" si="128"/>
        <v>1066465.3935495242</v>
      </c>
      <c r="Z808" s="17">
        <f>IFERROR(INDEX(Cost_Components!$T$2:$T$29,MATCH(E808,Cost_Components!$A$2:$A$29,0)),"")</f>
        <v>0.8</v>
      </c>
      <c r="AA808" s="26">
        <f>IFERROR(INDEX(Cost_Components!$U$2:$U$29,MATCH(E808,Cost_Components!$A$2:$A$29,0)),"")</f>
        <v>2025</v>
      </c>
      <c r="AB808" s="26">
        <f>IFERROR(INDEX(Cost_Components!$V$2:$V$29,MATCH(E808,Cost_Components!$A$2:$A$29,0)),"")</f>
        <v>2050</v>
      </c>
      <c r="AC808" s="26">
        <f>IFERROR(INDEX(Cost_Components!$M$2:$M$29,MATCH(E808,Cost_Components!$A$2:$A$29,0)),"")</f>
        <v>30</v>
      </c>
      <c r="AD808" s="26">
        <f>IFERROR(INDEX(Cost_Components!$N$2:$N$29,MATCH(E808,Cost_Components!$A$2:$A$29,0)),"")</f>
        <v>95</v>
      </c>
      <c r="AE808" s="16" t="str">
        <f>IFERROR(INDEX(Cost_Components!$O$2:$O$29,MATCH(E808,Cost_Components!$A$2:$A$29,0)),"")</f>
        <v>Both</v>
      </c>
      <c r="AF808" s="11">
        <v>404370.161454988</v>
      </c>
      <c r="AG808" s="11">
        <v>404599.08998336102</v>
      </c>
      <c r="AH808" s="23">
        <f t="shared" si="129"/>
        <v>1</v>
      </c>
    </row>
    <row r="809" spans="1:34" hidden="1">
      <c r="A809" t="s">
        <v>115</v>
      </c>
      <c r="B809" s="20">
        <v>2026</v>
      </c>
      <c r="C809" t="s">
        <v>228</v>
      </c>
      <c r="D809" t="s">
        <v>208</v>
      </c>
      <c r="E809" s="22" t="s">
        <v>310</v>
      </c>
      <c r="F809" s="22" t="s">
        <v>311</v>
      </c>
      <c r="G809" s="22" t="s">
        <v>238</v>
      </c>
      <c r="H809" s="22" t="s">
        <v>237</v>
      </c>
      <c r="I809" s="22" t="s">
        <v>309</v>
      </c>
      <c r="J809" s="17">
        <f>IFERROR(INDEX(Cost_Components!$K$2:$K$29,MATCH(E809,Cost_Components!$A$2:$A$29,0)),"")</f>
        <v>0.5</v>
      </c>
      <c r="K809" s="17">
        <f t="shared" si="120"/>
        <v>0.34769230769230769</v>
      </c>
      <c r="L809" s="17">
        <f>IFERROR(INDEX(Cost_Components!$S$2:$S$29,MATCH(E809,Cost_Components!$A$2:$A$29,0)),"")</f>
        <v>0.31</v>
      </c>
      <c r="M809" s="28">
        <f>IFERROR(INDEX(Cost_Components!$L$2:$L$29,MATCH(E809,Cost_Components!$A$2:$A$29,0)),"")</f>
        <v>1</v>
      </c>
      <c r="N809" s="29">
        <f>IFERROR(INDEX(Cost_Components!$P$2:$P$29,MATCH(E809,Cost_Components!$A$2:$A$29,0)),"")</f>
        <v>282.51283610000002</v>
      </c>
      <c r="O809" s="23">
        <f t="shared" si="121"/>
        <v>199442.38450963199</v>
      </c>
      <c r="P809" s="23">
        <f t="shared" si="122"/>
        <v>199804.73631859399</v>
      </c>
      <c r="Q809" s="23">
        <f t="shared" si="123"/>
        <v>17498694.844309386</v>
      </c>
      <c r="R809" s="23">
        <f t="shared" si="124"/>
        <v>19590734.789412312</v>
      </c>
      <c r="S809" s="23">
        <f t="shared" si="125"/>
        <v>2092039.9451029263</v>
      </c>
      <c r="T809" s="16">
        <f>IFERROR(INDEX(Cost_Components!$R$2:$R$29,MATCH(E809,Cost_Components!$A$2:$A$29,0)),"")</f>
        <v>1</v>
      </c>
      <c r="U809" s="26">
        <f>IFERROR(INDEX(Cost_Components!$Q$2:$Q$29,MATCH(E809,Cost_Components!$A$2:$A$29,0)),"")</f>
        <v>2023</v>
      </c>
      <c r="V809" s="30">
        <f>1/(1+Calculation_Assumptions!$B$5)^(B809-Calculation_Assumptions!$B$2)</f>
        <v>0.970873786407767</v>
      </c>
      <c r="W809" s="23">
        <f t="shared" si="126"/>
        <v>16989024.120688725</v>
      </c>
      <c r="X809" s="23">
        <f t="shared" si="127"/>
        <v>19020130.863507099</v>
      </c>
      <c r="Y809" s="23">
        <f t="shared" si="128"/>
        <v>2031106.7428183751</v>
      </c>
      <c r="Z809" s="17">
        <f>IFERROR(INDEX(Cost_Components!$T$2:$T$29,MATCH(E809,Cost_Components!$A$2:$A$29,0)),"")</f>
        <v>0.8</v>
      </c>
      <c r="AA809" s="26">
        <f>IFERROR(INDEX(Cost_Components!$U$2:$U$29,MATCH(E809,Cost_Components!$A$2:$A$29,0)),"")</f>
        <v>2025</v>
      </c>
      <c r="AB809" s="26">
        <f>IFERROR(INDEX(Cost_Components!$V$2:$V$29,MATCH(E809,Cost_Components!$A$2:$A$29,0)),"")</f>
        <v>2050</v>
      </c>
      <c r="AC809" s="26">
        <f>IFERROR(INDEX(Cost_Components!$M$2:$M$29,MATCH(E809,Cost_Components!$A$2:$A$29,0)),"")</f>
        <v>30</v>
      </c>
      <c r="AD809" s="26">
        <f>IFERROR(INDEX(Cost_Components!$N$2:$N$29,MATCH(E809,Cost_Components!$A$2:$A$29,0)),"")</f>
        <v>95</v>
      </c>
      <c r="AE809" s="16" t="str">
        <f>IFERROR(INDEX(Cost_Components!$O$2:$O$29,MATCH(E809,Cost_Components!$A$2:$A$29,0)),"")</f>
        <v>Both</v>
      </c>
      <c r="AF809" s="11">
        <v>398884.76901926397</v>
      </c>
      <c r="AG809" s="11">
        <v>399609.47263718798</v>
      </c>
      <c r="AH809" s="23">
        <f t="shared" si="129"/>
        <v>1</v>
      </c>
    </row>
    <row r="810" spans="1:34" hidden="1">
      <c r="A810" t="s">
        <v>115</v>
      </c>
      <c r="B810" s="20">
        <v>2027</v>
      </c>
      <c r="C810" t="s">
        <v>228</v>
      </c>
      <c r="D810" t="s">
        <v>208</v>
      </c>
      <c r="E810" s="22" t="s">
        <v>310</v>
      </c>
      <c r="F810" s="22" t="s">
        <v>311</v>
      </c>
      <c r="G810" s="22" t="s">
        <v>238</v>
      </c>
      <c r="H810" s="22" t="s">
        <v>237</v>
      </c>
      <c r="I810" s="22" t="s">
        <v>309</v>
      </c>
      <c r="J810" s="17">
        <f>IFERROR(INDEX(Cost_Components!$K$2:$K$29,MATCH(E810,Cost_Components!$A$2:$A$29,0)),"")</f>
        <v>0.5</v>
      </c>
      <c r="K810" s="17">
        <f t="shared" si="120"/>
        <v>0.36653846153846154</v>
      </c>
      <c r="L810" s="17">
        <f>IFERROR(INDEX(Cost_Components!$S$2:$S$29,MATCH(E810,Cost_Components!$A$2:$A$29,0)),"")</f>
        <v>0.31</v>
      </c>
      <c r="M810" s="28">
        <f>IFERROR(INDEX(Cost_Components!$L$2:$L$29,MATCH(E810,Cost_Components!$A$2:$A$29,0)),"")</f>
        <v>1</v>
      </c>
      <c r="N810" s="29">
        <f>IFERROR(INDEX(Cost_Components!$P$2:$P$29,MATCH(E810,Cost_Components!$A$2:$A$29,0)),"")</f>
        <v>282.51283610000002</v>
      </c>
      <c r="O810" s="23">
        <f t="shared" si="121"/>
        <v>199107.64421394499</v>
      </c>
      <c r="P810" s="23">
        <f t="shared" si="122"/>
        <v>199853.7529462075</v>
      </c>
      <c r="Q810" s="23">
        <f t="shared" si="123"/>
        <v>17502987.670519162</v>
      </c>
      <c r="R810" s="23">
        <f t="shared" si="124"/>
        <v>20617958.995783079</v>
      </c>
      <c r="S810" s="23">
        <f t="shared" si="125"/>
        <v>3114971.3252639174</v>
      </c>
      <c r="T810" s="16">
        <f>IFERROR(INDEX(Cost_Components!$R$2:$R$29,MATCH(E810,Cost_Components!$A$2:$A$29,0)),"")</f>
        <v>1</v>
      </c>
      <c r="U810" s="26">
        <f>IFERROR(INDEX(Cost_Components!$Q$2:$Q$29,MATCH(E810,Cost_Components!$A$2:$A$29,0)),"")</f>
        <v>2023</v>
      </c>
      <c r="V810" s="30">
        <f>1/(1+Calculation_Assumptions!$B$5)^(B810-Calculation_Assumptions!$B$2)</f>
        <v>0.94259590913375435</v>
      </c>
      <c r="W810" s="23">
        <f t="shared" si="126"/>
        <v>16498244.575849902</v>
      </c>
      <c r="X810" s="23">
        <f t="shared" si="127"/>
        <v>19434403.804112621</v>
      </c>
      <c r="Y810" s="23">
        <f t="shared" si="128"/>
        <v>2936159.2282627178</v>
      </c>
      <c r="Z810" s="17">
        <f>IFERROR(INDEX(Cost_Components!$T$2:$T$29,MATCH(E810,Cost_Components!$A$2:$A$29,0)),"")</f>
        <v>0.8</v>
      </c>
      <c r="AA810" s="26">
        <f>IFERROR(INDEX(Cost_Components!$U$2:$U$29,MATCH(E810,Cost_Components!$A$2:$A$29,0)),"")</f>
        <v>2025</v>
      </c>
      <c r="AB810" s="26">
        <f>IFERROR(INDEX(Cost_Components!$V$2:$V$29,MATCH(E810,Cost_Components!$A$2:$A$29,0)),"")</f>
        <v>2050</v>
      </c>
      <c r="AC810" s="26">
        <f>IFERROR(INDEX(Cost_Components!$M$2:$M$29,MATCH(E810,Cost_Components!$A$2:$A$29,0)),"")</f>
        <v>30</v>
      </c>
      <c r="AD810" s="26">
        <f>IFERROR(INDEX(Cost_Components!$N$2:$N$29,MATCH(E810,Cost_Components!$A$2:$A$29,0)),"")</f>
        <v>95</v>
      </c>
      <c r="AE810" s="16" t="str">
        <f>IFERROR(INDEX(Cost_Components!$O$2:$O$29,MATCH(E810,Cost_Components!$A$2:$A$29,0)),"")</f>
        <v>Both</v>
      </c>
      <c r="AF810" s="11">
        <v>398215.28842788999</v>
      </c>
      <c r="AG810" s="11">
        <v>399707.50589241501</v>
      </c>
      <c r="AH810" s="23">
        <f t="shared" si="129"/>
        <v>1</v>
      </c>
    </row>
    <row r="811" spans="1:34" hidden="1">
      <c r="A811" t="s">
        <v>115</v>
      </c>
      <c r="B811" s="20">
        <v>2028</v>
      </c>
      <c r="C811" t="s">
        <v>228</v>
      </c>
      <c r="D811" t="s">
        <v>208</v>
      </c>
      <c r="E811" s="22" t="s">
        <v>310</v>
      </c>
      <c r="F811" s="22" t="s">
        <v>311</v>
      </c>
      <c r="G811" s="22" t="s">
        <v>238</v>
      </c>
      <c r="H811" s="22" t="s">
        <v>237</v>
      </c>
      <c r="I811" s="22" t="s">
        <v>309</v>
      </c>
      <c r="J811" s="17">
        <f>IFERROR(INDEX(Cost_Components!$K$2:$K$29,MATCH(E811,Cost_Components!$A$2:$A$29,0)),"")</f>
        <v>0.5</v>
      </c>
      <c r="K811" s="17">
        <f t="shared" si="120"/>
        <v>0.38538461538461538</v>
      </c>
      <c r="L811" s="17">
        <f>IFERROR(INDEX(Cost_Components!$S$2:$S$29,MATCH(E811,Cost_Components!$A$2:$A$29,0)),"")</f>
        <v>0.31</v>
      </c>
      <c r="M811" s="28">
        <f>IFERROR(INDEX(Cost_Components!$L$2:$L$29,MATCH(E811,Cost_Components!$A$2:$A$29,0)),"")</f>
        <v>1</v>
      </c>
      <c r="N811" s="29">
        <f>IFERROR(INDEX(Cost_Components!$P$2:$P$29,MATCH(E811,Cost_Components!$A$2:$A$29,0)),"")</f>
        <v>282.51283610000002</v>
      </c>
      <c r="O811" s="23">
        <f t="shared" si="121"/>
        <v>200397.47831250849</v>
      </c>
      <c r="P811" s="23">
        <f t="shared" si="122"/>
        <v>201660.66130288251</v>
      </c>
      <c r="Q811" s="23">
        <f t="shared" si="123"/>
        <v>17661234.859888446</v>
      </c>
      <c r="R811" s="23">
        <f t="shared" si="124"/>
        <v>21818496.025094513</v>
      </c>
      <c r="S811" s="23">
        <f t="shared" si="125"/>
        <v>4157261.1652060673</v>
      </c>
      <c r="T811" s="16">
        <f>IFERROR(INDEX(Cost_Components!$R$2:$R$29,MATCH(E811,Cost_Components!$A$2:$A$29,0)),"")</f>
        <v>1</v>
      </c>
      <c r="U811" s="26">
        <f>IFERROR(INDEX(Cost_Components!$Q$2:$Q$29,MATCH(E811,Cost_Components!$A$2:$A$29,0)),"")</f>
        <v>2023</v>
      </c>
      <c r="V811" s="30">
        <f>1/(1+Calculation_Assumptions!$B$5)^(B811-Calculation_Assumptions!$B$2)</f>
        <v>0.91514165935315961</v>
      </c>
      <c r="W811" s="23">
        <f t="shared" si="126"/>
        <v>16162531.775904179</v>
      </c>
      <c r="X811" s="23">
        <f t="shared" si="127"/>
        <v>19967014.656995311</v>
      </c>
      <c r="Y811" s="23">
        <f t="shared" si="128"/>
        <v>3804482.8810911304</v>
      </c>
      <c r="Z811" s="17">
        <f>IFERROR(INDEX(Cost_Components!$T$2:$T$29,MATCH(E811,Cost_Components!$A$2:$A$29,0)),"")</f>
        <v>0.8</v>
      </c>
      <c r="AA811" s="26">
        <f>IFERROR(INDEX(Cost_Components!$U$2:$U$29,MATCH(E811,Cost_Components!$A$2:$A$29,0)),"")</f>
        <v>2025</v>
      </c>
      <c r="AB811" s="26">
        <f>IFERROR(INDEX(Cost_Components!$V$2:$V$29,MATCH(E811,Cost_Components!$A$2:$A$29,0)),"")</f>
        <v>2050</v>
      </c>
      <c r="AC811" s="26">
        <f>IFERROR(INDEX(Cost_Components!$M$2:$M$29,MATCH(E811,Cost_Components!$A$2:$A$29,0)),"")</f>
        <v>30</v>
      </c>
      <c r="AD811" s="26">
        <f>IFERROR(INDEX(Cost_Components!$N$2:$N$29,MATCH(E811,Cost_Components!$A$2:$A$29,0)),"")</f>
        <v>95</v>
      </c>
      <c r="AE811" s="16" t="str">
        <f>IFERROR(INDEX(Cost_Components!$O$2:$O$29,MATCH(E811,Cost_Components!$A$2:$A$29,0)),"")</f>
        <v>Both</v>
      </c>
      <c r="AF811" s="11">
        <v>400794.95662501699</v>
      </c>
      <c r="AG811" s="11">
        <v>403321.32260576502</v>
      </c>
      <c r="AH811" s="23">
        <f t="shared" si="129"/>
        <v>1</v>
      </c>
    </row>
    <row r="812" spans="1:34" hidden="1">
      <c r="A812" t="s">
        <v>115</v>
      </c>
      <c r="B812" s="20">
        <v>2029</v>
      </c>
      <c r="C812" t="s">
        <v>228</v>
      </c>
      <c r="D812" t="s">
        <v>208</v>
      </c>
      <c r="E812" s="22" t="s">
        <v>310</v>
      </c>
      <c r="F812" s="22" t="s">
        <v>311</v>
      </c>
      <c r="G812" s="22" t="s">
        <v>238</v>
      </c>
      <c r="H812" s="22" t="s">
        <v>237</v>
      </c>
      <c r="I812" s="22" t="s">
        <v>309</v>
      </c>
      <c r="J812" s="17">
        <f>IFERROR(INDEX(Cost_Components!$K$2:$K$29,MATCH(E812,Cost_Components!$A$2:$A$29,0)),"")</f>
        <v>0.5</v>
      </c>
      <c r="K812" s="17">
        <f t="shared" si="120"/>
        <v>0.40423076923076923</v>
      </c>
      <c r="L812" s="17">
        <f>IFERROR(INDEX(Cost_Components!$S$2:$S$29,MATCH(E812,Cost_Components!$A$2:$A$29,0)),"")</f>
        <v>0.31</v>
      </c>
      <c r="M812" s="28">
        <f>IFERROR(INDEX(Cost_Components!$L$2:$L$29,MATCH(E812,Cost_Components!$A$2:$A$29,0)),"")</f>
        <v>1</v>
      </c>
      <c r="N812" s="29">
        <f>IFERROR(INDEX(Cost_Components!$P$2:$P$29,MATCH(E812,Cost_Components!$A$2:$A$29,0)),"")</f>
        <v>282.51283610000002</v>
      </c>
      <c r="O812" s="23">
        <f t="shared" si="121"/>
        <v>202849.0264437155</v>
      </c>
      <c r="P812" s="23">
        <f t="shared" si="122"/>
        <v>204759.30886212949</v>
      </c>
      <c r="Q812" s="23">
        <f t="shared" si="123"/>
        <v>17932611.249999981</v>
      </c>
      <c r="R812" s="23">
        <f t="shared" si="124"/>
        <v>23165436.116359849</v>
      </c>
      <c r="S812" s="23">
        <f t="shared" si="125"/>
        <v>5232824.8663598672</v>
      </c>
      <c r="T812" s="16">
        <f>IFERROR(INDEX(Cost_Components!$R$2:$R$29,MATCH(E812,Cost_Components!$A$2:$A$29,0)),"")</f>
        <v>1</v>
      </c>
      <c r="U812" s="26">
        <f>IFERROR(INDEX(Cost_Components!$Q$2:$Q$29,MATCH(E812,Cost_Components!$A$2:$A$29,0)),"")</f>
        <v>2023</v>
      </c>
      <c r="V812" s="30">
        <f>1/(1+Calculation_Assumptions!$B$5)^(B812-Calculation_Assumptions!$B$2)</f>
        <v>0.888487047915689</v>
      </c>
      <c r="W812" s="23">
        <f t="shared" si="126"/>
        <v>15932892.830932157</v>
      </c>
      <c r="X812" s="23">
        <f t="shared" si="127"/>
        <v>20582189.948704045</v>
      </c>
      <c r="Y812" s="23">
        <f t="shared" si="128"/>
        <v>4649297.1177718882</v>
      </c>
      <c r="Z812" s="17">
        <f>IFERROR(INDEX(Cost_Components!$T$2:$T$29,MATCH(E812,Cost_Components!$A$2:$A$29,0)),"")</f>
        <v>0.8</v>
      </c>
      <c r="AA812" s="26">
        <f>IFERROR(INDEX(Cost_Components!$U$2:$U$29,MATCH(E812,Cost_Components!$A$2:$A$29,0)),"")</f>
        <v>2025</v>
      </c>
      <c r="AB812" s="26">
        <f>IFERROR(INDEX(Cost_Components!$V$2:$V$29,MATCH(E812,Cost_Components!$A$2:$A$29,0)),"")</f>
        <v>2050</v>
      </c>
      <c r="AC812" s="26">
        <f>IFERROR(INDEX(Cost_Components!$M$2:$M$29,MATCH(E812,Cost_Components!$A$2:$A$29,0)),"")</f>
        <v>30</v>
      </c>
      <c r="AD812" s="26">
        <f>IFERROR(INDEX(Cost_Components!$N$2:$N$29,MATCH(E812,Cost_Components!$A$2:$A$29,0)),"")</f>
        <v>95</v>
      </c>
      <c r="AE812" s="16" t="str">
        <f>IFERROR(INDEX(Cost_Components!$O$2:$O$29,MATCH(E812,Cost_Components!$A$2:$A$29,0)),"")</f>
        <v>Both</v>
      </c>
      <c r="AF812" s="11">
        <v>405698.052887431</v>
      </c>
      <c r="AG812" s="11">
        <v>409518.61772425898</v>
      </c>
      <c r="AH812" s="23">
        <f t="shared" si="129"/>
        <v>1</v>
      </c>
    </row>
    <row r="813" spans="1:34" hidden="1">
      <c r="A813" t="s">
        <v>115</v>
      </c>
      <c r="B813" s="20">
        <v>2030</v>
      </c>
      <c r="C813" t="s">
        <v>228</v>
      </c>
      <c r="D813" t="s">
        <v>208</v>
      </c>
      <c r="E813" s="22" t="s">
        <v>310</v>
      </c>
      <c r="F813" s="22" t="s">
        <v>311</v>
      </c>
      <c r="G813" s="22" t="s">
        <v>238</v>
      </c>
      <c r="H813" s="22" t="s">
        <v>237</v>
      </c>
      <c r="I813" s="22" t="s">
        <v>309</v>
      </c>
      <c r="J813" s="17">
        <f>IFERROR(INDEX(Cost_Components!$K$2:$K$29,MATCH(E813,Cost_Components!$A$2:$A$29,0)),"")</f>
        <v>0.5</v>
      </c>
      <c r="K813" s="17">
        <f t="shared" si="120"/>
        <v>0.42307692307692307</v>
      </c>
      <c r="L813" s="17">
        <f>IFERROR(INDEX(Cost_Components!$S$2:$S$29,MATCH(E813,Cost_Components!$A$2:$A$29,0)),"")</f>
        <v>0.31</v>
      </c>
      <c r="M813" s="28">
        <f>IFERROR(INDEX(Cost_Components!$L$2:$L$29,MATCH(E813,Cost_Components!$A$2:$A$29,0)),"")</f>
        <v>1</v>
      </c>
      <c r="N813" s="29">
        <f>IFERROR(INDEX(Cost_Components!$P$2:$P$29,MATCH(E813,Cost_Components!$A$2:$A$29,0)),"")</f>
        <v>282.51283610000002</v>
      </c>
      <c r="O813" s="23">
        <f t="shared" si="121"/>
        <v>206171.7517585585</v>
      </c>
      <c r="P813" s="23">
        <f t="shared" si="122"/>
        <v>208856.69857864699</v>
      </c>
      <c r="Q813" s="23">
        <f t="shared" si="123"/>
        <v>18291456.458720285</v>
      </c>
      <c r="R813" s="23">
        <f t="shared" si="124"/>
        <v>24642608.824737336</v>
      </c>
      <c r="S813" s="23">
        <f t="shared" si="125"/>
        <v>6351152.366017051</v>
      </c>
      <c r="T813" s="16">
        <f>IFERROR(INDEX(Cost_Components!$R$2:$R$29,MATCH(E813,Cost_Components!$A$2:$A$29,0)),"")</f>
        <v>1</v>
      </c>
      <c r="U813" s="26">
        <f>IFERROR(INDEX(Cost_Components!$Q$2:$Q$29,MATCH(E813,Cost_Components!$A$2:$A$29,0)),"")</f>
        <v>2023</v>
      </c>
      <c r="V813" s="30">
        <f>1/(1+Calculation_Assumptions!$B$5)^(B813-Calculation_Assumptions!$B$2)</f>
        <v>0.86260878438416411</v>
      </c>
      <c r="W813" s="23">
        <f t="shared" si="126"/>
        <v>15778371.020472573</v>
      </c>
      <c r="X813" s="23">
        <f t="shared" si="127"/>
        <v>21256930.842361148</v>
      </c>
      <c r="Y813" s="23">
        <f t="shared" si="128"/>
        <v>5478559.8218885763</v>
      </c>
      <c r="Z813" s="17">
        <f>IFERROR(INDEX(Cost_Components!$T$2:$T$29,MATCH(E813,Cost_Components!$A$2:$A$29,0)),"")</f>
        <v>0.8</v>
      </c>
      <c r="AA813" s="26">
        <f>IFERROR(INDEX(Cost_Components!$U$2:$U$29,MATCH(E813,Cost_Components!$A$2:$A$29,0)),"")</f>
        <v>2025</v>
      </c>
      <c r="AB813" s="26">
        <f>IFERROR(INDEX(Cost_Components!$V$2:$V$29,MATCH(E813,Cost_Components!$A$2:$A$29,0)),"")</f>
        <v>2050</v>
      </c>
      <c r="AC813" s="26">
        <f>IFERROR(INDEX(Cost_Components!$M$2:$M$29,MATCH(E813,Cost_Components!$A$2:$A$29,0)),"")</f>
        <v>30</v>
      </c>
      <c r="AD813" s="26">
        <f>IFERROR(INDEX(Cost_Components!$N$2:$N$29,MATCH(E813,Cost_Components!$A$2:$A$29,0)),"")</f>
        <v>95</v>
      </c>
      <c r="AE813" s="16" t="str">
        <f>IFERROR(INDEX(Cost_Components!$O$2:$O$29,MATCH(E813,Cost_Components!$A$2:$A$29,0)),"")</f>
        <v>Both</v>
      </c>
      <c r="AF813" s="11">
        <v>412343.503517117</v>
      </c>
      <c r="AG813" s="11">
        <v>417713.39715729398</v>
      </c>
      <c r="AH813" s="23">
        <f t="shared" si="129"/>
        <v>1</v>
      </c>
    </row>
    <row r="814" spans="1:34" hidden="1">
      <c r="A814" t="s">
        <v>115</v>
      </c>
      <c r="B814" s="20">
        <v>2031</v>
      </c>
      <c r="C814" t="s">
        <v>228</v>
      </c>
      <c r="D814" t="s">
        <v>208</v>
      </c>
      <c r="E814" s="22" t="s">
        <v>310</v>
      </c>
      <c r="F814" s="22" t="s">
        <v>311</v>
      </c>
      <c r="G814" s="22" t="s">
        <v>238</v>
      </c>
      <c r="H814" s="22" t="s">
        <v>237</v>
      </c>
      <c r="I814" s="22" t="s">
        <v>309</v>
      </c>
      <c r="J814" s="17">
        <f>IFERROR(INDEX(Cost_Components!$K$2:$K$29,MATCH(E814,Cost_Components!$A$2:$A$29,0)),"")</f>
        <v>0.5</v>
      </c>
      <c r="K814" s="17">
        <f t="shared" si="120"/>
        <v>0.44192307692307692</v>
      </c>
      <c r="L814" s="17">
        <f>IFERROR(INDEX(Cost_Components!$S$2:$S$29,MATCH(E814,Cost_Components!$A$2:$A$29,0)),"")</f>
        <v>0.31</v>
      </c>
      <c r="M814" s="28">
        <f>IFERROR(INDEX(Cost_Components!$L$2:$L$29,MATCH(E814,Cost_Components!$A$2:$A$29,0)),"")</f>
        <v>1</v>
      </c>
      <c r="N814" s="29">
        <f>IFERROR(INDEX(Cost_Components!$P$2:$P$29,MATCH(E814,Cost_Components!$A$2:$A$29,0)),"")</f>
        <v>282.51283610000002</v>
      </c>
      <c r="O814" s="23">
        <f t="shared" si="121"/>
        <v>210246.54141151501</v>
      </c>
      <c r="P814" s="23">
        <f t="shared" si="122"/>
        <v>213834.7997369885</v>
      </c>
      <c r="Q814" s="23">
        <f t="shared" si="123"/>
        <v>18727433.47647737</v>
      </c>
      <c r="R814" s="23">
        <f t="shared" si="124"/>
        <v>26249058.212248579</v>
      </c>
      <c r="S814" s="23">
        <f t="shared" si="125"/>
        <v>7521624.735771209</v>
      </c>
      <c r="T814" s="16">
        <f>IFERROR(INDEX(Cost_Components!$R$2:$R$29,MATCH(E814,Cost_Components!$A$2:$A$29,0)),"")</f>
        <v>1</v>
      </c>
      <c r="U814" s="26">
        <f>IFERROR(INDEX(Cost_Components!$Q$2:$Q$29,MATCH(E814,Cost_Components!$A$2:$A$29,0)),"")</f>
        <v>2023</v>
      </c>
      <c r="V814" s="30">
        <f>1/(1+Calculation_Assumptions!$B$5)^(B814-Calculation_Assumptions!$B$2)</f>
        <v>0.83748425668365445</v>
      </c>
      <c r="W814" s="23">
        <f t="shared" si="126"/>
        <v>15683930.704640236</v>
      </c>
      <c r="X814" s="23">
        <f t="shared" si="127"/>
        <v>21983173.005530976</v>
      </c>
      <c r="Y814" s="23">
        <f t="shared" si="128"/>
        <v>6299242.30089074</v>
      </c>
      <c r="Z814" s="17">
        <f>IFERROR(INDEX(Cost_Components!$T$2:$T$29,MATCH(E814,Cost_Components!$A$2:$A$29,0)),"")</f>
        <v>0.8</v>
      </c>
      <c r="AA814" s="26">
        <f>IFERROR(INDEX(Cost_Components!$U$2:$U$29,MATCH(E814,Cost_Components!$A$2:$A$29,0)),"")</f>
        <v>2025</v>
      </c>
      <c r="AB814" s="26">
        <f>IFERROR(INDEX(Cost_Components!$V$2:$V$29,MATCH(E814,Cost_Components!$A$2:$A$29,0)),"")</f>
        <v>2050</v>
      </c>
      <c r="AC814" s="26">
        <f>IFERROR(INDEX(Cost_Components!$M$2:$M$29,MATCH(E814,Cost_Components!$A$2:$A$29,0)),"")</f>
        <v>30</v>
      </c>
      <c r="AD814" s="26">
        <f>IFERROR(INDEX(Cost_Components!$N$2:$N$29,MATCH(E814,Cost_Components!$A$2:$A$29,0)),"")</f>
        <v>95</v>
      </c>
      <c r="AE814" s="16" t="str">
        <f>IFERROR(INDEX(Cost_Components!$O$2:$O$29,MATCH(E814,Cost_Components!$A$2:$A$29,0)),"")</f>
        <v>Both</v>
      </c>
      <c r="AF814" s="11">
        <v>420493.08282303001</v>
      </c>
      <c r="AG814" s="11">
        <v>427669.599473977</v>
      </c>
      <c r="AH814" s="23">
        <f t="shared" si="129"/>
        <v>1</v>
      </c>
    </row>
    <row r="815" spans="1:34" hidden="1">
      <c r="A815" t="s">
        <v>115</v>
      </c>
      <c r="B815" s="20">
        <v>2032</v>
      </c>
      <c r="C815" t="s">
        <v>228</v>
      </c>
      <c r="D815" t="s">
        <v>208</v>
      </c>
      <c r="E815" s="22" t="s">
        <v>310</v>
      </c>
      <c r="F815" s="22" t="s">
        <v>311</v>
      </c>
      <c r="G815" s="22" t="s">
        <v>238</v>
      </c>
      <c r="H815" s="22" t="s">
        <v>237</v>
      </c>
      <c r="I815" s="22" t="s">
        <v>309</v>
      </c>
      <c r="J815" s="17">
        <f>IFERROR(INDEX(Cost_Components!$K$2:$K$29,MATCH(E815,Cost_Components!$A$2:$A$29,0)),"")</f>
        <v>0.5</v>
      </c>
      <c r="K815" s="17">
        <f t="shared" si="120"/>
        <v>0.46076923076923082</v>
      </c>
      <c r="L815" s="17">
        <f>IFERROR(INDEX(Cost_Components!$S$2:$S$29,MATCH(E815,Cost_Components!$A$2:$A$29,0)),"")</f>
        <v>0.31</v>
      </c>
      <c r="M815" s="28">
        <f>IFERROR(INDEX(Cost_Components!$L$2:$L$29,MATCH(E815,Cost_Components!$A$2:$A$29,0)),"")</f>
        <v>1</v>
      </c>
      <c r="N815" s="29">
        <f>IFERROR(INDEX(Cost_Components!$P$2:$P$29,MATCH(E815,Cost_Components!$A$2:$A$29,0)),"")</f>
        <v>282.51283610000002</v>
      </c>
      <c r="O815" s="23">
        <f t="shared" si="121"/>
        <v>214942.50291620049</v>
      </c>
      <c r="P815" s="23">
        <f t="shared" si="122"/>
        <v>219559.925806524</v>
      </c>
      <c r="Q815" s="23">
        <f t="shared" si="123"/>
        <v>19228834.173387073</v>
      </c>
      <c r="R815" s="23">
        <f t="shared" si="124"/>
        <v>27979758.186365932</v>
      </c>
      <c r="S815" s="23">
        <f t="shared" si="125"/>
        <v>8750924.0129788592</v>
      </c>
      <c r="T815" s="16">
        <f>IFERROR(INDEX(Cost_Components!$R$2:$R$29,MATCH(E815,Cost_Components!$A$2:$A$29,0)),"")</f>
        <v>1</v>
      </c>
      <c r="U815" s="26">
        <f>IFERROR(INDEX(Cost_Components!$Q$2:$Q$29,MATCH(E815,Cost_Components!$A$2:$A$29,0)),"")</f>
        <v>2023</v>
      </c>
      <c r="V815" s="30">
        <f>1/(1+Calculation_Assumptions!$B$5)^(B815-Calculation_Assumptions!$B$2)</f>
        <v>0.81309151134335378</v>
      </c>
      <c r="W815" s="23">
        <f t="shared" si="126"/>
        <v>15634801.839410024</v>
      </c>
      <c r="X815" s="23">
        <f t="shared" si="127"/>
        <v>22750103.870773852</v>
      </c>
      <c r="Y815" s="23">
        <f t="shared" si="128"/>
        <v>7115302.0313638272</v>
      </c>
      <c r="Z815" s="17">
        <f>IFERROR(INDEX(Cost_Components!$T$2:$T$29,MATCH(E815,Cost_Components!$A$2:$A$29,0)),"")</f>
        <v>0.8</v>
      </c>
      <c r="AA815" s="26">
        <f>IFERROR(INDEX(Cost_Components!$U$2:$U$29,MATCH(E815,Cost_Components!$A$2:$A$29,0)),"")</f>
        <v>2025</v>
      </c>
      <c r="AB815" s="26">
        <f>IFERROR(INDEX(Cost_Components!$V$2:$V$29,MATCH(E815,Cost_Components!$A$2:$A$29,0)),"")</f>
        <v>2050</v>
      </c>
      <c r="AC815" s="26">
        <f>IFERROR(INDEX(Cost_Components!$M$2:$M$29,MATCH(E815,Cost_Components!$A$2:$A$29,0)),"")</f>
        <v>30</v>
      </c>
      <c r="AD815" s="26">
        <f>IFERROR(INDEX(Cost_Components!$N$2:$N$29,MATCH(E815,Cost_Components!$A$2:$A$29,0)),"")</f>
        <v>95</v>
      </c>
      <c r="AE815" s="16" t="str">
        <f>IFERROR(INDEX(Cost_Components!$O$2:$O$29,MATCH(E815,Cost_Components!$A$2:$A$29,0)),"")</f>
        <v>Both</v>
      </c>
      <c r="AF815" s="11">
        <v>429885.00583240099</v>
      </c>
      <c r="AG815" s="11">
        <v>439119.851613048</v>
      </c>
      <c r="AH815" s="23">
        <f t="shared" si="129"/>
        <v>1</v>
      </c>
    </row>
    <row r="816" spans="1:34" hidden="1">
      <c r="A816" t="s">
        <v>115</v>
      </c>
      <c r="B816" s="20">
        <v>2033</v>
      </c>
      <c r="C816" t="s">
        <v>228</v>
      </c>
      <c r="D816" t="s">
        <v>208</v>
      </c>
      <c r="E816" s="22" t="s">
        <v>310</v>
      </c>
      <c r="F816" s="22" t="s">
        <v>311</v>
      </c>
      <c r="G816" s="22" t="s">
        <v>238</v>
      </c>
      <c r="H816" s="22" t="s">
        <v>237</v>
      </c>
      <c r="I816" s="22" t="s">
        <v>309</v>
      </c>
      <c r="J816" s="17">
        <f>IFERROR(INDEX(Cost_Components!$K$2:$K$29,MATCH(E816,Cost_Components!$A$2:$A$29,0)),"")</f>
        <v>0.5</v>
      </c>
      <c r="K816" s="17">
        <f t="shared" si="120"/>
        <v>0.47961538461538467</v>
      </c>
      <c r="L816" s="17">
        <f>IFERROR(INDEX(Cost_Components!$S$2:$S$29,MATCH(E816,Cost_Components!$A$2:$A$29,0)),"")</f>
        <v>0.31</v>
      </c>
      <c r="M816" s="28">
        <f>IFERROR(INDEX(Cost_Components!$L$2:$L$29,MATCH(E816,Cost_Components!$A$2:$A$29,0)),"")</f>
        <v>1</v>
      </c>
      <c r="N816" s="29">
        <f>IFERROR(INDEX(Cost_Components!$P$2:$P$29,MATCH(E816,Cost_Components!$A$2:$A$29,0)),"")</f>
        <v>282.51283610000002</v>
      </c>
      <c r="O816" s="23">
        <f t="shared" si="121"/>
        <v>220168.27527823349</v>
      </c>
      <c r="P816" s="23">
        <f t="shared" si="122"/>
        <v>225937.1876645225</v>
      </c>
      <c r="Q816" s="23">
        <f t="shared" si="123"/>
        <v>19787348.256944276</v>
      </c>
      <c r="R816" s="23">
        <f t="shared" si="124"/>
        <v>29832251.439815301</v>
      </c>
      <c r="S816" s="23">
        <f t="shared" si="125"/>
        <v>10044903.182871025</v>
      </c>
      <c r="T816" s="16">
        <f>IFERROR(INDEX(Cost_Components!$R$2:$R$29,MATCH(E816,Cost_Components!$A$2:$A$29,0)),"")</f>
        <v>1</v>
      </c>
      <c r="U816" s="26">
        <f>IFERROR(INDEX(Cost_Components!$Q$2:$Q$29,MATCH(E816,Cost_Components!$A$2:$A$29,0)),"")</f>
        <v>2023</v>
      </c>
      <c r="V816" s="30">
        <f>1/(1+Calculation_Assumptions!$B$5)^(B816-Calculation_Assumptions!$B$2)</f>
        <v>0.78940923431393573</v>
      </c>
      <c r="W816" s="23">
        <f t="shared" si="126"/>
        <v>15620315.436617572</v>
      </c>
      <c r="X816" s="23">
        <f t="shared" si="127"/>
        <v>23549854.766965404</v>
      </c>
      <c r="Y816" s="23">
        <f t="shared" si="128"/>
        <v>7929539.3303478314</v>
      </c>
      <c r="Z816" s="17">
        <f>IFERROR(INDEX(Cost_Components!$T$2:$T$29,MATCH(E816,Cost_Components!$A$2:$A$29,0)),"")</f>
        <v>0.8</v>
      </c>
      <c r="AA816" s="26">
        <f>IFERROR(INDEX(Cost_Components!$U$2:$U$29,MATCH(E816,Cost_Components!$A$2:$A$29,0)),"")</f>
        <v>2025</v>
      </c>
      <c r="AB816" s="26">
        <f>IFERROR(INDEX(Cost_Components!$V$2:$V$29,MATCH(E816,Cost_Components!$A$2:$A$29,0)),"")</f>
        <v>2050</v>
      </c>
      <c r="AC816" s="26">
        <f>IFERROR(INDEX(Cost_Components!$M$2:$M$29,MATCH(E816,Cost_Components!$A$2:$A$29,0)),"")</f>
        <v>30</v>
      </c>
      <c r="AD816" s="26">
        <f>IFERROR(INDEX(Cost_Components!$N$2:$N$29,MATCH(E816,Cost_Components!$A$2:$A$29,0)),"")</f>
        <v>95</v>
      </c>
      <c r="AE816" s="16" t="str">
        <f>IFERROR(INDEX(Cost_Components!$O$2:$O$29,MATCH(E816,Cost_Components!$A$2:$A$29,0)),"")</f>
        <v>Both</v>
      </c>
      <c r="AF816" s="11">
        <v>440336.55055646697</v>
      </c>
      <c r="AG816" s="11">
        <v>451874.375329045</v>
      </c>
      <c r="AH816" s="23">
        <f t="shared" si="129"/>
        <v>1</v>
      </c>
    </row>
    <row r="817" spans="1:34" hidden="1">
      <c r="A817" t="s">
        <v>115</v>
      </c>
      <c r="B817" s="20">
        <v>2034</v>
      </c>
      <c r="C817" t="s">
        <v>228</v>
      </c>
      <c r="D817" t="s">
        <v>208</v>
      </c>
      <c r="E817" s="22" t="s">
        <v>310</v>
      </c>
      <c r="F817" s="22" t="s">
        <v>311</v>
      </c>
      <c r="G817" s="22" t="s">
        <v>238</v>
      </c>
      <c r="H817" s="22" t="s">
        <v>237</v>
      </c>
      <c r="I817" s="22" t="s">
        <v>309</v>
      </c>
      <c r="J817" s="17">
        <f>IFERROR(INDEX(Cost_Components!$K$2:$K$29,MATCH(E817,Cost_Components!$A$2:$A$29,0)),"")</f>
        <v>0.5</v>
      </c>
      <c r="K817" s="17">
        <f t="shared" si="120"/>
        <v>0.49846153846153851</v>
      </c>
      <c r="L817" s="17">
        <f>IFERROR(INDEX(Cost_Components!$S$2:$S$29,MATCH(E817,Cost_Components!$A$2:$A$29,0)),"")</f>
        <v>0.31</v>
      </c>
      <c r="M817" s="28">
        <f>IFERROR(INDEX(Cost_Components!$L$2:$L$29,MATCH(E817,Cost_Components!$A$2:$A$29,0)),"")</f>
        <v>1</v>
      </c>
      <c r="N817" s="29">
        <f>IFERROR(INDEX(Cost_Components!$P$2:$P$29,MATCH(E817,Cost_Components!$A$2:$A$29,0)),"")</f>
        <v>282.51283610000002</v>
      </c>
      <c r="O817" s="23">
        <f t="shared" si="121"/>
        <v>225864.43207854149</v>
      </c>
      <c r="P817" s="23">
        <f t="shared" si="122"/>
        <v>232903.50959961399</v>
      </c>
      <c r="Q817" s="23">
        <f t="shared" si="123"/>
        <v>20397451.620735463</v>
      </c>
      <c r="R817" s="23">
        <f t="shared" si="124"/>
        <v>31806632.022957485</v>
      </c>
      <c r="S817" s="23">
        <f t="shared" si="125"/>
        <v>11409180.402222022</v>
      </c>
      <c r="T817" s="16">
        <f>IFERROR(INDEX(Cost_Components!$R$2:$R$29,MATCH(E817,Cost_Components!$A$2:$A$29,0)),"")</f>
        <v>1</v>
      </c>
      <c r="U817" s="26">
        <f>IFERROR(INDEX(Cost_Components!$Q$2:$Q$29,MATCH(E817,Cost_Components!$A$2:$A$29,0)),"")</f>
        <v>2023</v>
      </c>
      <c r="V817" s="30">
        <f>1/(1+Calculation_Assumptions!$B$5)^(B817-Calculation_Assumptions!$B$2)</f>
        <v>0.76641673234362695</v>
      </c>
      <c r="W817" s="23">
        <f t="shared" si="126"/>
        <v>15632948.219301291</v>
      </c>
      <c r="X817" s="23">
        <f t="shared" si="127"/>
        <v>24377134.981891241</v>
      </c>
      <c r="Y817" s="23">
        <f t="shared" si="128"/>
        <v>8744186.7625899501</v>
      </c>
      <c r="Z817" s="17">
        <f>IFERROR(INDEX(Cost_Components!$T$2:$T$29,MATCH(E817,Cost_Components!$A$2:$A$29,0)),"")</f>
        <v>0.8</v>
      </c>
      <c r="AA817" s="26">
        <f>IFERROR(INDEX(Cost_Components!$U$2:$U$29,MATCH(E817,Cost_Components!$A$2:$A$29,0)),"")</f>
        <v>2025</v>
      </c>
      <c r="AB817" s="26">
        <f>IFERROR(INDEX(Cost_Components!$V$2:$V$29,MATCH(E817,Cost_Components!$A$2:$A$29,0)),"")</f>
        <v>2050</v>
      </c>
      <c r="AC817" s="26">
        <f>IFERROR(INDEX(Cost_Components!$M$2:$M$29,MATCH(E817,Cost_Components!$A$2:$A$29,0)),"")</f>
        <v>30</v>
      </c>
      <c r="AD817" s="26">
        <f>IFERROR(INDEX(Cost_Components!$N$2:$N$29,MATCH(E817,Cost_Components!$A$2:$A$29,0)),"")</f>
        <v>95</v>
      </c>
      <c r="AE817" s="16" t="str">
        <f>IFERROR(INDEX(Cost_Components!$O$2:$O$29,MATCH(E817,Cost_Components!$A$2:$A$29,0)),"")</f>
        <v>Both</v>
      </c>
      <c r="AF817" s="11">
        <v>451728.86415708298</v>
      </c>
      <c r="AG817" s="11">
        <v>465807.01919922797</v>
      </c>
      <c r="AH817" s="23">
        <f t="shared" si="129"/>
        <v>1</v>
      </c>
    </row>
    <row r="818" spans="1:34" hidden="1">
      <c r="A818" t="s">
        <v>115</v>
      </c>
      <c r="B818" s="20">
        <v>2035</v>
      </c>
      <c r="C818" t="s">
        <v>228</v>
      </c>
      <c r="D818" t="s">
        <v>208</v>
      </c>
      <c r="E818" s="22" t="s">
        <v>310</v>
      </c>
      <c r="F818" s="22" t="s">
        <v>311</v>
      </c>
      <c r="G818" s="22" t="s">
        <v>238</v>
      </c>
      <c r="H818" s="22" t="s">
        <v>237</v>
      </c>
      <c r="I818" s="22" t="s">
        <v>309</v>
      </c>
      <c r="J818" s="17">
        <f>IFERROR(INDEX(Cost_Components!$K$2:$K$29,MATCH(E818,Cost_Components!$A$2:$A$29,0)),"")</f>
        <v>0.5</v>
      </c>
      <c r="K818" s="17">
        <f t="shared" si="120"/>
        <v>0.51730769230769236</v>
      </c>
      <c r="L818" s="17">
        <f>IFERROR(INDEX(Cost_Components!$S$2:$S$29,MATCH(E818,Cost_Components!$A$2:$A$29,0)),"")</f>
        <v>0.31</v>
      </c>
      <c r="M818" s="28">
        <f>IFERROR(INDEX(Cost_Components!$L$2:$L$29,MATCH(E818,Cost_Components!$A$2:$A$29,0)),"")</f>
        <v>1</v>
      </c>
      <c r="N818" s="29">
        <f>IFERROR(INDEX(Cost_Components!$P$2:$P$29,MATCH(E818,Cost_Components!$A$2:$A$29,0)),"")</f>
        <v>282.51283610000002</v>
      </c>
      <c r="O818" s="23">
        <f t="shared" si="121"/>
        <v>231973.48197400401</v>
      </c>
      <c r="P818" s="23">
        <f t="shared" si="122"/>
        <v>240398.8391319665</v>
      </c>
      <c r="Q818" s="23">
        <f t="shared" si="123"/>
        <v>21053884.929879051</v>
      </c>
      <c r="R818" s="23">
        <f t="shared" si="124"/>
        <v>33902011.17821908</v>
      </c>
      <c r="S818" s="23">
        <f t="shared" si="125"/>
        <v>12848126.248340029</v>
      </c>
      <c r="T818" s="16">
        <f>IFERROR(INDEX(Cost_Components!$R$2:$R$29,MATCH(E818,Cost_Components!$A$2:$A$29,0)),"")</f>
        <v>1</v>
      </c>
      <c r="U818" s="26">
        <f>IFERROR(INDEX(Cost_Components!$Q$2:$Q$29,MATCH(E818,Cost_Components!$A$2:$A$29,0)),"")</f>
        <v>2023</v>
      </c>
      <c r="V818" s="30">
        <f>1/(1+Calculation_Assumptions!$B$5)^(B818-Calculation_Assumptions!$B$2)</f>
        <v>0.74409391489672516</v>
      </c>
      <c r="W818" s="23">
        <f t="shared" si="126"/>
        <v>15666067.661258867</v>
      </c>
      <c r="X818" s="23">
        <f t="shared" si="127"/>
        <v>25226280.220473573</v>
      </c>
      <c r="Y818" s="23">
        <f t="shared" si="128"/>
        <v>9560212.5592147056</v>
      </c>
      <c r="Z818" s="17">
        <f>IFERROR(INDEX(Cost_Components!$T$2:$T$29,MATCH(E818,Cost_Components!$A$2:$A$29,0)),"")</f>
        <v>0.8</v>
      </c>
      <c r="AA818" s="26">
        <f>IFERROR(INDEX(Cost_Components!$U$2:$U$29,MATCH(E818,Cost_Components!$A$2:$A$29,0)),"")</f>
        <v>2025</v>
      </c>
      <c r="AB818" s="26">
        <f>IFERROR(INDEX(Cost_Components!$V$2:$V$29,MATCH(E818,Cost_Components!$A$2:$A$29,0)),"")</f>
        <v>2050</v>
      </c>
      <c r="AC818" s="26">
        <f>IFERROR(INDEX(Cost_Components!$M$2:$M$29,MATCH(E818,Cost_Components!$A$2:$A$29,0)),"")</f>
        <v>30</v>
      </c>
      <c r="AD818" s="26">
        <f>IFERROR(INDEX(Cost_Components!$N$2:$N$29,MATCH(E818,Cost_Components!$A$2:$A$29,0)),"")</f>
        <v>95</v>
      </c>
      <c r="AE818" s="16" t="str">
        <f>IFERROR(INDEX(Cost_Components!$O$2:$O$29,MATCH(E818,Cost_Components!$A$2:$A$29,0)),"")</f>
        <v>Both</v>
      </c>
      <c r="AF818" s="11">
        <v>463946.96394800802</v>
      </c>
      <c r="AG818" s="11">
        <v>480797.67826393299</v>
      </c>
      <c r="AH818" s="23">
        <f t="shared" si="129"/>
        <v>1</v>
      </c>
    </row>
    <row r="819" spans="1:34" hidden="1">
      <c r="A819" t="s">
        <v>115</v>
      </c>
      <c r="B819" s="20">
        <v>2036</v>
      </c>
      <c r="C819" t="s">
        <v>228</v>
      </c>
      <c r="D819" t="s">
        <v>208</v>
      </c>
      <c r="E819" s="22" t="s">
        <v>310</v>
      </c>
      <c r="F819" s="22" t="s">
        <v>311</v>
      </c>
      <c r="G819" s="22" t="s">
        <v>238</v>
      </c>
      <c r="H819" s="22" t="s">
        <v>237</v>
      </c>
      <c r="I819" s="22" t="s">
        <v>309</v>
      </c>
      <c r="J819" s="17">
        <f>IFERROR(INDEX(Cost_Components!$K$2:$K$29,MATCH(E819,Cost_Components!$A$2:$A$29,0)),"")</f>
        <v>0.5</v>
      </c>
      <c r="K819" s="17">
        <f t="shared" si="120"/>
        <v>0.5361538461538462</v>
      </c>
      <c r="L819" s="17">
        <f>IFERROR(INDEX(Cost_Components!$S$2:$S$29,MATCH(E819,Cost_Components!$A$2:$A$29,0)),"")</f>
        <v>0.31</v>
      </c>
      <c r="M819" s="28">
        <f>IFERROR(INDEX(Cost_Components!$L$2:$L$29,MATCH(E819,Cost_Components!$A$2:$A$29,0)),"")</f>
        <v>1</v>
      </c>
      <c r="N819" s="29">
        <f>IFERROR(INDEX(Cost_Components!$P$2:$P$29,MATCH(E819,Cost_Components!$A$2:$A$29,0)),"")</f>
        <v>282.51283610000002</v>
      </c>
      <c r="O819" s="23">
        <f t="shared" si="121"/>
        <v>238423.24693893851</v>
      </c>
      <c r="P819" s="23">
        <f t="shared" si="122"/>
        <v>248347.01724243301</v>
      </c>
      <c r="Q819" s="23">
        <f t="shared" si="123"/>
        <v>21749978.255221959</v>
      </c>
      <c r="R819" s="23">
        <f t="shared" si="124"/>
        <v>36114051.151052654</v>
      </c>
      <c r="S819" s="23">
        <f t="shared" si="125"/>
        <v>14364072.895830695</v>
      </c>
      <c r="T819" s="16">
        <f>IFERROR(INDEX(Cost_Components!$R$2:$R$29,MATCH(E819,Cost_Components!$A$2:$A$29,0)),"")</f>
        <v>1</v>
      </c>
      <c r="U819" s="26">
        <f>IFERROR(INDEX(Cost_Components!$Q$2:$Q$29,MATCH(E819,Cost_Components!$A$2:$A$29,0)),"")</f>
        <v>2023</v>
      </c>
      <c r="V819" s="30">
        <f>1/(1+Calculation_Assumptions!$B$5)^(B819-Calculation_Assumptions!$B$2)</f>
        <v>0.72242127659876232</v>
      </c>
      <c r="W819" s="23">
        <f t="shared" si="126"/>
        <v>15712647.057132769</v>
      </c>
      <c r="X819" s="23">
        <f t="shared" si="127"/>
        <v>26089558.93569646</v>
      </c>
      <c r="Y819" s="23">
        <f t="shared" si="128"/>
        <v>10376911.878563691</v>
      </c>
      <c r="Z819" s="17">
        <f>IFERROR(INDEX(Cost_Components!$T$2:$T$29,MATCH(E819,Cost_Components!$A$2:$A$29,0)),"")</f>
        <v>0.8</v>
      </c>
      <c r="AA819" s="26">
        <f>IFERROR(INDEX(Cost_Components!$U$2:$U$29,MATCH(E819,Cost_Components!$A$2:$A$29,0)),"")</f>
        <v>2025</v>
      </c>
      <c r="AB819" s="26">
        <f>IFERROR(INDEX(Cost_Components!$V$2:$V$29,MATCH(E819,Cost_Components!$A$2:$A$29,0)),"")</f>
        <v>2050</v>
      </c>
      <c r="AC819" s="26">
        <f>IFERROR(INDEX(Cost_Components!$M$2:$M$29,MATCH(E819,Cost_Components!$A$2:$A$29,0)),"")</f>
        <v>30</v>
      </c>
      <c r="AD819" s="26">
        <f>IFERROR(INDEX(Cost_Components!$N$2:$N$29,MATCH(E819,Cost_Components!$A$2:$A$29,0)),"")</f>
        <v>95</v>
      </c>
      <c r="AE819" s="16" t="str">
        <f>IFERROR(INDEX(Cost_Components!$O$2:$O$29,MATCH(E819,Cost_Components!$A$2:$A$29,0)),"")</f>
        <v>Both</v>
      </c>
      <c r="AF819" s="11">
        <v>476846.49387787702</v>
      </c>
      <c r="AG819" s="11">
        <v>496694.03448486602</v>
      </c>
      <c r="AH819" s="23">
        <f t="shared" si="129"/>
        <v>1</v>
      </c>
    </row>
    <row r="820" spans="1:34" hidden="1">
      <c r="A820" t="s">
        <v>115</v>
      </c>
      <c r="B820" s="20">
        <v>2037</v>
      </c>
      <c r="C820" t="s">
        <v>228</v>
      </c>
      <c r="D820" t="s">
        <v>208</v>
      </c>
      <c r="E820" s="22" t="s">
        <v>310</v>
      </c>
      <c r="F820" s="22" t="s">
        <v>311</v>
      </c>
      <c r="G820" s="22" t="s">
        <v>238</v>
      </c>
      <c r="H820" s="22" t="s">
        <v>237</v>
      </c>
      <c r="I820" s="22" t="s">
        <v>309</v>
      </c>
      <c r="J820" s="17">
        <f>IFERROR(INDEX(Cost_Components!$K$2:$K$29,MATCH(E820,Cost_Components!$A$2:$A$29,0)),"")</f>
        <v>0.5</v>
      </c>
      <c r="K820" s="17">
        <f t="shared" si="120"/>
        <v>0.55500000000000005</v>
      </c>
      <c r="L820" s="17">
        <f>IFERROR(INDEX(Cost_Components!$S$2:$S$29,MATCH(E820,Cost_Components!$A$2:$A$29,0)),"")</f>
        <v>0.31</v>
      </c>
      <c r="M820" s="28">
        <f>IFERROR(INDEX(Cost_Components!$L$2:$L$29,MATCH(E820,Cost_Components!$A$2:$A$29,0)),"")</f>
        <v>1</v>
      </c>
      <c r="N820" s="29">
        <f>IFERROR(INDEX(Cost_Components!$P$2:$P$29,MATCH(E820,Cost_Components!$A$2:$A$29,0)),"")</f>
        <v>282.51283610000002</v>
      </c>
      <c r="O820" s="23">
        <f t="shared" si="121"/>
        <v>245154.68632652151</v>
      </c>
      <c r="P820" s="23">
        <f t="shared" si="122"/>
        <v>256687.176706161</v>
      </c>
      <c r="Q820" s="23">
        <f t="shared" si="123"/>
        <v>22480400.907345414</v>
      </c>
      <c r="R820" s="23">
        <f t="shared" si="124"/>
        <v>38438936.87310788</v>
      </c>
      <c r="S820" s="23">
        <f t="shared" si="125"/>
        <v>15958535.965762466</v>
      </c>
      <c r="T820" s="16">
        <f>IFERROR(INDEX(Cost_Components!$R$2:$R$29,MATCH(E820,Cost_Components!$A$2:$A$29,0)),"")</f>
        <v>1</v>
      </c>
      <c r="U820" s="26">
        <f>IFERROR(INDEX(Cost_Components!$Q$2:$Q$29,MATCH(E820,Cost_Components!$A$2:$A$29,0)),"")</f>
        <v>2023</v>
      </c>
      <c r="V820" s="30">
        <f>1/(1+Calculation_Assumptions!$B$5)^(B820-Calculation_Assumptions!$B$2)</f>
        <v>0.70137988019297326</v>
      </c>
      <c r="W820" s="23">
        <f t="shared" si="126"/>
        <v>15767300.895083934</v>
      </c>
      <c r="X820" s="23">
        <f t="shared" si="127"/>
        <v>26960296.938805666</v>
      </c>
      <c r="Y820" s="23">
        <f t="shared" si="128"/>
        <v>11192996.043721734</v>
      </c>
      <c r="Z820" s="17">
        <f>IFERROR(INDEX(Cost_Components!$T$2:$T$29,MATCH(E820,Cost_Components!$A$2:$A$29,0)),"")</f>
        <v>0.8</v>
      </c>
      <c r="AA820" s="26">
        <f>IFERROR(INDEX(Cost_Components!$U$2:$U$29,MATCH(E820,Cost_Components!$A$2:$A$29,0)),"")</f>
        <v>2025</v>
      </c>
      <c r="AB820" s="26">
        <f>IFERROR(INDEX(Cost_Components!$V$2:$V$29,MATCH(E820,Cost_Components!$A$2:$A$29,0)),"")</f>
        <v>2050</v>
      </c>
      <c r="AC820" s="26">
        <f>IFERROR(INDEX(Cost_Components!$M$2:$M$29,MATCH(E820,Cost_Components!$A$2:$A$29,0)),"")</f>
        <v>30</v>
      </c>
      <c r="AD820" s="26">
        <f>IFERROR(INDEX(Cost_Components!$N$2:$N$29,MATCH(E820,Cost_Components!$A$2:$A$29,0)),"")</f>
        <v>95</v>
      </c>
      <c r="AE820" s="16" t="str">
        <f>IFERROR(INDEX(Cost_Components!$O$2:$O$29,MATCH(E820,Cost_Components!$A$2:$A$29,0)),"")</f>
        <v>Both</v>
      </c>
      <c r="AF820" s="11">
        <v>490309.37265304301</v>
      </c>
      <c r="AG820" s="11">
        <v>513374.353412322</v>
      </c>
      <c r="AH820" s="23">
        <f t="shared" si="129"/>
        <v>1</v>
      </c>
    </row>
    <row r="821" spans="1:34" hidden="1">
      <c r="A821" t="s">
        <v>115</v>
      </c>
      <c r="B821" s="20">
        <v>2038</v>
      </c>
      <c r="C821" t="s">
        <v>228</v>
      </c>
      <c r="D821" t="s">
        <v>208</v>
      </c>
      <c r="E821" s="22" t="s">
        <v>310</v>
      </c>
      <c r="F821" s="22" t="s">
        <v>311</v>
      </c>
      <c r="G821" s="22" t="s">
        <v>238</v>
      </c>
      <c r="H821" s="22" t="s">
        <v>237</v>
      </c>
      <c r="I821" s="22" t="s">
        <v>309</v>
      </c>
      <c r="J821" s="17">
        <f>IFERROR(INDEX(Cost_Components!$K$2:$K$29,MATCH(E821,Cost_Components!$A$2:$A$29,0)),"")</f>
        <v>0.5</v>
      </c>
      <c r="K821" s="17">
        <f t="shared" si="120"/>
        <v>0.57384615384615389</v>
      </c>
      <c r="L821" s="17">
        <f>IFERROR(INDEX(Cost_Components!$S$2:$S$29,MATCH(E821,Cost_Components!$A$2:$A$29,0)),"")</f>
        <v>0.31</v>
      </c>
      <c r="M821" s="28">
        <f>IFERROR(INDEX(Cost_Components!$L$2:$L$29,MATCH(E821,Cost_Components!$A$2:$A$29,0)),"")</f>
        <v>1</v>
      </c>
      <c r="N821" s="29">
        <f>IFERROR(INDEX(Cost_Components!$P$2:$P$29,MATCH(E821,Cost_Components!$A$2:$A$29,0)),"")</f>
        <v>282.51283610000002</v>
      </c>
      <c r="O821" s="23">
        <f t="shared" si="121"/>
        <v>252121.548217423</v>
      </c>
      <c r="P821" s="23">
        <f t="shared" si="122"/>
        <v>265372.30803844501</v>
      </c>
      <c r="Q821" s="23">
        <f t="shared" si="123"/>
        <v>23241035.843566619</v>
      </c>
      <c r="R821" s="23">
        <f t="shared" si="124"/>
        <v>40873669.174696162</v>
      </c>
      <c r="S821" s="23">
        <f t="shared" si="125"/>
        <v>17632633.331129543</v>
      </c>
      <c r="T821" s="16">
        <f>IFERROR(INDEX(Cost_Components!$R$2:$R$29,MATCH(E821,Cost_Components!$A$2:$A$29,0)),"")</f>
        <v>1</v>
      </c>
      <c r="U821" s="26">
        <f>IFERROR(INDEX(Cost_Components!$Q$2:$Q$29,MATCH(E821,Cost_Components!$A$2:$A$29,0)),"")</f>
        <v>2023</v>
      </c>
      <c r="V821" s="30">
        <f>1/(1+Calculation_Assumptions!$B$5)^(B821-Calculation_Assumptions!$B$2)</f>
        <v>0.68095133999317792</v>
      </c>
      <c r="W821" s="23">
        <f t="shared" si="126"/>
        <v>15826014.500506166</v>
      </c>
      <c r="X821" s="23">
        <f t="shared" si="127"/>
        <v>27832979.794947203</v>
      </c>
      <c r="Y821" s="23">
        <f t="shared" si="128"/>
        <v>12006965.294441035</v>
      </c>
      <c r="Z821" s="17">
        <f>IFERROR(INDEX(Cost_Components!$T$2:$T$29,MATCH(E821,Cost_Components!$A$2:$A$29,0)),"")</f>
        <v>0.8</v>
      </c>
      <c r="AA821" s="26">
        <f>IFERROR(INDEX(Cost_Components!$U$2:$U$29,MATCH(E821,Cost_Components!$A$2:$A$29,0)),"")</f>
        <v>2025</v>
      </c>
      <c r="AB821" s="26">
        <f>IFERROR(INDEX(Cost_Components!$V$2:$V$29,MATCH(E821,Cost_Components!$A$2:$A$29,0)),"")</f>
        <v>2050</v>
      </c>
      <c r="AC821" s="26">
        <f>IFERROR(INDEX(Cost_Components!$M$2:$M$29,MATCH(E821,Cost_Components!$A$2:$A$29,0)),"")</f>
        <v>30</v>
      </c>
      <c r="AD821" s="26">
        <f>IFERROR(INDEX(Cost_Components!$N$2:$N$29,MATCH(E821,Cost_Components!$A$2:$A$29,0)),"")</f>
        <v>95</v>
      </c>
      <c r="AE821" s="16" t="str">
        <f>IFERROR(INDEX(Cost_Components!$O$2:$O$29,MATCH(E821,Cost_Components!$A$2:$A$29,0)),"")</f>
        <v>Both</v>
      </c>
      <c r="AF821" s="11">
        <v>504243.096434846</v>
      </c>
      <c r="AG821" s="11">
        <v>530744.61607689003</v>
      </c>
      <c r="AH821" s="23">
        <f t="shared" si="129"/>
        <v>1</v>
      </c>
    </row>
    <row r="822" spans="1:34" hidden="1">
      <c r="A822" t="s">
        <v>115</v>
      </c>
      <c r="B822" s="20">
        <v>2039</v>
      </c>
      <c r="C822" t="s">
        <v>228</v>
      </c>
      <c r="D822" t="s">
        <v>208</v>
      </c>
      <c r="E822" s="22" t="s">
        <v>310</v>
      </c>
      <c r="F822" s="22" t="s">
        <v>311</v>
      </c>
      <c r="G822" s="22" t="s">
        <v>238</v>
      </c>
      <c r="H822" s="22" t="s">
        <v>237</v>
      </c>
      <c r="I822" s="22" t="s">
        <v>309</v>
      </c>
      <c r="J822" s="17">
        <f>IFERROR(INDEX(Cost_Components!$K$2:$K$29,MATCH(E822,Cost_Components!$A$2:$A$29,0)),"")</f>
        <v>0.5</v>
      </c>
      <c r="K822" s="17">
        <f t="shared" si="120"/>
        <v>0.59269230769230763</v>
      </c>
      <c r="L822" s="17">
        <f>IFERROR(INDEX(Cost_Components!$S$2:$S$29,MATCH(E822,Cost_Components!$A$2:$A$29,0)),"")</f>
        <v>0.31</v>
      </c>
      <c r="M822" s="28">
        <f>IFERROR(INDEX(Cost_Components!$L$2:$L$29,MATCH(E822,Cost_Components!$A$2:$A$29,0)),"")</f>
        <v>1</v>
      </c>
      <c r="N822" s="29">
        <f>IFERROR(INDEX(Cost_Components!$P$2:$P$29,MATCH(E822,Cost_Components!$A$2:$A$29,0)),"")</f>
        <v>282.51283610000002</v>
      </c>
      <c r="O822" s="23">
        <f t="shared" si="121"/>
        <v>259255.47427201149</v>
      </c>
      <c r="P822" s="23">
        <f t="shared" si="122"/>
        <v>274330.96181326848</v>
      </c>
      <c r="Q822" s="23">
        <f t="shared" si="123"/>
        <v>24025625.596091256</v>
      </c>
      <c r="R822" s="23">
        <f t="shared" si="124"/>
        <v>43410562.283964351</v>
      </c>
      <c r="S822" s="23">
        <f t="shared" si="125"/>
        <v>19384936.687873095</v>
      </c>
      <c r="T822" s="16">
        <f>IFERROR(INDEX(Cost_Components!$R$2:$R$29,MATCH(E822,Cost_Components!$A$2:$A$29,0)),"")</f>
        <v>1</v>
      </c>
      <c r="U822" s="26">
        <f>IFERROR(INDEX(Cost_Components!$Q$2:$Q$29,MATCH(E822,Cost_Components!$A$2:$A$29,0)),"")</f>
        <v>2023</v>
      </c>
      <c r="V822" s="30">
        <f>1/(1+Calculation_Assumptions!$B$5)^(B822-Calculation_Assumptions!$B$2)</f>
        <v>0.66111780581861923</v>
      </c>
      <c r="W822" s="23">
        <f t="shared" si="126"/>
        <v>15883768.877507506</v>
      </c>
      <c r="X822" s="23">
        <f t="shared" si="127"/>
        <v>28699495.686527021</v>
      </c>
      <c r="Y822" s="23">
        <f t="shared" si="128"/>
        <v>12815726.809019513</v>
      </c>
      <c r="Z822" s="17">
        <f>IFERROR(INDEX(Cost_Components!$T$2:$T$29,MATCH(E822,Cost_Components!$A$2:$A$29,0)),"")</f>
        <v>0.8</v>
      </c>
      <c r="AA822" s="26">
        <f>IFERROR(INDEX(Cost_Components!$U$2:$U$29,MATCH(E822,Cost_Components!$A$2:$A$29,0)),"")</f>
        <v>2025</v>
      </c>
      <c r="AB822" s="26">
        <f>IFERROR(INDEX(Cost_Components!$V$2:$V$29,MATCH(E822,Cost_Components!$A$2:$A$29,0)),"")</f>
        <v>2050</v>
      </c>
      <c r="AC822" s="26">
        <f>IFERROR(INDEX(Cost_Components!$M$2:$M$29,MATCH(E822,Cost_Components!$A$2:$A$29,0)),"")</f>
        <v>30</v>
      </c>
      <c r="AD822" s="26">
        <f>IFERROR(INDEX(Cost_Components!$N$2:$N$29,MATCH(E822,Cost_Components!$A$2:$A$29,0)),"")</f>
        <v>95</v>
      </c>
      <c r="AE822" s="16" t="str">
        <f>IFERROR(INDEX(Cost_Components!$O$2:$O$29,MATCH(E822,Cost_Components!$A$2:$A$29,0)),"")</f>
        <v>Both</v>
      </c>
      <c r="AF822" s="11">
        <v>518510.94854402298</v>
      </c>
      <c r="AG822" s="11">
        <v>548661.92362653697</v>
      </c>
      <c r="AH822" s="23">
        <f t="shared" si="129"/>
        <v>1</v>
      </c>
    </row>
    <row r="823" spans="1:34" hidden="1">
      <c r="A823" t="s">
        <v>115</v>
      </c>
      <c r="B823" s="20">
        <v>2040</v>
      </c>
      <c r="C823" t="s">
        <v>228</v>
      </c>
      <c r="D823" t="s">
        <v>208</v>
      </c>
      <c r="E823" s="22" t="s">
        <v>310</v>
      </c>
      <c r="F823" s="22" t="s">
        <v>311</v>
      </c>
      <c r="G823" s="22" t="s">
        <v>238</v>
      </c>
      <c r="H823" s="22" t="s">
        <v>237</v>
      </c>
      <c r="I823" s="22" t="s">
        <v>309</v>
      </c>
      <c r="J823" s="17">
        <f>IFERROR(INDEX(Cost_Components!$K$2:$K$29,MATCH(E823,Cost_Components!$A$2:$A$29,0)),"")</f>
        <v>0.5</v>
      </c>
      <c r="K823" s="17">
        <f t="shared" si="120"/>
        <v>0.61153846153846159</v>
      </c>
      <c r="L823" s="17">
        <f>IFERROR(INDEX(Cost_Components!$S$2:$S$29,MATCH(E823,Cost_Components!$A$2:$A$29,0)),"")</f>
        <v>0.31</v>
      </c>
      <c r="M823" s="28">
        <f>IFERROR(INDEX(Cost_Components!$L$2:$L$29,MATCH(E823,Cost_Components!$A$2:$A$29,0)),"")</f>
        <v>1</v>
      </c>
      <c r="N823" s="29">
        <f>IFERROR(INDEX(Cost_Components!$P$2:$P$29,MATCH(E823,Cost_Components!$A$2:$A$29,0)),"")</f>
        <v>282.51283610000002</v>
      </c>
      <c r="O823" s="23">
        <f t="shared" si="121"/>
        <v>266528.66584307147</v>
      </c>
      <c r="P823" s="23">
        <f t="shared" si="122"/>
        <v>283535.863828731</v>
      </c>
      <c r="Q823" s="23">
        <f t="shared" si="123"/>
        <v>24831781.518158644</v>
      </c>
      <c r="R823" s="23">
        <f t="shared" si="124"/>
        <v>46047481.988441452</v>
      </c>
      <c r="S823" s="23">
        <f t="shared" si="125"/>
        <v>21215700.470282808</v>
      </c>
      <c r="T823" s="16">
        <f>IFERROR(INDEX(Cost_Components!$R$2:$R$29,MATCH(E823,Cost_Components!$A$2:$A$29,0)),"")</f>
        <v>1</v>
      </c>
      <c r="U823" s="26">
        <f>IFERROR(INDEX(Cost_Components!$Q$2:$Q$29,MATCH(E823,Cost_Components!$A$2:$A$29,0)),"")</f>
        <v>2023</v>
      </c>
      <c r="V823" s="30">
        <f>1/(1+Calculation_Assumptions!$B$5)^(B823-Calculation_Assumptions!$B$2)</f>
        <v>0.64186194739671765</v>
      </c>
      <c r="W823" s="23">
        <f t="shared" si="126"/>
        <v>15938575.64257513</v>
      </c>
      <c r="X823" s="23">
        <f t="shared" si="127"/>
        <v>29556126.461816311</v>
      </c>
      <c r="Y823" s="23">
        <f t="shared" si="128"/>
        <v>13617550.819241181</v>
      </c>
      <c r="Z823" s="17">
        <f>IFERROR(INDEX(Cost_Components!$T$2:$T$29,MATCH(E823,Cost_Components!$A$2:$A$29,0)),"")</f>
        <v>0.8</v>
      </c>
      <c r="AA823" s="26">
        <f>IFERROR(INDEX(Cost_Components!$U$2:$U$29,MATCH(E823,Cost_Components!$A$2:$A$29,0)),"")</f>
        <v>2025</v>
      </c>
      <c r="AB823" s="26">
        <f>IFERROR(INDEX(Cost_Components!$V$2:$V$29,MATCH(E823,Cost_Components!$A$2:$A$29,0)),"")</f>
        <v>2050</v>
      </c>
      <c r="AC823" s="26">
        <f>IFERROR(INDEX(Cost_Components!$M$2:$M$29,MATCH(E823,Cost_Components!$A$2:$A$29,0)),"")</f>
        <v>30</v>
      </c>
      <c r="AD823" s="26">
        <f>IFERROR(INDEX(Cost_Components!$N$2:$N$29,MATCH(E823,Cost_Components!$A$2:$A$29,0)),"")</f>
        <v>95</v>
      </c>
      <c r="AE823" s="16" t="str">
        <f>IFERROR(INDEX(Cost_Components!$O$2:$O$29,MATCH(E823,Cost_Components!$A$2:$A$29,0)),"")</f>
        <v>Both</v>
      </c>
      <c r="AF823" s="11">
        <v>533057.33168614295</v>
      </c>
      <c r="AG823" s="11">
        <v>567071.727657462</v>
      </c>
      <c r="AH823" s="23">
        <f t="shared" si="129"/>
        <v>1</v>
      </c>
    </row>
    <row r="824" spans="1:34" hidden="1">
      <c r="A824" t="s">
        <v>115</v>
      </c>
      <c r="B824" s="20">
        <v>2041</v>
      </c>
      <c r="C824" t="s">
        <v>228</v>
      </c>
      <c r="D824" t="s">
        <v>208</v>
      </c>
      <c r="E824" s="22" t="s">
        <v>310</v>
      </c>
      <c r="F824" s="22" t="s">
        <v>311</v>
      </c>
      <c r="G824" s="22" t="s">
        <v>238</v>
      </c>
      <c r="H824" s="22" t="s">
        <v>237</v>
      </c>
      <c r="I824" s="22" t="s">
        <v>309</v>
      </c>
      <c r="J824" s="17">
        <f>IFERROR(INDEX(Cost_Components!$K$2:$K$29,MATCH(E824,Cost_Components!$A$2:$A$29,0)),"")</f>
        <v>0.5</v>
      </c>
      <c r="K824" s="17">
        <f t="shared" si="120"/>
        <v>0.63038461538461543</v>
      </c>
      <c r="L824" s="17">
        <f>IFERROR(INDEX(Cost_Components!$S$2:$S$29,MATCH(E824,Cost_Components!$A$2:$A$29,0)),"")</f>
        <v>0.31</v>
      </c>
      <c r="M824" s="28">
        <f>IFERROR(INDEX(Cost_Components!$L$2:$L$29,MATCH(E824,Cost_Components!$A$2:$A$29,0)),"")</f>
        <v>1</v>
      </c>
      <c r="N824" s="29">
        <f>IFERROR(INDEX(Cost_Components!$P$2:$P$29,MATCH(E824,Cost_Components!$A$2:$A$29,0)),"")</f>
        <v>282.51283610000002</v>
      </c>
      <c r="O824" s="23">
        <f t="shared" si="121"/>
        <v>273905.6135747495</v>
      </c>
      <c r="P824" s="23">
        <f t="shared" si="122"/>
        <v>292949.73921707401</v>
      </c>
      <c r="Q824" s="23">
        <f t="shared" si="123"/>
        <v>25656239.114901002</v>
      </c>
      <c r="R824" s="23">
        <f t="shared" si="124"/>
        <v>48780328.830928788</v>
      </c>
      <c r="S824" s="23">
        <f t="shared" si="125"/>
        <v>23124089.716027785</v>
      </c>
      <c r="T824" s="16">
        <f>IFERROR(INDEX(Cost_Components!$R$2:$R$29,MATCH(E824,Cost_Components!$A$2:$A$29,0)),"")</f>
        <v>1</v>
      </c>
      <c r="U824" s="26">
        <f>IFERROR(INDEX(Cost_Components!$Q$2:$Q$29,MATCH(E824,Cost_Components!$A$2:$A$29,0)),"")</f>
        <v>2023</v>
      </c>
      <c r="V824" s="30">
        <f>1/(1+Calculation_Assumptions!$B$5)^(B824-Calculation_Assumptions!$B$2)</f>
        <v>0.62316693922011435</v>
      </c>
      <c r="W824" s="23">
        <f t="shared" si="126"/>
        <v>15988120.001132233</v>
      </c>
      <c r="X824" s="23">
        <f t="shared" si="127"/>
        <v>30398288.21172059</v>
      </c>
      <c r="Y824" s="23">
        <f t="shared" si="128"/>
        <v>14410168.210588358</v>
      </c>
      <c r="Z824" s="17">
        <f>IFERROR(INDEX(Cost_Components!$T$2:$T$29,MATCH(E824,Cost_Components!$A$2:$A$29,0)),"")</f>
        <v>0.8</v>
      </c>
      <c r="AA824" s="26">
        <f>IFERROR(INDEX(Cost_Components!$U$2:$U$29,MATCH(E824,Cost_Components!$A$2:$A$29,0)),"")</f>
        <v>2025</v>
      </c>
      <c r="AB824" s="26">
        <f>IFERROR(INDEX(Cost_Components!$V$2:$V$29,MATCH(E824,Cost_Components!$A$2:$A$29,0)),"")</f>
        <v>2050</v>
      </c>
      <c r="AC824" s="26">
        <f>IFERROR(INDEX(Cost_Components!$M$2:$M$29,MATCH(E824,Cost_Components!$A$2:$A$29,0)),"")</f>
        <v>30</v>
      </c>
      <c r="AD824" s="26">
        <f>IFERROR(INDEX(Cost_Components!$N$2:$N$29,MATCH(E824,Cost_Components!$A$2:$A$29,0)),"")</f>
        <v>95</v>
      </c>
      <c r="AE824" s="16" t="str">
        <f>IFERROR(INDEX(Cost_Components!$O$2:$O$29,MATCH(E824,Cost_Components!$A$2:$A$29,0)),"")</f>
        <v>Both</v>
      </c>
      <c r="AF824" s="11">
        <v>547811.227149499</v>
      </c>
      <c r="AG824" s="11">
        <v>585899.47843414801</v>
      </c>
      <c r="AH824" s="23">
        <f t="shared" si="129"/>
        <v>1</v>
      </c>
    </row>
    <row r="825" spans="1:34" hidden="1">
      <c r="A825" t="s">
        <v>115</v>
      </c>
      <c r="B825" s="20">
        <v>2042</v>
      </c>
      <c r="C825" t="s">
        <v>228</v>
      </c>
      <c r="D825" t="s">
        <v>208</v>
      </c>
      <c r="E825" s="22" t="s">
        <v>310</v>
      </c>
      <c r="F825" s="22" t="s">
        <v>311</v>
      </c>
      <c r="G825" s="22" t="s">
        <v>238</v>
      </c>
      <c r="H825" s="22" t="s">
        <v>237</v>
      </c>
      <c r="I825" s="22" t="s">
        <v>309</v>
      </c>
      <c r="J825" s="17">
        <f>IFERROR(INDEX(Cost_Components!$K$2:$K$29,MATCH(E825,Cost_Components!$A$2:$A$29,0)),"")</f>
        <v>0.5</v>
      </c>
      <c r="K825" s="17">
        <f t="shared" si="120"/>
        <v>0.64923076923076928</v>
      </c>
      <c r="L825" s="17">
        <f>IFERROR(INDEX(Cost_Components!$S$2:$S$29,MATCH(E825,Cost_Components!$A$2:$A$29,0)),"")</f>
        <v>0.31</v>
      </c>
      <c r="M825" s="28">
        <f>IFERROR(INDEX(Cost_Components!$L$2:$L$29,MATCH(E825,Cost_Components!$A$2:$A$29,0)),"")</f>
        <v>1</v>
      </c>
      <c r="N825" s="29">
        <f>IFERROR(INDEX(Cost_Components!$P$2:$P$29,MATCH(E825,Cost_Components!$A$2:$A$29,0)),"")</f>
        <v>282.51283610000002</v>
      </c>
      <c r="O825" s="23">
        <f t="shared" si="121"/>
        <v>281353.31968516251</v>
      </c>
      <c r="P825" s="23">
        <f t="shared" si="122"/>
        <v>302538.28224916849</v>
      </c>
      <c r="Q825" s="23">
        <f t="shared" si="123"/>
        <v>26495993.925580814</v>
      </c>
      <c r="R825" s="23">
        <f t="shared" si="124"/>
        <v>51604707.770078473</v>
      </c>
      <c r="S825" s="23">
        <f t="shared" si="125"/>
        <v>25108713.844497658</v>
      </c>
      <c r="T825" s="16">
        <f>IFERROR(INDEX(Cost_Components!$R$2:$R$29,MATCH(E825,Cost_Components!$A$2:$A$29,0)),"")</f>
        <v>1</v>
      </c>
      <c r="U825" s="26">
        <f>IFERROR(INDEX(Cost_Components!$Q$2:$Q$29,MATCH(E825,Cost_Components!$A$2:$A$29,0)),"")</f>
        <v>2023</v>
      </c>
      <c r="V825" s="30">
        <f>1/(1+Calculation_Assumptions!$B$5)^(B825-Calculation_Assumptions!$B$2)</f>
        <v>0.60501644584477121</v>
      </c>
      <c r="W825" s="23">
        <f t="shared" si="126"/>
        <v>16030512.073979551</v>
      </c>
      <c r="X825" s="23">
        <f t="shared" si="127"/>
        <v>31221696.883910928</v>
      </c>
      <c r="Y825" s="23">
        <f t="shared" si="128"/>
        <v>15191184.809931375</v>
      </c>
      <c r="Z825" s="17">
        <f>IFERROR(INDEX(Cost_Components!$T$2:$T$29,MATCH(E825,Cost_Components!$A$2:$A$29,0)),"")</f>
        <v>0.8</v>
      </c>
      <c r="AA825" s="26">
        <f>IFERROR(INDEX(Cost_Components!$U$2:$U$29,MATCH(E825,Cost_Components!$A$2:$A$29,0)),"")</f>
        <v>2025</v>
      </c>
      <c r="AB825" s="26">
        <f>IFERROR(INDEX(Cost_Components!$V$2:$V$29,MATCH(E825,Cost_Components!$A$2:$A$29,0)),"")</f>
        <v>2050</v>
      </c>
      <c r="AC825" s="26">
        <f>IFERROR(INDEX(Cost_Components!$M$2:$M$29,MATCH(E825,Cost_Components!$A$2:$A$29,0)),"")</f>
        <v>30</v>
      </c>
      <c r="AD825" s="26">
        <f>IFERROR(INDEX(Cost_Components!$N$2:$N$29,MATCH(E825,Cost_Components!$A$2:$A$29,0)),"")</f>
        <v>95</v>
      </c>
      <c r="AE825" s="16" t="str">
        <f>IFERROR(INDEX(Cost_Components!$O$2:$O$29,MATCH(E825,Cost_Components!$A$2:$A$29,0)),"")</f>
        <v>Both</v>
      </c>
      <c r="AF825" s="11">
        <v>562706.63937032502</v>
      </c>
      <c r="AG825" s="11">
        <v>605076.56449833699</v>
      </c>
      <c r="AH825" s="23">
        <f t="shared" si="129"/>
        <v>1</v>
      </c>
    </row>
    <row r="826" spans="1:34" hidden="1">
      <c r="A826" t="s">
        <v>115</v>
      </c>
      <c r="B826" s="20">
        <v>2043</v>
      </c>
      <c r="C826" t="s">
        <v>228</v>
      </c>
      <c r="D826" t="s">
        <v>208</v>
      </c>
      <c r="E826" s="22" t="s">
        <v>310</v>
      </c>
      <c r="F826" s="22" t="s">
        <v>311</v>
      </c>
      <c r="G826" s="22" t="s">
        <v>238</v>
      </c>
      <c r="H826" s="22" t="s">
        <v>237</v>
      </c>
      <c r="I826" s="22" t="s">
        <v>309</v>
      </c>
      <c r="J826" s="17">
        <f>IFERROR(INDEX(Cost_Components!$K$2:$K$29,MATCH(E826,Cost_Components!$A$2:$A$29,0)),"")</f>
        <v>0.5</v>
      </c>
      <c r="K826" s="17">
        <f t="shared" si="120"/>
        <v>0.66807692307692301</v>
      </c>
      <c r="L826" s="17">
        <f>IFERROR(INDEX(Cost_Components!$S$2:$S$29,MATCH(E826,Cost_Components!$A$2:$A$29,0)),"")</f>
        <v>0.31</v>
      </c>
      <c r="M826" s="28">
        <f>IFERROR(INDEX(Cost_Components!$L$2:$L$29,MATCH(E826,Cost_Components!$A$2:$A$29,0)),"")</f>
        <v>1</v>
      </c>
      <c r="N826" s="29">
        <f>IFERROR(INDEX(Cost_Components!$P$2:$P$29,MATCH(E826,Cost_Components!$A$2:$A$29,0)),"")</f>
        <v>282.51283610000002</v>
      </c>
      <c r="O826" s="23">
        <f t="shared" si="121"/>
        <v>288841.79111445451</v>
      </c>
      <c r="P826" s="23">
        <f t="shared" si="122"/>
        <v>312271.89453476953</v>
      </c>
      <c r="Q826" s="23">
        <f t="shared" si="123"/>
        <v>27348453.753394727</v>
      </c>
      <c r="R826" s="23">
        <f t="shared" si="124"/>
        <v>54516088.118928552</v>
      </c>
      <c r="S826" s="23">
        <f t="shared" si="125"/>
        <v>27167634.365533825</v>
      </c>
      <c r="T826" s="16">
        <f>IFERROR(INDEX(Cost_Components!$R$2:$R$29,MATCH(E826,Cost_Components!$A$2:$A$29,0)),"")</f>
        <v>1</v>
      </c>
      <c r="U826" s="26">
        <f>IFERROR(INDEX(Cost_Components!$Q$2:$Q$29,MATCH(E826,Cost_Components!$A$2:$A$29,0)),"")</f>
        <v>2023</v>
      </c>
      <c r="V826" s="30">
        <f>1/(1+Calculation_Assumptions!$B$5)^(B826-Calculation_Assumptions!$B$2)</f>
        <v>0.5873946076162827</v>
      </c>
      <c r="W826" s="23">
        <f t="shared" si="126"/>
        <v>16064334.26138735</v>
      </c>
      <c r="X826" s="23">
        <f t="shared" si="127"/>
        <v>32022456.189392727</v>
      </c>
      <c r="Y826" s="23">
        <f t="shared" si="128"/>
        <v>15958121.928005379</v>
      </c>
      <c r="Z826" s="17">
        <f>IFERROR(INDEX(Cost_Components!$T$2:$T$29,MATCH(E826,Cost_Components!$A$2:$A$29,0)),"")</f>
        <v>0.8</v>
      </c>
      <c r="AA826" s="26">
        <f>IFERROR(INDEX(Cost_Components!$U$2:$U$29,MATCH(E826,Cost_Components!$A$2:$A$29,0)),"")</f>
        <v>2025</v>
      </c>
      <c r="AB826" s="26">
        <f>IFERROR(INDEX(Cost_Components!$V$2:$V$29,MATCH(E826,Cost_Components!$A$2:$A$29,0)),"")</f>
        <v>2050</v>
      </c>
      <c r="AC826" s="26">
        <f>IFERROR(INDEX(Cost_Components!$M$2:$M$29,MATCH(E826,Cost_Components!$A$2:$A$29,0)),"")</f>
        <v>30</v>
      </c>
      <c r="AD826" s="26">
        <f>IFERROR(INDEX(Cost_Components!$N$2:$N$29,MATCH(E826,Cost_Components!$A$2:$A$29,0)),"")</f>
        <v>95</v>
      </c>
      <c r="AE826" s="16" t="str">
        <f>IFERROR(INDEX(Cost_Components!$O$2:$O$29,MATCH(E826,Cost_Components!$A$2:$A$29,0)),"")</f>
        <v>Both</v>
      </c>
      <c r="AF826" s="11">
        <v>577683.58222890901</v>
      </c>
      <c r="AG826" s="11">
        <v>624543.78906953905</v>
      </c>
      <c r="AH826" s="23">
        <f t="shared" si="129"/>
        <v>1</v>
      </c>
    </row>
    <row r="827" spans="1:34" hidden="1">
      <c r="A827" t="s">
        <v>115</v>
      </c>
      <c r="B827" s="20">
        <v>2044</v>
      </c>
      <c r="C827" t="s">
        <v>228</v>
      </c>
      <c r="D827" t="s">
        <v>208</v>
      </c>
      <c r="E827" s="22" t="s">
        <v>310</v>
      </c>
      <c r="F827" s="22" t="s">
        <v>311</v>
      </c>
      <c r="G827" s="22" t="s">
        <v>238</v>
      </c>
      <c r="H827" s="22" t="s">
        <v>237</v>
      </c>
      <c r="I827" s="22" t="s">
        <v>309</v>
      </c>
      <c r="J827" s="17">
        <f>IFERROR(INDEX(Cost_Components!$K$2:$K$29,MATCH(E827,Cost_Components!$A$2:$A$29,0)),"")</f>
        <v>0.5</v>
      </c>
      <c r="K827" s="17">
        <f t="shared" si="120"/>
        <v>0.68692307692307697</v>
      </c>
      <c r="L827" s="17">
        <f>IFERROR(INDEX(Cost_Components!$S$2:$S$29,MATCH(E827,Cost_Components!$A$2:$A$29,0)),"")</f>
        <v>0.31</v>
      </c>
      <c r="M827" s="28">
        <f>IFERROR(INDEX(Cost_Components!$L$2:$L$29,MATCH(E827,Cost_Components!$A$2:$A$29,0)),"")</f>
        <v>1</v>
      </c>
      <c r="N827" s="29">
        <f>IFERROR(INDEX(Cost_Components!$P$2:$P$29,MATCH(E827,Cost_Components!$A$2:$A$29,0)),"")</f>
        <v>282.51283610000002</v>
      </c>
      <c r="O827" s="23">
        <f t="shared" si="121"/>
        <v>296338.67733153701</v>
      </c>
      <c r="P827" s="23">
        <f t="shared" si="122"/>
        <v>322116.740245722</v>
      </c>
      <c r="Q827" s="23">
        <f t="shared" si="123"/>
        <v>28210655.291052841</v>
      </c>
      <c r="R827" s="23">
        <f t="shared" si="124"/>
        <v>57508842.922997221</v>
      </c>
      <c r="S827" s="23">
        <f t="shared" si="125"/>
        <v>29298187.631944381</v>
      </c>
      <c r="T827" s="16">
        <f>IFERROR(INDEX(Cost_Components!$R$2:$R$29,MATCH(E827,Cost_Components!$A$2:$A$29,0)),"")</f>
        <v>1</v>
      </c>
      <c r="U827" s="26">
        <f>IFERROR(INDEX(Cost_Components!$Q$2:$Q$29,MATCH(E827,Cost_Components!$A$2:$A$29,0)),"")</f>
        <v>2023</v>
      </c>
      <c r="V827" s="30">
        <f>1/(1+Calculation_Assumptions!$B$5)^(B827-Calculation_Assumptions!$B$2)</f>
        <v>0.57028602681192497</v>
      </c>
      <c r="W827" s="23">
        <f t="shared" si="126"/>
        <v>16088142.519695334</v>
      </c>
      <c r="X827" s="23">
        <f t="shared" si="127"/>
        <v>32796489.537107173</v>
      </c>
      <c r="Y827" s="23">
        <f t="shared" si="128"/>
        <v>16708347.017411841</v>
      </c>
      <c r="Z827" s="17">
        <f>IFERROR(INDEX(Cost_Components!$T$2:$T$29,MATCH(E827,Cost_Components!$A$2:$A$29,0)),"")</f>
        <v>0.8</v>
      </c>
      <c r="AA827" s="26">
        <f>IFERROR(INDEX(Cost_Components!$U$2:$U$29,MATCH(E827,Cost_Components!$A$2:$A$29,0)),"")</f>
        <v>2025</v>
      </c>
      <c r="AB827" s="26">
        <f>IFERROR(INDEX(Cost_Components!$V$2:$V$29,MATCH(E827,Cost_Components!$A$2:$A$29,0)),"")</f>
        <v>2050</v>
      </c>
      <c r="AC827" s="26">
        <f>IFERROR(INDEX(Cost_Components!$M$2:$M$29,MATCH(E827,Cost_Components!$A$2:$A$29,0)),"")</f>
        <v>30</v>
      </c>
      <c r="AD827" s="26">
        <f>IFERROR(INDEX(Cost_Components!$N$2:$N$29,MATCH(E827,Cost_Components!$A$2:$A$29,0)),"")</f>
        <v>95</v>
      </c>
      <c r="AE827" s="16" t="str">
        <f>IFERROR(INDEX(Cost_Components!$O$2:$O$29,MATCH(E827,Cost_Components!$A$2:$A$29,0)),"")</f>
        <v>Both</v>
      </c>
      <c r="AF827" s="11">
        <v>592677.35466307402</v>
      </c>
      <c r="AG827" s="11">
        <v>644233.480491444</v>
      </c>
      <c r="AH827" s="23">
        <f t="shared" si="129"/>
        <v>1</v>
      </c>
    </row>
    <row r="828" spans="1:34" hidden="1">
      <c r="A828" t="s">
        <v>115</v>
      </c>
      <c r="B828" s="20">
        <v>2045</v>
      </c>
      <c r="C828" t="s">
        <v>228</v>
      </c>
      <c r="D828" t="s">
        <v>208</v>
      </c>
      <c r="E828" s="22" t="s">
        <v>310</v>
      </c>
      <c r="F828" s="22" t="s">
        <v>311</v>
      </c>
      <c r="G828" s="22" t="s">
        <v>238</v>
      </c>
      <c r="H828" s="22" t="s">
        <v>237</v>
      </c>
      <c r="I828" s="22" t="s">
        <v>309</v>
      </c>
      <c r="J828" s="17">
        <f>IFERROR(INDEX(Cost_Components!$K$2:$K$29,MATCH(E828,Cost_Components!$A$2:$A$29,0)),"")</f>
        <v>0.5</v>
      </c>
      <c r="K828" s="17">
        <f t="shared" si="120"/>
        <v>0.70576923076923082</v>
      </c>
      <c r="L828" s="17">
        <f>IFERROR(INDEX(Cost_Components!$S$2:$S$29,MATCH(E828,Cost_Components!$A$2:$A$29,0)),"")</f>
        <v>0.31</v>
      </c>
      <c r="M828" s="28">
        <f>IFERROR(INDEX(Cost_Components!$L$2:$L$29,MATCH(E828,Cost_Components!$A$2:$A$29,0)),"")</f>
        <v>1</v>
      </c>
      <c r="N828" s="29">
        <f>IFERROR(INDEX(Cost_Components!$P$2:$P$29,MATCH(E828,Cost_Components!$A$2:$A$29,0)),"")</f>
        <v>282.51283610000002</v>
      </c>
      <c r="O828" s="23">
        <f t="shared" si="121"/>
        <v>303797.72838380898</v>
      </c>
      <c r="P828" s="23">
        <f t="shared" si="122"/>
        <v>332020.33570780302</v>
      </c>
      <c r="Q828" s="23">
        <f t="shared" si="123"/>
        <v>29078002.071942519</v>
      </c>
      <c r="R828" s="23">
        <f t="shared" si="124"/>
        <v>60573884.864704192</v>
      </c>
      <c r="S828" s="23">
        <f t="shared" si="125"/>
        <v>31495882.792761672</v>
      </c>
      <c r="T828" s="16">
        <f>IFERROR(INDEX(Cost_Components!$R$2:$R$29,MATCH(E828,Cost_Components!$A$2:$A$29,0)),"")</f>
        <v>1</v>
      </c>
      <c r="U828" s="26">
        <f>IFERROR(INDEX(Cost_Components!$Q$2:$Q$29,MATCH(E828,Cost_Components!$A$2:$A$29,0)),"")</f>
        <v>2023</v>
      </c>
      <c r="V828" s="30">
        <f>1/(1+Calculation_Assumptions!$B$5)^(B828-Calculation_Assumptions!$B$2)</f>
        <v>0.55367575418633497</v>
      </c>
      <c r="W828" s="23">
        <f t="shared" si="126"/>
        <v>16099784.727414586</v>
      </c>
      <c r="X828" s="23">
        <f t="shared" si="127"/>
        <v>33538291.386461314</v>
      </c>
      <c r="Y828" s="23">
        <f t="shared" si="128"/>
        <v>17438506.659046728</v>
      </c>
      <c r="Z828" s="17">
        <f>IFERROR(INDEX(Cost_Components!$T$2:$T$29,MATCH(E828,Cost_Components!$A$2:$A$29,0)),"")</f>
        <v>0.8</v>
      </c>
      <c r="AA828" s="26">
        <f>IFERROR(INDEX(Cost_Components!$U$2:$U$29,MATCH(E828,Cost_Components!$A$2:$A$29,0)),"")</f>
        <v>2025</v>
      </c>
      <c r="AB828" s="26">
        <f>IFERROR(INDEX(Cost_Components!$V$2:$V$29,MATCH(E828,Cost_Components!$A$2:$A$29,0)),"")</f>
        <v>2050</v>
      </c>
      <c r="AC828" s="26">
        <f>IFERROR(INDEX(Cost_Components!$M$2:$M$29,MATCH(E828,Cost_Components!$A$2:$A$29,0)),"")</f>
        <v>30</v>
      </c>
      <c r="AD828" s="26">
        <f>IFERROR(INDEX(Cost_Components!$N$2:$N$29,MATCH(E828,Cost_Components!$A$2:$A$29,0)),"")</f>
        <v>95</v>
      </c>
      <c r="AE828" s="16" t="str">
        <f>IFERROR(INDEX(Cost_Components!$O$2:$O$29,MATCH(E828,Cost_Components!$A$2:$A$29,0)),"")</f>
        <v>Both</v>
      </c>
      <c r="AF828" s="11">
        <v>607595.45676761796</v>
      </c>
      <c r="AG828" s="11">
        <v>664040.67141560605</v>
      </c>
      <c r="AH828" s="23">
        <f t="shared" si="129"/>
        <v>1</v>
      </c>
    </row>
    <row r="829" spans="1:34" hidden="1">
      <c r="A829" t="s">
        <v>115</v>
      </c>
      <c r="B829" s="20">
        <v>2046</v>
      </c>
      <c r="C829" t="s">
        <v>228</v>
      </c>
      <c r="D829" t="s">
        <v>208</v>
      </c>
      <c r="E829" s="22" t="s">
        <v>310</v>
      </c>
      <c r="F829" s="22" t="s">
        <v>311</v>
      </c>
      <c r="G829" s="22" t="s">
        <v>238</v>
      </c>
      <c r="H829" s="22" t="s">
        <v>237</v>
      </c>
      <c r="I829" s="22" t="s">
        <v>309</v>
      </c>
      <c r="J829" s="17">
        <f>IFERROR(INDEX(Cost_Components!$K$2:$K$29,MATCH(E829,Cost_Components!$A$2:$A$29,0)),"")</f>
        <v>0.5</v>
      </c>
      <c r="K829" s="17">
        <f t="shared" si="120"/>
        <v>0.72461538461538466</v>
      </c>
      <c r="L829" s="17">
        <f>IFERROR(INDEX(Cost_Components!$S$2:$S$29,MATCH(E829,Cost_Components!$A$2:$A$29,0)),"")</f>
        <v>0.31</v>
      </c>
      <c r="M829" s="28">
        <f>IFERROR(INDEX(Cost_Components!$L$2:$L$29,MATCH(E829,Cost_Components!$A$2:$A$29,0)),"")</f>
        <v>1</v>
      </c>
      <c r="N829" s="29">
        <f>IFERROR(INDEX(Cost_Components!$P$2:$P$29,MATCH(E829,Cost_Components!$A$2:$A$29,0)),"")</f>
        <v>282.51283610000002</v>
      </c>
      <c r="O829" s="23">
        <f t="shared" si="121"/>
        <v>311172.92911452253</v>
      </c>
      <c r="P829" s="23">
        <f t="shared" si="122"/>
        <v>341931.77420563652</v>
      </c>
      <c r="Q829" s="23">
        <f t="shared" si="123"/>
        <v>29946035.737897154</v>
      </c>
      <c r="R829" s="23">
        <f t="shared" si="124"/>
        <v>63701189.70140779</v>
      </c>
      <c r="S829" s="23">
        <f t="shared" si="125"/>
        <v>33755153.963510633</v>
      </c>
      <c r="T829" s="16">
        <f>IFERROR(INDEX(Cost_Components!$R$2:$R$29,MATCH(E829,Cost_Components!$A$2:$A$29,0)),"")</f>
        <v>1</v>
      </c>
      <c r="U829" s="26">
        <f>IFERROR(INDEX(Cost_Components!$Q$2:$Q$29,MATCH(E829,Cost_Components!$A$2:$A$29,0)),"")</f>
        <v>2023</v>
      </c>
      <c r="V829" s="30">
        <f>1/(1+Calculation_Assumptions!$B$5)^(B829-Calculation_Assumptions!$B$2)</f>
        <v>0.5375492759090631</v>
      </c>
      <c r="W829" s="23">
        <f t="shared" si="126"/>
        <v>16097469.827253541</v>
      </c>
      <c r="X829" s="23">
        <f t="shared" si="127"/>
        <v>34242528.398537628</v>
      </c>
      <c r="Y829" s="23">
        <f t="shared" si="128"/>
        <v>18145058.571284082</v>
      </c>
      <c r="Z829" s="17">
        <f>IFERROR(INDEX(Cost_Components!$T$2:$T$29,MATCH(E829,Cost_Components!$A$2:$A$29,0)),"")</f>
        <v>0.8</v>
      </c>
      <c r="AA829" s="26">
        <f>IFERROR(INDEX(Cost_Components!$U$2:$U$29,MATCH(E829,Cost_Components!$A$2:$A$29,0)),"")</f>
        <v>2025</v>
      </c>
      <c r="AB829" s="26">
        <f>IFERROR(INDEX(Cost_Components!$V$2:$V$29,MATCH(E829,Cost_Components!$A$2:$A$29,0)),"")</f>
        <v>2050</v>
      </c>
      <c r="AC829" s="26">
        <f>IFERROR(INDEX(Cost_Components!$M$2:$M$29,MATCH(E829,Cost_Components!$A$2:$A$29,0)),"")</f>
        <v>30</v>
      </c>
      <c r="AD829" s="26">
        <f>IFERROR(INDEX(Cost_Components!$N$2:$N$29,MATCH(E829,Cost_Components!$A$2:$A$29,0)),"")</f>
        <v>95</v>
      </c>
      <c r="AE829" s="16" t="str">
        <f>IFERROR(INDEX(Cost_Components!$O$2:$O$29,MATCH(E829,Cost_Components!$A$2:$A$29,0)),"")</f>
        <v>Both</v>
      </c>
      <c r="AF829" s="11">
        <v>622345.85822904506</v>
      </c>
      <c r="AG829" s="11">
        <v>683863.54841127305</v>
      </c>
      <c r="AH829" s="23">
        <f t="shared" si="129"/>
        <v>1</v>
      </c>
    </row>
    <row r="830" spans="1:34" hidden="1">
      <c r="A830" t="s">
        <v>115</v>
      </c>
      <c r="B830" s="20">
        <v>2047</v>
      </c>
      <c r="C830" t="s">
        <v>228</v>
      </c>
      <c r="D830" t="s">
        <v>208</v>
      </c>
      <c r="E830" s="22" t="s">
        <v>310</v>
      </c>
      <c r="F830" s="22" t="s">
        <v>311</v>
      </c>
      <c r="G830" s="22" t="s">
        <v>238</v>
      </c>
      <c r="H830" s="22" t="s">
        <v>237</v>
      </c>
      <c r="I830" s="22" t="s">
        <v>309</v>
      </c>
      <c r="J830" s="17">
        <f>IFERROR(INDEX(Cost_Components!$K$2:$K$29,MATCH(E830,Cost_Components!$A$2:$A$29,0)),"")</f>
        <v>0.5</v>
      </c>
      <c r="K830" s="17">
        <f t="shared" si="120"/>
        <v>0.74346153846153851</v>
      </c>
      <c r="L830" s="17">
        <f>IFERROR(INDEX(Cost_Components!$S$2:$S$29,MATCH(E830,Cost_Components!$A$2:$A$29,0)),"")</f>
        <v>0.31</v>
      </c>
      <c r="M830" s="28">
        <f>IFERROR(INDEX(Cost_Components!$L$2:$L$29,MATCH(E830,Cost_Components!$A$2:$A$29,0)),"")</f>
        <v>1</v>
      </c>
      <c r="N830" s="29">
        <f>IFERROR(INDEX(Cost_Components!$P$2:$P$29,MATCH(E830,Cost_Components!$A$2:$A$29,0)),"")</f>
        <v>282.51283610000002</v>
      </c>
      <c r="O830" s="23">
        <f t="shared" si="121"/>
        <v>318437.141866408</v>
      </c>
      <c r="P830" s="23">
        <f t="shared" si="122"/>
        <v>351821.00632263249</v>
      </c>
      <c r="Q830" s="23">
        <f t="shared" si="123"/>
        <v>30812124.59168651</v>
      </c>
      <c r="R830" s="23">
        <f t="shared" si="124"/>
        <v>66883718.181515671</v>
      </c>
      <c r="S830" s="23">
        <f t="shared" si="125"/>
        <v>36071593.589829162</v>
      </c>
      <c r="T830" s="16">
        <f>IFERROR(INDEX(Cost_Components!$R$2:$R$29,MATCH(E830,Cost_Components!$A$2:$A$29,0)),"")</f>
        <v>1</v>
      </c>
      <c r="U830" s="26">
        <f>IFERROR(INDEX(Cost_Components!$Q$2:$Q$29,MATCH(E830,Cost_Components!$A$2:$A$29,0)),"")</f>
        <v>2023</v>
      </c>
      <c r="V830" s="30">
        <f>1/(1+Calculation_Assumptions!$B$5)^(B830-Calculation_Assumptions!$B$2)</f>
        <v>0.52189250088258554</v>
      </c>
      <c r="W830" s="23">
        <f t="shared" si="126"/>
        <v>16080616.760661088</v>
      </c>
      <c r="X830" s="23">
        <f t="shared" si="127"/>
        <v>34906110.950077273</v>
      </c>
      <c r="Y830" s="23">
        <f t="shared" si="128"/>
        <v>18825494.189416181</v>
      </c>
      <c r="Z830" s="17">
        <f>IFERROR(INDEX(Cost_Components!$T$2:$T$29,MATCH(E830,Cost_Components!$A$2:$A$29,0)),"")</f>
        <v>0.8</v>
      </c>
      <c r="AA830" s="26">
        <f>IFERROR(INDEX(Cost_Components!$U$2:$U$29,MATCH(E830,Cost_Components!$A$2:$A$29,0)),"")</f>
        <v>2025</v>
      </c>
      <c r="AB830" s="26">
        <f>IFERROR(INDEX(Cost_Components!$V$2:$V$29,MATCH(E830,Cost_Components!$A$2:$A$29,0)),"")</f>
        <v>2050</v>
      </c>
      <c r="AC830" s="26">
        <f>IFERROR(INDEX(Cost_Components!$M$2:$M$29,MATCH(E830,Cost_Components!$A$2:$A$29,0)),"")</f>
        <v>30</v>
      </c>
      <c r="AD830" s="26">
        <f>IFERROR(INDEX(Cost_Components!$N$2:$N$29,MATCH(E830,Cost_Components!$A$2:$A$29,0)),"")</f>
        <v>95</v>
      </c>
      <c r="AE830" s="16" t="str">
        <f>IFERROR(INDEX(Cost_Components!$O$2:$O$29,MATCH(E830,Cost_Components!$A$2:$A$29,0)),"")</f>
        <v>Both</v>
      </c>
      <c r="AF830" s="11">
        <v>636874.28373281599</v>
      </c>
      <c r="AG830" s="11">
        <v>703642.01264526497</v>
      </c>
      <c r="AH830" s="23">
        <f t="shared" si="129"/>
        <v>1</v>
      </c>
    </row>
    <row r="831" spans="1:34" hidden="1">
      <c r="A831" t="s">
        <v>115</v>
      </c>
      <c r="B831" s="20">
        <v>2048</v>
      </c>
      <c r="C831" t="s">
        <v>228</v>
      </c>
      <c r="D831" t="s">
        <v>208</v>
      </c>
      <c r="E831" s="22" t="s">
        <v>310</v>
      </c>
      <c r="F831" s="22" t="s">
        <v>311</v>
      </c>
      <c r="G831" s="22" t="s">
        <v>238</v>
      </c>
      <c r="H831" s="22" t="s">
        <v>237</v>
      </c>
      <c r="I831" s="22" t="s">
        <v>309</v>
      </c>
      <c r="J831" s="17">
        <f>IFERROR(INDEX(Cost_Components!$K$2:$K$29,MATCH(E831,Cost_Components!$A$2:$A$29,0)),"")</f>
        <v>0.5</v>
      </c>
      <c r="K831" s="17">
        <f t="shared" si="120"/>
        <v>0.76230769230769235</v>
      </c>
      <c r="L831" s="17">
        <f>IFERROR(INDEX(Cost_Components!$S$2:$S$29,MATCH(E831,Cost_Components!$A$2:$A$29,0)),"")</f>
        <v>0.31</v>
      </c>
      <c r="M831" s="28">
        <f>IFERROR(INDEX(Cost_Components!$L$2:$L$29,MATCH(E831,Cost_Components!$A$2:$A$29,0)),"")</f>
        <v>1</v>
      </c>
      <c r="N831" s="29">
        <f>IFERROR(INDEX(Cost_Components!$P$2:$P$29,MATCH(E831,Cost_Components!$A$2:$A$29,0)),"")</f>
        <v>282.51283610000002</v>
      </c>
      <c r="O831" s="23">
        <f t="shared" si="121"/>
        <v>325587.78099386097</v>
      </c>
      <c r="P831" s="23">
        <f t="shared" si="122"/>
        <v>361684.31632349349</v>
      </c>
      <c r="Q831" s="23">
        <f t="shared" si="123"/>
        <v>31675943.213006303</v>
      </c>
      <c r="R831" s="23">
        <f t="shared" si="124"/>
        <v>70119140.66262202</v>
      </c>
      <c r="S831" s="23">
        <f t="shared" si="125"/>
        <v>38443197.449615717</v>
      </c>
      <c r="T831" s="16">
        <f>IFERROR(INDEX(Cost_Components!$R$2:$R$29,MATCH(E831,Cost_Components!$A$2:$A$29,0)),"")</f>
        <v>1</v>
      </c>
      <c r="U831" s="26">
        <f>IFERROR(INDEX(Cost_Components!$Q$2:$Q$29,MATCH(E831,Cost_Components!$A$2:$A$29,0)),"")</f>
        <v>2023</v>
      </c>
      <c r="V831" s="30">
        <f>1/(1+Calculation_Assumptions!$B$5)^(B831-Calculation_Assumptions!$B$2)</f>
        <v>0.50669174842969467</v>
      </c>
      <c r="W831" s="23">
        <f t="shared" si="126"/>
        <v>16049939.049757883</v>
      </c>
      <c r="X831" s="23">
        <f t="shared" si="127"/>
        <v>35528789.980731651</v>
      </c>
      <c r="Y831" s="23">
        <f t="shared" si="128"/>
        <v>19478850.930973768</v>
      </c>
      <c r="Z831" s="17">
        <f>IFERROR(INDEX(Cost_Components!$T$2:$T$29,MATCH(E831,Cost_Components!$A$2:$A$29,0)),"")</f>
        <v>0.8</v>
      </c>
      <c r="AA831" s="26">
        <f>IFERROR(INDEX(Cost_Components!$U$2:$U$29,MATCH(E831,Cost_Components!$A$2:$A$29,0)),"")</f>
        <v>2025</v>
      </c>
      <c r="AB831" s="26">
        <f>IFERROR(INDEX(Cost_Components!$V$2:$V$29,MATCH(E831,Cost_Components!$A$2:$A$29,0)),"")</f>
        <v>2050</v>
      </c>
      <c r="AC831" s="26">
        <f>IFERROR(INDEX(Cost_Components!$M$2:$M$29,MATCH(E831,Cost_Components!$A$2:$A$29,0)),"")</f>
        <v>30</v>
      </c>
      <c r="AD831" s="26">
        <f>IFERROR(INDEX(Cost_Components!$N$2:$N$29,MATCH(E831,Cost_Components!$A$2:$A$29,0)),"")</f>
        <v>95</v>
      </c>
      <c r="AE831" s="16" t="str">
        <f>IFERROR(INDEX(Cost_Components!$O$2:$O$29,MATCH(E831,Cost_Components!$A$2:$A$29,0)),"")</f>
        <v>Both</v>
      </c>
      <c r="AF831" s="11">
        <v>651175.56198772194</v>
      </c>
      <c r="AG831" s="11">
        <v>723368.63264698698</v>
      </c>
      <c r="AH831" s="23">
        <f t="shared" si="129"/>
        <v>1</v>
      </c>
    </row>
    <row r="832" spans="1:34" hidden="1">
      <c r="A832" t="s">
        <v>115</v>
      </c>
      <c r="B832" s="20">
        <v>2049</v>
      </c>
      <c r="C832" t="s">
        <v>228</v>
      </c>
      <c r="D832" t="s">
        <v>208</v>
      </c>
      <c r="E832" s="22" t="s">
        <v>310</v>
      </c>
      <c r="F832" s="22" t="s">
        <v>311</v>
      </c>
      <c r="G832" s="22" t="s">
        <v>238</v>
      </c>
      <c r="H832" s="22" t="s">
        <v>237</v>
      </c>
      <c r="I832" s="22" t="s">
        <v>309</v>
      </c>
      <c r="J832" s="17">
        <f>IFERROR(INDEX(Cost_Components!$K$2:$K$29,MATCH(E832,Cost_Components!$A$2:$A$29,0)),"")</f>
        <v>0.5</v>
      </c>
      <c r="K832" s="17">
        <f t="shared" si="120"/>
        <v>0.7811538461538462</v>
      </c>
      <c r="L832" s="17">
        <f>IFERROR(INDEX(Cost_Components!$S$2:$S$29,MATCH(E832,Cost_Components!$A$2:$A$29,0)),"")</f>
        <v>0.31</v>
      </c>
      <c r="M832" s="28">
        <f>IFERROR(INDEX(Cost_Components!$L$2:$L$29,MATCH(E832,Cost_Components!$A$2:$A$29,0)),"")</f>
        <v>1</v>
      </c>
      <c r="N832" s="29">
        <f>IFERROR(INDEX(Cost_Components!$P$2:$P$29,MATCH(E832,Cost_Components!$A$2:$A$29,0)),"")</f>
        <v>282.51283610000002</v>
      </c>
      <c r="O832" s="23">
        <f t="shared" si="121"/>
        <v>332583.87623253552</v>
      </c>
      <c r="P832" s="23">
        <f t="shared" si="122"/>
        <v>371473.57378123398</v>
      </c>
      <c r="Q832" s="23">
        <f t="shared" si="123"/>
        <v>32533276.388193093</v>
      </c>
      <c r="R832" s="23">
        <f t="shared" si="124"/>
        <v>73396601.487981975</v>
      </c>
      <c r="S832" s="23">
        <f t="shared" si="125"/>
        <v>40863325.099788882</v>
      </c>
      <c r="T832" s="16">
        <f>IFERROR(INDEX(Cost_Components!$R$2:$R$29,MATCH(E832,Cost_Components!$A$2:$A$29,0)),"")</f>
        <v>1</v>
      </c>
      <c r="U832" s="26">
        <f>IFERROR(INDEX(Cost_Components!$Q$2:$Q$29,MATCH(E832,Cost_Components!$A$2:$A$29,0)),"")</f>
        <v>2023</v>
      </c>
      <c r="V832" s="30">
        <f>1/(1+Calculation_Assumptions!$B$5)^(B832-Calculation_Assumptions!$B$2)</f>
        <v>0.49193373633950943</v>
      </c>
      <c r="W832" s="23">
        <f t="shared" si="126"/>
        <v>16004216.209009768</v>
      </c>
      <c r="X832" s="23">
        <f t="shared" si="127"/>
        <v>36106264.404604971</v>
      </c>
      <c r="Y832" s="23">
        <f t="shared" si="128"/>
        <v>20102048.195595201</v>
      </c>
      <c r="Z832" s="17">
        <f>IFERROR(INDEX(Cost_Components!$T$2:$T$29,MATCH(E832,Cost_Components!$A$2:$A$29,0)),"")</f>
        <v>0.8</v>
      </c>
      <c r="AA832" s="26">
        <f>IFERROR(INDEX(Cost_Components!$U$2:$U$29,MATCH(E832,Cost_Components!$A$2:$A$29,0)),"")</f>
        <v>2025</v>
      </c>
      <c r="AB832" s="26">
        <f>IFERROR(INDEX(Cost_Components!$V$2:$V$29,MATCH(E832,Cost_Components!$A$2:$A$29,0)),"")</f>
        <v>2050</v>
      </c>
      <c r="AC832" s="26">
        <f>IFERROR(INDEX(Cost_Components!$M$2:$M$29,MATCH(E832,Cost_Components!$A$2:$A$29,0)),"")</f>
        <v>30</v>
      </c>
      <c r="AD832" s="26">
        <f>IFERROR(INDEX(Cost_Components!$N$2:$N$29,MATCH(E832,Cost_Components!$A$2:$A$29,0)),"")</f>
        <v>95</v>
      </c>
      <c r="AE832" s="16" t="str">
        <f>IFERROR(INDEX(Cost_Components!$O$2:$O$29,MATCH(E832,Cost_Components!$A$2:$A$29,0)),"")</f>
        <v>Both</v>
      </c>
      <c r="AF832" s="11">
        <v>665167.75246507104</v>
      </c>
      <c r="AG832" s="11">
        <v>742947.14756246796</v>
      </c>
      <c r="AH832" s="23">
        <f t="shared" si="129"/>
        <v>1</v>
      </c>
    </row>
    <row r="833" spans="1:34" hidden="1">
      <c r="A833" t="s">
        <v>115</v>
      </c>
      <c r="B833" s="20">
        <v>2050</v>
      </c>
      <c r="C833" t="s">
        <v>228</v>
      </c>
      <c r="D833" t="s">
        <v>208</v>
      </c>
      <c r="E833" s="22" t="s">
        <v>310</v>
      </c>
      <c r="F833" s="22" t="s">
        <v>311</v>
      </c>
      <c r="G833" s="22" t="s">
        <v>238</v>
      </c>
      <c r="H833" s="22" t="s">
        <v>237</v>
      </c>
      <c r="I833" s="22" t="s">
        <v>309</v>
      </c>
      <c r="J833" s="17">
        <f>IFERROR(INDEX(Cost_Components!$K$2:$K$29,MATCH(E833,Cost_Components!$A$2:$A$29,0)),"")</f>
        <v>0.5</v>
      </c>
      <c r="K833" s="17">
        <f t="shared" si="120"/>
        <v>0.8</v>
      </c>
      <c r="L833" s="17">
        <f>IFERROR(INDEX(Cost_Components!$S$2:$S$29,MATCH(E833,Cost_Components!$A$2:$A$29,0)),"")</f>
        <v>0.31</v>
      </c>
      <c r="M833" s="28">
        <f>IFERROR(INDEX(Cost_Components!$L$2:$L$29,MATCH(E833,Cost_Components!$A$2:$A$29,0)),"")</f>
        <v>1</v>
      </c>
      <c r="N833" s="29">
        <f>IFERROR(INDEX(Cost_Components!$P$2:$P$29,MATCH(E833,Cost_Components!$A$2:$A$29,0)),"")</f>
        <v>282.51283610000002</v>
      </c>
      <c r="O833" s="23">
        <f t="shared" si="121"/>
        <v>339409.23544491048</v>
      </c>
      <c r="P833" s="23">
        <f t="shared" si="122"/>
        <v>381172.4400554435</v>
      </c>
      <c r="Q833" s="23">
        <f t="shared" si="123"/>
        <v>33382693.195798382</v>
      </c>
      <c r="R833" s="23">
        <f t="shared" si="124"/>
        <v>76709972.563259453</v>
      </c>
      <c r="S833" s="23">
        <f t="shared" si="125"/>
        <v>43327279.36746107</v>
      </c>
      <c r="T833" s="16">
        <f>IFERROR(INDEX(Cost_Components!$R$2:$R$29,MATCH(E833,Cost_Components!$A$2:$A$29,0)),"")</f>
        <v>1</v>
      </c>
      <c r="U833" s="26">
        <f>IFERROR(INDEX(Cost_Components!$Q$2:$Q$29,MATCH(E833,Cost_Components!$A$2:$A$29,0)),"")</f>
        <v>2023</v>
      </c>
      <c r="V833" s="30">
        <f>1/(1+Calculation_Assumptions!$B$5)^(B833-Calculation_Assumptions!$B$2)</f>
        <v>0.47760556926165965</v>
      </c>
      <c r="W833" s="23">
        <f t="shared" si="126"/>
        <v>15943760.187266618</v>
      </c>
      <c r="X833" s="23">
        <f t="shared" si="127"/>
        <v>36637110.114121825</v>
      </c>
      <c r="Y833" s="23">
        <f t="shared" si="128"/>
        <v>20693349.926855206</v>
      </c>
      <c r="Z833" s="17">
        <f>IFERROR(INDEX(Cost_Components!$T$2:$T$29,MATCH(E833,Cost_Components!$A$2:$A$29,0)),"")</f>
        <v>0.8</v>
      </c>
      <c r="AA833" s="26">
        <f>IFERROR(INDEX(Cost_Components!$U$2:$U$29,MATCH(E833,Cost_Components!$A$2:$A$29,0)),"")</f>
        <v>2025</v>
      </c>
      <c r="AB833" s="26">
        <f>IFERROR(INDEX(Cost_Components!$V$2:$V$29,MATCH(E833,Cost_Components!$A$2:$A$29,0)),"")</f>
        <v>2050</v>
      </c>
      <c r="AC833" s="26">
        <f>IFERROR(INDEX(Cost_Components!$M$2:$M$29,MATCH(E833,Cost_Components!$A$2:$A$29,0)),"")</f>
        <v>30</v>
      </c>
      <c r="AD833" s="26">
        <f>IFERROR(INDEX(Cost_Components!$N$2:$N$29,MATCH(E833,Cost_Components!$A$2:$A$29,0)),"")</f>
        <v>95</v>
      </c>
      <c r="AE833" s="16" t="str">
        <f>IFERROR(INDEX(Cost_Components!$O$2:$O$29,MATCH(E833,Cost_Components!$A$2:$A$29,0)),"")</f>
        <v>Both</v>
      </c>
      <c r="AF833" s="11">
        <v>678818.47088982095</v>
      </c>
      <c r="AG833" s="11">
        <v>762344.880110887</v>
      </c>
      <c r="AH833" s="23">
        <f t="shared" si="129"/>
        <v>1</v>
      </c>
    </row>
    <row r="834" spans="1:34" hidden="1">
      <c r="A834" t="s">
        <v>115</v>
      </c>
      <c r="B834" s="20">
        <v>2025</v>
      </c>
      <c r="C834" t="s">
        <v>228</v>
      </c>
      <c r="D834" t="s">
        <v>222</v>
      </c>
      <c r="E834" s="22" t="s">
        <v>312</v>
      </c>
      <c r="F834" s="22" t="s">
        <v>313</v>
      </c>
      <c r="G834" s="22" t="s">
        <v>240</v>
      </c>
      <c r="H834" s="22" t="s">
        <v>237</v>
      </c>
      <c r="I834" s="22" t="s">
        <v>309</v>
      </c>
      <c r="J834" s="17">
        <f>IFERROR(INDEX(Cost_Components!$K$2:$K$29,MATCH(E834,Cost_Components!$A$2:$A$29,0)),"")</f>
        <v>0.1</v>
      </c>
      <c r="K834" s="17">
        <f t="shared" ref="K834:K897" si="130">IF(OR(L834="",Z834="",AA834="",AB834=""),"",IF(B834&lt;AA834,L834,IF(B834&gt;AB834,Z834,L834+(Z834-L834)*MIN(MAX((B834-AA834+1)/MAX(AB834-AA834+1,1),0),1))))</f>
        <v>0.32884615384615384</v>
      </c>
      <c r="L834" s="17">
        <f>IFERROR(INDEX(Cost_Components!$S$2:$S$29,MATCH(E834,Cost_Components!$A$2:$A$29,0)),"")</f>
        <v>0.31</v>
      </c>
      <c r="M834" s="28">
        <f>IFERROR(INDEX(Cost_Components!$L$2:$L$29,MATCH(E834,Cost_Components!$A$2:$A$29,0)),"")</f>
        <v>1</v>
      </c>
      <c r="N834" s="29">
        <f>IFERROR(INDEX(Cost_Components!$P$2:$P$29,MATCH(E834,Cost_Components!$A$2:$A$29,0)),"")</f>
        <v>282.51283610000002</v>
      </c>
      <c r="O834" s="23">
        <f t="shared" ref="O834:O897" si="131">AF834*J834</f>
        <v>486078.11360227404</v>
      </c>
      <c r="P834" s="23">
        <f t="shared" ref="P834:P897" si="132">AG834*J834</f>
        <v>486240.68051522406</v>
      </c>
      <c r="Q834" s="23">
        <f t="shared" ref="Q834:Q897" si="133">P834*L834*M834*N834</f>
        <v>42584462.440660492</v>
      </c>
      <c r="R834" s="23">
        <f t="shared" ref="R834:R897" si="134">O834*K834*M834*N834</f>
        <v>45158241.156203285</v>
      </c>
      <c r="S834" s="23">
        <f t="shared" ref="S834:S897" si="135">R834-Q834</f>
        <v>2573778.7155427933</v>
      </c>
      <c r="T834" s="16">
        <f>IFERROR(INDEX(Cost_Components!$R$2:$R$29,MATCH(E834,Cost_Components!$A$2:$A$29,0)),"")</f>
        <v>1</v>
      </c>
      <c r="U834" s="26">
        <f>IFERROR(INDEX(Cost_Components!$Q$2:$Q$29,MATCH(E834,Cost_Components!$A$2:$A$29,0)),"")</f>
        <v>2023</v>
      </c>
      <c r="V834" s="30">
        <f>1/(1+Calculation_Assumptions!$B$5)^(B834-Calculation_Assumptions!$B$2)</f>
        <v>1</v>
      </c>
      <c r="W834" s="23">
        <f t="shared" ref="W834:W897" si="136">Q834*V834</f>
        <v>42584462.440660492</v>
      </c>
      <c r="X834" s="23">
        <f t="shared" ref="X834:X897" si="137">R834*V834</f>
        <v>45158241.156203285</v>
      </c>
      <c r="Y834" s="23">
        <f t="shared" ref="Y834:Y897" si="138">S834*V834</f>
        <v>2573778.7155427933</v>
      </c>
      <c r="Z834" s="17">
        <f>IFERROR(INDEX(Cost_Components!$T$2:$T$29,MATCH(E834,Cost_Components!$A$2:$A$29,0)),"")</f>
        <v>0.8</v>
      </c>
      <c r="AA834" s="26">
        <f>IFERROR(INDEX(Cost_Components!$U$2:$U$29,MATCH(E834,Cost_Components!$A$2:$A$29,0)),"")</f>
        <v>2025</v>
      </c>
      <c r="AB834" s="26">
        <f>IFERROR(INDEX(Cost_Components!$V$2:$V$29,MATCH(E834,Cost_Components!$A$2:$A$29,0)),"")</f>
        <v>2050</v>
      </c>
      <c r="AC834" s="26">
        <f>IFERROR(INDEX(Cost_Components!$M$2:$M$29,MATCH(E834,Cost_Components!$A$2:$A$29,0)),"")</f>
        <v>30</v>
      </c>
      <c r="AD834" s="26">
        <f>IFERROR(INDEX(Cost_Components!$N$2:$N$29,MATCH(E834,Cost_Components!$A$2:$A$29,0)),"")</f>
        <v>95</v>
      </c>
      <c r="AE834" s="16" t="str">
        <f>IFERROR(INDEX(Cost_Components!$O$2:$O$29,MATCH(E834,Cost_Components!$A$2:$A$29,0)),"")</f>
        <v>Both</v>
      </c>
      <c r="AF834" s="11">
        <v>4860781.13602274</v>
      </c>
      <c r="AG834" s="11">
        <v>4862406.8051522402</v>
      </c>
      <c r="AH834" s="23">
        <f t="shared" ref="AH834:AH897" si="139">IF(H834="shared-count-once",COUNTIFS($A$2:$A$1457,A834,$B$2:$B$1457,B834,$E$2:$E$1457,E834),1)</f>
        <v>1</v>
      </c>
    </row>
    <row r="835" spans="1:34" hidden="1">
      <c r="A835" t="s">
        <v>115</v>
      </c>
      <c r="B835" s="20">
        <v>2026</v>
      </c>
      <c r="C835" t="s">
        <v>228</v>
      </c>
      <c r="D835" t="s">
        <v>222</v>
      </c>
      <c r="E835" s="22" t="s">
        <v>312</v>
      </c>
      <c r="F835" s="22" t="s">
        <v>313</v>
      </c>
      <c r="G835" s="22" t="s">
        <v>240</v>
      </c>
      <c r="H835" s="22" t="s">
        <v>237</v>
      </c>
      <c r="I835" s="22" t="s">
        <v>309</v>
      </c>
      <c r="J835" s="17">
        <f>IFERROR(INDEX(Cost_Components!$K$2:$K$29,MATCH(E835,Cost_Components!$A$2:$A$29,0)),"")</f>
        <v>0.1</v>
      </c>
      <c r="K835" s="17">
        <f t="shared" si="130"/>
        <v>0.34769230769230769</v>
      </c>
      <c r="L835" s="17">
        <f>IFERROR(INDEX(Cost_Components!$S$2:$S$29,MATCH(E835,Cost_Components!$A$2:$A$29,0)),"")</f>
        <v>0.31</v>
      </c>
      <c r="M835" s="28">
        <f>IFERROR(INDEX(Cost_Components!$L$2:$L$29,MATCH(E835,Cost_Components!$A$2:$A$29,0)),"")</f>
        <v>1</v>
      </c>
      <c r="N835" s="29">
        <f>IFERROR(INDEX(Cost_Components!$P$2:$P$29,MATCH(E835,Cost_Components!$A$2:$A$29,0)),"")</f>
        <v>282.51283610000002</v>
      </c>
      <c r="O835" s="23">
        <f t="shared" si="131"/>
        <v>469226.29743678705</v>
      </c>
      <c r="P835" s="23">
        <f t="shared" si="132"/>
        <v>469727.93920374004</v>
      </c>
      <c r="Q835" s="23">
        <f t="shared" si="133"/>
        <v>41138293.412955664</v>
      </c>
      <c r="R835" s="23">
        <f t="shared" si="134"/>
        <v>46090944.870637797</v>
      </c>
      <c r="S835" s="23">
        <f t="shared" si="135"/>
        <v>4952651.4576821327</v>
      </c>
      <c r="T835" s="16">
        <f>IFERROR(INDEX(Cost_Components!$R$2:$R$29,MATCH(E835,Cost_Components!$A$2:$A$29,0)),"")</f>
        <v>1</v>
      </c>
      <c r="U835" s="26">
        <f>IFERROR(INDEX(Cost_Components!$Q$2:$Q$29,MATCH(E835,Cost_Components!$A$2:$A$29,0)),"")</f>
        <v>2023</v>
      </c>
      <c r="V835" s="30">
        <f>1/(1+Calculation_Assumptions!$B$5)^(B835-Calculation_Assumptions!$B$2)</f>
        <v>0.970873786407767</v>
      </c>
      <c r="W835" s="23">
        <f t="shared" si="136"/>
        <v>39940090.692189969</v>
      </c>
      <c r="X835" s="23">
        <f t="shared" si="137"/>
        <v>44748490.165667765</v>
      </c>
      <c r="Y835" s="23">
        <f t="shared" si="138"/>
        <v>4808399.4734777985</v>
      </c>
      <c r="Z835" s="17">
        <f>IFERROR(INDEX(Cost_Components!$T$2:$T$29,MATCH(E835,Cost_Components!$A$2:$A$29,0)),"")</f>
        <v>0.8</v>
      </c>
      <c r="AA835" s="26">
        <f>IFERROR(INDEX(Cost_Components!$U$2:$U$29,MATCH(E835,Cost_Components!$A$2:$A$29,0)),"")</f>
        <v>2025</v>
      </c>
      <c r="AB835" s="26">
        <f>IFERROR(INDEX(Cost_Components!$V$2:$V$29,MATCH(E835,Cost_Components!$A$2:$A$29,0)),"")</f>
        <v>2050</v>
      </c>
      <c r="AC835" s="26">
        <f>IFERROR(INDEX(Cost_Components!$M$2:$M$29,MATCH(E835,Cost_Components!$A$2:$A$29,0)),"")</f>
        <v>30</v>
      </c>
      <c r="AD835" s="26">
        <f>IFERROR(INDEX(Cost_Components!$N$2:$N$29,MATCH(E835,Cost_Components!$A$2:$A$29,0)),"")</f>
        <v>95</v>
      </c>
      <c r="AE835" s="16" t="str">
        <f>IFERROR(INDEX(Cost_Components!$O$2:$O$29,MATCH(E835,Cost_Components!$A$2:$A$29,0)),"")</f>
        <v>Both</v>
      </c>
      <c r="AF835" s="11">
        <v>4692262.97436787</v>
      </c>
      <c r="AG835" s="11">
        <v>4697279.3920374</v>
      </c>
      <c r="AH835" s="23">
        <f t="shared" si="139"/>
        <v>1</v>
      </c>
    </row>
    <row r="836" spans="1:34" hidden="1">
      <c r="A836" t="s">
        <v>115</v>
      </c>
      <c r="B836" s="20">
        <v>2027</v>
      </c>
      <c r="C836" t="s">
        <v>228</v>
      </c>
      <c r="D836" t="s">
        <v>222</v>
      </c>
      <c r="E836" s="22" t="s">
        <v>312</v>
      </c>
      <c r="F836" s="22" t="s">
        <v>313</v>
      </c>
      <c r="G836" s="22" t="s">
        <v>240</v>
      </c>
      <c r="H836" s="22" t="s">
        <v>237</v>
      </c>
      <c r="I836" s="22" t="s">
        <v>309</v>
      </c>
      <c r="J836" s="17">
        <f>IFERROR(INDEX(Cost_Components!$K$2:$K$29,MATCH(E836,Cost_Components!$A$2:$A$29,0)),"")</f>
        <v>0.1</v>
      </c>
      <c r="K836" s="17">
        <f t="shared" si="130"/>
        <v>0.36653846153846154</v>
      </c>
      <c r="L836" s="17">
        <f>IFERROR(INDEX(Cost_Components!$S$2:$S$29,MATCH(E836,Cost_Components!$A$2:$A$29,0)),"")</f>
        <v>0.31</v>
      </c>
      <c r="M836" s="28">
        <f>IFERROR(INDEX(Cost_Components!$L$2:$L$29,MATCH(E836,Cost_Components!$A$2:$A$29,0)),"")</f>
        <v>1</v>
      </c>
      <c r="N836" s="29">
        <f>IFERROR(INDEX(Cost_Components!$P$2:$P$29,MATCH(E836,Cost_Components!$A$2:$A$29,0)),"")</f>
        <v>282.51283610000002</v>
      </c>
      <c r="O836" s="23">
        <f t="shared" si="131"/>
        <v>455907.79089756304</v>
      </c>
      <c r="P836" s="23">
        <f t="shared" si="132"/>
        <v>456932.32440738799</v>
      </c>
      <c r="Q836" s="23">
        <f t="shared" si="133"/>
        <v>40017666.530969895</v>
      </c>
      <c r="R836" s="23">
        <f t="shared" si="134"/>
        <v>47210081.640480064</v>
      </c>
      <c r="S836" s="23">
        <f t="shared" si="135"/>
        <v>7192415.1095101684</v>
      </c>
      <c r="T836" s="16">
        <f>IFERROR(INDEX(Cost_Components!$R$2:$R$29,MATCH(E836,Cost_Components!$A$2:$A$29,0)),"")</f>
        <v>1</v>
      </c>
      <c r="U836" s="26">
        <f>IFERROR(INDEX(Cost_Components!$Q$2:$Q$29,MATCH(E836,Cost_Components!$A$2:$A$29,0)),"")</f>
        <v>2023</v>
      </c>
      <c r="V836" s="30">
        <f>1/(1+Calculation_Assumptions!$B$5)^(B836-Calculation_Assumptions!$B$2)</f>
        <v>0.94259590913375435</v>
      </c>
      <c r="W836" s="23">
        <f t="shared" si="136"/>
        <v>37720488.765170984</v>
      </c>
      <c r="X836" s="23">
        <f t="shared" si="137"/>
        <v>44500029.82418707</v>
      </c>
      <c r="Y836" s="23">
        <f t="shared" si="138"/>
        <v>6779541.059016089</v>
      </c>
      <c r="Z836" s="17">
        <f>IFERROR(INDEX(Cost_Components!$T$2:$T$29,MATCH(E836,Cost_Components!$A$2:$A$29,0)),"")</f>
        <v>0.8</v>
      </c>
      <c r="AA836" s="26">
        <f>IFERROR(INDEX(Cost_Components!$U$2:$U$29,MATCH(E836,Cost_Components!$A$2:$A$29,0)),"")</f>
        <v>2025</v>
      </c>
      <c r="AB836" s="26">
        <f>IFERROR(INDEX(Cost_Components!$V$2:$V$29,MATCH(E836,Cost_Components!$A$2:$A$29,0)),"")</f>
        <v>2050</v>
      </c>
      <c r="AC836" s="26">
        <f>IFERROR(INDEX(Cost_Components!$M$2:$M$29,MATCH(E836,Cost_Components!$A$2:$A$29,0)),"")</f>
        <v>30</v>
      </c>
      <c r="AD836" s="26">
        <f>IFERROR(INDEX(Cost_Components!$N$2:$N$29,MATCH(E836,Cost_Components!$A$2:$A$29,0)),"")</f>
        <v>95</v>
      </c>
      <c r="AE836" s="16" t="str">
        <f>IFERROR(INDEX(Cost_Components!$O$2:$O$29,MATCH(E836,Cost_Components!$A$2:$A$29,0)),"")</f>
        <v>Both</v>
      </c>
      <c r="AF836" s="11">
        <v>4559077.9089756301</v>
      </c>
      <c r="AG836" s="11">
        <v>4569323.2440738799</v>
      </c>
      <c r="AH836" s="23">
        <f t="shared" si="139"/>
        <v>1</v>
      </c>
    </row>
    <row r="837" spans="1:34" hidden="1">
      <c r="A837" t="s">
        <v>115</v>
      </c>
      <c r="B837" s="20">
        <v>2028</v>
      </c>
      <c r="C837" t="s">
        <v>228</v>
      </c>
      <c r="D837" t="s">
        <v>222</v>
      </c>
      <c r="E837" s="22" t="s">
        <v>312</v>
      </c>
      <c r="F837" s="22" t="s">
        <v>313</v>
      </c>
      <c r="G837" s="22" t="s">
        <v>240</v>
      </c>
      <c r="H837" s="22" t="s">
        <v>237</v>
      </c>
      <c r="I837" s="22" t="s">
        <v>309</v>
      </c>
      <c r="J837" s="17">
        <f>IFERROR(INDEX(Cost_Components!$K$2:$K$29,MATCH(E837,Cost_Components!$A$2:$A$29,0)),"")</f>
        <v>0.1</v>
      </c>
      <c r="K837" s="17">
        <f t="shared" si="130"/>
        <v>0.38538461538461538</v>
      </c>
      <c r="L837" s="17">
        <f>IFERROR(INDEX(Cost_Components!$S$2:$S$29,MATCH(E837,Cost_Components!$A$2:$A$29,0)),"")</f>
        <v>0.31</v>
      </c>
      <c r="M837" s="28">
        <f>IFERROR(INDEX(Cost_Components!$L$2:$L$29,MATCH(E837,Cost_Components!$A$2:$A$29,0)),"")</f>
        <v>1</v>
      </c>
      <c r="N837" s="29">
        <f>IFERROR(INDEX(Cost_Components!$P$2:$P$29,MATCH(E837,Cost_Components!$A$2:$A$29,0)),"")</f>
        <v>282.51283610000002</v>
      </c>
      <c r="O837" s="23">
        <f t="shared" si="131"/>
        <v>445117.39817335806</v>
      </c>
      <c r="P837" s="23">
        <f t="shared" si="132"/>
        <v>446852.55229227099</v>
      </c>
      <c r="Q837" s="23">
        <f t="shared" si="133"/>
        <v>39134890.378650047</v>
      </c>
      <c r="R837" s="23">
        <f t="shared" si="134"/>
        <v>48462646.658661216</v>
      </c>
      <c r="S837" s="23">
        <f t="shared" si="135"/>
        <v>9327756.2800111696</v>
      </c>
      <c r="T837" s="16">
        <f>IFERROR(INDEX(Cost_Components!$R$2:$R$29,MATCH(E837,Cost_Components!$A$2:$A$29,0)),"")</f>
        <v>1</v>
      </c>
      <c r="U837" s="26">
        <f>IFERROR(INDEX(Cost_Components!$Q$2:$Q$29,MATCH(E837,Cost_Components!$A$2:$A$29,0)),"")</f>
        <v>2023</v>
      </c>
      <c r="V837" s="30">
        <f>1/(1+Calculation_Assumptions!$B$5)^(B837-Calculation_Assumptions!$B$2)</f>
        <v>0.91514165935315961</v>
      </c>
      <c r="W837" s="23">
        <f t="shared" si="136"/>
        <v>35813968.519721806</v>
      </c>
      <c r="X837" s="23">
        <f t="shared" si="137"/>
        <v>44350186.879853085</v>
      </c>
      <c r="Y837" s="23">
        <f t="shared" si="138"/>
        <v>8536218.3601312768</v>
      </c>
      <c r="Z837" s="17">
        <f>IFERROR(INDEX(Cost_Components!$T$2:$T$29,MATCH(E837,Cost_Components!$A$2:$A$29,0)),"")</f>
        <v>0.8</v>
      </c>
      <c r="AA837" s="26">
        <f>IFERROR(INDEX(Cost_Components!$U$2:$U$29,MATCH(E837,Cost_Components!$A$2:$A$29,0)),"")</f>
        <v>2025</v>
      </c>
      <c r="AB837" s="26">
        <f>IFERROR(INDEX(Cost_Components!$V$2:$V$29,MATCH(E837,Cost_Components!$A$2:$A$29,0)),"")</f>
        <v>2050</v>
      </c>
      <c r="AC837" s="26">
        <f>IFERROR(INDEX(Cost_Components!$M$2:$M$29,MATCH(E837,Cost_Components!$A$2:$A$29,0)),"")</f>
        <v>30</v>
      </c>
      <c r="AD837" s="26">
        <f>IFERROR(INDEX(Cost_Components!$N$2:$N$29,MATCH(E837,Cost_Components!$A$2:$A$29,0)),"")</f>
        <v>95</v>
      </c>
      <c r="AE837" s="16" t="str">
        <f>IFERROR(INDEX(Cost_Components!$O$2:$O$29,MATCH(E837,Cost_Components!$A$2:$A$29,0)),"")</f>
        <v>Both</v>
      </c>
      <c r="AF837" s="11">
        <v>4451173.9817335801</v>
      </c>
      <c r="AG837" s="11">
        <v>4468525.5229227096</v>
      </c>
      <c r="AH837" s="23">
        <f t="shared" si="139"/>
        <v>1</v>
      </c>
    </row>
    <row r="838" spans="1:34" hidden="1">
      <c r="A838" t="s">
        <v>115</v>
      </c>
      <c r="B838" s="20">
        <v>2029</v>
      </c>
      <c r="C838" t="s">
        <v>228</v>
      </c>
      <c r="D838" t="s">
        <v>222</v>
      </c>
      <c r="E838" s="22" t="s">
        <v>312</v>
      </c>
      <c r="F838" s="22" t="s">
        <v>313</v>
      </c>
      <c r="G838" s="22" t="s">
        <v>240</v>
      </c>
      <c r="H838" s="22" t="s">
        <v>237</v>
      </c>
      <c r="I838" s="22" t="s">
        <v>309</v>
      </c>
      <c r="J838" s="17">
        <f>IFERROR(INDEX(Cost_Components!$K$2:$K$29,MATCH(E838,Cost_Components!$A$2:$A$29,0)),"")</f>
        <v>0.1</v>
      </c>
      <c r="K838" s="17">
        <f t="shared" si="130"/>
        <v>0.40423076923076923</v>
      </c>
      <c r="L838" s="17">
        <f>IFERROR(INDEX(Cost_Components!$S$2:$S$29,MATCH(E838,Cost_Components!$A$2:$A$29,0)),"")</f>
        <v>0.31</v>
      </c>
      <c r="M838" s="28">
        <f>IFERROR(INDEX(Cost_Components!$L$2:$L$29,MATCH(E838,Cost_Components!$A$2:$A$29,0)),"")</f>
        <v>1</v>
      </c>
      <c r="N838" s="29">
        <f>IFERROR(INDEX(Cost_Components!$P$2:$P$29,MATCH(E838,Cost_Components!$A$2:$A$29,0)),"")</f>
        <v>282.51283610000002</v>
      </c>
      <c r="O838" s="23">
        <f t="shared" si="131"/>
        <v>436239.33560877707</v>
      </c>
      <c r="P838" s="23">
        <f t="shared" si="132"/>
        <v>438874.68543935299</v>
      </c>
      <c r="Q838" s="23">
        <f t="shared" si="133"/>
        <v>38436196.943549767</v>
      </c>
      <c r="R838" s="23">
        <f t="shared" si="134"/>
        <v>49818698.357383586</v>
      </c>
      <c r="S838" s="23">
        <f t="shared" si="135"/>
        <v>11382501.413833819</v>
      </c>
      <c r="T838" s="16">
        <f>IFERROR(INDEX(Cost_Components!$R$2:$R$29,MATCH(E838,Cost_Components!$A$2:$A$29,0)),"")</f>
        <v>1</v>
      </c>
      <c r="U838" s="26">
        <f>IFERROR(INDEX(Cost_Components!$Q$2:$Q$29,MATCH(E838,Cost_Components!$A$2:$A$29,0)),"")</f>
        <v>2023</v>
      </c>
      <c r="V838" s="30">
        <f>1/(1+Calculation_Assumptions!$B$5)^(B838-Calculation_Assumptions!$B$2)</f>
        <v>0.888487047915689</v>
      </c>
      <c r="W838" s="23">
        <f t="shared" si="136"/>
        <v>34150063.155480564</v>
      </c>
      <c r="X838" s="23">
        <f t="shared" si="137"/>
        <v>44263268.234553926</v>
      </c>
      <c r="Y838" s="23">
        <f t="shared" si="138"/>
        <v>10113205.079073366</v>
      </c>
      <c r="Z838" s="17">
        <f>IFERROR(INDEX(Cost_Components!$T$2:$T$29,MATCH(E838,Cost_Components!$A$2:$A$29,0)),"")</f>
        <v>0.8</v>
      </c>
      <c r="AA838" s="26">
        <f>IFERROR(INDEX(Cost_Components!$U$2:$U$29,MATCH(E838,Cost_Components!$A$2:$A$29,0)),"")</f>
        <v>2025</v>
      </c>
      <c r="AB838" s="26">
        <f>IFERROR(INDEX(Cost_Components!$V$2:$V$29,MATCH(E838,Cost_Components!$A$2:$A$29,0)),"")</f>
        <v>2050</v>
      </c>
      <c r="AC838" s="26">
        <f>IFERROR(INDEX(Cost_Components!$M$2:$M$29,MATCH(E838,Cost_Components!$A$2:$A$29,0)),"")</f>
        <v>30</v>
      </c>
      <c r="AD838" s="26">
        <f>IFERROR(INDEX(Cost_Components!$N$2:$N$29,MATCH(E838,Cost_Components!$A$2:$A$29,0)),"")</f>
        <v>95</v>
      </c>
      <c r="AE838" s="16" t="str">
        <f>IFERROR(INDEX(Cost_Components!$O$2:$O$29,MATCH(E838,Cost_Components!$A$2:$A$29,0)),"")</f>
        <v>Both</v>
      </c>
      <c r="AF838" s="11">
        <v>4362393.3560877703</v>
      </c>
      <c r="AG838" s="11">
        <v>4388746.8543935297</v>
      </c>
      <c r="AH838" s="23">
        <f t="shared" si="139"/>
        <v>1</v>
      </c>
    </row>
    <row r="839" spans="1:34" hidden="1">
      <c r="A839" t="s">
        <v>115</v>
      </c>
      <c r="B839" s="20">
        <v>2030</v>
      </c>
      <c r="C839" t="s">
        <v>228</v>
      </c>
      <c r="D839" t="s">
        <v>222</v>
      </c>
      <c r="E839" s="22" t="s">
        <v>312</v>
      </c>
      <c r="F839" s="22" t="s">
        <v>313</v>
      </c>
      <c r="G839" s="22" t="s">
        <v>240</v>
      </c>
      <c r="H839" s="22" t="s">
        <v>237</v>
      </c>
      <c r="I839" s="22" t="s">
        <v>309</v>
      </c>
      <c r="J839" s="17">
        <f>IFERROR(INDEX(Cost_Components!$K$2:$K$29,MATCH(E839,Cost_Components!$A$2:$A$29,0)),"")</f>
        <v>0.1</v>
      </c>
      <c r="K839" s="17">
        <f t="shared" si="130"/>
        <v>0.42307692307692307</v>
      </c>
      <c r="L839" s="17">
        <f>IFERROR(INDEX(Cost_Components!$S$2:$S$29,MATCH(E839,Cost_Components!$A$2:$A$29,0)),"")</f>
        <v>0.31</v>
      </c>
      <c r="M839" s="28">
        <f>IFERROR(INDEX(Cost_Components!$L$2:$L$29,MATCH(E839,Cost_Components!$A$2:$A$29,0)),"")</f>
        <v>1</v>
      </c>
      <c r="N839" s="29">
        <f>IFERROR(INDEX(Cost_Components!$P$2:$P$29,MATCH(E839,Cost_Components!$A$2:$A$29,0)),"")</f>
        <v>282.51283610000002</v>
      </c>
      <c r="O839" s="23">
        <f t="shared" si="131"/>
        <v>428772.37174337008</v>
      </c>
      <c r="P839" s="23">
        <f t="shared" si="132"/>
        <v>432498.85622407706</v>
      </c>
      <c r="Q839" s="23">
        <f t="shared" si="133"/>
        <v>37877808.329379745</v>
      </c>
      <c r="R839" s="23">
        <f t="shared" si="134"/>
        <v>51248872.561845109</v>
      </c>
      <c r="S839" s="23">
        <f t="shared" si="135"/>
        <v>13371064.232465364</v>
      </c>
      <c r="T839" s="16">
        <f>IFERROR(INDEX(Cost_Components!$R$2:$R$29,MATCH(E839,Cost_Components!$A$2:$A$29,0)),"")</f>
        <v>1</v>
      </c>
      <c r="U839" s="26">
        <f>IFERROR(INDEX(Cost_Components!$Q$2:$Q$29,MATCH(E839,Cost_Components!$A$2:$A$29,0)),"")</f>
        <v>2023</v>
      </c>
      <c r="V839" s="30">
        <f>1/(1+Calculation_Assumptions!$B$5)^(B839-Calculation_Assumptions!$B$2)</f>
        <v>0.86260878438416411</v>
      </c>
      <c r="W839" s="23">
        <f t="shared" si="136"/>
        <v>32673730.198142629</v>
      </c>
      <c r="X839" s="23">
        <f t="shared" si="137"/>
        <v>44207727.66163215</v>
      </c>
      <c r="Y839" s="23">
        <f t="shared" si="138"/>
        <v>11533997.463489523</v>
      </c>
      <c r="Z839" s="17">
        <f>IFERROR(INDEX(Cost_Components!$T$2:$T$29,MATCH(E839,Cost_Components!$A$2:$A$29,0)),"")</f>
        <v>0.8</v>
      </c>
      <c r="AA839" s="26">
        <f>IFERROR(INDEX(Cost_Components!$U$2:$U$29,MATCH(E839,Cost_Components!$A$2:$A$29,0)),"")</f>
        <v>2025</v>
      </c>
      <c r="AB839" s="26">
        <f>IFERROR(INDEX(Cost_Components!$V$2:$V$29,MATCH(E839,Cost_Components!$A$2:$A$29,0)),"")</f>
        <v>2050</v>
      </c>
      <c r="AC839" s="26">
        <f>IFERROR(INDEX(Cost_Components!$M$2:$M$29,MATCH(E839,Cost_Components!$A$2:$A$29,0)),"")</f>
        <v>30</v>
      </c>
      <c r="AD839" s="26">
        <f>IFERROR(INDEX(Cost_Components!$N$2:$N$29,MATCH(E839,Cost_Components!$A$2:$A$29,0)),"")</f>
        <v>95</v>
      </c>
      <c r="AE839" s="16" t="str">
        <f>IFERROR(INDEX(Cost_Components!$O$2:$O$29,MATCH(E839,Cost_Components!$A$2:$A$29,0)),"")</f>
        <v>Both</v>
      </c>
      <c r="AF839" s="11">
        <v>4287723.7174337003</v>
      </c>
      <c r="AG839" s="11">
        <v>4324988.5622407701</v>
      </c>
      <c r="AH839" s="23">
        <f t="shared" si="139"/>
        <v>1</v>
      </c>
    </row>
    <row r="840" spans="1:34" hidden="1">
      <c r="A840" t="s">
        <v>115</v>
      </c>
      <c r="B840" s="20">
        <v>2031</v>
      </c>
      <c r="C840" t="s">
        <v>228</v>
      </c>
      <c r="D840" t="s">
        <v>222</v>
      </c>
      <c r="E840" s="22" t="s">
        <v>312</v>
      </c>
      <c r="F840" s="22" t="s">
        <v>313</v>
      </c>
      <c r="G840" s="22" t="s">
        <v>240</v>
      </c>
      <c r="H840" s="22" t="s">
        <v>237</v>
      </c>
      <c r="I840" s="22" t="s">
        <v>309</v>
      </c>
      <c r="J840" s="17">
        <f>IFERROR(INDEX(Cost_Components!$K$2:$K$29,MATCH(E840,Cost_Components!$A$2:$A$29,0)),"")</f>
        <v>0.1</v>
      </c>
      <c r="K840" s="17">
        <f t="shared" si="130"/>
        <v>0.44192307692307692</v>
      </c>
      <c r="L840" s="17">
        <f>IFERROR(INDEX(Cost_Components!$S$2:$S$29,MATCH(E840,Cost_Components!$A$2:$A$29,0)),"")</f>
        <v>0.31</v>
      </c>
      <c r="M840" s="28">
        <f>IFERROR(INDEX(Cost_Components!$L$2:$L$29,MATCH(E840,Cost_Components!$A$2:$A$29,0)),"")</f>
        <v>1</v>
      </c>
      <c r="N840" s="29">
        <f>IFERROR(INDEX(Cost_Components!$P$2:$P$29,MATCH(E840,Cost_Components!$A$2:$A$29,0)),"")</f>
        <v>282.51283610000002</v>
      </c>
      <c r="O840" s="23">
        <f t="shared" si="131"/>
        <v>422551.16030405601</v>
      </c>
      <c r="P840" s="23">
        <f t="shared" si="132"/>
        <v>427561.20921786502</v>
      </c>
      <c r="Q840" s="23">
        <f t="shared" si="133"/>
        <v>37445374.244970202</v>
      </c>
      <c r="R840" s="23">
        <f t="shared" si="134"/>
        <v>52755065.220144786</v>
      </c>
      <c r="S840" s="23">
        <f t="shared" si="135"/>
        <v>15309690.975174583</v>
      </c>
      <c r="T840" s="16">
        <f>IFERROR(INDEX(Cost_Components!$R$2:$R$29,MATCH(E840,Cost_Components!$A$2:$A$29,0)),"")</f>
        <v>1</v>
      </c>
      <c r="U840" s="26">
        <f>IFERROR(INDEX(Cost_Components!$Q$2:$Q$29,MATCH(E840,Cost_Components!$A$2:$A$29,0)),"")</f>
        <v>2023</v>
      </c>
      <c r="V840" s="30">
        <f>1/(1+Calculation_Assumptions!$B$5)^(B840-Calculation_Assumptions!$B$2)</f>
        <v>0.83748425668365445</v>
      </c>
      <c r="W840" s="23">
        <f t="shared" si="136"/>
        <v>31359911.415790129</v>
      </c>
      <c r="X840" s="23">
        <f t="shared" si="137"/>
        <v>44181536.58219067</v>
      </c>
      <c r="Y840" s="23">
        <f t="shared" si="138"/>
        <v>12821625.166400539</v>
      </c>
      <c r="Z840" s="17">
        <f>IFERROR(INDEX(Cost_Components!$T$2:$T$29,MATCH(E840,Cost_Components!$A$2:$A$29,0)),"")</f>
        <v>0.8</v>
      </c>
      <c r="AA840" s="26">
        <f>IFERROR(INDEX(Cost_Components!$U$2:$U$29,MATCH(E840,Cost_Components!$A$2:$A$29,0)),"")</f>
        <v>2025</v>
      </c>
      <c r="AB840" s="26">
        <f>IFERROR(INDEX(Cost_Components!$V$2:$V$29,MATCH(E840,Cost_Components!$A$2:$A$29,0)),"")</f>
        <v>2050</v>
      </c>
      <c r="AC840" s="26">
        <f>IFERROR(INDEX(Cost_Components!$M$2:$M$29,MATCH(E840,Cost_Components!$A$2:$A$29,0)),"")</f>
        <v>30</v>
      </c>
      <c r="AD840" s="26">
        <f>IFERROR(INDEX(Cost_Components!$N$2:$N$29,MATCH(E840,Cost_Components!$A$2:$A$29,0)),"")</f>
        <v>95</v>
      </c>
      <c r="AE840" s="16" t="str">
        <f>IFERROR(INDEX(Cost_Components!$O$2:$O$29,MATCH(E840,Cost_Components!$A$2:$A$29,0)),"")</f>
        <v>Both</v>
      </c>
      <c r="AF840" s="11">
        <v>4225511.6030405601</v>
      </c>
      <c r="AG840" s="11">
        <v>4275612.0921786502</v>
      </c>
      <c r="AH840" s="23">
        <f t="shared" si="139"/>
        <v>1</v>
      </c>
    </row>
    <row r="841" spans="1:34" hidden="1">
      <c r="A841" t="s">
        <v>115</v>
      </c>
      <c r="B841" s="20">
        <v>2032</v>
      </c>
      <c r="C841" t="s">
        <v>228</v>
      </c>
      <c r="D841" t="s">
        <v>222</v>
      </c>
      <c r="E841" s="22" t="s">
        <v>312</v>
      </c>
      <c r="F841" s="22" t="s">
        <v>313</v>
      </c>
      <c r="G841" s="22" t="s">
        <v>240</v>
      </c>
      <c r="H841" s="22" t="s">
        <v>237</v>
      </c>
      <c r="I841" s="22" t="s">
        <v>309</v>
      </c>
      <c r="J841" s="17">
        <f>IFERROR(INDEX(Cost_Components!$K$2:$K$29,MATCH(E841,Cost_Components!$A$2:$A$29,0)),"")</f>
        <v>0.1</v>
      </c>
      <c r="K841" s="17">
        <f t="shared" si="130"/>
        <v>0.46076923076923082</v>
      </c>
      <c r="L841" s="17">
        <f>IFERROR(INDEX(Cost_Components!$S$2:$S$29,MATCH(E841,Cost_Components!$A$2:$A$29,0)),"")</f>
        <v>0.31</v>
      </c>
      <c r="M841" s="28">
        <f>IFERROR(INDEX(Cost_Components!$L$2:$L$29,MATCH(E841,Cost_Components!$A$2:$A$29,0)),"")</f>
        <v>1</v>
      </c>
      <c r="N841" s="29">
        <f>IFERROR(INDEX(Cost_Components!$P$2:$P$29,MATCH(E841,Cost_Components!$A$2:$A$29,0)),"")</f>
        <v>282.51283610000002</v>
      </c>
      <c r="O841" s="23">
        <f t="shared" si="131"/>
        <v>417377.42476761003</v>
      </c>
      <c r="P841" s="23">
        <f t="shared" si="132"/>
        <v>423863.154832136</v>
      </c>
      <c r="Q841" s="23">
        <f t="shared" si="133"/>
        <v>37121502.416875251</v>
      </c>
      <c r="R841" s="23">
        <f t="shared" si="134"/>
        <v>54331364.243947648</v>
      </c>
      <c r="S841" s="23">
        <f t="shared" si="135"/>
        <v>17209861.827072397</v>
      </c>
      <c r="T841" s="16">
        <f>IFERROR(INDEX(Cost_Components!$R$2:$R$29,MATCH(E841,Cost_Components!$A$2:$A$29,0)),"")</f>
        <v>1</v>
      </c>
      <c r="U841" s="26">
        <f>IFERROR(INDEX(Cost_Components!$Q$2:$Q$29,MATCH(E841,Cost_Components!$A$2:$A$29,0)),"")</f>
        <v>2023</v>
      </c>
      <c r="V841" s="30">
        <f>1/(1+Calculation_Assumptions!$B$5)^(B841-Calculation_Assumptions!$B$2)</f>
        <v>0.81309151134335378</v>
      </c>
      <c r="W841" s="23">
        <f t="shared" si="136"/>
        <v>30183178.503473058</v>
      </c>
      <c r="X841" s="23">
        <f t="shared" si="137"/>
        <v>44176371.066457644</v>
      </c>
      <c r="Y841" s="23">
        <f t="shared" si="138"/>
        <v>13993192.562984588</v>
      </c>
      <c r="Z841" s="17">
        <f>IFERROR(INDEX(Cost_Components!$T$2:$T$29,MATCH(E841,Cost_Components!$A$2:$A$29,0)),"")</f>
        <v>0.8</v>
      </c>
      <c r="AA841" s="26">
        <f>IFERROR(INDEX(Cost_Components!$U$2:$U$29,MATCH(E841,Cost_Components!$A$2:$A$29,0)),"")</f>
        <v>2025</v>
      </c>
      <c r="AB841" s="26">
        <f>IFERROR(INDEX(Cost_Components!$V$2:$V$29,MATCH(E841,Cost_Components!$A$2:$A$29,0)),"")</f>
        <v>2050</v>
      </c>
      <c r="AC841" s="26">
        <f>IFERROR(INDEX(Cost_Components!$M$2:$M$29,MATCH(E841,Cost_Components!$A$2:$A$29,0)),"")</f>
        <v>30</v>
      </c>
      <c r="AD841" s="26">
        <f>IFERROR(INDEX(Cost_Components!$N$2:$N$29,MATCH(E841,Cost_Components!$A$2:$A$29,0)),"")</f>
        <v>95</v>
      </c>
      <c r="AE841" s="16" t="str">
        <f>IFERROR(INDEX(Cost_Components!$O$2:$O$29,MATCH(E841,Cost_Components!$A$2:$A$29,0)),"")</f>
        <v>Both</v>
      </c>
      <c r="AF841" s="11">
        <v>4173774.2476761001</v>
      </c>
      <c r="AG841" s="11">
        <v>4238631.5483213598</v>
      </c>
      <c r="AH841" s="23">
        <f t="shared" si="139"/>
        <v>1</v>
      </c>
    </row>
    <row r="842" spans="1:34" hidden="1">
      <c r="A842" t="s">
        <v>115</v>
      </c>
      <c r="B842" s="20">
        <v>2033</v>
      </c>
      <c r="C842" t="s">
        <v>228</v>
      </c>
      <c r="D842" t="s">
        <v>222</v>
      </c>
      <c r="E842" s="22" t="s">
        <v>312</v>
      </c>
      <c r="F842" s="22" t="s">
        <v>313</v>
      </c>
      <c r="G842" s="22" t="s">
        <v>240</v>
      </c>
      <c r="H842" s="22" t="s">
        <v>237</v>
      </c>
      <c r="I842" s="22" t="s">
        <v>309</v>
      </c>
      <c r="J842" s="17">
        <f>IFERROR(INDEX(Cost_Components!$K$2:$K$29,MATCH(E842,Cost_Components!$A$2:$A$29,0)),"")</f>
        <v>0.1</v>
      </c>
      <c r="K842" s="17">
        <f t="shared" si="130"/>
        <v>0.47961538461538467</v>
      </c>
      <c r="L842" s="17">
        <f>IFERROR(INDEX(Cost_Components!$S$2:$S$29,MATCH(E842,Cost_Components!$A$2:$A$29,0)),"")</f>
        <v>0.31</v>
      </c>
      <c r="M842" s="28">
        <f>IFERROR(INDEX(Cost_Components!$L$2:$L$29,MATCH(E842,Cost_Components!$A$2:$A$29,0)),"")</f>
        <v>1</v>
      </c>
      <c r="N842" s="29">
        <f>IFERROR(INDEX(Cost_Components!$P$2:$P$29,MATCH(E842,Cost_Components!$A$2:$A$29,0)),"")</f>
        <v>282.51283610000002</v>
      </c>
      <c r="O842" s="23">
        <f t="shared" si="131"/>
        <v>413105.34274770203</v>
      </c>
      <c r="P842" s="23">
        <f t="shared" si="132"/>
        <v>421257.431600084</v>
      </c>
      <c r="Q842" s="23">
        <f t="shared" si="133"/>
        <v>36893295.836157866</v>
      </c>
      <c r="R842" s="23">
        <f t="shared" si="134"/>
        <v>55974742.230262198</v>
      </c>
      <c r="S842" s="23">
        <f t="shared" si="135"/>
        <v>19081446.394104332</v>
      </c>
      <c r="T842" s="16">
        <f>IFERROR(INDEX(Cost_Components!$R$2:$R$29,MATCH(E842,Cost_Components!$A$2:$A$29,0)),"")</f>
        <v>1</v>
      </c>
      <c r="U842" s="26">
        <f>IFERROR(INDEX(Cost_Components!$Q$2:$Q$29,MATCH(E842,Cost_Components!$A$2:$A$29,0)),"")</f>
        <v>2023</v>
      </c>
      <c r="V842" s="30">
        <f>1/(1+Calculation_Assumptions!$B$5)^(B842-Calculation_Assumptions!$B$2)</f>
        <v>0.78940923431393573</v>
      </c>
      <c r="W842" s="23">
        <f t="shared" si="136"/>
        <v>29123908.417338893</v>
      </c>
      <c r="X842" s="23">
        <f t="shared" si="137"/>
        <v>44186978.404911205</v>
      </c>
      <c r="Y842" s="23">
        <f t="shared" si="138"/>
        <v>15063069.98757231</v>
      </c>
      <c r="Z842" s="17">
        <f>IFERROR(INDEX(Cost_Components!$T$2:$T$29,MATCH(E842,Cost_Components!$A$2:$A$29,0)),"")</f>
        <v>0.8</v>
      </c>
      <c r="AA842" s="26">
        <f>IFERROR(INDEX(Cost_Components!$U$2:$U$29,MATCH(E842,Cost_Components!$A$2:$A$29,0)),"")</f>
        <v>2025</v>
      </c>
      <c r="AB842" s="26">
        <f>IFERROR(INDEX(Cost_Components!$V$2:$V$29,MATCH(E842,Cost_Components!$A$2:$A$29,0)),"")</f>
        <v>2050</v>
      </c>
      <c r="AC842" s="26">
        <f>IFERROR(INDEX(Cost_Components!$M$2:$M$29,MATCH(E842,Cost_Components!$A$2:$A$29,0)),"")</f>
        <v>30</v>
      </c>
      <c r="AD842" s="26">
        <f>IFERROR(INDEX(Cost_Components!$N$2:$N$29,MATCH(E842,Cost_Components!$A$2:$A$29,0)),"")</f>
        <v>95</v>
      </c>
      <c r="AE842" s="16" t="str">
        <f>IFERROR(INDEX(Cost_Components!$O$2:$O$29,MATCH(E842,Cost_Components!$A$2:$A$29,0)),"")</f>
        <v>Both</v>
      </c>
      <c r="AF842" s="11">
        <v>4131053.4274770198</v>
      </c>
      <c r="AG842" s="11">
        <v>4212574.3160008397</v>
      </c>
      <c r="AH842" s="23">
        <f t="shared" si="139"/>
        <v>1</v>
      </c>
    </row>
    <row r="843" spans="1:34" hidden="1">
      <c r="A843" t="s">
        <v>115</v>
      </c>
      <c r="B843" s="20">
        <v>2034</v>
      </c>
      <c r="C843" t="s">
        <v>228</v>
      </c>
      <c r="D843" t="s">
        <v>222</v>
      </c>
      <c r="E843" s="22" t="s">
        <v>312</v>
      </c>
      <c r="F843" s="22" t="s">
        <v>313</v>
      </c>
      <c r="G843" s="22" t="s">
        <v>240</v>
      </c>
      <c r="H843" s="22" t="s">
        <v>237</v>
      </c>
      <c r="I843" s="22" t="s">
        <v>309</v>
      </c>
      <c r="J843" s="17">
        <f>IFERROR(INDEX(Cost_Components!$K$2:$K$29,MATCH(E843,Cost_Components!$A$2:$A$29,0)),"")</f>
        <v>0.1</v>
      </c>
      <c r="K843" s="17">
        <f t="shared" si="130"/>
        <v>0.49846153846153851</v>
      </c>
      <c r="L843" s="17">
        <f>IFERROR(INDEX(Cost_Components!$S$2:$S$29,MATCH(E843,Cost_Components!$A$2:$A$29,0)),"")</f>
        <v>0.31</v>
      </c>
      <c r="M843" s="28">
        <f>IFERROR(INDEX(Cost_Components!$L$2:$L$29,MATCH(E843,Cost_Components!$A$2:$A$29,0)),"")</f>
        <v>1</v>
      </c>
      <c r="N843" s="29">
        <f>IFERROR(INDEX(Cost_Components!$P$2:$P$29,MATCH(E843,Cost_Components!$A$2:$A$29,0)),"")</f>
        <v>282.51283610000002</v>
      </c>
      <c r="O843" s="23">
        <f t="shared" si="131"/>
        <v>409621.93221870303</v>
      </c>
      <c r="P843" s="23">
        <f t="shared" si="132"/>
        <v>419628.08280070708</v>
      </c>
      <c r="Q843" s="23">
        <f t="shared" si="133"/>
        <v>36750599.131562352</v>
      </c>
      <c r="R843" s="23">
        <f t="shared" si="134"/>
        <v>57683690.817164861</v>
      </c>
      <c r="S843" s="23">
        <f t="shared" si="135"/>
        <v>20933091.685602508</v>
      </c>
      <c r="T843" s="16">
        <f>IFERROR(INDEX(Cost_Components!$R$2:$R$29,MATCH(E843,Cost_Components!$A$2:$A$29,0)),"")</f>
        <v>1</v>
      </c>
      <c r="U843" s="26">
        <f>IFERROR(INDEX(Cost_Components!$Q$2:$Q$29,MATCH(E843,Cost_Components!$A$2:$A$29,0)),"")</f>
        <v>2023</v>
      </c>
      <c r="V843" s="30">
        <f>1/(1+Calculation_Assumptions!$B$5)^(B843-Calculation_Assumptions!$B$2)</f>
        <v>0.76641673234362695</v>
      </c>
      <c r="W843" s="23">
        <f t="shared" si="136"/>
        <v>28166274.098082554</v>
      </c>
      <c r="X843" s="23">
        <f t="shared" si="137"/>
        <v>44209745.825611576</v>
      </c>
      <c r="Y843" s="23">
        <f t="shared" si="138"/>
        <v>16043471.727529021</v>
      </c>
      <c r="Z843" s="17">
        <f>IFERROR(INDEX(Cost_Components!$T$2:$T$29,MATCH(E843,Cost_Components!$A$2:$A$29,0)),"")</f>
        <v>0.8</v>
      </c>
      <c r="AA843" s="26">
        <f>IFERROR(INDEX(Cost_Components!$U$2:$U$29,MATCH(E843,Cost_Components!$A$2:$A$29,0)),"")</f>
        <v>2025</v>
      </c>
      <c r="AB843" s="26">
        <f>IFERROR(INDEX(Cost_Components!$V$2:$V$29,MATCH(E843,Cost_Components!$A$2:$A$29,0)),"")</f>
        <v>2050</v>
      </c>
      <c r="AC843" s="26">
        <f>IFERROR(INDEX(Cost_Components!$M$2:$M$29,MATCH(E843,Cost_Components!$A$2:$A$29,0)),"")</f>
        <v>30</v>
      </c>
      <c r="AD843" s="26">
        <f>IFERROR(INDEX(Cost_Components!$N$2:$N$29,MATCH(E843,Cost_Components!$A$2:$A$29,0)),"")</f>
        <v>95</v>
      </c>
      <c r="AE843" s="16" t="str">
        <f>IFERROR(INDEX(Cost_Components!$O$2:$O$29,MATCH(E843,Cost_Components!$A$2:$A$29,0)),"")</f>
        <v>Both</v>
      </c>
      <c r="AF843" s="11">
        <v>4096219.3221870302</v>
      </c>
      <c r="AG843" s="11">
        <v>4196280.8280070703</v>
      </c>
      <c r="AH843" s="23">
        <f t="shared" si="139"/>
        <v>1</v>
      </c>
    </row>
    <row r="844" spans="1:34" hidden="1">
      <c r="A844" t="s">
        <v>115</v>
      </c>
      <c r="B844" s="20">
        <v>2035</v>
      </c>
      <c r="C844" t="s">
        <v>228</v>
      </c>
      <c r="D844" t="s">
        <v>222</v>
      </c>
      <c r="E844" s="22" t="s">
        <v>312</v>
      </c>
      <c r="F844" s="22" t="s">
        <v>313</v>
      </c>
      <c r="G844" s="22" t="s">
        <v>240</v>
      </c>
      <c r="H844" s="22" t="s">
        <v>237</v>
      </c>
      <c r="I844" s="22" t="s">
        <v>309</v>
      </c>
      <c r="J844" s="17">
        <f>IFERROR(INDEX(Cost_Components!$K$2:$K$29,MATCH(E844,Cost_Components!$A$2:$A$29,0)),"")</f>
        <v>0.1</v>
      </c>
      <c r="K844" s="17">
        <f t="shared" si="130"/>
        <v>0.51730769230769236</v>
      </c>
      <c r="L844" s="17">
        <f>IFERROR(INDEX(Cost_Components!$S$2:$S$29,MATCH(E844,Cost_Components!$A$2:$A$29,0)),"")</f>
        <v>0.31</v>
      </c>
      <c r="M844" s="28">
        <f>IFERROR(INDEX(Cost_Components!$L$2:$L$29,MATCH(E844,Cost_Components!$A$2:$A$29,0)),"")</f>
        <v>1</v>
      </c>
      <c r="N844" s="29">
        <f>IFERROR(INDEX(Cost_Components!$P$2:$P$29,MATCH(E844,Cost_Components!$A$2:$A$29,0)),"")</f>
        <v>282.51283610000002</v>
      </c>
      <c r="O844" s="23">
        <f t="shared" si="131"/>
        <v>406918.60477697005</v>
      </c>
      <c r="P844" s="23">
        <f t="shared" si="132"/>
        <v>418962.97391371703</v>
      </c>
      <c r="Q844" s="23">
        <f t="shared" si="133"/>
        <v>36692349.574188903</v>
      </c>
      <c r="R844" s="23">
        <f t="shared" si="134"/>
        <v>59469552.167691827</v>
      </c>
      <c r="S844" s="23">
        <f t="shared" si="135"/>
        <v>22777202.593502924</v>
      </c>
      <c r="T844" s="16">
        <f>IFERROR(INDEX(Cost_Components!$R$2:$R$29,MATCH(E844,Cost_Components!$A$2:$A$29,0)),"")</f>
        <v>1</v>
      </c>
      <c r="U844" s="26">
        <f>IFERROR(INDEX(Cost_Components!$Q$2:$Q$29,MATCH(E844,Cost_Components!$A$2:$A$29,0)),"")</f>
        <v>2023</v>
      </c>
      <c r="V844" s="30">
        <f>1/(1+Calculation_Assumptions!$B$5)^(B844-Calculation_Assumptions!$B$2)</f>
        <v>0.74409391489672516</v>
      </c>
      <c r="W844" s="23">
        <f t="shared" si="136"/>
        <v>27302554.041417409</v>
      </c>
      <c r="X844" s="23">
        <f t="shared" si="137"/>
        <v>44250931.889612839</v>
      </c>
      <c r="Y844" s="23">
        <f t="shared" si="138"/>
        <v>16948377.848195434</v>
      </c>
      <c r="Z844" s="17">
        <f>IFERROR(INDEX(Cost_Components!$T$2:$T$29,MATCH(E844,Cost_Components!$A$2:$A$29,0)),"")</f>
        <v>0.8</v>
      </c>
      <c r="AA844" s="26">
        <f>IFERROR(INDEX(Cost_Components!$U$2:$U$29,MATCH(E844,Cost_Components!$A$2:$A$29,0)),"")</f>
        <v>2025</v>
      </c>
      <c r="AB844" s="26">
        <f>IFERROR(INDEX(Cost_Components!$V$2:$V$29,MATCH(E844,Cost_Components!$A$2:$A$29,0)),"")</f>
        <v>2050</v>
      </c>
      <c r="AC844" s="26">
        <f>IFERROR(INDEX(Cost_Components!$M$2:$M$29,MATCH(E844,Cost_Components!$A$2:$A$29,0)),"")</f>
        <v>30</v>
      </c>
      <c r="AD844" s="26">
        <f>IFERROR(INDEX(Cost_Components!$N$2:$N$29,MATCH(E844,Cost_Components!$A$2:$A$29,0)),"")</f>
        <v>95</v>
      </c>
      <c r="AE844" s="16" t="str">
        <f>IFERROR(INDEX(Cost_Components!$O$2:$O$29,MATCH(E844,Cost_Components!$A$2:$A$29,0)),"")</f>
        <v>Both</v>
      </c>
      <c r="AF844" s="11">
        <v>4069186.0477697002</v>
      </c>
      <c r="AG844" s="11">
        <v>4189629.7391371699</v>
      </c>
      <c r="AH844" s="23">
        <f t="shared" si="139"/>
        <v>1</v>
      </c>
    </row>
    <row r="845" spans="1:34" hidden="1">
      <c r="A845" t="s">
        <v>115</v>
      </c>
      <c r="B845" s="20">
        <v>2036</v>
      </c>
      <c r="C845" t="s">
        <v>228</v>
      </c>
      <c r="D845" t="s">
        <v>222</v>
      </c>
      <c r="E845" s="22" t="s">
        <v>312</v>
      </c>
      <c r="F845" s="22" t="s">
        <v>313</v>
      </c>
      <c r="G845" s="22" t="s">
        <v>240</v>
      </c>
      <c r="H845" s="22" t="s">
        <v>237</v>
      </c>
      <c r="I845" s="22" t="s">
        <v>309</v>
      </c>
      <c r="J845" s="17">
        <f>IFERROR(INDEX(Cost_Components!$K$2:$K$29,MATCH(E845,Cost_Components!$A$2:$A$29,0)),"")</f>
        <v>0.1</v>
      </c>
      <c r="K845" s="17">
        <f t="shared" si="130"/>
        <v>0.5361538461538462</v>
      </c>
      <c r="L845" s="17">
        <f>IFERROR(INDEX(Cost_Components!$S$2:$S$29,MATCH(E845,Cost_Components!$A$2:$A$29,0)),"")</f>
        <v>0.31</v>
      </c>
      <c r="M845" s="28">
        <f>IFERROR(INDEX(Cost_Components!$L$2:$L$29,MATCH(E845,Cost_Components!$A$2:$A$29,0)),"")</f>
        <v>1</v>
      </c>
      <c r="N845" s="29">
        <f>IFERROR(INDEX(Cost_Components!$P$2:$P$29,MATCH(E845,Cost_Components!$A$2:$A$29,0)),"")</f>
        <v>282.51283610000002</v>
      </c>
      <c r="O845" s="23">
        <f t="shared" si="131"/>
        <v>404920.64890159701</v>
      </c>
      <c r="P845" s="23">
        <f t="shared" si="132"/>
        <v>419182.53107505501</v>
      </c>
      <c r="Q845" s="23">
        <f t="shared" si="133"/>
        <v>36711578.166252956</v>
      </c>
      <c r="R845" s="23">
        <f t="shared" si="134"/>
        <v>61333469.845307581</v>
      </c>
      <c r="S845" s="23">
        <f t="shared" si="135"/>
        <v>24621891.679054625</v>
      </c>
      <c r="T845" s="16">
        <f>IFERROR(INDEX(Cost_Components!$R$2:$R$29,MATCH(E845,Cost_Components!$A$2:$A$29,0)),"")</f>
        <v>1</v>
      </c>
      <c r="U845" s="26">
        <f>IFERROR(INDEX(Cost_Components!$Q$2:$Q$29,MATCH(E845,Cost_Components!$A$2:$A$29,0)),"")</f>
        <v>2023</v>
      </c>
      <c r="V845" s="30">
        <f>1/(1+Calculation_Assumptions!$B$5)^(B845-Calculation_Assumptions!$B$2)</f>
        <v>0.72242127659876232</v>
      </c>
      <c r="W845" s="23">
        <f t="shared" si="136"/>
        <v>26521225.16481971</v>
      </c>
      <c r="X845" s="23">
        <f t="shared" si="137"/>
        <v>44308603.583878793</v>
      </c>
      <c r="Y845" s="23">
        <f t="shared" si="138"/>
        <v>17787378.419059087</v>
      </c>
      <c r="Z845" s="17">
        <f>IFERROR(INDEX(Cost_Components!$T$2:$T$29,MATCH(E845,Cost_Components!$A$2:$A$29,0)),"")</f>
        <v>0.8</v>
      </c>
      <c r="AA845" s="26">
        <f>IFERROR(INDEX(Cost_Components!$U$2:$U$29,MATCH(E845,Cost_Components!$A$2:$A$29,0)),"")</f>
        <v>2025</v>
      </c>
      <c r="AB845" s="26">
        <f>IFERROR(INDEX(Cost_Components!$V$2:$V$29,MATCH(E845,Cost_Components!$A$2:$A$29,0)),"")</f>
        <v>2050</v>
      </c>
      <c r="AC845" s="26">
        <f>IFERROR(INDEX(Cost_Components!$M$2:$M$29,MATCH(E845,Cost_Components!$A$2:$A$29,0)),"")</f>
        <v>30</v>
      </c>
      <c r="AD845" s="26">
        <f>IFERROR(INDEX(Cost_Components!$N$2:$N$29,MATCH(E845,Cost_Components!$A$2:$A$29,0)),"")</f>
        <v>95</v>
      </c>
      <c r="AE845" s="16" t="str">
        <f>IFERROR(INDEX(Cost_Components!$O$2:$O$29,MATCH(E845,Cost_Components!$A$2:$A$29,0)),"")</f>
        <v>Both</v>
      </c>
      <c r="AF845" s="11">
        <v>4049206.4890159699</v>
      </c>
      <c r="AG845" s="11">
        <v>4191825.3107505501</v>
      </c>
      <c r="AH845" s="23">
        <f t="shared" si="139"/>
        <v>1</v>
      </c>
    </row>
    <row r="846" spans="1:34" hidden="1">
      <c r="A846" t="s">
        <v>115</v>
      </c>
      <c r="B846" s="20">
        <v>2037</v>
      </c>
      <c r="C846" t="s">
        <v>228</v>
      </c>
      <c r="D846" t="s">
        <v>222</v>
      </c>
      <c r="E846" s="22" t="s">
        <v>312</v>
      </c>
      <c r="F846" s="22" t="s">
        <v>313</v>
      </c>
      <c r="G846" s="22" t="s">
        <v>240</v>
      </c>
      <c r="H846" s="22" t="s">
        <v>237</v>
      </c>
      <c r="I846" s="22" t="s">
        <v>309</v>
      </c>
      <c r="J846" s="17">
        <f>IFERROR(INDEX(Cost_Components!$K$2:$K$29,MATCH(E846,Cost_Components!$A$2:$A$29,0)),"")</f>
        <v>0.1</v>
      </c>
      <c r="K846" s="17">
        <f t="shared" si="130"/>
        <v>0.55500000000000005</v>
      </c>
      <c r="L846" s="17">
        <f>IFERROR(INDEX(Cost_Components!$S$2:$S$29,MATCH(E846,Cost_Components!$A$2:$A$29,0)),"")</f>
        <v>0.31</v>
      </c>
      <c r="M846" s="28">
        <f>IFERROR(INDEX(Cost_Components!$L$2:$L$29,MATCH(E846,Cost_Components!$A$2:$A$29,0)),"")</f>
        <v>1</v>
      </c>
      <c r="N846" s="29">
        <f>IFERROR(INDEX(Cost_Components!$P$2:$P$29,MATCH(E846,Cost_Components!$A$2:$A$29,0)),"")</f>
        <v>282.51283610000002</v>
      </c>
      <c r="O846" s="23">
        <f t="shared" si="131"/>
        <v>403527.97218850505</v>
      </c>
      <c r="P846" s="23">
        <f t="shared" si="132"/>
        <v>420180.86791389296</v>
      </c>
      <c r="Q846" s="23">
        <f t="shared" si="133"/>
        <v>36799011.487487152</v>
      </c>
      <c r="R846" s="23">
        <f t="shared" si="134"/>
        <v>63271016.687104352</v>
      </c>
      <c r="S846" s="23">
        <f t="shared" si="135"/>
        <v>26472005.1996172</v>
      </c>
      <c r="T846" s="16">
        <f>IFERROR(INDEX(Cost_Components!$R$2:$R$29,MATCH(E846,Cost_Components!$A$2:$A$29,0)),"")</f>
        <v>1</v>
      </c>
      <c r="U846" s="26">
        <f>IFERROR(INDEX(Cost_Components!$Q$2:$Q$29,MATCH(E846,Cost_Components!$A$2:$A$29,0)),"")</f>
        <v>2023</v>
      </c>
      <c r="V846" s="30">
        <f>1/(1+Calculation_Assumptions!$B$5)^(B846-Calculation_Assumptions!$B$2)</f>
        <v>0.70137988019297326</v>
      </c>
      <c r="W846" s="23">
        <f t="shared" si="136"/>
        <v>25810086.268313587</v>
      </c>
      <c r="X846" s="23">
        <f t="shared" si="137"/>
        <v>44377018.103688858</v>
      </c>
      <c r="Y846" s="23">
        <f t="shared" si="138"/>
        <v>18566931.835375275</v>
      </c>
      <c r="Z846" s="17">
        <f>IFERROR(INDEX(Cost_Components!$T$2:$T$29,MATCH(E846,Cost_Components!$A$2:$A$29,0)),"")</f>
        <v>0.8</v>
      </c>
      <c r="AA846" s="26">
        <f>IFERROR(INDEX(Cost_Components!$U$2:$U$29,MATCH(E846,Cost_Components!$A$2:$A$29,0)),"")</f>
        <v>2025</v>
      </c>
      <c r="AB846" s="26">
        <f>IFERROR(INDEX(Cost_Components!$V$2:$V$29,MATCH(E846,Cost_Components!$A$2:$A$29,0)),"")</f>
        <v>2050</v>
      </c>
      <c r="AC846" s="26">
        <f>IFERROR(INDEX(Cost_Components!$M$2:$M$29,MATCH(E846,Cost_Components!$A$2:$A$29,0)),"")</f>
        <v>30</v>
      </c>
      <c r="AD846" s="26">
        <f>IFERROR(INDEX(Cost_Components!$N$2:$N$29,MATCH(E846,Cost_Components!$A$2:$A$29,0)),"")</f>
        <v>95</v>
      </c>
      <c r="AE846" s="16" t="str">
        <f>IFERROR(INDEX(Cost_Components!$O$2:$O$29,MATCH(E846,Cost_Components!$A$2:$A$29,0)),"")</f>
        <v>Both</v>
      </c>
      <c r="AF846" s="11">
        <v>4035279.7218850502</v>
      </c>
      <c r="AG846" s="11">
        <v>4201808.6791389296</v>
      </c>
      <c r="AH846" s="23">
        <f t="shared" si="139"/>
        <v>1</v>
      </c>
    </row>
    <row r="847" spans="1:34" hidden="1">
      <c r="A847" t="s">
        <v>115</v>
      </c>
      <c r="B847" s="20">
        <v>2038</v>
      </c>
      <c r="C847" t="s">
        <v>228</v>
      </c>
      <c r="D847" t="s">
        <v>222</v>
      </c>
      <c r="E847" s="22" t="s">
        <v>312</v>
      </c>
      <c r="F847" s="22" t="s">
        <v>313</v>
      </c>
      <c r="G847" s="22" t="s">
        <v>240</v>
      </c>
      <c r="H847" s="22" t="s">
        <v>237</v>
      </c>
      <c r="I847" s="22" t="s">
        <v>309</v>
      </c>
      <c r="J847" s="17">
        <f>IFERROR(INDEX(Cost_Components!$K$2:$K$29,MATCH(E847,Cost_Components!$A$2:$A$29,0)),"")</f>
        <v>0.1</v>
      </c>
      <c r="K847" s="17">
        <f t="shared" si="130"/>
        <v>0.57384615384615389</v>
      </c>
      <c r="L847" s="17">
        <f>IFERROR(INDEX(Cost_Components!$S$2:$S$29,MATCH(E847,Cost_Components!$A$2:$A$29,0)),"")</f>
        <v>0.31</v>
      </c>
      <c r="M847" s="28">
        <f>IFERROR(INDEX(Cost_Components!$L$2:$L$29,MATCH(E847,Cost_Components!$A$2:$A$29,0)),"")</f>
        <v>1</v>
      </c>
      <c r="N847" s="29">
        <f>IFERROR(INDEX(Cost_Components!$P$2:$P$29,MATCH(E847,Cost_Components!$A$2:$A$29,0)),"")</f>
        <v>282.51283610000002</v>
      </c>
      <c r="O847" s="23">
        <f t="shared" si="131"/>
        <v>402650.72870089207</v>
      </c>
      <c r="P847" s="23">
        <f t="shared" si="132"/>
        <v>421862.42444618803</v>
      </c>
      <c r="Q847" s="23">
        <f t="shared" si="133"/>
        <v>36946280.492037512</v>
      </c>
      <c r="R847" s="23">
        <f t="shared" si="134"/>
        <v>65277294.996133417</v>
      </c>
      <c r="S847" s="23">
        <f t="shared" si="135"/>
        <v>28331014.504095905</v>
      </c>
      <c r="T847" s="16">
        <f>IFERROR(INDEX(Cost_Components!$R$2:$R$29,MATCH(E847,Cost_Components!$A$2:$A$29,0)),"")</f>
        <v>1</v>
      </c>
      <c r="U847" s="26">
        <f>IFERROR(INDEX(Cost_Components!$Q$2:$Q$29,MATCH(E847,Cost_Components!$A$2:$A$29,0)),"")</f>
        <v>2023</v>
      </c>
      <c r="V847" s="30">
        <f>1/(1+Calculation_Assumptions!$B$5)^(B847-Calculation_Assumptions!$B$2)</f>
        <v>0.68095133999317792</v>
      </c>
      <c r="W847" s="23">
        <f t="shared" si="136"/>
        <v>25158619.208816752</v>
      </c>
      <c r="X847" s="23">
        <f t="shared" si="137"/>
        <v>44450661.498747021</v>
      </c>
      <c r="Y847" s="23">
        <f t="shared" si="138"/>
        <v>19292042.289930265</v>
      </c>
      <c r="Z847" s="17">
        <f>IFERROR(INDEX(Cost_Components!$T$2:$T$29,MATCH(E847,Cost_Components!$A$2:$A$29,0)),"")</f>
        <v>0.8</v>
      </c>
      <c r="AA847" s="26">
        <f>IFERROR(INDEX(Cost_Components!$U$2:$U$29,MATCH(E847,Cost_Components!$A$2:$A$29,0)),"")</f>
        <v>2025</v>
      </c>
      <c r="AB847" s="26">
        <f>IFERROR(INDEX(Cost_Components!$V$2:$V$29,MATCH(E847,Cost_Components!$A$2:$A$29,0)),"")</f>
        <v>2050</v>
      </c>
      <c r="AC847" s="26">
        <f>IFERROR(INDEX(Cost_Components!$M$2:$M$29,MATCH(E847,Cost_Components!$A$2:$A$29,0)),"")</f>
        <v>30</v>
      </c>
      <c r="AD847" s="26">
        <f>IFERROR(INDEX(Cost_Components!$N$2:$N$29,MATCH(E847,Cost_Components!$A$2:$A$29,0)),"")</f>
        <v>95</v>
      </c>
      <c r="AE847" s="16" t="str">
        <f>IFERROR(INDEX(Cost_Components!$O$2:$O$29,MATCH(E847,Cost_Components!$A$2:$A$29,0)),"")</f>
        <v>Both</v>
      </c>
      <c r="AF847" s="11">
        <v>4026507.2870089202</v>
      </c>
      <c r="AG847" s="11">
        <v>4218624.2444618801</v>
      </c>
      <c r="AH847" s="23">
        <f t="shared" si="139"/>
        <v>1</v>
      </c>
    </row>
    <row r="848" spans="1:34" hidden="1">
      <c r="A848" t="s">
        <v>115</v>
      </c>
      <c r="B848" s="20">
        <v>2039</v>
      </c>
      <c r="C848" t="s">
        <v>228</v>
      </c>
      <c r="D848" t="s">
        <v>222</v>
      </c>
      <c r="E848" s="22" t="s">
        <v>312</v>
      </c>
      <c r="F848" s="22" t="s">
        <v>313</v>
      </c>
      <c r="G848" s="22" t="s">
        <v>240</v>
      </c>
      <c r="H848" s="22" t="s">
        <v>237</v>
      </c>
      <c r="I848" s="22" t="s">
        <v>309</v>
      </c>
      <c r="J848" s="17">
        <f>IFERROR(INDEX(Cost_Components!$K$2:$K$29,MATCH(E848,Cost_Components!$A$2:$A$29,0)),"")</f>
        <v>0.1</v>
      </c>
      <c r="K848" s="17">
        <f t="shared" si="130"/>
        <v>0.59269230769230763</v>
      </c>
      <c r="L848" s="17">
        <f>IFERROR(INDEX(Cost_Components!$S$2:$S$29,MATCH(E848,Cost_Components!$A$2:$A$29,0)),"")</f>
        <v>0.31</v>
      </c>
      <c r="M848" s="28">
        <f>IFERROR(INDEX(Cost_Components!$L$2:$L$29,MATCH(E848,Cost_Components!$A$2:$A$29,0)),"")</f>
        <v>1</v>
      </c>
      <c r="N848" s="29">
        <f>IFERROR(INDEX(Cost_Components!$P$2:$P$29,MATCH(E848,Cost_Components!$A$2:$A$29,0)),"")</f>
        <v>282.51283610000002</v>
      </c>
      <c r="O848" s="23">
        <f t="shared" si="131"/>
        <v>402193.554693816</v>
      </c>
      <c r="P848" s="23">
        <f t="shared" si="132"/>
        <v>424124.52740062802</v>
      </c>
      <c r="Q848" s="23">
        <f t="shared" si="133"/>
        <v>37144393.159612313</v>
      </c>
      <c r="R848" s="23">
        <f t="shared" si="134"/>
        <v>67344569.696246505</v>
      </c>
      <c r="S848" s="23">
        <f t="shared" si="135"/>
        <v>30200176.536634192</v>
      </c>
      <c r="T848" s="16">
        <f>IFERROR(INDEX(Cost_Components!$R$2:$R$29,MATCH(E848,Cost_Components!$A$2:$A$29,0)),"")</f>
        <v>1</v>
      </c>
      <c r="U848" s="26">
        <f>IFERROR(INDEX(Cost_Components!$Q$2:$Q$29,MATCH(E848,Cost_Components!$A$2:$A$29,0)),"")</f>
        <v>2023</v>
      </c>
      <c r="V848" s="30">
        <f>1/(1+Calculation_Assumptions!$B$5)^(B848-Calculation_Assumptions!$B$2)</f>
        <v>0.66111780581861923</v>
      </c>
      <c r="W848" s="23">
        <f t="shared" si="136"/>
        <v>24556819.704147022</v>
      </c>
      <c r="X848" s="23">
        <f t="shared" si="137"/>
        <v>44522694.151381567</v>
      </c>
      <c r="Y848" s="23">
        <f t="shared" si="138"/>
        <v>19965874.447234545</v>
      </c>
      <c r="Z848" s="17">
        <f>IFERROR(INDEX(Cost_Components!$T$2:$T$29,MATCH(E848,Cost_Components!$A$2:$A$29,0)),"")</f>
        <v>0.8</v>
      </c>
      <c r="AA848" s="26">
        <f>IFERROR(INDEX(Cost_Components!$U$2:$U$29,MATCH(E848,Cost_Components!$A$2:$A$29,0)),"")</f>
        <v>2025</v>
      </c>
      <c r="AB848" s="26">
        <f>IFERROR(INDEX(Cost_Components!$V$2:$V$29,MATCH(E848,Cost_Components!$A$2:$A$29,0)),"")</f>
        <v>2050</v>
      </c>
      <c r="AC848" s="26">
        <f>IFERROR(INDEX(Cost_Components!$M$2:$M$29,MATCH(E848,Cost_Components!$A$2:$A$29,0)),"")</f>
        <v>30</v>
      </c>
      <c r="AD848" s="26">
        <f>IFERROR(INDEX(Cost_Components!$N$2:$N$29,MATCH(E848,Cost_Components!$A$2:$A$29,0)),"")</f>
        <v>95</v>
      </c>
      <c r="AE848" s="16" t="str">
        <f>IFERROR(INDEX(Cost_Components!$O$2:$O$29,MATCH(E848,Cost_Components!$A$2:$A$29,0)),"")</f>
        <v>Both</v>
      </c>
      <c r="AF848" s="11">
        <v>4021935.54693816</v>
      </c>
      <c r="AG848" s="11">
        <v>4241245.2740062801</v>
      </c>
      <c r="AH848" s="23">
        <f t="shared" si="139"/>
        <v>1</v>
      </c>
    </row>
    <row r="849" spans="1:34" hidden="1">
      <c r="A849" t="s">
        <v>115</v>
      </c>
      <c r="B849" s="20">
        <v>2040</v>
      </c>
      <c r="C849" t="s">
        <v>228</v>
      </c>
      <c r="D849" t="s">
        <v>222</v>
      </c>
      <c r="E849" s="22" t="s">
        <v>312</v>
      </c>
      <c r="F849" s="22" t="s">
        <v>313</v>
      </c>
      <c r="G849" s="22" t="s">
        <v>240</v>
      </c>
      <c r="H849" s="22" t="s">
        <v>237</v>
      </c>
      <c r="I849" s="22" t="s">
        <v>309</v>
      </c>
      <c r="J849" s="17">
        <f>IFERROR(INDEX(Cost_Components!$K$2:$K$29,MATCH(E849,Cost_Components!$A$2:$A$29,0)),"")</f>
        <v>0.1</v>
      </c>
      <c r="K849" s="17">
        <f t="shared" si="130"/>
        <v>0.61153846153846159</v>
      </c>
      <c r="L849" s="17">
        <f>IFERROR(INDEX(Cost_Components!$S$2:$S$29,MATCH(E849,Cost_Components!$A$2:$A$29,0)),"")</f>
        <v>0.31</v>
      </c>
      <c r="M849" s="28">
        <f>IFERROR(INDEX(Cost_Components!$L$2:$L$29,MATCH(E849,Cost_Components!$A$2:$A$29,0)),"")</f>
        <v>1</v>
      </c>
      <c r="N849" s="29">
        <f>IFERROR(INDEX(Cost_Components!$P$2:$P$29,MATCH(E849,Cost_Components!$A$2:$A$29,0)),"")</f>
        <v>282.51283610000002</v>
      </c>
      <c r="O849" s="23">
        <f t="shared" si="131"/>
        <v>402127.30457616004</v>
      </c>
      <c r="P849" s="23">
        <f t="shared" si="132"/>
        <v>426932.63306212</v>
      </c>
      <c r="Q849" s="23">
        <f t="shared" si="133"/>
        <v>37390324.186906248</v>
      </c>
      <c r="R849" s="23">
        <f t="shared" si="134"/>
        <v>69474515.080617145</v>
      </c>
      <c r="S849" s="23">
        <f t="shared" si="135"/>
        <v>32084190.893710896</v>
      </c>
      <c r="T849" s="16">
        <f>IFERROR(INDEX(Cost_Components!$R$2:$R$29,MATCH(E849,Cost_Components!$A$2:$A$29,0)),"")</f>
        <v>1</v>
      </c>
      <c r="U849" s="26">
        <f>IFERROR(INDEX(Cost_Components!$Q$2:$Q$29,MATCH(E849,Cost_Components!$A$2:$A$29,0)),"")</f>
        <v>2023</v>
      </c>
      <c r="V849" s="30">
        <f>1/(1+Calculation_Assumptions!$B$5)^(B849-Calculation_Assumptions!$B$2)</f>
        <v>0.64186194739671765</v>
      </c>
      <c r="W849" s="23">
        <f t="shared" si="136"/>
        <v>23999426.296402238</v>
      </c>
      <c r="X849" s="23">
        <f t="shared" si="137"/>
        <v>44593047.544087552</v>
      </c>
      <c r="Y849" s="23">
        <f t="shared" si="138"/>
        <v>20593621.247685309</v>
      </c>
      <c r="Z849" s="17">
        <f>IFERROR(INDEX(Cost_Components!$T$2:$T$29,MATCH(E849,Cost_Components!$A$2:$A$29,0)),"")</f>
        <v>0.8</v>
      </c>
      <c r="AA849" s="26">
        <f>IFERROR(INDEX(Cost_Components!$U$2:$U$29,MATCH(E849,Cost_Components!$A$2:$A$29,0)),"")</f>
        <v>2025</v>
      </c>
      <c r="AB849" s="26">
        <f>IFERROR(INDEX(Cost_Components!$V$2:$V$29,MATCH(E849,Cost_Components!$A$2:$A$29,0)),"")</f>
        <v>2050</v>
      </c>
      <c r="AC849" s="26">
        <f>IFERROR(INDEX(Cost_Components!$M$2:$M$29,MATCH(E849,Cost_Components!$A$2:$A$29,0)),"")</f>
        <v>30</v>
      </c>
      <c r="AD849" s="26">
        <f>IFERROR(INDEX(Cost_Components!$N$2:$N$29,MATCH(E849,Cost_Components!$A$2:$A$29,0)),"")</f>
        <v>95</v>
      </c>
      <c r="AE849" s="16" t="str">
        <f>IFERROR(INDEX(Cost_Components!$O$2:$O$29,MATCH(E849,Cost_Components!$A$2:$A$29,0)),"")</f>
        <v>Both</v>
      </c>
      <c r="AF849" s="11">
        <v>4021273.0457616001</v>
      </c>
      <c r="AG849" s="11">
        <v>4269326.3306211997</v>
      </c>
      <c r="AH849" s="23">
        <f t="shared" si="139"/>
        <v>1</v>
      </c>
    </row>
    <row r="850" spans="1:34" hidden="1">
      <c r="A850" t="s">
        <v>115</v>
      </c>
      <c r="B850" s="20">
        <v>2041</v>
      </c>
      <c r="C850" t="s">
        <v>228</v>
      </c>
      <c r="D850" t="s">
        <v>222</v>
      </c>
      <c r="E850" s="22" t="s">
        <v>312</v>
      </c>
      <c r="F850" s="22" t="s">
        <v>313</v>
      </c>
      <c r="G850" s="22" t="s">
        <v>240</v>
      </c>
      <c r="H850" s="22" t="s">
        <v>237</v>
      </c>
      <c r="I850" s="22" t="s">
        <v>309</v>
      </c>
      <c r="J850" s="17">
        <f>IFERROR(INDEX(Cost_Components!$K$2:$K$29,MATCH(E850,Cost_Components!$A$2:$A$29,0)),"")</f>
        <v>0.1</v>
      </c>
      <c r="K850" s="17">
        <f t="shared" si="130"/>
        <v>0.63038461538461543</v>
      </c>
      <c r="L850" s="17">
        <f>IFERROR(INDEX(Cost_Components!$S$2:$S$29,MATCH(E850,Cost_Components!$A$2:$A$29,0)),"")</f>
        <v>0.31</v>
      </c>
      <c r="M850" s="28">
        <f>IFERROR(INDEX(Cost_Components!$L$2:$L$29,MATCH(E850,Cost_Components!$A$2:$A$29,0)),"")</f>
        <v>1</v>
      </c>
      <c r="N850" s="29">
        <f>IFERROR(INDEX(Cost_Components!$P$2:$P$29,MATCH(E850,Cost_Components!$A$2:$A$29,0)),"")</f>
        <v>282.51283610000002</v>
      </c>
      <c r="O850" s="23">
        <f t="shared" si="131"/>
        <v>402414.85874598799</v>
      </c>
      <c r="P850" s="23">
        <f t="shared" si="132"/>
        <v>430243.17155883502</v>
      </c>
      <c r="Q850" s="23">
        <f t="shared" si="133"/>
        <v>37680257.769021057</v>
      </c>
      <c r="R850" s="23">
        <f t="shared" si="134"/>
        <v>71666764.619718164</v>
      </c>
      <c r="S850" s="23">
        <f t="shared" si="135"/>
        <v>33986506.850697108</v>
      </c>
      <c r="T850" s="16">
        <f>IFERROR(INDEX(Cost_Components!$R$2:$R$29,MATCH(E850,Cost_Components!$A$2:$A$29,0)),"")</f>
        <v>1</v>
      </c>
      <c r="U850" s="26">
        <f>IFERROR(INDEX(Cost_Components!$Q$2:$Q$29,MATCH(E850,Cost_Components!$A$2:$A$29,0)),"")</f>
        <v>2023</v>
      </c>
      <c r="V850" s="30">
        <f>1/(1+Calculation_Assumptions!$B$5)^(B850-Calculation_Assumptions!$B$2)</f>
        <v>0.62316693922011435</v>
      </c>
      <c r="W850" s="23">
        <f t="shared" si="136"/>
        <v>23481090.902945787</v>
      </c>
      <c r="X850" s="23">
        <f t="shared" si="137"/>
        <v>44660358.351878151</v>
      </c>
      <c r="Y850" s="23">
        <f t="shared" si="138"/>
        <v>21179267.448932365</v>
      </c>
      <c r="Z850" s="17">
        <f>IFERROR(INDEX(Cost_Components!$T$2:$T$29,MATCH(E850,Cost_Components!$A$2:$A$29,0)),"")</f>
        <v>0.8</v>
      </c>
      <c r="AA850" s="26">
        <f>IFERROR(INDEX(Cost_Components!$U$2:$U$29,MATCH(E850,Cost_Components!$A$2:$A$29,0)),"")</f>
        <v>2025</v>
      </c>
      <c r="AB850" s="26">
        <f>IFERROR(INDEX(Cost_Components!$V$2:$V$29,MATCH(E850,Cost_Components!$A$2:$A$29,0)),"")</f>
        <v>2050</v>
      </c>
      <c r="AC850" s="26">
        <f>IFERROR(INDEX(Cost_Components!$M$2:$M$29,MATCH(E850,Cost_Components!$A$2:$A$29,0)),"")</f>
        <v>30</v>
      </c>
      <c r="AD850" s="26">
        <f>IFERROR(INDEX(Cost_Components!$N$2:$N$29,MATCH(E850,Cost_Components!$A$2:$A$29,0)),"")</f>
        <v>95</v>
      </c>
      <c r="AE850" s="16" t="str">
        <f>IFERROR(INDEX(Cost_Components!$O$2:$O$29,MATCH(E850,Cost_Components!$A$2:$A$29,0)),"")</f>
        <v>Both</v>
      </c>
      <c r="AF850" s="11">
        <v>4024148.5874598799</v>
      </c>
      <c r="AG850" s="11">
        <v>4302431.7155883498</v>
      </c>
      <c r="AH850" s="23">
        <f t="shared" si="139"/>
        <v>1</v>
      </c>
    </row>
    <row r="851" spans="1:34" hidden="1">
      <c r="A851" t="s">
        <v>115</v>
      </c>
      <c r="B851" s="20">
        <v>2042</v>
      </c>
      <c r="C851" t="s">
        <v>228</v>
      </c>
      <c r="D851" t="s">
        <v>222</v>
      </c>
      <c r="E851" s="22" t="s">
        <v>312</v>
      </c>
      <c r="F851" s="22" t="s">
        <v>313</v>
      </c>
      <c r="G851" s="22" t="s">
        <v>240</v>
      </c>
      <c r="H851" s="22" t="s">
        <v>237</v>
      </c>
      <c r="I851" s="22" t="s">
        <v>309</v>
      </c>
      <c r="J851" s="17">
        <f>IFERROR(INDEX(Cost_Components!$K$2:$K$29,MATCH(E851,Cost_Components!$A$2:$A$29,0)),"")</f>
        <v>0.1</v>
      </c>
      <c r="K851" s="17">
        <f t="shared" si="130"/>
        <v>0.64923076923076928</v>
      </c>
      <c r="L851" s="17">
        <f>IFERROR(INDEX(Cost_Components!$S$2:$S$29,MATCH(E851,Cost_Components!$A$2:$A$29,0)),"")</f>
        <v>0.31</v>
      </c>
      <c r="M851" s="28">
        <f>IFERROR(INDEX(Cost_Components!$L$2:$L$29,MATCH(E851,Cost_Components!$A$2:$A$29,0)),"")</f>
        <v>1</v>
      </c>
      <c r="N851" s="29">
        <f>IFERROR(INDEX(Cost_Components!$P$2:$P$29,MATCH(E851,Cost_Components!$A$2:$A$29,0)),"")</f>
        <v>282.51283610000002</v>
      </c>
      <c r="O851" s="23">
        <f t="shared" si="131"/>
        <v>403002.21388527704</v>
      </c>
      <c r="P851" s="23">
        <f t="shared" si="132"/>
        <v>433996.95071512205</v>
      </c>
      <c r="Q851" s="23">
        <f t="shared" si="133"/>
        <v>38009009.915637128</v>
      </c>
      <c r="R851" s="23">
        <f t="shared" si="134"/>
        <v>73917064.499243319</v>
      </c>
      <c r="S851" s="23">
        <f t="shared" si="135"/>
        <v>35908054.583606191</v>
      </c>
      <c r="T851" s="16">
        <f>IFERROR(INDEX(Cost_Components!$R$2:$R$29,MATCH(E851,Cost_Components!$A$2:$A$29,0)),"")</f>
        <v>1</v>
      </c>
      <c r="U851" s="26">
        <f>IFERROR(INDEX(Cost_Components!$Q$2:$Q$29,MATCH(E851,Cost_Components!$A$2:$A$29,0)),"")</f>
        <v>2023</v>
      </c>
      <c r="V851" s="30">
        <f>1/(1+Calculation_Assumptions!$B$5)^(B851-Calculation_Assumptions!$B$2)</f>
        <v>0.60501644584477121</v>
      </c>
      <c r="W851" s="23">
        <f t="shared" si="136"/>
        <v>22996076.089237444</v>
      </c>
      <c r="X851" s="23">
        <f t="shared" si="137"/>
        <v>44721039.650610909</v>
      </c>
      <c r="Y851" s="23">
        <f t="shared" si="138"/>
        <v>21724963.561373465</v>
      </c>
      <c r="Z851" s="17">
        <f>IFERROR(INDEX(Cost_Components!$T$2:$T$29,MATCH(E851,Cost_Components!$A$2:$A$29,0)),"")</f>
        <v>0.8</v>
      </c>
      <c r="AA851" s="26">
        <f>IFERROR(INDEX(Cost_Components!$U$2:$U$29,MATCH(E851,Cost_Components!$A$2:$A$29,0)),"")</f>
        <v>2025</v>
      </c>
      <c r="AB851" s="26">
        <f>IFERROR(INDEX(Cost_Components!$V$2:$V$29,MATCH(E851,Cost_Components!$A$2:$A$29,0)),"")</f>
        <v>2050</v>
      </c>
      <c r="AC851" s="26">
        <f>IFERROR(INDEX(Cost_Components!$M$2:$M$29,MATCH(E851,Cost_Components!$A$2:$A$29,0)),"")</f>
        <v>30</v>
      </c>
      <c r="AD851" s="26">
        <f>IFERROR(INDEX(Cost_Components!$N$2:$N$29,MATCH(E851,Cost_Components!$A$2:$A$29,0)),"")</f>
        <v>95</v>
      </c>
      <c r="AE851" s="16" t="str">
        <f>IFERROR(INDEX(Cost_Components!$O$2:$O$29,MATCH(E851,Cost_Components!$A$2:$A$29,0)),"")</f>
        <v>Both</v>
      </c>
      <c r="AF851" s="11">
        <v>4030022.13885277</v>
      </c>
      <c r="AG851" s="11">
        <v>4339969.50715122</v>
      </c>
      <c r="AH851" s="23">
        <f t="shared" si="139"/>
        <v>1</v>
      </c>
    </row>
    <row r="852" spans="1:34" hidden="1">
      <c r="A852" t="s">
        <v>115</v>
      </c>
      <c r="B852" s="20">
        <v>2043</v>
      </c>
      <c r="C852" t="s">
        <v>228</v>
      </c>
      <c r="D852" t="s">
        <v>222</v>
      </c>
      <c r="E852" s="22" t="s">
        <v>312</v>
      </c>
      <c r="F852" s="22" t="s">
        <v>313</v>
      </c>
      <c r="G852" s="22" t="s">
        <v>240</v>
      </c>
      <c r="H852" s="22" t="s">
        <v>237</v>
      </c>
      <c r="I852" s="22" t="s">
        <v>309</v>
      </c>
      <c r="J852" s="17">
        <f>IFERROR(INDEX(Cost_Components!$K$2:$K$29,MATCH(E852,Cost_Components!$A$2:$A$29,0)),"")</f>
        <v>0.1</v>
      </c>
      <c r="K852" s="17">
        <f t="shared" si="130"/>
        <v>0.66807692307692301</v>
      </c>
      <c r="L852" s="17">
        <f>IFERROR(INDEX(Cost_Components!$S$2:$S$29,MATCH(E852,Cost_Components!$A$2:$A$29,0)),"")</f>
        <v>0.31</v>
      </c>
      <c r="M852" s="28">
        <f>IFERROR(INDEX(Cost_Components!$L$2:$L$29,MATCH(E852,Cost_Components!$A$2:$A$29,0)),"")</f>
        <v>1</v>
      </c>
      <c r="N852" s="29">
        <f>IFERROR(INDEX(Cost_Components!$P$2:$P$29,MATCH(E852,Cost_Components!$A$2:$A$29,0)),"")</f>
        <v>282.51283610000002</v>
      </c>
      <c r="O852" s="23">
        <f t="shared" si="131"/>
        <v>403805.06056523207</v>
      </c>
      <c r="P852" s="23">
        <f t="shared" si="132"/>
        <v>438105.28522103198</v>
      </c>
      <c r="Q852" s="23">
        <f t="shared" si="133"/>
        <v>38368813.657839887</v>
      </c>
      <c r="R852" s="23">
        <f t="shared" si="134"/>
        <v>76214290.805032447</v>
      </c>
      <c r="S852" s="23">
        <f t="shared" si="135"/>
        <v>37845477.14719256</v>
      </c>
      <c r="T852" s="16">
        <f>IFERROR(INDEX(Cost_Components!$R$2:$R$29,MATCH(E852,Cost_Components!$A$2:$A$29,0)),"")</f>
        <v>1</v>
      </c>
      <c r="U852" s="26">
        <f>IFERROR(INDEX(Cost_Components!$Q$2:$Q$29,MATCH(E852,Cost_Components!$A$2:$A$29,0)),"")</f>
        <v>2023</v>
      </c>
      <c r="V852" s="30">
        <f>1/(1+Calculation_Assumptions!$B$5)^(B852-Calculation_Assumptions!$B$2)</f>
        <v>0.5873946076162827</v>
      </c>
      <c r="W852" s="23">
        <f t="shared" si="136"/>
        <v>22537634.24324913</v>
      </c>
      <c r="X852" s="23">
        <f t="shared" si="137"/>
        <v>44767863.442175299</v>
      </c>
      <c r="Y852" s="23">
        <f t="shared" si="138"/>
        <v>22230229.198926169</v>
      </c>
      <c r="Z852" s="17">
        <f>IFERROR(INDEX(Cost_Components!$T$2:$T$29,MATCH(E852,Cost_Components!$A$2:$A$29,0)),"")</f>
        <v>0.8</v>
      </c>
      <c r="AA852" s="26">
        <f>IFERROR(INDEX(Cost_Components!$U$2:$U$29,MATCH(E852,Cost_Components!$A$2:$A$29,0)),"")</f>
        <v>2025</v>
      </c>
      <c r="AB852" s="26">
        <f>IFERROR(INDEX(Cost_Components!$V$2:$V$29,MATCH(E852,Cost_Components!$A$2:$A$29,0)),"")</f>
        <v>2050</v>
      </c>
      <c r="AC852" s="26">
        <f>IFERROR(INDEX(Cost_Components!$M$2:$M$29,MATCH(E852,Cost_Components!$A$2:$A$29,0)),"")</f>
        <v>30</v>
      </c>
      <c r="AD852" s="26">
        <f>IFERROR(INDEX(Cost_Components!$N$2:$N$29,MATCH(E852,Cost_Components!$A$2:$A$29,0)),"")</f>
        <v>95</v>
      </c>
      <c r="AE852" s="16" t="str">
        <f>IFERROR(INDEX(Cost_Components!$O$2:$O$29,MATCH(E852,Cost_Components!$A$2:$A$29,0)),"")</f>
        <v>Both</v>
      </c>
      <c r="AF852" s="11">
        <v>4038050.6056523202</v>
      </c>
      <c r="AG852" s="11">
        <v>4381052.8522103196</v>
      </c>
      <c r="AH852" s="23">
        <f t="shared" si="139"/>
        <v>1</v>
      </c>
    </row>
    <row r="853" spans="1:34" hidden="1">
      <c r="A853" t="s">
        <v>115</v>
      </c>
      <c r="B853" s="20">
        <v>2044</v>
      </c>
      <c r="C853" t="s">
        <v>228</v>
      </c>
      <c r="D853" t="s">
        <v>222</v>
      </c>
      <c r="E853" s="22" t="s">
        <v>312</v>
      </c>
      <c r="F853" s="22" t="s">
        <v>313</v>
      </c>
      <c r="G853" s="22" t="s">
        <v>240</v>
      </c>
      <c r="H853" s="22" t="s">
        <v>237</v>
      </c>
      <c r="I853" s="22" t="s">
        <v>309</v>
      </c>
      <c r="J853" s="17">
        <f>IFERROR(INDEX(Cost_Components!$K$2:$K$29,MATCH(E853,Cost_Components!$A$2:$A$29,0)),"")</f>
        <v>0.1</v>
      </c>
      <c r="K853" s="17">
        <f t="shared" si="130"/>
        <v>0.68692307692307697</v>
      </c>
      <c r="L853" s="17">
        <f>IFERROR(INDEX(Cost_Components!$S$2:$S$29,MATCH(E853,Cost_Components!$A$2:$A$29,0)),"")</f>
        <v>0.31</v>
      </c>
      <c r="M853" s="28">
        <f>IFERROR(INDEX(Cost_Components!$L$2:$L$29,MATCH(E853,Cost_Components!$A$2:$A$29,0)),"")</f>
        <v>1</v>
      </c>
      <c r="N853" s="29">
        <f>IFERROR(INDEX(Cost_Components!$P$2:$P$29,MATCH(E853,Cost_Components!$A$2:$A$29,0)),"")</f>
        <v>282.51283610000002</v>
      </c>
      <c r="O853" s="23">
        <f t="shared" si="131"/>
        <v>404762.95639311901</v>
      </c>
      <c r="P853" s="23">
        <f t="shared" si="132"/>
        <v>442502.09866246406</v>
      </c>
      <c r="Q853" s="23">
        <f t="shared" si="133"/>
        <v>38753882.090733767</v>
      </c>
      <c r="R853" s="23">
        <f t="shared" si="134"/>
        <v>78550155.821265176</v>
      </c>
      <c r="S853" s="23">
        <f t="shared" si="135"/>
        <v>39796273.730531409</v>
      </c>
      <c r="T853" s="16">
        <f>IFERROR(INDEX(Cost_Components!$R$2:$R$29,MATCH(E853,Cost_Components!$A$2:$A$29,0)),"")</f>
        <v>1</v>
      </c>
      <c r="U853" s="26">
        <f>IFERROR(INDEX(Cost_Components!$Q$2:$Q$29,MATCH(E853,Cost_Components!$A$2:$A$29,0)),"")</f>
        <v>2023</v>
      </c>
      <c r="V853" s="30">
        <f>1/(1+Calculation_Assumptions!$B$5)^(B853-Calculation_Assumptions!$B$2)</f>
        <v>0.57028602681192497</v>
      </c>
      <c r="W853" s="23">
        <f t="shared" si="136"/>
        <v>22100797.441062376</v>
      </c>
      <c r="X853" s="23">
        <f t="shared" si="137"/>
        <v>44796056.268766917</v>
      </c>
      <c r="Y853" s="23">
        <f t="shared" si="138"/>
        <v>22695258.827704541</v>
      </c>
      <c r="Z853" s="17">
        <f>IFERROR(INDEX(Cost_Components!$T$2:$T$29,MATCH(E853,Cost_Components!$A$2:$A$29,0)),"")</f>
        <v>0.8</v>
      </c>
      <c r="AA853" s="26">
        <f>IFERROR(INDEX(Cost_Components!$U$2:$U$29,MATCH(E853,Cost_Components!$A$2:$A$29,0)),"")</f>
        <v>2025</v>
      </c>
      <c r="AB853" s="26">
        <f>IFERROR(INDEX(Cost_Components!$V$2:$V$29,MATCH(E853,Cost_Components!$A$2:$A$29,0)),"")</f>
        <v>2050</v>
      </c>
      <c r="AC853" s="26">
        <f>IFERROR(INDEX(Cost_Components!$M$2:$M$29,MATCH(E853,Cost_Components!$A$2:$A$29,0)),"")</f>
        <v>30</v>
      </c>
      <c r="AD853" s="26">
        <f>IFERROR(INDEX(Cost_Components!$N$2:$N$29,MATCH(E853,Cost_Components!$A$2:$A$29,0)),"")</f>
        <v>95</v>
      </c>
      <c r="AE853" s="16" t="str">
        <f>IFERROR(INDEX(Cost_Components!$O$2:$O$29,MATCH(E853,Cost_Components!$A$2:$A$29,0)),"")</f>
        <v>Both</v>
      </c>
      <c r="AF853" s="11">
        <v>4047629.5639311899</v>
      </c>
      <c r="AG853" s="11">
        <v>4425020.9866246404</v>
      </c>
      <c r="AH853" s="23">
        <f t="shared" si="139"/>
        <v>1</v>
      </c>
    </row>
    <row r="854" spans="1:34" hidden="1">
      <c r="A854" t="s">
        <v>115</v>
      </c>
      <c r="B854" s="20">
        <v>2045</v>
      </c>
      <c r="C854" t="s">
        <v>228</v>
      </c>
      <c r="D854" t="s">
        <v>222</v>
      </c>
      <c r="E854" s="22" t="s">
        <v>312</v>
      </c>
      <c r="F854" s="22" t="s">
        <v>313</v>
      </c>
      <c r="G854" s="22" t="s">
        <v>240</v>
      </c>
      <c r="H854" s="22" t="s">
        <v>237</v>
      </c>
      <c r="I854" s="22" t="s">
        <v>309</v>
      </c>
      <c r="J854" s="17">
        <f>IFERROR(INDEX(Cost_Components!$K$2:$K$29,MATCH(E854,Cost_Components!$A$2:$A$29,0)),"")</f>
        <v>0.1</v>
      </c>
      <c r="K854" s="17">
        <f t="shared" si="130"/>
        <v>0.70576923076923082</v>
      </c>
      <c r="L854" s="17">
        <f>IFERROR(INDEX(Cost_Components!$S$2:$S$29,MATCH(E854,Cost_Components!$A$2:$A$29,0)),"")</f>
        <v>0.31</v>
      </c>
      <c r="M854" s="28">
        <f>IFERROR(INDEX(Cost_Components!$L$2:$L$29,MATCH(E854,Cost_Components!$A$2:$A$29,0)),"")</f>
        <v>1</v>
      </c>
      <c r="N854" s="29">
        <f>IFERROR(INDEX(Cost_Components!$P$2:$P$29,MATCH(E854,Cost_Components!$A$2:$A$29,0)),"")</f>
        <v>282.51283610000002</v>
      </c>
      <c r="O854" s="23">
        <f t="shared" si="131"/>
        <v>405829.61669532303</v>
      </c>
      <c r="P854" s="23">
        <f t="shared" si="132"/>
        <v>447132.722182339</v>
      </c>
      <c r="Q854" s="23">
        <f t="shared" si="133"/>
        <v>39159427.371622249</v>
      </c>
      <c r="R854" s="23">
        <f t="shared" si="134"/>
        <v>80917907.474714592</v>
      </c>
      <c r="S854" s="23">
        <f t="shared" si="135"/>
        <v>41758480.103092343</v>
      </c>
      <c r="T854" s="16">
        <f>IFERROR(INDEX(Cost_Components!$R$2:$R$29,MATCH(E854,Cost_Components!$A$2:$A$29,0)),"")</f>
        <v>1</v>
      </c>
      <c r="U854" s="26">
        <f>IFERROR(INDEX(Cost_Components!$Q$2:$Q$29,MATCH(E854,Cost_Components!$A$2:$A$29,0)),"")</f>
        <v>2023</v>
      </c>
      <c r="V854" s="30">
        <f>1/(1+Calculation_Assumptions!$B$5)^(B854-Calculation_Assumptions!$B$2)</f>
        <v>0.55367575418633497</v>
      </c>
      <c r="W854" s="23">
        <f t="shared" si="136"/>
        <v>21681625.483487956</v>
      </c>
      <c r="X854" s="23">
        <f t="shared" si="137"/>
        <v>44802283.448242672</v>
      </c>
      <c r="Y854" s="23">
        <f t="shared" si="138"/>
        <v>23120657.964754716</v>
      </c>
      <c r="Z854" s="17">
        <f>IFERROR(INDEX(Cost_Components!$T$2:$T$29,MATCH(E854,Cost_Components!$A$2:$A$29,0)),"")</f>
        <v>0.8</v>
      </c>
      <c r="AA854" s="26">
        <f>IFERROR(INDEX(Cost_Components!$U$2:$U$29,MATCH(E854,Cost_Components!$A$2:$A$29,0)),"")</f>
        <v>2025</v>
      </c>
      <c r="AB854" s="26">
        <f>IFERROR(INDEX(Cost_Components!$V$2:$V$29,MATCH(E854,Cost_Components!$A$2:$A$29,0)),"")</f>
        <v>2050</v>
      </c>
      <c r="AC854" s="26">
        <f>IFERROR(INDEX(Cost_Components!$M$2:$M$29,MATCH(E854,Cost_Components!$A$2:$A$29,0)),"")</f>
        <v>30</v>
      </c>
      <c r="AD854" s="26">
        <f>IFERROR(INDEX(Cost_Components!$N$2:$N$29,MATCH(E854,Cost_Components!$A$2:$A$29,0)),"")</f>
        <v>95</v>
      </c>
      <c r="AE854" s="16" t="str">
        <f>IFERROR(INDEX(Cost_Components!$O$2:$O$29,MATCH(E854,Cost_Components!$A$2:$A$29,0)),"")</f>
        <v>Both</v>
      </c>
      <c r="AF854" s="11">
        <v>4058296.1669532298</v>
      </c>
      <c r="AG854" s="11">
        <v>4471327.2218233896</v>
      </c>
      <c r="AH854" s="23">
        <f t="shared" si="139"/>
        <v>1</v>
      </c>
    </row>
    <row r="855" spans="1:34" hidden="1">
      <c r="A855" t="s">
        <v>115</v>
      </c>
      <c r="B855" s="20">
        <v>2046</v>
      </c>
      <c r="C855" t="s">
        <v>228</v>
      </c>
      <c r="D855" t="s">
        <v>222</v>
      </c>
      <c r="E855" s="22" t="s">
        <v>312</v>
      </c>
      <c r="F855" s="22" t="s">
        <v>313</v>
      </c>
      <c r="G855" s="22" t="s">
        <v>240</v>
      </c>
      <c r="H855" s="22" t="s">
        <v>237</v>
      </c>
      <c r="I855" s="22" t="s">
        <v>309</v>
      </c>
      <c r="J855" s="17">
        <f>IFERROR(INDEX(Cost_Components!$K$2:$K$29,MATCH(E855,Cost_Components!$A$2:$A$29,0)),"")</f>
        <v>0.1</v>
      </c>
      <c r="K855" s="17">
        <f t="shared" si="130"/>
        <v>0.72461538461538466</v>
      </c>
      <c r="L855" s="17">
        <f>IFERROR(INDEX(Cost_Components!$S$2:$S$29,MATCH(E855,Cost_Components!$A$2:$A$29,0)),"")</f>
        <v>0.31</v>
      </c>
      <c r="M855" s="28">
        <f>IFERROR(INDEX(Cost_Components!$L$2:$L$29,MATCH(E855,Cost_Components!$A$2:$A$29,0)),"")</f>
        <v>1</v>
      </c>
      <c r="N855" s="29">
        <f>IFERROR(INDEX(Cost_Components!$P$2:$P$29,MATCH(E855,Cost_Components!$A$2:$A$29,0)),"")</f>
        <v>282.51283610000002</v>
      </c>
      <c r="O855" s="23">
        <f t="shared" si="131"/>
        <v>406957.75266732502</v>
      </c>
      <c r="P855" s="23">
        <f t="shared" si="132"/>
        <v>451942.11936720903</v>
      </c>
      <c r="Q855" s="23">
        <f t="shared" si="133"/>
        <v>39580629.467597246</v>
      </c>
      <c r="R855" s="23">
        <f t="shared" si="134"/>
        <v>83309602.403038844</v>
      </c>
      <c r="S855" s="23">
        <f t="shared" si="135"/>
        <v>43728972.935441598</v>
      </c>
      <c r="T855" s="16">
        <f>IFERROR(INDEX(Cost_Components!$R$2:$R$29,MATCH(E855,Cost_Components!$A$2:$A$29,0)),"")</f>
        <v>1</v>
      </c>
      <c r="U855" s="26">
        <f>IFERROR(INDEX(Cost_Components!$Q$2:$Q$29,MATCH(E855,Cost_Components!$A$2:$A$29,0)),"")</f>
        <v>2023</v>
      </c>
      <c r="V855" s="30">
        <f>1/(1+Calculation_Assumptions!$B$5)^(B855-Calculation_Assumptions!$B$2)</f>
        <v>0.5375492759090631</v>
      </c>
      <c r="W855" s="23">
        <f t="shared" si="136"/>
        <v>21276538.710331824</v>
      </c>
      <c r="X855" s="23">
        <f t="shared" si="137"/>
        <v>44783016.448025472</v>
      </c>
      <c r="Y855" s="23">
        <f t="shared" si="138"/>
        <v>23506477.737693649</v>
      </c>
      <c r="Z855" s="17">
        <f>IFERROR(INDEX(Cost_Components!$T$2:$T$29,MATCH(E855,Cost_Components!$A$2:$A$29,0)),"")</f>
        <v>0.8</v>
      </c>
      <c r="AA855" s="26">
        <f>IFERROR(INDEX(Cost_Components!$U$2:$U$29,MATCH(E855,Cost_Components!$A$2:$A$29,0)),"")</f>
        <v>2025</v>
      </c>
      <c r="AB855" s="26">
        <f>IFERROR(INDEX(Cost_Components!$V$2:$V$29,MATCH(E855,Cost_Components!$A$2:$A$29,0)),"")</f>
        <v>2050</v>
      </c>
      <c r="AC855" s="26">
        <f>IFERROR(INDEX(Cost_Components!$M$2:$M$29,MATCH(E855,Cost_Components!$A$2:$A$29,0)),"")</f>
        <v>30</v>
      </c>
      <c r="AD855" s="26">
        <f>IFERROR(INDEX(Cost_Components!$N$2:$N$29,MATCH(E855,Cost_Components!$A$2:$A$29,0)),"")</f>
        <v>95</v>
      </c>
      <c r="AE855" s="16" t="str">
        <f>IFERROR(INDEX(Cost_Components!$O$2:$O$29,MATCH(E855,Cost_Components!$A$2:$A$29,0)),"")</f>
        <v>Both</v>
      </c>
      <c r="AF855" s="11">
        <v>4069577.5266732499</v>
      </c>
      <c r="AG855" s="11">
        <v>4519421.1936720898</v>
      </c>
      <c r="AH855" s="23">
        <f t="shared" si="139"/>
        <v>1</v>
      </c>
    </row>
    <row r="856" spans="1:34" hidden="1">
      <c r="A856" t="s">
        <v>115</v>
      </c>
      <c r="B856" s="20">
        <v>2047</v>
      </c>
      <c r="C856" t="s">
        <v>228</v>
      </c>
      <c r="D856" t="s">
        <v>222</v>
      </c>
      <c r="E856" s="22" t="s">
        <v>312</v>
      </c>
      <c r="F856" s="22" t="s">
        <v>313</v>
      </c>
      <c r="G856" s="22" t="s">
        <v>240</v>
      </c>
      <c r="H856" s="22" t="s">
        <v>237</v>
      </c>
      <c r="I856" s="22" t="s">
        <v>309</v>
      </c>
      <c r="J856" s="17">
        <f>IFERROR(INDEX(Cost_Components!$K$2:$K$29,MATCH(E856,Cost_Components!$A$2:$A$29,0)),"")</f>
        <v>0.1</v>
      </c>
      <c r="K856" s="17">
        <f t="shared" si="130"/>
        <v>0.74346153846153851</v>
      </c>
      <c r="L856" s="17">
        <f>IFERROR(INDEX(Cost_Components!$S$2:$S$29,MATCH(E856,Cost_Components!$A$2:$A$29,0)),"")</f>
        <v>0.31</v>
      </c>
      <c r="M856" s="28">
        <f>IFERROR(INDEX(Cost_Components!$L$2:$L$29,MATCH(E856,Cost_Components!$A$2:$A$29,0)),"")</f>
        <v>1</v>
      </c>
      <c r="N856" s="29">
        <f>IFERROR(INDEX(Cost_Components!$P$2:$P$29,MATCH(E856,Cost_Components!$A$2:$A$29,0)),"")</f>
        <v>282.51283610000002</v>
      </c>
      <c r="O856" s="23">
        <f t="shared" si="131"/>
        <v>408054.60855144303</v>
      </c>
      <c r="P856" s="23">
        <f t="shared" si="132"/>
        <v>456830.89189487603</v>
      </c>
      <c r="Q856" s="23">
        <f t="shared" si="133"/>
        <v>40008783.17506732</v>
      </c>
      <c r="R856" s="23">
        <f t="shared" si="134"/>
        <v>85706740.366590604</v>
      </c>
      <c r="S856" s="23">
        <f t="shared" si="135"/>
        <v>45697957.191523284</v>
      </c>
      <c r="T856" s="16">
        <f>IFERROR(INDEX(Cost_Components!$R$2:$R$29,MATCH(E856,Cost_Components!$A$2:$A$29,0)),"")</f>
        <v>1</v>
      </c>
      <c r="U856" s="26">
        <f>IFERROR(INDEX(Cost_Components!$Q$2:$Q$29,MATCH(E856,Cost_Components!$A$2:$A$29,0)),"")</f>
        <v>2023</v>
      </c>
      <c r="V856" s="30">
        <f>1/(1+Calculation_Assumptions!$B$5)^(B856-Calculation_Assumptions!$B$2)</f>
        <v>0.52189250088258554</v>
      </c>
      <c r="W856" s="23">
        <f t="shared" si="136"/>
        <v>20880283.908504996</v>
      </c>
      <c r="X856" s="23">
        <f t="shared" si="137"/>
        <v>44729705.072414413</v>
      </c>
      <c r="Y856" s="23">
        <f t="shared" si="138"/>
        <v>23849421.16390942</v>
      </c>
      <c r="Z856" s="17">
        <f>IFERROR(INDEX(Cost_Components!$T$2:$T$29,MATCH(E856,Cost_Components!$A$2:$A$29,0)),"")</f>
        <v>0.8</v>
      </c>
      <c r="AA856" s="26">
        <f>IFERROR(INDEX(Cost_Components!$U$2:$U$29,MATCH(E856,Cost_Components!$A$2:$A$29,0)),"")</f>
        <v>2025</v>
      </c>
      <c r="AB856" s="26">
        <f>IFERROR(INDEX(Cost_Components!$V$2:$V$29,MATCH(E856,Cost_Components!$A$2:$A$29,0)),"")</f>
        <v>2050</v>
      </c>
      <c r="AC856" s="26">
        <f>IFERROR(INDEX(Cost_Components!$M$2:$M$29,MATCH(E856,Cost_Components!$A$2:$A$29,0)),"")</f>
        <v>30</v>
      </c>
      <c r="AD856" s="26">
        <f>IFERROR(INDEX(Cost_Components!$N$2:$N$29,MATCH(E856,Cost_Components!$A$2:$A$29,0)),"")</f>
        <v>95</v>
      </c>
      <c r="AE856" s="16" t="str">
        <f>IFERROR(INDEX(Cost_Components!$O$2:$O$29,MATCH(E856,Cost_Components!$A$2:$A$29,0)),"")</f>
        <v>Both</v>
      </c>
      <c r="AF856" s="11">
        <v>4080546.08551443</v>
      </c>
      <c r="AG856" s="11">
        <v>4568308.9189487603</v>
      </c>
      <c r="AH856" s="23">
        <f t="shared" si="139"/>
        <v>1</v>
      </c>
    </row>
    <row r="857" spans="1:34" hidden="1">
      <c r="A857" t="s">
        <v>115</v>
      </c>
      <c r="B857" s="20">
        <v>2048</v>
      </c>
      <c r="C857" t="s">
        <v>228</v>
      </c>
      <c r="D857" t="s">
        <v>222</v>
      </c>
      <c r="E857" s="22" t="s">
        <v>312</v>
      </c>
      <c r="F857" s="22" t="s">
        <v>313</v>
      </c>
      <c r="G857" s="22" t="s">
        <v>240</v>
      </c>
      <c r="H857" s="22" t="s">
        <v>237</v>
      </c>
      <c r="I857" s="22" t="s">
        <v>309</v>
      </c>
      <c r="J857" s="17">
        <f>IFERROR(INDEX(Cost_Components!$K$2:$K$29,MATCH(E857,Cost_Components!$A$2:$A$29,0)),"")</f>
        <v>0.1</v>
      </c>
      <c r="K857" s="17">
        <f t="shared" si="130"/>
        <v>0.76230769230769235</v>
      </c>
      <c r="L857" s="17">
        <f>IFERROR(INDEX(Cost_Components!$S$2:$S$29,MATCH(E857,Cost_Components!$A$2:$A$29,0)),"")</f>
        <v>0.31</v>
      </c>
      <c r="M857" s="28">
        <f>IFERROR(INDEX(Cost_Components!$L$2:$L$29,MATCH(E857,Cost_Components!$A$2:$A$29,0)),"")</f>
        <v>1</v>
      </c>
      <c r="N857" s="29">
        <f>IFERROR(INDEX(Cost_Components!$P$2:$P$29,MATCH(E857,Cost_Components!$A$2:$A$29,0)),"")</f>
        <v>282.51283610000002</v>
      </c>
      <c r="O857" s="23">
        <f t="shared" si="131"/>
        <v>409161.36060156906</v>
      </c>
      <c r="P857" s="23">
        <f t="shared" si="132"/>
        <v>461833.54010343301</v>
      </c>
      <c r="Q857" s="23">
        <f t="shared" si="133"/>
        <v>40446909.998424426</v>
      </c>
      <c r="R857" s="23">
        <f t="shared" si="134"/>
        <v>88117689.521868706</v>
      </c>
      <c r="S857" s="23">
        <f t="shared" si="135"/>
        <v>47670779.52344428</v>
      </c>
      <c r="T857" s="16">
        <f>IFERROR(INDEX(Cost_Components!$R$2:$R$29,MATCH(E857,Cost_Components!$A$2:$A$29,0)),"")</f>
        <v>1</v>
      </c>
      <c r="U857" s="26">
        <f>IFERROR(INDEX(Cost_Components!$Q$2:$Q$29,MATCH(E857,Cost_Components!$A$2:$A$29,0)),"")</f>
        <v>2023</v>
      </c>
      <c r="V857" s="30">
        <f>1/(1+Calculation_Assumptions!$B$5)^(B857-Calculation_Assumptions!$B$2)</f>
        <v>0.50669174842969467</v>
      </c>
      <c r="W857" s="23">
        <f t="shared" si="136"/>
        <v>20494115.545680173</v>
      </c>
      <c r="X857" s="23">
        <f t="shared" si="137"/>
        <v>44648506.171420641</v>
      </c>
      <c r="Y857" s="23">
        <f t="shared" si="138"/>
        <v>24154390.625740469</v>
      </c>
      <c r="Z857" s="17">
        <f>IFERROR(INDEX(Cost_Components!$T$2:$T$29,MATCH(E857,Cost_Components!$A$2:$A$29,0)),"")</f>
        <v>0.8</v>
      </c>
      <c r="AA857" s="26">
        <f>IFERROR(INDEX(Cost_Components!$U$2:$U$29,MATCH(E857,Cost_Components!$A$2:$A$29,0)),"")</f>
        <v>2025</v>
      </c>
      <c r="AB857" s="26">
        <f>IFERROR(INDEX(Cost_Components!$V$2:$V$29,MATCH(E857,Cost_Components!$A$2:$A$29,0)),"")</f>
        <v>2050</v>
      </c>
      <c r="AC857" s="26">
        <f>IFERROR(INDEX(Cost_Components!$M$2:$M$29,MATCH(E857,Cost_Components!$A$2:$A$29,0)),"")</f>
        <v>30</v>
      </c>
      <c r="AD857" s="26">
        <f>IFERROR(INDEX(Cost_Components!$N$2:$N$29,MATCH(E857,Cost_Components!$A$2:$A$29,0)),"")</f>
        <v>95</v>
      </c>
      <c r="AE857" s="16" t="str">
        <f>IFERROR(INDEX(Cost_Components!$O$2:$O$29,MATCH(E857,Cost_Components!$A$2:$A$29,0)),"")</f>
        <v>Both</v>
      </c>
      <c r="AF857" s="11">
        <v>4091613.6060156901</v>
      </c>
      <c r="AG857" s="11">
        <v>4618335.40103433</v>
      </c>
      <c r="AH857" s="23">
        <f t="shared" si="139"/>
        <v>1</v>
      </c>
    </row>
    <row r="858" spans="1:34" hidden="1">
      <c r="A858" t="s">
        <v>115</v>
      </c>
      <c r="B858" s="20">
        <v>2049</v>
      </c>
      <c r="C858" t="s">
        <v>228</v>
      </c>
      <c r="D858" t="s">
        <v>222</v>
      </c>
      <c r="E858" s="22" t="s">
        <v>312</v>
      </c>
      <c r="F858" s="22" t="s">
        <v>313</v>
      </c>
      <c r="G858" s="22" t="s">
        <v>240</v>
      </c>
      <c r="H858" s="22" t="s">
        <v>237</v>
      </c>
      <c r="I858" s="22" t="s">
        <v>309</v>
      </c>
      <c r="J858" s="17">
        <f>IFERROR(INDEX(Cost_Components!$K$2:$K$29,MATCH(E858,Cost_Components!$A$2:$A$29,0)),"")</f>
        <v>0.1</v>
      </c>
      <c r="K858" s="17">
        <f t="shared" si="130"/>
        <v>0.7811538461538462</v>
      </c>
      <c r="L858" s="17">
        <f>IFERROR(INDEX(Cost_Components!$S$2:$S$29,MATCH(E858,Cost_Components!$A$2:$A$29,0)),"")</f>
        <v>0.31</v>
      </c>
      <c r="M858" s="28">
        <f>IFERROR(INDEX(Cost_Components!$L$2:$L$29,MATCH(E858,Cost_Components!$A$2:$A$29,0)),"")</f>
        <v>1</v>
      </c>
      <c r="N858" s="29">
        <f>IFERROR(INDEX(Cost_Components!$P$2:$P$29,MATCH(E858,Cost_Components!$A$2:$A$29,0)),"")</f>
        <v>282.51283610000002</v>
      </c>
      <c r="O858" s="23">
        <f t="shared" si="131"/>
        <v>410248.92854001699</v>
      </c>
      <c r="P858" s="23">
        <f t="shared" si="132"/>
        <v>466912.96451035806</v>
      </c>
      <c r="Q858" s="23">
        <f t="shared" si="133"/>
        <v>40891760.802860767</v>
      </c>
      <c r="R858" s="23">
        <f t="shared" si="134"/>
        <v>90536190.328933269</v>
      </c>
      <c r="S858" s="23">
        <f t="shared" si="135"/>
        <v>49644429.526072502</v>
      </c>
      <c r="T858" s="16">
        <f>IFERROR(INDEX(Cost_Components!$R$2:$R$29,MATCH(E858,Cost_Components!$A$2:$A$29,0)),"")</f>
        <v>1</v>
      </c>
      <c r="U858" s="26">
        <f>IFERROR(INDEX(Cost_Components!$Q$2:$Q$29,MATCH(E858,Cost_Components!$A$2:$A$29,0)),"")</f>
        <v>2023</v>
      </c>
      <c r="V858" s="30">
        <f>1/(1+Calculation_Assumptions!$B$5)^(B858-Calculation_Assumptions!$B$2)</f>
        <v>0.49193373633950943</v>
      </c>
      <c r="W858" s="23">
        <f t="shared" si="136"/>
        <v>20116036.677252796</v>
      </c>
      <c r="X858" s="23">
        <f t="shared" si="137"/>
        <v>44537806.3824571</v>
      </c>
      <c r="Y858" s="23">
        <f t="shared" si="138"/>
        <v>24421769.705204308</v>
      </c>
      <c r="Z858" s="17">
        <f>IFERROR(INDEX(Cost_Components!$T$2:$T$29,MATCH(E858,Cost_Components!$A$2:$A$29,0)),"")</f>
        <v>0.8</v>
      </c>
      <c r="AA858" s="26">
        <f>IFERROR(INDEX(Cost_Components!$U$2:$U$29,MATCH(E858,Cost_Components!$A$2:$A$29,0)),"")</f>
        <v>2025</v>
      </c>
      <c r="AB858" s="26">
        <f>IFERROR(INDEX(Cost_Components!$V$2:$V$29,MATCH(E858,Cost_Components!$A$2:$A$29,0)),"")</f>
        <v>2050</v>
      </c>
      <c r="AC858" s="26">
        <f>IFERROR(INDEX(Cost_Components!$M$2:$M$29,MATCH(E858,Cost_Components!$A$2:$A$29,0)),"")</f>
        <v>30</v>
      </c>
      <c r="AD858" s="26">
        <f>IFERROR(INDEX(Cost_Components!$N$2:$N$29,MATCH(E858,Cost_Components!$A$2:$A$29,0)),"")</f>
        <v>95</v>
      </c>
      <c r="AE858" s="16" t="str">
        <f>IFERROR(INDEX(Cost_Components!$O$2:$O$29,MATCH(E858,Cost_Components!$A$2:$A$29,0)),"")</f>
        <v>Both</v>
      </c>
      <c r="AF858" s="11">
        <v>4102489.2854001699</v>
      </c>
      <c r="AG858" s="11">
        <v>4669129.6451035803</v>
      </c>
      <c r="AH858" s="23">
        <f t="shared" si="139"/>
        <v>1</v>
      </c>
    </row>
    <row r="859" spans="1:34" hidden="1">
      <c r="A859" t="s">
        <v>115</v>
      </c>
      <c r="B859" s="20">
        <v>2050</v>
      </c>
      <c r="C859" t="s">
        <v>228</v>
      </c>
      <c r="D859" t="s">
        <v>222</v>
      </c>
      <c r="E859" s="22" t="s">
        <v>312</v>
      </c>
      <c r="F859" s="22" t="s">
        <v>313</v>
      </c>
      <c r="G859" s="22" t="s">
        <v>240</v>
      </c>
      <c r="H859" s="22" t="s">
        <v>237</v>
      </c>
      <c r="I859" s="22" t="s">
        <v>309</v>
      </c>
      <c r="J859" s="17">
        <f>IFERROR(INDEX(Cost_Components!$K$2:$K$29,MATCH(E859,Cost_Components!$A$2:$A$29,0)),"")</f>
        <v>0.1</v>
      </c>
      <c r="K859" s="17">
        <f t="shared" si="130"/>
        <v>0.8</v>
      </c>
      <c r="L859" s="17">
        <f>IFERROR(INDEX(Cost_Components!$S$2:$S$29,MATCH(E859,Cost_Components!$A$2:$A$29,0)),"")</f>
        <v>0.31</v>
      </c>
      <c r="M859" s="28">
        <f>IFERROR(INDEX(Cost_Components!$L$2:$L$29,MATCH(E859,Cost_Components!$A$2:$A$29,0)),"")</f>
        <v>1</v>
      </c>
      <c r="N859" s="29">
        <f>IFERROR(INDEX(Cost_Components!$P$2:$P$29,MATCH(E859,Cost_Components!$A$2:$A$29,0)),"")</f>
        <v>282.51283610000002</v>
      </c>
      <c r="O859" s="23">
        <f t="shared" si="131"/>
        <v>411311.64497625001</v>
      </c>
      <c r="P859" s="23">
        <f t="shared" si="132"/>
        <v>472059.30574510706</v>
      </c>
      <c r="Q859" s="23">
        <f t="shared" si="133"/>
        <v>41342472.114768639</v>
      </c>
      <c r="R859" s="23">
        <f t="shared" si="134"/>
        <v>92960655.47455737</v>
      </c>
      <c r="S859" s="23">
        <f t="shared" si="135"/>
        <v>51618183.359788731</v>
      </c>
      <c r="T859" s="16">
        <f>IFERROR(INDEX(Cost_Components!$R$2:$R$29,MATCH(E859,Cost_Components!$A$2:$A$29,0)),"")</f>
        <v>1</v>
      </c>
      <c r="U859" s="26">
        <f>IFERROR(INDEX(Cost_Components!$Q$2:$Q$29,MATCH(E859,Cost_Components!$A$2:$A$29,0)),"")</f>
        <v>2023</v>
      </c>
      <c r="V859" s="30">
        <f>1/(1+Calculation_Assumptions!$B$5)^(B859-Calculation_Assumptions!$B$2)</f>
        <v>0.47760556926165965</v>
      </c>
      <c r="W859" s="23">
        <f t="shared" si="136"/>
        <v>19745394.929058366</v>
      </c>
      <c r="X859" s="23">
        <f t="shared" si="137"/>
        <v>44398526.776862986</v>
      </c>
      <c r="Y859" s="23">
        <f t="shared" si="138"/>
        <v>24653131.847804625</v>
      </c>
      <c r="Z859" s="17">
        <f>IFERROR(INDEX(Cost_Components!$T$2:$T$29,MATCH(E859,Cost_Components!$A$2:$A$29,0)),"")</f>
        <v>0.8</v>
      </c>
      <c r="AA859" s="26">
        <f>IFERROR(INDEX(Cost_Components!$U$2:$U$29,MATCH(E859,Cost_Components!$A$2:$A$29,0)),"")</f>
        <v>2025</v>
      </c>
      <c r="AB859" s="26">
        <f>IFERROR(INDEX(Cost_Components!$V$2:$V$29,MATCH(E859,Cost_Components!$A$2:$A$29,0)),"")</f>
        <v>2050</v>
      </c>
      <c r="AC859" s="26">
        <f>IFERROR(INDEX(Cost_Components!$M$2:$M$29,MATCH(E859,Cost_Components!$A$2:$A$29,0)),"")</f>
        <v>30</v>
      </c>
      <c r="AD859" s="26">
        <f>IFERROR(INDEX(Cost_Components!$N$2:$N$29,MATCH(E859,Cost_Components!$A$2:$A$29,0)),"")</f>
        <v>95</v>
      </c>
      <c r="AE859" s="16" t="str">
        <f>IFERROR(INDEX(Cost_Components!$O$2:$O$29,MATCH(E859,Cost_Components!$A$2:$A$29,0)),"")</f>
        <v>Both</v>
      </c>
      <c r="AF859" s="11">
        <v>4113116.4497624999</v>
      </c>
      <c r="AG859" s="11">
        <v>4720593.0574510703</v>
      </c>
      <c r="AH859" s="23">
        <f t="shared" si="139"/>
        <v>1</v>
      </c>
    </row>
    <row r="860" spans="1:34" hidden="1">
      <c r="A860" t="s">
        <v>115</v>
      </c>
      <c r="B860" s="20">
        <v>2025</v>
      </c>
      <c r="C860" t="s">
        <v>242</v>
      </c>
      <c r="D860" t="s">
        <v>232</v>
      </c>
      <c r="E860" s="22" t="s">
        <v>314</v>
      </c>
      <c r="F860" s="22" t="s">
        <v>315</v>
      </c>
      <c r="G860" s="22" t="s">
        <v>243</v>
      </c>
      <c r="H860" s="22" t="s">
        <v>237</v>
      </c>
      <c r="I860" s="22" t="s">
        <v>309</v>
      </c>
      <c r="J860" s="17">
        <f>IFERROR(INDEX(Cost_Components!$K$2:$K$29,MATCH(E860,Cost_Components!$A$2:$A$29,0)),"")</f>
        <v>1</v>
      </c>
      <c r="K860" s="17">
        <f t="shared" si="130"/>
        <v>0.32884615384615384</v>
      </c>
      <c r="L860" s="17">
        <f>IFERROR(INDEX(Cost_Components!$S$2:$S$29,MATCH(E860,Cost_Components!$A$2:$A$29,0)),"")</f>
        <v>0.31</v>
      </c>
      <c r="M860" s="28">
        <f>IFERROR(INDEX(Cost_Components!$L$2:$L$29,MATCH(E860,Cost_Components!$A$2:$A$29,0)),"")</f>
        <v>1</v>
      </c>
      <c r="N860" s="29">
        <f>IFERROR(INDEX(Cost_Components!$P$2:$P$29,MATCH(E860,Cost_Components!$A$2:$A$29,0)),"")</f>
        <v>5.133311162</v>
      </c>
      <c r="O860" s="23">
        <f t="shared" si="131"/>
        <v>72180.722355703198</v>
      </c>
      <c r="P860" s="23">
        <f t="shared" si="132"/>
        <v>72099.385634235601</v>
      </c>
      <c r="Q860" s="23">
        <f t="shared" si="133"/>
        <v>114733.66012536486</v>
      </c>
      <c r="R860" s="23">
        <f t="shared" si="134"/>
        <v>121846.08543309223</v>
      </c>
      <c r="S860" s="23">
        <f t="shared" si="135"/>
        <v>7112.4253077273752</v>
      </c>
      <c r="T860" s="16">
        <f>IFERROR(INDEX(Cost_Components!$R$2:$R$29,MATCH(E860,Cost_Components!$A$2:$A$29,0)),"")</f>
        <v>1</v>
      </c>
      <c r="U860" s="26">
        <f>IFERROR(INDEX(Cost_Components!$Q$2:$Q$29,MATCH(E860,Cost_Components!$A$2:$A$29,0)),"")</f>
        <v>2023</v>
      </c>
      <c r="V860" s="30">
        <f>1/(1+Calculation_Assumptions!$B$5)^(B860-Calculation_Assumptions!$B$2)</f>
        <v>1</v>
      </c>
      <c r="W860" s="23">
        <f t="shared" si="136"/>
        <v>114733.66012536486</v>
      </c>
      <c r="X860" s="23">
        <f t="shared" si="137"/>
        <v>121846.08543309223</v>
      </c>
      <c r="Y860" s="23">
        <f t="shared" si="138"/>
        <v>7112.4253077273752</v>
      </c>
      <c r="Z860" s="17">
        <f>IFERROR(INDEX(Cost_Components!$T$2:$T$29,MATCH(E860,Cost_Components!$A$2:$A$29,0)),"")</f>
        <v>0.8</v>
      </c>
      <c r="AA860" s="26">
        <f>IFERROR(INDEX(Cost_Components!$U$2:$U$29,MATCH(E860,Cost_Components!$A$2:$A$29,0)),"")</f>
        <v>2025</v>
      </c>
      <c r="AB860" s="26">
        <f>IFERROR(INDEX(Cost_Components!$V$2:$V$29,MATCH(E860,Cost_Components!$A$2:$A$29,0)),"")</f>
        <v>2050</v>
      </c>
      <c r="AC860" s="26">
        <f>IFERROR(INDEX(Cost_Components!$M$2:$M$29,MATCH(E860,Cost_Components!$A$2:$A$29,0)),"")</f>
        <v>0</v>
      </c>
      <c r="AD860" s="26">
        <f>IFERROR(INDEX(Cost_Components!$N$2:$N$29,MATCH(E860,Cost_Components!$A$2:$A$29,0)),"")</f>
        <v>95</v>
      </c>
      <c r="AE860" s="16" t="str">
        <f>IFERROR(INDEX(Cost_Components!$O$2:$O$29,MATCH(E860,Cost_Components!$A$2:$A$29,0)),"")</f>
        <v>Both</v>
      </c>
      <c r="AF860" s="11">
        <v>72180.722355703198</v>
      </c>
      <c r="AG860" s="11">
        <v>72099.385634235601</v>
      </c>
      <c r="AH860" s="23">
        <f t="shared" si="139"/>
        <v>1</v>
      </c>
    </row>
    <row r="861" spans="1:34" hidden="1">
      <c r="A861" t="s">
        <v>115</v>
      </c>
      <c r="B861" s="20">
        <v>2026</v>
      </c>
      <c r="C861" t="s">
        <v>242</v>
      </c>
      <c r="D861" t="s">
        <v>232</v>
      </c>
      <c r="E861" s="22" t="s">
        <v>314</v>
      </c>
      <c r="F861" s="22" t="s">
        <v>315</v>
      </c>
      <c r="G861" s="22" t="s">
        <v>243</v>
      </c>
      <c r="H861" s="22" t="s">
        <v>237</v>
      </c>
      <c r="I861" s="22" t="s">
        <v>309</v>
      </c>
      <c r="J861" s="17">
        <f>IFERROR(INDEX(Cost_Components!$K$2:$K$29,MATCH(E861,Cost_Components!$A$2:$A$29,0)),"")</f>
        <v>1</v>
      </c>
      <c r="K861" s="17">
        <f t="shared" si="130"/>
        <v>0.34769230769230769</v>
      </c>
      <c r="L861" s="17">
        <f>IFERROR(INDEX(Cost_Components!$S$2:$S$29,MATCH(E861,Cost_Components!$A$2:$A$29,0)),"")</f>
        <v>0.31</v>
      </c>
      <c r="M861" s="28">
        <f>IFERROR(INDEX(Cost_Components!$L$2:$L$29,MATCH(E861,Cost_Components!$A$2:$A$29,0)),"")</f>
        <v>1</v>
      </c>
      <c r="N861" s="29">
        <f>IFERROR(INDEX(Cost_Components!$P$2:$P$29,MATCH(E861,Cost_Components!$A$2:$A$29,0)),"")</f>
        <v>5.133311162</v>
      </c>
      <c r="O861" s="23">
        <f t="shared" si="131"/>
        <v>69795.654110621297</v>
      </c>
      <c r="P861" s="23">
        <f t="shared" si="132"/>
        <v>69581.306380311697</v>
      </c>
      <c r="Q861" s="23">
        <f t="shared" si="133"/>
        <v>110726.57397966471</v>
      </c>
      <c r="R861" s="23">
        <f t="shared" si="134"/>
        <v>124572.17712148065</v>
      </c>
      <c r="S861" s="23">
        <f t="shared" si="135"/>
        <v>13845.60314181594</v>
      </c>
      <c r="T861" s="16">
        <f>IFERROR(INDEX(Cost_Components!$R$2:$R$29,MATCH(E861,Cost_Components!$A$2:$A$29,0)),"")</f>
        <v>1</v>
      </c>
      <c r="U861" s="26">
        <f>IFERROR(INDEX(Cost_Components!$Q$2:$Q$29,MATCH(E861,Cost_Components!$A$2:$A$29,0)),"")</f>
        <v>2023</v>
      </c>
      <c r="V861" s="30">
        <f>1/(1+Calculation_Assumptions!$B$5)^(B861-Calculation_Assumptions!$B$2)</f>
        <v>0.970873786407767</v>
      </c>
      <c r="W861" s="23">
        <f t="shared" si="136"/>
        <v>107501.5281355968</v>
      </c>
      <c r="X861" s="23">
        <f t="shared" si="137"/>
        <v>120943.86128299093</v>
      </c>
      <c r="Y861" s="23">
        <f t="shared" si="138"/>
        <v>13442.333147394116</v>
      </c>
      <c r="Z861" s="17">
        <f>IFERROR(INDEX(Cost_Components!$T$2:$T$29,MATCH(E861,Cost_Components!$A$2:$A$29,0)),"")</f>
        <v>0.8</v>
      </c>
      <c r="AA861" s="26">
        <f>IFERROR(INDEX(Cost_Components!$U$2:$U$29,MATCH(E861,Cost_Components!$A$2:$A$29,0)),"")</f>
        <v>2025</v>
      </c>
      <c r="AB861" s="26">
        <f>IFERROR(INDEX(Cost_Components!$V$2:$V$29,MATCH(E861,Cost_Components!$A$2:$A$29,0)),"")</f>
        <v>2050</v>
      </c>
      <c r="AC861" s="26">
        <f>IFERROR(INDEX(Cost_Components!$M$2:$M$29,MATCH(E861,Cost_Components!$A$2:$A$29,0)),"")</f>
        <v>0</v>
      </c>
      <c r="AD861" s="26">
        <f>IFERROR(INDEX(Cost_Components!$N$2:$N$29,MATCH(E861,Cost_Components!$A$2:$A$29,0)),"")</f>
        <v>95</v>
      </c>
      <c r="AE861" s="16" t="str">
        <f>IFERROR(INDEX(Cost_Components!$O$2:$O$29,MATCH(E861,Cost_Components!$A$2:$A$29,0)),"")</f>
        <v>Both</v>
      </c>
      <c r="AF861" s="11">
        <v>69795.654110621297</v>
      </c>
      <c r="AG861" s="11">
        <v>69581.306380311697</v>
      </c>
      <c r="AH861" s="23">
        <f t="shared" si="139"/>
        <v>1</v>
      </c>
    </row>
    <row r="862" spans="1:34" hidden="1">
      <c r="A862" t="s">
        <v>115</v>
      </c>
      <c r="B862" s="20">
        <v>2027</v>
      </c>
      <c r="C862" t="s">
        <v>242</v>
      </c>
      <c r="D862" t="s">
        <v>232</v>
      </c>
      <c r="E862" s="22" t="s">
        <v>314</v>
      </c>
      <c r="F862" s="22" t="s">
        <v>315</v>
      </c>
      <c r="G862" s="22" t="s">
        <v>243</v>
      </c>
      <c r="H862" s="22" t="s">
        <v>237</v>
      </c>
      <c r="I862" s="22" t="s">
        <v>309</v>
      </c>
      <c r="J862" s="17">
        <f>IFERROR(INDEX(Cost_Components!$K$2:$K$29,MATCH(E862,Cost_Components!$A$2:$A$29,0)),"")</f>
        <v>1</v>
      </c>
      <c r="K862" s="17">
        <f t="shared" si="130"/>
        <v>0.36653846153846154</v>
      </c>
      <c r="L862" s="17">
        <f>IFERROR(INDEX(Cost_Components!$S$2:$S$29,MATCH(E862,Cost_Components!$A$2:$A$29,0)),"")</f>
        <v>0.31</v>
      </c>
      <c r="M862" s="28">
        <f>IFERROR(INDEX(Cost_Components!$L$2:$L$29,MATCH(E862,Cost_Components!$A$2:$A$29,0)),"")</f>
        <v>1</v>
      </c>
      <c r="N862" s="29">
        <f>IFERROR(INDEX(Cost_Components!$P$2:$P$29,MATCH(E862,Cost_Components!$A$2:$A$29,0)),"")</f>
        <v>5.133311162</v>
      </c>
      <c r="O862" s="23">
        <f t="shared" si="131"/>
        <v>68504.664296553106</v>
      </c>
      <c r="P862" s="23">
        <f t="shared" si="132"/>
        <v>68118.113647975901</v>
      </c>
      <c r="Q862" s="23">
        <f t="shared" si="133"/>
        <v>108398.15666829716</v>
      </c>
      <c r="R862" s="23">
        <f t="shared" si="134"/>
        <v>128895.36048541487</v>
      </c>
      <c r="S862" s="23">
        <f t="shared" si="135"/>
        <v>20497.203817117712</v>
      </c>
      <c r="T862" s="16">
        <f>IFERROR(INDEX(Cost_Components!$R$2:$R$29,MATCH(E862,Cost_Components!$A$2:$A$29,0)),"")</f>
        <v>1</v>
      </c>
      <c r="U862" s="26">
        <f>IFERROR(INDEX(Cost_Components!$Q$2:$Q$29,MATCH(E862,Cost_Components!$A$2:$A$29,0)),"")</f>
        <v>2023</v>
      </c>
      <c r="V862" s="30">
        <f>1/(1+Calculation_Assumptions!$B$5)^(B862-Calculation_Assumptions!$B$2)</f>
        <v>0.94259590913375435</v>
      </c>
      <c r="W862" s="23">
        <f t="shared" si="136"/>
        <v>102175.65903317669</v>
      </c>
      <c r="X862" s="23">
        <f t="shared" si="137"/>
        <v>121496.23949987262</v>
      </c>
      <c r="Y862" s="23">
        <f t="shared" si="138"/>
        <v>19320.58046669593</v>
      </c>
      <c r="Z862" s="17">
        <f>IFERROR(INDEX(Cost_Components!$T$2:$T$29,MATCH(E862,Cost_Components!$A$2:$A$29,0)),"")</f>
        <v>0.8</v>
      </c>
      <c r="AA862" s="26">
        <f>IFERROR(INDEX(Cost_Components!$U$2:$U$29,MATCH(E862,Cost_Components!$A$2:$A$29,0)),"")</f>
        <v>2025</v>
      </c>
      <c r="AB862" s="26">
        <f>IFERROR(INDEX(Cost_Components!$V$2:$V$29,MATCH(E862,Cost_Components!$A$2:$A$29,0)),"")</f>
        <v>2050</v>
      </c>
      <c r="AC862" s="26">
        <f>IFERROR(INDEX(Cost_Components!$M$2:$M$29,MATCH(E862,Cost_Components!$A$2:$A$29,0)),"")</f>
        <v>0</v>
      </c>
      <c r="AD862" s="26">
        <f>IFERROR(INDEX(Cost_Components!$N$2:$N$29,MATCH(E862,Cost_Components!$A$2:$A$29,0)),"")</f>
        <v>95</v>
      </c>
      <c r="AE862" s="16" t="str">
        <f>IFERROR(INDEX(Cost_Components!$O$2:$O$29,MATCH(E862,Cost_Components!$A$2:$A$29,0)),"")</f>
        <v>Both</v>
      </c>
      <c r="AF862" s="11">
        <v>68504.664296553106</v>
      </c>
      <c r="AG862" s="11">
        <v>68118.113647975901</v>
      </c>
      <c r="AH862" s="23">
        <f t="shared" si="139"/>
        <v>1</v>
      </c>
    </row>
    <row r="863" spans="1:34" hidden="1">
      <c r="A863" t="s">
        <v>115</v>
      </c>
      <c r="B863" s="20">
        <v>2028</v>
      </c>
      <c r="C863" t="s">
        <v>242</v>
      </c>
      <c r="D863" t="s">
        <v>232</v>
      </c>
      <c r="E863" s="22" t="s">
        <v>314</v>
      </c>
      <c r="F863" s="22" t="s">
        <v>315</v>
      </c>
      <c r="G863" s="22" t="s">
        <v>243</v>
      </c>
      <c r="H863" s="22" t="s">
        <v>237</v>
      </c>
      <c r="I863" s="22" t="s">
        <v>309</v>
      </c>
      <c r="J863" s="17">
        <f>IFERROR(INDEX(Cost_Components!$K$2:$K$29,MATCH(E863,Cost_Components!$A$2:$A$29,0)),"")</f>
        <v>1</v>
      </c>
      <c r="K863" s="17">
        <f t="shared" si="130"/>
        <v>0.38538461538461538</v>
      </c>
      <c r="L863" s="17">
        <f>IFERROR(INDEX(Cost_Components!$S$2:$S$29,MATCH(E863,Cost_Components!$A$2:$A$29,0)),"")</f>
        <v>0.31</v>
      </c>
      <c r="M863" s="28">
        <f>IFERROR(INDEX(Cost_Components!$L$2:$L$29,MATCH(E863,Cost_Components!$A$2:$A$29,0)),"")</f>
        <v>1</v>
      </c>
      <c r="N863" s="29">
        <f>IFERROR(INDEX(Cost_Components!$P$2:$P$29,MATCH(E863,Cost_Components!$A$2:$A$29,0)),"")</f>
        <v>5.133311162</v>
      </c>
      <c r="O863" s="23">
        <f t="shared" si="131"/>
        <v>67900.883750371897</v>
      </c>
      <c r="P863" s="23">
        <f t="shared" si="132"/>
        <v>67309.147421447997</v>
      </c>
      <c r="Q863" s="23">
        <f t="shared" si="133"/>
        <v>107110.82730659899</v>
      </c>
      <c r="R863" s="23">
        <f t="shared" si="134"/>
        <v>134328.26045937667</v>
      </c>
      <c r="S863" s="23">
        <f t="shared" si="135"/>
        <v>27217.433152777681</v>
      </c>
      <c r="T863" s="16">
        <f>IFERROR(INDEX(Cost_Components!$R$2:$R$29,MATCH(E863,Cost_Components!$A$2:$A$29,0)),"")</f>
        <v>1</v>
      </c>
      <c r="U863" s="26">
        <f>IFERROR(INDEX(Cost_Components!$Q$2:$Q$29,MATCH(E863,Cost_Components!$A$2:$A$29,0)),"")</f>
        <v>2023</v>
      </c>
      <c r="V863" s="30">
        <f>1/(1+Calculation_Assumptions!$B$5)^(B863-Calculation_Assumptions!$B$2)</f>
        <v>0.91514165935315961</v>
      </c>
      <c r="W863" s="23">
        <f t="shared" si="136"/>
        <v>98021.580236050722</v>
      </c>
      <c r="X863" s="23">
        <f t="shared" si="137"/>
        <v>122929.38717481738</v>
      </c>
      <c r="Y863" s="23">
        <f t="shared" si="138"/>
        <v>24907.806938766666</v>
      </c>
      <c r="Z863" s="17">
        <f>IFERROR(INDEX(Cost_Components!$T$2:$T$29,MATCH(E863,Cost_Components!$A$2:$A$29,0)),"")</f>
        <v>0.8</v>
      </c>
      <c r="AA863" s="26">
        <f>IFERROR(INDEX(Cost_Components!$U$2:$U$29,MATCH(E863,Cost_Components!$A$2:$A$29,0)),"")</f>
        <v>2025</v>
      </c>
      <c r="AB863" s="26">
        <f>IFERROR(INDEX(Cost_Components!$V$2:$V$29,MATCH(E863,Cost_Components!$A$2:$A$29,0)),"")</f>
        <v>2050</v>
      </c>
      <c r="AC863" s="26">
        <f>IFERROR(INDEX(Cost_Components!$M$2:$M$29,MATCH(E863,Cost_Components!$A$2:$A$29,0)),"")</f>
        <v>0</v>
      </c>
      <c r="AD863" s="26">
        <f>IFERROR(INDEX(Cost_Components!$N$2:$N$29,MATCH(E863,Cost_Components!$A$2:$A$29,0)),"")</f>
        <v>95</v>
      </c>
      <c r="AE863" s="16" t="str">
        <f>IFERROR(INDEX(Cost_Components!$O$2:$O$29,MATCH(E863,Cost_Components!$A$2:$A$29,0)),"")</f>
        <v>Both</v>
      </c>
      <c r="AF863" s="11">
        <v>67900.883750371897</v>
      </c>
      <c r="AG863" s="11">
        <v>67309.147421447997</v>
      </c>
      <c r="AH863" s="23">
        <f t="shared" si="139"/>
        <v>1</v>
      </c>
    </row>
    <row r="864" spans="1:34" hidden="1">
      <c r="A864" t="s">
        <v>115</v>
      </c>
      <c r="B864" s="20">
        <v>2029</v>
      </c>
      <c r="C864" t="s">
        <v>242</v>
      </c>
      <c r="D864" t="s">
        <v>232</v>
      </c>
      <c r="E864" s="22" t="s">
        <v>314</v>
      </c>
      <c r="F864" s="22" t="s">
        <v>315</v>
      </c>
      <c r="G864" s="22" t="s">
        <v>243</v>
      </c>
      <c r="H864" s="22" t="s">
        <v>237</v>
      </c>
      <c r="I864" s="22" t="s">
        <v>309</v>
      </c>
      <c r="J864" s="17">
        <f>IFERROR(INDEX(Cost_Components!$K$2:$K$29,MATCH(E864,Cost_Components!$A$2:$A$29,0)),"")</f>
        <v>1</v>
      </c>
      <c r="K864" s="17">
        <f t="shared" si="130"/>
        <v>0.40423076923076923</v>
      </c>
      <c r="L864" s="17">
        <f>IFERROR(INDEX(Cost_Components!$S$2:$S$29,MATCH(E864,Cost_Components!$A$2:$A$29,0)),"")</f>
        <v>0.31</v>
      </c>
      <c r="M864" s="28">
        <f>IFERROR(INDEX(Cost_Components!$L$2:$L$29,MATCH(E864,Cost_Components!$A$2:$A$29,0)),"")</f>
        <v>1</v>
      </c>
      <c r="N864" s="29">
        <f>IFERROR(INDEX(Cost_Components!$P$2:$P$29,MATCH(E864,Cost_Components!$A$2:$A$29,0)),"")</f>
        <v>5.133311162</v>
      </c>
      <c r="O864" s="23">
        <f t="shared" si="131"/>
        <v>67753.643573848196</v>
      </c>
      <c r="P864" s="23">
        <f t="shared" si="132"/>
        <v>66926.961692872297</v>
      </c>
      <c r="Q864" s="23">
        <f t="shared" si="133"/>
        <v>106502.64504399801</v>
      </c>
      <c r="R864" s="23">
        <f t="shared" si="134"/>
        <v>140591.67773069942</v>
      </c>
      <c r="S864" s="23">
        <f t="shared" si="135"/>
        <v>34089.032686701408</v>
      </c>
      <c r="T864" s="16">
        <f>IFERROR(INDEX(Cost_Components!$R$2:$R$29,MATCH(E864,Cost_Components!$A$2:$A$29,0)),"")</f>
        <v>1</v>
      </c>
      <c r="U864" s="26">
        <f>IFERROR(INDEX(Cost_Components!$Q$2:$Q$29,MATCH(E864,Cost_Components!$A$2:$A$29,0)),"")</f>
        <v>2023</v>
      </c>
      <c r="V864" s="30">
        <f>1/(1+Calculation_Assumptions!$B$5)^(B864-Calculation_Assumptions!$B$2)</f>
        <v>0.888487047915689</v>
      </c>
      <c r="W864" s="23">
        <f t="shared" si="136"/>
        <v>94626.220690354283</v>
      </c>
      <c r="X864" s="23">
        <f t="shared" si="137"/>
        <v>124913.88470846304</v>
      </c>
      <c r="Y864" s="23">
        <f t="shared" si="138"/>
        <v>30287.664018108764</v>
      </c>
      <c r="Z864" s="17">
        <f>IFERROR(INDEX(Cost_Components!$T$2:$T$29,MATCH(E864,Cost_Components!$A$2:$A$29,0)),"")</f>
        <v>0.8</v>
      </c>
      <c r="AA864" s="26">
        <f>IFERROR(INDEX(Cost_Components!$U$2:$U$29,MATCH(E864,Cost_Components!$A$2:$A$29,0)),"")</f>
        <v>2025</v>
      </c>
      <c r="AB864" s="26">
        <f>IFERROR(INDEX(Cost_Components!$V$2:$V$29,MATCH(E864,Cost_Components!$A$2:$A$29,0)),"")</f>
        <v>2050</v>
      </c>
      <c r="AC864" s="26">
        <f>IFERROR(INDEX(Cost_Components!$M$2:$M$29,MATCH(E864,Cost_Components!$A$2:$A$29,0)),"")</f>
        <v>0</v>
      </c>
      <c r="AD864" s="26">
        <f>IFERROR(INDEX(Cost_Components!$N$2:$N$29,MATCH(E864,Cost_Components!$A$2:$A$29,0)),"")</f>
        <v>95</v>
      </c>
      <c r="AE864" s="16" t="str">
        <f>IFERROR(INDEX(Cost_Components!$O$2:$O$29,MATCH(E864,Cost_Components!$A$2:$A$29,0)),"")</f>
        <v>Both</v>
      </c>
      <c r="AF864" s="11">
        <v>67753.643573848196</v>
      </c>
      <c r="AG864" s="11">
        <v>66926.961692872297</v>
      </c>
      <c r="AH864" s="23">
        <f t="shared" si="139"/>
        <v>1</v>
      </c>
    </row>
    <row r="865" spans="1:34" hidden="1">
      <c r="A865" t="s">
        <v>115</v>
      </c>
      <c r="B865" s="20">
        <v>2030</v>
      </c>
      <c r="C865" t="s">
        <v>242</v>
      </c>
      <c r="D865" t="s">
        <v>232</v>
      </c>
      <c r="E865" s="22" t="s">
        <v>314</v>
      </c>
      <c r="F865" s="22" t="s">
        <v>315</v>
      </c>
      <c r="G865" s="22" t="s">
        <v>243</v>
      </c>
      <c r="H865" s="22" t="s">
        <v>237</v>
      </c>
      <c r="I865" s="22" t="s">
        <v>309</v>
      </c>
      <c r="J865" s="17">
        <f>IFERROR(INDEX(Cost_Components!$K$2:$K$29,MATCH(E865,Cost_Components!$A$2:$A$29,0)),"")</f>
        <v>1</v>
      </c>
      <c r="K865" s="17">
        <f t="shared" si="130"/>
        <v>0.42307692307692307</v>
      </c>
      <c r="L865" s="17">
        <f>IFERROR(INDEX(Cost_Components!$S$2:$S$29,MATCH(E865,Cost_Components!$A$2:$A$29,0)),"")</f>
        <v>0.31</v>
      </c>
      <c r="M865" s="28">
        <f>IFERROR(INDEX(Cost_Components!$L$2:$L$29,MATCH(E865,Cost_Components!$A$2:$A$29,0)),"")</f>
        <v>1</v>
      </c>
      <c r="N865" s="29">
        <f>IFERROR(INDEX(Cost_Components!$P$2:$P$29,MATCH(E865,Cost_Components!$A$2:$A$29,0)),"")</f>
        <v>5.133311162</v>
      </c>
      <c r="O865" s="23">
        <f t="shared" si="131"/>
        <v>67933.548576872607</v>
      </c>
      <c r="P865" s="23">
        <f t="shared" si="132"/>
        <v>66844.267139192394</v>
      </c>
      <c r="Q865" s="23">
        <f t="shared" si="133"/>
        <v>106371.05101261109</v>
      </c>
      <c r="R865" s="23">
        <f t="shared" si="134"/>
        <v>147537.09519320089</v>
      </c>
      <c r="S865" s="23">
        <f t="shared" si="135"/>
        <v>41166.044180589801</v>
      </c>
      <c r="T865" s="16">
        <f>IFERROR(INDEX(Cost_Components!$R$2:$R$29,MATCH(E865,Cost_Components!$A$2:$A$29,0)),"")</f>
        <v>1</v>
      </c>
      <c r="U865" s="26">
        <f>IFERROR(INDEX(Cost_Components!$Q$2:$Q$29,MATCH(E865,Cost_Components!$A$2:$A$29,0)),"")</f>
        <v>2023</v>
      </c>
      <c r="V865" s="30">
        <f>1/(1+Calculation_Assumptions!$B$5)^(B865-Calculation_Assumptions!$B$2)</f>
        <v>0.86260878438416411</v>
      </c>
      <c r="W865" s="23">
        <f t="shared" si="136"/>
        <v>91756.603007654354</v>
      </c>
      <c r="X865" s="23">
        <f t="shared" si="137"/>
        <v>127266.79433617771</v>
      </c>
      <c r="Y865" s="23">
        <f t="shared" si="138"/>
        <v>35510.19132852336</v>
      </c>
      <c r="Z865" s="17">
        <f>IFERROR(INDEX(Cost_Components!$T$2:$T$29,MATCH(E865,Cost_Components!$A$2:$A$29,0)),"")</f>
        <v>0.8</v>
      </c>
      <c r="AA865" s="26">
        <f>IFERROR(INDEX(Cost_Components!$U$2:$U$29,MATCH(E865,Cost_Components!$A$2:$A$29,0)),"")</f>
        <v>2025</v>
      </c>
      <c r="AB865" s="26">
        <f>IFERROR(INDEX(Cost_Components!$V$2:$V$29,MATCH(E865,Cost_Components!$A$2:$A$29,0)),"")</f>
        <v>2050</v>
      </c>
      <c r="AC865" s="26">
        <f>IFERROR(INDEX(Cost_Components!$M$2:$M$29,MATCH(E865,Cost_Components!$A$2:$A$29,0)),"")</f>
        <v>0</v>
      </c>
      <c r="AD865" s="26">
        <f>IFERROR(INDEX(Cost_Components!$N$2:$N$29,MATCH(E865,Cost_Components!$A$2:$A$29,0)),"")</f>
        <v>95</v>
      </c>
      <c r="AE865" s="16" t="str">
        <f>IFERROR(INDEX(Cost_Components!$O$2:$O$29,MATCH(E865,Cost_Components!$A$2:$A$29,0)),"")</f>
        <v>Both</v>
      </c>
      <c r="AF865" s="11">
        <v>67933.548576872607</v>
      </c>
      <c r="AG865" s="11">
        <v>66844.267139192394</v>
      </c>
      <c r="AH865" s="23">
        <f t="shared" si="139"/>
        <v>1</v>
      </c>
    </row>
    <row r="866" spans="1:34" hidden="1">
      <c r="A866" t="s">
        <v>115</v>
      </c>
      <c r="B866" s="20">
        <v>2031</v>
      </c>
      <c r="C866" t="s">
        <v>242</v>
      </c>
      <c r="D866" t="s">
        <v>232</v>
      </c>
      <c r="E866" s="22" t="s">
        <v>314</v>
      </c>
      <c r="F866" s="22" t="s">
        <v>315</v>
      </c>
      <c r="G866" s="22" t="s">
        <v>243</v>
      </c>
      <c r="H866" s="22" t="s">
        <v>237</v>
      </c>
      <c r="I866" s="22" t="s">
        <v>309</v>
      </c>
      <c r="J866" s="17">
        <f>IFERROR(INDEX(Cost_Components!$K$2:$K$29,MATCH(E866,Cost_Components!$A$2:$A$29,0)),"")</f>
        <v>1</v>
      </c>
      <c r="K866" s="17">
        <f t="shared" si="130"/>
        <v>0.44192307692307692</v>
      </c>
      <c r="L866" s="17">
        <f>IFERROR(INDEX(Cost_Components!$S$2:$S$29,MATCH(E866,Cost_Components!$A$2:$A$29,0)),"")</f>
        <v>0.31</v>
      </c>
      <c r="M866" s="28">
        <f>IFERROR(INDEX(Cost_Components!$L$2:$L$29,MATCH(E866,Cost_Components!$A$2:$A$29,0)),"")</f>
        <v>1</v>
      </c>
      <c r="N866" s="29">
        <f>IFERROR(INDEX(Cost_Components!$P$2:$P$29,MATCH(E866,Cost_Components!$A$2:$A$29,0)),"")</f>
        <v>5.133311162</v>
      </c>
      <c r="O866" s="23">
        <f t="shared" si="131"/>
        <v>68367.621029935399</v>
      </c>
      <c r="P866" s="23">
        <f t="shared" si="132"/>
        <v>66989.085851644501</v>
      </c>
      <c r="Q866" s="23">
        <f t="shared" si="133"/>
        <v>106601.50486167113</v>
      </c>
      <c r="R866" s="23">
        <f t="shared" si="134"/>
        <v>155093.90796271304</v>
      </c>
      <c r="S866" s="23">
        <f t="shared" si="135"/>
        <v>48492.403101041913</v>
      </c>
      <c r="T866" s="16">
        <f>IFERROR(INDEX(Cost_Components!$R$2:$R$29,MATCH(E866,Cost_Components!$A$2:$A$29,0)),"")</f>
        <v>1</v>
      </c>
      <c r="U866" s="26">
        <f>IFERROR(INDEX(Cost_Components!$Q$2:$Q$29,MATCH(E866,Cost_Components!$A$2:$A$29,0)),"")</f>
        <v>2023</v>
      </c>
      <c r="V866" s="30">
        <f>1/(1+Calculation_Assumptions!$B$5)^(B866-Calculation_Assumptions!$B$2)</f>
        <v>0.83748425668365445</v>
      </c>
      <c r="W866" s="23">
        <f t="shared" si="136"/>
        <v>89277.082060435627</v>
      </c>
      <c r="X866" s="23">
        <f t="shared" si="137"/>
        <v>129888.70622631584</v>
      </c>
      <c r="Y866" s="23">
        <f t="shared" si="138"/>
        <v>40611.624165880225</v>
      </c>
      <c r="Z866" s="17">
        <f>IFERROR(INDEX(Cost_Components!$T$2:$T$29,MATCH(E866,Cost_Components!$A$2:$A$29,0)),"")</f>
        <v>0.8</v>
      </c>
      <c r="AA866" s="26">
        <f>IFERROR(INDEX(Cost_Components!$U$2:$U$29,MATCH(E866,Cost_Components!$A$2:$A$29,0)),"")</f>
        <v>2025</v>
      </c>
      <c r="AB866" s="26">
        <f>IFERROR(INDEX(Cost_Components!$V$2:$V$29,MATCH(E866,Cost_Components!$A$2:$A$29,0)),"")</f>
        <v>2050</v>
      </c>
      <c r="AC866" s="26">
        <f>IFERROR(INDEX(Cost_Components!$M$2:$M$29,MATCH(E866,Cost_Components!$A$2:$A$29,0)),"")</f>
        <v>0</v>
      </c>
      <c r="AD866" s="26">
        <f>IFERROR(INDEX(Cost_Components!$N$2:$N$29,MATCH(E866,Cost_Components!$A$2:$A$29,0)),"")</f>
        <v>95</v>
      </c>
      <c r="AE866" s="16" t="str">
        <f>IFERROR(INDEX(Cost_Components!$O$2:$O$29,MATCH(E866,Cost_Components!$A$2:$A$29,0)),"")</f>
        <v>Both</v>
      </c>
      <c r="AF866" s="11">
        <v>68367.621029935399</v>
      </c>
      <c r="AG866" s="11">
        <v>66989.085851644501</v>
      </c>
      <c r="AH866" s="23">
        <f t="shared" si="139"/>
        <v>1</v>
      </c>
    </row>
    <row r="867" spans="1:34" hidden="1">
      <c r="A867" t="s">
        <v>115</v>
      </c>
      <c r="B867" s="20">
        <v>2032</v>
      </c>
      <c r="C867" t="s">
        <v>242</v>
      </c>
      <c r="D867" t="s">
        <v>232</v>
      </c>
      <c r="E867" s="22" t="s">
        <v>314</v>
      </c>
      <c r="F867" s="22" t="s">
        <v>315</v>
      </c>
      <c r="G867" s="22" t="s">
        <v>243</v>
      </c>
      <c r="H867" s="22" t="s">
        <v>237</v>
      </c>
      <c r="I867" s="22" t="s">
        <v>309</v>
      </c>
      <c r="J867" s="17">
        <f>IFERROR(INDEX(Cost_Components!$K$2:$K$29,MATCH(E867,Cost_Components!$A$2:$A$29,0)),"")</f>
        <v>1</v>
      </c>
      <c r="K867" s="17">
        <f t="shared" si="130"/>
        <v>0.46076923076923082</v>
      </c>
      <c r="L867" s="17">
        <f>IFERROR(INDEX(Cost_Components!$S$2:$S$29,MATCH(E867,Cost_Components!$A$2:$A$29,0)),"")</f>
        <v>0.31</v>
      </c>
      <c r="M867" s="28">
        <f>IFERROR(INDEX(Cost_Components!$L$2:$L$29,MATCH(E867,Cost_Components!$A$2:$A$29,0)),"")</f>
        <v>1</v>
      </c>
      <c r="N867" s="29">
        <f>IFERROR(INDEX(Cost_Components!$P$2:$P$29,MATCH(E867,Cost_Components!$A$2:$A$29,0)),"")</f>
        <v>5.133311162</v>
      </c>
      <c r="O867" s="23">
        <f t="shared" si="131"/>
        <v>69009.119470894599</v>
      </c>
      <c r="P867" s="23">
        <f t="shared" si="132"/>
        <v>67315.118815787195</v>
      </c>
      <c r="Q867" s="23">
        <f t="shared" si="133"/>
        <v>107120.32974441534</v>
      </c>
      <c r="R867" s="23">
        <f t="shared" si="134"/>
        <v>163225.32667121629</v>
      </c>
      <c r="S867" s="23">
        <f t="shared" si="135"/>
        <v>56104.996926800944</v>
      </c>
      <c r="T867" s="16">
        <f>IFERROR(INDEX(Cost_Components!$R$2:$R$29,MATCH(E867,Cost_Components!$A$2:$A$29,0)),"")</f>
        <v>1</v>
      </c>
      <c r="U867" s="26">
        <f>IFERROR(INDEX(Cost_Components!$Q$2:$Q$29,MATCH(E867,Cost_Components!$A$2:$A$29,0)),"")</f>
        <v>2023</v>
      </c>
      <c r="V867" s="30">
        <f>1/(1+Calculation_Assumptions!$B$5)^(B867-Calculation_Assumptions!$B$2)</f>
        <v>0.81309151134335378</v>
      </c>
      <c r="W867" s="23">
        <f t="shared" si="136"/>
        <v>87098.630807485082</v>
      </c>
      <c r="X867" s="23">
        <f t="shared" si="137"/>
        <v>132717.12755261187</v>
      </c>
      <c r="Y867" s="23">
        <f t="shared" si="138"/>
        <v>45618.496745126802</v>
      </c>
      <c r="Z867" s="17">
        <f>IFERROR(INDEX(Cost_Components!$T$2:$T$29,MATCH(E867,Cost_Components!$A$2:$A$29,0)),"")</f>
        <v>0.8</v>
      </c>
      <c r="AA867" s="26">
        <f>IFERROR(INDEX(Cost_Components!$U$2:$U$29,MATCH(E867,Cost_Components!$A$2:$A$29,0)),"")</f>
        <v>2025</v>
      </c>
      <c r="AB867" s="26">
        <f>IFERROR(INDEX(Cost_Components!$V$2:$V$29,MATCH(E867,Cost_Components!$A$2:$A$29,0)),"")</f>
        <v>2050</v>
      </c>
      <c r="AC867" s="26">
        <f>IFERROR(INDEX(Cost_Components!$M$2:$M$29,MATCH(E867,Cost_Components!$A$2:$A$29,0)),"")</f>
        <v>0</v>
      </c>
      <c r="AD867" s="26">
        <f>IFERROR(INDEX(Cost_Components!$N$2:$N$29,MATCH(E867,Cost_Components!$A$2:$A$29,0)),"")</f>
        <v>95</v>
      </c>
      <c r="AE867" s="16" t="str">
        <f>IFERROR(INDEX(Cost_Components!$O$2:$O$29,MATCH(E867,Cost_Components!$A$2:$A$29,0)),"")</f>
        <v>Both</v>
      </c>
      <c r="AF867" s="11">
        <v>69009.119470894599</v>
      </c>
      <c r="AG867" s="11">
        <v>67315.118815787195</v>
      </c>
      <c r="AH867" s="23">
        <f t="shared" si="139"/>
        <v>1</v>
      </c>
    </row>
    <row r="868" spans="1:34" hidden="1">
      <c r="A868" t="s">
        <v>115</v>
      </c>
      <c r="B868" s="20">
        <v>2033</v>
      </c>
      <c r="C868" t="s">
        <v>242</v>
      </c>
      <c r="D868" t="s">
        <v>232</v>
      </c>
      <c r="E868" s="22" t="s">
        <v>314</v>
      </c>
      <c r="F868" s="22" t="s">
        <v>315</v>
      </c>
      <c r="G868" s="22" t="s">
        <v>243</v>
      </c>
      <c r="H868" s="22" t="s">
        <v>237</v>
      </c>
      <c r="I868" s="22" t="s">
        <v>309</v>
      </c>
      <c r="J868" s="17">
        <f>IFERROR(INDEX(Cost_Components!$K$2:$K$29,MATCH(E868,Cost_Components!$A$2:$A$29,0)),"")</f>
        <v>1</v>
      </c>
      <c r="K868" s="17">
        <f t="shared" si="130"/>
        <v>0.47961538461538467</v>
      </c>
      <c r="L868" s="17">
        <f>IFERROR(INDEX(Cost_Components!$S$2:$S$29,MATCH(E868,Cost_Components!$A$2:$A$29,0)),"")</f>
        <v>0.31</v>
      </c>
      <c r="M868" s="28">
        <f>IFERROR(INDEX(Cost_Components!$L$2:$L$29,MATCH(E868,Cost_Components!$A$2:$A$29,0)),"")</f>
        <v>1</v>
      </c>
      <c r="N868" s="29">
        <f>IFERROR(INDEX(Cost_Components!$P$2:$P$29,MATCH(E868,Cost_Components!$A$2:$A$29,0)),"")</f>
        <v>5.133311162</v>
      </c>
      <c r="O868" s="23">
        <f t="shared" si="131"/>
        <v>69835.103284835001</v>
      </c>
      <c r="P868" s="23">
        <f t="shared" si="132"/>
        <v>67800.116232870394</v>
      </c>
      <c r="Q868" s="23">
        <f t="shared" si="133"/>
        <v>107892.11896735821</v>
      </c>
      <c r="R868" s="23">
        <f t="shared" si="134"/>
        <v>171935.07232452257</v>
      </c>
      <c r="S868" s="23">
        <f t="shared" si="135"/>
        <v>64042.953357164355</v>
      </c>
      <c r="T868" s="16">
        <f>IFERROR(INDEX(Cost_Components!$R$2:$R$29,MATCH(E868,Cost_Components!$A$2:$A$29,0)),"")</f>
        <v>1</v>
      </c>
      <c r="U868" s="26">
        <f>IFERROR(INDEX(Cost_Components!$Q$2:$Q$29,MATCH(E868,Cost_Components!$A$2:$A$29,0)),"")</f>
        <v>2023</v>
      </c>
      <c r="V868" s="30">
        <f>1/(1+Calculation_Assumptions!$B$5)^(B868-Calculation_Assumptions!$B$2)</f>
        <v>0.78940923431393573</v>
      </c>
      <c r="W868" s="23">
        <f t="shared" si="136"/>
        <v>85171.035022530312</v>
      </c>
      <c r="X868" s="23">
        <f t="shared" si="137"/>
        <v>135727.13379541252</v>
      </c>
      <c r="Y868" s="23">
        <f t="shared" si="138"/>
        <v>50556.098772882215</v>
      </c>
      <c r="Z868" s="17">
        <f>IFERROR(INDEX(Cost_Components!$T$2:$T$29,MATCH(E868,Cost_Components!$A$2:$A$29,0)),"")</f>
        <v>0.8</v>
      </c>
      <c r="AA868" s="26">
        <f>IFERROR(INDEX(Cost_Components!$U$2:$U$29,MATCH(E868,Cost_Components!$A$2:$A$29,0)),"")</f>
        <v>2025</v>
      </c>
      <c r="AB868" s="26">
        <f>IFERROR(INDEX(Cost_Components!$V$2:$V$29,MATCH(E868,Cost_Components!$A$2:$A$29,0)),"")</f>
        <v>2050</v>
      </c>
      <c r="AC868" s="26">
        <f>IFERROR(INDEX(Cost_Components!$M$2:$M$29,MATCH(E868,Cost_Components!$A$2:$A$29,0)),"")</f>
        <v>0</v>
      </c>
      <c r="AD868" s="26">
        <f>IFERROR(INDEX(Cost_Components!$N$2:$N$29,MATCH(E868,Cost_Components!$A$2:$A$29,0)),"")</f>
        <v>95</v>
      </c>
      <c r="AE868" s="16" t="str">
        <f>IFERROR(INDEX(Cost_Components!$O$2:$O$29,MATCH(E868,Cost_Components!$A$2:$A$29,0)),"")</f>
        <v>Both</v>
      </c>
      <c r="AF868" s="11">
        <v>69835.103284835001</v>
      </c>
      <c r="AG868" s="11">
        <v>67800.116232870394</v>
      </c>
      <c r="AH868" s="23">
        <f t="shared" si="139"/>
        <v>1</v>
      </c>
    </row>
    <row r="869" spans="1:34" hidden="1">
      <c r="A869" t="s">
        <v>115</v>
      </c>
      <c r="B869" s="20">
        <v>2034</v>
      </c>
      <c r="C869" t="s">
        <v>242</v>
      </c>
      <c r="D869" t="s">
        <v>232</v>
      </c>
      <c r="E869" s="22" t="s">
        <v>314</v>
      </c>
      <c r="F869" s="22" t="s">
        <v>315</v>
      </c>
      <c r="G869" s="22" t="s">
        <v>243</v>
      </c>
      <c r="H869" s="22" t="s">
        <v>237</v>
      </c>
      <c r="I869" s="22" t="s">
        <v>309</v>
      </c>
      <c r="J869" s="17">
        <f>IFERROR(INDEX(Cost_Components!$K$2:$K$29,MATCH(E869,Cost_Components!$A$2:$A$29,0)),"")</f>
        <v>1</v>
      </c>
      <c r="K869" s="17">
        <f t="shared" si="130"/>
        <v>0.49846153846153851</v>
      </c>
      <c r="L869" s="17">
        <f>IFERROR(INDEX(Cost_Components!$S$2:$S$29,MATCH(E869,Cost_Components!$A$2:$A$29,0)),"")</f>
        <v>0.31</v>
      </c>
      <c r="M869" s="28">
        <f>IFERROR(INDEX(Cost_Components!$L$2:$L$29,MATCH(E869,Cost_Components!$A$2:$A$29,0)),"")</f>
        <v>1</v>
      </c>
      <c r="N869" s="29">
        <f>IFERROR(INDEX(Cost_Components!$P$2:$P$29,MATCH(E869,Cost_Components!$A$2:$A$29,0)),"")</f>
        <v>5.133311162</v>
      </c>
      <c r="O869" s="23">
        <f t="shared" si="131"/>
        <v>70829.253899266798</v>
      </c>
      <c r="P869" s="23">
        <f t="shared" si="132"/>
        <v>68427.464519574001</v>
      </c>
      <c r="Q869" s="23">
        <f t="shared" si="133"/>
        <v>108890.43489576333</v>
      </c>
      <c r="R869" s="23">
        <f t="shared" si="134"/>
        <v>181234.9327422542</v>
      </c>
      <c r="S869" s="23">
        <f t="shared" si="135"/>
        <v>72344.497846490864</v>
      </c>
      <c r="T869" s="16">
        <f>IFERROR(INDEX(Cost_Components!$R$2:$R$29,MATCH(E869,Cost_Components!$A$2:$A$29,0)),"")</f>
        <v>1</v>
      </c>
      <c r="U869" s="26">
        <f>IFERROR(INDEX(Cost_Components!$Q$2:$Q$29,MATCH(E869,Cost_Components!$A$2:$A$29,0)),"")</f>
        <v>2023</v>
      </c>
      <c r="V869" s="30">
        <f>1/(1+Calculation_Assumptions!$B$5)^(B869-Calculation_Assumptions!$B$2)</f>
        <v>0.76641673234362695</v>
      </c>
      <c r="W869" s="23">
        <f t="shared" si="136"/>
        <v>83455.451296287385</v>
      </c>
      <c r="X869" s="23">
        <f t="shared" si="137"/>
        <v>138901.48493883546</v>
      </c>
      <c r="Y869" s="23">
        <f t="shared" si="138"/>
        <v>55446.033642548085</v>
      </c>
      <c r="Z869" s="17">
        <f>IFERROR(INDEX(Cost_Components!$T$2:$T$29,MATCH(E869,Cost_Components!$A$2:$A$29,0)),"")</f>
        <v>0.8</v>
      </c>
      <c r="AA869" s="26">
        <f>IFERROR(INDEX(Cost_Components!$U$2:$U$29,MATCH(E869,Cost_Components!$A$2:$A$29,0)),"")</f>
        <v>2025</v>
      </c>
      <c r="AB869" s="26">
        <f>IFERROR(INDEX(Cost_Components!$V$2:$V$29,MATCH(E869,Cost_Components!$A$2:$A$29,0)),"")</f>
        <v>2050</v>
      </c>
      <c r="AC869" s="26">
        <f>IFERROR(INDEX(Cost_Components!$M$2:$M$29,MATCH(E869,Cost_Components!$A$2:$A$29,0)),"")</f>
        <v>0</v>
      </c>
      <c r="AD869" s="26">
        <f>IFERROR(INDEX(Cost_Components!$N$2:$N$29,MATCH(E869,Cost_Components!$A$2:$A$29,0)),"")</f>
        <v>95</v>
      </c>
      <c r="AE869" s="16" t="str">
        <f>IFERROR(INDEX(Cost_Components!$O$2:$O$29,MATCH(E869,Cost_Components!$A$2:$A$29,0)),"")</f>
        <v>Both</v>
      </c>
      <c r="AF869" s="11">
        <v>70829.253899266798</v>
      </c>
      <c r="AG869" s="11">
        <v>68427.464519574001</v>
      </c>
      <c r="AH869" s="23">
        <f t="shared" si="139"/>
        <v>1</v>
      </c>
    </row>
    <row r="870" spans="1:34" hidden="1">
      <c r="A870" t="s">
        <v>115</v>
      </c>
      <c r="B870" s="20">
        <v>2035</v>
      </c>
      <c r="C870" t="s">
        <v>242</v>
      </c>
      <c r="D870" t="s">
        <v>232</v>
      </c>
      <c r="E870" s="22" t="s">
        <v>314</v>
      </c>
      <c r="F870" s="22" t="s">
        <v>315</v>
      </c>
      <c r="G870" s="22" t="s">
        <v>243</v>
      </c>
      <c r="H870" s="22" t="s">
        <v>237</v>
      </c>
      <c r="I870" s="22" t="s">
        <v>309</v>
      </c>
      <c r="J870" s="17">
        <f>IFERROR(INDEX(Cost_Components!$K$2:$K$29,MATCH(E870,Cost_Components!$A$2:$A$29,0)),"")</f>
        <v>1</v>
      </c>
      <c r="K870" s="17">
        <f t="shared" si="130"/>
        <v>0.51730769230769236</v>
      </c>
      <c r="L870" s="17">
        <f>IFERROR(INDEX(Cost_Components!$S$2:$S$29,MATCH(E870,Cost_Components!$A$2:$A$29,0)),"")</f>
        <v>0.31</v>
      </c>
      <c r="M870" s="28">
        <f>IFERROR(INDEX(Cost_Components!$L$2:$L$29,MATCH(E870,Cost_Components!$A$2:$A$29,0)),"")</f>
        <v>1</v>
      </c>
      <c r="N870" s="29">
        <f>IFERROR(INDEX(Cost_Components!$P$2:$P$29,MATCH(E870,Cost_Components!$A$2:$A$29,0)),"")</f>
        <v>5.133311162</v>
      </c>
      <c r="O870" s="23">
        <f t="shared" si="131"/>
        <v>71980.467378127898</v>
      </c>
      <c r="P870" s="23">
        <f t="shared" si="132"/>
        <v>69185.700284583494</v>
      </c>
      <c r="Q870" s="23">
        <f t="shared" si="133"/>
        <v>110097.0355317081</v>
      </c>
      <c r="R870" s="23">
        <f t="shared" si="134"/>
        <v>191144.22837625866</v>
      </c>
      <c r="S870" s="23">
        <f t="shared" si="135"/>
        <v>81047.192844550562</v>
      </c>
      <c r="T870" s="16">
        <f>IFERROR(INDEX(Cost_Components!$R$2:$R$29,MATCH(E870,Cost_Components!$A$2:$A$29,0)),"")</f>
        <v>1</v>
      </c>
      <c r="U870" s="26">
        <f>IFERROR(INDEX(Cost_Components!$Q$2:$Q$29,MATCH(E870,Cost_Components!$A$2:$A$29,0)),"")</f>
        <v>2023</v>
      </c>
      <c r="V870" s="30">
        <f>1/(1+Calculation_Assumptions!$B$5)^(B870-Calculation_Assumptions!$B$2)</f>
        <v>0.74409391489672516</v>
      </c>
      <c r="W870" s="23">
        <f t="shared" si="136"/>
        <v>81922.534187312529</v>
      </c>
      <c r="X870" s="23">
        <f t="shared" si="137"/>
        <v>142229.257202404</v>
      </c>
      <c r="Y870" s="23">
        <f t="shared" si="138"/>
        <v>60306.723015091477</v>
      </c>
      <c r="Z870" s="17">
        <f>IFERROR(INDEX(Cost_Components!$T$2:$T$29,MATCH(E870,Cost_Components!$A$2:$A$29,0)),"")</f>
        <v>0.8</v>
      </c>
      <c r="AA870" s="26">
        <f>IFERROR(INDEX(Cost_Components!$U$2:$U$29,MATCH(E870,Cost_Components!$A$2:$A$29,0)),"")</f>
        <v>2025</v>
      </c>
      <c r="AB870" s="26">
        <f>IFERROR(INDEX(Cost_Components!$V$2:$V$29,MATCH(E870,Cost_Components!$A$2:$A$29,0)),"")</f>
        <v>2050</v>
      </c>
      <c r="AC870" s="26">
        <f>IFERROR(INDEX(Cost_Components!$M$2:$M$29,MATCH(E870,Cost_Components!$A$2:$A$29,0)),"")</f>
        <v>0</v>
      </c>
      <c r="AD870" s="26">
        <f>IFERROR(INDEX(Cost_Components!$N$2:$N$29,MATCH(E870,Cost_Components!$A$2:$A$29,0)),"")</f>
        <v>95</v>
      </c>
      <c r="AE870" s="16" t="str">
        <f>IFERROR(INDEX(Cost_Components!$O$2:$O$29,MATCH(E870,Cost_Components!$A$2:$A$29,0)),"")</f>
        <v>Both</v>
      </c>
      <c r="AF870" s="11">
        <v>71980.467378127898</v>
      </c>
      <c r="AG870" s="11">
        <v>69185.700284583494</v>
      </c>
      <c r="AH870" s="23">
        <f t="shared" si="139"/>
        <v>1</v>
      </c>
    </row>
    <row r="871" spans="1:34" hidden="1">
      <c r="A871" t="s">
        <v>115</v>
      </c>
      <c r="B871" s="20">
        <v>2036</v>
      </c>
      <c r="C871" t="s">
        <v>242</v>
      </c>
      <c r="D871" t="s">
        <v>232</v>
      </c>
      <c r="E871" s="22" t="s">
        <v>314</v>
      </c>
      <c r="F871" s="22" t="s">
        <v>315</v>
      </c>
      <c r="G871" s="22" t="s">
        <v>243</v>
      </c>
      <c r="H871" s="22" t="s">
        <v>237</v>
      </c>
      <c r="I871" s="22" t="s">
        <v>309</v>
      </c>
      <c r="J871" s="17">
        <f>IFERROR(INDEX(Cost_Components!$K$2:$K$29,MATCH(E871,Cost_Components!$A$2:$A$29,0)),"")</f>
        <v>1</v>
      </c>
      <c r="K871" s="17">
        <f t="shared" si="130"/>
        <v>0.5361538461538462</v>
      </c>
      <c r="L871" s="17">
        <f>IFERROR(INDEX(Cost_Components!$S$2:$S$29,MATCH(E871,Cost_Components!$A$2:$A$29,0)),"")</f>
        <v>0.31</v>
      </c>
      <c r="M871" s="28">
        <f>IFERROR(INDEX(Cost_Components!$L$2:$L$29,MATCH(E871,Cost_Components!$A$2:$A$29,0)),"")</f>
        <v>1</v>
      </c>
      <c r="N871" s="29">
        <f>IFERROR(INDEX(Cost_Components!$P$2:$P$29,MATCH(E871,Cost_Components!$A$2:$A$29,0)),"")</f>
        <v>5.133311162</v>
      </c>
      <c r="O871" s="23">
        <f t="shared" si="131"/>
        <v>73274.460011771196</v>
      </c>
      <c r="P871" s="23">
        <f t="shared" si="132"/>
        <v>70059.597673552693</v>
      </c>
      <c r="Q871" s="23">
        <f t="shared" si="133"/>
        <v>111487.69157029197</v>
      </c>
      <c r="R871" s="23">
        <f t="shared" si="134"/>
        <v>201669.23124396891</v>
      </c>
      <c r="S871" s="23">
        <f t="shared" si="135"/>
        <v>90181.539673676947</v>
      </c>
      <c r="T871" s="16">
        <f>IFERROR(INDEX(Cost_Components!$R$2:$R$29,MATCH(E871,Cost_Components!$A$2:$A$29,0)),"")</f>
        <v>1</v>
      </c>
      <c r="U871" s="26">
        <f>IFERROR(INDEX(Cost_Components!$Q$2:$Q$29,MATCH(E871,Cost_Components!$A$2:$A$29,0)),"")</f>
        <v>2023</v>
      </c>
      <c r="V871" s="30">
        <f>1/(1+Calculation_Assumptions!$B$5)^(B871-Calculation_Assumptions!$B$2)</f>
        <v>0.72242127659876232</v>
      </c>
      <c r="W871" s="23">
        <f t="shared" si="136"/>
        <v>80541.080469259396</v>
      </c>
      <c r="X871" s="23">
        <f t="shared" si="137"/>
        <v>145690.14348595904</v>
      </c>
      <c r="Y871" s="23">
        <f t="shared" si="138"/>
        <v>65149.063016699634</v>
      </c>
      <c r="Z871" s="17">
        <f>IFERROR(INDEX(Cost_Components!$T$2:$T$29,MATCH(E871,Cost_Components!$A$2:$A$29,0)),"")</f>
        <v>0.8</v>
      </c>
      <c r="AA871" s="26">
        <f>IFERROR(INDEX(Cost_Components!$U$2:$U$29,MATCH(E871,Cost_Components!$A$2:$A$29,0)),"")</f>
        <v>2025</v>
      </c>
      <c r="AB871" s="26">
        <f>IFERROR(INDEX(Cost_Components!$V$2:$V$29,MATCH(E871,Cost_Components!$A$2:$A$29,0)),"")</f>
        <v>2050</v>
      </c>
      <c r="AC871" s="26">
        <f>IFERROR(INDEX(Cost_Components!$M$2:$M$29,MATCH(E871,Cost_Components!$A$2:$A$29,0)),"")</f>
        <v>0</v>
      </c>
      <c r="AD871" s="26">
        <f>IFERROR(INDEX(Cost_Components!$N$2:$N$29,MATCH(E871,Cost_Components!$A$2:$A$29,0)),"")</f>
        <v>95</v>
      </c>
      <c r="AE871" s="16" t="str">
        <f>IFERROR(INDEX(Cost_Components!$O$2:$O$29,MATCH(E871,Cost_Components!$A$2:$A$29,0)),"")</f>
        <v>Both</v>
      </c>
      <c r="AF871" s="11">
        <v>73274.460011771196</v>
      </c>
      <c r="AG871" s="11">
        <v>70059.597673552693</v>
      </c>
      <c r="AH871" s="23">
        <f t="shared" si="139"/>
        <v>1</v>
      </c>
    </row>
    <row r="872" spans="1:34" hidden="1">
      <c r="A872" t="s">
        <v>115</v>
      </c>
      <c r="B872" s="20">
        <v>2037</v>
      </c>
      <c r="C872" t="s">
        <v>242</v>
      </c>
      <c r="D872" t="s">
        <v>232</v>
      </c>
      <c r="E872" s="22" t="s">
        <v>314</v>
      </c>
      <c r="F872" s="22" t="s">
        <v>315</v>
      </c>
      <c r="G872" s="22" t="s">
        <v>243</v>
      </c>
      <c r="H872" s="22" t="s">
        <v>237</v>
      </c>
      <c r="I872" s="22" t="s">
        <v>309</v>
      </c>
      <c r="J872" s="17">
        <f>IFERROR(INDEX(Cost_Components!$K$2:$K$29,MATCH(E872,Cost_Components!$A$2:$A$29,0)),"")</f>
        <v>1</v>
      </c>
      <c r="K872" s="17">
        <f t="shared" si="130"/>
        <v>0.55500000000000005</v>
      </c>
      <c r="L872" s="17">
        <f>IFERROR(INDEX(Cost_Components!$S$2:$S$29,MATCH(E872,Cost_Components!$A$2:$A$29,0)),"")</f>
        <v>0.31</v>
      </c>
      <c r="M872" s="28">
        <f>IFERROR(INDEX(Cost_Components!$L$2:$L$29,MATCH(E872,Cost_Components!$A$2:$A$29,0)),"")</f>
        <v>1</v>
      </c>
      <c r="N872" s="29">
        <f>IFERROR(INDEX(Cost_Components!$P$2:$P$29,MATCH(E872,Cost_Components!$A$2:$A$29,0)),"")</f>
        <v>5.133311162</v>
      </c>
      <c r="O872" s="23">
        <f t="shared" si="131"/>
        <v>74699.745723076107</v>
      </c>
      <c r="P872" s="23">
        <f t="shared" si="132"/>
        <v>71036.725100033305</v>
      </c>
      <c r="Q872" s="23">
        <f t="shared" si="133"/>
        <v>113042.62029905723</v>
      </c>
      <c r="R872" s="23">
        <f t="shared" si="134"/>
        <v>212818.65637794972</v>
      </c>
      <c r="S872" s="23">
        <f t="shared" si="135"/>
        <v>99776.036078892488</v>
      </c>
      <c r="T872" s="16">
        <f>IFERROR(INDEX(Cost_Components!$R$2:$R$29,MATCH(E872,Cost_Components!$A$2:$A$29,0)),"")</f>
        <v>1</v>
      </c>
      <c r="U872" s="26">
        <f>IFERROR(INDEX(Cost_Components!$Q$2:$Q$29,MATCH(E872,Cost_Components!$A$2:$A$29,0)),"")</f>
        <v>2023</v>
      </c>
      <c r="V872" s="30">
        <f>1/(1+Calculation_Assumptions!$B$5)^(B872-Calculation_Assumptions!$B$2)</f>
        <v>0.70137988019297326</v>
      </c>
      <c r="W872" s="23">
        <f t="shared" si="136"/>
        <v>79285.819482052524</v>
      </c>
      <c r="X872" s="23">
        <f t="shared" si="137"/>
        <v>149266.72371319591</v>
      </c>
      <c r="Y872" s="23">
        <f t="shared" si="138"/>
        <v>69980.904231143388</v>
      </c>
      <c r="Z872" s="17">
        <f>IFERROR(INDEX(Cost_Components!$T$2:$T$29,MATCH(E872,Cost_Components!$A$2:$A$29,0)),"")</f>
        <v>0.8</v>
      </c>
      <c r="AA872" s="26">
        <f>IFERROR(INDEX(Cost_Components!$U$2:$U$29,MATCH(E872,Cost_Components!$A$2:$A$29,0)),"")</f>
        <v>2025</v>
      </c>
      <c r="AB872" s="26">
        <f>IFERROR(INDEX(Cost_Components!$V$2:$V$29,MATCH(E872,Cost_Components!$A$2:$A$29,0)),"")</f>
        <v>2050</v>
      </c>
      <c r="AC872" s="26">
        <f>IFERROR(INDEX(Cost_Components!$M$2:$M$29,MATCH(E872,Cost_Components!$A$2:$A$29,0)),"")</f>
        <v>0</v>
      </c>
      <c r="AD872" s="26">
        <f>IFERROR(INDEX(Cost_Components!$N$2:$N$29,MATCH(E872,Cost_Components!$A$2:$A$29,0)),"")</f>
        <v>95</v>
      </c>
      <c r="AE872" s="16" t="str">
        <f>IFERROR(INDEX(Cost_Components!$O$2:$O$29,MATCH(E872,Cost_Components!$A$2:$A$29,0)),"")</f>
        <v>Both</v>
      </c>
      <c r="AF872" s="11">
        <v>74699.745723076107</v>
      </c>
      <c r="AG872" s="11">
        <v>71036.725100033305</v>
      </c>
      <c r="AH872" s="23">
        <f t="shared" si="139"/>
        <v>1</v>
      </c>
    </row>
    <row r="873" spans="1:34" hidden="1">
      <c r="A873" t="s">
        <v>115</v>
      </c>
      <c r="B873" s="20">
        <v>2038</v>
      </c>
      <c r="C873" t="s">
        <v>242</v>
      </c>
      <c r="D873" t="s">
        <v>232</v>
      </c>
      <c r="E873" s="22" t="s">
        <v>314</v>
      </c>
      <c r="F873" s="22" t="s">
        <v>315</v>
      </c>
      <c r="G873" s="22" t="s">
        <v>243</v>
      </c>
      <c r="H873" s="22" t="s">
        <v>237</v>
      </c>
      <c r="I873" s="22" t="s">
        <v>309</v>
      </c>
      <c r="J873" s="17">
        <f>IFERROR(INDEX(Cost_Components!$K$2:$K$29,MATCH(E873,Cost_Components!$A$2:$A$29,0)),"")</f>
        <v>1</v>
      </c>
      <c r="K873" s="17">
        <f t="shared" si="130"/>
        <v>0.57384615384615389</v>
      </c>
      <c r="L873" s="17">
        <f>IFERROR(INDEX(Cost_Components!$S$2:$S$29,MATCH(E873,Cost_Components!$A$2:$A$29,0)),"")</f>
        <v>0.31</v>
      </c>
      <c r="M873" s="28">
        <f>IFERROR(INDEX(Cost_Components!$L$2:$L$29,MATCH(E873,Cost_Components!$A$2:$A$29,0)),"")</f>
        <v>1</v>
      </c>
      <c r="N873" s="29">
        <f>IFERROR(INDEX(Cost_Components!$P$2:$P$29,MATCH(E873,Cost_Components!$A$2:$A$29,0)),"")</f>
        <v>5.133311162</v>
      </c>
      <c r="O873" s="23">
        <f t="shared" si="131"/>
        <v>76246.408357955501</v>
      </c>
      <c r="P873" s="23">
        <f t="shared" si="132"/>
        <v>72106.179756502301</v>
      </c>
      <c r="Q873" s="23">
        <f t="shared" si="133"/>
        <v>114744.47179190184</v>
      </c>
      <c r="R873" s="23">
        <f t="shared" si="134"/>
        <v>224601.39858337084</v>
      </c>
      <c r="S873" s="23">
        <f t="shared" si="135"/>
        <v>109856.926791469</v>
      </c>
      <c r="T873" s="16">
        <f>IFERROR(INDEX(Cost_Components!$R$2:$R$29,MATCH(E873,Cost_Components!$A$2:$A$29,0)),"")</f>
        <v>1</v>
      </c>
      <c r="U873" s="26">
        <f>IFERROR(INDEX(Cost_Components!$Q$2:$Q$29,MATCH(E873,Cost_Components!$A$2:$A$29,0)),"")</f>
        <v>2023</v>
      </c>
      <c r="V873" s="30">
        <f>1/(1+Calculation_Assumptions!$B$5)^(B873-Calculation_Assumptions!$B$2)</f>
        <v>0.68095133999317792</v>
      </c>
      <c r="W873" s="23">
        <f t="shared" si="136"/>
        <v>78135.401823504959</v>
      </c>
      <c r="X873" s="23">
        <f t="shared" si="137"/>
        <v>152942.62332968824</v>
      </c>
      <c r="Y873" s="23">
        <f t="shared" si="138"/>
        <v>74807.221506183269</v>
      </c>
      <c r="Z873" s="17">
        <f>IFERROR(INDEX(Cost_Components!$T$2:$T$29,MATCH(E873,Cost_Components!$A$2:$A$29,0)),"")</f>
        <v>0.8</v>
      </c>
      <c r="AA873" s="26">
        <f>IFERROR(INDEX(Cost_Components!$U$2:$U$29,MATCH(E873,Cost_Components!$A$2:$A$29,0)),"")</f>
        <v>2025</v>
      </c>
      <c r="AB873" s="26">
        <f>IFERROR(INDEX(Cost_Components!$V$2:$V$29,MATCH(E873,Cost_Components!$A$2:$A$29,0)),"")</f>
        <v>2050</v>
      </c>
      <c r="AC873" s="26">
        <f>IFERROR(INDEX(Cost_Components!$M$2:$M$29,MATCH(E873,Cost_Components!$A$2:$A$29,0)),"")</f>
        <v>0</v>
      </c>
      <c r="AD873" s="26">
        <f>IFERROR(INDEX(Cost_Components!$N$2:$N$29,MATCH(E873,Cost_Components!$A$2:$A$29,0)),"")</f>
        <v>95</v>
      </c>
      <c r="AE873" s="16" t="str">
        <f>IFERROR(INDEX(Cost_Components!$O$2:$O$29,MATCH(E873,Cost_Components!$A$2:$A$29,0)),"")</f>
        <v>Both</v>
      </c>
      <c r="AF873" s="11">
        <v>76246.408357955501</v>
      </c>
      <c r="AG873" s="11">
        <v>72106.179756502301</v>
      </c>
      <c r="AH873" s="23">
        <f t="shared" si="139"/>
        <v>1</v>
      </c>
    </row>
    <row r="874" spans="1:34" hidden="1">
      <c r="A874" t="s">
        <v>115</v>
      </c>
      <c r="B874" s="20">
        <v>2039</v>
      </c>
      <c r="C874" t="s">
        <v>242</v>
      </c>
      <c r="D874" t="s">
        <v>232</v>
      </c>
      <c r="E874" s="22" t="s">
        <v>314</v>
      </c>
      <c r="F874" s="22" t="s">
        <v>315</v>
      </c>
      <c r="G874" s="22" t="s">
        <v>243</v>
      </c>
      <c r="H874" s="22" t="s">
        <v>237</v>
      </c>
      <c r="I874" s="22" t="s">
        <v>309</v>
      </c>
      <c r="J874" s="17">
        <f>IFERROR(INDEX(Cost_Components!$K$2:$K$29,MATCH(E874,Cost_Components!$A$2:$A$29,0)),"")</f>
        <v>1</v>
      </c>
      <c r="K874" s="17">
        <f t="shared" si="130"/>
        <v>0.59269230769230763</v>
      </c>
      <c r="L874" s="17">
        <f>IFERROR(INDEX(Cost_Components!$S$2:$S$29,MATCH(E874,Cost_Components!$A$2:$A$29,0)),"")</f>
        <v>0.31</v>
      </c>
      <c r="M874" s="28">
        <f>IFERROR(INDEX(Cost_Components!$L$2:$L$29,MATCH(E874,Cost_Components!$A$2:$A$29,0)),"")</f>
        <v>1</v>
      </c>
      <c r="N874" s="29">
        <f>IFERROR(INDEX(Cost_Components!$P$2:$P$29,MATCH(E874,Cost_Components!$A$2:$A$29,0)),"")</f>
        <v>5.133311162</v>
      </c>
      <c r="O874" s="23">
        <f t="shared" si="131"/>
        <v>77905.366642081906</v>
      </c>
      <c r="P874" s="23">
        <f t="shared" si="132"/>
        <v>73257.679898901595</v>
      </c>
      <c r="Q874" s="23">
        <f t="shared" si="133"/>
        <v>116576.88443744893</v>
      </c>
      <c r="R874" s="23">
        <f t="shared" si="134"/>
        <v>237025.05548459836</v>
      </c>
      <c r="S874" s="23">
        <f t="shared" si="135"/>
        <v>120448.17104714943</v>
      </c>
      <c r="T874" s="16">
        <f>IFERROR(INDEX(Cost_Components!$R$2:$R$29,MATCH(E874,Cost_Components!$A$2:$A$29,0)),"")</f>
        <v>1</v>
      </c>
      <c r="U874" s="26">
        <f>IFERROR(INDEX(Cost_Components!$Q$2:$Q$29,MATCH(E874,Cost_Components!$A$2:$A$29,0)),"")</f>
        <v>2023</v>
      </c>
      <c r="V874" s="30">
        <f>1/(1+Calculation_Assumptions!$B$5)^(B874-Calculation_Assumptions!$B$2)</f>
        <v>0.66111780581861923</v>
      </c>
      <c r="W874" s="23">
        <f t="shared" si="136"/>
        <v>77071.054048456979</v>
      </c>
      <c r="X874" s="23">
        <f t="shared" si="137"/>
        <v>156701.48460601416</v>
      </c>
      <c r="Y874" s="23">
        <f t="shared" si="138"/>
        <v>79630.430557557178</v>
      </c>
      <c r="Z874" s="17">
        <f>IFERROR(INDEX(Cost_Components!$T$2:$T$29,MATCH(E874,Cost_Components!$A$2:$A$29,0)),"")</f>
        <v>0.8</v>
      </c>
      <c r="AA874" s="26">
        <f>IFERROR(INDEX(Cost_Components!$U$2:$U$29,MATCH(E874,Cost_Components!$A$2:$A$29,0)),"")</f>
        <v>2025</v>
      </c>
      <c r="AB874" s="26">
        <f>IFERROR(INDEX(Cost_Components!$V$2:$V$29,MATCH(E874,Cost_Components!$A$2:$A$29,0)),"")</f>
        <v>2050</v>
      </c>
      <c r="AC874" s="26">
        <f>IFERROR(INDEX(Cost_Components!$M$2:$M$29,MATCH(E874,Cost_Components!$A$2:$A$29,0)),"")</f>
        <v>0</v>
      </c>
      <c r="AD874" s="26">
        <f>IFERROR(INDEX(Cost_Components!$N$2:$N$29,MATCH(E874,Cost_Components!$A$2:$A$29,0)),"")</f>
        <v>95</v>
      </c>
      <c r="AE874" s="16" t="str">
        <f>IFERROR(INDEX(Cost_Components!$O$2:$O$29,MATCH(E874,Cost_Components!$A$2:$A$29,0)),"")</f>
        <v>Both</v>
      </c>
      <c r="AF874" s="11">
        <v>77905.366642081906</v>
      </c>
      <c r="AG874" s="11">
        <v>73257.679898901595</v>
      </c>
      <c r="AH874" s="23">
        <f t="shared" si="139"/>
        <v>1</v>
      </c>
    </row>
    <row r="875" spans="1:34" hidden="1">
      <c r="A875" t="s">
        <v>115</v>
      </c>
      <c r="B875" s="20">
        <v>2040</v>
      </c>
      <c r="C875" t="s">
        <v>242</v>
      </c>
      <c r="D875" t="s">
        <v>232</v>
      </c>
      <c r="E875" s="22" t="s">
        <v>314</v>
      </c>
      <c r="F875" s="22" t="s">
        <v>315</v>
      </c>
      <c r="G875" s="22" t="s">
        <v>243</v>
      </c>
      <c r="H875" s="22" t="s">
        <v>237</v>
      </c>
      <c r="I875" s="22" t="s">
        <v>309</v>
      </c>
      <c r="J875" s="17">
        <f>IFERROR(INDEX(Cost_Components!$K$2:$K$29,MATCH(E875,Cost_Components!$A$2:$A$29,0)),"")</f>
        <v>1</v>
      </c>
      <c r="K875" s="17">
        <f t="shared" si="130"/>
        <v>0.61153846153846159</v>
      </c>
      <c r="L875" s="17">
        <f>IFERROR(INDEX(Cost_Components!$S$2:$S$29,MATCH(E875,Cost_Components!$A$2:$A$29,0)),"")</f>
        <v>0.31</v>
      </c>
      <c r="M875" s="28">
        <f>IFERROR(INDEX(Cost_Components!$L$2:$L$29,MATCH(E875,Cost_Components!$A$2:$A$29,0)),"")</f>
        <v>1</v>
      </c>
      <c r="N875" s="29">
        <f>IFERROR(INDEX(Cost_Components!$P$2:$P$29,MATCH(E875,Cost_Components!$A$2:$A$29,0)),"")</f>
        <v>5.133311162</v>
      </c>
      <c r="O875" s="23">
        <f t="shared" si="131"/>
        <v>79676.276578437697</v>
      </c>
      <c r="P875" s="23">
        <f t="shared" si="132"/>
        <v>74490.2228736658</v>
      </c>
      <c r="Q875" s="23">
        <f t="shared" si="133"/>
        <v>118538.26268654948</v>
      </c>
      <c r="R875" s="23">
        <f t="shared" si="134"/>
        <v>250121.13871217021</v>
      </c>
      <c r="S875" s="23">
        <f t="shared" si="135"/>
        <v>131582.87602562073</v>
      </c>
      <c r="T875" s="16">
        <f>IFERROR(INDEX(Cost_Components!$R$2:$R$29,MATCH(E875,Cost_Components!$A$2:$A$29,0)),"")</f>
        <v>1</v>
      </c>
      <c r="U875" s="26">
        <f>IFERROR(INDEX(Cost_Components!$Q$2:$Q$29,MATCH(E875,Cost_Components!$A$2:$A$29,0)),"")</f>
        <v>2023</v>
      </c>
      <c r="V875" s="30">
        <f>1/(1+Calculation_Assumptions!$B$5)^(B875-Calculation_Assumptions!$B$2)</f>
        <v>0.64186194739671765</v>
      </c>
      <c r="W875" s="23">
        <f t="shared" si="136"/>
        <v>76085.200129012315</v>
      </c>
      <c r="X875" s="23">
        <f t="shared" si="137"/>
        <v>160543.24117887812</v>
      </c>
      <c r="Y875" s="23">
        <f t="shared" si="138"/>
        <v>84458.041049865787</v>
      </c>
      <c r="Z875" s="17">
        <f>IFERROR(INDEX(Cost_Components!$T$2:$T$29,MATCH(E875,Cost_Components!$A$2:$A$29,0)),"")</f>
        <v>0.8</v>
      </c>
      <c r="AA875" s="26">
        <f>IFERROR(INDEX(Cost_Components!$U$2:$U$29,MATCH(E875,Cost_Components!$A$2:$A$29,0)),"")</f>
        <v>2025</v>
      </c>
      <c r="AB875" s="26">
        <f>IFERROR(INDEX(Cost_Components!$V$2:$V$29,MATCH(E875,Cost_Components!$A$2:$A$29,0)),"")</f>
        <v>2050</v>
      </c>
      <c r="AC875" s="26">
        <f>IFERROR(INDEX(Cost_Components!$M$2:$M$29,MATCH(E875,Cost_Components!$A$2:$A$29,0)),"")</f>
        <v>0</v>
      </c>
      <c r="AD875" s="26">
        <f>IFERROR(INDEX(Cost_Components!$N$2:$N$29,MATCH(E875,Cost_Components!$A$2:$A$29,0)),"")</f>
        <v>95</v>
      </c>
      <c r="AE875" s="16" t="str">
        <f>IFERROR(INDEX(Cost_Components!$O$2:$O$29,MATCH(E875,Cost_Components!$A$2:$A$29,0)),"")</f>
        <v>Both</v>
      </c>
      <c r="AF875" s="11">
        <v>79676.276578437697</v>
      </c>
      <c r="AG875" s="11">
        <v>74490.2228736658</v>
      </c>
      <c r="AH875" s="23">
        <f t="shared" si="139"/>
        <v>1</v>
      </c>
    </row>
    <row r="876" spans="1:34" hidden="1">
      <c r="A876" t="s">
        <v>115</v>
      </c>
      <c r="B876" s="20">
        <v>2041</v>
      </c>
      <c r="C876" t="s">
        <v>242</v>
      </c>
      <c r="D876" t="s">
        <v>232</v>
      </c>
      <c r="E876" s="22" t="s">
        <v>314</v>
      </c>
      <c r="F876" s="22" t="s">
        <v>315</v>
      </c>
      <c r="G876" s="22" t="s">
        <v>243</v>
      </c>
      <c r="H876" s="22" t="s">
        <v>237</v>
      </c>
      <c r="I876" s="22" t="s">
        <v>309</v>
      </c>
      <c r="J876" s="17">
        <f>IFERROR(INDEX(Cost_Components!$K$2:$K$29,MATCH(E876,Cost_Components!$A$2:$A$29,0)),"")</f>
        <v>1</v>
      </c>
      <c r="K876" s="17">
        <f t="shared" si="130"/>
        <v>0.63038461538461543</v>
      </c>
      <c r="L876" s="17">
        <f>IFERROR(INDEX(Cost_Components!$S$2:$S$29,MATCH(E876,Cost_Components!$A$2:$A$29,0)),"")</f>
        <v>0.31</v>
      </c>
      <c r="M876" s="28">
        <f>IFERROR(INDEX(Cost_Components!$L$2:$L$29,MATCH(E876,Cost_Components!$A$2:$A$29,0)),"")</f>
        <v>1</v>
      </c>
      <c r="N876" s="29">
        <f>IFERROR(INDEX(Cost_Components!$P$2:$P$29,MATCH(E876,Cost_Components!$A$2:$A$29,0)),"")</f>
        <v>5.133311162</v>
      </c>
      <c r="O876" s="23">
        <f t="shared" si="131"/>
        <v>81554.128734184895</v>
      </c>
      <c r="P876" s="23">
        <f t="shared" si="132"/>
        <v>75797.708875344499</v>
      </c>
      <c r="Q876" s="23">
        <f t="shared" si="133"/>
        <v>120618.89975738805</v>
      </c>
      <c r="R876" s="23">
        <f t="shared" si="134"/>
        <v>263905.92961369181</v>
      </c>
      <c r="S876" s="23">
        <f t="shared" si="135"/>
        <v>143287.02985630376</v>
      </c>
      <c r="T876" s="16">
        <f>IFERROR(INDEX(Cost_Components!$R$2:$R$29,MATCH(E876,Cost_Components!$A$2:$A$29,0)),"")</f>
        <v>1</v>
      </c>
      <c r="U876" s="26">
        <f>IFERROR(INDEX(Cost_Components!$Q$2:$Q$29,MATCH(E876,Cost_Components!$A$2:$A$29,0)),"")</f>
        <v>2023</v>
      </c>
      <c r="V876" s="30">
        <f>1/(1+Calculation_Assumptions!$B$5)^(B876-Calculation_Assumptions!$B$2)</f>
        <v>0.62316693922011435</v>
      </c>
      <c r="W876" s="23">
        <f t="shared" si="136"/>
        <v>75165.710573909309</v>
      </c>
      <c r="X876" s="23">
        <f t="shared" si="137"/>
        <v>164457.45039940326</v>
      </c>
      <c r="Y876" s="23">
        <f t="shared" si="138"/>
        <v>89291.739825493962</v>
      </c>
      <c r="Z876" s="17">
        <f>IFERROR(INDEX(Cost_Components!$T$2:$T$29,MATCH(E876,Cost_Components!$A$2:$A$29,0)),"")</f>
        <v>0.8</v>
      </c>
      <c r="AA876" s="26">
        <f>IFERROR(INDEX(Cost_Components!$U$2:$U$29,MATCH(E876,Cost_Components!$A$2:$A$29,0)),"")</f>
        <v>2025</v>
      </c>
      <c r="AB876" s="26">
        <f>IFERROR(INDEX(Cost_Components!$V$2:$V$29,MATCH(E876,Cost_Components!$A$2:$A$29,0)),"")</f>
        <v>2050</v>
      </c>
      <c r="AC876" s="26">
        <f>IFERROR(INDEX(Cost_Components!$M$2:$M$29,MATCH(E876,Cost_Components!$A$2:$A$29,0)),"")</f>
        <v>0</v>
      </c>
      <c r="AD876" s="26">
        <f>IFERROR(INDEX(Cost_Components!$N$2:$N$29,MATCH(E876,Cost_Components!$A$2:$A$29,0)),"")</f>
        <v>95</v>
      </c>
      <c r="AE876" s="16" t="str">
        <f>IFERROR(INDEX(Cost_Components!$O$2:$O$29,MATCH(E876,Cost_Components!$A$2:$A$29,0)),"")</f>
        <v>Both</v>
      </c>
      <c r="AF876" s="11">
        <v>81554.128734184895</v>
      </c>
      <c r="AG876" s="11">
        <v>75797.708875344499</v>
      </c>
      <c r="AH876" s="23">
        <f t="shared" si="139"/>
        <v>1</v>
      </c>
    </row>
    <row r="877" spans="1:34" hidden="1">
      <c r="A877" t="s">
        <v>115</v>
      </c>
      <c r="B877" s="20">
        <v>2042</v>
      </c>
      <c r="C877" t="s">
        <v>242</v>
      </c>
      <c r="D877" t="s">
        <v>232</v>
      </c>
      <c r="E877" s="22" t="s">
        <v>314</v>
      </c>
      <c r="F877" s="22" t="s">
        <v>315</v>
      </c>
      <c r="G877" s="22" t="s">
        <v>243</v>
      </c>
      <c r="H877" s="22" t="s">
        <v>237</v>
      </c>
      <c r="I877" s="22" t="s">
        <v>309</v>
      </c>
      <c r="J877" s="17">
        <f>IFERROR(INDEX(Cost_Components!$K$2:$K$29,MATCH(E877,Cost_Components!$A$2:$A$29,0)),"")</f>
        <v>1</v>
      </c>
      <c r="K877" s="17">
        <f t="shared" si="130"/>
        <v>0.64923076923076928</v>
      </c>
      <c r="L877" s="17">
        <f>IFERROR(INDEX(Cost_Components!$S$2:$S$29,MATCH(E877,Cost_Components!$A$2:$A$29,0)),"")</f>
        <v>0.31</v>
      </c>
      <c r="M877" s="28">
        <f>IFERROR(INDEX(Cost_Components!$L$2:$L$29,MATCH(E877,Cost_Components!$A$2:$A$29,0)),"")</f>
        <v>1</v>
      </c>
      <c r="N877" s="29">
        <f>IFERROR(INDEX(Cost_Components!$P$2:$P$29,MATCH(E877,Cost_Components!$A$2:$A$29,0)),"")</f>
        <v>5.133311162</v>
      </c>
      <c r="O877" s="23">
        <f t="shared" si="131"/>
        <v>83533.023372144002</v>
      </c>
      <c r="P877" s="23">
        <f t="shared" si="132"/>
        <v>77173.297608855195</v>
      </c>
      <c r="Q877" s="23">
        <f t="shared" si="133"/>
        <v>122807.91050740413</v>
      </c>
      <c r="R877" s="23">
        <f t="shared" si="134"/>
        <v>278390.80390263663</v>
      </c>
      <c r="S877" s="23">
        <f t="shared" si="135"/>
        <v>155582.8933952325</v>
      </c>
      <c r="T877" s="16">
        <f>IFERROR(INDEX(Cost_Components!$R$2:$R$29,MATCH(E877,Cost_Components!$A$2:$A$29,0)),"")</f>
        <v>1</v>
      </c>
      <c r="U877" s="26">
        <f>IFERROR(INDEX(Cost_Components!$Q$2:$Q$29,MATCH(E877,Cost_Components!$A$2:$A$29,0)),"")</f>
        <v>2023</v>
      </c>
      <c r="V877" s="30">
        <f>1/(1+Calculation_Assumptions!$B$5)^(B877-Calculation_Assumptions!$B$2)</f>
        <v>0.60501644584477121</v>
      </c>
      <c r="W877" s="23">
        <f t="shared" si="136"/>
        <v>74300.805536812375</v>
      </c>
      <c r="X877" s="23">
        <f t="shared" si="137"/>
        <v>168431.01473304187</v>
      </c>
      <c r="Y877" s="23">
        <f t="shared" si="138"/>
        <v>94130.209196229494</v>
      </c>
      <c r="Z877" s="17">
        <f>IFERROR(INDEX(Cost_Components!$T$2:$T$29,MATCH(E877,Cost_Components!$A$2:$A$29,0)),"")</f>
        <v>0.8</v>
      </c>
      <c r="AA877" s="26">
        <f>IFERROR(INDEX(Cost_Components!$U$2:$U$29,MATCH(E877,Cost_Components!$A$2:$A$29,0)),"")</f>
        <v>2025</v>
      </c>
      <c r="AB877" s="26">
        <f>IFERROR(INDEX(Cost_Components!$V$2:$V$29,MATCH(E877,Cost_Components!$A$2:$A$29,0)),"")</f>
        <v>2050</v>
      </c>
      <c r="AC877" s="26">
        <f>IFERROR(INDEX(Cost_Components!$M$2:$M$29,MATCH(E877,Cost_Components!$A$2:$A$29,0)),"")</f>
        <v>0</v>
      </c>
      <c r="AD877" s="26">
        <f>IFERROR(INDEX(Cost_Components!$N$2:$N$29,MATCH(E877,Cost_Components!$A$2:$A$29,0)),"")</f>
        <v>95</v>
      </c>
      <c r="AE877" s="16" t="str">
        <f>IFERROR(INDEX(Cost_Components!$O$2:$O$29,MATCH(E877,Cost_Components!$A$2:$A$29,0)),"")</f>
        <v>Both</v>
      </c>
      <c r="AF877" s="11">
        <v>83533.023372144002</v>
      </c>
      <c r="AG877" s="11">
        <v>77173.297608855195</v>
      </c>
      <c r="AH877" s="23">
        <f t="shared" si="139"/>
        <v>1</v>
      </c>
    </row>
    <row r="878" spans="1:34" hidden="1">
      <c r="A878" t="s">
        <v>115</v>
      </c>
      <c r="B878" s="20">
        <v>2043</v>
      </c>
      <c r="C878" t="s">
        <v>242</v>
      </c>
      <c r="D878" t="s">
        <v>232</v>
      </c>
      <c r="E878" s="22" t="s">
        <v>314</v>
      </c>
      <c r="F878" s="22" t="s">
        <v>315</v>
      </c>
      <c r="G878" s="22" t="s">
        <v>243</v>
      </c>
      <c r="H878" s="22" t="s">
        <v>237</v>
      </c>
      <c r="I878" s="22" t="s">
        <v>309</v>
      </c>
      <c r="J878" s="17">
        <f>IFERROR(INDEX(Cost_Components!$K$2:$K$29,MATCH(E878,Cost_Components!$A$2:$A$29,0)),"")</f>
        <v>1</v>
      </c>
      <c r="K878" s="17">
        <f t="shared" si="130"/>
        <v>0.66807692307692301</v>
      </c>
      <c r="L878" s="17">
        <f>IFERROR(INDEX(Cost_Components!$S$2:$S$29,MATCH(E878,Cost_Components!$A$2:$A$29,0)),"")</f>
        <v>0.31</v>
      </c>
      <c r="M878" s="28">
        <f>IFERROR(INDEX(Cost_Components!$L$2:$L$29,MATCH(E878,Cost_Components!$A$2:$A$29,0)),"")</f>
        <v>1</v>
      </c>
      <c r="N878" s="29">
        <f>IFERROR(INDEX(Cost_Components!$P$2:$P$29,MATCH(E878,Cost_Components!$A$2:$A$29,0)),"")</f>
        <v>5.133311162</v>
      </c>
      <c r="O878" s="23">
        <f t="shared" si="131"/>
        <v>85612.946401807305</v>
      </c>
      <c r="P878" s="23">
        <f t="shared" si="132"/>
        <v>78616.058652438805</v>
      </c>
      <c r="Q878" s="23">
        <f t="shared" si="133"/>
        <v>125103.81433183335</v>
      </c>
      <c r="R878" s="23">
        <f t="shared" si="134"/>
        <v>293605.0387670364</v>
      </c>
      <c r="S878" s="23">
        <f t="shared" si="135"/>
        <v>168501.22443520307</v>
      </c>
      <c r="T878" s="16">
        <f>IFERROR(INDEX(Cost_Components!$R$2:$R$29,MATCH(E878,Cost_Components!$A$2:$A$29,0)),"")</f>
        <v>1</v>
      </c>
      <c r="U878" s="26">
        <f>IFERROR(INDEX(Cost_Components!$Q$2:$Q$29,MATCH(E878,Cost_Components!$A$2:$A$29,0)),"")</f>
        <v>2023</v>
      </c>
      <c r="V878" s="30">
        <f>1/(1+Calculation_Assumptions!$B$5)^(B878-Calculation_Assumptions!$B$2)</f>
        <v>0.5873946076162827</v>
      </c>
      <c r="W878" s="23">
        <f t="shared" si="136"/>
        <v>73485.305930747534</v>
      </c>
      <c r="X878" s="23">
        <f t="shared" si="137"/>
        <v>172462.01654072682</v>
      </c>
      <c r="Y878" s="23">
        <f t="shared" si="138"/>
        <v>98976.710609979287</v>
      </c>
      <c r="Z878" s="17">
        <f>IFERROR(INDEX(Cost_Components!$T$2:$T$29,MATCH(E878,Cost_Components!$A$2:$A$29,0)),"")</f>
        <v>0.8</v>
      </c>
      <c r="AA878" s="26">
        <f>IFERROR(INDEX(Cost_Components!$U$2:$U$29,MATCH(E878,Cost_Components!$A$2:$A$29,0)),"")</f>
        <v>2025</v>
      </c>
      <c r="AB878" s="26">
        <f>IFERROR(INDEX(Cost_Components!$V$2:$V$29,MATCH(E878,Cost_Components!$A$2:$A$29,0)),"")</f>
        <v>2050</v>
      </c>
      <c r="AC878" s="26">
        <f>IFERROR(INDEX(Cost_Components!$M$2:$M$29,MATCH(E878,Cost_Components!$A$2:$A$29,0)),"")</f>
        <v>0</v>
      </c>
      <c r="AD878" s="26">
        <f>IFERROR(INDEX(Cost_Components!$N$2:$N$29,MATCH(E878,Cost_Components!$A$2:$A$29,0)),"")</f>
        <v>95</v>
      </c>
      <c r="AE878" s="16" t="str">
        <f>IFERROR(INDEX(Cost_Components!$O$2:$O$29,MATCH(E878,Cost_Components!$A$2:$A$29,0)),"")</f>
        <v>Both</v>
      </c>
      <c r="AF878" s="11">
        <v>85612.946401807305</v>
      </c>
      <c r="AG878" s="11">
        <v>78616.058652438805</v>
      </c>
      <c r="AH878" s="23">
        <f t="shared" si="139"/>
        <v>1</v>
      </c>
    </row>
    <row r="879" spans="1:34" hidden="1">
      <c r="A879" t="s">
        <v>115</v>
      </c>
      <c r="B879" s="20">
        <v>2044</v>
      </c>
      <c r="C879" t="s">
        <v>242</v>
      </c>
      <c r="D879" t="s">
        <v>232</v>
      </c>
      <c r="E879" s="22" t="s">
        <v>314</v>
      </c>
      <c r="F879" s="22" t="s">
        <v>315</v>
      </c>
      <c r="G879" s="22" t="s">
        <v>243</v>
      </c>
      <c r="H879" s="22" t="s">
        <v>237</v>
      </c>
      <c r="I879" s="22" t="s">
        <v>309</v>
      </c>
      <c r="J879" s="17">
        <f>IFERROR(INDEX(Cost_Components!$K$2:$K$29,MATCH(E879,Cost_Components!$A$2:$A$29,0)),"")</f>
        <v>1</v>
      </c>
      <c r="K879" s="17">
        <f t="shared" si="130"/>
        <v>0.68692307692307697</v>
      </c>
      <c r="L879" s="17">
        <f>IFERROR(INDEX(Cost_Components!$S$2:$S$29,MATCH(E879,Cost_Components!$A$2:$A$29,0)),"")</f>
        <v>0.31</v>
      </c>
      <c r="M879" s="28">
        <f>IFERROR(INDEX(Cost_Components!$L$2:$L$29,MATCH(E879,Cost_Components!$A$2:$A$29,0)),"")</f>
        <v>1</v>
      </c>
      <c r="N879" s="29">
        <f>IFERROR(INDEX(Cost_Components!$P$2:$P$29,MATCH(E879,Cost_Components!$A$2:$A$29,0)),"")</f>
        <v>5.133311162</v>
      </c>
      <c r="O879" s="23">
        <f t="shared" si="131"/>
        <v>87790.893304230194</v>
      </c>
      <c r="P879" s="23">
        <f t="shared" si="132"/>
        <v>80122.192601337796</v>
      </c>
      <c r="Q879" s="23">
        <f t="shared" si="133"/>
        <v>127500.56513735196</v>
      </c>
      <c r="R879" s="23">
        <f t="shared" si="134"/>
        <v>309567.36112373573</v>
      </c>
      <c r="S879" s="23">
        <f t="shared" si="135"/>
        <v>182066.79598638375</v>
      </c>
      <c r="T879" s="16">
        <f>IFERROR(INDEX(Cost_Components!$R$2:$R$29,MATCH(E879,Cost_Components!$A$2:$A$29,0)),"")</f>
        <v>1</v>
      </c>
      <c r="U879" s="26">
        <f>IFERROR(INDEX(Cost_Components!$Q$2:$Q$29,MATCH(E879,Cost_Components!$A$2:$A$29,0)),"")</f>
        <v>2023</v>
      </c>
      <c r="V879" s="30">
        <f>1/(1+Calculation_Assumptions!$B$5)^(B879-Calculation_Assumptions!$B$2)</f>
        <v>0.57028602681192497</v>
      </c>
      <c r="W879" s="23">
        <f t="shared" si="136"/>
        <v>72711.79070845549</v>
      </c>
      <c r="X879" s="23">
        <f t="shared" si="137"/>
        <v>176541.9404059076</v>
      </c>
      <c r="Y879" s="23">
        <f t="shared" si="138"/>
        <v>103830.14969745211</v>
      </c>
      <c r="Z879" s="17">
        <f>IFERROR(INDEX(Cost_Components!$T$2:$T$29,MATCH(E879,Cost_Components!$A$2:$A$29,0)),"")</f>
        <v>0.8</v>
      </c>
      <c r="AA879" s="26">
        <f>IFERROR(INDEX(Cost_Components!$U$2:$U$29,MATCH(E879,Cost_Components!$A$2:$A$29,0)),"")</f>
        <v>2025</v>
      </c>
      <c r="AB879" s="26">
        <f>IFERROR(INDEX(Cost_Components!$V$2:$V$29,MATCH(E879,Cost_Components!$A$2:$A$29,0)),"")</f>
        <v>2050</v>
      </c>
      <c r="AC879" s="26">
        <f>IFERROR(INDEX(Cost_Components!$M$2:$M$29,MATCH(E879,Cost_Components!$A$2:$A$29,0)),"")</f>
        <v>0</v>
      </c>
      <c r="AD879" s="26">
        <f>IFERROR(INDEX(Cost_Components!$N$2:$N$29,MATCH(E879,Cost_Components!$A$2:$A$29,0)),"")</f>
        <v>95</v>
      </c>
      <c r="AE879" s="16" t="str">
        <f>IFERROR(INDEX(Cost_Components!$O$2:$O$29,MATCH(E879,Cost_Components!$A$2:$A$29,0)),"")</f>
        <v>Both</v>
      </c>
      <c r="AF879" s="11">
        <v>87790.893304230194</v>
      </c>
      <c r="AG879" s="11">
        <v>80122.192601337796</v>
      </c>
      <c r="AH879" s="23">
        <f t="shared" si="139"/>
        <v>1</v>
      </c>
    </row>
    <row r="880" spans="1:34" hidden="1">
      <c r="A880" t="s">
        <v>115</v>
      </c>
      <c r="B880" s="20">
        <v>2045</v>
      </c>
      <c r="C880" t="s">
        <v>242</v>
      </c>
      <c r="D880" t="s">
        <v>232</v>
      </c>
      <c r="E880" s="22" t="s">
        <v>314</v>
      </c>
      <c r="F880" s="22" t="s">
        <v>315</v>
      </c>
      <c r="G880" s="22" t="s">
        <v>243</v>
      </c>
      <c r="H880" s="22" t="s">
        <v>237</v>
      </c>
      <c r="I880" s="22" t="s">
        <v>309</v>
      </c>
      <c r="J880" s="17">
        <f>IFERROR(INDEX(Cost_Components!$K$2:$K$29,MATCH(E880,Cost_Components!$A$2:$A$29,0)),"")</f>
        <v>1</v>
      </c>
      <c r="K880" s="17">
        <f t="shared" si="130"/>
        <v>0.70576923076923082</v>
      </c>
      <c r="L880" s="17">
        <f>IFERROR(INDEX(Cost_Components!$S$2:$S$29,MATCH(E880,Cost_Components!$A$2:$A$29,0)),"")</f>
        <v>0.31</v>
      </c>
      <c r="M880" s="28">
        <f>IFERROR(INDEX(Cost_Components!$L$2:$L$29,MATCH(E880,Cost_Components!$A$2:$A$29,0)),"")</f>
        <v>1</v>
      </c>
      <c r="N880" s="29">
        <f>IFERROR(INDEX(Cost_Components!$P$2:$P$29,MATCH(E880,Cost_Components!$A$2:$A$29,0)),"")</f>
        <v>5.133311162</v>
      </c>
      <c r="O880" s="23">
        <f t="shared" si="131"/>
        <v>90060.017994626207</v>
      </c>
      <c r="P880" s="23">
        <f t="shared" si="132"/>
        <v>81684.273486746606</v>
      </c>
      <c r="Q880" s="23">
        <f t="shared" si="133"/>
        <v>129986.34578330688</v>
      </c>
      <c r="R880" s="23">
        <f t="shared" si="134"/>
        <v>326281.41748687875</v>
      </c>
      <c r="S880" s="23">
        <f t="shared" si="135"/>
        <v>196295.07170357188</v>
      </c>
      <c r="T880" s="16">
        <f>IFERROR(INDEX(Cost_Components!$R$2:$R$29,MATCH(E880,Cost_Components!$A$2:$A$29,0)),"")</f>
        <v>1</v>
      </c>
      <c r="U880" s="26">
        <f>IFERROR(INDEX(Cost_Components!$Q$2:$Q$29,MATCH(E880,Cost_Components!$A$2:$A$29,0)),"")</f>
        <v>2023</v>
      </c>
      <c r="V880" s="30">
        <f>1/(1+Calculation_Assumptions!$B$5)^(B880-Calculation_Assumptions!$B$2)</f>
        <v>0.55367575418633497</v>
      </c>
      <c r="W880" s="23">
        <f t="shared" si="136"/>
        <v>71970.288035498161</v>
      </c>
      <c r="X880" s="23">
        <f t="shared" si="137"/>
        <v>180654.10990403401</v>
      </c>
      <c r="Y880" s="23">
        <f t="shared" si="138"/>
        <v>108683.82186853586</v>
      </c>
      <c r="Z880" s="17">
        <f>IFERROR(INDEX(Cost_Components!$T$2:$T$29,MATCH(E880,Cost_Components!$A$2:$A$29,0)),"")</f>
        <v>0.8</v>
      </c>
      <c r="AA880" s="26">
        <f>IFERROR(INDEX(Cost_Components!$U$2:$U$29,MATCH(E880,Cost_Components!$A$2:$A$29,0)),"")</f>
        <v>2025</v>
      </c>
      <c r="AB880" s="26">
        <f>IFERROR(INDEX(Cost_Components!$V$2:$V$29,MATCH(E880,Cost_Components!$A$2:$A$29,0)),"")</f>
        <v>2050</v>
      </c>
      <c r="AC880" s="26">
        <f>IFERROR(INDEX(Cost_Components!$M$2:$M$29,MATCH(E880,Cost_Components!$A$2:$A$29,0)),"")</f>
        <v>0</v>
      </c>
      <c r="AD880" s="26">
        <f>IFERROR(INDEX(Cost_Components!$N$2:$N$29,MATCH(E880,Cost_Components!$A$2:$A$29,0)),"")</f>
        <v>95</v>
      </c>
      <c r="AE880" s="16" t="str">
        <f>IFERROR(INDEX(Cost_Components!$O$2:$O$29,MATCH(E880,Cost_Components!$A$2:$A$29,0)),"")</f>
        <v>Both</v>
      </c>
      <c r="AF880" s="11">
        <v>90060.017994626207</v>
      </c>
      <c r="AG880" s="11">
        <v>81684.273486746606</v>
      </c>
      <c r="AH880" s="23">
        <f t="shared" si="139"/>
        <v>1</v>
      </c>
    </row>
    <row r="881" spans="1:34" hidden="1">
      <c r="A881" t="s">
        <v>115</v>
      </c>
      <c r="B881" s="20">
        <v>2046</v>
      </c>
      <c r="C881" t="s">
        <v>242</v>
      </c>
      <c r="D881" t="s">
        <v>232</v>
      </c>
      <c r="E881" s="22" t="s">
        <v>314</v>
      </c>
      <c r="F881" s="22" t="s">
        <v>315</v>
      </c>
      <c r="G881" s="22" t="s">
        <v>243</v>
      </c>
      <c r="H881" s="22" t="s">
        <v>237</v>
      </c>
      <c r="I881" s="22" t="s">
        <v>309</v>
      </c>
      <c r="J881" s="17">
        <f>IFERROR(INDEX(Cost_Components!$K$2:$K$29,MATCH(E881,Cost_Components!$A$2:$A$29,0)),"")</f>
        <v>1</v>
      </c>
      <c r="K881" s="17">
        <f t="shared" si="130"/>
        <v>0.72461538461538466</v>
      </c>
      <c r="L881" s="17">
        <f>IFERROR(INDEX(Cost_Components!$S$2:$S$29,MATCH(E881,Cost_Components!$A$2:$A$29,0)),"")</f>
        <v>0.31</v>
      </c>
      <c r="M881" s="28">
        <f>IFERROR(INDEX(Cost_Components!$L$2:$L$29,MATCH(E881,Cost_Components!$A$2:$A$29,0)),"")</f>
        <v>1</v>
      </c>
      <c r="N881" s="29">
        <f>IFERROR(INDEX(Cost_Components!$P$2:$P$29,MATCH(E881,Cost_Components!$A$2:$A$29,0)),"")</f>
        <v>5.133311162</v>
      </c>
      <c r="O881" s="23">
        <f t="shared" si="131"/>
        <v>92407.2997793291</v>
      </c>
      <c r="P881" s="23">
        <f t="shared" si="132"/>
        <v>83289.630019493401</v>
      </c>
      <c r="Q881" s="23">
        <f t="shared" si="133"/>
        <v>132540.99211195388</v>
      </c>
      <c r="R881" s="23">
        <f t="shared" si="134"/>
        <v>343725.23757682659</v>
      </c>
      <c r="S881" s="23">
        <f t="shared" si="135"/>
        <v>211184.24546487271</v>
      </c>
      <c r="T881" s="16">
        <f>IFERROR(INDEX(Cost_Components!$R$2:$R$29,MATCH(E881,Cost_Components!$A$2:$A$29,0)),"")</f>
        <v>1</v>
      </c>
      <c r="U881" s="26">
        <f>IFERROR(INDEX(Cost_Components!$Q$2:$Q$29,MATCH(E881,Cost_Components!$A$2:$A$29,0)),"")</f>
        <v>2023</v>
      </c>
      <c r="V881" s="30">
        <f>1/(1+Calculation_Assumptions!$B$5)^(B881-Calculation_Assumptions!$B$2)</f>
        <v>0.5375492759090631</v>
      </c>
      <c r="W881" s="23">
        <f t="shared" si="136"/>
        <v>71247.314338049648</v>
      </c>
      <c r="X881" s="23">
        <f t="shared" si="137"/>
        <v>184769.25257109382</v>
      </c>
      <c r="Y881" s="23">
        <f t="shared" si="138"/>
        <v>113521.93823304417</v>
      </c>
      <c r="Z881" s="17">
        <f>IFERROR(INDEX(Cost_Components!$T$2:$T$29,MATCH(E881,Cost_Components!$A$2:$A$29,0)),"")</f>
        <v>0.8</v>
      </c>
      <c r="AA881" s="26">
        <f>IFERROR(INDEX(Cost_Components!$U$2:$U$29,MATCH(E881,Cost_Components!$A$2:$A$29,0)),"")</f>
        <v>2025</v>
      </c>
      <c r="AB881" s="26">
        <f>IFERROR(INDEX(Cost_Components!$V$2:$V$29,MATCH(E881,Cost_Components!$A$2:$A$29,0)),"")</f>
        <v>2050</v>
      </c>
      <c r="AC881" s="26">
        <f>IFERROR(INDEX(Cost_Components!$M$2:$M$29,MATCH(E881,Cost_Components!$A$2:$A$29,0)),"")</f>
        <v>0</v>
      </c>
      <c r="AD881" s="26">
        <f>IFERROR(INDEX(Cost_Components!$N$2:$N$29,MATCH(E881,Cost_Components!$A$2:$A$29,0)),"")</f>
        <v>95</v>
      </c>
      <c r="AE881" s="16" t="str">
        <f>IFERROR(INDEX(Cost_Components!$O$2:$O$29,MATCH(E881,Cost_Components!$A$2:$A$29,0)),"")</f>
        <v>Both</v>
      </c>
      <c r="AF881" s="11">
        <v>92407.2997793291</v>
      </c>
      <c r="AG881" s="11">
        <v>83289.630019493401</v>
      </c>
      <c r="AH881" s="23">
        <f t="shared" si="139"/>
        <v>1</v>
      </c>
    </row>
    <row r="882" spans="1:34" hidden="1">
      <c r="A882" t="s">
        <v>115</v>
      </c>
      <c r="B882" s="20">
        <v>2047</v>
      </c>
      <c r="C882" t="s">
        <v>242</v>
      </c>
      <c r="D882" t="s">
        <v>232</v>
      </c>
      <c r="E882" s="22" t="s">
        <v>314</v>
      </c>
      <c r="F882" s="22" t="s">
        <v>315</v>
      </c>
      <c r="G882" s="22" t="s">
        <v>243</v>
      </c>
      <c r="H882" s="22" t="s">
        <v>237</v>
      </c>
      <c r="I882" s="22" t="s">
        <v>309</v>
      </c>
      <c r="J882" s="17">
        <f>IFERROR(INDEX(Cost_Components!$K$2:$K$29,MATCH(E882,Cost_Components!$A$2:$A$29,0)),"")</f>
        <v>1</v>
      </c>
      <c r="K882" s="17">
        <f t="shared" si="130"/>
        <v>0.74346153846153851</v>
      </c>
      <c r="L882" s="17">
        <f>IFERROR(INDEX(Cost_Components!$S$2:$S$29,MATCH(E882,Cost_Components!$A$2:$A$29,0)),"")</f>
        <v>0.31</v>
      </c>
      <c r="M882" s="28">
        <f>IFERROR(INDEX(Cost_Components!$L$2:$L$29,MATCH(E882,Cost_Components!$A$2:$A$29,0)),"")</f>
        <v>1</v>
      </c>
      <c r="N882" s="29">
        <f>IFERROR(INDEX(Cost_Components!$P$2:$P$29,MATCH(E882,Cost_Components!$A$2:$A$29,0)),"")</f>
        <v>5.133311162</v>
      </c>
      <c r="O882" s="23">
        <f t="shared" si="131"/>
        <v>94828.181261587801</v>
      </c>
      <c r="P882" s="23">
        <f t="shared" si="132"/>
        <v>84934.438098484199</v>
      </c>
      <c r="Q882" s="23">
        <f t="shared" si="133"/>
        <v>135158.41873003557</v>
      </c>
      <c r="R882" s="23">
        <f t="shared" si="134"/>
        <v>361904.11195177073</v>
      </c>
      <c r="S882" s="23">
        <f t="shared" si="135"/>
        <v>226745.69322173516</v>
      </c>
      <c r="T882" s="16">
        <f>IFERROR(INDEX(Cost_Components!$R$2:$R$29,MATCH(E882,Cost_Components!$A$2:$A$29,0)),"")</f>
        <v>1</v>
      </c>
      <c r="U882" s="26">
        <f>IFERROR(INDEX(Cost_Components!$Q$2:$Q$29,MATCH(E882,Cost_Components!$A$2:$A$29,0)),"")</f>
        <v>2023</v>
      </c>
      <c r="V882" s="30">
        <f>1/(1+Calculation_Assumptions!$B$5)^(B882-Calculation_Assumptions!$B$2)</f>
        <v>0.52189250088258554</v>
      </c>
      <c r="W882" s="23">
        <f t="shared" si="136"/>
        <v>70538.165166353952</v>
      </c>
      <c r="X882" s="23">
        <f t="shared" si="137"/>
        <v>188875.04206620084</v>
      </c>
      <c r="Y882" s="23">
        <f t="shared" si="138"/>
        <v>118336.87689984689</v>
      </c>
      <c r="Z882" s="17">
        <f>IFERROR(INDEX(Cost_Components!$T$2:$T$29,MATCH(E882,Cost_Components!$A$2:$A$29,0)),"")</f>
        <v>0.8</v>
      </c>
      <c r="AA882" s="26">
        <f>IFERROR(INDEX(Cost_Components!$U$2:$U$29,MATCH(E882,Cost_Components!$A$2:$A$29,0)),"")</f>
        <v>2025</v>
      </c>
      <c r="AB882" s="26">
        <f>IFERROR(INDEX(Cost_Components!$V$2:$V$29,MATCH(E882,Cost_Components!$A$2:$A$29,0)),"")</f>
        <v>2050</v>
      </c>
      <c r="AC882" s="26">
        <f>IFERROR(INDEX(Cost_Components!$M$2:$M$29,MATCH(E882,Cost_Components!$A$2:$A$29,0)),"")</f>
        <v>0</v>
      </c>
      <c r="AD882" s="26">
        <f>IFERROR(INDEX(Cost_Components!$N$2:$N$29,MATCH(E882,Cost_Components!$A$2:$A$29,0)),"")</f>
        <v>95</v>
      </c>
      <c r="AE882" s="16" t="str">
        <f>IFERROR(INDEX(Cost_Components!$O$2:$O$29,MATCH(E882,Cost_Components!$A$2:$A$29,0)),"")</f>
        <v>Both</v>
      </c>
      <c r="AF882" s="11">
        <v>94828.181261587801</v>
      </c>
      <c r="AG882" s="11">
        <v>84934.438098484199</v>
      </c>
      <c r="AH882" s="23">
        <f t="shared" si="139"/>
        <v>1</v>
      </c>
    </row>
    <row r="883" spans="1:34" hidden="1">
      <c r="A883" t="s">
        <v>115</v>
      </c>
      <c r="B883" s="20">
        <v>2048</v>
      </c>
      <c r="C883" t="s">
        <v>242</v>
      </c>
      <c r="D883" t="s">
        <v>232</v>
      </c>
      <c r="E883" s="22" t="s">
        <v>314</v>
      </c>
      <c r="F883" s="22" t="s">
        <v>315</v>
      </c>
      <c r="G883" s="22" t="s">
        <v>243</v>
      </c>
      <c r="H883" s="22" t="s">
        <v>237</v>
      </c>
      <c r="I883" s="22" t="s">
        <v>309</v>
      </c>
      <c r="J883" s="17">
        <f>IFERROR(INDEX(Cost_Components!$K$2:$K$29,MATCH(E883,Cost_Components!$A$2:$A$29,0)),"")</f>
        <v>1</v>
      </c>
      <c r="K883" s="17">
        <f t="shared" si="130"/>
        <v>0.76230769230769235</v>
      </c>
      <c r="L883" s="17">
        <f>IFERROR(INDEX(Cost_Components!$S$2:$S$29,MATCH(E883,Cost_Components!$A$2:$A$29,0)),"")</f>
        <v>0.31</v>
      </c>
      <c r="M883" s="28">
        <f>IFERROR(INDEX(Cost_Components!$L$2:$L$29,MATCH(E883,Cost_Components!$A$2:$A$29,0)),"")</f>
        <v>1</v>
      </c>
      <c r="N883" s="29">
        <f>IFERROR(INDEX(Cost_Components!$P$2:$P$29,MATCH(E883,Cost_Components!$A$2:$A$29,0)),"")</f>
        <v>5.133311162</v>
      </c>
      <c r="O883" s="23">
        <f t="shared" si="131"/>
        <v>97316.521756307993</v>
      </c>
      <c r="P883" s="23">
        <f t="shared" si="132"/>
        <v>86616.377579628796</v>
      </c>
      <c r="Q883" s="23">
        <f t="shared" si="133"/>
        <v>137834.93353086966</v>
      </c>
      <c r="R883" s="23">
        <f t="shared" si="134"/>
        <v>380815.37191712589</v>
      </c>
      <c r="S883" s="23">
        <f t="shared" si="135"/>
        <v>242980.43838625622</v>
      </c>
      <c r="T883" s="16">
        <f>IFERROR(INDEX(Cost_Components!$R$2:$R$29,MATCH(E883,Cost_Components!$A$2:$A$29,0)),"")</f>
        <v>1</v>
      </c>
      <c r="U883" s="26">
        <f>IFERROR(INDEX(Cost_Components!$Q$2:$Q$29,MATCH(E883,Cost_Components!$A$2:$A$29,0)),"")</f>
        <v>2023</v>
      </c>
      <c r="V883" s="30">
        <f>1/(1+Calculation_Assumptions!$B$5)^(B883-Calculation_Assumptions!$B$2)</f>
        <v>0.50669174842969467</v>
      </c>
      <c r="W883" s="23">
        <f t="shared" si="136"/>
        <v>69839.823465447102</v>
      </c>
      <c r="X883" s="23">
        <f t="shared" si="137"/>
        <v>192956.00662559297</v>
      </c>
      <c r="Y883" s="23">
        <f t="shared" si="138"/>
        <v>123116.18316014587</v>
      </c>
      <c r="Z883" s="17">
        <f>IFERROR(INDEX(Cost_Components!$T$2:$T$29,MATCH(E883,Cost_Components!$A$2:$A$29,0)),"")</f>
        <v>0.8</v>
      </c>
      <c r="AA883" s="26">
        <f>IFERROR(INDEX(Cost_Components!$U$2:$U$29,MATCH(E883,Cost_Components!$A$2:$A$29,0)),"")</f>
        <v>2025</v>
      </c>
      <c r="AB883" s="26">
        <f>IFERROR(INDEX(Cost_Components!$V$2:$V$29,MATCH(E883,Cost_Components!$A$2:$A$29,0)),"")</f>
        <v>2050</v>
      </c>
      <c r="AC883" s="26">
        <f>IFERROR(INDEX(Cost_Components!$M$2:$M$29,MATCH(E883,Cost_Components!$A$2:$A$29,0)),"")</f>
        <v>0</v>
      </c>
      <c r="AD883" s="26">
        <f>IFERROR(INDEX(Cost_Components!$N$2:$N$29,MATCH(E883,Cost_Components!$A$2:$A$29,0)),"")</f>
        <v>95</v>
      </c>
      <c r="AE883" s="16" t="str">
        <f>IFERROR(INDEX(Cost_Components!$O$2:$O$29,MATCH(E883,Cost_Components!$A$2:$A$29,0)),"")</f>
        <v>Both</v>
      </c>
      <c r="AF883" s="11">
        <v>97316.521756307993</v>
      </c>
      <c r="AG883" s="11">
        <v>86616.377579628796</v>
      </c>
      <c r="AH883" s="23">
        <f t="shared" si="139"/>
        <v>1</v>
      </c>
    </row>
    <row r="884" spans="1:34" hidden="1">
      <c r="A884" t="s">
        <v>115</v>
      </c>
      <c r="B884" s="20">
        <v>2049</v>
      </c>
      <c r="C884" t="s">
        <v>242</v>
      </c>
      <c r="D884" t="s">
        <v>232</v>
      </c>
      <c r="E884" s="22" t="s">
        <v>314</v>
      </c>
      <c r="F884" s="22" t="s">
        <v>315</v>
      </c>
      <c r="G884" s="22" t="s">
        <v>243</v>
      </c>
      <c r="H884" s="22" t="s">
        <v>237</v>
      </c>
      <c r="I884" s="22" t="s">
        <v>309</v>
      </c>
      <c r="J884" s="17">
        <f>IFERROR(INDEX(Cost_Components!$K$2:$K$29,MATCH(E884,Cost_Components!$A$2:$A$29,0)),"")</f>
        <v>1</v>
      </c>
      <c r="K884" s="17">
        <f t="shared" si="130"/>
        <v>0.7811538461538462</v>
      </c>
      <c r="L884" s="17">
        <f>IFERROR(INDEX(Cost_Components!$S$2:$S$29,MATCH(E884,Cost_Components!$A$2:$A$29,0)),"")</f>
        <v>0.31</v>
      </c>
      <c r="M884" s="28">
        <f>IFERROR(INDEX(Cost_Components!$L$2:$L$29,MATCH(E884,Cost_Components!$A$2:$A$29,0)),"")</f>
        <v>1</v>
      </c>
      <c r="N884" s="29">
        <f>IFERROR(INDEX(Cost_Components!$P$2:$P$29,MATCH(E884,Cost_Components!$A$2:$A$29,0)),"")</f>
        <v>5.133311162</v>
      </c>
      <c r="O884" s="23">
        <f t="shared" si="131"/>
        <v>99862.454397054098</v>
      </c>
      <c r="P884" s="23">
        <f t="shared" si="132"/>
        <v>88325.956394019799</v>
      </c>
      <c r="Q884" s="23">
        <f t="shared" si="133"/>
        <v>140555.43153404162</v>
      </c>
      <c r="R884" s="23">
        <f t="shared" si="134"/>
        <v>400439.03086487774</v>
      </c>
      <c r="S884" s="23">
        <f t="shared" si="135"/>
        <v>259883.59933083612</v>
      </c>
      <c r="T884" s="16">
        <f>IFERROR(INDEX(Cost_Components!$R$2:$R$29,MATCH(E884,Cost_Components!$A$2:$A$29,0)),"")</f>
        <v>1</v>
      </c>
      <c r="U884" s="26">
        <f>IFERROR(INDEX(Cost_Components!$Q$2:$Q$29,MATCH(E884,Cost_Components!$A$2:$A$29,0)),"")</f>
        <v>2023</v>
      </c>
      <c r="V884" s="30">
        <f>1/(1+Calculation_Assumptions!$B$5)^(B884-Calculation_Assumptions!$B$2)</f>
        <v>0.49193373633950943</v>
      </c>
      <c r="W884" s="23">
        <f t="shared" si="136"/>
        <v>69143.958597353194</v>
      </c>
      <c r="X884" s="23">
        <f t="shared" si="137"/>
        <v>196989.46862953145</v>
      </c>
      <c r="Y884" s="23">
        <f t="shared" si="138"/>
        <v>127845.51003217825</v>
      </c>
      <c r="Z884" s="17">
        <f>IFERROR(INDEX(Cost_Components!$T$2:$T$29,MATCH(E884,Cost_Components!$A$2:$A$29,0)),"")</f>
        <v>0.8</v>
      </c>
      <c r="AA884" s="26">
        <f>IFERROR(INDEX(Cost_Components!$U$2:$U$29,MATCH(E884,Cost_Components!$A$2:$A$29,0)),"")</f>
        <v>2025</v>
      </c>
      <c r="AB884" s="26">
        <f>IFERROR(INDEX(Cost_Components!$V$2:$V$29,MATCH(E884,Cost_Components!$A$2:$A$29,0)),"")</f>
        <v>2050</v>
      </c>
      <c r="AC884" s="26">
        <f>IFERROR(INDEX(Cost_Components!$M$2:$M$29,MATCH(E884,Cost_Components!$A$2:$A$29,0)),"")</f>
        <v>0</v>
      </c>
      <c r="AD884" s="26">
        <f>IFERROR(INDEX(Cost_Components!$N$2:$N$29,MATCH(E884,Cost_Components!$A$2:$A$29,0)),"")</f>
        <v>95</v>
      </c>
      <c r="AE884" s="16" t="str">
        <f>IFERROR(INDEX(Cost_Components!$O$2:$O$29,MATCH(E884,Cost_Components!$A$2:$A$29,0)),"")</f>
        <v>Both</v>
      </c>
      <c r="AF884" s="11">
        <v>99862.454397054098</v>
      </c>
      <c r="AG884" s="11">
        <v>88325.956394019799</v>
      </c>
      <c r="AH884" s="23">
        <f t="shared" si="139"/>
        <v>1</v>
      </c>
    </row>
    <row r="885" spans="1:34" hidden="1">
      <c r="A885" t="s">
        <v>115</v>
      </c>
      <c r="B885" s="20">
        <v>2050</v>
      </c>
      <c r="C885" t="s">
        <v>242</v>
      </c>
      <c r="D885" t="s">
        <v>232</v>
      </c>
      <c r="E885" s="22" t="s">
        <v>314</v>
      </c>
      <c r="F885" s="22" t="s">
        <v>315</v>
      </c>
      <c r="G885" s="22" t="s">
        <v>243</v>
      </c>
      <c r="H885" s="22" t="s">
        <v>237</v>
      </c>
      <c r="I885" s="22" t="s">
        <v>309</v>
      </c>
      <c r="J885" s="17">
        <f>IFERROR(INDEX(Cost_Components!$K$2:$K$29,MATCH(E885,Cost_Components!$A$2:$A$29,0)),"")</f>
        <v>1</v>
      </c>
      <c r="K885" s="17">
        <f t="shared" si="130"/>
        <v>0.8</v>
      </c>
      <c r="L885" s="17">
        <f>IFERROR(INDEX(Cost_Components!$S$2:$S$29,MATCH(E885,Cost_Components!$A$2:$A$29,0)),"")</f>
        <v>0.31</v>
      </c>
      <c r="M885" s="28">
        <f>IFERROR(INDEX(Cost_Components!$L$2:$L$29,MATCH(E885,Cost_Components!$A$2:$A$29,0)),"")</f>
        <v>1</v>
      </c>
      <c r="N885" s="29">
        <f>IFERROR(INDEX(Cost_Components!$P$2:$P$29,MATCH(E885,Cost_Components!$A$2:$A$29,0)),"")</f>
        <v>5.133311162</v>
      </c>
      <c r="O885" s="23">
        <f t="shared" si="131"/>
        <v>102460.090554436</v>
      </c>
      <c r="P885" s="23">
        <f t="shared" si="132"/>
        <v>90057.496582220905</v>
      </c>
      <c r="Q885" s="23">
        <f t="shared" si="133"/>
        <v>143310.87725246034</v>
      </c>
      <c r="R885" s="23">
        <f t="shared" si="134"/>
        <v>420767.62120209372</v>
      </c>
      <c r="S885" s="23">
        <f t="shared" si="135"/>
        <v>277456.74394963338</v>
      </c>
      <c r="T885" s="16">
        <f>IFERROR(INDEX(Cost_Components!$R$2:$R$29,MATCH(E885,Cost_Components!$A$2:$A$29,0)),"")</f>
        <v>1</v>
      </c>
      <c r="U885" s="26">
        <f>IFERROR(INDEX(Cost_Components!$Q$2:$Q$29,MATCH(E885,Cost_Components!$A$2:$A$29,0)),"")</f>
        <v>2023</v>
      </c>
      <c r="V885" s="30">
        <f>1/(1+Calculation_Assumptions!$B$5)^(B885-Calculation_Assumptions!$B$2)</f>
        <v>0.47760556926165965</v>
      </c>
      <c r="W885" s="23">
        <f t="shared" si="136"/>
        <v>68446.073111549151</v>
      </c>
      <c r="X885" s="23">
        <f t="shared" si="137"/>
        <v>200960.95925110034</v>
      </c>
      <c r="Y885" s="23">
        <f t="shared" si="138"/>
        <v>132514.88613955121</v>
      </c>
      <c r="Z885" s="17">
        <f>IFERROR(INDEX(Cost_Components!$T$2:$T$29,MATCH(E885,Cost_Components!$A$2:$A$29,0)),"")</f>
        <v>0.8</v>
      </c>
      <c r="AA885" s="26">
        <f>IFERROR(INDEX(Cost_Components!$U$2:$U$29,MATCH(E885,Cost_Components!$A$2:$A$29,0)),"")</f>
        <v>2025</v>
      </c>
      <c r="AB885" s="26">
        <f>IFERROR(INDEX(Cost_Components!$V$2:$V$29,MATCH(E885,Cost_Components!$A$2:$A$29,0)),"")</f>
        <v>2050</v>
      </c>
      <c r="AC885" s="26">
        <f>IFERROR(INDEX(Cost_Components!$M$2:$M$29,MATCH(E885,Cost_Components!$A$2:$A$29,0)),"")</f>
        <v>0</v>
      </c>
      <c r="AD885" s="26">
        <f>IFERROR(INDEX(Cost_Components!$N$2:$N$29,MATCH(E885,Cost_Components!$A$2:$A$29,0)),"")</f>
        <v>95</v>
      </c>
      <c r="AE885" s="16" t="str">
        <f>IFERROR(INDEX(Cost_Components!$O$2:$O$29,MATCH(E885,Cost_Components!$A$2:$A$29,0)),"")</f>
        <v>Both</v>
      </c>
      <c r="AF885" s="11">
        <v>102460.090554436</v>
      </c>
      <c r="AG885" s="11">
        <v>90057.496582220905</v>
      </c>
      <c r="AH885" s="23">
        <f t="shared" si="139"/>
        <v>1</v>
      </c>
    </row>
    <row r="886" spans="1:34" hidden="1">
      <c r="A886" t="s">
        <v>115</v>
      </c>
      <c r="B886" s="20">
        <v>2025</v>
      </c>
      <c r="C886" t="s">
        <v>242</v>
      </c>
      <c r="D886" t="s">
        <v>232</v>
      </c>
      <c r="E886" s="22" t="s">
        <v>317</v>
      </c>
      <c r="F886" s="22" t="s">
        <v>318</v>
      </c>
      <c r="G886" s="22" t="s">
        <v>243</v>
      </c>
      <c r="H886" s="22" t="s">
        <v>237</v>
      </c>
      <c r="I886" s="22" t="s">
        <v>309</v>
      </c>
      <c r="J886" s="17">
        <f>IFERROR(INDEX(Cost_Components!$K$2:$K$29,MATCH(E886,Cost_Components!$A$2:$A$29,0)),"")</f>
        <v>1</v>
      </c>
      <c r="K886" s="17">
        <f t="shared" si="130"/>
        <v>0.32884615384615384</v>
      </c>
      <c r="L886" s="17">
        <f>IFERROR(INDEX(Cost_Components!$S$2:$S$29,MATCH(E886,Cost_Components!$A$2:$A$29,0)),"")</f>
        <v>0.31</v>
      </c>
      <c r="M886" s="28">
        <f>IFERROR(INDEX(Cost_Components!$L$2:$L$29,MATCH(E886,Cost_Components!$A$2:$A$29,0)),"")</f>
        <v>1</v>
      </c>
      <c r="N886" s="29">
        <f>IFERROR(INDEX(Cost_Components!$P$2:$P$29,MATCH(E886,Cost_Components!$A$2:$A$29,0)),"")</f>
        <v>64.94344126</v>
      </c>
      <c r="O886" s="23">
        <f t="shared" si="131"/>
        <v>72180.722355703198</v>
      </c>
      <c r="P886" s="23">
        <f t="shared" si="132"/>
        <v>72099.385634235601</v>
      </c>
      <c r="Q886" s="23">
        <f t="shared" si="133"/>
        <v>1451538.486903911</v>
      </c>
      <c r="R886" s="23">
        <f t="shared" si="134"/>
        <v>1541520.442139324</v>
      </c>
      <c r="S886" s="23">
        <f t="shared" si="135"/>
        <v>89981.955235413043</v>
      </c>
      <c r="T886" s="16">
        <f>IFERROR(INDEX(Cost_Components!$R$2:$R$29,MATCH(E886,Cost_Components!$A$2:$A$29,0)),"")</f>
        <v>1</v>
      </c>
      <c r="U886" s="26">
        <f>IFERROR(INDEX(Cost_Components!$Q$2:$Q$29,MATCH(E886,Cost_Components!$A$2:$A$29,0)),"")</f>
        <v>2023</v>
      </c>
      <c r="V886" s="30">
        <f>1/(1+Calculation_Assumptions!$B$5)^(B886-Calculation_Assumptions!$B$2)</f>
        <v>1</v>
      </c>
      <c r="W886" s="23">
        <f t="shared" si="136"/>
        <v>1451538.486903911</v>
      </c>
      <c r="X886" s="23">
        <f t="shared" si="137"/>
        <v>1541520.442139324</v>
      </c>
      <c r="Y886" s="23">
        <f t="shared" si="138"/>
        <v>89981.955235413043</v>
      </c>
      <c r="Z886" s="17">
        <f>IFERROR(INDEX(Cost_Components!$T$2:$T$29,MATCH(E886,Cost_Components!$A$2:$A$29,0)),"")</f>
        <v>0.8</v>
      </c>
      <c r="AA886" s="26">
        <f>IFERROR(INDEX(Cost_Components!$U$2:$U$29,MATCH(E886,Cost_Components!$A$2:$A$29,0)),"")</f>
        <v>2025</v>
      </c>
      <c r="AB886" s="26">
        <f>IFERROR(INDEX(Cost_Components!$V$2:$V$29,MATCH(E886,Cost_Components!$A$2:$A$29,0)),"")</f>
        <v>2050</v>
      </c>
      <c r="AC886" s="26">
        <f>IFERROR(INDEX(Cost_Components!$M$2:$M$29,MATCH(E886,Cost_Components!$A$2:$A$29,0)),"")</f>
        <v>0</v>
      </c>
      <c r="AD886" s="26">
        <f>IFERROR(INDEX(Cost_Components!$N$2:$N$29,MATCH(E886,Cost_Components!$A$2:$A$29,0)),"")</f>
        <v>95</v>
      </c>
      <c r="AE886" s="16" t="str">
        <f>IFERROR(INDEX(Cost_Components!$O$2:$O$29,MATCH(E886,Cost_Components!$A$2:$A$29,0)),"")</f>
        <v>Both</v>
      </c>
      <c r="AF886" s="11">
        <v>72180.722355703198</v>
      </c>
      <c r="AG886" s="11">
        <v>72099.385634235601</v>
      </c>
      <c r="AH886" s="23">
        <f t="shared" si="139"/>
        <v>1</v>
      </c>
    </row>
    <row r="887" spans="1:34" hidden="1">
      <c r="A887" t="s">
        <v>115</v>
      </c>
      <c r="B887" s="20">
        <v>2026</v>
      </c>
      <c r="C887" t="s">
        <v>242</v>
      </c>
      <c r="D887" t="s">
        <v>232</v>
      </c>
      <c r="E887" s="22" t="s">
        <v>317</v>
      </c>
      <c r="F887" s="22" t="s">
        <v>318</v>
      </c>
      <c r="G887" s="22" t="s">
        <v>243</v>
      </c>
      <c r="H887" s="22" t="s">
        <v>237</v>
      </c>
      <c r="I887" s="22" t="s">
        <v>309</v>
      </c>
      <c r="J887" s="17">
        <f>IFERROR(INDEX(Cost_Components!$K$2:$K$29,MATCH(E887,Cost_Components!$A$2:$A$29,0)),"")</f>
        <v>1</v>
      </c>
      <c r="K887" s="17">
        <f t="shared" si="130"/>
        <v>0.34769230769230769</v>
      </c>
      <c r="L887" s="17">
        <f>IFERROR(INDEX(Cost_Components!$S$2:$S$29,MATCH(E887,Cost_Components!$A$2:$A$29,0)),"")</f>
        <v>0.31</v>
      </c>
      <c r="M887" s="28">
        <f>IFERROR(INDEX(Cost_Components!$L$2:$L$29,MATCH(E887,Cost_Components!$A$2:$A$29,0)),"")</f>
        <v>1</v>
      </c>
      <c r="N887" s="29">
        <f>IFERROR(INDEX(Cost_Components!$P$2:$P$29,MATCH(E887,Cost_Components!$A$2:$A$29,0)),"")</f>
        <v>64.94344126</v>
      </c>
      <c r="O887" s="23">
        <f t="shared" si="131"/>
        <v>69795.654110621297</v>
      </c>
      <c r="P887" s="23">
        <f t="shared" si="132"/>
        <v>69581.306380311697</v>
      </c>
      <c r="Q887" s="23">
        <f t="shared" si="133"/>
        <v>1400843.339948189</v>
      </c>
      <c r="R887" s="23">
        <f t="shared" si="134"/>
        <v>1576009.2486517369</v>
      </c>
      <c r="S887" s="23">
        <f t="shared" si="135"/>
        <v>175165.9087035479</v>
      </c>
      <c r="T887" s="16">
        <f>IFERROR(INDEX(Cost_Components!$R$2:$R$29,MATCH(E887,Cost_Components!$A$2:$A$29,0)),"")</f>
        <v>1</v>
      </c>
      <c r="U887" s="26">
        <f>IFERROR(INDEX(Cost_Components!$Q$2:$Q$29,MATCH(E887,Cost_Components!$A$2:$A$29,0)),"")</f>
        <v>2023</v>
      </c>
      <c r="V887" s="30">
        <f>1/(1+Calculation_Assumptions!$B$5)^(B887-Calculation_Assumptions!$B$2)</f>
        <v>0.970873786407767</v>
      </c>
      <c r="W887" s="23">
        <f t="shared" si="136"/>
        <v>1360042.077619601</v>
      </c>
      <c r="X887" s="23">
        <f t="shared" si="137"/>
        <v>1530106.0666521718</v>
      </c>
      <c r="Y887" s="23">
        <f t="shared" si="138"/>
        <v>170063.98903257077</v>
      </c>
      <c r="Z887" s="17">
        <f>IFERROR(INDEX(Cost_Components!$T$2:$T$29,MATCH(E887,Cost_Components!$A$2:$A$29,0)),"")</f>
        <v>0.8</v>
      </c>
      <c r="AA887" s="26">
        <f>IFERROR(INDEX(Cost_Components!$U$2:$U$29,MATCH(E887,Cost_Components!$A$2:$A$29,0)),"")</f>
        <v>2025</v>
      </c>
      <c r="AB887" s="26">
        <f>IFERROR(INDEX(Cost_Components!$V$2:$V$29,MATCH(E887,Cost_Components!$A$2:$A$29,0)),"")</f>
        <v>2050</v>
      </c>
      <c r="AC887" s="26">
        <f>IFERROR(INDEX(Cost_Components!$M$2:$M$29,MATCH(E887,Cost_Components!$A$2:$A$29,0)),"")</f>
        <v>0</v>
      </c>
      <c r="AD887" s="26">
        <f>IFERROR(INDEX(Cost_Components!$N$2:$N$29,MATCH(E887,Cost_Components!$A$2:$A$29,0)),"")</f>
        <v>95</v>
      </c>
      <c r="AE887" s="16" t="str">
        <f>IFERROR(INDEX(Cost_Components!$O$2:$O$29,MATCH(E887,Cost_Components!$A$2:$A$29,0)),"")</f>
        <v>Both</v>
      </c>
      <c r="AF887" s="11">
        <v>69795.654110621297</v>
      </c>
      <c r="AG887" s="11">
        <v>69581.306380311697</v>
      </c>
      <c r="AH887" s="23">
        <f t="shared" si="139"/>
        <v>1</v>
      </c>
    </row>
    <row r="888" spans="1:34" hidden="1">
      <c r="A888" t="s">
        <v>115</v>
      </c>
      <c r="B888" s="20">
        <v>2027</v>
      </c>
      <c r="C888" t="s">
        <v>242</v>
      </c>
      <c r="D888" t="s">
        <v>232</v>
      </c>
      <c r="E888" s="22" t="s">
        <v>317</v>
      </c>
      <c r="F888" s="22" t="s">
        <v>318</v>
      </c>
      <c r="G888" s="22" t="s">
        <v>243</v>
      </c>
      <c r="H888" s="22" t="s">
        <v>237</v>
      </c>
      <c r="I888" s="22" t="s">
        <v>309</v>
      </c>
      <c r="J888" s="17">
        <f>IFERROR(INDEX(Cost_Components!$K$2:$K$29,MATCH(E888,Cost_Components!$A$2:$A$29,0)),"")</f>
        <v>1</v>
      </c>
      <c r="K888" s="17">
        <f t="shared" si="130"/>
        <v>0.36653846153846154</v>
      </c>
      <c r="L888" s="17">
        <f>IFERROR(INDEX(Cost_Components!$S$2:$S$29,MATCH(E888,Cost_Components!$A$2:$A$29,0)),"")</f>
        <v>0.31</v>
      </c>
      <c r="M888" s="28">
        <f>IFERROR(INDEX(Cost_Components!$L$2:$L$29,MATCH(E888,Cost_Components!$A$2:$A$29,0)),"")</f>
        <v>1</v>
      </c>
      <c r="N888" s="29">
        <f>IFERROR(INDEX(Cost_Components!$P$2:$P$29,MATCH(E888,Cost_Components!$A$2:$A$29,0)),"")</f>
        <v>64.94344126</v>
      </c>
      <c r="O888" s="23">
        <f t="shared" si="131"/>
        <v>68504.664296553106</v>
      </c>
      <c r="P888" s="23">
        <f t="shared" si="132"/>
        <v>68118.113647975901</v>
      </c>
      <c r="Q888" s="23">
        <f t="shared" si="133"/>
        <v>1371385.6608561913</v>
      </c>
      <c r="R888" s="23">
        <f t="shared" si="134"/>
        <v>1630703.4598521511</v>
      </c>
      <c r="S888" s="23">
        <f t="shared" si="135"/>
        <v>259317.79899595981</v>
      </c>
      <c r="T888" s="16">
        <f>IFERROR(INDEX(Cost_Components!$R$2:$R$29,MATCH(E888,Cost_Components!$A$2:$A$29,0)),"")</f>
        <v>1</v>
      </c>
      <c r="U888" s="26">
        <f>IFERROR(INDEX(Cost_Components!$Q$2:$Q$29,MATCH(E888,Cost_Components!$A$2:$A$29,0)),"")</f>
        <v>2023</v>
      </c>
      <c r="V888" s="30">
        <f>1/(1+Calculation_Assumptions!$B$5)^(B888-Calculation_Assumptions!$B$2)</f>
        <v>0.94259590913375435</v>
      </c>
      <c r="W888" s="23">
        <f t="shared" si="136"/>
        <v>1292662.5137677363</v>
      </c>
      <c r="X888" s="23">
        <f t="shared" si="137"/>
        <v>1537094.4102668972</v>
      </c>
      <c r="Y888" s="23">
        <f t="shared" si="138"/>
        <v>244431.89649916091</v>
      </c>
      <c r="Z888" s="17">
        <f>IFERROR(INDEX(Cost_Components!$T$2:$T$29,MATCH(E888,Cost_Components!$A$2:$A$29,0)),"")</f>
        <v>0.8</v>
      </c>
      <c r="AA888" s="26">
        <f>IFERROR(INDEX(Cost_Components!$U$2:$U$29,MATCH(E888,Cost_Components!$A$2:$A$29,0)),"")</f>
        <v>2025</v>
      </c>
      <c r="AB888" s="26">
        <f>IFERROR(INDEX(Cost_Components!$V$2:$V$29,MATCH(E888,Cost_Components!$A$2:$A$29,0)),"")</f>
        <v>2050</v>
      </c>
      <c r="AC888" s="26">
        <f>IFERROR(INDEX(Cost_Components!$M$2:$M$29,MATCH(E888,Cost_Components!$A$2:$A$29,0)),"")</f>
        <v>0</v>
      </c>
      <c r="AD888" s="26">
        <f>IFERROR(INDEX(Cost_Components!$N$2:$N$29,MATCH(E888,Cost_Components!$A$2:$A$29,0)),"")</f>
        <v>95</v>
      </c>
      <c r="AE888" s="16" t="str">
        <f>IFERROR(INDEX(Cost_Components!$O$2:$O$29,MATCH(E888,Cost_Components!$A$2:$A$29,0)),"")</f>
        <v>Both</v>
      </c>
      <c r="AF888" s="11">
        <v>68504.664296553106</v>
      </c>
      <c r="AG888" s="11">
        <v>68118.113647975901</v>
      </c>
      <c r="AH888" s="23">
        <f t="shared" si="139"/>
        <v>1</v>
      </c>
    </row>
    <row r="889" spans="1:34" hidden="1">
      <c r="A889" t="s">
        <v>115</v>
      </c>
      <c r="B889" s="20">
        <v>2028</v>
      </c>
      <c r="C889" t="s">
        <v>242</v>
      </c>
      <c r="D889" t="s">
        <v>232</v>
      </c>
      <c r="E889" s="22" t="s">
        <v>317</v>
      </c>
      <c r="F889" s="22" t="s">
        <v>318</v>
      </c>
      <c r="G889" s="22" t="s">
        <v>243</v>
      </c>
      <c r="H889" s="22" t="s">
        <v>237</v>
      </c>
      <c r="I889" s="22" t="s">
        <v>309</v>
      </c>
      <c r="J889" s="17">
        <f>IFERROR(INDEX(Cost_Components!$K$2:$K$29,MATCH(E889,Cost_Components!$A$2:$A$29,0)),"")</f>
        <v>1</v>
      </c>
      <c r="K889" s="17">
        <f t="shared" si="130"/>
        <v>0.38538461538461538</v>
      </c>
      <c r="L889" s="17">
        <f>IFERROR(INDEX(Cost_Components!$S$2:$S$29,MATCH(E889,Cost_Components!$A$2:$A$29,0)),"")</f>
        <v>0.31</v>
      </c>
      <c r="M889" s="28">
        <f>IFERROR(INDEX(Cost_Components!$L$2:$L$29,MATCH(E889,Cost_Components!$A$2:$A$29,0)),"")</f>
        <v>1</v>
      </c>
      <c r="N889" s="29">
        <f>IFERROR(INDEX(Cost_Components!$P$2:$P$29,MATCH(E889,Cost_Components!$A$2:$A$29,0)),"")</f>
        <v>64.94344126</v>
      </c>
      <c r="O889" s="23">
        <f t="shared" si="131"/>
        <v>67900.883750371897</v>
      </c>
      <c r="P889" s="23">
        <f t="shared" si="132"/>
        <v>67309.147421447997</v>
      </c>
      <c r="Q889" s="23">
        <f t="shared" si="133"/>
        <v>1355099.1751659014</v>
      </c>
      <c r="R889" s="23">
        <f t="shared" si="134"/>
        <v>1699437.111328867</v>
      </c>
      <c r="S889" s="23">
        <f t="shared" si="135"/>
        <v>344337.93616296561</v>
      </c>
      <c r="T889" s="16">
        <f>IFERROR(INDEX(Cost_Components!$R$2:$R$29,MATCH(E889,Cost_Components!$A$2:$A$29,0)),"")</f>
        <v>1</v>
      </c>
      <c r="U889" s="26">
        <f>IFERROR(INDEX(Cost_Components!$Q$2:$Q$29,MATCH(E889,Cost_Components!$A$2:$A$29,0)),"")</f>
        <v>2023</v>
      </c>
      <c r="V889" s="30">
        <f>1/(1+Calculation_Assumptions!$B$5)^(B889-Calculation_Assumptions!$B$2)</f>
        <v>0.91514165935315961</v>
      </c>
      <c r="W889" s="23">
        <f t="shared" si="136"/>
        <v>1240107.707749421</v>
      </c>
      <c r="X889" s="23">
        <f t="shared" si="137"/>
        <v>1555225.6980278397</v>
      </c>
      <c r="Y889" s="23">
        <f t="shared" si="138"/>
        <v>315117.9902784187</v>
      </c>
      <c r="Z889" s="17">
        <f>IFERROR(INDEX(Cost_Components!$T$2:$T$29,MATCH(E889,Cost_Components!$A$2:$A$29,0)),"")</f>
        <v>0.8</v>
      </c>
      <c r="AA889" s="26">
        <f>IFERROR(INDEX(Cost_Components!$U$2:$U$29,MATCH(E889,Cost_Components!$A$2:$A$29,0)),"")</f>
        <v>2025</v>
      </c>
      <c r="AB889" s="26">
        <f>IFERROR(INDEX(Cost_Components!$V$2:$V$29,MATCH(E889,Cost_Components!$A$2:$A$29,0)),"")</f>
        <v>2050</v>
      </c>
      <c r="AC889" s="26">
        <f>IFERROR(INDEX(Cost_Components!$M$2:$M$29,MATCH(E889,Cost_Components!$A$2:$A$29,0)),"")</f>
        <v>0</v>
      </c>
      <c r="AD889" s="26">
        <f>IFERROR(INDEX(Cost_Components!$N$2:$N$29,MATCH(E889,Cost_Components!$A$2:$A$29,0)),"")</f>
        <v>95</v>
      </c>
      <c r="AE889" s="16" t="str">
        <f>IFERROR(INDEX(Cost_Components!$O$2:$O$29,MATCH(E889,Cost_Components!$A$2:$A$29,0)),"")</f>
        <v>Both</v>
      </c>
      <c r="AF889" s="11">
        <v>67900.883750371897</v>
      </c>
      <c r="AG889" s="11">
        <v>67309.147421447997</v>
      </c>
      <c r="AH889" s="23">
        <f t="shared" si="139"/>
        <v>1</v>
      </c>
    </row>
    <row r="890" spans="1:34" hidden="1">
      <c r="A890" t="s">
        <v>115</v>
      </c>
      <c r="B890" s="20">
        <v>2029</v>
      </c>
      <c r="C890" t="s">
        <v>242</v>
      </c>
      <c r="D890" t="s">
        <v>232</v>
      </c>
      <c r="E890" s="22" t="s">
        <v>317</v>
      </c>
      <c r="F890" s="22" t="s">
        <v>318</v>
      </c>
      <c r="G890" s="22" t="s">
        <v>243</v>
      </c>
      <c r="H890" s="22" t="s">
        <v>237</v>
      </c>
      <c r="I890" s="22" t="s">
        <v>309</v>
      </c>
      <c r="J890" s="17">
        <f>IFERROR(INDEX(Cost_Components!$K$2:$K$29,MATCH(E890,Cost_Components!$A$2:$A$29,0)),"")</f>
        <v>1</v>
      </c>
      <c r="K890" s="17">
        <f t="shared" si="130"/>
        <v>0.40423076923076923</v>
      </c>
      <c r="L890" s="17">
        <f>IFERROR(INDEX(Cost_Components!$S$2:$S$29,MATCH(E890,Cost_Components!$A$2:$A$29,0)),"")</f>
        <v>0.31</v>
      </c>
      <c r="M890" s="28">
        <f>IFERROR(INDEX(Cost_Components!$L$2:$L$29,MATCH(E890,Cost_Components!$A$2:$A$29,0)),"")</f>
        <v>1</v>
      </c>
      <c r="N890" s="29">
        <f>IFERROR(INDEX(Cost_Components!$P$2:$P$29,MATCH(E890,Cost_Components!$A$2:$A$29,0)),"")</f>
        <v>64.94344126</v>
      </c>
      <c r="O890" s="23">
        <f t="shared" si="131"/>
        <v>67753.643573848196</v>
      </c>
      <c r="P890" s="23">
        <f t="shared" si="132"/>
        <v>66926.961692872297</v>
      </c>
      <c r="Q890" s="23">
        <f t="shared" si="133"/>
        <v>1347404.8336775098</v>
      </c>
      <c r="R890" s="23">
        <f t="shared" si="134"/>
        <v>1778677.9480539365</v>
      </c>
      <c r="S890" s="23">
        <f t="shared" si="135"/>
        <v>431273.11437642667</v>
      </c>
      <c r="T890" s="16">
        <f>IFERROR(INDEX(Cost_Components!$R$2:$R$29,MATCH(E890,Cost_Components!$A$2:$A$29,0)),"")</f>
        <v>1</v>
      </c>
      <c r="U890" s="26">
        <f>IFERROR(INDEX(Cost_Components!$Q$2:$Q$29,MATCH(E890,Cost_Components!$A$2:$A$29,0)),"")</f>
        <v>2023</v>
      </c>
      <c r="V890" s="30">
        <f>1/(1+Calculation_Assumptions!$B$5)^(B890-Calculation_Assumptions!$B$2)</f>
        <v>0.888487047915689</v>
      </c>
      <c r="W890" s="23">
        <f t="shared" si="136"/>
        <v>1197151.7430214607</v>
      </c>
      <c r="X890" s="23">
        <f t="shared" si="137"/>
        <v>1580332.3192591772</v>
      </c>
      <c r="Y890" s="23">
        <f t="shared" si="138"/>
        <v>383180.57623771665</v>
      </c>
      <c r="Z890" s="17">
        <f>IFERROR(INDEX(Cost_Components!$T$2:$T$29,MATCH(E890,Cost_Components!$A$2:$A$29,0)),"")</f>
        <v>0.8</v>
      </c>
      <c r="AA890" s="26">
        <f>IFERROR(INDEX(Cost_Components!$U$2:$U$29,MATCH(E890,Cost_Components!$A$2:$A$29,0)),"")</f>
        <v>2025</v>
      </c>
      <c r="AB890" s="26">
        <f>IFERROR(INDEX(Cost_Components!$V$2:$V$29,MATCH(E890,Cost_Components!$A$2:$A$29,0)),"")</f>
        <v>2050</v>
      </c>
      <c r="AC890" s="26">
        <f>IFERROR(INDEX(Cost_Components!$M$2:$M$29,MATCH(E890,Cost_Components!$A$2:$A$29,0)),"")</f>
        <v>0</v>
      </c>
      <c r="AD890" s="26">
        <f>IFERROR(INDEX(Cost_Components!$N$2:$N$29,MATCH(E890,Cost_Components!$A$2:$A$29,0)),"")</f>
        <v>95</v>
      </c>
      <c r="AE890" s="16" t="str">
        <f>IFERROR(INDEX(Cost_Components!$O$2:$O$29,MATCH(E890,Cost_Components!$A$2:$A$29,0)),"")</f>
        <v>Both</v>
      </c>
      <c r="AF890" s="11">
        <v>67753.643573848196</v>
      </c>
      <c r="AG890" s="11">
        <v>66926.961692872297</v>
      </c>
      <c r="AH890" s="23">
        <f t="shared" si="139"/>
        <v>1</v>
      </c>
    </row>
    <row r="891" spans="1:34" hidden="1">
      <c r="A891" t="s">
        <v>115</v>
      </c>
      <c r="B891" s="20">
        <v>2030</v>
      </c>
      <c r="C891" t="s">
        <v>242</v>
      </c>
      <c r="D891" t="s">
        <v>232</v>
      </c>
      <c r="E891" s="22" t="s">
        <v>317</v>
      </c>
      <c r="F891" s="22" t="s">
        <v>318</v>
      </c>
      <c r="G891" s="22" t="s">
        <v>243</v>
      </c>
      <c r="H891" s="22" t="s">
        <v>237</v>
      </c>
      <c r="I891" s="22" t="s">
        <v>309</v>
      </c>
      <c r="J891" s="17">
        <f>IFERROR(INDEX(Cost_Components!$K$2:$K$29,MATCH(E891,Cost_Components!$A$2:$A$29,0)),"")</f>
        <v>1</v>
      </c>
      <c r="K891" s="17">
        <f t="shared" si="130"/>
        <v>0.42307692307692307</v>
      </c>
      <c r="L891" s="17">
        <f>IFERROR(INDEX(Cost_Components!$S$2:$S$29,MATCH(E891,Cost_Components!$A$2:$A$29,0)),"")</f>
        <v>0.31</v>
      </c>
      <c r="M891" s="28">
        <f>IFERROR(INDEX(Cost_Components!$L$2:$L$29,MATCH(E891,Cost_Components!$A$2:$A$29,0)),"")</f>
        <v>1</v>
      </c>
      <c r="N891" s="29">
        <f>IFERROR(INDEX(Cost_Components!$P$2:$P$29,MATCH(E891,Cost_Components!$A$2:$A$29,0)),"")</f>
        <v>64.94344126</v>
      </c>
      <c r="O891" s="23">
        <f t="shared" si="131"/>
        <v>67933.548576872607</v>
      </c>
      <c r="P891" s="23">
        <f t="shared" si="132"/>
        <v>66844.267139192394</v>
      </c>
      <c r="Q891" s="23">
        <f t="shared" si="133"/>
        <v>1345739.9883217856</v>
      </c>
      <c r="R891" s="23">
        <f t="shared" si="134"/>
        <v>1866547.024516935</v>
      </c>
      <c r="S891" s="23">
        <f t="shared" si="135"/>
        <v>520807.03619514941</v>
      </c>
      <c r="T891" s="16">
        <f>IFERROR(INDEX(Cost_Components!$R$2:$R$29,MATCH(E891,Cost_Components!$A$2:$A$29,0)),"")</f>
        <v>1</v>
      </c>
      <c r="U891" s="26">
        <f>IFERROR(INDEX(Cost_Components!$Q$2:$Q$29,MATCH(E891,Cost_Components!$A$2:$A$29,0)),"")</f>
        <v>2023</v>
      </c>
      <c r="V891" s="30">
        <f>1/(1+Calculation_Assumptions!$B$5)^(B891-Calculation_Assumptions!$B$2)</f>
        <v>0.86260878438416411</v>
      </c>
      <c r="W891" s="23">
        <f t="shared" si="136"/>
        <v>1160847.1354234146</v>
      </c>
      <c r="X891" s="23">
        <f t="shared" si="137"/>
        <v>1610099.8598144318</v>
      </c>
      <c r="Y891" s="23">
        <f t="shared" si="138"/>
        <v>449252.72439101717</v>
      </c>
      <c r="Z891" s="17">
        <f>IFERROR(INDEX(Cost_Components!$T$2:$T$29,MATCH(E891,Cost_Components!$A$2:$A$29,0)),"")</f>
        <v>0.8</v>
      </c>
      <c r="AA891" s="26">
        <f>IFERROR(INDEX(Cost_Components!$U$2:$U$29,MATCH(E891,Cost_Components!$A$2:$A$29,0)),"")</f>
        <v>2025</v>
      </c>
      <c r="AB891" s="26">
        <f>IFERROR(INDEX(Cost_Components!$V$2:$V$29,MATCH(E891,Cost_Components!$A$2:$A$29,0)),"")</f>
        <v>2050</v>
      </c>
      <c r="AC891" s="26">
        <f>IFERROR(INDEX(Cost_Components!$M$2:$M$29,MATCH(E891,Cost_Components!$A$2:$A$29,0)),"")</f>
        <v>0</v>
      </c>
      <c r="AD891" s="26">
        <f>IFERROR(INDEX(Cost_Components!$N$2:$N$29,MATCH(E891,Cost_Components!$A$2:$A$29,0)),"")</f>
        <v>95</v>
      </c>
      <c r="AE891" s="16" t="str">
        <f>IFERROR(INDEX(Cost_Components!$O$2:$O$29,MATCH(E891,Cost_Components!$A$2:$A$29,0)),"")</f>
        <v>Both</v>
      </c>
      <c r="AF891" s="11">
        <v>67933.548576872607</v>
      </c>
      <c r="AG891" s="11">
        <v>66844.267139192394</v>
      </c>
      <c r="AH891" s="23">
        <f t="shared" si="139"/>
        <v>1</v>
      </c>
    </row>
    <row r="892" spans="1:34" hidden="1">
      <c r="A892" t="s">
        <v>115</v>
      </c>
      <c r="B892" s="20">
        <v>2031</v>
      </c>
      <c r="C892" t="s">
        <v>242</v>
      </c>
      <c r="D892" t="s">
        <v>232</v>
      </c>
      <c r="E892" s="22" t="s">
        <v>317</v>
      </c>
      <c r="F892" s="22" t="s">
        <v>318</v>
      </c>
      <c r="G892" s="22" t="s">
        <v>243</v>
      </c>
      <c r="H892" s="22" t="s">
        <v>237</v>
      </c>
      <c r="I892" s="22" t="s">
        <v>309</v>
      </c>
      <c r="J892" s="17">
        <f>IFERROR(INDEX(Cost_Components!$K$2:$K$29,MATCH(E892,Cost_Components!$A$2:$A$29,0)),"")</f>
        <v>1</v>
      </c>
      <c r="K892" s="17">
        <f t="shared" si="130"/>
        <v>0.44192307692307692</v>
      </c>
      <c r="L892" s="17">
        <f>IFERROR(INDEX(Cost_Components!$S$2:$S$29,MATCH(E892,Cost_Components!$A$2:$A$29,0)),"")</f>
        <v>0.31</v>
      </c>
      <c r="M892" s="28">
        <f>IFERROR(INDEX(Cost_Components!$L$2:$L$29,MATCH(E892,Cost_Components!$A$2:$A$29,0)),"")</f>
        <v>1</v>
      </c>
      <c r="N892" s="29">
        <f>IFERROR(INDEX(Cost_Components!$P$2:$P$29,MATCH(E892,Cost_Components!$A$2:$A$29,0)),"")</f>
        <v>64.94344126</v>
      </c>
      <c r="O892" s="23">
        <f t="shared" si="131"/>
        <v>68367.621029935399</v>
      </c>
      <c r="P892" s="23">
        <f t="shared" si="132"/>
        <v>66989.085851644501</v>
      </c>
      <c r="Q892" s="23">
        <f t="shared" si="133"/>
        <v>1348655.5462408853</v>
      </c>
      <c r="R892" s="23">
        <f t="shared" si="134"/>
        <v>1962151.091896015</v>
      </c>
      <c r="S892" s="23">
        <f t="shared" si="135"/>
        <v>613495.54565512971</v>
      </c>
      <c r="T892" s="16">
        <f>IFERROR(INDEX(Cost_Components!$R$2:$R$29,MATCH(E892,Cost_Components!$A$2:$A$29,0)),"")</f>
        <v>1</v>
      </c>
      <c r="U892" s="26">
        <f>IFERROR(INDEX(Cost_Components!$Q$2:$Q$29,MATCH(E892,Cost_Components!$A$2:$A$29,0)),"")</f>
        <v>2023</v>
      </c>
      <c r="V892" s="30">
        <f>1/(1+Calculation_Assumptions!$B$5)^(B892-Calculation_Assumptions!$B$2)</f>
        <v>0.83748425668365445</v>
      </c>
      <c r="W892" s="23">
        <f t="shared" si="136"/>
        <v>1129477.7876658358</v>
      </c>
      <c r="X892" s="23">
        <f t="shared" si="137"/>
        <v>1643270.6486975551</v>
      </c>
      <c r="Y892" s="23">
        <f t="shared" si="138"/>
        <v>513792.86103171931</v>
      </c>
      <c r="Z892" s="17">
        <f>IFERROR(INDEX(Cost_Components!$T$2:$T$29,MATCH(E892,Cost_Components!$A$2:$A$29,0)),"")</f>
        <v>0.8</v>
      </c>
      <c r="AA892" s="26">
        <f>IFERROR(INDEX(Cost_Components!$U$2:$U$29,MATCH(E892,Cost_Components!$A$2:$A$29,0)),"")</f>
        <v>2025</v>
      </c>
      <c r="AB892" s="26">
        <f>IFERROR(INDEX(Cost_Components!$V$2:$V$29,MATCH(E892,Cost_Components!$A$2:$A$29,0)),"")</f>
        <v>2050</v>
      </c>
      <c r="AC892" s="26">
        <f>IFERROR(INDEX(Cost_Components!$M$2:$M$29,MATCH(E892,Cost_Components!$A$2:$A$29,0)),"")</f>
        <v>0</v>
      </c>
      <c r="AD892" s="26">
        <f>IFERROR(INDEX(Cost_Components!$N$2:$N$29,MATCH(E892,Cost_Components!$A$2:$A$29,0)),"")</f>
        <v>95</v>
      </c>
      <c r="AE892" s="16" t="str">
        <f>IFERROR(INDEX(Cost_Components!$O$2:$O$29,MATCH(E892,Cost_Components!$A$2:$A$29,0)),"")</f>
        <v>Both</v>
      </c>
      <c r="AF892" s="11">
        <v>68367.621029935399</v>
      </c>
      <c r="AG892" s="11">
        <v>66989.085851644501</v>
      </c>
      <c r="AH892" s="23">
        <f t="shared" si="139"/>
        <v>1</v>
      </c>
    </row>
    <row r="893" spans="1:34" hidden="1">
      <c r="A893" t="s">
        <v>115</v>
      </c>
      <c r="B893" s="20">
        <v>2032</v>
      </c>
      <c r="C893" t="s">
        <v>242</v>
      </c>
      <c r="D893" t="s">
        <v>232</v>
      </c>
      <c r="E893" s="22" t="s">
        <v>317</v>
      </c>
      <c r="F893" s="22" t="s">
        <v>318</v>
      </c>
      <c r="G893" s="22" t="s">
        <v>243</v>
      </c>
      <c r="H893" s="22" t="s">
        <v>237</v>
      </c>
      <c r="I893" s="22" t="s">
        <v>309</v>
      </c>
      <c r="J893" s="17">
        <f>IFERROR(INDEX(Cost_Components!$K$2:$K$29,MATCH(E893,Cost_Components!$A$2:$A$29,0)),"")</f>
        <v>1</v>
      </c>
      <c r="K893" s="17">
        <f t="shared" si="130"/>
        <v>0.46076923076923082</v>
      </c>
      <c r="L893" s="17">
        <f>IFERROR(INDEX(Cost_Components!$S$2:$S$29,MATCH(E893,Cost_Components!$A$2:$A$29,0)),"")</f>
        <v>0.31</v>
      </c>
      <c r="M893" s="28">
        <f>IFERROR(INDEX(Cost_Components!$L$2:$L$29,MATCH(E893,Cost_Components!$A$2:$A$29,0)),"")</f>
        <v>1</v>
      </c>
      <c r="N893" s="29">
        <f>IFERROR(INDEX(Cost_Components!$P$2:$P$29,MATCH(E893,Cost_Components!$A$2:$A$29,0)),"")</f>
        <v>64.94344126</v>
      </c>
      <c r="O893" s="23">
        <f t="shared" si="131"/>
        <v>69009.119470894599</v>
      </c>
      <c r="P893" s="23">
        <f t="shared" si="132"/>
        <v>67315.118815787195</v>
      </c>
      <c r="Q893" s="23">
        <f t="shared" si="133"/>
        <v>1355219.3940641289</v>
      </c>
      <c r="R893" s="23">
        <f t="shared" si="134"/>
        <v>2065024.7141235827</v>
      </c>
      <c r="S893" s="23">
        <f t="shared" si="135"/>
        <v>709805.32005945384</v>
      </c>
      <c r="T893" s="16">
        <f>IFERROR(INDEX(Cost_Components!$R$2:$R$29,MATCH(E893,Cost_Components!$A$2:$A$29,0)),"")</f>
        <v>1</v>
      </c>
      <c r="U893" s="26">
        <f>IFERROR(INDEX(Cost_Components!$Q$2:$Q$29,MATCH(E893,Cost_Components!$A$2:$A$29,0)),"")</f>
        <v>2023</v>
      </c>
      <c r="V893" s="30">
        <f>1/(1+Calculation_Assumptions!$B$5)^(B893-Calculation_Assumptions!$B$2)</f>
        <v>0.81309151134335378</v>
      </c>
      <c r="W893" s="23">
        <f t="shared" si="136"/>
        <v>1101917.3853214267</v>
      </c>
      <c r="X893" s="23">
        <f t="shared" si="137"/>
        <v>1679054.065768121</v>
      </c>
      <c r="Y893" s="23">
        <f t="shared" si="138"/>
        <v>577136.68044669426</v>
      </c>
      <c r="Z893" s="17">
        <f>IFERROR(INDEX(Cost_Components!$T$2:$T$29,MATCH(E893,Cost_Components!$A$2:$A$29,0)),"")</f>
        <v>0.8</v>
      </c>
      <c r="AA893" s="26">
        <f>IFERROR(INDEX(Cost_Components!$U$2:$U$29,MATCH(E893,Cost_Components!$A$2:$A$29,0)),"")</f>
        <v>2025</v>
      </c>
      <c r="AB893" s="26">
        <f>IFERROR(INDEX(Cost_Components!$V$2:$V$29,MATCH(E893,Cost_Components!$A$2:$A$29,0)),"")</f>
        <v>2050</v>
      </c>
      <c r="AC893" s="26">
        <f>IFERROR(INDEX(Cost_Components!$M$2:$M$29,MATCH(E893,Cost_Components!$A$2:$A$29,0)),"")</f>
        <v>0</v>
      </c>
      <c r="AD893" s="26">
        <f>IFERROR(INDEX(Cost_Components!$N$2:$N$29,MATCH(E893,Cost_Components!$A$2:$A$29,0)),"")</f>
        <v>95</v>
      </c>
      <c r="AE893" s="16" t="str">
        <f>IFERROR(INDEX(Cost_Components!$O$2:$O$29,MATCH(E893,Cost_Components!$A$2:$A$29,0)),"")</f>
        <v>Both</v>
      </c>
      <c r="AF893" s="11">
        <v>69009.119470894599</v>
      </c>
      <c r="AG893" s="11">
        <v>67315.118815787195</v>
      </c>
      <c r="AH893" s="23">
        <f t="shared" si="139"/>
        <v>1</v>
      </c>
    </row>
    <row r="894" spans="1:34" hidden="1">
      <c r="A894" t="s">
        <v>115</v>
      </c>
      <c r="B894" s="20">
        <v>2033</v>
      </c>
      <c r="C894" t="s">
        <v>242</v>
      </c>
      <c r="D894" t="s">
        <v>232</v>
      </c>
      <c r="E894" s="22" t="s">
        <v>317</v>
      </c>
      <c r="F894" s="22" t="s">
        <v>318</v>
      </c>
      <c r="G894" s="22" t="s">
        <v>243</v>
      </c>
      <c r="H894" s="22" t="s">
        <v>237</v>
      </c>
      <c r="I894" s="22" t="s">
        <v>309</v>
      </c>
      <c r="J894" s="17">
        <f>IFERROR(INDEX(Cost_Components!$K$2:$K$29,MATCH(E894,Cost_Components!$A$2:$A$29,0)),"")</f>
        <v>1</v>
      </c>
      <c r="K894" s="17">
        <f t="shared" si="130"/>
        <v>0.47961538461538467</v>
      </c>
      <c r="L894" s="17">
        <f>IFERROR(INDEX(Cost_Components!$S$2:$S$29,MATCH(E894,Cost_Components!$A$2:$A$29,0)),"")</f>
        <v>0.31</v>
      </c>
      <c r="M894" s="28">
        <f>IFERROR(INDEX(Cost_Components!$L$2:$L$29,MATCH(E894,Cost_Components!$A$2:$A$29,0)),"")</f>
        <v>1</v>
      </c>
      <c r="N894" s="29">
        <f>IFERROR(INDEX(Cost_Components!$P$2:$P$29,MATCH(E894,Cost_Components!$A$2:$A$29,0)),"")</f>
        <v>64.94344126</v>
      </c>
      <c r="O894" s="23">
        <f t="shared" si="131"/>
        <v>69835.103284835001</v>
      </c>
      <c r="P894" s="23">
        <f t="shared" si="132"/>
        <v>67800.116232870394</v>
      </c>
      <c r="Q894" s="23">
        <f t="shared" si="133"/>
        <v>1364983.5884570831</v>
      </c>
      <c r="R894" s="23">
        <f t="shared" si="134"/>
        <v>2175214.9670371925</v>
      </c>
      <c r="S894" s="23">
        <f t="shared" si="135"/>
        <v>810231.37858010945</v>
      </c>
      <c r="T894" s="16">
        <f>IFERROR(INDEX(Cost_Components!$R$2:$R$29,MATCH(E894,Cost_Components!$A$2:$A$29,0)),"")</f>
        <v>1</v>
      </c>
      <c r="U894" s="26">
        <f>IFERROR(INDEX(Cost_Components!$Q$2:$Q$29,MATCH(E894,Cost_Components!$A$2:$A$29,0)),"")</f>
        <v>2023</v>
      </c>
      <c r="V894" s="30">
        <f>1/(1+Calculation_Assumptions!$B$5)^(B894-Calculation_Assumptions!$B$2)</f>
        <v>0.78940923431393573</v>
      </c>
      <c r="W894" s="23">
        <f t="shared" si="136"/>
        <v>1077530.6494149943</v>
      </c>
      <c r="X894" s="23">
        <f t="shared" si="137"/>
        <v>1717134.7815970432</v>
      </c>
      <c r="Y894" s="23">
        <f t="shared" si="138"/>
        <v>639604.13218204875</v>
      </c>
      <c r="Z894" s="17">
        <f>IFERROR(INDEX(Cost_Components!$T$2:$T$29,MATCH(E894,Cost_Components!$A$2:$A$29,0)),"")</f>
        <v>0.8</v>
      </c>
      <c r="AA894" s="26">
        <f>IFERROR(INDEX(Cost_Components!$U$2:$U$29,MATCH(E894,Cost_Components!$A$2:$A$29,0)),"")</f>
        <v>2025</v>
      </c>
      <c r="AB894" s="26">
        <f>IFERROR(INDEX(Cost_Components!$V$2:$V$29,MATCH(E894,Cost_Components!$A$2:$A$29,0)),"")</f>
        <v>2050</v>
      </c>
      <c r="AC894" s="26">
        <f>IFERROR(INDEX(Cost_Components!$M$2:$M$29,MATCH(E894,Cost_Components!$A$2:$A$29,0)),"")</f>
        <v>0</v>
      </c>
      <c r="AD894" s="26">
        <f>IFERROR(INDEX(Cost_Components!$N$2:$N$29,MATCH(E894,Cost_Components!$A$2:$A$29,0)),"")</f>
        <v>95</v>
      </c>
      <c r="AE894" s="16" t="str">
        <f>IFERROR(INDEX(Cost_Components!$O$2:$O$29,MATCH(E894,Cost_Components!$A$2:$A$29,0)),"")</f>
        <v>Both</v>
      </c>
      <c r="AF894" s="11">
        <v>69835.103284835001</v>
      </c>
      <c r="AG894" s="11">
        <v>67800.116232870394</v>
      </c>
      <c r="AH894" s="23">
        <f t="shared" si="139"/>
        <v>1</v>
      </c>
    </row>
    <row r="895" spans="1:34" hidden="1">
      <c r="A895" t="s">
        <v>115</v>
      </c>
      <c r="B895" s="20">
        <v>2034</v>
      </c>
      <c r="C895" t="s">
        <v>242</v>
      </c>
      <c r="D895" t="s">
        <v>232</v>
      </c>
      <c r="E895" s="22" t="s">
        <v>317</v>
      </c>
      <c r="F895" s="22" t="s">
        <v>318</v>
      </c>
      <c r="G895" s="22" t="s">
        <v>243</v>
      </c>
      <c r="H895" s="22" t="s">
        <v>237</v>
      </c>
      <c r="I895" s="22" t="s">
        <v>309</v>
      </c>
      <c r="J895" s="17">
        <f>IFERROR(INDEX(Cost_Components!$K$2:$K$29,MATCH(E895,Cost_Components!$A$2:$A$29,0)),"")</f>
        <v>1</v>
      </c>
      <c r="K895" s="17">
        <f t="shared" si="130"/>
        <v>0.49846153846153851</v>
      </c>
      <c r="L895" s="17">
        <f>IFERROR(INDEX(Cost_Components!$S$2:$S$29,MATCH(E895,Cost_Components!$A$2:$A$29,0)),"")</f>
        <v>0.31</v>
      </c>
      <c r="M895" s="28">
        <f>IFERROR(INDEX(Cost_Components!$L$2:$L$29,MATCH(E895,Cost_Components!$A$2:$A$29,0)),"")</f>
        <v>1</v>
      </c>
      <c r="N895" s="29">
        <f>IFERROR(INDEX(Cost_Components!$P$2:$P$29,MATCH(E895,Cost_Components!$A$2:$A$29,0)),"")</f>
        <v>64.94344126</v>
      </c>
      <c r="O895" s="23">
        <f t="shared" si="131"/>
        <v>70829.253899266798</v>
      </c>
      <c r="P895" s="23">
        <f t="shared" si="132"/>
        <v>68427.464519574001</v>
      </c>
      <c r="Q895" s="23">
        <f t="shared" si="133"/>
        <v>1377613.6570052833</v>
      </c>
      <c r="R895" s="23">
        <f t="shared" si="134"/>
        <v>2292870.9827558738</v>
      </c>
      <c r="S895" s="23">
        <f t="shared" si="135"/>
        <v>915257.32575059053</v>
      </c>
      <c r="T895" s="16">
        <f>IFERROR(INDEX(Cost_Components!$R$2:$R$29,MATCH(E895,Cost_Components!$A$2:$A$29,0)),"")</f>
        <v>1</v>
      </c>
      <c r="U895" s="26">
        <f>IFERROR(INDEX(Cost_Components!$Q$2:$Q$29,MATCH(E895,Cost_Components!$A$2:$A$29,0)),"")</f>
        <v>2023</v>
      </c>
      <c r="V895" s="30">
        <f>1/(1+Calculation_Assumptions!$B$5)^(B895-Calculation_Assumptions!$B$2)</f>
        <v>0.76641673234362695</v>
      </c>
      <c r="W895" s="23">
        <f t="shared" si="136"/>
        <v>1055826.1574339434</v>
      </c>
      <c r="X895" s="23">
        <f t="shared" si="137"/>
        <v>1757294.6862892774</v>
      </c>
      <c r="Y895" s="23">
        <f t="shared" si="138"/>
        <v>701468.52885533415</v>
      </c>
      <c r="Z895" s="17">
        <f>IFERROR(INDEX(Cost_Components!$T$2:$T$29,MATCH(E895,Cost_Components!$A$2:$A$29,0)),"")</f>
        <v>0.8</v>
      </c>
      <c r="AA895" s="26">
        <f>IFERROR(INDEX(Cost_Components!$U$2:$U$29,MATCH(E895,Cost_Components!$A$2:$A$29,0)),"")</f>
        <v>2025</v>
      </c>
      <c r="AB895" s="26">
        <f>IFERROR(INDEX(Cost_Components!$V$2:$V$29,MATCH(E895,Cost_Components!$A$2:$A$29,0)),"")</f>
        <v>2050</v>
      </c>
      <c r="AC895" s="26">
        <f>IFERROR(INDEX(Cost_Components!$M$2:$M$29,MATCH(E895,Cost_Components!$A$2:$A$29,0)),"")</f>
        <v>0</v>
      </c>
      <c r="AD895" s="26">
        <f>IFERROR(INDEX(Cost_Components!$N$2:$N$29,MATCH(E895,Cost_Components!$A$2:$A$29,0)),"")</f>
        <v>95</v>
      </c>
      <c r="AE895" s="16" t="str">
        <f>IFERROR(INDEX(Cost_Components!$O$2:$O$29,MATCH(E895,Cost_Components!$A$2:$A$29,0)),"")</f>
        <v>Both</v>
      </c>
      <c r="AF895" s="11">
        <v>70829.253899266798</v>
      </c>
      <c r="AG895" s="11">
        <v>68427.464519574001</v>
      </c>
      <c r="AH895" s="23">
        <f t="shared" si="139"/>
        <v>1</v>
      </c>
    </row>
    <row r="896" spans="1:34" hidden="1">
      <c r="A896" t="s">
        <v>115</v>
      </c>
      <c r="B896" s="20">
        <v>2035</v>
      </c>
      <c r="C896" t="s">
        <v>242</v>
      </c>
      <c r="D896" t="s">
        <v>232</v>
      </c>
      <c r="E896" s="22" t="s">
        <v>317</v>
      </c>
      <c r="F896" s="22" t="s">
        <v>318</v>
      </c>
      <c r="G896" s="22" t="s">
        <v>243</v>
      </c>
      <c r="H896" s="22" t="s">
        <v>237</v>
      </c>
      <c r="I896" s="22" t="s">
        <v>309</v>
      </c>
      <c r="J896" s="17">
        <f>IFERROR(INDEX(Cost_Components!$K$2:$K$29,MATCH(E896,Cost_Components!$A$2:$A$29,0)),"")</f>
        <v>1</v>
      </c>
      <c r="K896" s="17">
        <f t="shared" si="130"/>
        <v>0.51730769230769236</v>
      </c>
      <c r="L896" s="17">
        <f>IFERROR(INDEX(Cost_Components!$S$2:$S$29,MATCH(E896,Cost_Components!$A$2:$A$29,0)),"")</f>
        <v>0.31</v>
      </c>
      <c r="M896" s="28">
        <f>IFERROR(INDEX(Cost_Components!$L$2:$L$29,MATCH(E896,Cost_Components!$A$2:$A$29,0)),"")</f>
        <v>1</v>
      </c>
      <c r="N896" s="29">
        <f>IFERROR(INDEX(Cost_Components!$P$2:$P$29,MATCH(E896,Cost_Components!$A$2:$A$29,0)),"")</f>
        <v>64.94344126</v>
      </c>
      <c r="O896" s="23">
        <f t="shared" si="131"/>
        <v>71980.467378127898</v>
      </c>
      <c r="P896" s="23">
        <f t="shared" si="132"/>
        <v>69185.700284583494</v>
      </c>
      <c r="Q896" s="23">
        <f t="shared" si="133"/>
        <v>1392878.8133637821</v>
      </c>
      <c r="R896" s="23">
        <f t="shared" si="134"/>
        <v>2418237.1915489156</v>
      </c>
      <c r="S896" s="23">
        <f t="shared" si="135"/>
        <v>1025358.3781851334</v>
      </c>
      <c r="T896" s="16">
        <f>IFERROR(INDEX(Cost_Components!$R$2:$R$29,MATCH(E896,Cost_Components!$A$2:$A$29,0)),"")</f>
        <v>1</v>
      </c>
      <c r="U896" s="26">
        <f>IFERROR(INDEX(Cost_Components!$Q$2:$Q$29,MATCH(E896,Cost_Components!$A$2:$A$29,0)),"")</f>
        <v>2023</v>
      </c>
      <c r="V896" s="30">
        <f>1/(1+Calculation_Assumptions!$B$5)^(B896-Calculation_Assumptions!$B$2)</f>
        <v>0.74409391489672516</v>
      </c>
      <c r="W896" s="23">
        <f t="shared" si="136"/>
        <v>1036432.6492125617</v>
      </c>
      <c r="X896" s="23">
        <f t="shared" si="137"/>
        <v>1799395.5790084945</v>
      </c>
      <c r="Y896" s="23">
        <f t="shared" si="138"/>
        <v>762962.92979593284</v>
      </c>
      <c r="Z896" s="17">
        <f>IFERROR(INDEX(Cost_Components!$T$2:$T$29,MATCH(E896,Cost_Components!$A$2:$A$29,0)),"")</f>
        <v>0.8</v>
      </c>
      <c r="AA896" s="26">
        <f>IFERROR(INDEX(Cost_Components!$U$2:$U$29,MATCH(E896,Cost_Components!$A$2:$A$29,0)),"")</f>
        <v>2025</v>
      </c>
      <c r="AB896" s="26">
        <f>IFERROR(INDEX(Cost_Components!$V$2:$V$29,MATCH(E896,Cost_Components!$A$2:$A$29,0)),"")</f>
        <v>2050</v>
      </c>
      <c r="AC896" s="26">
        <f>IFERROR(INDEX(Cost_Components!$M$2:$M$29,MATCH(E896,Cost_Components!$A$2:$A$29,0)),"")</f>
        <v>0</v>
      </c>
      <c r="AD896" s="26">
        <f>IFERROR(INDEX(Cost_Components!$N$2:$N$29,MATCH(E896,Cost_Components!$A$2:$A$29,0)),"")</f>
        <v>95</v>
      </c>
      <c r="AE896" s="16" t="str">
        <f>IFERROR(INDEX(Cost_Components!$O$2:$O$29,MATCH(E896,Cost_Components!$A$2:$A$29,0)),"")</f>
        <v>Both</v>
      </c>
      <c r="AF896" s="11">
        <v>71980.467378127898</v>
      </c>
      <c r="AG896" s="11">
        <v>69185.700284583494</v>
      </c>
      <c r="AH896" s="23">
        <f t="shared" si="139"/>
        <v>1</v>
      </c>
    </row>
    <row r="897" spans="1:34" hidden="1">
      <c r="A897" t="s">
        <v>115</v>
      </c>
      <c r="B897" s="20">
        <v>2036</v>
      </c>
      <c r="C897" t="s">
        <v>242</v>
      </c>
      <c r="D897" t="s">
        <v>232</v>
      </c>
      <c r="E897" s="22" t="s">
        <v>317</v>
      </c>
      <c r="F897" s="22" t="s">
        <v>318</v>
      </c>
      <c r="G897" s="22" t="s">
        <v>243</v>
      </c>
      <c r="H897" s="22" t="s">
        <v>237</v>
      </c>
      <c r="I897" s="22" t="s">
        <v>309</v>
      </c>
      <c r="J897" s="17">
        <f>IFERROR(INDEX(Cost_Components!$K$2:$K$29,MATCH(E897,Cost_Components!$A$2:$A$29,0)),"")</f>
        <v>1</v>
      </c>
      <c r="K897" s="17">
        <f t="shared" si="130"/>
        <v>0.5361538461538462</v>
      </c>
      <c r="L897" s="17">
        <f>IFERROR(INDEX(Cost_Components!$S$2:$S$29,MATCH(E897,Cost_Components!$A$2:$A$29,0)),"")</f>
        <v>0.31</v>
      </c>
      <c r="M897" s="28">
        <f>IFERROR(INDEX(Cost_Components!$L$2:$L$29,MATCH(E897,Cost_Components!$A$2:$A$29,0)),"")</f>
        <v>1</v>
      </c>
      <c r="N897" s="29">
        <f>IFERROR(INDEX(Cost_Components!$P$2:$P$29,MATCH(E897,Cost_Components!$A$2:$A$29,0)),"")</f>
        <v>64.94344126</v>
      </c>
      <c r="O897" s="23">
        <f t="shared" si="131"/>
        <v>73274.460011771196</v>
      </c>
      <c r="P897" s="23">
        <f t="shared" si="132"/>
        <v>70059.597673552693</v>
      </c>
      <c r="Q897" s="23">
        <f t="shared" si="133"/>
        <v>1410472.5235255966</v>
      </c>
      <c r="R897" s="23">
        <f t="shared" si="134"/>
        <v>2551392.943056907</v>
      </c>
      <c r="S897" s="23">
        <f t="shared" si="135"/>
        <v>1140920.4195313104</v>
      </c>
      <c r="T897" s="16">
        <f>IFERROR(INDEX(Cost_Components!$R$2:$R$29,MATCH(E897,Cost_Components!$A$2:$A$29,0)),"")</f>
        <v>1</v>
      </c>
      <c r="U897" s="26">
        <f>IFERROR(INDEX(Cost_Components!$Q$2:$Q$29,MATCH(E897,Cost_Components!$A$2:$A$29,0)),"")</f>
        <v>2023</v>
      </c>
      <c r="V897" s="30">
        <f>1/(1+Calculation_Assumptions!$B$5)^(B897-Calculation_Assumptions!$B$2)</f>
        <v>0.72242127659876232</v>
      </c>
      <c r="W897" s="23">
        <f t="shared" si="136"/>
        <v>1018955.3610528393</v>
      </c>
      <c r="X897" s="23">
        <f t="shared" si="137"/>
        <v>1843180.547028244</v>
      </c>
      <c r="Y897" s="23">
        <f t="shared" si="138"/>
        <v>824225.18597540481</v>
      </c>
      <c r="Z897" s="17">
        <f>IFERROR(INDEX(Cost_Components!$T$2:$T$29,MATCH(E897,Cost_Components!$A$2:$A$29,0)),"")</f>
        <v>0.8</v>
      </c>
      <c r="AA897" s="26">
        <f>IFERROR(INDEX(Cost_Components!$U$2:$U$29,MATCH(E897,Cost_Components!$A$2:$A$29,0)),"")</f>
        <v>2025</v>
      </c>
      <c r="AB897" s="26">
        <f>IFERROR(INDEX(Cost_Components!$V$2:$V$29,MATCH(E897,Cost_Components!$A$2:$A$29,0)),"")</f>
        <v>2050</v>
      </c>
      <c r="AC897" s="26">
        <f>IFERROR(INDEX(Cost_Components!$M$2:$M$29,MATCH(E897,Cost_Components!$A$2:$A$29,0)),"")</f>
        <v>0</v>
      </c>
      <c r="AD897" s="26">
        <f>IFERROR(INDEX(Cost_Components!$N$2:$N$29,MATCH(E897,Cost_Components!$A$2:$A$29,0)),"")</f>
        <v>95</v>
      </c>
      <c r="AE897" s="16" t="str">
        <f>IFERROR(INDEX(Cost_Components!$O$2:$O$29,MATCH(E897,Cost_Components!$A$2:$A$29,0)),"")</f>
        <v>Both</v>
      </c>
      <c r="AF897" s="11">
        <v>73274.460011771196</v>
      </c>
      <c r="AG897" s="11">
        <v>70059.597673552693</v>
      </c>
      <c r="AH897" s="23">
        <f t="shared" si="139"/>
        <v>1</v>
      </c>
    </row>
    <row r="898" spans="1:34" hidden="1">
      <c r="A898" t="s">
        <v>115</v>
      </c>
      <c r="B898" s="20">
        <v>2037</v>
      </c>
      <c r="C898" t="s">
        <v>242</v>
      </c>
      <c r="D898" t="s">
        <v>232</v>
      </c>
      <c r="E898" s="22" t="s">
        <v>317</v>
      </c>
      <c r="F898" s="22" t="s">
        <v>318</v>
      </c>
      <c r="G898" s="22" t="s">
        <v>243</v>
      </c>
      <c r="H898" s="22" t="s">
        <v>237</v>
      </c>
      <c r="I898" s="22" t="s">
        <v>309</v>
      </c>
      <c r="J898" s="17">
        <f>IFERROR(INDEX(Cost_Components!$K$2:$K$29,MATCH(E898,Cost_Components!$A$2:$A$29,0)),"")</f>
        <v>1</v>
      </c>
      <c r="K898" s="17">
        <f t="shared" ref="K898:K961" si="140">IF(OR(L898="",Z898="",AA898="",AB898=""),"",IF(B898&lt;AA898,L898,IF(B898&gt;AB898,Z898,L898+(Z898-L898)*MIN(MAX((B898-AA898+1)/MAX(AB898-AA898+1,1),0),1))))</f>
        <v>0.55500000000000005</v>
      </c>
      <c r="L898" s="17">
        <f>IFERROR(INDEX(Cost_Components!$S$2:$S$29,MATCH(E898,Cost_Components!$A$2:$A$29,0)),"")</f>
        <v>0.31</v>
      </c>
      <c r="M898" s="28">
        <f>IFERROR(INDEX(Cost_Components!$L$2:$L$29,MATCH(E898,Cost_Components!$A$2:$A$29,0)),"")</f>
        <v>1</v>
      </c>
      <c r="N898" s="29">
        <f>IFERROR(INDEX(Cost_Components!$P$2:$P$29,MATCH(E898,Cost_Components!$A$2:$A$29,0)),"")</f>
        <v>64.94344126</v>
      </c>
      <c r="O898" s="23">
        <f t="shared" ref="O898:O961" si="141">AF898*J898</f>
        <v>74699.745723076107</v>
      </c>
      <c r="P898" s="23">
        <f t="shared" ref="P898:P961" si="142">AG898*J898</f>
        <v>71036.725100033305</v>
      </c>
      <c r="Q898" s="23">
        <f t="shared" ref="Q898:Q961" si="143">P898*L898*M898*N898</f>
        <v>1430144.5089894021</v>
      </c>
      <c r="R898" s="23">
        <f t="shared" ref="R898:R961" si="144">O898*K898*M898*N898</f>
        <v>2692448.4944194588</v>
      </c>
      <c r="S898" s="23">
        <f t="shared" ref="S898:S961" si="145">R898-Q898</f>
        <v>1262303.9854300567</v>
      </c>
      <c r="T898" s="16">
        <f>IFERROR(INDEX(Cost_Components!$R$2:$R$29,MATCH(E898,Cost_Components!$A$2:$A$29,0)),"")</f>
        <v>1</v>
      </c>
      <c r="U898" s="26">
        <f>IFERROR(INDEX(Cost_Components!$Q$2:$Q$29,MATCH(E898,Cost_Components!$A$2:$A$29,0)),"")</f>
        <v>2023</v>
      </c>
      <c r="V898" s="30">
        <f>1/(1+Calculation_Assumptions!$B$5)^(B898-Calculation_Assumptions!$B$2)</f>
        <v>0.70137988019297326</v>
      </c>
      <c r="W898" s="23">
        <f t="shared" ref="W898:W961" si="146">Q898*V898</f>
        <v>1003074.5843736255</v>
      </c>
      <c r="X898" s="23">
        <f t="shared" ref="X898:X961" si="147">R898*V898</f>
        <v>1888429.2024416712</v>
      </c>
      <c r="Y898" s="23">
        <f t="shared" ref="Y898:Y961" si="148">S898*V898</f>
        <v>885354.61806804582</v>
      </c>
      <c r="Z898" s="17">
        <f>IFERROR(INDEX(Cost_Components!$T$2:$T$29,MATCH(E898,Cost_Components!$A$2:$A$29,0)),"")</f>
        <v>0.8</v>
      </c>
      <c r="AA898" s="26">
        <f>IFERROR(INDEX(Cost_Components!$U$2:$U$29,MATCH(E898,Cost_Components!$A$2:$A$29,0)),"")</f>
        <v>2025</v>
      </c>
      <c r="AB898" s="26">
        <f>IFERROR(INDEX(Cost_Components!$V$2:$V$29,MATCH(E898,Cost_Components!$A$2:$A$29,0)),"")</f>
        <v>2050</v>
      </c>
      <c r="AC898" s="26">
        <f>IFERROR(INDEX(Cost_Components!$M$2:$M$29,MATCH(E898,Cost_Components!$A$2:$A$29,0)),"")</f>
        <v>0</v>
      </c>
      <c r="AD898" s="26">
        <f>IFERROR(INDEX(Cost_Components!$N$2:$N$29,MATCH(E898,Cost_Components!$A$2:$A$29,0)),"")</f>
        <v>95</v>
      </c>
      <c r="AE898" s="16" t="str">
        <f>IFERROR(INDEX(Cost_Components!$O$2:$O$29,MATCH(E898,Cost_Components!$A$2:$A$29,0)),"")</f>
        <v>Both</v>
      </c>
      <c r="AF898" s="11">
        <v>74699.745723076107</v>
      </c>
      <c r="AG898" s="11">
        <v>71036.725100033305</v>
      </c>
      <c r="AH898" s="23">
        <f t="shared" ref="AH898:AH961" si="149">IF(H898="shared-count-once",COUNTIFS($A$2:$A$1457,A898,$B$2:$B$1457,B898,$E$2:$E$1457,E898),1)</f>
        <v>1</v>
      </c>
    </row>
    <row r="899" spans="1:34" hidden="1">
      <c r="A899" t="s">
        <v>115</v>
      </c>
      <c r="B899" s="20">
        <v>2038</v>
      </c>
      <c r="C899" t="s">
        <v>242</v>
      </c>
      <c r="D899" t="s">
        <v>232</v>
      </c>
      <c r="E899" s="22" t="s">
        <v>317</v>
      </c>
      <c r="F899" s="22" t="s">
        <v>318</v>
      </c>
      <c r="G899" s="22" t="s">
        <v>243</v>
      </c>
      <c r="H899" s="22" t="s">
        <v>237</v>
      </c>
      <c r="I899" s="22" t="s">
        <v>309</v>
      </c>
      <c r="J899" s="17">
        <f>IFERROR(INDEX(Cost_Components!$K$2:$K$29,MATCH(E899,Cost_Components!$A$2:$A$29,0)),"")</f>
        <v>1</v>
      </c>
      <c r="K899" s="17">
        <f t="shared" si="140"/>
        <v>0.57384615384615389</v>
      </c>
      <c r="L899" s="17">
        <f>IFERROR(INDEX(Cost_Components!$S$2:$S$29,MATCH(E899,Cost_Components!$A$2:$A$29,0)),"")</f>
        <v>0.31</v>
      </c>
      <c r="M899" s="28">
        <f>IFERROR(INDEX(Cost_Components!$L$2:$L$29,MATCH(E899,Cost_Components!$A$2:$A$29,0)),"")</f>
        <v>1</v>
      </c>
      <c r="N899" s="29">
        <f>IFERROR(INDEX(Cost_Components!$P$2:$P$29,MATCH(E899,Cost_Components!$A$2:$A$29,0)),"")</f>
        <v>64.94344126</v>
      </c>
      <c r="O899" s="23">
        <f t="shared" si="141"/>
        <v>76246.408357955501</v>
      </c>
      <c r="P899" s="23">
        <f t="shared" si="142"/>
        <v>72106.179756502301</v>
      </c>
      <c r="Q899" s="23">
        <f t="shared" si="143"/>
        <v>1451675.2693448167</v>
      </c>
      <c r="R899" s="23">
        <f t="shared" si="144"/>
        <v>2841516.3771467069</v>
      </c>
      <c r="S899" s="23">
        <f t="shared" si="145"/>
        <v>1389841.1078018902</v>
      </c>
      <c r="T899" s="16">
        <f>IFERROR(INDEX(Cost_Components!$R$2:$R$29,MATCH(E899,Cost_Components!$A$2:$A$29,0)),"")</f>
        <v>1</v>
      </c>
      <c r="U899" s="26">
        <f>IFERROR(INDEX(Cost_Components!$Q$2:$Q$29,MATCH(E899,Cost_Components!$A$2:$A$29,0)),"")</f>
        <v>2023</v>
      </c>
      <c r="V899" s="30">
        <f>1/(1+Calculation_Assumptions!$B$5)^(B899-Calculation_Assumptions!$B$2)</f>
        <v>0.68095133999317792</v>
      </c>
      <c r="W899" s="23">
        <f t="shared" si="146"/>
        <v>988520.21989531035</v>
      </c>
      <c r="X899" s="23">
        <f t="shared" si="147"/>
        <v>1934934.3846306105</v>
      </c>
      <c r="Y899" s="23">
        <f t="shared" si="148"/>
        <v>946414.1647353</v>
      </c>
      <c r="Z899" s="17">
        <f>IFERROR(INDEX(Cost_Components!$T$2:$T$29,MATCH(E899,Cost_Components!$A$2:$A$29,0)),"")</f>
        <v>0.8</v>
      </c>
      <c r="AA899" s="26">
        <f>IFERROR(INDEX(Cost_Components!$U$2:$U$29,MATCH(E899,Cost_Components!$A$2:$A$29,0)),"")</f>
        <v>2025</v>
      </c>
      <c r="AB899" s="26">
        <f>IFERROR(INDEX(Cost_Components!$V$2:$V$29,MATCH(E899,Cost_Components!$A$2:$A$29,0)),"")</f>
        <v>2050</v>
      </c>
      <c r="AC899" s="26">
        <f>IFERROR(INDEX(Cost_Components!$M$2:$M$29,MATCH(E899,Cost_Components!$A$2:$A$29,0)),"")</f>
        <v>0</v>
      </c>
      <c r="AD899" s="26">
        <f>IFERROR(INDEX(Cost_Components!$N$2:$N$29,MATCH(E899,Cost_Components!$A$2:$A$29,0)),"")</f>
        <v>95</v>
      </c>
      <c r="AE899" s="16" t="str">
        <f>IFERROR(INDEX(Cost_Components!$O$2:$O$29,MATCH(E899,Cost_Components!$A$2:$A$29,0)),"")</f>
        <v>Both</v>
      </c>
      <c r="AF899" s="11">
        <v>76246.408357955501</v>
      </c>
      <c r="AG899" s="11">
        <v>72106.179756502301</v>
      </c>
      <c r="AH899" s="23">
        <f t="shared" si="149"/>
        <v>1</v>
      </c>
    </row>
    <row r="900" spans="1:34" hidden="1">
      <c r="A900" t="s">
        <v>115</v>
      </c>
      <c r="B900" s="20">
        <v>2039</v>
      </c>
      <c r="C900" t="s">
        <v>242</v>
      </c>
      <c r="D900" t="s">
        <v>232</v>
      </c>
      <c r="E900" s="22" t="s">
        <v>317</v>
      </c>
      <c r="F900" s="22" t="s">
        <v>318</v>
      </c>
      <c r="G900" s="22" t="s">
        <v>243</v>
      </c>
      <c r="H900" s="22" t="s">
        <v>237</v>
      </c>
      <c r="I900" s="22" t="s">
        <v>309</v>
      </c>
      <c r="J900" s="17">
        <f>IFERROR(INDEX(Cost_Components!$K$2:$K$29,MATCH(E900,Cost_Components!$A$2:$A$29,0)),"")</f>
        <v>1</v>
      </c>
      <c r="K900" s="17">
        <f t="shared" si="140"/>
        <v>0.59269230769230763</v>
      </c>
      <c r="L900" s="17">
        <f>IFERROR(INDEX(Cost_Components!$S$2:$S$29,MATCH(E900,Cost_Components!$A$2:$A$29,0)),"")</f>
        <v>0.31</v>
      </c>
      <c r="M900" s="28">
        <f>IFERROR(INDEX(Cost_Components!$L$2:$L$29,MATCH(E900,Cost_Components!$A$2:$A$29,0)),"")</f>
        <v>1</v>
      </c>
      <c r="N900" s="29">
        <f>IFERROR(INDEX(Cost_Components!$P$2:$P$29,MATCH(E900,Cost_Components!$A$2:$A$29,0)),"")</f>
        <v>64.94344126</v>
      </c>
      <c r="O900" s="23">
        <f t="shared" si="141"/>
        <v>77905.366642081906</v>
      </c>
      <c r="P900" s="23">
        <f t="shared" si="142"/>
        <v>73257.679898901595</v>
      </c>
      <c r="Q900" s="23">
        <f t="shared" si="143"/>
        <v>1474857.8077210416</v>
      </c>
      <c r="R900" s="23">
        <f t="shared" si="144"/>
        <v>2998692.711628817</v>
      </c>
      <c r="S900" s="23">
        <f t="shared" si="145"/>
        <v>1523834.9039077754</v>
      </c>
      <c r="T900" s="16">
        <f>IFERROR(INDEX(Cost_Components!$R$2:$R$29,MATCH(E900,Cost_Components!$A$2:$A$29,0)),"")</f>
        <v>1</v>
      </c>
      <c r="U900" s="26">
        <f>IFERROR(INDEX(Cost_Components!$Q$2:$Q$29,MATCH(E900,Cost_Components!$A$2:$A$29,0)),"")</f>
        <v>2023</v>
      </c>
      <c r="V900" s="30">
        <f>1/(1+Calculation_Assumptions!$B$5)^(B900-Calculation_Assumptions!$B$2)</f>
        <v>0.66111780581861923</v>
      </c>
      <c r="W900" s="23">
        <f t="shared" si="146"/>
        <v>975054.75773499405</v>
      </c>
      <c r="X900" s="23">
        <f t="shared" si="147"/>
        <v>1982489.1458363291</v>
      </c>
      <c r="Y900" s="23">
        <f t="shared" si="148"/>
        <v>1007434.3881013349</v>
      </c>
      <c r="Z900" s="17">
        <f>IFERROR(INDEX(Cost_Components!$T$2:$T$29,MATCH(E900,Cost_Components!$A$2:$A$29,0)),"")</f>
        <v>0.8</v>
      </c>
      <c r="AA900" s="26">
        <f>IFERROR(INDEX(Cost_Components!$U$2:$U$29,MATCH(E900,Cost_Components!$A$2:$A$29,0)),"")</f>
        <v>2025</v>
      </c>
      <c r="AB900" s="26">
        <f>IFERROR(INDEX(Cost_Components!$V$2:$V$29,MATCH(E900,Cost_Components!$A$2:$A$29,0)),"")</f>
        <v>2050</v>
      </c>
      <c r="AC900" s="26">
        <f>IFERROR(INDEX(Cost_Components!$M$2:$M$29,MATCH(E900,Cost_Components!$A$2:$A$29,0)),"")</f>
        <v>0</v>
      </c>
      <c r="AD900" s="26">
        <f>IFERROR(INDEX(Cost_Components!$N$2:$N$29,MATCH(E900,Cost_Components!$A$2:$A$29,0)),"")</f>
        <v>95</v>
      </c>
      <c r="AE900" s="16" t="str">
        <f>IFERROR(INDEX(Cost_Components!$O$2:$O$29,MATCH(E900,Cost_Components!$A$2:$A$29,0)),"")</f>
        <v>Both</v>
      </c>
      <c r="AF900" s="11">
        <v>77905.366642081906</v>
      </c>
      <c r="AG900" s="11">
        <v>73257.679898901595</v>
      </c>
      <c r="AH900" s="23">
        <f t="shared" si="149"/>
        <v>1</v>
      </c>
    </row>
    <row r="901" spans="1:34" hidden="1">
      <c r="A901" t="s">
        <v>115</v>
      </c>
      <c r="B901" s="20">
        <v>2040</v>
      </c>
      <c r="C901" t="s">
        <v>242</v>
      </c>
      <c r="D901" t="s">
        <v>232</v>
      </c>
      <c r="E901" s="22" t="s">
        <v>317</v>
      </c>
      <c r="F901" s="22" t="s">
        <v>318</v>
      </c>
      <c r="G901" s="22" t="s">
        <v>243</v>
      </c>
      <c r="H901" s="22" t="s">
        <v>237</v>
      </c>
      <c r="I901" s="22" t="s">
        <v>309</v>
      </c>
      <c r="J901" s="17">
        <f>IFERROR(INDEX(Cost_Components!$K$2:$K$29,MATCH(E901,Cost_Components!$A$2:$A$29,0)),"")</f>
        <v>1</v>
      </c>
      <c r="K901" s="17">
        <f t="shared" si="140"/>
        <v>0.61153846153846159</v>
      </c>
      <c r="L901" s="17">
        <f>IFERROR(INDEX(Cost_Components!$S$2:$S$29,MATCH(E901,Cost_Components!$A$2:$A$29,0)),"")</f>
        <v>0.31</v>
      </c>
      <c r="M901" s="28">
        <f>IFERROR(INDEX(Cost_Components!$L$2:$L$29,MATCH(E901,Cost_Components!$A$2:$A$29,0)),"")</f>
        <v>1</v>
      </c>
      <c r="N901" s="29">
        <f>IFERROR(INDEX(Cost_Components!$P$2:$P$29,MATCH(E901,Cost_Components!$A$2:$A$29,0)),"")</f>
        <v>64.94344126</v>
      </c>
      <c r="O901" s="23">
        <f t="shared" si="141"/>
        <v>79676.276578437697</v>
      </c>
      <c r="P901" s="23">
        <f t="shared" si="142"/>
        <v>74490.2228736658</v>
      </c>
      <c r="Q901" s="23">
        <f t="shared" si="143"/>
        <v>1499671.9382284693</v>
      </c>
      <c r="R901" s="23">
        <f t="shared" si="144"/>
        <v>3164376.1633006842</v>
      </c>
      <c r="S901" s="23">
        <f t="shared" si="145"/>
        <v>1664704.2250722148</v>
      </c>
      <c r="T901" s="16">
        <f>IFERROR(INDEX(Cost_Components!$R$2:$R$29,MATCH(E901,Cost_Components!$A$2:$A$29,0)),"")</f>
        <v>1</v>
      </c>
      <c r="U901" s="26">
        <f>IFERROR(INDEX(Cost_Components!$Q$2:$Q$29,MATCH(E901,Cost_Components!$A$2:$A$29,0)),"")</f>
        <v>2023</v>
      </c>
      <c r="V901" s="30">
        <f>1/(1+Calculation_Assumptions!$B$5)^(B901-Calculation_Assumptions!$B$2)</f>
        <v>0.64186194739671765</v>
      </c>
      <c r="W901" s="23">
        <f t="shared" si="146"/>
        <v>962582.35072753543</v>
      </c>
      <c r="X901" s="23">
        <f t="shared" si="147"/>
        <v>2031092.6464719309</v>
      </c>
      <c r="Y901" s="23">
        <f t="shared" si="148"/>
        <v>1068510.2957443956</v>
      </c>
      <c r="Z901" s="17">
        <f>IFERROR(INDEX(Cost_Components!$T$2:$T$29,MATCH(E901,Cost_Components!$A$2:$A$29,0)),"")</f>
        <v>0.8</v>
      </c>
      <c r="AA901" s="26">
        <f>IFERROR(INDEX(Cost_Components!$U$2:$U$29,MATCH(E901,Cost_Components!$A$2:$A$29,0)),"")</f>
        <v>2025</v>
      </c>
      <c r="AB901" s="26">
        <f>IFERROR(INDEX(Cost_Components!$V$2:$V$29,MATCH(E901,Cost_Components!$A$2:$A$29,0)),"")</f>
        <v>2050</v>
      </c>
      <c r="AC901" s="26">
        <f>IFERROR(INDEX(Cost_Components!$M$2:$M$29,MATCH(E901,Cost_Components!$A$2:$A$29,0)),"")</f>
        <v>0</v>
      </c>
      <c r="AD901" s="26">
        <f>IFERROR(INDEX(Cost_Components!$N$2:$N$29,MATCH(E901,Cost_Components!$A$2:$A$29,0)),"")</f>
        <v>95</v>
      </c>
      <c r="AE901" s="16" t="str">
        <f>IFERROR(INDEX(Cost_Components!$O$2:$O$29,MATCH(E901,Cost_Components!$A$2:$A$29,0)),"")</f>
        <v>Both</v>
      </c>
      <c r="AF901" s="11">
        <v>79676.276578437697</v>
      </c>
      <c r="AG901" s="11">
        <v>74490.2228736658</v>
      </c>
      <c r="AH901" s="23">
        <f t="shared" si="149"/>
        <v>1</v>
      </c>
    </row>
    <row r="902" spans="1:34" hidden="1">
      <c r="A902" t="s">
        <v>115</v>
      </c>
      <c r="B902" s="20">
        <v>2041</v>
      </c>
      <c r="C902" t="s">
        <v>242</v>
      </c>
      <c r="D902" t="s">
        <v>232</v>
      </c>
      <c r="E902" s="22" t="s">
        <v>317</v>
      </c>
      <c r="F902" s="22" t="s">
        <v>318</v>
      </c>
      <c r="G902" s="22" t="s">
        <v>243</v>
      </c>
      <c r="H902" s="22" t="s">
        <v>237</v>
      </c>
      <c r="I902" s="22" t="s">
        <v>309</v>
      </c>
      <c r="J902" s="17">
        <f>IFERROR(INDEX(Cost_Components!$K$2:$K$29,MATCH(E902,Cost_Components!$A$2:$A$29,0)),"")</f>
        <v>1</v>
      </c>
      <c r="K902" s="17">
        <f t="shared" si="140"/>
        <v>0.63038461538461543</v>
      </c>
      <c r="L902" s="17">
        <f>IFERROR(INDEX(Cost_Components!$S$2:$S$29,MATCH(E902,Cost_Components!$A$2:$A$29,0)),"")</f>
        <v>0.31</v>
      </c>
      <c r="M902" s="28">
        <f>IFERROR(INDEX(Cost_Components!$L$2:$L$29,MATCH(E902,Cost_Components!$A$2:$A$29,0)),"")</f>
        <v>1</v>
      </c>
      <c r="N902" s="29">
        <f>IFERROR(INDEX(Cost_Components!$P$2:$P$29,MATCH(E902,Cost_Components!$A$2:$A$29,0)),"")</f>
        <v>64.94344126</v>
      </c>
      <c r="O902" s="23">
        <f t="shared" si="141"/>
        <v>81554.128734184895</v>
      </c>
      <c r="P902" s="23">
        <f t="shared" si="142"/>
        <v>75797.708875344499</v>
      </c>
      <c r="Q902" s="23">
        <f t="shared" si="143"/>
        <v>1525994.85673644</v>
      </c>
      <c r="R902" s="23">
        <f t="shared" si="144"/>
        <v>3338772.7135860869</v>
      </c>
      <c r="S902" s="23">
        <f t="shared" si="145"/>
        <v>1812777.8568496469</v>
      </c>
      <c r="T902" s="16">
        <f>IFERROR(INDEX(Cost_Components!$R$2:$R$29,MATCH(E902,Cost_Components!$A$2:$A$29,0)),"")</f>
        <v>1</v>
      </c>
      <c r="U902" s="26">
        <f>IFERROR(INDEX(Cost_Components!$Q$2:$Q$29,MATCH(E902,Cost_Components!$A$2:$A$29,0)),"")</f>
        <v>2023</v>
      </c>
      <c r="V902" s="30">
        <f>1/(1+Calculation_Assumptions!$B$5)^(B902-Calculation_Assumptions!$B$2)</f>
        <v>0.62316693922011435</v>
      </c>
      <c r="W902" s="23">
        <f t="shared" si="146"/>
        <v>950949.54413808417</v>
      </c>
      <c r="X902" s="23">
        <f t="shared" si="147"/>
        <v>2080612.7726770772</v>
      </c>
      <c r="Y902" s="23">
        <f t="shared" si="148"/>
        <v>1129663.228538993</v>
      </c>
      <c r="Z902" s="17">
        <f>IFERROR(INDEX(Cost_Components!$T$2:$T$29,MATCH(E902,Cost_Components!$A$2:$A$29,0)),"")</f>
        <v>0.8</v>
      </c>
      <c r="AA902" s="26">
        <f>IFERROR(INDEX(Cost_Components!$U$2:$U$29,MATCH(E902,Cost_Components!$A$2:$A$29,0)),"")</f>
        <v>2025</v>
      </c>
      <c r="AB902" s="26">
        <f>IFERROR(INDEX(Cost_Components!$V$2:$V$29,MATCH(E902,Cost_Components!$A$2:$A$29,0)),"")</f>
        <v>2050</v>
      </c>
      <c r="AC902" s="26">
        <f>IFERROR(INDEX(Cost_Components!$M$2:$M$29,MATCH(E902,Cost_Components!$A$2:$A$29,0)),"")</f>
        <v>0</v>
      </c>
      <c r="AD902" s="26">
        <f>IFERROR(INDEX(Cost_Components!$N$2:$N$29,MATCH(E902,Cost_Components!$A$2:$A$29,0)),"")</f>
        <v>95</v>
      </c>
      <c r="AE902" s="16" t="str">
        <f>IFERROR(INDEX(Cost_Components!$O$2:$O$29,MATCH(E902,Cost_Components!$A$2:$A$29,0)),"")</f>
        <v>Both</v>
      </c>
      <c r="AF902" s="11">
        <v>81554.128734184895</v>
      </c>
      <c r="AG902" s="11">
        <v>75797.708875344499</v>
      </c>
      <c r="AH902" s="23">
        <f t="shared" si="149"/>
        <v>1</v>
      </c>
    </row>
    <row r="903" spans="1:34" hidden="1">
      <c r="A903" t="s">
        <v>115</v>
      </c>
      <c r="B903" s="20">
        <v>2042</v>
      </c>
      <c r="C903" t="s">
        <v>242</v>
      </c>
      <c r="D903" t="s">
        <v>232</v>
      </c>
      <c r="E903" s="22" t="s">
        <v>317</v>
      </c>
      <c r="F903" s="22" t="s">
        <v>318</v>
      </c>
      <c r="G903" s="22" t="s">
        <v>243</v>
      </c>
      <c r="H903" s="22" t="s">
        <v>237</v>
      </c>
      <c r="I903" s="22" t="s">
        <v>309</v>
      </c>
      <c r="J903" s="17">
        <f>IFERROR(INDEX(Cost_Components!$K$2:$K$29,MATCH(E903,Cost_Components!$A$2:$A$29,0)),"")</f>
        <v>1</v>
      </c>
      <c r="K903" s="17">
        <f t="shared" si="140"/>
        <v>0.64923076923076928</v>
      </c>
      <c r="L903" s="17">
        <f>IFERROR(INDEX(Cost_Components!$S$2:$S$29,MATCH(E903,Cost_Components!$A$2:$A$29,0)),"")</f>
        <v>0.31</v>
      </c>
      <c r="M903" s="28">
        <f>IFERROR(INDEX(Cost_Components!$L$2:$L$29,MATCH(E903,Cost_Components!$A$2:$A$29,0)),"")</f>
        <v>1</v>
      </c>
      <c r="N903" s="29">
        <f>IFERROR(INDEX(Cost_Components!$P$2:$P$29,MATCH(E903,Cost_Components!$A$2:$A$29,0)),"")</f>
        <v>64.94344126</v>
      </c>
      <c r="O903" s="23">
        <f t="shared" si="141"/>
        <v>83533.023372144002</v>
      </c>
      <c r="P903" s="23">
        <f t="shared" si="142"/>
        <v>77173.297608855195</v>
      </c>
      <c r="Q903" s="23">
        <f t="shared" si="143"/>
        <v>1553688.8512313676</v>
      </c>
      <c r="R903" s="23">
        <f t="shared" si="144"/>
        <v>3522026.2808948853</v>
      </c>
      <c r="S903" s="23">
        <f t="shared" si="145"/>
        <v>1968337.4296635177</v>
      </c>
      <c r="T903" s="16">
        <f>IFERROR(INDEX(Cost_Components!$R$2:$R$29,MATCH(E903,Cost_Components!$A$2:$A$29,0)),"")</f>
        <v>1</v>
      </c>
      <c r="U903" s="26">
        <f>IFERROR(INDEX(Cost_Components!$Q$2:$Q$29,MATCH(E903,Cost_Components!$A$2:$A$29,0)),"")</f>
        <v>2023</v>
      </c>
      <c r="V903" s="30">
        <f>1/(1+Calculation_Assumptions!$B$5)^(B903-Calculation_Assumptions!$B$2)</f>
        <v>0.60501644584477121</v>
      </c>
      <c r="W903" s="23">
        <f t="shared" si="146"/>
        <v>940007.3067206475</v>
      </c>
      <c r="X903" s="23">
        <f t="shared" si="147"/>
        <v>2130883.8226389014</v>
      </c>
      <c r="Y903" s="23">
        <f t="shared" si="148"/>
        <v>1190876.5159182539</v>
      </c>
      <c r="Z903" s="17">
        <f>IFERROR(INDEX(Cost_Components!$T$2:$T$29,MATCH(E903,Cost_Components!$A$2:$A$29,0)),"")</f>
        <v>0.8</v>
      </c>
      <c r="AA903" s="26">
        <f>IFERROR(INDEX(Cost_Components!$U$2:$U$29,MATCH(E903,Cost_Components!$A$2:$A$29,0)),"")</f>
        <v>2025</v>
      </c>
      <c r="AB903" s="26">
        <f>IFERROR(INDEX(Cost_Components!$V$2:$V$29,MATCH(E903,Cost_Components!$A$2:$A$29,0)),"")</f>
        <v>2050</v>
      </c>
      <c r="AC903" s="26">
        <f>IFERROR(INDEX(Cost_Components!$M$2:$M$29,MATCH(E903,Cost_Components!$A$2:$A$29,0)),"")</f>
        <v>0</v>
      </c>
      <c r="AD903" s="26">
        <f>IFERROR(INDEX(Cost_Components!$N$2:$N$29,MATCH(E903,Cost_Components!$A$2:$A$29,0)),"")</f>
        <v>95</v>
      </c>
      <c r="AE903" s="16" t="str">
        <f>IFERROR(INDEX(Cost_Components!$O$2:$O$29,MATCH(E903,Cost_Components!$A$2:$A$29,0)),"")</f>
        <v>Both</v>
      </c>
      <c r="AF903" s="11">
        <v>83533.023372144002</v>
      </c>
      <c r="AG903" s="11">
        <v>77173.297608855195</v>
      </c>
      <c r="AH903" s="23">
        <f t="shared" si="149"/>
        <v>1</v>
      </c>
    </row>
    <row r="904" spans="1:34" hidden="1">
      <c r="A904" t="s">
        <v>115</v>
      </c>
      <c r="B904" s="20">
        <v>2043</v>
      </c>
      <c r="C904" t="s">
        <v>242</v>
      </c>
      <c r="D904" t="s">
        <v>232</v>
      </c>
      <c r="E904" s="22" t="s">
        <v>317</v>
      </c>
      <c r="F904" s="22" t="s">
        <v>318</v>
      </c>
      <c r="G904" s="22" t="s">
        <v>243</v>
      </c>
      <c r="H904" s="22" t="s">
        <v>237</v>
      </c>
      <c r="I904" s="22" t="s">
        <v>309</v>
      </c>
      <c r="J904" s="17">
        <f>IFERROR(INDEX(Cost_Components!$K$2:$K$29,MATCH(E904,Cost_Components!$A$2:$A$29,0)),"")</f>
        <v>1</v>
      </c>
      <c r="K904" s="17">
        <f t="shared" si="140"/>
        <v>0.66807692307692301</v>
      </c>
      <c r="L904" s="17">
        <f>IFERROR(INDEX(Cost_Components!$S$2:$S$29,MATCH(E904,Cost_Components!$A$2:$A$29,0)),"")</f>
        <v>0.31</v>
      </c>
      <c r="M904" s="28">
        <f>IFERROR(INDEX(Cost_Components!$L$2:$L$29,MATCH(E904,Cost_Components!$A$2:$A$29,0)),"")</f>
        <v>1</v>
      </c>
      <c r="N904" s="29">
        <f>IFERROR(INDEX(Cost_Components!$P$2:$P$29,MATCH(E904,Cost_Components!$A$2:$A$29,0)),"")</f>
        <v>64.94344126</v>
      </c>
      <c r="O904" s="23">
        <f t="shared" si="141"/>
        <v>85612.946401807305</v>
      </c>
      <c r="P904" s="23">
        <f t="shared" si="142"/>
        <v>78616.058652438805</v>
      </c>
      <c r="Q904" s="23">
        <f t="shared" si="143"/>
        <v>1582735.1900280861</v>
      </c>
      <c r="R904" s="23">
        <f t="shared" si="144"/>
        <v>3714507.2618933227</v>
      </c>
      <c r="S904" s="23">
        <f t="shared" si="145"/>
        <v>2131772.0718652364</v>
      </c>
      <c r="T904" s="16">
        <f>IFERROR(INDEX(Cost_Components!$R$2:$R$29,MATCH(E904,Cost_Components!$A$2:$A$29,0)),"")</f>
        <v>1</v>
      </c>
      <c r="U904" s="26">
        <f>IFERROR(INDEX(Cost_Components!$Q$2:$Q$29,MATCH(E904,Cost_Components!$A$2:$A$29,0)),"")</f>
        <v>2023</v>
      </c>
      <c r="V904" s="30">
        <f>1/(1+Calculation_Assumptions!$B$5)^(B904-Calculation_Assumptions!$B$2)</f>
        <v>0.5873946076162827</v>
      </c>
      <c r="W904" s="23">
        <f t="shared" si="146"/>
        <v>929690.1159070303</v>
      </c>
      <c r="X904" s="23">
        <f t="shared" si="147"/>
        <v>2181881.535587661</v>
      </c>
      <c r="Y904" s="23">
        <f t="shared" si="148"/>
        <v>1252191.4196806306</v>
      </c>
      <c r="Z904" s="17">
        <f>IFERROR(INDEX(Cost_Components!$T$2:$T$29,MATCH(E904,Cost_Components!$A$2:$A$29,0)),"")</f>
        <v>0.8</v>
      </c>
      <c r="AA904" s="26">
        <f>IFERROR(INDEX(Cost_Components!$U$2:$U$29,MATCH(E904,Cost_Components!$A$2:$A$29,0)),"")</f>
        <v>2025</v>
      </c>
      <c r="AB904" s="26">
        <f>IFERROR(INDEX(Cost_Components!$V$2:$V$29,MATCH(E904,Cost_Components!$A$2:$A$29,0)),"")</f>
        <v>2050</v>
      </c>
      <c r="AC904" s="26">
        <f>IFERROR(INDEX(Cost_Components!$M$2:$M$29,MATCH(E904,Cost_Components!$A$2:$A$29,0)),"")</f>
        <v>0</v>
      </c>
      <c r="AD904" s="26">
        <f>IFERROR(INDEX(Cost_Components!$N$2:$N$29,MATCH(E904,Cost_Components!$A$2:$A$29,0)),"")</f>
        <v>95</v>
      </c>
      <c r="AE904" s="16" t="str">
        <f>IFERROR(INDEX(Cost_Components!$O$2:$O$29,MATCH(E904,Cost_Components!$A$2:$A$29,0)),"")</f>
        <v>Both</v>
      </c>
      <c r="AF904" s="11">
        <v>85612.946401807305</v>
      </c>
      <c r="AG904" s="11">
        <v>78616.058652438805</v>
      </c>
      <c r="AH904" s="23">
        <f t="shared" si="149"/>
        <v>1</v>
      </c>
    </row>
    <row r="905" spans="1:34" hidden="1">
      <c r="A905" t="s">
        <v>115</v>
      </c>
      <c r="B905" s="20">
        <v>2044</v>
      </c>
      <c r="C905" t="s">
        <v>242</v>
      </c>
      <c r="D905" t="s">
        <v>232</v>
      </c>
      <c r="E905" s="22" t="s">
        <v>317</v>
      </c>
      <c r="F905" s="22" t="s">
        <v>318</v>
      </c>
      <c r="G905" s="22" t="s">
        <v>243</v>
      </c>
      <c r="H905" s="22" t="s">
        <v>237</v>
      </c>
      <c r="I905" s="22" t="s">
        <v>309</v>
      </c>
      <c r="J905" s="17">
        <f>IFERROR(INDEX(Cost_Components!$K$2:$K$29,MATCH(E905,Cost_Components!$A$2:$A$29,0)),"")</f>
        <v>1</v>
      </c>
      <c r="K905" s="17">
        <f t="shared" si="140"/>
        <v>0.68692307692307697</v>
      </c>
      <c r="L905" s="17">
        <f>IFERROR(INDEX(Cost_Components!$S$2:$S$29,MATCH(E905,Cost_Components!$A$2:$A$29,0)),"")</f>
        <v>0.31</v>
      </c>
      <c r="M905" s="28">
        <f>IFERROR(INDEX(Cost_Components!$L$2:$L$29,MATCH(E905,Cost_Components!$A$2:$A$29,0)),"")</f>
        <v>1</v>
      </c>
      <c r="N905" s="29">
        <f>IFERROR(INDEX(Cost_Components!$P$2:$P$29,MATCH(E905,Cost_Components!$A$2:$A$29,0)),"")</f>
        <v>64.94344126</v>
      </c>
      <c r="O905" s="23">
        <f t="shared" si="141"/>
        <v>87790.893304230194</v>
      </c>
      <c r="P905" s="23">
        <f t="shared" si="142"/>
        <v>80122.192601337796</v>
      </c>
      <c r="Q905" s="23">
        <f t="shared" si="143"/>
        <v>1613057.3817364904</v>
      </c>
      <c r="R905" s="23">
        <f t="shared" si="144"/>
        <v>3916452.5778171672</v>
      </c>
      <c r="S905" s="23">
        <f t="shared" si="145"/>
        <v>2303395.1960806767</v>
      </c>
      <c r="T905" s="16">
        <f>IFERROR(INDEX(Cost_Components!$R$2:$R$29,MATCH(E905,Cost_Components!$A$2:$A$29,0)),"")</f>
        <v>1</v>
      </c>
      <c r="U905" s="26">
        <f>IFERROR(INDEX(Cost_Components!$Q$2:$Q$29,MATCH(E905,Cost_Components!$A$2:$A$29,0)),"")</f>
        <v>2023</v>
      </c>
      <c r="V905" s="30">
        <f>1/(1+Calculation_Assumptions!$B$5)^(B905-Calculation_Assumptions!$B$2)</f>
        <v>0.57028602681192497</v>
      </c>
      <c r="W905" s="23">
        <f t="shared" si="146"/>
        <v>919904.08525014971</v>
      </c>
      <c r="X905" s="23">
        <f t="shared" si="147"/>
        <v>2233498.1798006739</v>
      </c>
      <c r="Y905" s="23">
        <f t="shared" si="148"/>
        <v>1313594.0945505239</v>
      </c>
      <c r="Z905" s="17">
        <f>IFERROR(INDEX(Cost_Components!$T$2:$T$29,MATCH(E905,Cost_Components!$A$2:$A$29,0)),"")</f>
        <v>0.8</v>
      </c>
      <c r="AA905" s="26">
        <f>IFERROR(INDEX(Cost_Components!$U$2:$U$29,MATCH(E905,Cost_Components!$A$2:$A$29,0)),"")</f>
        <v>2025</v>
      </c>
      <c r="AB905" s="26">
        <f>IFERROR(INDEX(Cost_Components!$V$2:$V$29,MATCH(E905,Cost_Components!$A$2:$A$29,0)),"")</f>
        <v>2050</v>
      </c>
      <c r="AC905" s="26">
        <f>IFERROR(INDEX(Cost_Components!$M$2:$M$29,MATCH(E905,Cost_Components!$A$2:$A$29,0)),"")</f>
        <v>0</v>
      </c>
      <c r="AD905" s="26">
        <f>IFERROR(INDEX(Cost_Components!$N$2:$N$29,MATCH(E905,Cost_Components!$A$2:$A$29,0)),"")</f>
        <v>95</v>
      </c>
      <c r="AE905" s="16" t="str">
        <f>IFERROR(INDEX(Cost_Components!$O$2:$O$29,MATCH(E905,Cost_Components!$A$2:$A$29,0)),"")</f>
        <v>Both</v>
      </c>
      <c r="AF905" s="11">
        <v>87790.893304230194</v>
      </c>
      <c r="AG905" s="11">
        <v>80122.192601337796</v>
      </c>
      <c r="AH905" s="23">
        <f t="shared" si="149"/>
        <v>1</v>
      </c>
    </row>
    <row r="906" spans="1:34" hidden="1">
      <c r="A906" t="s">
        <v>115</v>
      </c>
      <c r="B906" s="20">
        <v>2045</v>
      </c>
      <c r="C906" t="s">
        <v>242</v>
      </c>
      <c r="D906" t="s">
        <v>232</v>
      </c>
      <c r="E906" s="22" t="s">
        <v>317</v>
      </c>
      <c r="F906" s="22" t="s">
        <v>318</v>
      </c>
      <c r="G906" s="22" t="s">
        <v>243</v>
      </c>
      <c r="H906" s="22" t="s">
        <v>237</v>
      </c>
      <c r="I906" s="22" t="s">
        <v>309</v>
      </c>
      <c r="J906" s="17">
        <f>IFERROR(INDEX(Cost_Components!$K$2:$K$29,MATCH(E906,Cost_Components!$A$2:$A$29,0)),"")</f>
        <v>1</v>
      </c>
      <c r="K906" s="17">
        <f t="shared" si="140"/>
        <v>0.70576923076923082</v>
      </c>
      <c r="L906" s="17">
        <f>IFERROR(INDEX(Cost_Components!$S$2:$S$29,MATCH(E906,Cost_Components!$A$2:$A$29,0)),"")</f>
        <v>0.31</v>
      </c>
      <c r="M906" s="28">
        <f>IFERROR(INDEX(Cost_Components!$L$2:$L$29,MATCH(E906,Cost_Components!$A$2:$A$29,0)),"")</f>
        <v>1</v>
      </c>
      <c r="N906" s="29">
        <f>IFERROR(INDEX(Cost_Components!$P$2:$P$29,MATCH(E906,Cost_Components!$A$2:$A$29,0)),"")</f>
        <v>64.94344126</v>
      </c>
      <c r="O906" s="23">
        <f t="shared" si="141"/>
        <v>90060.017994626207</v>
      </c>
      <c r="P906" s="23">
        <f t="shared" si="142"/>
        <v>81684.273486746606</v>
      </c>
      <c r="Q906" s="23">
        <f t="shared" si="143"/>
        <v>1644505.9232862142</v>
      </c>
      <c r="R906" s="23">
        <f t="shared" si="144"/>
        <v>4127908.3620819962</v>
      </c>
      <c r="S906" s="23">
        <f t="shared" si="145"/>
        <v>2483402.4387957817</v>
      </c>
      <c r="T906" s="16">
        <f>IFERROR(INDEX(Cost_Components!$R$2:$R$29,MATCH(E906,Cost_Components!$A$2:$A$29,0)),"")</f>
        <v>1</v>
      </c>
      <c r="U906" s="26">
        <f>IFERROR(INDEX(Cost_Components!$Q$2:$Q$29,MATCH(E906,Cost_Components!$A$2:$A$29,0)),"")</f>
        <v>2023</v>
      </c>
      <c r="V906" s="30">
        <f>1/(1+Calculation_Assumptions!$B$5)^(B906-Calculation_Assumptions!$B$2)</f>
        <v>0.55367575418633497</v>
      </c>
      <c r="W906" s="23">
        <f t="shared" si="146"/>
        <v>910523.05733938981</v>
      </c>
      <c r="X906" s="23">
        <f t="shared" si="147"/>
        <v>2285522.7755878279</v>
      </c>
      <c r="Y906" s="23">
        <f t="shared" si="148"/>
        <v>1374999.7182484381</v>
      </c>
      <c r="Z906" s="17">
        <f>IFERROR(INDEX(Cost_Components!$T$2:$T$29,MATCH(E906,Cost_Components!$A$2:$A$29,0)),"")</f>
        <v>0.8</v>
      </c>
      <c r="AA906" s="26">
        <f>IFERROR(INDEX(Cost_Components!$U$2:$U$29,MATCH(E906,Cost_Components!$A$2:$A$29,0)),"")</f>
        <v>2025</v>
      </c>
      <c r="AB906" s="26">
        <f>IFERROR(INDEX(Cost_Components!$V$2:$V$29,MATCH(E906,Cost_Components!$A$2:$A$29,0)),"")</f>
        <v>2050</v>
      </c>
      <c r="AC906" s="26">
        <f>IFERROR(INDEX(Cost_Components!$M$2:$M$29,MATCH(E906,Cost_Components!$A$2:$A$29,0)),"")</f>
        <v>0</v>
      </c>
      <c r="AD906" s="26">
        <f>IFERROR(INDEX(Cost_Components!$N$2:$N$29,MATCH(E906,Cost_Components!$A$2:$A$29,0)),"")</f>
        <v>95</v>
      </c>
      <c r="AE906" s="16" t="str">
        <f>IFERROR(INDEX(Cost_Components!$O$2:$O$29,MATCH(E906,Cost_Components!$A$2:$A$29,0)),"")</f>
        <v>Both</v>
      </c>
      <c r="AF906" s="11">
        <v>90060.017994626207</v>
      </c>
      <c r="AG906" s="11">
        <v>81684.273486746606</v>
      </c>
      <c r="AH906" s="23">
        <f t="shared" si="149"/>
        <v>1</v>
      </c>
    </row>
    <row r="907" spans="1:34" hidden="1">
      <c r="A907" t="s">
        <v>115</v>
      </c>
      <c r="B907" s="20">
        <v>2046</v>
      </c>
      <c r="C907" t="s">
        <v>242</v>
      </c>
      <c r="D907" t="s">
        <v>232</v>
      </c>
      <c r="E907" s="22" t="s">
        <v>317</v>
      </c>
      <c r="F907" s="22" t="s">
        <v>318</v>
      </c>
      <c r="G907" s="22" t="s">
        <v>243</v>
      </c>
      <c r="H907" s="22" t="s">
        <v>237</v>
      </c>
      <c r="I907" s="22" t="s">
        <v>309</v>
      </c>
      <c r="J907" s="17">
        <f>IFERROR(INDEX(Cost_Components!$K$2:$K$29,MATCH(E907,Cost_Components!$A$2:$A$29,0)),"")</f>
        <v>1</v>
      </c>
      <c r="K907" s="17">
        <f t="shared" si="140"/>
        <v>0.72461538461538466</v>
      </c>
      <c r="L907" s="17">
        <f>IFERROR(INDEX(Cost_Components!$S$2:$S$29,MATCH(E907,Cost_Components!$A$2:$A$29,0)),"")</f>
        <v>0.31</v>
      </c>
      <c r="M907" s="28">
        <f>IFERROR(INDEX(Cost_Components!$L$2:$L$29,MATCH(E907,Cost_Components!$A$2:$A$29,0)),"")</f>
        <v>1</v>
      </c>
      <c r="N907" s="29">
        <f>IFERROR(INDEX(Cost_Components!$P$2:$P$29,MATCH(E907,Cost_Components!$A$2:$A$29,0)),"")</f>
        <v>64.94344126</v>
      </c>
      <c r="O907" s="23">
        <f t="shared" si="141"/>
        <v>92407.2997793291</v>
      </c>
      <c r="P907" s="23">
        <f t="shared" si="142"/>
        <v>83289.630019493401</v>
      </c>
      <c r="Q907" s="23">
        <f t="shared" si="143"/>
        <v>1676825.7103688119</v>
      </c>
      <c r="R907" s="23">
        <f t="shared" si="144"/>
        <v>4348596.6604551189</v>
      </c>
      <c r="S907" s="23">
        <f t="shared" si="145"/>
        <v>2671770.9500863068</v>
      </c>
      <c r="T907" s="16">
        <f>IFERROR(INDEX(Cost_Components!$R$2:$R$29,MATCH(E907,Cost_Components!$A$2:$A$29,0)),"")</f>
        <v>1</v>
      </c>
      <c r="U907" s="26">
        <f>IFERROR(INDEX(Cost_Components!$Q$2:$Q$29,MATCH(E907,Cost_Components!$A$2:$A$29,0)),"")</f>
        <v>2023</v>
      </c>
      <c r="V907" s="30">
        <f>1/(1+Calculation_Assumptions!$B$5)^(B907-Calculation_Assumptions!$B$2)</f>
        <v>0.5375492759090631</v>
      </c>
      <c r="W907" s="23">
        <f t="shared" si="146"/>
        <v>901376.44643445511</v>
      </c>
      <c r="X907" s="23">
        <f t="shared" si="147"/>
        <v>2337584.9860482193</v>
      </c>
      <c r="Y907" s="23">
        <f t="shared" si="148"/>
        <v>1436208.5396137638</v>
      </c>
      <c r="Z907" s="17">
        <f>IFERROR(INDEX(Cost_Components!$T$2:$T$29,MATCH(E907,Cost_Components!$A$2:$A$29,0)),"")</f>
        <v>0.8</v>
      </c>
      <c r="AA907" s="26">
        <f>IFERROR(INDEX(Cost_Components!$U$2:$U$29,MATCH(E907,Cost_Components!$A$2:$A$29,0)),"")</f>
        <v>2025</v>
      </c>
      <c r="AB907" s="26">
        <f>IFERROR(INDEX(Cost_Components!$V$2:$V$29,MATCH(E907,Cost_Components!$A$2:$A$29,0)),"")</f>
        <v>2050</v>
      </c>
      <c r="AC907" s="26">
        <f>IFERROR(INDEX(Cost_Components!$M$2:$M$29,MATCH(E907,Cost_Components!$A$2:$A$29,0)),"")</f>
        <v>0</v>
      </c>
      <c r="AD907" s="26">
        <f>IFERROR(INDEX(Cost_Components!$N$2:$N$29,MATCH(E907,Cost_Components!$A$2:$A$29,0)),"")</f>
        <v>95</v>
      </c>
      <c r="AE907" s="16" t="str">
        <f>IFERROR(INDEX(Cost_Components!$O$2:$O$29,MATCH(E907,Cost_Components!$A$2:$A$29,0)),"")</f>
        <v>Both</v>
      </c>
      <c r="AF907" s="11">
        <v>92407.2997793291</v>
      </c>
      <c r="AG907" s="11">
        <v>83289.630019493401</v>
      </c>
      <c r="AH907" s="23">
        <f t="shared" si="149"/>
        <v>1</v>
      </c>
    </row>
    <row r="908" spans="1:34" hidden="1">
      <c r="A908" t="s">
        <v>115</v>
      </c>
      <c r="B908" s="20">
        <v>2047</v>
      </c>
      <c r="C908" t="s">
        <v>242</v>
      </c>
      <c r="D908" t="s">
        <v>232</v>
      </c>
      <c r="E908" s="22" t="s">
        <v>317</v>
      </c>
      <c r="F908" s="22" t="s">
        <v>318</v>
      </c>
      <c r="G908" s="22" t="s">
        <v>243</v>
      </c>
      <c r="H908" s="22" t="s">
        <v>237</v>
      </c>
      <c r="I908" s="22" t="s">
        <v>309</v>
      </c>
      <c r="J908" s="17">
        <f>IFERROR(INDEX(Cost_Components!$K$2:$K$29,MATCH(E908,Cost_Components!$A$2:$A$29,0)),"")</f>
        <v>1</v>
      </c>
      <c r="K908" s="17">
        <f t="shared" si="140"/>
        <v>0.74346153846153851</v>
      </c>
      <c r="L908" s="17">
        <f>IFERROR(INDEX(Cost_Components!$S$2:$S$29,MATCH(E908,Cost_Components!$A$2:$A$29,0)),"")</f>
        <v>0.31</v>
      </c>
      <c r="M908" s="28">
        <f>IFERROR(INDEX(Cost_Components!$L$2:$L$29,MATCH(E908,Cost_Components!$A$2:$A$29,0)),"")</f>
        <v>1</v>
      </c>
      <c r="N908" s="29">
        <f>IFERROR(INDEX(Cost_Components!$P$2:$P$29,MATCH(E908,Cost_Components!$A$2:$A$29,0)),"")</f>
        <v>64.94344126</v>
      </c>
      <c r="O908" s="23">
        <f t="shared" si="141"/>
        <v>94828.181261587801</v>
      </c>
      <c r="P908" s="23">
        <f t="shared" si="142"/>
        <v>84934.438098484199</v>
      </c>
      <c r="Q908" s="23">
        <f t="shared" si="143"/>
        <v>1709939.7543960046</v>
      </c>
      <c r="R908" s="23">
        <f t="shared" si="144"/>
        <v>4578584.4057688322</v>
      </c>
      <c r="S908" s="23">
        <f t="shared" si="145"/>
        <v>2868644.6513728276</v>
      </c>
      <c r="T908" s="16">
        <f>IFERROR(INDEX(Cost_Components!$R$2:$R$29,MATCH(E908,Cost_Components!$A$2:$A$29,0)),"")</f>
        <v>1</v>
      </c>
      <c r="U908" s="26">
        <f>IFERROR(INDEX(Cost_Components!$Q$2:$Q$29,MATCH(E908,Cost_Components!$A$2:$A$29,0)),"")</f>
        <v>2023</v>
      </c>
      <c r="V908" s="30">
        <f>1/(1+Calculation_Assumptions!$B$5)^(B908-Calculation_Assumptions!$B$2)</f>
        <v>0.52189250088258554</v>
      </c>
      <c r="W908" s="23">
        <f t="shared" si="146"/>
        <v>892404.73478028493</v>
      </c>
      <c r="X908" s="23">
        <f t="shared" si="147"/>
        <v>2389528.8660287028</v>
      </c>
      <c r="Y908" s="23">
        <f t="shared" si="148"/>
        <v>1497124.1312484178</v>
      </c>
      <c r="Z908" s="17">
        <f>IFERROR(INDEX(Cost_Components!$T$2:$T$29,MATCH(E908,Cost_Components!$A$2:$A$29,0)),"")</f>
        <v>0.8</v>
      </c>
      <c r="AA908" s="26">
        <f>IFERROR(INDEX(Cost_Components!$U$2:$U$29,MATCH(E908,Cost_Components!$A$2:$A$29,0)),"")</f>
        <v>2025</v>
      </c>
      <c r="AB908" s="26">
        <f>IFERROR(INDEX(Cost_Components!$V$2:$V$29,MATCH(E908,Cost_Components!$A$2:$A$29,0)),"")</f>
        <v>2050</v>
      </c>
      <c r="AC908" s="26">
        <f>IFERROR(INDEX(Cost_Components!$M$2:$M$29,MATCH(E908,Cost_Components!$A$2:$A$29,0)),"")</f>
        <v>0</v>
      </c>
      <c r="AD908" s="26">
        <f>IFERROR(INDEX(Cost_Components!$N$2:$N$29,MATCH(E908,Cost_Components!$A$2:$A$29,0)),"")</f>
        <v>95</v>
      </c>
      <c r="AE908" s="16" t="str">
        <f>IFERROR(INDEX(Cost_Components!$O$2:$O$29,MATCH(E908,Cost_Components!$A$2:$A$29,0)),"")</f>
        <v>Both</v>
      </c>
      <c r="AF908" s="11">
        <v>94828.181261587801</v>
      </c>
      <c r="AG908" s="11">
        <v>84934.438098484199</v>
      </c>
      <c r="AH908" s="23">
        <f t="shared" si="149"/>
        <v>1</v>
      </c>
    </row>
    <row r="909" spans="1:34" hidden="1">
      <c r="A909" t="s">
        <v>115</v>
      </c>
      <c r="B909" s="20">
        <v>2048</v>
      </c>
      <c r="C909" t="s">
        <v>242</v>
      </c>
      <c r="D909" t="s">
        <v>232</v>
      </c>
      <c r="E909" s="22" t="s">
        <v>317</v>
      </c>
      <c r="F909" s="22" t="s">
        <v>318</v>
      </c>
      <c r="G909" s="22" t="s">
        <v>243</v>
      </c>
      <c r="H909" s="22" t="s">
        <v>237</v>
      </c>
      <c r="I909" s="22" t="s">
        <v>309</v>
      </c>
      <c r="J909" s="17">
        <f>IFERROR(INDEX(Cost_Components!$K$2:$K$29,MATCH(E909,Cost_Components!$A$2:$A$29,0)),"")</f>
        <v>1</v>
      </c>
      <c r="K909" s="17">
        <f t="shared" si="140"/>
        <v>0.76230769230769235</v>
      </c>
      <c r="L909" s="17">
        <f>IFERROR(INDEX(Cost_Components!$S$2:$S$29,MATCH(E909,Cost_Components!$A$2:$A$29,0)),"")</f>
        <v>0.31</v>
      </c>
      <c r="M909" s="28">
        <f>IFERROR(INDEX(Cost_Components!$L$2:$L$29,MATCH(E909,Cost_Components!$A$2:$A$29,0)),"")</f>
        <v>1</v>
      </c>
      <c r="N909" s="29">
        <f>IFERROR(INDEX(Cost_Components!$P$2:$P$29,MATCH(E909,Cost_Components!$A$2:$A$29,0)),"")</f>
        <v>64.94344126</v>
      </c>
      <c r="O909" s="23">
        <f t="shared" si="141"/>
        <v>97316.521756307993</v>
      </c>
      <c r="P909" s="23">
        <f t="shared" si="142"/>
        <v>86616.377579628796</v>
      </c>
      <c r="Q909" s="23">
        <f t="shared" si="143"/>
        <v>1743801.3451439471</v>
      </c>
      <c r="R909" s="23">
        <f t="shared" si="144"/>
        <v>4817837.8353688661</v>
      </c>
      <c r="S909" s="23">
        <f t="shared" si="145"/>
        <v>3074036.4902249193</v>
      </c>
      <c r="T909" s="16">
        <f>IFERROR(INDEX(Cost_Components!$R$2:$R$29,MATCH(E909,Cost_Components!$A$2:$A$29,0)),"")</f>
        <v>1</v>
      </c>
      <c r="U909" s="26">
        <f>IFERROR(INDEX(Cost_Components!$Q$2:$Q$29,MATCH(E909,Cost_Components!$A$2:$A$29,0)),"")</f>
        <v>2023</v>
      </c>
      <c r="V909" s="30">
        <f>1/(1+Calculation_Assumptions!$B$5)^(B909-Calculation_Assumptions!$B$2)</f>
        <v>0.50669174842969467</v>
      </c>
      <c r="W909" s="23">
        <f t="shared" si="146"/>
        <v>883569.75248503999</v>
      </c>
      <c r="X909" s="23">
        <f t="shared" si="147"/>
        <v>2441158.6764537864</v>
      </c>
      <c r="Y909" s="23">
        <f t="shared" si="148"/>
        <v>1557588.9239687463</v>
      </c>
      <c r="Z909" s="17">
        <f>IFERROR(INDEX(Cost_Components!$T$2:$T$29,MATCH(E909,Cost_Components!$A$2:$A$29,0)),"")</f>
        <v>0.8</v>
      </c>
      <c r="AA909" s="26">
        <f>IFERROR(INDEX(Cost_Components!$U$2:$U$29,MATCH(E909,Cost_Components!$A$2:$A$29,0)),"")</f>
        <v>2025</v>
      </c>
      <c r="AB909" s="26">
        <f>IFERROR(INDEX(Cost_Components!$V$2:$V$29,MATCH(E909,Cost_Components!$A$2:$A$29,0)),"")</f>
        <v>2050</v>
      </c>
      <c r="AC909" s="26">
        <f>IFERROR(INDEX(Cost_Components!$M$2:$M$29,MATCH(E909,Cost_Components!$A$2:$A$29,0)),"")</f>
        <v>0</v>
      </c>
      <c r="AD909" s="26">
        <f>IFERROR(INDEX(Cost_Components!$N$2:$N$29,MATCH(E909,Cost_Components!$A$2:$A$29,0)),"")</f>
        <v>95</v>
      </c>
      <c r="AE909" s="16" t="str">
        <f>IFERROR(INDEX(Cost_Components!$O$2:$O$29,MATCH(E909,Cost_Components!$A$2:$A$29,0)),"")</f>
        <v>Both</v>
      </c>
      <c r="AF909" s="11">
        <v>97316.521756307993</v>
      </c>
      <c r="AG909" s="11">
        <v>86616.377579628796</v>
      </c>
      <c r="AH909" s="23">
        <f t="shared" si="149"/>
        <v>1</v>
      </c>
    </row>
    <row r="910" spans="1:34" hidden="1">
      <c r="A910" t="s">
        <v>115</v>
      </c>
      <c r="B910" s="20">
        <v>2049</v>
      </c>
      <c r="C910" t="s">
        <v>242</v>
      </c>
      <c r="D910" t="s">
        <v>232</v>
      </c>
      <c r="E910" s="22" t="s">
        <v>317</v>
      </c>
      <c r="F910" s="22" t="s">
        <v>318</v>
      </c>
      <c r="G910" s="22" t="s">
        <v>243</v>
      </c>
      <c r="H910" s="22" t="s">
        <v>237</v>
      </c>
      <c r="I910" s="22" t="s">
        <v>309</v>
      </c>
      <c r="J910" s="17">
        <f>IFERROR(INDEX(Cost_Components!$K$2:$K$29,MATCH(E910,Cost_Components!$A$2:$A$29,0)),"")</f>
        <v>1</v>
      </c>
      <c r="K910" s="17">
        <f t="shared" si="140"/>
        <v>0.7811538461538462</v>
      </c>
      <c r="L910" s="17">
        <f>IFERROR(INDEX(Cost_Components!$S$2:$S$29,MATCH(E910,Cost_Components!$A$2:$A$29,0)),"")</f>
        <v>0.31</v>
      </c>
      <c r="M910" s="28">
        <f>IFERROR(INDEX(Cost_Components!$L$2:$L$29,MATCH(E910,Cost_Components!$A$2:$A$29,0)),"")</f>
        <v>1</v>
      </c>
      <c r="N910" s="29">
        <f>IFERROR(INDEX(Cost_Components!$P$2:$P$29,MATCH(E910,Cost_Components!$A$2:$A$29,0)),"")</f>
        <v>64.94344126</v>
      </c>
      <c r="O910" s="23">
        <f t="shared" si="141"/>
        <v>99862.454397054098</v>
      </c>
      <c r="P910" s="23">
        <f t="shared" si="142"/>
        <v>88325.956394019799</v>
      </c>
      <c r="Q910" s="23">
        <f t="shared" si="143"/>
        <v>1778219.3838505875</v>
      </c>
      <c r="R910" s="23">
        <f t="shared" si="144"/>
        <v>5066104.0911948746</v>
      </c>
      <c r="S910" s="23">
        <f t="shared" si="145"/>
        <v>3287884.7073442871</v>
      </c>
      <c r="T910" s="16">
        <f>IFERROR(INDEX(Cost_Components!$R$2:$R$29,MATCH(E910,Cost_Components!$A$2:$A$29,0)),"")</f>
        <v>1</v>
      </c>
      <c r="U910" s="26">
        <f>IFERROR(INDEX(Cost_Components!$Q$2:$Q$29,MATCH(E910,Cost_Components!$A$2:$A$29,0)),"")</f>
        <v>2023</v>
      </c>
      <c r="V910" s="30">
        <f>1/(1+Calculation_Assumptions!$B$5)^(B910-Calculation_Assumptions!$B$2)</f>
        <v>0.49193373633950943</v>
      </c>
      <c r="W910" s="23">
        <f t="shared" si="146"/>
        <v>874766.10552895989</v>
      </c>
      <c r="X910" s="23">
        <f t="shared" si="147"/>
        <v>2492187.5142663694</v>
      </c>
      <c r="Y910" s="23">
        <f t="shared" si="148"/>
        <v>1617421.4087374096</v>
      </c>
      <c r="Z910" s="17">
        <f>IFERROR(INDEX(Cost_Components!$T$2:$T$29,MATCH(E910,Cost_Components!$A$2:$A$29,0)),"")</f>
        <v>0.8</v>
      </c>
      <c r="AA910" s="26">
        <f>IFERROR(INDEX(Cost_Components!$U$2:$U$29,MATCH(E910,Cost_Components!$A$2:$A$29,0)),"")</f>
        <v>2025</v>
      </c>
      <c r="AB910" s="26">
        <f>IFERROR(INDEX(Cost_Components!$V$2:$V$29,MATCH(E910,Cost_Components!$A$2:$A$29,0)),"")</f>
        <v>2050</v>
      </c>
      <c r="AC910" s="26">
        <f>IFERROR(INDEX(Cost_Components!$M$2:$M$29,MATCH(E910,Cost_Components!$A$2:$A$29,0)),"")</f>
        <v>0</v>
      </c>
      <c r="AD910" s="26">
        <f>IFERROR(INDEX(Cost_Components!$N$2:$N$29,MATCH(E910,Cost_Components!$A$2:$A$29,0)),"")</f>
        <v>95</v>
      </c>
      <c r="AE910" s="16" t="str">
        <f>IFERROR(INDEX(Cost_Components!$O$2:$O$29,MATCH(E910,Cost_Components!$A$2:$A$29,0)),"")</f>
        <v>Both</v>
      </c>
      <c r="AF910" s="11">
        <v>99862.454397054098</v>
      </c>
      <c r="AG910" s="11">
        <v>88325.956394019799</v>
      </c>
      <c r="AH910" s="23">
        <f t="shared" si="149"/>
        <v>1</v>
      </c>
    </row>
    <row r="911" spans="1:34" hidden="1">
      <c r="A911" t="s">
        <v>115</v>
      </c>
      <c r="B911" s="20">
        <v>2050</v>
      </c>
      <c r="C911" t="s">
        <v>242</v>
      </c>
      <c r="D911" t="s">
        <v>232</v>
      </c>
      <c r="E911" s="22" t="s">
        <v>317</v>
      </c>
      <c r="F911" s="22" t="s">
        <v>318</v>
      </c>
      <c r="G911" s="22" t="s">
        <v>243</v>
      </c>
      <c r="H911" s="22" t="s">
        <v>237</v>
      </c>
      <c r="I911" s="22" t="s">
        <v>309</v>
      </c>
      <c r="J911" s="17">
        <f>IFERROR(INDEX(Cost_Components!$K$2:$K$29,MATCH(E911,Cost_Components!$A$2:$A$29,0)),"")</f>
        <v>1</v>
      </c>
      <c r="K911" s="17">
        <f t="shared" si="140"/>
        <v>0.8</v>
      </c>
      <c r="L911" s="17">
        <f>IFERROR(INDEX(Cost_Components!$S$2:$S$29,MATCH(E911,Cost_Components!$A$2:$A$29,0)),"")</f>
        <v>0.31</v>
      </c>
      <c r="M911" s="28">
        <f>IFERROR(INDEX(Cost_Components!$L$2:$L$29,MATCH(E911,Cost_Components!$A$2:$A$29,0)),"")</f>
        <v>1</v>
      </c>
      <c r="N911" s="29">
        <f>IFERROR(INDEX(Cost_Components!$P$2:$P$29,MATCH(E911,Cost_Components!$A$2:$A$29,0)),"")</f>
        <v>64.94344126</v>
      </c>
      <c r="O911" s="23">
        <f t="shared" si="141"/>
        <v>102460.090554436</v>
      </c>
      <c r="P911" s="23">
        <f t="shared" si="142"/>
        <v>90057.496582220905</v>
      </c>
      <c r="Q911" s="23">
        <f t="shared" si="143"/>
        <v>1813079.5591861354</v>
      </c>
      <c r="R911" s="23">
        <f t="shared" si="144"/>
        <v>5323288.6979330368</v>
      </c>
      <c r="S911" s="23">
        <f t="shared" si="145"/>
        <v>3510209.1387469014</v>
      </c>
      <c r="T911" s="16">
        <f>IFERROR(INDEX(Cost_Components!$R$2:$R$29,MATCH(E911,Cost_Components!$A$2:$A$29,0)),"")</f>
        <v>1</v>
      </c>
      <c r="U911" s="26">
        <f>IFERROR(INDEX(Cost_Components!$Q$2:$Q$29,MATCH(E911,Cost_Components!$A$2:$A$29,0)),"")</f>
        <v>2023</v>
      </c>
      <c r="V911" s="30">
        <f>1/(1+Calculation_Assumptions!$B$5)^(B911-Calculation_Assumptions!$B$2)</f>
        <v>0.47760556926165965</v>
      </c>
      <c r="W911" s="23">
        <f t="shared" si="146"/>
        <v>865936.8949817731</v>
      </c>
      <c r="X911" s="23">
        <f t="shared" si="147"/>
        <v>2542432.3289204668</v>
      </c>
      <c r="Y911" s="23">
        <f t="shared" si="148"/>
        <v>1676495.433938694</v>
      </c>
      <c r="Z911" s="17">
        <f>IFERROR(INDEX(Cost_Components!$T$2:$T$29,MATCH(E911,Cost_Components!$A$2:$A$29,0)),"")</f>
        <v>0.8</v>
      </c>
      <c r="AA911" s="26">
        <f>IFERROR(INDEX(Cost_Components!$U$2:$U$29,MATCH(E911,Cost_Components!$A$2:$A$29,0)),"")</f>
        <v>2025</v>
      </c>
      <c r="AB911" s="26">
        <f>IFERROR(INDEX(Cost_Components!$V$2:$V$29,MATCH(E911,Cost_Components!$A$2:$A$29,0)),"")</f>
        <v>2050</v>
      </c>
      <c r="AC911" s="26">
        <f>IFERROR(INDEX(Cost_Components!$M$2:$M$29,MATCH(E911,Cost_Components!$A$2:$A$29,0)),"")</f>
        <v>0</v>
      </c>
      <c r="AD911" s="26">
        <f>IFERROR(INDEX(Cost_Components!$N$2:$N$29,MATCH(E911,Cost_Components!$A$2:$A$29,0)),"")</f>
        <v>95</v>
      </c>
      <c r="AE911" s="16" t="str">
        <f>IFERROR(INDEX(Cost_Components!$O$2:$O$29,MATCH(E911,Cost_Components!$A$2:$A$29,0)),"")</f>
        <v>Both</v>
      </c>
      <c r="AF911" s="11">
        <v>102460.090554436</v>
      </c>
      <c r="AG911" s="11">
        <v>90057.496582220905</v>
      </c>
      <c r="AH911" s="23">
        <f t="shared" si="149"/>
        <v>1</v>
      </c>
    </row>
    <row r="912" spans="1:34" hidden="1">
      <c r="A912" t="s">
        <v>115</v>
      </c>
      <c r="B912" s="20">
        <v>2025</v>
      </c>
      <c r="C912" t="s">
        <v>242</v>
      </c>
      <c r="D912" t="s">
        <v>232</v>
      </c>
      <c r="E912" s="22" t="s">
        <v>320</v>
      </c>
      <c r="F912" s="22" t="s">
        <v>321</v>
      </c>
      <c r="G912" s="22" t="s">
        <v>243</v>
      </c>
      <c r="H912" s="22" t="s">
        <v>237</v>
      </c>
      <c r="I912" s="22" t="s">
        <v>309</v>
      </c>
      <c r="J912" s="17">
        <f>IFERROR(INDEX(Cost_Components!$K$2:$K$29,MATCH(E912,Cost_Components!$A$2:$A$29,0)),"")</f>
        <v>1</v>
      </c>
      <c r="K912" s="17">
        <f t="shared" si="140"/>
        <v>0.32884615384615384</v>
      </c>
      <c r="L912" s="17">
        <f>IFERROR(INDEX(Cost_Components!$S$2:$S$29,MATCH(E912,Cost_Components!$A$2:$A$29,0)),"")</f>
        <v>0.31</v>
      </c>
      <c r="M912" s="28">
        <f>IFERROR(INDEX(Cost_Components!$L$2:$L$29,MATCH(E912,Cost_Components!$A$2:$A$29,0)),"")</f>
        <v>1</v>
      </c>
      <c r="N912" s="29">
        <f>IFERROR(INDEX(Cost_Components!$P$2:$P$29,MATCH(E912,Cost_Components!$A$2:$A$29,0)),"")</f>
        <v>115.1062307</v>
      </c>
      <c r="O912" s="23">
        <f t="shared" si="141"/>
        <v>72180.722355703198</v>
      </c>
      <c r="P912" s="23">
        <f t="shared" si="142"/>
        <v>72099.385634235601</v>
      </c>
      <c r="Q912" s="23">
        <f t="shared" si="143"/>
        <v>2572717.4400042025</v>
      </c>
      <c r="R912" s="23">
        <f t="shared" si="144"/>
        <v>2732202.1161657027</v>
      </c>
      <c r="S912" s="23">
        <f t="shared" si="145"/>
        <v>159484.67616150016</v>
      </c>
      <c r="T912" s="16">
        <f>IFERROR(INDEX(Cost_Components!$R$2:$R$29,MATCH(E912,Cost_Components!$A$2:$A$29,0)),"")</f>
        <v>1</v>
      </c>
      <c r="U912" s="26">
        <f>IFERROR(INDEX(Cost_Components!$Q$2:$Q$29,MATCH(E912,Cost_Components!$A$2:$A$29,0)),"")</f>
        <v>2023</v>
      </c>
      <c r="V912" s="30">
        <f>1/(1+Calculation_Assumptions!$B$5)^(B912-Calculation_Assumptions!$B$2)</f>
        <v>1</v>
      </c>
      <c r="W912" s="23">
        <f t="shared" si="146"/>
        <v>2572717.4400042025</v>
      </c>
      <c r="X912" s="23">
        <f t="shared" si="147"/>
        <v>2732202.1161657027</v>
      </c>
      <c r="Y912" s="23">
        <f t="shared" si="148"/>
        <v>159484.67616150016</v>
      </c>
      <c r="Z912" s="17">
        <f>IFERROR(INDEX(Cost_Components!$T$2:$T$29,MATCH(E912,Cost_Components!$A$2:$A$29,0)),"")</f>
        <v>0.8</v>
      </c>
      <c r="AA912" s="26">
        <f>IFERROR(INDEX(Cost_Components!$U$2:$U$29,MATCH(E912,Cost_Components!$A$2:$A$29,0)),"")</f>
        <v>2025</v>
      </c>
      <c r="AB912" s="26">
        <f>IFERROR(INDEX(Cost_Components!$V$2:$V$29,MATCH(E912,Cost_Components!$A$2:$A$29,0)),"")</f>
        <v>2050</v>
      </c>
      <c r="AC912" s="26">
        <f>IFERROR(INDEX(Cost_Components!$M$2:$M$29,MATCH(E912,Cost_Components!$A$2:$A$29,0)),"")</f>
        <v>0</v>
      </c>
      <c r="AD912" s="26">
        <f>IFERROR(INDEX(Cost_Components!$N$2:$N$29,MATCH(E912,Cost_Components!$A$2:$A$29,0)),"")</f>
        <v>95</v>
      </c>
      <c r="AE912" s="16" t="str">
        <f>IFERROR(INDEX(Cost_Components!$O$2:$O$29,MATCH(E912,Cost_Components!$A$2:$A$29,0)),"")</f>
        <v>Both</v>
      </c>
      <c r="AF912" s="11">
        <v>72180.722355703198</v>
      </c>
      <c r="AG912" s="11">
        <v>72099.385634235601</v>
      </c>
      <c r="AH912" s="23">
        <f t="shared" si="149"/>
        <v>1</v>
      </c>
    </row>
    <row r="913" spans="1:34" hidden="1">
      <c r="A913" t="s">
        <v>115</v>
      </c>
      <c r="B913" s="20">
        <v>2026</v>
      </c>
      <c r="C913" t="s">
        <v>242</v>
      </c>
      <c r="D913" t="s">
        <v>232</v>
      </c>
      <c r="E913" s="22" t="s">
        <v>320</v>
      </c>
      <c r="F913" s="22" t="s">
        <v>321</v>
      </c>
      <c r="G913" s="22" t="s">
        <v>243</v>
      </c>
      <c r="H913" s="22" t="s">
        <v>237</v>
      </c>
      <c r="I913" s="22" t="s">
        <v>309</v>
      </c>
      <c r="J913" s="17">
        <f>IFERROR(INDEX(Cost_Components!$K$2:$K$29,MATCH(E913,Cost_Components!$A$2:$A$29,0)),"")</f>
        <v>1</v>
      </c>
      <c r="K913" s="17">
        <f t="shared" si="140"/>
        <v>0.34769230769230769</v>
      </c>
      <c r="L913" s="17">
        <f>IFERROR(INDEX(Cost_Components!$S$2:$S$29,MATCH(E913,Cost_Components!$A$2:$A$29,0)),"")</f>
        <v>0.31</v>
      </c>
      <c r="M913" s="28">
        <f>IFERROR(INDEX(Cost_Components!$L$2:$L$29,MATCH(E913,Cost_Components!$A$2:$A$29,0)),"")</f>
        <v>1</v>
      </c>
      <c r="N913" s="29">
        <f>IFERROR(INDEX(Cost_Components!$P$2:$P$29,MATCH(E913,Cost_Components!$A$2:$A$29,0)),"")</f>
        <v>115.1062307</v>
      </c>
      <c r="O913" s="23">
        <f t="shared" si="141"/>
        <v>69795.654110621297</v>
      </c>
      <c r="P913" s="23">
        <f t="shared" si="142"/>
        <v>69581.306380311697</v>
      </c>
      <c r="Q913" s="23">
        <f t="shared" si="143"/>
        <v>2482864.9904320571</v>
      </c>
      <c r="R913" s="23">
        <f t="shared" si="144"/>
        <v>2793330.32929953</v>
      </c>
      <c r="S913" s="23">
        <f t="shared" si="145"/>
        <v>310465.33886747295</v>
      </c>
      <c r="T913" s="16">
        <f>IFERROR(INDEX(Cost_Components!$R$2:$R$29,MATCH(E913,Cost_Components!$A$2:$A$29,0)),"")</f>
        <v>1</v>
      </c>
      <c r="U913" s="26">
        <f>IFERROR(INDEX(Cost_Components!$Q$2:$Q$29,MATCH(E913,Cost_Components!$A$2:$A$29,0)),"")</f>
        <v>2023</v>
      </c>
      <c r="V913" s="30">
        <f>1/(1+Calculation_Assumptions!$B$5)^(B913-Calculation_Assumptions!$B$2)</f>
        <v>0.970873786407767</v>
      </c>
      <c r="W913" s="23">
        <f t="shared" si="146"/>
        <v>2410548.5344000557</v>
      </c>
      <c r="X913" s="23">
        <f t="shared" si="147"/>
        <v>2711971.1934946892</v>
      </c>
      <c r="Y913" s="23">
        <f t="shared" si="148"/>
        <v>301422.65909463394</v>
      </c>
      <c r="Z913" s="17">
        <f>IFERROR(INDEX(Cost_Components!$T$2:$T$29,MATCH(E913,Cost_Components!$A$2:$A$29,0)),"")</f>
        <v>0.8</v>
      </c>
      <c r="AA913" s="26">
        <f>IFERROR(INDEX(Cost_Components!$U$2:$U$29,MATCH(E913,Cost_Components!$A$2:$A$29,0)),"")</f>
        <v>2025</v>
      </c>
      <c r="AB913" s="26">
        <f>IFERROR(INDEX(Cost_Components!$V$2:$V$29,MATCH(E913,Cost_Components!$A$2:$A$29,0)),"")</f>
        <v>2050</v>
      </c>
      <c r="AC913" s="26">
        <f>IFERROR(INDEX(Cost_Components!$M$2:$M$29,MATCH(E913,Cost_Components!$A$2:$A$29,0)),"")</f>
        <v>0</v>
      </c>
      <c r="AD913" s="26">
        <f>IFERROR(INDEX(Cost_Components!$N$2:$N$29,MATCH(E913,Cost_Components!$A$2:$A$29,0)),"")</f>
        <v>95</v>
      </c>
      <c r="AE913" s="16" t="str">
        <f>IFERROR(INDEX(Cost_Components!$O$2:$O$29,MATCH(E913,Cost_Components!$A$2:$A$29,0)),"")</f>
        <v>Both</v>
      </c>
      <c r="AF913" s="11">
        <v>69795.654110621297</v>
      </c>
      <c r="AG913" s="11">
        <v>69581.306380311697</v>
      </c>
      <c r="AH913" s="23">
        <f t="shared" si="149"/>
        <v>1</v>
      </c>
    </row>
    <row r="914" spans="1:34" hidden="1">
      <c r="A914" t="s">
        <v>115</v>
      </c>
      <c r="B914" s="20">
        <v>2027</v>
      </c>
      <c r="C914" t="s">
        <v>242</v>
      </c>
      <c r="D914" t="s">
        <v>232</v>
      </c>
      <c r="E914" s="22" t="s">
        <v>320</v>
      </c>
      <c r="F914" s="22" t="s">
        <v>321</v>
      </c>
      <c r="G914" s="22" t="s">
        <v>243</v>
      </c>
      <c r="H914" s="22" t="s">
        <v>237</v>
      </c>
      <c r="I914" s="22" t="s">
        <v>309</v>
      </c>
      <c r="J914" s="17">
        <f>IFERROR(INDEX(Cost_Components!$K$2:$K$29,MATCH(E914,Cost_Components!$A$2:$A$29,0)),"")</f>
        <v>1</v>
      </c>
      <c r="K914" s="17">
        <f t="shared" si="140"/>
        <v>0.36653846153846154</v>
      </c>
      <c r="L914" s="17">
        <f>IFERROR(INDEX(Cost_Components!$S$2:$S$29,MATCH(E914,Cost_Components!$A$2:$A$29,0)),"")</f>
        <v>0.31</v>
      </c>
      <c r="M914" s="28">
        <f>IFERROR(INDEX(Cost_Components!$L$2:$L$29,MATCH(E914,Cost_Components!$A$2:$A$29,0)),"")</f>
        <v>1</v>
      </c>
      <c r="N914" s="29">
        <f>IFERROR(INDEX(Cost_Components!$P$2:$P$29,MATCH(E914,Cost_Components!$A$2:$A$29,0)),"")</f>
        <v>115.1062307</v>
      </c>
      <c r="O914" s="23">
        <f t="shared" si="141"/>
        <v>68504.664296553106</v>
      </c>
      <c r="P914" s="23">
        <f t="shared" si="142"/>
        <v>68118.113647975901</v>
      </c>
      <c r="Q914" s="23">
        <f t="shared" si="143"/>
        <v>2430653.9843679471</v>
      </c>
      <c r="R914" s="23">
        <f t="shared" si="144"/>
        <v>2890270.7496136446</v>
      </c>
      <c r="S914" s="23">
        <f t="shared" si="145"/>
        <v>459616.76524569746</v>
      </c>
      <c r="T914" s="16">
        <f>IFERROR(INDEX(Cost_Components!$R$2:$R$29,MATCH(E914,Cost_Components!$A$2:$A$29,0)),"")</f>
        <v>1</v>
      </c>
      <c r="U914" s="26">
        <f>IFERROR(INDEX(Cost_Components!$Q$2:$Q$29,MATCH(E914,Cost_Components!$A$2:$A$29,0)),"")</f>
        <v>2023</v>
      </c>
      <c r="V914" s="30">
        <f>1/(1+Calculation_Assumptions!$B$5)^(B914-Calculation_Assumptions!$B$2)</f>
        <v>0.94259590913375435</v>
      </c>
      <c r="W914" s="23">
        <f t="shared" si="146"/>
        <v>2291124.5021848874</v>
      </c>
      <c r="X914" s="23">
        <f t="shared" si="147"/>
        <v>2724357.3848747709</v>
      </c>
      <c r="Y914" s="23">
        <f t="shared" si="148"/>
        <v>433232.88268988353</v>
      </c>
      <c r="Z914" s="17">
        <f>IFERROR(INDEX(Cost_Components!$T$2:$T$29,MATCH(E914,Cost_Components!$A$2:$A$29,0)),"")</f>
        <v>0.8</v>
      </c>
      <c r="AA914" s="26">
        <f>IFERROR(INDEX(Cost_Components!$U$2:$U$29,MATCH(E914,Cost_Components!$A$2:$A$29,0)),"")</f>
        <v>2025</v>
      </c>
      <c r="AB914" s="26">
        <f>IFERROR(INDEX(Cost_Components!$V$2:$V$29,MATCH(E914,Cost_Components!$A$2:$A$29,0)),"")</f>
        <v>2050</v>
      </c>
      <c r="AC914" s="26">
        <f>IFERROR(INDEX(Cost_Components!$M$2:$M$29,MATCH(E914,Cost_Components!$A$2:$A$29,0)),"")</f>
        <v>0</v>
      </c>
      <c r="AD914" s="26">
        <f>IFERROR(INDEX(Cost_Components!$N$2:$N$29,MATCH(E914,Cost_Components!$A$2:$A$29,0)),"")</f>
        <v>95</v>
      </c>
      <c r="AE914" s="16" t="str">
        <f>IFERROR(INDEX(Cost_Components!$O$2:$O$29,MATCH(E914,Cost_Components!$A$2:$A$29,0)),"")</f>
        <v>Both</v>
      </c>
      <c r="AF914" s="11">
        <v>68504.664296553106</v>
      </c>
      <c r="AG914" s="11">
        <v>68118.113647975901</v>
      </c>
      <c r="AH914" s="23">
        <f t="shared" si="149"/>
        <v>1</v>
      </c>
    </row>
    <row r="915" spans="1:34" hidden="1">
      <c r="A915" t="s">
        <v>115</v>
      </c>
      <c r="B915" s="20">
        <v>2028</v>
      </c>
      <c r="C915" t="s">
        <v>242</v>
      </c>
      <c r="D915" t="s">
        <v>232</v>
      </c>
      <c r="E915" s="22" t="s">
        <v>320</v>
      </c>
      <c r="F915" s="22" t="s">
        <v>321</v>
      </c>
      <c r="G915" s="22" t="s">
        <v>243</v>
      </c>
      <c r="H915" s="22" t="s">
        <v>237</v>
      </c>
      <c r="I915" s="22" t="s">
        <v>309</v>
      </c>
      <c r="J915" s="17">
        <f>IFERROR(INDEX(Cost_Components!$K$2:$K$29,MATCH(E915,Cost_Components!$A$2:$A$29,0)),"")</f>
        <v>1</v>
      </c>
      <c r="K915" s="17">
        <f t="shared" si="140"/>
        <v>0.38538461538461538</v>
      </c>
      <c r="L915" s="17">
        <f>IFERROR(INDEX(Cost_Components!$S$2:$S$29,MATCH(E915,Cost_Components!$A$2:$A$29,0)),"")</f>
        <v>0.31</v>
      </c>
      <c r="M915" s="28">
        <f>IFERROR(INDEX(Cost_Components!$L$2:$L$29,MATCH(E915,Cost_Components!$A$2:$A$29,0)),"")</f>
        <v>1</v>
      </c>
      <c r="N915" s="29">
        <f>IFERROR(INDEX(Cost_Components!$P$2:$P$29,MATCH(E915,Cost_Components!$A$2:$A$29,0)),"")</f>
        <v>115.1062307</v>
      </c>
      <c r="O915" s="23">
        <f t="shared" si="141"/>
        <v>67900.883750371897</v>
      </c>
      <c r="P915" s="23">
        <f t="shared" si="142"/>
        <v>67309.147421447997</v>
      </c>
      <c r="Q915" s="23">
        <f t="shared" si="143"/>
        <v>2401787.6979071861</v>
      </c>
      <c r="R915" s="23">
        <f t="shared" si="144"/>
        <v>3012094.776647537</v>
      </c>
      <c r="S915" s="23">
        <f t="shared" si="145"/>
        <v>610307.0787403509</v>
      </c>
      <c r="T915" s="16">
        <f>IFERROR(INDEX(Cost_Components!$R$2:$R$29,MATCH(E915,Cost_Components!$A$2:$A$29,0)),"")</f>
        <v>1</v>
      </c>
      <c r="U915" s="26">
        <f>IFERROR(INDEX(Cost_Components!$Q$2:$Q$29,MATCH(E915,Cost_Components!$A$2:$A$29,0)),"")</f>
        <v>2023</v>
      </c>
      <c r="V915" s="30">
        <f>1/(1+Calculation_Assumptions!$B$5)^(B915-Calculation_Assumptions!$B$2)</f>
        <v>0.91514165935315961</v>
      </c>
      <c r="W915" s="23">
        <f t="shared" si="146"/>
        <v>2197975.9792767875</v>
      </c>
      <c r="X915" s="23">
        <f t="shared" si="147"/>
        <v>2756493.4120302116</v>
      </c>
      <c r="Y915" s="23">
        <f t="shared" si="148"/>
        <v>558517.43275342416</v>
      </c>
      <c r="Z915" s="17">
        <f>IFERROR(INDEX(Cost_Components!$T$2:$T$29,MATCH(E915,Cost_Components!$A$2:$A$29,0)),"")</f>
        <v>0.8</v>
      </c>
      <c r="AA915" s="26">
        <f>IFERROR(INDEX(Cost_Components!$U$2:$U$29,MATCH(E915,Cost_Components!$A$2:$A$29,0)),"")</f>
        <v>2025</v>
      </c>
      <c r="AB915" s="26">
        <f>IFERROR(INDEX(Cost_Components!$V$2:$V$29,MATCH(E915,Cost_Components!$A$2:$A$29,0)),"")</f>
        <v>2050</v>
      </c>
      <c r="AC915" s="26">
        <f>IFERROR(INDEX(Cost_Components!$M$2:$M$29,MATCH(E915,Cost_Components!$A$2:$A$29,0)),"")</f>
        <v>0</v>
      </c>
      <c r="AD915" s="26">
        <f>IFERROR(INDEX(Cost_Components!$N$2:$N$29,MATCH(E915,Cost_Components!$A$2:$A$29,0)),"")</f>
        <v>95</v>
      </c>
      <c r="AE915" s="16" t="str">
        <f>IFERROR(INDEX(Cost_Components!$O$2:$O$29,MATCH(E915,Cost_Components!$A$2:$A$29,0)),"")</f>
        <v>Both</v>
      </c>
      <c r="AF915" s="11">
        <v>67900.883750371897</v>
      </c>
      <c r="AG915" s="11">
        <v>67309.147421447997</v>
      </c>
      <c r="AH915" s="23">
        <f t="shared" si="149"/>
        <v>1</v>
      </c>
    </row>
    <row r="916" spans="1:34" hidden="1">
      <c r="A916" t="s">
        <v>115</v>
      </c>
      <c r="B916" s="20">
        <v>2029</v>
      </c>
      <c r="C916" t="s">
        <v>242</v>
      </c>
      <c r="D916" t="s">
        <v>232</v>
      </c>
      <c r="E916" s="22" t="s">
        <v>320</v>
      </c>
      <c r="F916" s="22" t="s">
        <v>321</v>
      </c>
      <c r="G916" s="22" t="s">
        <v>243</v>
      </c>
      <c r="H916" s="22" t="s">
        <v>237</v>
      </c>
      <c r="I916" s="22" t="s">
        <v>309</v>
      </c>
      <c r="J916" s="17">
        <f>IFERROR(INDEX(Cost_Components!$K$2:$K$29,MATCH(E916,Cost_Components!$A$2:$A$29,0)),"")</f>
        <v>1</v>
      </c>
      <c r="K916" s="17">
        <f t="shared" si="140"/>
        <v>0.40423076923076923</v>
      </c>
      <c r="L916" s="17">
        <f>IFERROR(INDEX(Cost_Components!$S$2:$S$29,MATCH(E916,Cost_Components!$A$2:$A$29,0)),"")</f>
        <v>0.31</v>
      </c>
      <c r="M916" s="28">
        <f>IFERROR(INDEX(Cost_Components!$L$2:$L$29,MATCH(E916,Cost_Components!$A$2:$A$29,0)),"")</f>
        <v>1</v>
      </c>
      <c r="N916" s="29">
        <f>IFERROR(INDEX(Cost_Components!$P$2:$P$29,MATCH(E916,Cost_Components!$A$2:$A$29,0)),"")</f>
        <v>115.1062307</v>
      </c>
      <c r="O916" s="23">
        <f t="shared" si="141"/>
        <v>67753.643573848196</v>
      </c>
      <c r="P916" s="23">
        <f t="shared" si="142"/>
        <v>66926.961692872297</v>
      </c>
      <c r="Q916" s="23">
        <f t="shared" si="143"/>
        <v>2388150.1907276446</v>
      </c>
      <c r="R916" s="23">
        <f t="shared" si="144"/>
        <v>3152541.8157322179</v>
      </c>
      <c r="S916" s="23">
        <f t="shared" si="145"/>
        <v>764391.62500457326</v>
      </c>
      <c r="T916" s="16">
        <f>IFERROR(INDEX(Cost_Components!$R$2:$R$29,MATCH(E916,Cost_Components!$A$2:$A$29,0)),"")</f>
        <v>1</v>
      </c>
      <c r="U916" s="26">
        <f>IFERROR(INDEX(Cost_Components!$Q$2:$Q$29,MATCH(E916,Cost_Components!$A$2:$A$29,0)),"")</f>
        <v>2023</v>
      </c>
      <c r="V916" s="30">
        <f>1/(1+Calculation_Assumptions!$B$5)^(B916-Calculation_Assumptions!$B$2)</f>
        <v>0.888487047915689</v>
      </c>
      <c r="W916" s="23">
        <f t="shared" si="146"/>
        <v>2121840.5129388948</v>
      </c>
      <c r="X916" s="23">
        <f t="shared" si="147"/>
        <v>2800992.5712906844</v>
      </c>
      <c r="Y916" s="23">
        <f t="shared" si="148"/>
        <v>679152.0583517896</v>
      </c>
      <c r="Z916" s="17">
        <f>IFERROR(INDEX(Cost_Components!$T$2:$T$29,MATCH(E916,Cost_Components!$A$2:$A$29,0)),"")</f>
        <v>0.8</v>
      </c>
      <c r="AA916" s="26">
        <f>IFERROR(INDEX(Cost_Components!$U$2:$U$29,MATCH(E916,Cost_Components!$A$2:$A$29,0)),"")</f>
        <v>2025</v>
      </c>
      <c r="AB916" s="26">
        <f>IFERROR(INDEX(Cost_Components!$V$2:$V$29,MATCH(E916,Cost_Components!$A$2:$A$29,0)),"")</f>
        <v>2050</v>
      </c>
      <c r="AC916" s="26">
        <f>IFERROR(INDEX(Cost_Components!$M$2:$M$29,MATCH(E916,Cost_Components!$A$2:$A$29,0)),"")</f>
        <v>0</v>
      </c>
      <c r="AD916" s="26">
        <f>IFERROR(INDEX(Cost_Components!$N$2:$N$29,MATCH(E916,Cost_Components!$A$2:$A$29,0)),"")</f>
        <v>95</v>
      </c>
      <c r="AE916" s="16" t="str">
        <f>IFERROR(INDEX(Cost_Components!$O$2:$O$29,MATCH(E916,Cost_Components!$A$2:$A$29,0)),"")</f>
        <v>Both</v>
      </c>
      <c r="AF916" s="11">
        <v>67753.643573848196</v>
      </c>
      <c r="AG916" s="11">
        <v>66926.961692872297</v>
      </c>
      <c r="AH916" s="23">
        <f t="shared" si="149"/>
        <v>1</v>
      </c>
    </row>
    <row r="917" spans="1:34" hidden="1">
      <c r="A917" t="s">
        <v>115</v>
      </c>
      <c r="B917" s="20">
        <v>2030</v>
      </c>
      <c r="C917" t="s">
        <v>242</v>
      </c>
      <c r="D917" t="s">
        <v>232</v>
      </c>
      <c r="E917" s="22" t="s">
        <v>320</v>
      </c>
      <c r="F917" s="22" t="s">
        <v>321</v>
      </c>
      <c r="G917" s="22" t="s">
        <v>243</v>
      </c>
      <c r="H917" s="22" t="s">
        <v>237</v>
      </c>
      <c r="I917" s="22" t="s">
        <v>309</v>
      </c>
      <c r="J917" s="17">
        <f>IFERROR(INDEX(Cost_Components!$K$2:$K$29,MATCH(E917,Cost_Components!$A$2:$A$29,0)),"")</f>
        <v>1</v>
      </c>
      <c r="K917" s="17">
        <f t="shared" si="140"/>
        <v>0.42307692307692307</v>
      </c>
      <c r="L917" s="17">
        <f>IFERROR(INDEX(Cost_Components!$S$2:$S$29,MATCH(E917,Cost_Components!$A$2:$A$29,0)),"")</f>
        <v>0.31</v>
      </c>
      <c r="M917" s="28">
        <f>IFERROR(INDEX(Cost_Components!$L$2:$L$29,MATCH(E917,Cost_Components!$A$2:$A$29,0)),"")</f>
        <v>1</v>
      </c>
      <c r="N917" s="29">
        <f>IFERROR(INDEX(Cost_Components!$P$2:$P$29,MATCH(E917,Cost_Components!$A$2:$A$29,0)),"")</f>
        <v>115.1062307</v>
      </c>
      <c r="O917" s="23">
        <f t="shared" si="141"/>
        <v>67933.548576872607</v>
      </c>
      <c r="P917" s="23">
        <f t="shared" si="142"/>
        <v>66844.267139192394</v>
      </c>
      <c r="Q917" s="23">
        <f t="shared" si="143"/>
        <v>2385199.4066318558</v>
      </c>
      <c r="R917" s="23">
        <f t="shared" si="144"/>
        <v>3308281.6100904117</v>
      </c>
      <c r="S917" s="23">
        <f t="shared" si="145"/>
        <v>923082.20345855597</v>
      </c>
      <c r="T917" s="16">
        <f>IFERROR(INDEX(Cost_Components!$R$2:$R$29,MATCH(E917,Cost_Components!$A$2:$A$29,0)),"")</f>
        <v>1</v>
      </c>
      <c r="U917" s="26">
        <f>IFERROR(INDEX(Cost_Components!$Q$2:$Q$29,MATCH(E917,Cost_Components!$A$2:$A$29,0)),"")</f>
        <v>2023</v>
      </c>
      <c r="V917" s="30">
        <f>1/(1+Calculation_Assumptions!$B$5)^(B917-Calculation_Assumptions!$B$2)</f>
        <v>0.86260878438416411</v>
      </c>
      <c r="W917" s="23">
        <f t="shared" si="146"/>
        <v>2057493.9606685347</v>
      </c>
      <c r="X917" s="23">
        <f t="shared" si="147"/>
        <v>2853752.7780805752</v>
      </c>
      <c r="Y917" s="23">
        <f t="shared" si="148"/>
        <v>796258.81741204066</v>
      </c>
      <c r="Z917" s="17">
        <f>IFERROR(INDEX(Cost_Components!$T$2:$T$29,MATCH(E917,Cost_Components!$A$2:$A$29,0)),"")</f>
        <v>0.8</v>
      </c>
      <c r="AA917" s="26">
        <f>IFERROR(INDEX(Cost_Components!$U$2:$U$29,MATCH(E917,Cost_Components!$A$2:$A$29,0)),"")</f>
        <v>2025</v>
      </c>
      <c r="AB917" s="26">
        <f>IFERROR(INDEX(Cost_Components!$V$2:$V$29,MATCH(E917,Cost_Components!$A$2:$A$29,0)),"")</f>
        <v>2050</v>
      </c>
      <c r="AC917" s="26">
        <f>IFERROR(INDEX(Cost_Components!$M$2:$M$29,MATCH(E917,Cost_Components!$A$2:$A$29,0)),"")</f>
        <v>0</v>
      </c>
      <c r="AD917" s="26">
        <f>IFERROR(INDEX(Cost_Components!$N$2:$N$29,MATCH(E917,Cost_Components!$A$2:$A$29,0)),"")</f>
        <v>95</v>
      </c>
      <c r="AE917" s="16" t="str">
        <f>IFERROR(INDEX(Cost_Components!$O$2:$O$29,MATCH(E917,Cost_Components!$A$2:$A$29,0)),"")</f>
        <v>Both</v>
      </c>
      <c r="AF917" s="11">
        <v>67933.548576872607</v>
      </c>
      <c r="AG917" s="11">
        <v>66844.267139192394</v>
      </c>
      <c r="AH917" s="23">
        <f t="shared" si="149"/>
        <v>1</v>
      </c>
    </row>
    <row r="918" spans="1:34" hidden="1">
      <c r="A918" t="s">
        <v>115</v>
      </c>
      <c r="B918" s="20">
        <v>2031</v>
      </c>
      <c r="C918" t="s">
        <v>242</v>
      </c>
      <c r="D918" t="s">
        <v>232</v>
      </c>
      <c r="E918" s="22" t="s">
        <v>320</v>
      </c>
      <c r="F918" s="22" t="s">
        <v>321</v>
      </c>
      <c r="G918" s="22" t="s">
        <v>243</v>
      </c>
      <c r="H918" s="22" t="s">
        <v>237</v>
      </c>
      <c r="I918" s="22" t="s">
        <v>309</v>
      </c>
      <c r="J918" s="17">
        <f>IFERROR(INDEX(Cost_Components!$K$2:$K$29,MATCH(E918,Cost_Components!$A$2:$A$29,0)),"")</f>
        <v>1</v>
      </c>
      <c r="K918" s="17">
        <f t="shared" si="140"/>
        <v>0.44192307692307692</v>
      </c>
      <c r="L918" s="17">
        <f>IFERROR(INDEX(Cost_Components!$S$2:$S$29,MATCH(E918,Cost_Components!$A$2:$A$29,0)),"")</f>
        <v>0.31</v>
      </c>
      <c r="M918" s="28">
        <f>IFERROR(INDEX(Cost_Components!$L$2:$L$29,MATCH(E918,Cost_Components!$A$2:$A$29,0)),"")</f>
        <v>1</v>
      </c>
      <c r="N918" s="29">
        <f>IFERROR(INDEX(Cost_Components!$P$2:$P$29,MATCH(E918,Cost_Components!$A$2:$A$29,0)),"")</f>
        <v>115.1062307</v>
      </c>
      <c r="O918" s="23">
        <f t="shared" si="141"/>
        <v>68367.621029935399</v>
      </c>
      <c r="P918" s="23">
        <f t="shared" si="142"/>
        <v>66989.085851644501</v>
      </c>
      <c r="Q918" s="23">
        <f t="shared" si="143"/>
        <v>2390366.9628306641</v>
      </c>
      <c r="R918" s="23">
        <f t="shared" si="144"/>
        <v>3477730.9589713542</v>
      </c>
      <c r="S918" s="23">
        <f t="shared" si="145"/>
        <v>1087363.9961406901</v>
      </c>
      <c r="T918" s="16">
        <f>IFERROR(INDEX(Cost_Components!$R$2:$R$29,MATCH(E918,Cost_Components!$A$2:$A$29,0)),"")</f>
        <v>1</v>
      </c>
      <c r="U918" s="26">
        <f>IFERROR(INDEX(Cost_Components!$Q$2:$Q$29,MATCH(E918,Cost_Components!$A$2:$A$29,0)),"")</f>
        <v>2023</v>
      </c>
      <c r="V918" s="30">
        <f>1/(1+Calculation_Assumptions!$B$5)^(B918-Calculation_Assumptions!$B$2)</f>
        <v>0.83748425668365445</v>
      </c>
      <c r="W918" s="23">
        <f t="shared" si="146"/>
        <v>2001894.6990674033</v>
      </c>
      <c r="X918" s="23">
        <f t="shared" si="147"/>
        <v>2912544.9271198572</v>
      </c>
      <c r="Y918" s="23">
        <f t="shared" si="148"/>
        <v>910650.22805245395</v>
      </c>
      <c r="Z918" s="17">
        <f>IFERROR(INDEX(Cost_Components!$T$2:$T$29,MATCH(E918,Cost_Components!$A$2:$A$29,0)),"")</f>
        <v>0.8</v>
      </c>
      <c r="AA918" s="26">
        <f>IFERROR(INDEX(Cost_Components!$U$2:$U$29,MATCH(E918,Cost_Components!$A$2:$A$29,0)),"")</f>
        <v>2025</v>
      </c>
      <c r="AB918" s="26">
        <f>IFERROR(INDEX(Cost_Components!$V$2:$V$29,MATCH(E918,Cost_Components!$A$2:$A$29,0)),"")</f>
        <v>2050</v>
      </c>
      <c r="AC918" s="26">
        <f>IFERROR(INDEX(Cost_Components!$M$2:$M$29,MATCH(E918,Cost_Components!$A$2:$A$29,0)),"")</f>
        <v>0</v>
      </c>
      <c r="AD918" s="26">
        <f>IFERROR(INDEX(Cost_Components!$N$2:$N$29,MATCH(E918,Cost_Components!$A$2:$A$29,0)),"")</f>
        <v>95</v>
      </c>
      <c r="AE918" s="16" t="str">
        <f>IFERROR(INDEX(Cost_Components!$O$2:$O$29,MATCH(E918,Cost_Components!$A$2:$A$29,0)),"")</f>
        <v>Both</v>
      </c>
      <c r="AF918" s="11">
        <v>68367.621029935399</v>
      </c>
      <c r="AG918" s="11">
        <v>66989.085851644501</v>
      </c>
      <c r="AH918" s="23">
        <f t="shared" si="149"/>
        <v>1</v>
      </c>
    </row>
    <row r="919" spans="1:34" hidden="1">
      <c r="A919" t="s">
        <v>115</v>
      </c>
      <c r="B919" s="20">
        <v>2032</v>
      </c>
      <c r="C919" t="s">
        <v>242</v>
      </c>
      <c r="D919" t="s">
        <v>232</v>
      </c>
      <c r="E919" s="22" t="s">
        <v>320</v>
      </c>
      <c r="F919" s="22" t="s">
        <v>321</v>
      </c>
      <c r="G919" s="22" t="s">
        <v>243</v>
      </c>
      <c r="H919" s="22" t="s">
        <v>237</v>
      </c>
      <c r="I919" s="22" t="s">
        <v>309</v>
      </c>
      <c r="J919" s="17">
        <f>IFERROR(INDEX(Cost_Components!$K$2:$K$29,MATCH(E919,Cost_Components!$A$2:$A$29,0)),"")</f>
        <v>1</v>
      </c>
      <c r="K919" s="17">
        <f t="shared" si="140"/>
        <v>0.46076923076923082</v>
      </c>
      <c r="L919" s="17">
        <f>IFERROR(INDEX(Cost_Components!$S$2:$S$29,MATCH(E919,Cost_Components!$A$2:$A$29,0)),"")</f>
        <v>0.31</v>
      </c>
      <c r="M919" s="28">
        <f>IFERROR(INDEX(Cost_Components!$L$2:$L$29,MATCH(E919,Cost_Components!$A$2:$A$29,0)),"")</f>
        <v>1</v>
      </c>
      <c r="N919" s="29">
        <f>IFERROR(INDEX(Cost_Components!$P$2:$P$29,MATCH(E919,Cost_Components!$A$2:$A$29,0)),"")</f>
        <v>115.1062307</v>
      </c>
      <c r="O919" s="23">
        <f t="shared" si="141"/>
        <v>69009.119470894599</v>
      </c>
      <c r="P919" s="23">
        <f t="shared" si="142"/>
        <v>67315.118815787195</v>
      </c>
      <c r="Q919" s="23">
        <f t="shared" si="143"/>
        <v>2402000.7747624526</v>
      </c>
      <c r="R919" s="23">
        <f t="shared" si="144"/>
        <v>3660064.9200816718</v>
      </c>
      <c r="S919" s="23">
        <f t="shared" si="145"/>
        <v>1258064.1453192192</v>
      </c>
      <c r="T919" s="16">
        <f>IFERROR(INDEX(Cost_Components!$R$2:$R$29,MATCH(E919,Cost_Components!$A$2:$A$29,0)),"")</f>
        <v>1</v>
      </c>
      <c r="U919" s="26">
        <f>IFERROR(INDEX(Cost_Components!$Q$2:$Q$29,MATCH(E919,Cost_Components!$A$2:$A$29,0)),"")</f>
        <v>2023</v>
      </c>
      <c r="V919" s="30">
        <f>1/(1+Calculation_Assumptions!$B$5)^(B919-Calculation_Assumptions!$B$2)</f>
        <v>0.81309151134335378</v>
      </c>
      <c r="W919" s="23">
        <f t="shared" si="146"/>
        <v>1953046.4401995093</v>
      </c>
      <c r="X919" s="23">
        <f t="shared" si="147"/>
        <v>2975967.7174839978</v>
      </c>
      <c r="Y919" s="23">
        <f t="shared" si="148"/>
        <v>1022921.2772844885</v>
      </c>
      <c r="Z919" s="17">
        <f>IFERROR(INDEX(Cost_Components!$T$2:$T$29,MATCH(E919,Cost_Components!$A$2:$A$29,0)),"")</f>
        <v>0.8</v>
      </c>
      <c r="AA919" s="26">
        <f>IFERROR(INDEX(Cost_Components!$U$2:$U$29,MATCH(E919,Cost_Components!$A$2:$A$29,0)),"")</f>
        <v>2025</v>
      </c>
      <c r="AB919" s="26">
        <f>IFERROR(INDEX(Cost_Components!$V$2:$V$29,MATCH(E919,Cost_Components!$A$2:$A$29,0)),"")</f>
        <v>2050</v>
      </c>
      <c r="AC919" s="26">
        <f>IFERROR(INDEX(Cost_Components!$M$2:$M$29,MATCH(E919,Cost_Components!$A$2:$A$29,0)),"")</f>
        <v>0</v>
      </c>
      <c r="AD919" s="26">
        <f>IFERROR(INDEX(Cost_Components!$N$2:$N$29,MATCH(E919,Cost_Components!$A$2:$A$29,0)),"")</f>
        <v>95</v>
      </c>
      <c r="AE919" s="16" t="str">
        <f>IFERROR(INDEX(Cost_Components!$O$2:$O$29,MATCH(E919,Cost_Components!$A$2:$A$29,0)),"")</f>
        <v>Both</v>
      </c>
      <c r="AF919" s="11">
        <v>69009.119470894599</v>
      </c>
      <c r="AG919" s="11">
        <v>67315.118815787195</v>
      </c>
      <c r="AH919" s="23">
        <f t="shared" si="149"/>
        <v>1</v>
      </c>
    </row>
    <row r="920" spans="1:34" hidden="1">
      <c r="A920" t="s">
        <v>115</v>
      </c>
      <c r="B920" s="20">
        <v>2033</v>
      </c>
      <c r="C920" t="s">
        <v>242</v>
      </c>
      <c r="D920" t="s">
        <v>232</v>
      </c>
      <c r="E920" s="22" t="s">
        <v>320</v>
      </c>
      <c r="F920" s="22" t="s">
        <v>321</v>
      </c>
      <c r="G920" s="22" t="s">
        <v>243</v>
      </c>
      <c r="H920" s="22" t="s">
        <v>237</v>
      </c>
      <c r="I920" s="22" t="s">
        <v>309</v>
      </c>
      <c r="J920" s="17">
        <f>IFERROR(INDEX(Cost_Components!$K$2:$K$29,MATCH(E920,Cost_Components!$A$2:$A$29,0)),"")</f>
        <v>1</v>
      </c>
      <c r="K920" s="17">
        <f t="shared" si="140"/>
        <v>0.47961538461538467</v>
      </c>
      <c r="L920" s="17">
        <f>IFERROR(INDEX(Cost_Components!$S$2:$S$29,MATCH(E920,Cost_Components!$A$2:$A$29,0)),"")</f>
        <v>0.31</v>
      </c>
      <c r="M920" s="28">
        <f>IFERROR(INDEX(Cost_Components!$L$2:$L$29,MATCH(E920,Cost_Components!$A$2:$A$29,0)),"")</f>
        <v>1</v>
      </c>
      <c r="N920" s="29">
        <f>IFERROR(INDEX(Cost_Components!$P$2:$P$29,MATCH(E920,Cost_Components!$A$2:$A$29,0)),"")</f>
        <v>115.1062307</v>
      </c>
      <c r="O920" s="23">
        <f t="shared" si="141"/>
        <v>69835.103284835001</v>
      </c>
      <c r="P920" s="23">
        <f t="shared" si="142"/>
        <v>67800.116232870394</v>
      </c>
      <c r="Q920" s="23">
        <f t="shared" si="143"/>
        <v>2419306.9043821543</v>
      </c>
      <c r="R920" s="23">
        <f t="shared" si="144"/>
        <v>3855366.9309804598</v>
      </c>
      <c r="S920" s="23">
        <f t="shared" si="145"/>
        <v>1436060.0265983054</v>
      </c>
      <c r="T920" s="16">
        <f>IFERROR(INDEX(Cost_Components!$R$2:$R$29,MATCH(E920,Cost_Components!$A$2:$A$29,0)),"")</f>
        <v>1</v>
      </c>
      <c r="U920" s="26">
        <f>IFERROR(INDEX(Cost_Components!$Q$2:$Q$29,MATCH(E920,Cost_Components!$A$2:$A$29,0)),"")</f>
        <v>2023</v>
      </c>
      <c r="V920" s="30">
        <f>1/(1+Calculation_Assumptions!$B$5)^(B920-Calculation_Assumptions!$B$2)</f>
        <v>0.78940923431393573</v>
      </c>
      <c r="W920" s="23">
        <f t="shared" si="146"/>
        <v>1909823.2109587346</v>
      </c>
      <c r="X920" s="23">
        <f t="shared" si="147"/>
        <v>3043462.2569845528</v>
      </c>
      <c r="Y920" s="23">
        <f t="shared" si="148"/>
        <v>1133639.0460258184</v>
      </c>
      <c r="Z920" s="17">
        <f>IFERROR(INDEX(Cost_Components!$T$2:$T$29,MATCH(E920,Cost_Components!$A$2:$A$29,0)),"")</f>
        <v>0.8</v>
      </c>
      <c r="AA920" s="26">
        <f>IFERROR(INDEX(Cost_Components!$U$2:$U$29,MATCH(E920,Cost_Components!$A$2:$A$29,0)),"")</f>
        <v>2025</v>
      </c>
      <c r="AB920" s="26">
        <f>IFERROR(INDEX(Cost_Components!$V$2:$V$29,MATCH(E920,Cost_Components!$A$2:$A$29,0)),"")</f>
        <v>2050</v>
      </c>
      <c r="AC920" s="26">
        <f>IFERROR(INDEX(Cost_Components!$M$2:$M$29,MATCH(E920,Cost_Components!$A$2:$A$29,0)),"")</f>
        <v>0</v>
      </c>
      <c r="AD920" s="26">
        <f>IFERROR(INDEX(Cost_Components!$N$2:$N$29,MATCH(E920,Cost_Components!$A$2:$A$29,0)),"")</f>
        <v>95</v>
      </c>
      <c r="AE920" s="16" t="str">
        <f>IFERROR(INDEX(Cost_Components!$O$2:$O$29,MATCH(E920,Cost_Components!$A$2:$A$29,0)),"")</f>
        <v>Both</v>
      </c>
      <c r="AF920" s="11">
        <v>69835.103284835001</v>
      </c>
      <c r="AG920" s="11">
        <v>67800.116232870394</v>
      </c>
      <c r="AH920" s="23">
        <f t="shared" si="149"/>
        <v>1</v>
      </c>
    </row>
    <row r="921" spans="1:34" hidden="1">
      <c r="A921" t="s">
        <v>115</v>
      </c>
      <c r="B921" s="20">
        <v>2034</v>
      </c>
      <c r="C921" t="s">
        <v>242</v>
      </c>
      <c r="D921" t="s">
        <v>232</v>
      </c>
      <c r="E921" s="22" t="s">
        <v>320</v>
      </c>
      <c r="F921" s="22" t="s">
        <v>321</v>
      </c>
      <c r="G921" s="22" t="s">
        <v>243</v>
      </c>
      <c r="H921" s="22" t="s">
        <v>237</v>
      </c>
      <c r="I921" s="22" t="s">
        <v>309</v>
      </c>
      <c r="J921" s="17">
        <f>IFERROR(INDEX(Cost_Components!$K$2:$K$29,MATCH(E921,Cost_Components!$A$2:$A$29,0)),"")</f>
        <v>1</v>
      </c>
      <c r="K921" s="17">
        <f t="shared" si="140"/>
        <v>0.49846153846153851</v>
      </c>
      <c r="L921" s="17">
        <f>IFERROR(INDEX(Cost_Components!$S$2:$S$29,MATCH(E921,Cost_Components!$A$2:$A$29,0)),"")</f>
        <v>0.31</v>
      </c>
      <c r="M921" s="28">
        <f>IFERROR(INDEX(Cost_Components!$L$2:$L$29,MATCH(E921,Cost_Components!$A$2:$A$29,0)),"")</f>
        <v>1</v>
      </c>
      <c r="N921" s="29">
        <f>IFERROR(INDEX(Cost_Components!$P$2:$P$29,MATCH(E921,Cost_Components!$A$2:$A$29,0)),"")</f>
        <v>115.1062307</v>
      </c>
      <c r="O921" s="23">
        <f t="shared" si="141"/>
        <v>70829.253899266798</v>
      </c>
      <c r="P921" s="23">
        <f t="shared" si="142"/>
        <v>68427.464519574001</v>
      </c>
      <c r="Q921" s="23">
        <f t="shared" si="143"/>
        <v>2441692.5303339059</v>
      </c>
      <c r="R921" s="23">
        <f t="shared" si="144"/>
        <v>4063901.3145271894</v>
      </c>
      <c r="S921" s="23">
        <f t="shared" si="145"/>
        <v>1622208.7841932834</v>
      </c>
      <c r="T921" s="16">
        <f>IFERROR(INDEX(Cost_Components!$R$2:$R$29,MATCH(E921,Cost_Components!$A$2:$A$29,0)),"")</f>
        <v>1</v>
      </c>
      <c r="U921" s="26">
        <f>IFERROR(INDEX(Cost_Components!$Q$2:$Q$29,MATCH(E921,Cost_Components!$A$2:$A$29,0)),"")</f>
        <v>2023</v>
      </c>
      <c r="V921" s="30">
        <f>1/(1+Calculation_Assumptions!$B$5)^(B921-Calculation_Assumptions!$B$2)</f>
        <v>0.76641673234362695</v>
      </c>
      <c r="W921" s="23">
        <f t="shared" si="146"/>
        <v>1871354.0104863544</v>
      </c>
      <c r="X921" s="23">
        <f t="shared" si="147"/>
        <v>3114641.9660468986</v>
      </c>
      <c r="Y921" s="23">
        <f t="shared" si="148"/>
        <v>1243287.9555605443</v>
      </c>
      <c r="Z921" s="17">
        <f>IFERROR(INDEX(Cost_Components!$T$2:$T$29,MATCH(E921,Cost_Components!$A$2:$A$29,0)),"")</f>
        <v>0.8</v>
      </c>
      <c r="AA921" s="26">
        <f>IFERROR(INDEX(Cost_Components!$U$2:$U$29,MATCH(E921,Cost_Components!$A$2:$A$29,0)),"")</f>
        <v>2025</v>
      </c>
      <c r="AB921" s="26">
        <f>IFERROR(INDEX(Cost_Components!$V$2:$V$29,MATCH(E921,Cost_Components!$A$2:$A$29,0)),"")</f>
        <v>2050</v>
      </c>
      <c r="AC921" s="26">
        <f>IFERROR(INDEX(Cost_Components!$M$2:$M$29,MATCH(E921,Cost_Components!$A$2:$A$29,0)),"")</f>
        <v>0</v>
      </c>
      <c r="AD921" s="26">
        <f>IFERROR(INDEX(Cost_Components!$N$2:$N$29,MATCH(E921,Cost_Components!$A$2:$A$29,0)),"")</f>
        <v>95</v>
      </c>
      <c r="AE921" s="16" t="str">
        <f>IFERROR(INDEX(Cost_Components!$O$2:$O$29,MATCH(E921,Cost_Components!$A$2:$A$29,0)),"")</f>
        <v>Both</v>
      </c>
      <c r="AF921" s="11">
        <v>70829.253899266798</v>
      </c>
      <c r="AG921" s="11">
        <v>68427.464519574001</v>
      </c>
      <c r="AH921" s="23">
        <f t="shared" si="149"/>
        <v>1</v>
      </c>
    </row>
    <row r="922" spans="1:34" hidden="1">
      <c r="A922" t="s">
        <v>115</v>
      </c>
      <c r="B922" s="20">
        <v>2035</v>
      </c>
      <c r="C922" t="s">
        <v>242</v>
      </c>
      <c r="D922" t="s">
        <v>232</v>
      </c>
      <c r="E922" s="22" t="s">
        <v>320</v>
      </c>
      <c r="F922" s="22" t="s">
        <v>321</v>
      </c>
      <c r="G922" s="22" t="s">
        <v>243</v>
      </c>
      <c r="H922" s="22" t="s">
        <v>237</v>
      </c>
      <c r="I922" s="22" t="s">
        <v>309</v>
      </c>
      <c r="J922" s="17">
        <f>IFERROR(INDEX(Cost_Components!$K$2:$K$29,MATCH(E922,Cost_Components!$A$2:$A$29,0)),"")</f>
        <v>1</v>
      </c>
      <c r="K922" s="17">
        <f t="shared" si="140"/>
        <v>0.51730769230769236</v>
      </c>
      <c r="L922" s="17">
        <f>IFERROR(INDEX(Cost_Components!$S$2:$S$29,MATCH(E922,Cost_Components!$A$2:$A$29,0)),"")</f>
        <v>0.31</v>
      </c>
      <c r="M922" s="28">
        <f>IFERROR(INDEX(Cost_Components!$L$2:$L$29,MATCH(E922,Cost_Components!$A$2:$A$29,0)),"")</f>
        <v>1</v>
      </c>
      <c r="N922" s="29">
        <f>IFERROR(INDEX(Cost_Components!$P$2:$P$29,MATCH(E922,Cost_Components!$A$2:$A$29,0)),"")</f>
        <v>115.1062307</v>
      </c>
      <c r="O922" s="23">
        <f t="shared" si="141"/>
        <v>71980.467378127898</v>
      </c>
      <c r="P922" s="23">
        <f t="shared" si="142"/>
        <v>69185.700284583494</v>
      </c>
      <c r="Q922" s="23">
        <f t="shared" si="143"/>
        <v>2468748.6052104803</v>
      </c>
      <c r="R922" s="23">
        <f t="shared" si="144"/>
        <v>4286101.3007204719</v>
      </c>
      <c r="S922" s="23">
        <f t="shared" si="145"/>
        <v>1817352.6955099916</v>
      </c>
      <c r="T922" s="16">
        <f>IFERROR(INDEX(Cost_Components!$R$2:$R$29,MATCH(E922,Cost_Components!$A$2:$A$29,0)),"")</f>
        <v>1</v>
      </c>
      <c r="U922" s="26">
        <f>IFERROR(INDEX(Cost_Components!$Q$2:$Q$29,MATCH(E922,Cost_Components!$A$2:$A$29,0)),"")</f>
        <v>2023</v>
      </c>
      <c r="V922" s="30">
        <f>1/(1+Calculation_Assumptions!$B$5)^(B922-Calculation_Assumptions!$B$2)</f>
        <v>0.74409391489672516</v>
      </c>
      <c r="W922" s="23">
        <f t="shared" si="146"/>
        <v>1836980.8145468961</v>
      </c>
      <c r="X922" s="23">
        <f t="shared" si="147"/>
        <v>3189261.8964970419</v>
      </c>
      <c r="Y922" s="23">
        <f t="shared" si="148"/>
        <v>1352281.0819501458</v>
      </c>
      <c r="Z922" s="17">
        <f>IFERROR(INDEX(Cost_Components!$T$2:$T$29,MATCH(E922,Cost_Components!$A$2:$A$29,0)),"")</f>
        <v>0.8</v>
      </c>
      <c r="AA922" s="26">
        <f>IFERROR(INDEX(Cost_Components!$U$2:$U$29,MATCH(E922,Cost_Components!$A$2:$A$29,0)),"")</f>
        <v>2025</v>
      </c>
      <c r="AB922" s="26">
        <f>IFERROR(INDEX(Cost_Components!$V$2:$V$29,MATCH(E922,Cost_Components!$A$2:$A$29,0)),"")</f>
        <v>2050</v>
      </c>
      <c r="AC922" s="26">
        <f>IFERROR(INDEX(Cost_Components!$M$2:$M$29,MATCH(E922,Cost_Components!$A$2:$A$29,0)),"")</f>
        <v>0</v>
      </c>
      <c r="AD922" s="26">
        <f>IFERROR(INDEX(Cost_Components!$N$2:$N$29,MATCH(E922,Cost_Components!$A$2:$A$29,0)),"")</f>
        <v>95</v>
      </c>
      <c r="AE922" s="16" t="str">
        <f>IFERROR(INDEX(Cost_Components!$O$2:$O$29,MATCH(E922,Cost_Components!$A$2:$A$29,0)),"")</f>
        <v>Both</v>
      </c>
      <c r="AF922" s="11">
        <v>71980.467378127898</v>
      </c>
      <c r="AG922" s="11">
        <v>69185.700284583494</v>
      </c>
      <c r="AH922" s="23">
        <f t="shared" si="149"/>
        <v>1</v>
      </c>
    </row>
    <row r="923" spans="1:34" hidden="1">
      <c r="A923" t="s">
        <v>115</v>
      </c>
      <c r="B923" s="20">
        <v>2036</v>
      </c>
      <c r="C923" t="s">
        <v>242</v>
      </c>
      <c r="D923" t="s">
        <v>232</v>
      </c>
      <c r="E923" s="22" t="s">
        <v>320</v>
      </c>
      <c r="F923" s="22" t="s">
        <v>321</v>
      </c>
      <c r="G923" s="22" t="s">
        <v>243</v>
      </c>
      <c r="H923" s="22" t="s">
        <v>237</v>
      </c>
      <c r="I923" s="22" t="s">
        <v>309</v>
      </c>
      <c r="J923" s="17">
        <f>IFERROR(INDEX(Cost_Components!$K$2:$K$29,MATCH(E923,Cost_Components!$A$2:$A$29,0)),"")</f>
        <v>1</v>
      </c>
      <c r="K923" s="17">
        <f t="shared" si="140"/>
        <v>0.5361538461538462</v>
      </c>
      <c r="L923" s="17">
        <f>IFERROR(INDEX(Cost_Components!$S$2:$S$29,MATCH(E923,Cost_Components!$A$2:$A$29,0)),"")</f>
        <v>0.31</v>
      </c>
      <c r="M923" s="28">
        <f>IFERROR(INDEX(Cost_Components!$L$2:$L$29,MATCH(E923,Cost_Components!$A$2:$A$29,0)),"")</f>
        <v>1</v>
      </c>
      <c r="N923" s="29">
        <f>IFERROR(INDEX(Cost_Components!$P$2:$P$29,MATCH(E923,Cost_Components!$A$2:$A$29,0)),"")</f>
        <v>115.1062307</v>
      </c>
      <c r="O923" s="23">
        <f t="shared" si="141"/>
        <v>73274.460011771196</v>
      </c>
      <c r="P923" s="23">
        <f t="shared" si="142"/>
        <v>70059.597673552693</v>
      </c>
      <c r="Q923" s="23">
        <f t="shared" si="143"/>
        <v>2499931.8258939534</v>
      </c>
      <c r="R923" s="23">
        <f t="shared" si="144"/>
        <v>4522107.5294441571</v>
      </c>
      <c r="S923" s="23">
        <f t="shared" si="145"/>
        <v>2022175.7035502037</v>
      </c>
      <c r="T923" s="16">
        <f>IFERROR(INDEX(Cost_Components!$R$2:$R$29,MATCH(E923,Cost_Components!$A$2:$A$29,0)),"")</f>
        <v>1</v>
      </c>
      <c r="U923" s="26">
        <f>IFERROR(INDEX(Cost_Components!$Q$2:$Q$29,MATCH(E923,Cost_Components!$A$2:$A$29,0)),"")</f>
        <v>2023</v>
      </c>
      <c r="V923" s="30">
        <f>1/(1+Calculation_Assumptions!$B$5)^(B923-Calculation_Assumptions!$B$2)</f>
        <v>0.72242127659876232</v>
      </c>
      <c r="W923" s="23">
        <f t="shared" si="146"/>
        <v>1806003.9410721846</v>
      </c>
      <c r="X923" s="23">
        <f t="shared" si="147"/>
        <v>3266866.6943379231</v>
      </c>
      <c r="Y923" s="23">
        <f t="shared" si="148"/>
        <v>1460862.7532657385</v>
      </c>
      <c r="Z923" s="17">
        <f>IFERROR(INDEX(Cost_Components!$T$2:$T$29,MATCH(E923,Cost_Components!$A$2:$A$29,0)),"")</f>
        <v>0.8</v>
      </c>
      <c r="AA923" s="26">
        <f>IFERROR(INDEX(Cost_Components!$U$2:$U$29,MATCH(E923,Cost_Components!$A$2:$A$29,0)),"")</f>
        <v>2025</v>
      </c>
      <c r="AB923" s="26">
        <f>IFERROR(INDEX(Cost_Components!$V$2:$V$29,MATCH(E923,Cost_Components!$A$2:$A$29,0)),"")</f>
        <v>2050</v>
      </c>
      <c r="AC923" s="26">
        <f>IFERROR(INDEX(Cost_Components!$M$2:$M$29,MATCH(E923,Cost_Components!$A$2:$A$29,0)),"")</f>
        <v>0</v>
      </c>
      <c r="AD923" s="26">
        <f>IFERROR(INDEX(Cost_Components!$N$2:$N$29,MATCH(E923,Cost_Components!$A$2:$A$29,0)),"")</f>
        <v>95</v>
      </c>
      <c r="AE923" s="16" t="str">
        <f>IFERROR(INDEX(Cost_Components!$O$2:$O$29,MATCH(E923,Cost_Components!$A$2:$A$29,0)),"")</f>
        <v>Both</v>
      </c>
      <c r="AF923" s="11">
        <v>73274.460011771196</v>
      </c>
      <c r="AG923" s="11">
        <v>70059.597673552693</v>
      </c>
      <c r="AH923" s="23">
        <f t="shared" si="149"/>
        <v>1</v>
      </c>
    </row>
    <row r="924" spans="1:34" hidden="1">
      <c r="A924" t="s">
        <v>115</v>
      </c>
      <c r="B924" s="20">
        <v>2037</v>
      </c>
      <c r="C924" t="s">
        <v>242</v>
      </c>
      <c r="D924" t="s">
        <v>232</v>
      </c>
      <c r="E924" s="22" t="s">
        <v>320</v>
      </c>
      <c r="F924" s="22" t="s">
        <v>321</v>
      </c>
      <c r="G924" s="22" t="s">
        <v>243</v>
      </c>
      <c r="H924" s="22" t="s">
        <v>237</v>
      </c>
      <c r="I924" s="22" t="s">
        <v>309</v>
      </c>
      <c r="J924" s="17">
        <f>IFERROR(INDEX(Cost_Components!$K$2:$K$29,MATCH(E924,Cost_Components!$A$2:$A$29,0)),"")</f>
        <v>1</v>
      </c>
      <c r="K924" s="17">
        <f t="shared" si="140"/>
        <v>0.55500000000000005</v>
      </c>
      <c r="L924" s="17">
        <f>IFERROR(INDEX(Cost_Components!$S$2:$S$29,MATCH(E924,Cost_Components!$A$2:$A$29,0)),"")</f>
        <v>0.31</v>
      </c>
      <c r="M924" s="28">
        <f>IFERROR(INDEX(Cost_Components!$L$2:$L$29,MATCH(E924,Cost_Components!$A$2:$A$29,0)),"")</f>
        <v>1</v>
      </c>
      <c r="N924" s="29">
        <f>IFERROR(INDEX(Cost_Components!$P$2:$P$29,MATCH(E924,Cost_Components!$A$2:$A$29,0)),"")</f>
        <v>115.1062307</v>
      </c>
      <c r="O924" s="23">
        <f t="shared" si="141"/>
        <v>74699.745723076107</v>
      </c>
      <c r="P924" s="23">
        <f t="shared" si="142"/>
        <v>71036.725100033305</v>
      </c>
      <c r="Q924" s="23">
        <f t="shared" si="143"/>
        <v>2534798.5969364434</v>
      </c>
      <c r="R924" s="23">
        <f t="shared" si="144"/>
        <v>4772115.4212596137</v>
      </c>
      <c r="S924" s="23">
        <f t="shared" si="145"/>
        <v>2237316.8243231704</v>
      </c>
      <c r="T924" s="16">
        <f>IFERROR(INDEX(Cost_Components!$R$2:$R$29,MATCH(E924,Cost_Components!$A$2:$A$29,0)),"")</f>
        <v>1</v>
      </c>
      <c r="U924" s="26">
        <f>IFERROR(INDEX(Cost_Components!$Q$2:$Q$29,MATCH(E924,Cost_Components!$A$2:$A$29,0)),"")</f>
        <v>2023</v>
      </c>
      <c r="V924" s="30">
        <f>1/(1+Calculation_Assumptions!$B$5)^(B924-Calculation_Assumptions!$B$2)</f>
        <v>0.70137988019297326</v>
      </c>
      <c r="W924" s="23">
        <f t="shared" si="146"/>
        <v>1777856.7362325992</v>
      </c>
      <c r="X924" s="23">
        <f t="shared" si="147"/>
        <v>3347065.7424301081</v>
      </c>
      <c r="Y924" s="23">
        <f t="shared" si="148"/>
        <v>1569209.0061975087</v>
      </c>
      <c r="Z924" s="17">
        <f>IFERROR(INDEX(Cost_Components!$T$2:$T$29,MATCH(E924,Cost_Components!$A$2:$A$29,0)),"")</f>
        <v>0.8</v>
      </c>
      <c r="AA924" s="26">
        <f>IFERROR(INDEX(Cost_Components!$U$2:$U$29,MATCH(E924,Cost_Components!$A$2:$A$29,0)),"")</f>
        <v>2025</v>
      </c>
      <c r="AB924" s="26">
        <f>IFERROR(INDEX(Cost_Components!$V$2:$V$29,MATCH(E924,Cost_Components!$A$2:$A$29,0)),"")</f>
        <v>2050</v>
      </c>
      <c r="AC924" s="26">
        <f>IFERROR(INDEX(Cost_Components!$M$2:$M$29,MATCH(E924,Cost_Components!$A$2:$A$29,0)),"")</f>
        <v>0</v>
      </c>
      <c r="AD924" s="26">
        <f>IFERROR(INDEX(Cost_Components!$N$2:$N$29,MATCH(E924,Cost_Components!$A$2:$A$29,0)),"")</f>
        <v>95</v>
      </c>
      <c r="AE924" s="16" t="str">
        <f>IFERROR(INDEX(Cost_Components!$O$2:$O$29,MATCH(E924,Cost_Components!$A$2:$A$29,0)),"")</f>
        <v>Both</v>
      </c>
      <c r="AF924" s="11">
        <v>74699.745723076107</v>
      </c>
      <c r="AG924" s="11">
        <v>71036.725100033305</v>
      </c>
      <c r="AH924" s="23">
        <f t="shared" si="149"/>
        <v>1</v>
      </c>
    </row>
    <row r="925" spans="1:34" hidden="1">
      <c r="A925" t="s">
        <v>115</v>
      </c>
      <c r="B925" s="20">
        <v>2038</v>
      </c>
      <c r="C925" t="s">
        <v>242</v>
      </c>
      <c r="D925" t="s">
        <v>232</v>
      </c>
      <c r="E925" s="22" t="s">
        <v>320</v>
      </c>
      <c r="F925" s="22" t="s">
        <v>321</v>
      </c>
      <c r="G925" s="22" t="s">
        <v>243</v>
      </c>
      <c r="H925" s="22" t="s">
        <v>237</v>
      </c>
      <c r="I925" s="22" t="s">
        <v>309</v>
      </c>
      <c r="J925" s="17">
        <f>IFERROR(INDEX(Cost_Components!$K$2:$K$29,MATCH(E925,Cost_Components!$A$2:$A$29,0)),"")</f>
        <v>1</v>
      </c>
      <c r="K925" s="17">
        <f t="shared" si="140"/>
        <v>0.57384615384615389</v>
      </c>
      <c r="L925" s="17">
        <f>IFERROR(INDEX(Cost_Components!$S$2:$S$29,MATCH(E925,Cost_Components!$A$2:$A$29,0)),"")</f>
        <v>0.31</v>
      </c>
      <c r="M925" s="28">
        <f>IFERROR(INDEX(Cost_Components!$L$2:$L$29,MATCH(E925,Cost_Components!$A$2:$A$29,0)),"")</f>
        <v>1</v>
      </c>
      <c r="N925" s="29">
        <f>IFERROR(INDEX(Cost_Components!$P$2:$P$29,MATCH(E925,Cost_Components!$A$2:$A$29,0)),"")</f>
        <v>115.1062307</v>
      </c>
      <c r="O925" s="23">
        <f t="shared" si="141"/>
        <v>76246.408357955501</v>
      </c>
      <c r="P925" s="23">
        <f t="shared" si="142"/>
        <v>72106.179756502301</v>
      </c>
      <c r="Q925" s="23">
        <f t="shared" si="143"/>
        <v>2572959.8742037634</v>
      </c>
      <c r="R925" s="23">
        <f t="shared" si="144"/>
        <v>5036324.4278391823</v>
      </c>
      <c r="S925" s="23">
        <f t="shared" si="145"/>
        <v>2463364.5536354189</v>
      </c>
      <c r="T925" s="16">
        <f>IFERROR(INDEX(Cost_Components!$R$2:$R$29,MATCH(E925,Cost_Components!$A$2:$A$29,0)),"")</f>
        <v>1</v>
      </c>
      <c r="U925" s="26">
        <f>IFERROR(INDEX(Cost_Components!$Q$2:$Q$29,MATCH(E925,Cost_Components!$A$2:$A$29,0)),"")</f>
        <v>2023</v>
      </c>
      <c r="V925" s="30">
        <f>1/(1+Calculation_Assumptions!$B$5)^(B925-Calculation_Assumptions!$B$2)</f>
        <v>0.68095133999317792</v>
      </c>
      <c r="W925" s="23">
        <f t="shared" si="146"/>
        <v>1752060.4740877312</v>
      </c>
      <c r="X925" s="23">
        <f t="shared" si="147"/>
        <v>3429491.8677774663</v>
      </c>
      <c r="Y925" s="23">
        <f t="shared" si="148"/>
        <v>1677431.3936897351</v>
      </c>
      <c r="Z925" s="17">
        <f>IFERROR(INDEX(Cost_Components!$T$2:$T$29,MATCH(E925,Cost_Components!$A$2:$A$29,0)),"")</f>
        <v>0.8</v>
      </c>
      <c r="AA925" s="26">
        <f>IFERROR(INDEX(Cost_Components!$U$2:$U$29,MATCH(E925,Cost_Components!$A$2:$A$29,0)),"")</f>
        <v>2025</v>
      </c>
      <c r="AB925" s="26">
        <f>IFERROR(INDEX(Cost_Components!$V$2:$V$29,MATCH(E925,Cost_Components!$A$2:$A$29,0)),"")</f>
        <v>2050</v>
      </c>
      <c r="AC925" s="26">
        <f>IFERROR(INDEX(Cost_Components!$M$2:$M$29,MATCH(E925,Cost_Components!$A$2:$A$29,0)),"")</f>
        <v>0</v>
      </c>
      <c r="AD925" s="26">
        <f>IFERROR(INDEX(Cost_Components!$N$2:$N$29,MATCH(E925,Cost_Components!$A$2:$A$29,0)),"")</f>
        <v>95</v>
      </c>
      <c r="AE925" s="16" t="str">
        <f>IFERROR(INDEX(Cost_Components!$O$2:$O$29,MATCH(E925,Cost_Components!$A$2:$A$29,0)),"")</f>
        <v>Both</v>
      </c>
      <c r="AF925" s="11">
        <v>76246.408357955501</v>
      </c>
      <c r="AG925" s="11">
        <v>72106.179756502301</v>
      </c>
      <c r="AH925" s="23">
        <f t="shared" si="149"/>
        <v>1</v>
      </c>
    </row>
    <row r="926" spans="1:34" hidden="1">
      <c r="A926" t="s">
        <v>115</v>
      </c>
      <c r="B926" s="20">
        <v>2039</v>
      </c>
      <c r="C926" t="s">
        <v>242</v>
      </c>
      <c r="D926" t="s">
        <v>232</v>
      </c>
      <c r="E926" s="22" t="s">
        <v>320</v>
      </c>
      <c r="F926" s="22" t="s">
        <v>321</v>
      </c>
      <c r="G926" s="22" t="s">
        <v>243</v>
      </c>
      <c r="H926" s="22" t="s">
        <v>237</v>
      </c>
      <c r="I926" s="22" t="s">
        <v>309</v>
      </c>
      <c r="J926" s="17">
        <f>IFERROR(INDEX(Cost_Components!$K$2:$K$29,MATCH(E926,Cost_Components!$A$2:$A$29,0)),"")</f>
        <v>1</v>
      </c>
      <c r="K926" s="17">
        <f t="shared" si="140"/>
        <v>0.59269230769230763</v>
      </c>
      <c r="L926" s="17">
        <f>IFERROR(INDEX(Cost_Components!$S$2:$S$29,MATCH(E926,Cost_Components!$A$2:$A$29,0)),"")</f>
        <v>0.31</v>
      </c>
      <c r="M926" s="28">
        <f>IFERROR(INDEX(Cost_Components!$L$2:$L$29,MATCH(E926,Cost_Components!$A$2:$A$29,0)),"")</f>
        <v>1</v>
      </c>
      <c r="N926" s="29">
        <f>IFERROR(INDEX(Cost_Components!$P$2:$P$29,MATCH(E926,Cost_Components!$A$2:$A$29,0)),"")</f>
        <v>115.1062307</v>
      </c>
      <c r="O926" s="23">
        <f t="shared" si="141"/>
        <v>77905.366642081906</v>
      </c>
      <c r="P926" s="23">
        <f t="shared" si="142"/>
        <v>73257.679898901595</v>
      </c>
      <c r="Q926" s="23">
        <f t="shared" si="143"/>
        <v>2614048.7749268133</v>
      </c>
      <c r="R926" s="23">
        <f t="shared" si="144"/>
        <v>5314904.9136660304</v>
      </c>
      <c r="S926" s="23">
        <f t="shared" si="145"/>
        <v>2700856.1387392171</v>
      </c>
      <c r="T926" s="16">
        <f>IFERROR(INDEX(Cost_Components!$R$2:$R$29,MATCH(E926,Cost_Components!$A$2:$A$29,0)),"")</f>
        <v>1</v>
      </c>
      <c r="U926" s="26">
        <f>IFERROR(INDEX(Cost_Components!$Q$2:$Q$29,MATCH(E926,Cost_Components!$A$2:$A$29,0)),"")</f>
        <v>2023</v>
      </c>
      <c r="V926" s="30">
        <f>1/(1+Calculation_Assumptions!$B$5)^(B926-Calculation_Assumptions!$B$2)</f>
        <v>0.66111780581861923</v>
      </c>
      <c r="W926" s="23">
        <f t="shared" si="146"/>
        <v>1728194.1903824646</v>
      </c>
      <c r="X926" s="23">
        <f t="shared" si="147"/>
        <v>3513778.2746574837</v>
      </c>
      <c r="Y926" s="23">
        <f t="shared" si="148"/>
        <v>1785584.0842750194</v>
      </c>
      <c r="Z926" s="17">
        <f>IFERROR(INDEX(Cost_Components!$T$2:$T$29,MATCH(E926,Cost_Components!$A$2:$A$29,0)),"")</f>
        <v>0.8</v>
      </c>
      <c r="AA926" s="26">
        <f>IFERROR(INDEX(Cost_Components!$U$2:$U$29,MATCH(E926,Cost_Components!$A$2:$A$29,0)),"")</f>
        <v>2025</v>
      </c>
      <c r="AB926" s="26">
        <f>IFERROR(INDEX(Cost_Components!$V$2:$V$29,MATCH(E926,Cost_Components!$A$2:$A$29,0)),"")</f>
        <v>2050</v>
      </c>
      <c r="AC926" s="26">
        <f>IFERROR(INDEX(Cost_Components!$M$2:$M$29,MATCH(E926,Cost_Components!$A$2:$A$29,0)),"")</f>
        <v>0</v>
      </c>
      <c r="AD926" s="26">
        <f>IFERROR(INDEX(Cost_Components!$N$2:$N$29,MATCH(E926,Cost_Components!$A$2:$A$29,0)),"")</f>
        <v>95</v>
      </c>
      <c r="AE926" s="16" t="str">
        <f>IFERROR(INDEX(Cost_Components!$O$2:$O$29,MATCH(E926,Cost_Components!$A$2:$A$29,0)),"")</f>
        <v>Both</v>
      </c>
      <c r="AF926" s="11">
        <v>77905.366642081906</v>
      </c>
      <c r="AG926" s="11">
        <v>73257.679898901595</v>
      </c>
      <c r="AH926" s="23">
        <f t="shared" si="149"/>
        <v>1</v>
      </c>
    </row>
    <row r="927" spans="1:34" hidden="1">
      <c r="A927" t="s">
        <v>115</v>
      </c>
      <c r="B927" s="20">
        <v>2040</v>
      </c>
      <c r="C927" t="s">
        <v>242</v>
      </c>
      <c r="D927" t="s">
        <v>232</v>
      </c>
      <c r="E927" s="22" t="s">
        <v>320</v>
      </c>
      <c r="F927" s="22" t="s">
        <v>321</v>
      </c>
      <c r="G927" s="22" t="s">
        <v>243</v>
      </c>
      <c r="H927" s="22" t="s">
        <v>237</v>
      </c>
      <c r="I927" s="22" t="s">
        <v>309</v>
      </c>
      <c r="J927" s="17">
        <f>IFERROR(INDEX(Cost_Components!$K$2:$K$29,MATCH(E927,Cost_Components!$A$2:$A$29,0)),"")</f>
        <v>1</v>
      </c>
      <c r="K927" s="17">
        <f t="shared" si="140"/>
        <v>0.61153846153846159</v>
      </c>
      <c r="L927" s="17">
        <f>IFERROR(INDEX(Cost_Components!$S$2:$S$29,MATCH(E927,Cost_Components!$A$2:$A$29,0)),"")</f>
        <v>0.31</v>
      </c>
      <c r="M927" s="28">
        <f>IFERROR(INDEX(Cost_Components!$L$2:$L$29,MATCH(E927,Cost_Components!$A$2:$A$29,0)),"")</f>
        <v>1</v>
      </c>
      <c r="N927" s="29">
        <f>IFERROR(INDEX(Cost_Components!$P$2:$P$29,MATCH(E927,Cost_Components!$A$2:$A$29,0)),"")</f>
        <v>115.1062307</v>
      </c>
      <c r="O927" s="23">
        <f t="shared" si="141"/>
        <v>79676.276578437697</v>
      </c>
      <c r="P927" s="23">
        <f t="shared" si="142"/>
        <v>74490.2228736658</v>
      </c>
      <c r="Q927" s="23">
        <f t="shared" si="143"/>
        <v>2658029.5214870838</v>
      </c>
      <c r="R927" s="23">
        <f t="shared" si="144"/>
        <v>5608563.4762753472</v>
      </c>
      <c r="S927" s="23">
        <f t="shared" si="145"/>
        <v>2950533.9547882634</v>
      </c>
      <c r="T927" s="16">
        <f>IFERROR(INDEX(Cost_Components!$R$2:$R$29,MATCH(E927,Cost_Components!$A$2:$A$29,0)),"")</f>
        <v>1</v>
      </c>
      <c r="U927" s="26">
        <f>IFERROR(INDEX(Cost_Components!$Q$2:$Q$29,MATCH(E927,Cost_Components!$A$2:$A$29,0)),"")</f>
        <v>2023</v>
      </c>
      <c r="V927" s="30">
        <f>1/(1+Calculation_Assumptions!$B$5)^(B927-Calculation_Assumptions!$B$2)</f>
        <v>0.64186194739671765</v>
      </c>
      <c r="W927" s="23">
        <f t="shared" si="146"/>
        <v>1706088.004899665</v>
      </c>
      <c r="X927" s="23">
        <f t="shared" si="147"/>
        <v>3599923.4749801988</v>
      </c>
      <c r="Y927" s="23">
        <f t="shared" si="148"/>
        <v>1893835.4700805335</v>
      </c>
      <c r="Z927" s="17">
        <f>IFERROR(INDEX(Cost_Components!$T$2:$T$29,MATCH(E927,Cost_Components!$A$2:$A$29,0)),"")</f>
        <v>0.8</v>
      </c>
      <c r="AA927" s="26">
        <f>IFERROR(INDEX(Cost_Components!$U$2:$U$29,MATCH(E927,Cost_Components!$A$2:$A$29,0)),"")</f>
        <v>2025</v>
      </c>
      <c r="AB927" s="26">
        <f>IFERROR(INDEX(Cost_Components!$V$2:$V$29,MATCH(E927,Cost_Components!$A$2:$A$29,0)),"")</f>
        <v>2050</v>
      </c>
      <c r="AC927" s="26">
        <f>IFERROR(INDEX(Cost_Components!$M$2:$M$29,MATCH(E927,Cost_Components!$A$2:$A$29,0)),"")</f>
        <v>0</v>
      </c>
      <c r="AD927" s="26">
        <f>IFERROR(INDEX(Cost_Components!$N$2:$N$29,MATCH(E927,Cost_Components!$A$2:$A$29,0)),"")</f>
        <v>95</v>
      </c>
      <c r="AE927" s="16" t="str">
        <f>IFERROR(INDEX(Cost_Components!$O$2:$O$29,MATCH(E927,Cost_Components!$A$2:$A$29,0)),"")</f>
        <v>Both</v>
      </c>
      <c r="AF927" s="11">
        <v>79676.276578437697</v>
      </c>
      <c r="AG927" s="11">
        <v>74490.2228736658</v>
      </c>
      <c r="AH927" s="23">
        <f t="shared" si="149"/>
        <v>1</v>
      </c>
    </row>
    <row r="928" spans="1:34" hidden="1">
      <c r="A928" t="s">
        <v>115</v>
      </c>
      <c r="B928" s="20">
        <v>2041</v>
      </c>
      <c r="C928" t="s">
        <v>242</v>
      </c>
      <c r="D928" t="s">
        <v>232</v>
      </c>
      <c r="E928" s="22" t="s">
        <v>320</v>
      </c>
      <c r="F928" s="22" t="s">
        <v>321</v>
      </c>
      <c r="G928" s="22" t="s">
        <v>243</v>
      </c>
      <c r="H928" s="22" t="s">
        <v>237</v>
      </c>
      <c r="I928" s="22" t="s">
        <v>309</v>
      </c>
      <c r="J928" s="17">
        <f>IFERROR(INDEX(Cost_Components!$K$2:$K$29,MATCH(E928,Cost_Components!$A$2:$A$29,0)),"")</f>
        <v>1</v>
      </c>
      <c r="K928" s="17">
        <f t="shared" si="140"/>
        <v>0.63038461538461543</v>
      </c>
      <c r="L928" s="17">
        <f>IFERROR(INDEX(Cost_Components!$S$2:$S$29,MATCH(E928,Cost_Components!$A$2:$A$29,0)),"")</f>
        <v>0.31</v>
      </c>
      <c r="M928" s="28">
        <f>IFERROR(INDEX(Cost_Components!$L$2:$L$29,MATCH(E928,Cost_Components!$A$2:$A$29,0)),"")</f>
        <v>1</v>
      </c>
      <c r="N928" s="29">
        <f>IFERROR(INDEX(Cost_Components!$P$2:$P$29,MATCH(E928,Cost_Components!$A$2:$A$29,0)),"")</f>
        <v>115.1062307</v>
      </c>
      <c r="O928" s="23">
        <f t="shared" si="141"/>
        <v>81554.128734184895</v>
      </c>
      <c r="P928" s="23">
        <f t="shared" si="142"/>
        <v>75797.708875344499</v>
      </c>
      <c r="Q928" s="23">
        <f t="shared" si="143"/>
        <v>2704684.4549444206</v>
      </c>
      <c r="R928" s="23">
        <f t="shared" si="144"/>
        <v>5917665.1986505017</v>
      </c>
      <c r="S928" s="23">
        <f t="shared" si="145"/>
        <v>3212980.7437060811</v>
      </c>
      <c r="T928" s="16">
        <f>IFERROR(INDEX(Cost_Components!$R$2:$R$29,MATCH(E928,Cost_Components!$A$2:$A$29,0)),"")</f>
        <v>1</v>
      </c>
      <c r="U928" s="26">
        <f>IFERROR(INDEX(Cost_Components!$Q$2:$Q$29,MATCH(E928,Cost_Components!$A$2:$A$29,0)),"")</f>
        <v>2023</v>
      </c>
      <c r="V928" s="30">
        <f>1/(1+Calculation_Assumptions!$B$5)^(B928-Calculation_Assumptions!$B$2)</f>
        <v>0.62316693922011435</v>
      </c>
      <c r="W928" s="23">
        <f t="shared" si="146"/>
        <v>1685469.9333439379</v>
      </c>
      <c r="X928" s="23">
        <f t="shared" si="147"/>
        <v>3687693.3091724231</v>
      </c>
      <c r="Y928" s="23">
        <f t="shared" si="148"/>
        <v>2002223.3758284852</v>
      </c>
      <c r="Z928" s="17">
        <f>IFERROR(INDEX(Cost_Components!$T$2:$T$29,MATCH(E928,Cost_Components!$A$2:$A$29,0)),"")</f>
        <v>0.8</v>
      </c>
      <c r="AA928" s="26">
        <f>IFERROR(INDEX(Cost_Components!$U$2:$U$29,MATCH(E928,Cost_Components!$A$2:$A$29,0)),"")</f>
        <v>2025</v>
      </c>
      <c r="AB928" s="26">
        <f>IFERROR(INDEX(Cost_Components!$V$2:$V$29,MATCH(E928,Cost_Components!$A$2:$A$29,0)),"")</f>
        <v>2050</v>
      </c>
      <c r="AC928" s="26">
        <f>IFERROR(INDEX(Cost_Components!$M$2:$M$29,MATCH(E928,Cost_Components!$A$2:$A$29,0)),"")</f>
        <v>0</v>
      </c>
      <c r="AD928" s="26">
        <f>IFERROR(INDEX(Cost_Components!$N$2:$N$29,MATCH(E928,Cost_Components!$A$2:$A$29,0)),"")</f>
        <v>95</v>
      </c>
      <c r="AE928" s="16" t="str">
        <f>IFERROR(INDEX(Cost_Components!$O$2:$O$29,MATCH(E928,Cost_Components!$A$2:$A$29,0)),"")</f>
        <v>Both</v>
      </c>
      <c r="AF928" s="11">
        <v>81554.128734184895</v>
      </c>
      <c r="AG928" s="11">
        <v>75797.708875344499</v>
      </c>
      <c r="AH928" s="23">
        <f t="shared" si="149"/>
        <v>1</v>
      </c>
    </row>
    <row r="929" spans="1:34" hidden="1">
      <c r="A929" t="s">
        <v>115</v>
      </c>
      <c r="B929" s="20">
        <v>2042</v>
      </c>
      <c r="C929" t="s">
        <v>242</v>
      </c>
      <c r="D929" t="s">
        <v>232</v>
      </c>
      <c r="E929" s="22" t="s">
        <v>320</v>
      </c>
      <c r="F929" s="22" t="s">
        <v>321</v>
      </c>
      <c r="G929" s="22" t="s">
        <v>243</v>
      </c>
      <c r="H929" s="22" t="s">
        <v>237</v>
      </c>
      <c r="I929" s="22" t="s">
        <v>309</v>
      </c>
      <c r="J929" s="17">
        <f>IFERROR(INDEX(Cost_Components!$K$2:$K$29,MATCH(E929,Cost_Components!$A$2:$A$29,0)),"")</f>
        <v>1</v>
      </c>
      <c r="K929" s="17">
        <f t="shared" si="140"/>
        <v>0.64923076923076928</v>
      </c>
      <c r="L929" s="17">
        <f>IFERROR(INDEX(Cost_Components!$S$2:$S$29,MATCH(E929,Cost_Components!$A$2:$A$29,0)),"")</f>
        <v>0.31</v>
      </c>
      <c r="M929" s="28">
        <f>IFERROR(INDEX(Cost_Components!$L$2:$L$29,MATCH(E929,Cost_Components!$A$2:$A$29,0)),"")</f>
        <v>1</v>
      </c>
      <c r="N929" s="29">
        <f>IFERROR(INDEX(Cost_Components!$P$2:$P$29,MATCH(E929,Cost_Components!$A$2:$A$29,0)),"")</f>
        <v>115.1062307</v>
      </c>
      <c r="O929" s="23">
        <f t="shared" si="141"/>
        <v>83533.023372144002</v>
      </c>
      <c r="P929" s="23">
        <f t="shared" si="142"/>
        <v>77173.297608855195</v>
      </c>
      <c r="Q929" s="23">
        <f t="shared" si="143"/>
        <v>2753769.4935178398</v>
      </c>
      <c r="R929" s="23">
        <f t="shared" si="144"/>
        <v>6242465.1628346685</v>
      </c>
      <c r="S929" s="23">
        <f t="shared" si="145"/>
        <v>3488695.6693168287</v>
      </c>
      <c r="T929" s="16">
        <f>IFERROR(INDEX(Cost_Components!$R$2:$R$29,MATCH(E929,Cost_Components!$A$2:$A$29,0)),"")</f>
        <v>1</v>
      </c>
      <c r="U929" s="26">
        <f>IFERROR(INDEX(Cost_Components!$Q$2:$Q$29,MATCH(E929,Cost_Components!$A$2:$A$29,0)),"")</f>
        <v>2023</v>
      </c>
      <c r="V929" s="30">
        <f>1/(1+Calculation_Assumptions!$B$5)^(B929-Calculation_Assumptions!$B$2)</f>
        <v>0.60501644584477121</v>
      </c>
      <c r="W929" s="23">
        <f t="shared" si="146"/>
        <v>1666075.8316439192</v>
      </c>
      <c r="X929" s="23">
        <f t="shared" si="147"/>
        <v>3776794.0861280323</v>
      </c>
      <c r="Y929" s="23">
        <f t="shared" si="148"/>
        <v>2110718.2544841128</v>
      </c>
      <c r="Z929" s="17">
        <f>IFERROR(INDEX(Cost_Components!$T$2:$T$29,MATCH(E929,Cost_Components!$A$2:$A$29,0)),"")</f>
        <v>0.8</v>
      </c>
      <c r="AA929" s="26">
        <f>IFERROR(INDEX(Cost_Components!$U$2:$U$29,MATCH(E929,Cost_Components!$A$2:$A$29,0)),"")</f>
        <v>2025</v>
      </c>
      <c r="AB929" s="26">
        <f>IFERROR(INDEX(Cost_Components!$V$2:$V$29,MATCH(E929,Cost_Components!$A$2:$A$29,0)),"")</f>
        <v>2050</v>
      </c>
      <c r="AC929" s="26">
        <f>IFERROR(INDEX(Cost_Components!$M$2:$M$29,MATCH(E929,Cost_Components!$A$2:$A$29,0)),"")</f>
        <v>0</v>
      </c>
      <c r="AD929" s="26">
        <f>IFERROR(INDEX(Cost_Components!$N$2:$N$29,MATCH(E929,Cost_Components!$A$2:$A$29,0)),"")</f>
        <v>95</v>
      </c>
      <c r="AE929" s="16" t="str">
        <f>IFERROR(INDEX(Cost_Components!$O$2:$O$29,MATCH(E929,Cost_Components!$A$2:$A$29,0)),"")</f>
        <v>Both</v>
      </c>
      <c r="AF929" s="11">
        <v>83533.023372144002</v>
      </c>
      <c r="AG929" s="11">
        <v>77173.297608855195</v>
      </c>
      <c r="AH929" s="23">
        <f t="shared" si="149"/>
        <v>1</v>
      </c>
    </row>
    <row r="930" spans="1:34" hidden="1">
      <c r="A930" t="s">
        <v>115</v>
      </c>
      <c r="B930" s="20">
        <v>2043</v>
      </c>
      <c r="C930" t="s">
        <v>242</v>
      </c>
      <c r="D930" t="s">
        <v>232</v>
      </c>
      <c r="E930" s="22" t="s">
        <v>320</v>
      </c>
      <c r="F930" s="22" t="s">
        <v>321</v>
      </c>
      <c r="G930" s="22" t="s">
        <v>243</v>
      </c>
      <c r="H930" s="22" t="s">
        <v>237</v>
      </c>
      <c r="I930" s="22" t="s">
        <v>309</v>
      </c>
      <c r="J930" s="17">
        <f>IFERROR(INDEX(Cost_Components!$K$2:$K$29,MATCH(E930,Cost_Components!$A$2:$A$29,0)),"")</f>
        <v>1</v>
      </c>
      <c r="K930" s="17">
        <f t="shared" si="140"/>
        <v>0.66807692307692301</v>
      </c>
      <c r="L930" s="17">
        <f>IFERROR(INDEX(Cost_Components!$S$2:$S$29,MATCH(E930,Cost_Components!$A$2:$A$29,0)),"")</f>
        <v>0.31</v>
      </c>
      <c r="M930" s="28">
        <f>IFERROR(INDEX(Cost_Components!$L$2:$L$29,MATCH(E930,Cost_Components!$A$2:$A$29,0)),"")</f>
        <v>1</v>
      </c>
      <c r="N930" s="29">
        <f>IFERROR(INDEX(Cost_Components!$P$2:$P$29,MATCH(E930,Cost_Components!$A$2:$A$29,0)),"")</f>
        <v>115.1062307</v>
      </c>
      <c r="O930" s="23">
        <f t="shared" si="141"/>
        <v>85612.946401807305</v>
      </c>
      <c r="P930" s="23">
        <f t="shared" si="142"/>
        <v>78616.058652438805</v>
      </c>
      <c r="Q930" s="23">
        <f t="shared" si="143"/>
        <v>2805251.4370314293</v>
      </c>
      <c r="R930" s="23">
        <f t="shared" si="144"/>
        <v>6583619.8625905421</v>
      </c>
      <c r="S930" s="23">
        <f t="shared" si="145"/>
        <v>3778368.4255591128</v>
      </c>
      <c r="T930" s="16">
        <f>IFERROR(INDEX(Cost_Components!$R$2:$R$29,MATCH(E930,Cost_Components!$A$2:$A$29,0)),"")</f>
        <v>1</v>
      </c>
      <c r="U930" s="26">
        <f>IFERROR(INDEX(Cost_Components!$Q$2:$Q$29,MATCH(E930,Cost_Components!$A$2:$A$29,0)),"")</f>
        <v>2023</v>
      </c>
      <c r="V930" s="30">
        <f>1/(1+Calculation_Assumptions!$B$5)^(B930-Calculation_Assumptions!$B$2)</f>
        <v>0.5873946076162827</v>
      </c>
      <c r="W930" s="23">
        <f t="shared" si="146"/>
        <v>1647789.5671200897</v>
      </c>
      <c r="X930" s="23">
        <f t="shared" si="147"/>
        <v>3867182.8058811366</v>
      </c>
      <c r="Y930" s="23">
        <f t="shared" si="148"/>
        <v>2219393.2387610469</v>
      </c>
      <c r="Z930" s="17">
        <f>IFERROR(INDEX(Cost_Components!$T$2:$T$29,MATCH(E930,Cost_Components!$A$2:$A$29,0)),"")</f>
        <v>0.8</v>
      </c>
      <c r="AA930" s="26">
        <f>IFERROR(INDEX(Cost_Components!$U$2:$U$29,MATCH(E930,Cost_Components!$A$2:$A$29,0)),"")</f>
        <v>2025</v>
      </c>
      <c r="AB930" s="26">
        <f>IFERROR(INDEX(Cost_Components!$V$2:$V$29,MATCH(E930,Cost_Components!$A$2:$A$29,0)),"")</f>
        <v>2050</v>
      </c>
      <c r="AC930" s="26">
        <f>IFERROR(INDEX(Cost_Components!$M$2:$M$29,MATCH(E930,Cost_Components!$A$2:$A$29,0)),"")</f>
        <v>0</v>
      </c>
      <c r="AD930" s="26">
        <f>IFERROR(INDEX(Cost_Components!$N$2:$N$29,MATCH(E930,Cost_Components!$A$2:$A$29,0)),"")</f>
        <v>95</v>
      </c>
      <c r="AE930" s="16" t="str">
        <f>IFERROR(INDEX(Cost_Components!$O$2:$O$29,MATCH(E930,Cost_Components!$A$2:$A$29,0)),"")</f>
        <v>Both</v>
      </c>
      <c r="AF930" s="11">
        <v>85612.946401807305</v>
      </c>
      <c r="AG930" s="11">
        <v>78616.058652438805</v>
      </c>
      <c r="AH930" s="23">
        <f t="shared" si="149"/>
        <v>1</v>
      </c>
    </row>
    <row r="931" spans="1:34" hidden="1">
      <c r="A931" t="s">
        <v>115</v>
      </c>
      <c r="B931" s="20">
        <v>2044</v>
      </c>
      <c r="C931" t="s">
        <v>242</v>
      </c>
      <c r="D931" t="s">
        <v>232</v>
      </c>
      <c r="E931" s="22" t="s">
        <v>320</v>
      </c>
      <c r="F931" s="22" t="s">
        <v>321</v>
      </c>
      <c r="G931" s="22" t="s">
        <v>243</v>
      </c>
      <c r="H931" s="22" t="s">
        <v>237</v>
      </c>
      <c r="I931" s="22" t="s">
        <v>309</v>
      </c>
      <c r="J931" s="17">
        <f>IFERROR(INDEX(Cost_Components!$K$2:$K$29,MATCH(E931,Cost_Components!$A$2:$A$29,0)),"")</f>
        <v>1</v>
      </c>
      <c r="K931" s="17">
        <f t="shared" si="140"/>
        <v>0.68692307692307697</v>
      </c>
      <c r="L931" s="17">
        <f>IFERROR(INDEX(Cost_Components!$S$2:$S$29,MATCH(E931,Cost_Components!$A$2:$A$29,0)),"")</f>
        <v>0.31</v>
      </c>
      <c r="M931" s="28">
        <f>IFERROR(INDEX(Cost_Components!$L$2:$L$29,MATCH(E931,Cost_Components!$A$2:$A$29,0)),"")</f>
        <v>1</v>
      </c>
      <c r="N931" s="29">
        <f>IFERROR(INDEX(Cost_Components!$P$2:$P$29,MATCH(E931,Cost_Components!$A$2:$A$29,0)),"")</f>
        <v>115.1062307</v>
      </c>
      <c r="O931" s="23">
        <f t="shared" si="141"/>
        <v>87790.893304230194</v>
      </c>
      <c r="P931" s="23">
        <f t="shared" si="142"/>
        <v>80122.192601337796</v>
      </c>
      <c r="Q931" s="23">
        <f t="shared" si="143"/>
        <v>2858994.7115854206</v>
      </c>
      <c r="R931" s="23">
        <f t="shared" si="144"/>
        <v>6941549.2188507495</v>
      </c>
      <c r="S931" s="23">
        <f t="shared" si="145"/>
        <v>4082554.5072653289</v>
      </c>
      <c r="T931" s="16">
        <f>IFERROR(INDEX(Cost_Components!$R$2:$R$29,MATCH(E931,Cost_Components!$A$2:$A$29,0)),"")</f>
        <v>1</v>
      </c>
      <c r="U931" s="26">
        <f>IFERROR(INDEX(Cost_Components!$Q$2:$Q$29,MATCH(E931,Cost_Components!$A$2:$A$29,0)),"")</f>
        <v>2023</v>
      </c>
      <c r="V931" s="30">
        <f>1/(1+Calculation_Assumptions!$B$5)^(B931-Calculation_Assumptions!$B$2)</f>
        <v>0.57028602681192497</v>
      </c>
      <c r="W931" s="23">
        <f t="shared" si="146"/>
        <v>1630444.7347463549</v>
      </c>
      <c r="X931" s="23">
        <f t="shared" si="147"/>
        <v>3958668.5239378153</v>
      </c>
      <c r="Y931" s="23">
        <f t="shared" si="148"/>
        <v>2328223.7891914607</v>
      </c>
      <c r="Z931" s="17">
        <f>IFERROR(INDEX(Cost_Components!$T$2:$T$29,MATCH(E931,Cost_Components!$A$2:$A$29,0)),"")</f>
        <v>0.8</v>
      </c>
      <c r="AA931" s="26">
        <f>IFERROR(INDEX(Cost_Components!$U$2:$U$29,MATCH(E931,Cost_Components!$A$2:$A$29,0)),"")</f>
        <v>2025</v>
      </c>
      <c r="AB931" s="26">
        <f>IFERROR(INDEX(Cost_Components!$V$2:$V$29,MATCH(E931,Cost_Components!$A$2:$A$29,0)),"")</f>
        <v>2050</v>
      </c>
      <c r="AC931" s="26">
        <f>IFERROR(INDEX(Cost_Components!$M$2:$M$29,MATCH(E931,Cost_Components!$A$2:$A$29,0)),"")</f>
        <v>0</v>
      </c>
      <c r="AD931" s="26">
        <f>IFERROR(INDEX(Cost_Components!$N$2:$N$29,MATCH(E931,Cost_Components!$A$2:$A$29,0)),"")</f>
        <v>95</v>
      </c>
      <c r="AE931" s="16" t="str">
        <f>IFERROR(INDEX(Cost_Components!$O$2:$O$29,MATCH(E931,Cost_Components!$A$2:$A$29,0)),"")</f>
        <v>Both</v>
      </c>
      <c r="AF931" s="11">
        <v>87790.893304230194</v>
      </c>
      <c r="AG931" s="11">
        <v>80122.192601337796</v>
      </c>
      <c r="AH931" s="23">
        <f t="shared" si="149"/>
        <v>1</v>
      </c>
    </row>
    <row r="932" spans="1:34" hidden="1">
      <c r="A932" t="s">
        <v>115</v>
      </c>
      <c r="B932" s="20">
        <v>2045</v>
      </c>
      <c r="C932" t="s">
        <v>242</v>
      </c>
      <c r="D932" t="s">
        <v>232</v>
      </c>
      <c r="E932" s="22" t="s">
        <v>320</v>
      </c>
      <c r="F932" s="22" t="s">
        <v>321</v>
      </c>
      <c r="G932" s="22" t="s">
        <v>243</v>
      </c>
      <c r="H932" s="22" t="s">
        <v>237</v>
      </c>
      <c r="I932" s="22" t="s">
        <v>309</v>
      </c>
      <c r="J932" s="17">
        <f>IFERROR(INDEX(Cost_Components!$K$2:$K$29,MATCH(E932,Cost_Components!$A$2:$A$29,0)),"")</f>
        <v>1</v>
      </c>
      <c r="K932" s="17">
        <f t="shared" si="140"/>
        <v>0.70576923076923082</v>
      </c>
      <c r="L932" s="17">
        <f>IFERROR(INDEX(Cost_Components!$S$2:$S$29,MATCH(E932,Cost_Components!$A$2:$A$29,0)),"")</f>
        <v>0.31</v>
      </c>
      <c r="M932" s="28">
        <f>IFERROR(INDEX(Cost_Components!$L$2:$L$29,MATCH(E932,Cost_Components!$A$2:$A$29,0)),"")</f>
        <v>1</v>
      </c>
      <c r="N932" s="29">
        <f>IFERROR(INDEX(Cost_Components!$P$2:$P$29,MATCH(E932,Cost_Components!$A$2:$A$29,0)),"")</f>
        <v>115.1062307</v>
      </c>
      <c r="O932" s="23">
        <f t="shared" si="141"/>
        <v>90060.017994626207</v>
      </c>
      <c r="P932" s="23">
        <f t="shared" si="142"/>
        <v>81684.273486746606</v>
      </c>
      <c r="Q932" s="23">
        <f t="shared" si="143"/>
        <v>2914734.336843478</v>
      </c>
      <c r="R932" s="23">
        <f t="shared" si="144"/>
        <v>7316334.9988187766</v>
      </c>
      <c r="S932" s="23">
        <f t="shared" si="145"/>
        <v>4401600.6619752981</v>
      </c>
      <c r="T932" s="16">
        <f>IFERROR(INDEX(Cost_Components!$R$2:$R$29,MATCH(E932,Cost_Components!$A$2:$A$29,0)),"")</f>
        <v>1</v>
      </c>
      <c r="U932" s="26">
        <f>IFERROR(INDEX(Cost_Components!$Q$2:$Q$29,MATCH(E932,Cost_Components!$A$2:$A$29,0)),"")</f>
        <v>2023</v>
      </c>
      <c r="V932" s="30">
        <f>1/(1+Calculation_Assumptions!$B$5)^(B932-Calculation_Assumptions!$B$2)</f>
        <v>0.55367575418633497</v>
      </c>
      <c r="W932" s="23">
        <f t="shared" si="146"/>
        <v>1613817.7322046196</v>
      </c>
      <c r="X932" s="23">
        <f t="shared" si="147"/>
        <v>4050877.2983508641</v>
      </c>
      <c r="Y932" s="23">
        <f t="shared" si="148"/>
        <v>2437059.5661462443</v>
      </c>
      <c r="Z932" s="17">
        <f>IFERROR(INDEX(Cost_Components!$T$2:$T$29,MATCH(E932,Cost_Components!$A$2:$A$29,0)),"")</f>
        <v>0.8</v>
      </c>
      <c r="AA932" s="26">
        <f>IFERROR(INDEX(Cost_Components!$U$2:$U$29,MATCH(E932,Cost_Components!$A$2:$A$29,0)),"")</f>
        <v>2025</v>
      </c>
      <c r="AB932" s="26">
        <f>IFERROR(INDEX(Cost_Components!$V$2:$V$29,MATCH(E932,Cost_Components!$A$2:$A$29,0)),"")</f>
        <v>2050</v>
      </c>
      <c r="AC932" s="26">
        <f>IFERROR(INDEX(Cost_Components!$M$2:$M$29,MATCH(E932,Cost_Components!$A$2:$A$29,0)),"")</f>
        <v>0</v>
      </c>
      <c r="AD932" s="26">
        <f>IFERROR(INDEX(Cost_Components!$N$2:$N$29,MATCH(E932,Cost_Components!$A$2:$A$29,0)),"")</f>
        <v>95</v>
      </c>
      <c r="AE932" s="16" t="str">
        <f>IFERROR(INDEX(Cost_Components!$O$2:$O$29,MATCH(E932,Cost_Components!$A$2:$A$29,0)),"")</f>
        <v>Both</v>
      </c>
      <c r="AF932" s="11">
        <v>90060.017994626207</v>
      </c>
      <c r="AG932" s="11">
        <v>81684.273486746606</v>
      </c>
      <c r="AH932" s="23">
        <f t="shared" si="149"/>
        <v>1</v>
      </c>
    </row>
    <row r="933" spans="1:34" hidden="1">
      <c r="A933" t="s">
        <v>115</v>
      </c>
      <c r="B933" s="20">
        <v>2046</v>
      </c>
      <c r="C933" t="s">
        <v>242</v>
      </c>
      <c r="D933" t="s">
        <v>232</v>
      </c>
      <c r="E933" s="22" t="s">
        <v>320</v>
      </c>
      <c r="F933" s="22" t="s">
        <v>321</v>
      </c>
      <c r="G933" s="22" t="s">
        <v>243</v>
      </c>
      <c r="H933" s="22" t="s">
        <v>237</v>
      </c>
      <c r="I933" s="22" t="s">
        <v>309</v>
      </c>
      <c r="J933" s="17">
        <f>IFERROR(INDEX(Cost_Components!$K$2:$K$29,MATCH(E933,Cost_Components!$A$2:$A$29,0)),"")</f>
        <v>1</v>
      </c>
      <c r="K933" s="17">
        <f t="shared" si="140"/>
        <v>0.72461538461538466</v>
      </c>
      <c r="L933" s="17">
        <f>IFERROR(INDEX(Cost_Components!$S$2:$S$29,MATCH(E933,Cost_Components!$A$2:$A$29,0)),"")</f>
        <v>0.31</v>
      </c>
      <c r="M933" s="28">
        <f>IFERROR(INDEX(Cost_Components!$L$2:$L$29,MATCH(E933,Cost_Components!$A$2:$A$29,0)),"")</f>
        <v>1</v>
      </c>
      <c r="N933" s="29">
        <f>IFERROR(INDEX(Cost_Components!$P$2:$P$29,MATCH(E933,Cost_Components!$A$2:$A$29,0)),"")</f>
        <v>115.1062307</v>
      </c>
      <c r="O933" s="23">
        <f t="shared" si="141"/>
        <v>92407.2997793291</v>
      </c>
      <c r="P933" s="23">
        <f t="shared" si="142"/>
        <v>83289.630019493401</v>
      </c>
      <c r="Q933" s="23">
        <f t="shared" si="143"/>
        <v>2972018.1640618504</v>
      </c>
      <c r="R933" s="23">
        <f t="shared" si="144"/>
        <v>7707484.5543778697</v>
      </c>
      <c r="S933" s="23">
        <f t="shared" si="145"/>
        <v>4735466.3903160188</v>
      </c>
      <c r="T933" s="16">
        <f>IFERROR(INDEX(Cost_Components!$R$2:$R$29,MATCH(E933,Cost_Components!$A$2:$A$29,0)),"")</f>
        <v>1</v>
      </c>
      <c r="U933" s="26">
        <f>IFERROR(INDEX(Cost_Components!$Q$2:$Q$29,MATCH(E933,Cost_Components!$A$2:$A$29,0)),"")</f>
        <v>2023</v>
      </c>
      <c r="V933" s="30">
        <f>1/(1+Calculation_Assumptions!$B$5)^(B933-Calculation_Assumptions!$B$2)</f>
        <v>0.5375492759090631</v>
      </c>
      <c r="W933" s="23">
        <f t="shared" si="146"/>
        <v>1597606.2120800307</v>
      </c>
      <c r="X933" s="23">
        <f t="shared" si="147"/>
        <v>4143152.7412861115</v>
      </c>
      <c r="Y933" s="23">
        <f t="shared" si="148"/>
        <v>2545546.5292060808</v>
      </c>
      <c r="Z933" s="17">
        <f>IFERROR(INDEX(Cost_Components!$T$2:$T$29,MATCH(E933,Cost_Components!$A$2:$A$29,0)),"")</f>
        <v>0.8</v>
      </c>
      <c r="AA933" s="26">
        <f>IFERROR(INDEX(Cost_Components!$U$2:$U$29,MATCH(E933,Cost_Components!$A$2:$A$29,0)),"")</f>
        <v>2025</v>
      </c>
      <c r="AB933" s="26">
        <f>IFERROR(INDEX(Cost_Components!$V$2:$V$29,MATCH(E933,Cost_Components!$A$2:$A$29,0)),"")</f>
        <v>2050</v>
      </c>
      <c r="AC933" s="26">
        <f>IFERROR(INDEX(Cost_Components!$M$2:$M$29,MATCH(E933,Cost_Components!$A$2:$A$29,0)),"")</f>
        <v>0</v>
      </c>
      <c r="AD933" s="26">
        <f>IFERROR(INDEX(Cost_Components!$N$2:$N$29,MATCH(E933,Cost_Components!$A$2:$A$29,0)),"")</f>
        <v>95</v>
      </c>
      <c r="AE933" s="16" t="str">
        <f>IFERROR(INDEX(Cost_Components!$O$2:$O$29,MATCH(E933,Cost_Components!$A$2:$A$29,0)),"")</f>
        <v>Both</v>
      </c>
      <c r="AF933" s="11">
        <v>92407.2997793291</v>
      </c>
      <c r="AG933" s="11">
        <v>83289.630019493401</v>
      </c>
      <c r="AH933" s="23">
        <f t="shared" si="149"/>
        <v>1</v>
      </c>
    </row>
    <row r="934" spans="1:34" hidden="1">
      <c r="A934" t="s">
        <v>115</v>
      </c>
      <c r="B934" s="20">
        <v>2047</v>
      </c>
      <c r="C934" t="s">
        <v>242</v>
      </c>
      <c r="D934" t="s">
        <v>232</v>
      </c>
      <c r="E934" s="22" t="s">
        <v>320</v>
      </c>
      <c r="F934" s="22" t="s">
        <v>321</v>
      </c>
      <c r="G934" s="22" t="s">
        <v>243</v>
      </c>
      <c r="H934" s="22" t="s">
        <v>237</v>
      </c>
      <c r="I934" s="22" t="s">
        <v>309</v>
      </c>
      <c r="J934" s="17">
        <f>IFERROR(INDEX(Cost_Components!$K$2:$K$29,MATCH(E934,Cost_Components!$A$2:$A$29,0)),"")</f>
        <v>1</v>
      </c>
      <c r="K934" s="17">
        <f t="shared" si="140"/>
        <v>0.74346153846153851</v>
      </c>
      <c r="L934" s="17">
        <f>IFERROR(INDEX(Cost_Components!$S$2:$S$29,MATCH(E934,Cost_Components!$A$2:$A$29,0)),"")</f>
        <v>0.31</v>
      </c>
      <c r="M934" s="28">
        <f>IFERROR(INDEX(Cost_Components!$L$2:$L$29,MATCH(E934,Cost_Components!$A$2:$A$29,0)),"")</f>
        <v>1</v>
      </c>
      <c r="N934" s="29">
        <f>IFERROR(INDEX(Cost_Components!$P$2:$P$29,MATCH(E934,Cost_Components!$A$2:$A$29,0)),"")</f>
        <v>115.1062307</v>
      </c>
      <c r="O934" s="23">
        <f t="shared" si="141"/>
        <v>94828.181261587801</v>
      </c>
      <c r="P934" s="23">
        <f t="shared" si="142"/>
        <v>84934.438098484199</v>
      </c>
      <c r="Q934" s="23">
        <f t="shared" si="143"/>
        <v>3030709.7381030871</v>
      </c>
      <c r="R934" s="23">
        <f t="shared" si="144"/>
        <v>8115116.5177699672</v>
      </c>
      <c r="S934" s="23">
        <f t="shared" si="145"/>
        <v>5084406.7796668801</v>
      </c>
      <c r="T934" s="16">
        <f>IFERROR(INDEX(Cost_Components!$R$2:$R$29,MATCH(E934,Cost_Components!$A$2:$A$29,0)),"")</f>
        <v>1</v>
      </c>
      <c r="U934" s="26">
        <f>IFERROR(INDEX(Cost_Components!$Q$2:$Q$29,MATCH(E934,Cost_Components!$A$2:$A$29,0)),"")</f>
        <v>2023</v>
      </c>
      <c r="V934" s="30">
        <f>1/(1+Calculation_Assumptions!$B$5)^(B934-Calculation_Assumptions!$B$2)</f>
        <v>0.52189250088258554</v>
      </c>
      <c r="W934" s="23">
        <f t="shared" si="146"/>
        <v>1581704.6846678259</v>
      </c>
      <c r="X934" s="23">
        <f t="shared" si="147"/>
        <v>4235218.4544125469</v>
      </c>
      <c r="Y934" s="23">
        <f t="shared" si="148"/>
        <v>2653513.7697447212</v>
      </c>
      <c r="Z934" s="17">
        <f>IFERROR(INDEX(Cost_Components!$T$2:$T$29,MATCH(E934,Cost_Components!$A$2:$A$29,0)),"")</f>
        <v>0.8</v>
      </c>
      <c r="AA934" s="26">
        <f>IFERROR(INDEX(Cost_Components!$U$2:$U$29,MATCH(E934,Cost_Components!$A$2:$A$29,0)),"")</f>
        <v>2025</v>
      </c>
      <c r="AB934" s="26">
        <f>IFERROR(INDEX(Cost_Components!$V$2:$V$29,MATCH(E934,Cost_Components!$A$2:$A$29,0)),"")</f>
        <v>2050</v>
      </c>
      <c r="AC934" s="26">
        <f>IFERROR(INDEX(Cost_Components!$M$2:$M$29,MATCH(E934,Cost_Components!$A$2:$A$29,0)),"")</f>
        <v>0</v>
      </c>
      <c r="AD934" s="26">
        <f>IFERROR(INDEX(Cost_Components!$N$2:$N$29,MATCH(E934,Cost_Components!$A$2:$A$29,0)),"")</f>
        <v>95</v>
      </c>
      <c r="AE934" s="16" t="str">
        <f>IFERROR(INDEX(Cost_Components!$O$2:$O$29,MATCH(E934,Cost_Components!$A$2:$A$29,0)),"")</f>
        <v>Both</v>
      </c>
      <c r="AF934" s="11">
        <v>94828.181261587801</v>
      </c>
      <c r="AG934" s="11">
        <v>84934.438098484199</v>
      </c>
      <c r="AH934" s="23">
        <f t="shared" si="149"/>
        <v>1</v>
      </c>
    </row>
    <row r="935" spans="1:34" hidden="1">
      <c r="A935" t="s">
        <v>115</v>
      </c>
      <c r="B935" s="20">
        <v>2048</v>
      </c>
      <c r="C935" t="s">
        <v>242</v>
      </c>
      <c r="D935" t="s">
        <v>232</v>
      </c>
      <c r="E935" s="22" t="s">
        <v>320</v>
      </c>
      <c r="F935" s="22" t="s">
        <v>321</v>
      </c>
      <c r="G935" s="22" t="s">
        <v>243</v>
      </c>
      <c r="H935" s="22" t="s">
        <v>237</v>
      </c>
      <c r="I935" s="22" t="s">
        <v>309</v>
      </c>
      <c r="J935" s="17">
        <f>IFERROR(INDEX(Cost_Components!$K$2:$K$29,MATCH(E935,Cost_Components!$A$2:$A$29,0)),"")</f>
        <v>1</v>
      </c>
      <c r="K935" s="17">
        <f t="shared" si="140"/>
        <v>0.76230769230769235</v>
      </c>
      <c r="L935" s="17">
        <f>IFERROR(INDEX(Cost_Components!$S$2:$S$29,MATCH(E935,Cost_Components!$A$2:$A$29,0)),"")</f>
        <v>0.31</v>
      </c>
      <c r="M935" s="28">
        <f>IFERROR(INDEX(Cost_Components!$L$2:$L$29,MATCH(E935,Cost_Components!$A$2:$A$29,0)),"")</f>
        <v>1</v>
      </c>
      <c r="N935" s="29">
        <f>IFERROR(INDEX(Cost_Components!$P$2:$P$29,MATCH(E935,Cost_Components!$A$2:$A$29,0)),"")</f>
        <v>115.1062307</v>
      </c>
      <c r="O935" s="23">
        <f t="shared" si="141"/>
        <v>97316.521756307993</v>
      </c>
      <c r="P935" s="23">
        <f t="shared" si="142"/>
        <v>86616.377579628796</v>
      </c>
      <c r="Q935" s="23">
        <f t="shared" si="143"/>
        <v>3090726.2694245083</v>
      </c>
      <c r="R935" s="23">
        <f t="shared" si="144"/>
        <v>8539171.047819484</v>
      </c>
      <c r="S935" s="23">
        <f t="shared" si="145"/>
        <v>5448444.7783949757</v>
      </c>
      <c r="T935" s="16">
        <f>IFERROR(INDEX(Cost_Components!$R$2:$R$29,MATCH(E935,Cost_Components!$A$2:$A$29,0)),"")</f>
        <v>1</v>
      </c>
      <c r="U935" s="26">
        <f>IFERROR(INDEX(Cost_Components!$Q$2:$Q$29,MATCH(E935,Cost_Components!$A$2:$A$29,0)),"")</f>
        <v>2023</v>
      </c>
      <c r="V935" s="30">
        <f>1/(1+Calculation_Assumptions!$B$5)^(B935-Calculation_Assumptions!$B$2)</f>
        <v>0.50669174842969467</v>
      </c>
      <c r="W935" s="23">
        <f t="shared" si="146"/>
        <v>1566045.4973722917</v>
      </c>
      <c r="X935" s="23">
        <f t="shared" si="147"/>
        <v>4326727.508359882</v>
      </c>
      <c r="Y935" s="23">
        <f t="shared" si="148"/>
        <v>2760682.0109875905</v>
      </c>
      <c r="Z935" s="17">
        <f>IFERROR(INDEX(Cost_Components!$T$2:$T$29,MATCH(E935,Cost_Components!$A$2:$A$29,0)),"")</f>
        <v>0.8</v>
      </c>
      <c r="AA935" s="26">
        <f>IFERROR(INDEX(Cost_Components!$U$2:$U$29,MATCH(E935,Cost_Components!$A$2:$A$29,0)),"")</f>
        <v>2025</v>
      </c>
      <c r="AB935" s="26">
        <f>IFERROR(INDEX(Cost_Components!$V$2:$V$29,MATCH(E935,Cost_Components!$A$2:$A$29,0)),"")</f>
        <v>2050</v>
      </c>
      <c r="AC935" s="26">
        <f>IFERROR(INDEX(Cost_Components!$M$2:$M$29,MATCH(E935,Cost_Components!$A$2:$A$29,0)),"")</f>
        <v>0</v>
      </c>
      <c r="AD935" s="26">
        <f>IFERROR(INDEX(Cost_Components!$N$2:$N$29,MATCH(E935,Cost_Components!$A$2:$A$29,0)),"")</f>
        <v>95</v>
      </c>
      <c r="AE935" s="16" t="str">
        <f>IFERROR(INDEX(Cost_Components!$O$2:$O$29,MATCH(E935,Cost_Components!$A$2:$A$29,0)),"")</f>
        <v>Both</v>
      </c>
      <c r="AF935" s="11">
        <v>97316.521756307993</v>
      </c>
      <c r="AG935" s="11">
        <v>86616.377579628796</v>
      </c>
      <c r="AH935" s="23">
        <f t="shared" si="149"/>
        <v>1</v>
      </c>
    </row>
    <row r="936" spans="1:34" hidden="1">
      <c r="A936" t="s">
        <v>115</v>
      </c>
      <c r="B936" s="20">
        <v>2049</v>
      </c>
      <c r="C936" t="s">
        <v>242</v>
      </c>
      <c r="D936" t="s">
        <v>232</v>
      </c>
      <c r="E936" s="22" t="s">
        <v>320</v>
      </c>
      <c r="F936" s="22" t="s">
        <v>321</v>
      </c>
      <c r="G936" s="22" t="s">
        <v>243</v>
      </c>
      <c r="H936" s="22" t="s">
        <v>237</v>
      </c>
      <c r="I936" s="22" t="s">
        <v>309</v>
      </c>
      <c r="J936" s="17">
        <f>IFERROR(INDEX(Cost_Components!$K$2:$K$29,MATCH(E936,Cost_Components!$A$2:$A$29,0)),"")</f>
        <v>1</v>
      </c>
      <c r="K936" s="17">
        <f t="shared" si="140"/>
        <v>0.7811538461538462</v>
      </c>
      <c r="L936" s="17">
        <f>IFERROR(INDEX(Cost_Components!$S$2:$S$29,MATCH(E936,Cost_Components!$A$2:$A$29,0)),"")</f>
        <v>0.31</v>
      </c>
      <c r="M936" s="28">
        <f>IFERROR(INDEX(Cost_Components!$L$2:$L$29,MATCH(E936,Cost_Components!$A$2:$A$29,0)),"")</f>
        <v>1</v>
      </c>
      <c r="N936" s="29">
        <f>IFERROR(INDEX(Cost_Components!$P$2:$P$29,MATCH(E936,Cost_Components!$A$2:$A$29,0)),"")</f>
        <v>115.1062307</v>
      </c>
      <c r="O936" s="23">
        <f t="shared" si="141"/>
        <v>99862.454397054098</v>
      </c>
      <c r="P936" s="23">
        <f t="shared" si="142"/>
        <v>88325.956394019799</v>
      </c>
      <c r="Q936" s="23">
        <f t="shared" si="143"/>
        <v>3151729.0531813367</v>
      </c>
      <c r="R936" s="23">
        <f t="shared" si="144"/>
        <v>8979199.9770492464</v>
      </c>
      <c r="S936" s="23">
        <f t="shared" si="145"/>
        <v>5827470.9238679092</v>
      </c>
      <c r="T936" s="16">
        <f>IFERROR(INDEX(Cost_Components!$R$2:$R$29,MATCH(E936,Cost_Components!$A$2:$A$29,0)),"")</f>
        <v>1</v>
      </c>
      <c r="U936" s="26">
        <f>IFERROR(INDEX(Cost_Components!$Q$2:$Q$29,MATCH(E936,Cost_Components!$A$2:$A$29,0)),"")</f>
        <v>2023</v>
      </c>
      <c r="V936" s="30">
        <f>1/(1+Calculation_Assumptions!$B$5)^(B936-Calculation_Assumptions!$B$2)</f>
        <v>0.49193373633950943</v>
      </c>
      <c r="W936" s="23">
        <f t="shared" si="146"/>
        <v>1550441.8490612793</v>
      </c>
      <c r="X936" s="23">
        <f t="shared" si="147"/>
        <v>4417171.3940494731</v>
      </c>
      <c r="Y936" s="23">
        <f t="shared" si="148"/>
        <v>2866729.5449881935</v>
      </c>
      <c r="Z936" s="17">
        <f>IFERROR(INDEX(Cost_Components!$T$2:$T$29,MATCH(E936,Cost_Components!$A$2:$A$29,0)),"")</f>
        <v>0.8</v>
      </c>
      <c r="AA936" s="26">
        <f>IFERROR(INDEX(Cost_Components!$U$2:$U$29,MATCH(E936,Cost_Components!$A$2:$A$29,0)),"")</f>
        <v>2025</v>
      </c>
      <c r="AB936" s="26">
        <f>IFERROR(INDEX(Cost_Components!$V$2:$V$29,MATCH(E936,Cost_Components!$A$2:$A$29,0)),"")</f>
        <v>2050</v>
      </c>
      <c r="AC936" s="26">
        <f>IFERROR(INDEX(Cost_Components!$M$2:$M$29,MATCH(E936,Cost_Components!$A$2:$A$29,0)),"")</f>
        <v>0</v>
      </c>
      <c r="AD936" s="26">
        <f>IFERROR(INDEX(Cost_Components!$N$2:$N$29,MATCH(E936,Cost_Components!$A$2:$A$29,0)),"")</f>
        <v>95</v>
      </c>
      <c r="AE936" s="16" t="str">
        <f>IFERROR(INDEX(Cost_Components!$O$2:$O$29,MATCH(E936,Cost_Components!$A$2:$A$29,0)),"")</f>
        <v>Both</v>
      </c>
      <c r="AF936" s="11">
        <v>99862.454397054098</v>
      </c>
      <c r="AG936" s="11">
        <v>88325.956394019799</v>
      </c>
      <c r="AH936" s="23">
        <f t="shared" si="149"/>
        <v>1</v>
      </c>
    </row>
    <row r="937" spans="1:34" hidden="1">
      <c r="A937" t="s">
        <v>115</v>
      </c>
      <c r="B937" s="20">
        <v>2050</v>
      </c>
      <c r="C937" t="s">
        <v>242</v>
      </c>
      <c r="D937" t="s">
        <v>232</v>
      </c>
      <c r="E937" s="22" t="s">
        <v>320</v>
      </c>
      <c r="F937" s="22" t="s">
        <v>321</v>
      </c>
      <c r="G937" s="22" t="s">
        <v>243</v>
      </c>
      <c r="H937" s="22" t="s">
        <v>237</v>
      </c>
      <c r="I937" s="22" t="s">
        <v>309</v>
      </c>
      <c r="J937" s="17">
        <f>IFERROR(INDEX(Cost_Components!$K$2:$K$29,MATCH(E937,Cost_Components!$A$2:$A$29,0)),"")</f>
        <v>1</v>
      </c>
      <c r="K937" s="17">
        <f t="shared" si="140"/>
        <v>0.8</v>
      </c>
      <c r="L937" s="17">
        <f>IFERROR(INDEX(Cost_Components!$S$2:$S$29,MATCH(E937,Cost_Components!$A$2:$A$29,0)),"")</f>
        <v>0.31</v>
      </c>
      <c r="M937" s="28">
        <f>IFERROR(INDEX(Cost_Components!$L$2:$L$29,MATCH(E937,Cost_Components!$A$2:$A$29,0)),"")</f>
        <v>1</v>
      </c>
      <c r="N937" s="29">
        <f>IFERROR(INDEX(Cost_Components!$P$2:$P$29,MATCH(E937,Cost_Components!$A$2:$A$29,0)),"")</f>
        <v>115.1062307</v>
      </c>
      <c r="O937" s="23">
        <f t="shared" si="141"/>
        <v>102460.090554436</v>
      </c>
      <c r="P937" s="23">
        <f t="shared" si="142"/>
        <v>90057.496582220905</v>
      </c>
      <c r="Q937" s="23">
        <f t="shared" si="143"/>
        <v>3213515.4831358502</v>
      </c>
      <c r="R937" s="23">
        <f t="shared" si="144"/>
        <v>9435035.8567214422</v>
      </c>
      <c r="S937" s="23">
        <f t="shared" si="145"/>
        <v>6221520.373585592</v>
      </c>
      <c r="T937" s="16">
        <f>IFERROR(INDEX(Cost_Components!$R$2:$R$29,MATCH(E937,Cost_Components!$A$2:$A$29,0)),"")</f>
        <v>1</v>
      </c>
      <c r="U937" s="26">
        <f>IFERROR(INDEX(Cost_Components!$Q$2:$Q$29,MATCH(E937,Cost_Components!$A$2:$A$29,0)),"")</f>
        <v>2023</v>
      </c>
      <c r="V937" s="30">
        <f>1/(1+Calculation_Assumptions!$B$5)^(B937-Calculation_Assumptions!$B$2)</f>
        <v>0.47760556926165965</v>
      </c>
      <c r="W937" s="23">
        <f t="shared" si="146"/>
        <v>1534792.8916542549</v>
      </c>
      <c r="X937" s="23">
        <f t="shared" si="147"/>
        <v>4506225.6713536149</v>
      </c>
      <c r="Y937" s="23">
        <f t="shared" si="148"/>
        <v>2971432.77969936</v>
      </c>
      <c r="Z937" s="17">
        <f>IFERROR(INDEX(Cost_Components!$T$2:$T$29,MATCH(E937,Cost_Components!$A$2:$A$29,0)),"")</f>
        <v>0.8</v>
      </c>
      <c r="AA937" s="26">
        <f>IFERROR(INDEX(Cost_Components!$U$2:$U$29,MATCH(E937,Cost_Components!$A$2:$A$29,0)),"")</f>
        <v>2025</v>
      </c>
      <c r="AB937" s="26">
        <f>IFERROR(INDEX(Cost_Components!$V$2:$V$29,MATCH(E937,Cost_Components!$A$2:$A$29,0)),"")</f>
        <v>2050</v>
      </c>
      <c r="AC937" s="26">
        <f>IFERROR(INDEX(Cost_Components!$M$2:$M$29,MATCH(E937,Cost_Components!$A$2:$A$29,0)),"")</f>
        <v>0</v>
      </c>
      <c r="AD937" s="26">
        <f>IFERROR(INDEX(Cost_Components!$N$2:$N$29,MATCH(E937,Cost_Components!$A$2:$A$29,0)),"")</f>
        <v>95</v>
      </c>
      <c r="AE937" s="16" t="str">
        <f>IFERROR(INDEX(Cost_Components!$O$2:$O$29,MATCH(E937,Cost_Components!$A$2:$A$29,0)),"")</f>
        <v>Both</v>
      </c>
      <c r="AF937" s="11">
        <v>102460.090554436</v>
      </c>
      <c r="AG937" s="11">
        <v>90057.496582220905</v>
      </c>
      <c r="AH937" s="23">
        <f t="shared" si="149"/>
        <v>1</v>
      </c>
    </row>
    <row r="938" spans="1:34" hidden="1">
      <c r="A938" t="s">
        <v>115</v>
      </c>
      <c r="B938" s="20">
        <v>2025</v>
      </c>
      <c r="C938" t="s">
        <v>242</v>
      </c>
      <c r="D938" t="s">
        <v>208</v>
      </c>
      <c r="E938" s="22" t="s">
        <v>323</v>
      </c>
      <c r="F938" s="22" t="s">
        <v>324</v>
      </c>
      <c r="G938" s="22" t="s">
        <v>245</v>
      </c>
      <c r="H938" s="22" t="s">
        <v>237</v>
      </c>
      <c r="I938" s="22" t="s">
        <v>309</v>
      </c>
      <c r="J938" s="17">
        <f>IFERROR(INDEX(Cost_Components!$K$2:$K$29,MATCH(E938,Cost_Components!$A$2:$A$29,0)),"")</f>
        <v>1</v>
      </c>
      <c r="K938" s="17">
        <f t="shared" si="140"/>
        <v>0.32884615384615384</v>
      </c>
      <c r="L938" s="17">
        <f>IFERROR(INDEX(Cost_Components!$S$2:$S$29,MATCH(E938,Cost_Components!$A$2:$A$29,0)),"")</f>
        <v>0.31</v>
      </c>
      <c r="M938" s="28">
        <f>IFERROR(INDEX(Cost_Components!$L$2:$L$29,MATCH(E938,Cost_Components!$A$2:$A$29,0)),"")</f>
        <v>1</v>
      </c>
      <c r="N938" s="29">
        <f>IFERROR(INDEX(Cost_Components!$P$2:$P$29,MATCH(E938,Cost_Components!$A$2:$A$29,0)),"")</f>
        <v>5.133311162</v>
      </c>
      <c r="O938" s="23">
        <f t="shared" si="141"/>
        <v>404370.161454988</v>
      </c>
      <c r="P938" s="23">
        <f t="shared" si="142"/>
        <v>404599.08998336102</v>
      </c>
      <c r="Q938" s="23">
        <f t="shared" si="143"/>
        <v>643849.23767145514</v>
      </c>
      <c r="R938" s="23">
        <f t="shared" si="144"/>
        <v>682604.98968731554</v>
      </c>
      <c r="S938" s="23">
        <f t="shared" si="145"/>
        <v>38755.752015860402</v>
      </c>
      <c r="T938" s="16">
        <f>IFERROR(INDEX(Cost_Components!$R$2:$R$29,MATCH(E938,Cost_Components!$A$2:$A$29,0)),"")</f>
        <v>1</v>
      </c>
      <c r="U938" s="26">
        <f>IFERROR(INDEX(Cost_Components!$Q$2:$Q$29,MATCH(E938,Cost_Components!$A$2:$A$29,0)),"")</f>
        <v>2023</v>
      </c>
      <c r="V938" s="30">
        <f>1/(1+Calculation_Assumptions!$B$5)^(B938-Calculation_Assumptions!$B$2)</f>
        <v>1</v>
      </c>
      <c r="W938" s="23">
        <f t="shared" si="146"/>
        <v>643849.23767145514</v>
      </c>
      <c r="X938" s="23">
        <f t="shared" si="147"/>
        <v>682604.98968731554</v>
      </c>
      <c r="Y938" s="23">
        <f t="shared" si="148"/>
        <v>38755.752015860402</v>
      </c>
      <c r="Z938" s="17">
        <f>IFERROR(INDEX(Cost_Components!$T$2:$T$29,MATCH(E938,Cost_Components!$A$2:$A$29,0)),"")</f>
        <v>0.8</v>
      </c>
      <c r="AA938" s="26">
        <f>IFERROR(INDEX(Cost_Components!$U$2:$U$29,MATCH(E938,Cost_Components!$A$2:$A$29,0)),"")</f>
        <v>2025</v>
      </c>
      <c r="AB938" s="26">
        <f>IFERROR(INDEX(Cost_Components!$V$2:$V$29,MATCH(E938,Cost_Components!$A$2:$A$29,0)),"")</f>
        <v>2050</v>
      </c>
      <c r="AC938" s="26">
        <f>IFERROR(INDEX(Cost_Components!$M$2:$M$29,MATCH(E938,Cost_Components!$A$2:$A$29,0)),"")</f>
        <v>30</v>
      </c>
      <c r="AD938" s="26">
        <f>IFERROR(INDEX(Cost_Components!$N$2:$N$29,MATCH(E938,Cost_Components!$A$2:$A$29,0)),"")</f>
        <v>95</v>
      </c>
      <c r="AE938" s="16" t="str">
        <f>IFERROR(INDEX(Cost_Components!$O$2:$O$29,MATCH(E938,Cost_Components!$A$2:$A$29,0)),"")</f>
        <v>Both</v>
      </c>
      <c r="AF938" s="11">
        <v>404370.161454988</v>
      </c>
      <c r="AG938" s="11">
        <v>404599.08998336102</v>
      </c>
      <c r="AH938" s="23">
        <f t="shared" si="149"/>
        <v>1</v>
      </c>
    </row>
    <row r="939" spans="1:34" hidden="1">
      <c r="A939" t="s">
        <v>115</v>
      </c>
      <c r="B939" s="20">
        <v>2026</v>
      </c>
      <c r="C939" t="s">
        <v>242</v>
      </c>
      <c r="D939" t="s">
        <v>208</v>
      </c>
      <c r="E939" s="22" t="s">
        <v>323</v>
      </c>
      <c r="F939" s="22" t="s">
        <v>324</v>
      </c>
      <c r="G939" s="22" t="s">
        <v>245</v>
      </c>
      <c r="H939" s="22" t="s">
        <v>237</v>
      </c>
      <c r="I939" s="22" t="s">
        <v>309</v>
      </c>
      <c r="J939" s="17">
        <f>IFERROR(INDEX(Cost_Components!$K$2:$K$29,MATCH(E939,Cost_Components!$A$2:$A$29,0)),"")</f>
        <v>1</v>
      </c>
      <c r="K939" s="17">
        <f t="shared" si="140"/>
        <v>0.34769230769230769</v>
      </c>
      <c r="L939" s="17">
        <f>IFERROR(INDEX(Cost_Components!$S$2:$S$29,MATCH(E939,Cost_Components!$A$2:$A$29,0)),"")</f>
        <v>0.31</v>
      </c>
      <c r="M939" s="28">
        <f>IFERROR(INDEX(Cost_Components!$L$2:$L$29,MATCH(E939,Cost_Components!$A$2:$A$29,0)),"")</f>
        <v>1</v>
      </c>
      <c r="N939" s="29">
        <f>IFERROR(INDEX(Cost_Components!$P$2:$P$29,MATCH(E939,Cost_Components!$A$2:$A$29,0)),"")</f>
        <v>5.133311162</v>
      </c>
      <c r="O939" s="23">
        <f t="shared" si="141"/>
        <v>398884.76901926397</v>
      </c>
      <c r="P939" s="23">
        <f t="shared" si="142"/>
        <v>399609.47263718798</v>
      </c>
      <c r="Q939" s="23">
        <f t="shared" si="143"/>
        <v>635909.1275621173</v>
      </c>
      <c r="R939" s="23">
        <f t="shared" si="144"/>
        <v>711934.64307352889</v>
      </c>
      <c r="S939" s="23">
        <f t="shared" si="145"/>
        <v>76025.515511411591</v>
      </c>
      <c r="T939" s="16">
        <f>IFERROR(INDEX(Cost_Components!$R$2:$R$29,MATCH(E939,Cost_Components!$A$2:$A$29,0)),"")</f>
        <v>1</v>
      </c>
      <c r="U939" s="26">
        <f>IFERROR(INDEX(Cost_Components!$Q$2:$Q$29,MATCH(E939,Cost_Components!$A$2:$A$29,0)),"")</f>
        <v>2023</v>
      </c>
      <c r="V939" s="30">
        <f>1/(1+Calculation_Assumptions!$B$5)^(B939-Calculation_Assumptions!$B$2)</f>
        <v>0.970873786407767</v>
      </c>
      <c r="W939" s="23">
        <f t="shared" si="146"/>
        <v>617387.50248749251</v>
      </c>
      <c r="X939" s="23">
        <f t="shared" si="147"/>
        <v>691198.68259565916</v>
      </c>
      <c r="Y939" s="23">
        <f t="shared" si="148"/>
        <v>73811.180108166591</v>
      </c>
      <c r="Z939" s="17">
        <f>IFERROR(INDEX(Cost_Components!$T$2:$T$29,MATCH(E939,Cost_Components!$A$2:$A$29,0)),"")</f>
        <v>0.8</v>
      </c>
      <c r="AA939" s="26">
        <f>IFERROR(INDEX(Cost_Components!$U$2:$U$29,MATCH(E939,Cost_Components!$A$2:$A$29,0)),"")</f>
        <v>2025</v>
      </c>
      <c r="AB939" s="26">
        <f>IFERROR(INDEX(Cost_Components!$V$2:$V$29,MATCH(E939,Cost_Components!$A$2:$A$29,0)),"")</f>
        <v>2050</v>
      </c>
      <c r="AC939" s="26">
        <f>IFERROR(INDEX(Cost_Components!$M$2:$M$29,MATCH(E939,Cost_Components!$A$2:$A$29,0)),"")</f>
        <v>30</v>
      </c>
      <c r="AD939" s="26">
        <f>IFERROR(INDEX(Cost_Components!$N$2:$N$29,MATCH(E939,Cost_Components!$A$2:$A$29,0)),"")</f>
        <v>95</v>
      </c>
      <c r="AE939" s="16" t="str">
        <f>IFERROR(INDEX(Cost_Components!$O$2:$O$29,MATCH(E939,Cost_Components!$A$2:$A$29,0)),"")</f>
        <v>Both</v>
      </c>
      <c r="AF939" s="11">
        <v>398884.76901926397</v>
      </c>
      <c r="AG939" s="11">
        <v>399609.47263718798</v>
      </c>
      <c r="AH939" s="23">
        <f t="shared" si="149"/>
        <v>1</v>
      </c>
    </row>
    <row r="940" spans="1:34" hidden="1">
      <c r="A940" t="s">
        <v>115</v>
      </c>
      <c r="B940" s="20">
        <v>2027</v>
      </c>
      <c r="C940" t="s">
        <v>242</v>
      </c>
      <c r="D940" t="s">
        <v>208</v>
      </c>
      <c r="E940" s="22" t="s">
        <v>323</v>
      </c>
      <c r="F940" s="22" t="s">
        <v>324</v>
      </c>
      <c r="G940" s="22" t="s">
        <v>245</v>
      </c>
      <c r="H940" s="22" t="s">
        <v>237</v>
      </c>
      <c r="I940" s="22" t="s">
        <v>309</v>
      </c>
      <c r="J940" s="17">
        <f>IFERROR(INDEX(Cost_Components!$K$2:$K$29,MATCH(E940,Cost_Components!$A$2:$A$29,0)),"")</f>
        <v>1</v>
      </c>
      <c r="K940" s="17">
        <f t="shared" si="140"/>
        <v>0.36653846153846154</v>
      </c>
      <c r="L940" s="17">
        <f>IFERROR(INDEX(Cost_Components!$S$2:$S$29,MATCH(E940,Cost_Components!$A$2:$A$29,0)),"")</f>
        <v>0.31</v>
      </c>
      <c r="M940" s="28">
        <f>IFERROR(INDEX(Cost_Components!$L$2:$L$29,MATCH(E940,Cost_Components!$A$2:$A$29,0)),"")</f>
        <v>1</v>
      </c>
      <c r="N940" s="29">
        <f>IFERROR(INDEX(Cost_Components!$P$2:$P$29,MATCH(E940,Cost_Components!$A$2:$A$29,0)),"")</f>
        <v>5.133311162</v>
      </c>
      <c r="O940" s="23">
        <f t="shared" si="141"/>
        <v>398215.28842788999</v>
      </c>
      <c r="P940" s="23">
        <f t="shared" si="142"/>
        <v>399707.50589241501</v>
      </c>
      <c r="Q940" s="23">
        <f t="shared" si="143"/>
        <v>636065.13047514157</v>
      </c>
      <c r="R940" s="23">
        <f t="shared" si="144"/>
        <v>749264.35564328381</v>
      </c>
      <c r="S940" s="23">
        <f t="shared" si="145"/>
        <v>113199.22516814223</v>
      </c>
      <c r="T940" s="16">
        <f>IFERROR(INDEX(Cost_Components!$R$2:$R$29,MATCH(E940,Cost_Components!$A$2:$A$29,0)),"")</f>
        <v>1</v>
      </c>
      <c r="U940" s="26">
        <f>IFERROR(INDEX(Cost_Components!$Q$2:$Q$29,MATCH(E940,Cost_Components!$A$2:$A$29,0)),"")</f>
        <v>2023</v>
      </c>
      <c r="V940" s="30">
        <f>1/(1+Calculation_Assumptions!$B$5)^(B940-Calculation_Assumptions!$B$2)</f>
        <v>0.94259590913375435</v>
      </c>
      <c r="W940" s="23">
        <f t="shared" si="146"/>
        <v>599552.38992849621</v>
      </c>
      <c r="X940" s="23">
        <f t="shared" si="147"/>
        <v>706253.51648909773</v>
      </c>
      <c r="Y940" s="23">
        <f t="shared" si="148"/>
        <v>106701.12656060159</v>
      </c>
      <c r="Z940" s="17">
        <f>IFERROR(INDEX(Cost_Components!$T$2:$T$29,MATCH(E940,Cost_Components!$A$2:$A$29,0)),"")</f>
        <v>0.8</v>
      </c>
      <c r="AA940" s="26">
        <f>IFERROR(INDEX(Cost_Components!$U$2:$U$29,MATCH(E940,Cost_Components!$A$2:$A$29,0)),"")</f>
        <v>2025</v>
      </c>
      <c r="AB940" s="26">
        <f>IFERROR(INDEX(Cost_Components!$V$2:$V$29,MATCH(E940,Cost_Components!$A$2:$A$29,0)),"")</f>
        <v>2050</v>
      </c>
      <c r="AC940" s="26">
        <f>IFERROR(INDEX(Cost_Components!$M$2:$M$29,MATCH(E940,Cost_Components!$A$2:$A$29,0)),"")</f>
        <v>30</v>
      </c>
      <c r="AD940" s="26">
        <f>IFERROR(INDEX(Cost_Components!$N$2:$N$29,MATCH(E940,Cost_Components!$A$2:$A$29,0)),"")</f>
        <v>95</v>
      </c>
      <c r="AE940" s="16" t="str">
        <f>IFERROR(INDEX(Cost_Components!$O$2:$O$29,MATCH(E940,Cost_Components!$A$2:$A$29,0)),"")</f>
        <v>Both</v>
      </c>
      <c r="AF940" s="11">
        <v>398215.28842788999</v>
      </c>
      <c r="AG940" s="11">
        <v>399707.50589241501</v>
      </c>
      <c r="AH940" s="23">
        <f t="shared" si="149"/>
        <v>1</v>
      </c>
    </row>
    <row r="941" spans="1:34" hidden="1">
      <c r="A941" t="s">
        <v>115</v>
      </c>
      <c r="B941" s="20">
        <v>2028</v>
      </c>
      <c r="C941" t="s">
        <v>242</v>
      </c>
      <c r="D941" t="s">
        <v>208</v>
      </c>
      <c r="E941" s="22" t="s">
        <v>323</v>
      </c>
      <c r="F941" s="22" t="s">
        <v>324</v>
      </c>
      <c r="G941" s="22" t="s">
        <v>245</v>
      </c>
      <c r="H941" s="22" t="s">
        <v>237</v>
      </c>
      <c r="I941" s="22" t="s">
        <v>309</v>
      </c>
      <c r="J941" s="17">
        <f>IFERROR(INDEX(Cost_Components!$K$2:$K$29,MATCH(E941,Cost_Components!$A$2:$A$29,0)),"")</f>
        <v>1</v>
      </c>
      <c r="K941" s="17">
        <f t="shared" si="140"/>
        <v>0.38538461538461538</v>
      </c>
      <c r="L941" s="17">
        <f>IFERROR(INDEX(Cost_Components!$S$2:$S$29,MATCH(E941,Cost_Components!$A$2:$A$29,0)),"")</f>
        <v>0.31</v>
      </c>
      <c r="M941" s="28">
        <f>IFERROR(INDEX(Cost_Components!$L$2:$L$29,MATCH(E941,Cost_Components!$A$2:$A$29,0)),"")</f>
        <v>1</v>
      </c>
      <c r="N941" s="29">
        <f>IFERROR(INDEX(Cost_Components!$P$2:$P$29,MATCH(E941,Cost_Components!$A$2:$A$29,0)),"")</f>
        <v>5.133311162</v>
      </c>
      <c r="O941" s="23">
        <f t="shared" si="141"/>
        <v>400794.95662501699</v>
      </c>
      <c r="P941" s="23">
        <f t="shared" si="142"/>
        <v>403321.32260576502</v>
      </c>
      <c r="Q941" s="23">
        <f t="shared" si="143"/>
        <v>641815.89263348072</v>
      </c>
      <c r="R941" s="23">
        <f t="shared" si="144"/>
        <v>792892.32114059175</v>
      </c>
      <c r="S941" s="23">
        <f t="shared" si="145"/>
        <v>151076.42850711104</v>
      </c>
      <c r="T941" s="16">
        <f>IFERROR(INDEX(Cost_Components!$R$2:$R$29,MATCH(E941,Cost_Components!$A$2:$A$29,0)),"")</f>
        <v>1</v>
      </c>
      <c r="U941" s="26">
        <f>IFERROR(INDEX(Cost_Components!$Q$2:$Q$29,MATCH(E941,Cost_Components!$A$2:$A$29,0)),"")</f>
        <v>2023</v>
      </c>
      <c r="V941" s="30">
        <f>1/(1+Calculation_Assumptions!$B$5)^(B941-Calculation_Assumptions!$B$2)</f>
        <v>0.91514165935315961</v>
      </c>
      <c r="W941" s="23">
        <f t="shared" si="146"/>
        <v>587352.46098383283</v>
      </c>
      <c r="X941" s="23">
        <f t="shared" si="147"/>
        <v>725608.79445697949</v>
      </c>
      <c r="Y941" s="23">
        <f t="shared" si="148"/>
        <v>138256.33347314657</v>
      </c>
      <c r="Z941" s="17">
        <f>IFERROR(INDEX(Cost_Components!$T$2:$T$29,MATCH(E941,Cost_Components!$A$2:$A$29,0)),"")</f>
        <v>0.8</v>
      </c>
      <c r="AA941" s="26">
        <f>IFERROR(INDEX(Cost_Components!$U$2:$U$29,MATCH(E941,Cost_Components!$A$2:$A$29,0)),"")</f>
        <v>2025</v>
      </c>
      <c r="AB941" s="26">
        <f>IFERROR(INDEX(Cost_Components!$V$2:$V$29,MATCH(E941,Cost_Components!$A$2:$A$29,0)),"")</f>
        <v>2050</v>
      </c>
      <c r="AC941" s="26">
        <f>IFERROR(INDEX(Cost_Components!$M$2:$M$29,MATCH(E941,Cost_Components!$A$2:$A$29,0)),"")</f>
        <v>30</v>
      </c>
      <c r="AD941" s="26">
        <f>IFERROR(INDEX(Cost_Components!$N$2:$N$29,MATCH(E941,Cost_Components!$A$2:$A$29,0)),"")</f>
        <v>95</v>
      </c>
      <c r="AE941" s="16" t="str">
        <f>IFERROR(INDEX(Cost_Components!$O$2:$O$29,MATCH(E941,Cost_Components!$A$2:$A$29,0)),"")</f>
        <v>Both</v>
      </c>
      <c r="AF941" s="11">
        <v>400794.95662501699</v>
      </c>
      <c r="AG941" s="11">
        <v>403321.32260576502</v>
      </c>
      <c r="AH941" s="23">
        <f t="shared" si="149"/>
        <v>1</v>
      </c>
    </row>
    <row r="942" spans="1:34" hidden="1">
      <c r="A942" t="s">
        <v>115</v>
      </c>
      <c r="B942" s="20">
        <v>2029</v>
      </c>
      <c r="C942" t="s">
        <v>242</v>
      </c>
      <c r="D942" t="s">
        <v>208</v>
      </c>
      <c r="E942" s="22" t="s">
        <v>323</v>
      </c>
      <c r="F942" s="22" t="s">
        <v>324</v>
      </c>
      <c r="G942" s="22" t="s">
        <v>245</v>
      </c>
      <c r="H942" s="22" t="s">
        <v>237</v>
      </c>
      <c r="I942" s="22" t="s">
        <v>309</v>
      </c>
      <c r="J942" s="17">
        <f>IFERROR(INDEX(Cost_Components!$K$2:$K$29,MATCH(E942,Cost_Components!$A$2:$A$29,0)),"")</f>
        <v>1</v>
      </c>
      <c r="K942" s="17">
        <f t="shared" si="140"/>
        <v>0.40423076923076923</v>
      </c>
      <c r="L942" s="17">
        <f>IFERROR(INDEX(Cost_Components!$S$2:$S$29,MATCH(E942,Cost_Components!$A$2:$A$29,0)),"")</f>
        <v>0.31</v>
      </c>
      <c r="M942" s="28">
        <f>IFERROR(INDEX(Cost_Components!$L$2:$L$29,MATCH(E942,Cost_Components!$A$2:$A$29,0)),"")</f>
        <v>1</v>
      </c>
      <c r="N942" s="29">
        <f>IFERROR(INDEX(Cost_Components!$P$2:$P$29,MATCH(E942,Cost_Components!$A$2:$A$29,0)),"")</f>
        <v>5.133311162</v>
      </c>
      <c r="O942" s="23">
        <f t="shared" si="141"/>
        <v>405698.052887431</v>
      </c>
      <c r="P942" s="23">
        <f t="shared" si="142"/>
        <v>409518.61772425898</v>
      </c>
      <c r="Q942" s="23">
        <f t="shared" si="143"/>
        <v>651677.81233733241</v>
      </c>
      <c r="R942" s="23">
        <f t="shared" si="144"/>
        <v>841840.62876786175</v>
      </c>
      <c r="S942" s="23">
        <f t="shared" si="145"/>
        <v>190162.81643052935</v>
      </c>
      <c r="T942" s="16">
        <f>IFERROR(INDEX(Cost_Components!$R$2:$R$29,MATCH(E942,Cost_Components!$A$2:$A$29,0)),"")</f>
        <v>1</v>
      </c>
      <c r="U942" s="26">
        <f>IFERROR(INDEX(Cost_Components!$Q$2:$Q$29,MATCH(E942,Cost_Components!$A$2:$A$29,0)),"")</f>
        <v>2023</v>
      </c>
      <c r="V942" s="30">
        <f>1/(1+Calculation_Assumptions!$B$5)^(B942-Calculation_Assumptions!$B$2)</f>
        <v>0.888487047915689</v>
      </c>
      <c r="W942" s="23">
        <f t="shared" si="146"/>
        <v>579007.29567575082</v>
      </c>
      <c r="X942" s="23">
        <f t="shared" si="147"/>
        <v>747964.49506944499</v>
      </c>
      <c r="Y942" s="23">
        <f t="shared" si="148"/>
        <v>168957.19939369409</v>
      </c>
      <c r="Z942" s="17">
        <f>IFERROR(INDEX(Cost_Components!$T$2:$T$29,MATCH(E942,Cost_Components!$A$2:$A$29,0)),"")</f>
        <v>0.8</v>
      </c>
      <c r="AA942" s="26">
        <f>IFERROR(INDEX(Cost_Components!$U$2:$U$29,MATCH(E942,Cost_Components!$A$2:$A$29,0)),"")</f>
        <v>2025</v>
      </c>
      <c r="AB942" s="26">
        <f>IFERROR(INDEX(Cost_Components!$V$2:$V$29,MATCH(E942,Cost_Components!$A$2:$A$29,0)),"")</f>
        <v>2050</v>
      </c>
      <c r="AC942" s="26">
        <f>IFERROR(INDEX(Cost_Components!$M$2:$M$29,MATCH(E942,Cost_Components!$A$2:$A$29,0)),"")</f>
        <v>30</v>
      </c>
      <c r="AD942" s="26">
        <f>IFERROR(INDEX(Cost_Components!$N$2:$N$29,MATCH(E942,Cost_Components!$A$2:$A$29,0)),"")</f>
        <v>95</v>
      </c>
      <c r="AE942" s="16" t="str">
        <f>IFERROR(INDEX(Cost_Components!$O$2:$O$29,MATCH(E942,Cost_Components!$A$2:$A$29,0)),"")</f>
        <v>Both</v>
      </c>
      <c r="AF942" s="11">
        <v>405698.052887431</v>
      </c>
      <c r="AG942" s="11">
        <v>409518.61772425898</v>
      </c>
      <c r="AH942" s="23">
        <f t="shared" si="149"/>
        <v>1</v>
      </c>
    </row>
    <row r="943" spans="1:34" hidden="1">
      <c r="A943" t="s">
        <v>115</v>
      </c>
      <c r="B943" s="20">
        <v>2030</v>
      </c>
      <c r="C943" t="s">
        <v>242</v>
      </c>
      <c r="D943" t="s">
        <v>208</v>
      </c>
      <c r="E943" s="22" t="s">
        <v>323</v>
      </c>
      <c r="F943" s="22" t="s">
        <v>324</v>
      </c>
      <c r="G943" s="22" t="s">
        <v>245</v>
      </c>
      <c r="H943" s="22" t="s">
        <v>237</v>
      </c>
      <c r="I943" s="22" t="s">
        <v>309</v>
      </c>
      <c r="J943" s="17">
        <f>IFERROR(INDEX(Cost_Components!$K$2:$K$29,MATCH(E943,Cost_Components!$A$2:$A$29,0)),"")</f>
        <v>1</v>
      </c>
      <c r="K943" s="17">
        <f t="shared" si="140"/>
        <v>0.42307692307692307</v>
      </c>
      <c r="L943" s="17">
        <f>IFERROR(INDEX(Cost_Components!$S$2:$S$29,MATCH(E943,Cost_Components!$A$2:$A$29,0)),"")</f>
        <v>0.31</v>
      </c>
      <c r="M943" s="28">
        <f>IFERROR(INDEX(Cost_Components!$L$2:$L$29,MATCH(E943,Cost_Components!$A$2:$A$29,0)),"")</f>
        <v>1</v>
      </c>
      <c r="N943" s="29">
        <f>IFERROR(INDEX(Cost_Components!$P$2:$P$29,MATCH(E943,Cost_Components!$A$2:$A$29,0)),"")</f>
        <v>5.133311162</v>
      </c>
      <c r="O943" s="23">
        <f t="shared" si="141"/>
        <v>412343.503517117</v>
      </c>
      <c r="P943" s="23">
        <f t="shared" si="142"/>
        <v>417713.39715729398</v>
      </c>
      <c r="Q943" s="23">
        <f t="shared" si="143"/>
        <v>664718.38168478757</v>
      </c>
      <c r="R943" s="23">
        <f t="shared" si="144"/>
        <v>895521.63850033202</v>
      </c>
      <c r="S943" s="23">
        <f t="shared" si="145"/>
        <v>230803.25681554445</v>
      </c>
      <c r="T943" s="16">
        <f>IFERROR(INDEX(Cost_Components!$R$2:$R$29,MATCH(E943,Cost_Components!$A$2:$A$29,0)),"")</f>
        <v>1</v>
      </c>
      <c r="U943" s="26">
        <f>IFERROR(INDEX(Cost_Components!$Q$2:$Q$29,MATCH(E943,Cost_Components!$A$2:$A$29,0)),"")</f>
        <v>2023</v>
      </c>
      <c r="V943" s="30">
        <f>1/(1+Calculation_Assumptions!$B$5)^(B943-Calculation_Assumptions!$B$2)</f>
        <v>0.86260878438416411</v>
      </c>
      <c r="W943" s="23">
        <f t="shared" si="146"/>
        <v>573391.91518292343</v>
      </c>
      <c r="X943" s="23">
        <f t="shared" si="147"/>
        <v>772484.83197648625</v>
      </c>
      <c r="Y943" s="23">
        <f t="shared" si="148"/>
        <v>199092.91679356282</v>
      </c>
      <c r="Z943" s="17">
        <f>IFERROR(INDEX(Cost_Components!$T$2:$T$29,MATCH(E943,Cost_Components!$A$2:$A$29,0)),"")</f>
        <v>0.8</v>
      </c>
      <c r="AA943" s="26">
        <f>IFERROR(INDEX(Cost_Components!$U$2:$U$29,MATCH(E943,Cost_Components!$A$2:$A$29,0)),"")</f>
        <v>2025</v>
      </c>
      <c r="AB943" s="26">
        <f>IFERROR(INDEX(Cost_Components!$V$2:$V$29,MATCH(E943,Cost_Components!$A$2:$A$29,0)),"")</f>
        <v>2050</v>
      </c>
      <c r="AC943" s="26">
        <f>IFERROR(INDEX(Cost_Components!$M$2:$M$29,MATCH(E943,Cost_Components!$A$2:$A$29,0)),"")</f>
        <v>30</v>
      </c>
      <c r="AD943" s="26">
        <f>IFERROR(INDEX(Cost_Components!$N$2:$N$29,MATCH(E943,Cost_Components!$A$2:$A$29,0)),"")</f>
        <v>95</v>
      </c>
      <c r="AE943" s="16" t="str">
        <f>IFERROR(INDEX(Cost_Components!$O$2:$O$29,MATCH(E943,Cost_Components!$A$2:$A$29,0)),"")</f>
        <v>Both</v>
      </c>
      <c r="AF943" s="11">
        <v>412343.503517117</v>
      </c>
      <c r="AG943" s="11">
        <v>417713.39715729398</v>
      </c>
      <c r="AH943" s="23">
        <f t="shared" si="149"/>
        <v>1</v>
      </c>
    </row>
    <row r="944" spans="1:34" hidden="1">
      <c r="A944" t="s">
        <v>115</v>
      </c>
      <c r="B944" s="20">
        <v>2031</v>
      </c>
      <c r="C944" t="s">
        <v>242</v>
      </c>
      <c r="D944" t="s">
        <v>208</v>
      </c>
      <c r="E944" s="22" t="s">
        <v>323</v>
      </c>
      <c r="F944" s="22" t="s">
        <v>324</v>
      </c>
      <c r="G944" s="22" t="s">
        <v>245</v>
      </c>
      <c r="H944" s="22" t="s">
        <v>237</v>
      </c>
      <c r="I944" s="22" t="s">
        <v>309</v>
      </c>
      <c r="J944" s="17">
        <f>IFERROR(INDEX(Cost_Components!$K$2:$K$29,MATCH(E944,Cost_Components!$A$2:$A$29,0)),"")</f>
        <v>1</v>
      </c>
      <c r="K944" s="17">
        <f t="shared" si="140"/>
        <v>0.44192307692307692</v>
      </c>
      <c r="L944" s="17">
        <f>IFERROR(INDEX(Cost_Components!$S$2:$S$29,MATCH(E944,Cost_Components!$A$2:$A$29,0)),"")</f>
        <v>0.31</v>
      </c>
      <c r="M944" s="28">
        <f>IFERROR(INDEX(Cost_Components!$L$2:$L$29,MATCH(E944,Cost_Components!$A$2:$A$29,0)),"")</f>
        <v>1</v>
      </c>
      <c r="N944" s="29">
        <f>IFERROR(INDEX(Cost_Components!$P$2:$P$29,MATCH(E944,Cost_Components!$A$2:$A$29,0)),"")</f>
        <v>5.133311162</v>
      </c>
      <c r="O944" s="23">
        <f t="shared" si="141"/>
        <v>420493.08282303001</v>
      </c>
      <c r="P944" s="23">
        <f t="shared" si="142"/>
        <v>427669.599473977</v>
      </c>
      <c r="Q944" s="23">
        <f t="shared" si="143"/>
        <v>680561.94987462903</v>
      </c>
      <c r="R944" s="23">
        <f t="shared" si="144"/>
        <v>953900.6111936688</v>
      </c>
      <c r="S944" s="23">
        <f t="shared" si="145"/>
        <v>273338.66131903976</v>
      </c>
      <c r="T944" s="16">
        <f>IFERROR(INDEX(Cost_Components!$R$2:$R$29,MATCH(E944,Cost_Components!$A$2:$A$29,0)),"")</f>
        <v>1</v>
      </c>
      <c r="U944" s="26">
        <f>IFERROR(INDEX(Cost_Components!$Q$2:$Q$29,MATCH(E944,Cost_Components!$A$2:$A$29,0)),"")</f>
        <v>2023</v>
      </c>
      <c r="V944" s="30">
        <f>1/(1+Calculation_Assumptions!$B$5)^(B944-Calculation_Assumptions!$B$2)</f>
        <v>0.83748425668365445</v>
      </c>
      <c r="W944" s="23">
        <f t="shared" si="146"/>
        <v>569959.91871793219</v>
      </c>
      <c r="X944" s="23">
        <f t="shared" si="147"/>
        <v>798876.74431561341</v>
      </c>
      <c r="Y944" s="23">
        <f t="shared" si="148"/>
        <v>228916.82559768119</v>
      </c>
      <c r="Z944" s="17">
        <f>IFERROR(INDEX(Cost_Components!$T$2:$T$29,MATCH(E944,Cost_Components!$A$2:$A$29,0)),"")</f>
        <v>0.8</v>
      </c>
      <c r="AA944" s="26">
        <f>IFERROR(INDEX(Cost_Components!$U$2:$U$29,MATCH(E944,Cost_Components!$A$2:$A$29,0)),"")</f>
        <v>2025</v>
      </c>
      <c r="AB944" s="26">
        <f>IFERROR(INDEX(Cost_Components!$V$2:$V$29,MATCH(E944,Cost_Components!$A$2:$A$29,0)),"")</f>
        <v>2050</v>
      </c>
      <c r="AC944" s="26">
        <f>IFERROR(INDEX(Cost_Components!$M$2:$M$29,MATCH(E944,Cost_Components!$A$2:$A$29,0)),"")</f>
        <v>30</v>
      </c>
      <c r="AD944" s="26">
        <f>IFERROR(INDEX(Cost_Components!$N$2:$N$29,MATCH(E944,Cost_Components!$A$2:$A$29,0)),"")</f>
        <v>95</v>
      </c>
      <c r="AE944" s="16" t="str">
        <f>IFERROR(INDEX(Cost_Components!$O$2:$O$29,MATCH(E944,Cost_Components!$A$2:$A$29,0)),"")</f>
        <v>Both</v>
      </c>
      <c r="AF944" s="11">
        <v>420493.08282303001</v>
      </c>
      <c r="AG944" s="11">
        <v>427669.599473977</v>
      </c>
      <c r="AH944" s="23">
        <f t="shared" si="149"/>
        <v>1</v>
      </c>
    </row>
    <row r="945" spans="1:34" hidden="1">
      <c r="A945" t="s">
        <v>115</v>
      </c>
      <c r="B945" s="20">
        <v>2032</v>
      </c>
      <c r="C945" t="s">
        <v>242</v>
      </c>
      <c r="D945" t="s">
        <v>208</v>
      </c>
      <c r="E945" s="22" t="s">
        <v>323</v>
      </c>
      <c r="F945" s="22" t="s">
        <v>324</v>
      </c>
      <c r="G945" s="22" t="s">
        <v>245</v>
      </c>
      <c r="H945" s="22" t="s">
        <v>237</v>
      </c>
      <c r="I945" s="22" t="s">
        <v>309</v>
      </c>
      <c r="J945" s="17">
        <f>IFERROR(INDEX(Cost_Components!$K$2:$K$29,MATCH(E945,Cost_Components!$A$2:$A$29,0)),"")</f>
        <v>1</v>
      </c>
      <c r="K945" s="17">
        <f t="shared" si="140"/>
        <v>0.46076923076923082</v>
      </c>
      <c r="L945" s="17">
        <f>IFERROR(INDEX(Cost_Components!$S$2:$S$29,MATCH(E945,Cost_Components!$A$2:$A$29,0)),"")</f>
        <v>0.31</v>
      </c>
      <c r="M945" s="28">
        <f>IFERROR(INDEX(Cost_Components!$L$2:$L$29,MATCH(E945,Cost_Components!$A$2:$A$29,0)),"")</f>
        <v>1</v>
      </c>
      <c r="N945" s="29">
        <f>IFERROR(INDEX(Cost_Components!$P$2:$P$29,MATCH(E945,Cost_Components!$A$2:$A$29,0)),"")</f>
        <v>5.133311162</v>
      </c>
      <c r="O945" s="23">
        <f t="shared" si="141"/>
        <v>429885.00583240099</v>
      </c>
      <c r="P945" s="23">
        <f t="shared" si="142"/>
        <v>439119.851613048</v>
      </c>
      <c r="Q945" s="23">
        <f t="shared" si="143"/>
        <v>698783.03907972341</v>
      </c>
      <c r="R945" s="23">
        <f t="shared" si="144"/>
        <v>1016794.8967620953</v>
      </c>
      <c r="S945" s="23">
        <f t="shared" si="145"/>
        <v>318011.85768237186</v>
      </c>
      <c r="T945" s="16">
        <f>IFERROR(INDEX(Cost_Components!$R$2:$R$29,MATCH(E945,Cost_Components!$A$2:$A$29,0)),"")</f>
        <v>1</v>
      </c>
      <c r="U945" s="26">
        <f>IFERROR(INDEX(Cost_Components!$Q$2:$Q$29,MATCH(E945,Cost_Components!$A$2:$A$29,0)),"")</f>
        <v>2023</v>
      </c>
      <c r="V945" s="30">
        <f>1/(1+Calculation_Assumptions!$B$5)^(B945-Calculation_Assumptions!$B$2)</f>
        <v>0.81309151134335378</v>
      </c>
      <c r="W945" s="23">
        <f t="shared" si="146"/>
        <v>568174.5573464341</v>
      </c>
      <c r="X945" s="23">
        <f t="shared" si="147"/>
        <v>826747.29933450138</v>
      </c>
      <c r="Y945" s="23">
        <f t="shared" si="148"/>
        <v>258572.74198806728</v>
      </c>
      <c r="Z945" s="17">
        <f>IFERROR(INDEX(Cost_Components!$T$2:$T$29,MATCH(E945,Cost_Components!$A$2:$A$29,0)),"")</f>
        <v>0.8</v>
      </c>
      <c r="AA945" s="26">
        <f>IFERROR(INDEX(Cost_Components!$U$2:$U$29,MATCH(E945,Cost_Components!$A$2:$A$29,0)),"")</f>
        <v>2025</v>
      </c>
      <c r="AB945" s="26">
        <f>IFERROR(INDEX(Cost_Components!$V$2:$V$29,MATCH(E945,Cost_Components!$A$2:$A$29,0)),"")</f>
        <v>2050</v>
      </c>
      <c r="AC945" s="26">
        <f>IFERROR(INDEX(Cost_Components!$M$2:$M$29,MATCH(E945,Cost_Components!$A$2:$A$29,0)),"")</f>
        <v>30</v>
      </c>
      <c r="AD945" s="26">
        <f>IFERROR(INDEX(Cost_Components!$N$2:$N$29,MATCH(E945,Cost_Components!$A$2:$A$29,0)),"")</f>
        <v>95</v>
      </c>
      <c r="AE945" s="16" t="str">
        <f>IFERROR(INDEX(Cost_Components!$O$2:$O$29,MATCH(E945,Cost_Components!$A$2:$A$29,0)),"")</f>
        <v>Both</v>
      </c>
      <c r="AF945" s="11">
        <v>429885.00583240099</v>
      </c>
      <c r="AG945" s="11">
        <v>439119.851613048</v>
      </c>
      <c r="AH945" s="23">
        <f t="shared" si="149"/>
        <v>1</v>
      </c>
    </row>
    <row r="946" spans="1:34" hidden="1">
      <c r="A946" t="s">
        <v>115</v>
      </c>
      <c r="B946" s="20">
        <v>2033</v>
      </c>
      <c r="C946" t="s">
        <v>242</v>
      </c>
      <c r="D946" t="s">
        <v>208</v>
      </c>
      <c r="E946" s="22" t="s">
        <v>323</v>
      </c>
      <c r="F946" s="22" t="s">
        <v>324</v>
      </c>
      <c r="G946" s="22" t="s">
        <v>245</v>
      </c>
      <c r="H946" s="22" t="s">
        <v>237</v>
      </c>
      <c r="I946" s="22" t="s">
        <v>309</v>
      </c>
      <c r="J946" s="17">
        <f>IFERROR(INDEX(Cost_Components!$K$2:$K$29,MATCH(E946,Cost_Components!$A$2:$A$29,0)),"")</f>
        <v>1</v>
      </c>
      <c r="K946" s="17">
        <f t="shared" si="140"/>
        <v>0.47961538461538467</v>
      </c>
      <c r="L946" s="17">
        <f>IFERROR(INDEX(Cost_Components!$S$2:$S$29,MATCH(E946,Cost_Components!$A$2:$A$29,0)),"")</f>
        <v>0.31</v>
      </c>
      <c r="M946" s="28">
        <f>IFERROR(INDEX(Cost_Components!$L$2:$L$29,MATCH(E946,Cost_Components!$A$2:$A$29,0)),"")</f>
        <v>1</v>
      </c>
      <c r="N946" s="29">
        <f>IFERROR(INDEX(Cost_Components!$P$2:$P$29,MATCH(E946,Cost_Components!$A$2:$A$29,0)),"")</f>
        <v>5.133311162</v>
      </c>
      <c r="O946" s="23">
        <f t="shared" si="141"/>
        <v>440336.55055646697</v>
      </c>
      <c r="P946" s="23">
        <f t="shared" si="142"/>
        <v>451874.375329045</v>
      </c>
      <c r="Q946" s="23">
        <f t="shared" si="143"/>
        <v>719079.65015649283</v>
      </c>
      <c r="R946" s="23">
        <f t="shared" si="144"/>
        <v>1084115.1957384953</v>
      </c>
      <c r="S946" s="23">
        <f t="shared" si="145"/>
        <v>365035.54558200249</v>
      </c>
      <c r="T946" s="16">
        <f>IFERROR(INDEX(Cost_Components!$R$2:$R$29,MATCH(E946,Cost_Components!$A$2:$A$29,0)),"")</f>
        <v>1</v>
      </c>
      <c r="U946" s="26">
        <f>IFERROR(INDEX(Cost_Components!$Q$2:$Q$29,MATCH(E946,Cost_Components!$A$2:$A$29,0)),"")</f>
        <v>2023</v>
      </c>
      <c r="V946" s="30">
        <f>1/(1+Calculation_Assumptions!$B$5)^(B946-Calculation_Assumptions!$B$2)</f>
        <v>0.78940923431393573</v>
      </c>
      <c r="W946" s="23">
        <f t="shared" si="146"/>
        <v>567648.11604076973</v>
      </c>
      <c r="X946" s="23">
        <f t="shared" si="147"/>
        <v>855810.54657602811</v>
      </c>
      <c r="Y946" s="23">
        <f t="shared" si="148"/>
        <v>288162.43053525838</v>
      </c>
      <c r="Z946" s="17">
        <f>IFERROR(INDEX(Cost_Components!$T$2:$T$29,MATCH(E946,Cost_Components!$A$2:$A$29,0)),"")</f>
        <v>0.8</v>
      </c>
      <c r="AA946" s="26">
        <f>IFERROR(INDEX(Cost_Components!$U$2:$U$29,MATCH(E946,Cost_Components!$A$2:$A$29,0)),"")</f>
        <v>2025</v>
      </c>
      <c r="AB946" s="26">
        <f>IFERROR(INDEX(Cost_Components!$V$2:$V$29,MATCH(E946,Cost_Components!$A$2:$A$29,0)),"")</f>
        <v>2050</v>
      </c>
      <c r="AC946" s="26">
        <f>IFERROR(INDEX(Cost_Components!$M$2:$M$29,MATCH(E946,Cost_Components!$A$2:$A$29,0)),"")</f>
        <v>30</v>
      </c>
      <c r="AD946" s="26">
        <f>IFERROR(INDEX(Cost_Components!$N$2:$N$29,MATCH(E946,Cost_Components!$A$2:$A$29,0)),"")</f>
        <v>95</v>
      </c>
      <c r="AE946" s="16" t="str">
        <f>IFERROR(INDEX(Cost_Components!$O$2:$O$29,MATCH(E946,Cost_Components!$A$2:$A$29,0)),"")</f>
        <v>Both</v>
      </c>
      <c r="AF946" s="11">
        <v>440336.55055646697</v>
      </c>
      <c r="AG946" s="11">
        <v>451874.375329045</v>
      </c>
      <c r="AH946" s="23">
        <f t="shared" si="149"/>
        <v>1</v>
      </c>
    </row>
    <row r="947" spans="1:34" hidden="1">
      <c r="A947" t="s">
        <v>115</v>
      </c>
      <c r="B947" s="20">
        <v>2034</v>
      </c>
      <c r="C947" t="s">
        <v>242</v>
      </c>
      <c r="D947" t="s">
        <v>208</v>
      </c>
      <c r="E947" s="22" t="s">
        <v>323</v>
      </c>
      <c r="F947" s="22" t="s">
        <v>324</v>
      </c>
      <c r="G947" s="22" t="s">
        <v>245</v>
      </c>
      <c r="H947" s="22" t="s">
        <v>237</v>
      </c>
      <c r="I947" s="22" t="s">
        <v>309</v>
      </c>
      <c r="J947" s="17">
        <f>IFERROR(INDEX(Cost_Components!$K$2:$K$29,MATCH(E947,Cost_Components!$A$2:$A$29,0)),"")</f>
        <v>1</v>
      </c>
      <c r="K947" s="17">
        <f t="shared" si="140"/>
        <v>0.49846153846153851</v>
      </c>
      <c r="L947" s="17">
        <f>IFERROR(INDEX(Cost_Components!$S$2:$S$29,MATCH(E947,Cost_Components!$A$2:$A$29,0)),"")</f>
        <v>0.31</v>
      </c>
      <c r="M947" s="28">
        <f>IFERROR(INDEX(Cost_Components!$L$2:$L$29,MATCH(E947,Cost_Components!$A$2:$A$29,0)),"")</f>
        <v>1</v>
      </c>
      <c r="N947" s="29">
        <f>IFERROR(INDEX(Cost_Components!$P$2:$P$29,MATCH(E947,Cost_Components!$A$2:$A$29,0)),"")</f>
        <v>5.133311162</v>
      </c>
      <c r="O947" s="23">
        <f t="shared" si="141"/>
        <v>451728.86415708298</v>
      </c>
      <c r="P947" s="23">
        <f t="shared" si="142"/>
        <v>465807.01919922797</v>
      </c>
      <c r="Q947" s="23">
        <f t="shared" si="143"/>
        <v>741251.035007937</v>
      </c>
      <c r="R947" s="23">
        <f t="shared" si="144"/>
        <v>1155864.9259482217</v>
      </c>
      <c r="S947" s="23">
        <f t="shared" si="145"/>
        <v>414613.89094028471</v>
      </c>
      <c r="T947" s="16">
        <f>IFERROR(INDEX(Cost_Components!$R$2:$R$29,MATCH(E947,Cost_Components!$A$2:$A$29,0)),"")</f>
        <v>1</v>
      </c>
      <c r="U947" s="26">
        <f>IFERROR(INDEX(Cost_Components!$Q$2:$Q$29,MATCH(E947,Cost_Components!$A$2:$A$29,0)),"")</f>
        <v>2023</v>
      </c>
      <c r="V947" s="30">
        <f>1/(1+Calculation_Assumptions!$B$5)^(B947-Calculation_Assumptions!$B$2)</f>
        <v>0.76641673234362695</v>
      </c>
      <c r="W947" s="23">
        <f t="shared" si="146"/>
        <v>568107.19609711447</v>
      </c>
      <c r="X947" s="23">
        <f t="shared" si="147"/>
        <v>885874.21957584447</v>
      </c>
      <c r="Y947" s="23">
        <f t="shared" si="148"/>
        <v>317767.02347872994</v>
      </c>
      <c r="Z947" s="17">
        <f>IFERROR(INDEX(Cost_Components!$T$2:$T$29,MATCH(E947,Cost_Components!$A$2:$A$29,0)),"")</f>
        <v>0.8</v>
      </c>
      <c r="AA947" s="26">
        <f>IFERROR(INDEX(Cost_Components!$U$2:$U$29,MATCH(E947,Cost_Components!$A$2:$A$29,0)),"")</f>
        <v>2025</v>
      </c>
      <c r="AB947" s="26">
        <f>IFERROR(INDEX(Cost_Components!$V$2:$V$29,MATCH(E947,Cost_Components!$A$2:$A$29,0)),"")</f>
        <v>2050</v>
      </c>
      <c r="AC947" s="26">
        <f>IFERROR(INDEX(Cost_Components!$M$2:$M$29,MATCH(E947,Cost_Components!$A$2:$A$29,0)),"")</f>
        <v>30</v>
      </c>
      <c r="AD947" s="26">
        <f>IFERROR(INDEX(Cost_Components!$N$2:$N$29,MATCH(E947,Cost_Components!$A$2:$A$29,0)),"")</f>
        <v>95</v>
      </c>
      <c r="AE947" s="16" t="str">
        <f>IFERROR(INDEX(Cost_Components!$O$2:$O$29,MATCH(E947,Cost_Components!$A$2:$A$29,0)),"")</f>
        <v>Both</v>
      </c>
      <c r="AF947" s="11">
        <v>451728.86415708298</v>
      </c>
      <c r="AG947" s="11">
        <v>465807.01919922797</v>
      </c>
      <c r="AH947" s="23">
        <f t="shared" si="149"/>
        <v>1</v>
      </c>
    </row>
    <row r="948" spans="1:34" hidden="1">
      <c r="A948" t="s">
        <v>115</v>
      </c>
      <c r="B948" s="20">
        <v>2035</v>
      </c>
      <c r="C948" t="s">
        <v>242</v>
      </c>
      <c r="D948" t="s">
        <v>208</v>
      </c>
      <c r="E948" s="22" t="s">
        <v>323</v>
      </c>
      <c r="F948" s="22" t="s">
        <v>324</v>
      </c>
      <c r="G948" s="22" t="s">
        <v>245</v>
      </c>
      <c r="H948" s="22" t="s">
        <v>237</v>
      </c>
      <c r="I948" s="22" t="s">
        <v>309</v>
      </c>
      <c r="J948" s="17">
        <f>IFERROR(INDEX(Cost_Components!$K$2:$K$29,MATCH(E948,Cost_Components!$A$2:$A$29,0)),"")</f>
        <v>1</v>
      </c>
      <c r="K948" s="17">
        <f t="shared" si="140"/>
        <v>0.51730769230769236</v>
      </c>
      <c r="L948" s="17">
        <f>IFERROR(INDEX(Cost_Components!$S$2:$S$29,MATCH(E948,Cost_Components!$A$2:$A$29,0)),"")</f>
        <v>0.31</v>
      </c>
      <c r="M948" s="28">
        <f>IFERROR(INDEX(Cost_Components!$L$2:$L$29,MATCH(E948,Cost_Components!$A$2:$A$29,0)),"")</f>
        <v>1</v>
      </c>
      <c r="N948" s="29">
        <f>IFERROR(INDEX(Cost_Components!$P$2:$P$29,MATCH(E948,Cost_Components!$A$2:$A$29,0)),"")</f>
        <v>5.133311162</v>
      </c>
      <c r="O948" s="23">
        <f t="shared" si="141"/>
        <v>463946.96394800802</v>
      </c>
      <c r="P948" s="23">
        <f t="shared" si="142"/>
        <v>480797.67826393299</v>
      </c>
      <c r="Q948" s="23">
        <f t="shared" si="143"/>
        <v>765106.06743373885</v>
      </c>
      <c r="R948" s="23">
        <f t="shared" si="144"/>
        <v>1232011.7896080315</v>
      </c>
      <c r="S948" s="23">
        <f t="shared" si="145"/>
        <v>466905.72217429266</v>
      </c>
      <c r="T948" s="16">
        <f>IFERROR(INDEX(Cost_Components!$R$2:$R$29,MATCH(E948,Cost_Components!$A$2:$A$29,0)),"")</f>
        <v>1</v>
      </c>
      <c r="U948" s="26">
        <f>IFERROR(INDEX(Cost_Components!$Q$2:$Q$29,MATCH(E948,Cost_Components!$A$2:$A$29,0)),"")</f>
        <v>2023</v>
      </c>
      <c r="V948" s="30">
        <f>1/(1+Calculation_Assumptions!$B$5)^(B948-Calculation_Assumptions!$B$2)</f>
        <v>0.74409391489672516</v>
      </c>
      <c r="W948" s="23">
        <f t="shared" si="146"/>
        <v>569310.76902800857</v>
      </c>
      <c r="X948" s="23">
        <f t="shared" si="147"/>
        <v>916732.4757283607</v>
      </c>
      <c r="Y948" s="23">
        <f t="shared" si="148"/>
        <v>347421.70670035214</v>
      </c>
      <c r="Z948" s="17">
        <f>IFERROR(INDEX(Cost_Components!$T$2:$T$29,MATCH(E948,Cost_Components!$A$2:$A$29,0)),"")</f>
        <v>0.8</v>
      </c>
      <c r="AA948" s="26">
        <f>IFERROR(INDEX(Cost_Components!$U$2:$U$29,MATCH(E948,Cost_Components!$A$2:$A$29,0)),"")</f>
        <v>2025</v>
      </c>
      <c r="AB948" s="26">
        <f>IFERROR(INDEX(Cost_Components!$V$2:$V$29,MATCH(E948,Cost_Components!$A$2:$A$29,0)),"")</f>
        <v>2050</v>
      </c>
      <c r="AC948" s="26">
        <f>IFERROR(INDEX(Cost_Components!$M$2:$M$29,MATCH(E948,Cost_Components!$A$2:$A$29,0)),"")</f>
        <v>30</v>
      </c>
      <c r="AD948" s="26">
        <f>IFERROR(INDEX(Cost_Components!$N$2:$N$29,MATCH(E948,Cost_Components!$A$2:$A$29,0)),"")</f>
        <v>95</v>
      </c>
      <c r="AE948" s="16" t="str">
        <f>IFERROR(INDEX(Cost_Components!$O$2:$O$29,MATCH(E948,Cost_Components!$A$2:$A$29,0)),"")</f>
        <v>Both</v>
      </c>
      <c r="AF948" s="11">
        <v>463946.96394800802</v>
      </c>
      <c r="AG948" s="11">
        <v>480797.67826393299</v>
      </c>
      <c r="AH948" s="23">
        <f t="shared" si="149"/>
        <v>1</v>
      </c>
    </row>
    <row r="949" spans="1:34" hidden="1">
      <c r="A949" t="s">
        <v>115</v>
      </c>
      <c r="B949" s="20">
        <v>2036</v>
      </c>
      <c r="C949" t="s">
        <v>242</v>
      </c>
      <c r="D949" t="s">
        <v>208</v>
      </c>
      <c r="E949" s="22" t="s">
        <v>323</v>
      </c>
      <c r="F949" s="22" t="s">
        <v>324</v>
      </c>
      <c r="G949" s="22" t="s">
        <v>245</v>
      </c>
      <c r="H949" s="22" t="s">
        <v>237</v>
      </c>
      <c r="I949" s="22" t="s">
        <v>309</v>
      </c>
      <c r="J949" s="17">
        <f>IFERROR(INDEX(Cost_Components!$K$2:$K$29,MATCH(E949,Cost_Components!$A$2:$A$29,0)),"")</f>
        <v>1</v>
      </c>
      <c r="K949" s="17">
        <f t="shared" si="140"/>
        <v>0.5361538461538462</v>
      </c>
      <c r="L949" s="17">
        <f>IFERROR(INDEX(Cost_Components!$S$2:$S$29,MATCH(E949,Cost_Components!$A$2:$A$29,0)),"")</f>
        <v>0.31</v>
      </c>
      <c r="M949" s="28">
        <f>IFERROR(INDEX(Cost_Components!$L$2:$L$29,MATCH(E949,Cost_Components!$A$2:$A$29,0)),"")</f>
        <v>1</v>
      </c>
      <c r="N949" s="29">
        <f>IFERROR(INDEX(Cost_Components!$P$2:$P$29,MATCH(E949,Cost_Components!$A$2:$A$29,0)),"")</f>
        <v>5.133311162</v>
      </c>
      <c r="O949" s="23">
        <f t="shared" si="141"/>
        <v>476846.49387787702</v>
      </c>
      <c r="P949" s="23">
        <f t="shared" si="142"/>
        <v>496694.03448486602</v>
      </c>
      <c r="Q949" s="23">
        <f t="shared" si="143"/>
        <v>790402.35970919242</v>
      </c>
      <c r="R949" s="23">
        <f t="shared" si="144"/>
        <v>1312398.1510922755</v>
      </c>
      <c r="S949" s="23">
        <f t="shared" si="145"/>
        <v>521995.79138308309</v>
      </c>
      <c r="T949" s="16">
        <f>IFERROR(INDEX(Cost_Components!$R$2:$R$29,MATCH(E949,Cost_Components!$A$2:$A$29,0)),"")</f>
        <v>1</v>
      </c>
      <c r="U949" s="26">
        <f>IFERROR(INDEX(Cost_Components!$Q$2:$Q$29,MATCH(E949,Cost_Components!$A$2:$A$29,0)),"")</f>
        <v>2023</v>
      </c>
      <c r="V949" s="30">
        <f>1/(1+Calculation_Assumptions!$B$5)^(B949-Calculation_Assumptions!$B$2)</f>
        <v>0.72242127659876232</v>
      </c>
      <c r="W949" s="23">
        <f t="shared" si="146"/>
        <v>571003.48172778892</v>
      </c>
      <c r="X949" s="23">
        <f t="shared" si="147"/>
        <v>948104.34771793708</v>
      </c>
      <c r="Y949" s="23">
        <f t="shared" si="148"/>
        <v>377100.8659901481</v>
      </c>
      <c r="Z949" s="17">
        <f>IFERROR(INDEX(Cost_Components!$T$2:$T$29,MATCH(E949,Cost_Components!$A$2:$A$29,0)),"")</f>
        <v>0.8</v>
      </c>
      <c r="AA949" s="26">
        <f>IFERROR(INDEX(Cost_Components!$U$2:$U$29,MATCH(E949,Cost_Components!$A$2:$A$29,0)),"")</f>
        <v>2025</v>
      </c>
      <c r="AB949" s="26">
        <f>IFERROR(INDEX(Cost_Components!$V$2:$V$29,MATCH(E949,Cost_Components!$A$2:$A$29,0)),"")</f>
        <v>2050</v>
      </c>
      <c r="AC949" s="26">
        <f>IFERROR(INDEX(Cost_Components!$M$2:$M$29,MATCH(E949,Cost_Components!$A$2:$A$29,0)),"")</f>
        <v>30</v>
      </c>
      <c r="AD949" s="26">
        <f>IFERROR(INDEX(Cost_Components!$N$2:$N$29,MATCH(E949,Cost_Components!$A$2:$A$29,0)),"")</f>
        <v>95</v>
      </c>
      <c r="AE949" s="16" t="str">
        <f>IFERROR(INDEX(Cost_Components!$O$2:$O$29,MATCH(E949,Cost_Components!$A$2:$A$29,0)),"")</f>
        <v>Both</v>
      </c>
      <c r="AF949" s="11">
        <v>476846.49387787702</v>
      </c>
      <c r="AG949" s="11">
        <v>496694.03448486602</v>
      </c>
      <c r="AH949" s="23">
        <f t="shared" si="149"/>
        <v>1</v>
      </c>
    </row>
    <row r="950" spans="1:34" hidden="1">
      <c r="A950" t="s">
        <v>115</v>
      </c>
      <c r="B950" s="20">
        <v>2037</v>
      </c>
      <c r="C950" t="s">
        <v>242</v>
      </c>
      <c r="D950" t="s">
        <v>208</v>
      </c>
      <c r="E950" s="22" t="s">
        <v>323</v>
      </c>
      <c r="F950" s="22" t="s">
        <v>324</v>
      </c>
      <c r="G950" s="22" t="s">
        <v>245</v>
      </c>
      <c r="H950" s="22" t="s">
        <v>237</v>
      </c>
      <c r="I950" s="22" t="s">
        <v>309</v>
      </c>
      <c r="J950" s="17">
        <f>IFERROR(INDEX(Cost_Components!$K$2:$K$29,MATCH(E950,Cost_Components!$A$2:$A$29,0)),"")</f>
        <v>1</v>
      </c>
      <c r="K950" s="17">
        <f t="shared" si="140"/>
        <v>0.55500000000000005</v>
      </c>
      <c r="L950" s="17">
        <f>IFERROR(INDEX(Cost_Components!$S$2:$S$29,MATCH(E950,Cost_Components!$A$2:$A$29,0)),"")</f>
        <v>0.31</v>
      </c>
      <c r="M950" s="28">
        <f>IFERROR(INDEX(Cost_Components!$L$2:$L$29,MATCH(E950,Cost_Components!$A$2:$A$29,0)),"")</f>
        <v>1</v>
      </c>
      <c r="N950" s="29">
        <f>IFERROR(INDEX(Cost_Components!$P$2:$P$29,MATCH(E950,Cost_Components!$A$2:$A$29,0)),"")</f>
        <v>5.133311162</v>
      </c>
      <c r="O950" s="23">
        <f t="shared" si="141"/>
        <v>490309.37265304301</v>
      </c>
      <c r="P950" s="23">
        <f t="shared" si="142"/>
        <v>513374.353412322</v>
      </c>
      <c r="Q950" s="23">
        <f t="shared" si="143"/>
        <v>816946.19258336164</v>
      </c>
      <c r="R950" s="23">
        <f t="shared" si="144"/>
        <v>1396885.3693875615</v>
      </c>
      <c r="S950" s="23">
        <f t="shared" si="145"/>
        <v>579939.17680419981</v>
      </c>
      <c r="T950" s="16">
        <f>IFERROR(INDEX(Cost_Components!$R$2:$R$29,MATCH(E950,Cost_Components!$A$2:$A$29,0)),"")</f>
        <v>1</v>
      </c>
      <c r="U950" s="26">
        <f>IFERROR(INDEX(Cost_Components!$Q$2:$Q$29,MATCH(E950,Cost_Components!$A$2:$A$29,0)),"")</f>
        <v>2023</v>
      </c>
      <c r="V950" s="30">
        <f>1/(1+Calculation_Assumptions!$B$5)^(B950-Calculation_Assumptions!$B$2)</f>
        <v>0.70137988019297326</v>
      </c>
      <c r="W950" s="23">
        <f t="shared" si="146"/>
        <v>572989.62267822388</v>
      </c>
      <c r="X950" s="23">
        <f t="shared" si="147"/>
        <v>979747.29302436509</v>
      </c>
      <c r="Y950" s="23">
        <f t="shared" si="148"/>
        <v>406757.67034614121</v>
      </c>
      <c r="Z950" s="17">
        <f>IFERROR(INDEX(Cost_Components!$T$2:$T$29,MATCH(E950,Cost_Components!$A$2:$A$29,0)),"")</f>
        <v>0.8</v>
      </c>
      <c r="AA950" s="26">
        <f>IFERROR(INDEX(Cost_Components!$U$2:$U$29,MATCH(E950,Cost_Components!$A$2:$A$29,0)),"")</f>
        <v>2025</v>
      </c>
      <c r="AB950" s="26">
        <f>IFERROR(INDEX(Cost_Components!$V$2:$V$29,MATCH(E950,Cost_Components!$A$2:$A$29,0)),"")</f>
        <v>2050</v>
      </c>
      <c r="AC950" s="26">
        <f>IFERROR(INDEX(Cost_Components!$M$2:$M$29,MATCH(E950,Cost_Components!$A$2:$A$29,0)),"")</f>
        <v>30</v>
      </c>
      <c r="AD950" s="26">
        <f>IFERROR(INDEX(Cost_Components!$N$2:$N$29,MATCH(E950,Cost_Components!$A$2:$A$29,0)),"")</f>
        <v>95</v>
      </c>
      <c r="AE950" s="16" t="str">
        <f>IFERROR(INDEX(Cost_Components!$O$2:$O$29,MATCH(E950,Cost_Components!$A$2:$A$29,0)),"")</f>
        <v>Both</v>
      </c>
      <c r="AF950" s="11">
        <v>490309.37265304301</v>
      </c>
      <c r="AG950" s="11">
        <v>513374.353412322</v>
      </c>
      <c r="AH950" s="23">
        <f t="shared" si="149"/>
        <v>1</v>
      </c>
    </row>
    <row r="951" spans="1:34" hidden="1">
      <c r="A951" t="s">
        <v>115</v>
      </c>
      <c r="B951" s="20">
        <v>2038</v>
      </c>
      <c r="C951" t="s">
        <v>242</v>
      </c>
      <c r="D951" t="s">
        <v>208</v>
      </c>
      <c r="E951" s="22" t="s">
        <v>323</v>
      </c>
      <c r="F951" s="22" t="s">
        <v>324</v>
      </c>
      <c r="G951" s="22" t="s">
        <v>245</v>
      </c>
      <c r="H951" s="22" t="s">
        <v>237</v>
      </c>
      <c r="I951" s="22" t="s">
        <v>309</v>
      </c>
      <c r="J951" s="17">
        <f>IFERROR(INDEX(Cost_Components!$K$2:$K$29,MATCH(E951,Cost_Components!$A$2:$A$29,0)),"")</f>
        <v>1</v>
      </c>
      <c r="K951" s="17">
        <f t="shared" si="140"/>
        <v>0.57384615384615389</v>
      </c>
      <c r="L951" s="17">
        <f>IFERROR(INDEX(Cost_Components!$S$2:$S$29,MATCH(E951,Cost_Components!$A$2:$A$29,0)),"")</f>
        <v>0.31</v>
      </c>
      <c r="M951" s="28">
        <f>IFERROR(INDEX(Cost_Components!$L$2:$L$29,MATCH(E951,Cost_Components!$A$2:$A$29,0)),"")</f>
        <v>1</v>
      </c>
      <c r="N951" s="29">
        <f>IFERROR(INDEX(Cost_Components!$P$2:$P$29,MATCH(E951,Cost_Components!$A$2:$A$29,0)),"")</f>
        <v>5.133311162</v>
      </c>
      <c r="O951" s="23">
        <f t="shared" si="141"/>
        <v>504243.096434846</v>
      </c>
      <c r="P951" s="23">
        <f t="shared" si="142"/>
        <v>530744.61607689003</v>
      </c>
      <c r="Q951" s="23">
        <f t="shared" si="143"/>
        <v>844587.9511824603</v>
      </c>
      <c r="R951" s="23">
        <f t="shared" si="144"/>
        <v>1485364.4535435897</v>
      </c>
      <c r="S951" s="23">
        <f t="shared" si="145"/>
        <v>640776.50236112939</v>
      </c>
      <c r="T951" s="16">
        <f>IFERROR(INDEX(Cost_Components!$R$2:$R$29,MATCH(E951,Cost_Components!$A$2:$A$29,0)),"")</f>
        <v>1</v>
      </c>
      <c r="U951" s="26">
        <f>IFERROR(INDEX(Cost_Components!$Q$2:$Q$29,MATCH(E951,Cost_Components!$A$2:$A$29,0)),"")</f>
        <v>2023</v>
      </c>
      <c r="V951" s="30">
        <f>1/(1+Calculation_Assumptions!$B$5)^(B951-Calculation_Assumptions!$B$2)</f>
        <v>0.68095133999317792</v>
      </c>
      <c r="W951" s="23">
        <f t="shared" si="146"/>
        <v>575123.29709978902</v>
      </c>
      <c r="X951" s="23">
        <f t="shared" si="147"/>
        <v>1011460.9150187419</v>
      </c>
      <c r="Y951" s="23">
        <f t="shared" si="148"/>
        <v>436337.61791895278</v>
      </c>
      <c r="Z951" s="17">
        <f>IFERROR(INDEX(Cost_Components!$T$2:$T$29,MATCH(E951,Cost_Components!$A$2:$A$29,0)),"")</f>
        <v>0.8</v>
      </c>
      <c r="AA951" s="26">
        <f>IFERROR(INDEX(Cost_Components!$U$2:$U$29,MATCH(E951,Cost_Components!$A$2:$A$29,0)),"")</f>
        <v>2025</v>
      </c>
      <c r="AB951" s="26">
        <f>IFERROR(INDEX(Cost_Components!$V$2:$V$29,MATCH(E951,Cost_Components!$A$2:$A$29,0)),"")</f>
        <v>2050</v>
      </c>
      <c r="AC951" s="26">
        <f>IFERROR(INDEX(Cost_Components!$M$2:$M$29,MATCH(E951,Cost_Components!$A$2:$A$29,0)),"")</f>
        <v>30</v>
      </c>
      <c r="AD951" s="26">
        <f>IFERROR(INDEX(Cost_Components!$N$2:$N$29,MATCH(E951,Cost_Components!$A$2:$A$29,0)),"")</f>
        <v>95</v>
      </c>
      <c r="AE951" s="16" t="str">
        <f>IFERROR(INDEX(Cost_Components!$O$2:$O$29,MATCH(E951,Cost_Components!$A$2:$A$29,0)),"")</f>
        <v>Both</v>
      </c>
      <c r="AF951" s="11">
        <v>504243.096434846</v>
      </c>
      <c r="AG951" s="11">
        <v>530744.61607689003</v>
      </c>
      <c r="AH951" s="23">
        <f t="shared" si="149"/>
        <v>1</v>
      </c>
    </row>
    <row r="952" spans="1:34" hidden="1">
      <c r="A952" t="s">
        <v>115</v>
      </c>
      <c r="B952" s="20">
        <v>2039</v>
      </c>
      <c r="C952" t="s">
        <v>242</v>
      </c>
      <c r="D952" t="s">
        <v>208</v>
      </c>
      <c r="E952" s="22" t="s">
        <v>323</v>
      </c>
      <c r="F952" s="22" t="s">
        <v>324</v>
      </c>
      <c r="G952" s="22" t="s">
        <v>245</v>
      </c>
      <c r="H952" s="22" t="s">
        <v>237</v>
      </c>
      <c r="I952" s="22" t="s">
        <v>309</v>
      </c>
      <c r="J952" s="17">
        <f>IFERROR(INDEX(Cost_Components!$K$2:$K$29,MATCH(E952,Cost_Components!$A$2:$A$29,0)),"")</f>
        <v>1</v>
      </c>
      <c r="K952" s="17">
        <f t="shared" si="140"/>
        <v>0.59269230769230763</v>
      </c>
      <c r="L952" s="17">
        <f>IFERROR(INDEX(Cost_Components!$S$2:$S$29,MATCH(E952,Cost_Components!$A$2:$A$29,0)),"")</f>
        <v>0.31</v>
      </c>
      <c r="M952" s="28">
        <f>IFERROR(INDEX(Cost_Components!$L$2:$L$29,MATCH(E952,Cost_Components!$A$2:$A$29,0)),"")</f>
        <v>1</v>
      </c>
      <c r="N952" s="29">
        <f>IFERROR(INDEX(Cost_Components!$P$2:$P$29,MATCH(E952,Cost_Components!$A$2:$A$29,0)),"")</f>
        <v>5.133311162</v>
      </c>
      <c r="O952" s="23">
        <f t="shared" si="141"/>
        <v>518510.94854402298</v>
      </c>
      <c r="P952" s="23">
        <f t="shared" si="142"/>
        <v>548661.92362653697</v>
      </c>
      <c r="Q952" s="23">
        <f t="shared" si="143"/>
        <v>873100.23678211297</v>
      </c>
      <c r="R952" s="23">
        <f t="shared" si="144"/>
        <v>1577556.0997312886</v>
      </c>
      <c r="S952" s="23">
        <f t="shared" si="145"/>
        <v>704455.86294917564</v>
      </c>
      <c r="T952" s="16">
        <f>IFERROR(INDEX(Cost_Components!$R$2:$R$29,MATCH(E952,Cost_Components!$A$2:$A$29,0)),"")</f>
        <v>1</v>
      </c>
      <c r="U952" s="26">
        <f>IFERROR(INDEX(Cost_Components!$Q$2:$Q$29,MATCH(E952,Cost_Components!$A$2:$A$29,0)),"")</f>
        <v>2023</v>
      </c>
      <c r="V952" s="30">
        <f>1/(1+Calculation_Assumptions!$B$5)^(B952-Calculation_Assumptions!$B$2)</f>
        <v>0.66111780581861923</v>
      </c>
      <c r="W952" s="23">
        <f t="shared" si="146"/>
        <v>577222.11280110746</v>
      </c>
      <c r="X952" s="23">
        <f t="shared" si="147"/>
        <v>1042950.4272101284</v>
      </c>
      <c r="Y952" s="23">
        <f t="shared" si="148"/>
        <v>465728.31440902094</v>
      </c>
      <c r="Z952" s="17">
        <f>IFERROR(INDEX(Cost_Components!$T$2:$T$29,MATCH(E952,Cost_Components!$A$2:$A$29,0)),"")</f>
        <v>0.8</v>
      </c>
      <c r="AA952" s="26">
        <f>IFERROR(INDEX(Cost_Components!$U$2:$U$29,MATCH(E952,Cost_Components!$A$2:$A$29,0)),"")</f>
        <v>2025</v>
      </c>
      <c r="AB952" s="26">
        <f>IFERROR(INDEX(Cost_Components!$V$2:$V$29,MATCH(E952,Cost_Components!$A$2:$A$29,0)),"")</f>
        <v>2050</v>
      </c>
      <c r="AC952" s="26">
        <f>IFERROR(INDEX(Cost_Components!$M$2:$M$29,MATCH(E952,Cost_Components!$A$2:$A$29,0)),"")</f>
        <v>30</v>
      </c>
      <c r="AD952" s="26">
        <f>IFERROR(INDEX(Cost_Components!$N$2:$N$29,MATCH(E952,Cost_Components!$A$2:$A$29,0)),"")</f>
        <v>95</v>
      </c>
      <c r="AE952" s="16" t="str">
        <f>IFERROR(INDEX(Cost_Components!$O$2:$O$29,MATCH(E952,Cost_Components!$A$2:$A$29,0)),"")</f>
        <v>Both</v>
      </c>
      <c r="AF952" s="11">
        <v>518510.94854402298</v>
      </c>
      <c r="AG952" s="11">
        <v>548661.92362653697</v>
      </c>
      <c r="AH952" s="23">
        <f t="shared" si="149"/>
        <v>1</v>
      </c>
    </row>
    <row r="953" spans="1:34" hidden="1">
      <c r="A953" t="s">
        <v>115</v>
      </c>
      <c r="B953" s="20">
        <v>2040</v>
      </c>
      <c r="C953" t="s">
        <v>242</v>
      </c>
      <c r="D953" t="s">
        <v>208</v>
      </c>
      <c r="E953" s="22" t="s">
        <v>323</v>
      </c>
      <c r="F953" s="22" t="s">
        <v>324</v>
      </c>
      <c r="G953" s="22" t="s">
        <v>245</v>
      </c>
      <c r="H953" s="22" t="s">
        <v>237</v>
      </c>
      <c r="I953" s="22" t="s">
        <v>309</v>
      </c>
      <c r="J953" s="17">
        <f>IFERROR(INDEX(Cost_Components!$K$2:$K$29,MATCH(E953,Cost_Components!$A$2:$A$29,0)),"")</f>
        <v>1</v>
      </c>
      <c r="K953" s="17">
        <f t="shared" si="140"/>
        <v>0.61153846153846159</v>
      </c>
      <c r="L953" s="17">
        <f>IFERROR(INDEX(Cost_Components!$S$2:$S$29,MATCH(E953,Cost_Components!$A$2:$A$29,0)),"")</f>
        <v>0.31</v>
      </c>
      <c r="M953" s="28">
        <f>IFERROR(INDEX(Cost_Components!$L$2:$L$29,MATCH(E953,Cost_Components!$A$2:$A$29,0)),"")</f>
        <v>1</v>
      </c>
      <c r="N953" s="29">
        <f>IFERROR(INDEX(Cost_Components!$P$2:$P$29,MATCH(E953,Cost_Components!$A$2:$A$29,0)),"")</f>
        <v>5.133311162</v>
      </c>
      <c r="O953" s="23">
        <f t="shared" si="141"/>
        <v>533057.33168614295</v>
      </c>
      <c r="P953" s="23">
        <f t="shared" si="142"/>
        <v>567071.727657462</v>
      </c>
      <c r="Q953" s="23">
        <f t="shared" si="143"/>
        <v>902396.24506398896</v>
      </c>
      <c r="R953" s="23">
        <f t="shared" si="144"/>
        <v>1673382.7498697534</v>
      </c>
      <c r="S953" s="23">
        <f t="shared" si="145"/>
        <v>770986.50480576442</v>
      </c>
      <c r="T953" s="16">
        <f>IFERROR(INDEX(Cost_Components!$R$2:$R$29,MATCH(E953,Cost_Components!$A$2:$A$29,0)),"")</f>
        <v>1</v>
      </c>
      <c r="U953" s="26">
        <f>IFERROR(INDEX(Cost_Components!$Q$2:$Q$29,MATCH(E953,Cost_Components!$A$2:$A$29,0)),"")</f>
        <v>2023</v>
      </c>
      <c r="V953" s="30">
        <f>1/(1+Calculation_Assumptions!$B$5)^(B953-Calculation_Assumptions!$B$2)</f>
        <v>0.64186194739671765</v>
      </c>
      <c r="W953" s="23">
        <f t="shared" si="146"/>
        <v>579213.81118025759</v>
      </c>
      <c r="X953" s="23">
        <f t="shared" si="147"/>
        <v>1074080.7105714744</v>
      </c>
      <c r="Y953" s="23">
        <f t="shared" si="148"/>
        <v>494866.89939121675</v>
      </c>
      <c r="Z953" s="17">
        <f>IFERROR(INDEX(Cost_Components!$T$2:$T$29,MATCH(E953,Cost_Components!$A$2:$A$29,0)),"")</f>
        <v>0.8</v>
      </c>
      <c r="AA953" s="26">
        <f>IFERROR(INDEX(Cost_Components!$U$2:$U$29,MATCH(E953,Cost_Components!$A$2:$A$29,0)),"")</f>
        <v>2025</v>
      </c>
      <c r="AB953" s="26">
        <f>IFERROR(INDEX(Cost_Components!$V$2:$V$29,MATCH(E953,Cost_Components!$A$2:$A$29,0)),"")</f>
        <v>2050</v>
      </c>
      <c r="AC953" s="26">
        <f>IFERROR(INDEX(Cost_Components!$M$2:$M$29,MATCH(E953,Cost_Components!$A$2:$A$29,0)),"")</f>
        <v>30</v>
      </c>
      <c r="AD953" s="26">
        <f>IFERROR(INDEX(Cost_Components!$N$2:$N$29,MATCH(E953,Cost_Components!$A$2:$A$29,0)),"")</f>
        <v>95</v>
      </c>
      <c r="AE953" s="16" t="str">
        <f>IFERROR(INDEX(Cost_Components!$O$2:$O$29,MATCH(E953,Cost_Components!$A$2:$A$29,0)),"")</f>
        <v>Both</v>
      </c>
      <c r="AF953" s="11">
        <v>533057.33168614295</v>
      </c>
      <c r="AG953" s="11">
        <v>567071.727657462</v>
      </c>
      <c r="AH953" s="23">
        <f t="shared" si="149"/>
        <v>1</v>
      </c>
    </row>
    <row r="954" spans="1:34" hidden="1">
      <c r="A954" t="s">
        <v>115</v>
      </c>
      <c r="B954" s="20">
        <v>2041</v>
      </c>
      <c r="C954" t="s">
        <v>242</v>
      </c>
      <c r="D954" t="s">
        <v>208</v>
      </c>
      <c r="E954" s="22" t="s">
        <v>323</v>
      </c>
      <c r="F954" s="22" t="s">
        <v>324</v>
      </c>
      <c r="G954" s="22" t="s">
        <v>245</v>
      </c>
      <c r="H954" s="22" t="s">
        <v>237</v>
      </c>
      <c r="I954" s="22" t="s">
        <v>309</v>
      </c>
      <c r="J954" s="17">
        <f>IFERROR(INDEX(Cost_Components!$K$2:$K$29,MATCH(E954,Cost_Components!$A$2:$A$29,0)),"")</f>
        <v>1</v>
      </c>
      <c r="K954" s="17">
        <f t="shared" si="140"/>
        <v>0.63038461538461543</v>
      </c>
      <c r="L954" s="17">
        <f>IFERROR(INDEX(Cost_Components!$S$2:$S$29,MATCH(E954,Cost_Components!$A$2:$A$29,0)),"")</f>
        <v>0.31</v>
      </c>
      <c r="M954" s="28">
        <f>IFERROR(INDEX(Cost_Components!$L$2:$L$29,MATCH(E954,Cost_Components!$A$2:$A$29,0)),"")</f>
        <v>1</v>
      </c>
      <c r="N954" s="29">
        <f>IFERROR(INDEX(Cost_Components!$P$2:$P$29,MATCH(E954,Cost_Components!$A$2:$A$29,0)),"")</f>
        <v>5.133311162</v>
      </c>
      <c r="O954" s="23">
        <f t="shared" si="141"/>
        <v>547811.227149499</v>
      </c>
      <c r="P954" s="23">
        <f t="shared" si="142"/>
        <v>585899.47843414801</v>
      </c>
      <c r="Q954" s="23">
        <f t="shared" si="143"/>
        <v>932357.34306135704</v>
      </c>
      <c r="R954" s="23">
        <f t="shared" si="144"/>
        <v>1772695.4281482799</v>
      </c>
      <c r="S954" s="23">
        <f t="shared" si="145"/>
        <v>840338.08508692286</v>
      </c>
      <c r="T954" s="16">
        <f>IFERROR(INDEX(Cost_Components!$R$2:$R$29,MATCH(E954,Cost_Components!$A$2:$A$29,0)),"")</f>
        <v>1</v>
      </c>
      <c r="U954" s="26">
        <f>IFERROR(INDEX(Cost_Components!$Q$2:$Q$29,MATCH(E954,Cost_Components!$A$2:$A$29,0)),"")</f>
        <v>2023</v>
      </c>
      <c r="V954" s="30">
        <f>1/(1+Calculation_Assumptions!$B$5)^(B954-Calculation_Assumptions!$B$2)</f>
        <v>0.62316693922011435</v>
      </c>
      <c r="W954" s="23">
        <f t="shared" si="146"/>
        <v>581014.27173494396</v>
      </c>
      <c r="X954" s="23">
        <f t="shared" si="147"/>
        <v>1104685.1841286537</v>
      </c>
      <c r="Y954" s="23">
        <f t="shared" si="148"/>
        <v>523670.91239370976</v>
      </c>
      <c r="Z954" s="17">
        <f>IFERROR(INDEX(Cost_Components!$T$2:$T$29,MATCH(E954,Cost_Components!$A$2:$A$29,0)),"")</f>
        <v>0.8</v>
      </c>
      <c r="AA954" s="26">
        <f>IFERROR(INDEX(Cost_Components!$U$2:$U$29,MATCH(E954,Cost_Components!$A$2:$A$29,0)),"")</f>
        <v>2025</v>
      </c>
      <c r="AB954" s="26">
        <f>IFERROR(INDEX(Cost_Components!$V$2:$V$29,MATCH(E954,Cost_Components!$A$2:$A$29,0)),"")</f>
        <v>2050</v>
      </c>
      <c r="AC954" s="26">
        <f>IFERROR(INDEX(Cost_Components!$M$2:$M$29,MATCH(E954,Cost_Components!$A$2:$A$29,0)),"")</f>
        <v>30</v>
      </c>
      <c r="AD954" s="26">
        <f>IFERROR(INDEX(Cost_Components!$N$2:$N$29,MATCH(E954,Cost_Components!$A$2:$A$29,0)),"")</f>
        <v>95</v>
      </c>
      <c r="AE954" s="16" t="str">
        <f>IFERROR(INDEX(Cost_Components!$O$2:$O$29,MATCH(E954,Cost_Components!$A$2:$A$29,0)),"")</f>
        <v>Both</v>
      </c>
      <c r="AF954" s="11">
        <v>547811.227149499</v>
      </c>
      <c r="AG954" s="11">
        <v>585899.47843414801</v>
      </c>
      <c r="AH954" s="23">
        <f t="shared" si="149"/>
        <v>1</v>
      </c>
    </row>
    <row r="955" spans="1:34" hidden="1">
      <c r="A955" t="s">
        <v>115</v>
      </c>
      <c r="B955" s="20">
        <v>2042</v>
      </c>
      <c r="C955" t="s">
        <v>242</v>
      </c>
      <c r="D955" t="s">
        <v>208</v>
      </c>
      <c r="E955" s="22" t="s">
        <v>323</v>
      </c>
      <c r="F955" s="22" t="s">
        <v>324</v>
      </c>
      <c r="G955" s="22" t="s">
        <v>245</v>
      </c>
      <c r="H955" s="22" t="s">
        <v>237</v>
      </c>
      <c r="I955" s="22" t="s">
        <v>309</v>
      </c>
      <c r="J955" s="17">
        <f>IFERROR(INDEX(Cost_Components!$K$2:$K$29,MATCH(E955,Cost_Components!$A$2:$A$29,0)),"")</f>
        <v>1</v>
      </c>
      <c r="K955" s="17">
        <f t="shared" si="140"/>
        <v>0.64923076923076928</v>
      </c>
      <c r="L955" s="17">
        <f>IFERROR(INDEX(Cost_Components!$S$2:$S$29,MATCH(E955,Cost_Components!$A$2:$A$29,0)),"")</f>
        <v>0.31</v>
      </c>
      <c r="M955" s="28">
        <f>IFERROR(INDEX(Cost_Components!$L$2:$L$29,MATCH(E955,Cost_Components!$A$2:$A$29,0)),"")</f>
        <v>1</v>
      </c>
      <c r="N955" s="29">
        <f>IFERROR(INDEX(Cost_Components!$P$2:$P$29,MATCH(E955,Cost_Components!$A$2:$A$29,0)),"")</f>
        <v>5.133311162</v>
      </c>
      <c r="O955" s="23">
        <f t="shared" si="141"/>
        <v>562706.63937032502</v>
      </c>
      <c r="P955" s="23">
        <f t="shared" si="142"/>
        <v>605076.56449833699</v>
      </c>
      <c r="Q955" s="23">
        <f t="shared" si="143"/>
        <v>962874.34754521714</v>
      </c>
      <c r="R955" s="23">
        <f t="shared" si="144"/>
        <v>1875334.4171174241</v>
      </c>
      <c r="S955" s="23">
        <f t="shared" si="145"/>
        <v>912460.06957220694</v>
      </c>
      <c r="T955" s="16">
        <f>IFERROR(INDEX(Cost_Components!$R$2:$R$29,MATCH(E955,Cost_Components!$A$2:$A$29,0)),"")</f>
        <v>1</v>
      </c>
      <c r="U955" s="26">
        <f>IFERROR(INDEX(Cost_Components!$Q$2:$Q$29,MATCH(E955,Cost_Components!$A$2:$A$29,0)),"")</f>
        <v>2023</v>
      </c>
      <c r="V955" s="30">
        <f>1/(1+Calculation_Assumptions!$B$5)^(B955-Calculation_Assumptions!$B$2)</f>
        <v>0.60501644584477121</v>
      </c>
      <c r="W955" s="23">
        <f t="shared" si="146"/>
        <v>582554.81554691028</v>
      </c>
      <c r="X955" s="23">
        <f t="shared" si="147"/>
        <v>1134608.1638147596</v>
      </c>
      <c r="Y955" s="23">
        <f t="shared" si="148"/>
        <v>552053.3482678493</v>
      </c>
      <c r="Z955" s="17">
        <f>IFERROR(INDEX(Cost_Components!$T$2:$T$29,MATCH(E955,Cost_Components!$A$2:$A$29,0)),"")</f>
        <v>0.8</v>
      </c>
      <c r="AA955" s="26">
        <f>IFERROR(INDEX(Cost_Components!$U$2:$U$29,MATCH(E955,Cost_Components!$A$2:$A$29,0)),"")</f>
        <v>2025</v>
      </c>
      <c r="AB955" s="26">
        <f>IFERROR(INDEX(Cost_Components!$V$2:$V$29,MATCH(E955,Cost_Components!$A$2:$A$29,0)),"")</f>
        <v>2050</v>
      </c>
      <c r="AC955" s="26">
        <f>IFERROR(INDEX(Cost_Components!$M$2:$M$29,MATCH(E955,Cost_Components!$A$2:$A$29,0)),"")</f>
        <v>30</v>
      </c>
      <c r="AD955" s="26">
        <f>IFERROR(INDEX(Cost_Components!$N$2:$N$29,MATCH(E955,Cost_Components!$A$2:$A$29,0)),"")</f>
        <v>95</v>
      </c>
      <c r="AE955" s="16" t="str">
        <f>IFERROR(INDEX(Cost_Components!$O$2:$O$29,MATCH(E955,Cost_Components!$A$2:$A$29,0)),"")</f>
        <v>Both</v>
      </c>
      <c r="AF955" s="11">
        <v>562706.63937032502</v>
      </c>
      <c r="AG955" s="11">
        <v>605076.56449833699</v>
      </c>
      <c r="AH955" s="23">
        <f t="shared" si="149"/>
        <v>1</v>
      </c>
    </row>
    <row r="956" spans="1:34" hidden="1">
      <c r="A956" t="s">
        <v>115</v>
      </c>
      <c r="B956" s="20">
        <v>2043</v>
      </c>
      <c r="C956" t="s">
        <v>242</v>
      </c>
      <c r="D956" t="s">
        <v>208</v>
      </c>
      <c r="E956" s="22" t="s">
        <v>323</v>
      </c>
      <c r="F956" s="22" t="s">
        <v>324</v>
      </c>
      <c r="G956" s="22" t="s">
        <v>245</v>
      </c>
      <c r="H956" s="22" t="s">
        <v>237</v>
      </c>
      <c r="I956" s="22" t="s">
        <v>309</v>
      </c>
      <c r="J956" s="17">
        <f>IFERROR(INDEX(Cost_Components!$K$2:$K$29,MATCH(E956,Cost_Components!$A$2:$A$29,0)),"")</f>
        <v>1</v>
      </c>
      <c r="K956" s="17">
        <f t="shared" si="140"/>
        <v>0.66807692307692301</v>
      </c>
      <c r="L956" s="17">
        <f>IFERROR(INDEX(Cost_Components!$S$2:$S$29,MATCH(E956,Cost_Components!$A$2:$A$29,0)),"")</f>
        <v>0.31</v>
      </c>
      <c r="M956" s="28">
        <f>IFERROR(INDEX(Cost_Components!$L$2:$L$29,MATCH(E956,Cost_Components!$A$2:$A$29,0)),"")</f>
        <v>1</v>
      </c>
      <c r="N956" s="29">
        <f>IFERROR(INDEX(Cost_Components!$P$2:$P$29,MATCH(E956,Cost_Components!$A$2:$A$29,0)),"")</f>
        <v>5.133311162</v>
      </c>
      <c r="O956" s="23">
        <f t="shared" si="141"/>
        <v>577683.58222890901</v>
      </c>
      <c r="P956" s="23">
        <f t="shared" si="142"/>
        <v>624543.78906953905</v>
      </c>
      <c r="Q956" s="23">
        <f t="shared" si="143"/>
        <v>993853.0571124159</v>
      </c>
      <c r="R956" s="23">
        <f t="shared" si="144"/>
        <v>1981135.0699152993</v>
      </c>
      <c r="S956" s="23">
        <f t="shared" si="145"/>
        <v>987282.0128028834</v>
      </c>
      <c r="T956" s="16">
        <f>IFERROR(INDEX(Cost_Components!$R$2:$R$29,MATCH(E956,Cost_Components!$A$2:$A$29,0)),"")</f>
        <v>1</v>
      </c>
      <c r="U956" s="26">
        <f>IFERROR(INDEX(Cost_Components!$Q$2:$Q$29,MATCH(E956,Cost_Components!$A$2:$A$29,0)),"")</f>
        <v>2023</v>
      </c>
      <c r="V956" s="30">
        <f>1/(1+Calculation_Assumptions!$B$5)^(B956-Calculation_Assumptions!$B$2)</f>
        <v>0.5873946076162827</v>
      </c>
      <c r="W956" s="23">
        <f t="shared" si="146"/>
        <v>583783.9265107906</v>
      </c>
      <c r="X956" s="23">
        <f t="shared" si="147"/>
        <v>1163708.0570277541</v>
      </c>
      <c r="Y956" s="23">
        <f t="shared" si="148"/>
        <v>579924.13051696355</v>
      </c>
      <c r="Z956" s="17">
        <f>IFERROR(INDEX(Cost_Components!$T$2:$T$29,MATCH(E956,Cost_Components!$A$2:$A$29,0)),"")</f>
        <v>0.8</v>
      </c>
      <c r="AA956" s="26">
        <f>IFERROR(INDEX(Cost_Components!$U$2:$U$29,MATCH(E956,Cost_Components!$A$2:$A$29,0)),"")</f>
        <v>2025</v>
      </c>
      <c r="AB956" s="26">
        <f>IFERROR(INDEX(Cost_Components!$V$2:$V$29,MATCH(E956,Cost_Components!$A$2:$A$29,0)),"")</f>
        <v>2050</v>
      </c>
      <c r="AC956" s="26">
        <f>IFERROR(INDEX(Cost_Components!$M$2:$M$29,MATCH(E956,Cost_Components!$A$2:$A$29,0)),"")</f>
        <v>30</v>
      </c>
      <c r="AD956" s="26">
        <f>IFERROR(INDEX(Cost_Components!$N$2:$N$29,MATCH(E956,Cost_Components!$A$2:$A$29,0)),"")</f>
        <v>95</v>
      </c>
      <c r="AE956" s="16" t="str">
        <f>IFERROR(INDEX(Cost_Components!$O$2:$O$29,MATCH(E956,Cost_Components!$A$2:$A$29,0)),"")</f>
        <v>Both</v>
      </c>
      <c r="AF956" s="11">
        <v>577683.58222890901</v>
      </c>
      <c r="AG956" s="11">
        <v>624543.78906953905</v>
      </c>
      <c r="AH956" s="23">
        <f t="shared" si="149"/>
        <v>1</v>
      </c>
    </row>
    <row r="957" spans="1:34" hidden="1">
      <c r="A957" t="s">
        <v>115</v>
      </c>
      <c r="B957" s="20">
        <v>2044</v>
      </c>
      <c r="C957" t="s">
        <v>242</v>
      </c>
      <c r="D957" t="s">
        <v>208</v>
      </c>
      <c r="E957" s="22" t="s">
        <v>323</v>
      </c>
      <c r="F957" s="22" t="s">
        <v>324</v>
      </c>
      <c r="G957" s="22" t="s">
        <v>245</v>
      </c>
      <c r="H957" s="22" t="s">
        <v>237</v>
      </c>
      <c r="I957" s="22" t="s">
        <v>309</v>
      </c>
      <c r="J957" s="17">
        <f>IFERROR(INDEX(Cost_Components!$K$2:$K$29,MATCH(E957,Cost_Components!$A$2:$A$29,0)),"")</f>
        <v>1</v>
      </c>
      <c r="K957" s="17">
        <f t="shared" si="140"/>
        <v>0.68692307692307697</v>
      </c>
      <c r="L957" s="17">
        <f>IFERROR(INDEX(Cost_Components!$S$2:$S$29,MATCH(E957,Cost_Components!$A$2:$A$29,0)),"")</f>
        <v>0.31</v>
      </c>
      <c r="M957" s="28">
        <f>IFERROR(INDEX(Cost_Components!$L$2:$L$29,MATCH(E957,Cost_Components!$A$2:$A$29,0)),"")</f>
        <v>1</v>
      </c>
      <c r="N957" s="29">
        <f>IFERROR(INDEX(Cost_Components!$P$2:$P$29,MATCH(E957,Cost_Components!$A$2:$A$29,0)),"")</f>
        <v>5.133311162</v>
      </c>
      <c r="O957" s="23">
        <f t="shared" si="141"/>
        <v>592677.35466307402</v>
      </c>
      <c r="P957" s="23">
        <f t="shared" si="142"/>
        <v>644233.480491444</v>
      </c>
      <c r="Q957" s="23">
        <f t="shared" si="143"/>
        <v>1025185.7840656601</v>
      </c>
      <c r="R957" s="23">
        <f t="shared" si="144"/>
        <v>2089892.9009075658</v>
      </c>
      <c r="S957" s="23">
        <f t="shared" si="145"/>
        <v>1064707.1168419058</v>
      </c>
      <c r="T957" s="16">
        <f>IFERROR(INDEX(Cost_Components!$R$2:$R$29,MATCH(E957,Cost_Components!$A$2:$A$29,0)),"")</f>
        <v>1</v>
      </c>
      <c r="U957" s="26">
        <f>IFERROR(INDEX(Cost_Components!$Q$2:$Q$29,MATCH(E957,Cost_Components!$A$2:$A$29,0)),"")</f>
        <v>2023</v>
      </c>
      <c r="V957" s="30">
        <f>1/(1+Calculation_Assumptions!$B$5)^(B957-Calculation_Assumptions!$B$2)</f>
        <v>0.57028602681192497</v>
      </c>
      <c r="W957" s="23">
        <f t="shared" si="146"/>
        <v>584649.12753887335</v>
      </c>
      <c r="X957" s="23">
        <f t="shared" si="147"/>
        <v>1191836.7189210237</v>
      </c>
      <c r="Y957" s="23">
        <f t="shared" si="148"/>
        <v>607187.59138215042</v>
      </c>
      <c r="Z957" s="17">
        <f>IFERROR(INDEX(Cost_Components!$T$2:$T$29,MATCH(E957,Cost_Components!$A$2:$A$29,0)),"")</f>
        <v>0.8</v>
      </c>
      <c r="AA957" s="26">
        <f>IFERROR(INDEX(Cost_Components!$U$2:$U$29,MATCH(E957,Cost_Components!$A$2:$A$29,0)),"")</f>
        <v>2025</v>
      </c>
      <c r="AB957" s="26">
        <f>IFERROR(INDEX(Cost_Components!$V$2:$V$29,MATCH(E957,Cost_Components!$A$2:$A$29,0)),"")</f>
        <v>2050</v>
      </c>
      <c r="AC957" s="26">
        <f>IFERROR(INDEX(Cost_Components!$M$2:$M$29,MATCH(E957,Cost_Components!$A$2:$A$29,0)),"")</f>
        <v>30</v>
      </c>
      <c r="AD957" s="26">
        <f>IFERROR(INDEX(Cost_Components!$N$2:$N$29,MATCH(E957,Cost_Components!$A$2:$A$29,0)),"")</f>
        <v>95</v>
      </c>
      <c r="AE957" s="16" t="str">
        <f>IFERROR(INDEX(Cost_Components!$O$2:$O$29,MATCH(E957,Cost_Components!$A$2:$A$29,0)),"")</f>
        <v>Both</v>
      </c>
      <c r="AF957" s="11">
        <v>592677.35466307402</v>
      </c>
      <c r="AG957" s="11">
        <v>644233.480491444</v>
      </c>
      <c r="AH957" s="23">
        <f t="shared" si="149"/>
        <v>1</v>
      </c>
    </row>
    <row r="958" spans="1:34" hidden="1">
      <c r="A958" t="s">
        <v>115</v>
      </c>
      <c r="B958" s="20">
        <v>2045</v>
      </c>
      <c r="C958" t="s">
        <v>242</v>
      </c>
      <c r="D958" t="s">
        <v>208</v>
      </c>
      <c r="E958" s="22" t="s">
        <v>323</v>
      </c>
      <c r="F958" s="22" t="s">
        <v>324</v>
      </c>
      <c r="G958" s="22" t="s">
        <v>245</v>
      </c>
      <c r="H958" s="22" t="s">
        <v>237</v>
      </c>
      <c r="I958" s="22" t="s">
        <v>309</v>
      </c>
      <c r="J958" s="17">
        <f>IFERROR(INDEX(Cost_Components!$K$2:$K$29,MATCH(E958,Cost_Components!$A$2:$A$29,0)),"")</f>
        <v>1</v>
      </c>
      <c r="K958" s="17">
        <f t="shared" si="140"/>
        <v>0.70576923076923082</v>
      </c>
      <c r="L958" s="17">
        <f>IFERROR(INDEX(Cost_Components!$S$2:$S$29,MATCH(E958,Cost_Components!$A$2:$A$29,0)),"")</f>
        <v>0.31</v>
      </c>
      <c r="M958" s="28">
        <f>IFERROR(INDEX(Cost_Components!$L$2:$L$29,MATCH(E958,Cost_Components!$A$2:$A$29,0)),"")</f>
        <v>1</v>
      </c>
      <c r="N958" s="29">
        <f>IFERROR(INDEX(Cost_Components!$P$2:$P$29,MATCH(E958,Cost_Components!$A$2:$A$29,0)),"")</f>
        <v>5.133311162</v>
      </c>
      <c r="O958" s="23">
        <f t="shared" si="141"/>
        <v>607595.45676761796</v>
      </c>
      <c r="P958" s="23">
        <f t="shared" si="142"/>
        <v>664040.67141560605</v>
      </c>
      <c r="Q958" s="23">
        <f t="shared" si="143"/>
        <v>1056705.4910859086</v>
      </c>
      <c r="R958" s="23">
        <f t="shared" si="144"/>
        <v>2201277.6735682548</v>
      </c>
      <c r="S958" s="23">
        <f t="shared" si="145"/>
        <v>1144572.1824823462</v>
      </c>
      <c r="T958" s="16">
        <f>IFERROR(INDEX(Cost_Components!$R$2:$R$29,MATCH(E958,Cost_Components!$A$2:$A$29,0)),"")</f>
        <v>1</v>
      </c>
      <c r="U958" s="26">
        <f>IFERROR(INDEX(Cost_Components!$Q$2:$Q$29,MATCH(E958,Cost_Components!$A$2:$A$29,0)),"")</f>
        <v>2023</v>
      </c>
      <c r="V958" s="30">
        <f>1/(1+Calculation_Assumptions!$B$5)^(B958-Calculation_Assumptions!$B$2)</f>
        <v>0.55367575418633497</v>
      </c>
      <c r="W958" s="23">
        <f t="shared" si="146"/>
        <v>585072.2097298319</v>
      </c>
      <c r="X958" s="23">
        <f t="shared" si="147"/>
        <v>1218794.0760864443</v>
      </c>
      <c r="Y958" s="23">
        <f t="shared" si="148"/>
        <v>633721.86635661242</v>
      </c>
      <c r="Z958" s="17">
        <f>IFERROR(INDEX(Cost_Components!$T$2:$T$29,MATCH(E958,Cost_Components!$A$2:$A$29,0)),"")</f>
        <v>0.8</v>
      </c>
      <c r="AA958" s="26">
        <f>IFERROR(INDEX(Cost_Components!$U$2:$U$29,MATCH(E958,Cost_Components!$A$2:$A$29,0)),"")</f>
        <v>2025</v>
      </c>
      <c r="AB958" s="26">
        <f>IFERROR(INDEX(Cost_Components!$V$2:$V$29,MATCH(E958,Cost_Components!$A$2:$A$29,0)),"")</f>
        <v>2050</v>
      </c>
      <c r="AC958" s="26">
        <f>IFERROR(INDEX(Cost_Components!$M$2:$M$29,MATCH(E958,Cost_Components!$A$2:$A$29,0)),"")</f>
        <v>30</v>
      </c>
      <c r="AD958" s="26">
        <f>IFERROR(INDEX(Cost_Components!$N$2:$N$29,MATCH(E958,Cost_Components!$A$2:$A$29,0)),"")</f>
        <v>95</v>
      </c>
      <c r="AE958" s="16" t="str">
        <f>IFERROR(INDEX(Cost_Components!$O$2:$O$29,MATCH(E958,Cost_Components!$A$2:$A$29,0)),"")</f>
        <v>Both</v>
      </c>
      <c r="AF958" s="11">
        <v>607595.45676761796</v>
      </c>
      <c r="AG958" s="11">
        <v>664040.67141560605</v>
      </c>
      <c r="AH958" s="23">
        <f t="shared" si="149"/>
        <v>1</v>
      </c>
    </row>
    <row r="959" spans="1:34" hidden="1">
      <c r="A959" t="s">
        <v>115</v>
      </c>
      <c r="B959" s="20">
        <v>2046</v>
      </c>
      <c r="C959" t="s">
        <v>242</v>
      </c>
      <c r="D959" t="s">
        <v>208</v>
      </c>
      <c r="E959" s="22" t="s">
        <v>323</v>
      </c>
      <c r="F959" s="22" t="s">
        <v>324</v>
      </c>
      <c r="G959" s="22" t="s">
        <v>245</v>
      </c>
      <c r="H959" s="22" t="s">
        <v>237</v>
      </c>
      <c r="I959" s="22" t="s">
        <v>309</v>
      </c>
      <c r="J959" s="17">
        <f>IFERROR(INDEX(Cost_Components!$K$2:$K$29,MATCH(E959,Cost_Components!$A$2:$A$29,0)),"")</f>
        <v>1</v>
      </c>
      <c r="K959" s="17">
        <f t="shared" si="140"/>
        <v>0.72461538461538466</v>
      </c>
      <c r="L959" s="17">
        <f>IFERROR(INDEX(Cost_Components!$S$2:$S$29,MATCH(E959,Cost_Components!$A$2:$A$29,0)),"")</f>
        <v>0.31</v>
      </c>
      <c r="M959" s="28">
        <f>IFERROR(INDEX(Cost_Components!$L$2:$L$29,MATCH(E959,Cost_Components!$A$2:$A$29,0)),"")</f>
        <v>1</v>
      </c>
      <c r="N959" s="29">
        <f>IFERROR(INDEX(Cost_Components!$P$2:$P$29,MATCH(E959,Cost_Components!$A$2:$A$29,0)),"")</f>
        <v>5.133311162</v>
      </c>
      <c r="O959" s="23">
        <f t="shared" si="141"/>
        <v>622345.85822904506</v>
      </c>
      <c r="P959" s="23">
        <f t="shared" si="142"/>
        <v>683863.54841127305</v>
      </c>
      <c r="Q959" s="23">
        <f t="shared" si="143"/>
        <v>1088250.1597667998</v>
      </c>
      <c r="R959" s="23">
        <f t="shared" si="144"/>
        <v>2314925.1031635944</v>
      </c>
      <c r="S959" s="23">
        <f t="shared" si="145"/>
        <v>1226674.9433967946</v>
      </c>
      <c r="T959" s="16">
        <f>IFERROR(INDEX(Cost_Components!$R$2:$R$29,MATCH(E959,Cost_Components!$A$2:$A$29,0)),"")</f>
        <v>1</v>
      </c>
      <c r="U959" s="26">
        <f>IFERROR(INDEX(Cost_Components!$Q$2:$Q$29,MATCH(E959,Cost_Components!$A$2:$A$29,0)),"")</f>
        <v>2023</v>
      </c>
      <c r="V959" s="30">
        <f>1/(1+Calculation_Assumptions!$B$5)^(B959-Calculation_Assumptions!$B$2)</f>
        <v>0.5375492759090631</v>
      </c>
      <c r="W959" s="23">
        <f t="shared" si="146"/>
        <v>584988.08539056545</v>
      </c>
      <c r="X959" s="23">
        <f t="shared" si="147"/>
        <v>1244386.3129893034</v>
      </c>
      <c r="Y959" s="23">
        <f t="shared" si="148"/>
        <v>659398.22759873793</v>
      </c>
      <c r="Z959" s="17">
        <f>IFERROR(INDEX(Cost_Components!$T$2:$T$29,MATCH(E959,Cost_Components!$A$2:$A$29,0)),"")</f>
        <v>0.8</v>
      </c>
      <c r="AA959" s="26">
        <f>IFERROR(INDEX(Cost_Components!$U$2:$U$29,MATCH(E959,Cost_Components!$A$2:$A$29,0)),"")</f>
        <v>2025</v>
      </c>
      <c r="AB959" s="26">
        <f>IFERROR(INDEX(Cost_Components!$V$2:$V$29,MATCH(E959,Cost_Components!$A$2:$A$29,0)),"")</f>
        <v>2050</v>
      </c>
      <c r="AC959" s="26">
        <f>IFERROR(INDEX(Cost_Components!$M$2:$M$29,MATCH(E959,Cost_Components!$A$2:$A$29,0)),"")</f>
        <v>30</v>
      </c>
      <c r="AD959" s="26">
        <f>IFERROR(INDEX(Cost_Components!$N$2:$N$29,MATCH(E959,Cost_Components!$A$2:$A$29,0)),"")</f>
        <v>95</v>
      </c>
      <c r="AE959" s="16" t="str">
        <f>IFERROR(INDEX(Cost_Components!$O$2:$O$29,MATCH(E959,Cost_Components!$A$2:$A$29,0)),"")</f>
        <v>Both</v>
      </c>
      <c r="AF959" s="11">
        <v>622345.85822904506</v>
      </c>
      <c r="AG959" s="11">
        <v>683863.54841127305</v>
      </c>
      <c r="AH959" s="23">
        <f t="shared" si="149"/>
        <v>1</v>
      </c>
    </row>
    <row r="960" spans="1:34" hidden="1">
      <c r="A960" t="s">
        <v>115</v>
      </c>
      <c r="B960" s="20">
        <v>2047</v>
      </c>
      <c r="C960" t="s">
        <v>242</v>
      </c>
      <c r="D960" t="s">
        <v>208</v>
      </c>
      <c r="E960" s="22" t="s">
        <v>323</v>
      </c>
      <c r="F960" s="22" t="s">
        <v>324</v>
      </c>
      <c r="G960" s="22" t="s">
        <v>245</v>
      </c>
      <c r="H960" s="22" t="s">
        <v>237</v>
      </c>
      <c r="I960" s="22" t="s">
        <v>309</v>
      </c>
      <c r="J960" s="17">
        <f>IFERROR(INDEX(Cost_Components!$K$2:$K$29,MATCH(E960,Cost_Components!$A$2:$A$29,0)),"")</f>
        <v>1</v>
      </c>
      <c r="K960" s="17">
        <f t="shared" si="140"/>
        <v>0.74346153846153851</v>
      </c>
      <c r="L960" s="17">
        <f>IFERROR(INDEX(Cost_Components!$S$2:$S$29,MATCH(E960,Cost_Components!$A$2:$A$29,0)),"")</f>
        <v>0.31</v>
      </c>
      <c r="M960" s="28">
        <f>IFERROR(INDEX(Cost_Components!$L$2:$L$29,MATCH(E960,Cost_Components!$A$2:$A$29,0)),"")</f>
        <v>1</v>
      </c>
      <c r="N960" s="29">
        <f>IFERROR(INDEX(Cost_Components!$P$2:$P$29,MATCH(E960,Cost_Components!$A$2:$A$29,0)),"")</f>
        <v>5.133311162</v>
      </c>
      <c r="O960" s="23">
        <f t="shared" si="141"/>
        <v>636874.28373281599</v>
      </c>
      <c r="P960" s="23">
        <f t="shared" si="142"/>
        <v>703642.01264526497</v>
      </c>
      <c r="Q960" s="23">
        <f t="shared" si="143"/>
        <v>1119724.1532448661</v>
      </c>
      <c r="R960" s="23">
        <f t="shared" si="144"/>
        <v>2430579.3806530456</v>
      </c>
      <c r="S960" s="23">
        <f t="shared" si="145"/>
        <v>1310855.2274081795</v>
      </c>
      <c r="T960" s="16">
        <f>IFERROR(INDEX(Cost_Components!$R$2:$R$29,MATCH(E960,Cost_Components!$A$2:$A$29,0)),"")</f>
        <v>1</v>
      </c>
      <c r="U960" s="26">
        <f>IFERROR(INDEX(Cost_Components!$Q$2:$Q$29,MATCH(E960,Cost_Components!$A$2:$A$29,0)),"")</f>
        <v>2023</v>
      </c>
      <c r="V960" s="30">
        <f>1/(1+Calculation_Assumptions!$B$5)^(B960-Calculation_Assumptions!$B$2)</f>
        <v>0.52189250088258554</v>
      </c>
      <c r="W960" s="23">
        <f t="shared" si="146"/>
        <v>584375.63863559859</v>
      </c>
      <c r="X960" s="23">
        <f t="shared" si="147"/>
        <v>1268501.1515626637</v>
      </c>
      <c r="Y960" s="23">
        <f t="shared" si="148"/>
        <v>684125.51292706525</v>
      </c>
      <c r="Z960" s="17">
        <f>IFERROR(INDEX(Cost_Components!$T$2:$T$29,MATCH(E960,Cost_Components!$A$2:$A$29,0)),"")</f>
        <v>0.8</v>
      </c>
      <c r="AA960" s="26">
        <f>IFERROR(INDEX(Cost_Components!$U$2:$U$29,MATCH(E960,Cost_Components!$A$2:$A$29,0)),"")</f>
        <v>2025</v>
      </c>
      <c r="AB960" s="26">
        <f>IFERROR(INDEX(Cost_Components!$V$2:$V$29,MATCH(E960,Cost_Components!$A$2:$A$29,0)),"")</f>
        <v>2050</v>
      </c>
      <c r="AC960" s="26">
        <f>IFERROR(INDEX(Cost_Components!$M$2:$M$29,MATCH(E960,Cost_Components!$A$2:$A$29,0)),"")</f>
        <v>30</v>
      </c>
      <c r="AD960" s="26">
        <f>IFERROR(INDEX(Cost_Components!$N$2:$N$29,MATCH(E960,Cost_Components!$A$2:$A$29,0)),"")</f>
        <v>95</v>
      </c>
      <c r="AE960" s="16" t="str">
        <f>IFERROR(INDEX(Cost_Components!$O$2:$O$29,MATCH(E960,Cost_Components!$A$2:$A$29,0)),"")</f>
        <v>Both</v>
      </c>
      <c r="AF960" s="11">
        <v>636874.28373281599</v>
      </c>
      <c r="AG960" s="11">
        <v>703642.01264526497</v>
      </c>
      <c r="AH960" s="23">
        <f t="shared" si="149"/>
        <v>1</v>
      </c>
    </row>
    <row r="961" spans="1:34" hidden="1">
      <c r="A961" t="s">
        <v>115</v>
      </c>
      <c r="B961" s="20">
        <v>2048</v>
      </c>
      <c r="C961" t="s">
        <v>242</v>
      </c>
      <c r="D961" t="s">
        <v>208</v>
      </c>
      <c r="E961" s="22" t="s">
        <v>323</v>
      </c>
      <c r="F961" s="22" t="s">
        <v>324</v>
      </c>
      <c r="G961" s="22" t="s">
        <v>245</v>
      </c>
      <c r="H961" s="22" t="s">
        <v>237</v>
      </c>
      <c r="I961" s="22" t="s">
        <v>309</v>
      </c>
      <c r="J961" s="17">
        <f>IFERROR(INDEX(Cost_Components!$K$2:$K$29,MATCH(E961,Cost_Components!$A$2:$A$29,0)),"")</f>
        <v>1</v>
      </c>
      <c r="K961" s="17">
        <f t="shared" si="140"/>
        <v>0.76230769230769235</v>
      </c>
      <c r="L961" s="17">
        <f>IFERROR(INDEX(Cost_Components!$S$2:$S$29,MATCH(E961,Cost_Components!$A$2:$A$29,0)),"")</f>
        <v>0.31</v>
      </c>
      <c r="M961" s="28">
        <f>IFERROR(INDEX(Cost_Components!$L$2:$L$29,MATCH(E961,Cost_Components!$A$2:$A$29,0)),"")</f>
        <v>1</v>
      </c>
      <c r="N961" s="29">
        <f>IFERROR(INDEX(Cost_Components!$P$2:$P$29,MATCH(E961,Cost_Components!$A$2:$A$29,0)),"")</f>
        <v>5.133311162</v>
      </c>
      <c r="O961" s="23">
        <f t="shared" si="141"/>
        <v>651175.56198772194</v>
      </c>
      <c r="P961" s="23">
        <f t="shared" si="142"/>
        <v>723368.63264698698</v>
      </c>
      <c r="Q961" s="23">
        <f t="shared" si="143"/>
        <v>1151115.6456243114</v>
      </c>
      <c r="R961" s="23">
        <f t="shared" si="144"/>
        <v>2548155.8459586441</v>
      </c>
      <c r="S961" s="23">
        <f t="shared" si="145"/>
        <v>1397040.2003343327</v>
      </c>
      <c r="T961" s="16">
        <f>IFERROR(INDEX(Cost_Components!$R$2:$R$29,MATCH(E961,Cost_Components!$A$2:$A$29,0)),"")</f>
        <v>1</v>
      </c>
      <c r="U961" s="26">
        <f>IFERROR(INDEX(Cost_Components!$Q$2:$Q$29,MATCH(E961,Cost_Components!$A$2:$A$29,0)),"")</f>
        <v>2023</v>
      </c>
      <c r="V961" s="30">
        <f>1/(1+Calculation_Assumptions!$B$5)^(B961-Calculation_Assumptions!$B$2)</f>
        <v>0.50669174842969467</v>
      </c>
      <c r="W961" s="23">
        <f t="shared" si="146"/>
        <v>583260.79912615917</v>
      </c>
      <c r="X961" s="23">
        <f t="shared" si="147"/>
        <v>1291129.540860133</v>
      </c>
      <c r="Y961" s="23">
        <f t="shared" si="148"/>
        <v>707868.74173397396</v>
      </c>
      <c r="Z961" s="17">
        <f>IFERROR(INDEX(Cost_Components!$T$2:$T$29,MATCH(E961,Cost_Components!$A$2:$A$29,0)),"")</f>
        <v>0.8</v>
      </c>
      <c r="AA961" s="26">
        <f>IFERROR(INDEX(Cost_Components!$U$2:$U$29,MATCH(E961,Cost_Components!$A$2:$A$29,0)),"")</f>
        <v>2025</v>
      </c>
      <c r="AB961" s="26">
        <f>IFERROR(INDEX(Cost_Components!$V$2:$V$29,MATCH(E961,Cost_Components!$A$2:$A$29,0)),"")</f>
        <v>2050</v>
      </c>
      <c r="AC961" s="26">
        <f>IFERROR(INDEX(Cost_Components!$M$2:$M$29,MATCH(E961,Cost_Components!$A$2:$A$29,0)),"")</f>
        <v>30</v>
      </c>
      <c r="AD961" s="26">
        <f>IFERROR(INDEX(Cost_Components!$N$2:$N$29,MATCH(E961,Cost_Components!$A$2:$A$29,0)),"")</f>
        <v>95</v>
      </c>
      <c r="AE961" s="16" t="str">
        <f>IFERROR(INDEX(Cost_Components!$O$2:$O$29,MATCH(E961,Cost_Components!$A$2:$A$29,0)),"")</f>
        <v>Both</v>
      </c>
      <c r="AF961" s="11">
        <v>651175.56198772194</v>
      </c>
      <c r="AG961" s="11">
        <v>723368.63264698698</v>
      </c>
      <c r="AH961" s="23">
        <f t="shared" si="149"/>
        <v>1</v>
      </c>
    </row>
    <row r="962" spans="1:34" hidden="1">
      <c r="A962" t="s">
        <v>115</v>
      </c>
      <c r="B962" s="20">
        <v>2049</v>
      </c>
      <c r="C962" t="s">
        <v>242</v>
      </c>
      <c r="D962" t="s">
        <v>208</v>
      </c>
      <c r="E962" s="22" t="s">
        <v>323</v>
      </c>
      <c r="F962" s="22" t="s">
        <v>324</v>
      </c>
      <c r="G962" s="22" t="s">
        <v>245</v>
      </c>
      <c r="H962" s="22" t="s">
        <v>237</v>
      </c>
      <c r="I962" s="22" t="s">
        <v>309</v>
      </c>
      <c r="J962" s="17">
        <f>IFERROR(INDEX(Cost_Components!$K$2:$K$29,MATCH(E962,Cost_Components!$A$2:$A$29,0)),"")</f>
        <v>1</v>
      </c>
      <c r="K962" s="17">
        <f t="shared" ref="K962:K1025" si="150">IF(OR(L962="",Z962="",AA962="",AB962=""),"",IF(B962&lt;AA962,L962,IF(B962&gt;AB962,Z962,L962+(Z962-L962)*MIN(MAX((B962-AA962+1)/MAX(AB962-AA962+1,1),0),1))))</f>
        <v>0.7811538461538462</v>
      </c>
      <c r="L962" s="17">
        <f>IFERROR(INDEX(Cost_Components!$S$2:$S$29,MATCH(E962,Cost_Components!$A$2:$A$29,0)),"")</f>
        <v>0.31</v>
      </c>
      <c r="M962" s="28">
        <f>IFERROR(INDEX(Cost_Components!$L$2:$L$29,MATCH(E962,Cost_Components!$A$2:$A$29,0)),"")</f>
        <v>1</v>
      </c>
      <c r="N962" s="29">
        <f>IFERROR(INDEX(Cost_Components!$P$2:$P$29,MATCH(E962,Cost_Components!$A$2:$A$29,0)),"")</f>
        <v>5.133311162</v>
      </c>
      <c r="O962" s="23">
        <f t="shared" ref="O962:O1025" si="151">AF962*J962</f>
        <v>665167.75246507104</v>
      </c>
      <c r="P962" s="23">
        <f t="shared" ref="P962:P1025" si="152">AG962*J962</f>
        <v>742947.14756246796</v>
      </c>
      <c r="Q962" s="23">
        <f t="shared" ref="Q962:Q1025" si="153">P962*L962*M962*N962</f>
        <v>1182271.4544611282</v>
      </c>
      <c r="R962" s="23">
        <f t="shared" ref="R962:R1025" si="154">O962*K962*M962*N962</f>
        <v>2667260.0004465687</v>
      </c>
      <c r="S962" s="23">
        <f t="shared" ref="S962:S1025" si="155">R962-Q962</f>
        <v>1484988.5459854405</v>
      </c>
      <c r="T962" s="16">
        <f>IFERROR(INDEX(Cost_Components!$R$2:$R$29,MATCH(E962,Cost_Components!$A$2:$A$29,0)),"")</f>
        <v>1</v>
      </c>
      <c r="U962" s="26">
        <f>IFERROR(INDEX(Cost_Components!$Q$2:$Q$29,MATCH(E962,Cost_Components!$A$2:$A$29,0)),"")</f>
        <v>2023</v>
      </c>
      <c r="V962" s="30">
        <f>1/(1+Calculation_Assumptions!$B$5)^(B962-Calculation_Assumptions!$B$2)</f>
        <v>0.49193373633950943</v>
      </c>
      <c r="W962" s="23">
        <f t="shared" ref="W962:W1025" si="156">Q962*V962</f>
        <v>581599.21396060893</v>
      </c>
      <c r="X962" s="23">
        <f t="shared" ref="X962:X1025" si="157">R962*V962</f>
        <v>1312115.1778086021</v>
      </c>
      <c r="Y962" s="23">
        <f t="shared" ref="Y962:Y1025" si="158">S962*V962</f>
        <v>730515.96384799317</v>
      </c>
      <c r="Z962" s="17">
        <f>IFERROR(INDEX(Cost_Components!$T$2:$T$29,MATCH(E962,Cost_Components!$A$2:$A$29,0)),"")</f>
        <v>0.8</v>
      </c>
      <c r="AA962" s="26">
        <f>IFERROR(INDEX(Cost_Components!$U$2:$U$29,MATCH(E962,Cost_Components!$A$2:$A$29,0)),"")</f>
        <v>2025</v>
      </c>
      <c r="AB962" s="26">
        <f>IFERROR(INDEX(Cost_Components!$V$2:$V$29,MATCH(E962,Cost_Components!$A$2:$A$29,0)),"")</f>
        <v>2050</v>
      </c>
      <c r="AC962" s="26">
        <f>IFERROR(INDEX(Cost_Components!$M$2:$M$29,MATCH(E962,Cost_Components!$A$2:$A$29,0)),"")</f>
        <v>30</v>
      </c>
      <c r="AD962" s="26">
        <f>IFERROR(INDEX(Cost_Components!$N$2:$N$29,MATCH(E962,Cost_Components!$A$2:$A$29,0)),"")</f>
        <v>95</v>
      </c>
      <c r="AE962" s="16" t="str">
        <f>IFERROR(INDEX(Cost_Components!$O$2:$O$29,MATCH(E962,Cost_Components!$A$2:$A$29,0)),"")</f>
        <v>Both</v>
      </c>
      <c r="AF962" s="11">
        <v>665167.75246507104</v>
      </c>
      <c r="AG962" s="11">
        <v>742947.14756246796</v>
      </c>
      <c r="AH962" s="23">
        <f t="shared" ref="AH962:AH1025" si="159">IF(H962="shared-count-once",COUNTIFS($A$2:$A$1457,A962,$B$2:$B$1457,B962,$E$2:$E$1457,E962),1)</f>
        <v>1</v>
      </c>
    </row>
    <row r="963" spans="1:34" hidden="1">
      <c r="A963" t="s">
        <v>115</v>
      </c>
      <c r="B963" s="20">
        <v>2050</v>
      </c>
      <c r="C963" t="s">
        <v>242</v>
      </c>
      <c r="D963" t="s">
        <v>208</v>
      </c>
      <c r="E963" s="22" t="s">
        <v>323</v>
      </c>
      <c r="F963" s="22" t="s">
        <v>324</v>
      </c>
      <c r="G963" s="22" t="s">
        <v>245</v>
      </c>
      <c r="H963" s="22" t="s">
        <v>237</v>
      </c>
      <c r="I963" s="22" t="s">
        <v>309</v>
      </c>
      <c r="J963" s="17">
        <f>IFERROR(INDEX(Cost_Components!$K$2:$K$29,MATCH(E963,Cost_Components!$A$2:$A$29,0)),"")</f>
        <v>1</v>
      </c>
      <c r="K963" s="17">
        <f t="shared" si="150"/>
        <v>0.8</v>
      </c>
      <c r="L963" s="17">
        <f>IFERROR(INDEX(Cost_Components!$S$2:$S$29,MATCH(E963,Cost_Components!$A$2:$A$29,0)),"")</f>
        <v>0.31</v>
      </c>
      <c r="M963" s="28">
        <f>IFERROR(INDEX(Cost_Components!$L$2:$L$29,MATCH(E963,Cost_Components!$A$2:$A$29,0)),"")</f>
        <v>1</v>
      </c>
      <c r="N963" s="29">
        <f>IFERROR(INDEX(Cost_Components!$P$2:$P$29,MATCH(E963,Cost_Components!$A$2:$A$29,0)),"")</f>
        <v>5.133311162</v>
      </c>
      <c r="O963" s="23">
        <f t="shared" si="151"/>
        <v>678818.47088982095</v>
      </c>
      <c r="P963" s="23">
        <f t="shared" si="152"/>
        <v>762344.880110887</v>
      </c>
      <c r="Q963" s="23">
        <f t="shared" si="153"/>
        <v>1213139.579533698</v>
      </c>
      <c r="R963" s="23">
        <f t="shared" si="154"/>
        <v>2787669.1468723924</v>
      </c>
      <c r="S963" s="23">
        <f t="shared" si="155"/>
        <v>1574529.5673386944</v>
      </c>
      <c r="T963" s="16">
        <f>IFERROR(INDEX(Cost_Components!$R$2:$R$29,MATCH(E963,Cost_Components!$A$2:$A$29,0)),"")</f>
        <v>1</v>
      </c>
      <c r="U963" s="26">
        <f>IFERROR(INDEX(Cost_Components!$Q$2:$Q$29,MATCH(E963,Cost_Components!$A$2:$A$29,0)),"")</f>
        <v>2023</v>
      </c>
      <c r="V963" s="30">
        <f>1/(1+Calculation_Assumptions!$B$5)^(B963-Calculation_Assumptions!$B$2)</f>
        <v>0.47760556926165965</v>
      </c>
      <c r="W963" s="23">
        <f t="shared" si="156"/>
        <v>579402.21947704232</v>
      </c>
      <c r="X963" s="23">
        <f t="shared" si="157"/>
        <v>1331406.3098051541</v>
      </c>
      <c r="Y963" s="23">
        <f t="shared" si="158"/>
        <v>752004.09032811178</v>
      </c>
      <c r="Z963" s="17">
        <f>IFERROR(INDEX(Cost_Components!$T$2:$T$29,MATCH(E963,Cost_Components!$A$2:$A$29,0)),"")</f>
        <v>0.8</v>
      </c>
      <c r="AA963" s="26">
        <f>IFERROR(INDEX(Cost_Components!$U$2:$U$29,MATCH(E963,Cost_Components!$A$2:$A$29,0)),"")</f>
        <v>2025</v>
      </c>
      <c r="AB963" s="26">
        <f>IFERROR(INDEX(Cost_Components!$V$2:$V$29,MATCH(E963,Cost_Components!$A$2:$A$29,0)),"")</f>
        <v>2050</v>
      </c>
      <c r="AC963" s="26">
        <f>IFERROR(INDEX(Cost_Components!$M$2:$M$29,MATCH(E963,Cost_Components!$A$2:$A$29,0)),"")</f>
        <v>30</v>
      </c>
      <c r="AD963" s="26">
        <f>IFERROR(INDEX(Cost_Components!$N$2:$N$29,MATCH(E963,Cost_Components!$A$2:$A$29,0)),"")</f>
        <v>95</v>
      </c>
      <c r="AE963" s="16" t="str">
        <f>IFERROR(INDEX(Cost_Components!$O$2:$O$29,MATCH(E963,Cost_Components!$A$2:$A$29,0)),"")</f>
        <v>Both</v>
      </c>
      <c r="AF963" s="11">
        <v>678818.47088982095</v>
      </c>
      <c r="AG963" s="11">
        <v>762344.880110887</v>
      </c>
      <c r="AH963" s="23">
        <f t="shared" si="159"/>
        <v>1</v>
      </c>
    </row>
    <row r="964" spans="1:34" hidden="1">
      <c r="A964" t="s">
        <v>115</v>
      </c>
      <c r="B964" s="20">
        <v>2025</v>
      </c>
      <c r="C964" t="s">
        <v>242</v>
      </c>
      <c r="D964" t="s">
        <v>208</v>
      </c>
      <c r="E964" s="22" t="s">
        <v>325</v>
      </c>
      <c r="F964" s="22" t="s">
        <v>326</v>
      </c>
      <c r="G964" s="22" t="s">
        <v>245</v>
      </c>
      <c r="H964" s="22" t="s">
        <v>237</v>
      </c>
      <c r="I964" s="22" t="s">
        <v>309</v>
      </c>
      <c r="J964" s="17">
        <f>IFERROR(INDEX(Cost_Components!$K$2:$K$29,MATCH(E964,Cost_Components!$A$2:$A$29,0)),"")</f>
        <v>1</v>
      </c>
      <c r="K964" s="17">
        <f t="shared" si="150"/>
        <v>0.32884615384615384</v>
      </c>
      <c r="L964" s="17">
        <f>IFERROR(INDEX(Cost_Components!$S$2:$S$29,MATCH(E964,Cost_Components!$A$2:$A$29,0)),"")</f>
        <v>0.31</v>
      </c>
      <c r="M964" s="28">
        <f>IFERROR(INDEX(Cost_Components!$L$2:$L$29,MATCH(E964,Cost_Components!$A$2:$A$29,0)),"")</f>
        <v>1</v>
      </c>
      <c r="N964" s="29">
        <f>IFERROR(INDEX(Cost_Components!$P$2:$P$29,MATCH(E964,Cost_Components!$A$2:$A$29,0)),"")</f>
        <v>64.94344126</v>
      </c>
      <c r="O964" s="23">
        <f t="shared" si="151"/>
        <v>404370.161454988</v>
      </c>
      <c r="P964" s="23">
        <f t="shared" si="152"/>
        <v>404599.08998336102</v>
      </c>
      <c r="Q964" s="23">
        <f t="shared" si="153"/>
        <v>8145577.7425969969</v>
      </c>
      <c r="R964" s="23">
        <f t="shared" si="154"/>
        <v>8635891.2702789083</v>
      </c>
      <c r="S964" s="23">
        <f t="shared" si="155"/>
        <v>490313.52768191136</v>
      </c>
      <c r="T964" s="16">
        <f>IFERROR(INDEX(Cost_Components!$R$2:$R$29,MATCH(E964,Cost_Components!$A$2:$A$29,0)),"")</f>
        <v>1</v>
      </c>
      <c r="U964" s="26">
        <f>IFERROR(INDEX(Cost_Components!$Q$2:$Q$29,MATCH(E964,Cost_Components!$A$2:$A$29,0)),"")</f>
        <v>2023</v>
      </c>
      <c r="V964" s="30">
        <f>1/(1+Calculation_Assumptions!$B$5)^(B964-Calculation_Assumptions!$B$2)</f>
        <v>1</v>
      </c>
      <c r="W964" s="23">
        <f t="shared" si="156"/>
        <v>8145577.7425969969</v>
      </c>
      <c r="X964" s="23">
        <f t="shared" si="157"/>
        <v>8635891.2702789083</v>
      </c>
      <c r="Y964" s="23">
        <f t="shared" si="158"/>
        <v>490313.52768191136</v>
      </c>
      <c r="Z964" s="17">
        <f>IFERROR(INDEX(Cost_Components!$T$2:$T$29,MATCH(E964,Cost_Components!$A$2:$A$29,0)),"")</f>
        <v>0.8</v>
      </c>
      <c r="AA964" s="26">
        <f>IFERROR(INDEX(Cost_Components!$U$2:$U$29,MATCH(E964,Cost_Components!$A$2:$A$29,0)),"")</f>
        <v>2025</v>
      </c>
      <c r="AB964" s="26">
        <f>IFERROR(INDEX(Cost_Components!$V$2:$V$29,MATCH(E964,Cost_Components!$A$2:$A$29,0)),"")</f>
        <v>2050</v>
      </c>
      <c r="AC964" s="26">
        <f>IFERROR(INDEX(Cost_Components!$M$2:$M$29,MATCH(E964,Cost_Components!$A$2:$A$29,0)),"")</f>
        <v>30</v>
      </c>
      <c r="AD964" s="26">
        <f>IFERROR(INDEX(Cost_Components!$N$2:$N$29,MATCH(E964,Cost_Components!$A$2:$A$29,0)),"")</f>
        <v>95</v>
      </c>
      <c r="AE964" s="16" t="str">
        <f>IFERROR(INDEX(Cost_Components!$O$2:$O$29,MATCH(E964,Cost_Components!$A$2:$A$29,0)),"")</f>
        <v>Both</v>
      </c>
      <c r="AF964" s="11">
        <v>404370.161454988</v>
      </c>
      <c r="AG964" s="11">
        <v>404599.08998336102</v>
      </c>
      <c r="AH964" s="23">
        <f t="shared" si="159"/>
        <v>1</v>
      </c>
    </row>
    <row r="965" spans="1:34" hidden="1">
      <c r="A965" t="s">
        <v>115</v>
      </c>
      <c r="B965" s="20">
        <v>2026</v>
      </c>
      <c r="C965" t="s">
        <v>242</v>
      </c>
      <c r="D965" t="s">
        <v>208</v>
      </c>
      <c r="E965" s="22" t="s">
        <v>325</v>
      </c>
      <c r="F965" s="22" t="s">
        <v>326</v>
      </c>
      <c r="G965" s="22" t="s">
        <v>245</v>
      </c>
      <c r="H965" s="22" t="s">
        <v>237</v>
      </c>
      <c r="I965" s="22" t="s">
        <v>309</v>
      </c>
      <c r="J965" s="17">
        <f>IFERROR(INDEX(Cost_Components!$K$2:$K$29,MATCH(E965,Cost_Components!$A$2:$A$29,0)),"")</f>
        <v>1</v>
      </c>
      <c r="K965" s="17">
        <f t="shared" si="150"/>
        <v>0.34769230769230769</v>
      </c>
      <c r="L965" s="17">
        <f>IFERROR(INDEX(Cost_Components!$S$2:$S$29,MATCH(E965,Cost_Components!$A$2:$A$29,0)),"")</f>
        <v>0.31</v>
      </c>
      <c r="M965" s="28">
        <f>IFERROR(INDEX(Cost_Components!$L$2:$L$29,MATCH(E965,Cost_Components!$A$2:$A$29,0)),"")</f>
        <v>1</v>
      </c>
      <c r="N965" s="29">
        <f>IFERROR(INDEX(Cost_Components!$P$2:$P$29,MATCH(E965,Cost_Components!$A$2:$A$29,0)),"")</f>
        <v>64.94344126</v>
      </c>
      <c r="O965" s="23">
        <f t="shared" si="151"/>
        <v>398884.76901926397</v>
      </c>
      <c r="P965" s="23">
        <f t="shared" si="152"/>
        <v>399609.47263718798</v>
      </c>
      <c r="Q965" s="23">
        <f t="shared" si="153"/>
        <v>8045124.4370773667</v>
      </c>
      <c r="R965" s="23">
        <f t="shared" si="154"/>
        <v>9006951.6953635998</v>
      </c>
      <c r="S965" s="23">
        <f t="shared" si="155"/>
        <v>961827.25828623306</v>
      </c>
      <c r="T965" s="16">
        <f>IFERROR(INDEX(Cost_Components!$R$2:$R$29,MATCH(E965,Cost_Components!$A$2:$A$29,0)),"")</f>
        <v>1</v>
      </c>
      <c r="U965" s="26">
        <f>IFERROR(INDEX(Cost_Components!$Q$2:$Q$29,MATCH(E965,Cost_Components!$A$2:$A$29,0)),"")</f>
        <v>2023</v>
      </c>
      <c r="V965" s="30">
        <f>1/(1+Calculation_Assumptions!$B$5)^(B965-Calculation_Assumptions!$B$2)</f>
        <v>0.970873786407767</v>
      </c>
      <c r="W965" s="23">
        <f t="shared" si="156"/>
        <v>7810800.4243469583</v>
      </c>
      <c r="X965" s="23">
        <f t="shared" si="157"/>
        <v>8744613.2964695152</v>
      </c>
      <c r="Y965" s="23">
        <f t="shared" si="158"/>
        <v>933812.87212255644</v>
      </c>
      <c r="Z965" s="17">
        <f>IFERROR(INDEX(Cost_Components!$T$2:$T$29,MATCH(E965,Cost_Components!$A$2:$A$29,0)),"")</f>
        <v>0.8</v>
      </c>
      <c r="AA965" s="26">
        <f>IFERROR(INDEX(Cost_Components!$U$2:$U$29,MATCH(E965,Cost_Components!$A$2:$A$29,0)),"")</f>
        <v>2025</v>
      </c>
      <c r="AB965" s="26">
        <f>IFERROR(INDEX(Cost_Components!$V$2:$V$29,MATCH(E965,Cost_Components!$A$2:$A$29,0)),"")</f>
        <v>2050</v>
      </c>
      <c r="AC965" s="26">
        <f>IFERROR(INDEX(Cost_Components!$M$2:$M$29,MATCH(E965,Cost_Components!$A$2:$A$29,0)),"")</f>
        <v>30</v>
      </c>
      <c r="AD965" s="26">
        <f>IFERROR(INDEX(Cost_Components!$N$2:$N$29,MATCH(E965,Cost_Components!$A$2:$A$29,0)),"")</f>
        <v>95</v>
      </c>
      <c r="AE965" s="16" t="str">
        <f>IFERROR(INDEX(Cost_Components!$O$2:$O$29,MATCH(E965,Cost_Components!$A$2:$A$29,0)),"")</f>
        <v>Both</v>
      </c>
      <c r="AF965" s="11">
        <v>398884.76901926397</v>
      </c>
      <c r="AG965" s="11">
        <v>399609.47263718798</v>
      </c>
      <c r="AH965" s="23">
        <f t="shared" si="159"/>
        <v>1</v>
      </c>
    </row>
    <row r="966" spans="1:34" hidden="1">
      <c r="A966" t="s">
        <v>115</v>
      </c>
      <c r="B966" s="20">
        <v>2027</v>
      </c>
      <c r="C966" t="s">
        <v>242</v>
      </c>
      <c r="D966" t="s">
        <v>208</v>
      </c>
      <c r="E966" s="22" t="s">
        <v>325</v>
      </c>
      <c r="F966" s="22" t="s">
        <v>326</v>
      </c>
      <c r="G966" s="22" t="s">
        <v>245</v>
      </c>
      <c r="H966" s="22" t="s">
        <v>237</v>
      </c>
      <c r="I966" s="22" t="s">
        <v>309</v>
      </c>
      <c r="J966" s="17">
        <f>IFERROR(INDEX(Cost_Components!$K$2:$K$29,MATCH(E966,Cost_Components!$A$2:$A$29,0)),"")</f>
        <v>1</v>
      </c>
      <c r="K966" s="17">
        <f t="shared" si="150"/>
        <v>0.36653846153846154</v>
      </c>
      <c r="L966" s="17">
        <f>IFERROR(INDEX(Cost_Components!$S$2:$S$29,MATCH(E966,Cost_Components!$A$2:$A$29,0)),"")</f>
        <v>0.31</v>
      </c>
      <c r="M966" s="28">
        <f>IFERROR(INDEX(Cost_Components!$L$2:$L$29,MATCH(E966,Cost_Components!$A$2:$A$29,0)),"")</f>
        <v>1</v>
      </c>
      <c r="N966" s="29">
        <f>IFERROR(INDEX(Cost_Components!$P$2:$P$29,MATCH(E966,Cost_Components!$A$2:$A$29,0)),"")</f>
        <v>64.94344126</v>
      </c>
      <c r="O966" s="23">
        <f t="shared" si="151"/>
        <v>398215.28842788999</v>
      </c>
      <c r="P966" s="23">
        <f t="shared" si="152"/>
        <v>399707.50589241501</v>
      </c>
      <c r="Q966" s="23">
        <f t="shared" si="153"/>
        <v>8047098.088332599</v>
      </c>
      <c r="R966" s="23">
        <f t="shared" si="154"/>
        <v>9479223.8641487118</v>
      </c>
      <c r="S966" s="23">
        <f t="shared" si="155"/>
        <v>1432125.7758161128</v>
      </c>
      <c r="T966" s="16">
        <f>IFERROR(INDEX(Cost_Components!$R$2:$R$29,MATCH(E966,Cost_Components!$A$2:$A$29,0)),"")</f>
        <v>1</v>
      </c>
      <c r="U966" s="26">
        <f>IFERROR(INDEX(Cost_Components!$Q$2:$Q$29,MATCH(E966,Cost_Components!$A$2:$A$29,0)),"")</f>
        <v>2023</v>
      </c>
      <c r="V966" s="30">
        <f>1/(1+Calculation_Assumptions!$B$5)^(B966-Calculation_Assumptions!$B$2)</f>
        <v>0.94259590913375435</v>
      </c>
      <c r="W966" s="23">
        <f t="shared" si="156"/>
        <v>7585161.7384603629</v>
      </c>
      <c r="X966" s="23">
        <f t="shared" si="157"/>
        <v>8935077.6361096352</v>
      </c>
      <c r="Y966" s="23">
        <f t="shared" si="158"/>
        <v>1349915.8976492721</v>
      </c>
      <c r="Z966" s="17">
        <f>IFERROR(INDEX(Cost_Components!$T$2:$T$29,MATCH(E966,Cost_Components!$A$2:$A$29,0)),"")</f>
        <v>0.8</v>
      </c>
      <c r="AA966" s="26">
        <f>IFERROR(INDEX(Cost_Components!$U$2:$U$29,MATCH(E966,Cost_Components!$A$2:$A$29,0)),"")</f>
        <v>2025</v>
      </c>
      <c r="AB966" s="26">
        <f>IFERROR(INDEX(Cost_Components!$V$2:$V$29,MATCH(E966,Cost_Components!$A$2:$A$29,0)),"")</f>
        <v>2050</v>
      </c>
      <c r="AC966" s="26">
        <f>IFERROR(INDEX(Cost_Components!$M$2:$M$29,MATCH(E966,Cost_Components!$A$2:$A$29,0)),"")</f>
        <v>30</v>
      </c>
      <c r="AD966" s="26">
        <f>IFERROR(INDEX(Cost_Components!$N$2:$N$29,MATCH(E966,Cost_Components!$A$2:$A$29,0)),"")</f>
        <v>95</v>
      </c>
      <c r="AE966" s="16" t="str">
        <f>IFERROR(INDEX(Cost_Components!$O$2:$O$29,MATCH(E966,Cost_Components!$A$2:$A$29,0)),"")</f>
        <v>Both</v>
      </c>
      <c r="AF966" s="11">
        <v>398215.28842788999</v>
      </c>
      <c r="AG966" s="11">
        <v>399707.50589241501</v>
      </c>
      <c r="AH966" s="23">
        <f t="shared" si="159"/>
        <v>1</v>
      </c>
    </row>
    <row r="967" spans="1:34" hidden="1">
      <c r="A967" t="s">
        <v>115</v>
      </c>
      <c r="B967" s="20">
        <v>2028</v>
      </c>
      <c r="C967" t="s">
        <v>242</v>
      </c>
      <c r="D967" t="s">
        <v>208</v>
      </c>
      <c r="E967" s="22" t="s">
        <v>325</v>
      </c>
      <c r="F967" s="22" t="s">
        <v>326</v>
      </c>
      <c r="G967" s="22" t="s">
        <v>245</v>
      </c>
      <c r="H967" s="22" t="s">
        <v>237</v>
      </c>
      <c r="I967" s="22" t="s">
        <v>309</v>
      </c>
      <c r="J967" s="17">
        <f>IFERROR(INDEX(Cost_Components!$K$2:$K$29,MATCH(E967,Cost_Components!$A$2:$A$29,0)),"")</f>
        <v>1</v>
      </c>
      <c r="K967" s="17">
        <f t="shared" si="150"/>
        <v>0.38538461538461538</v>
      </c>
      <c r="L967" s="17">
        <f>IFERROR(INDEX(Cost_Components!$S$2:$S$29,MATCH(E967,Cost_Components!$A$2:$A$29,0)),"")</f>
        <v>0.31</v>
      </c>
      <c r="M967" s="28">
        <f>IFERROR(INDEX(Cost_Components!$L$2:$L$29,MATCH(E967,Cost_Components!$A$2:$A$29,0)),"")</f>
        <v>1</v>
      </c>
      <c r="N967" s="29">
        <f>IFERROR(INDEX(Cost_Components!$P$2:$P$29,MATCH(E967,Cost_Components!$A$2:$A$29,0)),"")</f>
        <v>64.94344126</v>
      </c>
      <c r="O967" s="23">
        <f t="shared" si="151"/>
        <v>400794.95662501699</v>
      </c>
      <c r="P967" s="23">
        <f t="shared" si="152"/>
        <v>403321.32260576502</v>
      </c>
      <c r="Q967" s="23">
        <f t="shared" si="153"/>
        <v>8119853.1333014332</v>
      </c>
      <c r="R967" s="23">
        <f t="shared" si="154"/>
        <v>10031177.588587232</v>
      </c>
      <c r="S967" s="23">
        <f t="shared" si="155"/>
        <v>1911324.4552857988</v>
      </c>
      <c r="T967" s="16">
        <f>IFERROR(INDEX(Cost_Components!$R$2:$R$29,MATCH(E967,Cost_Components!$A$2:$A$29,0)),"")</f>
        <v>1</v>
      </c>
      <c r="U967" s="26">
        <f>IFERROR(INDEX(Cost_Components!$Q$2:$Q$29,MATCH(E967,Cost_Components!$A$2:$A$29,0)),"")</f>
        <v>2023</v>
      </c>
      <c r="V967" s="30">
        <f>1/(1+Calculation_Assumptions!$B$5)^(B967-Calculation_Assumptions!$B$2)</f>
        <v>0.91514165935315961</v>
      </c>
      <c r="W967" s="23">
        <f t="shared" si="156"/>
        <v>7430815.8701134259</v>
      </c>
      <c r="X967" s="23">
        <f t="shared" si="157"/>
        <v>9179948.5036859456</v>
      </c>
      <c r="Y967" s="23">
        <f t="shared" si="158"/>
        <v>1749132.6335725198</v>
      </c>
      <c r="Z967" s="17">
        <f>IFERROR(INDEX(Cost_Components!$T$2:$T$29,MATCH(E967,Cost_Components!$A$2:$A$29,0)),"")</f>
        <v>0.8</v>
      </c>
      <c r="AA967" s="26">
        <f>IFERROR(INDEX(Cost_Components!$U$2:$U$29,MATCH(E967,Cost_Components!$A$2:$A$29,0)),"")</f>
        <v>2025</v>
      </c>
      <c r="AB967" s="26">
        <f>IFERROR(INDEX(Cost_Components!$V$2:$V$29,MATCH(E967,Cost_Components!$A$2:$A$29,0)),"")</f>
        <v>2050</v>
      </c>
      <c r="AC967" s="26">
        <f>IFERROR(INDEX(Cost_Components!$M$2:$M$29,MATCH(E967,Cost_Components!$A$2:$A$29,0)),"")</f>
        <v>30</v>
      </c>
      <c r="AD967" s="26">
        <f>IFERROR(INDEX(Cost_Components!$N$2:$N$29,MATCH(E967,Cost_Components!$A$2:$A$29,0)),"")</f>
        <v>95</v>
      </c>
      <c r="AE967" s="16" t="str">
        <f>IFERROR(INDEX(Cost_Components!$O$2:$O$29,MATCH(E967,Cost_Components!$A$2:$A$29,0)),"")</f>
        <v>Both</v>
      </c>
      <c r="AF967" s="11">
        <v>400794.95662501699</v>
      </c>
      <c r="AG967" s="11">
        <v>403321.32260576502</v>
      </c>
      <c r="AH967" s="23">
        <f t="shared" si="159"/>
        <v>1</v>
      </c>
    </row>
    <row r="968" spans="1:34" hidden="1">
      <c r="A968" t="s">
        <v>115</v>
      </c>
      <c r="B968" s="20">
        <v>2029</v>
      </c>
      <c r="C968" t="s">
        <v>242</v>
      </c>
      <c r="D968" t="s">
        <v>208</v>
      </c>
      <c r="E968" s="22" t="s">
        <v>325</v>
      </c>
      <c r="F968" s="22" t="s">
        <v>326</v>
      </c>
      <c r="G968" s="22" t="s">
        <v>245</v>
      </c>
      <c r="H968" s="22" t="s">
        <v>237</v>
      </c>
      <c r="I968" s="22" t="s">
        <v>309</v>
      </c>
      <c r="J968" s="17">
        <f>IFERROR(INDEX(Cost_Components!$K$2:$K$29,MATCH(E968,Cost_Components!$A$2:$A$29,0)),"")</f>
        <v>1</v>
      </c>
      <c r="K968" s="17">
        <f t="shared" si="150"/>
        <v>0.40423076923076923</v>
      </c>
      <c r="L968" s="17">
        <f>IFERROR(INDEX(Cost_Components!$S$2:$S$29,MATCH(E968,Cost_Components!$A$2:$A$29,0)),"")</f>
        <v>0.31</v>
      </c>
      <c r="M968" s="28">
        <f>IFERROR(INDEX(Cost_Components!$L$2:$L$29,MATCH(E968,Cost_Components!$A$2:$A$29,0)),"")</f>
        <v>1</v>
      </c>
      <c r="N968" s="29">
        <f>IFERROR(INDEX(Cost_Components!$P$2:$P$29,MATCH(E968,Cost_Components!$A$2:$A$29,0)),"")</f>
        <v>64.94344126</v>
      </c>
      <c r="O968" s="23">
        <f t="shared" si="151"/>
        <v>405698.052887431</v>
      </c>
      <c r="P968" s="23">
        <f t="shared" si="152"/>
        <v>409518.61772425898</v>
      </c>
      <c r="Q968" s="23">
        <f t="shared" si="153"/>
        <v>8244619.9714660598</v>
      </c>
      <c r="R968" s="23">
        <f t="shared" si="154"/>
        <v>10650440.953079924</v>
      </c>
      <c r="S968" s="23">
        <f t="shared" si="155"/>
        <v>2405820.9816138642</v>
      </c>
      <c r="T968" s="16">
        <f>IFERROR(INDEX(Cost_Components!$R$2:$R$29,MATCH(E968,Cost_Components!$A$2:$A$29,0)),"")</f>
        <v>1</v>
      </c>
      <c r="U968" s="26">
        <f>IFERROR(INDEX(Cost_Components!$Q$2:$Q$29,MATCH(E968,Cost_Components!$A$2:$A$29,0)),"")</f>
        <v>2023</v>
      </c>
      <c r="V968" s="30">
        <f>1/(1+Calculation_Assumptions!$B$5)^(B968-Calculation_Assumptions!$B$2)</f>
        <v>0.888487047915689</v>
      </c>
      <c r="W968" s="23">
        <f t="shared" si="156"/>
        <v>7325238.0596346119</v>
      </c>
      <c r="X968" s="23">
        <f t="shared" si="157"/>
        <v>9462778.8414023388</v>
      </c>
      <c r="Y968" s="23">
        <f t="shared" si="158"/>
        <v>2137540.7817677273</v>
      </c>
      <c r="Z968" s="17">
        <f>IFERROR(INDEX(Cost_Components!$T$2:$T$29,MATCH(E968,Cost_Components!$A$2:$A$29,0)),"")</f>
        <v>0.8</v>
      </c>
      <c r="AA968" s="26">
        <f>IFERROR(INDEX(Cost_Components!$U$2:$U$29,MATCH(E968,Cost_Components!$A$2:$A$29,0)),"")</f>
        <v>2025</v>
      </c>
      <c r="AB968" s="26">
        <f>IFERROR(INDEX(Cost_Components!$V$2:$V$29,MATCH(E968,Cost_Components!$A$2:$A$29,0)),"")</f>
        <v>2050</v>
      </c>
      <c r="AC968" s="26">
        <f>IFERROR(INDEX(Cost_Components!$M$2:$M$29,MATCH(E968,Cost_Components!$A$2:$A$29,0)),"")</f>
        <v>30</v>
      </c>
      <c r="AD968" s="26">
        <f>IFERROR(INDEX(Cost_Components!$N$2:$N$29,MATCH(E968,Cost_Components!$A$2:$A$29,0)),"")</f>
        <v>95</v>
      </c>
      <c r="AE968" s="16" t="str">
        <f>IFERROR(INDEX(Cost_Components!$O$2:$O$29,MATCH(E968,Cost_Components!$A$2:$A$29,0)),"")</f>
        <v>Both</v>
      </c>
      <c r="AF968" s="11">
        <v>405698.052887431</v>
      </c>
      <c r="AG968" s="11">
        <v>409518.61772425898</v>
      </c>
      <c r="AH968" s="23">
        <f t="shared" si="159"/>
        <v>1</v>
      </c>
    </row>
    <row r="969" spans="1:34" hidden="1">
      <c r="A969" t="s">
        <v>115</v>
      </c>
      <c r="B969" s="20">
        <v>2030</v>
      </c>
      <c r="C969" t="s">
        <v>242</v>
      </c>
      <c r="D969" t="s">
        <v>208</v>
      </c>
      <c r="E969" s="22" t="s">
        <v>325</v>
      </c>
      <c r="F969" s="22" t="s">
        <v>326</v>
      </c>
      <c r="G969" s="22" t="s">
        <v>245</v>
      </c>
      <c r="H969" s="22" t="s">
        <v>237</v>
      </c>
      <c r="I969" s="22" t="s">
        <v>309</v>
      </c>
      <c r="J969" s="17">
        <f>IFERROR(INDEX(Cost_Components!$K$2:$K$29,MATCH(E969,Cost_Components!$A$2:$A$29,0)),"")</f>
        <v>1</v>
      </c>
      <c r="K969" s="17">
        <f t="shared" si="150"/>
        <v>0.42307692307692307</v>
      </c>
      <c r="L969" s="17">
        <f>IFERROR(INDEX(Cost_Components!$S$2:$S$29,MATCH(E969,Cost_Components!$A$2:$A$29,0)),"")</f>
        <v>0.31</v>
      </c>
      <c r="M969" s="28">
        <f>IFERROR(INDEX(Cost_Components!$L$2:$L$29,MATCH(E969,Cost_Components!$A$2:$A$29,0)),"")</f>
        <v>1</v>
      </c>
      <c r="N969" s="29">
        <f>IFERROR(INDEX(Cost_Components!$P$2:$P$29,MATCH(E969,Cost_Components!$A$2:$A$29,0)),"")</f>
        <v>64.94344126</v>
      </c>
      <c r="O969" s="23">
        <f t="shared" si="151"/>
        <v>412343.503517117</v>
      </c>
      <c r="P969" s="23">
        <f t="shared" si="152"/>
        <v>417713.39715729398</v>
      </c>
      <c r="Q969" s="23">
        <f t="shared" si="153"/>
        <v>8409601.0962579288</v>
      </c>
      <c r="R969" s="23">
        <f t="shared" si="154"/>
        <v>11329579.503679669</v>
      </c>
      <c r="S969" s="23">
        <f t="shared" si="155"/>
        <v>2919978.4074217398</v>
      </c>
      <c r="T969" s="16">
        <f>IFERROR(INDEX(Cost_Components!$R$2:$R$29,MATCH(E969,Cost_Components!$A$2:$A$29,0)),"")</f>
        <v>1</v>
      </c>
      <c r="U969" s="26">
        <f>IFERROR(INDEX(Cost_Components!$Q$2:$Q$29,MATCH(E969,Cost_Components!$A$2:$A$29,0)),"")</f>
        <v>2023</v>
      </c>
      <c r="V969" s="30">
        <f>1/(1+Calculation_Assumptions!$B$5)^(B969-Calculation_Assumptions!$B$2)</f>
        <v>0.86260878438416411</v>
      </c>
      <c r="W969" s="23">
        <f t="shared" si="156"/>
        <v>7254195.778798786</v>
      </c>
      <c r="X969" s="23">
        <f t="shared" si="157"/>
        <v>9772994.8032528609</v>
      </c>
      <c r="Y969" s="23">
        <f t="shared" si="158"/>
        <v>2518799.0244540744</v>
      </c>
      <c r="Z969" s="17">
        <f>IFERROR(INDEX(Cost_Components!$T$2:$T$29,MATCH(E969,Cost_Components!$A$2:$A$29,0)),"")</f>
        <v>0.8</v>
      </c>
      <c r="AA969" s="26">
        <f>IFERROR(INDEX(Cost_Components!$U$2:$U$29,MATCH(E969,Cost_Components!$A$2:$A$29,0)),"")</f>
        <v>2025</v>
      </c>
      <c r="AB969" s="26">
        <f>IFERROR(INDEX(Cost_Components!$V$2:$V$29,MATCH(E969,Cost_Components!$A$2:$A$29,0)),"")</f>
        <v>2050</v>
      </c>
      <c r="AC969" s="26">
        <f>IFERROR(INDEX(Cost_Components!$M$2:$M$29,MATCH(E969,Cost_Components!$A$2:$A$29,0)),"")</f>
        <v>30</v>
      </c>
      <c r="AD969" s="26">
        <f>IFERROR(INDEX(Cost_Components!$N$2:$N$29,MATCH(E969,Cost_Components!$A$2:$A$29,0)),"")</f>
        <v>95</v>
      </c>
      <c r="AE969" s="16" t="str">
        <f>IFERROR(INDEX(Cost_Components!$O$2:$O$29,MATCH(E969,Cost_Components!$A$2:$A$29,0)),"")</f>
        <v>Both</v>
      </c>
      <c r="AF969" s="11">
        <v>412343.503517117</v>
      </c>
      <c r="AG969" s="11">
        <v>417713.39715729398</v>
      </c>
      <c r="AH969" s="23">
        <f t="shared" si="159"/>
        <v>1</v>
      </c>
    </row>
    <row r="970" spans="1:34" hidden="1">
      <c r="A970" t="s">
        <v>115</v>
      </c>
      <c r="B970" s="20">
        <v>2031</v>
      </c>
      <c r="C970" t="s">
        <v>242</v>
      </c>
      <c r="D970" t="s">
        <v>208</v>
      </c>
      <c r="E970" s="22" t="s">
        <v>325</v>
      </c>
      <c r="F970" s="22" t="s">
        <v>326</v>
      </c>
      <c r="G970" s="22" t="s">
        <v>245</v>
      </c>
      <c r="H970" s="22" t="s">
        <v>237</v>
      </c>
      <c r="I970" s="22" t="s">
        <v>309</v>
      </c>
      <c r="J970" s="17">
        <f>IFERROR(INDEX(Cost_Components!$K$2:$K$29,MATCH(E970,Cost_Components!$A$2:$A$29,0)),"")</f>
        <v>1</v>
      </c>
      <c r="K970" s="17">
        <f t="shared" si="150"/>
        <v>0.44192307692307692</v>
      </c>
      <c r="L970" s="17">
        <f>IFERROR(INDEX(Cost_Components!$S$2:$S$29,MATCH(E970,Cost_Components!$A$2:$A$29,0)),"")</f>
        <v>0.31</v>
      </c>
      <c r="M970" s="28">
        <f>IFERROR(INDEX(Cost_Components!$L$2:$L$29,MATCH(E970,Cost_Components!$A$2:$A$29,0)),"")</f>
        <v>1</v>
      </c>
      <c r="N970" s="29">
        <f>IFERROR(INDEX(Cost_Components!$P$2:$P$29,MATCH(E970,Cost_Components!$A$2:$A$29,0)),"")</f>
        <v>64.94344126</v>
      </c>
      <c r="O970" s="23">
        <f t="shared" si="151"/>
        <v>420493.08282303001</v>
      </c>
      <c r="P970" s="23">
        <f t="shared" si="152"/>
        <v>427669.599473977</v>
      </c>
      <c r="Q970" s="23">
        <f t="shared" si="153"/>
        <v>8610044.008759046</v>
      </c>
      <c r="R970" s="23">
        <f t="shared" si="154"/>
        <v>12068153.74246626</v>
      </c>
      <c r="S970" s="23">
        <f t="shared" si="155"/>
        <v>3458109.7337072138</v>
      </c>
      <c r="T970" s="16">
        <f>IFERROR(INDEX(Cost_Components!$R$2:$R$29,MATCH(E970,Cost_Components!$A$2:$A$29,0)),"")</f>
        <v>1</v>
      </c>
      <c r="U970" s="26">
        <f>IFERROR(INDEX(Cost_Components!$Q$2:$Q$29,MATCH(E970,Cost_Components!$A$2:$A$29,0)),"")</f>
        <v>2023</v>
      </c>
      <c r="V970" s="30">
        <f>1/(1+Calculation_Assumptions!$B$5)^(B970-Calculation_Assumptions!$B$2)</f>
        <v>0.83748425668365445</v>
      </c>
      <c r="W970" s="23">
        <f t="shared" si="156"/>
        <v>7210776.3066891218</v>
      </c>
      <c r="X970" s="23">
        <f t="shared" si="157"/>
        <v>10106888.766553419</v>
      </c>
      <c r="Y970" s="23">
        <f t="shared" si="158"/>
        <v>2896112.459864296</v>
      </c>
      <c r="Z970" s="17">
        <f>IFERROR(INDEX(Cost_Components!$T$2:$T$29,MATCH(E970,Cost_Components!$A$2:$A$29,0)),"")</f>
        <v>0.8</v>
      </c>
      <c r="AA970" s="26">
        <f>IFERROR(INDEX(Cost_Components!$U$2:$U$29,MATCH(E970,Cost_Components!$A$2:$A$29,0)),"")</f>
        <v>2025</v>
      </c>
      <c r="AB970" s="26">
        <f>IFERROR(INDEX(Cost_Components!$V$2:$V$29,MATCH(E970,Cost_Components!$A$2:$A$29,0)),"")</f>
        <v>2050</v>
      </c>
      <c r="AC970" s="26">
        <f>IFERROR(INDEX(Cost_Components!$M$2:$M$29,MATCH(E970,Cost_Components!$A$2:$A$29,0)),"")</f>
        <v>30</v>
      </c>
      <c r="AD970" s="26">
        <f>IFERROR(INDEX(Cost_Components!$N$2:$N$29,MATCH(E970,Cost_Components!$A$2:$A$29,0)),"")</f>
        <v>95</v>
      </c>
      <c r="AE970" s="16" t="str">
        <f>IFERROR(INDEX(Cost_Components!$O$2:$O$29,MATCH(E970,Cost_Components!$A$2:$A$29,0)),"")</f>
        <v>Both</v>
      </c>
      <c r="AF970" s="11">
        <v>420493.08282303001</v>
      </c>
      <c r="AG970" s="11">
        <v>427669.599473977</v>
      </c>
      <c r="AH970" s="23">
        <f t="shared" si="159"/>
        <v>1</v>
      </c>
    </row>
    <row r="971" spans="1:34" hidden="1">
      <c r="A971" t="s">
        <v>115</v>
      </c>
      <c r="B971" s="20">
        <v>2032</v>
      </c>
      <c r="C971" t="s">
        <v>242</v>
      </c>
      <c r="D971" t="s">
        <v>208</v>
      </c>
      <c r="E971" s="22" t="s">
        <v>325</v>
      </c>
      <c r="F971" s="22" t="s">
        <v>326</v>
      </c>
      <c r="G971" s="22" t="s">
        <v>245</v>
      </c>
      <c r="H971" s="22" t="s">
        <v>237</v>
      </c>
      <c r="I971" s="22" t="s">
        <v>309</v>
      </c>
      <c r="J971" s="17">
        <f>IFERROR(INDEX(Cost_Components!$K$2:$K$29,MATCH(E971,Cost_Components!$A$2:$A$29,0)),"")</f>
        <v>1</v>
      </c>
      <c r="K971" s="17">
        <f t="shared" si="150"/>
        <v>0.46076923076923082</v>
      </c>
      <c r="L971" s="17">
        <f>IFERROR(INDEX(Cost_Components!$S$2:$S$29,MATCH(E971,Cost_Components!$A$2:$A$29,0)),"")</f>
        <v>0.31</v>
      </c>
      <c r="M971" s="28">
        <f>IFERROR(INDEX(Cost_Components!$L$2:$L$29,MATCH(E971,Cost_Components!$A$2:$A$29,0)),"")</f>
        <v>1</v>
      </c>
      <c r="N971" s="29">
        <f>IFERROR(INDEX(Cost_Components!$P$2:$P$29,MATCH(E971,Cost_Components!$A$2:$A$29,0)),"")</f>
        <v>64.94344126</v>
      </c>
      <c r="O971" s="23">
        <f t="shared" si="151"/>
        <v>429885.00583240099</v>
      </c>
      <c r="P971" s="23">
        <f t="shared" si="152"/>
        <v>439119.851613048</v>
      </c>
      <c r="Q971" s="23">
        <f t="shared" si="153"/>
        <v>8840565.829692889</v>
      </c>
      <c r="R971" s="23">
        <f t="shared" si="154"/>
        <v>12863852.894826112</v>
      </c>
      <c r="S971" s="23">
        <f t="shared" si="155"/>
        <v>4023287.0651332233</v>
      </c>
      <c r="T971" s="16">
        <f>IFERROR(INDEX(Cost_Components!$R$2:$R$29,MATCH(E971,Cost_Components!$A$2:$A$29,0)),"")</f>
        <v>1</v>
      </c>
      <c r="U971" s="26">
        <f>IFERROR(INDEX(Cost_Components!$Q$2:$Q$29,MATCH(E971,Cost_Components!$A$2:$A$29,0)),"")</f>
        <v>2023</v>
      </c>
      <c r="V971" s="30">
        <f>1/(1+Calculation_Assumptions!$B$5)^(B971-Calculation_Assumptions!$B$2)</f>
        <v>0.81309151134335378</v>
      </c>
      <c r="W971" s="23">
        <f t="shared" si="156"/>
        <v>7188189.0315954015</v>
      </c>
      <c r="X971" s="23">
        <f t="shared" si="157"/>
        <v>10459489.591952741</v>
      </c>
      <c r="Y971" s="23">
        <f t="shared" si="158"/>
        <v>3271300.5603573387</v>
      </c>
      <c r="Z971" s="17">
        <f>IFERROR(INDEX(Cost_Components!$T$2:$T$29,MATCH(E971,Cost_Components!$A$2:$A$29,0)),"")</f>
        <v>0.8</v>
      </c>
      <c r="AA971" s="26">
        <f>IFERROR(INDEX(Cost_Components!$U$2:$U$29,MATCH(E971,Cost_Components!$A$2:$A$29,0)),"")</f>
        <v>2025</v>
      </c>
      <c r="AB971" s="26">
        <f>IFERROR(INDEX(Cost_Components!$V$2:$V$29,MATCH(E971,Cost_Components!$A$2:$A$29,0)),"")</f>
        <v>2050</v>
      </c>
      <c r="AC971" s="26">
        <f>IFERROR(INDEX(Cost_Components!$M$2:$M$29,MATCH(E971,Cost_Components!$A$2:$A$29,0)),"")</f>
        <v>30</v>
      </c>
      <c r="AD971" s="26">
        <f>IFERROR(INDEX(Cost_Components!$N$2:$N$29,MATCH(E971,Cost_Components!$A$2:$A$29,0)),"")</f>
        <v>95</v>
      </c>
      <c r="AE971" s="16" t="str">
        <f>IFERROR(INDEX(Cost_Components!$O$2:$O$29,MATCH(E971,Cost_Components!$A$2:$A$29,0)),"")</f>
        <v>Both</v>
      </c>
      <c r="AF971" s="11">
        <v>429885.00583240099</v>
      </c>
      <c r="AG971" s="11">
        <v>439119.851613048</v>
      </c>
      <c r="AH971" s="23">
        <f t="shared" si="159"/>
        <v>1</v>
      </c>
    </row>
    <row r="972" spans="1:34" hidden="1">
      <c r="A972" t="s">
        <v>115</v>
      </c>
      <c r="B972" s="20">
        <v>2033</v>
      </c>
      <c r="C972" t="s">
        <v>242</v>
      </c>
      <c r="D972" t="s">
        <v>208</v>
      </c>
      <c r="E972" s="22" t="s">
        <v>325</v>
      </c>
      <c r="F972" s="22" t="s">
        <v>326</v>
      </c>
      <c r="G972" s="22" t="s">
        <v>245</v>
      </c>
      <c r="H972" s="22" t="s">
        <v>237</v>
      </c>
      <c r="I972" s="22" t="s">
        <v>309</v>
      </c>
      <c r="J972" s="17">
        <f>IFERROR(INDEX(Cost_Components!$K$2:$K$29,MATCH(E972,Cost_Components!$A$2:$A$29,0)),"")</f>
        <v>1</v>
      </c>
      <c r="K972" s="17">
        <f t="shared" si="150"/>
        <v>0.47961538461538467</v>
      </c>
      <c r="L972" s="17">
        <f>IFERROR(INDEX(Cost_Components!$S$2:$S$29,MATCH(E972,Cost_Components!$A$2:$A$29,0)),"")</f>
        <v>0.31</v>
      </c>
      <c r="M972" s="28">
        <f>IFERROR(INDEX(Cost_Components!$L$2:$L$29,MATCH(E972,Cost_Components!$A$2:$A$29,0)),"")</f>
        <v>1</v>
      </c>
      <c r="N972" s="29">
        <f>IFERROR(INDEX(Cost_Components!$P$2:$P$29,MATCH(E972,Cost_Components!$A$2:$A$29,0)),"")</f>
        <v>64.94344126</v>
      </c>
      <c r="O972" s="23">
        <f t="shared" si="151"/>
        <v>440336.55055646697</v>
      </c>
      <c r="P972" s="23">
        <f t="shared" si="152"/>
        <v>451874.375329045</v>
      </c>
      <c r="Q972" s="23">
        <f t="shared" si="153"/>
        <v>9097345.8548351172</v>
      </c>
      <c r="R972" s="23">
        <f t="shared" si="154"/>
        <v>13715547.19976984</v>
      </c>
      <c r="S972" s="23">
        <f t="shared" si="155"/>
        <v>4618201.3449347224</v>
      </c>
      <c r="T972" s="16">
        <f>IFERROR(INDEX(Cost_Components!$R$2:$R$29,MATCH(E972,Cost_Components!$A$2:$A$29,0)),"")</f>
        <v>1</v>
      </c>
      <c r="U972" s="26">
        <f>IFERROR(INDEX(Cost_Components!$Q$2:$Q$29,MATCH(E972,Cost_Components!$A$2:$A$29,0)),"")</f>
        <v>2023</v>
      </c>
      <c r="V972" s="30">
        <f>1/(1+Calculation_Assumptions!$B$5)^(B972-Calculation_Assumptions!$B$2)</f>
        <v>0.78940923431393573</v>
      </c>
      <c r="W972" s="23">
        <f t="shared" si="156"/>
        <v>7181528.8255544472</v>
      </c>
      <c r="X972" s="23">
        <f t="shared" si="157"/>
        <v>10827179.613166954</v>
      </c>
      <c r="Y972" s="23">
        <f t="shared" si="158"/>
        <v>3645650.7876125076</v>
      </c>
      <c r="Z972" s="17">
        <f>IFERROR(INDEX(Cost_Components!$T$2:$T$29,MATCH(E972,Cost_Components!$A$2:$A$29,0)),"")</f>
        <v>0.8</v>
      </c>
      <c r="AA972" s="26">
        <f>IFERROR(INDEX(Cost_Components!$U$2:$U$29,MATCH(E972,Cost_Components!$A$2:$A$29,0)),"")</f>
        <v>2025</v>
      </c>
      <c r="AB972" s="26">
        <f>IFERROR(INDEX(Cost_Components!$V$2:$V$29,MATCH(E972,Cost_Components!$A$2:$A$29,0)),"")</f>
        <v>2050</v>
      </c>
      <c r="AC972" s="26">
        <f>IFERROR(INDEX(Cost_Components!$M$2:$M$29,MATCH(E972,Cost_Components!$A$2:$A$29,0)),"")</f>
        <v>30</v>
      </c>
      <c r="AD972" s="26">
        <f>IFERROR(INDEX(Cost_Components!$N$2:$N$29,MATCH(E972,Cost_Components!$A$2:$A$29,0)),"")</f>
        <v>95</v>
      </c>
      <c r="AE972" s="16" t="str">
        <f>IFERROR(INDEX(Cost_Components!$O$2:$O$29,MATCH(E972,Cost_Components!$A$2:$A$29,0)),"")</f>
        <v>Both</v>
      </c>
      <c r="AF972" s="11">
        <v>440336.55055646697</v>
      </c>
      <c r="AG972" s="11">
        <v>451874.375329045</v>
      </c>
      <c r="AH972" s="23">
        <f t="shared" si="159"/>
        <v>1</v>
      </c>
    </row>
    <row r="973" spans="1:34" hidden="1">
      <c r="A973" t="s">
        <v>115</v>
      </c>
      <c r="B973" s="20">
        <v>2034</v>
      </c>
      <c r="C973" t="s">
        <v>242</v>
      </c>
      <c r="D973" t="s">
        <v>208</v>
      </c>
      <c r="E973" s="22" t="s">
        <v>325</v>
      </c>
      <c r="F973" s="22" t="s">
        <v>326</v>
      </c>
      <c r="G973" s="22" t="s">
        <v>245</v>
      </c>
      <c r="H973" s="22" t="s">
        <v>237</v>
      </c>
      <c r="I973" s="22" t="s">
        <v>309</v>
      </c>
      <c r="J973" s="17">
        <f>IFERROR(INDEX(Cost_Components!$K$2:$K$29,MATCH(E973,Cost_Components!$A$2:$A$29,0)),"")</f>
        <v>1</v>
      </c>
      <c r="K973" s="17">
        <f t="shared" si="150"/>
        <v>0.49846153846153851</v>
      </c>
      <c r="L973" s="17">
        <f>IFERROR(INDEX(Cost_Components!$S$2:$S$29,MATCH(E973,Cost_Components!$A$2:$A$29,0)),"")</f>
        <v>0.31</v>
      </c>
      <c r="M973" s="28">
        <f>IFERROR(INDEX(Cost_Components!$L$2:$L$29,MATCH(E973,Cost_Components!$A$2:$A$29,0)),"")</f>
        <v>1</v>
      </c>
      <c r="N973" s="29">
        <f>IFERROR(INDEX(Cost_Components!$P$2:$P$29,MATCH(E973,Cost_Components!$A$2:$A$29,0)),"")</f>
        <v>64.94344126</v>
      </c>
      <c r="O973" s="23">
        <f t="shared" si="151"/>
        <v>451728.86415708298</v>
      </c>
      <c r="P973" s="23">
        <f t="shared" si="152"/>
        <v>465807.01919922797</v>
      </c>
      <c r="Q973" s="23">
        <f t="shared" si="153"/>
        <v>9377844.344856834</v>
      </c>
      <c r="R973" s="23">
        <f t="shared" si="154"/>
        <v>14623279.89748551</v>
      </c>
      <c r="S973" s="23">
        <f t="shared" si="155"/>
        <v>5245435.5526286755</v>
      </c>
      <c r="T973" s="16">
        <f>IFERROR(INDEX(Cost_Components!$R$2:$R$29,MATCH(E973,Cost_Components!$A$2:$A$29,0)),"")</f>
        <v>1</v>
      </c>
      <c r="U973" s="26">
        <f>IFERROR(INDEX(Cost_Components!$Q$2:$Q$29,MATCH(E973,Cost_Components!$A$2:$A$29,0)),"")</f>
        <v>2023</v>
      </c>
      <c r="V973" s="30">
        <f>1/(1+Calculation_Assumptions!$B$5)^(B973-Calculation_Assumptions!$B$2)</f>
        <v>0.76641673234362695</v>
      </c>
      <c r="W973" s="23">
        <f t="shared" si="156"/>
        <v>7187336.8192123361</v>
      </c>
      <c r="X973" s="23">
        <f t="shared" si="157"/>
        <v>11207526.395177092</v>
      </c>
      <c r="Y973" s="23">
        <f t="shared" si="158"/>
        <v>4020189.5759647563</v>
      </c>
      <c r="Z973" s="17">
        <f>IFERROR(INDEX(Cost_Components!$T$2:$T$29,MATCH(E973,Cost_Components!$A$2:$A$29,0)),"")</f>
        <v>0.8</v>
      </c>
      <c r="AA973" s="26">
        <f>IFERROR(INDEX(Cost_Components!$U$2:$U$29,MATCH(E973,Cost_Components!$A$2:$A$29,0)),"")</f>
        <v>2025</v>
      </c>
      <c r="AB973" s="26">
        <f>IFERROR(INDEX(Cost_Components!$V$2:$V$29,MATCH(E973,Cost_Components!$A$2:$A$29,0)),"")</f>
        <v>2050</v>
      </c>
      <c r="AC973" s="26">
        <f>IFERROR(INDEX(Cost_Components!$M$2:$M$29,MATCH(E973,Cost_Components!$A$2:$A$29,0)),"")</f>
        <v>30</v>
      </c>
      <c r="AD973" s="26">
        <f>IFERROR(INDEX(Cost_Components!$N$2:$N$29,MATCH(E973,Cost_Components!$A$2:$A$29,0)),"")</f>
        <v>95</v>
      </c>
      <c r="AE973" s="16" t="str">
        <f>IFERROR(INDEX(Cost_Components!$O$2:$O$29,MATCH(E973,Cost_Components!$A$2:$A$29,0)),"")</f>
        <v>Both</v>
      </c>
      <c r="AF973" s="11">
        <v>451728.86415708298</v>
      </c>
      <c r="AG973" s="11">
        <v>465807.01919922797</v>
      </c>
      <c r="AH973" s="23">
        <f t="shared" si="159"/>
        <v>1</v>
      </c>
    </row>
    <row r="974" spans="1:34" hidden="1">
      <c r="A974" t="s">
        <v>115</v>
      </c>
      <c r="B974" s="20">
        <v>2035</v>
      </c>
      <c r="C974" t="s">
        <v>242</v>
      </c>
      <c r="D974" t="s">
        <v>208</v>
      </c>
      <c r="E974" s="22" t="s">
        <v>325</v>
      </c>
      <c r="F974" s="22" t="s">
        <v>326</v>
      </c>
      <c r="G974" s="22" t="s">
        <v>245</v>
      </c>
      <c r="H974" s="22" t="s">
        <v>237</v>
      </c>
      <c r="I974" s="22" t="s">
        <v>309</v>
      </c>
      <c r="J974" s="17">
        <f>IFERROR(INDEX(Cost_Components!$K$2:$K$29,MATCH(E974,Cost_Components!$A$2:$A$29,0)),"")</f>
        <v>1</v>
      </c>
      <c r="K974" s="17">
        <f t="shared" si="150"/>
        <v>0.51730769230769236</v>
      </c>
      <c r="L974" s="17">
        <f>IFERROR(INDEX(Cost_Components!$S$2:$S$29,MATCH(E974,Cost_Components!$A$2:$A$29,0)),"")</f>
        <v>0.31</v>
      </c>
      <c r="M974" s="28">
        <f>IFERROR(INDEX(Cost_Components!$L$2:$L$29,MATCH(E974,Cost_Components!$A$2:$A$29,0)),"")</f>
        <v>1</v>
      </c>
      <c r="N974" s="29">
        <f>IFERROR(INDEX(Cost_Components!$P$2:$P$29,MATCH(E974,Cost_Components!$A$2:$A$29,0)),"")</f>
        <v>64.94344126</v>
      </c>
      <c r="O974" s="23">
        <f t="shared" si="151"/>
        <v>463946.96394800802</v>
      </c>
      <c r="P974" s="23">
        <f t="shared" si="152"/>
        <v>480797.67826393299</v>
      </c>
      <c r="Q974" s="23">
        <f t="shared" si="153"/>
        <v>9679643.290646214</v>
      </c>
      <c r="R974" s="23">
        <f t="shared" si="154"/>
        <v>15586642.376626043</v>
      </c>
      <c r="S974" s="23">
        <f t="shared" si="155"/>
        <v>5906999.0859798286</v>
      </c>
      <c r="T974" s="16">
        <f>IFERROR(INDEX(Cost_Components!$R$2:$R$29,MATCH(E974,Cost_Components!$A$2:$A$29,0)),"")</f>
        <v>1</v>
      </c>
      <c r="U974" s="26">
        <f>IFERROR(INDEX(Cost_Components!$Q$2:$Q$29,MATCH(E974,Cost_Components!$A$2:$A$29,0)),"")</f>
        <v>2023</v>
      </c>
      <c r="V974" s="30">
        <f>1/(1+Calculation_Assumptions!$B$5)^(B974-Calculation_Assumptions!$B$2)</f>
        <v>0.74409391489672516</v>
      </c>
      <c r="W974" s="23">
        <f t="shared" si="156"/>
        <v>7202563.6709407605</v>
      </c>
      <c r="X974" s="23">
        <f t="shared" si="157"/>
        <v>11597925.746118868</v>
      </c>
      <c r="Y974" s="23">
        <f t="shared" si="158"/>
        <v>4395362.0751781082</v>
      </c>
      <c r="Z974" s="17">
        <f>IFERROR(INDEX(Cost_Components!$T$2:$T$29,MATCH(E974,Cost_Components!$A$2:$A$29,0)),"")</f>
        <v>0.8</v>
      </c>
      <c r="AA974" s="26">
        <f>IFERROR(INDEX(Cost_Components!$U$2:$U$29,MATCH(E974,Cost_Components!$A$2:$A$29,0)),"")</f>
        <v>2025</v>
      </c>
      <c r="AB974" s="26">
        <f>IFERROR(INDEX(Cost_Components!$V$2:$V$29,MATCH(E974,Cost_Components!$A$2:$A$29,0)),"")</f>
        <v>2050</v>
      </c>
      <c r="AC974" s="26">
        <f>IFERROR(INDEX(Cost_Components!$M$2:$M$29,MATCH(E974,Cost_Components!$A$2:$A$29,0)),"")</f>
        <v>30</v>
      </c>
      <c r="AD974" s="26">
        <f>IFERROR(INDEX(Cost_Components!$N$2:$N$29,MATCH(E974,Cost_Components!$A$2:$A$29,0)),"")</f>
        <v>95</v>
      </c>
      <c r="AE974" s="16" t="str">
        <f>IFERROR(INDEX(Cost_Components!$O$2:$O$29,MATCH(E974,Cost_Components!$A$2:$A$29,0)),"")</f>
        <v>Both</v>
      </c>
      <c r="AF974" s="11">
        <v>463946.96394800802</v>
      </c>
      <c r="AG974" s="11">
        <v>480797.67826393299</v>
      </c>
      <c r="AH974" s="23">
        <f t="shared" si="159"/>
        <v>1</v>
      </c>
    </row>
    <row r="975" spans="1:34" hidden="1">
      <c r="A975" t="s">
        <v>115</v>
      </c>
      <c r="B975" s="20">
        <v>2036</v>
      </c>
      <c r="C975" t="s">
        <v>242</v>
      </c>
      <c r="D975" t="s">
        <v>208</v>
      </c>
      <c r="E975" s="22" t="s">
        <v>325</v>
      </c>
      <c r="F975" s="22" t="s">
        <v>326</v>
      </c>
      <c r="G975" s="22" t="s">
        <v>245</v>
      </c>
      <c r="H975" s="22" t="s">
        <v>237</v>
      </c>
      <c r="I975" s="22" t="s">
        <v>309</v>
      </c>
      <c r="J975" s="17">
        <f>IFERROR(INDEX(Cost_Components!$K$2:$K$29,MATCH(E975,Cost_Components!$A$2:$A$29,0)),"")</f>
        <v>1</v>
      </c>
      <c r="K975" s="17">
        <f t="shared" si="150"/>
        <v>0.5361538461538462</v>
      </c>
      <c r="L975" s="17">
        <f>IFERROR(INDEX(Cost_Components!$S$2:$S$29,MATCH(E975,Cost_Components!$A$2:$A$29,0)),"")</f>
        <v>0.31</v>
      </c>
      <c r="M975" s="28">
        <f>IFERROR(INDEX(Cost_Components!$L$2:$L$29,MATCH(E975,Cost_Components!$A$2:$A$29,0)),"")</f>
        <v>1</v>
      </c>
      <c r="N975" s="29">
        <f>IFERROR(INDEX(Cost_Components!$P$2:$P$29,MATCH(E975,Cost_Components!$A$2:$A$29,0)),"")</f>
        <v>64.94344126</v>
      </c>
      <c r="O975" s="23">
        <f t="shared" si="151"/>
        <v>476846.49387787702</v>
      </c>
      <c r="P975" s="23">
        <f t="shared" si="152"/>
        <v>496694.03448486602</v>
      </c>
      <c r="Q975" s="23">
        <f t="shared" si="153"/>
        <v>9999676.1543556955</v>
      </c>
      <c r="R975" s="23">
        <f t="shared" si="154"/>
        <v>16603640.32987755</v>
      </c>
      <c r="S975" s="23">
        <f t="shared" si="155"/>
        <v>6603964.1755218543</v>
      </c>
      <c r="T975" s="16">
        <f>IFERROR(INDEX(Cost_Components!$R$2:$R$29,MATCH(E975,Cost_Components!$A$2:$A$29,0)),"")</f>
        <v>1</v>
      </c>
      <c r="U975" s="26">
        <f>IFERROR(INDEX(Cost_Components!$Q$2:$Q$29,MATCH(E975,Cost_Components!$A$2:$A$29,0)),"")</f>
        <v>2023</v>
      </c>
      <c r="V975" s="30">
        <f>1/(1+Calculation_Assumptions!$B$5)^(B975-Calculation_Assumptions!$B$2)</f>
        <v>0.72242127659876232</v>
      </c>
      <c r="W975" s="23">
        <f t="shared" si="156"/>
        <v>7223978.8130038437</v>
      </c>
      <c r="X975" s="23">
        <f t="shared" si="157"/>
        <v>11994823.043296834</v>
      </c>
      <c r="Y975" s="23">
        <f t="shared" si="158"/>
        <v>4770844.2302929908</v>
      </c>
      <c r="Z975" s="17">
        <f>IFERROR(INDEX(Cost_Components!$T$2:$T$29,MATCH(E975,Cost_Components!$A$2:$A$29,0)),"")</f>
        <v>0.8</v>
      </c>
      <c r="AA975" s="26">
        <f>IFERROR(INDEX(Cost_Components!$U$2:$U$29,MATCH(E975,Cost_Components!$A$2:$A$29,0)),"")</f>
        <v>2025</v>
      </c>
      <c r="AB975" s="26">
        <f>IFERROR(INDEX(Cost_Components!$V$2:$V$29,MATCH(E975,Cost_Components!$A$2:$A$29,0)),"")</f>
        <v>2050</v>
      </c>
      <c r="AC975" s="26">
        <f>IFERROR(INDEX(Cost_Components!$M$2:$M$29,MATCH(E975,Cost_Components!$A$2:$A$29,0)),"")</f>
        <v>30</v>
      </c>
      <c r="AD975" s="26">
        <f>IFERROR(INDEX(Cost_Components!$N$2:$N$29,MATCH(E975,Cost_Components!$A$2:$A$29,0)),"")</f>
        <v>95</v>
      </c>
      <c r="AE975" s="16" t="str">
        <f>IFERROR(INDEX(Cost_Components!$O$2:$O$29,MATCH(E975,Cost_Components!$A$2:$A$29,0)),"")</f>
        <v>Both</v>
      </c>
      <c r="AF975" s="11">
        <v>476846.49387787702</v>
      </c>
      <c r="AG975" s="11">
        <v>496694.03448486602</v>
      </c>
      <c r="AH975" s="23">
        <f t="shared" si="159"/>
        <v>1</v>
      </c>
    </row>
    <row r="976" spans="1:34" hidden="1">
      <c r="A976" t="s">
        <v>115</v>
      </c>
      <c r="B976" s="20">
        <v>2037</v>
      </c>
      <c r="C976" t="s">
        <v>242</v>
      </c>
      <c r="D976" t="s">
        <v>208</v>
      </c>
      <c r="E976" s="22" t="s">
        <v>325</v>
      </c>
      <c r="F976" s="22" t="s">
        <v>326</v>
      </c>
      <c r="G976" s="22" t="s">
        <v>245</v>
      </c>
      <c r="H976" s="22" t="s">
        <v>237</v>
      </c>
      <c r="I976" s="22" t="s">
        <v>309</v>
      </c>
      <c r="J976" s="17">
        <f>IFERROR(INDEX(Cost_Components!$K$2:$K$29,MATCH(E976,Cost_Components!$A$2:$A$29,0)),"")</f>
        <v>1</v>
      </c>
      <c r="K976" s="17">
        <f t="shared" si="150"/>
        <v>0.55500000000000005</v>
      </c>
      <c r="L976" s="17">
        <f>IFERROR(INDEX(Cost_Components!$S$2:$S$29,MATCH(E976,Cost_Components!$A$2:$A$29,0)),"")</f>
        <v>0.31</v>
      </c>
      <c r="M976" s="28">
        <f>IFERROR(INDEX(Cost_Components!$L$2:$L$29,MATCH(E976,Cost_Components!$A$2:$A$29,0)),"")</f>
        <v>1</v>
      </c>
      <c r="N976" s="29">
        <f>IFERROR(INDEX(Cost_Components!$P$2:$P$29,MATCH(E976,Cost_Components!$A$2:$A$29,0)),"")</f>
        <v>64.94344126</v>
      </c>
      <c r="O976" s="23">
        <f t="shared" si="151"/>
        <v>490309.37265304301</v>
      </c>
      <c r="P976" s="23">
        <f t="shared" si="152"/>
        <v>513374.353412322</v>
      </c>
      <c r="Q976" s="23">
        <f t="shared" si="153"/>
        <v>10335492.12121932</v>
      </c>
      <c r="R976" s="23">
        <f t="shared" si="154"/>
        <v>17672519.757876799</v>
      </c>
      <c r="S976" s="23">
        <f t="shared" si="155"/>
        <v>7337027.6366574783</v>
      </c>
      <c r="T976" s="16">
        <f>IFERROR(INDEX(Cost_Components!$R$2:$R$29,MATCH(E976,Cost_Components!$A$2:$A$29,0)),"")</f>
        <v>1</v>
      </c>
      <c r="U976" s="26">
        <f>IFERROR(INDEX(Cost_Components!$Q$2:$Q$29,MATCH(E976,Cost_Components!$A$2:$A$29,0)),"")</f>
        <v>2023</v>
      </c>
      <c r="V976" s="30">
        <f>1/(1+Calculation_Assumptions!$B$5)^(B976-Calculation_Assumptions!$B$2)</f>
        <v>0.70137988019297326</v>
      </c>
      <c r="W976" s="23">
        <f t="shared" si="156"/>
        <v>7249106.2257162258</v>
      </c>
      <c r="X976" s="23">
        <f t="shared" si="157"/>
        <v>12395149.790487582</v>
      </c>
      <c r="Y976" s="23">
        <f t="shared" si="158"/>
        <v>5146043.5647713561</v>
      </c>
      <c r="Z976" s="17">
        <f>IFERROR(INDEX(Cost_Components!$T$2:$T$29,MATCH(E976,Cost_Components!$A$2:$A$29,0)),"")</f>
        <v>0.8</v>
      </c>
      <c r="AA976" s="26">
        <f>IFERROR(INDEX(Cost_Components!$U$2:$U$29,MATCH(E976,Cost_Components!$A$2:$A$29,0)),"")</f>
        <v>2025</v>
      </c>
      <c r="AB976" s="26">
        <f>IFERROR(INDEX(Cost_Components!$V$2:$V$29,MATCH(E976,Cost_Components!$A$2:$A$29,0)),"")</f>
        <v>2050</v>
      </c>
      <c r="AC976" s="26">
        <f>IFERROR(INDEX(Cost_Components!$M$2:$M$29,MATCH(E976,Cost_Components!$A$2:$A$29,0)),"")</f>
        <v>30</v>
      </c>
      <c r="AD976" s="26">
        <f>IFERROR(INDEX(Cost_Components!$N$2:$N$29,MATCH(E976,Cost_Components!$A$2:$A$29,0)),"")</f>
        <v>95</v>
      </c>
      <c r="AE976" s="16" t="str">
        <f>IFERROR(INDEX(Cost_Components!$O$2:$O$29,MATCH(E976,Cost_Components!$A$2:$A$29,0)),"")</f>
        <v>Both</v>
      </c>
      <c r="AF976" s="11">
        <v>490309.37265304301</v>
      </c>
      <c r="AG976" s="11">
        <v>513374.353412322</v>
      </c>
      <c r="AH976" s="23">
        <f t="shared" si="159"/>
        <v>1</v>
      </c>
    </row>
    <row r="977" spans="1:34" hidden="1">
      <c r="A977" t="s">
        <v>115</v>
      </c>
      <c r="B977" s="20">
        <v>2038</v>
      </c>
      <c r="C977" t="s">
        <v>242</v>
      </c>
      <c r="D977" t="s">
        <v>208</v>
      </c>
      <c r="E977" s="22" t="s">
        <v>325</v>
      </c>
      <c r="F977" s="22" t="s">
        <v>326</v>
      </c>
      <c r="G977" s="22" t="s">
        <v>245</v>
      </c>
      <c r="H977" s="22" t="s">
        <v>237</v>
      </c>
      <c r="I977" s="22" t="s">
        <v>309</v>
      </c>
      <c r="J977" s="17">
        <f>IFERROR(INDEX(Cost_Components!$K$2:$K$29,MATCH(E977,Cost_Components!$A$2:$A$29,0)),"")</f>
        <v>1</v>
      </c>
      <c r="K977" s="17">
        <f t="shared" si="150"/>
        <v>0.57384615384615389</v>
      </c>
      <c r="L977" s="17">
        <f>IFERROR(INDEX(Cost_Components!$S$2:$S$29,MATCH(E977,Cost_Components!$A$2:$A$29,0)),"")</f>
        <v>0.31</v>
      </c>
      <c r="M977" s="28">
        <f>IFERROR(INDEX(Cost_Components!$L$2:$L$29,MATCH(E977,Cost_Components!$A$2:$A$29,0)),"")</f>
        <v>1</v>
      </c>
      <c r="N977" s="29">
        <f>IFERROR(INDEX(Cost_Components!$P$2:$P$29,MATCH(E977,Cost_Components!$A$2:$A$29,0)),"")</f>
        <v>64.94344126</v>
      </c>
      <c r="O977" s="23">
        <f t="shared" si="151"/>
        <v>504243.096434846</v>
      </c>
      <c r="P977" s="23">
        <f t="shared" si="152"/>
        <v>530744.61607689003</v>
      </c>
      <c r="Q977" s="23">
        <f t="shared" si="153"/>
        <v>10685198.357457737</v>
      </c>
      <c r="R977" s="23">
        <f t="shared" si="154"/>
        <v>18791901.775308769</v>
      </c>
      <c r="S977" s="23">
        <f t="shared" si="155"/>
        <v>8106703.4178510327</v>
      </c>
      <c r="T977" s="16">
        <f>IFERROR(INDEX(Cost_Components!$R$2:$R$29,MATCH(E977,Cost_Components!$A$2:$A$29,0)),"")</f>
        <v>1</v>
      </c>
      <c r="U977" s="26">
        <f>IFERROR(INDEX(Cost_Components!$Q$2:$Q$29,MATCH(E977,Cost_Components!$A$2:$A$29,0)),"")</f>
        <v>2023</v>
      </c>
      <c r="V977" s="30">
        <f>1/(1+Calculation_Assumptions!$B$5)^(B977-Calculation_Assumptions!$B$2)</f>
        <v>0.68095133999317792</v>
      </c>
      <c r="W977" s="23">
        <f t="shared" si="156"/>
        <v>7276100.1396037489</v>
      </c>
      <c r="X977" s="23">
        <f t="shared" si="157"/>
        <v>12796370.694916686</v>
      </c>
      <c r="Y977" s="23">
        <f t="shared" si="158"/>
        <v>5520270.5553129362</v>
      </c>
      <c r="Z977" s="17">
        <f>IFERROR(INDEX(Cost_Components!$T$2:$T$29,MATCH(E977,Cost_Components!$A$2:$A$29,0)),"")</f>
        <v>0.8</v>
      </c>
      <c r="AA977" s="26">
        <f>IFERROR(INDEX(Cost_Components!$U$2:$U$29,MATCH(E977,Cost_Components!$A$2:$A$29,0)),"")</f>
        <v>2025</v>
      </c>
      <c r="AB977" s="26">
        <f>IFERROR(INDEX(Cost_Components!$V$2:$V$29,MATCH(E977,Cost_Components!$A$2:$A$29,0)),"")</f>
        <v>2050</v>
      </c>
      <c r="AC977" s="26">
        <f>IFERROR(INDEX(Cost_Components!$M$2:$M$29,MATCH(E977,Cost_Components!$A$2:$A$29,0)),"")</f>
        <v>30</v>
      </c>
      <c r="AD977" s="26">
        <f>IFERROR(INDEX(Cost_Components!$N$2:$N$29,MATCH(E977,Cost_Components!$A$2:$A$29,0)),"")</f>
        <v>95</v>
      </c>
      <c r="AE977" s="16" t="str">
        <f>IFERROR(INDEX(Cost_Components!$O$2:$O$29,MATCH(E977,Cost_Components!$A$2:$A$29,0)),"")</f>
        <v>Both</v>
      </c>
      <c r="AF977" s="11">
        <v>504243.096434846</v>
      </c>
      <c r="AG977" s="11">
        <v>530744.61607689003</v>
      </c>
      <c r="AH977" s="23">
        <f t="shared" si="159"/>
        <v>1</v>
      </c>
    </row>
    <row r="978" spans="1:34" hidden="1">
      <c r="A978" t="s">
        <v>115</v>
      </c>
      <c r="B978" s="20">
        <v>2039</v>
      </c>
      <c r="C978" t="s">
        <v>242</v>
      </c>
      <c r="D978" t="s">
        <v>208</v>
      </c>
      <c r="E978" s="22" t="s">
        <v>325</v>
      </c>
      <c r="F978" s="22" t="s">
        <v>326</v>
      </c>
      <c r="G978" s="22" t="s">
        <v>245</v>
      </c>
      <c r="H978" s="22" t="s">
        <v>237</v>
      </c>
      <c r="I978" s="22" t="s">
        <v>309</v>
      </c>
      <c r="J978" s="17">
        <f>IFERROR(INDEX(Cost_Components!$K$2:$K$29,MATCH(E978,Cost_Components!$A$2:$A$29,0)),"")</f>
        <v>1</v>
      </c>
      <c r="K978" s="17">
        <f t="shared" si="150"/>
        <v>0.59269230769230763</v>
      </c>
      <c r="L978" s="17">
        <f>IFERROR(INDEX(Cost_Components!$S$2:$S$29,MATCH(E978,Cost_Components!$A$2:$A$29,0)),"")</f>
        <v>0.31</v>
      </c>
      <c r="M978" s="28">
        <f>IFERROR(INDEX(Cost_Components!$L$2:$L$29,MATCH(E978,Cost_Components!$A$2:$A$29,0)),"")</f>
        <v>1</v>
      </c>
      <c r="N978" s="29">
        <f>IFERROR(INDEX(Cost_Components!$P$2:$P$29,MATCH(E978,Cost_Components!$A$2:$A$29,0)),"")</f>
        <v>64.94344126</v>
      </c>
      <c r="O978" s="23">
        <f t="shared" si="151"/>
        <v>518510.94854402298</v>
      </c>
      <c r="P978" s="23">
        <f t="shared" si="152"/>
        <v>548661.92362653697</v>
      </c>
      <c r="Q978" s="23">
        <f t="shared" si="153"/>
        <v>11045917.956677968</v>
      </c>
      <c r="R978" s="23">
        <f t="shared" si="154"/>
        <v>19958252.80486935</v>
      </c>
      <c r="S978" s="23">
        <f t="shared" si="155"/>
        <v>8912334.8481913824</v>
      </c>
      <c r="T978" s="16">
        <f>IFERROR(INDEX(Cost_Components!$R$2:$R$29,MATCH(E978,Cost_Components!$A$2:$A$29,0)),"")</f>
        <v>1</v>
      </c>
      <c r="U978" s="26">
        <f>IFERROR(INDEX(Cost_Components!$Q$2:$Q$29,MATCH(E978,Cost_Components!$A$2:$A$29,0)),"")</f>
        <v>2023</v>
      </c>
      <c r="V978" s="30">
        <f>1/(1+Calculation_Assumptions!$B$5)^(B978-Calculation_Assumptions!$B$2)</f>
        <v>0.66111780581861923</v>
      </c>
      <c r="W978" s="23">
        <f t="shared" si="156"/>
        <v>7302653.0427714242</v>
      </c>
      <c r="X978" s="23">
        <f t="shared" si="157"/>
        <v>13194756.302328527</v>
      </c>
      <c r="Y978" s="23">
        <f t="shared" si="158"/>
        <v>5892103.2595571037</v>
      </c>
      <c r="Z978" s="17">
        <f>IFERROR(INDEX(Cost_Components!$T$2:$T$29,MATCH(E978,Cost_Components!$A$2:$A$29,0)),"")</f>
        <v>0.8</v>
      </c>
      <c r="AA978" s="26">
        <f>IFERROR(INDEX(Cost_Components!$U$2:$U$29,MATCH(E978,Cost_Components!$A$2:$A$29,0)),"")</f>
        <v>2025</v>
      </c>
      <c r="AB978" s="26">
        <f>IFERROR(INDEX(Cost_Components!$V$2:$V$29,MATCH(E978,Cost_Components!$A$2:$A$29,0)),"")</f>
        <v>2050</v>
      </c>
      <c r="AC978" s="26">
        <f>IFERROR(INDEX(Cost_Components!$M$2:$M$29,MATCH(E978,Cost_Components!$A$2:$A$29,0)),"")</f>
        <v>30</v>
      </c>
      <c r="AD978" s="26">
        <f>IFERROR(INDEX(Cost_Components!$N$2:$N$29,MATCH(E978,Cost_Components!$A$2:$A$29,0)),"")</f>
        <v>95</v>
      </c>
      <c r="AE978" s="16" t="str">
        <f>IFERROR(INDEX(Cost_Components!$O$2:$O$29,MATCH(E978,Cost_Components!$A$2:$A$29,0)),"")</f>
        <v>Both</v>
      </c>
      <c r="AF978" s="11">
        <v>518510.94854402298</v>
      </c>
      <c r="AG978" s="11">
        <v>548661.92362653697</v>
      </c>
      <c r="AH978" s="23">
        <f t="shared" si="159"/>
        <v>1</v>
      </c>
    </row>
    <row r="979" spans="1:34" hidden="1">
      <c r="A979" t="s">
        <v>115</v>
      </c>
      <c r="B979" s="20">
        <v>2040</v>
      </c>
      <c r="C979" t="s">
        <v>242</v>
      </c>
      <c r="D979" t="s">
        <v>208</v>
      </c>
      <c r="E979" s="22" t="s">
        <v>325</v>
      </c>
      <c r="F979" s="22" t="s">
        <v>326</v>
      </c>
      <c r="G979" s="22" t="s">
        <v>245</v>
      </c>
      <c r="H979" s="22" t="s">
        <v>237</v>
      </c>
      <c r="I979" s="22" t="s">
        <v>309</v>
      </c>
      <c r="J979" s="17">
        <f>IFERROR(INDEX(Cost_Components!$K$2:$K$29,MATCH(E979,Cost_Components!$A$2:$A$29,0)),"")</f>
        <v>1</v>
      </c>
      <c r="K979" s="17">
        <f t="shared" si="150"/>
        <v>0.61153846153846159</v>
      </c>
      <c r="L979" s="17">
        <f>IFERROR(INDEX(Cost_Components!$S$2:$S$29,MATCH(E979,Cost_Components!$A$2:$A$29,0)),"")</f>
        <v>0.31</v>
      </c>
      <c r="M979" s="28">
        <f>IFERROR(INDEX(Cost_Components!$L$2:$L$29,MATCH(E979,Cost_Components!$A$2:$A$29,0)),"")</f>
        <v>1</v>
      </c>
      <c r="N979" s="29">
        <f>IFERROR(INDEX(Cost_Components!$P$2:$P$29,MATCH(E979,Cost_Components!$A$2:$A$29,0)),"")</f>
        <v>64.94344126</v>
      </c>
      <c r="O979" s="23">
        <f t="shared" si="151"/>
        <v>533057.33168614295</v>
      </c>
      <c r="P979" s="23">
        <f t="shared" si="152"/>
        <v>567071.727657462</v>
      </c>
      <c r="Q979" s="23">
        <f t="shared" si="153"/>
        <v>11416552.724952022</v>
      </c>
      <c r="R979" s="23">
        <f t="shared" si="154"/>
        <v>21170591.630241718</v>
      </c>
      <c r="S979" s="23">
        <f t="shared" si="155"/>
        <v>9754038.9052896965</v>
      </c>
      <c r="T979" s="16">
        <f>IFERROR(INDEX(Cost_Components!$R$2:$R$29,MATCH(E979,Cost_Components!$A$2:$A$29,0)),"")</f>
        <v>1</v>
      </c>
      <c r="U979" s="26">
        <f>IFERROR(INDEX(Cost_Components!$Q$2:$Q$29,MATCH(E979,Cost_Components!$A$2:$A$29,0)),"")</f>
        <v>2023</v>
      </c>
      <c r="V979" s="30">
        <f>1/(1+Calculation_Assumptions!$B$5)^(B979-Calculation_Assumptions!$B$2)</f>
        <v>0.64186194739671765</v>
      </c>
      <c r="W979" s="23">
        <f t="shared" si="156"/>
        <v>7327850.7645950085</v>
      </c>
      <c r="X979" s="23">
        <f t="shared" si="157"/>
        <v>13588597.1713276</v>
      </c>
      <c r="Y979" s="23">
        <f t="shared" si="158"/>
        <v>6260746.4067325927</v>
      </c>
      <c r="Z979" s="17">
        <f>IFERROR(INDEX(Cost_Components!$T$2:$T$29,MATCH(E979,Cost_Components!$A$2:$A$29,0)),"")</f>
        <v>0.8</v>
      </c>
      <c r="AA979" s="26">
        <f>IFERROR(INDEX(Cost_Components!$U$2:$U$29,MATCH(E979,Cost_Components!$A$2:$A$29,0)),"")</f>
        <v>2025</v>
      </c>
      <c r="AB979" s="26">
        <f>IFERROR(INDEX(Cost_Components!$V$2:$V$29,MATCH(E979,Cost_Components!$A$2:$A$29,0)),"")</f>
        <v>2050</v>
      </c>
      <c r="AC979" s="26">
        <f>IFERROR(INDEX(Cost_Components!$M$2:$M$29,MATCH(E979,Cost_Components!$A$2:$A$29,0)),"")</f>
        <v>30</v>
      </c>
      <c r="AD979" s="26">
        <f>IFERROR(INDEX(Cost_Components!$N$2:$N$29,MATCH(E979,Cost_Components!$A$2:$A$29,0)),"")</f>
        <v>95</v>
      </c>
      <c r="AE979" s="16" t="str">
        <f>IFERROR(INDEX(Cost_Components!$O$2:$O$29,MATCH(E979,Cost_Components!$A$2:$A$29,0)),"")</f>
        <v>Both</v>
      </c>
      <c r="AF979" s="11">
        <v>533057.33168614295</v>
      </c>
      <c r="AG979" s="11">
        <v>567071.727657462</v>
      </c>
      <c r="AH979" s="23">
        <f t="shared" si="159"/>
        <v>1</v>
      </c>
    </row>
    <row r="980" spans="1:34" hidden="1">
      <c r="A980" t="s">
        <v>115</v>
      </c>
      <c r="B980" s="20">
        <v>2041</v>
      </c>
      <c r="C980" t="s">
        <v>242</v>
      </c>
      <c r="D980" t="s">
        <v>208</v>
      </c>
      <c r="E980" s="22" t="s">
        <v>325</v>
      </c>
      <c r="F980" s="22" t="s">
        <v>326</v>
      </c>
      <c r="G980" s="22" t="s">
        <v>245</v>
      </c>
      <c r="H980" s="22" t="s">
        <v>237</v>
      </c>
      <c r="I980" s="22" t="s">
        <v>309</v>
      </c>
      <c r="J980" s="17">
        <f>IFERROR(INDEX(Cost_Components!$K$2:$K$29,MATCH(E980,Cost_Components!$A$2:$A$29,0)),"")</f>
        <v>1</v>
      </c>
      <c r="K980" s="17">
        <f t="shared" si="150"/>
        <v>0.63038461538461543</v>
      </c>
      <c r="L980" s="17">
        <f>IFERROR(INDEX(Cost_Components!$S$2:$S$29,MATCH(E980,Cost_Components!$A$2:$A$29,0)),"")</f>
        <v>0.31</v>
      </c>
      <c r="M980" s="28">
        <f>IFERROR(INDEX(Cost_Components!$L$2:$L$29,MATCH(E980,Cost_Components!$A$2:$A$29,0)),"")</f>
        <v>1</v>
      </c>
      <c r="N980" s="29">
        <f>IFERROR(INDEX(Cost_Components!$P$2:$P$29,MATCH(E980,Cost_Components!$A$2:$A$29,0)),"")</f>
        <v>64.94344126</v>
      </c>
      <c r="O980" s="23">
        <f t="shared" si="151"/>
        <v>547811.227149499</v>
      </c>
      <c r="P980" s="23">
        <f t="shared" si="152"/>
        <v>585899.47843414801</v>
      </c>
      <c r="Q980" s="23">
        <f t="shared" si="153"/>
        <v>11795601.792205345</v>
      </c>
      <c r="R980" s="23">
        <f t="shared" si="154"/>
        <v>22427033.502672821</v>
      </c>
      <c r="S980" s="23">
        <f t="shared" si="155"/>
        <v>10631431.710467476</v>
      </c>
      <c r="T980" s="16">
        <f>IFERROR(INDEX(Cost_Components!$R$2:$R$29,MATCH(E980,Cost_Components!$A$2:$A$29,0)),"")</f>
        <v>1</v>
      </c>
      <c r="U980" s="26">
        <f>IFERROR(INDEX(Cost_Components!$Q$2:$Q$29,MATCH(E980,Cost_Components!$A$2:$A$29,0)),"")</f>
        <v>2023</v>
      </c>
      <c r="V980" s="30">
        <f>1/(1+Calculation_Assumptions!$B$5)^(B980-Calculation_Assumptions!$B$2)</f>
        <v>0.62316693922011435</v>
      </c>
      <c r="W980" s="23">
        <f t="shared" si="156"/>
        <v>7350629.0651078997</v>
      </c>
      <c r="X980" s="23">
        <f t="shared" si="157"/>
        <v>13975785.823647583</v>
      </c>
      <c r="Y980" s="23">
        <f t="shared" si="158"/>
        <v>6625156.7585396823</v>
      </c>
      <c r="Z980" s="17">
        <f>IFERROR(INDEX(Cost_Components!$T$2:$T$29,MATCH(E980,Cost_Components!$A$2:$A$29,0)),"")</f>
        <v>0.8</v>
      </c>
      <c r="AA980" s="26">
        <f>IFERROR(INDEX(Cost_Components!$U$2:$U$29,MATCH(E980,Cost_Components!$A$2:$A$29,0)),"")</f>
        <v>2025</v>
      </c>
      <c r="AB980" s="26">
        <f>IFERROR(INDEX(Cost_Components!$V$2:$V$29,MATCH(E980,Cost_Components!$A$2:$A$29,0)),"")</f>
        <v>2050</v>
      </c>
      <c r="AC980" s="26">
        <f>IFERROR(INDEX(Cost_Components!$M$2:$M$29,MATCH(E980,Cost_Components!$A$2:$A$29,0)),"")</f>
        <v>30</v>
      </c>
      <c r="AD980" s="26">
        <f>IFERROR(INDEX(Cost_Components!$N$2:$N$29,MATCH(E980,Cost_Components!$A$2:$A$29,0)),"")</f>
        <v>95</v>
      </c>
      <c r="AE980" s="16" t="str">
        <f>IFERROR(INDEX(Cost_Components!$O$2:$O$29,MATCH(E980,Cost_Components!$A$2:$A$29,0)),"")</f>
        <v>Both</v>
      </c>
      <c r="AF980" s="11">
        <v>547811.227149499</v>
      </c>
      <c r="AG980" s="11">
        <v>585899.47843414801</v>
      </c>
      <c r="AH980" s="23">
        <f t="shared" si="159"/>
        <v>1</v>
      </c>
    </row>
    <row r="981" spans="1:34" hidden="1">
      <c r="A981" t="s">
        <v>115</v>
      </c>
      <c r="B981" s="20">
        <v>2042</v>
      </c>
      <c r="C981" t="s">
        <v>242</v>
      </c>
      <c r="D981" t="s">
        <v>208</v>
      </c>
      <c r="E981" s="22" t="s">
        <v>325</v>
      </c>
      <c r="F981" s="22" t="s">
        <v>326</v>
      </c>
      <c r="G981" s="22" t="s">
        <v>245</v>
      </c>
      <c r="H981" s="22" t="s">
        <v>237</v>
      </c>
      <c r="I981" s="22" t="s">
        <v>309</v>
      </c>
      <c r="J981" s="17">
        <f>IFERROR(INDEX(Cost_Components!$K$2:$K$29,MATCH(E981,Cost_Components!$A$2:$A$29,0)),"")</f>
        <v>1</v>
      </c>
      <c r="K981" s="17">
        <f t="shared" si="150"/>
        <v>0.64923076923076928</v>
      </c>
      <c r="L981" s="17">
        <f>IFERROR(INDEX(Cost_Components!$S$2:$S$29,MATCH(E981,Cost_Components!$A$2:$A$29,0)),"")</f>
        <v>0.31</v>
      </c>
      <c r="M981" s="28">
        <f>IFERROR(INDEX(Cost_Components!$L$2:$L$29,MATCH(E981,Cost_Components!$A$2:$A$29,0)),"")</f>
        <v>1</v>
      </c>
      <c r="N981" s="29">
        <f>IFERROR(INDEX(Cost_Components!$P$2:$P$29,MATCH(E981,Cost_Components!$A$2:$A$29,0)),"")</f>
        <v>64.94344126</v>
      </c>
      <c r="O981" s="23">
        <f t="shared" si="151"/>
        <v>562706.63937032502</v>
      </c>
      <c r="P981" s="23">
        <f t="shared" si="152"/>
        <v>605076.56449833699</v>
      </c>
      <c r="Q981" s="23">
        <f t="shared" si="153"/>
        <v>12181683.840533108</v>
      </c>
      <c r="R981" s="23">
        <f t="shared" si="154"/>
        <v>23725557.776916578</v>
      </c>
      <c r="S981" s="23">
        <f t="shared" si="155"/>
        <v>11543873.936383471</v>
      </c>
      <c r="T981" s="16">
        <f>IFERROR(INDEX(Cost_Components!$R$2:$R$29,MATCH(E981,Cost_Components!$A$2:$A$29,0)),"")</f>
        <v>1</v>
      </c>
      <c r="U981" s="26">
        <f>IFERROR(INDEX(Cost_Components!$Q$2:$Q$29,MATCH(E981,Cost_Components!$A$2:$A$29,0)),"")</f>
        <v>2023</v>
      </c>
      <c r="V981" s="30">
        <f>1/(1+Calculation_Assumptions!$B$5)^(B981-Calculation_Assumptions!$B$2)</f>
        <v>0.60501644584477121</v>
      </c>
      <c r="W981" s="23">
        <f t="shared" si="156"/>
        <v>7370119.061604023</v>
      </c>
      <c r="X981" s="23">
        <f t="shared" si="157"/>
        <v>14354352.641874839</v>
      </c>
      <c r="Y981" s="23">
        <f t="shared" si="158"/>
        <v>6984233.5802708156</v>
      </c>
      <c r="Z981" s="17">
        <f>IFERROR(INDEX(Cost_Components!$T$2:$T$29,MATCH(E981,Cost_Components!$A$2:$A$29,0)),"")</f>
        <v>0.8</v>
      </c>
      <c r="AA981" s="26">
        <f>IFERROR(INDEX(Cost_Components!$U$2:$U$29,MATCH(E981,Cost_Components!$A$2:$A$29,0)),"")</f>
        <v>2025</v>
      </c>
      <c r="AB981" s="26">
        <f>IFERROR(INDEX(Cost_Components!$V$2:$V$29,MATCH(E981,Cost_Components!$A$2:$A$29,0)),"")</f>
        <v>2050</v>
      </c>
      <c r="AC981" s="26">
        <f>IFERROR(INDEX(Cost_Components!$M$2:$M$29,MATCH(E981,Cost_Components!$A$2:$A$29,0)),"")</f>
        <v>30</v>
      </c>
      <c r="AD981" s="26">
        <f>IFERROR(INDEX(Cost_Components!$N$2:$N$29,MATCH(E981,Cost_Components!$A$2:$A$29,0)),"")</f>
        <v>95</v>
      </c>
      <c r="AE981" s="16" t="str">
        <f>IFERROR(INDEX(Cost_Components!$O$2:$O$29,MATCH(E981,Cost_Components!$A$2:$A$29,0)),"")</f>
        <v>Both</v>
      </c>
      <c r="AF981" s="11">
        <v>562706.63937032502</v>
      </c>
      <c r="AG981" s="11">
        <v>605076.56449833699</v>
      </c>
      <c r="AH981" s="23">
        <f t="shared" si="159"/>
        <v>1</v>
      </c>
    </row>
    <row r="982" spans="1:34" hidden="1">
      <c r="A982" t="s">
        <v>115</v>
      </c>
      <c r="B982" s="20">
        <v>2043</v>
      </c>
      <c r="C982" t="s">
        <v>242</v>
      </c>
      <c r="D982" t="s">
        <v>208</v>
      </c>
      <c r="E982" s="22" t="s">
        <v>325</v>
      </c>
      <c r="F982" s="22" t="s">
        <v>326</v>
      </c>
      <c r="G982" s="22" t="s">
        <v>245</v>
      </c>
      <c r="H982" s="22" t="s">
        <v>237</v>
      </c>
      <c r="I982" s="22" t="s">
        <v>309</v>
      </c>
      <c r="J982" s="17">
        <f>IFERROR(INDEX(Cost_Components!$K$2:$K$29,MATCH(E982,Cost_Components!$A$2:$A$29,0)),"")</f>
        <v>1</v>
      </c>
      <c r="K982" s="17">
        <f t="shared" si="150"/>
        <v>0.66807692307692301</v>
      </c>
      <c r="L982" s="17">
        <f>IFERROR(INDEX(Cost_Components!$S$2:$S$29,MATCH(E982,Cost_Components!$A$2:$A$29,0)),"")</f>
        <v>0.31</v>
      </c>
      <c r="M982" s="28">
        <f>IFERROR(INDEX(Cost_Components!$L$2:$L$29,MATCH(E982,Cost_Components!$A$2:$A$29,0)),"")</f>
        <v>1</v>
      </c>
      <c r="N982" s="29">
        <f>IFERROR(INDEX(Cost_Components!$P$2:$P$29,MATCH(E982,Cost_Components!$A$2:$A$29,0)),"")</f>
        <v>64.94344126</v>
      </c>
      <c r="O982" s="23">
        <f t="shared" si="151"/>
        <v>577683.58222890901</v>
      </c>
      <c r="P982" s="23">
        <f t="shared" si="152"/>
        <v>624543.78906953905</v>
      </c>
      <c r="Q982" s="23">
        <f t="shared" si="153"/>
        <v>12573607.092717985</v>
      </c>
      <c r="R982" s="23">
        <f t="shared" si="154"/>
        <v>25064081.443884667</v>
      </c>
      <c r="S982" s="23">
        <f t="shared" si="155"/>
        <v>12490474.351166682</v>
      </c>
      <c r="T982" s="16">
        <f>IFERROR(INDEX(Cost_Components!$R$2:$R$29,MATCH(E982,Cost_Components!$A$2:$A$29,0)),"")</f>
        <v>1</v>
      </c>
      <c r="U982" s="26">
        <f>IFERROR(INDEX(Cost_Components!$Q$2:$Q$29,MATCH(E982,Cost_Components!$A$2:$A$29,0)),"")</f>
        <v>2023</v>
      </c>
      <c r="V982" s="30">
        <f>1/(1+Calculation_Assumptions!$B$5)^(B982-Calculation_Assumptions!$B$2)</f>
        <v>0.5873946076162827</v>
      </c>
      <c r="W982" s="23">
        <f t="shared" si="156"/>
        <v>7385669.0045483895</v>
      </c>
      <c r="X982" s="23">
        <f t="shared" si="157"/>
        <v>14722506.284993187</v>
      </c>
      <c r="Y982" s="23">
        <f t="shared" si="158"/>
        <v>7336837.2804447971</v>
      </c>
      <c r="Z982" s="17">
        <f>IFERROR(INDEX(Cost_Components!$T$2:$T$29,MATCH(E982,Cost_Components!$A$2:$A$29,0)),"")</f>
        <v>0.8</v>
      </c>
      <c r="AA982" s="26">
        <f>IFERROR(INDEX(Cost_Components!$U$2:$U$29,MATCH(E982,Cost_Components!$A$2:$A$29,0)),"")</f>
        <v>2025</v>
      </c>
      <c r="AB982" s="26">
        <f>IFERROR(INDEX(Cost_Components!$V$2:$V$29,MATCH(E982,Cost_Components!$A$2:$A$29,0)),"")</f>
        <v>2050</v>
      </c>
      <c r="AC982" s="26">
        <f>IFERROR(INDEX(Cost_Components!$M$2:$M$29,MATCH(E982,Cost_Components!$A$2:$A$29,0)),"")</f>
        <v>30</v>
      </c>
      <c r="AD982" s="26">
        <f>IFERROR(INDEX(Cost_Components!$N$2:$N$29,MATCH(E982,Cost_Components!$A$2:$A$29,0)),"")</f>
        <v>95</v>
      </c>
      <c r="AE982" s="16" t="str">
        <f>IFERROR(INDEX(Cost_Components!$O$2:$O$29,MATCH(E982,Cost_Components!$A$2:$A$29,0)),"")</f>
        <v>Both</v>
      </c>
      <c r="AF982" s="11">
        <v>577683.58222890901</v>
      </c>
      <c r="AG982" s="11">
        <v>624543.78906953905</v>
      </c>
      <c r="AH982" s="23">
        <f t="shared" si="159"/>
        <v>1</v>
      </c>
    </row>
    <row r="983" spans="1:34" hidden="1">
      <c r="A983" t="s">
        <v>115</v>
      </c>
      <c r="B983" s="20">
        <v>2044</v>
      </c>
      <c r="C983" t="s">
        <v>242</v>
      </c>
      <c r="D983" t="s">
        <v>208</v>
      </c>
      <c r="E983" s="22" t="s">
        <v>325</v>
      </c>
      <c r="F983" s="22" t="s">
        <v>326</v>
      </c>
      <c r="G983" s="22" t="s">
        <v>245</v>
      </c>
      <c r="H983" s="22" t="s">
        <v>237</v>
      </c>
      <c r="I983" s="22" t="s">
        <v>309</v>
      </c>
      <c r="J983" s="17">
        <f>IFERROR(INDEX(Cost_Components!$K$2:$K$29,MATCH(E983,Cost_Components!$A$2:$A$29,0)),"")</f>
        <v>1</v>
      </c>
      <c r="K983" s="17">
        <f t="shared" si="150"/>
        <v>0.68692307692307697</v>
      </c>
      <c r="L983" s="17">
        <f>IFERROR(INDEX(Cost_Components!$S$2:$S$29,MATCH(E983,Cost_Components!$A$2:$A$29,0)),"")</f>
        <v>0.31</v>
      </c>
      <c r="M983" s="28">
        <f>IFERROR(INDEX(Cost_Components!$L$2:$L$29,MATCH(E983,Cost_Components!$A$2:$A$29,0)),"")</f>
        <v>1</v>
      </c>
      <c r="N983" s="29">
        <f>IFERROR(INDEX(Cost_Components!$P$2:$P$29,MATCH(E983,Cost_Components!$A$2:$A$29,0)),"")</f>
        <v>64.94344126</v>
      </c>
      <c r="O983" s="23">
        <f t="shared" si="151"/>
        <v>592677.35466307402</v>
      </c>
      <c r="P983" s="23">
        <f t="shared" si="152"/>
        <v>644233.480491444</v>
      </c>
      <c r="Q983" s="23">
        <f t="shared" si="153"/>
        <v>12970009.15138665</v>
      </c>
      <c r="R983" s="23">
        <f t="shared" si="154"/>
        <v>26440017.479264099</v>
      </c>
      <c r="S983" s="23">
        <f t="shared" si="155"/>
        <v>13470008.327877449</v>
      </c>
      <c r="T983" s="16">
        <f>IFERROR(INDEX(Cost_Components!$R$2:$R$29,MATCH(E983,Cost_Components!$A$2:$A$29,0)),"")</f>
        <v>1</v>
      </c>
      <c r="U983" s="26">
        <f>IFERROR(INDEX(Cost_Components!$Q$2:$Q$29,MATCH(E983,Cost_Components!$A$2:$A$29,0)),"")</f>
        <v>2023</v>
      </c>
      <c r="V983" s="30">
        <f>1/(1+Calculation_Assumptions!$B$5)^(B983-Calculation_Assumptions!$B$2)</f>
        <v>0.57028602681192497</v>
      </c>
      <c r="W983" s="23">
        <f t="shared" si="156"/>
        <v>7396614.9866585992</v>
      </c>
      <c r="X983" s="23">
        <f t="shared" si="157"/>
        <v>15078372.51708737</v>
      </c>
      <c r="Y983" s="23">
        <f t="shared" si="158"/>
        <v>7681757.5304287719</v>
      </c>
      <c r="Z983" s="17">
        <f>IFERROR(INDEX(Cost_Components!$T$2:$T$29,MATCH(E983,Cost_Components!$A$2:$A$29,0)),"")</f>
        <v>0.8</v>
      </c>
      <c r="AA983" s="26">
        <f>IFERROR(INDEX(Cost_Components!$U$2:$U$29,MATCH(E983,Cost_Components!$A$2:$A$29,0)),"")</f>
        <v>2025</v>
      </c>
      <c r="AB983" s="26">
        <f>IFERROR(INDEX(Cost_Components!$V$2:$V$29,MATCH(E983,Cost_Components!$A$2:$A$29,0)),"")</f>
        <v>2050</v>
      </c>
      <c r="AC983" s="26">
        <f>IFERROR(INDEX(Cost_Components!$M$2:$M$29,MATCH(E983,Cost_Components!$A$2:$A$29,0)),"")</f>
        <v>30</v>
      </c>
      <c r="AD983" s="26">
        <f>IFERROR(INDEX(Cost_Components!$N$2:$N$29,MATCH(E983,Cost_Components!$A$2:$A$29,0)),"")</f>
        <v>95</v>
      </c>
      <c r="AE983" s="16" t="str">
        <f>IFERROR(INDEX(Cost_Components!$O$2:$O$29,MATCH(E983,Cost_Components!$A$2:$A$29,0)),"")</f>
        <v>Both</v>
      </c>
      <c r="AF983" s="11">
        <v>592677.35466307402</v>
      </c>
      <c r="AG983" s="11">
        <v>644233.480491444</v>
      </c>
      <c r="AH983" s="23">
        <f t="shared" si="159"/>
        <v>1</v>
      </c>
    </row>
    <row r="984" spans="1:34" hidden="1">
      <c r="A984" t="s">
        <v>115</v>
      </c>
      <c r="B984" s="20">
        <v>2045</v>
      </c>
      <c r="C984" t="s">
        <v>242</v>
      </c>
      <c r="D984" t="s">
        <v>208</v>
      </c>
      <c r="E984" s="22" t="s">
        <v>325</v>
      </c>
      <c r="F984" s="22" t="s">
        <v>326</v>
      </c>
      <c r="G984" s="22" t="s">
        <v>245</v>
      </c>
      <c r="H984" s="22" t="s">
        <v>237</v>
      </c>
      <c r="I984" s="22" t="s">
        <v>309</v>
      </c>
      <c r="J984" s="17">
        <f>IFERROR(INDEX(Cost_Components!$K$2:$K$29,MATCH(E984,Cost_Components!$A$2:$A$29,0)),"")</f>
        <v>1</v>
      </c>
      <c r="K984" s="17">
        <f t="shared" si="150"/>
        <v>0.70576923076923082</v>
      </c>
      <c r="L984" s="17">
        <f>IFERROR(INDEX(Cost_Components!$S$2:$S$29,MATCH(E984,Cost_Components!$A$2:$A$29,0)),"")</f>
        <v>0.31</v>
      </c>
      <c r="M984" s="28">
        <f>IFERROR(INDEX(Cost_Components!$L$2:$L$29,MATCH(E984,Cost_Components!$A$2:$A$29,0)),"")</f>
        <v>1</v>
      </c>
      <c r="N984" s="29">
        <f>IFERROR(INDEX(Cost_Components!$P$2:$P$29,MATCH(E984,Cost_Components!$A$2:$A$29,0)),"")</f>
        <v>64.94344126</v>
      </c>
      <c r="O984" s="23">
        <f t="shared" si="151"/>
        <v>607595.45676761796</v>
      </c>
      <c r="P984" s="23">
        <f t="shared" si="152"/>
        <v>664040.67141560605</v>
      </c>
      <c r="Q984" s="23">
        <f t="shared" si="153"/>
        <v>13368776.764882416</v>
      </c>
      <c r="R984" s="23">
        <f t="shared" si="154"/>
        <v>27849187.93713472</v>
      </c>
      <c r="S984" s="23">
        <f t="shared" si="155"/>
        <v>14480411.172252305</v>
      </c>
      <c r="T984" s="16">
        <f>IFERROR(INDEX(Cost_Components!$R$2:$R$29,MATCH(E984,Cost_Components!$A$2:$A$29,0)),"")</f>
        <v>1</v>
      </c>
      <c r="U984" s="26">
        <f>IFERROR(INDEX(Cost_Components!$Q$2:$Q$29,MATCH(E984,Cost_Components!$A$2:$A$29,0)),"")</f>
        <v>2023</v>
      </c>
      <c r="V984" s="30">
        <f>1/(1+Calculation_Assumptions!$B$5)^(B984-Calculation_Assumptions!$B$2)</f>
        <v>0.55367575418633497</v>
      </c>
      <c r="W984" s="23">
        <f t="shared" si="156"/>
        <v>7401967.5578450225</v>
      </c>
      <c r="X984" s="23">
        <f t="shared" si="157"/>
        <v>15419420.134570049</v>
      </c>
      <c r="Y984" s="23">
        <f t="shared" si="158"/>
        <v>8017452.5767250257</v>
      </c>
      <c r="Z984" s="17">
        <f>IFERROR(INDEX(Cost_Components!$T$2:$T$29,MATCH(E984,Cost_Components!$A$2:$A$29,0)),"")</f>
        <v>0.8</v>
      </c>
      <c r="AA984" s="26">
        <f>IFERROR(INDEX(Cost_Components!$U$2:$U$29,MATCH(E984,Cost_Components!$A$2:$A$29,0)),"")</f>
        <v>2025</v>
      </c>
      <c r="AB984" s="26">
        <f>IFERROR(INDEX(Cost_Components!$V$2:$V$29,MATCH(E984,Cost_Components!$A$2:$A$29,0)),"")</f>
        <v>2050</v>
      </c>
      <c r="AC984" s="26">
        <f>IFERROR(INDEX(Cost_Components!$M$2:$M$29,MATCH(E984,Cost_Components!$A$2:$A$29,0)),"")</f>
        <v>30</v>
      </c>
      <c r="AD984" s="26">
        <f>IFERROR(INDEX(Cost_Components!$N$2:$N$29,MATCH(E984,Cost_Components!$A$2:$A$29,0)),"")</f>
        <v>95</v>
      </c>
      <c r="AE984" s="16" t="str">
        <f>IFERROR(INDEX(Cost_Components!$O$2:$O$29,MATCH(E984,Cost_Components!$A$2:$A$29,0)),"")</f>
        <v>Both</v>
      </c>
      <c r="AF984" s="11">
        <v>607595.45676761796</v>
      </c>
      <c r="AG984" s="11">
        <v>664040.67141560605</v>
      </c>
      <c r="AH984" s="23">
        <f t="shared" si="159"/>
        <v>1</v>
      </c>
    </row>
    <row r="985" spans="1:34" hidden="1">
      <c r="A985" t="s">
        <v>115</v>
      </c>
      <c r="B985" s="20">
        <v>2046</v>
      </c>
      <c r="C985" t="s">
        <v>242</v>
      </c>
      <c r="D985" t="s">
        <v>208</v>
      </c>
      <c r="E985" s="22" t="s">
        <v>325</v>
      </c>
      <c r="F985" s="22" t="s">
        <v>326</v>
      </c>
      <c r="G985" s="22" t="s">
        <v>245</v>
      </c>
      <c r="H985" s="22" t="s">
        <v>237</v>
      </c>
      <c r="I985" s="22" t="s">
        <v>309</v>
      </c>
      <c r="J985" s="17">
        <f>IFERROR(INDEX(Cost_Components!$K$2:$K$29,MATCH(E985,Cost_Components!$A$2:$A$29,0)),"")</f>
        <v>1</v>
      </c>
      <c r="K985" s="17">
        <f t="shared" si="150"/>
        <v>0.72461538461538466</v>
      </c>
      <c r="L985" s="17">
        <f>IFERROR(INDEX(Cost_Components!$S$2:$S$29,MATCH(E985,Cost_Components!$A$2:$A$29,0)),"")</f>
        <v>0.31</v>
      </c>
      <c r="M985" s="28">
        <f>IFERROR(INDEX(Cost_Components!$L$2:$L$29,MATCH(E985,Cost_Components!$A$2:$A$29,0)),"")</f>
        <v>1</v>
      </c>
      <c r="N985" s="29">
        <f>IFERROR(INDEX(Cost_Components!$P$2:$P$29,MATCH(E985,Cost_Components!$A$2:$A$29,0)),"")</f>
        <v>64.94344126</v>
      </c>
      <c r="O985" s="23">
        <f t="shared" si="151"/>
        <v>622345.85822904506</v>
      </c>
      <c r="P985" s="23">
        <f t="shared" si="152"/>
        <v>683863.54841127305</v>
      </c>
      <c r="Q985" s="23">
        <f t="shared" si="153"/>
        <v>13767860.17769183</v>
      </c>
      <c r="R985" s="23">
        <f t="shared" si="154"/>
        <v>29286984.114952881</v>
      </c>
      <c r="S985" s="23">
        <f t="shared" si="155"/>
        <v>15519123.937261051</v>
      </c>
      <c r="T985" s="16">
        <f>IFERROR(INDEX(Cost_Components!$R$2:$R$29,MATCH(E985,Cost_Components!$A$2:$A$29,0)),"")</f>
        <v>1</v>
      </c>
      <c r="U985" s="26">
        <f>IFERROR(INDEX(Cost_Components!$Q$2:$Q$29,MATCH(E985,Cost_Components!$A$2:$A$29,0)),"")</f>
        <v>2023</v>
      </c>
      <c r="V985" s="30">
        <f>1/(1+Calculation_Assumptions!$B$5)^(B985-Calculation_Assumptions!$B$2)</f>
        <v>0.5375492759090631</v>
      </c>
      <c r="W985" s="23">
        <f t="shared" si="156"/>
        <v>7400903.2693354683</v>
      </c>
      <c r="X985" s="23">
        <f t="shared" si="157"/>
        <v>15743197.104553154</v>
      </c>
      <c r="Y985" s="23">
        <f t="shared" si="158"/>
        <v>8342293.8352176864</v>
      </c>
      <c r="Z985" s="17">
        <f>IFERROR(INDEX(Cost_Components!$T$2:$T$29,MATCH(E985,Cost_Components!$A$2:$A$29,0)),"")</f>
        <v>0.8</v>
      </c>
      <c r="AA985" s="26">
        <f>IFERROR(INDEX(Cost_Components!$U$2:$U$29,MATCH(E985,Cost_Components!$A$2:$A$29,0)),"")</f>
        <v>2025</v>
      </c>
      <c r="AB985" s="26">
        <f>IFERROR(INDEX(Cost_Components!$V$2:$V$29,MATCH(E985,Cost_Components!$A$2:$A$29,0)),"")</f>
        <v>2050</v>
      </c>
      <c r="AC985" s="26">
        <f>IFERROR(INDEX(Cost_Components!$M$2:$M$29,MATCH(E985,Cost_Components!$A$2:$A$29,0)),"")</f>
        <v>30</v>
      </c>
      <c r="AD985" s="26">
        <f>IFERROR(INDEX(Cost_Components!$N$2:$N$29,MATCH(E985,Cost_Components!$A$2:$A$29,0)),"")</f>
        <v>95</v>
      </c>
      <c r="AE985" s="16" t="str">
        <f>IFERROR(INDEX(Cost_Components!$O$2:$O$29,MATCH(E985,Cost_Components!$A$2:$A$29,0)),"")</f>
        <v>Both</v>
      </c>
      <c r="AF985" s="11">
        <v>622345.85822904506</v>
      </c>
      <c r="AG985" s="11">
        <v>683863.54841127305</v>
      </c>
      <c r="AH985" s="23">
        <f t="shared" si="159"/>
        <v>1</v>
      </c>
    </row>
    <row r="986" spans="1:34" hidden="1">
      <c r="A986" t="s">
        <v>115</v>
      </c>
      <c r="B986" s="20">
        <v>2047</v>
      </c>
      <c r="C986" t="s">
        <v>242</v>
      </c>
      <c r="D986" t="s">
        <v>208</v>
      </c>
      <c r="E986" s="22" t="s">
        <v>325</v>
      </c>
      <c r="F986" s="22" t="s">
        <v>326</v>
      </c>
      <c r="G986" s="22" t="s">
        <v>245</v>
      </c>
      <c r="H986" s="22" t="s">
        <v>237</v>
      </c>
      <c r="I986" s="22" t="s">
        <v>309</v>
      </c>
      <c r="J986" s="17">
        <f>IFERROR(INDEX(Cost_Components!$K$2:$K$29,MATCH(E986,Cost_Components!$A$2:$A$29,0)),"")</f>
        <v>1</v>
      </c>
      <c r="K986" s="17">
        <f t="shared" si="150"/>
        <v>0.74346153846153851</v>
      </c>
      <c r="L986" s="17">
        <f>IFERROR(INDEX(Cost_Components!$S$2:$S$29,MATCH(E986,Cost_Components!$A$2:$A$29,0)),"")</f>
        <v>0.31</v>
      </c>
      <c r="M986" s="28">
        <f>IFERROR(INDEX(Cost_Components!$L$2:$L$29,MATCH(E986,Cost_Components!$A$2:$A$29,0)),"")</f>
        <v>1</v>
      </c>
      <c r="N986" s="29">
        <f>IFERROR(INDEX(Cost_Components!$P$2:$P$29,MATCH(E986,Cost_Components!$A$2:$A$29,0)),"")</f>
        <v>64.94344126</v>
      </c>
      <c r="O986" s="23">
        <f t="shared" si="151"/>
        <v>636874.28373281599</v>
      </c>
      <c r="P986" s="23">
        <f t="shared" si="152"/>
        <v>703642.01264526497</v>
      </c>
      <c r="Q986" s="23">
        <f t="shared" si="153"/>
        <v>14166049.452051742</v>
      </c>
      <c r="R986" s="23">
        <f t="shared" si="154"/>
        <v>30750169.676779915</v>
      </c>
      <c r="S986" s="23">
        <f t="shared" si="155"/>
        <v>16584120.224728173</v>
      </c>
      <c r="T986" s="16">
        <f>IFERROR(INDEX(Cost_Components!$R$2:$R$29,MATCH(E986,Cost_Components!$A$2:$A$29,0)),"")</f>
        <v>1</v>
      </c>
      <c r="U986" s="26">
        <f>IFERROR(INDEX(Cost_Components!$Q$2:$Q$29,MATCH(E986,Cost_Components!$A$2:$A$29,0)),"")</f>
        <v>2023</v>
      </c>
      <c r="V986" s="30">
        <f>1/(1+Calculation_Assumptions!$B$5)^(B986-Calculation_Assumptions!$B$2)</f>
        <v>0.52189250088258554</v>
      </c>
      <c r="W986" s="23">
        <f t="shared" si="156"/>
        <v>7393154.9761576643</v>
      </c>
      <c r="X986" s="23">
        <f t="shared" si="157"/>
        <v>16048282.955178516</v>
      </c>
      <c r="Y986" s="23">
        <f t="shared" si="158"/>
        <v>8655127.9790208526</v>
      </c>
      <c r="Z986" s="17">
        <f>IFERROR(INDEX(Cost_Components!$T$2:$T$29,MATCH(E986,Cost_Components!$A$2:$A$29,0)),"")</f>
        <v>0.8</v>
      </c>
      <c r="AA986" s="26">
        <f>IFERROR(INDEX(Cost_Components!$U$2:$U$29,MATCH(E986,Cost_Components!$A$2:$A$29,0)),"")</f>
        <v>2025</v>
      </c>
      <c r="AB986" s="26">
        <f>IFERROR(INDEX(Cost_Components!$V$2:$V$29,MATCH(E986,Cost_Components!$A$2:$A$29,0)),"")</f>
        <v>2050</v>
      </c>
      <c r="AC986" s="26">
        <f>IFERROR(INDEX(Cost_Components!$M$2:$M$29,MATCH(E986,Cost_Components!$A$2:$A$29,0)),"")</f>
        <v>30</v>
      </c>
      <c r="AD986" s="26">
        <f>IFERROR(INDEX(Cost_Components!$N$2:$N$29,MATCH(E986,Cost_Components!$A$2:$A$29,0)),"")</f>
        <v>95</v>
      </c>
      <c r="AE986" s="16" t="str">
        <f>IFERROR(INDEX(Cost_Components!$O$2:$O$29,MATCH(E986,Cost_Components!$A$2:$A$29,0)),"")</f>
        <v>Both</v>
      </c>
      <c r="AF986" s="11">
        <v>636874.28373281599</v>
      </c>
      <c r="AG986" s="11">
        <v>703642.01264526497</v>
      </c>
      <c r="AH986" s="23">
        <f t="shared" si="159"/>
        <v>1</v>
      </c>
    </row>
    <row r="987" spans="1:34" hidden="1">
      <c r="A987" t="s">
        <v>115</v>
      </c>
      <c r="B987" s="20">
        <v>2048</v>
      </c>
      <c r="C987" t="s">
        <v>242</v>
      </c>
      <c r="D987" t="s">
        <v>208</v>
      </c>
      <c r="E987" s="22" t="s">
        <v>325</v>
      </c>
      <c r="F987" s="22" t="s">
        <v>326</v>
      </c>
      <c r="G987" s="22" t="s">
        <v>245</v>
      </c>
      <c r="H987" s="22" t="s">
        <v>237</v>
      </c>
      <c r="I987" s="22" t="s">
        <v>309</v>
      </c>
      <c r="J987" s="17">
        <f>IFERROR(INDEX(Cost_Components!$K$2:$K$29,MATCH(E987,Cost_Components!$A$2:$A$29,0)),"")</f>
        <v>1</v>
      </c>
      <c r="K987" s="17">
        <f t="shared" si="150"/>
        <v>0.76230769230769235</v>
      </c>
      <c r="L987" s="17">
        <f>IFERROR(INDEX(Cost_Components!$S$2:$S$29,MATCH(E987,Cost_Components!$A$2:$A$29,0)),"")</f>
        <v>0.31</v>
      </c>
      <c r="M987" s="28">
        <f>IFERROR(INDEX(Cost_Components!$L$2:$L$29,MATCH(E987,Cost_Components!$A$2:$A$29,0)),"")</f>
        <v>1</v>
      </c>
      <c r="N987" s="29">
        <f>IFERROR(INDEX(Cost_Components!$P$2:$P$29,MATCH(E987,Cost_Components!$A$2:$A$29,0)),"")</f>
        <v>64.94344126</v>
      </c>
      <c r="O987" s="23">
        <f t="shared" si="151"/>
        <v>651175.56198772194</v>
      </c>
      <c r="P987" s="23">
        <f t="shared" si="152"/>
        <v>723368.63264698698</v>
      </c>
      <c r="Q987" s="23">
        <f t="shared" si="153"/>
        <v>14563194.974127198</v>
      </c>
      <c r="R987" s="23">
        <f t="shared" si="154"/>
        <v>32237673.556275412</v>
      </c>
      <c r="S987" s="23">
        <f t="shared" si="155"/>
        <v>17674478.582148217</v>
      </c>
      <c r="T987" s="16">
        <f>IFERROR(INDEX(Cost_Components!$R$2:$R$29,MATCH(E987,Cost_Components!$A$2:$A$29,0)),"")</f>
        <v>1</v>
      </c>
      <c r="U987" s="26">
        <f>IFERROR(INDEX(Cost_Components!$Q$2:$Q$29,MATCH(E987,Cost_Components!$A$2:$A$29,0)),"")</f>
        <v>2023</v>
      </c>
      <c r="V987" s="30">
        <f>1/(1+Calculation_Assumptions!$B$5)^(B987-Calculation_Assumptions!$B$2)</f>
        <v>0.50669174842969467</v>
      </c>
      <c r="W987" s="23">
        <f t="shared" si="156"/>
        <v>7379050.7241630517</v>
      </c>
      <c r="X987" s="23">
        <f t="shared" si="157"/>
        <v>16334563.179534921</v>
      </c>
      <c r="Y987" s="23">
        <f t="shared" si="158"/>
        <v>8955512.4553718716</v>
      </c>
      <c r="Z987" s="17">
        <f>IFERROR(INDEX(Cost_Components!$T$2:$T$29,MATCH(E987,Cost_Components!$A$2:$A$29,0)),"")</f>
        <v>0.8</v>
      </c>
      <c r="AA987" s="26">
        <f>IFERROR(INDEX(Cost_Components!$U$2:$U$29,MATCH(E987,Cost_Components!$A$2:$A$29,0)),"")</f>
        <v>2025</v>
      </c>
      <c r="AB987" s="26">
        <f>IFERROR(INDEX(Cost_Components!$V$2:$V$29,MATCH(E987,Cost_Components!$A$2:$A$29,0)),"")</f>
        <v>2050</v>
      </c>
      <c r="AC987" s="26">
        <f>IFERROR(INDEX(Cost_Components!$M$2:$M$29,MATCH(E987,Cost_Components!$A$2:$A$29,0)),"")</f>
        <v>30</v>
      </c>
      <c r="AD987" s="26">
        <f>IFERROR(INDEX(Cost_Components!$N$2:$N$29,MATCH(E987,Cost_Components!$A$2:$A$29,0)),"")</f>
        <v>95</v>
      </c>
      <c r="AE987" s="16" t="str">
        <f>IFERROR(INDEX(Cost_Components!$O$2:$O$29,MATCH(E987,Cost_Components!$A$2:$A$29,0)),"")</f>
        <v>Both</v>
      </c>
      <c r="AF987" s="11">
        <v>651175.56198772194</v>
      </c>
      <c r="AG987" s="11">
        <v>723368.63264698698</v>
      </c>
      <c r="AH987" s="23">
        <f t="shared" si="159"/>
        <v>1</v>
      </c>
    </row>
    <row r="988" spans="1:34" hidden="1">
      <c r="A988" t="s">
        <v>115</v>
      </c>
      <c r="B988" s="20">
        <v>2049</v>
      </c>
      <c r="C988" t="s">
        <v>242</v>
      </c>
      <c r="D988" t="s">
        <v>208</v>
      </c>
      <c r="E988" s="22" t="s">
        <v>325</v>
      </c>
      <c r="F988" s="22" t="s">
        <v>326</v>
      </c>
      <c r="G988" s="22" t="s">
        <v>245</v>
      </c>
      <c r="H988" s="22" t="s">
        <v>237</v>
      </c>
      <c r="I988" s="22" t="s">
        <v>309</v>
      </c>
      <c r="J988" s="17">
        <f>IFERROR(INDEX(Cost_Components!$K$2:$K$29,MATCH(E988,Cost_Components!$A$2:$A$29,0)),"")</f>
        <v>1</v>
      </c>
      <c r="K988" s="17">
        <f t="shared" si="150"/>
        <v>0.7811538461538462</v>
      </c>
      <c r="L988" s="17">
        <f>IFERROR(INDEX(Cost_Components!$S$2:$S$29,MATCH(E988,Cost_Components!$A$2:$A$29,0)),"")</f>
        <v>0.31</v>
      </c>
      <c r="M988" s="28">
        <f>IFERROR(INDEX(Cost_Components!$L$2:$L$29,MATCH(E988,Cost_Components!$A$2:$A$29,0)),"")</f>
        <v>1</v>
      </c>
      <c r="N988" s="29">
        <f>IFERROR(INDEX(Cost_Components!$P$2:$P$29,MATCH(E988,Cost_Components!$A$2:$A$29,0)),"")</f>
        <v>64.94344126</v>
      </c>
      <c r="O988" s="23">
        <f t="shared" si="151"/>
        <v>665167.75246507104</v>
      </c>
      <c r="P988" s="23">
        <f t="shared" si="152"/>
        <v>742947.14756246796</v>
      </c>
      <c r="Q988" s="23">
        <f t="shared" si="153"/>
        <v>14957358.775472384</v>
      </c>
      <c r="R988" s="23">
        <f t="shared" si="154"/>
        <v>33744504.803535089</v>
      </c>
      <c r="S988" s="23">
        <f t="shared" si="155"/>
        <v>18787146.028062705</v>
      </c>
      <c r="T988" s="16">
        <f>IFERROR(INDEX(Cost_Components!$R$2:$R$29,MATCH(E988,Cost_Components!$A$2:$A$29,0)),"")</f>
        <v>1</v>
      </c>
      <c r="U988" s="26">
        <f>IFERROR(INDEX(Cost_Components!$Q$2:$Q$29,MATCH(E988,Cost_Components!$A$2:$A$29,0)),"")</f>
        <v>2023</v>
      </c>
      <c r="V988" s="30">
        <f>1/(1+Calculation_Assumptions!$B$5)^(B988-Calculation_Assumptions!$B$2)</f>
        <v>0.49193373633950943</v>
      </c>
      <c r="W988" s="23">
        <f t="shared" si="156"/>
        <v>7358029.3881886797</v>
      </c>
      <c r="X988" s="23">
        <f t="shared" si="157"/>
        <v>16600060.32892954</v>
      </c>
      <c r="Y988" s="23">
        <f t="shared" si="158"/>
        <v>9242030.940740861</v>
      </c>
      <c r="Z988" s="17">
        <f>IFERROR(INDEX(Cost_Components!$T$2:$T$29,MATCH(E988,Cost_Components!$A$2:$A$29,0)),"")</f>
        <v>0.8</v>
      </c>
      <c r="AA988" s="26">
        <f>IFERROR(INDEX(Cost_Components!$U$2:$U$29,MATCH(E988,Cost_Components!$A$2:$A$29,0)),"")</f>
        <v>2025</v>
      </c>
      <c r="AB988" s="26">
        <f>IFERROR(INDEX(Cost_Components!$V$2:$V$29,MATCH(E988,Cost_Components!$A$2:$A$29,0)),"")</f>
        <v>2050</v>
      </c>
      <c r="AC988" s="26">
        <f>IFERROR(INDEX(Cost_Components!$M$2:$M$29,MATCH(E988,Cost_Components!$A$2:$A$29,0)),"")</f>
        <v>30</v>
      </c>
      <c r="AD988" s="26">
        <f>IFERROR(INDEX(Cost_Components!$N$2:$N$29,MATCH(E988,Cost_Components!$A$2:$A$29,0)),"")</f>
        <v>95</v>
      </c>
      <c r="AE988" s="16" t="str">
        <f>IFERROR(INDEX(Cost_Components!$O$2:$O$29,MATCH(E988,Cost_Components!$A$2:$A$29,0)),"")</f>
        <v>Both</v>
      </c>
      <c r="AF988" s="11">
        <v>665167.75246507104</v>
      </c>
      <c r="AG988" s="11">
        <v>742947.14756246796</v>
      </c>
      <c r="AH988" s="23">
        <f t="shared" si="159"/>
        <v>1</v>
      </c>
    </row>
    <row r="989" spans="1:34" hidden="1">
      <c r="A989" t="s">
        <v>115</v>
      </c>
      <c r="B989" s="20">
        <v>2050</v>
      </c>
      <c r="C989" t="s">
        <v>242</v>
      </c>
      <c r="D989" t="s">
        <v>208</v>
      </c>
      <c r="E989" s="22" t="s">
        <v>325</v>
      </c>
      <c r="F989" s="22" t="s">
        <v>326</v>
      </c>
      <c r="G989" s="22" t="s">
        <v>245</v>
      </c>
      <c r="H989" s="22" t="s">
        <v>237</v>
      </c>
      <c r="I989" s="22" t="s">
        <v>309</v>
      </c>
      <c r="J989" s="17">
        <f>IFERROR(INDEX(Cost_Components!$K$2:$K$29,MATCH(E989,Cost_Components!$A$2:$A$29,0)),"")</f>
        <v>1</v>
      </c>
      <c r="K989" s="17">
        <f t="shared" si="150"/>
        <v>0.8</v>
      </c>
      <c r="L989" s="17">
        <f>IFERROR(INDEX(Cost_Components!$S$2:$S$29,MATCH(E989,Cost_Components!$A$2:$A$29,0)),"")</f>
        <v>0.31</v>
      </c>
      <c r="M989" s="28">
        <f>IFERROR(INDEX(Cost_Components!$L$2:$L$29,MATCH(E989,Cost_Components!$A$2:$A$29,0)),"")</f>
        <v>1</v>
      </c>
      <c r="N989" s="29">
        <f>IFERROR(INDEX(Cost_Components!$P$2:$P$29,MATCH(E989,Cost_Components!$A$2:$A$29,0)),"")</f>
        <v>64.94344126</v>
      </c>
      <c r="O989" s="23">
        <f t="shared" si="151"/>
        <v>678818.47088982095</v>
      </c>
      <c r="P989" s="23">
        <f t="shared" si="152"/>
        <v>762344.880110887</v>
      </c>
      <c r="Q989" s="23">
        <f t="shared" si="153"/>
        <v>15347882.98181637</v>
      </c>
      <c r="R989" s="23">
        <f t="shared" si="154"/>
        <v>35267845.992348887</v>
      </c>
      <c r="S989" s="23">
        <f t="shared" si="155"/>
        <v>19919963.010532517</v>
      </c>
      <c r="T989" s="16">
        <f>IFERROR(INDEX(Cost_Components!$R$2:$R$29,MATCH(E989,Cost_Components!$A$2:$A$29,0)),"")</f>
        <v>1</v>
      </c>
      <c r="U989" s="26">
        <f>IFERROR(INDEX(Cost_Components!$Q$2:$Q$29,MATCH(E989,Cost_Components!$A$2:$A$29,0)),"")</f>
        <v>2023</v>
      </c>
      <c r="V989" s="30">
        <f>1/(1+Calculation_Assumptions!$B$5)^(B989-Calculation_Assumptions!$B$2)</f>
        <v>0.47760556926165965</v>
      </c>
      <c r="W989" s="23">
        <f t="shared" si="156"/>
        <v>7330234.388491746</v>
      </c>
      <c r="X989" s="23">
        <f t="shared" si="157"/>
        <v>16844119.661808331</v>
      </c>
      <c r="Y989" s="23">
        <f t="shared" si="158"/>
        <v>9513885.2733165864</v>
      </c>
      <c r="Z989" s="17">
        <f>IFERROR(INDEX(Cost_Components!$T$2:$T$29,MATCH(E989,Cost_Components!$A$2:$A$29,0)),"")</f>
        <v>0.8</v>
      </c>
      <c r="AA989" s="26">
        <f>IFERROR(INDEX(Cost_Components!$U$2:$U$29,MATCH(E989,Cost_Components!$A$2:$A$29,0)),"")</f>
        <v>2025</v>
      </c>
      <c r="AB989" s="26">
        <f>IFERROR(INDEX(Cost_Components!$V$2:$V$29,MATCH(E989,Cost_Components!$A$2:$A$29,0)),"")</f>
        <v>2050</v>
      </c>
      <c r="AC989" s="26">
        <f>IFERROR(INDEX(Cost_Components!$M$2:$M$29,MATCH(E989,Cost_Components!$A$2:$A$29,0)),"")</f>
        <v>30</v>
      </c>
      <c r="AD989" s="26">
        <f>IFERROR(INDEX(Cost_Components!$N$2:$N$29,MATCH(E989,Cost_Components!$A$2:$A$29,0)),"")</f>
        <v>95</v>
      </c>
      <c r="AE989" s="16" t="str">
        <f>IFERROR(INDEX(Cost_Components!$O$2:$O$29,MATCH(E989,Cost_Components!$A$2:$A$29,0)),"")</f>
        <v>Both</v>
      </c>
      <c r="AF989" s="11">
        <v>678818.47088982095</v>
      </c>
      <c r="AG989" s="11">
        <v>762344.880110887</v>
      </c>
      <c r="AH989" s="23">
        <f t="shared" si="159"/>
        <v>1</v>
      </c>
    </row>
    <row r="990" spans="1:34" hidden="1">
      <c r="A990" t="s">
        <v>115</v>
      </c>
      <c r="B990" s="20">
        <v>2025</v>
      </c>
      <c r="C990" t="s">
        <v>242</v>
      </c>
      <c r="D990" t="s">
        <v>208</v>
      </c>
      <c r="E990" s="22" t="s">
        <v>327</v>
      </c>
      <c r="F990" s="22" t="s">
        <v>328</v>
      </c>
      <c r="G990" s="22" t="s">
        <v>245</v>
      </c>
      <c r="H990" s="22" t="s">
        <v>237</v>
      </c>
      <c r="I990" s="22" t="s">
        <v>309</v>
      </c>
      <c r="J990" s="17">
        <f>IFERROR(INDEX(Cost_Components!$K$2:$K$29,MATCH(E990,Cost_Components!$A$2:$A$29,0)),"")</f>
        <v>1</v>
      </c>
      <c r="K990" s="17">
        <f t="shared" si="150"/>
        <v>0.32884615384615384</v>
      </c>
      <c r="L990" s="17">
        <f>IFERROR(INDEX(Cost_Components!$S$2:$S$29,MATCH(E990,Cost_Components!$A$2:$A$29,0)),"")</f>
        <v>0.31</v>
      </c>
      <c r="M990" s="28">
        <f>IFERROR(INDEX(Cost_Components!$L$2:$L$29,MATCH(E990,Cost_Components!$A$2:$A$29,0)),"")</f>
        <v>1</v>
      </c>
      <c r="N990" s="29">
        <f>IFERROR(INDEX(Cost_Components!$P$2:$P$29,MATCH(E990,Cost_Components!$A$2:$A$29,0)),"")</f>
        <v>115.1062307</v>
      </c>
      <c r="O990" s="23">
        <f t="shared" si="151"/>
        <v>409224.76471325598</v>
      </c>
      <c r="P990" s="23">
        <f t="shared" si="152"/>
        <v>409453.69324162899</v>
      </c>
      <c r="Q990" s="23">
        <f t="shared" si="153"/>
        <v>14610508.095323773</v>
      </c>
      <c r="R990" s="23">
        <f t="shared" si="154"/>
        <v>15490074.519164559</v>
      </c>
      <c r="S990" s="23">
        <f t="shared" si="155"/>
        <v>879566.4238407854</v>
      </c>
      <c r="T990" s="16">
        <f>IFERROR(INDEX(Cost_Components!$R$2:$R$29,MATCH(E990,Cost_Components!$A$2:$A$29,0)),"")</f>
        <v>1</v>
      </c>
      <c r="U990" s="26">
        <f>IFERROR(INDEX(Cost_Components!$Q$2:$Q$29,MATCH(E990,Cost_Components!$A$2:$A$29,0)),"")</f>
        <v>2023</v>
      </c>
      <c r="V990" s="30">
        <f>1/(1+Calculation_Assumptions!$B$5)^(B990-Calculation_Assumptions!$B$2)</f>
        <v>1</v>
      </c>
      <c r="W990" s="23">
        <f t="shared" si="156"/>
        <v>14610508.095323773</v>
      </c>
      <c r="X990" s="23">
        <f t="shared" si="157"/>
        <v>15490074.519164559</v>
      </c>
      <c r="Y990" s="23">
        <f t="shared" si="158"/>
        <v>879566.4238407854</v>
      </c>
      <c r="Z990" s="17">
        <f>IFERROR(INDEX(Cost_Components!$T$2:$T$29,MATCH(E990,Cost_Components!$A$2:$A$29,0)),"")</f>
        <v>0.8</v>
      </c>
      <c r="AA990" s="26">
        <f>IFERROR(INDEX(Cost_Components!$U$2:$U$29,MATCH(E990,Cost_Components!$A$2:$A$29,0)),"")</f>
        <v>2025</v>
      </c>
      <c r="AB990" s="26">
        <f>IFERROR(INDEX(Cost_Components!$V$2:$V$29,MATCH(E990,Cost_Components!$A$2:$A$29,0)),"")</f>
        <v>2050</v>
      </c>
      <c r="AC990" s="26">
        <f>IFERROR(INDEX(Cost_Components!$M$2:$M$29,MATCH(E990,Cost_Components!$A$2:$A$29,0)),"")</f>
        <v>0</v>
      </c>
      <c r="AD990" s="26">
        <f>IFERROR(INDEX(Cost_Components!$N$2:$N$29,MATCH(E990,Cost_Components!$A$2:$A$29,0)),"")</f>
        <v>95</v>
      </c>
      <c r="AE990" s="16" t="str">
        <f>IFERROR(INDEX(Cost_Components!$O$2:$O$29,MATCH(E990,Cost_Components!$A$2:$A$29,0)),"")</f>
        <v>Both</v>
      </c>
      <c r="AF990" s="11">
        <v>409224.76471325598</v>
      </c>
      <c r="AG990" s="11">
        <v>409453.69324162899</v>
      </c>
      <c r="AH990" s="23">
        <f t="shared" si="159"/>
        <v>1</v>
      </c>
    </row>
    <row r="991" spans="1:34" hidden="1">
      <c r="A991" t="s">
        <v>115</v>
      </c>
      <c r="B991" s="20">
        <v>2026</v>
      </c>
      <c r="C991" t="s">
        <v>242</v>
      </c>
      <c r="D991" t="s">
        <v>208</v>
      </c>
      <c r="E991" s="22" t="s">
        <v>327</v>
      </c>
      <c r="F991" s="22" t="s">
        <v>328</v>
      </c>
      <c r="G991" s="22" t="s">
        <v>245</v>
      </c>
      <c r="H991" s="22" t="s">
        <v>237</v>
      </c>
      <c r="I991" s="22" t="s">
        <v>309</v>
      </c>
      <c r="J991" s="17">
        <f>IFERROR(INDEX(Cost_Components!$K$2:$K$29,MATCH(E991,Cost_Components!$A$2:$A$29,0)),"")</f>
        <v>1</v>
      </c>
      <c r="K991" s="17">
        <f t="shared" si="150"/>
        <v>0.34769230769230769</v>
      </c>
      <c r="L991" s="17">
        <f>IFERROR(INDEX(Cost_Components!$S$2:$S$29,MATCH(E991,Cost_Components!$A$2:$A$29,0)),"")</f>
        <v>0.31</v>
      </c>
      <c r="M991" s="28">
        <f>IFERROR(INDEX(Cost_Components!$L$2:$L$29,MATCH(E991,Cost_Components!$A$2:$A$29,0)),"")</f>
        <v>1</v>
      </c>
      <c r="N991" s="29">
        <f>IFERROR(INDEX(Cost_Components!$P$2:$P$29,MATCH(E991,Cost_Components!$A$2:$A$29,0)),"")</f>
        <v>115.1062307</v>
      </c>
      <c r="O991" s="23">
        <f t="shared" si="151"/>
        <v>403452.00492858299</v>
      </c>
      <c r="P991" s="23">
        <f t="shared" si="152"/>
        <v>404176.70833094802</v>
      </c>
      <c r="Q991" s="23">
        <f t="shared" si="153"/>
        <v>14422209.8041397</v>
      </c>
      <c r="R991" s="23">
        <f t="shared" si="154"/>
        <v>16146774.983977329</v>
      </c>
      <c r="S991" s="23">
        <f t="shared" si="155"/>
        <v>1724565.1798376292</v>
      </c>
      <c r="T991" s="16">
        <f>IFERROR(INDEX(Cost_Components!$R$2:$R$29,MATCH(E991,Cost_Components!$A$2:$A$29,0)),"")</f>
        <v>1</v>
      </c>
      <c r="U991" s="26">
        <f>IFERROR(INDEX(Cost_Components!$Q$2:$Q$29,MATCH(E991,Cost_Components!$A$2:$A$29,0)),"")</f>
        <v>2023</v>
      </c>
      <c r="V991" s="30">
        <f>1/(1+Calculation_Assumptions!$B$5)^(B991-Calculation_Assumptions!$B$2)</f>
        <v>0.970873786407767</v>
      </c>
      <c r="W991" s="23">
        <f t="shared" si="156"/>
        <v>14002145.440912331</v>
      </c>
      <c r="X991" s="23">
        <f t="shared" si="157"/>
        <v>15676480.566968281</v>
      </c>
      <c r="Y991" s="23">
        <f t="shared" si="158"/>
        <v>1674335.1260559508</v>
      </c>
      <c r="Z991" s="17">
        <f>IFERROR(INDEX(Cost_Components!$T$2:$T$29,MATCH(E991,Cost_Components!$A$2:$A$29,0)),"")</f>
        <v>0.8</v>
      </c>
      <c r="AA991" s="26">
        <f>IFERROR(INDEX(Cost_Components!$U$2:$U$29,MATCH(E991,Cost_Components!$A$2:$A$29,0)),"")</f>
        <v>2025</v>
      </c>
      <c r="AB991" s="26">
        <f>IFERROR(INDEX(Cost_Components!$V$2:$V$29,MATCH(E991,Cost_Components!$A$2:$A$29,0)),"")</f>
        <v>2050</v>
      </c>
      <c r="AC991" s="26">
        <f>IFERROR(INDEX(Cost_Components!$M$2:$M$29,MATCH(E991,Cost_Components!$A$2:$A$29,0)),"")</f>
        <v>0</v>
      </c>
      <c r="AD991" s="26">
        <f>IFERROR(INDEX(Cost_Components!$N$2:$N$29,MATCH(E991,Cost_Components!$A$2:$A$29,0)),"")</f>
        <v>95</v>
      </c>
      <c r="AE991" s="16" t="str">
        <f>IFERROR(INDEX(Cost_Components!$O$2:$O$29,MATCH(E991,Cost_Components!$A$2:$A$29,0)),"")</f>
        <v>Both</v>
      </c>
      <c r="AF991" s="11">
        <v>403452.00492858299</v>
      </c>
      <c r="AG991" s="11">
        <v>404176.70833094802</v>
      </c>
      <c r="AH991" s="23">
        <f t="shared" si="159"/>
        <v>1</v>
      </c>
    </row>
    <row r="992" spans="1:34" hidden="1">
      <c r="A992" t="s">
        <v>115</v>
      </c>
      <c r="B992" s="20">
        <v>2027</v>
      </c>
      <c r="C992" t="s">
        <v>242</v>
      </c>
      <c r="D992" t="s">
        <v>208</v>
      </c>
      <c r="E992" s="22" t="s">
        <v>327</v>
      </c>
      <c r="F992" s="22" t="s">
        <v>328</v>
      </c>
      <c r="G992" s="22" t="s">
        <v>245</v>
      </c>
      <c r="H992" s="22" t="s">
        <v>237</v>
      </c>
      <c r="I992" s="22" t="s">
        <v>309</v>
      </c>
      <c r="J992" s="17">
        <f>IFERROR(INDEX(Cost_Components!$K$2:$K$29,MATCH(E992,Cost_Components!$A$2:$A$29,0)),"")</f>
        <v>1</v>
      </c>
      <c r="K992" s="17">
        <f t="shared" si="150"/>
        <v>0.36653846153846154</v>
      </c>
      <c r="L992" s="17">
        <f>IFERROR(INDEX(Cost_Components!$S$2:$S$29,MATCH(E992,Cost_Components!$A$2:$A$29,0)),"")</f>
        <v>0.31</v>
      </c>
      <c r="M992" s="28">
        <f>IFERROR(INDEX(Cost_Components!$L$2:$L$29,MATCH(E992,Cost_Components!$A$2:$A$29,0)),"")</f>
        <v>1</v>
      </c>
      <c r="N992" s="29">
        <f>IFERROR(INDEX(Cost_Components!$P$2:$P$29,MATCH(E992,Cost_Components!$A$2:$A$29,0)),"")</f>
        <v>115.1062307</v>
      </c>
      <c r="O992" s="23">
        <f t="shared" si="151"/>
        <v>402528.26829335198</v>
      </c>
      <c r="P992" s="23">
        <f t="shared" si="152"/>
        <v>404020.48495432502</v>
      </c>
      <c r="Q992" s="23">
        <f t="shared" si="153"/>
        <v>14416635.296090307</v>
      </c>
      <c r="R992" s="23">
        <f t="shared" si="154"/>
        <v>16983014.101120807</v>
      </c>
      <c r="S992" s="23">
        <f t="shared" si="155"/>
        <v>2566378.8050305005</v>
      </c>
      <c r="T992" s="16">
        <f>IFERROR(INDEX(Cost_Components!$R$2:$R$29,MATCH(E992,Cost_Components!$A$2:$A$29,0)),"")</f>
        <v>1</v>
      </c>
      <c r="U992" s="26">
        <f>IFERROR(INDEX(Cost_Components!$Q$2:$Q$29,MATCH(E992,Cost_Components!$A$2:$A$29,0)),"")</f>
        <v>2023</v>
      </c>
      <c r="V992" s="30">
        <f>1/(1+Calculation_Assumptions!$B$5)^(B992-Calculation_Assumptions!$B$2)</f>
        <v>0.94259590913375435</v>
      </c>
      <c r="W992" s="23">
        <f t="shared" si="156"/>
        <v>13589061.453568015</v>
      </c>
      <c r="X992" s="23">
        <f t="shared" si="157"/>
        <v>16008119.616477337</v>
      </c>
      <c r="Y992" s="23">
        <f t="shared" si="158"/>
        <v>2419058.1629093229</v>
      </c>
      <c r="Z992" s="17">
        <f>IFERROR(INDEX(Cost_Components!$T$2:$T$29,MATCH(E992,Cost_Components!$A$2:$A$29,0)),"")</f>
        <v>0.8</v>
      </c>
      <c r="AA992" s="26">
        <f>IFERROR(INDEX(Cost_Components!$U$2:$U$29,MATCH(E992,Cost_Components!$A$2:$A$29,0)),"")</f>
        <v>2025</v>
      </c>
      <c r="AB992" s="26">
        <f>IFERROR(INDEX(Cost_Components!$V$2:$V$29,MATCH(E992,Cost_Components!$A$2:$A$29,0)),"")</f>
        <v>2050</v>
      </c>
      <c r="AC992" s="26">
        <f>IFERROR(INDEX(Cost_Components!$M$2:$M$29,MATCH(E992,Cost_Components!$A$2:$A$29,0)),"")</f>
        <v>0</v>
      </c>
      <c r="AD992" s="26">
        <f>IFERROR(INDEX(Cost_Components!$N$2:$N$29,MATCH(E992,Cost_Components!$A$2:$A$29,0)),"")</f>
        <v>95</v>
      </c>
      <c r="AE992" s="16" t="str">
        <f>IFERROR(INDEX(Cost_Components!$O$2:$O$29,MATCH(E992,Cost_Components!$A$2:$A$29,0)),"")</f>
        <v>Both</v>
      </c>
      <c r="AF992" s="11">
        <v>402528.26829335198</v>
      </c>
      <c r="AG992" s="11">
        <v>404020.48495432502</v>
      </c>
      <c r="AH992" s="23">
        <f t="shared" si="159"/>
        <v>1</v>
      </c>
    </row>
    <row r="993" spans="1:34" hidden="1">
      <c r="A993" t="s">
        <v>115</v>
      </c>
      <c r="B993" s="20">
        <v>2028</v>
      </c>
      <c r="C993" t="s">
        <v>242</v>
      </c>
      <c r="D993" t="s">
        <v>208</v>
      </c>
      <c r="E993" s="22" t="s">
        <v>327</v>
      </c>
      <c r="F993" s="22" t="s">
        <v>328</v>
      </c>
      <c r="G993" s="22" t="s">
        <v>245</v>
      </c>
      <c r="H993" s="22" t="s">
        <v>237</v>
      </c>
      <c r="I993" s="22" t="s">
        <v>309</v>
      </c>
      <c r="J993" s="17">
        <f>IFERROR(INDEX(Cost_Components!$K$2:$K$29,MATCH(E993,Cost_Components!$A$2:$A$29,0)),"")</f>
        <v>1</v>
      </c>
      <c r="K993" s="17">
        <f t="shared" si="150"/>
        <v>0.38538461538461538</v>
      </c>
      <c r="L993" s="17">
        <f>IFERROR(INDEX(Cost_Components!$S$2:$S$29,MATCH(E993,Cost_Components!$A$2:$A$29,0)),"")</f>
        <v>0.31</v>
      </c>
      <c r="M993" s="28">
        <f>IFERROR(INDEX(Cost_Components!$L$2:$L$29,MATCH(E993,Cost_Components!$A$2:$A$29,0)),"")</f>
        <v>1</v>
      </c>
      <c r="N993" s="29">
        <f>IFERROR(INDEX(Cost_Components!$P$2:$P$29,MATCH(E993,Cost_Components!$A$2:$A$29,0)),"")</f>
        <v>115.1062307</v>
      </c>
      <c r="O993" s="23">
        <f t="shared" si="151"/>
        <v>404905.40164918202</v>
      </c>
      <c r="P993" s="23">
        <f t="shared" si="152"/>
        <v>407431.76575780998</v>
      </c>
      <c r="Q993" s="23">
        <f t="shared" si="153"/>
        <v>14538359.795386318</v>
      </c>
      <c r="R993" s="23">
        <f t="shared" si="154"/>
        <v>17961672.631944124</v>
      </c>
      <c r="S993" s="23">
        <f t="shared" si="155"/>
        <v>3423312.8365578055</v>
      </c>
      <c r="T993" s="16">
        <f>IFERROR(INDEX(Cost_Components!$R$2:$R$29,MATCH(E993,Cost_Components!$A$2:$A$29,0)),"")</f>
        <v>1</v>
      </c>
      <c r="U993" s="26">
        <f>IFERROR(INDEX(Cost_Components!$Q$2:$Q$29,MATCH(E993,Cost_Components!$A$2:$A$29,0)),"")</f>
        <v>2023</v>
      </c>
      <c r="V993" s="30">
        <f>1/(1+Calculation_Assumptions!$B$5)^(B993-Calculation_Assumptions!$B$2)</f>
        <v>0.91514165935315961</v>
      </c>
      <c r="W993" s="23">
        <f t="shared" si="156"/>
        <v>13304658.707423097</v>
      </c>
      <c r="X993" s="23">
        <f t="shared" si="157"/>
        <v>16437474.897155579</v>
      </c>
      <c r="Y993" s="23">
        <f t="shared" si="158"/>
        <v>3132816.1897324817</v>
      </c>
      <c r="Z993" s="17">
        <f>IFERROR(INDEX(Cost_Components!$T$2:$T$29,MATCH(E993,Cost_Components!$A$2:$A$29,0)),"")</f>
        <v>0.8</v>
      </c>
      <c r="AA993" s="26">
        <f>IFERROR(INDEX(Cost_Components!$U$2:$U$29,MATCH(E993,Cost_Components!$A$2:$A$29,0)),"")</f>
        <v>2025</v>
      </c>
      <c r="AB993" s="26">
        <f>IFERROR(INDEX(Cost_Components!$V$2:$V$29,MATCH(E993,Cost_Components!$A$2:$A$29,0)),"")</f>
        <v>2050</v>
      </c>
      <c r="AC993" s="26">
        <f>IFERROR(INDEX(Cost_Components!$M$2:$M$29,MATCH(E993,Cost_Components!$A$2:$A$29,0)),"")</f>
        <v>0</v>
      </c>
      <c r="AD993" s="26">
        <f>IFERROR(INDEX(Cost_Components!$N$2:$N$29,MATCH(E993,Cost_Components!$A$2:$A$29,0)),"")</f>
        <v>95</v>
      </c>
      <c r="AE993" s="16" t="str">
        <f>IFERROR(INDEX(Cost_Components!$O$2:$O$29,MATCH(E993,Cost_Components!$A$2:$A$29,0)),"")</f>
        <v>Both</v>
      </c>
      <c r="AF993" s="11">
        <v>404905.40164918202</v>
      </c>
      <c r="AG993" s="11">
        <v>407431.76575780998</v>
      </c>
      <c r="AH993" s="23">
        <f t="shared" si="159"/>
        <v>1</v>
      </c>
    </row>
    <row r="994" spans="1:34" hidden="1">
      <c r="A994" t="s">
        <v>115</v>
      </c>
      <c r="B994" s="20">
        <v>2029</v>
      </c>
      <c r="C994" t="s">
        <v>242</v>
      </c>
      <c r="D994" t="s">
        <v>208</v>
      </c>
      <c r="E994" s="22" t="s">
        <v>327</v>
      </c>
      <c r="F994" s="22" t="s">
        <v>328</v>
      </c>
      <c r="G994" s="22" t="s">
        <v>245</v>
      </c>
      <c r="H994" s="22" t="s">
        <v>237</v>
      </c>
      <c r="I994" s="22" t="s">
        <v>309</v>
      </c>
      <c r="J994" s="17">
        <f>IFERROR(INDEX(Cost_Components!$K$2:$K$29,MATCH(E994,Cost_Components!$A$2:$A$29,0)),"")</f>
        <v>1</v>
      </c>
      <c r="K994" s="17">
        <f t="shared" si="150"/>
        <v>0.40423076923076923</v>
      </c>
      <c r="L994" s="17">
        <f>IFERROR(INDEX(Cost_Components!$S$2:$S$29,MATCH(E994,Cost_Components!$A$2:$A$29,0)),"")</f>
        <v>0.31</v>
      </c>
      <c r="M994" s="28">
        <f>IFERROR(INDEX(Cost_Components!$L$2:$L$29,MATCH(E994,Cost_Components!$A$2:$A$29,0)),"")</f>
        <v>1</v>
      </c>
      <c r="N994" s="29">
        <f>IFERROR(INDEX(Cost_Components!$P$2:$P$29,MATCH(E994,Cost_Components!$A$2:$A$29,0)),"")</f>
        <v>115.1062307</v>
      </c>
      <c r="O994" s="23">
        <f t="shared" si="151"/>
        <v>409658.260009324</v>
      </c>
      <c r="P994" s="23">
        <f t="shared" si="152"/>
        <v>413478.821352828</v>
      </c>
      <c r="Q994" s="23">
        <f t="shared" si="153"/>
        <v>14754136.466062838</v>
      </c>
      <c r="R994" s="23">
        <f t="shared" si="154"/>
        <v>19061185.889314737</v>
      </c>
      <c r="S994" s="23">
        <f t="shared" si="155"/>
        <v>4307049.423251899</v>
      </c>
      <c r="T994" s="16">
        <f>IFERROR(INDEX(Cost_Components!$R$2:$R$29,MATCH(E994,Cost_Components!$A$2:$A$29,0)),"")</f>
        <v>1</v>
      </c>
      <c r="U994" s="26">
        <f>IFERROR(INDEX(Cost_Components!$Q$2:$Q$29,MATCH(E994,Cost_Components!$A$2:$A$29,0)),"")</f>
        <v>2023</v>
      </c>
      <c r="V994" s="30">
        <f>1/(1+Calculation_Assumptions!$B$5)^(B994-Calculation_Assumptions!$B$2)</f>
        <v>0.888487047915689</v>
      </c>
      <c r="W994" s="23">
        <f t="shared" si="156"/>
        <v>13108859.153277388</v>
      </c>
      <c r="X994" s="23">
        <f t="shared" si="157"/>
        <v>16935616.780569438</v>
      </c>
      <c r="Y994" s="23">
        <f t="shared" si="158"/>
        <v>3826757.6272920505</v>
      </c>
      <c r="Z994" s="17">
        <f>IFERROR(INDEX(Cost_Components!$T$2:$T$29,MATCH(E994,Cost_Components!$A$2:$A$29,0)),"")</f>
        <v>0.8</v>
      </c>
      <c r="AA994" s="26">
        <f>IFERROR(INDEX(Cost_Components!$U$2:$U$29,MATCH(E994,Cost_Components!$A$2:$A$29,0)),"")</f>
        <v>2025</v>
      </c>
      <c r="AB994" s="26">
        <f>IFERROR(INDEX(Cost_Components!$V$2:$V$29,MATCH(E994,Cost_Components!$A$2:$A$29,0)),"")</f>
        <v>2050</v>
      </c>
      <c r="AC994" s="26">
        <f>IFERROR(INDEX(Cost_Components!$M$2:$M$29,MATCH(E994,Cost_Components!$A$2:$A$29,0)),"")</f>
        <v>0</v>
      </c>
      <c r="AD994" s="26">
        <f>IFERROR(INDEX(Cost_Components!$N$2:$N$29,MATCH(E994,Cost_Components!$A$2:$A$29,0)),"")</f>
        <v>95</v>
      </c>
      <c r="AE994" s="16" t="str">
        <f>IFERROR(INDEX(Cost_Components!$O$2:$O$29,MATCH(E994,Cost_Components!$A$2:$A$29,0)),"")</f>
        <v>Both</v>
      </c>
      <c r="AF994" s="11">
        <v>409658.260009324</v>
      </c>
      <c r="AG994" s="11">
        <v>413478.821352828</v>
      </c>
      <c r="AH994" s="23">
        <f t="shared" si="159"/>
        <v>1</v>
      </c>
    </row>
    <row r="995" spans="1:34" hidden="1">
      <c r="A995" t="s">
        <v>115</v>
      </c>
      <c r="B995" s="20">
        <v>2030</v>
      </c>
      <c r="C995" t="s">
        <v>242</v>
      </c>
      <c r="D995" t="s">
        <v>208</v>
      </c>
      <c r="E995" s="22" t="s">
        <v>327</v>
      </c>
      <c r="F995" s="22" t="s">
        <v>328</v>
      </c>
      <c r="G995" s="22" t="s">
        <v>245</v>
      </c>
      <c r="H995" s="22" t="s">
        <v>237</v>
      </c>
      <c r="I995" s="22" t="s">
        <v>309</v>
      </c>
      <c r="J995" s="17">
        <f>IFERROR(INDEX(Cost_Components!$K$2:$K$29,MATCH(E995,Cost_Components!$A$2:$A$29,0)),"")</f>
        <v>1</v>
      </c>
      <c r="K995" s="17">
        <f t="shared" si="150"/>
        <v>0.42307692307692307</v>
      </c>
      <c r="L995" s="17">
        <f>IFERROR(INDEX(Cost_Components!$S$2:$S$29,MATCH(E995,Cost_Components!$A$2:$A$29,0)),"")</f>
        <v>0.31</v>
      </c>
      <c r="M995" s="28">
        <f>IFERROR(INDEX(Cost_Components!$L$2:$L$29,MATCH(E995,Cost_Components!$A$2:$A$29,0)),"")</f>
        <v>1</v>
      </c>
      <c r="N995" s="29">
        <f>IFERROR(INDEX(Cost_Components!$P$2:$P$29,MATCH(E995,Cost_Components!$A$2:$A$29,0)),"")</f>
        <v>115.1062307</v>
      </c>
      <c r="O995" s="23">
        <f t="shared" si="151"/>
        <v>416202.38533910201</v>
      </c>
      <c r="P995" s="23">
        <f t="shared" si="152"/>
        <v>421572.27324280399</v>
      </c>
      <c r="Q995" s="23">
        <f t="shared" si="153"/>
        <v>15042934.555588985</v>
      </c>
      <c r="R995" s="23">
        <f t="shared" si="154"/>
        <v>20268552.524310105</v>
      </c>
      <c r="S995" s="23">
        <f t="shared" si="155"/>
        <v>5225617.9687211197</v>
      </c>
      <c r="T995" s="16">
        <f>IFERROR(INDEX(Cost_Components!$R$2:$R$29,MATCH(E995,Cost_Components!$A$2:$A$29,0)),"")</f>
        <v>1</v>
      </c>
      <c r="U995" s="26">
        <f>IFERROR(INDEX(Cost_Components!$Q$2:$Q$29,MATCH(E995,Cost_Components!$A$2:$A$29,0)),"")</f>
        <v>2023</v>
      </c>
      <c r="V995" s="30">
        <f>1/(1+Calculation_Assumptions!$B$5)^(B995-Calculation_Assumptions!$B$2)</f>
        <v>0.86260878438416411</v>
      </c>
      <c r="W995" s="23">
        <f t="shared" si="156"/>
        <v>12976167.49056715</v>
      </c>
      <c r="X995" s="23">
        <f t="shared" si="157"/>
        <v>17483831.454221722</v>
      </c>
      <c r="Y995" s="23">
        <f t="shared" si="158"/>
        <v>4507663.9636545703</v>
      </c>
      <c r="Z995" s="17">
        <f>IFERROR(INDEX(Cost_Components!$T$2:$T$29,MATCH(E995,Cost_Components!$A$2:$A$29,0)),"")</f>
        <v>0.8</v>
      </c>
      <c r="AA995" s="26">
        <f>IFERROR(INDEX(Cost_Components!$U$2:$U$29,MATCH(E995,Cost_Components!$A$2:$A$29,0)),"")</f>
        <v>2025</v>
      </c>
      <c r="AB995" s="26">
        <f>IFERROR(INDEX(Cost_Components!$V$2:$V$29,MATCH(E995,Cost_Components!$A$2:$A$29,0)),"")</f>
        <v>2050</v>
      </c>
      <c r="AC995" s="26">
        <f>IFERROR(INDEX(Cost_Components!$M$2:$M$29,MATCH(E995,Cost_Components!$A$2:$A$29,0)),"")</f>
        <v>0</v>
      </c>
      <c r="AD995" s="26">
        <f>IFERROR(INDEX(Cost_Components!$N$2:$N$29,MATCH(E995,Cost_Components!$A$2:$A$29,0)),"")</f>
        <v>95</v>
      </c>
      <c r="AE995" s="16" t="str">
        <f>IFERROR(INDEX(Cost_Components!$O$2:$O$29,MATCH(E995,Cost_Components!$A$2:$A$29,0)),"")</f>
        <v>Both</v>
      </c>
      <c r="AF995" s="11">
        <v>416202.38533910201</v>
      </c>
      <c r="AG995" s="11">
        <v>421572.27324280399</v>
      </c>
      <c r="AH995" s="23">
        <f t="shared" si="159"/>
        <v>1</v>
      </c>
    </row>
    <row r="996" spans="1:34" hidden="1">
      <c r="A996" t="s">
        <v>115</v>
      </c>
      <c r="B996" s="20">
        <v>2031</v>
      </c>
      <c r="C996" t="s">
        <v>242</v>
      </c>
      <c r="D996" t="s">
        <v>208</v>
      </c>
      <c r="E996" s="22" t="s">
        <v>327</v>
      </c>
      <c r="F996" s="22" t="s">
        <v>328</v>
      </c>
      <c r="G996" s="22" t="s">
        <v>245</v>
      </c>
      <c r="H996" s="22" t="s">
        <v>237</v>
      </c>
      <c r="I996" s="22" t="s">
        <v>309</v>
      </c>
      <c r="J996" s="17">
        <f>IFERROR(INDEX(Cost_Components!$K$2:$K$29,MATCH(E996,Cost_Components!$A$2:$A$29,0)),"")</f>
        <v>1</v>
      </c>
      <c r="K996" s="17">
        <f t="shared" si="150"/>
        <v>0.44192307692307692</v>
      </c>
      <c r="L996" s="17">
        <f>IFERROR(INDEX(Cost_Components!$S$2:$S$29,MATCH(E996,Cost_Components!$A$2:$A$29,0)),"")</f>
        <v>0.31</v>
      </c>
      <c r="M996" s="28">
        <f>IFERROR(INDEX(Cost_Components!$L$2:$L$29,MATCH(E996,Cost_Components!$A$2:$A$29,0)),"")</f>
        <v>1</v>
      </c>
      <c r="N996" s="29">
        <f>IFERROR(INDEX(Cost_Components!$P$2:$P$29,MATCH(E996,Cost_Components!$A$2:$A$29,0)),"")</f>
        <v>115.1062307</v>
      </c>
      <c r="O996" s="23">
        <f t="shared" si="151"/>
        <v>424282.255939995</v>
      </c>
      <c r="P996" s="23">
        <f t="shared" si="152"/>
        <v>431458.76395848597</v>
      </c>
      <c r="Q996" s="23">
        <f t="shared" si="153"/>
        <v>15395713.526740121</v>
      </c>
      <c r="R996" s="23">
        <f t="shared" si="154"/>
        <v>21582432.072320458</v>
      </c>
      <c r="S996" s="23">
        <f t="shared" si="155"/>
        <v>6186718.5455803368</v>
      </c>
      <c r="T996" s="16">
        <f>IFERROR(INDEX(Cost_Components!$R$2:$R$29,MATCH(E996,Cost_Components!$A$2:$A$29,0)),"")</f>
        <v>1</v>
      </c>
      <c r="U996" s="26">
        <f>IFERROR(INDEX(Cost_Components!$Q$2:$Q$29,MATCH(E996,Cost_Components!$A$2:$A$29,0)),"")</f>
        <v>2023</v>
      </c>
      <c r="V996" s="30">
        <f>1/(1+Calculation_Assumptions!$B$5)^(B996-Calculation_Assumptions!$B$2)</f>
        <v>0.83748425668365445</v>
      </c>
      <c r="W996" s="23">
        <f t="shared" si="156"/>
        <v>12893667.699056434</v>
      </c>
      <c r="X996" s="23">
        <f t="shared" si="157"/>
        <v>18074947.081512764</v>
      </c>
      <c r="Y996" s="23">
        <f t="shared" si="158"/>
        <v>5181279.3824563278</v>
      </c>
      <c r="Z996" s="17">
        <f>IFERROR(INDEX(Cost_Components!$T$2:$T$29,MATCH(E996,Cost_Components!$A$2:$A$29,0)),"")</f>
        <v>0.8</v>
      </c>
      <c r="AA996" s="26">
        <f>IFERROR(INDEX(Cost_Components!$U$2:$U$29,MATCH(E996,Cost_Components!$A$2:$A$29,0)),"")</f>
        <v>2025</v>
      </c>
      <c r="AB996" s="26">
        <f>IFERROR(INDEX(Cost_Components!$V$2:$V$29,MATCH(E996,Cost_Components!$A$2:$A$29,0)),"")</f>
        <v>2050</v>
      </c>
      <c r="AC996" s="26">
        <f>IFERROR(INDEX(Cost_Components!$M$2:$M$29,MATCH(E996,Cost_Components!$A$2:$A$29,0)),"")</f>
        <v>0</v>
      </c>
      <c r="AD996" s="26">
        <f>IFERROR(INDEX(Cost_Components!$N$2:$N$29,MATCH(E996,Cost_Components!$A$2:$A$29,0)),"")</f>
        <v>95</v>
      </c>
      <c r="AE996" s="16" t="str">
        <f>IFERROR(INDEX(Cost_Components!$O$2:$O$29,MATCH(E996,Cost_Components!$A$2:$A$29,0)),"")</f>
        <v>Both</v>
      </c>
      <c r="AF996" s="11">
        <v>424282.255939995</v>
      </c>
      <c r="AG996" s="11">
        <v>431458.76395848597</v>
      </c>
      <c r="AH996" s="23">
        <f t="shared" si="159"/>
        <v>1</v>
      </c>
    </row>
    <row r="997" spans="1:34" hidden="1">
      <c r="A997" t="s">
        <v>115</v>
      </c>
      <c r="B997" s="20">
        <v>2032</v>
      </c>
      <c r="C997" t="s">
        <v>242</v>
      </c>
      <c r="D997" t="s">
        <v>208</v>
      </c>
      <c r="E997" s="22" t="s">
        <v>327</v>
      </c>
      <c r="F997" s="22" t="s">
        <v>328</v>
      </c>
      <c r="G997" s="22" t="s">
        <v>245</v>
      </c>
      <c r="H997" s="22" t="s">
        <v>237</v>
      </c>
      <c r="I997" s="22" t="s">
        <v>309</v>
      </c>
      <c r="J997" s="17">
        <f>IFERROR(INDEX(Cost_Components!$K$2:$K$29,MATCH(E997,Cost_Components!$A$2:$A$29,0)),"")</f>
        <v>1</v>
      </c>
      <c r="K997" s="17">
        <f t="shared" si="150"/>
        <v>0.46076923076923082</v>
      </c>
      <c r="L997" s="17">
        <f>IFERROR(INDEX(Cost_Components!$S$2:$S$29,MATCH(E997,Cost_Components!$A$2:$A$29,0)),"")</f>
        <v>0.31</v>
      </c>
      <c r="M997" s="28">
        <f>IFERROR(INDEX(Cost_Components!$L$2:$L$29,MATCH(E997,Cost_Components!$A$2:$A$29,0)),"")</f>
        <v>1</v>
      </c>
      <c r="N997" s="29">
        <f>IFERROR(INDEX(Cost_Components!$P$2:$P$29,MATCH(E997,Cost_Components!$A$2:$A$29,0)),"")</f>
        <v>115.1062307</v>
      </c>
      <c r="O997" s="23">
        <f t="shared" si="151"/>
        <v>433632.440299362</v>
      </c>
      <c r="P997" s="23">
        <f t="shared" si="152"/>
        <v>442867.27386979997</v>
      </c>
      <c r="Q997" s="23">
        <f t="shared" si="153"/>
        <v>15802802.604616554</v>
      </c>
      <c r="R997" s="23">
        <f t="shared" si="154"/>
        <v>22998741.255037926</v>
      </c>
      <c r="S997" s="23">
        <f t="shared" si="155"/>
        <v>7195938.6504213717</v>
      </c>
      <c r="T997" s="16">
        <f>IFERROR(INDEX(Cost_Components!$R$2:$R$29,MATCH(E997,Cost_Components!$A$2:$A$29,0)),"")</f>
        <v>1</v>
      </c>
      <c r="U997" s="26">
        <f>IFERROR(INDEX(Cost_Components!$Q$2:$Q$29,MATCH(E997,Cost_Components!$A$2:$A$29,0)),"")</f>
        <v>2023</v>
      </c>
      <c r="V997" s="30">
        <f>1/(1+Calculation_Assumptions!$B$5)^(B997-Calculation_Assumptions!$B$2)</f>
        <v>0.81309151134335378</v>
      </c>
      <c r="W997" s="23">
        <f t="shared" si="156"/>
        <v>12849124.653248362</v>
      </c>
      <c r="X997" s="23">
        <f t="shared" si="157"/>
        <v>18700081.286053527</v>
      </c>
      <c r="Y997" s="23">
        <f t="shared" si="158"/>
        <v>5850956.6328051668</v>
      </c>
      <c r="Z997" s="17">
        <f>IFERROR(INDEX(Cost_Components!$T$2:$T$29,MATCH(E997,Cost_Components!$A$2:$A$29,0)),"")</f>
        <v>0.8</v>
      </c>
      <c r="AA997" s="26">
        <f>IFERROR(INDEX(Cost_Components!$U$2:$U$29,MATCH(E997,Cost_Components!$A$2:$A$29,0)),"")</f>
        <v>2025</v>
      </c>
      <c r="AB997" s="26">
        <f>IFERROR(INDEX(Cost_Components!$V$2:$V$29,MATCH(E997,Cost_Components!$A$2:$A$29,0)),"")</f>
        <v>2050</v>
      </c>
      <c r="AC997" s="26">
        <f>IFERROR(INDEX(Cost_Components!$M$2:$M$29,MATCH(E997,Cost_Components!$A$2:$A$29,0)),"")</f>
        <v>0</v>
      </c>
      <c r="AD997" s="26">
        <f>IFERROR(INDEX(Cost_Components!$N$2:$N$29,MATCH(E997,Cost_Components!$A$2:$A$29,0)),"")</f>
        <v>95</v>
      </c>
      <c r="AE997" s="16" t="str">
        <f>IFERROR(INDEX(Cost_Components!$O$2:$O$29,MATCH(E997,Cost_Components!$A$2:$A$29,0)),"")</f>
        <v>Both</v>
      </c>
      <c r="AF997" s="11">
        <v>433632.440299362</v>
      </c>
      <c r="AG997" s="11">
        <v>442867.27386979997</v>
      </c>
      <c r="AH997" s="23">
        <f t="shared" si="159"/>
        <v>1</v>
      </c>
    </row>
    <row r="998" spans="1:34" hidden="1">
      <c r="A998" t="s">
        <v>115</v>
      </c>
      <c r="B998" s="20">
        <v>2033</v>
      </c>
      <c r="C998" t="s">
        <v>242</v>
      </c>
      <c r="D998" t="s">
        <v>208</v>
      </c>
      <c r="E998" s="22" t="s">
        <v>327</v>
      </c>
      <c r="F998" s="22" t="s">
        <v>328</v>
      </c>
      <c r="G998" s="22" t="s">
        <v>245</v>
      </c>
      <c r="H998" s="22" t="s">
        <v>237</v>
      </c>
      <c r="I998" s="22" t="s">
        <v>309</v>
      </c>
      <c r="J998" s="17">
        <f>IFERROR(INDEX(Cost_Components!$K$2:$K$29,MATCH(E998,Cost_Components!$A$2:$A$29,0)),"")</f>
        <v>1</v>
      </c>
      <c r="K998" s="17">
        <f t="shared" si="150"/>
        <v>0.47961538461538467</v>
      </c>
      <c r="L998" s="17">
        <f>IFERROR(INDEX(Cost_Components!$S$2:$S$29,MATCH(E998,Cost_Components!$A$2:$A$29,0)),"")</f>
        <v>0.31</v>
      </c>
      <c r="M998" s="28">
        <f>IFERROR(INDEX(Cost_Components!$L$2:$L$29,MATCH(E998,Cost_Components!$A$2:$A$29,0)),"")</f>
        <v>1</v>
      </c>
      <c r="N998" s="29">
        <f>IFERROR(INDEX(Cost_Components!$P$2:$P$29,MATCH(E998,Cost_Components!$A$2:$A$29,0)),"")</f>
        <v>115.1062307</v>
      </c>
      <c r="O998" s="23">
        <f t="shared" si="151"/>
        <v>444069.36167570698</v>
      </c>
      <c r="P998" s="23">
        <f t="shared" si="152"/>
        <v>455607.16993089003</v>
      </c>
      <c r="Q998" s="23">
        <f t="shared" si="153"/>
        <v>16257399.443298129</v>
      </c>
      <c r="R998" s="23">
        <f t="shared" si="154"/>
        <v>24515612.514858291</v>
      </c>
      <c r="S998" s="23">
        <f t="shared" si="155"/>
        <v>8258213.0715601612</v>
      </c>
      <c r="T998" s="16">
        <f>IFERROR(INDEX(Cost_Components!$R$2:$R$29,MATCH(E998,Cost_Components!$A$2:$A$29,0)),"")</f>
        <v>1</v>
      </c>
      <c r="U998" s="26">
        <f>IFERROR(INDEX(Cost_Components!$Q$2:$Q$29,MATCH(E998,Cost_Components!$A$2:$A$29,0)),"")</f>
        <v>2023</v>
      </c>
      <c r="V998" s="30">
        <f>1/(1+Calculation_Assumptions!$B$5)^(B998-Calculation_Assumptions!$B$2)</f>
        <v>0.78940923431393573</v>
      </c>
      <c r="W998" s="23">
        <f t="shared" si="156"/>
        <v>12833741.246469781</v>
      </c>
      <c r="X998" s="23">
        <f t="shared" si="157"/>
        <v>19352850.904091422</v>
      </c>
      <c r="Y998" s="23">
        <f t="shared" si="158"/>
        <v>6519109.6576216426</v>
      </c>
      <c r="Z998" s="17">
        <f>IFERROR(INDEX(Cost_Components!$T$2:$T$29,MATCH(E998,Cost_Components!$A$2:$A$29,0)),"")</f>
        <v>0.8</v>
      </c>
      <c r="AA998" s="26">
        <f>IFERROR(INDEX(Cost_Components!$U$2:$U$29,MATCH(E998,Cost_Components!$A$2:$A$29,0)),"")</f>
        <v>2025</v>
      </c>
      <c r="AB998" s="26">
        <f>IFERROR(INDEX(Cost_Components!$V$2:$V$29,MATCH(E998,Cost_Components!$A$2:$A$29,0)),"")</f>
        <v>2050</v>
      </c>
      <c r="AC998" s="26">
        <f>IFERROR(INDEX(Cost_Components!$M$2:$M$29,MATCH(E998,Cost_Components!$A$2:$A$29,0)),"")</f>
        <v>0</v>
      </c>
      <c r="AD998" s="26">
        <f>IFERROR(INDEX(Cost_Components!$N$2:$N$29,MATCH(E998,Cost_Components!$A$2:$A$29,0)),"")</f>
        <v>95</v>
      </c>
      <c r="AE998" s="16" t="str">
        <f>IFERROR(INDEX(Cost_Components!$O$2:$O$29,MATCH(E998,Cost_Components!$A$2:$A$29,0)),"")</f>
        <v>Both</v>
      </c>
      <c r="AF998" s="11">
        <v>444069.36167570698</v>
      </c>
      <c r="AG998" s="11">
        <v>455607.16993089003</v>
      </c>
      <c r="AH998" s="23">
        <f t="shared" si="159"/>
        <v>1</v>
      </c>
    </row>
    <row r="999" spans="1:34" hidden="1">
      <c r="A999" t="s">
        <v>115</v>
      </c>
      <c r="B999" s="20">
        <v>2034</v>
      </c>
      <c r="C999" t="s">
        <v>242</v>
      </c>
      <c r="D999" t="s">
        <v>208</v>
      </c>
      <c r="E999" s="22" t="s">
        <v>327</v>
      </c>
      <c r="F999" s="22" t="s">
        <v>328</v>
      </c>
      <c r="G999" s="22" t="s">
        <v>245</v>
      </c>
      <c r="H999" s="22" t="s">
        <v>237</v>
      </c>
      <c r="I999" s="22" t="s">
        <v>309</v>
      </c>
      <c r="J999" s="17">
        <f>IFERROR(INDEX(Cost_Components!$K$2:$K$29,MATCH(E999,Cost_Components!$A$2:$A$29,0)),"")</f>
        <v>1</v>
      </c>
      <c r="K999" s="17">
        <f t="shared" si="150"/>
        <v>0.49846153846153851</v>
      </c>
      <c r="L999" s="17">
        <f>IFERROR(INDEX(Cost_Components!$S$2:$S$29,MATCH(E999,Cost_Components!$A$2:$A$29,0)),"")</f>
        <v>0.31</v>
      </c>
      <c r="M999" s="28">
        <f>IFERROR(INDEX(Cost_Components!$L$2:$L$29,MATCH(E999,Cost_Components!$A$2:$A$29,0)),"")</f>
        <v>1</v>
      </c>
      <c r="N999" s="29">
        <f>IFERROR(INDEX(Cost_Components!$P$2:$P$29,MATCH(E999,Cost_Components!$A$2:$A$29,0)),"")</f>
        <v>115.1062307</v>
      </c>
      <c r="O999" s="23">
        <f t="shared" si="151"/>
        <v>455471.33758723998</v>
      </c>
      <c r="P999" s="23">
        <f t="shared" si="152"/>
        <v>469549.47099796101</v>
      </c>
      <c r="Q999" s="23">
        <f t="shared" si="153"/>
        <v>16754901.617463822</v>
      </c>
      <c r="R999" s="23">
        <f t="shared" si="154"/>
        <v>26133136.601759437</v>
      </c>
      <c r="S999" s="23">
        <f t="shared" si="155"/>
        <v>9378234.9842956159</v>
      </c>
      <c r="T999" s="16">
        <f>IFERROR(INDEX(Cost_Components!$R$2:$R$29,MATCH(E999,Cost_Components!$A$2:$A$29,0)),"")</f>
        <v>1</v>
      </c>
      <c r="U999" s="26">
        <f>IFERROR(INDEX(Cost_Components!$Q$2:$Q$29,MATCH(E999,Cost_Components!$A$2:$A$29,0)),"")</f>
        <v>2023</v>
      </c>
      <c r="V999" s="30">
        <f>1/(1+Calculation_Assumptions!$B$5)^(B999-Calculation_Assumptions!$B$2)</f>
        <v>0.76641673234362695</v>
      </c>
      <c r="W999" s="23">
        <f t="shared" si="156"/>
        <v>12841236.948395573</v>
      </c>
      <c r="X999" s="23">
        <f t="shared" si="157"/>
        <v>20028873.160210103</v>
      </c>
      <c r="Y999" s="23">
        <f t="shared" si="158"/>
        <v>7187636.2118145311</v>
      </c>
      <c r="Z999" s="17">
        <f>IFERROR(INDEX(Cost_Components!$T$2:$T$29,MATCH(E999,Cost_Components!$A$2:$A$29,0)),"")</f>
        <v>0.8</v>
      </c>
      <c r="AA999" s="26">
        <f>IFERROR(INDEX(Cost_Components!$U$2:$U$29,MATCH(E999,Cost_Components!$A$2:$A$29,0)),"")</f>
        <v>2025</v>
      </c>
      <c r="AB999" s="26">
        <f>IFERROR(INDEX(Cost_Components!$V$2:$V$29,MATCH(E999,Cost_Components!$A$2:$A$29,0)),"")</f>
        <v>2050</v>
      </c>
      <c r="AC999" s="26">
        <f>IFERROR(INDEX(Cost_Components!$M$2:$M$29,MATCH(E999,Cost_Components!$A$2:$A$29,0)),"")</f>
        <v>0</v>
      </c>
      <c r="AD999" s="26">
        <f>IFERROR(INDEX(Cost_Components!$N$2:$N$29,MATCH(E999,Cost_Components!$A$2:$A$29,0)),"")</f>
        <v>95</v>
      </c>
      <c r="AE999" s="16" t="str">
        <f>IFERROR(INDEX(Cost_Components!$O$2:$O$29,MATCH(E999,Cost_Components!$A$2:$A$29,0)),"")</f>
        <v>Both</v>
      </c>
      <c r="AF999" s="11">
        <v>455471.33758723998</v>
      </c>
      <c r="AG999" s="11">
        <v>469549.47099796101</v>
      </c>
      <c r="AH999" s="23">
        <f t="shared" si="159"/>
        <v>1</v>
      </c>
    </row>
    <row r="1000" spans="1:34" hidden="1">
      <c r="A1000" t="s">
        <v>115</v>
      </c>
      <c r="B1000" s="20">
        <v>2035</v>
      </c>
      <c r="C1000" t="s">
        <v>242</v>
      </c>
      <c r="D1000" t="s">
        <v>208</v>
      </c>
      <c r="E1000" s="22" t="s">
        <v>327</v>
      </c>
      <c r="F1000" s="22" t="s">
        <v>328</v>
      </c>
      <c r="G1000" s="22" t="s">
        <v>245</v>
      </c>
      <c r="H1000" s="22" t="s">
        <v>237</v>
      </c>
      <c r="I1000" s="22" t="s">
        <v>309</v>
      </c>
      <c r="J1000" s="17">
        <f>IFERROR(INDEX(Cost_Components!$K$2:$K$29,MATCH(E1000,Cost_Components!$A$2:$A$29,0)),"")</f>
        <v>1</v>
      </c>
      <c r="K1000" s="17">
        <f t="shared" si="150"/>
        <v>0.51730769230769236</v>
      </c>
      <c r="L1000" s="17">
        <f>IFERROR(INDEX(Cost_Components!$S$2:$S$29,MATCH(E1000,Cost_Components!$A$2:$A$29,0)),"")</f>
        <v>0.31</v>
      </c>
      <c r="M1000" s="28">
        <f>IFERROR(INDEX(Cost_Components!$L$2:$L$29,MATCH(E1000,Cost_Components!$A$2:$A$29,0)),"")</f>
        <v>1</v>
      </c>
      <c r="N1000" s="29">
        <f>IFERROR(INDEX(Cost_Components!$P$2:$P$29,MATCH(E1000,Cost_Components!$A$2:$A$29,0)),"")</f>
        <v>115.1062307</v>
      </c>
      <c r="O1000" s="23">
        <f t="shared" si="151"/>
        <v>467699.66085405601</v>
      </c>
      <c r="P1000" s="23">
        <f t="shared" si="152"/>
        <v>484550.34772924002</v>
      </c>
      <c r="Q1000" s="23">
        <f t="shared" si="153"/>
        <v>17290176.874561008</v>
      </c>
      <c r="R1000" s="23">
        <f t="shared" si="154"/>
        <v>27849334.656337846</v>
      </c>
      <c r="S1000" s="23">
        <f t="shared" si="155"/>
        <v>10559157.781776838</v>
      </c>
      <c r="T1000" s="16">
        <f>IFERROR(INDEX(Cost_Components!$R$2:$R$29,MATCH(E1000,Cost_Components!$A$2:$A$29,0)),"")</f>
        <v>1</v>
      </c>
      <c r="U1000" s="26">
        <f>IFERROR(INDEX(Cost_Components!$Q$2:$Q$29,MATCH(E1000,Cost_Components!$A$2:$A$29,0)),"")</f>
        <v>2023</v>
      </c>
      <c r="V1000" s="30">
        <f>1/(1+Calculation_Assumptions!$B$5)^(B1000-Calculation_Assumptions!$B$2)</f>
        <v>0.74409391489672516</v>
      </c>
      <c r="W1000" s="23">
        <f t="shared" si="156"/>
        <v>12865515.399848925</v>
      </c>
      <c r="X1000" s="23">
        <f t="shared" si="157"/>
        <v>20722520.45170347</v>
      </c>
      <c r="Y1000" s="23">
        <f t="shared" si="158"/>
        <v>7857005.051854548</v>
      </c>
      <c r="Z1000" s="17">
        <f>IFERROR(INDEX(Cost_Components!$T$2:$T$29,MATCH(E1000,Cost_Components!$A$2:$A$29,0)),"")</f>
        <v>0.8</v>
      </c>
      <c r="AA1000" s="26">
        <f>IFERROR(INDEX(Cost_Components!$U$2:$U$29,MATCH(E1000,Cost_Components!$A$2:$A$29,0)),"")</f>
        <v>2025</v>
      </c>
      <c r="AB1000" s="26">
        <f>IFERROR(INDEX(Cost_Components!$V$2:$V$29,MATCH(E1000,Cost_Components!$A$2:$A$29,0)),"")</f>
        <v>2050</v>
      </c>
      <c r="AC1000" s="26">
        <f>IFERROR(INDEX(Cost_Components!$M$2:$M$29,MATCH(E1000,Cost_Components!$A$2:$A$29,0)),"")</f>
        <v>0</v>
      </c>
      <c r="AD1000" s="26">
        <f>IFERROR(INDEX(Cost_Components!$N$2:$N$29,MATCH(E1000,Cost_Components!$A$2:$A$29,0)),"")</f>
        <v>95</v>
      </c>
      <c r="AE1000" s="16" t="str">
        <f>IFERROR(INDEX(Cost_Components!$O$2:$O$29,MATCH(E1000,Cost_Components!$A$2:$A$29,0)),"")</f>
        <v>Both</v>
      </c>
      <c r="AF1000" s="11">
        <v>467699.66085405601</v>
      </c>
      <c r="AG1000" s="11">
        <v>484550.34772924002</v>
      </c>
      <c r="AH1000" s="23">
        <f t="shared" si="159"/>
        <v>1</v>
      </c>
    </row>
    <row r="1001" spans="1:34" hidden="1">
      <c r="A1001" t="s">
        <v>115</v>
      </c>
      <c r="B1001" s="20">
        <v>2036</v>
      </c>
      <c r="C1001" t="s">
        <v>242</v>
      </c>
      <c r="D1001" t="s">
        <v>208</v>
      </c>
      <c r="E1001" s="22" t="s">
        <v>327</v>
      </c>
      <c r="F1001" s="22" t="s">
        <v>328</v>
      </c>
      <c r="G1001" s="22" t="s">
        <v>245</v>
      </c>
      <c r="H1001" s="22" t="s">
        <v>237</v>
      </c>
      <c r="I1001" s="22" t="s">
        <v>309</v>
      </c>
      <c r="J1001" s="17">
        <f>IFERROR(INDEX(Cost_Components!$K$2:$K$29,MATCH(E1001,Cost_Components!$A$2:$A$29,0)),"")</f>
        <v>1</v>
      </c>
      <c r="K1001" s="17">
        <f t="shared" si="150"/>
        <v>0.5361538461538462</v>
      </c>
      <c r="L1001" s="17">
        <f>IFERROR(INDEX(Cost_Components!$S$2:$S$29,MATCH(E1001,Cost_Components!$A$2:$A$29,0)),"")</f>
        <v>0.31</v>
      </c>
      <c r="M1001" s="28">
        <f>IFERROR(INDEX(Cost_Components!$L$2:$L$29,MATCH(E1001,Cost_Components!$A$2:$A$29,0)),"")</f>
        <v>1</v>
      </c>
      <c r="N1001" s="29">
        <f>IFERROR(INDEX(Cost_Components!$P$2:$P$29,MATCH(E1001,Cost_Components!$A$2:$A$29,0)),"")</f>
        <v>115.1062307</v>
      </c>
      <c r="O1001" s="23">
        <f t="shared" si="151"/>
        <v>480597.68358708301</v>
      </c>
      <c r="P1001" s="23">
        <f t="shared" si="152"/>
        <v>500445.19047750201</v>
      </c>
      <c r="Q1001" s="23">
        <f t="shared" si="153"/>
        <v>17857351.459820725</v>
      </c>
      <c r="R1001" s="23">
        <f t="shared" si="154"/>
        <v>29659917.019292068</v>
      </c>
      <c r="S1001" s="23">
        <f t="shared" si="155"/>
        <v>11802565.559471343</v>
      </c>
      <c r="T1001" s="16">
        <f>IFERROR(INDEX(Cost_Components!$R$2:$R$29,MATCH(E1001,Cost_Components!$A$2:$A$29,0)),"")</f>
        <v>1</v>
      </c>
      <c r="U1001" s="26">
        <f>IFERROR(INDEX(Cost_Components!$Q$2:$Q$29,MATCH(E1001,Cost_Components!$A$2:$A$29,0)),"")</f>
        <v>2023</v>
      </c>
      <c r="V1001" s="30">
        <f>1/(1+Calculation_Assumptions!$B$5)^(B1001-Calculation_Assumptions!$B$2)</f>
        <v>0.72242127659876232</v>
      </c>
      <c r="W1001" s="23">
        <f t="shared" si="156"/>
        <v>12900530.63827646</v>
      </c>
      <c r="X1001" s="23">
        <f t="shared" si="157"/>
        <v>21426955.116890334</v>
      </c>
      <c r="Y1001" s="23">
        <f t="shared" si="158"/>
        <v>8526424.4786138721</v>
      </c>
      <c r="Z1001" s="17">
        <f>IFERROR(INDEX(Cost_Components!$T$2:$T$29,MATCH(E1001,Cost_Components!$A$2:$A$29,0)),"")</f>
        <v>0.8</v>
      </c>
      <c r="AA1001" s="26">
        <f>IFERROR(INDEX(Cost_Components!$U$2:$U$29,MATCH(E1001,Cost_Components!$A$2:$A$29,0)),"")</f>
        <v>2025</v>
      </c>
      <c r="AB1001" s="26">
        <f>IFERROR(INDEX(Cost_Components!$V$2:$V$29,MATCH(E1001,Cost_Components!$A$2:$A$29,0)),"")</f>
        <v>2050</v>
      </c>
      <c r="AC1001" s="26">
        <f>IFERROR(INDEX(Cost_Components!$M$2:$M$29,MATCH(E1001,Cost_Components!$A$2:$A$29,0)),"")</f>
        <v>0</v>
      </c>
      <c r="AD1001" s="26">
        <f>IFERROR(INDEX(Cost_Components!$N$2:$N$29,MATCH(E1001,Cost_Components!$A$2:$A$29,0)),"")</f>
        <v>95</v>
      </c>
      <c r="AE1001" s="16" t="str">
        <f>IFERROR(INDEX(Cost_Components!$O$2:$O$29,MATCH(E1001,Cost_Components!$A$2:$A$29,0)),"")</f>
        <v>Both</v>
      </c>
      <c r="AF1001" s="11">
        <v>480597.68358708301</v>
      </c>
      <c r="AG1001" s="11">
        <v>500445.19047750201</v>
      </c>
      <c r="AH1001" s="23">
        <f t="shared" si="159"/>
        <v>1</v>
      </c>
    </row>
    <row r="1002" spans="1:34" hidden="1">
      <c r="A1002" t="s">
        <v>115</v>
      </c>
      <c r="B1002" s="20">
        <v>2037</v>
      </c>
      <c r="C1002" t="s">
        <v>242</v>
      </c>
      <c r="D1002" t="s">
        <v>208</v>
      </c>
      <c r="E1002" s="22" t="s">
        <v>327</v>
      </c>
      <c r="F1002" s="22" t="s">
        <v>328</v>
      </c>
      <c r="G1002" s="22" t="s">
        <v>245</v>
      </c>
      <c r="H1002" s="22" t="s">
        <v>237</v>
      </c>
      <c r="I1002" s="22" t="s">
        <v>309</v>
      </c>
      <c r="J1002" s="17">
        <f>IFERROR(INDEX(Cost_Components!$K$2:$K$29,MATCH(E1002,Cost_Components!$A$2:$A$29,0)),"")</f>
        <v>1</v>
      </c>
      <c r="K1002" s="17">
        <f t="shared" si="150"/>
        <v>0.55500000000000005</v>
      </c>
      <c r="L1002" s="17">
        <f>IFERROR(INDEX(Cost_Components!$S$2:$S$29,MATCH(E1002,Cost_Components!$A$2:$A$29,0)),"")</f>
        <v>0.31</v>
      </c>
      <c r="M1002" s="28">
        <f>IFERROR(INDEX(Cost_Components!$L$2:$L$29,MATCH(E1002,Cost_Components!$A$2:$A$29,0)),"")</f>
        <v>1</v>
      </c>
      <c r="N1002" s="29">
        <f>IFERROR(INDEX(Cost_Components!$P$2:$P$29,MATCH(E1002,Cost_Components!$A$2:$A$29,0)),"")</f>
        <v>115.1062307</v>
      </c>
      <c r="O1002" s="23">
        <f t="shared" si="151"/>
        <v>494049.40659514198</v>
      </c>
      <c r="P1002" s="23">
        <f t="shared" si="152"/>
        <v>517114.34707356698</v>
      </c>
      <c r="Q1002" s="23">
        <f t="shared" si="153"/>
        <v>18452155.833084259</v>
      </c>
      <c r="R1002" s="23">
        <f t="shared" si="154"/>
        <v>31561831.559869882</v>
      </c>
      <c r="S1002" s="23">
        <f t="shared" si="155"/>
        <v>13109675.726785623</v>
      </c>
      <c r="T1002" s="16">
        <f>IFERROR(INDEX(Cost_Components!$R$2:$R$29,MATCH(E1002,Cost_Components!$A$2:$A$29,0)),"")</f>
        <v>1</v>
      </c>
      <c r="U1002" s="26">
        <f>IFERROR(INDEX(Cost_Components!$Q$2:$Q$29,MATCH(E1002,Cost_Components!$A$2:$A$29,0)),"")</f>
        <v>2023</v>
      </c>
      <c r="V1002" s="30">
        <f>1/(1+Calculation_Assumptions!$B$5)^(B1002-Calculation_Assumptions!$B$2)</f>
        <v>0.70137988019297326</v>
      </c>
      <c r="W1002" s="23">
        <f t="shared" si="156"/>
        <v>12941970.84751071</v>
      </c>
      <c r="X1002" s="23">
        <f t="shared" si="157"/>
        <v>22136833.638132341</v>
      </c>
      <c r="Y1002" s="23">
        <f t="shared" si="158"/>
        <v>9194862.790621629</v>
      </c>
      <c r="Z1002" s="17">
        <f>IFERROR(INDEX(Cost_Components!$T$2:$T$29,MATCH(E1002,Cost_Components!$A$2:$A$29,0)),"")</f>
        <v>0.8</v>
      </c>
      <c r="AA1002" s="26">
        <f>IFERROR(INDEX(Cost_Components!$U$2:$U$29,MATCH(E1002,Cost_Components!$A$2:$A$29,0)),"")</f>
        <v>2025</v>
      </c>
      <c r="AB1002" s="26">
        <f>IFERROR(INDEX(Cost_Components!$V$2:$V$29,MATCH(E1002,Cost_Components!$A$2:$A$29,0)),"")</f>
        <v>2050</v>
      </c>
      <c r="AC1002" s="26">
        <f>IFERROR(INDEX(Cost_Components!$M$2:$M$29,MATCH(E1002,Cost_Components!$A$2:$A$29,0)),"")</f>
        <v>0</v>
      </c>
      <c r="AD1002" s="26">
        <f>IFERROR(INDEX(Cost_Components!$N$2:$N$29,MATCH(E1002,Cost_Components!$A$2:$A$29,0)),"")</f>
        <v>95</v>
      </c>
      <c r="AE1002" s="16" t="str">
        <f>IFERROR(INDEX(Cost_Components!$O$2:$O$29,MATCH(E1002,Cost_Components!$A$2:$A$29,0)),"")</f>
        <v>Both</v>
      </c>
      <c r="AF1002" s="11">
        <v>494049.40659514198</v>
      </c>
      <c r="AG1002" s="11">
        <v>517114.34707356698</v>
      </c>
      <c r="AH1002" s="23">
        <f t="shared" si="159"/>
        <v>1</v>
      </c>
    </row>
    <row r="1003" spans="1:34" hidden="1">
      <c r="A1003" t="s">
        <v>115</v>
      </c>
      <c r="B1003" s="20">
        <v>2038</v>
      </c>
      <c r="C1003" t="s">
        <v>242</v>
      </c>
      <c r="D1003" t="s">
        <v>208</v>
      </c>
      <c r="E1003" s="22" t="s">
        <v>327</v>
      </c>
      <c r="F1003" s="22" t="s">
        <v>328</v>
      </c>
      <c r="G1003" s="22" t="s">
        <v>245</v>
      </c>
      <c r="H1003" s="22" t="s">
        <v>237</v>
      </c>
      <c r="I1003" s="22" t="s">
        <v>309</v>
      </c>
      <c r="J1003" s="17">
        <f>IFERROR(INDEX(Cost_Components!$K$2:$K$29,MATCH(E1003,Cost_Components!$A$2:$A$29,0)),"")</f>
        <v>1</v>
      </c>
      <c r="K1003" s="17">
        <f t="shared" si="150"/>
        <v>0.57384615384615389</v>
      </c>
      <c r="L1003" s="17">
        <f>IFERROR(INDEX(Cost_Components!$S$2:$S$29,MATCH(E1003,Cost_Components!$A$2:$A$29,0)),"")</f>
        <v>0.31</v>
      </c>
      <c r="M1003" s="28">
        <f>IFERROR(INDEX(Cost_Components!$L$2:$L$29,MATCH(E1003,Cost_Components!$A$2:$A$29,0)),"")</f>
        <v>1</v>
      </c>
      <c r="N1003" s="29">
        <f>IFERROR(INDEX(Cost_Components!$P$2:$P$29,MATCH(E1003,Cost_Components!$A$2:$A$29,0)),"")</f>
        <v>115.1062307</v>
      </c>
      <c r="O1003" s="23">
        <f t="shared" si="151"/>
        <v>507967.225536382</v>
      </c>
      <c r="P1003" s="23">
        <f t="shared" si="152"/>
        <v>534468.69815197797</v>
      </c>
      <c r="Q1003" s="23">
        <f t="shared" si="153"/>
        <v>19071409.954137176</v>
      </c>
      <c r="R1003" s="23">
        <f t="shared" si="154"/>
        <v>33552895.167207517</v>
      </c>
      <c r="S1003" s="23">
        <f t="shared" si="155"/>
        <v>14481485.21307034</v>
      </c>
      <c r="T1003" s="16">
        <f>IFERROR(INDEX(Cost_Components!$R$2:$R$29,MATCH(E1003,Cost_Components!$A$2:$A$29,0)),"")</f>
        <v>1</v>
      </c>
      <c r="U1003" s="26">
        <f>IFERROR(INDEX(Cost_Components!$Q$2:$Q$29,MATCH(E1003,Cost_Components!$A$2:$A$29,0)),"")</f>
        <v>2023</v>
      </c>
      <c r="V1003" s="30">
        <f>1/(1+Calculation_Assumptions!$B$5)^(B1003-Calculation_Assumptions!$B$2)</f>
        <v>0.68095133999317792</v>
      </c>
      <c r="W1003" s="23">
        <f t="shared" si="156"/>
        <v>12986702.163828943</v>
      </c>
      <c r="X1003" s="23">
        <f t="shared" si="157"/>
        <v>22847888.924760584</v>
      </c>
      <c r="Y1003" s="23">
        <f t="shared" si="158"/>
        <v>9861186.7609316409</v>
      </c>
      <c r="Z1003" s="17">
        <f>IFERROR(INDEX(Cost_Components!$T$2:$T$29,MATCH(E1003,Cost_Components!$A$2:$A$29,0)),"")</f>
        <v>0.8</v>
      </c>
      <c r="AA1003" s="26">
        <f>IFERROR(INDEX(Cost_Components!$U$2:$U$29,MATCH(E1003,Cost_Components!$A$2:$A$29,0)),"")</f>
        <v>2025</v>
      </c>
      <c r="AB1003" s="26">
        <f>IFERROR(INDEX(Cost_Components!$V$2:$V$29,MATCH(E1003,Cost_Components!$A$2:$A$29,0)),"")</f>
        <v>2050</v>
      </c>
      <c r="AC1003" s="26">
        <f>IFERROR(INDEX(Cost_Components!$M$2:$M$29,MATCH(E1003,Cost_Components!$A$2:$A$29,0)),"")</f>
        <v>0</v>
      </c>
      <c r="AD1003" s="26">
        <f>IFERROR(INDEX(Cost_Components!$N$2:$N$29,MATCH(E1003,Cost_Components!$A$2:$A$29,0)),"")</f>
        <v>95</v>
      </c>
      <c r="AE1003" s="16" t="str">
        <f>IFERROR(INDEX(Cost_Components!$O$2:$O$29,MATCH(E1003,Cost_Components!$A$2:$A$29,0)),"")</f>
        <v>Both</v>
      </c>
      <c r="AF1003" s="11">
        <v>507967.225536382</v>
      </c>
      <c r="AG1003" s="11">
        <v>534468.69815197797</v>
      </c>
      <c r="AH1003" s="23">
        <f t="shared" si="159"/>
        <v>1</v>
      </c>
    </row>
    <row r="1004" spans="1:34" hidden="1">
      <c r="A1004" t="s">
        <v>115</v>
      </c>
      <c r="B1004" s="20">
        <v>2039</v>
      </c>
      <c r="C1004" t="s">
        <v>242</v>
      </c>
      <c r="D1004" t="s">
        <v>208</v>
      </c>
      <c r="E1004" s="22" t="s">
        <v>327</v>
      </c>
      <c r="F1004" s="22" t="s">
        <v>328</v>
      </c>
      <c r="G1004" s="22" t="s">
        <v>245</v>
      </c>
      <c r="H1004" s="22" t="s">
        <v>237</v>
      </c>
      <c r="I1004" s="22" t="s">
        <v>309</v>
      </c>
      <c r="J1004" s="17">
        <f>IFERROR(INDEX(Cost_Components!$K$2:$K$29,MATCH(E1004,Cost_Components!$A$2:$A$29,0)),"")</f>
        <v>1</v>
      </c>
      <c r="K1004" s="17">
        <f t="shared" si="150"/>
        <v>0.59269230769230763</v>
      </c>
      <c r="L1004" s="17">
        <f>IFERROR(INDEX(Cost_Components!$S$2:$S$29,MATCH(E1004,Cost_Components!$A$2:$A$29,0)),"")</f>
        <v>0.31</v>
      </c>
      <c r="M1004" s="28">
        <f>IFERROR(INDEX(Cost_Components!$L$2:$L$29,MATCH(E1004,Cost_Components!$A$2:$A$29,0)),"")</f>
        <v>1</v>
      </c>
      <c r="N1004" s="29">
        <f>IFERROR(INDEX(Cost_Components!$P$2:$P$29,MATCH(E1004,Cost_Components!$A$2:$A$29,0)),"")</f>
        <v>115.1062307</v>
      </c>
      <c r="O1004" s="23">
        <f t="shared" si="151"/>
        <v>522216.92338090902</v>
      </c>
      <c r="P1004" s="23">
        <f t="shared" si="152"/>
        <v>552367.84461915004</v>
      </c>
      <c r="Q1004" s="23">
        <f t="shared" si="153"/>
        <v>19710103.971738026</v>
      </c>
      <c r="R1004" s="23">
        <f t="shared" si="154"/>
        <v>35626984.528913036</v>
      </c>
      <c r="S1004" s="23">
        <f t="shared" si="155"/>
        <v>15916880.55717501</v>
      </c>
      <c r="T1004" s="16">
        <f>IFERROR(INDEX(Cost_Components!$R$2:$R$29,MATCH(E1004,Cost_Components!$A$2:$A$29,0)),"")</f>
        <v>1</v>
      </c>
      <c r="U1004" s="26">
        <f>IFERROR(INDEX(Cost_Components!$Q$2:$Q$29,MATCH(E1004,Cost_Components!$A$2:$A$29,0)),"")</f>
        <v>2023</v>
      </c>
      <c r="V1004" s="30">
        <f>1/(1+Calculation_Assumptions!$B$5)^(B1004-Calculation_Assumptions!$B$2)</f>
        <v>0.66111780581861923</v>
      </c>
      <c r="W1004" s="23">
        <f t="shared" si="156"/>
        <v>13030700.690252295</v>
      </c>
      <c r="X1004" s="23">
        <f t="shared" si="157"/>
        <v>23553633.839688879</v>
      </c>
      <c r="Y1004" s="23">
        <f t="shared" si="158"/>
        <v>10522933.149436584</v>
      </c>
      <c r="Z1004" s="17">
        <f>IFERROR(INDEX(Cost_Components!$T$2:$T$29,MATCH(E1004,Cost_Components!$A$2:$A$29,0)),"")</f>
        <v>0.8</v>
      </c>
      <c r="AA1004" s="26">
        <f>IFERROR(INDEX(Cost_Components!$U$2:$U$29,MATCH(E1004,Cost_Components!$A$2:$A$29,0)),"")</f>
        <v>2025</v>
      </c>
      <c r="AB1004" s="26">
        <f>IFERROR(INDEX(Cost_Components!$V$2:$V$29,MATCH(E1004,Cost_Components!$A$2:$A$29,0)),"")</f>
        <v>2050</v>
      </c>
      <c r="AC1004" s="26">
        <f>IFERROR(INDEX(Cost_Components!$M$2:$M$29,MATCH(E1004,Cost_Components!$A$2:$A$29,0)),"")</f>
        <v>0</v>
      </c>
      <c r="AD1004" s="26">
        <f>IFERROR(INDEX(Cost_Components!$N$2:$N$29,MATCH(E1004,Cost_Components!$A$2:$A$29,0)),"")</f>
        <v>95</v>
      </c>
      <c r="AE1004" s="16" t="str">
        <f>IFERROR(INDEX(Cost_Components!$O$2:$O$29,MATCH(E1004,Cost_Components!$A$2:$A$29,0)),"")</f>
        <v>Both</v>
      </c>
      <c r="AF1004" s="11">
        <v>522216.92338090902</v>
      </c>
      <c r="AG1004" s="11">
        <v>552367.84461915004</v>
      </c>
      <c r="AH1004" s="23">
        <f t="shared" si="159"/>
        <v>1</v>
      </c>
    </row>
    <row r="1005" spans="1:34" hidden="1">
      <c r="A1005" t="s">
        <v>115</v>
      </c>
      <c r="B1005" s="20">
        <v>2040</v>
      </c>
      <c r="C1005" t="s">
        <v>242</v>
      </c>
      <c r="D1005" t="s">
        <v>208</v>
      </c>
      <c r="E1005" s="22" t="s">
        <v>327</v>
      </c>
      <c r="F1005" s="22" t="s">
        <v>328</v>
      </c>
      <c r="G1005" s="22" t="s">
        <v>245</v>
      </c>
      <c r="H1005" s="22" t="s">
        <v>237</v>
      </c>
      <c r="I1005" s="22" t="s">
        <v>309</v>
      </c>
      <c r="J1005" s="17">
        <f>IFERROR(INDEX(Cost_Components!$K$2:$K$29,MATCH(E1005,Cost_Components!$A$2:$A$29,0)),"")</f>
        <v>1</v>
      </c>
      <c r="K1005" s="17">
        <f t="shared" si="150"/>
        <v>0.61153846153846159</v>
      </c>
      <c r="L1005" s="17">
        <f>IFERROR(INDEX(Cost_Components!$S$2:$S$29,MATCH(E1005,Cost_Components!$A$2:$A$29,0)),"")</f>
        <v>0.31</v>
      </c>
      <c r="M1005" s="28">
        <f>IFERROR(INDEX(Cost_Components!$L$2:$L$29,MATCH(E1005,Cost_Components!$A$2:$A$29,0)),"")</f>
        <v>1</v>
      </c>
      <c r="N1005" s="29">
        <f>IFERROR(INDEX(Cost_Components!$P$2:$P$29,MATCH(E1005,Cost_Components!$A$2:$A$29,0)),"")</f>
        <v>115.1062307</v>
      </c>
      <c r="O1005" s="23">
        <f t="shared" si="151"/>
        <v>536737.72235882503</v>
      </c>
      <c r="P1005" s="23">
        <f t="shared" si="152"/>
        <v>570752.05777611001</v>
      </c>
      <c r="Q1005" s="23">
        <f t="shared" si="153"/>
        <v>20366106.590811763</v>
      </c>
      <c r="R1005" s="23">
        <f t="shared" si="154"/>
        <v>37781981.227466024</v>
      </c>
      <c r="S1005" s="23">
        <f t="shared" si="155"/>
        <v>17415874.636654261</v>
      </c>
      <c r="T1005" s="16">
        <f>IFERROR(INDEX(Cost_Components!$R$2:$R$29,MATCH(E1005,Cost_Components!$A$2:$A$29,0)),"")</f>
        <v>1</v>
      </c>
      <c r="U1005" s="26">
        <f>IFERROR(INDEX(Cost_Components!$Q$2:$Q$29,MATCH(E1005,Cost_Components!$A$2:$A$29,0)),"")</f>
        <v>2023</v>
      </c>
      <c r="V1005" s="30">
        <f>1/(1+Calculation_Assumptions!$B$5)^(B1005-Calculation_Assumptions!$B$2)</f>
        <v>0.64186194739671765</v>
      </c>
      <c r="W1005" s="23">
        <f t="shared" si="156"/>
        <v>13072228.837267565</v>
      </c>
      <c r="X1005" s="23">
        <f t="shared" si="157"/>
        <v>24250816.047167569</v>
      </c>
      <c r="Y1005" s="23">
        <f t="shared" si="158"/>
        <v>11178587.209900007</v>
      </c>
      <c r="Z1005" s="17">
        <f>IFERROR(INDEX(Cost_Components!$T$2:$T$29,MATCH(E1005,Cost_Components!$A$2:$A$29,0)),"")</f>
        <v>0.8</v>
      </c>
      <c r="AA1005" s="26">
        <f>IFERROR(INDEX(Cost_Components!$U$2:$U$29,MATCH(E1005,Cost_Components!$A$2:$A$29,0)),"")</f>
        <v>2025</v>
      </c>
      <c r="AB1005" s="26">
        <f>IFERROR(INDEX(Cost_Components!$V$2:$V$29,MATCH(E1005,Cost_Components!$A$2:$A$29,0)),"")</f>
        <v>2050</v>
      </c>
      <c r="AC1005" s="26">
        <f>IFERROR(INDEX(Cost_Components!$M$2:$M$29,MATCH(E1005,Cost_Components!$A$2:$A$29,0)),"")</f>
        <v>0</v>
      </c>
      <c r="AD1005" s="26">
        <f>IFERROR(INDEX(Cost_Components!$N$2:$N$29,MATCH(E1005,Cost_Components!$A$2:$A$29,0)),"")</f>
        <v>95</v>
      </c>
      <c r="AE1005" s="16" t="str">
        <f>IFERROR(INDEX(Cost_Components!$O$2:$O$29,MATCH(E1005,Cost_Components!$A$2:$A$29,0)),"")</f>
        <v>Both</v>
      </c>
      <c r="AF1005" s="11">
        <v>536737.72235882503</v>
      </c>
      <c r="AG1005" s="11">
        <v>570752.05777611001</v>
      </c>
      <c r="AH1005" s="23">
        <f t="shared" si="159"/>
        <v>1</v>
      </c>
    </row>
    <row r="1006" spans="1:34" hidden="1">
      <c r="A1006" t="s">
        <v>115</v>
      </c>
      <c r="B1006" s="20">
        <v>2041</v>
      </c>
      <c r="C1006" t="s">
        <v>242</v>
      </c>
      <c r="D1006" t="s">
        <v>208</v>
      </c>
      <c r="E1006" s="22" t="s">
        <v>327</v>
      </c>
      <c r="F1006" s="22" t="s">
        <v>328</v>
      </c>
      <c r="G1006" s="22" t="s">
        <v>245</v>
      </c>
      <c r="H1006" s="22" t="s">
        <v>237</v>
      </c>
      <c r="I1006" s="22" t="s">
        <v>309</v>
      </c>
      <c r="J1006" s="17">
        <f>IFERROR(INDEX(Cost_Components!$K$2:$K$29,MATCH(E1006,Cost_Components!$A$2:$A$29,0)),"")</f>
        <v>1</v>
      </c>
      <c r="K1006" s="17">
        <f t="shared" si="150"/>
        <v>0.63038461538461543</v>
      </c>
      <c r="L1006" s="17">
        <f>IFERROR(INDEX(Cost_Components!$S$2:$S$29,MATCH(E1006,Cost_Components!$A$2:$A$29,0)),"")</f>
        <v>0.31</v>
      </c>
      <c r="M1006" s="28">
        <f>IFERROR(INDEX(Cost_Components!$L$2:$L$29,MATCH(E1006,Cost_Components!$A$2:$A$29,0)),"")</f>
        <v>1</v>
      </c>
      <c r="N1006" s="29">
        <f>IFERROR(INDEX(Cost_Components!$P$2:$P$29,MATCH(E1006,Cost_Components!$A$2:$A$29,0)),"")</f>
        <v>115.1062307</v>
      </c>
      <c r="O1006" s="23">
        <f t="shared" si="151"/>
        <v>551452.83506844204</v>
      </c>
      <c r="P1006" s="23">
        <f t="shared" si="152"/>
        <v>589541.01946698397</v>
      </c>
      <c r="Q1006" s="23">
        <f t="shared" si="153"/>
        <v>21036551.824102752</v>
      </c>
      <c r="R1006" s="23">
        <f t="shared" si="154"/>
        <v>40014077.784069292</v>
      </c>
      <c r="S1006" s="23">
        <f t="shared" si="155"/>
        <v>18977525.95996654</v>
      </c>
      <c r="T1006" s="16">
        <f>IFERROR(INDEX(Cost_Components!$R$2:$R$29,MATCH(E1006,Cost_Components!$A$2:$A$29,0)),"")</f>
        <v>1</v>
      </c>
      <c r="U1006" s="26">
        <f>IFERROR(INDEX(Cost_Components!$Q$2:$Q$29,MATCH(E1006,Cost_Components!$A$2:$A$29,0)),"")</f>
        <v>2023</v>
      </c>
      <c r="V1006" s="30">
        <f>1/(1+Calculation_Assumptions!$B$5)^(B1006-Calculation_Assumptions!$B$2)</f>
        <v>0.62316693922011435</v>
      </c>
      <c r="W1006" s="23">
        <f t="shared" si="156"/>
        <v>13109283.611971425</v>
      </c>
      <c r="X1006" s="23">
        <f t="shared" si="157"/>
        <v>24935450.378414035</v>
      </c>
      <c r="Y1006" s="23">
        <f t="shared" si="158"/>
        <v>11826166.766442612</v>
      </c>
      <c r="Z1006" s="17">
        <f>IFERROR(INDEX(Cost_Components!$T$2:$T$29,MATCH(E1006,Cost_Components!$A$2:$A$29,0)),"")</f>
        <v>0.8</v>
      </c>
      <c r="AA1006" s="26">
        <f>IFERROR(INDEX(Cost_Components!$U$2:$U$29,MATCH(E1006,Cost_Components!$A$2:$A$29,0)),"")</f>
        <v>2025</v>
      </c>
      <c r="AB1006" s="26">
        <f>IFERROR(INDEX(Cost_Components!$V$2:$V$29,MATCH(E1006,Cost_Components!$A$2:$A$29,0)),"")</f>
        <v>2050</v>
      </c>
      <c r="AC1006" s="26">
        <f>IFERROR(INDEX(Cost_Components!$M$2:$M$29,MATCH(E1006,Cost_Components!$A$2:$A$29,0)),"")</f>
        <v>0</v>
      </c>
      <c r="AD1006" s="26">
        <f>IFERROR(INDEX(Cost_Components!$N$2:$N$29,MATCH(E1006,Cost_Components!$A$2:$A$29,0)),"")</f>
        <v>95</v>
      </c>
      <c r="AE1006" s="16" t="str">
        <f>IFERROR(INDEX(Cost_Components!$O$2:$O$29,MATCH(E1006,Cost_Components!$A$2:$A$29,0)),"")</f>
        <v>Both</v>
      </c>
      <c r="AF1006" s="11">
        <v>551452.83506844204</v>
      </c>
      <c r="AG1006" s="11">
        <v>589541.01946698397</v>
      </c>
      <c r="AH1006" s="23">
        <f t="shared" si="159"/>
        <v>1</v>
      </c>
    </row>
    <row r="1007" spans="1:34" hidden="1">
      <c r="A1007" t="s">
        <v>115</v>
      </c>
      <c r="B1007" s="20">
        <v>2042</v>
      </c>
      <c r="C1007" t="s">
        <v>242</v>
      </c>
      <c r="D1007" t="s">
        <v>208</v>
      </c>
      <c r="E1007" s="22" t="s">
        <v>327</v>
      </c>
      <c r="F1007" s="22" t="s">
        <v>328</v>
      </c>
      <c r="G1007" s="22" t="s">
        <v>245</v>
      </c>
      <c r="H1007" s="22" t="s">
        <v>237</v>
      </c>
      <c r="I1007" s="22" t="s">
        <v>309</v>
      </c>
      <c r="J1007" s="17">
        <f>IFERROR(INDEX(Cost_Components!$K$2:$K$29,MATCH(E1007,Cost_Components!$A$2:$A$29,0)),"")</f>
        <v>1</v>
      </c>
      <c r="K1007" s="17">
        <f t="shared" si="150"/>
        <v>0.64923076923076928</v>
      </c>
      <c r="L1007" s="17">
        <f>IFERROR(INDEX(Cost_Components!$S$2:$S$29,MATCH(E1007,Cost_Components!$A$2:$A$29,0)),"")</f>
        <v>0.31</v>
      </c>
      <c r="M1007" s="28">
        <f>IFERROR(INDEX(Cost_Components!$L$2:$L$29,MATCH(E1007,Cost_Components!$A$2:$A$29,0)),"")</f>
        <v>1</v>
      </c>
      <c r="N1007" s="29">
        <f>IFERROR(INDEX(Cost_Components!$P$2:$P$29,MATCH(E1007,Cost_Components!$A$2:$A$29,0)),"")</f>
        <v>115.1062307</v>
      </c>
      <c r="O1007" s="23">
        <f t="shared" si="151"/>
        <v>566297.327799013</v>
      </c>
      <c r="P1007" s="23">
        <f t="shared" si="152"/>
        <v>608667.18024682405</v>
      </c>
      <c r="Q1007" s="23">
        <f t="shared" si="153"/>
        <v>21719029.309392918</v>
      </c>
      <c r="R1007" s="23">
        <f t="shared" si="154"/>
        <v>42319686.249624729</v>
      </c>
      <c r="S1007" s="23">
        <f t="shared" si="155"/>
        <v>20600656.940231811</v>
      </c>
      <c r="T1007" s="16">
        <f>IFERROR(INDEX(Cost_Components!$R$2:$R$29,MATCH(E1007,Cost_Components!$A$2:$A$29,0)),"")</f>
        <v>1</v>
      </c>
      <c r="U1007" s="26">
        <f>IFERROR(INDEX(Cost_Components!$Q$2:$Q$29,MATCH(E1007,Cost_Components!$A$2:$A$29,0)),"")</f>
        <v>2023</v>
      </c>
      <c r="V1007" s="30">
        <f>1/(1+Calculation_Assumptions!$B$5)^(B1007-Calculation_Assumptions!$B$2)</f>
        <v>0.60501644584477121</v>
      </c>
      <c r="W1007" s="23">
        <f t="shared" si="156"/>
        <v>13140369.91996732</v>
      </c>
      <c r="X1007" s="23">
        <f t="shared" si="157"/>
        <v>25604106.164013788</v>
      </c>
      <c r="Y1007" s="23">
        <f t="shared" si="158"/>
        <v>12463736.24404647</v>
      </c>
      <c r="Z1007" s="17">
        <f>IFERROR(INDEX(Cost_Components!$T$2:$T$29,MATCH(E1007,Cost_Components!$A$2:$A$29,0)),"")</f>
        <v>0.8</v>
      </c>
      <c r="AA1007" s="26">
        <f>IFERROR(INDEX(Cost_Components!$U$2:$U$29,MATCH(E1007,Cost_Components!$A$2:$A$29,0)),"")</f>
        <v>2025</v>
      </c>
      <c r="AB1007" s="26">
        <f>IFERROR(INDEX(Cost_Components!$V$2:$V$29,MATCH(E1007,Cost_Components!$A$2:$A$29,0)),"")</f>
        <v>2050</v>
      </c>
      <c r="AC1007" s="26">
        <f>IFERROR(INDEX(Cost_Components!$M$2:$M$29,MATCH(E1007,Cost_Components!$A$2:$A$29,0)),"")</f>
        <v>0</v>
      </c>
      <c r="AD1007" s="26">
        <f>IFERROR(INDEX(Cost_Components!$N$2:$N$29,MATCH(E1007,Cost_Components!$A$2:$A$29,0)),"")</f>
        <v>95</v>
      </c>
      <c r="AE1007" s="16" t="str">
        <f>IFERROR(INDEX(Cost_Components!$O$2:$O$29,MATCH(E1007,Cost_Components!$A$2:$A$29,0)),"")</f>
        <v>Both</v>
      </c>
      <c r="AF1007" s="11">
        <v>566297.327799013</v>
      </c>
      <c r="AG1007" s="11">
        <v>608667.18024682405</v>
      </c>
      <c r="AH1007" s="23">
        <f t="shared" si="159"/>
        <v>1</v>
      </c>
    </row>
    <row r="1008" spans="1:34" hidden="1">
      <c r="A1008" t="s">
        <v>115</v>
      </c>
      <c r="B1008" s="20">
        <v>2043</v>
      </c>
      <c r="C1008" t="s">
        <v>242</v>
      </c>
      <c r="D1008" t="s">
        <v>208</v>
      </c>
      <c r="E1008" s="22" t="s">
        <v>327</v>
      </c>
      <c r="F1008" s="22" t="s">
        <v>328</v>
      </c>
      <c r="G1008" s="22" t="s">
        <v>245</v>
      </c>
      <c r="H1008" s="22" t="s">
        <v>237</v>
      </c>
      <c r="I1008" s="22" t="s">
        <v>309</v>
      </c>
      <c r="J1008" s="17">
        <f>IFERROR(INDEX(Cost_Components!$K$2:$K$29,MATCH(E1008,Cost_Components!$A$2:$A$29,0)),"")</f>
        <v>1</v>
      </c>
      <c r="K1008" s="17">
        <f t="shared" si="150"/>
        <v>0.66807692307692301</v>
      </c>
      <c r="L1008" s="17">
        <f>IFERROR(INDEX(Cost_Components!$S$2:$S$29,MATCH(E1008,Cost_Components!$A$2:$A$29,0)),"")</f>
        <v>0.31</v>
      </c>
      <c r="M1008" s="28">
        <f>IFERROR(INDEX(Cost_Components!$L$2:$L$29,MATCH(E1008,Cost_Components!$A$2:$A$29,0)),"")</f>
        <v>1</v>
      </c>
      <c r="N1008" s="29">
        <f>IFERROR(INDEX(Cost_Components!$P$2:$P$29,MATCH(E1008,Cost_Components!$A$2:$A$29,0)),"")</f>
        <v>115.1062307</v>
      </c>
      <c r="O1008" s="23">
        <f t="shared" si="151"/>
        <v>581224.47061107901</v>
      </c>
      <c r="P1008" s="23">
        <f t="shared" si="152"/>
        <v>628084.59924677503</v>
      </c>
      <c r="Q1008" s="23">
        <f t="shared" si="153"/>
        <v>22411899.741805062</v>
      </c>
      <c r="R1008" s="23">
        <f t="shared" si="154"/>
        <v>44696055.096381932</v>
      </c>
      <c r="S1008" s="23">
        <f t="shared" si="155"/>
        <v>22284155.354576871</v>
      </c>
      <c r="T1008" s="16">
        <f>IFERROR(INDEX(Cost_Components!$R$2:$R$29,MATCH(E1008,Cost_Components!$A$2:$A$29,0)),"")</f>
        <v>1</v>
      </c>
      <c r="U1008" s="26">
        <f>IFERROR(INDEX(Cost_Components!$Q$2:$Q$29,MATCH(E1008,Cost_Components!$A$2:$A$29,0)),"")</f>
        <v>2023</v>
      </c>
      <c r="V1008" s="30">
        <f>1/(1+Calculation_Assumptions!$B$5)^(B1008-Calculation_Assumptions!$B$2)</f>
        <v>0.5873946076162827</v>
      </c>
      <c r="W1008" s="23">
        <f t="shared" si="156"/>
        <v>13164629.054773051</v>
      </c>
      <c r="X1008" s="23">
        <f t="shared" si="157"/>
        <v>26254221.745335016</v>
      </c>
      <c r="Y1008" s="23">
        <f t="shared" si="158"/>
        <v>13089592.690561967</v>
      </c>
      <c r="Z1008" s="17">
        <f>IFERROR(INDEX(Cost_Components!$T$2:$T$29,MATCH(E1008,Cost_Components!$A$2:$A$29,0)),"")</f>
        <v>0.8</v>
      </c>
      <c r="AA1008" s="26">
        <f>IFERROR(INDEX(Cost_Components!$U$2:$U$29,MATCH(E1008,Cost_Components!$A$2:$A$29,0)),"")</f>
        <v>2025</v>
      </c>
      <c r="AB1008" s="26">
        <f>IFERROR(INDEX(Cost_Components!$V$2:$V$29,MATCH(E1008,Cost_Components!$A$2:$A$29,0)),"")</f>
        <v>2050</v>
      </c>
      <c r="AC1008" s="26">
        <f>IFERROR(INDEX(Cost_Components!$M$2:$M$29,MATCH(E1008,Cost_Components!$A$2:$A$29,0)),"")</f>
        <v>0</v>
      </c>
      <c r="AD1008" s="26">
        <f>IFERROR(INDEX(Cost_Components!$N$2:$N$29,MATCH(E1008,Cost_Components!$A$2:$A$29,0)),"")</f>
        <v>95</v>
      </c>
      <c r="AE1008" s="16" t="str">
        <f>IFERROR(INDEX(Cost_Components!$O$2:$O$29,MATCH(E1008,Cost_Components!$A$2:$A$29,0)),"")</f>
        <v>Both</v>
      </c>
      <c r="AF1008" s="11">
        <v>581224.47061107901</v>
      </c>
      <c r="AG1008" s="11">
        <v>628084.59924677503</v>
      </c>
      <c r="AH1008" s="23">
        <f t="shared" si="159"/>
        <v>1</v>
      </c>
    </row>
    <row r="1009" spans="1:34" hidden="1">
      <c r="A1009" t="s">
        <v>115</v>
      </c>
      <c r="B1009" s="20">
        <v>2044</v>
      </c>
      <c r="C1009" t="s">
        <v>242</v>
      </c>
      <c r="D1009" t="s">
        <v>208</v>
      </c>
      <c r="E1009" s="22" t="s">
        <v>327</v>
      </c>
      <c r="F1009" s="22" t="s">
        <v>328</v>
      </c>
      <c r="G1009" s="22" t="s">
        <v>245</v>
      </c>
      <c r="H1009" s="22" t="s">
        <v>237</v>
      </c>
      <c r="I1009" s="22" t="s">
        <v>309</v>
      </c>
      <c r="J1009" s="17">
        <f>IFERROR(INDEX(Cost_Components!$K$2:$K$29,MATCH(E1009,Cost_Components!$A$2:$A$29,0)),"")</f>
        <v>1</v>
      </c>
      <c r="K1009" s="17">
        <f t="shared" si="150"/>
        <v>0.68692307692307697</v>
      </c>
      <c r="L1009" s="17">
        <f>IFERROR(INDEX(Cost_Components!$S$2:$S$29,MATCH(E1009,Cost_Components!$A$2:$A$29,0)),"")</f>
        <v>0.31</v>
      </c>
      <c r="M1009" s="28">
        <f>IFERROR(INDEX(Cost_Components!$L$2:$L$29,MATCH(E1009,Cost_Components!$A$2:$A$29,0)),"")</f>
        <v>1</v>
      </c>
      <c r="N1009" s="29">
        <f>IFERROR(INDEX(Cost_Components!$P$2:$P$29,MATCH(E1009,Cost_Components!$A$2:$A$29,0)),"")</f>
        <v>115.1062307</v>
      </c>
      <c r="O1009" s="23">
        <f t="shared" si="151"/>
        <v>596175.168007395</v>
      </c>
      <c r="P1009" s="23">
        <f t="shared" si="152"/>
        <v>647731.21018522896</v>
      </c>
      <c r="Q1009" s="23">
        <f t="shared" si="153"/>
        <v>23112948.414463058</v>
      </c>
      <c r="R1009" s="23">
        <f t="shared" si="154"/>
        <v>47139049.575891949</v>
      </c>
      <c r="S1009" s="23">
        <f t="shared" si="155"/>
        <v>24026101.161428891</v>
      </c>
      <c r="T1009" s="16">
        <f>IFERROR(INDEX(Cost_Components!$R$2:$R$29,MATCH(E1009,Cost_Components!$A$2:$A$29,0)),"")</f>
        <v>1</v>
      </c>
      <c r="U1009" s="26">
        <f>IFERROR(INDEX(Cost_Components!$Q$2:$Q$29,MATCH(E1009,Cost_Components!$A$2:$A$29,0)),"")</f>
        <v>2023</v>
      </c>
      <c r="V1009" s="30">
        <f>1/(1+Calculation_Assumptions!$B$5)^(B1009-Calculation_Assumptions!$B$2)</f>
        <v>0.57028602681192497</v>
      </c>
      <c r="W1009" s="23">
        <f t="shared" si="156"/>
        <v>13180991.519193118</v>
      </c>
      <c r="X1009" s="23">
        <f t="shared" si="157"/>
        <v>26882741.290325776</v>
      </c>
      <c r="Y1009" s="23">
        <f t="shared" si="158"/>
        <v>13701749.771132659</v>
      </c>
      <c r="Z1009" s="17">
        <f>IFERROR(INDEX(Cost_Components!$T$2:$T$29,MATCH(E1009,Cost_Components!$A$2:$A$29,0)),"")</f>
        <v>0.8</v>
      </c>
      <c r="AA1009" s="26">
        <f>IFERROR(INDEX(Cost_Components!$U$2:$U$29,MATCH(E1009,Cost_Components!$A$2:$A$29,0)),"")</f>
        <v>2025</v>
      </c>
      <c r="AB1009" s="26">
        <f>IFERROR(INDEX(Cost_Components!$V$2:$V$29,MATCH(E1009,Cost_Components!$A$2:$A$29,0)),"")</f>
        <v>2050</v>
      </c>
      <c r="AC1009" s="26">
        <f>IFERROR(INDEX(Cost_Components!$M$2:$M$29,MATCH(E1009,Cost_Components!$A$2:$A$29,0)),"")</f>
        <v>0</v>
      </c>
      <c r="AD1009" s="26">
        <f>IFERROR(INDEX(Cost_Components!$N$2:$N$29,MATCH(E1009,Cost_Components!$A$2:$A$29,0)),"")</f>
        <v>95</v>
      </c>
      <c r="AE1009" s="16" t="str">
        <f>IFERROR(INDEX(Cost_Components!$O$2:$O$29,MATCH(E1009,Cost_Components!$A$2:$A$29,0)),"")</f>
        <v>Both</v>
      </c>
      <c r="AF1009" s="11">
        <v>596175.168007395</v>
      </c>
      <c r="AG1009" s="11">
        <v>647731.21018522896</v>
      </c>
      <c r="AH1009" s="23">
        <f t="shared" si="159"/>
        <v>1</v>
      </c>
    </row>
    <row r="1010" spans="1:34" hidden="1">
      <c r="A1010" t="s">
        <v>115</v>
      </c>
      <c r="B1010" s="20">
        <v>2045</v>
      </c>
      <c r="C1010" t="s">
        <v>242</v>
      </c>
      <c r="D1010" t="s">
        <v>208</v>
      </c>
      <c r="E1010" s="22" t="s">
        <v>327</v>
      </c>
      <c r="F1010" s="22" t="s">
        <v>328</v>
      </c>
      <c r="G1010" s="22" t="s">
        <v>245</v>
      </c>
      <c r="H1010" s="22" t="s">
        <v>237</v>
      </c>
      <c r="I1010" s="22" t="s">
        <v>309</v>
      </c>
      <c r="J1010" s="17">
        <f>IFERROR(INDEX(Cost_Components!$K$2:$K$29,MATCH(E1010,Cost_Components!$A$2:$A$29,0)),"")</f>
        <v>1</v>
      </c>
      <c r="K1010" s="17">
        <f t="shared" si="150"/>
        <v>0.70576923076923082</v>
      </c>
      <c r="L1010" s="17">
        <f>IFERROR(INDEX(Cost_Components!$S$2:$S$29,MATCH(E1010,Cost_Components!$A$2:$A$29,0)),"")</f>
        <v>0.31</v>
      </c>
      <c r="M1010" s="28">
        <f>IFERROR(INDEX(Cost_Components!$L$2:$L$29,MATCH(E1010,Cost_Components!$A$2:$A$29,0)),"")</f>
        <v>1</v>
      </c>
      <c r="N1010" s="29">
        <f>IFERROR(INDEX(Cost_Components!$P$2:$P$29,MATCH(E1010,Cost_Components!$A$2:$A$29,0)),"")</f>
        <v>115.1062307</v>
      </c>
      <c r="O1010" s="23">
        <f t="shared" si="151"/>
        <v>611055.30496693298</v>
      </c>
      <c r="P1010" s="23">
        <f t="shared" si="152"/>
        <v>667500.43064294604</v>
      </c>
      <c r="Q1010" s="23">
        <f t="shared" si="153"/>
        <v>23818372.154200248</v>
      </c>
      <c r="R1010" s="23">
        <f t="shared" si="154"/>
        <v>49641177.22261852</v>
      </c>
      <c r="S1010" s="23">
        <f t="shared" si="155"/>
        <v>25822805.068418272</v>
      </c>
      <c r="T1010" s="16">
        <f>IFERROR(INDEX(Cost_Components!$R$2:$R$29,MATCH(E1010,Cost_Components!$A$2:$A$29,0)),"")</f>
        <v>1</v>
      </c>
      <c r="U1010" s="26">
        <f>IFERROR(INDEX(Cost_Components!$Q$2:$Q$29,MATCH(E1010,Cost_Components!$A$2:$A$29,0)),"")</f>
        <v>2023</v>
      </c>
      <c r="V1010" s="30">
        <f>1/(1+Calculation_Assumptions!$B$5)^(B1010-Calculation_Assumptions!$B$2)</f>
        <v>0.55367575418633497</v>
      </c>
      <c r="W1010" s="23">
        <f t="shared" si="156"/>
        <v>13187655.165967623</v>
      </c>
      <c r="X1010" s="23">
        <f t="shared" si="157"/>
        <v>27485116.237430822</v>
      </c>
      <c r="Y1010" s="23">
        <f t="shared" si="158"/>
        <v>14297461.071463199</v>
      </c>
      <c r="Z1010" s="17">
        <f>IFERROR(INDEX(Cost_Components!$T$2:$T$29,MATCH(E1010,Cost_Components!$A$2:$A$29,0)),"")</f>
        <v>0.8</v>
      </c>
      <c r="AA1010" s="26">
        <f>IFERROR(INDEX(Cost_Components!$U$2:$U$29,MATCH(E1010,Cost_Components!$A$2:$A$29,0)),"")</f>
        <v>2025</v>
      </c>
      <c r="AB1010" s="26">
        <f>IFERROR(INDEX(Cost_Components!$V$2:$V$29,MATCH(E1010,Cost_Components!$A$2:$A$29,0)),"")</f>
        <v>2050</v>
      </c>
      <c r="AC1010" s="26">
        <f>IFERROR(INDEX(Cost_Components!$M$2:$M$29,MATCH(E1010,Cost_Components!$A$2:$A$29,0)),"")</f>
        <v>0</v>
      </c>
      <c r="AD1010" s="26">
        <f>IFERROR(INDEX(Cost_Components!$N$2:$N$29,MATCH(E1010,Cost_Components!$A$2:$A$29,0)),"")</f>
        <v>95</v>
      </c>
      <c r="AE1010" s="16" t="str">
        <f>IFERROR(INDEX(Cost_Components!$O$2:$O$29,MATCH(E1010,Cost_Components!$A$2:$A$29,0)),"")</f>
        <v>Both</v>
      </c>
      <c r="AF1010" s="11">
        <v>611055.30496693298</v>
      </c>
      <c r="AG1010" s="11">
        <v>667500.43064294604</v>
      </c>
      <c r="AH1010" s="23">
        <f t="shared" si="159"/>
        <v>1</v>
      </c>
    </row>
    <row r="1011" spans="1:34" hidden="1">
      <c r="A1011" t="s">
        <v>115</v>
      </c>
      <c r="B1011" s="20">
        <v>2046</v>
      </c>
      <c r="C1011" t="s">
        <v>242</v>
      </c>
      <c r="D1011" t="s">
        <v>208</v>
      </c>
      <c r="E1011" s="22" t="s">
        <v>327</v>
      </c>
      <c r="F1011" s="22" t="s">
        <v>328</v>
      </c>
      <c r="G1011" s="22" t="s">
        <v>245</v>
      </c>
      <c r="H1011" s="22" t="s">
        <v>237</v>
      </c>
      <c r="I1011" s="22" t="s">
        <v>309</v>
      </c>
      <c r="J1011" s="17">
        <f>IFERROR(INDEX(Cost_Components!$K$2:$K$29,MATCH(E1011,Cost_Components!$A$2:$A$29,0)),"")</f>
        <v>1</v>
      </c>
      <c r="K1011" s="17">
        <f t="shared" si="150"/>
        <v>0.72461538461538466</v>
      </c>
      <c r="L1011" s="17">
        <f>IFERROR(INDEX(Cost_Components!$S$2:$S$29,MATCH(E1011,Cost_Components!$A$2:$A$29,0)),"")</f>
        <v>0.31</v>
      </c>
      <c r="M1011" s="28">
        <f>IFERROR(INDEX(Cost_Components!$L$2:$L$29,MATCH(E1011,Cost_Components!$A$2:$A$29,0)),"")</f>
        <v>1</v>
      </c>
      <c r="N1011" s="29">
        <f>IFERROR(INDEX(Cost_Components!$P$2:$P$29,MATCH(E1011,Cost_Components!$A$2:$A$29,0)),"")</f>
        <v>115.1062307</v>
      </c>
      <c r="O1011" s="23">
        <f t="shared" si="151"/>
        <v>625771.81486764096</v>
      </c>
      <c r="P1011" s="23">
        <f t="shared" si="152"/>
        <v>687289.41085660504</v>
      </c>
      <c r="Q1011" s="23">
        <f t="shared" si="153"/>
        <v>24524500.979955513</v>
      </c>
      <c r="R1011" s="23">
        <f t="shared" si="154"/>
        <v>52194216.357096195</v>
      </c>
      <c r="S1011" s="23">
        <f t="shared" si="155"/>
        <v>27669715.377140682</v>
      </c>
      <c r="T1011" s="16">
        <f>IFERROR(INDEX(Cost_Components!$R$2:$R$29,MATCH(E1011,Cost_Components!$A$2:$A$29,0)),"")</f>
        <v>1</v>
      </c>
      <c r="U1011" s="26">
        <f>IFERROR(INDEX(Cost_Components!$Q$2:$Q$29,MATCH(E1011,Cost_Components!$A$2:$A$29,0)),"")</f>
        <v>2023</v>
      </c>
      <c r="V1011" s="30">
        <f>1/(1+Calculation_Assumptions!$B$5)^(B1011-Calculation_Assumptions!$B$2)</f>
        <v>0.5375492759090631</v>
      </c>
      <c r="W1011" s="23">
        <f t="shared" si="156"/>
        <v>13183127.743806195</v>
      </c>
      <c r="X1011" s="23">
        <f t="shared" si="157"/>
        <v>28056963.209398035</v>
      </c>
      <c r="Y1011" s="23">
        <f t="shared" si="158"/>
        <v>14873835.465591842</v>
      </c>
      <c r="Z1011" s="17">
        <f>IFERROR(INDEX(Cost_Components!$T$2:$T$29,MATCH(E1011,Cost_Components!$A$2:$A$29,0)),"")</f>
        <v>0.8</v>
      </c>
      <c r="AA1011" s="26">
        <f>IFERROR(INDEX(Cost_Components!$U$2:$U$29,MATCH(E1011,Cost_Components!$A$2:$A$29,0)),"")</f>
        <v>2025</v>
      </c>
      <c r="AB1011" s="26">
        <f>IFERROR(INDEX(Cost_Components!$V$2:$V$29,MATCH(E1011,Cost_Components!$A$2:$A$29,0)),"")</f>
        <v>2050</v>
      </c>
      <c r="AC1011" s="26">
        <f>IFERROR(INDEX(Cost_Components!$M$2:$M$29,MATCH(E1011,Cost_Components!$A$2:$A$29,0)),"")</f>
        <v>0</v>
      </c>
      <c r="AD1011" s="26">
        <f>IFERROR(INDEX(Cost_Components!$N$2:$N$29,MATCH(E1011,Cost_Components!$A$2:$A$29,0)),"")</f>
        <v>95</v>
      </c>
      <c r="AE1011" s="16" t="str">
        <f>IFERROR(INDEX(Cost_Components!$O$2:$O$29,MATCH(E1011,Cost_Components!$A$2:$A$29,0)),"")</f>
        <v>Both</v>
      </c>
      <c r="AF1011" s="11">
        <v>625771.81486764096</v>
      </c>
      <c r="AG1011" s="11">
        <v>687289.41085660504</v>
      </c>
      <c r="AH1011" s="23">
        <f t="shared" si="159"/>
        <v>1</v>
      </c>
    </row>
    <row r="1012" spans="1:34" hidden="1">
      <c r="A1012" t="s">
        <v>115</v>
      </c>
      <c r="B1012" s="20">
        <v>2047</v>
      </c>
      <c r="C1012" t="s">
        <v>242</v>
      </c>
      <c r="D1012" t="s">
        <v>208</v>
      </c>
      <c r="E1012" s="22" t="s">
        <v>327</v>
      </c>
      <c r="F1012" s="22" t="s">
        <v>328</v>
      </c>
      <c r="G1012" s="22" t="s">
        <v>245</v>
      </c>
      <c r="H1012" s="22" t="s">
        <v>237</v>
      </c>
      <c r="I1012" s="22" t="s">
        <v>309</v>
      </c>
      <c r="J1012" s="17">
        <f>IFERROR(INDEX(Cost_Components!$K$2:$K$29,MATCH(E1012,Cost_Components!$A$2:$A$29,0)),"")</f>
        <v>1</v>
      </c>
      <c r="K1012" s="17">
        <f t="shared" si="150"/>
        <v>0.74346153846153851</v>
      </c>
      <c r="L1012" s="17">
        <f>IFERROR(INDEX(Cost_Components!$S$2:$S$29,MATCH(E1012,Cost_Components!$A$2:$A$29,0)),"")</f>
        <v>0.31</v>
      </c>
      <c r="M1012" s="28">
        <f>IFERROR(INDEX(Cost_Components!$L$2:$L$29,MATCH(E1012,Cost_Components!$A$2:$A$29,0)),"")</f>
        <v>1</v>
      </c>
      <c r="N1012" s="29">
        <f>IFERROR(INDEX(Cost_Components!$P$2:$P$29,MATCH(E1012,Cost_Components!$A$2:$A$29,0)),"")</f>
        <v>115.1062307</v>
      </c>
      <c r="O1012" s="23">
        <f t="shared" si="151"/>
        <v>640291.06027551403</v>
      </c>
      <c r="P1012" s="23">
        <f t="shared" si="152"/>
        <v>707058.68910768395</v>
      </c>
      <c r="Q1012" s="23">
        <f t="shared" si="153"/>
        <v>25229926.781929277</v>
      </c>
      <c r="R1012" s="23">
        <f t="shared" si="154"/>
        <v>54794223.51345925</v>
      </c>
      <c r="S1012" s="23">
        <f t="shared" si="155"/>
        <v>29564296.731529973</v>
      </c>
      <c r="T1012" s="16">
        <f>IFERROR(INDEX(Cost_Components!$R$2:$R$29,MATCH(E1012,Cost_Components!$A$2:$A$29,0)),"")</f>
        <v>1</v>
      </c>
      <c r="U1012" s="26">
        <f>IFERROR(INDEX(Cost_Components!$Q$2:$Q$29,MATCH(E1012,Cost_Components!$A$2:$A$29,0)),"")</f>
        <v>2023</v>
      </c>
      <c r="V1012" s="30">
        <f>1/(1+Calculation_Assumptions!$B$5)^(B1012-Calculation_Assumptions!$B$2)</f>
        <v>0.52189250088258554</v>
      </c>
      <c r="W1012" s="23">
        <f t="shared" si="156"/>
        <v>13167309.585305594</v>
      </c>
      <c r="X1012" s="23">
        <f t="shared" si="157"/>
        <v>28596694.343358621</v>
      </c>
      <c r="Y1012" s="23">
        <f t="shared" si="158"/>
        <v>15429384.758053027</v>
      </c>
      <c r="Z1012" s="17">
        <f>IFERROR(INDEX(Cost_Components!$T$2:$T$29,MATCH(E1012,Cost_Components!$A$2:$A$29,0)),"")</f>
        <v>0.8</v>
      </c>
      <c r="AA1012" s="26">
        <f>IFERROR(INDEX(Cost_Components!$U$2:$U$29,MATCH(E1012,Cost_Components!$A$2:$A$29,0)),"")</f>
        <v>2025</v>
      </c>
      <c r="AB1012" s="26">
        <f>IFERROR(INDEX(Cost_Components!$V$2:$V$29,MATCH(E1012,Cost_Components!$A$2:$A$29,0)),"")</f>
        <v>2050</v>
      </c>
      <c r="AC1012" s="26">
        <f>IFERROR(INDEX(Cost_Components!$M$2:$M$29,MATCH(E1012,Cost_Components!$A$2:$A$29,0)),"")</f>
        <v>0</v>
      </c>
      <c r="AD1012" s="26">
        <f>IFERROR(INDEX(Cost_Components!$N$2:$N$29,MATCH(E1012,Cost_Components!$A$2:$A$29,0)),"")</f>
        <v>95</v>
      </c>
      <c r="AE1012" s="16" t="str">
        <f>IFERROR(INDEX(Cost_Components!$O$2:$O$29,MATCH(E1012,Cost_Components!$A$2:$A$29,0)),"")</f>
        <v>Both</v>
      </c>
      <c r="AF1012" s="11">
        <v>640291.06027551403</v>
      </c>
      <c r="AG1012" s="11">
        <v>707058.68910768395</v>
      </c>
      <c r="AH1012" s="23">
        <f t="shared" si="159"/>
        <v>1</v>
      </c>
    </row>
    <row r="1013" spans="1:34" hidden="1">
      <c r="A1013" t="s">
        <v>115</v>
      </c>
      <c r="B1013" s="20">
        <v>2048</v>
      </c>
      <c r="C1013" t="s">
        <v>242</v>
      </c>
      <c r="D1013" t="s">
        <v>208</v>
      </c>
      <c r="E1013" s="22" t="s">
        <v>327</v>
      </c>
      <c r="F1013" s="22" t="s">
        <v>328</v>
      </c>
      <c r="G1013" s="22" t="s">
        <v>245</v>
      </c>
      <c r="H1013" s="22" t="s">
        <v>237</v>
      </c>
      <c r="I1013" s="22" t="s">
        <v>309</v>
      </c>
      <c r="J1013" s="17">
        <f>IFERROR(INDEX(Cost_Components!$K$2:$K$29,MATCH(E1013,Cost_Components!$A$2:$A$29,0)),"")</f>
        <v>1</v>
      </c>
      <c r="K1013" s="17">
        <f t="shared" si="150"/>
        <v>0.76230769230769235</v>
      </c>
      <c r="L1013" s="17">
        <f>IFERROR(INDEX(Cost_Components!$S$2:$S$29,MATCH(E1013,Cost_Components!$A$2:$A$29,0)),"")</f>
        <v>0.31</v>
      </c>
      <c r="M1013" s="28">
        <f>IFERROR(INDEX(Cost_Components!$L$2:$L$29,MATCH(E1013,Cost_Components!$A$2:$A$29,0)),"")</f>
        <v>1</v>
      </c>
      <c r="N1013" s="29">
        <f>IFERROR(INDEX(Cost_Components!$P$2:$P$29,MATCH(E1013,Cost_Components!$A$2:$A$29,0)),"")</f>
        <v>115.1062307</v>
      </c>
      <c r="O1013" s="23">
        <f t="shared" si="151"/>
        <v>654590.5320141</v>
      </c>
      <c r="P1013" s="23">
        <f t="shared" si="152"/>
        <v>726783.49661955901</v>
      </c>
      <c r="Q1013" s="23">
        <f t="shared" si="153"/>
        <v>25933765.737561528</v>
      </c>
      <c r="R1013" s="23">
        <f t="shared" si="154"/>
        <v>57437939.809940211</v>
      </c>
      <c r="S1013" s="23">
        <f t="shared" si="155"/>
        <v>31504174.072378684</v>
      </c>
      <c r="T1013" s="16">
        <f>IFERROR(INDEX(Cost_Components!$R$2:$R$29,MATCH(E1013,Cost_Components!$A$2:$A$29,0)),"")</f>
        <v>1</v>
      </c>
      <c r="U1013" s="26">
        <f>IFERROR(INDEX(Cost_Components!$Q$2:$Q$29,MATCH(E1013,Cost_Components!$A$2:$A$29,0)),"")</f>
        <v>2023</v>
      </c>
      <c r="V1013" s="30">
        <f>1/(1+Calculation_Assumptions!$B$5)^(B1013-Calculation_Assumptions!$B$2)</f>
        <v>0.50669174842969467</v>
      </c>
      <c r="W1013" s="23">
        <f t="shared" si="156"/>
        <v>13140425.104931161</v>
      </c>
      <c r="X1013" s="23">
        <f t="shared" si="157"/>
        <v>29103330.14849817</v>
      </c>
      <c r="Y1013" s="23">
        <f t="shared" si="158"/>
        <v>15962905.043567009</v>
      </c>
      <c r="Z1013" s="17">
        <f>IFERROR(INDEX(Cost_Components!$T$2:$T$29,MATCH(E1013,Cost_Components!$A$2:$A$29,0)),"")</f>
        <v>0.8</v>
      </c>
      <c r="AA1013" s="26">
        <f>IFERROR(INDEX(Cost_Components!$U$2:$U$29,MATCH(E1013,Cost_Components!$A$2:$A$29,0)),"")</f>
        <v>2025</v>
      </c>
      <c r="AB1013" s="26">
        <f>IFERROR(INDEX(Cost_Components!$V$2:$V$29,MATCH(E1013,Cost_Components!$A$2:$A$29,0)),"")</f>
        <v>2050</v>
      </c>
      <c r="AC1013" s="26">
        <f>IFERROR(INDEX(Cost_Components!$M$2:$M$29,MATCH(E1013,Cost_Components!$A$2:$A$29,0)),"")</f>
        <v>0</v>
      </c>
      <c r="AD1013" s="26">
        <f>IFERROR(INDEX(Cost_Components!$N$2:$N$29,MATCH(E1013,Cost_Components!$A$2:$A$29,0)),"")</f>
        <v>95</v>
      </c>
      <c r="AE1013" s="16" t="str">
        <f>IFERROR(INDEX(Cost_Components!$O$2:$O$29,MATCH(E1013,Cost_Components!$A$2:$A$29,0)),"")</f>
        <v>Both</v>
      </c>
      <c r="AF1013" s="11">
        <v>654590.5320141</v>
      </c>
      <c r="AG1013" s="11">
        <v>726783.49661955901</v>
      </c>
      <c r="AH1013" s="23">
        <f t="shared" si="159"/>
        <v>1</v>
      </c>
    </row>
    <row r="1014" spans="1:34" hidden="1">
      <c r="A1014" t="s">
        <v>115</v>
      </c>
      <c r="B1014" s="20">
        <v>2049</v>
      </c>
      <c r="C1014" t="s">
        <v>242</v>
      </c>
      <c r="D1014" t="s">
        <v>208</v>
      </c>
      <c r="E1014" s="22" t="s">
        <v>327</v>
      </c>
      <c r="F1014" s="22" t="s">
        <v>328</v>
      </c>
      <c r="G1014" s="22" t="s">
        <v>245</v>
      </c>
      <c r="H1014" s="22" t="s">
        <v>237</v>
      </c>
      <c r="I1014" s="22" t="s">
        <v>309</v>
      </c>
      <c r="J1014" s="17">
        <f>IFERROR(INDEX(Cost_Components!$K$2:$K$29,MATCH(E1014,Cost_Components!$A$2:$A$29,0)),"")</f>
        <v>1</v>
      </c>
      <c r="K1014" s="17">
        <f t="shared" si="150"/>
        <v>0.7811538461538462</v>
      </c>
      <c r="L1014" s="17">
        <f>IFERROR(INDEX(Cost_Components!$S$2:$S$29,MATCH(E1014,Cost_Components!$A$2:$A$29,0)),"")</f>
        <v>0.31</v>
      </c>
      <c r="M1014" s="28">
        <f>IFERROR(INDEX(Cost_Components!$L$2:$L$29,MATCH(E1014,Cost_Components!$A$2:$A$29,0)),"")</f>
        <v>1</v>
      </c>
      <c r="N1014" s="29">
        <f>IFERROR(INDEX(Cost_Components!$P$2:$P$29,MATCH(E1014,Cost_Components!$A$2:$A$29,0)),"")</f>
        <v>115.1062307</v>
      </c>
      <c r="O1014" s="23">
        <f t="shared" si="151"/>
        <v>668585.57892213902</v>
      </c>
      <c r="P1014" s="23">
        <f t="shared" si="152"/>
        <v>746364.86194692005</v>
      </c>
      <c r="Q1014" s="23">
        <f t="shared" si="153"/>
        <v>26632486.255547106</v>
      </c>
      <c r="R1014" s="23">
        <f t="shared" si="154"/>
        <v>60116323.508770324</v>
      </c>
      <c r="S1014" s="23">
        <f t="shared" si="155"/>
        <v>33483837.253223218</v>
      </c>
      <c r="T1014" s="16">
        <f>IFERROR(INDEX(Cost_Components!$R$2:$R$29,MATCH(E1014,Cost_Components!$A$2:$A$29,0)),"")</f>
        <v>1</v>
      </c>
      <c r="U1014" s="26">
        <f>IFERROR(INDEX(Cost_Components!$Q$2:$Q$29,MATCH(E1014,Cost_Components!$A$2:$A$29,0)),"")</f>
        <v>2023</v>
      </c>
      <c r="V1014" s="30">
        <f>1/(1+Calculation_Assumptions!$B$5)^(B1014-Calculation_Assumptions!$B$2)</f>
        <v>0.49193373633950943</v>
      </c>
      <c r="W1014" s="23">
        <f t="shared" si="156"/>
        <v>13101418.471701918</v>
      </c>
      <c r="X1014" s="23">
        <f t="shared" si="157"/>
        <v>29573247.638664074</v>
      </c>
      <c r="Y1014" s="23">
        <f t="shared" si="158"/>
        <v>16471829.166962154</v>
      </c>
      <c r="Z1014" s="17">
        <f>IFERROR(INDEX(Cost_Components!$T$2:$T$29,MATCH(E1014,Cost_Components!$A$2:$A$29,0)),"")</f>
        <v>0.8</v>
      </c>
      <c r="AA1014" s="26">
        <f>IFERROR(INDEX(Cost_Components!$U$2:$U$29,MATCH(E1014,Cost_Components!$A$2:$A$29,0)),"")</f>
        <v>2025</v>
      </c>
      <c r="AB1014" s="26">
        <f>IFERROR(INDEX(Cost_Components!$V$2:$V$29,MATCH(E1014,Cost_Components!$A$2:$A$29,0)),"")</f>
        <v>2050</v>
      </c>
      <c r="AC1014" s="26">
        <f>IFERROR(INDEX(Cost_Components!$M$2:$M$29,MATCH(E1014,Cost_Components!$A$2:$A$29,0)),"")</f>
        <v>0</v>
      </c>
      <c r="AD1014" s="26">
        <f>IFERROR(INDEX(Cost_Components!$N$2:$N$29,MATCH(E1014,Cost_Components!$A$2:$A$29,0)),"")</f>
        <v>95</v>
      </c>
      <c r="AE1014" s="16" t="str">
        <f>IFERROR(INDEX(Cost_Components!$O$2:$O$29,MATCH(E1014,Cost_Components!$A$2:$A$29,0)),"")</f>
        <v>Both</v>
      </c>
      <c r="AF1014" s="11">
        <v>668585.57892213902</v>
      </c>
      <c r="AG1014" s="11">
        <v>746364.86194692005</v>
      </c>
      <c r="AH1014" s="23">
        <f t="shared" si="159"/>
        <v>1</v>
      </c>
    </row>
    <row r="1015" spans="1:34" hidden="1">
      <c r="A1015" t="s">
        <v>115</v>
      </c>
      <c r="B1015" s="20">
        <v>2050</v>
      </c>
      <c r="C1015" t="s">
        <v>242</v>
      </c>
      <c r="D1015" t="s">
        <v>208</v>
      </c>
      <c r="E1015" s="22" t="s">
        <v>327</v>
      </c>
      <c r="F1015" s="22" t="s">
        <v>328</v>
      </c>
      <c r="G1015" s="22" t="s">
        <v>245</v>
      </c>
      <c r="H1015" s="22" t="s">
        <v>237</v>
      </c>
      <c r="I1015" s="22" t="s">
        <v>309</v>
      </c>
      <c r="J1015" s="17">
        <f>IFERROR(INDEX(Cost_Components!$K$2:$K$29,MATCH(E1015,Cost_Components!$A$2:$A$29,0)),"")</f>
        <v>1</v>
      </c>
      <c r="K1015" s="17">
        <f t="shared" si="150"/>
        <v>0.8</v>
      </c>
      <c r="L1015" s="17">
        <f>IFERROR(INDEX(Cost_Components!$S$2:$S$29,MATCH(E1015,Cost_Components!$A$2:$A$29,0)),"")</f>
        <v>0.31</v>
      </c>
      <c r="M1015" s="28">
        <f>IFERROR(INDEX(Cost_Components!$L$2:$L$29,MATCH(E1015,Cost_Components!$A$2:$A$29,0)),"")</f>
        <v>1</v>
      </c>
      <c r="N1015" s="29">
        <f>IFERROR(INDEX(Cost_Components!$P$2:$P$29,MATCH(E1015,Cost_Components!$A$2:$A$29,0)),"")</f>
        <v>115.1062307</v>
      </c>
      <c r="O1015" s="23">
        <f t="shared" si="151"/>
        <v>682239.13152165804</v>
      </c>
      <c r="P1015" s="23">
        <f t="shared" si="152"/>
        <v>765765.42276815197</v>
      </c>
      <c r="Q1015" s="23">
        <f t="shared" si="153"/>
        <v>27324755.13872252</v>
      </c>
      <c r="R1015" s="23">
        <f t="shared" si="154"/>
        <v>62823979.892399698</v>
      </c>
      <c r="S1015" s="23">
        <f t="shared" si="155"/>
        <v>35499224.753677174</v>
      </c>
      <c r="T1015" s="16">
        <f>IFERROR(INDEX(Cost_Components!$R$2:$R$29,MATCH(E1015,Cost_Components!$A$2:$A$29,0)),"")</f>
        <v>1</v>
      </c>
      <c r="U1015" s="26">
        <f>IFERROR(INDEX(Cost_Components!$Q$2:$Q$29,MATCH(E1015,Cost_Components!$A$2:$A$29,0)),"")</f>
        <v>2023</v>
      </c>
      <c r="V1015" s="30">
        <f>1/(1+Calculation_Assumptions!$B$5)^(B1015-Calculation_Assumptions!$B$2)</f>
        <v>0.47760556926165965</v>
      </c>
      <c r="W1015" s="23">
        <f t="shared" si="156"/>
        <v>13050455.23296503</v>
      </c>
      <c r="X1015" s="23">
        <f t="shared" si="157"/>
        <v>30005082.679792617</v>
      </c>
      <c r="Y1015" s="23">
        <f t="shared" si="158"/>
        <v>16954627.446827587</v>
      </c>
      <c r="Z1015" s="17">
        <f>IFERROR(INDEX(Cost_Components!$T$2:$T$29,MATCH(E1015,Cost_Components!$A$2:$A$29,0)),"")</f>
        <v>0.8</v>
      </c>
      <c r="AA1015" s="26">
        <f>IFERROR(INDEX(Cost_Components!$U$2:$U$29,MATCH(E1015,Cost_Components!$A$2:$A$29,0)),"")</f>
        <v>2025</v>
      </c>
      <c r="AB1015" s="26">
        <f>IFERROR(INDEX(Cost_Components!$V$2:$V$29,MATCH(E1015,Cost_Components!$A$2:$A$29,0)),"")</f>
        <v>2050</v>
      </c>
      <c r="AC1015" s="26">
        <f>IFERROR(INDEX(Cost_Components!$M$2:$M$29,MATCH(E1015,Cost_Components!$A$2:$A$29,0)),"")</f>
        <v>0</v>
      </c>
      <c r="AD1015" s="26">
        <f>IFERROR(INDEX(Cost_Components!$N$2:$N$29,MATCH(E1015,Cost_Components!$A$2:$A$29,0)),"")</f>
        <v>95</v>
      </c>
      <c r="AE1015" s="16" t="str">
        <f>IFERROR(INDEX(Cost_Components!$O$2:$O$29,MATCH(E1015,Cost_Components!$A$2:$A$29,0)),"")</f>
        <v>Both</v>
      </c>
      <c r="AF1015" s="11">
        <v>682239.13152165804</v>
      </c>
      <c r="AG1015" s="11">
        <v>765765.42276815197</v>
      </c>
      <c r="AH1015" s="23">
        <f t="shared" si="159"/>
        <v>1</v>
      </c>
    </row>
    <row r="1016" spans="1:34" hidden="1">
      <c r="A1016" t="s">
        <v>115</v>
      </c>
      <c r="B1016" s="20">
        <v>2025</v>
      </c>
      <c r="C1016" t="s">
        <v>242</v>
      </c>
      <c r="D1016" t="s">
        <v>222</v>
      </c>
      <c r="E1016" s="22" t="s">
        <v>329</v>
      </c>
      <c r="F1016" s="22" t="s">
        <v>330</v>
      </c>
      <c r="G1016" s="22" t="s">
        <v>246</v>
      </c>
      <c r="H1016" s="22" t="s">
        <v>237</v>
      </c>
      <c r="I1016" s="22" t="s">
        <v>309</v>
      </c>
      <c r="J1016" s="17">
        <f>IFERROR(INDEX(Cost_Components!$K$2:$K$29,MATCH(E1016,Cost_Components!$A$2:$A$29,0)),"")</f>
        <v>0.2</v>
      </c>
      <c r="K1016" s="17">
        <f t="shared" si="150"/>
        <v>0.32884615384615384</v>
      </c>
      <c r="L1016" s="17">
        <f>IFERROR(INDEX(Cost_Components!$S$2:$S$29,MATCH(E1016,Cost_Components!$A$2:$A$29,0)),"")</f>
        <v>0.31</v>
      </c>
      <c r="M1016" s="28">
        <f>IFERROR(INDEX(Cost_Components!$L$2:$L$29,MATCH(E1016,Cost_Components!$A$2:$A$29,0)),"")</f>
        <v>1</v>
      </c>
      <c r="N1016" s="29">
        <f>IFERROR(INDEX(Cost_Components!$P$2:$P$29,MATCH(E1016,Cost_Components!$A$2:$A$29,0)),"")</f>
        <v>5.133311162</v>
      </c>
      <c r="O1016" s="23">
        <f t="shared" si="151"/>
        <v>972156.22720454808</v>
      </c>
      <c r="P1016" s="23">
        <f t="shared" si="152"/>
        <v>972481.36103044811</v>
      </c>
      <c r="Q1016" s="23">
        <f t="shared" si="153"/>
        <v>1547535.3218785108</v>
      </c>
      <c r="R1016" s="23">
        <f t="shared" si="154"/>
        <v>1641067.4048196007</v>
      </c>
      <c r="S1016" s="23">
        <f t="shared" si="155"/>
        <v>93532.08294108999</v>
      </c>
      <c r="T1016" s="16">
        <f>IFERROR(INDEX(Cost_Components!$R$2:$R$29,MATCH(E1016,Cost_Components!$A$2:$A$29,0)),"")</f>
        <v>1</v>
      </c>
      <c r="U1016" s="26">
        <f>IFERROR(INDEX(Cost_Components!$Q$2:$Q$29,MATCH(E1016,Cost_Components!$A$2:$A$29,0)),"")</f>
        <v>2023</v>
      </c>
      <c r="V1016" s="30">
        <f>1/(1+Calculation_Assumptions!$B$5)^(B1016-Calculation_Assumptions!$B$2)</f>
        <v>1</v>
      </c>
      <c r="W1016" s="23">
        <f t="shared" si="156"/>
        <v>1547535.3218785108</v>
      </c>
      <c r="X1016" s="23">
        <f t="shared" si="157"/>
        <v>1641067.4048196007</v>
      </c>
      <c r="Y1016" s="23">
        <f t="shared" si="158"/>
        <v>93532.08294108999</v>
      </c>
      <c r="Z1016" s="17">
        <f>IFERROR(INDEX(Cost_Components!$T$2:$T$29,MATCH(E1016,Cost_Components!$A$2:$A$29,0)),"")</f>
        <v>0.8</v>
      </c>
      <c r="AA1016" s="26">
        <f>IFERROR(INDEX(Cost_Components!$U$2:$U$29,MATCH(E1016,Cost_Components!$A$2:$A$29,0)),"")</f>
        <v>2025</v>
      </c>
      <c r="AB1016" s="26">
        <f>IFERROR(INDEX(Cost_Components!$V$2:$V$29,MATCH(E1016,Cost_Components!$A$2:$A$29,0)),"")</f>
        <v>2050</v>
      </c>
      <c r="AC1016" s="26">
        <f>IFERROR(INDEX(Cost_Components!$M$2:$M$29,MATCH(E1016,Cost_Components!$A$2:$A$29,0)),"")</f>
        <v>30</v>
      </c>
      <c r="AD1016" s="26">
        <f>IFERROR(INDEX(Cost_Components!$N$2:$N$29,MATCH(E1016,Cost_Components!$A$2:$A$29,0)),"")</f>
        <v>95</v>
      </c>
      <c r="AE1016" s="16" t="str">
        <f>IFERROR(INDEX(Cost_Components!$O$2:$O$29,MATCH(E1016,Cost_Components!$A$2:$A$29,0)),"")</f>
        <v>Both</v>
      </c>
      <c r="AF1016" s="11">
        <v>4860781.13602274</v>
      </c>
      <c r="AG1016" s="11">
        <v>4862406.8051522402</v>
      </c>
      <c r="AH1016" s="23">
        <f t="shared" si="159"/>
        <v>1</v>
      </c>
    </row>
    <row r="1017" spans="1:34" hidden="1">
      <c r="A1017" t="s">
        <v>115</v>
      </c>
      <c r="B1017" s="20">
        <v>2026</v>
      </c>
      <c r="C1017" t="s">
        <v>242</v>
      </c>
      <c r="D1017" t="s">
        <v>222</v>
      </c>
      <c r="E1017" s="22" t="s">
        <v>329</v>
      </c>
      <c r="F1017" s="22" t="s">
        <v>330</v>
      </c>
      <c r="G1017" s="22" t="s">
        <v>246</v>
      </c>
      <c r="H1017" s="22" t="s">
        <v>237</v>
      </c>
      <c r="I1017" s="22" t="s">
        <v>309</v>
      </c>
      <c r="J1017" s="17">
        <f>IFERROR(INDEX(Cost_Components!$K$2:$K$29,MATCH(E1017,Cost_Components!$A$2:$A$29,0)),"")</f>
        <v>0.2</v>
      </c>
      <c r="K1017" s="17">
        <f t="shared" si="150"/>
        <v>0.34769230769230769</v>
      </c>
      <c r="L1017" s="17">
        <f>IFERROR(INDEX(Cost_Components!$S$2:$S$29,MATCH(E1017,Cost_Components!$A$2:$A$29,0)),"")</f>
        <v>0.31</v>
      </c>
      <c r="M1017" s="28">
        <f>IFERROR(INDEX(Cost_Components!$L$2:$L$29,MATCH(E1017,Cost_Components!$A$2:$A$29,0)),"")</f>
        <v>1</v>
      </c>
      <c r="N1017" s="29">
        <f>IFERROR(INDEX(Cost_Components!$P$2:$P$29,MATCH(E1017,Cost_Components!$A$2:$A$29,0)),"")</f>
        <v>5.133311162</v>
      </c>
      <c r="O1017" s="23">
        <f t="shared" si="151"/>
        <v>938452.5948735741</v>
      </c>
      <c r="P1017" s="23">
        <f t="shared" si="152"/>
        <v>939455.87840748008</v>
      </c>
      <c r="Q1017" s="23">
        <f t="shared" si="153"/>
        <v>1494980.9975190461</v>
      </c>
      <c r="R1017" s="23">
        <f t="shared" si="154"/>
        <v>1674962.2072947051</v>
      </c>
      <c r="S1017" s="23">
        <f t="shared" si="155"/>
        <v>179981.20977565902</v>
      </c>
      <c r="T1017" s="16">
        <f>IFERROR(INDEX(Cost_Components!$R$2:$R$29,MATCH(E1017,Cost_Components!$A$2:$A$29,0)),"")</f>
        <v>1</v>
      </c>
      <c r="U1017" s="26">
        <f>IFERROR(INDEX(Cost_Components!$Q$2:$Q$29,MATCH(E1017,Cost_Components!$A$2:$A$29,0)),"")</f>
        <v>2023</v>
      </c>
      <c r="V1017" s="30">
        <f>1/(1+Calculation_Assumptions!$B$5)^(B1017-Calculation_Assumptions!$B$2)</f>
        <v>0.970873786407767</v>
      </c>
      <c r="W1017" s="23">
        <f t="shared" si="156"/>
        <v>1451437.8616689767</v>
      </c>
      <c r="X1017" s="23">
        <f t="shared" si="157"/>
        <v>1626176.9002861215</v>
      </c>
      <c r="Y1017" s="23">
        <f t="shared" si="158"/>
        <v>174739.03861714469</v>
      </c>
      <c r="Z1017" s="17">
        <f>IFERROR(INDEX(Cost_Components!$T$2:$T$29,MATCH(E1017,Cost_Components!$A$2:$A$29,0)),"")</f>
        <v>0.8</v>
      </c>
      <c r="AA1017" s="26">
        <f>IFERROR(INDEX(Cost_Components!$U$2:$U$29,MATCH(E1017,Cost_Components!$A$2:$A$29,0)),"")</f>
        <v>2025</v>
      </c>
      <c r="AB1017" s="26">
        <f>IFERROR(INDEX(Cost_Components!$V$2:$V$29,MATCH(E1017,Cost_Components!$A$2:$A$29,0)),"")</f>
        <v>2050</v>
      </c>
      <c r="AC1017" s="26">
        <f>IFERROR(INDEX(Cost_Components!$M$2:$M$29,MATCH(E1017,Cost_Components!$A$2:$A$29,0)),"")</f>
        <v>30</v>
      </c>
      <c r="AD1017" s="26">
        <f>IFERROR(INDEX(Cost_Components!$N$2:$N$29,MATCH(E1017,Cost_Components!$A$2:$A$29,0)),"")</f>
        <v>95</v>
      </c>
      <c r="AE1017" s="16" t="str">
        <f>IFERROR(INDEX(Cost_Components!$O$2:$O$29,MATCH(E1017,Cost_Components!$A$2:$A$29,0)),"")</f>
        <v>Both</v>
      </c>
      <c r="AF1017" s="11">
        <v>4692262.97436787</v>
      </c>
      <c r="AG1017" s="11">
        <v>4697279.3920374</v>
      </c>
      <c r="AH1017" s="23">
        <f t="shared" si="159"/>
        <v>1</v>
      </c>
    </row>
    <row r="1018" spans="1:34" hidden="1">
      <c r="A1018" t="s">
        <v>115</v>
      </c>
      <c r="B1018" s="20">
        <v>2027</v>
      </c>
      <c r="C1018" t="s">
        <v>242</v>
      </c>
      <c r="D1018" t="s">
        <v>222</v>
      </c>
      <c r="E1018" s="22" t="s">
        <v>329</v>
      </c>
      <c r="F1018" s="22" t="s">
        <v>330</v>
      </c>
      <c r="G1018" s="22" t="s">
        <v>246</v>
      </c>
      <c r="H1018" s="22" t="s">
        <v>237</v>
      </c>
      <c r="I1018" s="22" t="s">
        <v>309</v>
      </c>
      <c r="J1018" s="17">
        <f>IFERROR(INDEX(Cost_Components!$K$2:$K$29,MATCH(E1018,Cost_Components!$A$2:$A$29,0)),"")</f>
        <v>0.2</v>
      </c>
      <c r="K1018" s="17">
        <f t="shared" si="150"/>
        <v>0.36653846153846154</v>
      </c>
      <c r="L1018" s="17">
        <f>IFERROR(INDEX(Cost_Components!$S$2:$S$29,MATCH(E1018,Cost_Components!$A$2:$A$29,0)),"")</f>
        <v>0.31</v>
      </c>
      <c r="M1018" s="28">
        <f>IFERROR(INDEX(Cost_Components!$L$2:$L$29,MATCH(E1018,Cost_Components!$A$2:$A$29,0)),"")</f>
        <v>1</v>
      </c>
      <c r="N1018" s="29">
        <f>IFERROR(INDEX(Cost_Components!$P$2:$P$29,MATCH(E1018,Cost_Components!$A$2:$A$29,0)),"")</f>
        <v>5.133311162</v>
      </c>
      <c r="O1018" s="23">
        <f t="shared" si="151"/>
        <v>911815.58179512608</v>
      </c>
      <c r="P1018" s="23">
        <f t="shared" si="152"/>
        <v>913864.64881477598</v>
      </c>
      <c r="Q1018" s="23">
        <f t="shared" si="153"/>
        <v>1454256.9967186109</v>
      </c>
      <c r="R1018" s="23">
        <f t="shared" si="154"/>
        <v>1715632.0568614868</v>
      </c>
      <c r="S1018" s="23">
        <f t="shared" si="155"/>
        <v>261375.06014287588</v>
      </c>
      <c r="T1018" s="16">
        <f>IFERROR(INDEX(Cost_Components!$R$2:$R$29,MATCH(E1018,Cost_Components!$A$2:$A$29,0)),"")</f>
        <v>1</v>
      </c>
      <c r="U1018" s="26">
        <f>IFERROR(INDEX(Cost_Components!$Q$2:$Q$29,MATCH(E1018,Cost_Components!$A$2:$A$29,0)),"")</f>
        <v>2023</v>
      </c>
      <c r="V1018" s="30">
        <f>1/(1+Calculation_Assumptions!$B$5)^(B1018-Calculation_Assumptions!$B$2)</f>
        <v>0.94259590913375435</v>
      </c>
      <c r="W1018" s="23">
        <f t="shared" si="156"/>
        <v>1370776.6959361022</v>
      </c>
      <c r="X1018" s="23">
        <f t="shared" si="157"/>
        <v>1617147.758376366</v>
      </c>
      <c r="Y1018" s="23">
        <f t="shared" si="158"/>
        <v>246371.06244026381</v>
      </c>
      <c r="Z1018" s="17">
        <f>IFERROR(INDEX(Cost_Components!$T$2:$T$29,MATCH(E1018,Cost_Components!$A$2:$A$29,0)),"")</f>
        <v>0.8</v>
      </c>
      <c r="AA1018" s="26">
        <f>IFERROR(INDEX(Cost_Components!$U$2:$U$29,MATCH(E1018,Cost_Components!$A$2:$A$29,0)),"")</f>
        <v>2025</v>
      </c>
      <c r="AB1018" s="26">
        <f>IFERROR(INDEX(Cost_Components!$V$2:$V$29,MATCH(E1018,Cost_Components!$A$2:$A$29,0)),"")</f>
        <v>2050</v>
      </c>
      <c r="AC1018" s="26">
        <f>IFERROR(INDEX(Cost_Components!$M$2:$M$29,MATCH(E1018,Cost_Components!$A$2:$A$29,0)),"")</f>
        <v>30</v>
      </c>
      <c r="AD1018" s="26">
        <f>IFERROR(INDEX(Cost_Components!$N$2:$N$29,MATCH(E1018,Cost_Components!$A$2:$A$29,0)),"")</f>
        <v>95</v>
      </c>
      <c r="AE1018" s="16" t="str">
        <f>IFERROR(INDEX(Cost_Components!$O$2:$O$29,MATCH(E1018,Cost_Components!$A$2:$A$29,0)),"")</f>
        <v>Both</v>
      </c>
      <c r="AF1018" s="11">
        <v>4559077.9089756301</v>
      </c>
      <c r="AG1018" s="11">
        <v>4569323.2440738799</v>
      </c>
      <c r="AH1018" s="23">
        <f t="shared" si="159"/>
        <v>1</v>
      </c>
    </row>
    <row r="1019" spans="1:34" hidden="1">
      <c r="A1019" t="s">
        <v>115</v>
      </c>
      <c r="B1019" s="20">
        <v>2028</v>
      </c>
      <c r="C1019" t="s">
        <v>242</v>
      </c>
      <c r="D1019" t="s">
        <v>222</v>
      </c>
      <c r="E1019" s="22" t="s">
        <v>329</v>
      </c>
      <c r="F1019" s="22" t="s">
        <v>330</v>
      </c>
      <c r="G1019" s="22" t="s">
        <v>246</v>
      </c>
      <c r="H1019" s="22" t="s">
        <v>237</v>
      </c>
      <c r="I1019" s="22" t="s">
        <v>309</v>
      </c>
      <c r="J1019" s="17">
        <f>IFERROR(INDEX(Cost_Components!$K$2:$K$29,MATCH(E1019,Cost_Components!$A$2:$A$29,0)),"")</f>
        <v>0.2</v>
      </c>
      <c r="K1019" s="17">
        <f t="shared" si="150"/>
        <v>0.38538461538461538</v>
      </c>
      <c r="L1019" s="17">
        <f>IFERROR(INDEX(Cost_Components!$S$2:$S$29,MATCH(E1019,Cost_Components!$A$2:$A$29,0)),"")</f>
        <v>0.31</v>
      </c>
      <c r="M1019" s="28">
        <f>IFERROR(INDEX(Cost_Components!$L$2:$L$29,MATCH(E1019,Cost_Components!$A$2:$A$29,0)),"")</f>
        <v>1</v>
      </c>
      <c r="N1019" s="29">
        <f>IFERROR(INDEX(Cost_Components!$P$2:$P$29,MATCH(E1019,Cost_Components!$A$2:$A$29,0)),"")</f>
        <v>5.133311162</v>
      </c>
      <c r="O1019" s="23">
        <f t="shared" si="151"/>
        <v>890234.79634671612</v>
      </c>
      <c r="P1019" s="23">
        <f t="shared" si="152"/>
        <v>893705.10458454199</v>
      </c>
      <c r="Q1019" s="23">
        <f t="shared" si="153"/>
        <v>1422176.5805590642</v>
      </c>
      <c r="R1019" s="23">
        <f t="shared" si="154"/>
        <v>1761150.7389696804</v>
      </c>
      <c r="S1019" s="23">
        <f t="shared" si="155"/>
        <v>338974.15841061622</v>
      </c>
      <c r="T1019" s="16">
        <f>IFERROR(INDEX(Cost_Components!$R$2:$R$29,MATCH(E1019,Cost_Components!$A$2:$A$29,0)),"")</f>
        <v>1</v>
      </c>
      <c r="U1019" s="26">
        <f>IFERROR(INDEX(Cost_Components!$Q$2:$Q$29,MATCH(E1019,Cost_Components!$A$2:$A$29,0)),"")</f>
        <v>2023</v>
      </c>
      <c r="V1019" s="30">
        <f>1/(1+Calculation_Assumptions!$B$5)^(B1019-Calculation_Assumptions!$B$2)</f>
        <v>0.91514165935315961</v>
      </c>
      <c r="W1019" s="23">
        <f t="shared" si="156"/>
        <v>1301493.0358260244</v>
      </c>
      <c r="X1019" s="23">
        <f t="shared" si="157"/>
        <v>1611702.4096317566</v>
      </c>
      <c r="Y1019" s="23">
        <f t="shared" si="158"/>
        <v>310209.37380573212</v>
      </c>
      <c r="Z1019" s="17">
        <f>IFERROR(INDEX(Cost_Components!$T$2:$T$29,MATCH(E1019,Cost_Components!$A$2:$A$29,0)),"")</f>
        <v>0.8</v>
      </c>
      <c r="AA1019" s="26">
        <f>IFERROR(INDEX(Cost_Components!$U$2:$U$29,MATCH(E1019,Cost_Components!$A$2:$A$29,0)),"")</f>
        <v>2025</v>
      </c>
      <c r="AB1019" s="26">
        <f>IFERROR(INDEX(Cost_Components!$V$2:$V$29,MATCH(E1019,Cost_Components!$A$2:$A$29,0)),"")</f>
        <v>2050</v>
      </c>
      <c r="AC1019" s="26">
        <f>IFERROR(INDEX(Cost_Components!$M$2:$M$29,MATCH(E1019,Cost_Components!$A$2:$A$29,0)),"")</f>
        <v>30</v>
      </c>
      <c r="AD1019" s="26">
        <f>IFERROR(INDEX(Cost_Components!$N$2:$N$29,MATCH(E1019,Cost_Components!$A$2:$A$29,0)),"")</f>
        <v>95</v>
      </c>
      <c r="AE1019" s="16" t="str">
        <f>IFERROR(INDEX(Cost_Components!$O$2:$O$29,MATCH(E1019,Cost_Components!$A$2:$A$29,0)),"")</f>
        <v>Both</v>
      </c>
      <c r="AF1019" s="11">
        <v>4451173.9817335801</v>
      </c>
      <c r="AG1019" s="11">
        <v>4468525.5229227096</v>
      </c>
      <c r="AH1019" s="23">
        <f t="shared" si="159"/>
        <v>1</v>
      </c>
    </row>
    <row r="1020" spans="1:34" hidden="1">
      <c r="A1020" t="s">
        <v>115</v>
      </c>
      <c r="B1020" s="20">
        <v>2029</v>
      </c>
      <c r="C1020" t="s">
        <v>242</v>
      </c>
      <c r="D1020" t="s">
        <v>222</v>
      </c>
      <c r="E1020" s="22" t="s">
        <v>329</v>
      </c>
      <c r="F1020" s="22" t="s">
        <v>330</v>
      </c>
      <c r="G1020" s="22" t="s">
        <v>246</v>
      </c>
      <c r="H1020" s="22" t="s">
        <v>237</v>
      </c>
      <c r="I1020" s="22" t="s">
        <v>309</v>
      </c>
      <c r="J1020" s="17">
        <f>IFERROR(INDEX(Cost_Components!$K$2:$K$29,MATCH(E1020,Cost_Components!$A$2:$A$29,0)),"")</f>
        <v>0.2</v>
      </c>
      <c r="K1020" s="17">
        <f t="shared" si="150"/>
        <v>0.40423076923076923</v>
      </c>
      <c r="L1020" s="17">
        <f>IFERROR(INDEX(Cost_Components!$S$2:$S$29,MATCH(E1020,Cost_Components!$A$2:$A$29,0)),"")</f>
        <v>0.31</v>
      </c>
      <c r="M1020" s="28">
        <f>IFERROR(INDEX(Cost_Components!$L$2:$L$29,MATCH(E1020,Cost_Components!$A$2:$A$29,0)),"")</f>
        <v>1</v>
      </c>
      <c r="N1020" s="29">
        <f>IFERROR(INDEX(Cost_Components!$P$2:$P$29,MATCH(E1020,Cost_Components!$A$2:$A$29,0)),"")</f>
        <v>5.133311162</v>
      </c>
      <c r="O1020" s="23">
        <f t="shared" si="151"/>
        <v>872478.67121755413</v>
      </c>
      <c r="P1020" s="23">
        <f t="shared" si="152"/>
        <v>877749.37087870599</v>
      </c>
      <c r="Q1020" s="23">
        <f t="shared" si="153"/>
        <v>1396785.7993207432</v>
      </c>
      <c r="R1020" s="23">
        <f t="shared" si="154"/>
        <v>1810430.1658261411</v>
      </c>
      <c r="S1020" s="23">
        <f t="shared" si="155"/>
        <v>413644.36650539795</v>
      </c>
      <c r="T1020" s="16">
        <f>IFERROR(INDEX(Cost_Components!$R$2:$R$29,MATCH(E1020,Cost_Components!$A$2:$A$29,0)),"")</f>
        <v>1</v>
      </c>
      <c r="U1020" s="26">
        <f>IFERROR(INDEX(Cost_Components!$Q$2:$Q$29,MATCH(E1020,Cost_Components!$A$2:$A$29,0)),"")</f>
        <v>2023</v>
      </c>
      <c r="V1020" s="30">
        <f>1/(1+Calculation_Assumptions!$B$5)^(B1020-Calculation_Assumptions!$B$2)</f>
        <v>0.888487047915689</v>
      </c>
      <c r="W1020" s="23">
        <f t="shared" si="156"/>
        <v>1241026.0914090432</v>
      </c>
      <c r="X1020" s="23">
        <f t="shared" si="157"/>
        <v>1608543.7534923793</v>
      </c>
      <c r="Y1020" s="23">
        <f t="shared" si="158"/>
        <v>367517.66208333633</v>
      </c>
      <c r="Z1020" s="17">
        <f>IFERROR(INDEX(Cost_Components!$T$2:$T$29,MATCH(E1020,Cost_Components!$A$2:$A$29,0)),"")</f>
        <v>0.8</v>
      </c>
      <c r="AA1020" s="26">
        <f>IFERROR(INDEX(Cost_Components!$U$2:$U$29,MATCH(E1020,Cost_Components!$A$2:$A$29,0)),"")</f>
        <v>2025</v>
      </c>
      <c r="AB1020" s="26">
        <f>IFERROR(INDEX(Cost_Components!$V$2:$V$29,MATCH(E1020,Cost_Components!$A$2:$A$29,0)),"")</f>
        <v>2050</v>
      </c>
      <c r="AC1020" s="26">
        <f>IFERROR(INDEX(Cost_Components!$M$2:$M$29,MATCH(E1020,Cost_Components!$A$2:$A$29,0)),"")</f>
        <v>30</v>
      </c>
      <c r="AD1020" s="26">
        <f>IFERROR(INDEX(Cost_Components!$N$2:$N$29,MATCH(E1020,Cost_Components!$A$2:$A$29,0)),"")</f>
        <v>95</v>
      </c>
      <c r="AE1020" s="16" t="str">
        <f>IFERROR(INDEX(Cost_Components!$O$2:$O$29,MATCH(E1020,Cost_Components!$A$2:$A$29,0)),"")</f>
        <v>Both</v>
      </c>
      <c r="AF1020" s="11">
        <v>4362393.3560877703</v>
      </c>
      <c r="AG1020" s="11">
        <v>4388746.8543935297</v>
      </c>
      <c r="AH1020" s="23">
        <f t="shared" si="159"/>
        <v>1</v>
      </c>
    </row>
    <row r="1021" spans="1:34" hidden="1">
      <c r="A1021" t="s">
        <v>115</v>
      </c>
      <c r="B1021" s="20">
        <v>2030</v>
      </c>
      <c r="C1021" t="s">
        <v>242</v>
      </c>
      <c r="D1021" t="s">
        <v>222</v>
      </c>
      <c r="E1021" s="22" t="s">
        <v>329</v>
      </c>
      <c r="F1021" s="22" t="s">
        <v>330</v>
      </c>
      <c r="G1021" s="22" t="s">
        <v>246</v>
      </c>
      <c r="H1021" s="22" t="s">
        <v>237</v>
      </c>
      <c r="I1021" s="22" t="s">
        <v>309</v>
      </c>
      <c r="J1021" s="17">
        <f>IFERROR(INDEX(Cost_Components!$K$2:$K$29,MATCH(E1021,Cost_Components!$A$2:$A$29,0)),"")</f>
        <v>0.2</v>
      </c>
      <c r="K1021" s="17">
        <f t="shared" si="150"/>
        <v>0.42307692307692307</v>
      </c>
      <c r="L1021" s="17">
        <f>IFERROR(INDEX(Cost_Components!$S$2:$S$29,MATCH(E1021,Cost_Components!$A$2:$A$29,0)),"")</f>
        <v>0.31</v>
      </c>
      <c r="M1021" s="28">
        <f>IFERROR(INDEX(Cost_Components!$L$2:$L$29,MATCH(E1021,Cost_Components!$A$2:$A$29,0)),"")</f>
        <v>1</v>
      </c>
      <c r="N1021" s="29">
        <f>IFERROR(INDEX(Cost_Components!$P$2:$P$29,MATCH(E1021,Cost_Components!$A$2:$A$29,0)),"")</f>
        <v>5.133311162</v>
      </c>
      <c r="O1021" s="23">
        <f t="shared" si="151"/>
        <v>857544.74348674016</v>
      </c>
      <c r="P1021" s="23">
        <f t="shared" si="152"/>
        <v>864997.71244815411</v>
      </c>
      <c r="Q1021" s="23">
        <f t="shared" si="153"/>
        <v>1376493.7478485184</v>
      </c>
      <c r="R1021" s="23">
        <f t="shared" si="154"/>
        <v>1862403.2323155387</v>
      </c>
      <c r="S1021" s="23">
        <f t="shared" si="155"/>
        <v>485909.48446702026</v>
      </c>
      <c r="T1021" s="16">
        <f>IFERROR(INDEX(Cost_Components!$R$2:$R$29,MATCH(E1021,Cost_Components!$A$2:$A$29,0)),"")</f>
        <v>1</v>
      </c>
      <c r="U1021" s="26">
        <f>IFERROR(INDEX(Cost_Components!$Q$2:$Q$29,MATCH(E1021,Cost_Components!$A$2:$A$29,0)),"")</f>
        <v>2023</v>
      </c>
      <c r="V1021" s="30">
        <f>1/(1+Calculation_Assumptions!$B$5)^(B1021-Calculation_Assumptions!$B$2)</f>
        <v>0.86260878438416411</v>
      </c>
      <c r="W1021" s="23">
        <f t="shared" si="156"/>
        <v>1187375.5985440125</v>
      </c>
      <c r="X1021" s="23">
        <f t="shared" si="157"/>
        <v>1606525.3882608449</v>
      </c>
      <c r="Y1021" s="23">
        <f t="shared" si="158"/>
        <v>419149.78971683222</v>
      </c>
      <c r="Z1021" s="17">
        <f>IFERROR(INDEX(Cost_Components!$T$2:$T$29,MATCH(E1021,Cost_Components!$A$2:$A$29,0)),"")</f>
        <v>0.8</v>
      </c>
      <c r="AA1021" s="26">
        <f>IFERROR(INDEX(Cost_Components!$U$2:$U$29,MATCH(E1021,Cost_Components!$A$2:$A$29,0)),"")</f>
        <v>2025</v>
      </c>
      <c r="AB1021" s="26">
        <f>IFERROR(INDEX(Cost_Components!$V$2:$V$29,MATCH(E1021,Cost_Components!$A$2:$A$29,0)),"")</f>
        <v>2050</v>
      </c>
      <c r="AC1021" s="26">
        <f>IFERROR(INDEX(Cost_Components!$M$2:$M$29,MATCH(E1021,Cost_Components!$A$2:$A$29,0)),"")</f>
        <v>30</v>
      </c>
      <c r="AD1021" s="26">
        <f>IFERROR(INDEX(Cost_Components!$N$2:$N$29,MATCH(E1021,Cost_Components!$A$2:$A$29,0)),"")</f>
        <v>95</v>
      </c>
      <c r="AE1021" s="16" t="str">
        <f>IFERROR(INDEX(Cost_Components!$O$2:$O$29,MATCH(E1021,Cost_Components!$A$2:$A$29,0)),"")</f>
        <v>Both</v>
      </c>
      <c r="AF1021" s="11">
        <v>4287723.7174337003</v>
      </c>
      <c r="AG1021" s="11">
        <v>4324988.5622407701</v>
      </c>
      <c r="AH1021" s="23">
        <f t="shared" si="159"/>
        <v>1</v>
      </c>
    </row>
    <row r="1022" spans="1:34" hidden="1">
      <c r="A1022" t="s">
        <v>115</v>
      </c>
      <c r="B1022" s="20">
        <v>2031</v>
      </c>
      <c r="C1022" t="s">
        <v>242</v>
      </c>
      <c r="D1022" t="s">
        <v>222</v>
      </c>
      <c r="E1022" s="22" t="s">
        <v>329</v>
      </c>
      <c r="F1022" s="22" t="s">
        <v>330</v>
      </c>
      <c r="G1022" s="22" t="s">
        <v>246</v>
      </c>
      <c r="H1022" s="22" t="s">
        <v>237</v>
      </c>
      <c r="I1022" s="22" t="s">
        <v>309</v>
      </c>
      <c r="J1022" s="17">
        <f>IFERROR(INDEX(Cost_Components!$K$2:$K$29,MATCH(E1022,Cost_Components!$A$2:$A$29,0)),"")</f>
        <v>0.2</v>
      </c>
      <c r="K1022" s="17">
        <f t="shared" si="150"/>
        <v>0.44192307692307692</v>
      </c>
      <c r="L1022" s="17">
        <f>IFERROR(INDEX(Cost_Components!$S$2:$S$29,MATCH(E1022,Cost_Components!$A$2:$A$29,0)),"")</f>
        <v>0.31</v>
      </c>
      <c r="M1022" s="28">
        <f>IFERROR(INDEX(Cost_Components!$L$2:$L$29,MATCH(E1022,Cost_Components!$A$2:$A$29,0)),"")</f>
        <v>1</v>
      </c>
      <c r="N1022" s="29">
        <f>IFERROR(INDEX(Cost_Components!$P$2:$P$29,MATCH(E1022,Cost_Components!$A$2:$A$29,0)),"")</f>
        <v>5.133311162</v>
      </c>
      <c r="O1022" s="23">
        <f t="shared" si="151"/>
        <v>845102.32060811203</v>
      </c>
      <c r="P1022" s="23">
        <f t="shared" si="152"/>
        <v>855122.41843573004</v>
      </c>
      <c r="Q1022" s="23">
        <f t="shared" si="153"/>
        <v>1360778.931184096</v>
      </c>
      <c r="R1022" s="23">
        <f t="shared" si="154"/>
        <v>1917138.8379022202</v>
      </c>
      <c r="S1022" s="23">
        <f t="shared" si="155"/>
        <v>556359.90671812417</v>
      </c>
      <c r="T1022" s="16">
        <f>IFERROR(INDEX(Cost_Components!$R$2:$R$29,MATCH(E1022,Cost_Components!$A$2:$A$29,0)),"")</f>
        <v>1</v>
      </c>
      <c r="U1022" s="26">
        <f>IFERROR(INDEX(Cost_Components!$Q$2:$Q$29,MATCH(E1022,Cost_Components!$A$2:$A$29,0)),"")</f>
        <v>2023</v>
      </c>
      <c r="V1022" s="30">
        <f>1/(1+Calculation_Assumptions!$B$5)^(B1022-Calculation_Assumptions!$B$2)</f>
        <v>0.83748425668365445</v>
      </c>
      <c r="W1022" s="23">
        <f t="shared" si="156"/>
        <v>1139630.9316934904</v>
      </c>
      <c r="X1022" s="23">
        <f t="shared" si="157"/>
        <v>1605573.594619906</v>
      </c>
      <c r="Y1022" s="23">
        <f t="shared" si="158"/>
        <v>465942.66292641556</v>
      </c>
      <c r="Z1022" s="17">
        <f>IFERROR(INDEX(Cost_Components!$T$2:$T$29,MATCH(E1022,Cost_Components!$A$2:$A$29,0)),"")</f>
        <v>0.8</v>
      </c>
      <c r="AA1022" s="26">
        <f>IFERROR(INDEX(Cost_Components!$U$2:$U$29,MATCH(E1022,Cost_Components!$A$2:$A$29,0)),"")</f>
        <v>2025</v>
      </c>
      <c r="AB1022" s="26">
        <f>IFERROR(INDEX(Cost_Components!$V$2:$V$29,MATCH(E1022,Cost_Components!$A$2:$A$29,0)),"")</f>
        <v>2050</v>
      </c>
      <c r="AC1022" s="26">
        <f>IFERROR(INDEX(Cost_Components!$M$2:$M$29,MATCH(E1022,Cost_Components!$A$2:$A$29,0)),"")</f>
        <v>30</v>
      </c>
      <c r="AD1022" s="26">
        <f>IFERROR(INDEX(Cost_Components!$N$2:$N$29,MATCH(E1022,Cost_Components!$A$2:$A$29,0)),"")</f>
        <v>95</v>
      </c>
      <c r="AE1022" s="16" t="str">
        <f>IFERROR(INDEX(Cost_Components!$O$2:$O$29,MATCH(E1022,Cost_Components!$A$2:$A$29,0)),"")</f>
        <v>Both</v>
      </c>
      <c r="AF1022" s="11">
        <v>4225511.6030405601</v>
      </c>
      <c r="AG1022" s="11">
        <v>4275612.0921786502</v>
      </c>
      <c r="AH1022" s="23">
        <f t="shared" si="159"/>
        <v>1</v>
      </c>
    </row>
    <row r="1023" spans="1:34" hidden="1">
      <c r="A1023" t="s">
        <v>115</v>
      </c>
      <c r="B1023" s="20">
        <v>2032</v>
      </c>
      <c r="C1023" t="s">
        <v>242</v>
      </c>
      <c r="D1023" t="s">
        <v>222</v>
      </c>
      <c r="E1023" s="22" t="s">
        <v>329</v>
      </c>
      <c r="F1023" s="22" t="s">
        <v>330</v>
      </c>
      <c r="G1023" s="22" t="s">
        <v>246</v>
      </c>
      <c r="H1023" s="22" t="s">
        <v>237</v>
      </c>
      <c r="I1023" s="22" t="s">
        <v>309</v>
      </c>
      <c r="J1023" s="17">
        <f>IFERROR(INDEX(Cost_Components!$K$2:$K$29,MATCH(E1023,Cost_Components!$A$2:$A$29,0)),"")</f>
        <v>0.2</v>
      </c>
      <c r="K1023" s="17">
        <f t="shared" si="150"/>
        <v>0.46076923076923082</v>
      </c>
      <c r="L1023" s="17">
        <f>IFERROR(INDEX(Cost_Components!$S$2:$S$29,MATCH(E1023,Cost_Components!$A$2:$A$29,0)),"")</f>
        <v>0.31</v>
      </c>
      <c r="M1023" s="28">
        <f>IFERROR(INDEX(Cost_Components!$L$2:$L$29,MATCH(E1023,Cost_Components!$A$2:$A$29,0)),"")</f>
        <v>1</v>
      </c>
      <c r="N1023" s="29">
        <f>IFERROR(INDEX(Cost_Components!$P$2:$P$29,MATCH(E1023,Cost_Components!$A$2:$A$29,0)),"")</f>
        <v>5.133311162</v>
      </c>
      <c r="O1023" s="23">
        <f t="shared" si="151"/>
        <v>834754.84953522007</v>
      </c>
      <c r="P1023" s="23">
        <f t="shared" si="152"/>
        <v>847726.309664272</v>
      </c>
      <c r="Q1023" s="23">
        <f t="shared" si="153"/>
        <v>1349009.3075934094</v>
      </c>
      <c r="R1023" s="23">
        <f t="shared" si="154"/>
        <v>1974422.1350807792</v>
      </c>
      <c r="S1023" s="23">
        <f t="shared" si="155"/>
        <v>625412.82748736977</v>
      </c>
      <c r="T1023" s="16">
        <f>IFERROR(INDEX(Cost_Components!$R$2:$R$29,MATCH(E1023,Cost_Components!$A$2:$A$29,0)),"")</f>
        <v>1</v>
      </c>
      <c r="U1023" s="26">
        <f>IFERROR(INDEX(Cost_Components!$Q$2:$Q$29,MATCH(E1023,Cost_Components!$A$2:$A$29,0)),"")</f>
        <v>2023</v>
      </c>
      <c r="V1023" s="30">
        <f>1/(1+Calculation_Assumptions!$B$5)^(B1023-Calculation_Assumptions!$B$2)</f>
        <v>0.81309151134335378</v>
      </c>
      <c r="W1023" s="23">
        <f t="shared" si="156"/>
        <v>1096868.0167273765</v>
      </c>
      <c r="X1023" s="23">
        <f t="shared" si="157"/>
        <v>1605385.8778426021</v>
      </c>
      <c r="Y1023" s="23">
        <f t="shared" si="158"/>
        <v>508517.86111522565</v>
      </c>
      <c r="Z1023" s="17">
        <f>IFERROR(INDEX(Cost_Components!$T$2:$T$29,MATCH(E1023,Cost_Components!$A$2:$A$29,0)),"")</f>
        <v>0.8</v>
      </c>
      <c r="AA1023" s="26">
        <f>IFERROR(INDEX(Cost_Components!$U$2:$U$29,MATCH(E1023,Cost_Components!$A$2:$A$29,0)),"")</f>
        <v>2025</v>
      </c>
      <c r="AB1023" s="26">
        <f>IFERROR(INDEX(Cost_Components!$V$2:$V$29,MATCH(E1023,Cost_Components!$A$2:$A$29,0)),"")</f>
        <v>2050</v>
      </c>
      <c r="AC1023" s="26">
        <f>IFERROR(INDEX(Cost_Components!$M$2:$M$29,MATCH(E1023,Cost_Components!$A$2:$A$29,0)),"")</f>
        <v>30</v>
      </c>
      <c r="AD1023" s="26">
        <f>IFERROR(INDEX(Cost_Components!$N$2:$N$29,MATCH(E1023,Cost_Components!$A$2:$A$29,0)),"")</f>
        <v>95</v>
      </c>
      <c r="AE1023" s="16" t="str">
        <f>IFERROR(INDEX(Cost_Components!$O$2:$O$29,MATCH(E1023,Cost_Components!$A$2:$A$29,0)),"")</f>
        <v>Both</v>
      </c>
      <c r="AF1023" s="11">
        <v>4173774.2476761001</v>
      </c>
      <c r="AG1023" s="11">
        <v>4238631.5483213598</v>
      </c>
      <c r="AH1023" s="23">
        <f t="shared" si="159"/>
        <v>1</v>
      </c>
    </row>
    <row r="1024" spans="1:34" hidden="1">
      <c r="A1024" t="s">
        <v>115</v>
      </c>
      <c r="B1024" s="20">
        <v>2033</v>
      </c>
      <c r="C1024" t="s">
        <v>242</v>
      </c>
      <c r="D1024" t="s">
        <v>222</v>
      </c>
      <c r="E1024" s="22" t="s">
        <v>329</v>
      </c>
      <c r="F1024" s="22" t="s">
        <v>330</v>
      </c>
      <c r="G1024" s="22" t="s">
        <v>246</v>
      </c>
      <c r="H1024" s="22" t="s">
        <v>237</v>
      </c>
      <c r="I1024" s="22" t="s">
        <v>309</v>
      </c>
      <c r="J1024" s="17">
        <f>IFERROR(INDEX(Cost_Components!$K$2:$K$29,MATCH(E1024,Cost_Components!$A$2:$A$29,0)),"")</f>
        <v>0.2</v>
      </c>
      <c r="K1024" s="17">
        <f t="shared" si="150"/>
        <v>0.47961538461538467</v>
      </c>
      <c r="L1024" s="17">
        <f>IFERROR(INDEX(Cost_Components!$S$2:$S$29,MATCH(E1024,Cost_Components!$A$2:$A$29,0)),"")</f>
        <v>0.31</v>
      </c>
      <c r="M1024" s="28">
        <f>IFERROR(INDEX(Cost_Components!$L$2:$L$29,MATCH(E1024,Cost_Components!$A$2:$A$29,0)),"")</f>
        <v>1</v>
      </c>
      <c r="N1024" s="29">
        <f>IFERROR(INDEX(Cost_Components!$P$2:$P$29,MATCH(E1024,Cost_Components!$A$2:$A$29,0)),"")</f>
        <v>5.133311162</v>
      </c>
      <c r="O1024" s="23">
        <f t="shared" si="151"/>
        <v>826210.68549540406</v>
      </c>
      <c r="P1024" s="23">
        <f t="shared" si="152"/>
        <v>842514.86320016801</v>
      </c>
      <c r="Q1024" s="23">
        <f t="shared" si="153"/>
        <v>1340716.1949390608</v>
      </c>
      <c r="R1024" s="23">
        <f t="shared" si="154"/>
        <v>2034143.1068921098</v>
      </c>
      <c r="S1024" s="23">
        <f t="shared" si="155"/>
        <v>693426.91195304901</v>
      </c>
      <c r="T1024" s="16">
        <f>IFERROR(INDEX(Cost_Components!$R$2:$R$29,MATCH(E1024,Cost_Components!$A$2:$A$29,0)),"")</f>
        <v>1</v>
      </c>
      <c r="U1024" s="26">
        <f>IFERROR(INDEX(Cost_Components!$Q$2:$Q$29,MATCH(E1024,Cost_Components!$A$2:$A$29,0)),"")</f>
        <v>2023</v>
      </c>
      <c r="V1024" s="30">
        <f>1/(1+Calculation_Assumptions!$B$5)^(B1024-Calculation_Assumptions!$B$2)</f>
        <v>0.78940923431393573</v>
      </c>
      <c r="W1024" s="23">
        <f t="shared" si="156"/>
        <v>1058373.7448791375</v>
      </c>
      <c r="X1024" s="23">
        <f t="shared" si="157"/>
        <v>1605771.3524966708</v>
      </c>
      <c r="Y1024" s="23">
        <f t="shared" si="158"/>
        <v>547397.6076175333</v>
      </c>
      <c r="Z1024" s="17">
        <f>IFERROR(INDEX(Cost_Components!$T$2:$T$29,MATCH(E1024,Cost_Components!$A$2:$A$29,0)),"")</f>
        <v>0.8</v>
      </c>
      <c r="AA1024" s="26">
        <f>IFERROR(INDEX(Cost_Components!$U$2:$U$29,MATCH(E1024,Cost_Components!$A$2:$A$29,0)),"")</f>
        <v>2025</v>
      </c>
      <c r="AB1024" s="26">
        <f>IFERROR(INDEX(Cost_Components!$V$2:$V$29,MATCH(E1024,Cost_Components!$A$2:$A$29,0)),"")</f>
        <v>2050</v>
      </c>
      <c r="AC1024" s="26">
        <f>IFERROR(INDEX(Cost_Components!$M$2:$M$29,MATCH(E1024,Cost_Components!$A$2:$A$29,0)),"")</f>
        <v>30</v>
      </c>
      <c r="AD1024" s="26">
        <f>IFERROR(INDEX(Cost_Components!$N$2:$N$29,MATCH(E1024,Cost_Components!$A$2:$A$29,0)),"")</f>
        <v>95</v>
      </c>
      <c r="AE1024" s="16" t="str">
        <f>IFERROR(INDEX(Cost_Components!$O$2:$O$29,MATCH(E1024,Cost_Components!$A$2:$A$29,0)),"")</f>
        <v>Both</v>
      </c>
      <c r="AF1024" s="11">
        <v>4131053.4274770198</v>
      </c>
      <c r="AG1024" s="11">
        <v>4212574.3160008397</v>
      </c>
      <c r="AH1024" s="23">
        <f t="shared" si="159"/>
        <v>1</v>
      </c>
    </row>
    <row r="1025" spans="1:34" hidden="1">
      <c r="A1025" t="s">
        <v>115</v>
      </c>
      <c r="B1025" s="20">
        <v>2034</v>
      </c>
      <c r="C1025" t="s">
        <v>242</v>
      </c>
      <c r="D1025" t="s">
        <v>222</v>
      </c>
      <c r="E1025" s="22" t="s">
        <v>329</v>
      </c>
      <c r="F1025" s="22" t="s">
        <v>330</v>
      </c>
      <c r="G1025" s="22" t="s">
        <v>246</v>
      </c>
      <c r="H1025" s="22" t="s">
        <v>237</v>
      </c>
      <c r="I1025" s="22" t="s">
        <v>309</v>
      </c>
      <c r="J1025" s="17">
        <f>IFERROR(INDEX(Cost_Components!$K$2:$K$29,MATCH(E1025,Cost_Components!$A$2:$A$29,0)),"")</f>
        <v>0.2</v>
      </c>
      <c r="K1025" s="17">
        <f t="shared" si="150"/>
        <v>0.49846153846153851</v>
      </c>
      <c r="L1025" s="17">
        <f>IFERROR(INDEX(Cost_Components!$S$2:$S$29,MATCH(E1025,Cost_Components!$A$2:$A$29,0)),"")</f>
        <v>0.31</v>
      </c>
      <c r="M1025" s="28">
        <f>IFERROR(INDEX(Cost_Components!$L$2:$L$29,MATCH(E1025,Cost_Components!$A$2:$A$29,0)),"")</f>
        <v>1</v>
      </c>
      <c r="N1025" s="29">
        <f>IFERROR(INDEX(Cost_Components!$P$2:$P$29,MATCH(E1025,Cost_Components!$A$2:$A$29,0)),"")</f>
        <v>5.133311162</v>
      </c>
      <c r="O1025" s="23">
        <f t="shared" si="151"/>
        <v>819243.86443740607</v>
      </c>
      <c r="P1025" s="23">
        <f t="shared" si="152"/>
        <v>839256.16560141416</v>
      </c>
      <c r="Q1025" s="23">
        <f t="shared" si="153"/>
        <v>1335530.5432243084</v>
      </c>
      <c r="R1025" s="23">
        <f t="shared" si="154"/>
        <v>2096246.9388987119</v>
      </c>
      <c r="S1025" s="23">
        <f t="shared" si="155"/>
        <v>760716.39567440352</v>
      </c>
      <c r="T1025" s="16">
        <f>IFERROR(INDEX(Cost_Components!$R$2:$R$29,MATCH(E1025,Cost_Components!$A$2:$A$29,0)),"")</f>
        <v>1</v>
      </c>
      <c r="U1025" s="26">
        <f>IFERROR(INDEX(Cost_Components!$Q$2:$Q$29,MATCH(E1025,Cost_Components!$A$2:$A$29,0)),"")</f>
        <v>2023</v>
      </c>
      <c r="V1025" s="30">
        <f>1/(1+Calculation_Assumptions!$B$5)^(B1025-Calculation_Assumptions!$B$2)</f>
        <v>0.76641673234362695</v>
      </c>
      <c r="W1025" s="23">
        <f t="shared" si="156"/>
        <v>1023572.9548830835</v>
      </c>
      <c r="X1025" s="23">
        <f t="shared" si="157"/>
        <v>1606598.7290960813</v>
      </c>
      <c r="Y1025" s="23">
        <f t="shared" si="158"/>
        <v>583025.77421299799</v>
      </c>
      <c r="Z1025" s="17">
        <f>IFERROR(INDEX(Cost_Components!$T$2:$T$29,MATCH(E1025,Cost_Components!$A$2:$A$29,0)),"")</f>
        <v>0.8</v>
      </c>
      <c r="AA1025" s="26">
        <f>IFERROR(INDEX(Cost_Components!$U$2:$U$29,MATCH(E1025,Cost_Components!$A$2:$A$29,0)),"")</f>
        <v>2025</v>
      </c>
      <c r="AB1025" s="26">
        <f>IFERROR(INDEX(Cost_Components!$V$2:$V$29,MATCH(E1025,Cost_Components!$A$2:$A$29,0)),"")</f>
        <v>2050</v>
      </c>
      <c r="AC1025" s="26">
        <f>IFERROR(INDEX(Cost_Components!$M$2:$M$29,MATCH(E1025,Cost_Components!$A$2:$A$29,0)),"")</f>
        <v>30</v>
      </c>
      <c r="AD1025" s="26">
        <f>IFERROR(INDEX(Cost_Components!$N$2:$N$29,MATCH(E1025,Cost_Components!$A$2:$A$29,0)),"")</f>
        <v>95</v>
      </c>
      <c r="AE1025" s="16" t="str">
        <f>IFERROR(INDEX(Cost_Components!$O$2:$O$29,MATCH(E1025,Cost_Components!$A$2:$A$29,0)),"")</f>
        <v>Both</v>
      </c>
      <c r="AF1025" s="11">
        <v>4096219.3221870302</v>
      </c>
      <c r="AG1025" s="11">
        <v>4196280.8280070703</v>
      </c>
      <c r="AH1025" s="23">
        <f t="shared" si="159"/>
        <v>1</v>
      </c>
    </row>
    <row r="1026" spans="1:34" hidden="1">
      <c r="A1026" t="s">
        <v>115</v>
      </c>
      <c r="B1026" s="20">
        <v>2035</v>
      </c>
      <c r="C1026" t="s">
        <v>242</v>
      </c>
      <c r="D1026" t="s">
        <v>222</v>
      </c>
      <c r="E1026" s="22" t="s">
        <v>329</v>
      </c>
      <c r="F1026" s="22" t="s">
        <v>330</v>
      </c>
      <c r="G1026" s="22" t="s">
        <v>246</v>
      </c>
      <c r="H1026" s="22" t="s">
        <v>237</v>
      </c>
      <c r="I1026" s="22" t="s">
        <v>309</v>
      </c>
      <c r="J1026" s="17">
        <f>IFERROR(INDEX(Cost_Components!$K$2:$K$29,MATCH(E1026,Cost_Components!$A$2:$A$29,0)),"")</f>
        <v>0.2</v>
      </c>
      <c r="K1026" s="17">
        <f t="shared" ref="K1026:K1089" si="160">IF(OR(L1026="",Z1026="",AA1026="",AB1026=""),"",IF(B1026&lt;AA1026,L1026,IF(B1026&gt;AB1026,Z1026,L1026+(Z1026-L1026)*MIN(MAX((B1026-AA1026+1)/MAX(AB1026-AA1026+1,1),0),1))))</f>
        <v>0.51730769230769236</v>
      </c>
      <c r="L1026" s="17">
        <f>IFERROR(INDEX(Cost_Components!$S$2:$S$29,MATCH(E1026,Cost_Components!$A$2:$A$29,0)),"")</f>
        <v>0.31</v>
      </c>
      <c r="M1026" s="28">
        <f>IFERROR(INDEX(Cost_Components!$L$2:$L$29,MATCH(E1026,Cost_Components!$A$2:$A$29,0)),"")</f>
        <v>1</v>
      </c>
      <c r="N1026" s="29">
        <f>IFERROR(INDEX(Cost_Components!$P$2:$P$29,MATCH(E1026,Cost_Components!$A$2:$A$29,0)),"")</f>
        <v>5.133311162</v>
      </c>
      <c r="O1026" s="23">
        <f t="shared" ref="O1026:O1089" si="161">AF1026*J1026</f>
        <v>813837.20955394011</v>
      </c>
      <c r="P1026" s="23">
        <f t="shared" ref="P1026:P1089" si="162">AG1026*J1026</f>
        <v>837925.94782743405</v>
      </c>
      <c r="Q1026" s="23">
        <f t="shared" ref="Q1026:Q1089" si="163">P1026*L1026*M1026*N1026</f>
        <v>1333413.732482719</v>
      </c>
      <c r="R1026" s="23">
        <f t="shared" ref="R1026:R1089" si="164">O1026*K1026*M1026*N1026</f>
        <v>2161145.8095553322</v>
      </c>
      <c r="S1026" s="23">
        <f t="shared" ref="S1026:S1089" si="165">R1026-Q1026</f>
        <v>827732.07707261317</v>
      </c>
      <c r="T1026" s="16">
        <f>IFERROR(INDEX(Cost_Components!$R$2:$R$29,MATCH(E1026,Cost_Components!$A$2:$A$29,0)),"")</f>
        <v>1</v>
      </c>
      <c r="U1026" s="26">
        <f>IFERROR(INDEX(Cost_Components!$Q$2:$Q$29,MATCH(E1026,Cost_Components!$A$2:$A$29,0)),"")</f>
        <v>2023</v>
      </c>
      <c r="V1026" s="30">
        <f>1/(1+Calculation_Assumptions!$B$5)^(B1026-Calculation_Assumptions!$B$2)</f>
        <v>0.74409391489672516</v>
      </c>
      <c r="W1026" s="23">
        <f t="shared" ref="W1026:W1089" si="166">Q1026*V1026</f>
        <v>992185.04438012093</v>
      </c>
      <c r="X1026" s="23">
        <f t="shared" ref="X1026:X1089" si="167">R1026*V1026</f>
        <v>1608095.4460946796</v>
      </c>
      <c r="Y1026" s="23">
        <f t="shared" ref="Y1026:Y1089" si="168">S1026*V1026</f>
        <v>615910.4017145586</v>
      </c>
      <c r="Z1026" s="17">
        <f>IFERROR(INDEX(Cost_Components!$T$2:$T$29,MATCH(E1026,Cost_Components!$A$2:$A$29,0)),"")</f>
        <v>0.8</v>
      </c>
      <c r="AA1026" s="26">
        <f>IFERROR(INDEX(Cost_Components!$U$2:$U$29,MATCH(E1026,Cost_Components!$A$2:$A$29,0)),"")</f>
        <v>2025</v>
      </c>
      <c r="AB1026" s="26">
        <f>IFERROR(INDEX(Cost_Components!$V$2:$V$29,MATCH(E1026,Cost_Components!$A$2:$A$29,0)),"")</f>
        <v>2050</v>
      </c>
      <c r="AC1026" s="26">
        <f>IFERROR(INDEX(Cost_Components!$M$2:$M$29,MATCH(E1026,Cost_Components!$A$2:$A$29,0)),"")</f>
        <v>30</v>
      </c>
      <c r="AD1026" s="26">
        <f>IFERROR(INDEX(Cost_Components!$N$2:$N$29,MATCH(E1026,Cost_Components!$A$2:$A$29,0)),"")</f>
        <v>95</v>
      </c>
      <c r="AE1026" s="16" t="str">
        <f>IFERROR(INDEX(Cost_Components!$O$2:$O$29,MATCH(E1026,Cost_Components!$A$2:$A$29,0)),"")</f>
        <v>Both</v>
      </c>
      <c r="AF1026" s="11">
        <v>4069186.0477697002</v>
      </c>
      <c r="AG1026" s="11">
        <v>4189629.7391371699</v>
      </c>
      <c r="AH1026" s="23">
        <f t="shared" ref="AH1026:AH1089" si="169">IF(H1026="shared-count-once",COUNTIFS($A$2:$A$1457,A1026,$B$2:$B$1457,B1026,$E$2:$E$1457,E1026),1)</f>
        <v>1</v>
      </c>
    </row>
    <row r="1027" spans="1:34" hidden="1">
      <c r="A1027" t="s">
        <v>115</v>
      </c>
      <c r="B1027" s="20">
        <v>2036</v>
      </c>
      <c r="C1027" t="s">
        <v>242</v>
      </c>
      <c r="D1027" t="s">
        <v>222</v>
      </c>
      <c r="E1027" s="22" t="s">
        <v>329</v>
      </c>
      <c r="F1027" s="22" t="s">
        <v>330</v>
      </c>
      <c r="G1027" s="22" t="s">
        <v>246</v>
      </c>
      <c r="H1027" s="22" t="s">
        <v>237</v>
      </c>
      <c r="I1027" s="22" t="s">
        <v>309</v>
      </c>
      <c r="J1027" s="17">
        <f>IFERROR(INDEX(Cost_Components!$K$2:$K$29,MATCH(E1027,Cost_Components!$A$2:$A$29,0)),"")</f>
        <v>0.2</v>
      </c>
      <c r="K1027" s="17">
        <f t="shared" si="160"/>
        <v>0.5361538461538462</v>
      </c>
      <c r="L1027" s="17">
        <f>IFERROR(INDEX(Cost_Components!$S$2:$S$29,MATCH(E1027,Cost_Components!$A$2:$A$29,0)),"")</f>
        <v>0.31</v>
      </c>
      <c r="M1027" s="28">
        <f>IFERROR(INDEX(Cost_Components!$L$2:$L$29,MATCH(E1027,Cost_Components!$A$2:$A$29,0)),"")</f>
        <v>1</v>
      </c>
      <c r="N1027" s="29">
        <f>IFERROR(INDEX(Cost_Components!$P$2:$P$29,MATCH(E1027,Cost_Components!$A$2:$A$29,0)),"")</f>
        <v>5.133311162</v>
      </c>
      <c r="O1027" s="23">
        <f t="shared" si="161"/>
        <v>809841.29780319403</v>
      </c>
      <c r="P1027" s="23">
        <f t="shared" si="162"/>
        <v>838365.06215011002</v>
      </c>
      <c r="Q1027" s="23">
        <f t="shared" si="163"/>
        <v>1334112.5067234549</v>
      </c>
      <c r="R1027" s="23">
        <f t="shared" si="164"/>
        <v>2228881.2763867746</v>
      </c>
      <c r="S1027" s="23">
        <f t="shared" si="165"/>
        <v>894768.76966331969</v>
      </c>
      <c r="T1027" s="16">
        <f>IFERROR(INDEX(Cost_Components!$R$2:$R$29,MATCH(E1027,Cost_Components!$A$2:$A$29,0)),"")</f>
        <v>1</v>
      </c>
      <c r="U1027" s="26">
        <f>IFERROR(INDEX(Cost_Components!$Q$2:$Q$29,MATCH(E1027,Cost_Components!$A$2:$A$29,0)),"")</f>
        <v>2023</v>
      </c>
      <c r="V1027" s="30">
        <f>1/(1+Calculation_Assumptions!$B$5)^(B1027-Calculation_Assumptions!$B$2)</f>
        <v>0.72242127659876232</v>
      </c>
      <c r="W1027" s="23">
        <f t="shared" si="166"/>
        <v>963791.26023353322</v>
      </c>
      <c r="X1027" s="23">
        <f t="shared" si="167"/>
        <v>1610191.2570744124</v>
      </c>
      <c r="Y1027" s="23">
        <f t="shared" si="168"/>
        <v>646399.99684087932</v>
      </c>
      <c r="Z1027" s="17">
        <f>IFERROR(INDEX(Cost_Components!$T$2:$T$29,MATCH(E1027,Cost_Components!$A$2:$A$29,0)),"")</f>
        <v>0.8</v>
      </c>
      <c r="AA1027" s="26">
        <f>IFERROR(INDEX(Cost_Components!$U$2:$U$29,MATCH(E1027,Cost_Components!$A$2:$A$29,0)),"")</f>
        <v>2025</v>
      </c>
      <c r="AB1027" s="26">
        <f>IFERROR(INDEX(Cost_Components!$V$2:$V$29,MATCH(E1027,Cost_Components!$A$2:$A$29,0)),"")</f>
        <v>2050</v>
      </c>
      <c r="AC1027" s="26">
        <f>IFERROR(INDEX(Cost_Components!$M$2:$M$29,MATCH(E1027,Cost_Components!$A$2:$A$29,0)),"")</f>
        <v>30</v>
      </c>
      <c r="AD1027" s="26">
        <f>IFERROR(INDEX(Cost_Components!$N$2:$N$29,MATCH(E1027,Cost_Components!$A$2:$A$29,0)),"")</f>
        <v>95</v>
      </c>
      <c r="AE1027" s="16" t="str">
        <f>IFERROR(INDEX(Cost_Components!$O$2:$O$29,MATCH(E1027,Cost_Components!$A$2:$A$29,0)),"")</f>
        <v>Both</v>
      </c>
      <c r="AF1027" s="11">
        <v>4049206.4890159699</v>
      </c>
      <c r="AG1027" s="11">
        <v>4191825.3107505501</v>
      </c>
      <c r="AH1027" s="23">
        <f t="shared" si="169"/>
        <v>1</v>
      </c>
    </row>
    <row r="1028" spans="1:34" hidden="1">
      <c r="A1028" t="s">
        <v>115</v>
      </c>
      <c r="B1028" s="20">
        <v>2037</v>
      </c>
      <c r="C1028" t="s">
        <v>242</v>
      </c>
      <c r="D1028" t="s">
        <v>222</v>
      </c>
      <c r="E1028" s="22" t="s">
        <v>329</v>
      </c>
      <c r="F1028" s="22" t="s">
        <v>330</v>
      </c>
      <c r="G1028" s="22" t="s">
        <v>246</v>
      </c>
      <c r="H1028" s="22" t="s">
        <v>237</v>
      </c>
      <c r="I1028" s="22" t="s">
        <v>309</v>
      </c>
      <c r="J1028" s="17">
        <f>IFERROR(INDEX(Cost_Components!$K$2:$K$29,MATCH(E1028,Cost_Components!$A$2:$A$29,0)),"")</f>
        <v>0.2</v>
      </c>
      <c r="K1028" s="17">
        <f t="shared" si="160"/>
        <v>0.55500000000000005</v>
      </c>
      <c r="L1028" s="17">
        <f>IFERROR(INDEX(Cost_Components!$S$2:$S$29,MATCH(E1028,Cost_Components!$A$2:$A$29,0)),"")</f>
        <v>0.31</v>
      </c>
      <c r="M1028" s="28">
        <f>IFERROR(INDEX(Cost_Components!$L$2:$L$29,MATCH(E1028,Cost_Components!$A$2:$A$29,0)),"")</f>
        <v>1</v>
      </c>
      <c r="N1028" s="29">
        <f>IFERROR(INDEX(Cost_Components!$P$2:$P$29,MATCH(E1028,Cost_Components!$A$2:$A$29,0)),"")</f>
        <v>5.133311162</v>
      </c>
      <c r="O1028" s="23">
        <f t="shared" si="161"/>
        <v>807055.94437701011</v>
      </c>
      <c r="P1028" s="23">
        <f t="shared" si="162"/>
        <v>840361.73582778592</v>
      </c>
      <c r="Q1028" s="23">
        <f t="shared" si="163"/>
        <v>1337289.8663791653</v>
      </c>
      <c r="R1028" s="23">
        <f t="shared" si="164"/>
        <v>2299292.4546340713</v>
      </c>
      <c r="S1028" s="23">
        <f t="shared" si="165"/>
        <v>962002.588254906</v>
      </c>
      <c r="T1028" s="16">
        <f>IFERROR(INDEX(Cost_Components!$R$2:$R$29,MATCH(E1028,Cost_Components!$A$2:$A$29,0)),"")</f>
        <v>1</v>
      </c>
      <c r="U1028" s="26">
        <f>IFERROR(INDEX(Cost_Components!$Q$2:$Q$29,MATCH(E1028,Cost_Components!$A$2:$A$29,0)),"")</f>
        <v>2023</v>
      </c>
      <c r="V1028" s="30">
        <f>1/(1+Calculation_Assumptions!$B$5)^(B1028-Calculation_Assumptions!$B$2)</f>
        <v>0.70137988019297326</v>
      </c>
      <c r="W1028" s="23">
        <f t="shared" si="166"/>
        <v>937948.2062642962</v>
      </c>
      <c r="X1028" s="23">
        <f t="shared" si="167"/>
        <v>1612677.4663598523</v>
      </c>
      <c r="Y1028" s="23">
        <f t="shared" si="168"/>
        <v>674729.26009555615</v>
      </c>
      <c r="Z1028" s="17">
        <f>IFERROR(INDEX(Cost_Components!$T$2:$T$29,MATCH(E1028,Cost_Components!$A$2:$A$29,0)),"")</f>
        <v>0.8</v>
      </c>
      <c r="AA1028" s="26">
        <f>IFERROR(INDEX(Cost_Components!$U$2:$U$29,MATCH(E1028,Cost_Components!$A$2:$A$29,0)),"")</f>
        <v>2025</v>
      </c>
      <c r="AB1028" s="26">
        <f>IFERROR(INDEX(Cost_Components!$V$2:$V$29,MATCH(E1028,Cost_Components!$A$2:$A$29,0)),"")</f>
        <v>2050</v>
      </c>
      <c r="AC1028" s="26">
        <f>IFERROR(INDEX(Cost_Components!$M$2:$M$29,MATCH(E1028,Cost_Components!$A$2:$A$29,0)),"")</f>
        <v>30</v>
      </c>
      <c r="AD1028" s="26">
        <f>IFERROR(INDEX(Cost_Components!$N$2:$N$29,MATCH(E1028,Cost_Components!$A$2:$A$29,0)),"")</f>
        <v>95</v>
      </c>
      <c r="AE1028" s="16" t="str">
        <f>IFERROR(INDEX(Cost_Components!$O$2:$O$29,MATCH(E1028,Cost_Components!$A$2:$A$29,0)),"")</f>
        <v>Both</v>
      </c>
      <c r="AF1028" s="11">
        <v>4035279.7218850502</v>
      </c>
      <c r="AG1028" s="11">
        <v>4201808.6791389296</v>
      </c>
      <c r="AH1028" s="23">
        <f t="shared" si="169"/>
        <v>1</v>
      </c>
    </row>
    <row r="1029" spans="1:34" hidden="1">
      <c r="A1029" t="s">
        <v>115</v>
      </c>
      <c r="B1029" s="20">
        <v>2038</v>
      </c>
      <c r="C1029" t="s">
        <v>242</v>
      </c>
      <c r="D1029" t="s">
        <v>222</v>
      </c>
      <c r="E1029" s="22" t="s">
        <v>329</v>
      </c>
      <c r="F1029" s="22" t="s">
        <v>330</v>
      </c>
      <c r="G1029" s="22" t="s">
        <v>246</v>
      </c>
      <c r="H1029" s="22" t="s">
        <v>237</v>
      </c>
      <c r="I1029" s="22" t="s">
        <v>309</v>
      </c>
      <c r="J1029" s="17">
        <f>IFERROR(INDEX(Cost_Components!$K$2:$K$29,MATCH(E1029,Cost_Components!$A$2:$A$29,0)),"")</f>
        <v>0.2</v>
      </c>
      <c r="K1029" s="17">
        <f t="shared" si="160"/>
        <v>0.57384615384615389</v>
      </c>
      <c r="L1029" s="17">
        <f>IFERROR(INDEX(Cost_Components!$S$2:$S$29,MATCH(E1029,Cost_Components!$A$2:$A$29,0)),"")</f>
        <v>0.31</v>
      </c>
      <c r="M1029" s="28">
        <f>IFERROR(INDEX(Cost_Components!$L$2:$L$29,MATCH(E1029,Cost_Components!$A$2:$A$29,0)),"")</f>
        <v>1</v>
      </c>
      <c r="N1029" s="29">
        <f>IFERROR(INDEX(Cost_Components!$P$2:$P$29,MATCH(E1029,Cost_Components!$A$2:$A$29,0)),"")</f>
        <v>5.133311162</v>
      </c>
      <c r="O1029" s="23">
        <f t="shared" si="161"/>
        <v>805301.45740178414</v>
      </c>
      <c r="P1029" s="23">
        <f t="shared" si="162"/>
        <v>843724.84889237606</v>
      </c>
      <c r="Q1029" s="23">
        <f t="shared" si="163"/>
        <v>1342641.6771875592</v>
      </c>
      <c r="R1029" s="23">
        <f t="shared" si="164"/>
        <v>2372201.3601548946</v>
      </c>
      <c r="S1029" s="23">
        <f t="shared" si="165"/>
        <v>1029559.6829673355</v>
      </c>
      <c r="T1029" s="16">
        <f>IFERROR(INDEX(Cost_Components!$R$2:$R$29,MATCH(E1029,Cost_Components!$A$2:$A$29,0)),"")</f>
        <v>1</v>
      </c>
      <c r="U1029" s="26">
        <f>IFERROR(INDEX(Cost_Components!$Q$2:$Q$29,MATCH(E1029,Cost_Components!$A$2:$A$29,0)),"")</f>
        <v>2023</v>
      </c>
      <c r="V1029" s="30">
        <f>1/(1+Calculation_Assumptions!$B$5)^(B1029-Calculation_Assumptions!$B$2)</f>
        <v>0.68095133999317792</v>
      </c>
      <c r="W1029" s="23">
        <f t="shared" si="166"/>
        <v>914273.6492115563</v>
      </c>
      <c r="X1029" s="23">
        <f t="shared" si="167"/>
        <v>1615353.6949311148</v>
      </c>
      <c r="Y1029" s="23">
        <f t="shared" si="168"/>
        <v>701080.04571955849</v>
      </c>
      <c r="Z1029" s="17">
        <f>IFERROR(INDEX(Cost_Components!$T$2:$T$29,MATCH(E1029,Cost_Components!$A$2:$A$29,0)),"")</f>
        <v>0.8</v>
      </c>
      <c r="AA1029" s="26">
        <f>IFERROR(INDEX(Cost_Components!$U$2:$U$29,MATCH(E1029,Cost_Components!$A$2:$A$29,0)),"")</f>
        <v>2025</v>
      </c>
      <c r="AB1029" s="26">
        <f>IFERROR(INDEX(Cost_Components!$V$2:$V$29,MATCH(E1029,Cost_Components!$A$2:$A$29,0)),"")</f>
        <v>2050</v>
      </c>
      <c r="AC1029" s="26">
        <f>IFERROR(INDEX(Cost_Components!$M$2:$M$29,MATCH(E1029,Cost_Components!$A$2:$A$29,0)),"")</f>
        <v>30</v>
      </c>
      <c r="AD1029" s="26">
        <f>IFERROR(INDEX(Cost_Components!$N$2:$N$29,MATCH(E1029,Cost_Components!$A$2:$A$29,0)),"")</f>
        <v>95</v>
      </c>
      <c r="AE1029" s="16" t="str">
        <f>IFERROR(INDEX(Cost_Components!$O$2:$O$29,MATCH(E1029,Cost_Components!$A$2:$A$29,0)),"")</f>
        <v>Both</v>
      </c>
      <c r="AF1029" s="11">
        <v>4026507.2870089202</v>
      </c>
      <c r="AG1029" s="11">
        <v>4218624.2444618801</v>
      </c>
      <c r="AH1029" s="23">
        <f t="shared" si="169"/>
        <v>1</v>
      </c>
    </row>
    <row r="1030" spans="1:34" hidden="1">
      <c r="A1030" t="s">
        <v>115</v>
      </c>
      <c r="B1030" s="20">
        <v>2039</v>
      </c>
      <c r="C1030" t="s">
        <v>242</v>
      </c>
      <c r="D1030" t="s">
        <v>222</v>
      </c>
      <c r="E1030" s="22" t="s">
        <v>329</v>
      </c>
      <c r="F1030" s="22" t="s">
        <v>330</v>
      </c>
      <c r="G1030" s="22" t="s">
        <v>246</v>
      </c>
      <c r="H1030" s="22" t="s">
        <v>237</v>
      </c>
      <c r="I1030" s="22" t="s">
        <v>309</v>
      </c>
      <c r="J1030" s="17">
        <f>IFERROR(INDEX(Cost_Components!$K$2:$K$29,MATCH(E1030,Cost_Components!$A$2:$A$29,0)),"")</f>
        <v>0.2</v>
      </c>
      <c r="K1030" s="17">
        <f t="shared" si="160"/>
        <v>0.59269230769230763</v>
      </c>
      <c r="L1030" s="17">
        <f>IFERROR(INDEX(Cost_Components!$S$2:$S$29,MATCH(E1030,Cost_Components!$A$2:$A$29,0)),"")</f>
        <v>0.31</v>
      </c>
      <c r="M1030" s="28">
        <f>IFERROR(INDEX(Cost_Components!$L$2:$L$29,MATCH(E1030,Cost_Components!$A$2:$A$29,0)),"")</f>
        <v>1</v>
      </c>
      <c r="N1030" s="29">
        <f>IFERROR(INDEX(Cost_Components!$P$2:$P$29,MATCH(E1030,Cost_Components!$A$2:$A$29,0)),"")</f>
        <v>5.133311162</v>
      </c>
      <c r="O1030" s="23">
        <f t="shared" si="161"/>
        <v>804387.10938763199</v>
      </c>
      <c r="P1030" s="23">
        <f t="shared" si="162"/>
        <v>848249.05480125605</v>
      </c>
      <c r="Q1030" s="23">
        <f t="shared" si="163"/>
        <v>1349841.1657618436</v>
      </c>
      <c r="R1030" s="23">
        <f t="shared" si="164"/>
        <v>2447326.8973836135</v>
      </c>
      <c r="S1030" s="23">
        <f t="shared" si="165"/>
        <v>1097485.73162177</v>
      </c>
      <c r="T1030" s="16">
        <f>IFERROR(INDEX(Cost_Components!$R$2:$R$29,MATCH(E1030,Cost_Components!$A$2:$A$29,0)),"")</f>
        <v>1</v>
      </c>
      <c r="U1030" s="26">
        <f>IFERROR(INDEX(Cost_Components!$Q$2:$Q$29,MATCH(E1030,Cost_Components!$A$2:$A$29,0)),"")</f>
        <v>2023</v>
      </c>
      <c r="V1030" s="30">
        <f>1/(1+Calculation_Assumptions!$B$5)^(B1030-Calculation_Assumptions!$B$2)</f>
        <v>0.66111780581861923</v>
      </c>
      <c r="W1030" s="23">
        <f t="shared" si="166"/>
        <v>892404.02971211704</v>
      </c>
      <c r="X1030" s="23">
        <f t="shared" si="167"/>
        <v>1617971.3885191437</v>
      </c>
      <c r="Y1030" s="23">
        <f t="shared" si="168"/>
        <v>725567.35880702653</v>
      </c>
      <c r="Z1030" s="17">
        <f>IFERROR(INDEX(Cost_Components!$T$2:$T$29,MATCH(E1030,Cost_Components!$A$2:$A$29,0)),"")</f>
        <v>0.8</v>
      </c>
      <c r="AA1030" s="26">
        <f>IFERROR(INDEX(Cost_Components!$U$2:$U$29,MATCH(E1030,Cost_Components!$A$2:$A$29,0)),"")</f>
        <v>2025</v>
      </c>
      <c r="AB1030" s="26">
        <f>IFERROR(INDEX(Cost_Components!$V$2:$V$29,MATCH(E1030,Cost_Components!$A$2:$A$29,0)),"")</f>
        <v>2050</v>
      </c>
      <c r="AC1030" s="26">
        <f>IFERROR(INDEX(Cost_Components!$M$2:$M$29,MATCH(E1030,Cost_Components!$A$2:$A$29,0)),"")</f>
        <v>30</v>
      </c>
      <c r="AD1030" s="26">
        <f>IFERROR(INDEX(Cost_Components!$N$2:$N$29,MATCH(E1030,Cost_Components!$A$2:$A$29,0)),"")</f>
        <v>95</v>
      </c>
      <c r="AE1030" s="16" t="str">
        <f>IFERROR(INDEX(Cost_Components!$O$2:$O$29,MATCH(E1030,Cost_Components!$A$2:$A$29,0)),"")</f>
        <v>Both</v>
      </c>
      <c r="AF1030" s="11">
        <v>4021935.54693816</v>
      </c>
      <c r="AG1030" s="11">
        <v>4241245.2740062801</v>
      </c>
      <c r="AH1030" s="23">
        <f t="shared" si="169"/>
        <v>1</v>
      </c>
    </row>
    <row r="1031" spans="1:34" hidden="1">
      <c r="A1031" t="s">
        <v>115</v>
      </c>
      <c r="B1031" s="20">
        <v>2040</v>
      </c>
      <c r="C1031" t="s">
        <v>242</v>
      </c>
      <c r="D1031" t="s">
        <v>222</v>
      </c>
      <c r="E1031" s="22" t="s">
        <v>329</v>
      </c>
      <c r="F1031" s="22" t="s">
        <v>330</v>
      </c>
      <c r="G1031" s="22" t="s">
        <v>246</v>
      </c>
      <c r="H1031" s="22" t="s">
        <v>237</v>
      </c>
      <c r="I1031" s="22" t="s">
        <v>309</v>
      </c>
      <c r="J1031" s="17">
        <f>IFERROR(INDEX(Cost_Components!$K$2:$K$29,MATCH(E1031,Cost_Components!$A$2:$A$29,0)),"")</f>
        <v>0.2</v>
      </c>
      <c r="K1031" s="17">
        <f t="shared" si="160"/>
        <v>0.61153846153846159</v>
      </c>
      <c r="L1031" s="17">
        <f>IFERROR(INDEX(Cost_Components!$S$2:$S$29,MATCH(E1031,Cost_Components!$A$2:$A$29,0)),"")</f>
        <v>0.31</v>
      </c>
      <c r="M1031" s="28">
        <f>IFERROR(INDEX(Cost_Components!$L$2:$L$29,MATCH(E1031,Cost_Components!$A$2:$A$29,0)),"")</f>
        <v>1</v>
      </c>
      <c r="N1031" s="29">
        <f>IFERROR(INDEX(Cost_Components!$P$2:$P$29,MATCH(E1031,Cost_Components!$A$2:$A$29,0)),"")</f>
        <v>5.133311162</v>
      </c>
      <c r="O1031" s="23">
        <f t="shared" si="161"/>
        <v>804254.60915232007</v>
      </c>
      <c r="P1031" s="23">
        <f t="shared" si="162"/>
        <v>853865.26612424001</v>
      </c>
      <c r="Q1031" s="23">
        <f t="shared" si="163"/>
        <v>1358778.3914462952</v>
      </c>
      <c r="R1031" s="23">
        <f t="shared" si="164"/>
        <v>2524729.9107615263</v>
      </c>
      <c r="S1031" s="23">
        <f t="shared" si="165"/>
        <v>1165951.5193152311</v>
      </c>
      <c r="T1031" s="16">
        <f>IFERROR(INDEX(Cost_Components!$R$2:$R$29,MATCH(E1031,Cost_Components!$A$2:$A$29,0)),"")</f>
        <v>1</v>
      </c>
      <c r="U1031" s="26">
        <f>IFERROR(INDEX(Cost_Components!$Q$2:$Q$29,MATCH(E1031,Cost_Components!$A$2:$A$29,0)),"")</f>
        <v>2023</v>
      </c>
      <c r="V1031" s="30">
        <f>1/(1+Calculation_Assumptions!$B$5)^(B1031-Calculation_Assumptions!$B$2)</f>
        <v>0.64186194739671765</v>
      </c>
      <c r="W1031" s="23">
        <f t="shared" si="166"/>
        <v>872148.14441429859</v>
      </c>
      <c r="X1031" s="23">
        <f t="shared" si="167"/>
        <v>1620528.0571721345</v>
      </c>
      <c r="Y1031" s="23">
        <f t="shared" si="168"/>
        <v>748379.91275783593</v>
      </c>
      <c r="Z1031" s="17">
        <f>IFERROR(INDEX(Cost_Components!$T$2:$T$29,MATCH(E1031,Cost_Components!$A$2:$A$29,0)),"")</f>
        <v>0.8</v>
      </c>
      <c r="AA1031" s="26">
        <f>IFERROR(INDEX(Cost_Components!$U$2:$U$29,MATCH(E1031,Cost_Components!$A$2:$A$29,0)),"")</f>
        <v>2025</v>
      </c>
      <c r="AB1031" s="26">
        <f>IFERROR(INDEX(Cost_Components!$V$2:$V$29,MATCH(E1031,Cost_Components!$A$2:$A$29,0)),"")</f>
        <v>2050</v>
      </c>
      <c r="AC1031" s="26">
        <f>IFERROR(INDEX(Cost_Components!$M$2:$M$29,MATCH(E1031,Cost_Components!$A$2:$A$29,0)),"")</f>
        <v>30</v>
      </c>
      <c r="AD1031" s="26">
        <f>IFERROR(INDEX(Cost_Components!$N$2:$N$29,MATCH(E1031,Cost_Components!$A$2:$A$29,0)),"")</f>
        <v>95</v>
      </c>
      <c r="AE1031" s="16" t="str">
        <f>IFERROR(INDEX(Cost_Components!$O$2:$O$29,MATCH(E1031,Cost_Components!$A$2:$A$29,0)),"")</f>
        <v>Both</v>
      </c>
      <c r="AF1031" s="11">
        <v>4021273.0457616001</v>
      </c>
      <c r="AG1031" s="11">
        <v>4269326.3306211997</v>
      </c>
      <c r="AH1031" s="23">
        <f t="shared" si="169"/>
        <v>1</v>
      </c>
    </row>
    <row r="1032" spans="1:34" hidden="1">
      <c r="A1032" t="s">
        <v>115</v>
      </c>
      <c r="B1032" s="20">
        <v>2041</v>
      </c>
      <c r="C1032" t="s">
        <v>242</v>
      </c>
      <c r="D1032" t="s">
        <v>222</v>
      </c>
      <c r="E1032" s="22" t="s">
        <v>329</v>
      </c>
      <c r="F1032" s="22" t="s">
        <v>330</v>
      </c>
      <c r="G1032" s="22" t="s">
        <v>246</v>
      </c>
      <c r="H1032" s="22" t="s">
        <v>237</v>
      </c>
      <c r="I1032" s="22" t="s">
        <v>309</v>
      </c>
      <c r="J1032" s="17">
        <f>IFERROR(INDEX(Cost_Components!$K$2:$K$29,MATCH(E1032,Cost_Components!$A$2:$A$29,0)),"")</f>
        <v>0.2</v>
      </c>
      <c r="K1032" s="17">
        <f t="shared" si="160"/>
        <v>0.63038461538461543</v>
      </c>
      <c r="L1032" s="17">
        <f>IFERROR(INDEX(Cost_Components!$S$2:$S$29,MATCH(E1032,Cost_Components!$A$2:$A$29,0)),"")</f>
        <v>0.31</v>
      </c>
      <c r="M1032" s="28">
        <f>IFERROR(INDEX(Cost_Components!$L$2:$L$29,MATCH(E1032,Cost_Components!$A$2:$A$29,0)),"")</f>
        <v>1</v>
      </c>
      <c r="N1032" s="29">
        <f>IFERROR(INDEX(Cost_Components!$P$2:$P$29,MATCH(E1032,Cost_Components!$A$2:$A$29,0)),"")</f>
        <v>5.133311162</v>
      </c>
      <c r="O1032" s="23">
        <f t="shared" si="161"/>
        <v>804829.71749197599</v>
      </c>
      <c r="P1032" s="23">
        <f t="shared" si="162"/>
        <v>860486.34311767004</v>
      </c>
      <c r="Q1032" s="23">
        <f t="shared" si="163"/>
        <v>1369314.6864610943</v>
      </c>
      <c r="R1032" s="23">
        <f t="shared" si="164"/>
        <v>2604397.0804682737</v>
      </c>
      <c r="S1032" s="23">
        <f t="shared" si="165"/>
        <v>1235082.3940071794</v>
      </c>
      <c r="T1032" s="16">
        <f>IFERROR(INDEX(Cost_Components!$R$2:$R$29,MATCH(E1032,Cost_Components!$A$2:$A$29,0)),"")</f>
        <v>1</v>
      </c>
      <c r="U1032" s="26">
        <f>IFERROR(INDEX(Cost_Components!$Q$2:$Q$29,MATCH(E1032,Cost_Components!$A$2:$A$29,0)),"")</f>
        <v>2023</v>
      </c>
      <c r="V1032" s="30">
        <f>1/(1+Calculation_Assumptions!$B$5)^(B1032-Calculation_Assumptions!$B$2)</f>
        <v>0.62316693922011435</v>
      </c>
      <c r="W1032" s="23">
        <f t="shared" si="166"/>
        <v>853311.64199111063</v>
      </c>
      <c r="X1032" s="23">
        <f t="shared" si="167"/>
        <v>1622974.1571492159</v>
      </c>
      <c r="Y1032" s="23">
        <f t="shared" si="168"/>
        <v>769662.51515810529</v>
      </c>
      <c r="Z1032" s="17">
        <f>IFERROR(INDEX(Cost_Components!$T$2:$T$29,MATCH(E1032,Cost_Components!$A$2:$A$29,0)),"")</f>
        <v>0.8</v>
      </c>
      <c r="AA1032" s="26">
        <f>IFERROR(INDEX(Cost_Components!$U$2:$U$29,MATCH(E1032,Cost_Components!$A$2:$A$29,0)),"")</f>
        <v>2025</v>
      </c>
      <c r="AB1032" s="26">
        <f>IFERROR(INDEX(Cost_Components!$V$2:$V$29,MATCH(E1032,Cost_Components!$A$2:$A$29,0)),"")</f>
        <v>2050</v>
      </c>
      <c r="AC1032" s="26">
        <f>IFERROR(INDEX(Cost_Components!$M$2:$M$29,MATCH(E1032,Cost_Components!$A$2:$A$29,0)),"")</f>
        <v>30</v>
      </c>
      <c r="AD1032" s="26">
        <f>IFERROR(INDEX(Cost_Components!$N$2:$N$29,MATCH(E1032,Cost_Components!$A$2:$A$29,0)),"")</f>
        <v>95</v>
      </c>
      <c r="AE1032" s="16" t="str">
        <f>IFERROR(INDEX(Cost_Components!$O$2:$O$29,MATCH(E1032,Cost_Components!$A$2:$A$29,0)),"")</f>
        <v>Both</v>
      </c>
      <c r="AF1032" s="11">
        <v>4024148.5874598799</v>
      </c>
      <c r="AG1032" s="11">
        <v>4302431.7155883498</v>
      </c>
      <c r="AH1032" s="23">
        <f t="shared" si="169"/>
        <v>1</v>
      </c>
    </row>
    <row r="1033" spans="1:34" hidden="1">
      <c r="A1033" t="s">
        <v>115</v>
      </c>
      <c r="B1033" s="20">
        <v>2042</v>
      </c>
      <c r="C1033" t="s">
        <v>242</v>
      </c>
      <c r="D1033" t="s">
        <v>222</v>
      </c>
      <c r="E1033" s="22" t="s">
        <v>329</v>
      </c>
      <c r="F1033" s="22" t="s">
        <v>330</v>
      </c>
      <c r="G1033" s="22" t="s">
        <v>246</v>
      </c>
      <c r="H1033" s="22" t="s">
        <v>237</v>
      </c>
      <c r="I1033" s="22" t="s">
        <v>309</v>
      </c>
      <c r="J1033" s="17">
        <f>IFERROR(INDEX(Cost_Components!$K$2:$K$29,MATCH(E1033,Cost_Components!$A$2:$A$29,0)),"")</f>
        <v>0.2</v>
      </c>
      <c r="K1033" s="17">
        <f t="shared" si="160"/>
        <v>0.64923076923076928</v>
      </c>
      <c r="L1033" s="17">
        <f>IFERROR(INDEX(Cost_Components!$S$2:$S$29,MATCH(E1033,Cost_Components!$A$2:$A$29,0)),"")</f>
        <v>0.31</v>
      </c>
      <c r="M1033" s="28">
        <f>IFERROR(INDEX(Cost_Components!$L$2:$L$29,MATCH(E1033,Cost_Components!$A$2:$A$29,0)),"")</f>
        <v>1</v>
      </c>
      <c r="N1033" s="29">
        <f>IFERROR(INDEX(Cost_Components!$P$2:$P$29,MATCH(E1033,Cost_Components!$A$2:$A$29,0)),"")</f>
        <v>5.133311162</v>
      </c>
      <c r="O1033" s="23">
        <f t="shared" si="161"/>
        <v>806004.42777055409</v>
      </c>
      <c r="P1033" s="23">
        <f t="shared" si="162"/>
        <v>867993.90143024409</v>
      </c>
      <c r="Q1033" s="23">
        <f t="shared" si="163"/>
        <v>1381261.6626555379</v>
      </c>
      <c r="R1033" s="23">
        <f t="shared" si="164"/>
        <v>2686173.8212980242</v>
      </c>
      <c r="S1033" s="23">
        <f t="shared" si="165"/>
        <v>1304912.1586424862</v>
      </c>
      <c r="T1033" s="16">
        <f>IFERROR(INDEX(Cost_Components!$R$2:$R$29,MATCH(E1033,Cost_Components!$A$2:$A$29,0)),"")</f>
        <v>1</v>
      </c>
      <c r="U1033" s="26">
        <f>IFERROR(INDEX(Cost_Components!$Q$2:$Q$29,MATCH(E1033,Cost_Components!$A$2:$A$29,0)),"")</f>
        <v>2023</v>
      </c>
      <c r="V1033" s="30">
        <f>1/(1+Calculation_Assumptions!$B$5)^(B1033-Calculation_Assumptions!$B$2)</f>
        <v>0.60501644584477121</v>
      </c>
      <c r="W1033" s="23">
        <f t="shared" si="166"/>
        <v>835686.02192149288</v>
      </c>
      <c r="X1033" s="23">
        <f t="shared" si="167"/>
        <v>1625179.3382829982</v>
      </c>
      <c r="Y1033" s="23">
        <f t="shared" si="168"/>
        <v>789493.31636150531</v>
      </c>
      <c r="Z1033" s="17">
        <f>IFERROR(INDEX(Cost_Components!$T$2:$T$29,MATCH(E1033,Cost_Components!$A$2:$A$29,0)),"")</f>
        <v>0.8</v>
      </c>
      <c r="AA1033" s="26">
        <f>IFERROR(INDEX(Cost_Components!$U$2:$U$29,MATCH(E1033,Cost_Components!$A$2:$A$29,0)),"")</f>
        <v>2025</v>
      </c>
      <c r="AB1033" s="26">
        <f>IFERROR(INDEX(Cost_Components!$V$2:$V$29,MATCH(E1033,Cost_Components!$A$2:$A$29,0)),"")</f>
        <v>2050</v>
      </c>
      <c r="AC1033" s="26">
        <f>IFERROR(INDEX(Cost_Components!$M$2:$M$29,MATCH(E1033,Cost_Components!$A$2:$A$29,0)),"")</f>
        <v>30</v>
      </c>
      <c r="AD1033" s="26">
        <f>IFERROR(INDEX(Cost_Components!$N$2:$N$29,MATCH(E1033,Cost_Components!$A$2:$A$29,0)),"")</f>
        <v>95</v>
      </c>
      <c r="AE1033" s="16" t="str">
        <f>IFERROR(INDEX(Cost_Components!$O$2:$O$29,MATCH(E1033,Cost_Components!$A$2:$A$29,0)),"")</f>
        <v>Both</v>
      </c>
      <c r="AF1033" s="11">
        <v>4030022.13885277</v>
      </c>
      <c r="AG1033" s="11">
        <v>4339969.50715122</v>
      </c>
      <c r="AH1033" s="23">
        <f t="shared" si="169"/>
        <v>1</v>
      </c>
    </row>
    <row r="1034" spans="1:34" hidden="1">
      <c r="A1034" t="s">
        <v>115</v>
      </c>
      <c r="B1034" s="20">
        <v>2043</v>
      </c>
      <c r="C1034" t="s">
        <v>242</v>
      </c>
      <c r="D1034" t="s">
        <v>222</v>
      </c>
      <c r="E1034" s="22" t="s">
        <v>329</v>
      </c>
      <c r="F1034" s="22" t="s">
        <v>330</v>
      </c>
      <c r="G1034" s="22" t="s">
        <v>246</v>
      </c>
      <c r="H1034" s="22" t="s">
        <v>237</v>
      </c>
      <c r="I1034" s="22" t="s">
        <v>309</v>
      </c>
      <c r="J1034" s="17">
        <f>IFERROR(INDEX(Cost_Components!$K$2:$K$29,MATCH(E1034,Cost_Components!$A$2:$A$29,0)),"")</f>
        <v>0.2</v>
      </c>
      <c r="K1034" s="17">
        <f t="shared" si="160"/>
        <v>0.66807692307692301</v>
      </c>
      <c r="L1034" s="17">
        <f>IFERROR(INDEX(Cost_Components!$S$2:$S$29,MATCH(E1034,Cost_Components!$A$2:$A$29,0)),"")</f>
        <v>0.31</v>
      </c>
      <c r="M1034" s="28">
        <f>IFERROR(INDEX(Cost_Components!$L$2:$L$29,MATCH(E1034,Cost_Components!$A$2:$A$29,0)),"")</f>
        <v>1</v>
      </c>
      <c r="N1034" s="29">
        <f>IFERROR(INDEX(Cost_Components!$P$2:$P$29,MATCH(E1034,Cost_Components!$A$2:$A$29,0)),"")</f>
        <v>5.133311162</v>
      </c>
      <c r="O1034" s="23">
        <f t="shared" si="161"/>
        <v>807610.12113046413</v>
      </c>
      <c r="P1034" s="23">
        <f t="shared" si="162"/>
        <v>876210.57044206397</v>
      </c>
      <c r="Q1034" s="23">
        <f t="shared" si="163"/>
        <v>1394337.0654689167</v>
      </c>
      <c r="R1034" s="23">
        <f t="shared" si="164"/>
        <v>2769655.8860419653</v>
      </c>
      <c r="S1034" s="23">
        <f t="shared" si="165"/>
        <v>1375318.8205730487</v>
      </c>
      <c r="T1034" s="16">
        <f>IFERROR(INDEX(Cost_Components!$R$2:$R$29,MATCH(E1034,Cost_Components!$A$2:$A$29,0)),"")</f>
        <v>1</v>
      </c>
      <c r="U1034" s="26">
        <f>IFERROR(INDEX(Cost_Components!$Q$2:$Q$29,MATCH(E1034,Cost_Components!$A$2:$A$29,0)),"")</f>
        <v>2023</v>
      </c>
      <c r="V1034" s="30">
        <f>1/(1+Calculation_Assumptions!$B$5)^(B1034-Calculation_Assumptions!$B$2)</f>
        <v>0.5873946076162827</v>
      </c>
      <c r="W1034" s="23">
        <f t="shared" si="166"/>
        <v>819026.07345595339</v>
      </c>
      <c r="X1034" s="23">
        <f t="shared" si="167"/>
        <v>1626880.932413748</v>
      </c>
      <c r="Y1034" s="23">
        <f t="shared" si="168"/>
        <v>807854.85895779461</v>
      </c>
      <c r="Z1034" s="17">
        <f>IFERROR(INDEX(Cost_Components!$T$2:$T$29,MATCH(E1034,Cost_Components!$A$2:$A$29,0)),"")</f>
        <v>0.8</v>
      </c>
      <c r="AA1034" s="26">
        <f>IFERROR(INDEX(Cost_Components!$U$2:$U$29,MATCH(E1034,Cost_Components!$A$2:$A$29,0)),"")</f>
        <v>2025</v>
      </c>
      <c r="AB1034" s="26">
        <f>IFERROR(INDEX(Cost_Components!$V$2:$V$29,MATCH(E1034,Cost_Components!$A$2:$A$29,0)),"")</f>
        <v>2050</v>
      </c>
      <c r="AC1034" s="26">
        <f>IFERROR(INDEX(Cost_Components!$M$2:$M$29,MATCH(E1034,Cost_Components!$A$2:$A$29,0)),"")</f>
        <v>30</v>
      </c>
      <c r="AD1034" s="26">
        <f>IFERROR(INDEX(Cost_Components!$N$2:$N$29,MATCH(E1034,Cost_Components!$A$2:$A$29,0)),"")</f>
        <v>95</v>
      </c>
      <c r="AE1034" s="16" t="str">
        <f>IFERROR(INDEX(Cost_Components!$O$2:$O$29,MATCH(E1034,Cost_Components!$A$2:$A$29,0)),"")</f>
        <v>Both</v>
      </c>
      <c r="AF1034" s="11">
        <v>4038050.6056523202</v>
      </c>
      <c r="AG1034" s="11">
        <v>4381052.8522103196</v>
      </c>
      <c r="AH1034" s="23">
        <f t="shared" si="169"/>
        <v>1</v>
      </c>
    </row>
    <row r="1035" spans="1:34" hidden="1">
      <c r="A1035" t="s">
        <v>115</v>
      </c>
      <c r="B1035" s="20">
        <v>2044</v>
      </c>
      <c r="C1035" t="s">
        <v>242</v>
      </c>
      <c r="D1035" t="s">
        <v>222</v>
      </c>
      <c r="E1035" s="22" t="s">
        <v>329</v>
      </c>
      <c r="F1035" s="22" t="s">
        <v>330</v>
      </c>
      <c r="G1035" s="22" t="s">
        <v>246</v>
      </c>
      <c r="H1035" s="22" t="s">
        <v>237</v>
      </c>
      <c r="I1035" s="22" t="s">
        <v>309</v>
      </c>
      <c r="J1035" s="17">
        <f>IFERROR(INDEX(Cost_Components!$K$2:$K$29,MATCH(E1035,Cost_Components!$A$2:$A$29,0)),"")</f>
        <v>0.2</v>
      </c>
      <c r="K1035" s="17">
        <f t="shared" si="160"/>
        <v>0.68692307692307697</v>
      </c>
      <c r="L1035" s="17">
        <f>IFERROR(INDEX(Cost_Components!$S$2:$S$29,MATCH(E1035,Cost_Components!$A$2:$A$29,0)),"")</f>
        <v>0.31</v>
      </c>
      <c r="M1035" s="28">
        <f>IFERROR(INDEX(Cost_Components!$L$2:$L$29,MATCH(E1035,Cost_Components!$A$2:$A$29,0)),"")</f>
        <v>1</v>
      </c>
      <c r="N1035" s="29">
        <f>IFERROR(INDEX(Cost_Components!$P$2:$P$29,MATCH(E1035,Cost_Components!$A$2:$A$29,0)),"")</f>
        <v>5.133311162</v>
      </c>
      <c r="O1035" s="23">
        <f t="shared" si="161"/>
        <v>809525.91278623801</v>
      </c>
      <c r="P1035" s="23">
        <f t="shared" si="162"/>
        <v>885004.19732492813</v>
      </c>
      <c r="Q1035" s="23">
        <f t="shared" si="163"/>
        <v>1408330.5966089203</v>
      </c>
      <c r="R1035" s="23">
        <f t="shared" si="164"/>
        <v>2854542.0960017028</v>
      </c>
      <c r="S1035" s="23">
        <f t="shared" si="165"/>
        <v>1446211.4993927826</v>
      </c>
      <c r="T1035" s="16">
        <f>IFERROR(INDEX(Cost_Components!$R$2:$R$29,MATCH(E1035,Cost_Components!$A$2:$A$29,0)),"")</f>
        <v>1</v>
      </c>
      <c r="U1035" s="26">
        <f>IFERROR(INDEX(Cost_Components!$Q$2:$Q$29,MATCH(E1035,Cost_Components!$A$2:$A$29,0)),"")</f>
        <v>2023</v>
      </c>
      <c r="V1035" s="30">
        <f>1/(1+Calculation_Assumptions!$B$5)^(B1035-Calculation_Assumptions!$B$2)</f>
        <v>0.57028602681192497</v>
      </c>
      <c r="W1035" s="23">
        <f t="shared" si="166"/>
        <v>803151.26037776901</v>
      </c>
      <c r="X1035" s="23">
        <f t="shared" si="167"/>
        <v>1627905.4702961957</v>
      </c>
      <c r="Y1035" s="23">
        <f t="shared" si="168"/>
        <v>824754.20991842658</v>
      </c>
      <c r="Z1035" s="17">
        <f>IFERROR(INDEX(Cost_Components!$T$2:$T$29,MATCH(E1035,Cost_Components!$A$2:$A$29,0)),"")</f>
        <v>0.8</v>
      </c>
      <c r="AA1035" s="26">
        <f>IFERROR(INDEX(Cost_Components!$U$2:$U$29,MATCH(E1035,Cost_Components!$A$2:$A$29,0)),"")</f>
        <v>2025</v>
      </c>
      <c r="AB1035" s="26">
        <f>IFERROR(INDEX(Cost_Components!$V$2:$V$29,MATCH(E1035,Cost_Components!$A$2:$A$29,0)),"")</f>
        <v>2050</v>
      </c>
      <c r="AC1035" s="26">
        <f>IFERROR(INDEX(Cost_Components!$M$2:$M$29,MATCH(E1035,Cost_Components!$A$2:$A$29,0)),"")</f>
        <v>30</v>
      </c>
      <c r="AD1035" s="26">
        <f>IFERROR(INDEX(Cost_Components!$N$2:$N$29,MATCH(E1035,Cost_Components!$A$2:$A$29,0)),"")</f>
        <v>95</v>
      </c>
      <c r="AE1035" s="16" t="str">
        <f>IFERROR(INDEX(Cost_Components!$O$2:$O$29,MATCH(E1035,Cost_Components!$A$2:$A$29,0)),"")</f>
        <v>Both</v>
      </c>
      <c r="AF1035" s="11">
        <v>4047629.5639311899</v>
      </c>
      <c r="AG1035" s="11">
        <v>4425020.9866246404</v>
      </c>
      <c r="AH1035" s="23">
        <f t="shared" si="169"/>
        <v>1</v>
      </c>
    </row>
    <row r="1036" spans="1:34" hidden="1">
      <c r="A1036" t="s">
        <v>115</v>
      </c>
      <c r="B1036" s="20">
        <v>2045</v>
      </c>
      <c r="C1036" t="s">
        <v>242</v>
      </c>
      <c r="D1036" t="s">
        <v>222</v>
      </c>
      <c r="E1036" s="22" t="s">
        <v>329</v>
      </c>
      <c r="F1036" s="22" t="s">
        <v>330</v>
      </c>
      <c r="G1036" s="22" t="s">
        <v>246</v>
      </c>
      <c r="H1036" s="22" t="s">
        <v>237</v>
      </c>
      <c r="I1036" s="22" t="s">
        <v>309</v>
      </c>
      <c r="J1036" s="17">
        <f>IFERROR(INDEX(Cost_Components!$K$2:$K$29,MATCH(E1036,Cost_Components!$A$2:$A$29,0)),"")</f>
        <v>0.2</v>
      </c>
      <c r="K1036" s="17">
        <f t="shared" si="160"/>
        <v>0.70576923076923082</v>
      </c>
      <c r="L1036" s="17">
        <f>IFERROR(INDEX(Cost_Components!$S$2:$S$29,MATCH(E1036,Cost_Components!$A$2:$A$29,0)),"")</f>
        <v>0.31</v>
      </c>
      <c r="M1036" s="28">
        <f>IFERROR(INDEX(Cost_Components!$L$2:$L$29,MATCH(E1036,Cost_Components!$A$2:$A$29,0)),"")</f>
        <v>1</v>
      </c>
      <c r="N1036" s="29">
        <f>IFERROR(INDEX(Cost_Components!$P$2:$P$29,MATCH(E1036,Cost_Components!$A$2:$A$29,0)),"")</f>
        <v>5.133311162</v>
      </c>
      <c r="O1036" s="23">
        <f t="shared" si="161"/>
        <v>811659.23339064606</v>
      </c>
      <c r="P1036" s="23">
        <f t="shared" si="162"/>
        <v>894265.444364678</v>
      </c>
      <c r="Q1036" s="23">
        <f t="shared" si="163"/>
        <v>1423068.2640779084</v>
      </c>
      <c r="R1036" s="23">
        <f t="shared" si="164"/>
        <v>2940587.0783061078</v>
      </c>
      <c r="S1036" s="23">
        <f t="shared" si="165"/>
        <v>1517518.8142281994</v>
      </c>
      <c r="T1036" s="16">
        <f>IFERROR(INDEX(Cost_Components!$R$2:$R$29,MATCH(E1036,Cost_Components!$A$2:$A$29,0)),"")</f>
        <v>1</v>
      </c>
      <c r="U1036" s="26">
        <f>IFERROR(INDEX(Cost_Components!$Q$2:$Q$29,MATCH(E1036,Cost_Components!$A$2:$A$29,0)),"")</f>
        <v>2023</v>
      </c>
      <c r="V1036" s="30">
        <f>1/(1+Calculation_Assumptions!$B$5)^(B1036-Calculation_Assumptions!$B$2)</f>
        <v>0.55367575418633497</v>
      </c>
      <c r="W1036" s="23">
        <f t="shared" si="166"/>
        <v>787918.3943719744</v>
      </c>
      <c r="X1036" s="23">
        <f t="shared" si="167"/>
        <v>1628131.7683317254</v>
      </c>
      <c r="Y1036" s="23">
        <f t="shared" si="168"/>
        <v>840213.3739597511</v>
      </c>
      <c r="Z1036" s="17">
        <f>IFERROR(INDEX(Cost_Components!$T$2:$T$29,MATCH(E1036,Cost_Components!$A$2:$A$29,0)),"")</f>
        <v>0.8</v>
      </c>
      <c r="AA1036" s="26">
        <f>IFERROR(INDEX(Cost_Components!$U$2:$U$29,MATCH(E1036,Cost_Components!$A$2:$A$29,0)),"")</f>
        <v>2025</v>
      </c>
      <c r="AB1036" s="26">
        <f>IFERROR(INDEX(Cost_Components!$V$2:$V$29,MATCH(E1036,Cost_Components!$A$2:$A$29,0)),"")</f>
        <v>2050</v>
      </c>
      <c r="AC1036" s="26">
        <f>IFERROR(INDEX(Cost_Components!$M$2:$M$29,MATCH(E1036,Cost_Components!$A$2:$A$29,0)),"")</f>
        <v>30</v>
      </c>
      <c r="AD1036" s="26">
        <f>IFERROR(INDEX(Cost_Components!$N$2:$N$29,MATCH(E1036,Cost_Components!$A$2:$A$29,0)),"")</f>
        <v>95</v>
      </c>
      <c r="AE1036" s="16" t="str">
        <f>IFERROR(INDEX(Cost_Components!$O$2:$O$29,MATCH(E1036,Cost_Components!$A$2:$A$29,0)),"")</f>
        <v>Both</v>
      </c>
      <c r="AF1036" s="11">
        <v>4058296.1669532298</v>
      </c>
      <c r="AG1036" s="11">
        <v>4471327.2218233896</v>
      </c>
      <c r="AH1036" s="23">
        <f t="shared" si="169"/>
        <v>1</v>
      </c>
    </row>
    <row r="1037" spans="1:34" hidden="1">
      <c r="A1037" t="s">
        <v>115</v>
      </c>
      <c r="B1037" s="20">
        <v>2046</v>
      </c>
      <c r="C1037" t="s">
        <v>242</v>
      </c>
      <c r="D1037" t="s">
        <v>222</v>
      </c>
      <c r="E1037" s="22" t="s">
        <v>329</v>
      </c>
      <c r="F1037" s="22" t="s">
        <v>330</v>
      </c>
      <c r="G1037" s="22" t="s">
        <v>246</v>
      </c>
      <c r="H1037" s="22" t="s">
        <v>237</v>
      </c>
      <c r="I1037" s="22" t="s">
        <v>309</v>
      </c>
      <c r="J1037" s="17">
        <f>IFERROR(INDEX(Cost_Components!$K$2:$K$29,MATCH(E1037,Cost_Components!$A$2:$A$29,0)),"")</f>
        <v>0.2</v>
      </c>
      <c r="K1037" s="17">
        <f t="shared" si="160"/>
        <v>0.72461538461538466</v>
      </c>
      <c r="L1037" s="17">
        <f>IFERROR(INDEX(Cost_Components!$S$2:$S$29,MATCH(E1037,Cost_Components!$A$2:$A$29,0)),"")</f>
        <v>0.31</v>
      </c>
      <c r="M1037" s="28">
        <f>IFERROR(INDEX(Cost_Components!$L$2:$L$29,MATCH(E1037,Cost_Components!$A$2:$A$29,0)),"")</f>
        <v>1</v>
      </c>
      <c r="N1037" s="29">
        <f>IFERROR(INDEX(Cost_Components!$P$2:$P$29,MATCH(E1037,Cost_Components!$A$2:$A$29,0)),"")</f>
        <v>5.133311162</v>
      </c>
      <c r="O1037" s="23">
        <f t="shared" si="161"/>
        <v>813915.50533465005</v>
      </c>
      <c r="P1037" s="23">
        <f t="shared" si="162"/>
        <v>903884.23873441806</v>
      </c>
      <c r="Q1037" s="23">
        <f t="shared" si="163"/>
        <v>1438374.9060738911</v>
      </c>
      <c r="R1037" s="23">
        <f t="shared" si="164"/>
        <v>3027502.1681912267</v>
      </c>
      <c r="S1037" s="23">
        <f t="shared" si="165"/>
        <v>1589127.2621173356</v>
      </c>
      <c r="T1037" s="16">
        <f>IFERROR(INDEX(Cost_Components!$R$2:$R$29,MATCH(E1037,Cost_Components!$A$2:$A$29,0)),"")</f>
        <v>1</v>
      </c>
      <c r="U1037" s="26">
        <f>IFERROR(INDEX(Cost_Components!$Q$2:$Q$29,MATCH(E1037,Cost_Components!$A$2:$A$29,0)),"")</f>
        <v>2023</v>
      </c>
      <c r="V1037" s="30">
        <f>1/(1+Calculation_Assumptions!$B$5)^(B1037-Calculation_Assumptions!$B$2)</f>
        <v>0.5375492759090631</v>
      </c>
      <c r="W1037" s="23">
        <f t="shared" si="166"/>
        <v>773197.38924578682</v>
      </c>
      <c r="X1037" s="23">
        <f t="shared" si="167"/>
        <v>1627431.5983243124</v>
      </c>
      <c r="Y1037" s="23">
        <f t="shared" si="168"/>
        <v>854234.20907852566</v>
      </c>
      <c r="Z1037" s="17">
        <f>IFERROR(INDEX(Cost_Components!$T$2:$T$29,MATCH(E1037,Cost_Components!$A$2:$A$29,0)),"")</f>
        <v>0.8</v>
      </c>
      <c r="AA1037" s="26">
        <f>IFERROR(INDEX(Cost_Components!$U$2:$U$29,MATCH(E1037,Cost_Components!$A$2:$A$29,0)),"")</f>
        <v>2025</v>
      </c>
      <c r="AB1037" s="26">
        <f>IFERROR(INDEX(Cost_Components!$V$2:$V$29,MATCH(E1037,Cost_Components!$A$2:$A$29,0)),"")</f>
        <v>2050</v>
      </c>
      <c r="AC1037" s="26">
        <f>IFERROR(INDEX(Cost_Components!$M$2:$M$29,MATCH(E1037,Cost_Components!$A$2:$A$29,0)),"")</f>
        <v>30</v>
      </c>
      <c r="AD1037" s="26">
        <f>IFERROR(INDEX(Cost_Components!$N$2:$N$29,MATCH(E1037,Cost_Components!$A$2:$A$29,0)),"")</f>
        <v>95</v>
      </c>
      <c r="AE1037" s="16" t="str">
        <f>IFERROR(INDEX(Cost_Components!$O$2:$O$29,MATCH(E1037,Cost_Components!$A$2:$A$29,0)),"")</f>
        <v>Both</v>
      </c>
      <c r="AF1037" s="11">
        <v>4069577.5266732499</v>
      </c>
      <c r="AG1037" s="11">
        <v>4519421.1936720898</v>
      </c>
      <c r="AH1037" s="23">
        <f t="shared" si="169"/>
        <v>1</v>
      </c>
    </row>
    <row r="1038" spans="1:34" hidden="1">
      <c r="A1038" t="s">
        <v>115</v>
      </c>
      <c r="B1038" s="20">
        <v>2047</v>
      </c>
      <c r="C1038" t="s">
        <v>242</v>
      </c>
      <c r="D1038" t="s">
        <v>222</v>
      </c>
      <c r="E1038" s="22" t="s">
        <v>329</v>
      </c>
      <c r="F1038" s="22" t="s">
        <v>330</v>
      </c>
      <c r="G1038" s="22" t="s">
        <v>246</v>
      </c>
      <c r="H1038" s="22" t="s">
        <v>237</v>
      </c>
      <c r="I1038" s="22" t="s">
        <v>309</v>
      </c>
      <c r="J1038" s="17">
        <f>IFERROR(INDEX(Cost_Components!$K$2:$K$29,MATCH(E1038,Cost_Components!$A$2:$A$29,0)),"")</f>
        <v>0.2</v>
      </c>
      <c r="K1038" s="17">
        <f t="shared" si="160"/>
        <v>0.74346153846153851</v>
      </c>
      <c r="L1038" s="17">
        <f>IFERROR(INDEX(Cost_Components!$S$2:$S$29,MATCH(E1038,Cost_Components!$A$2:$A$29,0)),"")</f>
        <v>0.31</v>
      </c>
      <c r="M1038" s="28">
        <f>IFERROR(INDEX(Cost_Components!$L$2:$L$29,MATCH(E1038,Cost_Components!$A$2:$A$29,0)),"")</f>
        <v>1</v>
      </c>
      <c r="N1038" s="29">
        <f>IFERROR(INDEX(Cost_Components!$P$2:$P$29,MATCH(E1038,Cost_Components!$A$2:$A$29,0)),"")</f>
        <v>5.133311162</v>
      </c>
      <c r="O1038" s="23">
        <f t="shared" si="161"/>
        <v>816109.21710288606</v>
      </c>
      <c r="P1038" s="23">
        <f t="shared" si="162"/>
        <v>913661.78378975205</v>
      </c>
      <c r="Q1038" s="23">
        <f t="shared" si="163"/>
        <v>1453934.1722364372</v>
      </c>
      <c r="R1038" s="23">
        <f t="shared" si="164"/>
        <v>3114615.0600160677</v>
      </c>
      <c r="S1038" s="23">
        <f t="shared" si="165"/>
        <v>1660680.8877796305</v>
      </c>
      <c r="T1038" s="16">
        <f>IFERROR(INDEX(Cost_Components!$R$2:$R$29,MATCH(E1038,Cost_Components!$A$2:$A$29,0)),"")</f>
        <v>1</v>
      </c>
      <c r="U1038" s="26">
        <f>IFERROR(INDEX(Cost_Components!$Q$2:$Q$29,MATCH(E1038,Cost_Components!$A$2:$A$29,0)),"")</f>
        <v>2023</v>
      </c>
      <c r="V1038" s="30">
        <f>1/(1+Calculation_Assumptions!$B$5)^(B1038-Calculation_Assumptions!$B$2)</f>
        <v>0.52189250088258554</v>
      </c>
      <c r="W1038" s="23">
        <f t="shared" si="166"/>
        <v>758797.34126712603</v>
      </c>
      <c r="X1038" s="23">
        <f t="shared" si="167"/>
        <v>1625494.2429583499</v>
      </c>
      <c r="Y1038" s="23">
        <f t="shared" si="168"/>
        <v>866696.90169122373</v>
      </c>
      <c r="Z1038" s="17">
        <f>IFERROR(INDEX(Cost_Components!$T$2:$T$29,MATCH(E1038,Cost_Components!$A$2:$A$29,0)),"")</f>
        <v>0.8</v>
      </c>
      <c r="AA1038" s="26">
        <f>IFERROR(INDEX(Cost_Components!$U$2:$U$29,MATCH(E1038,Cost_Components!$A$2:$A$29,0)),"")</f>
        <v>2025</v>
      </c>
      <c r="AB1038" s="26">
        <f>IFERROR(INDEX(Cost_Components!$V$2:$V$29,MATCH(E1038,Cost_Components!$A$2:$A$29,0)),"")</f>
        <v>2050</v>
      </c>
      <c r="AC1038" s="26">
        <f>IFERROR(INDEX(Cost_Components!$M$2:$M$29,MATCH(E1038,Cost_Components!$A$2:$A$29,0)),"")</f>
        <v>30</v>
      </c>
      <c r="AD1038" s="26">
        <f>IFERROR(INDEX(Cost_Components!$N$2:$N$29,MATCH(E1038,Cost_Components!$A$2:$A$29,0)),"")</f>
        <v>95</v>
      </c>
      <c r="AE1038" s="16" t="str">
        <f>IFERROR(INDEX(Cost_Components!$O$2:$O$29,MATCH(E1038,Cost_Components!$A$2:$A$29,0)),"")</f>
        <v>Both</v>
      </c>
      <c r="AF1038" s="11">
        <v>4080546.08551443</v>
      </c>
      <c r="AG1038" s="11">
        <v>4568308.9189487603</v>
      </c>
      <c r="AH1038" s="23">
        <f t="shared" si="169"/>
        <v>1</v>
      </c>
    </row>
    <row r="1039" spans="1:34" hidden="1">
      <c r="A1039" t="s">
        <v>115</v>
      </c>
      <c r="B1039" s="20">
        <v>2048</v>
      </c>
      <c r="C1039" t="s">
        <v>242</v>
      </c>
      <c r="D1039" t="s">
        <v>222</v>
      </c>
      <c r="E1039" s="22" t="s">
        <v>329</v>
      </c>
      <c r="F1039" s="22" t="s">
        <v>330</v>
      </c>
      <c r="G1039" s="22" t="s">
        <v>246</v>
      </c>
      <c r="H1039" s="22" t="s">
        <v>237</v>
      </c>
      <c r="I1039" s="22" t="s">
        <v>309</v>
      </c>
      <c r="J1039" s="17">
        <f>IFERROR(INDEX(Cost_Components!$K$2:$K$29,MATCH(E1039,Cost_Components!$A$2:$A$29,0)),"")</f>
        <v>0.2</v>
      </c>
      <c r="K1039" s="17">
        <f t="shared" si="160"/>
        <v>0.76230769230769235</v>
      </c>
      <c r="L1039" s="17">
        <f>IFERROR(INDEX(Cost_Components!$S$2:$S$29,MATCH(E1039,Cost_Components!$A$2:$A$29,0)),"")</f>
        <v>0.31</v>
      </c>
      <c r="M1039" s="28">
        <f>IFERROR(INDEX(Cost_Components!$L$2:$L$29,MATCH(E1039,Cost_Components!$A$2:$A$29,0)),"")</f>
        <v>1</v>
      </c>
      <c r="N1039" s="29">
        <f>IFERROR(INDEX(Cost_Components!$P$2:$P$29,MATCH(E1039,Cost_Components!$A$2:$A$29,0)),"")</f>
        <v>5.133311162</v>
      </c>
      <c r="O1039" s="23">
        <f t="shared" si="161"/>
        <v>818322.72120313812</v>
      </c>
      <c r="P1039" s="23">
        <f t="shared" si="162"/>
        <v>923667.08020686603</v>
      </c>
      <c r="Q1039" s="23">
        <f t="shared" si="163"/>
        <v>1469855.8651673349</v>
      </c>
      <c r="R1039" s="23">
        <f t="shared" si="164"/>
        <v>3202229.8557234234</v>
      </c>
      <c r="S1039" s="23">
        <f t="shared" si="165"/>
        <v>1732373.9905560885</v>
      </c>
      <c r="T1039" s="16">
        <f>IFERROR(INDEX(Cost_Components!$R$2:$R$29,MATCH(E1039,Cost_Components!$A$2:$A$29,0)),"")</f>
        <v>1</v>
      </c>
      <c r="U1039" s="26">
        <f>IFERROR(INDEX(Cost_Components!$Q$2:$Q$29,MATCH(E1039,Cost_Components!$A$2:$A$29,0)),"")</f>
        <v>2023</v>
      </c>
      <c r="V1039" s="30">
        <f>1/(1+Calculation_Assumptions!$B$5)^(B1039-Calculation_Assumptions!$B$2)</f>
        <v>0.50669174842969467</v>
      </c>
      <c r="W1039" s="23">
        <f t="shared" si="166"/>
        <v>744763.83826127846</v>
      </c>
      <c r="X1039" s="23">
        <f t="shared" si="167"/>
        <v>1622543.4444702703</v>
      </c>
      <c r="Y1039" s="23">
        <f t="shared" si="168"/>
        <v>877779.60620899184</v>
      </c>
      <c r="Z1039" s="17">
        <f>IFERROR(INDEX(Cost_Components!$T$2:$T$29,MATCH(E1039,Cost_Components!$A$2:$A$29,0)),"")</f>
        <v>0.8</v>
      </c>
      <c r="AA1039" s="26">
        <f>IFERROR(INDEX(Cost_Components!$U$2:$U$29,MATCH(E1039,Cost_Components!$A$2:$A$29,0)),"")</f>
        <v>2025</v>
      </c>
      <c r="AB1039" s="26">
        <f>IFERROR(INDEX(Cost_Components!$V$2:$V$29,MATCH(E1039,Cost_Components!$A$2:$A$29,0)),"")</f>
        <v>2050</v>
      </c>
      <c r="AC1039" s="26">
        <f>IFERROR(INDEX(Cost_Components!$M$2:$M$29,MATCH(E1039,Cost_Components!$A$2:$A$29,0)),"")</f>
        <v>30</v>
      </c>
      <c r="AD1039" s="26">
        <f>IFERROR(INDEX(Cost_Components!$N$2:$N$29,MATCH(E1039,Cost_Components!$A$2:$A$29,0)),"")</f>
        <v>95</v>
      </c>
      <c r="AE1039" s="16" t="str">
        <f>IFERROR(INDEX(Cost_Components!$O$2:$O$29,MATCH(E1039,Cost_Components!$A$2:$A$29,0)),"")</f>
        <v>Both</v>
      </c>
      <c r="AF1039" s="11">
        <v>4091613.6060156901</v>
      </c>
      <c r="AG1039" s="11">
        <v>4618335.40103433</v>
      </c>
      <c r="AH1039" s="23">
        <f t="shared" si="169"/>
        <v>1</v>
      </c>
    </row>
    <row r="1040" spans="1:34" hidden="1">
      <c r="A1040" t="s">
        <v>115</v>
      </c>
      <c r="B1040" s="20">
        <v>2049</v>
      </c>
      <c r="C1040" t="s">
        <v>242</v>
      </c>
      <c r="D1040" t="s">
        <v>222</v>
      </c>
      <c r="E1040" s="22" t="s">
        <v>329</v>
      </c>
      <c r="F1040" s="22" t="s">
        <v>330</v>
      </c>
      <c r="G1040" s="22" t="s">
        <v>246</v>
      </c>
      <c r="H1040" s="22" t="s">
        <v>237</v>
      </c>
      <c r="I1040" s="22" t="s">
        <v>309</v>
      </c>
      <c r="J1040" s="17">
        <f>IFERROR(INDEX(Cost_Components!$K$2:$K$29,MATCH(E1040,Cost_Components!$A$2:$A$29,0)),"")</f>
        <v>0.2</v>
      </c>
      <c r="K1040" s="17">
        <f t="shared" si="160"/>
        <v>0.7811538461538462</v>
      </c>
      <c r="L1040" s="17">
        <f>IFERROR(INDEX(Cost_Components!$S$2:$S$29,MATCH(E1040,Cost_Components!$A$2:$A$29,0)),"")</f>
        <v>0.31</v>
      </c>
      <c r="M1040" s="28">
        <f>IFERROR(INDEX(Cost_Components!$L$2:$L$29,MATCH(E1040,Cost_Components!$A$2:$A$29,0)),"")</f>
        <v>1</v>
      </c>
      <c r="N1040" s="29">
        <f>IFERROR(INDEX(Cost_Components!$P$2:$P$29,MATCH(E1040,Cost_Components!$A$2:$A$29,0)),"")</f>
        <v>5.133311162</v>
      </c>
      <c r="O1040" s="23">
        <f t="shared" si="161"/>
        <v>820497.85708003398</v>
      </c>
      <c r="P1040" s="23">
        <f t="shared" si="162"/>
        <v>933825.92902071611</v>
      </c>
      <c r="Q1040" s="23">
        <f t="shared" si="163"/>
        <v>1486021.910090189</v>
      </c>
      <c r="R1040" s="23">
        <f t="shared" si="164"/>
        <v>3290119.0812863712</v>
      </c>
      <c r="S1040" s="23">
        <f t="shared" si="165"/>
        <v>1804097.1711961823</v>
      </c>
      <c r="T1040" s="16">
        <f>IFERROR(INDEX(Cost_Components!$R$2:$R$29,MATCH(E1040,Cost_Components!$A$2:$A$29,0)),"")</f>
        <v>1</v>
      </c>
      <c r="U1040" s="26">
        <f>IFERROR(INDEX(Cost_Components!$Q$2:$Q$29,MATCH(E1040,Cost_Components!$A$2:$A$29,0)),"")</f>
        <v>2023</v>
      </c>
      <c r="V1040" s="30">
        <f>1/(1+Calculation_Assumptions!$B$5)^(B1040-Calculation_Assumptions!$B$2)</f>
        <v>0.49193373633950943</v>
      </c>
      <c r="W1040" s="23">
        <f t="shared" si="166"/>
        <v>731024.31051304122</v>
      </c>
      <c r="X1040" s="23">
        <f t="shared" si="167"/>
        <v>1618520.5726591188</v>
      </c>
      <c r="Y1040" s="23">
        <f t="shared" si="168"/>
        <v>887496.26214607758</v>
      </c>
      <c r="Z1040" s="17">
        <f>IFERROR(INDEX(Cost_Components!$T$2:$T$29,MATCH(E1040,Cost_Components!$A$2:$A$29,0)),"")</f>
        <v>0.8</v>
      </c>
      <c r="AA1040" s="26">
        <f>IFERROR(INDEX(Cost_Components!$U$2:$U$29,MATCH(E1040,Cost_Components!$A$2:$A$29,0)),"")</f>
        <v>2025</v>
      </c>
      <c r="AB1040" s="26">
        <f>IFERROR(INDEX(Cost_Components!$V$2:$V$29,MATCH(E1040,Cost_Components!$A$2:$A$29,0)),"")</f>
        <v>2050</v>
      </c>
      <c r="AC1040" s="26">
        <f>IFERROR(INDEX(Cost_Components!$M$2:$M$29,MATCH(E1040,Cost_Components!$A$2:$A$29,0)),"")</f>
        <v>30</v>
      </c>
      <c r="AD1040" s="26">
        <f>IFERROR(INDEX(Cost_Components!$N$2:$N$29,MATCH(E1040,Cost_Components!$A$2:$A$29,0)),"")</f>
        <v>95</v>
      </c>
      <c r="AE1040" s="16" t="str">
        <f>IFERROR(INDEX(Cost_Components!$O$2:$O$29,MATCH(E1040,Cost_Components!$A$2:$A$29,0)),"")</f>
        <v>Both</v>
      </c>
      <c r="AF1040" s="11">
        <v>4102489.2854001699</v>
      </c>
      <c r="AG1040" s="11">
        <v>4669129.6451035803</v>
      </c>
      <c r="AH1040" s="23">
        <f t="shared" si="169"/>
        <v>1</v>
      </c>
    </row>
    <row r="1041" spans="1:34" hidden="1">
      <c r="A1041" t="s">
        <v>115</v>
      </c>
      <c r="B1041" s="20">
        <v>2050</v>
      </c>
      <c r="C1041" t="s">
        <v>242</v>
      </c>
      <c r="D1041" t="s">
        <v>222</v>
      </c>
      <c r="E1041" s="22" t="s">
        <v>329</v>
      </c>
      <c r="F1041" s="22" t="s">
        <v>330</v>
      </c>
      <c r="G1041" s="22" t="s">
        <v>246</v>
      </c>
      <c r="H1041" s="22" t="s">
        <v>237</v>
      </c>
      <c r="I1041" s="22" t="s">
        <v>309</v>
      </c>
      <c r="J1041" s="17">
        <f>IFERROR(INDEX(Cost_Components!$K$2:$K$29,MATCH(E1041,Cost_Components!$A$2:$A$29,0)),"")</f>
        <v>0.2</v>
      </c>
      <c r="K1041" s="17">
        <f t="shared" si="160"/>
        <v>0.8</v>
      </c>
      <c r="L1041" s="17">
        <f>IFERROR(INDEX(Cost_Components!$S$2:$S$29,MATCH(E1041,Cost_Components!$A$2:$A$29,0)),"")</f>
        <v>0.31</v>
      </c>
      <c r="M1041" s="28">
        <f>IFERROR(INDEX(Cost_Components!$L$2:$L$29,MATCH(E1041,Cost_Components!$A$2:$A$29,0)),"")</f>
        <v>1</v>
      </c>
      <c r="N1041" s="29">
        <f>IFERROR(INDEX(Cost_Components!$P$2:$P$29,MATCH(E1041,Cost_Components!$A$2:$A$29,0)),"")</f>
        <v>5.133311162</v>
      </c>
      <c r="O1041" s="23">
        <f t="shared" si="161"/>
        <v>822623.28995250002</v>
      </c>
      <c r="P1041" s="23">
        <f t="shared" si="162"/>
        <v>944118.61149021413</v>
      </c>
      <c r="Q1041" s="23">
        <f t="shared" si="163"/>
        <v>1502400.9280505439</v>
      </c>
      <c r="R1041" s="23">
        <f t="shared" si="164"/>
        <v>3378225.053147465</v>
      </c>
      <c r="S1041" s="23">
        <f t="shared" si="165"/>
        <v>1875824.1250969211</v>
      </c>
      <c r="T1041" s="16">
        <f>IFERROR(INDEX(Cost_Components!$R$2:$R$29,MATCH(E1041,Cost_Components!$A$2:$A$29,0)),"")</f>
        <v>1</v>
      </c>
      <c r="U1041" s="26">
        <f>IFERROR(INDEX(Cost_Components!$Q$2:$Q$29,MATCH(E1041,Cost_Components!$A$2:$A$29,0)),"")</f>
        <v>2023</v>
      </c>
      <c r="V1041" s="30">
        <f>1/(1+Calculation_Assumptions!$B$5)^(B1041-Calculation_Assumptions!$B$2)</f>
        <v>0.47760556926165965</v>
      </c>
      <c r="W1041" s="23">
        <f t="shared" si="166"/>
        <v>717555.05050082575</v>
      </c>
      <c r="X1041" s="23">
        <f t="shared" si="167"/>
        <v>1613459.0996024953</v>
      </c>
      <c r="Y1041" s="23">
        <f t="shared" si="168"/>
        <v>895904.04910166969</v>
      </c>
      <c r="Z1041" s="17">
        <f>IFERROR(INDEX(Cost_Components!$T$2:$T$29,MATCH(E1041,Cost_Components!$A$2:$A$29,0)),"")</f>
        <v>0.8</v>
      </c>
      <c r="AA1041" s="26">
        <f>IFERROR(INDEX(Cost_Components!$U$2:$U$29,MATCH(E1041,Cost_Components!$A$2:$A$29,0)),"")</f>
        <v>2025</v>
      </c>
      <c r="AB1041" s="26">
        <f>IFERROR(INDEX(Cost_Components!$V$2:$V$29,MATCH(E1041,Cost_Components!$A$2:$A$29,0)),"")</f>
        <v>2050</v>
      </c>
      <c r="AC1041" s="26">
        <f>IFERROR(INDEX(Cost_Components!$M$2:$M$29,MATCH(E1041,Cost_Components!$A$2:$A$29,0)),"")</f>
        <v>30</v>
      </c>
      <c r="AD1041" s="26">
        <f>IFERROR(INDEX(Cost_Components!$N$2:$N$29,MATCH(E1041,Cost_Components!$A$2:$A$29,0)),"")</f>
        <v>95</v>
      </c>
      <c r="AE1041" s="16" t="str">
        <f>IFERROR(INDEX(Cost_Components!$O$2:$O$29,MATCH(E1041,Cost_Components!$A$2:$A$29,0)),"")</f>
        <v>Both</v>
      </c>
      <c r="AF1041" s="11">
        <v>4113116.4497624999</v>
      </c>
      <c r="AG1041" s="11">
        <v>4720593.0574510703</v>
      </c>
      <c r="AH1041" s="23">
        <f t="shared" si="169"/>
        <v>1</v>
      </c>
    </row>
    <row r="1042" spans="1:34" hidden="1">
      <c r="A1042" t="s">
        <v>115</v>
      </c>
      <c r="B1042" s="20">
        <v>2025</v>
      </c>
      <c r="C1042" t="s">
        <v>242</v>
      </c>
      <c r="D1042" t="s">
        <v>222</v>
      </c>
      <c r="E1042" s="22" t="s">
        <v>331</v>
      </c>
      <c r="F1042" s="22" t="s">
        <v>332</v>
      </c>
      <c r="G1042" s="22" t="s">
        <v>246</v>
      </c>
      <c r="H1042" s="22" t="s">
        <v>237</v>
      </c>
      <c r="I1042" s="22" t="s">
        <v>309</v>
      </c>
      <c r="J1042" s="17">
        <f>IFERROR(INDEX(Cost_Components!$K$2:$K$29,MATCH(E1042,Cost_Components!$A$2:$A$29,0)),"")</f>
        <v>0.2</v>
      </c>
      <c r="K1042" s="17">
        <f t="shared" si="160"/>
        <v>0.32884615384615384</v>
      </c>
      <c r="L1042" s="17">
        <f>IFERROR(INDEX(Cost_Components!$S$2:$S$29,MATCH(E1042,Cost_Components!$A$2:$A$29,0)),"")</f>
        <v>0.31</v>
      </c>
      <c r="M1042" s="28">
        <f>IFERROR(INDEX(Cost_Components!$L$2:$L$29,MATCH(E1042,Cost_Components!$A$2:$A$29,0)),"")</f>
        <v>1</v>
      </c>
      <c r="N1042" s="29">
        <f>IFERROR(INDEX(Cost_Components!$P$2:$P$29,MATCH(E1042,Cost_Components!$A$2:$A$29,0)),"")</f>
        <v>7</v>
      </c>
      <c r="O1042" s="23">
        <f t="shared" si="161"/>
        <v>972156.22720454808</v>
      </c>
      <c r="P1042" s="23">
        <f t="shared" si="162"/>
        <v>972481.36103044811</v>
      </c>
      <c r="Q1042" s="23">
        <f t="shared" si="163"/>
        <v>2110284.5534360725</v>
      </c>
      <c r="R1042" s="23">
        <f t="shared" si="164"/>
        <v>2237828.853776623</v>
      </c>
      <c r="S1042" s="23">
        <f t="shared" si="165"/>
        <v>127544.30034055049</v>
      </c>
      <c r="T1042" s="16">
        <f>IFERROR(INDEX(Cost_Components!$R$2:$R$29,MATCH(E1042,Cost_Components!$A$2:$A$29,0)),"")</f>
        <v>1</v>
      </c>
      <c r="U1042" s="26">
        <f>IFERROR(INDEX(Cost_Components!$Q$2:$Q$29,MATCH(E1042,Cost_Components!$A$2:$A$29,0)),"")</f>
        <v>2023</v>
      </c>
      <c r="V1042" s="30">
        <f>1/(1+Calculation_Assumptions!$B$5)^(B1042-Calculation_Assumptions!$B$2)</f>
        <v>1</v>
      </c>
      <c r="W1042" s="23">
        <f t="shared" si="166"/>
        <v>2110284.5534360725</v>
      </c>
      <c r="X1042" s="23">
        <f t="shared" si="167"/>
        <v>2237828.853776623</v>
      </c>
      <c r="Y1042" s="23">
        <f t="shared" si="168"/>
        <v>127544.30034055049</v>
      </c>
      <c r="Z1042" s="17">
        <f>IFERROR(INDEX(Cost_Components!$T$2:$T$29,MATCH(E1042,Cost_Components!$A$2:$A$29,0)),"")</f>
        <v>0.8</v>
      </c>
      <c r="AA1042" s="26">
        <f>IFERROR(INDEX(Cost_Components!$U$2:$U$29,MATCH(E1042,Cost_Components!$A$2:$A$29,0)),"")</f>
        <v>2025</v>
      </c>
      <c r="AB1042" s="26">
        <f>IFERROR(INDEX(Cost_Components!$V$2:$V$29,MATCH(E1042,Cost_Components!$A$2:$A$29,0)),"")</f>
        <v>2050</v>
      </c>
      <c r="AC1042" s="26">
        <f>IFERROR(INDEX(Cost_Components!$M$2:$M$29,MATCH(E1042,Cost_Components!$A$2:$A$29,0)),"")</f>
        <v>30</v>
      </c>
      <c r="AD1042" s="26">
        <f>IFERROR(INDEX(Cost_Components!$N$2:$N$29,MATCH(E1042,Cost_Components!$A$2:$A$29,0)),"")</f>
        <v>95</v>
      </c>
      <c r="AE1042" s="16" t="str">
        <f>IFERROR(INDEX(Cost_Components!$O$2:$O$29,MATCH(E1042,Cost_Components!$A$2:$A$29,0)),"")</f>
        <v>Both</v>
      </c>
      <c r="AF1042" s="11">
        <v>4860781.13602274</v>
      </c>
      <c r="AG1042" s="11">
        <v>4862406.8051522402</v>
      </c>
      <c r="AH1042" s="23">
        <f t="shared" si="169"/>
        <v>1</v>
      </c>
    </row>
    <row r="1043" spans="1:34" hidden="1">
      <c r="A1043" t="s">
        <v>115</v>
      </c>
      <c r="B1043" s="20">
        <v>2026</v>
      </c>
      <c r="C1043" t="s">
        <v>242</v>
      </c>
      <c r="D1043" t="s">
        <v>222</v>
      </c>
      <c r="E1043" s="22" t="s">
        <v>331</v>
      </c>
      <c r="F1043" s="22" t="s">
        <v>332</v>
      </c>
      <c r="G1043" s="22" t="s">
        <v>246</v>
      </c>
      <c r="H1043" s="22" t="s">
        <v>237</v>
      </c>
      <c r="I1043" s="22" t="s">
        <v>309</v>
      </c>
      <c r="J1043" s="17">
        <f>IFERROR(INDEX(Cost_Components!$K$2:$K$29,MATCH(E1043,Cost_Components!$A$2:$A$29,0)),"")</f>
        <v>0.2</v>
      </c>
      <c r="K1043" s="17">
        <f t="shared" si="160"/>
        <v>0.34769230769230769</v>
      </c>
      <c r="L1043" s="17">
        <f>IFERROR(INDEX(Cost_Components!$S$2:$S$29,MATCH(E1043,Cost_Components!$A$2:$A$29,0)),"")</f>
        <v>0.31</v>
      </c>
      <c r="M1043" s="28">
        <f>IFERROR(INDEX(Cost_Components!$L$2:$L$29,MATCH(E1043,Cost_Components!$A$2:$A$29,0)),"")</f>
        <v>1</v>
      </c>
      <c r="N1043" s="29">
        <f>IFERROR(INDEX(Cost_Components!$P$2:$P$29,MATCH(E1043,Cost_Components!$A$2:$A$29,0)),"")</f>
        <v>7</v>
      </c>
      <c r="O1043" s="23">
        <f t="shared" si="161"/>
        <v>938452.5948735741</v>
      </c>
      <c r="P1043" s="23">
        <f t="shared" si="162"/>
        <v>939455.87840748008</v>
      </c>
      <c r="Q1043" s="23">
        <f t="shared" si="163"/>
        <v>2038619.2561442319</v>
      </c>
      <c r="R1043" s="23">
        <f t="shared" si="164"/>
        <v>2284049.238599991</v>
      </c>
      <c r="S1043" s="23">
        <f t="shared" si="165"/>
        <v>245429.98245575908</v>
      </c>
      <c r="T1043" s="16">
        <f>IFERROR(INDEX(Cost_Components!$R$2:$R$29,MATCH(E1043,Cost_Components!$A$2:$A$29,0)),"")</f>
        <v>1</v>
      </c>
      <c r="U1043" s="26">
        <f>IFERROR(INDEX(Cost_Components!$Q$2:$Q$29,MATCH(E1043,Cost_Components!$A$2:$A$29,0)),"")</f>
        <v>2023</v>
      </c>
      <c r="V1043" s="30">
        <f>1/(1+Calculation_Assumptions!$B$5)^(B1043-Calculation_Assumptions!$B$2)</f>
        <v>0.970873786407767</v>
      </c>
      <c r="W1043" s="23">
        <f t="shared" si="166"/>
        <v>1979241.9962565359</v>
      </c>
      <c r="X1043" s="23">
        <f t="shared" si="167"/>
        <v>2217523.5326213506</v>
      </c>
      <c r="Y1043" s="23">
        <f t="shared" si="168"/>
        <v>238281.53636481464</v>
      </c>
      <c r="Z1043" s="17">
        <f>IFERROR(INDEX(Cost_Components!$T$2:$T$29,MATCH(E1043,Cost_Components!$A$2:$A$29,0)),"")</f>
        <v>0.8</v>
      </c>
      <c r="AA1043" s="26">
        <f>IFERROR(INDEX(Cost_Components!$U$2:$U$29,MATCH(E1043,Cost_Components!$A$2:$A$29,0)),"")</f>
        <v>2025</v>
      </c>
      <c r="AB1043" s="26">
        <f>IFERROR(INDEX(Cost_Components!$V$2:$V$29,MATCH(E1043,Cost_Components!$A$2:$A$29,0)),"")</f>
        <v>2050</v>
      </c>
      <c r="AC1043" s="26">
        <f>IFERROR(INDEX(Cost_Components!$M$2:$M$29,MATCH(E1043,Cost_Components!$A$2:$A$29,0)),"")</f>
        <v>30</v>
      </c>
      <c r="AD1043" s="26">
        <f>IFERROR(INDEX(Cost_Components!$N$2:$N$29,MATCH(E1043,Cost_Components!$A$2:$A$29,0)),"")</f>
        <v>95</v>
      </c>
      <c r="AE1043" s="16" t="str">
        <f>IFERROR(INDEX(Cost_Components!$O$2:$O$29,MATCH(E1043,Cost_Components!$A$2:$A$29,0)),"")</f>
        <v>Both</v>
      </c>
      <c r="AF1043" s="11">
        <v>4692262.97436787</v>
      </c>
      <c r="AG1043" s="11">
        <v>4697279.3920374</v>
      </c>
      <c r="AH1043" s="23">
        <f t="shared" si="169"/>
        <v>1</v>
      </c>
    </row>
    <row r="1044" spans="1:34" hidden="1">
      <c r="A1044" t="s">
        <v>115</v>
      </c>
      <c r="B1044" s="20">
        <v>2027</v>
      </c>
      <c r="C1044" t="s">
        <v>242</v>
      </c>
      <c r="D1044" t="s">
        <v>222</v>
      </c>
      <c r="E1044" s="22" t="s">
        <v>331</v>
      </c>
      <c r="F1044" s="22" t="s">
        <v>332</v>
      </c>
      <c r="G1044" s="22" t="s">
        <v>246</v>
      </c>
      <c r="H1044" s="22" t="s">
        <v>237</v>
      </c>
      <c r="I1044" s="22" t="s">
        <v>309</v>
      </c>
      <c r="J1044" s="17">
        <f>IFERROR(INDEX(Cost_Components!$K$2:$K$29,MATCH(E1044,Cost_Components!$A$2:$A$29,0)),"")</f>
        <v>0.2</v>
      </c>
      <c r="K1044" s="17">
        <f t="shared" si="160"/>
        <v>0.36653846153846154</v>
      </c>
      <c r="L1044" s="17">
        <f>IFERROR(INDEX(Cost_Components!$S$2:$S$29,MATCH(E1044,Cost_Components!$A$2:$A$29,0)),"")</f>
        <v>0.31</v>
      </c>
      <c r="M1044" s="28">
        <f>IFERROR(INDEX(Cost_Components!$L$2:$L$29,MATCH(E1044,Cost_Components!$A$2:$A$29,0)),"")</f>
        <v>1</v>
      </c>
      <c r="N1044" s="29">
        <f>IFERROR(INDEX(Cost_Components!$P$2:$P$29,MATCH(E1044,Cost_Components!$A$2:$A$29,0)),"")</f>
        <v>7</v>
      </c>
      <c r="O1044" s="23">
        <f t="shared" si="161"/>
        <v>911815.58179512608</v>
      </c>
      <c r="P1044" s="23">
        <f t="shared" si="162"/>
        <v>913864.64881477598</v>
      </c>
      <c r="Q1044" s="23">
        <f t="shared" si="163"/>
        <v>1983086.2879280639</v>
      </c>
      <c r="R1044" s="23">
        <f t="shared" si="164"/>
        <v>2339508.3639058792</v>
      </c>
      <c r="S1044" s="23">
        <f t="shared" si="165"/>
        <v>356422.07597781532</v>
      </c>
      <c r="T1044" s="16">
        <f>IFERROR(INDEX(Cost_Components!$R$2:$R$29,MATCH(E1044,Cost_Components!$A$2:$A$29,0)),"")</f>
        <v>1</v>
      </c>
      <c r="U1044" s="26">
        <f>IFERROR(INDEX(Cost_Components!$Q$2:$Q$29,MATCH(E1044,Cost_Components!$A$2:$A$29,0)),"")</f>
        <v>2023</v>
      </c>
      <c r="V1044" s="30">
        <f>1/(1+Calculation_Assumptions!$B$5)^(B1044-Calculation_Assumptions!$B$2)</f>
        <v>0.94259590913375435</v>
      </c>
      <c r="W1044" s="23">
        <f t="shared" si="166"/>
        <v>1869249.0224602355</v>
      </c>
      <c r="X1044" s="23">
        <f t="shared" si="167"/>
        <v>2205211.0132018845</v>
      </c>
      <c r="Y1044" s="23">
        <f t="shared" si="168"/>
        <v>335961.99074164889</v>
      </c>
      <c r="Z1044" s="17">
        <f>IFERROR(INDEX(Cost_Components!$T$2:$T$29,MATCH(E1044,Cost_Components!$A$2:$A$29,0)),"")</f>
        <v>0.8</v>
      </c>
      <c r="AA1044" s="26">
        <f>IFERROR(INDEX(Cost_Components!$U$2:$U$29,MATCH(E1044,Cost_Components!$A$2:$A$29,0)),"")</f>
        <v>2025</v>
      </c>
      <c r="AB1044" s="26">
        <f>IFERROR(INDEX(Cost_Components!$V$2:$V$29,MATCH(E1044,Cost_Components!$A$2:$A$29,0)),"")</f>
        <v>2050</v>
      </c>
      <c r="AC1044" s="26">
        <f>IFERROR(INDEX(Cost_Components!$M$2:$M$29,MATCH(E1044,Cost_Components!$A$2:$A$29,0)),"")</f>
        <v>30</v>
      </c>
      <c r="AD1044" s="26">
        <f>IFERROR(INDEX(Cost_Components!$N$2:$N$29,MATCH(E1044,Cost_Components!$A$2:$A$29,0)),"")</f>
        <v>95</v>
      </c>
      <c r="AE1044" s="16" t="str">
        <f>IFERROR(INDEX(Cost_Components!$O$2:$O$29,MATCH(E1044,Cost_Components!$A$2:$A$29,0)),"")</f>
        <v>Both</v>
      </c>
      <c r="AF1044" s="11">
        <v>4559077.9089756301</v>
      </c>
      <c r="AG1044" s="11">
        <v>4569323.2440738799</v>
      </c>
      <c r="AH1044" s="23">
        <f t="shared" si="169"/>
        <v>1</v>
      </c>
    </row>
    <row r="1045" spans="1:34" hidden="1">
      <c r="A1045" t="s">
        <v>115</v>
      </c>
      <c r="B1045" s="20">
        <v>2028</v>
      </c>
      <c r="C1045" t="s">
        <v>242</v>
      </c>
      <c r="D1045" t="s">
        <v>222</v>
      </c>
      <c r="E1045" s="22" t="s">
        <v>331</v>
      </c>
      <c r="F1045" s="22" t="s">
        <v>332</v>
      </c>
      <c r="G1045" s="22" t="s">
        <v>246</v>
      </c>
      <c r="H1045" s="22" t="s">
        <v>237</v>
      </c>
      <c r="I1045" s="22" t="s">
        <v>309</v>
      </c>
      <c r="J1045" s="17">
        <f>IFERROR(INDEX(Cost_Components!$K$2:$K$29,MATCH(E1045,Cost_Components!$A$2:$A$29,0)),"")</f>
        <v>0.2</v>
      </c>
      <c r="K1045" s="17">
        <f t="shared" si="160"/>
        <v>0.38538461538461538</v>
      </c>
      <c r="L1045" s="17">
        <f>IFERROR(INDEX(Cost_Components!$S$2:$S$29,MATCH(E1045,Cost_Components!$A$2:$A$29,0)),"")</f>
        <v>0.31</v>
      </c>
      <c r="M1045" s="28">
        <f>IFERROR(INDEX(Cost_Components!$L$2:$L$29,MATCH(E1045,Cost_Components!$A$2:$A$29,0)),"")</f>
        <v>1</v>
      </c>
      <c r="N1045" s="29">
        <f>IFERROR(INDEX(Cost_Components!$P$2:$P$29,MATCH(E1045,Cost_Components!$A$2:$A$29,0)),"")</f>
        <v>7</v>
      </c>
      <c r="O1045" s="23">
        <f t="shared" si="161"/>
        <v>890234.79634671612</v>
      </c>
      <c r="P1045" s="23">
        <f t="shared" si="162"/>
        <v>893705.10458454199</v>
      </c>
      <c r="Q1045" s="23">
        <f t="shared" si="163"/>
        <v>1939340.0769484562</v>
      </c>
      <c r="R1045" s="23">
        <f t="shared" si="164"/>
        <v>2401579.562144564</v>
      </c>
      <c r="S1045" s="23">
        <f t="shared" si="165"/>
        <v>462239.48519610777</v>
      </c>
      <c r="T1045" s="16">
        <f>IFERROR(INDEX(Cost_Components!$R$2:$R$29,MATCH(E1045,Cost_Components!$A$2:$A$29,0)),"")</f>
        <v>1</v>
      </c>
      <c r="U1045" s="26">
        <f>IFERROR(INDEX(Cost_Components!$Q$2:$Q$29,MATCH(E1045,Cost_Components!$A$2:$A$29,0)),"")</f>
        <v>2023</v>
      </c>
      <c r="V1045" s="30">
        <f>1/(1+Calculation_Assumptions!$B$5)^(B1045-Calculation_Assumptions!$B$2)</f>
        <v>0.91514165935315961</v>
      </c>
      <c r="W1045" s="23">
        <f t="shared" si="166"/>
        <v>1774770.8960686945</v>
      </c>
      <c r="X1045" s="23">
        <f t="shared" si="167"/>
        <v>2197785.5055696107</v>
      </c>
      <c r="Y1045" s="23">
        <f t="shared" si="168"/>
        <v>423014.60950091633</v>
      </c>
      <c r="Z1045" s="17">
        <f>IFERROR(INDEX(Cost_Components!$T$2:$T$29,MATCH(E1045,Cost_Components!$A$2:$A$29,0)),"")</f>
        <v>0.8</v>
      </c>
      <c r="AA1045" s="26">
        <f>IFERROR(INDEX(Cost_Components!$U$2:$U$29,MATCH(E1045,Cost_Components!$A$2:$A$29,0)),"")</f>
        <v>2025</v>
      </c>
      <c r="AB1045" s="26">
        <f>IFERROR(INDEX(Cost_Components!$V$2:$V$29,MATCH(E1045,Cost_Components!$A$2:$A$29,0)),"")</f>
        <v>2050</v>
      </c>
      <c r="AC1045" s="26">
        <f>IFERROR(INDEX(Cost_Components!$M$2:$M$29,MATCH(E1045,Cost_Components!$A$2:$A$29,0)),"")</f>
        <v>30</v>
      </c>
      <c r="AD1045" s="26">
        <f>IFERROR(INDEX(Cost_Components!$N$2:$N$29,MATCH(E1045,Cost_Components!$A$2:$A$29,0)),"")</f>
        <v>95</v>
      </c>
      <c r="AE1045" s="16" t="str">
        <f>IFERROR(INDEX(Cost_Components!$O$2:$O$29,MATCH(E1045,Cost_Components!$A$2:$A$29,0)),"")</f>
        <v>Both</v>
      </c>
      <c r="AF1045" s="11">
        <v>4451173.9817335801</v>
      </c>
      <c r="AG1045" s="11">
        <v>4468525.5229227096</v>
      </c>
      <c r="AH1045" s="23">
        <f t="shared" si="169"/>
        <v>1</v>
      </c>
    </row>
    <row r="1046" spans="1:34" hidden="1">
      <c r="A1046" t="s">
        <v>115</v>
      </c>
      <c r="B1046" s="20">
        <v>2029</v>
      </c>
      <c r="C1046" t="s">
        <v>242</v>
      </c>
      <c r="D1046" t="s">
        <v>222</v>
      </c>
      <c r="E1046" s="22" t="s">
        <v>331</v>
      </c>
      <c r="F1046" s="22" t="s">
        <v>332</v>
      </c>
      <c r="G1046" s="22" t="s">
        <v>246</v>
      </c>
      <c r="H1046" s="22" t="s">
        <v>237</v>
      </c>
      <c r="I1046" s="22" t="s">
        <v>309</v>
      </c>
      <c r="J1046" s="17">
        <f>IFERROR(INDEX(Cost_Components!$K$2:$K$29,MATCH(E1046,Cost_Components!$A$2:$A$29,0)),"")</f>
        <v>0.2</v>
      </c>
      <c r="K1046" s="17">
        <f t="shared" si="160"/>
        <v>0.40423076923076923</v>
      </c>
      <c r="L1046" s="17">
        <f>IFERROR(INDEX(Cost_Components!$S$2:$S$29,MATCH(E1046,Cost_Components!$A$2:$A$29,0)),"")</f>
        <v>0.31</v>
      </c>
      <c r="M1046" s="28">
        <f>IFERROR(INDEX(Cost_Components!$L$2:$L$29,MATCH(E1046,Cost_Components!$A$2:$A$29,0)),"")</f>
        <v>1</v>
      </c>
      <c r="N1046" s="29">
        <f>IFERROR(INDEX(Cost_Components!$P$2:$P$29,MATCH(E1046,Cost_Components!$A$2:$A$29,0)),"")</f>
        <v>7</v>
      </c>
      <c r="O1046" s="23">
        <f t="shared" si="161"/>
        <v>872478.67121755413</v>
      </c>
      <c r="P1046" s="23">
        <f t="shared" si="162"/>
        <v>877749.37087870599</v>
      </c>
      <c r="Q1046" s="23">
        <f t="shared" si="163"/>
        <v>1904716.134806792</v>
      </c>
      <c r="R1046" s="23">
        <f t="shared" si="164"/>
        <v>2468779.0708259791</v>
      </c>
      <c r="S1046" s="23">
        <f t="shared" si="165"/>
        <v>564062.93601918709</v>
      </c>
      <c r="T1046" s="16">
        <f>IFERROR(INDEX(Cost_Components!$R$2:$R$29,MATCH(E1046,Cost_Components!$A$2:$A$29,0)),"")</f>
        <v>1</v>
      </c>
      <c r="U1046" s="26">
        <f>IFERROR(INDEX(Cost_Components!$Q$2:$Q$29,MATCH(E1046,Cost_Components!$A$2:$A$29,0)),"")</f>
        <v>2023</v>
      </c>
      <c r="V1046" s="30">
        <f>1/(1+Calculation_Assumptions!$B$5)^(B1046-Calculation_Assumptions!$B$2)</f>
        <v>0.888487047915689</v>
      </c>
      <c r="W1046" s="23">
        <f t="shared" si="166"/>
        <v>1692315.6157318682</v>
      </c>
      <c r="X1046" s="23">
        <f t="shared" si="167"/>
        <v>2193478.2285942119</v>
      </c>
      <c r="Y1046" s="23">
        <f t="shared" si="168"/>
        <v>501162.61286234373</v>
      </c>
      <c r="Z1046" s="17">
        <f>IFERROR(INDEX(Cost_Components!$T$2:$T$29,MATCH(E1046,Cost_Components!$A$2:$A$29,0)),"")</f>
        <v>0.8</v>
      </c>
      <c r="AA1046" s="26">
        <f>IFERROR(INDEX(Cost_Components!$U$2:$U$29,MATCH(E1046,Cost_Components!$A$2:$A$29,0)),"")</f>
        <v>2025</v>
      </c>
      <c r="AB1046" s="26">
        <f>IFERROR(INDEX(Cost_Components!$V$2:$V$29,MATCH(E1046,Cost_Components!$A$2:$A$29,0)),"")</f>
        <v>2050</v>
      </c>
      <c r="AC1046" s="26">
        <f>IFERROR(INDEX(Cost_Components!$M$2:$M$29,MATCH(E1046,Cost_Components!$A$2:$A$29,0)),"")</f>
        <v>30</v>
      </c>
      <c r="AD1046" s="26">
        <f>IFERROR(INDEX(Cost_Components!$N$2:$N$29,MATCH(E1046,Cost_Components!$A$2:$A$29,0)),"")</f>
        <v>95</v>
      </c>
      <c r="AE1046" s="16" t="str">
        <f>IFERROR(INDEX(Cost_Components!$O$2:$O$29,MATCH(E1046,Cost_Components!$A$2:$A$29,0)),"")</f>
        <v>Both</v>
      </c>
      <c r="AF1046" s="11">
        <v>4362393.3560877703</v>
      </c>
      <c r="AG1046" s="11">
        <v>4388746.8543935297</v>
      </c>
      <c r="AH1046" s="23">
        <f t="shared" si="169"/>
        <v>1</v>
      </c>
    </row>
    <row r="1047" spans="1:34" hidden="1">
      <c r="A1047" t="s">
        <v>115</v>
      </c>
      <c r="B1047" s="20">
        <v>2030</v>
      </c>
      <c r="C1047" t="s">
        <v>242</v>
      </c>
      <c r="D1047" t="s">
        <v>222</v>
      </c>
      <c r="E1047" s="22" t="s">
        <v>331</v>
      </c>
      <c r="F1047" s="22" t="s">
        <v>332</v>
      </c>
      <c r="G1047" s="22" t="s">
        <v>246</v>
      </c>
      <c r="H1047" s="22" t="s">
        <v>237</v>
      </c>
      <c r="I1047" s="22" t="s">
        <v>309</v>
      </c>
      <c r="J1047" s="17">
        <f>IFERROR(INDEX(Cost_Components!$K$2:$K$29,MATCH(E1047,Cost_Components!$A$2:$A$29,0)),"")</f>
        <v>0.2</v>
      </c>
      <c r="K1047" s="17">
        <f t="shared" si="160"/>
        <v>0.42307692307692307</v>
      </c>
      <c r="L1047" s="17">
        <f>IFERROR(INDEX(Cost_Components!$S$2:$S$29,MATCH(E1047,Cost_Components!$A$2:$A$29,0)),"")</f>
        <v>0.31</v>
      </c>
      <c r="M1047" s="28">
        <f>IFERROR(INDEX(Cost_Components!$L$2:$L$29,MATCH(E1047,Cost_Components!$A$2:$A$29,0)),"")</f>
        <v>1</v>
      </c>
      <c r="N1047" s="29">
        <f>IFERROR(INDEX(Cost_Components!$P$2:$P$29,MATCH(E1047,Cost_Components!$A$2:$A$29,0)),"")</f>
        <v>7</v>
      </c>
      <c r="O1047" s="23">
        <f t="shared" si="161"/>
        <v>857544.74348674016</v>
      </c>
      <c r="P1047" s="23">
        <f t="shared" si="162"/>
        <v>864997.71244815411</v>
      </c>
      <c r="Q1047" s="23">
        <f t="shared" si="163"/>
        <v>1877045.0360124945</v>
      </c>
      <c r="R1047" s="23">
        <f t="shared" si="164"/>
        <v>2539651.7403261149</v>
      </c>
      <c r="S1047" s="23">
        <f t="shared" si="165"/>
        <v>662606.70431362046</v>
      </c>
      <c r="T1047" s="16">
        <f>IFERROR(INDEX(Cost_Components!$R$2:$R$29,MATCH(E1047,Cost_Components!$A$2:$A$29,0)),"")</f>
        <v>1</v>
      </c>
      <c r="U1047" s="26">
        <f>IFERROR(INDEX(Cost_Components!$Q$2:$Q$29,MATCH(E1047,Cost_Components!$A$2:$A$29,0)),"")</f>
        <v>2023</v>
      </c>
      <c r="V1047" s="30">
        <f>1/(1+Calculation_Assumptions!$B$5)^(B1047-Calculation_Assumptions!$B$2)</f>
        <v>0.86260878438416411</v>
      </c>
      <c r="W1047" s="23">
        <f t="shared" si="166"/>
        <v>1619155.5367490675</v>
      </c>
      <c r="X1047" s="23">
        <f t="shared" si="167"/>
        <v>2190725.9004818369</v>
      </c>
      <c r="Y1047" s="23">
        <f t="shared" si="168"/>
        <v>571570.36373276939</v>
      </c>
      <c r="Z1047" s="17">
        <f>IFERROR(INDEX(Cost_Components!$T$2:$T$29,MATCH(E1047,Cost_Components!$A$2:$A$29,0)),"")</f>
        <v>0.8</v>
      </c>
      <c r="AA1047" s="26">
        <f>IFERROR(INDEX(Cost_Components!$U$2:$U$29,MATCH(E1047,Cost_Components!$A$2:$A$29,0)),"")</f>
        <v>2025</v>
      </c>
      <c r="AB1047" s="26">
        <f>IFERROR(INDEX(Cost_Components!$V$2:$V$29,MATCH(E1047,Cost_Components!$A$2:$A$29,0)),"")</f>
        <v>2050</v>
      </c>
      <c r="AC1047" s="26">
        <f>IFERROR(INDEX(Cost_Components!$M$2:$M$29,MATCH(E1047,Cost_Components!$A$2:$A$29,0)),"")</f>
        <v>30</v>
      </c>
      <c r="AD1047" s="26">
        <f>IFERROR(INDEX(Cost_Components!$N$2:$N$29,MATCH(E1047,Cost_Components!$A$2:$A$29,0)),"")</f>
        <v>95</v>
      </c>
      <c r="AE1047" s="16" t="str">
        <f>IFERROR(INDEX(Cost_Components!$O$2:$O$29,MATCH(E1047,Cost_Components!$A$2:$A$29,0)),"")</f>
        <v>Both</v>
      </c>
      <c r="AF1047" s="11">
        <v>4287723.7174337003</v>
      </c>
      <c r="AG1047" s="11">
        <v>4324988.5622407701</v>
      </c>
      <c r="AH1047" s="23">
        <f t="shared" si="169"/>
        <v>1</v>
      </c>
    </row>
    <row r="1048" spans="1:34" hidden="1">
      <c r="A1048" t="s">
        <v>115</v>
      </c>
      <c r="B1048" s="20">
        <v>2031</v>
      </c>
      <c r="C1048" t="s">
        <v>242</v>
      </c>
      <c r="D1048" t="s">
        <v>222</v>
      </c>
      <c r="E1048" s="22" t="s">
        <v>331</v>
      </c>
      <c r="F1048" s="22" t="s">
        <v>332</v>
      </c>
      <c r="G1048" s="22" t="s">
        <v>246</v>
      </c>
      <c r="H1048" s="22" t="s">
        <v>237</v>
      </c>
      <c r="I1048" s="22" t="s">
        <v>309</v>
      </c>
      <c r="J1048" s="17">
        <f>IFERROR(INDEX(Cost_Components!$K$2:$K$29,MATCH(E1048,Cost_Components!$A$2:$A$29,0)),"")</f>
        <v>0.2</v>
      </c>
      <c r="K1048" s="17">
        <f t="shared" si="160"/>
        <v>0.44192307692307692</v>
      </c>
      <c r="L1048" s="17">
        <f>IFERROR(INDEX(Cost_Components!$S$2:$S$29,MATCH(E1048,Cost_Components!$A$2:$A$29,0)),"")</f>
        <v>0.31</v>
      </c>
      <c r="M1048" s="28">
        <f>IFERROR(INDEX(Cost_Components!$L$2:$L$29,MATCH(E1048,Cost_Components!$A$2:$A$29,0)),"")</f>
        <v>1</v>
      </c>
      <c r="N1048" s="29">
        <f>IFERROR(INDEX(Cost_Components!$P$2:$P$29,MATCH(E1048,Cost_Components!$A$2:$A$29,0)),"")</f>
        <v>7</v>
      </c>
      <c r="O1048" s="23">
        <f t="shared" si="161"/>
        <v>845102.32060811203</v>
      </c>
      <c r="P1048" s="23">
        <f t="shared" si="162"/>
        <v>855122.41843573004</v>
      </c>
      <c r="Q1048" s="23">
        <f t="shared" si="163"/>
        <v>1855615.6480055342</v>
      </c>
      <c r="R1048" s="23">
        <f t="shared" si="164"/>
        <v>2614291.5248657865</v>
      </c>
      <c r="S1048" s="23">
        <f t="shared" si="165"/>
        <v>758675.87686025235</v>
      </c>
      <c r="T1048" s="16">
        <f>IFERROR(INDEX(Cost_Components!$R$2:$R$29,MATCH(E1048,Cost_Components!$A$2:$A$29,0)),"")</f>
        <v>1</v>
      </c>
      <c r="U1048" s="26">
        <f>IFERROR(INDEX(Cost_Components!$Q$2:$Q$29,MATCH(E1048,Cost_Components!$A$2:$A$29,0)),"")</f>
        <v>2023</v>
      </c>
      <c r="V1048" s="30">
        <f>1/(1+Calculation_Assumptions!$B$5)^(B1048-Calculation_Assumptions!$B$2)</f>
        <v>0.83748425668365445</v>
      </c>
      <c r="W1048" s="23">
        <f t="shared" si="166"/>
        <v>1554048.8916604726</v>
      </c>
      <c r="X1048" s="23">
        <f t="shared" si="167"/>
        <v>2189427.9944566009</v>
      </c>
      <c r="Y1048" s="23">
        <f t="shared" si="168"/>
        <v>635379.10279612814</v>
      </c>
      <c r="Z1048" s="17">
        <f>IFERROR(INDEX(Cost_Components!$T$2:$T$29,MATCH(E1048,Cost_Components!$A$2:$A$29,0)),"")</f>
        <v>0.8</v>
      </c>
      <c r="AA1048" s="26">
        <f>IFERROR(INDEX(Cost_Components!$U$2:$U$29,MATCH(E1048,Cost_Components!$A$2:$A$29,0)),"")</f>
        <v>2025</v>
      </c>
      <c r="AB1048" s="26">
        <f>IFERROR(INDEX(Cost_Components!$V$2:$V$29,MATCH(E1048,Cost_Components!$A$2:$A$29,0)),"")</f>
        <v>2050</v>
      </c>
      <c r="AC1048" s="26">
        <f>IFERROR(INDEX(Cost_Components!$M$2:$M$29,MATCH(E1048,Cost_Components!$A$2:$A$29,0)),"")</f>
        <v>30</v>
      </c>
      <c r="AD1048" s="26">
        <f>IFERROR(INDEX(Cost_Components!$N$2:$N$29,MATCH(E1048,Cost_Components!$A$2:$A$29,0)),"")</f>
        <v>95</v>
      </c>
      <c r="AE1048" s="16" t="str">
        <f>IFERROR(INDEX(Cost_Components!$O$2:$O$29,MATCH(E1048,Cost_Components!$A$2:$A$29,0)),"")</f>
        <v>Both</v>
      </c>
      <c r="AF1048" s="11">
        <v>4225511.6030405601</v>
      </c>
      <c r="AG1048" s="11">
        <v>4275612.0921786502</v>
      </c>
      <c r="AH1048" s="23">
        <f t="shared" si="169"/>
        <v>1</v>
      </c>
    </row>
    <row r="1049" spans="1:34" hidden="1">
      <c r="A1049" t="s">
        <v>115</v>
      </c>
      <c r="B1049" s="20">
        <v>2032</v>
      </c>
      <c r="C1049" t="s">
        <v>242</v>
      </c>
      <c r="D1049" t="s">
        <v>222</v>
      </c>
      <c r="E1049" s="22" t="s">
        <v>331</v>
      </c>
      <c r="F1049" s="22" t="s">
        <v>332</v>
      </c>
      <c r="G1049" s="22" t="s">
        <v>246</v>
      </c>
      <c r="H1049" s="22" t="s">
        <v>237</v>
      </c>
      <c r="I1049" s="22" t="s">
        <v>309</v>
      </c>
      <c r="J1049" s="17">
        <f>IFERROR(INDEX(Cost_Components!$K$2:$K$29,MATCH(E1049,Cost_Components!$A$2:$A$29,0)),"")</f>
        <v>0.2</v>
      </c>
      <c r="K1049" s="17">
        <f t="shared" si="160"/>
        <v>0.46076923076923082</v>
      </c>
      <c r="L1049" s="17">
        <f>IFERROR(INDEX(Cost_Components!$S$2:$S$29,MATCH(E1049,Cost_Components!$A$2:$A$29,0)),"")</f>
        <v>0.31</v>
      </c>
      <c r="M1049" s="28">
        <f>IFERROR(INDEX(Cost_Components!$L$2:$L$29,MATCH(E1049,Cost_Components!$A$2:$A$29,0)),"")</f>
        <v>1</v>
      </c>
      <c r="N1049" s="29">
        <f>IFERROR(INDEX(Cost_Components!$P$2:$P$29,MATCH(E1049,Cost_Components!$A$2:$A$29,0)),"")</f>
        <v>7</v>
      </c>
      <c r="O1049" s="23">
        <f t="shared" si="161"/>
        <v>834754.84953522007</v>
      </c>
      <c r="P1049" s="23">
        <f t="shared" si="162"/>
        <v>847726.309664272</v>
      </c>
      <c r="Q1049" s="23">
        <f t="shared" si="163"/>
        <v>1839566.0919714703</v>
      </c>
      <c r="R1049" s="23">
        <f t="shared" si="164"/>
        <v>2692405.4493085989</v>
      </c>
      <c r="S1049" s="23">
        <f t="shared" si="165"/>
        <v>852839.3573371286</v>
      </c>
      <c r="T1049" s="16">
        <f>IFERROR(INDEX(Cost_Components!$R$2:$R$29,MATCH(E1049,Cost_Components!$A$2:$A$29,0)),"")</f>
        <v>1</v>
      </c>
      <c r="U1049" s="26">
        <f>IFERROR(INDEX(Cost_Components!$Q$2:$Q$29,MATCH(E1049,Cost_Components!$A$2:$A$29,0)),"")</f>
        <v>2023</v>
      </c>
      <c r="V1049" s="30">
        <f>1/(1+Calculation_Assumptions!$B$5)^(B1049-Calculation_Assumptions!$B$2)</f>
        <v>0.81309151134335378</v>
      </c>
      <c r="W1049" s="23">
        <f t="shared" si="166"/>
        <v>1495735.5739370696</v>
      </c>
      <c r="X1049" s="23">
        <f t="shared" si="167"/>
        <v>2189172.0159274102</v>
      </c>
      <c r="Y1049" s="23">
        <f t="shared" si="168"/>
        <v>693436.44199034048</v>
      </c>
      <c r="Z1049" s="17">
        <f>IFERROR(INDEX(Cost_Components!$T$2:$T$29,MATCH(E1049,Cost_Components!$A$2:$A$29,0)),"")</f>
        <v>0.8</v>
      </c>
      <c r="AA1049" s="26">
        <f>IFERROR(INDEX(Cost_Components!$U$2:$U$29,MATCH(E1049,Cost_Components!$A$2:$A$29,0)),"")</f>
        <v>2025</v>
      </c>
      <c r="AB1049" s="26">
        <f>IFERROR(INDEX(Cost_Components!$V$2:$V$29,MATCH(E1049,Cost_Components!$A$2:$A$29,0)),"")</f>
        <v>2050</v>
      </c>
      <c r="AC1049" s="26">
        <f>IFERROR(INDEX(Cost_Components!$M$2:$M$29,MATCH(E1049,Cost_Components!$A$2:$A$29,0)),"")</f>
        <v>30</v>
      </c>
      <c r="AD1049" s="26">
        <f>IFERROR(INDEX(Cost_Components!$N$2:$N$29,MATCH(E1049,Cost_Components!$A$2:$A$29,0)),"")</f>
        <v>95</v>
      </c>
      <c r="AE1049" s="16" t="str">
        <f>IFERROR(INDEX(Cost_Components!$O$2:$O$29,MATCH(E1049,Cost_Components!$A$2:$A$29,0)),"")</f>
        <v>Both</v>
      </c>
      <c r="AF1049" s="11">
        <v>4173774.2476761001</v>
      </c>
      <c r="AG1049" s="11">
        <v>4238631.5483213598</v>
      </c>
      <c r="AH1049" s="23">
        <f t="shared" si="169"/>
        <v>1</v>
      </c>
    </row>
    <row r="1050" spans="1:34" hidden="1">
      <c r="A1050" t="s">
        <v>115</v>
      </c>
      <c r="B1050" s="20">
        <v>2033</v>
      </c>
      <c r="C1050" t="s">
        <v>242</v>
      </c>
      <c r="D1050" t="s">
        <v>222</v>
      </c>
      <c r="E1050" s="22" t="s">
        <v>331</v>
      </c>
      <c r="F1050" s="22" t="s">
        <v>332</v>
      </c>
      <c r="G1050" s="22" t="s">
        <v>246</v>
      </c>
      <c r="H1050" s="22" t="s">
        <v>237</v>
      </c>
      <c r="I1050" s="22" t="s">
        <v>309</v>
      </c>
      <c r="J1050" s="17">
        <f>IFERROR(INDEX(Cost_Components!$K$2:$K$29,MATCH(E1050,Cost_Components!$A$2:$A$29,0)),"")</f>
        <v>0.2</v>
      </c>
      <c r="K1050" s="17">
        <f t="shared" si="160"/>
        <v>0.47961538461538467</v>
      </c>
      <c r="L1050" s="17">
        <f>IFERROR(INDEX(Cost_Components!$S$2:$S$29,MATCH(E1050,Cost_Components!$A$2:$A$29,0)),"")</f>
        <v>0.31</v>
      </c>
      <c r="M1050" s="28">
        <f>IFERROR(INDEX(Cost_Components!$L$2:$L$29,MATCH(E1050,Cost_Components!$A$2:$A$29,0)),"")</f>
        <v>1</v>
      </c>
      <c r="N1050" s="29">
        <f>IFERROR(INDEX(Cost_Components!$P$2:$P$29,MATCH(E1050,Cost_Components!$A$2:$A$29,0)),"")</f>
        <v>7</v>
      </c>
      <c r="O1050" s="23">
        <f t="shared" si="161"/>
        <v>826210.68549540406</v>
      </c>
      <c r="P1050" s="23">
        <f t="shared" si="162"/>
        <v>842514.86320016801</v>
      </c>
      <c r="Q1050" s="23">
        <f t="shared" si="163"/>
        <v>1828257.2531443646</v>
      </c>
      <c r="R1050" s="23">
        <f t="shared" si="164"/>
        <v>2773843.489880532</v>
      </c>
      <c r="S1050" s="23">
        <f t="shared" si="165"/>
        <v>945586.23673616746</v>
      </c>
      <c r="T1050" s="16">
        <f>IFERROR(INDEX(Cost_Components!$R$2:$R$29,MATCH(E1050,Cost_Components!$A$2:$A$29,0)),"")</f>
        <v>1</v>
      </c>
      <c r="U1050" s="26">
        <f>IFERROR(INDEX(Cost_Components!$Q$2:$Q$29,MATCH(E1050,Cost_Components!$A$2:$A$29,0)),"")</f>
        <v>2023</v>
      </c>
      <c r="V1050" s="30">
        <f>1/(1+Calculation_Assumptions!$B$5)^(B1050-Calculation_Assumptions!$B$2)</f>
        <v>0.78940923431393573</v>
      </c>
      <c r="W1050" s="23">
        <f t="shared" si="166"/>
        <v>1443243.1583335921</v>
      </c>
      <c r="X1050" s="23">
        <f t="shared" si="167"/>
        <v>2189697.6654532859</v>
      </c>
      <c r="Y1050" s="23">
        <f t="shared" si="168"/>
        <v>746454.50711969391</v>
      </c>
      <c r="Z1050" s="17">
        <f>IFERROR(INDEX(Cost_Components!$T$2:$T$29,MATCH(E1050,Cost_Components!$A$2:$A$29,0)),"")</f>
        <v>0.8</v>
      </c>
      <c r="AA1050" s="26">
        <f>IFERROR(INDEX(Cost_Components!$U$2:$U$29,MATCH(E1050,Cost_Components!$A$2:$A$29,0)),"")</f>
        <v>2025</v>
      </c>
      <c r="AB1050" s="26">
        <f>IFERROR(INDEX(Cost_Components!$V$2:$V$29,MATCH(E1050,Cost_Components!$A$2:$A$29,0)),"")</f>
        <v>2050</v>
      </c>
      <c r="AC1050" s="26">
        <f>IFERROR(INDEX(Cost_Components!$M$2:$M$29,MATCH(E1050,Cost_Components!$A$2:$A$29,0)),"")</f>
        <v>30</v>
      </c>
      <c r="AD1050" s="26">
        <f>IFERROR(INDEX(Cost_Components!$N$2:$N$29,MATCH(E1050,Cost_Components!$A$2:$A$29,0)),"")</f>
        <v>95</v>
      </c>
      <c r="AE1050" s="16" t="str">
        <f>IFERROR(INDEX(Cost_Components!$O$2:$O$29,MATCH(E1050,Cost_Components!$A$2:$A$29,0)),"")</f>
        <v>Both</v>
      </c>
      <c r="AF1050" s="11">
        <v>4131053.4274770198</v>
      </c>
      <c r="AG1050" s="11">
        <v>4212574.3160008397</v>
      </c>
      <c r="AH1050" s="23">
        <f t="shared" si="169"/>
        <v>1</v>
      </c>
    </row>
    <row r="1051" spans="1:34" hidden="1">
      <c r="A1051" t="s">
        <v>115</v>
      </c>
      <c r="B1051" s="20">
        <v>2034</v>
      </c>
      <c r="C1051" t="s">
        <v>242</v>
      </c>
      <c r="D1051" t="s">
        <v>222</v>
      </c>
      <c r="E1051" s="22" t="s">
        <v>331</v>
      </c>
      <c r="F1051" s="22" t="s">
        <v>332</v>
      </c>
      <c r="G1051" s="22" t="s">
        <v>246</v>
      </c>
      <c r="H1051" s="22" t="s">
        <v>237</v>
      </c>
      <c r="I1051" s="22" t="s">
        <v>309</v>
      </c>
      <c r="J1051" s="17">
        <f>IFERROR(INDEX(Cost_Components!$K$2:$K$29,MATCH(E1051,Cost_Components!$A$2:$A$29,0)),"")</f>
        <v>0.2</v>
      </c>
      <c r="K1051" s="17">
        <f t="shared" si="160"/>
        <v>0.49846153846153851</v>
      </c>
      <c r="L1051" s="17">
        <f>IFERROR(INDEX(Cost_Components!$S$2:$S$29,MATCH(E1051,Cost_Components!$A$2:$A$29,0)),"")</f>
        <v>0.31</v>
      </c>
      <c r="M1051" s="28">
        <f>IFERROR(INDEX(Cost_Components!$L$2:$L$29,MATCH(E1051,Cost_Components!$A$2:$A$29,0)),"")</f>
        <v>1</v>
      </c>
      <c r="N1051" s="29">
        <f>IFERROR(INDEX(Cost_Components!$P$2:$P$29,MATCH(E1051,Cost_Components!$A$2:$A$29,0)),"")</f>
        <v>7</v>
      </c>
      <c r="O1051" s="23">
        <f t="shared" si="161"/>
        <v>819243.86443740607</v>
      </c>
      <c r="P1051" s="23">
        <f t="shared" si="162"/>
        <v>839256.16560141416</v>
      </c>
      <c r="Q1051" s="23">
        <f t="shared" si="163"/>
        <v>1821185.8793550688</v>
      </c>
      <c r="R1051" s="23">
        <f t="shared" si="164"/>
        <v>2858530.8992985189</v>
      </c>
      <c r="S1051" s="23">
        <f t="shared" si="165"/>
        <v>1037345.0199434501</v>
      </c>
      <c r="T1051" s="16">
        <f>IFERROR(INDEX(Cost_Components!$R$2:$R$29,MATCH(E1051,Cost_Components!$A$2:$A$29,0)),"")</f>
        <v>1</v>
      </c>
      <c r="U1051" s="26">
        <f>IFERROR(INDEX(Cost_Components!$Q$2:$Q$29,MATCH(E1051,Cost_Components!$A$2:$A$29,0)),"")</f>
        <v>2023</v>
      </c>
      <c r="V1051" s="30">
        <f>1/(1+Calculation_Assumptions!$B$5)^(B1051-Calculation_Assumptions!$B$2)</f>
        <v>0.76641673234362695</v>
      </c>
      <c r="W1051" s="23">
        <f t="shared" si="166"/>
        <v>1395787.3306456667</v>
      </c>
      <c r="X1051" s="23">
        <f t="shared" si="167"/>
        <v>2190825.9111436601</v>
      </c>
      <c r="Y1051" s="23">
        <f t="shared" si="168"/>
        <v>795038.58049799362</v>
      </c>
      <c r="Z1051" s="17">
        <f>IFERROR(INDEX(Cost_Components!$T$2:$T$29,MATCH(E1051,Cost_Components!$A$2:$A$29,0)),"")</f>
        <v>0.8</v>
      </c>
      <c r="AA1051" s="26">
        <f>IFERROR(INDEX(Cost_Components!$U$2:$U$29,MATCH(E1051,Cost_Components!$A$2:$A$29,0)),"")</f>
        <v>2025</v>
      </c>
      <c r="AB1051" s="26">
        <f>IFERROR(INDEX(Cost_Components!$V$2:$V$29,MATCH(E1051,Cost_Components!$A$2:$A$29,0)),"")</f>
        <v>2050</v>
      </c>
      <c r="AC1051" s="26">
        <f>IFERROR(INDEX(Cost_Components!$M$2:$M$29,MATCH(E1051,Cost_Components!$A$2:$A$29,0)),"")</f>
        <v>30</v>
      </c>
      <c r="AD1051" s="26">
        <f>IFERROR(INDEX(Cost_Components!$N$2:$N$29,MATCH(E1051,Cost_Components!$A$2:$A$29,0)),"")</f>
        <v>95</v>
      </c>
      <c r="AE1051" s="16" t="str">
        <f>IFERROR(INDEX(Cost_Components!$O$2:$O$29,MATCH(E1051,Cost_Components!$A$2:$A$29,0)),"")</f>
        <v>Both</v>
      </c>
      <c r="AF1051" s="11">
        <v>4096219.3221870302</v>
      </c>
      <c r="AG1051" s="11">
        <v>4196280.8280070703</v>
      </c>
      <c r="AH1051" s="23">
        <f t="shared" si="169"/>
        <v>1</v>
      </c>
    </row>
    <row r="1052" spans="1:34" hidden="1">
      <c r="A1052" t="s">
        <v>115</v>
      </c>
      <c r="B1052" s="20">
        <v>2035</v>
      </c>
      <c r="C1052" t="s">
        <v>242</v>
      </c>
      <c r="D1052" t="s">
        <v>222</v>
      </c>
      <c r="E1052" s="22" t="s">
        <v>331</v>
      </c>
      <c r="F1052" s="22" t="s">
        <v>332</v>
      </c>
      <c r="G1052" s="22" t="s">
        <v>246</v>
      </c>
      <c r="H1052" s="22" t="s">
        <v>237</v>
      </c>
      <c r="I1052" s="22" t="s">
        <v>309</v>
      </c>
      <c r="J1052" s="17">
        <f>IFERROR(INDEX(Cost_Components!$K$2:$K$29,MATCH(E1052,Cost_Components!$A$2:$A$29,0)),"")</f>
        <v>0.2</v>
      </c>
      <c r="K1052" s="17">
        <f t="shared" si="160"/>
        <v>0.51730769230769236</v>
      </c>
      <c r="L1052" s="17">
        <f>IFERROR(INDEX(Cost_Components!$S$2:$S$29,MATCH(E1052,Cost_Components!$A$2:$A$29,0)),"")</f>
        <v>0.31</v>
      </c>
      <c r="M1052" s="28">
        <f>IFERROR(INDEX(Cost_Components!$L$2:$L$29,MATCH(E1052,Cost_Components!$A$2:$A$29,0)),"")</f>
        <v>1</v>
      </c>
      <c r="N1052" s="29">
        <f>IFERROR(INDEX(Cost_Components!$P$2:$P$29,MATCH(E1052,Cost_Components!$A$2:$A$29,0)),"")</f>
        <v>7</v>
      </c>
      <c r="O1052" s="23">
        <f t="shared" si="161"/>
        <v>813837.20955394011</v>
      </c>
      <c r="P1052" s="23">
        <f t="shared" si="162"/>
        <v>837925.94782743405</v>
      </c>
      <c r="Q1052" s="23">
        <f t="shared" si="163"/>
        <v>1818299.3067855318</v>
      </c>
      <c r="R1052" s="23">
        <f t="shared" si="164"/>
        <v>2947029.7415193641</v>
      </c>
      <c r="S1052" s="23">
        <f t="shared" si="165"/>
        <v>1128730.4347338323</v>
      </c>
      <c r="T1052" s="16">
        <f>IFERROR(INDEX(Cost_Components!$R$2:$R$29,MATCH(E1052,Cost_Components!$A$2:$A$29,0)),"")</f>
        <v>1</v>
      </c>
      <c r="U1052" s="26">
        <f>IFERROR(INDEX(Cost_Components!$Q$2:$Q$29,MATCH(E1052,Cost_Components!$A$2:$A$29,0)),"")</f>
        <v>2023</v>
      </c>
      <c r="V1052" s="30">
        <f>1/(1+Calculation_Assumptions!$B$5)^(B1052-Calculation_Assumptions!$B$2)</f>
        <v>0.74409391489672516</v>
      </c>
      <c r="W1052" s="23">
        <f t="shared" si="166"/>
        <v>1352985.449640048</v>
      </c>
      <c r="X1052" s="23">
        <f t="shared" si="167"/>
        <v>2192866.8976842277</v>
      </c>
      <c r="Y1052" s="23">
        <f t="shared" si="168"/>
        <v>839881.44804417982</v>
      </c>
      <c r="Z1052" s="17">
        <f>IFERROR(INDEX(Cost_Components!$T$2:$T$29,MATCH(E1052,Cost_Components!$A$2:$A$29,0)),"")</f>
        <v>0.8</v>
      </c>
      <c r="AA1052" s="26">
        <f>IFERROR(INDEX(Cost_Components!$U$2:$U$29,MATCH(E1052,Cost_Components!$A$2:$A$29,0)),"")</f>
        <v>2025</v>
      </c>
      <c r="AB1052" s="26">
        <f>IFERROR(INDEX(Cost_Components!$V$2:$V$29,MATCH(E1052,Cost_Components!$A$2:$A$29,0)),"")</f>
        <v>2050</v>
      </c>
      <c r="AC1052" s="26">
        <f>IFERROR(INDEX(Cost_Components!$M$2:$M$29,MATCH(E1052,Cost_Components!$A$2:$A$29,0)),"")</f>
        <v>30</v>
      </c>
      <c r="AD1052" s="26">
        <f>IFERROR(INDEX(Cost_Components!$N$2:$N$29,MATCH(E1052,Cost_Components!$A$2:$A$29,0)),"")</f>
        <v>95</v>
      </c>
      <c r="AE1052" s="16" t="str">
        <f>IFERROR(INDEX(Cost_Components!$O$2:$O$29,MATCH(E1052,Cost_Components!$A$2:$A$29,0)),"")</f>
        <v>Both</v>
      </c>
      <c r="AF1052" s="11">
        <v>4069186.0477697002</v>
      </c>
      <c r="AG1052" s="11">
        <v>4189629.7391371699</v>
      </c>
      <c r="AH1052" s="23">
        <f t="shared" si="169"/>
        <v>1</v>
      </c>
    </row>
    <row r="1053" spans="1:34" hidden="1">
      <c r="A1053" t="s">
        <v>115</v>
      </c>
      <c r="B1053" s="20">
        <v>2036</v>
      </c>
      <c r="C1053" t="s">
        <v>242</v>
      </c>
      <c r="D1053" t="s">
        <v>222</v>
      </c>
      <c r="E1053" s="22" t="s">
        <v>331</v>
      </c>
      <c r="F1053" s="22" t="s">
        <v>332</v>
      </c>
      <c r="G1053" s="22" t="s">
        <v>246</v>
      </c>
      <c r="H1053" s="22" t="s">
        <v>237</v>
      </c>
      <c r="I1053" s="22" t="s">
        <v>309</v>
      </c>
      <c r="J1053" s="17">
        <f>IFERROR(INDEX(Cost_Components!$K$2:$K$29,MATCH(E1053,Cost_Components!$A$2:$A$29,0)),"")</f>
        <v>0.2</v>
      </c>
      <c r="K1053" s="17">
        <f t="shared" si="160"/>
        <v>0.5361538461538462</v>
      </c>
      <c r="L1053" s="17">
        <f>IFERROR(INDEX(Cost_Components!$S$2:$S$29,MATCH(E1053,Cost_Components!$A$2:$A$29,0)),"")</f>
        <v>0.31</v>
      </c>
      <c r="M1053" s="28">
        <f>IFERROR(INDEX(Cost_Components!$L$2:$L$29,MATCH(E1053,Cost_Components!$A$2:$A$29,0)),"")</f>
        <v>1</v>
      </c>
      <c r="N1053" s="29">
        <f>IFERROR(INDEX(Cost_Components!$P$2:$P$29,MATCH(E1053,Cost_Components!$A$2:$A$29,0)),"")</f>
        <v>7</v>
      </c>
      <c r="O1053" s="23">
        <f t="shared" si="161"/>
        <v>809841.29780319403</v>
      </c>
      <c r="P1053" s="23">
        <f t="shared" si="162"/>
        <v>838365.06215011002</v>
      </c>
      <c r="Q1053" s="23">
        <f t="shared" si="163"/>
        <v>1819252.1848657387</v>
      </c>
      <c r="R1053" s="23">
        <f t="shared" si="164"/>
        <v>3039396.6861398341</v>
      </c>
      <c r="S1053" s="23">
        <f t="shared" si="165"/>
        <v>1220144.5012740954</v>
      </c>
      <c r="T1053" s="16">
        <f>IFERROR(INDEX(Cost_Components!$R$2:$R$29,MATCH(E1053,Cost_Components!$A$2:$A$29,0)),"")</f>
        <v>1</v>
      </c>
      <c r="U1053" s="26">
        <f>IFERROR(INDEX(Cost_Components!$Q$2:$Q$29,MATCH(E1053,Cost_Components!$A$2:$A$29,0)),"")</f>
        <v>2023</v>
      </c>
      <c r="V1053" s="30">
        <f>1/(1+Calculation_Assumptions!$B$5)^(B1053-Calculation_Assumptions!$B$2)</f>
        <v>0.72242127659876232</v>
      </c>
      <c r="W1053" s="23">
        <f t="shared" si="166"/>
        <v>1314266.4858457944</v>
      </c>
      <c r="X1053" s="23">
        <f t="shared" si="167"/>
        <v>2195724.8340911865</v>
      </c>
      <c r="Y1053" s="23">
        <f t="shared" si="168"/>
        <v>881458.3482453922</v>
      </c>
      <c r="Z1053" s="17">
        <f>IFERROR(INDEX(Cost_Components!$T$2:$T$29,MATCH(E1053,Cost_Components!$A$2:$A$29,0)),"")</f>
        <v>0.8</v>
      </c>
      <c r="AA1053" s="26">
        <f>IFERROR(INDEX(Cost_Components!$U$2:$U$29,MATCH(E1053,Cost_Components!$A$2:$A$29,0)),"")</f>
        <v>2025</v>
      </c>
      <c r="AB1053" s="26">
        <f>IFERROR(INDEX(Cost_Components!$V$2:$V$29,MATCH(E1053,Cost_Components!$A$2:$A$29,0)),"")</f>
        <v>2050</v>
      </c>
      <c r="AC1053" s="26">
        <f>IFERROR(INDEX(Cost_Components!$M$2:$M$29,MATCH(E1053,Cost_Components!$A$2:$A$29,0)),"")</f>
        <v>30</v>
      </c>
      <c r="AD1053" s="26">
        <f>IFERROR(INDEX(Cost_Components!$N$2:$N$29,MATCH(E1053,Cost_Components!$A$2:$A$29,0)),"")</f>
        <v>95</v>
      </c>
      <c r="AE1053" s="16" t="str">
        <f>IFERROR(INDEX(Cost_Components!$O$2:$O$29,MATCH(E1053,Cost_Components!$A$2:$A$29,0)),"")</f>
        <v>Both</v>
      </c>
      <c r="AF1053" s="11">
        <v>4049206.4890159699</v>
      </c>
      <c r="AG1053" s="11">
        <v>4191825.3107505501</v>
      </c>
      <c r="AH1053" s="23">
        <f t="shared" si="169"/>
        <v>1</v>
      </c>
    </row>
    <row r="1054" spans="1:34" hidden="1">
      <c r="A1054" t="s">
        <v>115</v>
      </c>
      <c r="B1054" s="20">
        <v>2037</v>
      </c>
      <c r="C1054" t="s">
        <v>242</v>
      </c>
      <c r="D1054" t="s">
        <v>222</v>
      </c>
      <c r="E1054" s="22" t="s">
        <v>331</v>
      </c>
      <c r="F1054" s="22" t="s">
        <v>332</v>
      </c>
      <c r="G1054" s="22" t="s">
        <v>246</v>
      </c>
      <c r="H1054" s="22" t="s">
        <v>237</v>
      </c>
      <c r="I1054" s="22" t="s">
        <v>309</v>
      </c>
      <c r="J1054" s="17">
        <f>IFERROR(INDEX(Cost_Components!$K$2:$K$29,MATCH(E1054,Cost_Components!$A$2:$A$29,0)),"")</f>
        <v>0.2</v>
      </c>
      <c r="K1054" s="17">
        <f t="shared" si="160"/>
        <v>0.55500000000000005</v>
      </c>
      <c r="L1054" s="17">
        <f>IFERROR(INDEX(Cost_Components!$S$2:$S$29,MATCH(E1054,Cost_Components!$A$2:$A$29,0)),"")</f>
        <v>0.31</v>
      </c>
      <c r="M1054" s="28">
        <f>IFERROR(INDEX(Cost_Components!$L$2:$L$29,MATCH(E1054,Cost_Components!$A$2:$A$29,0)),"")</f>
        <v>1</v>
      </c>
      <c r="N1054" s="29">
        <f>IFERROR(INDEX(Cost_Components!$P$2:$P$29,MATCH(E1054,Cost_Components!$A$2:$A$29,0)),"")</f>
        <v>7</v>
      </c>
      <c r="O1054" s="23">
        <f t="shared" si="161"/>
        <v>807055.94437701011</v>
      </c>
      <c r="P1054" s="23">
        <f t="shared" si="162"/>
        <v>840361.73582778592</v>
      </c>
      <c r="Q1054" s="23">
        <f t="shared" si="163"/>
        <v>1823584.9667462953</v>
      </c>
      <c r="R1054" s="23">
        <f t="shared" si="164"/>
        <v>3135412.3439046843</v>
      </c>
      <c r="S1054" s="23">
        <f t="shared" si="165"/>
        <v>1311827.377158389</v>
      </c>
      <c r="T1054" s="16">
        <f>IFERROR(INDEX(Cost_Components!$R$2:$R$29,MATCH(E1054,Cost_Components!$A$2:$A$29,0)),"")</f>
        <v>1</v>
      </c>
      <c r="U1054" s="26">
        <f>IFERROR(INDEX(Cost_Components!$Q$2:$Q$29,MATCH(E1054,Cost_Components!$A$2:$A$29,0)),"")</f>
        <v>2023</v>
      </c>
      <c r="V1054" s="30">
        <f>1/(1+Calculation_Assumptions!$B$5)^(B1054-Calculation_Assumptions!$B$2)</f>
        <v>0.70137988019297326</v>
      </c>
      <c r="W1054" s="23">
        <f t="shared" si="166"/>
        <v>1279025.8054982238</v>
      </c>
      <c r="X1054" s="23">
        <f t="shared" si="167"/>
        <v>2199115.1341234371</v>
      </c>
      <c r="Y1054" s="23">
        <f t="shared" si="168"/>
        <v>920089.32862521324</v>
      </c>
      <c r="Z1054" s="17">
        <f>IFERROR(INDEX(Cost_Components!$T$2:$T$29,MATCH(E1054,Cost_Components!$A$2:$A$29,0)),"")</f>
        <v>0.8</v>
      </c>
      <c r="AA1054" s="26">
        <f>IFERROR(INDEX(Cost_Components!$U$2:$U$29,MATCH(E1054,Cost_Components!$A$2:$A$29,0)),"")</f>
        <v>2025</v>
      </c>
      <c r="AB1054" s="26">
        <f>IFERROR(INDEX(Cost_Components!$V$2:$V$29,MATCH(E1054,Cost_Components!$A$2:$A$29,0)),"")</f>
        <v>2050</v>
      </c>
      <c r="AC1054" s="26">
        <f>IFERROR(INDEX(Cost_Components!$M$2:$M$29,MATCH(E1054,Cost_Components!$A$2:$A$29,0)),"")</f>
        <v>30</v>
      </c>
      <c r="AD1054" s="26">
        <f>IFERROR(INDEX(Cost_Components!$N$2:$N$29,MATCH(E1054,Cost_Components!$A$2:$A$29,0)),"")</f>
        <v>95</v>
      </c>
      <c r="AE1054" s="16" t="str">
        <f>IFERROR(INDEX(Cost_Components!$O$2:$O$29,MATCH(E1054,Cost_Components!$A$2:$A$29,0)),"")</f>
        <v>Both</v>
      </c>
      <c r="AF1054" s="11">
        <v>4035279.7218850502</v>
      </c>
      <c r="AG1054" s="11">
        <v>4201808.6791389296</v>
      </c>
      <c r="AH1054" s="23">
        <f t="shared" si="169"/>
        <v>1</v>
      </c>
    </row>
    <row r="1055" spans="1:34" hidden="1">
      <c r="A1055" t="s">
        <v>115</v>
      </c>
      <c r="B1055" s="20">
        <v>2038</v>
      </c>
      <c r="C1055" t="s">
        <v>242</v>
      </c>
      <c r="D1055" t="s">
        <v>222</v>
      </c>
      <c r="E1055" s="22" t="s">
        <v>331</v>
      </c>
      <c r="F1055" s="22" t="s">
        <v>332</v>
      </c>
      <c r="G1055" s="22" t="s">
        <v>246</v>
      </c>
      <c r="H1055" s="22" t="s">
        <v>237</v>
      </c>
      <c r="I1055" s="22" t="s">
        <v>309</v>
      </c>
      <c r="J1055" s="17">
        <f>IFERROR(INDEX(Cost_Components!$K$2:$K$29,MATCH(E1055,Cost_Components!$A$2:$A$29,0)),"")</f>
        <v>0.2</v>
      </c>
      <c r="K1055" s="17">
        <f t="shared" si="160"/>
        <v>0.57384615384615389</v>
      </c>
      <c r="L1055" s="17">
        <f>IFERROR(INDEX(Cost_Components!$S$2:$S$29,MATCH(E1055,Cost_Components!$A$2:$A$29,0)),"")</f>
        <v>0.31</v>
      </c>
      <c r="M1055" s="28">
        <f>IFERROR(INDEX(Cost_Components!$L$2:$L$29,MATCH(E1055,Cost_Components!$A$2:$A$29,0)),"")</f>
        <v>1</v>
      </c>
      <c r="N1055" s="29">
        <f>IFERROR(INDEX(Cost_Components!$P$2:$P$29,MATCH(E1055,Cost_Components!$A$2:$A$29,0)),"")</f>
        <v>7</v>
      </c>
      <c r="O1055" s="23">
        <f t="shared" si="161"/>
        <v>805301.45740178414</v>
      </c>
      <c r="P1055" s="23">
        <f t="shared" si="162"/>
        <v>843724.84889237606</v>
      </c>
      <c r="Q1055" s="23">
        <f t="shared" si="163"/>
        <v>1830882.9220964559</v>
      </c>
      <c r="R1055" s="23">
        <f t="shared" si="164"/>
        <v>3234834.0081170131</v>
      </c>
      <c r="S1055" s="23">
        <f t="shared" si="165"/>
        <v>1403951.0860205572</v>
      </c>
      <c r="T1055" s="16">
        <f>IFERROR(INDEX(Cost_Components!$R$2:$R$29,MATCH(E1055,Cost_Components!$A$2:$A$29,0)),"")</f>
        <v>1</v>
      </c>
      <c r="U1055" s="26">
        <f>IFERROR(INDEX(Cost_Components!$Q$2:$Q$29,MATCH(E1055,Cost_Components!$A$2:$A$29,0)),"")</f>
        <v>2023</v>
      </c>
      <c r="V1055" s="30">
        <f>1/(1+Calculation_Assumptions!$B$5)^(B1055-Calculation_Assumptions!$B$2)</f>
        <v>0.68095133999317792</v>
      </c>
      <c r="W1055" s="23">
        <f t="shared" si="166"/>
        <v>1246742.1791722069</v>
      </c>
      <c r="X1055" s="23">
        <f t="shared" si="167"/>
        <v>2202764.5524827829</v>
      </c>
      <c r="Y1055" s="23">
        <f t="shared" si="168"/>
        <v>956022.37331057584</v>
      </c>
      <c r="Z1055" s="17">
        <f>IFERROR(INDEX(Cost_Components!$T$2:$T$29,MATCH(E1055,Cost_Components!$A$2:$A$29,0)),"")</f>
        <v>0.8</v>
      </c>
      <c r="AA1055" s="26">
        <f>IFERROR(INDEX(Cost_Components!$U$2:$U$29,MATCH(E1055,Cost_Components!$A$2:$A$29,0)),"")</f>
        <v>2025</v>
      </c>
      <c r="AB1055" s="26">
        <f>IFERROR(INDEX(Cost_Components!$V$2:$V$29,MATCH(E1055,Cost_Components!$A$2:$A$29,0)),"")</f>
        <v>2050</v>
      </c>
      <c r="AC1055" s="26">
        <f>IFERROR(INDEX(Cost_Components!$M$2:$M$29,MATCH(E1055,Cost_Components!$A$2:$A$29,0)),"")</f>
        <v>30</v>
      </c>
      <c r="AD1055" s="26">
        <f>IFERROR(INDEX(Cost_Components!$N$2:$N$29,MATCH(E1055,Cost_Components!$A$2:$A$29,0)),"")</f>
        <v>95</v>
      </c>
      <c r="AE1055" s="16" t="str">
        <f>IFERROR(INDEX(Cost_Components!$O$2:$O$29,MATCH(E1055,Cost_Components!$A$2:$A$29,0)),"")</f>
        <v>Both</v>
      </c>
      <c r="AF1055" s="11">
        <v>4026507.2870089202</v>
      </c>
      <c r="AG1055" s="11">
        <v>4218624.2444618801</v>
      </c>
      <c r="AH1055" s="23">
        <f t="shared" si="169"/>
        <v>1</v>
      </c>
    </row>
    <row r="1056" spans="1:34" hidden="1">
      <c r="A1056" t="s">
        <v>115</v>
      </c>
      <c r="B1056" s="20">
        <v>2039</v>
      </c>
      <c r="C1056" t="s">
        <v>242</v>
      </c>
      <c r="D1056" t="s">
        <v>222</v>
      </c>
      <c r="E1056" s="22" t="s">
        <v>331</v>
      </c>
      <c r="F1056" s="22" t="s">
        <v>332</v>
      </c>
      <c r="G1056" s="22" t="s">
        <v>246</v>
      </c>
      <c r="H1056" s="22" t="s">
        <v>237</v>
      </c>
      <c r="I1056" s="22" t="s">
        <v>309</v>
      </c>
      <c r="J1056" s="17">
        <f>IFERROR(INDEX(Cost_Components!$K$2:$K$29,MATCH(E1056,Cost_Components!$A$2:$A$29,0)),"")</f>
        <v>0.2</v>
      </c>
      <c r="K1056" s="17">
        <f t="shared" si="160"/>
        <v>0.59269230769230763</v>
      </c>
      <c r="L1056" s="17">
        <f>IFERROR(INDEX(Cost_Components!$S$2:$S$29,MATCH(E1056,Cost_Components!$A$2:$A$29,0)),"")</f>
        <v>0.31</v>
      </c>
      <c r="M1056" s="28">
        <f>IFERROR(INDEX(Cost_Components!$L$2:$L$29,MATCH(E1056,Cost_Components!$A$2:$A$29,0)),"")</f>
        <v>1</v>
      </c>
      <c r="N1056" s="29">
        <f>IFERROR(INDEX(Cost_Components!$P$2:$P$29,MATCH(E1056,Cost_Components!$A$2:$A$29,0)),"")</f>
        <v>7</v>
      </c>
      <c r="O1056" s="23">
        <f t="shared" si="161"/>
        <v>804387.10938763199</v>
      </c>
      <c r="P1056" s="23">
        <f t="shared" si="162"/>
        <v>848249.05480125605</v>
      </c>
      <c r="Q1056" s="23">
        <f t="shared" si="163"/>
        <v>1840700.4489187256</v>
      </c>
      <c r="R1056" s="23">
        <f t="shared" si="164"/>
        <v>3337278.3649863019</v>
      </c>
      <c r="S1056" s="23">
        <f t="shared" si="165"/>
        <v>1496577.9160675763</v>
      </c>
      <c r="T1056" s="16">
        <f>IFERROR(INDEX(Cost_Components!$R$2:$R$29,MATCH(E1056,Cost_Components!$A$2:$A$29,0)),"")</f>
        <v>1</v>
      </c>
      <c r="U1056" s="26">
        <f>IFERROR(INDEX(Cost_Components!$Q$2:$Q$29,MATCH(E1056,Cost_Components!$A$2:$A$29,0)),"")</f>
        <v>2023</v>
      </c>
      <c r="V1056" s="30">
        <f>1/(1+Calculation_Assumptions!$B$5)^(B1056-Calculation_Assumptions!$B$2)</f>
        <v>0.66111780581861923</v>
      </c>
      <c r="W1056" s="23">
        <f t="shared" si="166"/>
        <v>1216919.8419584953</v>
      </c>
      <c r="X1056" s="23">
        <f t="shared" si="167"/>
        <v>2206334.1500656931</v>
      </c>
      <c r="Y1056" s="23">
        <f t="shared" si="168"/>
        <v>989414.30810719775</v>
      </c>
      <c r="Z1056" s="17">
        <f>IFERROR(INDEX(Cost_Components!$T$2:$T$29,MATCH(E1056,Cost_Components!$A$2:$A$29,0)),"")</f>
        <v>0.8</v>
      </c>
      <c r="AA1056" s="26">
        <f>IFERROR(INDEX(Cost_Components!$U$2:$U$29,MATCH(E1056,Cost_Components!$A$2:$A$29,0)),"")</f>
        <v>2025</v>
      </c>
      <c r="AB1056" s="26">
        <f>IFERROR(INDEX(Cost_Components!$V$2:$V$29,MATCH(E1056,Cost_Components!$A$2:$A$29,0)),"")</f>
        <v>2050</v>
      </c>
      <c r="AC1056" s="26">
        <f>IFERROR(INDEX(Cost_Components!$M$2:$M$29,MATCH(E1056,Cost_Components!$A$2:$A$29,0)),"")</f>
        <v>30</v>
      </c>
      <c r="AD1056" s="26">
        <f>IFERROR(INDEX(Cost_Components!$N$2:$N$29,MATCH(E1056,Cost_Components!$A$2:$A$29,0)),"")</f>
        <v>95</v>
      </c>
      <c r="AE1056" s="16" t="str">
        <f>IFERROR(INDEX(Cost_Components!$O$2:$O$29,MATCH(E1056,Cost_Components!$A$2:$A$29,0)),"")</f>
        <v>Both</v>
      </c>
      <c r="AF1056" s="11">
        <v>4021935.54693816</v>
      </c>
      <c r="AG1056" s="11">
        <v>4241245.2740062801</v>
      </c>
      <c r="AH1056" s="23">
        <f t="shared" si="169"/>
        <v>1</v>
      </c>
    </row>
    <row r="1057" spans="1:34" hidden="1">
      <c r="A1057" t="s">
        <v>115</v>
      </c>
      <c r="B1057" s="20">
        <v>2040</v>
      </c>
      <c r="C1057" t="s">
        <v>242</v>
      </c>
      <c r="D1057" t="s">
        <v>222</v>
      </c>
      <c r="E1057" s="22" t="s">
        <v>331</v>
      </c>
      <c r="F1057" s="22" t="s">
        <v>332</v>
      </c>
      <c r="G1057" s="22" t="s">
        <v>246</v>
      </c>
      <c r="H1057" s="22" t="s">
        <v>237</v>
      </c>
      <c r="I1057" s="22" t="s">
        <v>309</v>
      </c>
      <c r="J1057" s="17">
        <f>IFERROR(INDEX(Cost_Components!$K$2:$K$29,MATCH(E1057,Cost_Components!$A$2:$A$29,0)),"")</f>
        <v>0.2</v>
      </c>
      <c r="K1057" s="17">
        <f t="shared" si="160"/>
        <v>0.61153846153846159</v>
      </c>
      <c r="L1057" s="17">
        <f>IFERROR(INDEX(Cost_Components!$S$2:$S$29,MATCH(E1057,Cost_Components!$A$2:$A$29,0)),"")</f>
        <v>0.31</v>
      </c>
      <c r="M1057" s="28">
        <f>IFERROR(INDEX(Cost_Components!$L$2:$L$29,MATCH(E1057,Cost_Components!$A$2:$A$29,0)),"")</f>
        <v>1</v>
      </c>
      <c r="N1057" s="29">
        <f>IFERROR(INDEX(Cost_Components!$P$2:$P$29,MATCH(E1057,Cost_Components!$A$2:$A$29,0)),"")</f>
        <v>7</v>
      </c>
      <c r="O1057" s="23">
        <f t="shared" si="161"/>
        <v>804254.60915232007</v>
      </c>
      <c r="P1057" s="23">
        <f t="shared" si="162"/>
        <v>853865.26612424001</v>
      </c>
      <c r="Q1057" s="23">
        <f t="shared" si="163"/>
        <v>1852887.6274896008</v>
      </c>
      <c r="R1057" s="23">
        <f t="shared" si="164"/>
        <v>3442828.3845635857</v>
      </c>
      <c r="S1057" s="23">
        <f t="shared" si="165"/>
        <v>1589940.7570739849</v>
      </c>
      <c r="T1057" s="16">
        <f>IFERROR(INDEX(Cost_Components!$R$2:$R$29,MATCH(E1057,Cost_Components!$A$2:$A$29,0)),"")</f>
        <v>1</v>
      </c>
      <c r="U1057" s="26">
        <f>IFERROR(INDEX(Cost_Components!$Q$2:$Q$29,MATCH(E1057,Cost_Components!$A$2:$A$29,0)),"")</f>
        <v>2023</v>
      </c>
      <c r="V1057" s="30">
        <f>1/(1+Calculation_Assumptions!$B$5)^(B1057-Calculation_Assumptions!$B$2)</f>
        <v>0.64186194739671765</v>
      </c>
      <c r="W1057" s="23">
        <f t="shared" si="166"/>
        <v>1189298.0608877591</v>
      </c>
      <c r="X1057" s="23">
        <f t="shared" si="167"/>
        <v>2209820.5314686787</v>
      </c>
      <c r="Y1057" s="23">
        <f t="shared" si="168"/>
        <v>1020522.4705809195</v>
      </c>
      <c r="Z1057" s="17">
        <f>IFERROR(INDEX(Cost_Components!$T$2:$T$29,MATCH(E1057,Cost_Components!$A$2:$A$29,0)),"")</f>
        <v>0.8</v>
      </c>
      <c r="AA1057" s="26">
        <f>IFERROR(INDEX(Cost_Components!$U$2:$U$29,MATCH(E1057,Cost_Components!$A$2:$A$29,0)),"")</f>
        <v>2025</v>
      </c>
      <c r="AB1057" s="26">
        <f>IFERROR(INDEX(Cost_Components!$V$2:$V$29,MATCH(E1057,Cost_Components!$A$2:$A$29,0)),"")</f>
        <v>2050</v>
      </c>
      <c r="AC1057" s="26">
        <f>IFERROR(INDEX(Cost_Components!$M$2:$M$29,MATCH(E1057,Cost_Components!$A$2:$A$29,0)),"")</f>
        <v>30</v>
      </c>
      <c r="AD1057" s="26">
        <f>IFERROR(INDEX(Cost_Components!$N$2:$N$29,MATCH(E1057,Cost_Components!$A$2:$A$29,0)),"")</f>
        <v>95</v>
      </c>
      <c r="AE1057" s="16" t="str">
        <f>IFERROR(INDEX(Cost_Components!$O$2:$O$29,MATCH(E1057,Cost_Components!$A$2:$A$29,0)),"")</f>
        <v>Both</v>
      </c>
      <c r="AF1057" s="11">
        <v>4021273.0457616001</v>
      </c>
      <c r="AG1057" s="11">
        <v>4269326.3306211997</v>
      </c>
      <c r="AH1057" s="23">
        <f t="shared" si="169"/>
        <v>1</v>
      </c>
    </row>
    <row r="1058" spans="1:34" hidden="1">
      <c r="A1058" t="s">
        <v>115</v>
      </c>
      <c r="B1058" s="20">
        <v>2041</v>
      </c>
      <c r="C1058" t="s">
        <v>242</v>
      </c>
      <c r="D1058" t="s">
        <v>222</v>
      </c>
      <c r="E1058" s="22" t="s">
        <v>331</v>
      </c>
      <c r="F1058" s="22" t="s">
        <v>332</v>
      </c>
      <c r="G1058" s="22" t="s">
        <v>246</v>
      </c>
      <c r="H1058" s="22" t="s">
        <v>237</v>
      </c>
      <c r="I1058" s="22" t="s">
        <v>309</v>
      </c>
      <c r="J1058" s="17">
        <f>IFERROR(INDEX(Cost_Components!$K$2:$K$29,MATCH(E1058,Cost_Components!$A$2:$A$29,0)),"")</f>
        <v>0.2</v>
      </c>
      <c r="K1058" s="17">
        <f t="shared" si="160"/>
        <v>0.63038461538461543</v>
      </c>
      <c r="L1058" s="17">
        <f>IFERROR(INDEX(Cost_Components!$S$2:$S$29,MATCH(E1058,Cost_Components!$A$2:$A$29,0)),"")</f>
        <v>0.31</v>
      </c>
      <c r="M1058" s="28">
        <f>IFERROR(INDEX(Cost_Components!$L$2:$L$29,MATCH(E1058,Cost_Components!$A$2:$A$29,0)),"")</f>
        <v>1</v>
      </c>
      <c r="N1058" s="29">
        <f>IFERROR(INDEX(Cost_Components!$P$2:$P$29,MATCH(E1058,Cost_Components!$A$2:$A$29,0)),"")</f>
        <v>7</v>
      </c>
      <c r="O1058" s="23">
        <f t="shared" si="161"/>
        <v>804829.71749197599</v>
      </c>
      <c r="P1058" s="23">
        <f t="shared" si="162"/>
        <v>860486.34311767004</v>
      </c>
      <c r="Q1058" s="23">
        <f t="shared" si="163"/>
        <v>1867255.3645653441</v>
      </c>
      <c r="R1058" s="23">
        <f t="shared" si="164"/>
        <v>3551465.9033790156</v>
      </c>
      <c r="S1058" s="23">
        <f t="shared" si="165"/>
        <v>1684210.5388136716</v>
      </c>
      <c r="T1058" s="16">
        <f>IFERROR(INDEX(Cost_Components!$R$2:$R$29,MATCH(E1058,Cost_Components!$A$2:$A$29,0)),"")</f>
        <v>1</v>
      </c>
      <c r="U1058" s="26">
        <f>IFERROR(INDEX(Cost_Components!$Q$2:$Q$29,MATCH(E1058,Cost_Components!$A$2:$A$29,0)),"")</f>
        <v>2023</v>
      </c>
      <c r="V1058" s="30">
        <f>1/(1+Calculation_Assumptions!$B$5)^(B1058-Calculation_Assumptions!$B$2)</f>
        <v>0.62316693922011435</v>
      </c>
      <c r="W1058" s="23">
        <f t="shared" si="166"/>
        <v>1163611.8102785242</v>
      </c>
      <c r="X1058" s="23">
        <f t="shared" si="167"/>
        <v>2213156.1367532997</v>
      </c>
      <c r="Y1058" s="23">
        <f t="shared" si="168"/>
        <v>1049544.3264747753</v>
      </c>
      <c r="Z1058" s="17">
        <f>IFERROR(INDEX(Cost_Components!$T$2:$T$29,MATCH(E1058,Cost_Components!$A$2:$A$29,0)),"")</f>
        <v>0.8</v>
      </c>
      <c r="AA1058" s="26">
        <f>IFERROR(INDEX(Cost_Components!$U$2:$U$29,MATCH(E1058,Cost_Components!$A$2:$A$29,0)),"")</f>
        <v>2025</v>
      </c>
      <c r="AB1058" s="26">
        <f>IFERROR(INDEX(Cost_Components!$V$2:$V$29,MATCH(E1058,Cost_Components!$A$2:$A$29,0)),"")</f>
        <v>2050</v>
      </c>
      <c r="AC1058" s="26">
        <f>IFERROR(INDEX(Cost_Components!$M$2:$M$29,MATCH(E1058,Cost_Components!$A$2:$A$29,0)),"")</f>
        <v>30</v>
      </c>
      <c r="AD1058" s="26">
        <f>IFERROR(INDEX(Cost_Components!$N$2:$N$29,MATCH(E1058,Cost_Components!$A$2:$A$29,0)),"")</f>
        <v>95</v>
      </c>
      <c r="AE1058" s="16" t="str">
        <f>IFERROR(INDEX(Cost_Components!$O$2:$O$29,MATCH(E1058,Cost_Components!$A$2:$A$29,0)),"")</f>
        <v>Both</v>
      </c>
      <c r="AF1058" s="11">
        <v>4024148.5874598799</v>
      </c>
      <c r="AG1058" s="11">
        <v>4302431.7155883498</v>
      </c>
      <c r="AH1058" s="23">
        <f t="shared" si="169"/>
        <v>1</v>
      </c>
    </row>
    <row r="1059" spans="1:34" hidden="1">
      <c r="A1059" t="s">
        <v>115</v>
      </c>
      <c r="B1059" s="20">
        <v>2042</v>
      </c>
      <c r="C1059" t="s">
        <v>242</v>
      </c>
      <c r="D1059" t="s">
        <v>222</v>
      </c>
      <c r="E1059" s="22" t="s">
        <v>331</v>
      </c>
      <c r="F1059" s="22" t="s">
        <v>332</v>
      </c>
      <c r="G1059" s="22" t="s">
        <v>246</v>
      </c>
      <c r="H1059" s="22" t="s">
        <v>237</v>
      </c>
      <c r="I1059" s="22" t="s">
        <v>309</v>
      </c>
      <c r="J1059" s="17">
        <f>IFERROR(INDEX(Cost_Components!$K$2:$K$29,MATCH(E1059,Cost_Components!$A$2:$A$29,0)),"")</f>
        <v>0.2</v>
      </c>
      <c r="K1059" s="17">
        <f t="shared" si="160"/>
        <v>0.64923076923076928</v>
      </c>
      <c r="L1059" s="17">
        <f>IFERROR(INDEX(Cost_Components!$S$2:$S$29,MATCH(E1059,Cost_Components!$A$2:$A$29,0)),"")</f>
        <v>0.31</v>
      </c>
      <c r="M1059" s="28">
        <f>IFERROR(INDEX(Cost_Components!$L$2:$L$29,MATCH(E1059,Cost_Components!$A$2:$A$29,0)),"")</f>
        <v>1</v>
      </c>
      <c r="N1059" s="29">
        <f>IFERROR(INDEX(Cost_Components!$P$2:$P$29,MATCH(E1059,Cost_Components!$A$2:$A$29,0)),"")</f>
        <v>7</v>
      </c>
      <c r="O1059" s="23">
        <f t="shared" si="161"/>
        <v>806004.42777055409</v>
      </c>
      <c r="P1059" s="23">
        <f t="shared" si="162"/>
        <v>867993.90143024409</v>
      </c>
      <c r="Q1059" s="23">
        <f t="shared" si="163"/>
        <v>1883546.7661036297</v>
      </c>
      <c r="R1059" s="23">
        <f t="shared" si="164"/>
        <v>3662980.1225141799</v>
      </c>
      <c r="S1059" s="23">
        <f t="shared" si="165"/>
        <v>1779433.3564105502</v>
      </c>
      <c r="T1059" s="16">
        <f>IFERROR(INDEX(Cost_Components!$R$2:$R$29,MATCH(E1059,Cost_Components!$A$2:$A$29,0)),"")</f>
        <v>1</v>
      </c>
      <c r="U1059" s="26">
        <f>IFERROR(INDEX(Cost_Components!$Q$2:$Q$29,MATCH(E1059,Cost_Components!$A$2:$A$29,0)),"")</f>
        <v>2023</v>
      </c>
      <c r="V1059" s="30">
        <f>1/(1+Calculation_Assumptions!$B$5)^(B1059-Calculation_Assumptions!$B$2)</f>
        <v>0.60501644584477121</v>
      </c>
      <c r="W1059" s="23">
        <f t="shared" si="166"/>
        <v>1139576.7700104306</v>
      </c>
      <c r="X1059" s="23">
        <f t="shared" si="167"/>
        <v>2216163.2149235737</v>
      </c>
      <c r="Y1059" s="23">
        <f t="shared" si="168"/>
        <v>1076586.4449131431</v>
      </c>
      <c r="Z1059" s="17">
        <f>IFERROR(INDEX(Cost_Components!$T$2:$T$29,MATCH(E1059,Cost_Components!$A$2:$A$29,0)),"")</f>
        <v>0.8</v>
      </c>
      <c r="AA1059" s="26">
        <f>IFERROR(INDEX(Cost_Components!$U$2:$U$29,MATCH(E1059,Cost_Components!$A$2:$A$29,0)),"")</f>
        <v>2025</v>
      </c>
      <c r="AB1059" s="26">
        <f>IFERROR(INDEX(Cost_Components!$V$2:$V$29,MATCH(E1059,Cost_Components!$A$2:$A$29,0)),"")</f>
        <v>2050</v>
      </c>
      <c r="AC1059" s="26">
        <f>IFERROR(INDEX(Cost_Components!$M$2:$M$29,MATCH(E1059,Cost_Components!$A$2:$A$29,0)),"")</f>
        <v>30</v>
      </c>
      <c r="AD1059" s="26">
        <f>IFERROR(INDEX(Cost_Components!$N$2:$N$29,MATCH(E1059,Cost_Components!$A$2:$A$29,0)),"")</f>
        <v>95</v>
      </c>
      <c r="AE1059" s="16" t="str">
        <f>IFERROR(INDEX(Cost_Components!$O$2:$O$29,MATCH(E1059,Cost_Components!$A$2:$A$29,0)),"")</f>
        <v>Both</v>
      </c>
      <c r="AF1059" s="11">
        <v>4030022.13885277</v>
      </c>
      <c r="AG1059" s="11">
        <v>4339969.50715122</v>
      </c>
      <c r="AH1059" s="23">
        <f t="shared" si="169"/>
        <v>1</v>
      </c>
    </row>
    <row r="1060" spans="1:34" hidden="1">
      <c r="A1060" t="s">
        <v>115</v>
      </c>
      <c r="B1060" s="20">
        <v>2043</v>
      </c>
      <c r="C1060" t="s">
        <v>242</v>
      </c>
      <c r="D1060" t="s">
        <v>222</v>
      </c>
      <c r="E1060" s="22" t="s">
        <v>331</v>
      </c>
      <c r="F1060" s="22" t="s">
        <v>332</v>
      </c>
      <c r="G1060" s="22" t="s">
        <v>246</v>
      </c>
      <c r="H1060" s="22" t="s">
        <v>237</v>
      </c>
      <c r="I1060" s="22" t="s">
        <v>309</v>
      </c>
      <c r="J1060" s="17">
        <f>IFERROR(INDEX(Cost_Components!$K$2:$K$29,MATCH(E1060,Cost_Components!$A$2:$A$29,0)),"")</f>
        <v>0.2</v>
      </c>
      <c r="K1060" s="17">
        <f t="shared" si="160"/>
        <v>0.66807692307692301</v>
      </c>
      <c r="L1060" s="17">
        <f>IFERROR(INDEX(Cost_Components!$S$2:$S$29,MATCH(E1060,Cost_Components!$A$2:$A$29,0)),"")</f>
        <v>0.31</v>
      </c>
      <c r="M1060" s="28">
        <f>IFERROR(INDEX(Cost_Components!$L$2:$L$29,MATCH(E1060,Cost_Components!$A$2:$A$29,0)),"")</f>
        <v>1</v>
      </c>
      <c r="N1060" s="29">
        <f>IFERROR(INDEX(Cost_Components!$P$2:$P$29,MATCH(E1060,Cost_Components!$A$2:$A$29,0)),"")</f>
        <v>7</v>
      </c>
      <c r="O1060" s="23">
        <f t="shared" si="161"/>
        <v>807610.12113046413</v>
      </c>
      <c r="P1060" s="23">
        <f t="shared" si="162"/>
        <v>876210.57044206397</v>
      </c>
      <c r="Q1060" s="23">
        <f t="shared" si="163"/>
        <v>1901376.9378592791</v>
      </c>
      <c r="R1060" s="23">
        <f t="shared" si="164"/>
        <v>3776819.7933943514</v>
      </c>
      <c r="S1060" s="23">
        <f t="shared" si="165"/>
        <v>1875442.8555350723</v>
      </c>
      <c r="T1060" s="16">
        <f>IFERROR(INDEX(Cost_Components!$R$2:$R$29,MATCH(E1060,Cost_Components!$A$2:$A$29,0)),"")</f>
        <v>1</v>
      </c>
      <c r="U1060" s="26">
        <f>IFERROR(INDEX(Cost_Components!$Q$2:$Q$29,MATCH(E1060,Cost_Components!$A$2:$A$29,0)),"")</f>
        <v>2023</v>
      </c>
      <c r="V1060" s="30">
        <f>1/(1+Calculation_Assumptions!$B$5)^(B1060-Calculation_Assumptions!$B$2)</f>
        <v>0.5873946076162827</v>
      </c>
      <c r="W1060" s="23">
        <f t="shared" si="166"/>
        <v>1116858.5603445005</v>
      </c>
      <c r="X1060" s="23">
        <f t="shared" si="167"/>
        <v>2218483.5805782848</v>
      </c>
      <c r="Y1060" s="23">
        <f t="shared" si="168"/>
        <v>1101625.0202337846</v>
      </c>
      <c r="Z1060" s="17">
        <f>IFERROR(INDEX(Cost_Components!$T$2:$T$29,MATCH(E1060,Cost_Components!$A$2:$A$29,0)),"")</f>
        <v>0.8</v>
      </c>
      <c r="AA1060" s="26">
        <f>IFERROR(INDEX(Cost_Components!$U$2:$U$29,MATCH(E1060,Cost_Components!$A$2:$A$29,0)),"")</f>
        <v>2025</v>
      </c>
      <c r="AB1060" s="26">
        <f>IFERROR(INDEX(Cost_Components!$V$2:$V$29,MATCH(E1060,Cost_Components!$A$2:$A$29,0)),"")</f>
        <v>2050</v>
      </c>
      <c r="AC1060" s="26">
        <f>IFERROR(INDEX(Cost_Components!$M$2:$M$29,MATCH(E1060,Cost_Components!$A$2:$A$29,0)),"")</f>
        <v>30</v>
      </c>
      <c r="AD1060" s="26">
        <f>IFERROR(INDEX(Cost_Components!$N$2:$N$29,MATCH(E1060,Cost_Components!$A$2:$A$29,0)),"")</f>
        <v>95</v>
      </c>
      <c r="AE1060" s="16" t="str">
        <f>IFERROR(INDEX(Cost_Components!$O$2:$O$29,MATCH(E1060,Cost_Components!$A$2:$A$29,0)),"")</f>
        <v>Both</v>
      </c>
      <c r="AF1060" s="11">
        <v>4038050.6056523202</v>
      </c>
      <c r="AG1060" s="11">
        <v>4381052.8522103196</v>
      </c>
      <c r="AH1060" s="23">
        <f t="shared" si="169"/>
        <v>1</v>
      </c>
    </row>
    <row r="1061" spans="1:34" hidden="1">
      <c r="A1061" t="s">
        <v>115</v>
      </c>
      <c r="B1061" s="20">
        <v>2044</v>
      </c>
      <c r="C1061" t="s">
        <v>242</v>
      </c>
      <c r="D1061" t="s">
        <v>222</v>
      </c>
      <c r="E1061" s="22" t="s">
        <v>331</v>
      </c>
      <c r="F1061" s="22" t="s">
        <v>332</v>
      </c>
      <c r="G1061" s="22" t="s">
        <v>246</v>
      </c>
      <c r="H1061" s="22" t="s">
        <v>237</v>
      </c>
      <c r="I1061" s="22" t="s">
        <v>309</v>
      </c>
      <c r="J1061" s="17">
        <f>IFERROR(INDEX(Cost_Components!$K$2:$K$29,MATCH(E1061,Cost_Components!$A$2:$A$29,0)),"")</f>
        <v>0.2</v>
      </c>
      <c r="K1061" s="17">
        <f t="shared" si="160"/>
        <v>0.68692307692307697</v>
      </c>
      <c r="L1061" s="17">
        <f>IFERROR(INDEX(Cost_Components!$S$2:$S$29,MATCH(E1061,Cost_Components!$A$2:$A$29,0)),"")</f>
        <v>0.31</v>
      </c>
      <c r="M1061" s="28">
        <f>IFERROR(INDEX(Cost_Components!$L$2:$L$29,MATCH(E1061,Cost_Components!$A$2:$A$29,0)),"")</f>
        <v>1</v>
      </c>
      <c r="N1061" s="29">
        <f>IFERROR(INDEX(Cost_Components!$P$2:$P$29,MATCH(E1061,Cost_Components!$A$2:$A$29,0)),"")</f>
        <v>7</v>
      </c>
      <c r="O1061" s="23">
        <f t="shared" si="161"/>
        <v>809525.91278623801</v>
      </c>
      <c r="P1061" s="23">
        <f t="shared" si="162"/>
        <v>885004.19732492813</v>
      </c>
      <c r="Q1061" s="23">
        <f t="shared" si="163"/>
        <v>1920459.1081950939</v>
      </c>
      <c r="R1061" s="23">
        <f t="shared" si="164"/>
        <v>3892574.2160205953</v>
      </c>
      <c r="S1061" s="23">
        <f t="shared" si="165"/>
        <v>1972115.1078255014</v>
      </c>
      <c r="T1061" s="16">
        <f>IFERROR(INDEX(Cost_Components!$R$2:$R$29,MATCH(E1061,Cost_Components!$A$2:$A$29,0)),"")</f>
        <v>1</v>
      </c>
      <c r="U1061" s="26">
        <f>IFERROR(INDEX(Cost_Components!$Q$2:$Q$29,MATCH(E1061,Cost_Components!$A$2:$A$29,0)),"")</f>
        <v>2023</v>
      </c>
      <c r="V1061" s="30">
        <f>1/(1+Calculation_Assumptions!$B$5)^(B1061-Calculation_Assumptions!$B$2)</f>
        <v>0.57028602681192497</v>
      </c>
      <c r="W1061" s="23">
        <f t="shared" si="166"/>
        <v>1095210.9944673527</v>
      </c>
      <c r="X1061" s="23">
        <f t="shared" si="167"/>
        <v>2219880.6837249291</v>
      </c>
      <c r="Y1061" s="23">
        <f t="shared" si="168"/>
        <v>1124669.6892575761</v>
      </c>
      <c r="Z1061" s="17">
        <f>IFERROR(INDEX(Cost_Components!$T$2:$T$29,MATCH(E1061,Cost_Components!$A$2:$A$29,0)),"")</f>
        <v>0.8</v>
      </c>
      <c r="AA1061" s="26">
        <f>IFERROR(INDEX(Cost_Components!$U$2:$U$29,MATCH(E1061,Cost_Components!$A$2:$A$29,0)),"")</f>
        <v>2025</v>
      </c>
      <c r="AB1061" s="26">
        <f>IFERROR(INDEX(Cost_Components!$V$2:$V$29,MATCH(E1061,Cost_Components!$A$2:$A$29,0)),"")</f>
        <v>2050</v>
      </c>
      <c r="AC1061" s="26">
        <f>IFERROR(INDEX(Cost_Components!$M$2:$M$29,MATCH(E1061,Cost_Components!$A$2:$A$29,0)),"")</f>
        <v>30</v>
      </c>
      <c r="AD1061" s="26">
        <f>IFERROR(INDEX(Cost_Components!$N$2:$N$29,MATCH(E1061,Cost_Components!$A$2:$A$29,0)),"")</f>
        <v>95</v>
      </c>
      <c r="AE1061" s="16" t="str">
        <f>IFERROR(INDEX(Cost_Components!$O$2:$O$29,MATCH(E1061,Cost_Components!$A$2:$A$29,0)),"")</f>
        <v>Both</v>
      </c>
      <c r="AF1061" s="11">
        <v>4047629.5639311899</v>
      </c>
      <c r="AG1061" s="11">
        <v>4425020.9866246404</v>
      </c>
      <c r="AH1061" s="23">
        <f t="shared" si="169"/>
        <v>1</v>
      </c>
    </row>
    <row r="1062" spans="1:34" hidden="1">
      <c r="A1062" t="s">
        <v>115</v>
      </c>
      <c r="B1062" s="20">
        <v>2045</v>
      </c>
      <c r="C1062" t="s">
        <v>242</v>
      </c>
      <c r="D1062" t="s">
        <v>222</v>
      </c>
      <c r="E1062" s="22" t="s">
        <v>331</v>
      </c>
      <c r="F1062" s="22" t="s">
        <v>332</v>
      </c>
      <c r="G1062" s="22" t="s">
        <v>246</v>
      </c>
      <c r="H1062" s="22" t="s">
        <v>237</v>
      </c>
      <c r="I1062" s="22" t="s">
        <v>309</v>
      </c>
      <c r="J1062" s="17">
        <f>IFERROR(INDEX(Cost_Components!$K$2:$K$29,MATCH(E1062,Cost_Components!$A$2:$A$29,0)),"")</f>
        <v>0.2</v>
      </c>
      <c r="K1062" s="17">
        <f t="shared" si="160"/>
        <v>0.70576923076923082</v>
      </c>
      <c r="L1062" s="17">
        <f>IFERROR(INDEX(Cost_Components!$S$2:$S$29,MATCH(E1062,Cost_Components!$A$2:$A$29,0)),"")</f>
        <v>0.31</v>
      </c>
      <c r="M1062" s="28">
        <f>IFERROR(INDEX(Cost_Components!$L$2:$L$29,MATCH(E1062,Cost_Components!$A$2:$A$29,0)),"")</f>
        <v>1</v>
      </c>
      <c r="N1062" s="29">
        <f>IFERROR(INDEX(Cost_Components!$P$2:$P$29,MATCH(E1062,Cost_Components!$A$2:$A$29,0)),"")</f>
        <v>7</v>
      </c>
      <c r="O1062" s="23">
        <f t="shared" si="161"/>
        <v>811659.23339064606</v>
      </c>
      <c r="P1062" s="23">
        <f t="shared" si="162"/>
        <v>894265.444364678</v>
      </c>
      <c r="Q1062" s="23">
        <f t="shared" si="163"/>
        <v>1940556.014271351</v>
      </c>
      <c r="R1062" s="23">
        <f t="shared" si="164"/>
        <v>4009908.7895780187</v>
      </c>
      <c r="S1062" s="23">
        <f t="shared" si="165"/>
        <v>2069352.7753066677</v>
      </c>
      <c r="T1062" s="16">
        <f>IFERROR(INDEX(Cost_Components!$R$2:$R$29,MATCH(E1062,Cost_Components!$A$2:$A$29,0)),"")</f>
        <v>1</v>
      </c>
      <c r="U1062" s="26">
        <f>IFERROR(INDEX(Cost_Components!$Q$2:$Q$29,MATCH(E1062,Cost_Components!$A$2:$A$29,0)),"")</f>
        <v>2023</v>
      </c>
      <c r="V1062" s="30">
        <f>1/(1+Calculation_Assumptions!$B$5)^(B1062-Calculation_Assumptions!$B$2)</f>
        <v>0.55367575418633497</v>
      </c>
      <c r="W1062" s="23">
        <f t="shared" si="166"/>
        <v>1074438.8147425186</v>
      </c>
      <c r="X1062" s="23">
        <f t="shared" si="167"/>
        <v>2220189.2732880232</v>
      </c>
      <c r="Y1062" s="23">
        <f t="shared" si="168"/>
        <v>1145750.4585455046</v>
      </c>
      <c r="Z1062" s="17">
        <f>IFERROR(INDEX(Cost_Components!$T$2:$T$29,MATCH(E1062,Cost_Components!$A$2:$A$29,0)),"")</f>
        <v>0.8</v>
      </c>
      <c r="AA1062" s="26">
        <f>IFERROR(INDEX(Cost_Components!$U$2:$U$29,MATCH(E1062,Cost_Components!$A$2:$A$29,0)),"")</f>
        <v>2025</v>
      </c>
      <c r="AB1062" s="26">
        <f>IFERROR(INDEX(Cost_Components!$V$2:$V$29,MATCH(E1062,Cost_Components!$A$2:$A$29,0)),"")</f>
        <v>2050</v>
      </c>
      <c r="AC1062" s="26">
        <f>IFERROR(INDEX(Cost_Components!$M$2:$M$29,MATCH(E1062,Cost_Components!$A$2:$A$29,0)),"")</f>
        <v>30</v>
      </c>
      <c r="AD1062" s="26">
        <f>IFERROR(INDEX(Cost_Components!$N$2:$N$29,MATCH(E1062,Cost_Components!$A$2:$A$29,0)),"")</f>
        <v>95</v>
      </c>
      <c r="AE1062" s="16" t="str">
        <f>IFERROR(INDEX(Cost_Components!$O$2:$O$29,MATCH(E1062,Cost_Components!$A$2:$A$29,0)),"")</f>
        <v>Both</v>
      </c>
      <c r="AF1062" s="11">
        <v>4058296.1669532298</v>
      </c>
      <c r="AG1062" s="11">
        <v>4471327.2218233896</v>
      </c>
      <c r="AH1062" s="23">
        <f t="shared" si="169"/>
        <v>1</v>
      </c>
    </row>
    <row r="1063" spans="1:34" hidden="1">
      <c r="A1063" t="s">
        <v>115</v>
      </c>
      <c r="B1063" s="20">
        <v>2046</v>
      </c>
      <c r="C1063" t="s">
        <v>242</v>
      </c>
      <c r="D1063" t="s">
        <v>222</v>
      </c>
      <c r="E1063" s="22" t="s">
        <v>331</v>
      </c>
      <c r="F1063" s="22" t="s">
        <v>332</v>
      </c>
      <c r="G1063" s="22" t="s">
        <v>246</v>
      </c>
      <c r="H1063" s="22" t="s">
        <v>237</v>
      </c>
      <c r="I1063" s="22" t="s">
        <v>309</v>
      </c>
      <c r="J1063" s="17">
        <f>IFERROR(INDEX(Cost_Components!$K$2:$K$29,MATCH(E1063,Cost_Components!$A$2:$A$29,0)),"")</f>
        <v>0.2</v>
      </c>
      <c r="K1063" s="17">
        <f t="shared" si="160"/>
        <v>0.72461538461538466</v>
      </c>
      <c r="L1063" s="17">
        <f>IFERROR(INDEX(Cost_Components!$S$2:$S$29,MATCH(E1063,Cost_Components!$A$2:$A$29,0)),"")</f>
        <v>0.31</v>
      </c>
      <c r="M1063" s="28">
        <f>IFERROR(INDEX(Cost_Components!$L$2:$L$29,MATCH(E1063,Cost_Components!$A$2:$A$29,0)),"")</f>
        <v>1</v>
      </c>
      <c r="N1063" s="29">
        <f>IFERROR(INDEX(Cost_Components!$P$2:$P$29,MATCH(E1063,Cost_Components!$A$2:$A$29,0)),"")</f>
        <v>7</v>
      </c>
      <c r="O1063" s="23">
        <f t="shared" si="161"/>
        <v>813915.50533465005</v>
      </c>
      <c r="P1063" s="23">
        <f t="shared" si="162"/>
        <v>903884.23873441806</v>
      </c>
      <c r="Q1063" s="23">
        <f t="shared" si="163"/>
        <v>1961428.7980536874</v>
      </c>
      <c r="R1063" s="23">
        <f t="shared" si="164"/>
        <v>4128429.8785974486</v>
      </c>
      <c r="S1063" s="23">
        <f t="shared" si="165"/>
        <v>2167001.0805437611</v>
      </c>
      <c r="T1063" s="16">
        <f>IFERROR(INDEX(Cost_Components!$R$2:$R$29,MATCH(E1063,Cost_Components!$A$2:$A$29,0)),"")</f>
        <v>1</v>
      </c>
      <c r="U1063" s="26">
        <f>IFERROR(INDEX(Cost_Components!$Q$2:$Q$29,MATCH(E1063,Cost_Components!$A$2:$A$29,0)),"")</f>
        <v>2023</v>
      </c>
      <c r="V1063" s="30">
        <f>1/(1+Calculation_Assumptions!$B$5)^(B1063-Calculation_Assumptions!$B$2)</f>
        <v>0.5375492759090631</v>
      </c>
      <c r="W1063" s="23">
        <f t="shared" si="166"/>
        <v>1054364.6301409437</v>
      </c>
      <c r="X1063" s="23">
        <f t="shared" si="167"/>
        <v>2219234.4918813999</v>
      </c>
      <c r="Y1063" s="23">
        <f t="shared" si="168"/>
        <v>1164869.8617404562</v>
      </c>
      <c r="Z1063" s="17">
        <f>IFERROR(INDEX(Cost_Components!$T$2:$T$29,MATCH(E1063,Cost_Components!$A$2:$A$29,0)),"")</f>
        <v>0.8</v>
      </c>
      <c r="AA1063" s="26">
        <f>IFERROR(INDEX(Cost_Components!$U$2:$U$29,MATCH(E1063,Cost_Components!$A$2:$A$29,0)),"")</f>
        <v>2025</v>
      </c>
      <c r="AB1063" s="26">
        <f>IFERROR(INDEX(Cost_Components!$V$2:$V$29,MATCH(E1063,Cost_Components!$A$2:$A$29,0)),"")</f>
        <v>2050</v>
      </c>
      <c r="AC1063" s="26">
        <f>IFERROR(INDEX(Cost_Components!$M$2:$M$29,MATCH(E1063,Cost_Components!$A$2:$A$29,0)),"")</f>
        <v>30</v>
      </c>
      <c r="AD1063" s="26">
        <f>IFERROR(INDEX(Cost_Components!$N$2:$N$29,MATCH(E1063,Cost_Components!$A$2:$A$29,0)),"")</f>
        <v>95</v>
      </c>
      <c r="AE1063" s="16" t="str">
        <f>IFERROR(INDEX(Cost_Components!$O$2:$O$29,MATCH(E1063,Cost_Components!$A$2:$A$29,0)),"")</f>
        <v>Both</v>
      </c>
      <c r="AF1063" s="11">
        <v>4069577.5266732499</v>
      </c>
      <c r="AG1063" s="11">
        <v>4519421.1936720898</v>
      </c>
      <c r="AH1063" s="23">
        <f t="shared" si="169"/>
        <v>1</v>
      </c>
    </row>
    <row r="1064" spans="1:34" hidden="1">
      <c r="A1064" t="s">
        <v>115</v>
      </c>
      <c r="B1064" s="20">
        <v>2047</v>
      </c>
      <c r="C1064" t="s">
        <v>242</v>
      </c>
      <c r="D1064" t="s">
        <v>222</v>
      </c>
      <c r="E1064" s="22" t="s">
        <v>331</v>
      </c>
      <c r="F1064" s="22" t="s">
        <v>332</v>
      </c>
      <c r="G1064" s="22" t="s">
        <v>246</v>
      </c>
      <c r="H1064" s="22" t="s">
        <v>237</v>
      </c>
      <c r="I1064" s="22" t="s">
        <v>309</v>
      </c>
      <c r="J1064" s="17">
        <f>IFERROR(INDEX(Cost_Components!$K$2:$K$29,MATCH(E1064,Cost_Components!$A$2:$A$29,0)),"")</f>
        <v>0.2</v>
      </c>
      <c r="K1064" s="17">
        <f t="shared" si="160"/>
        <v>0.74346153846153851</v>
      </c>
      <c r="L1064" s="17">
        <f>IFERROR(INDEX(Cost_Components!$S$2:$S$29,MATCH(E1064,Cost_Components!$A$2:$A$29,0)),"")</f>
        <v>0.31</v>
      </c>
      <c r="M1064" s="28">
        <f>IFERROR(INDEX(Cost_Components!$L$2:$L$29,MATCH(E1064,Cost_Components!$A$2:$A$29,0)),"")</f>
        <v>1</v>
      </c>
      <c r="N1064" s="29">
        <f>IFERROR(INDEX(Cost_Components!$P$2:$P$29,MATCH(E1064,Cost_Components!$A$2:$A$29,0)),"")</f>
        <v>7</v>
      </c>
      <c r="O1064" s="23">
        <f t="shared" si="161"/>
        <v>816109.21710288606</v>
      </c>
      <c r="P1064" s="23">
        <f t="shared" si="162"/>
        <v>913661.78378975205</v>
      </c>
      <c r="Q1064" s="23">
        <f t="shared" si="163"/>
        <v>1982646.0708237621</v>
      </c>
      <c r="R1064" s="23">
        <f t="shared" si="164"/>
        <v>4247220.6986996736</v>
      </c>
      <c r="S1064" s="23">
        <f t="shared" si="165"/>
        <v>2264574.6278759115</v>
      </c>
      <c r="T1064" s="16">
        <f>IFERROR(INDEX(Cost_Components!$R$2:$R$29,MATCH(E1064,Cost_Components!$A$2:$A$29,0)),"")</f>
        <v>1</v>
      </c>
      <c r="U1064" s="26">
        <f>IFERROR(INDEX(Cost_Components!$Q$2:$Q$29,MATCH(E1064,Cost_Components!$A$2:$A$29,0)),"")</f>
        <v>2023</v>
      </c>
      <c r="V1064" s="30">
        <f>1/(1+Calculation_Assumptions!$B$5)^(B1064-Calculation_Assumptions!$B$2)</f>
        <v>0.52189250088258554</v>
      </c>
      <c r="W1064" s="23">
        <f t="shared" si="166"/>
        <v>1034728.116267245</v>
      </c>
      <c r="X1064" s="23">
        <f t="shared" si="167"/>
        <v>2216592.6322446549</v>
      </c>
      <c r="Y1064" s="23">
        <f t="shared" si="168"/>
        <v>1181864.5159774099</v>
      </c>
      <c r="Z1064" s="17">
        <f>IFERROR(INDEX(Cost_Components!$T$2:$T$29,MATCH(E1064,Cost_Components!$A$2:$A$29,0)),"")</f>
        <v>0.8</v>
      </c>
      <c r="AA1064" s="26">
        <f>IFERROR(INDEX(Cost_Components!$U$2:$U$29,MATCH(E1064,Cost_Components!$A$2:$A$29,0)),"")</f>
        <v>2025</v>
      </c>
      <c r="AB1064" s="26">
        <f>IFERROR(INDEX(Cost_Components!$V$2:$V$29,MATCH(E1064,Cost_Components!$A$2:$A$29,0)),"")</f>
        <v>2050</v>
      </c>
      <c r="AC1064" s="26">
        <f>IFERROR(INDEX(Cost_Components!$M$2:$M$29,MATCH(E1064,Cost_Components!$A$2:$A$29,0)),"")</f>
        <v>30</v>
      </c>
      <c r="AD1064" s="26">
        <f>IFERROR(INDEX(Cost_Components!$N$2:$N$29,MATCH(E1064,Cost_Components!$A$2:$A$29,0)),"")</f>
        <v>95</v>
      </c>
      <c r="AE1064" s="16" t="str">
        <f>IFERROR(INDEX(Cost_Components!$O$2:$O$29,MATCH(E1064,Cost_Components!$A$2:$A$29,0)),"")</f>
        <v>Both</v>
      </c>
      <c r="AF1064" s="11">
        <v>4080546.08551443</v>
      </c>
      <c r="AG1064" s="11">
        <v>4568308.9189487603</v>
      </c>
      <c r="AH1064" s="23">
        <f t="shared" si="169"/>
        <v>1</v>
      </c>
    </row>
    <row r="1065" spans="1:34" hidden="1">
      <c r="A1065" t="s">
        <v>115</v>
      </c>
      <c r="B1065" s="20">
        <v>2048</v>
      </c>
      <c r="C1065" t="s">
        <v>242</v>
      </c>
      <c r="D1065" t="s">
        <v>222</v>
      </c>
      <c r="E1065" s="22" t="s">
        <v>331</v>
      </c>
      <c r="F1065" s="22" t="s">
        <v>332</v>
      </c>
      <c r="G1065" s="22" t="s">
        <v>246</v>
      </c>
      <c r="H1065" s="22" t="s">
        <v>237</v>
      </c>
      <c r="I1065" s="22" t="s">
        <v>309</v>
      </c>
      <c r="J1065" s="17">
        <f>IFERROR(INDEX(Cost_Components!$K$2:$K$29,MATCH(E1065,Cost_Components!$A$2:$A$29,0)),"")</f>
        <v>0.2</v>
      </c>
      <c r="K1065" s="17">
        <f t="shared" si="160"/>
        <v>0.76230769230769235</v>
      </c>
      <c r="L1065" s="17">
        <f>IFERROR(INDEX(Cost_Components!$S$2:$S$29,MATCH(E1065,Cost_Components!$A$2:$A$29,0)),"")</f>
        <v>0.31</v>
      </c>
      <c r="M1065" s="28">
        <f>IFERROR(INDEX(Cost_Components!$L$2:$L$29,MATCH(E1065,Cost_Components!$A$2:$A$29,0)),"")</f>
        <v>1</v>
      </c>
      <c r="N1065" s="29">
        <f>IFERROR(INDEX(Cost_Components!$P$2:$P$29,MATCH(E1065,Cost_Components!$A$2:$A$29,0)),"")</f>
        <v>7</v>
      </c>
      <c r="O1065" s="23">
        <f t="shared" si="161"/>
        <v>818322.72120313812</v>
      </c>
      <c r="P1065" s="23">
        <f t="shared" si="162"/>
        <v>923667.08020686603</v>
      </c>
      <c r="Q1065" s="23">
        <f t="shared" si="163"/>
        <v>2004357.5640488993</v>
      </c>
      <c r="R1065" s="23">
        <f t="shared" si="164"/>
        <v>4366695.9361432074</v>
      </c>
      <c r="S1065" s="23">
        <f t="shared" si="165"/>
        <v>2362338.372094308</v>
      </c>
      <c r="T1065" s="16">
        <f>IFERROR(INDEX(Cost_Components!$R$2:$R$29,MATCH(E1065,Cost_Components!$A$2:$A$29,0)),"")</f>
        <v>1</v>
      </c>
      <c r="U1065" s="26">
        <f>IFERROR(INDEX(Cost_Components!$Q$2:$Q$29,MATCH(E1065,Cost_Components!$A$2:$A$29,0)),"")</f>
        <v>2023</v>
      </c>
      <c r="V1065" s="30">
        <f>1/(1+Calculation_Assumptions!$B$5)^(B1065-Calculation_Assumptions!$B$2)</f>
        <v>0.50669174842969467</v>
      </c>
      <c r="W1065" s="23">
        <f t="shared" si="166"/>
        <v>1015591.4386062205</v>
      </c>
      <c r="X1065" s="23">
        <f t="shared" si="167"/>
        <v>2212568.7987452443</v>
      </c>
      <c r="Y1065" s="23">
        <f t="shared" si="168"/>
        <v>1196977.3601390235</v>
      </c>
      <c r="Z1065" s="17">
        <f>IFERROR(INDEX(Cost_Components!$T$2:$T$29,MATCH(E1065,Cost_Components!$A$2:$A$29,0)),"")</f>
        <v>0.8</v>
      </c>
      <c r="AA1065" s="26">
        <f>IFERROR(INDEX(Cost_Components!$U$2:$U$29,MATCH(E1065,Cost_Components!$A$2:$A$29,0)),"")</f>
        <v>2025</v>
      </c>
      <c r="AB1065" s="26">
        <f>IFERROR(INDEX(Cost_Components!$V$2:$V$29,MATCH(E1065,Cost_Components!$A$2:$A$29,0)),"")</f>
        <v>2050</v>
      </c>
      <c r="AC1065" s="26">
        <f>IFERROR(INDEX(Cost_Components!$M$2:$M$29,MATCH(E1065,Cost_Components!$A$2:$A$29,0)),"")</f>
        <v>30</v>
      </c>
      <c r="AD1065" s="26">
        <f>IFERROR(INDEX(Cost_Components!$N$2:$N$29,MATCH(E1065,Cost_Components!$A$2:$A$29,0)),"")</f>
        <v>95</v>
      </c>
      <c r="AE1065" s="16" t="str">
        <f>IFERROR(INDEX(Cost_Components!$O$2:$O$29,MATCH(E1065,Cost_Components!$A$2:$A$29,0)),"")</f>
        <v>Both</v>
      </c>
      <c r="AF1065" s="11">
        <v>4091613.6060156901</v>
      </c>
      <c r="AG1065" s="11">
        <v>4618335.40103433</v>
      </c>
      <c r="AH1065" s="23">
        <f t="shared" si="169"/>
        <v>1</v>
      </c>
    </row>
    <row r="1066" spans="1:34" hidden="1">
      <c r="A1066" t="s">
        <v>115</v>
      </c>
      <c r="B1066" s="20">
        <v>2049</v>
      </c>
      <c r="C1066" t="s">
        <v>242</v>
      </c>
      <c r="D1066" t="s">
        <v>222</v>
      </c>
      <c r="E1066" s="22" t="s">
        <v>331</v>
      </c>
      <c r="F1066" s="22" t="s">
        <v>332</v>
      </c>
      <c r="G1066" s="22" t="s">
        <v>246</v>
      </c>
      <c r="H1066" s="22" t="s">
        <v>237</v>
      </c>
      <c r="I1066" s="22" t="s">
        <v>309</v>
      </c>
      <c r="J1066" s="17">
        <f>IFERROR(INDEX(Cost_Components!$K$2:$K$29,MATCH(E1066,Cost_Components!$A$2:$A$29,0)),"")</f>
        <v>0.2</v>
      </c>
      <c r="K1066" s="17">
        <f t="shared" si="160"/>
        <v>0.7811538461538462</v>
      </c>
      <c r="L1066" s="17">
        <f>IFERROR(INDEX(Cost_Components!$S$2:$S$29,MATCH(E1066,Cost_Components!$A$2:$A$29,0)),"")</f>
        <v>0.31</v>
      </c>
      <c r="M1066" s="28">
        <f>IFERROR(INDEX(Cost_Components!$L$2:$L$29,MATCH(E1066,Cost_Components!$A$2:$A$29,0)),"")</f>
        <v>1</v>
      </c>
      <c r="N1066" s="29">
        <f>IFERROR(INDEX(Cost_Components!$P$2:$P$29,MATCH(E1066,Cost_Components!$A$2:$A$29,0)),"")</f>
        <v>7</v>
      </c>
      <c r="O1066" s="23">
        <f t="shared" si="161"/>
        <v>820497.85708003398</v>
      </c>
      <c r="P1066" s="23">
        <f t="shared" si="162"/>
        <v>933825.92902071611</v>
      </c>
      <c r="Q1066" s="23">
        <f t="shared" si="163"/>
        <v>2026402.2659749538</v>
      </c>
      <c r="R1066" s="23">
        <f t="shared" si="164"/>
        <v>4486545.3977334015</v>
      </c>
      <c r="S1066" s="23">
        <f t="shared" si="165"/>
        <v>2460143.1317584477</v>
      </c>
      <c r="T1066" s="16">
        <f>IFERROR(INDEX(Cost_Components!$R$2:$R$29,MATCH(E1066,Cost_Components!$A$2:$A$29,0)),"")</f>
        <v>1</v>
      </c>
      <c r="U1066" s="26">
        <f>IFERROR(INDEX(Cost_Components!$Q$2:$Q$29,MATCH(E1066,Cost_Components!$A$2:$A$29,0)),"")</f>
        <v>2023</v>
      </c>
      <c r="V1066" s="30">
        <f>1/(1+Calculation_Assumptions!$B$5)^(B1066-Calculation_Assumptions!$B$2)</f>
        <v>0.49193373633950943</v>
      </c>
      <c r="W1066" s="23">
        <f t="shared" si="166"/>
        <v>996855.63802790735</v>
      </c>
      <c r="X1066" s="23">
        <f t="shared" si="167"/>
        <v>2207083.0407638224</v>
      </c>
      <c r="Y1066" s="23">
        <f t="shared" si="168"/>
        <v>1210227.4027359153</v>
      </c>
      <c r="Z1066" s="17">
        <f>IFERROR(INDEX(Cost_Components!$T$2:$T$29,MATCH(E1066,Cost_Components!$A$2:$A$29,0)),"")</f>
        <v>0.8</v>
      </c>
      <c r="AA1066" s="26">
        <f>IFERROR(INDEX(Cost_Components!$U$2:$U$29,MATCH(E1066,Cost_Components!$A$2:$A$29,0)),"")</f>
        <v>2025</v>
      </c>
      <c r="AB1066" s="26">
        <f>IFERROR(INDEX(Cost_Components!$V$2:$V$29,MATCH(E1066,Cost_Components!$A$2:$A$29,0)),"")</f>
        <v>2050</v>
      </c>
      <c r="AC1066" s="26">
        <f>IFERROR(INDEX(Cost_Components!$M$2:$M$29,MATCH(E1066,Cost_Components!$A$2:$A$29,0)),"")</f>
        <v>30</v>
      </c>
      <c r="AD1066" s="26">
        <f>IFERROR(INDEX(Cost_Components!$N$2:$N$29,MATCH(E1066,Cost_Components!$A$2:$A$29,0)),"")</f>
        <v>95</v>
      </c>
      <c r="AE1066" s="16" t="str">
        <f>IFERROR(INDEX(Cost_Components!$O$2:$O$29,MATCH(E1066,Cost_Components!$A$2:$A$29,0)),"")</f>
        <v>Both</v>
      </c>
      <c r="AF1066" s="11">
        <v>4102489.2854001699</v>
      </c>
      <c r="AG1066" s="11">
        <v>4669129.6451035803</v>
      </c>
      <c r="AH1066" s="23">
        <f t="shared" si="169"/>
        <v>1</v>
      </c>
    </row>
    <row r="1067" spans="1:34" hidden="1">
      <c r="A1067" t="s">
        <v>115</v>
      </c>
      <c r="B1067" s="20">
        <v>2050</v>
      </c>
      <c r="C1067" t="s">
        <v>242</v>
      </c>
      <c r="D1067" t="s">
        <v>222</v>
      </c>
      <c r="E1067" s="22" t="s">
        <v>331</v>
      </c>
      <c r="F1067" s="22" t="s">
        <v>332</v>
      </c>
      <c r="G1067" s="22" t="s">
        <v>246</v>
      </c>
      <c r="H1067" s="22" t="s">
        <v>237</v>
      </c>
      <c r="I1067" s="22" t="s">
        <v>309</v>
      </c>
      <c r="J1067" s="17">
        <f>IFERROR(INDEX(Cost_Components!$K$2:$K$29,MATCH(E1067,Cost_Components!$A$2:$A$29,0)),"")</f>
        <v>0.2</v>
      </c>
      <c r="K1067" s="17">
        <f t="shared" si="160"/>
        <v>0.8</v>
      </c>
      <c r="L1067" s="17">
        <f>IFERROR(INDEX(Cost_Components!$S$2:$S$29,MATCH(E1067,Cost_Components!$A$2:$A$29,0)),"")</f>
        <v>0.31</v>
      </c>
      <c r="M1067" s="28">
        <f>IFERROR(INDEX(Cost_Components!$L$2:$L$29,MATCH(E1067,Cost_Components!$A$2:$A$29,0)),"")</f>
        <v>1</v>
      </c>
      <c r="N1067" s="29">
        <f>IFERROR(INDEX(Cost_Components!$P$2:$P$29,MATCH(E1067,Cost_Components!$A$2:$A$29,0)),"")</f>
        <v>7</v>
      </c>
      <c r="O1067" s="23">
        <f t="shared" si="161"/>
        <v>822623.28995250002</v>
      </c>
      <c r="P1067" s="23">
        <f t="shared" si="162"/>
        <v>944118.61149021413</v>
      </c>
      <c r="Q1067" s="23">
        <f t="shared" si="163"/>
        <v>2048737.3869337644</v>
      </c>
      <c r="R1067" s="23">
        <f t="shared" si="164"/>
        <v>4606690.423734</v>
      </c>
      <c r="S1067" s="23">
        <f t="shared" si="165"/>
        <v>2557953.0368002355</v>
      </c>
      <c r="T1067" s="16">
        <f>IFERROR(INDEX(Cost_Components!$R$2:$R$29,MATCH(E1067,Cost_Components!$A$2:$A$29,0)),"")</f>
        <v>1</v>
      </c>
      <c r="U1067" s="26">
        <f>IFERROR(INDEX(Cost_Components!$Q$2:$Q$29,MATCH(E1067,Cost_Components!$A$2:$A$29,0)),"")</f>
        <v>2023</v>
      </c>
      <c r="V1067" s="30">
        <f>1/(1+Calculation_Assumptions!$B$5)^(B1067-Calculation_Assumptions!$B$2)</f>
        <v>0.47760556926165965</v>
      </c>
      <c r="W1067" s="23">
        <f t="shared" si="166"/>
        <v>978488.38595414557</v>
      </c>
      <c r="X1067" s="23">
        <f t="shared" si="167"/>
        <v>2200181.002239713</v>
      </c>
      <c r="Y1067" s="23">
        <f t="shared" si="168"/>
        <v>1221692.6162855674</v>
      </c>
      <c r="Z1067" s="17">
        <f>IFERROR(INDEX(Cost_Components!$T$2:$T$29,MATCH(E1067,Cost_Components!$A$2:$A$29,0)),"")</f>
        <v>0.8</v>
      </c>
      <c r="AA1067" s="26">
        <f>IFERROR(INDEX(Cost_Components!$U$2:$U$29,MATCH(E1067,Cost_Components!$A$2:$A$29,0)),"")</f>
        <v>2025</v>
      </c>
      <c r="AB1067" s="26">
        <f>IFERROR(INDEX(Cost_Components!$V$2:$V$29,MATCH(E1067,Cost_Components!$A$2:$A$29,0)),"")</f>
        <v>2050</v>
      </c>
      <c r="AC1067" s="26">
        <f>IFERROR(INDEX(Cost_Components!$M$2:$M$29,MATCH(E1067,Cost_Components!$A$2:$A$29,0)),"")</f>
        <v>30</v>
      </c>
      <c r="AD1067" s="26">
        <f>IFERROR(INDEX(Cost_Components!$N$2:$N$29,MATCH(E1067,Cost_Components!$A$2:$A$29,0)),"")</f>
        <v>95</v>
      </c>
      <c r="AE1067" s="16" t="str">
        <f>IFERROR(INDEX(Cost_Components!$O$2:$O$29,MATCH(E1067,Cost_Components!$A$2:$A$29,0)),"")</f>
        <v>Both</v>
      </c>
      <c r="AF1067" s="11">
        <v>4113116.4497624999</v>
      </c>
      <c r="AG1067" s="11">
        <v>4720593.0574510703</v>
      </c>
      <c r="AH1067" s="23">
        <f t="shared" si="169"/>
        <v>1</v>
      </c>
    </row>
    <row r="1068" spans="1:34" hidden="1">
      <c r="A1068" t="s">
        <v>115</v>
      </c>
      <c r="B1068" s="20">
        <v>2025</v>
      </c>
      <c r="C1068" t="s">
        <v>242</v>
      </c>
      <c r="D1068" t="s">
        <v>222</v>
      </c>
      <c r="E1068" s="22" t="s">
        <v>335</v>
      </c>
      <c r="F1068" s="22" t="s">
        <v>336</v>
      </c>
      <c r="G1068" s="22" t="s">
        <v>246</v>
      </c>
      <c r="H1068" s="22" t="s">
        <v>237</v>
      </c>
      <c r="I1068" s="22" t="s">
        <v>309</v>
      </c>
      <c r="J1068" s="17">
        <f>IFERROR(INDEX(Cost_Components!$K$2:$K$29,MATCH(E1068,Cost_Components!$A$2:$A$29,0)),"")</f>
        <v>0.2</v>
      </c>
      <c r="K1068" s="17">
        <f t="shared" si="160"/>
        <v>0.32884615384615384</v>
      </c>
      <c r="L1068" s="17">
        <f>IFERROR(INDEX(Cost_Components!$S$2:$S$29,MATCH(E1068,Cost_Components!$A$2:$A$29,0)),"")</f>
        <v>0.31</v>
      </c>
      <c r="M1068" s="28">
        <f>IFERROR(INDEX(Cost_Components!$L$2:$L$29,MATCH(E1068,Cost_Components!$A$2:$A$29,0)),"")</f>
        <v>1</v>
      </c>
      <c r="N1068" s="29">
        <f>IFERROR(INDEX(Cost_Components!$P$2:$P$29,MATCH(E1068,Cost_Components!$A$2:$A$29,0)),"")</f>
        <v>29.216219469999999</v>
      </c>
      <c r="O1068" s="23">
        <f t="shared" si="161"/>
        <v>972156.22720454808</v>
      </c>
      <c r="P1068" s="23">
        <f t="shared" si="162"/>
        <v>972481.36103044811</v>
      </c>
      <c r="Q1068" s="23">
        <f t="shared" si="163"/>
        <v>8807790.9510484617</v>
      </c>
      <c r="R1068" s="23">
        <f t="shared" si="164"/>
        <v>9340128.4183194786</v>
      </c>
      <c r="S1068" s="23">
        <f t="shared" si="165"/>
        <v>532337.46727101691</v>
      </c>
      <c r="T1068" s="16">
        <f>IFERROR(INDEX(Cost_Components!$R$2:$R$29,MATCH(E1068,Cost_Components!$A$2:$A$29,0)),"")</f>
        <v>1</v>
      </c>
      <c r="U1068" s="26">
        <f>IFERROR(INDEX(Cost_Components!$Q$2:$Q$29,MATCH(E1068,Cost_Components!$A$2:$A$29,0)),"")</f>
        <v>2023</v>
      </c>
      <c r="V1068" s="30">
        <f>1/(1+Calculation_Assumptions!$B$5)^(B1068-Calculation_Assumptions!$B$2)</f>
        <v>1</v>
      </c>
      <c r="W1068" s="23">
        <f t="shared" si="166"/>
        <v>8807790.9510484617</v>
      </c>
      <c r="X1068" s="23">
        <f t="shared" si="167"/>
        <v>9340128.4183194786</v>
      </c>
      <c r="Y1068" s="23">
        <f t="shared" si="168"/>
        <v>532337.46727101691</v>
      </c>
      <c r="Z1068" s="17">
        <f>IFERROR(INDEX(Cost_Components!$T$2:$T$29,MATCH(E1068,Cost_Components!$A$2:$A$29,0)),"")</f>
        <v>0.8</v>
      </c>
      <c r="AA1068" s="26">
        <f>IFERROR(INDEX(Cost_Components!$U$2:$U$29,MATCH(E1068,Cost_Components!$A$2:$A$29,0)),"")</f>
        <v>2025</v>
      </c>
      <c r="AB1068" s="26">
        <f>IFERROR(INDEX(Cost_Components!$V$2:$V$29,MATCH(E1068,Cost_Components!$A$2:$A$29,0)),"")</f>
        <v>2050</v>
      </c>
      <c r="AC1068" s="26">
        <f>IFERROR(INDEX(Cost_Components!$M$2:$M$29,MATCH(E1068,Cost_Components!$A$2:$A$29,0)),"")</f>
        <v>30</v>
      </c>
      <c r="AD1068" s="26">
        <f>IFERROR(INDEX(Cost_Components!$N$2:$N$29,MATCH(E1068,Cost_Components!$A$2:$A$29,0)),"")</f>
        <v>95</v>
      </c>
      <c r="AE1068" s="16" t="str">
        <f>IFERROR(INDEX(Cost_Components!$O$2:$O$29,MATCH(E1068,Cost_Components!$A$2:$A$29,0)),"")</f>
        <v>Both</v>
      </c>
      <c r="AF1068" s="11">
        <v>4860781.13602274</v>
      </c>
      <c r="AG1068" s="11">
        <v>4862406.8051522402</v>
      </c>
      <c r="AH1068" s="23">
        <f t="shared" si="169"/>
        <v>1</v>
      </c>
    </row>
    <row r="1069" spans="1:34" hidden="1">
      <c r="A1069" t="s">
        <v>115</v>
      </c>
      <c r="B1069" s="20">
        <v>2026</v>
      </c>
      <c r="C1069" t="s">
        <v>242</v>
      </c>
      <c r="D1069" t="s">
        <v>222</v>
      </c>
      <c r="E1069" s="22" t="s">
        <v>335</v>
      </c>
      <c r="F1069" s="22" t="s">
        <v>336</v>
      </c>
      <c r="G1069" s="22" t="s">
        <v>246</v>
      </c>
      <c r="H1069" s="22" t="s">
        <v>237</v>
      </c>
      <c r="I1069" s="22" t="s">
        <v>309</v>
      </c>
      <c r="J1069" s="17">
        <f>IFERROR(INDEX(Cost_Components!$K$2:$K$29,MATCH(E1069,Cost_Components!$A$2:$A$29,0)),"")</f>
        <v>0.2</v>
      </c>
      <c r="K1069" s="17">
        <f t="shared" si="160"/>
        <v>0.34769230769230769</v>
      </c>
      <c r="L1069" s="17">
        <f>IFERROR(INDEX(Cost_Components!$S$2:$S$29,MATCH(E1069,Cost_Components!$A$2:$A$29,0)),"")</f>
        <v>0.31</v>
      </c>
      <c r="M1069" s="28">
        <f>IFERROR(INDEX(Cost_Components!$L$2:$L$29,MATCH(E1069,Cost_Components!$A$2:$A$29,0)),"")</f>
        <v>1</v>
      </c>
      <c r="N1069" s="29">
        <f>IFERROR(INDEX(Cost_Components!$P$2:$P$29,MATCH(E1069,Cost_Components!$A$2:$A$29,0)),"")</f>
        <v>29.216219469999999</v>
      </c>
      <c r="O1069" s="23">
        <f t="shared" si="161"/>
        <v>938452.5948735741</v>
      </c>
      <c r="P1069" s="23">
        <f t="shared" si="162"/>
        <v>939455.87840748008</v>
      </c>
      <c r="Q1069" s="23">
        <f t="shared" si="163"/>
        <v>8508678.2290397175</v>
      </c>
      <c r="R1069" s="23">
        <f t="shared" si="164"/>
        <v>9533040.5478891041</v>
      </c>
      <c r="S1069" s="23">
        <f t="shared" si="165"/>
        <v>1024362.3188493866</v>
      </c>
      <c r="T1069" s="16">
        <f>IFERROR(INDEX(Cost_Components!$R$2:$R$29,MATCH(E1069,Cost_Components!$A$2:$A$29,0)),"")</f>
        <v>1</v>
      </c>
      <c r="U1069" s="26">
        <f>IFERROR(INDEX(Cost_Components!$Q$2:$Q$29,MATCH(E1069,Cost_Components!$A$2:$A$29,0)),"")</f>
        <v>2023</v>
      </c>
      <c r="V1069" s="30">
        <f>1/(1+Calculation_Assumptions!$B$5)^(B1069-Calculation_Assumptions!$B$2)</f>
        <v>0.970873786407767</v>
      </c>
      <c r="W1069" s="23">
        <f t="shared" si="166"/>
        <v>8260852.6495531239</v>
      </c>
      <c r="X1069" s="23">
        <f t="shared" si="167"/>
        <v>9255379.1727078687</v>
      </c>
      <c r="Y1069" s="23">
        <f t="shared" si="168"/>
        <v>994526.5231547443</v>
      </c>
      <c r="Z1069" s="17">
        <f>IFERROR(INDEX(Cost_Components!$T$2:$T$29,MATCH(E1069,Cost_Components!$A$2:$A$29,0)),"")</f>
        <v>0.8</v>
      </c>
      <c r="AA1069" s="26">
        <f>IFERROR(INDEX(Cost_Components!$U$2:$U$29,MATCH(E1069,Cost_Components!$A$2:$A$29,0)),"")</f>
        <v>2025</v>
      </c>
      <c r="AB1069" s="26">
        <f>IFERROR(INDEX(Cost_Components!$V$2:$V$29,MATCH(E1069,Cost_Components!$A$2:$A$29,0)),"")</f>
        <v>2050</v>
      </c>
      <c r="AC1069" s="26">
        <f>IFERROR(INDEX(Cost_Components!$M$2:$M$29,MATCH(E1069,Cost_Components!$A$2:$A$29,0)),"")</f>
        <v>30</v>
      </c>
      <c r="AD1069" s="26">
        <f>IFERROR(INDEX(Cost_Components!$N$2:$N$29,MATCH(E1069,Cost_Components!$A$2:$A$29,0)),"")</f>
        <v>95</v>
      </c>
      <c r="AE1069" s="16" t="str">
        <f>IFERROR(INDEX(Cost_Components!$O$2:$O$29,MATCH(E1069,Cost_Components!$A$2:$A$29,0)),"")</f>
        <v>Both</v>
      </c>
      <c r="AF1069" s="11">
        <v>4692262.97436787</v>
      </c>
      <c r="AG1069" s="11">
        <v>4697279.3920374</v>
      </c>
      <c r="AH1069" s="23">
        <f t="shared" si="169"/>
        <v>1</v>
      </c>
    </row>
    <row r="1070" spans="1:34" hidden="1">
      <c r="A1070" t="s">
        <v>115</v>
      </c>
      <c r="B1070" s="20">
        <v>2027</v>
      </c>
      <c r="C1070" t="s">
        <v>242</v>
      </c>
      <c r="D1070" t="s">
        <v>222</v>
      </c>
      <c r="E1070" s="22" t="s">
        <v>335</v>
      </c>
      <c r="F1070" s="22" t="s">
        <v>336</v>
      </c>
      <c r="G1070" s="22" t="s">
        <v>246</v>
      </c>
      <c r="H1070" s="22" t="s">
        <v>237</v>
      </c>
      <c r="I1070" s="22" t="s">
        <v>309</v>
      </c>
      <c r="J1070" s="17">
        <f>IFERROR(INDEX(Cost_Components!$K$2:$K$29,MATCH(E1070,Cost_Components!$A$2:$A$29,0)),"")</f>
        <v>0.2</v>
      </c>
      <c r="K1070" s="17">
        <f t="shared" si="160"/>
        <v>0.36653846153846154</v>
      </c>
      <c r="L1070" s="17">
        <f>IFERROR(INDEX(Cost_Components!$S$2:$S$29,MATCH(E1070,Cost_Components!$A$2:$A$29,0)),"")</f>
        <v>0.31</v>
      </c>
      <c r="M1070" s="28">
        <f>IFERROR(INDEX(Cost_Components!$L$2:$L$29,MATCH(E1070,Cost_Components!$A$2:$A$29,0)),"")</f>
        <v>1</v>
      </c>
      <c r="N1070" s="29">
        <f>IFERROR(INDEX(Cost_Components!$P$2:$P$29,MATCH(E1070,Cost_Components!$A$2:$A$29,0)),"")</f>
        <v>29.216219469999999</v>
      </c>
      <c r="O1070" s="23">
        <f t="shared" si="161"/>
        <v>911815.58179512608</v>
      </c>
      <c r="P1070" s="23">
        <f t="shared" si="162"/>
        <v>913864.64881477598</v>
      </c>
      <c r="Q1070" s="23">
        <f t="shared" si="163"/>
        <v>8276897.7451505605</v>
      </c>
      <c r="R1070" s="23">
        <f t="shared" si="164"/>
        <v>9764512.8302535415</v>
      </c>
      <c r="S1070" s="23">
        <f t="shared" si="165"/>
        <v>1487615.085102981</v>
      </c>
      <c r="T1070" s="16">
        <f>IFERROR(INDEX(Cost_Components!$R$2:$R$29,MATCH(E1070,Cost_Components!$A$2:$A$29,0)),"")</f>
        <v>1</v>
      </c>
      <c r="U1070" s="26">
        <f>IFERROR(INDEX(Cost_Components!$Q$2:$Q$29,MATCH(E1070,Cost_Components!$A$2:$A$29,0)),"")</f>
        <v>2023</v>
      </c>
      <c r="V1070" s="30">
        <f>1/(1+Calculation_Assumptions!$B$5)^(B1070-Calculation_Assumptions!$B$2)</f>
        <v>0.94259590913375435</v>
      </c>
      <c r="W1070" s="23">
        <f t="shared" si="166"/>
        <v>7801769.9548973143</v>
      </c>
      <c r="X1070" s="23">
        <f t="shared" si="167"/>
        <v>9203989.848481046</v>
      </c>
      <c r="Y1070" s="23">
        <f t="shared" si="168"/>
        <v>1402219.8935837317</v>
      </c>
      <c r="Z1070" s="17">
        <f>IFERROR(INDEX(Cost_Components!$T$2:$T$29,MATCH(E1070,Cost_Components!$A$2:$A$29,0)),"")</f>
        <v>0.8</v>
      </c>
      <c r="AA1070" s="26">
        <f>IFERROR(INDEX(Cost_Components!$U$2:$U$29,MATCH(E1070,Cost_Components!$A$2:$A$29,0)),"")</f>
        <v>2025</v>
      </c>
      <c r="AB1070" s="26">
        <f>IFERROR(INDEX(Cost_Components!$V$2:$V$29,MATCH(E1070,Cost_Components!$A$2:$A$29,0)),"")</f>
        <v>2050</v>
      </c>
      <c r="AC1070" s="26">
        <f>IFERROR(INDEX(Cost_Components!$M$2:$M$29,MATCH(E1070,Cost_Components!$A$2:$A$29,0)),"")</f>
        <v>30</v>
      </c>
      <c r="AD1070" s="26">
        <f>IFERROR(INDEX(Cost_Components!$N$2:$N$29,MATCH(E1070,Cost_Components!$A$2:$A$29,0)),"")</f>
        <v>95</v>
      </c>
      <c r="AE1070" s="16" t="str">
        <f>IFERROR(INDEX(Cost_Components!$O$2:$O$29,MATCH(E1070,Cost_Components!$A$2:$A$29,0)),"")</f>
        <v>Both</v>
      </c>
      <c r="AF1070" s="11">
        <v>4559077.9089756301</v>
      </c>
      <c r="AG1070" s="11">
        <v>4569323.2440738799</v>
      </c>
      <c r="AH1070" s="23">
        <f t="shared" si="169"/>
        <v>1</v>
      </c>
    </row>
    <row r="1071" spans="1:34" hidden="1">
      <c r="A1071" t="s">
        <v>115</v>
      </c>
      <c r="B1071" s="20">
        <v>2028</v>
      </c>
      <c r="C1071" t="s">
        <v>242</v>
      </c>
      <c r="D1071" t="s">
        <v>222</v>
      </c>
      <c r="E1071" s="22" t="s">
        <v>335</v>
      </c>
      <c r="F1071" s="22" t="s">
        <v>336</v>
      </c>
      <c r="G1071" s="22" t="s">
        <v>246</v>
      </c>
      <c r="H1071" s="22" t="s">
        <v>237</v>
      </c>
      <c r="I1071" s="22" t="s">
        <v>309</v>
      </c>
      <c r="J1071" s="17">
        <f>IFERROR(INDEX(Cost_Components!$K$2:$K$29,MATCH(E1071,Cost_Components!$A$2:$A$29,0)),"")</f>
        <v>0.2</v>
      </c>
      <c r="K1071" s="17">
        <f t="shared" si="160"/>
        <v>0.38538461538461538</v>
      </c>
      <c r="L1071" s="17">
        <f>IFERROR(INDEX(Cost_Components!$S$2:$S$29,MATCH(E1071,Cost_Components!$A$2:$A$29,0)),"")</f>
        <v>0.31</v>
      </c>
      <c r="M1071" s="28">
        <f>IFERROR(INDEX(Cost_Components!$L$2:$L$29,MATCH(E1071,Cost_Components!$A$2:$A$29,0)),"")</f>
        <v>1</v>
      </c>
      <c r="N1071" s="29">
        <f>IFERROR(INDEX(Cost_Components!$P$2:$P$29,MATCH(E1071,Cost_Components!$A$2:$A$29,0)),"")</f>
        <v>29.216219469999999</v>
      </c>
      <c r="O1071" s="23">
        <f t="shared" si="161"/>
        <v>890234.79634671612</v>
      </c>
      <c r="P1071" s="23">
        <f t="shared" si="162"/>
        <v>893705.10458454199</v>
      </c>
      <c r="Q1071" s="23">
        <f t="shared" si="163"/>
        <v>8094312.1878703972</v>
      </c>
      <c r="R1071" s="23">
        <f t="shared" si="164"/>
        <v>10023582.223183155</v>
      </c>
      <c r="S1071" s="23">
        <f t="shared" si="165"/>
        <v>1929270.0353127578</v>
      </c>
      <c r="T1071" s="16">
        <f>IFERROR(INDEX(Cost_Components!$R$2:$R$29,MATCH(E1071,Cost_Components!$A$2:$A$29,0)),"")</f>
        <v>1</v>
      </c>
      <c r="U1071" s="26">
        <f>IFERROR(INDEX(Cost_Components!$Q$2:$Q$29,MATCH(E1071,Cost_Components!$A$2:$A$29,0)),"")</f>
        <v>2023</v>
      </c>
      <c r="V1071" s="30">
        <f>1/(1+Calculation_Assumptions!$B$5)^(B1071-Calculation_Assumptions!$B$2)</f>
        <v>0.91514165935315961</v>
      </c>
      <c r="W1071" s="23">
        <f t="shared" si="166"/>
        <v>7407442.2869302193</v>
      </c>
      <c r="X1071" s="23">
        <f t="shared" si="167"/>
        <v>9172997.6683866642</v>
      </c>
      <c r="Y1071" s="23">
        <f t="shared" si="168"/>
        <v>1765555.3814564461</v>
      </c>
      <c r="Z1071" s="17">
        <f>IFERROR(INDEX(Cost_Components!$T$2:$T$29,MATCH(E1071,Cost_Components!$A$2:$A$29,0)),"")</f>
        <v>0.8</v>
      </c>
      <c r="AA1071" s="26">
        <f>IFERROR(INDEX(Cost_Components!$U$2:$U$29,MATCH(E1071,Cost_Components!$A$2:$A$29,0)),"")</f>
        <v>2025</v>
      </c>
      <c r="AB1071" s="26">
        <f>IFERROR(INDEX(Cost_Components!$V$2:$V$29,MATCH(E1071,Cost_Components!$A$2:$A$29,0)),"")</f>
        <v>2050</v>
      </c>
      <c r="AC1071" s="26">
        <f>IFERROR(INDEX(Cost_Components!$M$2:$M$29,MATCH(E1071,Cost_Components!$A$2:$A$29,0)),"")</f>
        <v>30</v>
      </c>
      <c r="AD1071" s="26">
        <f>IFERROR(INDEX(Cost_Components!$N$2:$N$29,MATCH(E1071,Cost_Components!$A$2:$A$29,0)),"")</f>
        <v>95</v>
      </c>
      <c r="AE1071" s="16" t="str">
        <f>IFERROR(INDEX(Cost_Components!$O$2:$O$29,MATCH(E1071,Cost_Components!$A$2:$A$29,0)),"")</f>
        <v>Both</v>
      </c>
      <c r="AF1071" s="11">
        <v>4451173.9817335801</v>
      </c>
      <c r="AG1071" s="11">
        <v>4468525.5229227096</v>
      </c>
      <c r="AH1071" s="23">
        <f t="shared" si="169"/>
        <v>1</v>
      </c>
    </row>
    <row r="1072" spans="1:34" hidden="1">
      <c r="A1072" t="s">
        <v>115</v>
      </c>
      <c r="B1072" s="20">
        <v>2029</v>
      </c>
      <c r="C1072" t="s">
        <v>242</v>
      </c>
      <c r="D1072" t="s">
        <v>222</v>
      </c>
      <c r="E1072" s="22" t="s">
        <v>335</v>
      </c>
      <c r="F1072" s="22" t="s">
        <v>336</v>
      </c>
      <c r="G1072" s="22" t="s">
        <v>246</v>
      </c>
      <c r="H1072" s="22" t="s">
        <v>237</v>
      </c>
      <c r="I1072" s="22" t="s">
        <v>309</v>
      </c>
      <c r="J1072" s="17">
        <f>IFERROR(INDEX(Cost_Components!$K$2:$K$29,MATCH(E1072,Cost_Components!$A$2:$A$29,0)),"")</f>
        <v>0.2</v>
      </c>
      <c r="K1072" s="17">
        <f t="shared" si="160"/>
        <v>0.40423076923076923</v>
      </c>
      <c r="L1072" s="17">
        <f>IFERROR(INDEX(Cost_Components!$S$2:$S$29,MATCH(E1072,Cost_Components!$A$2:$A$29,0)),"")</f>
        <v>0.31</v>
      </c>
      <c r="M1072" s="28">
        <f>IFERROR(INDEX(Cost_Components!$L$2:$L$29,MATCH(E1072,Cost_Components!$A$2:$A$29,0)),"")</f>
        <v>1</v>
      </c>
      <c r="N1072" s="29">
        <f>IFERROR(INDEX(Cost_Components!$P$2:$P$29,MATCH(E1072,Cost_Components!$A$2:$A$29,0)),"")</f>
        <v>29.216219469999999</v>
      </c>
      <c r="O1072" s="23">
        <f t="shared" si="161"/>
        <v>872478.67121755413</v>
      </c>
      <c r="P1072" s="23">
        <f t="shared" si="162"/>
        <v>877749.37087870599</v>
      </c>
      <c r="Q1072" s="23">
        <f t="shared" si="163"/>
        <v>7949800.6603664765</v>
      </c>
      <c r="R1072" s="23">
        <f t="shared" si="164"/>
        <v>10304055.879456354</v>
      </c>
      <c r="S1072" s="23">
        <f t="shared" si="165"/>
        <v>2354255.2190898778</v>
      </c>
      <c r="T1072" s="16">
        <f>IFERROR(INDEX(Cost_Components!$R$2:$R$29,MATCH(E1072,Cost_Components!$A$2:$A$29,0)),"")</f>
        <v>1</v>
      </c>
      <c r="U1072" s="26">
        <f>IFERROR(INDEX(Cost_Components!$Q$2:$Q$29,MATCH(E1072,Cost_Components!$A$2:$A$29,0)),"")</f>
        <v>2023</v>
      </c>
      <c r="V1072" s="30">
        <f>1/(1+Calculation_Assumptions!$B$5)^(B1072-Calculation_Assumptions!$B$2)</f>
        <v>0.888487047915689</v>
      </c>
      <c r="W1072" s="23">
        <f t="shared" si="166"/>
        <v>7063294.9202472055</v>
      </c>
      <c r="X1072" s="23">
        <f t="shared" si="167"/>
        <v>9155020.1898964755</v>
      </c>
      <c r="Y1072" s="23">
        <f t="shared" si="168"/>
        <v>2091725.2696492691</v>
      </c>
      <c r="Z1072" s="17">
        <f>IFERROR(INDEX(Cost_Components!$T$2:$T$29,MATCH(E1072,Cost_Components!$A$2:$A$29,0)),"")</f>
        <v>0.8</v>
      </c>
      <c r="AA1072" s="26">
        <f>IFERROR(INDEX(Cost_Components!$U$2:$U$29,MATCH(E1072,Cost_Components!$A$2:$A$29,0)),"")</f>
        <v>2025</v>
      </c>
      <c r="AB1072" s="26">
        <f>IFERROR(INDEX(Cost_Components!$V$2:$V$29,MATCH(E1072,Cost_Components!$A$2:$A$29,0)),"")</f>
        <v>2050</v>
      </c>
      <c r="AC1072" s="26">
        <f>IFERROR(INDEX(Cost_Components!$M$2:$M$29,MATCH(E1072,Cost_Components!$A$2:$A$29,0)),"")</f>
        <v>30</v>
      </c>
      <c r="AD1072" s="26">
        <f>IFERROR(INDEX(Cost_Components!$N$2:$N$29,MATCH(E1072,Cost_Components!$A$2:$A$29,0)),"")</f>
        <v>95</v>
      </c>
      <c r="AE1072" s="16" t="str">
        <f>IFERROR(INDEX(Cost_Components!$O$2:$O$29,MATCH(E1072,Cost_Components!$A$2:$A$29,0)),"")</f>
        <v>Both</v>
      </c>
      <c r="AF1072" s="11">
        <v>4362393.3560877703</v>
      </c>
      <c r="AG1072" s="11">
        <v>4388746.8543935297</v>
      </c>
      <c r="AH1072" s="23">
        <f t="shared" si="169"/>
        <v>1</v>
      </c>
    </row>
    <row r="1073" spans="1:34" hidden="1">
      <c r="A1073" t="s">
        <v>115</v>
      </c>
      <c r="B1073" s="20">
        <v>2030</v>
      </c>
      <c r="C1073" t="s">
        <v>242</v>
      </c>
      <c r="D1073" t="s">
        <v>222</v>
      </c>
      <c r="E1073" s="22" t="s">
        <v>335</v>
      </c>
      <c r="F1073" s="22" t="s">
        <v>336</v>
      </c>
      <c r="G1073" s="22" t="s">
        <v>246</v>
      </c>
      <c r="H1073" s="22" t="s">
        <v>237</v>
      </c>
      <c r="I1073" s="22" t="s">
        <v>309</v>
      </c>
      <c r="J1073" s="17">
        <f>IFERROR(INDEX(Cost_Components!$K$2:$K$29,MATCH(E1073,Cost_Components!$A$2:$A$29,0)),"")</f>
        <v>0.2</v>
      </c>
      <c r="K1073" s="17">
        <f t="shared" si="160"/>
        <v>0.42307692307692307</v>
      </c>
      <c r="L1073" s="17">
        <f>IFERROR(INDEX(Cost_Components!$S$2:$S$29,MATCH(E1073,Cost_Components!$A$2:$A$29,0)),"")</f>
        <v>0.31</v>
      </c>
      <c r="M1073" s="28">
        <f>IFERROR(INDEX(Cost_Components!$L$2:$L$29,MATCH(E1073,Cost_Components!$A$2:$A$29,0)),"")</f>
        <v>1</v>
      </c>
      <c r="N1073" s="29">
        <f>IFERROR(INDEX(Cost_Components!$P$2:$P$29,MATCH(E1073,Cost_Components!$A$2:$A$29,0)),"")</f>
        <v>29.216219469999999</v>
      </c>
      <c r="O1073" s="23">
        <f t="shared" si="161"/>
        <v>857544.74348674016</v>
      </c>
      <c r="P1073" s="23">
        <f t="shared" si="162"/>
        <v>864997.71244815411</v>
      </c>
      <c r="Q1073" s="23">
        <f t="shared" si="163"/>
        <v>7834308.5324592981</v>
      </c>
      <c r="R1073" s="23">
        <f t="shared" si="164"/>
        <v>10599860.37467646</v>
      </c>
      <c r="S1073" s="23">
        <f t="shared" si="165"/>
        <v>2765551.8422171623</v>
      </c>
      <c r="T1073" s="16">
        <f>IFERROR(INDEX(Cost_Components!$R$2:$R$29,MATCH(E1073,Cost_Components!$A$2:$A$29,0)),"")</f>
        <v>1</v>
      </c>
      <c r="U1073" s="26">
        <f>IFERROR(INDEX(Cost_Components!$Q$2:$Q$29,MATCH(E1073,Cost_Components!$A$2:$A$29,0)),"")</f>
        <v>2023</v>
      </c>
      <c r="V1073" s="30">
        <f>1/(1+Calculation_Assumptions!$B$5)^(B1073-Calculation_Assumptions!$B$2)</f>
        <v>0.86260878438416411</v>
      </c>
      <c r="W1073" s="23">
        <f t="shared" si="166"/>
        <v>6757943.3596751997</v>
      </c>
      <c r="X1073" s="23">
        <f t="shared" si="167"/>
        <v>9143532.672441531</v>
      </c>
      <c r="Y1073" s="23">
        <f t="shared" si="168"/>
        <v>2385589.3127663322</v>
      </c>
      <c r="Z1073" s="17">
        <f>IFERROR(INDEX(Cost_Components!$T$2:$T$29,MATCH(E1073,Cost_Components!$A$2:$A$29,0)),"")</f>
        <v>0.8</v>
      </c>
      <c r="AA1073" s="26">
        <f>IFERROR(INDEX(Cost_Components!$U$2:$U$29,MATCH(E1073,Cost_Components!$A$2:$A$29,0)),"")</f>
        <v>2025</v>
      </c>
      <c r="AB1073" s="26">
        <f>IFERROR(INDEX(Cost_Components!$V$2:$V$29,MATCH(E1073,Cost_Components!$A$2:$A$29,0)),"")</f>
        <v>2050</v>
      </c>
      <c r="AC1073" s="26">
        <f>IFERROR(INDEX(Cost_Components!$M$2:$M$29,MATCH(E1073,Cost_Components!$A$2:$A$29,0)),"")</f>
        <v>30</v>
      </c>
      <c r="AD1073" s="26">
        <f>IFERROR(INDEX(Cost_Components!$N$2:$N$29,MATCH(E1073,Cost_Components!$A$2:$A$29,0)),"")</f>
        <v>95</v>
      </c>
      <c r="AE1073" s="16" t="str">
        <f>IFERROR(INDEX(Cost_Components!$O$2:$O$29,MATCH(E1073,Cost_Components!$A$2:$A$29,0)),"")</f>
        <v>Both</v>
      </c>
      <c r="AF1073" s="11">
        <v>4287723.7174337003</v>
      </c>
      <c r="AG1073" s="11">
        <v>4324988.5622407701</v>
      </c>
      <c r="AH1073" s="23">
        <f t="shared" si="169"/>
        <v>1</v>
      </c>
    </row>
    <row r="1074" spans="1:34" hidden="1">
      <c r="A1074" t="s">
        <v>115</v>
      </c>
      <c r="B1074" s="20">
        <v>2031</v>
      </c>
      <c r="C1074" t="s">
        <v>242</v>
      </c>
      <c r="D1074" t="s">
        <v>222</v>
      </c>
      <c r="E1074" s="22" t="s">
        <v>335</v>
      </c>
      <c r="F1074" s="22" t="s">
        <v>336</v>
      </c>
      <c r="G1074" s="22" t="s">
        <v>246</v>
      </c>
      <c r="H1074" s="22" t="s">
        <v>237</v>
      </c>
      <c r="I1074" s="22" t="s">
        <v>309</v>
      </c>
      <c r="J1074" s="17">
        <f>IFERROR(INDEX(Cost_Components!$K$2:$K$29,MATCH(E1074,Cost_Components!$A$2:$A$29,0)),"")</f>
        <v>0.2</v>
      </c>
      <c r="K1074" s="17">
        <f t="shared" si="160"/>
        <v>0.44192307692307692</v>
      </c>
      <c r="L1074" s="17">
        <f>IFERROR(INDEX(Cost_Components!$S$2:$S$29,MATCH(E1074,Cost_Components!$A$2:$A$29,0)),"")</f>
        <v>0.31</v>
      </c>
      <c r="M1074" s="28">
        <f>IFERROR(INDEX(Cost_Components!$L$2:$L$29,MATCH(E1074,Cost_Components!$A$2:$A$29,0)),"")</f>
        <v>1</v>
      </c>
      <c r="N1074" s="29">
        <f>IFERROR(INDEX(Cost_Components!$P$2:$P$29,MATCH(E1074,Cost_Components!$A$2:$A$29,0)),"")</f>
        <v>29.216219469999999</v>
      </c>
      <c r="O1074" s="23">
        <f t="shared" si="161"/>
        <v>845102.32060811203</v>
      </c>
      <c r="P1074" s="23">
        <f t="shared" si="162"/>
        <v>855122.41843573004</v>
      </c>
      <c r="Q1074" s="23">
        <f t="shared" si="163"/>
        <v>7744867.7177279927</v>
      </c>
      <c r="R1074" s="23">
        <f t="shared" si="164"/>
        <v>10911387.849862825</v>
      </c>
      <c r="S1074" s="23">
        <f t="shared" si="165"/>
        <v>3166520.1321348324</v>
      </c>
      <c r="T1074" s="16">
        <f>IFERROR(INDEX(Cost_Components!$R$2:$R$29,MATCH(E1074,Cost_Components!$A$2:$A$29,0)),"")</f>
        <v>1</v>
      </c>
      <c r="U1074" s="26">
        <f>IFERROR(INDEX(Cost_Components!$Q$2:$Q$29,MATCH(E1074,Cost_Components!$A$2:$A$29,0)),"")</f>
        <v>2023</v>
      </c>
      <c r="V1074" s="30">
        <f>1/(1+Calculation_Assumptions!$B$5)^(B1074-Calculation_Assumptions!$B$2)</f>
        <v>0.83748425668365445</v>
      </c>
      <c r="W1074" s="23">
        <f t="shared" si="166"/>
        <v>6486204.7836946594</v>
      </c>
      <c r="X1074" s="23">
        <f t="shared" si="167"/>
        <v>9138115.542829426</v>
      </c>
      <c r="Y1074" s="23">
        <f t="shared" si="168"/>
        <v>2651910.7591347676</v>
      </c>
      <c r="Z1074" s="17">
        <f>IFERROR(INDEX(Cost_Components!$T$2:$T$29,MATCH(E1074,Cost_Components!$A$2:$A$29,0)),"")</f>
        <v>0.8</v>
      </c>
      <c r="AA1074" s="26">
        <f>IFERROR(INDEX(Cost_Components!$U$2:$U$29,MATCH(E1074,Cost_Components!$A$2:$A$29,0)),"")</f>
        <v>2025</v>
      </c>
      <c r="AB1074" s="26">
        <f>IFERROR(INDEX(Cost_Components!$V$2:$V$29,MATCH(E1074,Cost_Components!$A$2:$A$29,0)),"")</f>
        <v>2050</v>
      </c>
      <c r="AC1074" s="26">
        <f>IFERROR(INDEX(Cost_Components!$M$2:$M$29,MATCH(E1074,Cost_Components!$A$2:$A$29,0)),"")</f>
        <v>30</v>
      </c>
      <c r="AD1074" s="26">
        <f>IFERROR(INDEX(Cost_Components!$N$2:$N$29,MATCH(E1074,Cost_Components!$A$2:$A$29,0)),"")</f>
        <v>95</v>
      </c>
      <c r="AE1074" s="16" t="str">
        <f>IFERROR(INDEX(Cost_Components!$O$2:$O$29,MATCH(E1074,Cost_Components!$A$2:$A$29,0)),"")</f>
        <v>Both</v>
      </c>
      <c r="AF1074" s="11">
        <v>4225511.6030405601</v>
      </c>
      <c r="AG1074" s="11">
        <v>4275612.0921786502</v>
      </c>
      <c r="AH1074" s="23">
        <f t="shared" si="169"/>
        <v>1</v>
      </c>
    </row>
    <row r="1075" spans="1:34" hidden="1">
      <c r="A1075" t="s">
        <v>115</v>
      </c>
      <c r="B1075" s="20">
        <v>2032</v>
      </c>
      <c r="C1075" t="s">
        <v>242</v>
      </c>
      <c r="D1075" t="s">
        <v>222</v>
      </c>
      <c r="E1075" s="22" t="s">
        <v>335</v>
      </c>
      <c r="F1075" s="22" t="s">
        <v>336</v>
      </c>
      <c r="G1075" s="22" t="s">
        <v>246</v>
      </c>
      <c r="H1075" s="22" t="s">
        <v>237</v>
      </c>
      <c r="I1075" s="22" t="s">
        <v>309</v>
      </c>
      <c r="J1075" s="17">
        <f>IFERROR(INDEX(Cost_Components!$K$2:$K$29,MATCH(E1075,Cost_Components!$A$2:$A$29,0)),"")</f>
        <v>0.2</v>
      </c>
      <c r="K1075" s="17">
        <f t="shared" si="160"/>
        <v>0.46076923076923082</v>
      </c>
      <c r="L1075" s="17">
        <f>IFERROR(INDEX(Cost_Components!$S$2:$S$29,MATCH(E1075,Cost_Components!$A$2:$A$29,0)),"")</f>
        <v>0.31</v>
      </c>
      <c r="M1075" s="28">
        <f>IFERROR(INDEX(Cost_Components!$L$2:$L$29,MATCH(E1075,Cost_Components!$A$2:$A$29,0)),"")</f>
        <v>1</v>
      </c>
      <c r="N1075" s="29">
        <f>IFERROR(INDEX(Cost_Components!$P$2:$P$29,MATCH(E1075,Cost_Components!$A$2:$A$29,0)),"")</f>
        <v>29.216219469999999</v>
      </c>
      <c r="O1075" s="23">
        <f t="shared" si="161"/>
        <v>834754.84953522007</v>
      </c>
      <c r="P1075" s="23">
        <f t="shared" si="162"/>
        <v>847726.309664272</v>
      </c>
      <c r="Q1075" s="23">
        <f t="shared" si="163"/>
        <v>7677880.953229811</v>
      </c>
      <c r="R1075" s="23">
        <f t="shared" si="164"/>
        <v>11237415.501317712</v>
      </c>
      <c r="S1075" s="23">
        <f t="shared" si="165"/>
        <v>3559534.5480879005</v>
      </c>
      <c r="T1075" s="16">
        <f>IFERROR(INDEX(Cost_Components!$R$2:$R$29,MATCH(E1075,Cost_Components!$A$2:$A$29,0)),"")</f>
        <v>1</v>
      </c>
      <c r="U1075" s="26">
        <f>IFERROR(INDEX(Cost_Components!$Q$2:$Q$29,MATCH(E1075,Cost_Components!$A$2:$A$29,0)),"")</f>
        <v>2023</v>
      </c>
      <c r="V1075" s="30">
        <f>1/(1+Calculation_Assumptions!$B$5)^(B1075-Calculation_Assumptions!$B$2)</f>
        <v>0.81309151134335378</v>
      </c>
      <c r="W1075" s="23">
        <f t="shared" si="166"/>
        <v>6242819.8281759769</v>
      </c>
      <c r="X1075" s="23">
        <f t="shared" si="167"/>
        <v>9137047.1535596494</v>
      </c>
      <c r="Y1075" s="23">
        <f t="shared" si="168"/>
        <v>2894227.325383673</v>
      </c>
      <c r="Z1075" s="17">
        <f>IFERROR(INDEX(Cost_Components!$T$2:$T$29,MATCH(E1075,Cost_Components!$A$2:$A$29,0)),"")</f>
        <v>0.8</v>
      </c>
      <c r="AA1075" s="26">
        <f>IFERROR(INDEX(Cost_Components!$U$2:$U$29,MATCH(E1075,Cost_Components!$A$2:$A$29,0)),"")</f>
        <v>2025</v>
      </c>
      <c r="AB1075" s="26">
        <f>IFERROR(INDEX(Cost_Components!$V$2:$V$29,MATCH(E1075,Cost_Components!$A$2:$A$29,0)),"")</f>
        <v>2050</v>
      </c>
      <c r="AC1075" s="26">
        <f>IFERROR(INDEX(Cost_Components!$M$2:$M$29,MATCH(E1075,Cost_Components!$A$2:$A$29,0)),"")</f>
        <v>30</v>
      </c>
      <c r="AD1075" s="26">
        <f>IFERROR(INDEX(Cost_Components!$N$2:$N$29,MATCH(E1075,Cost_Components!$A$2:$A$29,0)),"")</f>
        <v>95</v>
      </c>
      <c r="AE1075" s="16" t="str">
        <f>IFERROR(INDEX(Cost_Components!$O$2:$O$29,MATCH(E1075,Cost_Components!$A$2:$A$29,0)),"")</f>
        <v>Both</v>
      </c>
      <c r="AF1075" s="11">
        <v>4173774.2476761001</v>
      </c>
      <c r="AG1075" s="11">
        <v>4238631.5483213598</v>
      </c>
      <c r="AH1075" s="23">
        <f t="shared" si="169"/>
        <v>1</v>
      </c>
    </row>
    <row r="1076" spans="1:34" hidden="1">
      <c r="A1076" t="s">
        <v>115</v>
      </c>
      <c r="B1076" s="20">
        <v>2033</v>
      </c>
      <c r="C1076" t="s">
        <v>242</v>
      </c>
      <c r="D1076" t="s">
        <v>222</v>
      </c>
      <c r="E1076" s="22" t="s">
        <v>335</v>
      </c>
      <c r="F1076" s="22" t="s">
        <v>336</v>
      </c>
      <c r="G1076" s="22" t="s">
        <v>246</v>
      </c>
      <c r="H1076" s="22" t="s">
        <v>237</v>
      </c>
      <c r="I1076" s="22" t="s">
        <v>309</v>
      </c>
      <c r="J1076" s="17">
        <f>IFERROR(INDEX(Cost_Components!$K$2:$K$29,MATCH(E1076,Cost_Components!$A$2:$A$29,0)),"")</f>
        <v>0.2</v>
      </c>
      <c r="K1076" s="17">
        <f t="shared" si="160"/>
        <v>0.47961538461538467</v>
      </c>
      <c r="L1076" s="17">
        <f>IFERROR(INDEX(Cost_Components!$S$2:$S$29,MATCH(E1076,Cost_Components!$A$2:$A$29,0)),"")</f>
        <v>0.31</v>
      </c>
      <c r="M1076" s="28">
        <f>IFERROR(INDEX(Cost_Components!$L$2:$L$29,MATCH(E1076,Cost_Components!$A$2:$A$29,0)),"")</f>
        <v>1</v>
      </c>
      <c r="N1076" s="29">
        <f>IFERROR(INDEX(Cost_Components!$P$2:$P$29,MATCH(E1076,Cost_Components!$A$2:$A$29,0)),"")</f>
        <v>29.216219469999999</v>
      </c>
      <c r="O1076" s="23">
        <f t="shared" si="161"/>
        <v>826210.68549540406</v>
      </c>
      <c r="P1076" s="23">
        <f t="shared" si="162"/>
        <v>842514.86320016801</v>
      </c>
      <c r="Q1076" s="23">
        <f t="shared" si="163"/>
        <v>7630680.7364978716</v>
      </c>
      <c r="R1076" s="23">
        <f t="shared" si="164"/>
        <v>11577317.16796862</v>
      </c>
      <c r="S1076" s="23">
        <f t="shared" si="165"/>
        <v>3946636.431470748</v>
      </c>
      <c r="T1076" s="16">
        <f>IFERROR(INDEX(Cost_Components!$R$2:$R$29,MATCH(E1076,Cost_Components!$A$2:$A$29,0)),"")</f>
        <v>1</v>
      </c>
      <c r="U1076" s="26">
        <f>IFERROR(INDEX(Cost_Components!$Q$2:$Q$29,MATCH(E1076,Cost_Components!$A$2:$A$29,0)),"")</f>
        <v>2023</v>
      </c>
      <c r="V1076" s="30">
        <f>1/(1+Calculation_Assumptions!$B$5)^(B1076-Calculation_Assumptions!$B$2)</f>
        <v>0.78940923431393573</v>
      </c>
      <c r="W1076" s="23">
        <f t="shared" si="166"/>
        <v>6023729.8374928841</v>
      </c>
      <c r="X1076" s="23">
        <f t="shared" si="167"/>
        <v>9139241.0809756909</v>
      </c>
      <c r="Y1076" s="23">
        <f t="shared" si="168"/>
        <v>3115511.2434828067</v>
      </c>
      <c r="Z1076" s="17">
        <f>IFERROR(INDEX(Cost_Components!$T$2:$T$29,MATCH(E1076,Cost_Components!$A$2:$A$29,0)),"")</f>
        <v>0.8</v>
      </c>
      <c r="AA1076" s="26">
        <f>IFERROR(INDEX(Cost_Components!$U$2:$U$29,MATCH(E1076,Cost_Components!$A$2:$A$29,0)),"")</f>
        <v>2025</v>
      </c>
      <c r="AB1076" s="26">
        <f>IFERROR(INDEX(Cost_Components!$V$2:$V$29,MATCH(E1076,Cost_Components!$A$2:$A$29,0)),"")</f>
        <v>2050</v>
      </c>
      <c r="AC1076" s="26">
        <f>IFERROR(INDEX(Cost_Components!$M$2:$M$29,MATCH(E1076,Cost_Components!$A$2:$A$29,0)),"")</f>
        <v>30</v>
      </c>
      <c r="AD1076" s="26">
        <f>IFERROR(INDEX(Cost_Components!$N$2:$N$29,MATCH(E1076,Cost_Components!$A$2:$A$29,0)),"")</f>
        <v>95</v>
      </c>
      <c r="AE1076" s="16" t="str">
        <f>IFERROR(INDEX(Cost_Components!$O$2:$O$29,MATCH(E1076,Cost_Components!$A$2:$A$29,0)),"")</f>
        <v>Both</v>
      </c>
      <c r="AF1076" s="11">
        <v>4131053.4274770198</v>
      </c>
      <c r="AG1076" s="11">
        <v>4212574.3160008397</v>
      </c>
      <c r="AH1076" s="23">
        <f t="shared" si="169"/>
        <v>1</v>
      </c>
    </row>
    <row r="1077" spans="1:34" hidden="1">
      <c r="A1077" t="s">
        <v>115</v>
      </c>
      <c r="B1077" s="20">
        <v>2034</v>
      </c>
      <c r="C1077" t="s">
        <v>242</v>
      </c>
      <c r="D1077" t="s">
        <v>222</v>
      </c>
      <c r="E1077" s="22" t="s">
        <v>335</v>
      </c>
      <c r="F1077" s="22" t="s">
        <v>336</v>
      </c>
      <c r="G1077" s="22" t="s">
        <v>246</v>
      </c>
      <c r="H1077" s="22" t="s">
        <v>237</v>
      </c>
      <c r="I1077" s="22" t="s">
        <v>309</v>
      </c>
      <c r="J1077" s="17">
        <f>IFERROR(INDEX(Cost_Components!$K$2:$K$29,MATCH(E1077,Cost_Components!$A$2:$A$29,0)),"")</f>
        <v>0.2</v>
      </c>
      <c r="K1077" s="17">
        <f t="shared" si="160"/>
        <v>0.49846153846153851</v>
      </c>
      <c r="L1077" s="17">
        <f>IFERROR(INDEX(Cost_Components!$S$2:$S$29,MATCH(E1077,Cost_Components!$A$2:$A$29,0)),"")</f>
        <v>0.31</v>
      </c>
      <c r="M1077" s="28">
        <f>IFERROR(INDEX(Cost_Components!$L$2:$L$29,MATCH(E1077,Cost_Components!$A$2:$A$29,0)),"")</f>
        <v>1</v>
      </c>
      <c r="N1077" s="29">
        <f>IFERROR(INDEX(Cost_Components!$P$2:$P$29,MATCH(E1077,Cost_Components!$A$2:$A$29,0)),"")</f>
        <v>29.216219469999999</v>
      </c>
      <c r="O1077" s="23">
        <f t="shared" si="161"/>
        <v>819243.86443740607</v>
      </c>
      <c r="P1077" s="23">
        <f t="shared" si="162"/>
        <v>839256.16560141416</v>
      </c>
      <c r="Q1077" s="23">
        <f t="shared" si="163"/>
        <v>7601166.6209860891</v>
      </c>
      <c r="R1077" s="23">
        <f t="shared" si="164"/>
        <v>11930780.873668855</v>
      </c>
      <c r="S1077" s="23">
        <f t="shared" si="165"/>
        <v>4329614.2526827659</v>
      </c>
      <c r="T1077" s="16">
        <f>IFERROR(INDEX(Cost_Components!$R$2:$R$29,MATCH(E1077,Cost_Components!$A$2:$A$29,0)),"")</f>
        <v>1</v>
      </c>
      <c r="U1077" s="26">
        <f>IFERROR(INDEX(Cost_Components!$Q$2:$Q$29,MATCH(E1077,Cost_Components!$A$2:$A$29,0)),"")</f>
        <v>2023</v>
      </c>
      <c r="V1077" s="30">
        <f>1/(1+Calculation_Assumptions!$B$5)^(B1077-Calculation_Assumptions!$B$2)</f>
        <v>0.76641673234362695</v>
      </c>
      <c r="W1077" s="23">
        <f t="shared" si="166"/>
        <v>5825661.2836556071</v>
      </c>
      <c r="X1077" s="23">
        <f t="shared" si="167"/>
        <v>9143950.091505127</v>
      </c>
      <c r="Y1077" s="23">
        <f t="shared" si="168"/>
        <v>3318288.8078495199</v>
      </c>
      <c r="Z1077" s="17">
        <f>IFERROR(INDEX(Cost_Components!$T$2:$T$29,MATCH(E1077,Cost_Components!$A$2:$A$29,0)),"")</f>
        <v>0.8</v>
      </c>
      <c r="AA1077" s="26">
        <f>IFERROR(INDEX(Cost_Components!$U$2:$U$29,MATCH(E1077,Cost_Components!$A$2:$A$29,0)),"")</f>
        <v>2025</v>
      </c>
      <c r="AB1077" s="26">
        <f>IFERROR(INDEX(Cost_Components!$V$2:$V$29,MATCH(E1077,Cost_Components!$A$2:$A$29,0)),"")</f>
        <v>2050</v>
      </c>
      <c r="AC1077" s="26">
        <f>IFERROR(INDEX(Cost_Components!$M$2:$M$29,MATCH(E1077,Cost_Components!$A$2:$A$29,0)),"")</f>
        <v>30</v>
      </c>
      <c r="AD1077" s="26">
        <f>IFERROR(INDEX(Cost_Components!$N$2:$N$29,MATCH(E1077,Cost_Components!$A$2:$A$29,0)),"")</f>
        <v>95</v>
      </c>
      <c r="AE1077" s="16" t="str">
        <f>IFERROR(INDEX(Cost_Components!$O$2:$O$29,MATCH(E1077,Cost_Components!$A$2:$A$29,0)),"")</f>
        <v>Both</v>
      </c>
      <c r="AF1077" s="11">
        <v>4096219.3221870302</v>
      </c>
      <c r="AG1077" s="11">
        <v>4196280.8280070703</v>
      </c>
      <c r="AH1077" s="23">
        <f t="shared" si="169"/>
        <v>1</v>
      </c>
    </row>
    <row r="1078" spans="1:34" hidden="1">
      <c r="A1078" t="s">
        <v>115</v>
      </c>
      <c r="B1078" s="20">
        <v>2035</v>
      </c>
      <c r="C1078" t="s">
        <v>242</v>
      </c>
      <c r="D1078" t="s">
        <v>222</v>
      </c>
      <c r="E1078" s="22" t="s">
        <v>335</v>
      </c>
      <c r="F1078" s="22" t="s">
        <v>336</v>
      </c>
      <c r="G1078" s="22" t="s">
        <v>246</v>
      </c>
      <c r="H1078" s="22" t="s">
        <v>237</v>
      </c>
      <c r="I1078" s="22" t="s">
        <v>309</v>
      </c>
      <c r="J1078" s="17">
        <f>IFERROR(INDEX(Cost_Components!$K$2:$K$29,MATCH(E1078,Cost_Components!$A$2:$A$29,0)),"")</f>
        <v>0.2</v>
      </c>
      <c r="K1078" s="17">
        <f t="shared" si="160"/>
        <v>0.51730769230769236</v>
      </c>
      <c r="L1078" s="17">
        <f>IFERROR(INDEX(Cost_Components!$S$2:$S$29,MATCH(E1078,Cost_Components!$A$2:$A$29,0)),"")</f>
        <v>0.31</v>
      </c>
      <c r="M1078" s="28">
        <f>IFERROR(INDEX(Cost_Components!$L$2:$L$29,MATCH(E1078,Cost_Components!$A$2:$A$29,0)),"")</f>
        <v>1</v>
      </c>
      <c r="N1078" s="29">
        <f>IFERROR(INDEX(Cost_Components!$P$2:$P$29,MATCH(E1078,Cost_Components!$A$2:$A$29,0)),"")</f>
        <v>29.216219469999999</v>
      </c>
      <c r="O1078" s="23">
        <f t="shared" si="161"/>
        <v>813837.20955394011</v>
      </c>
      <c r="P1078" s="23">
        <f t="shared" si="162"/>
        <v>837925.94782743405</v>
      </c>
      <c r="Q1078" s="23">
        <f t="shared" si="163"/>
        <v>7589118.8013135651</v>
      </c>
      <c r="R1078" s="23">
        <f t="shared" si="164"/>
        <v>12300152.53040673</v>
      </c>
      <c r="S1078" s="23">
        <f t="shared" si="165"/>
        <v>4711033.7290931651</v>
      </c>
      <c r="T1078" s="16">
        <f>IFERROR(INDEX(Cost_Components!$R$2:$R$29,MATCH(E1078,Cost_Components!$A$2:$A$29,0)),"")</f>
        <v>1</v>
      </c>
      <c r="U1078" s="26">
        <f>IFERROR(INDEX(Cost_Components!$Q$2:$Q$29,MATCH(E1078,Cost_Components!$A$2:$A$29,0)),"")</f>
        <v>2023</v>
      </c>
      <c r="V1078" s="30">
        <f>1/(1+Calculation_Assumptions!$B$5)^(B1078-Calculation_Assumptions!$B$2)</f>
        <v>0.74409391489672516</v>
      </c>
      <c r="W1078" s="23">
        <f t="shared" si="166"/>
        <v>5647017.1194857527</v>
      </c>
      <c r="X1078" s="23">
        <f t="shared" si="167"/>
        <v>9152468.650177205</v>
      </c>
      <c r="Y1078" s="23">
        <f t="shared" si="168"/>
        <v>3505451.5306914514</v>
      </c>
      <c r="Z1078" s="17">
        <f>IFERROR(INDEX(Cost_Components!$T$2:$T$29,MATCH(E1078,Cost_Components!$A$2:$A$29,0)),"")</f>
        <v>0.8</v>
      </c>
      <c r="AA1078" s="26">
        <f>IFERROR(INDEX(Cost_Components!$U$2:$U$29,MATCH(E1078,Cost_Components!$A$2:$A$29,0)),"")</f>
        <v>2025</v>
      </c>
      <c r="AB1078" s="26">
        <f>IFERROR(INDEX(Cost_Components!$V$2:$V$29,MATCH(E1078,Cost_Components!$A$2:$A$29,0)),"")</f>
        <v>2050</v>
      </c>
      <c r="AC1078" s="26">
        <f>IFERROR(INDEX(Cost_Components!$M$2:$M$29,MATCH(E1078,Cost_Components!$A$2:$A$29,0)),"")</f>
        <v>30</v>
      </c>
      <c r="AD1078" s="26">
        <f>IFERROR(INDEX(Cost_Components!$N$2:$N$29,MATCH(E1078,Cost_Components!$A$2:$A$29,0)),"")</f>
        <v>95</v>
      </c>
      <c r="AE1078" s="16" t="str">
        <f>IFERROR(INDEX(Cost_Components!$O$2:$O$29,MATCH(E1078,Cost_Components!$A$2:$A$29,0)),"")</f>
        <v>Both</v>
      </c>
      <c r="AF1078" s="11">
        <v>4069186.0477697002</v>
      </c>
      <c r="AG1078" s="11">
        <v>4189629.7391371699</v>
      </c>
      <c r="AH1078" s="23">
        <f t="shared" si="169"/>
        <v>1</v>
      </c>
    </row>
    <row r="1079" spans="1:34" hidden="1">
      <c r="A1079" t="s">
        <v>115</v>
      </c>
      <c r="B1079" s="20">
        <v>2036</v>
      </c>
      <c r="C1079" t="s">
        <v>242</v>
      </c>
      <c r="D1079" t="s">
        <v>222</v>
      </c>
      <c r="E1079" s="22" t="s">
        <v>335</v>
      </c>
      <c r="F1079" s="22" t="s">
        <v>336</v>
      </c>
      <c r="G1079" s="22" t="s">
        <v>246</v>
      </c>
      <c r="H1079" s="22" t="s">
        <v>237</v>
      </c>
      <c r="I1079" s="22" t="s">
        <v>309</v>
      </c>
      <c r="J1079" s="17">
        <f>IFERROR(INDEX(Cost_Components!$K$2:$K$29,MATCH(E1079,Cost_Components!$A$2:$A$29,0)),"")</f>
        <v>0.2</v>
      </c>
      <c r="K1079" s="17">
        <f t="shared" si="160"/>
        <v>0.5361538461538462</v>
      </c>
      <c r="L1079" s="17">
        <f>IFERROR(INDEX(Cost_Components!$S$2:$S$29,MATCH(E1079,Cost_Components!$A$2:$A$29,0)),"")</f>
        <v>0.31</v>
      </c>
      <c r="M1079" s="28">
        <f>IFERROR(INDEX(Cost_Components!$L$2:$L$29,MATCH(E1079,Cost_Components!$A$2:$A$29,0)),"")</f>
        <v>1</v>
      </c>
      <c r="N1079" s="29">
        <f>IFERROR(INDEX(Cost_Components!$P$2:$P$29,MATCH(E1079,Cost_Components!$A$2:$A$29,0)),"")</f>
        <v>29.216219469999999</v>
      </c>
      <c r="O1079" s="23">
        <f t="shared" si="161"/>
        <v>809841.29780319403</v>
      </c>
      <c r="P1079" s="23">
        <f t="shared" si="162"/>
        <v>838365.06215011002</v>
      </c>
      <c r="Q1079" s="23">
        <f t="shared" si="163"/>
        <v>7593095.8720449191</v>
      </c>
      <c r="R1079" s="23">
        <f t="shared" si="164"/>
        <v>12685668.662664585</v>
      </c>
      <c r="S1079" s="23">
        <f t="shared" si="165"/>
        <v>5092572.7906196658</v>
      </c>
      <c r="T1079" s="16">
        <f>IFERROR(INDEX(Cost_Components!$R$2:$R$29,MATCH(E1079,Cost_Components!$A$2:$A$29,0)),"")</f>
        <v>1</v>
      </c>
      <c r="U1079" s="26">
        <f>IFERROR(INDEX(Cost_Components!$Q$2:$Q$29,MATCH(E1079,Cost_Components!$A$2:$A$29,0)),"")</f>
        <v>2023</v>
      </c>
      <c r="V1079" s="30">
        <f>1/(1+Calculation_Assumptions!$B$5)^(B1079-Calculation_Assumptions!$B$2)</f>
        <v>0.72242127659876232</v>
      </c>
      <c r="W1079" s="23">
        <f t="shared" si="166"/>
        <v>5485414.0132194832</v>
      </c>
      <c r="X1079" s="23">
        <f t="shared" si="167"/>
        <v>9164396.9497910626</v>
      </c>
      <c r="Y1079" s="23">
        <f t="shared" si="168"/>
        <v>3678982.9365715804</v>
      </c>
      <c r="Z1079" s="17">
        <f>IFERROR(INDEX(Cost_Components!$T$2:$T$29,MATCH(E1079,Cost_Components!$A$2:$A$29,0)),"")</f>
        <v>0.8</v>
      </c>
      <c r="AA1079" s="26">
        <f>IFERROR(INDEX(Cost_Components!$U$2:$U$29,MATCH(E1079,Cost_Components!$A$2:$A$29,0)),"")</f>
        <v>2025</v>
      </c>
      <c r="AB1079" s="26">
        <f>IFERROR(INDEX(Cost_Components!$V$2:$V$29,MATCH(E1079,Cost_Components!$A$2:$A$29,0)),"")</f>
        <v>2050</v>
      </c>
      <c r="AC1079" s="26">
        <f>IFERROR(INDEX(Cost_Components!$M$2:$M$29,MATCH(E1079,Cost_Components!$A$2:$A$29,0)),"")</f>
        <v>30</v>
      </c>
      <c r="AD1079" s="26">
        <f>IFERROR(INDEX(Cost_Components!$N$2:$N$29,MATCH(E1079,Cost_Components!$A$2:$A$29,0)),"")</f>
        <v>95</v>
      </c>
      <c r="AE1079" s="16" t="str">
        <f>IFERROR(INDEX(Cost_Components!$O$2:$O$29,MATCH(E1079,Cost_Components!$A$2:$A$29,0)),"")</f>
        <v>Both</v>
      </c>
      <c r="AF1079" s="11">
        <v>4049206.4890159699</v>
      </c>
      <c r="AG1079" s="11">
        <v>4191825.3107505501</v>
      </c>
      <c r="AH1079" s="23">
        <f t="shared" si="169"/>
        <v>1</v>
      </c>
    </row>
    <row r="1080" spans="1:34" hidden="1">
      <c r="A1080" t="s">
        <v>115</v>
      </c>
      <c r="B1080" s="20">
        <v>2037</v>
      </c>
      <c r="C1080" t="s">
        <v>242</v>
      </c>
      <c r="D1080" t="s">
        <v>222</v>
      </c>
      <c r="E1080" s="22" t="s">
        <v>335</v>
      </c>
      <c r="F1080" s="22" t="s">
        <v>336</v>
      </c>
      <c r="G1080" s="22" t="s">
        <v>246</v>
      </c>
      <c r="H1080" s="22" t="s">
        <v>237</v>
      </c>
      <c r="I1080" s="22" t="s">
        <v>309</v>
      </c>
      <c r="J1080" s="17">
        <f>IFERROR(INDEX(Cost_Components!$K$2:$K$29,MATCH(E1080,Cost_Components!$A$2:$A$29,0)),"")</f>
        <v>0.2</v>
      </c>
      <c r="K1080" s="17">
        <f t="shared" si="160"/>
        <v>0.55500000000000005</v>
      </c>
      <c r="L1080" s="17">
        <f>IFERROR(INDEX(Cost_Components!$S$2:$S$29,MATCH(E1080,Cost_Components!$A$2:$A$29,0)),"")</f>
        <v>0.31</v>
      </c>
      <c r="M1080" s="28">
        <f>IFERROR(INDEX(Cost_Components!$L$2:$L$29,MATCH(E1080,Cost_Components!$A$2:$A$29,0)),"")</f>
        <v>1</v>
      </c>
      <c r="N1080" s="29">
        <f>IFERROR(INDEX(Cost_Components!$P$2:$P$29,MATCH(E1080,Cost_Components!$A$2:$A$29,0)),"")</f>
        <v>29.216219469999999</v>
      </c>
      <c r="O1080" s="23">
        <f t="shared" si="161"/>
        <v>807055.94437701011</v>
      </c>
      <c r="P1080" s="23">
        <f t="shared" si="162"/>
        <v>840361.73582778592</v>
      </c>
      <c r="Q1080" s="23">
        <f t="shared" si="163"/>
        <v>7611179.8015217735</v>
      </c>
      <c r="R1080" s="23">
        <f t="shared" si="164"/>
        <v>13086413.595495196</v>
      </c>
      <c r="S1080" s="23">
        <f t="shared" si="165"/>
        <v>5475233.7939734226</v>
      </c>
      <c r="T1080" s="16">
        <f>IFERROR(INDEX(Cost_Components!$R$2:$R$29,MATCH(E1080,Cost_Components!$A$2:$A$29,0)),"")</f>
        <v>1</v>
      </c>
      <c r="U1080" s="26">
        <f>IFERROR(INDEX(Cost_Components!$Q$2:$Q$29,MATCH(E1080,Cost_Components!$A$2:$A$29,0)),"")</f>
        <v>2023</v>
      </c>
      <c r="V1080" s="30">
        <f>1/(1+Calculation_Assumptions!$B$5)^(B1080-Calculation_Assumptions!$B$2)</f>
        <v>0.70137988019297326</v>
      </c>
      <c r="W1080" s="23">
        <f t="shared" si="166"/>
        <v>5338328.3773185192</v>
      </c>
      <c r="X1080" s="23">
        <f t="shared" si="167"/>
        <v>9178547.1997641176</v>
      </c>
      <c r="Y1080" s="23">
        <f t="shared" si="168"/>
        <v>3840218.8224455975</v>
      </c>
      <c r="Z1080" s="17">
        <f>IFERROR(INDEX(Cost_Components!$T$2:$T$29,MATCH(E1080,Cost_Components!$A$2:$A$29,0)),"")</f>
        <v>0.8</v>
      </c>
      <c r="AA1080" s="26">
        <f>IFERROR(INDEX(Cost_Components!$U$2:$U$29,MATCH(E1080,Cost_Components!$A$2:$A$29,0)),"")</f>
        <v>2025</v>
      </c>
      <c r="AB1080" s="26">
        <f>IFERROR(INDEX(Cost_Components!$V$2:$V$29,MATCH(E1080,Cost_Components!$A$2:$A$29,0)),"")</f>
        <v>2050</v>
      </c>
      <c r="AC1080" s="26">
        <f>IFERROR(INDEX(Cost_Components!$M$2:$M$29,MATCH(E1080,Cost_Components!$A$2:$A$29,0)),"")</f>
        <v>30</v>
      </c>
      <c r="AD1080" s="26">
        <f>IFERROR(INDEX(Cost_Components!$N$2:$N$29,MATCH(E1080,Cost_Components!$A$2:$A$29,0)),"")</f>
        <v>95</v>
      </c>
      <c r="AE1080" s="16" t="str">
        <f>IFERROR(INDEX(Cost_Components!$O$2:$O$29,MATCH(E1080,Cost_Components!$A$2:$A$29,0)),"")</f>
        <v>Both</v>
      </c>
      <c r="AF1080" s="11">
        <v>4035279.7218850502</v>
      </c>
      <c r="AG1080" s="11">
        <v>4201808.6791389296</v>
      </c>
      <c r="AH1080" s="23">
        <f t="shared" si="169"/>
        <v>1</v>
      </c>
    </row>
    <row r="1081" spans="1:34" hidden="1">
      <c r="A1081" t="s">
        <v>115</v>
      </c>
      <c r="B1081" s="20">
        <v>2038</v>
      </c>
      <c r="C1081" t="s">
        <v>242</v>
      </c>
      <c r="D1081" t="s">
        <v>222</v>
      </c>
      <c r="E1081" s="22" t="s">
        <v>335</v>
      </c>
      <c r="F1081" s="22" t="s">
        <v>336</v>
      </c>
      <c r="G1081" s="22" t="s">
        <v>246</v>
      </c>
      <c r="H1081" s="22" t="s">
        <v>237</v>
      </c>
      <c r="I1081" s="22" t="s">
        <v>309</v>
      </c>
      <c r="J1081" s="17">
        <f>IFERROR(INDEX(Cost_Components!$K$2:$K$29,MATCH(E1081,Cost_Components!$A$2:$A$29,0)),"")</f>
        <v>0.2</v>
      </c>
      <c r="K1081" s="17">
        <f t="shared" si="160"/>
        <v>0.57384615384615389</v>
      </c>
      <c r="L1081" s="17">
        <f>IFERROR(INDEX(Cost_Components!$S$2:$S$29,MATCH(E1081,Cost_Components!$A$2:$A$29,0)),"")</f>
        <v>0.31</v>
      </c>
      <c r="M1081" s="28">
        <f>IFERROR(INDEX(Cost_Components!$L$2:$L$29,MATCH(E1081,Cost_Components!$A$2:$A$29,0)),"")</f>
        <v>1</v>
      </c>
      <c r="N1081" s="29">
        <f>IFERROR(INDEX(Cost_Components!$P$2:$P$29,MATCH(E1081,Cost_Components!$A$2:$A$29,0)),"")</f>
        <v>29.216219469999999</v>
      </c>
      <c r="O1081" s="23">
        <f t="shared" si="161"/>
        <v>805301.45740178414</v>
      </c>
      <c r="P1081" s="23">
        <f t="shared" si="162"/>
        <v>843724.84889237606</v>
      </c>
      <c r="Q1081" s="23">
        <f t="shared" si="163"/>
        <v>7641639.6108349953</v>
      </c>
      <c r="R1081" s="23">
        <f t="shared" si="164"/>
        <v>13501374.332880916</v>
      </c>
      <c r="S1081" s="23">
        <f t="shared" si="165"/>
        <v>5859734.7220459208</v>
      </c>
      <c r="T1081" s="16">
        <f>IFERROR(INDEX(Cost_Components!$R$2:$R$29,MATCH(E1081,Cost_Components!$A$2:$A$29,0)),"")</f>
        <v>1</v>
      </c>
      <c r="U1081" s="26">
        <f>IFERROR(INDEX(Cost_Components!$Q$2:$Q$29,MATCH(E1081,Cost_Components!$A$2:$A$29,0)),"")</f>
        <v>2023</v>
      </c>
      <c r="V1081" s="30">
        <f>1/(1+Calculation_Assumptions!$B$5)^(B1081-Calculation_Assumptions!$B$2)</f>
        <v>0.68095133999317792</v>
      </c>
      <c r="W1081" s="23">
        <f t="shared" si="166"/>
        <v>5203584.7327430369</v>
      </c>
      <c r="X1081" s="23">
        <f t="shared" si="167"/>
        <v>9193778.9437247589</v>
      </c>
      <c r="Y1081" s="23">
        <f t="shared" si="168"/>
        <v>3990194.2109817215</v>
      </c>
      <c r="Z1081" s="17">
        <f>IFERROR(INDEX(Cost_Components!$T$2:$T$29,MATCH(E1081,Cost_Components!$A$2:$A$29,0)),"")</f>
        <v>0.8</v>
      </c>
      <c r="AA1081" s="26">
        <f>IFERROR(INDEX(Cost_Components!$U$2:$U$29,MATCH(E1081,Cost_Components!$A$2:$A$29,0)),"")</f>
        <v>2025</v>
      </c>
      <c r="AB1081" s="26">
        <f>IFERROR(INDEX(Cost_Components!$V$2:$V$29,MATCH(E1081,Cost_Components!$A$2:$A$29,0)),"")</f>
        <v>2050</v>
      </c>
      <c r="AC1081" s="26">
        <f>IFERROR(INDEX(Cost_Components!$M$2:$M$29,MATCH(E1081,Cost_Components!$A$2:$A$29,0)),"")</f>
        <v>30</v>
      </c>
      <c r="AD1081" s="26">
        <f>IFERROR(INDEX(Cost_Components!$N$2:$N$29,MATCH(E1081,Cost_Components!$A$2:$A$29,0)),"")</f>
        <v>95</v>
      </c>
      <c r="AE1081" s="16" t="str">
        <f>IFERROR(INDEX(Cost_Components!$O$2:$O$29,MATCH(E1081,Cost_Components!$A$2:$A$29,0)),"")</f>
        <v>Both</v>
      </c>
      <c r="AF1081" s="11">
        <v>4026507.2870089202</v>
      </c>
      <c r="AG1081" s="11">
        <v>4218624.2444618801</v>
      </c>
      <c r="AH1081" s="23">
        <f t="shared" si="169"/>
        <v>1</v>
      </c>
    </row>
    <row r="1082" spans="1:34" hidden="1">
      <c r="A1082" t="s">
        <v>115</v>
      </c>
      <c r="B1082" s="20">
        <v>2039</v>
      </c>
      <c r="C1082" t="s">
        <v>242</v>
      </c>
      <c r="D1082" t="s">
        <v>222</v>
      </c>
      <c r="E1082" s="22" t="s">
        <v>335</v>
      </c>
      <c r="F1082" s="22" t="s">
        <v>336</v>
      </c>
      <c r="G1082" s="22" t="s">
        <v>246</v>
      </c>
      <c r="H1082" s="22" t="s">
        <v>237</v>
      </c>
      <c r="I1082" s="22" t="s">
        <v>309</v>
      </c>
      <c r="J1082" s="17">
        <f>IFERROR(INDEX(Cost_Components!$K$2:$K$29,MATCH(E1082,Cost_Components!$A$2:$A$29,0)),"")</f>
        <v>0.2</v>
      </c>
      <c r="K1082" s="17">
        <f t="shared" si="160"/>
        <v>0.59269230769230763</v>
      </c>
      <c r="L1082" s="17">
        <f>IFERROR(INDEX(Cost_Components!$S$2:$S$29,MATCH(E1082,Cost_Components!$A$2:$A$29,0)),"")</f>
        <v>0.31</v>
      </c>
      <c r="M1082" s="28">
        <f>IFERROR(INDEX(Cost_Components!$L$2:$L$29,MATCH(E1082,Cost_Components!$A$2:$A$29,0)),"")</f>
        <v>1</v>
      </c>
      <c r="N1082" s="29">
        <f>IFERROR(INDEX(Cost_Components!$P$2:$P$29,MATCH(E1082,Cost_Components!$A$2:$A$29,0)),"")</f>
        <v>29.216219469999999</v>
      </c>
      <c r="O1082" s="23">
        <f t="shared" si="161"/>
        <v>804387.10938763199</v>
      </c>
      <c r="P1082" s="23">
        <f t="shared" si="162"/>
        <v>848249.05480125605</v>
      </c>
      <c r="Q1082" s="23">
        <f t="shared" si="163"/>
        <v>7682615.4705910012</v>
      </c>
      <c r="R1082" s="23">
        <f t="shared" si="164"/>
        <v>13928951.020560365</v>
      </c>
      <c r="S1082" s="23">
        <f t="shared" si="165"/>
        <v>6246335.549969364</v>
      </c>
      <c r="T1082" s="16">
        <f>IFERROR(INDEX(Cost_Components!$R$2:$R$29,MATCH(E1082,Cost_Components!$A$2:$A$29,0)),"")</f>
        <v>1</v>
      </c>
      <c r="U1082" s="26">
        <f>IFERROR(INDEX(Cost_Components!$Q$2:$Q$29,MATCH(E1082,Cost_Components!$A$2:$A$29,0)),"")</f>
        <v>2023</v>
      </c>
      <c r="V1082" s="30">
        <f>1/(1+Calculation_Assumptions!$B$5)^(B1082-Calculation_Assumptions!$B$2)</f>
        <v>0.66111780581861923</v>
      </c>
      <c r="W1082" s="23">
        <f t="shared" si="166"/>
        <v>5079113.8828653013</v>
      </c>
      <c r="X1082" s="23">
        <f t="shared" si="167"/>
        <v>9208677.5360678863</v>
      </c>
      <c r="Y1082" s="23">
        <f t="shared" si="168"/>
        <v>4129563.653202584</v>
      </c>
      <c r="Z1082" s="17">
        <f>IFERROR(INDEX(Cost_Components!$T$2:$T$29,MATCH(E1082,Cost_Components!$A$2:$A$29,0)),"")</f>
        <v>0.8</v>
      </c>
      <c r="AA1082" s="26">
        <f>IFERROR(INDEX(Cost_Components!$U$2:$U$29,MATCH(E1082,Cost_Components!$A$2:$A$29,0)),"")</f>
        <v>2025</v>
      </c>
      <c r="AB1082" s="26">
        <f>IFERROR(INDEX(Cost_Components!$V$2:$V$29,MATCH(E1082,Cost_Components!$A$2:$A$29,0)),"")</f>
        <v>2050</v>
      </c>
      <c r="AC1082" s="26">
        <f>IFERROR(INDEX(Cost_Components!$M$2:$M$29,MATCH(E1082,Cost_Components!$A$2:$A$29,0)),"")</f>
        <v>30</v>
      </c>
      <c r="AD1082" s="26">
        <f>IFERROR(INDEX(Cost_Components!$N$2:$N$29,MATCH(E1082,Cost_Components!$A$2:$A$29,0)),"")</f>
        <v>95</v>
      </c>
      <c r="AE1082" s="16" t="str">
        <f>IFERROR(INDEX(Cost_Components!$O$2:$O$29,MATCH(E1082,Cost_Components!$A$2:$A$29,0)),"")</f>
        <v>Both</v>
      </c>
      <c r="AF1082" s="11">
        <v>4021935.54693816</v>
      </c>
      <c r="AG1082" s="11">
        <v>4241245.2740062801</v>
      </c>
      <c r="AH1082" s="23">
        <f t="shared" si="169"/>
        <v>1</v>
      </c>
    </row>
    <row r="1083" spans="1:34" hidden="1">
      <c r="A1083" t="s">
        <v>115</v>
      </c>
      <c r="B1083" s="20">
        <v>2040</v>
      </c>
      <c r="C1083" t="s">
        <v>242</v>
      </c>
      <c r="D1083" t="s">
        <v>222</v>
      </c>
      <c r="E1083" s="22" t="s">
        <v>335</v>
      </c>
      <c r="F1083" s="22" t="s">
        <v>336</v>
      </c>
      <c r="G1083" s="22" t="s">
        <v>246</v>
      </c>
      <c r="H1083" s="22" t="s">
        <v>237</v>
      </c>
      <c r="I1083" s="22" t="s">
        <v>309</v>
      </c>
      <c r="J1083" s="17">
        <f>IFERROR(INDEX(Cost_Components!$K$2:$K$29,MATCH(E1083,Cost_Components!$A$2:$A$29,0)),"")</f>
        <v>0.2</v>
      </c>
      <c r="K1083" s="17">
        <f t="shared" si="160"/>
        <v>0.61153846153846159</v>
      </c>
      <c r="L1083" s="17">
        <f>IFERROR(INDEX(Cost_Components!$S$2:$S$29,MATCH(E1083,Cost_Components!$A$2:$A$29,0)),"")</f>
        <v>0.31</v>
      </c>
      <c r="M1083" s="28">
        <f>IFERROR(INDEX(Cost_Components!$L$2:$L$29,MATCH(E1083,Cost_Components!$A$2:$A$29,0)),"")</f>
        <v>1</v>
      </c>
      <c r="N1083" s="29">
        <f>IFERROR(INDEX(Cost_Components!$P$2:$P$29,MATCH(E1083,Cost_Components!$A$2:$A$29,0)),"")</f>
        <v>29.216219469999999</v>
      </c>
      <c r="O1083" s="23">
        <f t="shared" si="161"/>
        <v>804254.60915232007</v>
      </c>
      <c r="P1083" s="23">
        <f t="shared" si="162"/>
        <v>853865.26612424001</v>
      </c>
      <c r="Q1083" s="23">
        <f t="shared" si="163"/>
        <v>7733481.653997683</v>
      </c>
      <c r="R1083" s="23">
        <f t="shared" si="164"/>
        <v>14369489.954422181</v>
      </c>
      <c r="S1083" s="23">
        <f t="shared" si="165"/>
        <v>6636008.3004244985</v>
      </c>
      <c r="T1083" s="16">
        <f>IFERROR(INDEX(Cost_Components!$R$2:$R$29,MATCH(E1083,Cost_Components!$A$2:$A$29,0)),"")</f>
        <v>1</v>
      </c>
      <c r="U1083" s="26">
        <f>IFERROR(INDEX(Cost_Components!$Q$2:$Q$29,MATCH(E1083,Cost_Components!$A$2:$A$29,0)),"")</f>
        <v>2023</v>
      </c>
      <c r="V1083" s="30">
        <f>1/(1+Calculation_Assumptions!$B$5)^(B1083-Calculation_Assumptions!$B$2)</f>
        <v>0.64186194739671765</v>
      </c>
      <c r="W1083" s="23">
        <f t="shared" si="166"/>
        <v>4963827.5945917415</v>
      </c>
      <c r="X1083" s="23">
        <f t="shared" si="167"/>
        <v>9223228.8052429929</v>
      </c>
      <c r="Y1083" s="23">
        <f t="shared" si="168"/>
        <v>4259401.2106512515</v>
      </c>
      <c r="Z1083" s="17">
        <f>IFERROR(INDEX(Cost_Components!$T$2:$T$29,MATCH(E1083,Cost_Components!$A$2:$A$29,0)),"")</f>
        <v>0.8</v>
      </c>
      <c r="AA1083" s="26">
        <f>IFERROR(INDEX(Cost_Components!$U$2:$U$29,MATCH(E1083,Cost_Components!$A$2:$A$29,0)),"")</f>
        <v>2025</v>
      </c>
      <c r="AB1083" s="26">
        <f>IFERROR(INDEX(Cost_Components!$V$2:$V$29,MATCH(E1083,Cost_Components!$A$2:$A$29,0)),"")</f>
        <v>2050</v>
      </c>
      <c r="AC1083" s="26">
        <f>IFERROR(INDEX(Cost_Components!$M$2:$M$29,MATCH(E1083,Cost_Components!$A$2:$A$29,0)),"")</f>
        <v>30</v>
      </c>
      <c r="AD1083" s="26">
        <f>IFERROR(INDEX(Cost_Components!$N$2:$N$29,MATCH(E1083,Cost_Components!$A$2:$A$29,0)),"")</f>
        <v>95</v>
      </c>
      <c r="AE1083" s="16" t="str">
        <f>IFERROR(INDEX(Cost_Components!$O$2:$O$29,MATCH(E1083,Cost_Components!$A$2:$A$29,0)),"")</f>
        <v>Both</v>
      </c>
      <c r="AF1083" s="11">
        <v>4021273.0457616001</v>
      </c>
      <c r="AG1083" s="11">
        <v>4269326.3306211997</v>
      </c>
      <c r="AH1083" s="23">
        <f t="shared" si="169"/>
        <v>1</v>
      </c>
    </row>
    <row r="1084" spans="1:34" hidden="1">
      <c r="A1084" t="s">
        <v>115</v>
      </c>
      <c r="B1084" s="20">
        <v>2041</v>
      </c>
      <c r="C1084" t="s">
        <v>242</v>
      </c>
      <c r="D1084" t="s">
        <v>222</v>
      </c>
      <c r="E1084" s="22" t="s">
        <v>335</v>
      </c>
      <c r="F1084" s="22" t="s">
        <v>336</v>
      </c>
      <c r="G1084" s="22" t="s">
        <v>246</v>
      </c>
      <c r="H1084" s="22" t="s">
        <v>237</v>
      </c>
      <c r="I1084" s="22" t="s">
        <v>309</v>
      </c>
      <c r="J1084" s="17">
        <f>IFERROR(INDEX(Cost_Components!$K$2:$K$29,MATCH(E1084,Cost_Components!$A$2:$A$29,0)),"")</f>
        <v>0.2</v>
      </c>
      <c r="K1084" s="17">
        <f t="shared" si="160"/>
        <v>0.63038461538461543</v>
      </c>
      <c r="L1084" s="17">
        <f>IFERROR(INDEX(Cost_Components!$S$2:$S$29,MATCH(E1084,Cost_Components!$A$2:$A$29,0)),"")</f>
        <v>0.31</v>
      </c>
      <c r="M1084" s="28">
        <f>IFERROR(INDEX(Cost_Components!$L$2:$L$29,MATCH(E1084,Cost_Components!$A$2:$A$29,0)),"")</f>
        <v>1</v>
      </c>
      <c r="N1084" s="29">
        <f>IFERROR(INDEX(Cost_Components!$P$2:$P$29,MATCH(E1084,Cost_Components!$A$2:$A$29,0)),"")</f>
        <v>29.216219469999999</v>
      </c>
      <c r="O1084" s="23">
        <f t="shared" si="161"/>
        <v>804829.71749197599</v>
      </c>
      <c r="P1084" s="23">
        <f t="shared" si="162"/>
        <v>860486.34311767004</v>
      </c>
      <c r="Q1084" s="23">
        <f t="shared" si="163"/>
        <v>7793448.9339537071</v>
      </c>
      <c r="R1084" s="23">
        <f t="shared" si="164"/>
        <v>14822915.324763305</v>
      </c>
      <c r="S1084" s="23">
        <f t="shared" si="165"/>
        <v>7029466.3908095984</v>
      </c>
      <c r="T1084" s="16">
        <f>IFERROR(INDEX(Cost_Components!$R$2:$R$29,MATCH(E1084,Cost_Components!$A$2:$A$29,0)),"")</f>
        <v>1</v>
      </c>
      <c r="U1084" s="26">
        <f>IFERROR(INDEX(Cost_Components!$Q$2:$Q$29,MATCH(E1084,Cost_Components!$A$2:$A$29,0)),"")</f>
        <v>2023</v>
      </c>
      <c r="V1084" s="30">
        <f>1/(1+Calculation_Assumptions!$B$5)^(B1084-Calculation_Assumptions!$B$2)</f>
        <v>0.62316693922011435</v>
      </c>
      <c r="W1084" s="23">
        <f t="shared" si="166"/>
        <v>4856619.7181401951</v>
      </c>
      <c r="X1084" s="23">
        <f t="shared" si="167"/>
        <v>9237150.7732516769</v>
      </c>
      <c r="Y1084" s="23">
        <f t="shared" si="168"/>
        <v>4380531.0551114818</v>
      </c>
      <c r="Z1084" s="17">
        <f>IFERROR(INDEX(Cost_Components!$T$2:$T$29,MATCH(E1084,Cost_Components!$A$2:$A$29,0)),"")</f>
        <v>0.8</v>
      </c>
      <c r="AA1084" s="26">
        <f>IFERROR(INDEX(Cost_Components!$U$2:$U$29,MATCH(E1084,Cost_Components!$A$2:$A$29,0)),"")</f>
        <v>2025</v>
      </c>
      <c r="AB1084" s="26">
        <f>IFERROR(INDEX(Cost_Components!$V$2:$V$29,MATCH(E1084,Cost_Components!$A$2:$A$29,0)),"")</f>
        <v>2050</v>
      </c>
      <c r="AC1084" s="26">
        <f>IFERROR(INDEX(Cost_Components!$M$2:$M$29,MATCH(E1084,Cost_Components!$A$2:$A$29,0)),"")</f>
        <v>30</v>
      </c>
      <c r="AD1084" s="26">
        <f>IFERROR(INDEX(Cost_Components!$N$2:$N$29,MATCH(E1084,Cost_Components!$A$2:$A$29,0)),"")</f>
        <v>95</v>
      </c>
      <c r="AE1084" s="16" t="str">
        <f>IFERROR(INDEX(Cost_Components!$O$2:$O$29,MATCH(E1084,Cost_Components!$A$2:$A$29,0)),"")</f>
        <v>Both</v>
      </c>
      <c r="AF1084" s="11">
        <v>4024148.5874598799</v>
      </c>
      <c r="AG1084" s="11">
        <v>4302431.7155883498</v>
      </c>
      <c r="AH1084" s="23">
        <f t="shared" si="169"/>
        <v>1</v>
      </c>
    </row>
    <row r="1085" spans="1:34" hidden="1">
      <c r="A1085" t="s">
        <v>115</v>
      </c>
      <c r="B1085" s="20">
        <v>2042</v>
      </c>
      <c r="C1085" t="s">
        <v>242</v>
      </c>
      <c r="D1085" t="s">
        <v>222</v>
      </c>
      <c r="E1085" s="22" t="s">
        <v>335</v>
      </c>
      <c r="F1085" s="22" t="s">
        <v>336</v>
      </c>
      <c r="G1085" s="22" t="s">
        <v>246</v>
      </c>
      <c r="H1085" s="22" t="s">
        <v>237</v>
      </c>
      <c r="I1085" s="22" t="s">
        <v>309</v>
      </c>
      <c r="J1085" s="17">
        <f>IFERROR(INDEX(Cost_Components!$K$2:$K$29,MATCH(E1085,Cost_Components!$A$2:$A$29,0)),"")</f>
        <v>0.2</v>
      </c>
      <c r="K1085" s="17">
        <f t="shared" si="160"/>
        <v>0.64923076923076928</v>
      </c>
      <c r="L1085" s="17">
        <f>IFERROR(INDEX(Cost_Components!$S$2:$S$29,MATCH(E1085,Cost_Components!$A$2:$A$29,0)),"")</f>
        <v>0.31</v>
      </c>
      <c r="M1085" s="28">
        <f>IFERROR(INDEX(Cost_Components!$L$2:$L$29,MATCH(E1085,Cost_Components!$A$2:$A$29,0)),"")</f>
        <v>1</v>
      </c>
      <c r="N1085" s="29">
        <f>IFERROR(INDEX(Cost_Components!$P$2:$P$29,MATCH(E1085,Cost_Components!$A$2:$A$29,0)),"")</f>
        <v>29.216219469999999</v>
      </c>
      <c r="O1085" s="23">
        <f t="shared" si="161"/>
        <v>806004.42777055409</v>
      </c>
      <c r="P1085" s="23">
        <f t="shared" si="162"/>
        <v>867993.90143024409</v>
      </c>
      <c r="Q1085" s="23">
        <f t="shared" si="163"/>
        <v>7861445.1000703424</v>
      </c>
      <c r="R1085" s="23">
        <f t="shared" si="164"/>
        <v>15288347.310517395</v>
      </c>
      <c r="S1085" s="23">
        <f t="shared" si="165"/>
        <v>7426902.2104470525</v>
      </c>
      <c r="T1085" s="16">
        <f>IFERROR(INDEX(Cost_Components!$R$2:$R$29,MATCH(E1085,Cost_Components!$A$2:$A$29,0)),"")</f>
        <v>1</v>
      </c>
      <c r="U1085" s="26">
        <f>IFERROR(INDEX(Cost_Components!$Q$2:$Q$29,MATCH(E1085,Cost_Components!$A$2:$A$29,0)),"")</f>
        <v>2023</v>
      </c>
      <c r="V1085" s="30">
        <f>1/(1+Calculation_Assumptions!$B$5)^(B1085-Calculation_Assumptions!$B$2)</f>
        <v>0.60501644584477121</v>
      </c>
      <c r="W1085" s="23">
        <f t="shared" si="166"/>
        <v>4756303.5736483503</v>
      </c>
      <c r="X1085" s="23">
        <f t="shared" si="167"/>
        <v>9249701.552649701</v>
      </c>
      <c r="Y1085" s="23">
        <f t="shared" si="168"/>
        <v>4493397.9790013507</v>
      </c>
      <c r="Z1085" s="17">
        <f>IFERROR(INDEX(Cost_Components!$T$2:$T$29,MATCH(E1085,Cost_Components!$A$2:$A$29,0)),"")</f>
        <v>0.8</v>
      </c>
      <c r="AA1085" s="26">
        <f>IFERROR(INDEX(Cost_Components!$U$2:$U$29,MATCH(E1085,Cost_Components!$A$2:$A$29,0)),"")</f>
        <v>2025</v>
      </c>
      <c r="AB1085" s="26">
        <f>IFERROR(INDEX(Cost_Components!$V$2:$V$29,MATCH(E1085,Cost_Components!$A$2:$A$29,0)),"")</f>
        <v>2050</v>
      </c>
      <c r="AC1085" s="26">
        <f>IFERROR(INDEX(Cost_Components!$M$2:$M$29,MATCH(E1085,Cost_Components!$A$2:$A$29,0)),"")</f>
        <v>30</v>
      </c>
      <c r="AD1085" s="26">
        <f>IFERROR(INDEX(Cost_Components!$N$2:$N$29,MATCH(E1085,Cost_Components!$A$2:$A$29,0)),"")</f>
        <v>95</v>
      </c>
      <c r="AE1085" s="16" t="str">
        <f>IFERROR(INDEX(Cost_Components!$O$2:$O$29,MATCH(E1085,Cost_Components!$A$2:$A$29,0)),"")</f>
        <v>Both</v>
      </c>
      <c r="AF1085" s="11">
        <v>4030022.13885277</v>
      </c>
      <c r="AG1085" s="11">
        <v>4339969.50715122</v>
      </c>
      <c r="AH1085" s="23">
        <f t="shared" si="169"/>
        <v>1</v>
      </c>
    </row>
    <row r="1086" spans="1:34" hidden="1">
      <c r="A1086" t="s">
        <v>115</v>
      </c>
      <c r="B1086" s="20">
        <v>2043</v>
      </c>
      <c r="C1086" t="s">
        <v>242</v>
      </c>
      <c r="D1086" t="s">
        <v>222</v>
      </c>
      <c r="E1086" s="22" t="s">
        <v>335</v>
      </c>
      <c r="F1086" s="22" t="s">
        <v>336</v>
      </c>
      <c r="G1086" s="22" t="s">
        <v>246</v>
      </c>
      <c r="H1086" s="22" t="s">
        <v>237</v>
      </c>
      <c r="I1086" s="22" t="s">
        <v>309</v>
      </c>
      <c r="J1086" s="17">
        <f>IFERROR(INDEX(Cost_Components!$K$2:$K$29,MATCH(E1086,Cost_Components!$A$2:$A$29,0)),"")</f>
        <v>0.2</v>
      </c>
      <c r="K1086" s="17">
        <f t="shared" si="160"/>
        <v>0.66807692307692301</v>
      </c>
      <c r="L1086" s="17">
        <f>IFERROR(INDEX(Cost_Components!$S$2:$S$29,MATCH(E1086,Cost_Components!$A$2:$A$29,0)),"")</f>
        <v>0.31</v>
      </c>
      <c r="M1086" s="28">
        <f>IFERROR(INDEX(Cost_Components!$L$2:$L$29,MATCH(E1086,Cost_Components!$A$2:$A$29,0)),"")</f>
        <v>1</v>
      </c>
      <c r="N1086" s="29">
        <f>IFERROR(INDEX(Cost_Components!$P$2:$P$29,MATCH(E1086,Cost_Components!$A$2:$A$29,0)),"")</f>
        <v>29.216219469999999</v>
      </c>
      <c r="O1086" s="23">
        <f t="shared" si="161"/>
        <v>807610.12113046413</v>
      </c>
      <c r="P1086" s="23">
        <f t="shared" si="162"/>
        <v>876210.57044206397</v>
      </c>
      <c r="Q1086" s="23">
        <f t="shared" si="163"/>
        <v>7935863.7016704632</v>
      </c>
      <c r="R1086" s="23">
        <f t="shared" si="164"/>
        <v>15763485.140349917</v>
      </c>
      <c r="S1086" s="23">
        <f t="shared" si="165"/>
        <v>7827621.4386794539</v>
      </c>
      <c r="T1086" s="16">
        <f>IFERROR(INDEX(Cost_Components!$R$2:$R$29,MATCH(E1086,Cost_Components!$A$2:$A$29,0)),"")</f>
        <v>1</v>
      </c>
      <c r="U1086" s="26">
        <f>IFERROR(INDEX(Cost_Components!$Q$2:$Q$29,MATCH(E1086,Cost_Components!$A$2:$A$29,0)),"")</f>
        <v>2023</v>
      </c>
      <c r="V1086" s="30">
        <f>1/(1+Calculation_Assumptions!$B$5)^(B1086-Calculation_Assumptions!$B$2)</f>
        <v>0.5873946076162827</v>
      </c>
      <c r="W1086" s="23">
        <f t="shared" si="166"/>
        <v>4661483.5451390222</v>
      </c>
      <c r="X1086" s="23">
        <f t="shared" si="167"/>
        <v>9259386.1686809435</v>
      </c>
      <c r="Y1086" s="23">
        <f t="shared" si="168"/>
        <v>4597902.6235419204</v>
      </c>
      <c r="Z1086" s="17">
        <f>IFERROR(INDEX(Cost_Components!$T$2:$T$29,MATCH(E1086,Cost_Components!$A$2:$A$29,0)),"")</f>
        <v>0.8</v>
      </c>
      <c r="AA1086" s="26">
        <f>IFERROR(INDEX(Cost_Components!$U$2:$U$29,MATCH(E1086,Cost_Components!$A$2:$A$29,0)),"")</f>
        <v>2025</v>
      </c>
      <c r="AB1086" s="26">
        <f>IFERROR(INDEX(Cost_Components!$V$2:$V$29,MATCH(E1086,Cost_Components!$A$2:$A$29,0)),"")</f>
        <v>2050</v>
      </c>
      <c r="AC1086" s="26">
        <f>IFERROR(INDEX(Cost_Components!$M$2:$M$29,MATCH(E1086,Cost_Components!$A$2:$A$29,0)),"")</f>
        <v>30</v>
      </c>
      <c r="AD1086" s="26">
        <f>IFERROR(INDEX(Cost_Components!$N$2:$N$29,MATCH(E1086,Cost_Components!$A$2:$A$29,0)),"")</f>
        <v>95</v>
      </c>
      <c r="AE1086" s="16" t="str">
        <f>IFERROR(INDEX(Cost_Components!$O$2:$O$29,MATCH(E1086,Cost_Components!$A$2:$A$29,0)),"")</f>
        <v>Both</v>
      </c>
      <c r="AF1086" s="11">
        <v>4038050.6056523202</v>
      </c>
      <c r="AG1086" s="11">
        <v>4381052.8522103196</v>
      </c>
      <c r="AH1086" s="23">
        <f t="shared" si="169"/>
        <v>1</v>
      </c>
    </row>
    <row r="1087" spans="1:34" hidden="1">
      <c r="A1087" t="s">
        <v>115</v>
      </c>
      <c r="B1087" s="20">
        <v>2044</v>
      </c>
      <c r="C1087" t="s">
        <v>242</v>
      </c>
      <c r="D1087" t="s">
        <v>222</v>
      </c>
      <c r="E1087" s="22" t="s">
        <v>335</v>
      </c>
      <c r="F1087" s="22" t="s">
        <v>336</v>
      </c>
      <c r="G1087" s="22" t="s">
        <v>246</v>
      </c>
      <c r="H1087" s="22" t="s">
        <v>237</v>
      </c>
      <c r="I1087" s="22" t="s">
        <v>309</v>
      </c>
      <c r="J1087" s="17">
        <f>IFERROR(INDEX(Cost_Components!$K$2:$K$29,MATCH(E1087,Cost_Components!$A$2:$A$29,0)),"")</f>
        <v>0.2</v>
      </c>
      <c r="K1087" s="17">
        <f t="shared" si="160"/>
        <v>0.68692307692307697</v>
      </c>
      <c r="L1087" s="17">
        <f>IFERROR(INDEX(Cost_Components!$S$2:$S$29,MATCH(E1087,Cost_Components!$A$2:$A$29,0)),"")</f>
        <v>0.31</v>
      </c>
      <c r="M1087" s="28">
        <f>IFERROR(INDEX(Cost_Components!$L$2:$L$29,MATCH(E1087,Cost_Components!$A$2:$A$29,0)),"")</f>
        <v>1</v>
      </c>
      <c r="N1087" s="29">
        <f>IFERROR(INDEX(Cost_Components!$P$2:$P$29,MATCH(E1087,Cost_Components!$A$2:$A$29,0)),"")</f>
        <v>29.216219469999999</v>
      </c>
      <c r="O1087" s="23">
        <f t="shared" si="161"/>
        <v>809525.91278623801</v>
      </c>
      <c r="P1087" s="23">
        <f t="shared" si="162"/>
        <v>885004.19732492813</v>
      </c>
      <c r="Q1087" s="23">
        <f t="shared" si="163"/>
        <v>8015507.8268840481</v>
      </c>
      <c r="R1087" s="23">
        <f t="shared" si="164"/>
        <v>16246614.656931557</v>
      </c>
      <c r="S1087" s="23">
        <f t="shared" si="165"/>
        <v>8231106.8300475087</v>
      </c>
      <c r="T1087" s="16">
        <f>IFERROR(INDEX(Cost_Components!$R$2:$R$29,MATCH(E1087,Cost_Components!$A$2:$A$29,0)),"")</f>
        <v>1</v>
      </c>
      <c r="U1087" s="26">
        <f>IFERROR(INDEX(Cost_Components!$Q$2:$Q$29,MATCH(E1087,Cost_Components!$A$2:$A$29,0)),"")</f>
        <v>2023</v>
      </c>
      <c r="V1087" s="30">
        <f>1/(1+Calculation_Assumptions!$B$5)^(B1087-Calculation_Assumptions!$B$2)</f>
        <v>0.57028602681192497</v>
      </c>
      <c r="W1087" s="23">
        <f t="shared" si="166"/>
        <v>4571132.1114735911</v>
      </c>
      <c r="X1087" s="23">
        <f t="shared" si="167"/>
        <v>9265217.3218458835</v>
      </c>
      <c r="Y1087" s="23">
        <f t="shared" si="168"/>
        <v>4694085.2103722924</v>
      </c>
      <c r="Z1087" s="17">
        <f>IFERROR(INDEX(Cost_Components!$T$2:$T$29,MATCH(E1087,Cost_Components!$A$2:$A$29,0)),"")</f>
        <v>0.8</v>
      </c>
      <c r="AA1087" s="26">
        <f>IFERROR(INDEX(Cost_Components!$U$2:$U$29,MATCH(E1087,Cost_Components!$A$2:$A$29,0)),"")</f>
        <v>2025</v>
      </c>
      <c r="AB1087" s="26">
        <f>IFERROR(INDEX(Cost_Components!$V$2:$V$29,MATCH(E1087,Cost_Components!$A$2:$A$29,0)),"")</f>
        <v>2050</v>
      </c>
      <c r="AC1087" s="26">
        <f>IFERROR(INDEX(Cost_Components!$M$2:$M$29,MATCH(E1087,Cost_Components!$A$2:$A$29,0)),"")</f>
        <v>30</v>
      </c>
      <c r="AD1087" s="26">
        <f>IFERROR(INDEX(Cost_Components!$N$2:$N$29,MATCH(E1087,Cost_Components!$A$2:$A$29,0)),"")</f>
        <v>95</v>
      </c>
      <c r="AE1087" s="16" t="str">
        <f>IFERROR(INDEX(Cost_Components!$O$2:$O$29,MATCH(E1087,Cost_Components!$A$2:$A$29,0)),"")</f>
        <v>Both</v>
      </c>
      <c r="AF1087" s="11">
        <v>4047629.5639311899</v>
      </c>
      <c r="AG1087" s="11">
        <v>4425020.9866246404</v>
      </c>
      <c r="AH1087" s="23">
        <f t="shared" si="169"/>
        <v>1</v>
      </c>
    </row>
    <row r="1088" spans="1:34" hidden="1">
      <c r="A1088" t="s">
        <v>115</v>
      </c>
      <c r="B1088" s="20">
        <v>2045</v>
      </c>
      <c r="C1088" t="s">
        <v>242</v>
      </c>
      <c r="D1088" t="s">
        <v>222</v>
      </c>
      <c r="E1088" s="22" t="s">
        <v>335</v>
      </c>
      <c r="F1088" s="22" t="s">
        <v>336</v>
      </c>
      <c r="G1088" s="22" t="s">
        <v>246</v>
      </c>
      <c r="H1088" s="22" t="s">
        <v>237</v>
      </c>
      <c r="I1088" s="22" t="s">
        <v>309</v>
      </c>
      <c r="J1088" s="17">
        <f>IFERROR(INDEX(Cost_Components!$K$2:$K$29,MATCH(E1088,Cost_Components!$A$2:$A$29,0)),"")</f>
        <v>0.2</v>
      </c>
      <c r="K1088" s="17">
        <f t="shared" si="160"/>
        <v>0.70576923076923082</v>
      </c>
      <c r="L1088" s="17">
        <f>IFERROR(INDEX(Cost_Components!$S$2:$S$29,MATCH(E1088,Cost_Components!$A$2:$A$29,0)),"")</f>
        <v>0.31</v>
      </c>
      <c r="M1088" s="28">
        <f>IFERROR(INDEX(Cost_Components!$L$2:$L$29,MATCH(E1088,Cost_Components!$A$2:$A$29,0)),"")</f>
        <v>1</v>
      </c>
      <c r="N1088" s="29">
        <f>IFERROR(INDEX(Cost_Components!$P$2:$P$29,MATCH(E1088,Cost_Components!$A$2:$A$29,0)),"")</f>
        <v>29.216219469999999</v>
      </c>
      <c r="O1088" s="23">
        <f t="shared" si="161"/>
        <v>811659.23339064606</v>
      </c>
      <c r="P1088" s="23">
        <f t="shared" si="162"/>
        <v>894265.444364678</v>
      </c>
      <c r="Q1088" s="23">
        <f t="shared" si="163"/>
        <v>8099387.2009686064</v>
      </c>
      <c r="R1088" s="23">
        <f t="shared" si="164"/>
        <v>16736339.321570491</v>
      </c>
      <c r="S1088" s="23">
        <f t="shared" si="165"/>
        <v>8636952.120601885</v>
      </c>
      <c r="T1088" s="16">
        <f>IFERROR(INDEX(Cost_Components!$R$2:$R$29,MATCH(E1088,Cost_Components!$A$2:$A$29,0)),"")</f>
        <v>1</v>
      </c>
      <c r="U1088" s="26">
        <f>IFERROR(INDEX(Cost_Components!$Q$2:$Q$29,MATCH(E1088,Cost_Components!$A$2:$A$29,0)),"")</f>
        <v>2023</v>
      </c>
      <c r="V1088" s="30">
        <f>1/(1+Calculation_Assumptions!$B$5)^(B1088-Calculation_Assumptions!$B$2)</f>
        <v>0.55367575418633497</v>
      </c>
      <c r="W1088" s="23">
        <f t="shared" si="166"/>
        <v>4484434.3169434415</v>
      </c>
      <c r="X1088" s="23">
        <f t="shared" si="167"/>
        <v>9266505.2961889561</v>
      </c>
      <c r="Y1088" s="23">
        <f t="shared" si="168"/>
        <v>4782070.9792455137</v>
      </c>
      <c r="Z1088" s="17">
        <f>IFERROR(INDEX(Cost_Components!$T$2:$T$29,MATCH(E1088,Cost_Components!$A$2:$A$29,0)),"")</f>
        <v>0.8</v>
      </c>
      <c r="AA1088" s="26">
        <f>IFERROR(INDEX(Cost_Components!$U$2:$U$29,MATCH(E1088,Cost_Components!$A$2:$A$29,0)),"")</f>
        <v>2025</v>
      </c>
      <c r="AB1088" s="26">
        <f>IFERROR(INDEX(Cost_Components!$V$2:$V$29,MATCH(E1088,Cost_Components!$A$2:$A$29,0)),"")</f>
        <v>2050</v>
      </c>
      <c r="AC1088" s="26">
        <f>IFERROR(INDEX(Cost_Components!$M$2:$M$29,MATCH(E1088,Cost_Components!$A$2:$A$29,0)),"")</f>
        <v>30</v>
      </c>
      <c r="AD1088" s="26">
        <f>IFERROR(INDEX(Cost_Components!$N$2:$N$29,MATCH(E1088,Cost_Components!$A$2:$A$29,0)),"")</f>
        <v>95</v>
      </c>
      <c r="AE1088" s="16" t="str">
        <f>IFERROR(INDEX(Cost_Components!$O$2:$O$29,MATCH(E1088,Cost_Components!$A$2:$A$29,0)),"")</f>
        <v>Both</v>
      </c>
      <c r="AF1088" s="11">
        <v>4058296.1669532298</v>
      </c>
      <c r="AG1088" s="11">
        <v>4471327.2218233896</v>
      </c>
      <c r="AH1088" s="23">
        <f t="shared" si="169"/>
        <v>1</v>
      </c>
    </row>
    <row r="1089" spans="1:34" hidden="1">
      <c r="A1089" t="s">
        <v>115</v>
      </c>
      <c r="B1089" s="20">
        <v>2046</v>
      </c>
      <c r="C1089" t="s">
        <v>242</v>
      </c>
      <c r="D1089" t="s">
        <v>222</v>
      </c>
      <c r="E1089" s="22" t="s">
        <v>335</v>
      </c>
      <c r="F1089" s="22" t="s">
        <v>336</v>
      </c>
      <c r="G1089" s="22" t="s">
        <v>246</v>
      </c>
      <c r="H1089" s="22" t="s">
        <v>237</v>
      </c>
      <c r="I1089" s="22" t="s">
        <v>309</v>
      </c>
      <c r="J1089" s="17">
        <f>IFERROR(INDEX(Cost_Components!$K$2:$K$29,MATCH(E1089,Cost_Components!$A$2:$A$29,0)),"")</f>
        <v>0.2</v>
      </c>
      <c r="K1089" s="17">
        <f t="shared" si="160"/>
        <v>0.72461538461538466</v>
      </c>
      <c r="L1089" s="17">
        <f>IFERROR(INDEX(Cost_Components!$S$2:$S$29,MATCH(E1089,Cost_Components!$A$2:$A$29,0)),"")</f>
        <v>0.31</v>
      </c>
      <c r="M1089" s="28">
        <f>IFERROR(INDEX(Cost_Components!$L$2:$L$29,MATCH(E1089,Cost_Components!$A$2:$A$29,0)),"")</f>
        <v>1</v>
      </c>
      <c r="N1089" s="29">
        <f>IFERROR(INDEX(Cost_Components!$P$2:$P$29,MATCH(E1089,Cost_Components!$A$2:$A$29,0)),"")</f>
        <v>29.216219469999999</v>
      </c>
      <c r="O1089" s="23">
        <f t="shared" si="161"/>
        <v>813915.50533465005</v>
      </c>
      <c r="P1089" s="23">
        <f t="shared" si="162"/>
        <v>903884.23873441806</v>
      </c>
      <c r="Q1089" s="23">
        <f t="shared" si="163"/>
        <v>8186504.8912449768</v>
      </c>
      <c r="R1089" s="23">
        <f t="shared" si="164"/>
        <v>17231016.199944071</v>
      </c>
      <c r="S1089" s="23">
        <f t="shared" si="165"/>
        <v>9044511.3086990938</v>
      </c>
      <c r="T1089" s="16">
        <f>IFERROR(INDEX(Cost_Components!$R$2:$R$29,MATCH(E1089,Cost_Components!$A$2:$A$29,0)),"")</f>
        <v>1</v>
      </c>
      <c r="U1089" s="26">
        <f>IFERROR(INDEX(Cost_Components!$Q$2:$Q$29,MATCH(E1089,Cost_Components!$A$2:$A$29,0)),"")</f>
        <v>2023</v>
      </c>
      <c r="V1089" s="30">
        <f>1/(1+Calculation_Assumptions!$B$5)^(B1089-Calculation_Assumptions!$B$2)</f>
        <v>0.5375492759090631</v>
      </c>
      <c r="W1089" s="23">
        <f t="shared" si="166"/>
        <v>4400649.7765147407</v>
      </c>
      <c r="X1089" s="23">
        <f t="shared" si="167"/>
        <v>9262520.2814572714</v>
      </c>
      <c r="Y1089" s="23">
        <f t="shared" si="168"/>
        <v>4861870.5049425308</v>
      </c>
      <c r="Z1089" s="17">
        <f>IFERROR(INDEX(Cost_Components!$T$2:$T$29,MATCH(E1089,Cost_Components!$A$2:$A$29,0)),"")</f>
        <v>0.8</v>
      </c>
      <c r="AA1089" s="26">
        <f>IFERROR(INDEX(Cost_Components!$U$2:$U$29,MATCH(E1089,Cost_Components!$A$2:$A$29,0)),"")</f>
        <v>2025</v>
      </c>
      <c r="AB1089" s="26">
        <f>IFERROR(INDEX(Cost_Components!$V$2:$V$29,MATCH(E1089,Cost_Components!$A$2:$A$29,0)),"")</f>
        <v>2050</v>
      </c>
      <c r="AC1089" s="26">
        <f>IFERROR(INDEX(Cost_Components!$M$2:$M$29,MATCH(E1089,Cost_Components!$A$2:$A$29,0)),"")</f>
        <v>30</v>
      </c>
      <c r="AD1089" s="26">
        <f>IFERROR(INDEX(Cost_Components!$N$2:$N$29,MATCH(E1089,Cost_Components!$A$2:$A$29,0)),"")</f>
        <v>95</v>
      </c>
      <c r="AE1089" s="16" t="str">
        <f>IFERROR(INDEX(Cost_Components!$O$2:$O$29,MATCH(E1089,Cost_Components!$A$2:$A$29,0)),"")</f>
        <v>Both</v>
      </c>
      <c r="AF1089" s="11">
        <v>4069577.5266732499</v>
      </c>
      <c r="AG1089" s="11">
        <v>4519421.1936720898</v>
      </c>
      <c r="AH1089" s="23">
        <f t="shared" si="169"/>
        <v>1</v>
      </c>
    </row>
    <row r="1090" spans="1:34" hidden="1">
      <c r="A1090" t="s">
        <v>115</v>
      </c>
      <c r="B1090" s="20">
        <v>2047</v>
      </c>
      <c r="C1090" t="s">
        <v>242</v>
      </c>
      <c r="D1090" t="s">
        <v>222</v>
      </c>
      <c r="E1090" s="22" t="s">
        <v>335</v>
      </c>
      <c r="F1090" s="22" t="s">
        <v>336</v>
      </c>
      <c r="G1090" s="22" t="s">
        <v>246</v>
      </c>
      <c r="H1090" s="22" t="s">
        <v>237</v>
      </c>
      <c r="I1090" s="22" t="s">
        <v>309</v>
      </c>
      <c r="J1090" s="17">
        <f>IFERROR(INDEX(Cost_Components!$K$2:$K$29,MATCH(E1090,Cost_Components!$A$2:$A$29,0)),"")</f>
        <v>0.2</v>
      </c>
      <c r="K1090" s="17">
        <f t="shared" ref="K1090:K1153" si="170">IF(OR(L1090="",Z1090="",AA1090="",AB1090=""),"",IF(B1090&lt;AA1090,L1090,IF(B1090&gt;AB1090,Z1090,L1090+(Z1090-L1090)*MIN(MAX((B1090-AA1090+1)/MAX(AB1090-AA1090+1,1),0),1))))</f>
        <v>0.74346153846153851</v>
      </c>
      <c r="L1090" s="17">
        <f>IFERROR(INDEX(Cost_Components!$S$2:$S$29,MATCH(E1090,Cost_Components!$A$2:$A$29,0)),"")</f>
        <v>0.31</v>
      </c>
      <c r="M1090" s="28">
        <f>IFERROR(INDEX(Cost_Components!$L$2:$L$29,MATCH(E1090,Cost_Components!$A$2:$A$29,0)),"")</f>
        <v>1</v>
      </c>
      <c r="N1090" s="29">
        <f>IFERROR(INDEX(Cost_Components!$P$2:$P$29,MATCH(E1090,Cost_Components!$A$2:$A$29,0)),"")</f>
        <v>29.216219469999999</v>
      </c>
      <c r="O1090" s="23">
        <f t="shared" ref="O1090:O1153" si="171">AF1090*J1090</f>
        <v>816109.21710288606</v>
      </c>
      <c r="P1090" s="23">
        <f t="shared" ref="P1090:P1153" si="172">AG1090*J1090</f>
        <v>913661.78378975205</v>
      </c>
      <c r="Q1090" s="23">
        <f t="shared" ref="Q1090:Q1153" si="173">P1090*L1090*M1090*N1090</f>
        <v>8275060.3909314554</v>
      </c>
      <c r="R1090" s="23">
        <f t="shared" ref="R1090:R1153" si="174">O1090*K1090*M1090*N1090</f>
        <v>17726818.867248058</v>
      </c>
      <c r="S1090" s="23">
        <f t="shared" ref="S1090:S1153" si="175">R1090-Q1090</f>
        <v>9451758.4763166029</v>
      </c>
      <c r="T1090" s="16">
        <f>IFERROR(INDEX(Cost_Components!$R$2:$R$29,MATCH(E1090,Cost_Components!$A$2:$A$29,0)),"")</f>
        <v>1</v>
      </c>
      <c r="U1090" s="26">
        <f>IFERROR(INDEX(Cost_Components!$Q$2:$Q$29,MATCH(E1090,Cost_Components!$A$2:$A$29,0)),"")</f>
        <v>2023</v>
      </c>
      <c r="V1090" s="30">
        <f>1/(1+Calculation_Assumptions!$B$5)^(B1090-Calculation_Assumptions!$B$2)</f>
        <v>0.52189250088258554</v>
      </c>
      <c r="W1090" s="23">
        <f t="shared" ref="W1090:W1153" si="176">Q1090*V1090</f>
        <v>4318691.9623776432</v>
      </c>
      <c r="X1090" s="23">
        <f t="shared" ref="X1090:X1153" si="177">R1090*V1090</f>
        <v>9251493.8313206919</v>
      </c>
      <c r="Y1090" s="23">
        <f t="shared" ref="Y1090:Y1153" si="178">S1090*V1090</f>
        <v>4932801.8689430477</v>
      </c>
      <c r="Z1090" s="17">
        <f>IFERROR(INDEX(Cost_Components!$T$2:$T$29,MATCH(E1090,Cost_Components!$A$2:$A$29,0)),"")</f>
        <v>0.8</v>
      </c>
      <c r="AA1090" s="26">
        <f>IFERROR(INDEX(Cost_Components!$U$2:$U$29,MATCH(E1090,Cost_Components!$A$2:$A$29,0)),"")</f>
        <v>2025</v>
      </c>
      <c r="AB1090" s="26">
        <f>IFERROR(INDEX(Cost_Components!$V$2:$V$29,MATCH(E1090,Cost_Components!$A$2:$A$29,0)),"")</f>
        <v>2050</v>
      </c>
      <c r="AC1090" s="26">
        <f>IFERROR(INDEX(Cost_Components!$M$2:$M$29,MATCH(E1090,Cost_Components!$A$2:$A$29,0)),"")</f>
        <v>30</v>
      </c>
      <c r="AD1090" s="26">
        <f>IFERROR(INDEX(Cost_Components!$N$2:$N$29,MATCH(E1090,Cost_Components!$A$2:$A$29,0)),"")</f>
        <v>95</v>
      </c>
      <c r="AE1090" s="16" t="str">
        <f>IFERROR(INDEX(Cost_Components!$O$2:$O$29,MATCH(E1090,Cost_Components!$A$2:$A$29,0)),"")</f>
        <v>Both</v>
      </c>
      <c r="AF1090" s="11">
        <v>4080546.08551443</v>
      </c>
      <c r="AG1090" s="11">
        <v>4568308.9189487603</v>
      </c>
      <c r="AH1090" s="23">
        <f t="shared" ref="AH1090:AH1153" si="179">IF(H1090="shared-count-once",COUNTIFS($A$2:$A$1457,A1090,$B$2:$B$1457,B1090,$E$2:$E$1457,E1090),1)</f>
        <v>1</v>
      </c>
    </row>
    <row r="1091" spans="1:34" hidden="1">
      <c r="A1091" t="s">
        <v>115</v>
      </c>
      <c r="B1091" s="20">
        <v>2048</v>
      </c>
      <c r="C1091" t="s">
        <v>242</v>
      </c>
      <c r="D1091" t="s">
        <v>222</v>
      </c>
      <c r="E1091" s="22" t="s">
        <v>335</v>
      </c>
      <c r="F1091" s="22" t="s">
        <v>336</v>
      </c>
      <c r="G1091" s="22" t="s">
        <v>246</v>
      </c>
      <c r="H1091" s="22" t="s">
        <v>237</v>
      </c>
      <c r="I1091" s="22" t="s">
        <v>309</v>
      </c>
      <c r="J1091" s="17">
        <f>IFERROR(INDEX(Cost_Components!$K$2:$K$29,MATCH(E1091,Cost_Components!$A$2:$A$29,0)),"")</f>
        <v>0.2</v>
      </c>
      <c r="K1091" s="17">
        <f t="shared" si="170"/>
        <v>0.76230769230769235</v>
      </c>
      <c r="L1091" s="17">
        <f>IFERROR(INDEX(Cost_Components!$S$2:$S$29,MATCH(E1091,Cost_Components!$A$2:$A$29,0)),"")</f>
        <v>0.31</v>
      </c>
      <c r="M1091" s="28">
        <f>IFERROR(INDEX(Cost_Components!$L$2:$L$29,MATCH(E1091,Cost_Components!$A$2:$A$29,0)),"")</f>
        <v>1</v>
      </c>
      <c r="N1091" s="29">
        <f>IFERROR(INDEX(Cost_Components!$P$2:$P$29,MATCH(E1091,Cost_Components!$A$2:$A$29,0)),"")</f>
        <v>29.216219469999999</v>
      </c>
      <c r="O1091" s="23">
        <f t="shared" si="171"/>
        <v>818322.72120313812</v>
      </c>
      <c r="P1091" s="23">
        <f t="shared" si="172"/>
        <v>923667.08020686603</v>
      </c>
      <c r="Q1091" s="23">
        <f t="shared" si="173"/>
        <v>8365678.6410867451</v>
      </c>
      <c r="R1091" s="23">
        <f t="shared" si="174"/>
        <v>18225478.118445292</v>
      </c>
      <c r="S1091" s="23">
        <f t="shared" si="175"/>
        <v>9859799.4773585461</v>
      </c>
      <c r="T1091" s="16">
        <f>IFERROR(INDEX(Cost_Components!$R$2:$R$29,MATCH(E1091,Cost_Components!$A$2:$A$29,0)),"")</f>
        <v>1</v>
      </c>
      <c r="U1091" s="26">
        <f>IFERROR(INDEX(Cost_Components!$Q$2:$Q$29,MATCH(E1091,Cost_Components!$A$2:$A$29,0)),"")</f>
        <v>2023</v>
      </c>
      <c r="V1091" s="30">
        <f>1/(1+Calculation_Assumptions!$B$5)^(B1091-Calculation_Assumptions!$B$2)</f>
        <v>0.50669174842969467</v>
      </c>
      <c r="W1091" s="23">
        <f t="shared" si="176"/>
        <v>4238820.3374531949</v>
      </c>
      <c r="X1091" s="23">
        <f t="shared" si="177"/>
        <v>9234699.3738021869</v>
      </c>
      <c r="Y1091" s="23">
        <f t="shared" si="178"/>
        <v>4995879.0363489911</v>
      </c>
      <c r="Z1091" s="17">
        <f>IFERROR(INDEX(Cost_Components!$T$2:$T$29,MATCH(E1091,Cost_Components!$A$2:$A$29,0)),"")</f>
        <v>0.8</v>
      </c>
      <c r="AA1091" s="26">
        <f>IFERROR(INDEX(Cost_Components!$U$2:$U$29,MATCH(E1091,Cost_Components!$A$2:$A$29,0)),"")</f>
        <v>2025</v>
      </c>
      <c r="AB1091" s="26">
        <f>IFERROR(INDEX(Cost_Components!$V$2:$V$29,MATCH(E1091,Cost_Components!$A$2:$A$29,0)),"")</f>
        <v>2050</v>
      </c>
      <c r="AC1091" s="26">
        <f>IFERROR(INDEX(Cost_Components!$M$2:$M$29,MATCH(E1091,Cost_Components!$A$2:$A$29,0)),"")</f>
        <v>30</v>
      </c>
      <c r="AD1091" s="26">
        <f>IFERROR(INDEX(Cost_Components!$N$2:$N$29,MATCH(E1091,Cost_Components!$A$2:$A$29,0)),"")</f>
        <v>95</v>
      </c>
      <c r="AE1091" s="16" t="str">
        <f>IFERROR(INDEX(Cost_Components!$O$2:$O$29,MATCH(E1091,Cost_Components!$A$2:$A$29,0)),"")</f>
        <v>Both</v>
      </c>
      <c r="AF1091" s="11">
        <v>4091613.6060156901</v>
      </c>
      <c r="AG1091" s="11">
        <v>4618335.40103433</v>
      </c>
      <c r="AH1091" s="23">
        <f t="shared" si="179"/>
        <v>1</v>
      </c>
    </row>
    <row r="1092" spans="1:34" hidden="1">
      <c r="A1092" t="s">
        <v>115</v>
      </c>
      <c r="B1092" s="20">
        <v>2049</v>
      </c>
      <c r="C1092" t="s">
        <v>242</v>
      </c>
      <c r="D1092" t="s">
        <v>222</v>
      </c>
      <c r="E1092" s="22" t="s">
        <v>335</v>
      </c>
      <c r="F1092" s="22" t="s">
        <v>336</v>
      </c>
      <c r="G1092" s="22" t="s">
        <v>246</v>
      </c>
      <c r="H1092" s="22" t="s">
        <v>237</v>
      </c>
      <c r="I1092" s="22" t="s">
        <v>309</v>
      </c>
      <c r="J1092" s="17">
        <f>IFERROR(INDEX(Cost_Components!$K$2:$K$29,MATCH(E1092,Cost_Components!$A$2:$A$29,0)),"")</f>
        <v>0.2</v>
      </c>
      <c r="K1092" s="17">
        <f t="shared" si="170"/>
        <v>0.7811538461538462</v>
      </c>
      <c r="L1092" s="17">
        <f>IFERROR(INDEX(Cost_Components!$S$2:$S$29,MATCH(E1092,Cost_Components!$A$2:$A$29,0)),"")</f>
        <v>0.31</v>
      </c>
      <c r="M1092" s="28">
        <f>IFERROR(INDEX(Cost_Components!$L$2:$L$29,MATCH(E1092,Cost_Components!$A$2:$A$29,0)),"")</f>
        <v>1</v>
      </c>
      <c r="N1092" s="29">
        <f>IFERROR(INDEX(Cost_Components!$P$2:$P$29,MATCH(E1092,Cost_Components!$A$2:$A$29,0)),"")</f>
        <v>29.216219469999999</v>
      </c>
      <c r="O1092" s="23">
        <f t="shared" si="171"/>
        <v>820497.85708003398</v>
      </c>
      <c r="P1092" s="23">
        <f t="shared" si="172"/>
        <v>933825.92902071611</v>
      </c>
      <c r="Q1092" s="23">
        <f t="shared" si="173"/>
        <v>8457687.6196042225</v>
      </c>
      <c r="R1092" s="23">
        <f t="shared" si="174"/>
        <v>18725699.286042497</v>
      </c>
      <c r="S1092" s="23">
        <f t="shared" si="175"/>
        <v>10268011.666438274</v>
      </c>
      <c r="T1092" s="16">
        <f>IFERROR(INDEX(Cost_Components!$R$2:$R$29,MATCH(E1092,Cost_Components!$A$2:$A$29,0)),"")</f>
        <v>1</v>
      </c>
      <c r="U1092" s="26">
        <f>IFERROR(INDEX(Cost_Components!$Q$2:$Q$29,MATCH(E1092,Cost_Components!$A$2:$A$29,0)),"")</f>
        <v>2023</v>
      </c>
      <c r="V1092" s="30">
        <f>1/(1+Calculation_Assumptions!$B$5)^(B1092-Calculation_Assumptions!$B$2)</f>
        <v>0.49193373633950943</v>
      </c>
      <c r="W1092" s="23">
        <f t="shared" si="176"/>
        <v>4160621.8715043166</v>
      </c>
      <c r="X1092" s="23">
        <f t="shared" si="177"/>
        <v>9211803.2153529692</v>
      </c>
      <c r="Y1092" s="23">
        <f t="shared" si="178"/>
        <v>5051181.3438486531</v>
      </c>
      <c r="Z1092" s="17">
        <f>IFERROR(INDEX(Cost_Components!$T$2:$T$29,MATCH(E1092,Cost_Components!$A$2:$A$29,0)),"")</f>
        <v>0.8</v>
      </c>
      <c r="AA1092" s="26">
        <f>IFERROR(INDEX(Cost_Components!$U$2:$U$29,MATCH(E1092,Cost_Components!$A$2:$A$29,0)),"")</f>
        <v>2025</v>
      </c>
      <c r="AB1092" s="26">
        <f>IFERROR(INDEX(Cost_Components!$V$2:$V$29,MATCH(E1092,Cost_Components!$A$2:$A$29,0)),"")</f>
        <v>2050</v>
      </c>
      <c r="AC1092" s="26">
        <f>IFERROR(INDEX(Cost_Components!$M$2:$M$29,MATCH(E1092,Cost_Components!$A$2:$A$29,0)),"")</f>
        <v>30</v>
      </c>
      <c r="AD1092" s="26">
        <f>IFERROR(INDEX(Cost_Components!$N$2:$N$29,MATCH(E1092,Cost_Components!$A$2:$A$29,0)),"")</f>
        <v>95</v>
      </c>
      <c r="AE1092" s="16" t="str">
        <f>IFERROR(INDEX(Cost_Components!$O$2:$O$29,MATCH(E1092,Cost_Components!$A$2:$A$29,0)),"")</f>
        <v>Both</v>
      </c>
      <c r="AF1092" s="11">
        <v>4102489.2854001699</v>
      </c>
      <c r="AG1092" s="11">
        <v>4669129.6451035803</v>
      </c>
      <c r="AH1092" s="23">
        <f t="shared" si="179"/>
        <v>1</v>
      </c>
    </row>
    <row r="1093" spans="1:34" hidden="1">
      <c r="A1093" t="s">
        <v>115</v>
      </c>
      <c r="B1093" s="20">
        <v>2050</v>
      </c>
      <c r="C1093" t="s">
        <v>242</v>
      </c>
      <c r="D1093" t="s">
        <v>222</v>
      </c>
      <c r="E1093" s="22" t="s">
        <v>335</v>
      </c>
      <c r="F1093" s="22" t="s">
        <v>336</v>
      </c>
      <c r="G1093" s="22" t="s">
        <v>246</v>
      </c>
      <c r="H1093" s="22" t="s">
        <v>237</v>
      </c>
      <c r="I1093" s="22" t="s">
        <v>309</v>
      </c>
      <c r="J1093" s="17">
        <f>IFERROR(INDEX(Cost_Components!$K$2:$K$29,MATCH(E1093,Cost_Components!$A$2:$A$29,0)),"")</f>
        <v>0.2</v>
      </c>
      <c r="K1093" s="17">
        <f t="shared" si="170"/>
        <v>0.8</v>
      </c>
      <c r="L1093" s="17">
        <f>IFERROR(INDEX(Cost_Components!$S$2:$S$29,MATCH(E1093,Cost_Components!$A$2:$A$29,0)),"")</f>
        <v>0.31</v>
      </c>
      <c r="M1093" s="28">
        <f>IFERROR(INDEX(Cost_Components!$L$2:$L$29,MATCH(E1093,Cost_Components!$A$2:$A$29,0)),"")</f>
        <v>1</v>
      </c>
      <c r="N1093" s="29">
        <f>IFERROR(INDEX(Cost_Components!$P$2:$P$29,MATCH(E1093,Cost_Components!$A$2:$A$29,0)),"")</f>
        <v>29.216219469999999</v>
      </c>
      <c r="O1093" s="23">
        <f t="shared" si="171"/>
        <v>822623.28995250002</v>
      </c>
      <c r="P1093" s="23">
        <f t="shared" si="172"/>
        <v>944118.61149021413</v>
      </c>
      <c r="Q1093" s="23">
        <f t="shared" si="173"/>
        <v>8550908.7332930248</v>
      </c>
      <c r="R1093" s="23">
        <f t="shared" si="174"/>
        <v>19227154.06430855</v>
      </c>
      <c r="S1093" s="23">
        <f t="shared" si="175"/>
        <v>10676245.331015525</v>
      </c>
      <c r="T1093" s="16">
        <f>IFERROR(INDEX(Cost_Components!$R$2:$R$29,MATCH(E1093,Cost_Components!$A$2:$A$29,0)),"")</f>
        <v>1</v>
      </c>
      <c r="U1093" s="26">
        <f>IFERROR(INDEX(Cost_Components!$Q$2:$Q$29,MATCH(E1093,Cost_Components!$A$2:$A$29,0)),"")</f>
        <v>2023</v>
      </c>
      <c r="V1093" s="30">
        <f>1/(1+Calculation_Assumptions!$B$5)^(B1093-Calculation_Assumptions!$B$2)</f>
        <v>0.47760556926165965</v>
      </c>
      <c r="W1093" s="23">
        <f t="shared" si="176"/>
        <v>4083961.6332689123</v>
      </c>
      <c r="X1093" s="23">
        <f t="shared" si="177"/>
        <v>9182995.8621657174</v>
      </c>
      <c r="Y1093" s="23">
        <f t="shared" si="178"/>
        <v>5099034.228896806</v>
      </c>
      <c r="Z1093" s="17">
        <f>IFERROR(INDEX(Cost_Components!$T$2:$T$29,MATCH(E1093,Cost_Components!$A$2:$A$29,0)),"")</f>
        <v>0.8</v>
      </c>
      <c r="AA1093" s="26">
        <f>IFERROR(INDEX(Cost_Components!$U$2:$U$29,MATCH(E1093,Cost_Components!$A$2:$A$29,0)),"")</f>
        <v>2025</v>
      </c>
      <c r="AB1093" s="26">
        <f>IFERROR(INDEX(Cost_Components!$V$2:$V$29,MATCH(E1093,Cost_Components!$A$2:$A$29,0)),"")</f>
        <v>2050</v>
      </c>
      <c r="AC1093" s="26">
        <f>IFERROR(INDEX(Cost_Components!$M$2:$M$29,MATCH(E1093,Cost_Components!$A$2:$A$29,0)),"")</f>
        <v>30</v>
      </c>
      <c r="AD1093" s="26">
        <f>IFERROR(INDEX(Cost_Components!$N$2:$N$29,MATCH(E1093,Cost_Components!$A$2:$A$29,0)),"")</f>
        <v>95</v>
      </c>
      <c r="AE1093" s="16" t="str">
        <f>IFERROR(INDEX(Cost_Components!$O$2:$O$29,MATCH(E1093,Cost_Components!$A$2:$A$29,0)),"")</f>
        <v>Both</v>
      </c>
      <c r="AF1093" s="11">
        <v>4113116.4497624999</v>
      </c>
      <c r="AG1093" s="11">
        <v>4720593.0574510703</v>
      </c>
      <c r="AH1093" s="23">
        <f t="shared" si="179"/>
        <v>1</v>
      </c>
    </row>
    <row r="1094" spans="1:34" hidden="1">
      <c r="A1094" t="s">
        <v>115</v>
      </c>
      <c r="B1094" s="20">
        <v>2025</v>
      </c>
      <c r="C1094" t="s">
        <v>247</v>
      </c>
      <c r="D1094" t="s">
        <v>222</v>
      </c>
      <c r="E1094" s="22" t="s">
        <v>337</v>
      </c>
      <c r="F1094" s="22" t="s">
        <v>338</v>
      </c>
      <c r="G1094" s="22" t="s">
        <v>248</v>
      </c>
      <c r="H1094" s="22" t="s">
        <v>237</v>
      </c>
      <c r="I1094" s="22" t="s">
        <v>212</v>
      </c>
      <c r="J1094" s="17">
        <f>IFERROR(INDEX(Cost_Components!$K$2:$K$29,MATCH(E1094,Cost_Components!$A$2:$A$29,0)),"")</f>
        <v>0.52</v>
      </c>
      <c r="K1094" s="17">
        <f t="shared" si="170"/>
        <v>0.32884615384615384</v>
      </c>
      <c r="L1094" s="17">
        <f>IFERROR(INDEX(Cost_Components!$S$2:$S$29,MATCH(E1094,Cost_Components!$A$2:$A$29,0)),"")</f>
        <v>0.31</v>
      </c>
      <c r="M1094" s="28">
        <f>IFERROR(INDEX(Cost_Components!$L$2:$L$29,MATCH(E1094,Cost_Components!$A$2:$A$29,0)),"")</f>
        <v>1</v>
      </c>
      <c r="N1094" s="29">
        <f>IFERROR(INDEX(Cost_Components!$P$2:$P$29,MATCH(E1094,Cost_Components!$A$2:$A$29,0)),"")</f>
        <v>64.94344126</v>
      </c>
      <c r="O1094" s="23">
        <f t="shared" si="171"/>
        <v>147886.82961929034</v>
      </c>
      <c r="P1094" s="23">
        <f t="shared" si="172"/>
        <v>149300.38924601788</v>
      </c>
      <c r="Q1094" s="23">
        <f t="shared" si="173"/>
        <v>3005785.1283191079</v>
      </c>
      <c r="R1094" s="23">
        <f t="shared" si="174"/>
        <v>3158330.4176132111</v>
      </c>
      <c r="S1094" s="23">
        <f t="shared" si="175"/>
        <v>152545.28929410316</v>
      </c>
      <c r="T1094" s="16">
        <f>IFERROR(INDEX(Cost_Components!$R$2:$R$29,MATCH(E1094,Cost_Components!$A$2:$A$29,0)),"")</f>
        <v>1</v>
      </c>
      <c r="U1094" s="26">
        <f>IFERROR(INDEX(Cost_Components!$Q$2:$Q$29,MATCH(E1094,Cost_Components!$A$2:$A$29,0)),"")</f>
        <v>2023</v>
      </c>
      <c r="V1094" s="30">
        <f>1/(1+Calculation_Assumptions!$B$5)^(B1094-Calculation_Assumptions!$B$2)</f>
        <v>1</v>
      </c>
      <c r="W1094" s="23">
        <f t="shared" si="176"/>
        <v>3005785.1283191079</v>
      </c>
      <c r="X1094" s="23">
        <f t="shared" si="177"/>
        <v>3158330.4176132111</v>
      </c>
      <c r="Y1094" s="23">
        <f t="shared" si="178"/>
        <v>152545.28929410316</v>
      </c>
      <c r="Z1094" s="17">
        <f>IFERROR(INDEX(Cost_Components!$T$2:$T$29,MATCH(E1094,Cost_Components!$A$2:$A$29,0)),"")</f>
        <v>0.8</v>
      </c>
      <c r="AA1094" s="26">
        <f>IFERROR(INDEX(Cost_Components!$U$2:$U$29,MATCH(E1094,Cost_Components!$A$2:$A$29,0)),"")</f>
        <v>2025</v>
      </c>
      <c r="AB1094" s="26">
        <f>IFERROR(INDEX(Cost_Components!$V$2:$V$29,MATCH(E1094,Cost_Components!$A$2:$A$29,0)),"")</f>
        <v>2050</v>
      </c>
      <c r="AC1094" s="26">
        <f>IFERROR(INDEX(Cost_Components!$M$2:$M$29,MATCH(E1094,Cost_Components!$A$2:$A$29,0)),"")</f>
        <v>30</v>
      </c>
      <c r="AD1094" s="26">
        <f>IFERROR(INDEX(Cost_Components!$N$2:$N$29,MATCH(E1094,Cost_Components!$A$2:$A$29,0)),"")</f>
        <v>95</v>
      </c>
      <c r="AE1094" s="16" t="str">
        <f>IFERROR(INDEX(Cost_Components!$O$2:$O$29,MATCH(E1094,Cost_Components!$A$2:$A$29,0)),"")</f>
        <v>Both</v>
      </c>
      <c r="AF1094" s="11">
        <v>284397.74926786602</v>
      </c>
      <c r="AG1094" s="11">
        <v>287116.13316541899</v>
      </c>
      <c r="AH1094" s="23">
        <f t="shared" si="179"/>
        <v>1</v>
      </c>
    </row>
    <row r="1095" spans="1:34" hidden="1">
      <c r="A1095" t="s">
        <v>115</v>
      </c>
      <c r="B1095" s="20">
        <v>2026</v>
      </c>
      <c r="C1095" t="s">
        <v>247</v>
      </c>
      <c r="D1095" t="s">
        <v>222</v>
      </c>
      <c r="E1095" s="22" t="s">
        <v>337</v>
      </c>
      <c r="F1095" s="22" t="s">
        <v>338</v>
      </c>
      <c r="G1095" s="22" t="s">
        <v>248</v>
      </c>
      <c r="H1095" s="22" t="s">
        <v>237</v>
      </c>
      <c r="I1095" s="22" t="s">
        <v>212</v>
      </c>
      <c r="J1095" s="17">
        <f>IFERROR(INDEX(Cost_Components!$K$2:$K$29,MATCH(E1095,Cost_Components!$A$2:$A$29,0)),"")</f>
        <v>0.52</v>
      </c>
      <c r="K1095" s="17">
        <f t="shared" si="170"/>
        <v>0.34769230769230769</v>
      </c>
      <c r="L1095" s="17">
        <f>IFERROR(INDEX(Cost_Components!$S$2:$S$29,MATCH(E1095,Cost_Components!$A$2:$A$29,0)),"")</f>
        <v>0.31</v>
      </c>
      <c r="M1095" s="28">
        <f>IFERROR(INDEX(Cost_Components!$L$2:$L$29,MATCH(E1095,Cost_Components!$A$2:$A$29,0)),"")</f>
        <v>1</v>
      </c>
      <c r="N1095" s="29">
        <f>IFERROR(INDEX(Cost_Components!$P$2:$P$29,MATCH(E1095,Cost_Components!$A$2:$A$29,0)),"")</f>
        <v>64.94344126</v>
      </c>
      <c r="O1095" s="23">
        <f t="shared" si="171"/>
        <v>149932.04790794046</v>
      </c>
      <c r="P1095" s="23">
        <f t="shared" si="172"/>
        <v>152822.73330114441</v>
      </c>
      <c r="Q1095" s="23">
        <f t="shared" si="173"/>
        <v>3076698.6030340106</v>
      </c>
      <c r="R1095" s="23">
        <f t="shared" si="174"/>
        <v>3385515.8631753679</v>
      </c>
      <c r="S1095" s="23">
        <f t="shared" si="175"/>
        <v>308817.26014135731</v>
      </c>
      <c r="T1095" s="16">
        <f>IFERROR(INDEX(Cost_Components!$R$2:$R$29,MATCH(E1095,Cost_Components!$A$2:$A$29,0)),"")</f>
        <v>1</v>
      </c>
      <c r="U1095" s="26">
        <f>IFERROR(INDEX(Cost_Components!$Q$2:$Q$29,MATCH(E1095,Cost_Components!$A$2:$A$29,0)),"")</f>
        <v>2023</v>
      </c>
      <c r="V1095" s="30">
        <f>1/(1+Calculation_Assumptions!$B$5)^(B1095-Calculation_Assumptions!$B$2)</f>
        <v>0.970873786407767</v>
      </c>
      <c r="W1095" s="23">
        <f t="shared" si="176"/>
        <v>2987086.022363117</v>
      </c>
      <c r="X1095" s="23">
        <f t="shared" si="177"/>
        <v>3286908.6050246293</v>
      </c>
      <c r="Y1095" s="23">
        <f t="shared" si="178"/>
        <v>299822.58266151196</v>
      </c>
      <c r="Z1095" s="17">
        <f>IFERROR(INDEX(Cost_Components!$T$2:$T$29,MATCH(E1095,Cost_Components!$A$2:$A$29,0)),"")</f>
        <v>0.8</v>
      </c>
      <c r="AA1095" s="26">
        <f>IFERROR(INDEX(Cost_Components!$U$2:$U$29,MATCH(E1095,Cost_Components!$A$2:$A$29,0)),"")</f>
        <v>2025</v>
      </c>
      <c r="AB1095" s="26">
        <f>IFERROR(INDEX(Cost_Components!$V$2:$V$29,MATCH(E1095,Cost_Components!$A$2:$A$29,0)),"")</f>
        <v>2050</v>
      </c>
      <c r="AC1095" s="26">
        <f>IFERROR(INDEX(Cost_Components!$M$2:$M$29,MATCH(E1095,Cost_Components!$A$2:$A$29,0)),"")</f>
        <v>30</v>
      </c>
      <c r="AD1095" s="26">
        <f>IFERROR(INDEX(Cost_Components!$N$2:$N$29,MATCH(E1095,Cost_Components!$A$2:$A$29,0)),"")</f>
        <v>95</v>
      </c>
      <c r="AE1095" s="16" t="str">
        <f>IFERROR(INDEX(Cost_Components!$O$2:$O$29,MATCH(E1095,Cost_Components!$A$2:$A$29,0)),"")</f>
        <v>Both</v>
      </c>
      <c r="AF1095" s="11">
        <v>288330.86136142397</v>
      </c>
      <c r="AG1095" s="11">
        <v>293889.87173297</v>
      </c>
      <c r="AH1095" s="23">
        <f t="shared" si="179"/>
        <v>1</v>
      </c>
    </row>
    <row r="1096" spans="1:34" hidden="1">
      <c r="A1096" t="s">
        <v>115</v>
      </c>
      <c r="B1096" s="20">
        <v>2027</v>
      </c>
      <c r="C1096" t="s">
        <v>247</v>
      </c>
      <c r="D1096" t="s">
        <v>222</v>
      </c>
      <c r="E1096" s="22" t="s">
        <v>337</v>
      </c>
      <c r="F1096" s="22" t="s">
        <v>338</v>
      </c>
      <c r="G1096" s="22" t="s">
        <v>248</v>
      </c>
      <c r="H1096" s="22" t="s">
        <v>237</v>
      </c>
      <c r="I1096" s="22" t="s">
        <v>212</v>
      </c>
      <c r="J1096" s="17">
        <f>IFERROR(INDEX(Cost_Components!$K$2:$K$29,MATCH(E1096,Cost_Components!$A$2:$A$29,0)),"")</f>
        <v>0.52</v>
      </c>
      <c r="K1096" s="17">
        <f t="shared" si="170"/>
        <v>0.36653846153846154</v>
      </c>
      <c r="L1096" s="17">
        <f>IFERROR(INDEX(Cost_Components!$S$2:$S$29,MATCH(E1096,Cost_Components!$A$2:$A$29,0)),"")</f>
        <v>0.31</v>
      </c>
      <c r="M1096" s="28">
        <f>IFERROR(INDEX(Cost_Components!$L$2:$L$29,MATCH(E1096,Cost_Components!$A$2:$A$29,0)),"")</f>
        <v>1</v>
      </c>
      <c r="N1096" s="29">
        <f>IFERROR(INDEX(Cost_Components!$P$2:$P$29,MATCH(E1096,Cost_Components!$A$2:$A$29,0)),"")</f>
        <v>64.94344126</v>
      </c>
      <c r="O1096" s="23">
        <f t="shared" si="171"/>
        <v>152262.53548654617</v>
      </c>
      <c r="P1096" s="23">
        <f t="shared" si="172"/>
        <v>156698.18076041169</v>
      </c>
      <c r="Q1096" s="23">
        <f t="shared" si="173"/>
        <v>3154720.9203064241</v>
      </c>
      <c r="R1096" s="23">
        <f t="shared" si="174"/>
        <v>3624498.3604169716</v>
      </c>
      <c r="S1096" s="23">
        <f t="shared" si="175"/>
        <v>469777.44011054747</v>
      </c>
      <c r="T1096" s="16">
        <f>IFERROR(INDEX(Cost_Components!$R$2:$R$29,MATCH(E1096,Cost_Components!$A$2:$A$29,0)),"")</f>
        <v>1</v>
      </c>
      <c r="U1096" s="26">
        <f>IFERROR(INDEX(Cost_Components!$Q$2:$Q$29,MATCH(E1096,Cost_Components!$A$2:$A$29,0)),"")</f>
        <v>2023</v>
      </c>
      <c r="V1096" s="30">
        <f>1/(1+Calculation_Assumptions!$B$5)^(B1096-Calculation_Assumptions!$B$2)</f>
        <v>0.94259590913375435</v>
      </c>
      <c r="W1096" s="23">
        <f t="shared" si="176"/>
        <v>2973627.0339395083</v>
      </c>
      <c r="X1096" s="23">
        <f t="shared" si="177"/>
        <v>3416437.3271910376</v>
      </c>
      <c r="Y1096" s="23">
        <f t="shared" si="178"/>
        <v>442810.29325152934</v>
      </c>
      <c r="Z1096" s="17">
        <f>IFERROR(INDEX(Cost_Components!$T$2:$T$29,MATCH(E1096,Cost_Components!$A$2:$A$29,0)),"")</f>
        <v>0.8</v>
      </c>
      <c r="AA1096" s="26">
        <f>IFERROR(INDEX(Cost_Components!$U$2:$U$29,MATCH(E1096,Cost_Components!$A$2:$A$29,0)),"")</f>
        <v>2025</v>
      </c>
      <c r="AB1096" s="26">
        <f>IFERROR(INDEX(Cost_Components!$V$2:$V$29,MATCH(E1096,Cost_Components!$A$2:$A$29,0)),"")</f>
        <v>2050</v>
      </c>
      <c r="AC1096" s="26">
        <f>IFERROR(INDEX(Cost_Components!$M$2:$M$29,MATCH(E1096,Cost_Components!$A$2:$A$29,0)),"")</f>
        <v>30</v>
      </c>
      <c r="AD1096" s="26">
        <f>IFERROR(INDEX(Cost_Components!$N$2:$N$29,MATCH(E1096,Cost_Components!$A$2:$A$29,0)),"")</f>
        <v>95</v>
      </c>
      <c r="AE1096" s="16" t="str">
        <f>IFERROR(INDEX(Cost_Components!$O$2:$O$29,MATCH(E1096,Cost_Components!$A$2:$A$29,0)),"")</f>
        <v>Both</v>
      </c>
      <c r="AF1096" s="11">
        <v>292812.56824335799</v>
      </c>
      <c r="AG1096" s="11">
        <v>301342.65530848398</v>
      </c>
      <c r="AH1096" s="23">
        <f t="shared" si="179"/>
        <v>1</v>
      </c>
    </row>
    <row r="1097" spans="1:34" hidden="1">
      <c r="A1097" t="s">
        <v>115</v>
      </c>
      <c r="B1097" s="20">
        <v>2028</v>
      </c>
      <c r="C1097" t="s">
        <v>247</v>
      </c>
      <c r="D1097" t="s">
        <v>222</v>
      </c>
      <c r="E1097" s="22" t="s">
        <v>337</v>
      </c>
      <c r="F1097" s="22" t="s">
        <v>338</v>
      </c>
      <c r="G1097" s="22" t="s">
        <v>248</v>
      </c>
      <c r="H1097" s="22" t="s">
        <v>237</v>
      </c>
      <c r="I1097" s="22" t="s">
        <v>212</v>
      </c>
      <c r="J1097" s="17">
        <f>IFERROR(INDEX(Cost_Components!$K$2:$K$29,MATCH(E1097,Cost_Components!$A$2:$A$29,0)),"")</f>
        <v>0.52</v>
      </c>
      <c r="K1097" s="17">
        <f t="shared" si="170"/>
        <v>0.38538461538461538</v>
      </c>
      <c r="L1097" s="17">
        <f>IFERROR(INDEX(Cost_Components!$S$2:$S$29,MATCH(E1097,Cost_Components!$A$2:$A$29,0)),"")</f>
        <v>0.31</v>
      </c>
      <c r="M1097" s="28">
        <f>IFERROR(INDEX(Cost_Components!$L$2:$L$29,MATCH(E1097,Cost_Components!$A$2:$A$29,0)),"")</f>
        <v>1</v>
      </c>
      <c r="N1097" s="29">
        <f>IFERROR(INDEX(Cost_Components!$P$2:$P$29,MATCH(E1097,Cost_Components!$A$2:$A$29,0)),"")</f>
        <v>64.94344126</v>
      </c>
      <c r="O1097" s="23">
        <f t="shared" si="171"/>
        <v>154694.70477392204</v>
      </c>
      <c r="P1097" s="23">
        <f t="shared" si="172"/>
        <v>160745.99629362562</v>
      </c>
      <c r="Q1097" s="23">
        <f t="shared" si="173"/>
        <v>3236213.4321033284</v>
      </c>
      <c r="R1097" s="23">
        <f t="shared" si="174"/>
        <v>3871730.4944860325</v>
      </c>
      <c r="S1097" s="23">
        <f t="shared" si="175"/>
        <v>635517.06238270411</v>
      </c>
      <c r="T1097" s="16">
        <f>IFERROR(INDEX(Cost_Components!$R$2:$R$29,MATCH(E1097,Cost_Components!$A$2:$A$29,0)),"")</f>
        <v>1</v>
      </c>
      <c r="U1097" s="26">
        <f>IFERROR(INDEX(Cost_Components!$Q$2:$Q$29,MATCH(E1097,Cost_Components!$A$2:$A$29,0)),"")</f>
        <v>2023</v>
      </c>
      <c r="V1097" s="30">
        <f>1/(1+Calculation_Assumptions!$B$5)^(B1097-Calculation_Assumptions!$B$2)</f>
        <v>0.91514165935315961</v>
      </c>
      <c r="W1097" s="23">
        <f t="shared" si="176"/>
        <v>2961593.7302760235</v>
      </c>
      <c r="X1097" s="23">
        <f t="shared" si="177"/>
        <v>3543181.8692921768</v>
      </c>
      <c r="Y1097" s="23">
        <f t="shared" si="178"/>
        <v>581588.13901615329</v>
      </c>
      <c r="Z1097" s="17">
        <f>IFERROR(INDEX(Cost_Components!$T$2:$T$29,MATCH(E1097,Cost_Components!$A$2:$A$29,0)),"")</f>
        <v>0.8</v>
      </c>
      <c r="AA1097" s="26">
        <f>IFERROR(INDEX(Cost_Components!$U$2:$U$29,MATCH(E1097,Cost_Components!$A$2:$A$29,0)),"")</f>
        <v>2025</v>
      </c>
      <c r="AB1097" s="26">
        <f>IFERROR(INDEX(Cost_Components!$V$2:$V$29,MATCH(E1097,Cost_Components!$A$2:$A$29,0)),"")</f>
        <v>2050</v>
      </c>
      <c r="AC1097" s="26">
        <f>IFERROR(INDEX(Cost_Components!$M$2:$M$29,MATCH(E1097,Cost_Components!$A$2:$A$29,0)),"")</f>
        <v>30</v>
      </c>
      <c r="AD1097" s="26">
        <f>IFERROR(INDEX(Cost_Components!$N$2:$N$29,MATCH(E1097,Cost_Components!$A$2:$A$29,0)),"")</f>
        <v>95</v>
      </c>
      <c r="AE1097" s="16" t="str">
        <f>IFERROR(INDEX(Cost_Components!$O$2:$O$29,MATCH(E1097,Cost_Components!$A$2:$A$29,0)),"")</f>
        <v>Both</v>
      </c>
      <c r="AF1097" s="11">
        <v>297489.81687292701</v>
      </c>
      <c r="AG1097" s="11">
        <v>309126.91594928002</v>
      </c>
      <c r="AH1097" s="23">
        <f t="shared" si="179"/>
        <v>1</v>
      </c>
    </row>
    <row r="1098" spans="1:34" hidden="1">
      <c r="A1098" t="s">
        <v>115</v>
      </c>
      <c r="B1098" s="20">
        <v>2029</v>
      </c>
      <c r="C1098" t="s">
        <v>247</v>
      </c>
      <c r="D1098" t="s">
        <v>222</v>
      </c>
      <c r="E1098" s="22" t="s">
        <v>337</v>
      </c>
      <c r="F1098" s="22" t="s">
        <v>338</v>
      </c>
      <c r="G1098" s="22" t="s">
        <v>248</v>
      </c>
      <c r="H1098" s="22" t="s">
        <v>237</v>
      </c>
      <c r="I1098" s="22" t="s">
        <v>212</v>
      </c>
      <c r="J1098" s="17">
        <f>IFERROR(INDEX(Cost_Components!$K$2:$K$29,MATCH(E1098,Cost_Components!$A$2:$A$29,0)),"")</f>
        <v>0.52</v>
      </c>
      <c r="K1098" s="17">
        <f t="shared" si="170"/>
        <v>0.40423076923076923</v>
      </c>
      <c r="L1098" s="17">
        <f>IFERROR(INDEX(Cost_Components!$S$2:$S$29,MATCH(E1098,Cost_Components!$A$2:$A$29,0)),"")</f>
        <v>0.31</v>
      </c>
      <c r="M1098" s="28">
        <f>IFERROR(INDEX(Cost_Components!$L$2:$L$29,MATCH(E1098,Cost_Components!$A$2:$A$29,0)),"")</f>
        <v>1</v>
      </c>
      <c r="N1098" s="29">
        <f>IFERROR(INDEX(Cost_Components!$P$2:$P$29,MATCH(E1098,Cost_Components!$A$2:$A$29,0)),"")</f>
        <v>64.94344126</v>
      </c>
      <c r="O1098" s="23">
        <f t="shared" si="171"/>
        <v>157164.90099404068</v>
      </c>
      <c r="P1098" s="23">
        <f t="shared" si="172"/>
        <v>164904.69862143733</v>
      </c>
      <c r="Q1098" s="23">
        <f t="shared" si="173"/>
        <v>3319938.3686099886</v>
      </c>
      <c r="R1098" s="23">
        <f t="shared" si="174"/>
        <v>4125914.5465954025</v>
      </c>
      <c r="S1098" s="23">
        <f t="shared" si="175"/>
        <v>805976.17798541393</v>
      </c>
      <c r="T1098" s="16">
        <f>IFERROR(INDEX(Cost_Components!$R$2:$R$29,MATCH(E1098,Cost_Components!$A$2:$A$29,0)),"")</f>
        <v>1</v>
      </c>
      <c r="U1098" s="26">
        <f>IFERROR(INDEX(Cost_Components!$Q$2:$Q$29,MATCH(E1098,Cost_Components!$A$2:$A$29,0)),"")</f>
        <v>2023</v>
      </c>
      <c r="V1098" s="30">
        <f>1/(1+Calculation_Assumptions!$B$5)^(B1098-Calculation_Assumptions!$B$2)</f>
        <v>0.888487047915689</v>
      </c>
      <c r="W1098" s="23">
        <f t="shared" si="176"/>
        <v>2949722.2403883175</v>
      </c>
      <c r="X1098" s="23">
        <f t="shared" si="177"/>
        <v>3665821.6354569476</v>
      </c>
      <c r="Y1098" s="23">
        <f t="shared" si="178"/>
        <v>716099.39506863034</v>
      </c>
      <c r="Z1098" s="17">
        <f>IFERROR(INDEX(Cost_Components!$T$2:$T$29,MATCH(E1098,Cost_Components!$A$2:$A$29,0)),"")</f>
        <v>0.8</v>
      </c>
      <c r="AA1098" s="26">
        <f>IFERROR(INDEX(Cost_Components!$U$2:$U$29,MATCH(E1098,Cost_Components!$A$2:$A$29,0)),"")</f>
        <v>2025</v>
      </c>
      <c r="AB1098" s="26">
        <f>IFERROR(INDEX(Cost_Components!$V$2:$V$29,MATCH(E1098,Cost_Components!$A$2:$A$29,0)),"")</f>
        <v>2050</v>
      </c>
      <c r="AC1098" s="26">
        <f>IFERROR(INDEX(Cost_Components!$M$2:$M$29,MATCH(E1098,Cost_Components!$A$2:$A$29,0)),"")</f>
        <v>30</v>
      </c>
      <c r="AD1098" s="26">
        <f>IFERROR(INDEX(Cost_Components!$N$2:$N$29,MATCH(E1098,Cost_Components!$A$2:$A$29,0)),"")</f>
        <v>95</v>
      </c>
      <c r="AE1098" s="16" t="str">
        <f>IFERROR(INDEX(Cost_Components!$O$2:$O$29,MATCH(E1098,Cost_Components!$A$2:$A$29,0)),"")</f>
        <v>Both</v>
      </c>
      <c r="AF1098" s="11">
        <v>302240.19421930902</v>
      </c>
      <c r="AG1098" s="11">
        <v>317124.420425841</v>
      </c>
      <c r="AH1098" s="23">
        <f t="shared" si="179"/>
        <v>1</v>
      </c>
    </row>
    <row r="1099" spans="1:34" hidden="1">
      <c r="A1099" t="s">
        <v>115</v>
      </c>
      <c r="B1099" s="20">
        <v>2030</v>
      </c>
      <c r="C1099" t="s">
        <v>247</v>
      </c>
      <c r="D1099" t="s">
        <v>222</v>
      </c>
      <c r="E1099" s="22" t="s">
        <v>337</v>
      </c>
      <c r="F1099" s="22" t="s">
        <v>338</v>
      </c>
      <c r="G1099" s="22" t="s">
        <v>248</v>
      </c>
      <c r="H1099" s="22" t="s">
        <v>237</v>
      </c>
      <c r="I1099" s="22" t="s">
        <v>212</v>
      </c>
      <c r="J1099" s="17">
        <f>IFERROR(INDEX(Cost_Components!$K$2:$K$29,MATCH(E1099,Cost_Components!$A$2:$A$29,0)),"")</f>
        <v>0.52</v>
      </c>
      <c r="K1099" s="17">
        <f t="shared" si="170"/>
        <v>0.42307692307692307</v>
      </c>
      <c r="L1099" s="17">
        <f>IFERROR(INDEX(Cost_Components!$S$2:$S$29,MATCH(E1099,Cost_Components!$A$2:$A$29,0)),"")</f>
        <v>0.31</v>
      </c>
      <c r="M1099" s="28">
        <f>IFERROR(INDEX(Cost_Components!$L$2:$L$29,MATCH(E1099,Cost_Components!$A$2:$A$29,0)),"")</f>
        <v>1</v>
      </c>
      <c r="N1099" s="29">
        <f>IFERROR(INDEX(Cost_Components!$P$2:$P$29,MATCH(E1099,Cost_Components!$A$2:$A$29,0)),"")</f>
        <v>64.94344126</v>
      </c>
      <c r="O1099" s="23">
        <f t="shared" si="171"/>
        <v>159643.84600208618</v>
      </c>
      <c r="P1099" s="23">
        <f t="shared" si="172"/>
        <v>169146.97887623069</v>
      </c>
      <c r="Q1099" s="23">
        <f t="shared" si="173"/>
        <v>3405345.9349560337</v>
      </c>
      <c r="R1099" s="23">
        <f t="shared" si="174"/>
        <v>4386385.6957279481</v>
      </c>
      <c r="S1099" s="23">
        <f t="shared" si="175"/>
        <v>981039.76077191439</v>
      </c>
      <c r="T1099" s="16">
        <f>IFERROR(INDEX(Cost_Components!$R$2:$R$29,MATCH(E1099,Cost_Components!$A$2:$A$29,0)),"")</f>
        <v>1</v>
      </c>
      <c r="U1099" s="26">
        <f>IFERROR(INDEX(Cost_Components!$Q$2:$Q$29,MATCH(E1099,Cost_Components!$A$2:$A$29,0)),"")</f>
        <v>2023</v>
      </c>
      <c r="V1099" s="30">
        <f>1/(1+Calculation_Assumptions!$B$5)^(B1099-Calculation_Assumptions!$B$2)</f>
        <v>0.86260878438416411</v>
      </c>
      <c r="W1099" s="23">
        <f t="shared" si="176"/>
        <v>2937481.3173599788</v>
      </c>
      <c r="X1099" s="23">
        <f t="shared" si="177"/>
        <v>3783734.8328319713</v>
      </c>
      <c r="Y1099" s="23">
        <f t="shared" si="178"/>
        <v>846253.5154719922</v>
      </c>
      <c r="Z1099" s="17">
        <f>IFERROR(INDEX(Cost_Components!$T$2:$T$29,MATCH(E1099,Cost_Components!$A$2:$A$29,0)),"")</f>
        <v>0.8</v>
      </c>
      <c r="AA1099" s="26">
        <f>IFERROR(INDEX(Cost_Components!$U$2:$U$29,MATCH(E1099,Cost_Components!$A$2:$A$29,0)),"")</f>
        <v>2025</v>
      </c>
      <c r="AB1099" s="26">
        <f>IFERROR(INDEX(Cost_Components!$V$2:$V$29,MATCH(E1099,Cost_Components!$A$2:$A$29,0)),"")</f>
        <v>2050</v>
      </c>
      <c r="AC1099" s="26">
        <f>IFERROR(INDEX(Cost_Components!$M$2:$M$29,MATCH(E1099,Cost_Components!$A$2:$A$29,0)),"")</f>
        <v>30</v>
      </c>
      <c r="AD1099" s="26">
        <f>IFERROR(INDEX(Cost_Components!$N$2:$N$29,MATCH(E1099,Cost_Components!$A$2:$A$29,0)),"")</f>
        <v>95</v>
      </c>
      <c r="AE1099" s="16" t="str">
        <f>IFERROR(INDEX(Cost_Components!$O$2:$O$29,MATCH(E1099,Cost_Components!$A$2:$A$29,0)),"")</f>
        <v>Both</v>
      </c>
      <c r="AF1099" s="11">
        <v>307007.39615785802</v>
      </c>
      <c r="AG1099" s="11">
        <v>325282.65168505901</v>
      </c>
      <c r="AH1099" s="23">
        <f t="shared" si="179"/>
        <v>1</v>
      </c>
    </row>
    <row r="1100" spans="1:34" hidden="1">
      <c r="A1100" t="s">
        <v>115</v>
      </c>
      <c r="B1100" s="20">
        <v>2031</v>
      </c>
      <c r="C1100" t="s">
        <v>247</v>
      </c>
      <c r="D1100" t="s">
        <v>222</v>
      </c>
      <c r="E1100" s="22" t="s">
        <v>337</v>
      </c>
      <c r="F1100" s="22" t="s">
        <v>338</v>
      </c>
      <c r="G1100" s="22" t="s">
        <v>248</v>
      </c>
      <c r="H1100" s="22" t="s">
        <v>237</v>
      </c>
      <c r="I1100" s="22" t="s">
        <v>212</v>
      </c>
      <c r="J1100" s="17">
        <f>IFERROR(INDEX(Cost_Components!$K$2:$K$29,MATCH(E1100,Cost_Components!$A$2:$A$29,0)),"")</f>
        <v>0.52</v>
      </c>
      <c r="K1100" s="17">
        <f t="shared" si="170"/>
        <v>0.44192307692307692</v>
      </c>
      <c r="L1100" s="17">
        <f>IFERROR(INDEX(Cost_Components!$S$2:$S$29,MATCH(E1100,Cost_Components!$A$2:$A$29,0)),"")</f>
        <v>0.31</v>
      </c>
      <c r="M1100" s="28">
        <f>IFERROR(INDEX(Cost_Components!$L$2:$L$29,MATCH(E1100,Cost_Components!$A$2:$A$29,0)),"")</f>
        <v>1</v>
      </c>
      <c r="N1100" s="29">
        <f>IFERROR(INDEX(Cost_Components!$P$2:$P$29,MATCH(E1100,Cost_Components!$A$2:$A$29,0)),"")</f>
        <v>64.94344126</v>
      </c>
      <c r="O1100" s="23">
        <f t="shared" si="171"/>
        <v>162118.084748997</v>
      </c>
      <c r="P1100" s="23">
        <f t="shared" si="172"/>
        <v>173461.42947002532</v>
      </c>
      <c r="Q1100" s="23">
        <f t="shared" si="173"/>
        <v>3492206.4682552889</v>
      </c>
      <c r="R1100" s="23">
        <f t="shared" si="174"/>
        <v>4652789.9057223601</v>
      </c>
      <c r="S1100" s="23">
        <f t="shared" si="175"/>
        <v>1160583.4374670712</v>
      </c>
      <c r="T1100" s="16">
        <f>IFERROR(INDEX(Cost_Components!$R$2:$R$29,MATCH(E1100,Cost_Components!$A$2:$A$29,0)),"")</f>
        <v>1</v>
      </c>
      <c r="U1100" s="26">
        <f>IFERROR(INDEX(Cost_Components!$Q$2:$Q$29,MATCH(E1100,Cost_Components!$A$2:$A$29,0)),"")</f>
        <v>2023</v>
      </c>
      <c r="V1100" s="30">
        <f>1/(1+Calculation_Assumptions!$B$5)^(B1100-Calculation_Assumptions!$B$2)</f>
        <v>0.83748425668365445</v>
      </c>
      <c r="W1100" s="23">
        <f t="shared" si="176"/>
        <v>2924667.9382526306</v>
      </c>
      <c r="X1100" s="23">
        <f t="shared" si="177"/>
        <v>3896638.2956991014</v>
      </c>
      <c r="Y1100" s="23">
        <f t="shared" si="178"/>
        <v>971970.35744647065</v>
      </c>
      <c r="Z1100" s="17">
        <f>IFERROR(INDEX(Cost_Components!$T$2:$T$29,MATCH(E1100,Cost_Components!$A$2:$A$29,0)),"")</f>
        <v>0.8</v>
      </c>
      <c r="AA1100" s="26">
        <f>IFERROR(INDEX(Cost_Components!$U$2:$U$29,MATCH(E1100,Cost_Components!$A$2:$A$29,0)),"")</f>
        <v>2025</v>
      </c>
      <c r="AB1100" s="26">
        <f>IFERROR(INDEX(Cost_Components!$V$2:$V$29,MATCH(E1100,Cost_Components!$A$2:$A$29,0)),"")</f>
        <v>2050</v>
      </c>
      <c r="AC1100" s="26">
        <f>IFERROR(INDEX(Cost_Components!$M$2:$M$29,MATCH(E1100,Cost_Components!$A$2:$A$29,0)),"")</f>
        <v>30</v>
      </c>
      <c r="AD1100" s="26">
        <f>IFERROR(INDEX(Cost_Components!$N$2:$N$29,MATCH(E1100,Cost_Components!$A$2:$A$29,0)),"")</f>
        <v>95</v>
      </c>
      <c r="AE1100" s="16" t="str">
        <f>IFERROR(INDEX(Cost_Components!$O$2:$O$29,MATCH(E1100,Cost_Components!$A$2:$A$29,0)),"")</f>
        <v>Both</v>
      </c>
      <c r="AF1100" s="11">
        <v>311765.54759422498</v>
      </c>
      <c r="AG1100" s="11">
        <v>333579.67205774097</v>
      </c>
      <c r="AH1100" s="23">
        <f t="shared" si="179"/>
        <v>1</v>
      </c>
    </row>
    <row r="1101" spans="1:34" hidden="1">
      <c r="A1101" t="s">
        <v>115</v>
      </c>
      <c r="B1101" s="20">
        <v>2032</v>
      </c>
      <c r="C1101" t="s">
        <v>247</v>
      </c>
      <c r="D1101" t="s">
        <v>222</v>
      </c>
      <c r="E1101" s="22" t="s">
        <v>337</v>
      </c>
      <c r="F1101" s="22" t="s">
        <v>338</v>
      </c>
      <c r="G1101" s="22" t="s">
        <v>248</v>
      </c>
      <c r="H1101" s="22" t="s">
        <v>237</v>
      </c>
      <c r="I1101" s="22" t="s">
        <v>212</v>
      </c>
      <c r="J1101" s="17">
        <f>IFERROR(INDEX(Cost_Components!$K$2:$K$29,MATCH(E1101,Cost_Components!$A$2:$A$29,0)),"")</f>
        <v>0.52</v>
      </c>
      <c r="K1101" s="17">
        <f t="shared" si="170"/>
        <v>0.46076923076923082</v>
      </c>
      <c r="L1101" s="17">
        <f>IFERROR(INDEX(Cost_Components!$S$2:$S$29,MATCH(E1101,Cost_Components!$A$2:$A$29,0)),"")</f>
        <v>0.31</v>
      </c>
      <c r="M1101" s="28">
        <f>IFERROR(INDEX(Cost_Components!$L$2:$L$29,MATCH(E1101,Cost_Components!$A$2:$A$29,0)),"")</f>
        <v>1</v>
      </c>
      <c r="N1101" s="29">
        <f>IFERROR(INDEX(Cost_Components!$P$2:$P$29,MATCH(E1101,Cost_Components!$A$2:$A$29,0)),"")</f>
        <v>64.94344126</v>
      </c>
      <c r="O1101" s="23">
        <f t="shared" si="171"/>
        <v>164588.33831834057</v>
      </c>
      <c r="P1101" s="23">
        <f t="shared" si="172"/>
        <v>177845.35120371811</v>
      </c>
      <c r="Q1101" s="23">
        <f t="shared" si="173"/>
        <v>3580465.6269714488</v>
      </c>
      <c r="R1101" s="23">
        <f t="shared" si="174"/>
        <v>4925131.4737794129</v>
      </c>
      <c r="S1101" s="23">
        <f t="shared" si="175"/>
        <v>1344665.8468079641</v>
      </c>
      <c r="T1101" s="16">
        <f>IFERROR(INDEX(Cost_Components!$R$2:$R$29,MATCH(E1101,Cost_Components!$A$2:$A$29,0)),"")</f>
        <v>1</v>
      </c>
      <c r="U1101" s="26">
        <f>IFERROR(INDEX(Cost_Components!$Q$2:$Q$29,MATCH(E1101,Cost_Components!$A$2:$A$29,0)),"")</f>
        <v>2023</v>
      </c>
      <c r="V1101" s="30">
        <f>1/(1+Calculation_Assumptions!$B$5)^(B1101-Calculation_Assumptions!$B$2)</f>
        <v>0.81309151134335378</v>
      </c>
      <c r="W1101" s="23">
        <f t="shared" si="176"/>
        <v>2911246.2079471438</v>
      </c>
      <c r="X1101" s="23">
        <f t="shared" si="177"/>
        <v>4004582.5935800225</v>
      </c>
      <c r="Y1101" s="23">
        <f t="shared" si="178"/>
        <v>1093336.3856328782</v>
      </c>
      <c r="Z1101" s="17">
        <f>IFERROR(INDEX(Cost_Components!$T$2:$T$29,MATCH(E1101,Cost_Components!$A$2:$A$29,0)),"")</f>
        <v>0.8</v>
      </c>
      <c r="AA1101" s="26">
        <f>IFERROR(INDEX(Cost_Components!$U$2:$U$29,MATCH(E1101,Cost_Components!$A$2:$A$29,0)),"")</f>
        <v>2025</v>
      </c>
      <c r="AB1101" s="26">
        <f>IFERROR(INDEX(Cost_Components!$V$2:$V$29,MATCH(E1101,Cost_Components!$A$2:$A$29,0)),"")</f>
        <v>2050</v>
      </c>
      <c r="AC1101" s="26">
        <f>IFERROR(INDEX(Cost_Components!$M$2:$M$29,MATCH(E1101,Cost_Components!$A$2:$A$29,0)),"")</f>
        <v>30</v>
      </c>
      <c r="AD1101" s="26">
        <f>IFERROR(INDEX(Cost_Components!$N$2:$N$29,MATCH(E1101,Cost_Components!$A$2:$A$29,0)),"")</f>
        <v>95</v>
      </c>
      <c r="AE1101" s="16" t="str">
        <f>IFERROR(INDEX(Cost_Components!$O$2:$O$29,MATCH(E1101,Cost_Components!$A$2:$A$29,0)),"")</f>
        <v>Both</v>
      </c>
      <c r="AF1101" s="11">
        <v>316516.03522757802</v>
      </c>
      <c r="AG1101" s="11">
        <v>342010.29077638098</v>
      </c>
      <c r="AH1101" s="23">
        <f t="shared" si="179"/>
        <v>1</v>
      </c>
    </row>
    <row r="1102" spans="1:34" hidden="1">
      <c r="A1102" t="s">
        <v>115</v>
      </c>
      <c r="B1102" s="20">
        <v>2033</v>
      </c>
      <c r="C1102" t="s">
        <v>247</v>
      </c>
      <c r="D1102" t="s">
        <v>222</v>
      </c>
      <c r="E1102" s="22" t="s">
        <v>337</v>
      </c>
      <c r="F1102" s="22" t="s">
        <v>338</v>
      </c>
      <c r="G1102" s="22" t="s">
        <v>248</v>
      </c>
      <c r="H1102" s="22" t="s">
        <v>237</v>
      </c>
      <c r="I1102" s="22" t="s">
        <v>212</v>
      </c>
      <c r="J1102" s="17">
        <f>IFERROR(INDEX(Cost_Components!$K$2:$K$29,MATCH(E1102,Cost_Components!$A$2:$A$29,0)),"")</f>
        <v>0.52</v>
      </c>
      <c r="K1102" s="17">
        <f t="shared" si="170"/>
        <v>0.47961538461538467</v>
      </c>
      <c r="L1102" s="17">
        <f>IFERROR(INDEX(Cost_Components!$S$2:$S$29,MATCH(E1102,Cost_Components!$A$2:$A$29,0)),"")</f>
        <v>0.31</v>
      </c>
      <c r="M1102" s="28">
        <f>IFERROR(INDEX(Cost_Components!$L$2:$L$29,MATCH(E1102,Cost_Components!$A$2:$A$29,0)),"")</f>
        <v>1</v>
      </c>
      <c r="N1102" s="29">
        <f>IFERROR(INDEX(Cost_Components!$P$2:$P$29,MATCH(E1102,Cost_Components!$A$2:$A$29,0)),"")</f>
        <v>64.94344126</v>
      </c>
      <c r="O1102" s="23">
        <f t="shared" si="171"/>
        <v>167050.76239014696</v>
      </c>
      <c r="P1102" s="23">
        <f t="shared" si="172"/>
        <v>182287.78424378496</v>
      </c>
      <c r="Q1102" s="23">
        <f t="shared" si="173"/>
        <v>3669902.7626200584</v>
      </c>
      <c r="R1102" s="23">
        <f t="shared" si="174"/>
        <v>5203276.0247227857</v>
      </c>
      <c r="S1102" s="23">
        <f t="shared" si="175"/>
        <v>1533373.2621027273</v>
      </c>
      <c r="T1102" s="16">
        <f>IFERROR(INDEX(Cost_Components!$R$2:$R$29,MATCH(E1102,Cost_Components!$A$2:$A$29,0)),"")</f>
        <v>1</v>
      </c>
      <c r="U1102" s="26">
        <f>IFERROR(INDEX(Cost_Components!$Q$2:$Q$29,MATCH(E1102,Cost_Components!$A$2:$A$29,0)),"")</f>
        <v>2023</v>
      </c>
      <c r="V1102" s="30">
        <f>1/(1+Calculation_Assumptions!$B$5)^(B1102-Calculation_Assumptions!$B$2)</f>
        <v>0.78940923431393573</v>
      </c>
      <c r="W1102" s="23">
        <f t="shared" si="176"/>
        <v>2897055.1298464979</v>
      </c>
      <c r="X1102" s="23">
        <f t="shared" si="177"/>
        <v>4107514.1426004735</v>
      </c>
      <c r="Y1102" s="23">
        <f t="shared" si="178"/>
        <v>1210459.0127539758</v>
      </c>
      <c r="Z1102" s="17">
        <f>IFERROR(INDEX(Cost_Components!$T$2:$T$29,MATCH(E1102,Cost_Components!$A$2:$A$29,0)),"")</f>
        <v>0.8</v>
      </c>
      <c r="AA1102" s="26">
        <f>IFERROR(INDEX(Cost_Components!$U$2:$U$29,MATCH(E1102,Cost_Components!$A$2:$A$29,0)),"")</f>
        <v>2025</v>
      </c>
      <c r="AB1102" s="26">
        <f>IFERROR(INDEX(Cost_Components!$V$2:$V$29,MATCH(E1102,Cost_Components!$A$2:$A$29,0)),"")</f>
        <v>2050</v>
      </c>
      <c r="AC1102" s="26">
        <f>IFERROR(INDEX(Cost_Components!$M$2:$M$29,MATCH(E1102,Cost_Components!$A$2:$A$29,0)),"")</f>
        <v>30</v>
      </c>
      <c r="AD1102" s="26">
        <f>IFERROR(INDEX(Cost_Components!$N$2:$N$29,MATCH(E1102,Cost_Components!$A$2:$A$29,0)),"")</f>
        <v>95</v>
      </c>
      <c r="AE1102" s="16" t="str">
        <f>IFERROR(INDEX(Cost_Components!$O$2:$O$29,MATCH(E1102,Cost_Components!$A$2:$A$29,0)),"")</f>
        <v>Both</v>
      </c>
      <c r="AF1102" s="11">
        <v>321251.46613489802</v>
      </c>
      <c r="AG1102" s="11">
        <v>350553.43123804801</v>
      </c>
      <c r="AH1102" s="23">
        <f t="shared" si="179"/>
        <v>1</v>
      </c>
    </row>
    <row r="1103" spans="1:34" hidden="1">
      <c r="A1103" t="s">
        <v>115</v>
      </c>
      <c r="B1103" s="20">
        <v>2034</v>
      </c>
      <c r="C1103" t="s">
        <v>247</v>
      </c>
      <c r="D1103" t="s">
        <v>222</v>
      </c>
      <c r="E1103" s="22" t="s">
        <v>337</v>
      </c>
      <c r="F1103" s="22" t="s">
        <v>338</v>
      </c>
      <c r="G1103" s="22" t="s">
        <v>248</v>
      </c>
      <c r="H1103" s="22" t="s">
        <v>237</v>
      </c>
      <c r="I1103" s="22" t="s">
        <v>212</v>
      </c>
      <c r="J1103" s="17">
        <f>IFERROR(INDEX(Cost_Components!$K$2:$K$29,MATCH(E1103,Cost_Components!$A$2:$A$29,0)),"")</f>
        <v>0.52</v>
      </c>
      <c r="K1103" s="17">
        <f t="shared" si="170"/>
        <v>0.49846153846153851</v>
      </c>
      <c r="L1103" s="17">
        <f>IFERROR(INDEX(Cost_Components!$S$2:$S$29,MATCH(E1103,Cost_Components!$A$2:$A$29,0)),"")</f>
        <v>0.31</v>
      </c>
      <c r="M1103" s="28">
        <f>IFERROR(INDEX(Cost_Components!$L$2:$L$29,MATCH(E1103,Cost_Components!$A$2:$A$29,0)),"")</f>
        <v>1</v>
      </c>
      <c r="N1103" s="29">
        <f>IFERROR(INDEX(Cost_Components!$P$2:$P$29,MATCH(E1103,Cost_Components!$A$2:$A$29,0)),"")</f>
        <v>64.94344126</v>
      </c>
      <c r="O1103" s="23">
        <f t="shared" si="171"/>
        <v>169506.83825781682</v>
      </c>
      <c r="P1103" s="23">
        <f t="shared" si="172"/>
        <v>186788.29208428584</v>
      </c>
      <c r="Q1103" s="23">
        <f t="shared" si="173"/>
        <v>3760509.0872597774</v>
      </c>
      <c r="R1103" s="23">
        <f t="shared" si="174"/>
        <v>5487242.7623307863</v>
      </c>
      <c r="S1103" s="23">
        <f t="shared" si="175"/>
        <v>1726733.675071009</v>
      </c>
      <c r="T1103" s="16">
        <f>IFERROR(INDEX(Cost_Components!$R$2:$R$29,MATCH(E1103,Cost_Components!$A$2:$A$29,0)),"")</f>
        <v>1</v>
      </c>
      <c r="U1103" s="26">
        <f>IFERROR(INDEX(Cost_Components!$Q$2:$Q$29,MATCH(E1103,Cost_Components!$A$2:$A$29,0)),"")</f>
        <v>2023</v>
      </c>
      <c r="V1103" s="30">
        <f>1/(1+Calculation_Assumptions!$B$5)^(B1103-Calculation_Assumptions!$B$2)</f>
        <v>0.76641673234362695</v>
      </c>
      <c r="W1103" s="23">
        <f t="shared" si="176"/>
        <v>2882117.0866061538</v>
      </c>
      <c r="X1103" s="23">
        <f t="shared" si="177"/>
        <v>4205514.6674817782</v>
      </c>
      <c r="Y1103" s="23">
        <f t="shared" si="178"/>
        <v>1323397.5808756249</v>
      </c>
      <c r="Z1103" s="17">
        <f>IFERROR(INDEX(Cost_Components!$T$2:$T$29,MATCH(E1103,Cost_Components!$A$2:$A$29,0)),"")</f>
        <v>0.8</v>
      </c>
      <c r="AA1103" s="26">
        <f>IFERROR(INDEX(Cost_Components!$U$2:$U$29,MATCH(E1103,Cost_Components!$A$2:$A$29,0)),"")</f>
        <v>2025</v>
      </c>
      <c r="AB1103" s="26">
        <f>IFERROR(INDEX(Cost_Components!$V$2:$V$29,MATCH(E1103,Cost_Components!$A$2:$A$29,0)),"")</f>
        <v>2050</v>
      </c>
      <c r="AC1103" s="26">
        <f>IFERROR(INDEX(Cost_Components!$M$2:$M$29,MATCH(E1103,Cost_Components!$A$2:$A$29,0)),"")</f>
        <v>30</v>
      </c>
      <c r="AD1103" s="26">
        <f>IFERROR(INDEX(Cost_Components!$N$2:$N$29,MATCH(E1103,Cost_Components!$A$2:$A$29,0)),"")</f>
        <v>95</v>
      </c>
      <c r="AE1103" s="16" t="str">
        <f>IFERROR(INDEX(Cost_Components!$O$2:$O$29,MATCH(E1103,Cost_Components!$A$2:$A$29,0)),"")</f>
        <v>Both</v>
      </c>
      <c r="AF1103" s="11">
        <v>325974.68895734003</v>
      </c>
      <c r="AG1103" s="11">
        <v>359208.25400824199</v>
      </c>
      <c r="AH1103" s="23">
        <f t="shared" si="179"/>
        <v>1</v>
      </c>
    </row>
    <row r="1104" spans="1:34" hidden="1">
      <c r="A1104" t="s">
        <v>115</v>
      </c>
      <c r="B1104" s="20">
        <v>2035</v>
      </c>
      <c r="C1104" t="s">
        <v>247</v>
      </c>
      <c r="D1104" t="s">
        <v>222</v>
      </c>
      <c r="E1104" s="22" t="s">
        <v>337</v>
      </c>
      <c r="F1104" s="22" t="s">
        <v>338</v>
      </c>
      <c r="G1104" s="22" t="s">
        <v>248</v>
      </c>
      <c r="H1104" s="22" t="s">
        <v>237</v>
      </c>
      <c r="I1104" s="22" t="s">
        <v>212</v>
      </c>
      <c r="J1104" s="17">
        <f>IFERROR(INDEX(Cost_Components!$K$2:$K$29,MATCH(E1104,Cost_Components!$A$2:$A$29,0)),"")</f>
        <v>0.52</v>
      </c>
      <c r="K1104" s="17">
        <f t="shared" si="170"/>
        <v>0.51730769230769236</v>
      </c>
      <c r="L1104" s="17">
        <f>IFERROR(INDEX(Cost_Components!$S$2:$S$29,MATCH(E1104,Cost_Components!$A$2:$A$29,0)),"")</f>
        <v>0.31</v>
      </c>
      <c r="M1104" s="28">
        <f>IFERROR(INDEX(Cost_Components!$L$2:$L$29,MATCH(E1104,Cost_Components!$A$2:$A$29,0)),"")</f>
        <v>1</v>
      </c>
      <c r="N1104" s="29">
        <f>IFERROR(INDEX(Cost_Components!$P$2:$P$29,MATCH(E1104,Cost_Components!$A$2:$A$29,0)),"")</f>
        <v>64.94344126</v>
      </c>
      <c r="O1104" s="23">
        <f t="shared" si="171"/>
        <v>171970.22066809572</v>
      </c>
      <c r="P1104" s="23">
        <f t="shared" si="172"/>
        <v>191358.46171804026</v>
      </c>
      <c r="Q1104" s="23">
        <f t="shared" si="173"/>
        <v>3852517.8756387471</v>
      </c>
      <c r="R1104" s="23">
        <f t="shared" si="174"/>
        <v>5777467.1185981818</v>
      </c>
      <c r="S1104" s="23">
        <f t="shared" si="175"/>
        <v>1924949.2429594346</v>
      </c>
      <c r="T1104" s="16">
        <f>IFERROR(INDEX(Cost_Components!$R$2:$R$29,MATCH(E1104,Cost_Components!$A$2:$A$29,0)),"")</f>
        <v>1</v>
      </c>
      <c r="U1104" s="26">
        <f>IFERROR(INDEX(Cost_Components!$Q$2:$Q$29,MATCH(E1104,Cost_Components!$A$2:$A$29,0)),"")</f>
        <v>2023</v>
      </c>
      <c r="V1104" s="30">
        <f>1/(1+Calculation_Assumptions!$B$5)^(B1104-Calculation_Assumptions!$B$2)</f>
        <v>0.74409391489672516</v>
      </c>
      <c r="W1104" s="23">
        <f t="shared" si="176"/>
        <v>2866635.1082936502</v>
      </c>
      <c r="X1104" s="23">
        <f t="shared" si="177"/>
        <v>4298978.1264648233</v>
      </c>
      <c r="Y1104" s="23">
        <f t="shared" si="178"/>
        <v>1432343.0181711731</v>
      </c>
      <c r="Z1104" s="17">
        <f>IFERROR(INDEX(Cost_Components!$T$2:$T$29,MATCH(E1104,Cost_Components!$A$2:$A$29,0)),"")</f>
        <v>0.8</v>
      </c>
      <c r="AA1104" s="26">
        <f>IFERROR(INDEX(Cost_Components!$U$2:$U$29,MATCH(E1104,Cost_Components!$A$2:$A$29,0)),"")</f>
        <v>2025</v>
      </c>
      <c r="AB1104" s="26">
        <f>IFERROR(INDEX(Cost_Components!$V$2:$V$29,MATCH(E1104,Cost_Components!$A$2:$A$29,0)),"")</f>
        <v>2050</v>
      </c>
      <c r="AC1104" s="26">
        <f>IFERROR(INDEX(Cost_Components!$M$2:$M$29,MATCH(E1104,Cost_Components!$A$2:$A$29,0)),"")</f>
        <v>30</v>
      </c>
      <c r="AD1104" s="26">
        <f>IFERROR(INDEX(Cost_Components!$N$2:$N$29,MATCH(E1104,Cost_Components!$A$2:$A$29,0)),"")</f>
        <v>95</v>
      </c>
      <c r="AE1104" s="16" t="str">
        <f>IFERROR(INDEX(Cost_Components!$O$2:$O$29,MATCH(E1104,Cost_Components!$A$2:$A$29,0)),"")</f>
        <v>Both</v>
      </c>
      <c r="AF1104" s="11">
        <v>330711.96282326098</v>
      </c>
      <c r="AG1104" s="11">
        <v>367997.04176546203</v>
      </c>
      <c r="AH1104" s="23">
        <f t="shared" si="179"/>
        <v>1</v>
      </c>
    </row>
    <row r="1105" spans="1:34" hidden="1">
      <c r="A1105" t="s">
        <v>115</v>
      </c>
      <c r="B1105" s="20">
        <v>2036</v>
      </c>
      <c r="C1105" t="s">
        <v>247</v>
      </c>
      <c r="D1105" t="s">
        <v>222</v>
      </c>
      <c r="E1105" s="22" t="s">
        <v>337</v>
      </c>
      <c r="F1105" s="22" t="s">
        <v>338</v>
      </c>
      <c r="G1105" s="22" t="s">
        <v>248</v>
      </c>
      <c r="H1105" s="22" t="s">
        <v>237</v>
      </c>
      <c r="I1105" s="22" t="s">
        <v>212</v>
      </c>
      <c r="J1105" s="17">
        <f>IFERROR(INDEX(Cost_Components!$K$2:$K$29,MATCH(E1105,Cost_Components!$A$2:$A$29,0)),"")</f>
        <v>0.52</v>
      </c>
      <c r="K1105" s="17">
        <f t="shared" si="170"/>
        <v>0.5361538461538462</v>
      </c>
      <c r="L1105" s="17">
        <f>IFERROR(INDEX(Cost_Components!$S$2:$S$29,MATCH(E1105,Cost_Components!$A$2:$A$29,0)),"")</f>
        <v>0.31</v>
      </c>
      <c r="M1105" s="28">
        <f>IFERROR(INDEX(Cost_Components!$L$2:$L$29,MATCH(E1105,Cost_Components!$A$2:$A$29,0)),"")</f>
        <v>1</v>
      </c>
      <c r="N1105" s="29">
        <f>IFERROR(INDEX(Cost_Components!$P$2:$P$29,MATCH(E1105,Cost_Components!$A$2:$A$29,0)),"")</f>
        <v>64.94344126</v>
      </c>
      <c r="O1105" s="23">
        <f t="shared" si="171"/>
        <v>174437.90710328997</v>
      </c>
      <c r="P1105" s="23">
        <f t="shared" si="172"/>
        <v>195993.29695382738</v>
      </c>
      <c r="Q1105" s="23">
        <f t="shared" si="173"/>
        <v>3945828.5421031341</v>
      </c>
      <c r="R1105" s="23">
        <f t="shared" si="174"/>
        <v>6073871.3750118893</v>
      </c>
      <c r="S1105" s="23">
        <f t="shared" si="175"/>
        <v>2128042.8329087552</v>
      </c>
      <c r="T1105" s="16">
        <f>IFERROR(INDEX(Cost_Components!$R$2:$R$29,MATCH(E1105,Cost_Components!$A$2:$A$29,0)),"")</f>
        <v>1</v>
      </c>
      <c r="U1105" s="26">
        <f>IFERROR(INDEX(Cost_Components!$Q$2:$Q$29,MATCH(E1105,Cost_Components!$A$2:$A$29,0)),"")</f>
        <v>2023</v>
      </c>
      <c r="V1105" s="30">
        <f>1/(1+Calculation_Assumptions!$B$5)^(B1105-Calculation_Assumptions!$B$2)</f>
        <v>0.72242127659876232</v>
      </c>
      <c r="W1105" s="23">
        <f t="shared" si="176"/>
        <v>2850550.4926259792</v>
      </c>
      <c r="X1105" s="23">
        <f t="shared" si="177"/>
        <v>4387893.912632769</v>
      </c>
      <c r="Y1105" s="23">
        <f t="shared" si="178"/>
        <v>1537343.4200067895</v>
      </c>
      <c r="Z1105" s="17">
        <f>IFERROR(INDEX(Cost_Components!$T$2:$T$29,MATCH(E1105,Cost_Components!$A$2:$A$29,0)),"")</f>
        <v>0.8</v>
      </c>
      <c r="AA1105" s="26">
        <f>IFERROR(INDEX(Cost_Components!$U$2:$U$29,MATCH(E1105,Cost_Components!$A$2:$A$29,0)),"")</f>
        <v>2025</v>
      </c>
      <c r="AB1105" s="26">
        <f>IFERROR(INDEX(Cost_Components!$V$2:$V$29,MATCH(E1105,Cost_Components!$A$2:$A$29,0)),"")</f>
        <v>2050</v>
      </c>
      <c r="AC1105" s="26">
        <f>IFERROR(INDEX(Cost_Components!$M$2:$M$29,MATCH(E1105,Cost_Components!$A$2:$A$29,0)),"")</f>
        <v>30</v>
      </c>
      <c r="AD1105" s="26">
        <f>IFERROR(INDEX(Cost_Components!$N$2:$N$29,MATCH(E1105,Cost_Components!$A$2:$A$29,0)),"")</f>
        <v>95</v>
      </c>
      <c r="AE1105" s="16" t="str">
        <f>IFERROR(INDEX(Cost_Components!$O$2:$O$29,MATCH(E1105,Cost_Components!$A$2:$A$29,0)),"")</f>
        <v>Both</v>
      </c>
      <c r="AF1105" s="11">
        <v>335457.51366017299</v>
      </c>
      <c r="AG1105" s="11">
        <v>376910.18644966802</v>
      </c>
      <c r="AH1105" s="23">
        <f t="shared" si="179"/>
        <v>1</v>
      </c>
    </row>
    <row r="1106" spans="1:34" hidden="1">
      <c r="A1106" t="s">
        <v>115</v>
      </c>
      <c r="B1106" s="20">
        <v>2037</v>
      </c>
      <c r="C1106" t="s">
        <v>247</v>
      </c>
      <c r="D1106" t="s">
        <v>222</v>
      </c>
      <c r="E1106" s="22" t="s">
        <v>337</v>
      </c>
      <c r="F1106" s="22" t="s">
        <v>338</v>
      </c>
      <c r="G1106" s="22" t="s">
        <v>248</v>
      </c>
      <c r="H1106" s="22" t="s">
        <v>237</v>
      </c>
      <c r="I1106" s="22" t="s">
        <v>212</v>
      </c>
      <c r="J1106" s="17">
        <f>IFERROR(INDEX(Cost_Components!$K$2:$K$29,MATCH(E1106,Cost_Components!$A$2:$A$29,0)),"")</f>
        <v>0.52</v>
      </c>
      <c r="K1106" s="17">
        <f t="shared" si="170"/>
        <v>0.55500000000000005</v>
      </c>
      <c r="L1106" s="17">
        <f>IFERROR(INDEX(Cost_Components!$S$2:$S$29,MATCH(E1106,Cost_Components!$A$2:$A$29,0)),"")</f>
        <v>0.31</v>
      </c>
      <c r="M1106" s="28">
        <f>IFERROR(INDEX(Cost_Components!$L$2:$L$29,MATCH(E1106,Cost_Components!$A$2:$A$29,0)),"")</f>
        <v>1</v>
      </c>
      <c r="N1106" s="29">
        <f>IFERROR(INDEX(Cost_Components!$P$2:$P$29,MATCH(E1106,Cost_Components!$A$2:$A$29,0)),"")</f>
        <v>64.94344126</v>
      </c>
      <c r="O1106" s="23">
        <f t="shared" si="171"/>
        <v>176903.28731098192</v>
      </c>
      <c r="P1106" s="23">
        <f t="shared" si="172"/>
        <v>200680.18407778643</v>
      </c>
      <c r="Q1106" s="23">
        <f t="shared" si="173"/>
        <v>4040187.1414775304</v>
      </c>
      <c r="R1106" s="23">
        <f t="shared" si="174"/>
        <v>6376233.0777408211</v>
      </c>
      <c r="S1106" s="23">
        <f t="shared" si="175"/>
        <v>2336045.9362632907</v>
      </c>
      <c r="T1106" s="16">
        <f>IFERROR(INDEX(Cost_Components!$R$2:$R$29,MATCH(E1106,Cost_Components!$A$2:$A$29,0)),"")</f>
        <v>1</v>
      </c>
      <c r="U1106" s="26">
        <f>IFERROR(INDEX(Cost_Components!$Q$2:$Q$29,MATCH(E1106,Cost_Components!$A$2:$A$29,0)),"")</f>
        <v>2023</v>
      </c>
      <c r="V1106" s="30">
        <f>1/(1+Calculation_Assumptions!$B$5)^(B1106-Calculation_Assumptions!$B$2)</f>
        <v>0.70137988019297326</v>
      </c>
      <c r="W1106" s="23">
        <f t="shared" si="176"/>
        <v>2833705.9732467015</v>
      </c>
      <c r="X1106" s="23">
        <f t="shared" si="177"/>
        <v>4472161.5921483301</v>
      </c>
      <c r="Y1106" s="23">
        <f t="shared" si="178"/>
        <v>1638455.6189016288</v>
      </c>
      <c r="Z1106" s="17">
        <f>IFERROR(INDEX(Cost_Components!$T$2:$T$29,MATCH(E1106,Cost_Components!$A$2:$A$29,0)),"")</f>
        <v>0.8</v>
      </c>
      <c r="AA1106" s="26">
        <f>IFERROR(INDEX(Cost_Components!$U$2:$U$29,MATCH(E1106,Cost_Components!$A$2:$A$29,0)),"")</f>
        <v>2025</v>
      </c>
      <c r="AB1106" s="26">
        <f>IFERROR(INDEX(Cost_Components!$V$2:$V$29,MATCH(E1106,Cost_Components!$A$2:$A$29,0)),"")</f>
        <v>2050</v>
      </c>
      <c r="AC1106" s="26">
        <f>IFERROR(INDEX(Cost_Components!$M$2:$M$29,MATCH(E1106,Cost_Components!$A$2:$A$29,0)),"")</f>
        <v>30</v>
      </c>
      <c r="AD1106" s="26">
        <f>IFERROR(INDEX(Cost_Components!$N$2:$N$29,MATCH(E1106,Cost_Components!$A$2:$A$29,0)),"")</f>
        <v>95</v>
      </c>
      <c r="AE1106" s="16" t="str">
        <f>IFERROR(INDEX(Cost_Components!$O$2:$O$29,MATCH(E1106,Cost_Components!$A$2:$A$29,0)),"")</f>
        <v>Both</v>
      </c>
      <c r="AF1106" s="11">
        <v>340198.62944419601</v>
      </c>
      <c r="AG1106" s="11">
        <v>385923.43091882003</v>
      </c>
      <c r="AH1106" s="23">
        <f t="shared" si="179"/>
        <v>1</v>
      </c>
    </row>
    <row r="1107" spans="1:34" hidden="1">
      <c r="A1107" t="s">
        <v>115</v>
      </c>
      <c r="B1107" s="20">
        <v>2038</v>
      </c>
      <c r="C1107" t="s">
        <v>247</v>
      </c>
      <c r="D1107" t="s">
        <v>222</v>
      </c>
      <c r="E1107" s="22" t="s">
        <v>337</v>
      </c>
      <c r="F1107" s="22" t="s">
        <v>338</v>
      </c>
      <c r="G1107" s="22" t="s">
        <v>248</v>
      </c>
      <c r="H1107" s="22" t="s">
        <v>237</v>
      </c>
      <c r="I1107" s="22" t="s">
        <v>212</v>
      </c>
      <c r="J1107" s="17">
        <f>IFERROR(INDEX(Cost_Components!$K$2:$K$29,MATCH(E1107,Cost_Components!$A$2:$A$29,0)),"")</f>
        <v>0.52</v>
      </c>
      <c r="K1107" s="17">
        <f t="shared" si="170"/>
        <v>0.57384615384615389</v>
      </c>
      <c r="L1107" s="17">
        <f>IFERROR(INDEX(Cost_Components!$S$2:$S$29,MATCH(E1107,Cost_Components!$A$2:$A$29,0)),"")</f>
        <v>0.31</v>
      </c>
      <c r="M1107" s="28">
        <f>IFERROR(INDEX(Cost_Components!$L$2:$L$29,MATCH(E1107,Cost_Components!$A$2:$A$29,0)),"")</f>
        <v>1</v>
      </c>
      <c r="N1107" s="29">
        <f>IFERROR(INDEX(Cost_Components!$P$2:$P$29,MATCH(E1107,Cost_Components!$A$2:$A$29,0)),"")</f>
        <v>64.94344126</v>
      </c>
      <c r="O1107" s="23">
        <f t="shared" si="171"/>
        <v>179350.56177717747</v>
      </c>
      <c r="P1107" s="23">
        <f t="shared" si="172"/>
        <v>205399.98970779238</v>
      </c>
      <c r="Q1107" s="23">
        <f t="shared" si="173"/>
        <v>4135208.4715817119</v>
      </c>
      <c r="R1107" s="23">
        <f t="shared" si="174"/>
        <v>6683954.9496909222</v>
      </c>
      <c r="S1107" s="23">
        <f t="shared" si="175"/>
        <v>2548746.4781092103</v>
      </c>
      <c r="T1107" s="16">
        <f>IFERROR(INDEX(Cost_Components!$R$2:$R$29,MATCH(E1107,Cost_Components!$A$2:$A$29,0)),"")</f>
        <v>1</v>
      </c>
      <c r="U1107" s="26">
        <f>IFERROR(INDEX(Cost_Components!$Q$2:$Q$29,MATCH(E1107,Cost_Components!$A$2:$A$29,0)),"")</f>
        <v>2023</v>
      </c>
      <c r="V1107" s="30">
        <f>1/(1+Calculation_Assumptions!$B$5)^(B1107-Calculation_Assumptions!$B$2)</f>
        <v>0.68095133999317792</v>
      </c>
      <c r="W1107" s="23">
        <f t="shared" si="176"/>
        <v>2815875.7498747078</v>
      </c>
      <c r="X1107" s="23">
        <f t="shared" si="177"/>
        <v>4551448.0794460671</v>
      </c>
      <c r="Y1107" s="23">
        <f t="shared" si="178"/>
        <v>1735572.3295713596</v>
      </c>
      <c r="Z1107" s="17">
        <f>IFERROR(INDEX(Cost_Components!$T$2:$T$29,MATCH(E1107,Cost_Components!$A$2:$A$29,0)),"")</f>
        <v>0.8</v>
      </c>
      <c r="AA1107" s="26">
        <f>IFERROR(INDEX(Cost_Components!$U$2:$U$29,MATCH(E1107,Cost_Components!$A$2:$A$29,0)),"")</f>
        <v>2025</v>
      </c>
      <c r="AB1107" s="26">
        <f>IFERROR(INDEX(Cost_Components!$V$2:$V$29,MATCH(E1107,Cost_Components!$A$2:$A$29,0)),"")</f>
        <v>2050</v>
      </c>
      <c r="AC1107" s="26">
        <f>IFERROR(INDEX(Cost_Components!$M$2:$M$29,MATCH(E1107,Cost_Components!$A$2:$A$29,0)),"")</f>
        <v>30</v>
      </c>
      <c r="AD1107" s="26">
        <f>IFERROR(INDEX(Cost_Components!$N$2:$N$29,MATCH(E1107,Cost_Components!$A$2:$A$29,0)),"")</f>
        <v>95</v>
      </c>
      <c r="AE1107" s="16" t="str">
        <f>IFERROR(INDEX(Cost_Components!$O$2:$O$29,MATCH(E1107,Cost_Components!$A$2:$A$29,0)),"")</f>
        <v>Both</v>
      </c>
      <c r="AF1107" s="11">
        <v>344904.92649457202</v>
      </c>
      <c r="AG1107" s="11">
        <v>394999.980207293</v>
      </c>
      <c r="AH1107" s="23">
        <f t="shared" si="179"/>
        <v>1</v>
      </c>
    </row>
    <row r="1108" spans="1:34" hidden="1">
      <c r="A1108" t="s">
        <v>115</v>
      </c>
      <c r="B1108" s="20">
        <v>2039</v>
      </c>
      <c r="C1108" t="s">
        <v>247</v>
      </c>
      <c r="D1108" t="s">
        <v>222</v>
      </c>
      <c r="E1108" s="22" t="s">
        <v>337</v>
      </c>
      <c r="F1108" s="22" t="s">
        <v>338</v>
      </c>
      <c r="G1108" s="22" t="s">
        <v>248</v>
      </c>
      <c r="H1108" s="22" t="s">
        <v>237</v>
      </c>
      <c r="I1108" s="22" t="s">
        <v>212</v>
      </c>
      <c r="J1108" s="17">
        <f>IFERROR(INDEX(Cost_Components!$K$2:$K$29,MATCH(E1108,Cost_Components!$A$2:$A$29,0)),"")</f>
        <v>0.52</v>
      </c>
      <c r="K1108" s="17">
        <f t="shared" si="170"/>
        <v>0.59269230769230763</v>
      </c>
      <c r="L1108" s="17">
        <f>IFERROR(INDEX(Cost_Components!$S$2:$S$29,MATCH(E1108,Cost_Components!$A$2:$A$29,0)),"")</f>
        <v>0.31</v>
      </c>
      <c r="M1108" s="28">
        <f>IFERROR(INDEX(Cost_Components!$L$2:$L$29,MATCH(E1108,Cost_Components!$A$2:$A$29,0)),"")</f>
        <v>1</v>
      </c>
      <c r="N1108" s="29">
        <f>IFERROR(INDEX(Cost_Components!$P$2:$P$29,MATCH(E1108,Cost_Components!$A$2:$A$29,0)),"")</f>
        <v>64.94344126</v>
      </c>
      <c r="O1108" s="23">
        <f t="shared" si="171"/>
        <v>181775.74487784193</v>
      </c>
      <c r="P1108" s="23">
        <f t="shared" si="172"/>
        <v>210144.42964902765</v>
      </c>
      <c r="Q1108" s="23">
        <f t="shared" si="173"/>
        <v>4230725.7511386266</v>
      </c>
      <c r="R1108" s="23">
        <f t="shared" si="174"/>
        <v>6996817.0975995967</v>
      </c>
      <c r="S1108" s="23">
        <f t="shared" si="175"/>
        <v>2766091.3464609701</v>
      </c>
      <c r="T1108" s="16">
        <f>IFERROR(INDEX(Cost_Components!$R$2:$R$29,MATCH(E1108,Cost_Components!$A$2:$A$29,0)),"")</f>
        <v>1</v>
      </c>
      <c r="U1108" s="26">
        <f>IFERROR(INDEX(Cost_Components!$Q$2:$Q$29,MATCH(E1108,Cost_Components!$A$2:$A$29,0)),"")</f>
        <v>2023</v>
      </c>
      <c r="V1108" s="30">
        <f>1/(1+Calculation_Assumptions!$B$5)^(B1108-Calculation_Assumptions!$B$2)</f>
        <v>0.66111780581861923</v>
      </c>
      <c r="W1108" s="23">
        <f t="shared" si="176"/>
        <v>2797008.1256130985</v>
      </c>
      <c r="X1108" s="23">
        <f t="shared" si="177"/>
        <v>4625720.3672792455</v>
      </c>
      <c r="Y1108" s="23">
        <f t="shared" si="178"/>
        <v>1828712.2416661466</v>
      </c>
      <c r="Z1108" s="17">
        <f>IFERROR(INDEX(Cost_Components!$T$2:$T$29,MATCH(E1108,Cost_Components!$A$2:$A$29,0)),"")</f>
        <v>0.8</v>
      </c>
      <c r="AA1108" s="26">
        <f>IFERROR(INDEX(Cost_Components!$U$2:$U$29,MATCH(E1108,Cost_Components!$A$2:$A$29,0)),"")</f>
        <v>2025</v>
      </c>
      <c r="AB1108" s="26">
        <f>IFERROR(INDEX(Cost_Components!$V$2:$V$29,MATCH(E1108,Cost_Components!$A$2:$A$29,0)),"")</f>
        <v>2050</v>
      </c>
      <c r="AC1108" s="26">
        <f>IFERROR(INDEX(Cost_Components!$M$2:$M$29,MATCH(E1108,Cost_Components!$A$2:$A$29,0)),"")</f>
        <v>30</v>
      </c>
      <c r="AD1108" s="26">
        <f>IFERROR(INDEX(Cost_Components!$N$2:$N$29,MATCH(E1108,Cost_Components!$A$2:$A$29,0)),"")</f>
        <v>95</v>
      </c>
      <c r="AE1108" s="16" t="str">
        <f>IFERROR(INDEX(Cost_Components!$O$2:$O$29,MATCH(E1108,Cost_Components!$A$2:$A$29,0)),"")</f>
        <v>Both</v>
      </c>
      <c r="AF1108" s="11">
        <v>349568.74014969601</v>
      </c>
      <c r="AG1108" s="11">
        <v>404123.903171207</v>
      </c>
      <c r="AH1108" s="23">
        <f t="shared" si="179"/>
        <v>1</v>
      </c>
    </row>
    <row r="1109" spans="1:34" hidden="1">
      <c r="A1109" t="s">
        <v>115</v>
      </c>
      <c r="B1109" s="20">
        <v>2040</v>
      </c>
      <c r="C1109" t="s">
        <v>247</v>
      </c>
      <c r="D1109" t="s">
        <v>222</v>
      </c>
      <c r="E1109" s="22" t="s">
        <v>337</v>
      </c>
      <c r="F1109" s="22" t="s">
        <v>338</v>
      </c>
      <c r="G1109" s="22" t="s">
        <v>248</v>
      </c>
      <c r="H1109" s="22" t="s">
        <v>237</v>
      </c>
      <c r="I1109" s="22" t="s">
        <v>212</v>
      </c>
      <c r="J1109" s="17">
        <f>IFERROR(INDEX(Cost_Components!$K$2:$K$29,MATCH(E1109,Cost_Components!$A$2:$A$29,0)),"")</f>
        <v>0.52</v>
      </c>
      <c r="K1109" s="17">
        <f t="shared" si="170"/>
        <v>0.61153846153846159</v>
      </c>
      <c r="L1109" s="17">
        <f>IFERROR(INDEX(Cost_Components!$S$2:$S$29,MATCH(E1109,Cost_Components!$A$2:$A$29,0)),"")</f>
        <v>0.31</v>
      </c>
      <c r="M1109" s="28">
        <f>IFERROR(INDEX(Cost_Components!$L$2:$L$29,MATCH(E1109,Cost_Components!$A$2:$A$29,0)),"")</f>
        <v>1</v>
      </c>
      <c r="N1109" s="29">
        <f>IFERROR(INDEX(Cost_Components!$P$2:$P$29,MATCH(E1109,Cost_Components!$A$2:$A$29,0)),"")</f>
        <v>64.94344126</v>
      </c>
      <c r="O1109" s="23">
        <f t="shared" si="171"/>
        <v>184187.4372877859</v>
      </c>
      <c r="P1109" s="23">
        <f t="shared" si="172"/>
        <v>214915.65055423166</v>
      </c>
      <c r="Q1109" s="23">
        <f t="shared" si="173"/>
        <v>4326782.1975632636</v>
      </c>
      <c r="R1109" s="23">
        <f t="shared" si="174"/>
        <v>7315079.9856859688</v>
      </c>
      <c r="S1109" s="23">
        <f t="shared" si="175"/>
        <v>2988297.7881227052</v>
      </c>
      <c r="T1109" s="16">
        <f>IFERROR(INDEX(Cost_Components!$R$2:$R$29,MATCH(E1109,Cost_Components!$A$2:$A$29,0)),"")</f>
        <v>1</v>
      </c>
      <c r="U1109" s="26">
        <f>IFERROR(INDEX(Cost_Components!$Q$2:$Q$29,MATCH(E1109,Cost_Components!$A$2:$A$29,0)),"")</f>
        <v>2023</v>
      </c>
      <c r="V1109" s="30">
        <f>1/(1+Calculation_Assumptions!$B$5)^(B1109-Calculation_Assumptions!$B$2)</f>
        <v>0.64186194739671765</v>
      </c>
      <c r="W1109" s="23">
        <f t="shared" si="176"/>
        <v>2777196.8472894058</v>
      </c>
      <c r="X1109" s="23">
        <f t="shared" si="177"/>
        <v>4695271.4849751489</v>
      </c>
      <c r="Y1109" s="23">
        <f t="shared" si="178"/>
        <v>1918074.6376857434</v>
      </c>
      <c r="Z1109" s="17">
        <f>IFERROR(INDEX(Cost_Components!$T$2:$T$29,MATCH(E1109,Cost_Components!$A$2:$A$29,0)),"")</f>
        <v>0.8</v>
      </c>
      <c r="AA1109" s="26">
        <f>IFERROR(INDEX(Cost_Components!$U$2:$U$29,MATCH(E1109,Cost_Components!$A$2:$A$29,0)),"")</f>
        <v>2025</v>
      </c>
      <c r="AB1109" s="26">
        <f>IFERROR(INDEX(Cost_Components!$V$2:$V$29,MATCH(E1109,Cost_Components!$A$2:$A$29,0)),"")</f>
        <v>2050</v>
      </c>
      <c r="AC1109" s="26">
        <f>IFERROR(INDEX(Cost_Components!$M$2:$M$29,MATCH(E1109,Cost_Components!$A$2:$A$29,0)),"")</f>
        <v>30</v>
      </c>
      <c r="AD1109" s="26">
        <f>IFERROR(INDEX(Cost_Components!$N$2:$N$29,MATCH(E1109,Cost_Components!$A$2:$A$29,0)),"")</f>
        <v>95</v>
      </c>
      <c r="AE1109" s="16" t="str">
        <f>IFERROR(INDEX(Cost_Components!$O$2:$O$29,MATCH(E1109,Cost_Components!$A$2:$A$29,0)),"")</f>
        <v>Both</v>
      </c>
      <c r="AF1109" s="11">
        <v>354206.61016881902</v>
      </c>
      <c r="AG1109" s="11">
        <v>413299.327988907</v>
      </c>
      <c r="AH1109" s="23">
        <f t="shared" si="179"/>
        <v>1</v>
      </c>
    </row>
    <row r="1110" spans="1:34" hidden="1">
      <c r="A1110" t="s">
        <v>115</v>
      </c>
      <c r="B1110" s="20">
        <v>2041</v>
      </c>
      <c r="C1110" t="s">
        <v>247</v>
      </c>
      <c r="D1110" t="s">
        <v>222</v>
      </c>
      <c r="E1110" s="22" t="s">
        <v>337</v>
      </c>
      <c r="F1110" s="22" t="s">
        <v>338</v>
      </c>
      <c r="G1110" s="22" t="s">
        <v>248</v>
      </c>
      <c r="H1110" s="22" t="s">
        <v>237</v>
      </c>
      <c r="I1110" s="22" t="s">
        <v>212</v>
      </c>
      <c r="J1110" s="17">
        <f>IFERROR(INDEX(Cost_Components!$K$2:$K$29,MATCH(E1110,Cost_Components!$A$2:$A$29,0)),"")</f>
        <v>0.52</v>
      </c>
      <c r="K1110" s="17">
        <f t="shared" si="170"/>
        <v>0.63038461538461543</v>
      </c>
      <c r="L1110" s="17">
        <f>IFERROR(INDEX(Cost_Components!$S$2:$S$29,MATCH(E1110,Cost_Components!$A$2:$A$29,0)),"")</f>
        <v>0.31</v>
      </c>
      <c r="M1110" s="28">
        <f>IFERROR(INDEX(Cost_Components!$L$2:$L$29,MATCH(E1110,Cost_Components!$A$2:$A$29,0)),"")</f>
        <v>1</v>
      </c>
      <c r="N1110" s="29">
        <f>IFERROR(INDEX(Cost_Components!$P$2:$P$29,MATCH(E1110,Cost_Components!$A$2:$A$29,0)),"")</f>
        <v>64.94344126</v>
      </c>
      <c r="O1110" s="23">
        <f t="shared" si="171"/>
        <v>186594.26893247504</v>
      </c>
      <c r="P1110" s="23">
        <f t="shared" si="172"/>
        <v>219718.98382913598</v>
      </c>
      <c r="Q1110" s="23">
        <f t="shared" si="173"/>
        <v>4423485.1452044584</v>
      </c>
      <c r="R1110" s="23">
        <f t="shared" si="174"/>
        <v>7639047.3823080864</v>
      </c>
      <c r="S1110" s="23">
        <f t="shared" si="175"/>
        <v>3215562.237103628</v>
      </c>
      <c r="T1110" s="16">
        <f>IFERROR(INDEX(Cost_Components!$R$2:$R$29,MATCH(E1110,Cost_Components!$A$2:$A$29,0)),"")</f>
        <v>1</v>
      </c>
      <c r="U1110" s="26">
        <f>IFERROR(INDEX(Cost_Components!$Q$2:$Q$29,MATCH(E1110,Cost_Components!$A$2:$A$29,0)),"")</f>
        <v>2023</v>
      </c>
      <c r="V1110" s="30">
        <f>1/(1+Calculation_Assumptions!$B$5)^(B1110-Calculation_Assumptions!$B$2)</f>
        <v>0.62316693922011435</v>
      </c>
      <c r="W1110" s="23">
        <f t="shared" si="176"/>
        <v>2756569.6986227054</v>
      </c>
      <c r="X1110" s="23">
        <f t="shared" si="177"/>
        <v>4760401.775790357</v>
      </c>
      <c r="Y1110" s="23">
        <f t="shared" si="178"/>
        <v>2003832.0771676514</v>
      </c>
      <c r="Z1110" s="17">
        <f>IFERROR(INDEX(Cost_Components!$T$2:$T$29,MATCH(E1110,Cost_Components!$A$2:$A$29,0)),"")</f>
        <v>0.8</v>
      </c>
      <c r="AA1110" s="26">
        <f>IFERROR(INDEX(Cost_Components!$U$2:$U$29,MATCH(E1110,Cost_Components!$A$2:$A$29,0)),"")</f>
        <v>2025</v>
      </c>
      <c r="AB1110" s="26">
        <f>IFERROR(INDEX(Cost_Components!$V$2:$V$29,MATCH(E1110,Cost_Components!$A$2:$A$29,0)),"")</f>
        <v>2050</v>
      </c>
      <c r="AC1110" s="26">
        <f>IFERROR(INDEX(Cost_Components!$M$2:$M$29,MATCH(E1110,Cost_Components!$A$2:$A$29,0)),"")</f>
        <v>30</v>
      </c>
      <c r="AD1110" s="26">
        <f>IFERROR(INDEX(Cost_Components!$N$2:$N$29,MATCH(E1110,Cost_Components!$A$2:$A$29,0)),"")</f>
        <v>95</v>
      </c>
      <c r="AE1110" s="16" t="str">
        <f>IFERROR(INDEX(Cost_Components!$O$2:$O$29,MATCH(E1110,Cost_Components!$A$2:$A$29,0)),"")</f>
        <v>Both</v>
      </c>
      <c r="AF1110" s="11">
        <v>358835.132562452</v>
      </c>
      <c r="AG1110" s="11">
        <v>422536.50736372301</v>
      </c>
      <c r="AH1110" s="23">
        <f t="shared" si="179"/>
        <v>1</v>
      </c>
    </row>
    <row r="1111" spans="1:34" hidden="1">
      <c r="A1111" t="s">
        <v>115</v>
      </c>
      <c r="B1111" s="20">
        <v>2042</v>
      </c>
      <c r="C1111" t="s">
        <v>247</v>
      </c>
      <c r="D1111" t="s">
        <v>222</v>
      </c>
      <c r="E1111" s="22" t="s">
        <v>337</v>
      </c>
      <c r="F1111" s="22" t="s">
        <v>338</v>
      </c>
      <c r="G1111" s="22" t="s">
        <v>248</v>
      </c>
      <c r="H1111" s="22" t="s">
        <v>237</v>
      </c>
      <c r="I1111" s="22" t="s">
        <v>212</v>
      </c>
      <c r="J1111" s="17">
        <f>IFERROR(INDEX(Cost_Components!$K$2:$K$29,MATCH(E1111,Cost_Components!$A$2:$A$29,0)),"")</f>
        <v>0.52</v>
      </c>
      <c r="K1111" s="17">
        <f t="shared" si="170"/>
        <v>0.64923076923076928</v>
      </c>
      <c r="L1111" s="17">
        <f>IFERROR(INDEX(Cost_Components!$S$2:$S$29,MATCH(E1111,Cost_Components!$A$2:$A$29,0)),"")</f>
        <v>0.31</v>
      </c>
      <c r="M1111" s="28">
        <f>IFERROR(INDEX(Cost_Components!$L$2:$L$29,MATCH(E1111,Cost_Components!$A$2:$A$29,0)),"")</f>
        <v>1</v>
      </c>
      <c r="N1111" s="29">
        <f>IFERROR(INDEX(Cost_Components!$P$2:$P$29,MATCH(E1111,Cost_Components!$A$2:$A$29,0)),"")</f>
        <v>64.94344126</v>
      </c>
      <c r="O1111" s="23">
        <f t="shared" si="171"/>
        <v>188990.21715119312</v>
      </c>
      <c r="P1111" s="23">
        <f t="shared" si="172"/>
        <v>224543.81911737309</v>
      </c>
      <c r="Q1111" s="23">
        <f t="shared" si="173"/>
        <v>4520620.9814150073</v>
      </c>
      <c r="R1111" s="23">
        <f t="shared" si="174"/>
        <v>7968447.5045650341</v>
      </c>
      <c r="S1111" s="23">
        <f t="shared" si="175"/>
        <v>3447826.5231500268</v>
      </c>
      <c r="T1111" s="16">
        <f>IFERROR(INDEX(Cost_Components!$R$2:$R$29,MATCH(E1111,Cost_Components!$A$2:$A$29,0)),"")</f>
        <v>1</v>
      </c>
      <c r="U1111" s="26">
        <f>IFERROR(INDEX(Cost_Components!$Q$2:$Q$29,MATCH(E1111,Cost_Components!$A$2:$A$29,0)),"")</f>
        <v>2023</v>
      </c>
      <c r="V1111" s="30">
        <f>1/(1+Calculation_Assumptions!$B$5)^(B1111-Calculation_Assumptions!$B$2)</f>
        <v>0.60501644584477121</v>
      </c>
      <c r="W1111" s="23">
        <f t="shared" si="176"/>
        <v>2735050.0391870094</v>
      </c>
      <c r="X1111" s="23">
        <f t="shared" si="177"/>
        <v>4821041.7881125733</v>
      </c>
      <c r="Y1111" s="23">
        <f t="shared" si="178"/>
        <v>2085991.7489255641</v>
      </c>
      <c r="Z1111" s="17">
        <f>IFERROR(INDEX(Cost_Components!$T$2:$T$29,MATCH(E1111,Cost_Components!$A$2:$A$29,0)),"")</f>
        <v>0.8</v>
      </c>
      <c r="AA1111" s="26">
        <f>IFERROR(INDEX(Cost_Components!$U$2:$U$29,MATCH(E1111,Cost_Components!$A$2:$A$29,0)),"")</f>
        <v>2025</v>
      </c>
      <c r="AB1111" s="26">
        <f>IFERROR(INDEX(Cost_Components!$V$2:$V$29,MATCH(E1111,Cost_Components!$A$2:$A$29,0)),"")</f>
        <v>2050</v>
      </c>
      <c r="AC1111" s="26">
        <f>IFERROR(INDEX(Cost_Components!$M$2:$M$29,MATCH(E1111,Cost_Components!$A$2:$A$29,0)),"")</f>
        <v>30</v>
      </c>
      <c r="AD1111" s="26">
        <f>IFERROR(INDEX(Cost_Components!$N$2:$N$29,MATCH(E1111,Cost_Components!$A$2:$A$29,0)),"")</f>
        <v>95</v>
      </c>
      <c r="AE1111" s="16" t="str">
        <f>IFERROR(INDEX(Cost_Components!$O$2:$O$29,MATCH(E1111,Cost_Components!$A$2:$A$29,0)),"")</f>
        <v>Both</v>
      </c>
      <c r="AF1111" s="11">
        <v>363442.72529075597</v>
      </c>
      <c r="AG1111" s="11">
        <v>431815.03676417901</v>
      </c>
      <c r="AH1111" s="23">
        <f t="shared" si="179"/>
        <v>1</v>
      </c>
    </row>
    <row r="1112" spans="1:34" hidden="1">
      <c r="A1112" t="s">
        <v>115</v>
      </c>
      <c r="B1112" s="20">
        <v>2043</v>
      </c>
      <c r="C1112" t="s">
        <v>247</v>
      </c>
      <c r="D1112" t="s">
        <v>222</v>
      </c>
      <c r="E1112" s="22" t="s">
        <v>337</v>
      </c>
      <c r="F1112" s="22" t="s">
        <v>338</v>
      </c>
      <c r="G1112" s="22" t="s">
        <v>248</v>
      </c>
      <c r="H1112" s="22" t="s">
        <v>237</v>
      </c>
      <c r="I1112" s="22" t="s">
        <v>212</v>
      </c>
      <c r="J1112" s="17">
        <f>IFERROR(INDEX(Cost_Components!$K$2:$K$29,MATCH(E1112,Cost_Components!$A$2:$A$29,0)),"")</f>
        <v>0.52</v>
      </c>
      <c r="K1112" s="17">
        <f t="shared" si="170"/>
        <v>0.66807692307692301</v>
      </c>
      <c r="L1112" s="17">
        <f>IFERROR(INDEX(Cost_Components!$S$2:$S$29,MATCH(E1112,Cost_Components!$A$2:$A$29,0)),"")</f>
        <v>0.31</v>
      </c>
      <c r="M1112" s="28">
        <f>IFERROR(INDEX(Cost_Components!$L$2:$L$29,MATCH(E1112,Cost_Components!$A$2:$A$29,0)),"")</f>
        <v>1</v>
      </c>
      <c r="N1112" s="29">
        <f>IFERROR(INDEX(Cost_Components!$P$2:$P$29,MATCH(E1112,Cost_Components!$A$2:$A$29,0)),"")</f>
        <v>64.94344126</v>
      </c>
      <c r="O1112" s="23">
        <f t="shared" si="171"/>
        <v>191346.27723078869</v>
      </c>
      <c r="P1112" s="23">
        <f t="shared" si="172"/>
        <v>229358.38255005001</v>
      </c>
      <c r="Q1112" s="23">
        <f t="shared" si="173"/>
        <v>4617550.0198346116</v>
      </c>
      <c r="R1112" s="23">
        <f t="shared" si="174"/>
        <v>8301981.9569603475</v>
      </c>
      <c r="S1112" s="23">
        <f t="shared" si="175"/>
        <v>3684431.9371257359</v>
      </c>
      <c r="T1112" s="16">
        <f>IFERROR(INDEX(Cost_Components!$R$2:$R$29,MATCH(E1112,Cost_Components!$A$2:$A$29,0)),"")</f>
        <v>1</v>
      </c>
      <c r="U1112" s="26">
        <f>IFERROR(INDEX(Cost_Components!$Q$2:$Q$29,MATCH(E1112,Cost_Components!$A$2:$A$29,0)),"")</f>
        <v>2023</v>
      </c>
      <c r="V1112" s="30">
        <f>1/(1+Calculation_Assumptions!$B$5)^(B1112-Calculation_Assumptions!$B$2)</f>
        <v>0.5873946076162827</v>
      </c>
      <c r="W1112" s="23">
        <f t="shared" si="176"/>
        <v>2712323.9820493101</v>
      </c>
      <c r="X1112" s="23">
        <f t="shared" si="177"/>
        <v>4876539.4340461819</v>
      </c>
      <c r="Y1112" s="23">
        <f t="shared" si="178"/>
        <v>2164215.4519968722</v>
      </c>
      <c r="Z1112" s="17">
        <f>IFERROR(INDEX(Cost_Components!$T$2:$T$29,MATCH(E1112,Cost_Components!$A$2:$A$29,0)),"")</f>
        <v>0.8</v>
      </c>
      <c r="AA1112" s="26">
        <f>IFERROR(INDEX(Cost_Components!$U$2:$U$29,MATCH(E1112,Cost_Components!$A$2:$A$29,0)),"")</f>
        <v>2025</v>
      </c>
      <c r="AB1112" s="26">
        <f>IFERROR(INDEX(Cost_Components!$V$2:$V$29,MATCH(E1112,Cost_Components!$A$2:$A$29,0)),"")</f>
        <v>2050</v>
      </c>
      <c r="AC1112" s="26">
        <f>IFERROR(INDEX(Cost_Components!$M$2:$M$29,MATCH(E1112,Cost_Components!$A$2:$A$29,0)),"")</f>
        <v>30</v>
      </c>
      <c r="AD1112" s="26">
        <f>IFERROR(INDEX(Cost_Components!$N$2:$N$29,MATCH(E1112,Cost_Components!$A$2:$A$29,0)),"")</f>
        <v>95</v>
      </c>
      <c r="AE1112" s="16" t="str">
        <f>IFERROR(INDEX(Cost_Components!$O$2:$O$29,MATCH(E1112,Cost_Components!$A$2:$A$29,0)),"")</f>
        <v>Both</v>
      </c>
      <c r="AF1112" s="11">
        <v>367973.61005920899</v>
      </c>
      <c r="AG1112" s="11">
        <v>441073.81259624998</v>
      </c>
      <c r="AH1112" s="23">
        <f t="shared" si="179"/>
        <v>1</v>
      </c>
    </row>
    <row r="1113" spans="1:34" hidden="1">
      <c r="A1113" t="s">
        <v>115</v>
      </c>
      <c r="B1113" s="20">
        <v>2044</v>
      </c>
      <c r="C1113" t="s">
        <v>247</v>
      </c>
      <c r="D1113" t="s">
        <v>222</v>
      </c>
      <c r="E1113" s="22" t="s">
        <v>337</v>
      </c>
      <c r="F1113" s="22" t="s">
        <v>338</v>
      </c>
      <c r="G1113" s="22" t="s">
        <v>248</v>
      </c>
      <c r="H1113" s="22" t="s">
        <v>237</v>
      </c>
      <c r="I1113" s="22" t="s">
        <v>212</v>
      </c>
      <c r="J1113" s="17">
        <f>IFERROR(INDEX(Cost_Components!$K$2:$K$29,MATCH(E1113,Cost_Components!$A$2:$A$29,0)),"")</f>
        <v>0.52</v>
      </c>
      <c r="K1113" s="17">
        <f t="shared" si="170"/>
        <v>0.68692307692307697</v>
      </c>
      <c r="L1113" s="17">
        <f>IFERROR(INDEX(Cost_Components!$S$2:$S$29,MATCH(E1113,Cost_Components!$A$2:$A$29,0)),"")</f>
        <v>0.31</v>
      </c>
      <c r="M1113" s="28">
        <f>IFERROR(INDEX(Cost_Components!$L$2:$L$29,MATCH(E1113,Cost_Components!$A$2:$A$29,0)),"")</f>
        <v>1</v>
      </c>
      <c r="N1113" s="29">
        <f>IFERROR(INDEX(Cost_Components!$P$2:$P$29,MATCH(E1113,Cost_Components!$A$2:$A$29,0)),"")</f>
        <v>64.94344126</v>
      </c>
      <c r="O1113" s="23">
        <f t="shared" si="171"/>
        <v>193652.39223477783</v>
      </c>
      <c r="P1113" s="23">
        <f t="shared" si="172"/>
        <v>234145.21880652971</v>
      </c>
      <c r="Q1113" s="23">
        <f t="shared" si="173"/>
        <v>4713920.8418002296</v>
      </c>
      <c r="R1113" s="23">
        <f t="shared" si="174"/>
        <v>8639055.6266479176</v>
      </c>
      <c r="S1113" s="23">
        <f t="shared" si="175"/>
        <v>3925134.7848476879</v>
      </c>
      <c r="T1113" s="16">
        <f>IFERROR(INDEX(Cost_Components!$R$2:$R$29,MATCH(E1113,Cost_Components!$A$2:$A$29,0)),"")</f>
        <v>1</v>
      </c>
      <c r="U1113" s="26">
        <f>IFERROR(INDEX(Cost_Components!$Q$2:$Q$29,MATCH(E1113,Cost_Components!$A$2:$A$29,0)),"")</f>
        <v>2023</v>
      </c>
      <c r="V1113" s="30">
        <f>1/(1+Calculation_Assumptions!$B$5)^(B1113-Calculation_Assumptions!$B$2)</f>
        <v>0.57028602681192497</v>
      </c>
      <c r="W1113" s="23">
        <f t="shared" si="176"/>
        <v>2688283.1875761775</v>
      </c>
      <c r="X1113" s="23">
        <f t="shared" si="177"/>
        <v>4926732.7087282455</v>
      </c>
      <c r="Y1113" s="23">
        <f t="shared" si="178"/>
        <v>2238449.5211520679</v>
      </c>
      <c r="Z1113" s="17">
        <f>IFERROR(INDEX(Cost_Components!$T$2:$T$29,MATCH(E1113,Cost_Components!$A$2:$A$29,0)),"")</f>
        <v>0.8</v>
      </c>
      <c r="AA1113" s="26">
        <f>IFERROR(INDEX(Cost_Components!$U$2:$U$29,MATCH(E1113,Cost_Components!$A$2:$A$29,0)),"")</f>
        <v>2025</v>
      </c>
      <c r="AB1113" s="26">
        <f>IFERROR(INDEX(Cost_Components!$V$2:$V$29,MATCH(E1113,Cost_Components!$A$2:$A$29,0)),"")</f>
        <v>2050</v>
      </c>
      <c r="AC1113" s="26">
        <f>IFERROR(INDEX(Cost_Components!$M$2:$M$29,MATCH(E1113,Cost_Components!$A$2:$A$29,0)),"")</f>
        <v>30</v>
      </c>
      <c r="AD1113" s="26">
        <f>IFERROR(INDEX(Cost_Components!$N$2:$N$29,MATCH(E1113,Cost_Components!$A$2:$A$29,0)),"")</f>
        <v>95</v>
      </c>
      <c r="AE1113" s="16" t="str">
        <f>IFERROR(INDEX(Cost_Components!$O$2:$O$29,MATCH(E1113,Cost_Components!$A$2:$A$29,0)),"")</f>
        <v>Both</v>
      </c>
      <c r="AF1113" s="11">
        <v>372408.44660534197</v>
      </c>
      <c r="AG1113" s="11">
        <v>450279.26693563402</v>
      </c>
      <c r="AH1113" s="23">
        <f t="shared" si="179"/>
        <v>1</v>
      </c>
    </row>
    <row r="1114" spans="1:34" hidden="1">
      <c r="A1114" t="s">
        <v>115</v>
      </c>
      <c r="B1114" s="20">
        <v>2045</v>
      </c>
      <c r="C1114" t="s">
        <v>247</v>
      </c>
      <c r="D1114" t="s">
        <v>222</v>
      </c>
      <c r="E1114" s="22" t="s">
        <v>337</v>
      </c>
      <c r="F1114" s="22" t="s">
        <v>338</v>
      </c>
      <c r="G1114" s="22" t="s">
        <v>248</v>
      </c>
      <c r="H1114" s="22" t="s">
        <v>237</v>
      </c>
      <c r="I1114" s="22" t="s">
        <v>212</v>
      </c>
      <c r="J1114" s="17">
        <f>IFERROR(INDEX(Cost_Components!$K$2:$K$29,MATCH(E1114,Cost_Components!$A$2:$A$29,0)),"")</f>
        <v>0.52</v>
      </c>
      <c r="K1114" s="17">
        <f t="shared" si="170"/>
        <v>0.70576923076923082</v>
      </c>
      <c r="L1114" s="17">
        <f>IFERROR(INDEX(Cost_Components!$S$2:$S$29,MATCH(E1114,Cost_Components!$A$2:$A$29,0)),"")</f>
        <v>0.31</v>
      </c>
      <c r="M1114" s="28">
        <f>IFERROR(INDEX(Cost_Components!$L$2:$L$29,MATCH(E1114,Cost_Components!$A$2:$A$29,0)),"")</f>
        <v>1</v>
      </c>
      <c r="N1114" s="29">
        <f>IFERROR(INDEX(Cost_Components!$P$2:$P$29,MATCH(E1114,Cost_Components!$A$2:$A$29,0)),"")</f>
        <v>64.94344126</v>
      </c>
      <c r="O1114" s="23">
        <f t="shared" si="171"/>
        <v>195909.10239001349</v>
      </c>
      <c r="P1114" s="23">
        <f t="shared" si="172"/>
        <v>238896.90494432047</v>
      </c>
      <c r="Q1114" s="23">
        <f t="shared" si="173"/>
        <v>4809584.0051686568</v>
      </c>
      <c r="R1114" s="23">
        <f t="shared" si="174"/>
        <v>8979509.8865288775</v>
      </c>
      <c r="S1114" s="23">
        <f t="shared" si="175"/>
        <v>4169925.8813602207</v>
      </c>
      <c r="T1114" s="16">
        <f>IFERROR(INDEX(Cost_Components!$R$2:$R$29,MATCH(E1114,Cost_Components!$A$2:$A$29,0)),"")</f>
        <v>1</v>
      </c>
      <c r="U1114" s="26">
        <f>IFERROR(INDEX(Cost_Components!$Q$2:$Q$29,MATCH(E1114,Cost_Components!$A$2:$A$29,0)),"")</f>
        <v>2023</v>
      </c>
      <c r="V1114" s="30">
        <f>1/(1+Calculation_Assumptions!$B$5)^(B1114-Calculation_Assumptions!$B$2)</f>
        <v>0.55367575418633497</v>
      </c>
      <c r="W1114" s="23">
        <f t="shared" si="176"/>
        <v>2662950.0513842897</v>
      </c>
      <c r="X1114" s="23">
        <f t="shared" si="177"/>
        <v>4971736.908647527</v>
      </c>
      <c r="Y1114" s="23">
        <f t="shared" si="178"/>
        <v>2308786.8572632377</v>
      </c>
      <c r="Z1114" s="17">
        <f>IFERROR(INDEX(Cost_Components!$T$2:$T$29,MATCH(E1114,Cost_Components!$A$2:$A$29,0)),"")</f>
        <v>0.8</v>
      </c>
      <c r="AA1114" s="26">
        <f>IFERROR(INDEX(Cost_Components!$U$2:$U$29,MATCH(E1114,Cost_Components!$A$2:$A$29,0)),"")</f>
        <v>2025</v>
      </c>
      <c r="AB1114" s="26">
        <f>IFERROR(INDEX(Cost_Components!$V$2:$V$29,MATCH(E1114,Cost_Components!$A$2:$A$29,0)),"")</f>
        <v>2050</v>
      </c>
      <c r="AC1114" s="26">
        <f>IFERROR(INDEX(Cost_Components!$M$2:$M$29,MATCH(E1114,Cost_Components!$A$2:$A$29,0)),"")</f>
        <v>30</v>
      </c>
      <c r="AD1114" s="26">
        <f>IFERROR(INDEX(Cost_Components!$N$2:$N$29,MATCH(E1114,Cost_Components!$A$2:$A$29,0)),"")</f>
        <v>95</v>
      </c>
      <c r="AE1114" s="16" t="str">
        <f>IFERROR(INDEX(Cost_Components!$O$2:$O$29,MATCH(E1114,Cost_Components!$A$2:$A$29,0)),"")</f>
        <v>Both</v>
      </c>
      <c r="AF1114" s="11">
        <v>376748.27382694901</v>
      </c>
      <c r="AG1114" s="11">
        <v>459417.12489292398</v>
      </c>
      <c r="AH1114" s="23">
        <f t="shared" si="179"/>
        <v>1</v>
      </c>
    </row>
    <row r="1115" spans="1:34" hidden="1">
      <c r="A1115" t="s">
        <v>115</v>
      </c>
      <c r="B1115" s="20">
        <v>2046</v>
      </c>
      <c r="C1115" t="s">
        <v>247</v>
      </c>
      <c r="D1115" t="s">
        <v>222</v>
      </c>
      <c r="E1115" s="22" t="s">
        <v>337</v>
      </c>
      <c r="F1115" s="22" t="s">
        <v>338</v>
      </c>
      <c r="G1115" s="22" t="s">
        <v>248</v>
      </c>
      <c r="H1115" s="22" t="s">
        <v>237</v>
      </c>
      <c r="I1115" s="22" t="s">
        <v>212</v>
      </c>
      <c r="J1115" s="17">
        <f>IFERROR(INDEX(Cost_Components!$K$2:$K$29,MATCH(E1115,Cost_Components!$A$2:$A$29,0)),"")</f>
        <v>0.52</v>
      </c>
      <c r="K1115" s="17">
        <f t="shared" si="170"/>
        <v>0.72461538461538466</v>
      </c>
      <c r="L1115" s="17">
        <f>IFERROR(INDEX(Cost_Components!$S$2:$S$29,MATCH(E1115,Cost_Components!$A$2:$A$29,0)),"")</f>
        <v>0.31</v>
      </c>
      <c r="M1115" s="28">
        <f>IFERROR(INDEX(Cost_Components!$L$2:$L$29,MATCH(E1115,Cost_Components!$A$2:$A$29,0)),"")</f>
        <v>1</v>
      </c>
      <c r="N1115" s="29">
        <f>IFERROR(INDEX(Cost_Components!$P$2:$P$29,MATCH(E1115,Cost_Components!$A$2:$A$29,0)),"")</f>
        <v>64.94344126</v>
      </c>
      <c r="O1115" s="23">
        <f t="shared" si="171"/>
        <v>198110.37444985335</v>
      </c>
      <c r="P1115" s="23">
        <f t="shared" si="172"/>
        <v>243602.65831117268</v>
      </c>
      <c r="Q1115" s="23">
        <f t="shared" si="173"/>
        <v>4904322.4285515631</v>
      </c>
      <c r="R1115" s="23">
        <f t="shared" si="174"/>
        <v>9322879.4131138287</v>
      </c>
      <c r="S1115" s="23">
        <f t="shared" si="175"/>
        <v>4418556.9845622657</v>
      </c>
      <c r="T1115" s="16">
        <f>IFERROR(INDEX(Cost_Components!$R$2:$R$29,MATCH(E1115,Cost_Components!$A$2:$A$29,0)),"")</f>
        <v>1</v>
      </c>
      <c r="U1115" s="26">
        <f>IFERROR(INDEX(Cost_Components!$Q$2:$Q$29,MATCH(E1115,Cost_Components!$A$2:$A$29,0)),"")</f>
        <v>2023</v>
      </c>
      <c r="V1115" s="30">
        <f>1/(1+Calculation_Assumptions!$B$5)^(B1115-Calculation_Assumptions!$B$2)</f>
        <v>0.5375492759090631</v>
      </c>
      <c r="W1115" s="23">
        <f t="shared" si="176"/>
        <v>2636314.9702924704</v>
      </c>
      <c r="X1115" s="23">
        <f t="shared" si="177"/>
        <v>5011507.0779068498</v>
      </c>
      <c r="Y1115" s="23">
        <f t="shared" si="178"/>
        <v>2375192.1076143794</v>
      </c>
      <c r="Z1115" s="17">
        <f>IFERROR(INDEX(Cost_Components!$T$2:$T$29,MATCH(E1115,Cost_Components!$A$2:$A$29,0)),"")</f>
        <v>0.8</v>
      </c>
      <c r="AA1115" s="26">
        <f>IFERROR(INDEX(Cost_Components!$U$2:$U$29,MATCH(E1115,Cost_Components!$A$2:$A$29,0)),"")</f>
        <v>2025</v>
      </c>
      <c r="AB1115" s="26">
        <f>IFERROR(INDEX(Cost_Components!$V$2:$V$29,MATCH(E1115,Cost_Components!$A$2:$A$29,0)),"")</f>
        <v>2050</v>
      </c>
      <c r="AC1115" s="26">
        <f>IFERROR(INDEX(Cost_Components!$M$2:$M$29,MATCH(E1115,Cost_Components!$A$2:$A$29,0)),"")</f>
        <v>30</v>
      </c>
      <c r="AD1115" s="26">
        <f>IFERROR(INDEX(Cost_Components!$N$2:$N$29,MATCH(E1115,Cost_Components!$A$2:$A$29,0)),"")</f>
        <v>95</v>
      </c>
      <c r="AE1115" s="16" t="str">
        <f>IFERROR(INDEX(Cost_Components!$O$2:$O$29,MATCH(E1115,Cost_Components!$A$2:$A$29,0)),"")</f>
        <v>Both</v>
      </c>
      <c r="AF1115" s="11">
        <v>380981.48932664102</v>
      </c>
      <c r="AG1115" s="11">
        <v>468466.650598409</v>
      </c>
      <c r="AH1115" s="23">
        <f t="shared" si="179"/>
        <v>1</v>
      </c>
    </row>
    <row r="1116" spans="1:34" hidden="1">
      <c r="A1116" t="s">
        <v>115</v>
      </c>
      <c r="B1116" s="20">
        <v>2047</v>
      </c>
      <c r="C1116" t="s">
        <v>247</v>
      </c>
      <c r="D1116" t="s">
        <v>222</v>
      </c>
      <c r="E1116" s="22" t="s">
        <v>337</v>
      </c>
      <c r="F1116" s="22" t="s">
        <v>338</v>
      </c>
      <c r="G1116" s="22" t="s">
        <v>248</v>
      </c>
      <c r="H1116" s="22" t="s">
        <v>237</v>
      </c>
      <c r="I1116" s="22" t="s">
        <v>212</v>
      </c>
      <c r="J1116" s="17">
        <f>IFERROR(INDEX(Cost_Components!$K$2:$K$29,MATCH(E1116,Cost_Components!$A$2:$A$29,0)),"")</f>
        <v>0.52</v>
      </c>
      <c r="K1116" s="17">
        <f t="shared" si="170"/>
        <v>0.74346153846153851</v>
      </c>
      <c r="L1116" s="17">
        <f>IFERROR(INDEX(Cost_Components!$S$2:$S$29,MATCH(E1116,Cost_Components!$A$2:$A$29,0)),"")</f>
        <v>0.31</v>
      </c>
      <c r="M1116" s="28">
        <f>IFERROR(INDEX(Cost_Components!$L$2:$L$29,MATCH(E1116,Cost_Components!$A$2:$A$29,0)),"")</f>
        <v>1</v>
      </c>
      <c r="N1116" s="29">
        <f>IFERROR(INDEX(Cost_Components!$P$2:$P$29,MATCH(E1116,Cost_Components!$A$2:$A$29,0)),"")</f>
        <v>64.94344126</v>
      </c>
      <c r="O1116" s="23">
        <f t="shared" si="171"/>
        <v>200213.26908446345</v>
      </c>
      <c r="P1116" s="23">
        <f t="shared" si="172"/>
        <v>248213.42189777119</v>
      </c>
      <c r="Q1116" s="23">
        <f t="shared" si="173"/>
        <v>4997148.4733380647</v>
      </c>
      <c r="R1116" s="23">
        <f t="shared" si="174"/>
        <v>9666887.4111313354</v>
      </c>
      <c r="S1116" s="23">
        <f t="shared" si="175"/>
        <v>4669738.9377932707</v>
      </c>
      <c r="T1116" s="16">
        <f>IFERROR(INDEX(Cost_Components!$R$2:$R$29,MATCH(E1116,Cost_Components!$A$2:$A$29,0)),"")</f>
        <v>1</v>
      </c>
      <c r="U1116" s="26">
        <f>IFERROR(INDEX(Cost_Components!$Q$2:$Q$29,MATCH(E1116,Cost_Components!$A$2:$A$29,0)),"")</f>
        <v>2023</v>
      </c>
      <c r="V1116" s="30">
        <f>1/(1+Calculation_Assumptions!$B$5)^(B1116-Calculation_Assumptions!$B$2)</f>
        <v>0.52189250088258554</v>
      </c>
      <c r="W1116" s="23">
        <f t="shared" si="176"/>
        <v>2607974.3140319968</v>
      </c>
      <c r="X1116" s="23">
        <f t="shared" si="177"/>
        <v>5045076.0467457157</v>
      </c>
      <c r="Y1116" s="23">
        <f t="shared" si="178"/>
        <v>2437101.7327137184</v>
      </c>
      <c r="Z1116" s="17">
        <f>IFERROR(INDEX(Cost_Components!$T$2:$T$29,MATCH(E1116,Cost_Components!$A$2:$A$29,0)),"")</f>
        <v>0.8</v>
      </c>
      <c r="AA1116" s="26">
        <f>IFERROR(INDEX(Cost_Components!$U$2:$U$29,MATCH(E1116,Cost_Components!$A$2:$A$29,0)),"")</f>
        <v>2025</v>
      </c>
      <c r="AB1116" s="26">
        <f>IFERROR(INDEX(Cost_Components!$V$2:$V$29,MATCH(E1116,Cost_Components!$A$2:$A$29,0)),"")</f>
        <v>2050</v>
      </c>
      <c r="AC1116" s="26">
        <f>IFERROR(INDEX(Cost_Components!$M$2:$M$29,MATCH(E1116,Cost_Components!$A$2:$A$29,0)),"")</f>
        <v>30</v>
      </c>
      <c r="AD1116" s="26">
        <f>IFERROR(INDEX(Cost_Components!$N$2:$N$29,MATCH(E1116,Cost_Components!$A$2:$A$29,0)),"")</f>
        <v>95</v>
      </c>
      <c r="AE1116" s="16" t="str">
        <f>IFERROR(INDEX(Cost_Components!$O$2:$O$29,MATCH(E1116,Cost_Components!$A$2:$A$29,0)),"")</f>
        <v>Both</v>
      </c>
      <c r="AF1116" s="11">
        <v>385025.51747012202</v>
      </c>
      <c r="AG1116" s="11">
        <v>477333.50364955998</v>
      </c>
      <c r="AH1116" s="23">
        <f t="shared" si="179"/>
        <v>1</v>
      </c>
    </row>
    <row r="1117" spans="1:34" hidden="1">
      <c r="A1117" t="s">
        <v>115</v>
      </c>
      <c r="B1117" s="20">
        <v>2048</v>
      </c>
      <c r="C1117" t="s">
        <v>247</v>
      </c>
      <c r="D1117" t="s">
        <v>222</v>
      </c>
      <c r="E1117" s="22" t="s">
        <v>337</v>
      </c>
      <c r="F1117" s="22" t="s">
        <v>338</v>
      </c>
      <c r="G1117" s="22" t="s">
        <v>248</v>
      </c>
      <c r="H1117" s="22" t="s">
        <v>237</v>
      </c>
      <c r="I1117" s="22" t="s">
        <v>212</v>
      </c>
      <c r="J1117" s="17">
        <f>IFERROR(INDEX(Cost_Components!$K$2:$K$29,MATCH(E1117,Cost_Components!$A$2:$A$29,0)),"")</f>
        <v>0.52</v>
      </c>
      <c r="K1117" s="17">
        <f t="shared" si="170"/>
        <v>0.76230769230769235</v>
      </c>
      <c r="L1117" s="17">
        <f>IFERROR(INDEX(Cost_Components!$S$2:$S$29,MATCH(E1117,Cost_Components!$A$2:$A$29,0)),"")</f>
        <v>0.31</v>
      </c>
      <c r="M1117" s="28">
        <f>IFERROR(INDEX(Cost_Components!$L$2:$L$29,MATCH(E1117,Cost_Components!$A$2:$A$29,0)),"")</f>
        <v>1</v>
      </c>
      <c r="N1117" s="29">
        <f>IFERROR(INDEX(Cost_Components!$P$2:$P$29,MATCH(E1117,Cost_Components!$A$2:$A$29,0)),"")</f>
        <v>64.94344126</v>
      </c>
      <c r="O1117" s="23">
        <f t="shared" si="171"/>
        <v>202257.49733102627</v>
      </c>
      <c r="P1117" s="23">
        <f t="shared" si="172"/>
        <v>252753.64681442254</v>
      </c>
      <c r="Q1117" s="23">
        <f t="shared" si="173"/>
        <v>5088554.4006944038</v>
      </c>
      <c r="R1117" s="23">
        <f t="shared" si="174"/>
        <v>10013138.62787408</v>
      </c>
      <c r="S1117" s="23">
        <f t="shared" si="175"/>
        <v>4924584.2271796763</v>
      </c>
      <c r="T1117" s="16">
        <f>IFERROR(INDEX(Cost_Components!$R$2:$R$29,MATCH(E1117,Cost_Components!$A$2:$A$29,0)),"")</f>
        <v>1</v>
      </c>
      <c r="U1117" s="26">
        <f>IFERROR(INDEX(Cost_Components!$Q$2:$Q$29,MATCH(E1117,Cost_Components!$A$2:$A$29,0)),"")</f>
        <v>2023</v>
      </c>
      <c r="V1117" s="30">
        <f>1/(1+Calculation_Assumptions!$B$5)^(B1117-Calculation_Assumptions!$B$2)</f>
        <v>0.50669174842969467</v>
      </c>
      <c r="W1117" s="23">
        <f t="shared" si="176"/>
        <v>2578328.5262674647</v>
      </c>
      <c r="X1117" s="23">
        <f t="shared" si="177"/>
        <v>5073574.7186264312</v>
      </c>
      <c r="Y1117" s="23">
        <f t="shared" si="178"/>
        <v>2495246.1923589669</v>
      </c>
      <c r="Z1117" s="17">
        <f>IFERROR(INDEX(Cost_Components!$T$2:$T$29,MATCH(E1117,Cost_Components!$A$2:$A$29,0)),"")</f>
        <v>0.8</v>
      </c>
      <c r="AA1117" s="26">
        <f>IFERROR(INDEX(Cost_Components!$U$2:$U$29,MATCH(E1117,Cost_Components!$A$2:$A$29,0)),"")</f>
        <v>2025</v>
      </c>
      <c r="AB1117" s="26">
        <f>IFERROR(INDEX(Cost_Components!$V$2:$V$29,MATCH(E1117,Cost_Components!$A$2:$A$29,0)),"")</f>
        <v>2050</v>
      </c>
      <c r="AC1117" s="26">
        <f>IFERROR(INDEX(Cost_Components!$M$2:$M$29,MATCH(E1117,Cost_Components!$A$2:$A$29,0)),"")</f>
        <v>30</v>
      </c>
      <c r="AD1117" s="26">
        <f>IFERROR(INDEX(Cost_Components!$N$2:$N$29,MATCH(E1117,Cost_Components!$A$2:$A$29,0)),"")</f>
        <v>95</v>
      </c>
      <c r="AE1117" s="16" t="str">
        <f>IFERROR(INDEX(Cost_Components!$O$2:$O$29,MATCH(E1117,Cost_Components!$A$2:$A$29,0)),"")</f>
        <v>Both</v>
      </c>
      <c r="AF1117" s="11">
        <v>388956.72563658899</v>
      </c>
      <c r="AG1117" s="11">
        <v>486064.705412351</v>
      </c>
      <c r="AH1117" s="23">
        <f t="shared" si="179"/>
        <v>1</v>
      </c>
    </row>
    <row r="1118" spans="1:34" hidden="1">
      <c r="A1118" t="s">
        <v>115</v>
      </c>
      <c r="B1118" s="20">
        <v>2049</v>
      </c>
      <c r="C1118" t="s">
        <v>247</v>
      </c>
      <c r="D1118" t="s">
        <v>222</v>
      </c>
      <c r="E1118" s="22" t="s">
        <v>337</v>
      </c>
      <c r="F1118" s="22" t="s">
        <v>338</v>
      </c>
      <c r="G1118" s="22" t="s">
        <v>248</v>
      </c>
      <c r="H1118" s="22" t="s">
        <v>237</v>
      </c>
      <c r="I1118" s="22" t="s">
        <v>212</v>
      </c>
      <c r="J1118" s="17">
        <f>IFERROR(INDEX(Cost_Components!$K$2:$K$29,MATCH(E1118,Cost_Components!$A$2:$A$29,0)),"")</f>
        <v>0.52</v>
      </c>
      <c r="K1118" s="17">
        <f t="shared" si="170"/>
        <v>0.7811538461538462</v>
      </c>
      <c r="L1118" s="17">
        <f>IFERROR(INDEX(Cost_Components!$S$2:$S$29,MATCH(E1118,Cost_Components!$A$2:$A$29,0)),"")</f>
        <v>0.31</v>
      </c>
      <c r="M1118" s="28">
        <f>IFERROR(INDEX(Cost_Components!$L$2:$L$29,MATCH(E1118,Cost_Components!$A$2:$A$29,0)),"")</f>
        <v>1</v>
      </c>
      <c r="N1118" s="29">
        <f>IFERROR(INDEX(Cost_Components!$P$2:$P$29,MATCH(E1118,Cost_Components!$A$2:$A$29,0)),"")</f>
        <v>64.94344126</v>
      </c>
      <c r="O1118" s="23">
        <f t="shared" si="171"/>
        <v>204235.82228434528</v>
      </c>
      <c r="P1118" s="23">
        <f t="shared" si="172"/>
        <v>257224.19072337728</v>
      </c>
      <c r="Q1118" s="23">
        <f t="shared" si="173"/>
        <v>5178557.477477354</v>
      </c>
      <c r="R1118" s="23">
        <f t="shared" si="174"/>
        <v>10361050.517839</v>
      </c>
      <c r="S1118" s="23">
        <f t="shared" si="175"/>
        <v>5182493.0403616456</v>
      </c>
      <c r="T1118" s="16">
        <f>IFERROR(INDEX(Cost_Components!$R$2:$R$29,MATCH(E1118,Cost_Components!$A$2:$A$29,0)),"")</f>
        <v>1</v>
      </c>
      <c r="U1118" s="26">
        <f>IFERROR(INDEX(Cost_Components!$Q$2:$Q$29,MATCH(E1118,Cost_Components!$A$2:$A$29,0)),"")</f>
        <v>2023</v>
      </c>
      <c r="V1118" s="30">
        <f>1/(1+Calculation_Assumptions!$B$5)^(B1118-Calculation_Assumptions!$B$2)</f>
        <v>0.49193373633950943</v>
      </c>
      <c r="W1118" s="23">
        <f t="shared" si="176"/>
        <v>2547507.1287443396</v>
      </c>
      <c r="X1118" s="23">
        <f t="shared" si="177"/>
        <v>5096950.2936429484</v>
      </c>
      <c r="Y1118" s="23">
        <f t="shared" si="178"/>
        <v>2549443.1648986083</v>
      </c>
      <c r="Z1118" s="17">
        <f>IFERROR(INDEX(Cost_Components!$T$2:$T$29,MATCH(E1118,Cost_Components!$A$2:$A$29,0)),"")</f>
        <v>0.8</v>
      </c>
      <c r="AA1118" s="26">
        <f>IFERROR(INDEX(Cost_Components!$U$2:$U$29,MATCH(E1118,Cost_Components!$A$2:$A$29,0)),"")</f>
        <v>2025</v>
      </c>
      <c r="AB1118" s="26">
        <f>IFERROR(INDEX(Cost_Components!$V$2:$V$29,MATCH(E1118,Cost_Components!$A$2:$A$29,0)),"")</f>
        <v>2050</v>
      </c>
      <c r="AC1118" s="26">
        <f>IFERROR(INDEX(Cost_Components!$M$2:$M$29,MATCH(E1118,Cost_Components!$A$2:$A$29,0)),"")</f>
        <v>30</v>
      </c>
      <c r="AD1118" s="26">
        <f>IFERROR(INDEX(Cost_Components!$N$2:$N$29,MATCH(E1118,Cost_Components!$A$2:$A$29,0)),"")</f>
        <v>95</v>
      </c>
      <c r="AE1118" s="16" t="str">
        <f>IFERROR(INDEX(Cost_Components!$O$2:$O$29,MATCH(E1118,Cost_Components!$A$2:$A$29,0)),"")</f>
        <v>Both</v>
      </c>
      <c r="AF1118" s="11">
        <v>392761.196700664</v>
      </c>
      <c r="AG1118" s="11">
        <v>494661.905237264</v>
      </c>
      <c r="AH1118" s="23">
        <f t="shared" si="179"/>
        <v>1</v>
      </c>
    </row>
    <row r="1119" spans="1:34" hidden="1">
      <c r="A1119" t="s">
        <v>115</v>
      </c>
      <c r="B1119" s="20">
        <v>2050</v>
      </c>
      <c r="C1119" t="s">
        <v>247</v>
      </c>
      <c r="D1119" t="s">
        <v>222</v>
      </c>
      <c r="E1119" s="22" t="s">
        <v>337</v>
      </c>
      <c r="F1119" s="22" t="s">
        <v>338</v>
      </c>
      <c r="G1119" s="22" t="s">
        <v>248</v>
      </c>
      <c r="H1119" s="22" t="s">
        <v>237</v>
      </c>
      <c r="I1119" s="22" t="s">
        <v>212</v>
      </c>
      <c r="J1119" s="17">
        <f>IFERROR(INDEX(Cost_Components!$K$2:$K$29,MATCH(E1119,Cost_Components!$A$2:$A$29,0)),"")</f>
        <v>0.52</v>
      </c>
      <c r="K1119" s="17">
        <f t="shared" si="170"/>
        <v>0.8</v>
      </c>
      <c r="L1119" s="17">
        <f>IFERROR(INDEX(Cost_Components!$S$2:$S$29,MATCH(E1119,Cost_Components!$A$2:$A$29,0)),"")</f>
        <v>0.31</v>
      </c>
      <c r="M1119" s="28">
        <f>IFERROR(INDEX(Cost_Components!$L$2:$L$29,MATCH(E1119,Cost_Components!$A$2:$A$29,0)),"")</f>
        <v>1</v>
      </c>
      <c r="N1119" s="29">
        <f>IFERROR(INDEX(Cost_Components!$P$2:$P$29,MATCH(E1119,Cost_Components!$A$2:$A$29,0)),"")</f>
        <v>64.94344126</v>
      </c>
      <c r="O1119" s="23">
        <f t="shared" si="171"/>
        <v>206145.59791100549</v>
      </c>
      <c r="P1119" s="23">
        <f t="shared" si="172"/>
        <v>261625.5883471329</v>
      </c>
      <c r="Q1119" s="23">
        <f t="shared" si="173"/>
        <v>5267168.4689698396</v>
      </c>
      <c r="R1119" s="23">
        <f t="shared" si="174"/>
        <v>10710243.623152772</v>
      </c>
      <c r="S1119" s="23">
        <f t="shared" si="175"/>
        <v>5443075.1541829323</v>
      </c>
      <c r="T1119" s="16">
        <f>IFERROR(INDEX(Cost_Components!$R$2:$R$29,MATCH(E1119,Cost_Components!$A$2:$A$29,0)),"")</f>
        <v>1</v>
      </c>
      <c r="U1119" s="26">
        <f>IFERROR(INDEX(Cost_Components!$Q$2:$Q$29,MATCH(E1119,Cost_Components!$A$2:$A$29,0)),"")</f>
        <v>2023</v>
      </c>
      <c r="V1119" s="30">
        <f>1/(1+Calculation_Assumptions!$B$5)^(B1119-Calculation_Assumptions!$B$2)</f>
        <v>0.47760556926165965</v>
      </c>
      <c r="W1119" s="23">
        <f t="shared" si="176"/>
        <v>2515628.9950194047</v>
      </c>
      <c r="X1119" s="23">
        <f t="shared" si="177"/>
        <v>5115272.0025669402</v>
      </c>
      <c r="Y1119" s="23">
        <f t="shared" si="178"/>
        <v>2599643.0075475355</v>
      </c>
      <c r="Z1119" s="17">
        <f>IFERROR(INDEX(Cost_Components!$T$2:$T$29,MATCH(E1119,Cost_Components!$A$2:$A$29,0)),"")</f>
        <v>0.8</v>
      </c>
      <c r="AA1119" s="26">
        <f>IFERROR(INDEX(Cost_Components!$U$2:$U$29,MATCH(E1119,Cost_Components!$A$2:$A$29,0)),"")</f>
        <v>2025</v>
      </c>
      <c r="AB1119" s="26">
        <f>IFERROR(INDEX(Cost_Components!$V$2:$V$29,MATCH(E1119,Cost_Components!$A$2:$A$29,0)),"")</f>
        <v>2050</v>
      </c>
      <c r="AC1119" s="26">
        <f>IFERROR(INDEX(Cost_Components!$M$2:$M$29,MATCH(E1119,Cost_Components!$A$2:$A$29,0)),"")</f>
        <v>30</v>
      </c>
      <c r="AD1119" s="26">
        <f>IFERROR(INDEX(Cost_Components!$N$2:$N$29,MATCH(E1119,Cost_Components!$A$2:$A$29,0)),"")</f>
        <v>95</v>
      </c>
      <c r="AE1119" s="16" t="str">
        <f>IFERROR(INDEX(Cost_Components!$O$2:$O$29,MATCH(E1119,Cost_Components!$A$2:$A$29,0)),"")</f>
        <v>Both</v>
      </c>
      <c r="AF1119" s="11">
        <v>396433.84213654901</v>
      </c>
      <c r="AG1119" s="11">
        <v>503126.13143679401</v>
      </c>
      <c r="AH1119" s="23">
        <f t="shared" si="179"/>
        <v>1</v>
      </c>
    </row>
    <row r="1120" spans="1:34" hidden="1">
      <c r="A1120" t="s">
        <v>115</v>
      </c>
      <c r="B1120" s="20">
        <v>2025</v>
      </c>
      <c r="C1120" t="s">
        <v>247</v>
      </c>
      <c r="D1120" t="s">
        <v>222</v>
      </c>
      <c r="E1120" s="22" t="s">
        <v>340</v>
      </c>
      <c r="F1120" s="22" t="s">
        <v>341</v>
      </c>
      <c r="G1120" s="22" t="s">
        <v>248</v>
      </c>
      <c r="H1120" s="22" t="s">
        <v>237</v>
      </c>
      <c r="I1120" s="22" t="s">
        <v>309</v>
      </c>
      <c r="J1120" s="17">
        <f>IFERROR(INDEX(Cost_Components!$K$2:$K$29,MATCH(E1120,Cost_Components!$A$2:$A$29,0)),"")</f>
        <v>1</v>
      </c>
      <c r="K1120" s="17">
        <f t="shared" si="170"/>
        <v>0.32884615384615384</v>
      </c>
      <c r="L1120" s="17">
        <f>IFERROR(INDEX(Cost_Components!$S$2:$S$29,MATCH(E1120,Cost_Components!$A$2:$A$29,0)),"")</f>
        <v>0.31</v>
      </c>
      <c r="M1120" s="28">
        <f>IFERROR(INDEX(Cost_Components!$L$2:$L$29,MATCH(E1120,Cost_Components!$A$2:$A$29,0)),"")</f>
        <v>1</v>
      </c>
      <c r="N1120" s="29">
        <f>IFERROR(INDEX(Cost_Components!$P$2:$P$29,MATCH(E1120,Cost_Components!$A$2:$A$29,0)),"")</f>
        <v>119.7214874</v>
      </c>
      <c r="O1120" s="23">
        <f t="shared" si="171"/>
        <v>4860781.13602274</v>
      </c>
      <c r="P1120" s="23">
        <f t="shared" si="172"/>
        <v>4862406.8051522402</v>
      </c>
      <c r="Q1120" s="23">
        <f t="shared" si="173"/>
        <v>180461718.26757953</v>
      </c>
      <c r="R1120" s="23">
        <f t="shared" si="174"/>
        <v>191368713.51483884</v>
      </c>
      <c r="S1120" s="23">
        <f t="shared" si="175"/>
        <v>10906995.247259319</v>
      </c>
      <c r="T1120" s="16">
        <f>IFERROR(INDEX(Cost_Components!$R$2:$R$29,MATCH(E1120,Cost_Components!$A$2:$A$29,0)),"")</f>
        <v>1</v>
      </c>
      <c r="U1120" s="26">
        <f>IFERROR(INDEX(Cost_Components!$Q$2:$Q$29,MATCH(E1120,Cost_Components!$A$2:$A$29,0)),"")</f>
        <v>2023</v>
      </c>
      <c r="V1120" s="30">
        <f>1/(1+Calculation_Assumptions!$B$5)^(B1120-Calculation_Assumptions!$B$2)</f>
        <v>1</v>
      </c>
      <c r="W1120" s="23">
        <f t="shared" si="176"/>
        <v>180461718.26757953</v>
      </c>
      <c r="X1120" s="23">
        <f t="shared" si="177"/>
        <v>191368713.51483884</v>
      </c>
      <c r="Y1120" s="23">
        <f t="shared" si="178"/>
        <v>10906995.247259319</v>
      </c>
      <c r="Z1120" s="17">
        <f>IFERROR(INDEX(Cost_Components!$T$2:$T$29,MATCH(E1120,Cost_Components!$A$2:$A$29,0)),"")</f>
        <v>0.8</v>
      </c>
      <c r="AA1120" s="26">
        <f>IFERROR(INDEX(Cost_Components!$U$2:$U$29,MATCH(E1120,Cost_Components!$A$2:$A$29,0)),"")</f>
        <v>2025</v>
      </c>
      <c r="AB1120" s="26">
        <f>IFERROR(INDEX(Cost_Components!$V$2:$V$29,MATCH(E1120,Cost_Components!$A$2:$A$29,0)),"")</f>
        <v>2050</v>
      </c>
      <c r="AC1120" s="26">
        <f>IFERROR(INDEX(Cost_Components!$M$2:$M$29,MATCH(E1120,Cost_Components!$A$2:$A$29,0)),"")</f>
        <v>30</v>
      </c>
      <c r="AD1120" s="26">
        <f>IFERROR(INDEX(Cost_Components!$N$2:$N$29,MATCH(E1120,Cost_Components!$A$2:$A$29,0)),"")</f>
        <v>95</v>
      </c>
      <c r="AE1120" s="16" t="str">
        <f>IFERROR(INDEX(Cost_Components!$O$2:$O$29,MATCH(E1120,Cost_Components!$A$2:$A$29,0)),"")</f>
        <v>Both</v>
      </c>
      <c r="AF1120" s="11">
        <v>4860781.13602274</v>
      </c>
      <c r="AG1120" s="11">
        <v>4862406.8051522402</v>
      </c>
      <c r="AH1120" s="23">
        <f t="shared" si="179"/>
        <v>1</v>
      </c>
    </row>
    <row r="1121" spans="1:34" hidden="1">
      <c r="A1121" t="s">
        <v>115</v>
      </c>
      <c r="B1121" s="20">
        <v>2026</v>
      </c>
      <c r="C1121" t="s">
        <v>247</v>
      </c>
      <c r="D1121" t="s">
        <v>222</v>
      </c>
      <c r="E1121" s="22" t="s">
        <v>340</v>
      </c>
      <c r="F1121" s="22" t="s">
        <v>341</v>
      </c>
      <c r="G1121" s="22" t="s">
        <v>248</v>
      </c>
      <c r="H1121" s="22" t="s">
        <v>237</v>
      </c>
      <c r="I1121" s="22" t="s">
        <v>309</v>
      </c>
      <c r="J1121" s="17">
        <f>IFERROR(INDEX(Cost_Components!$K$2:$K$29,MATCH(E1121,Cost_Components!$A$2:$A$29,0)),"")</f>
        <v>1</v>
      </c>
      <c r="K1121" s="17">
        <f t="shared" si="170"/>
        <v>0.34769230769230769</v>
      </c>
      <c r="L1121" s="17">
        <f>IFERROR(INDEX(Cost_Components!$S$2:$S$29,MATCH(E1121,Cost_Components!$A$2:$A$29,0)),"")</f>
        <v>0.31</v>
      </c>
      <c r="M1121" s="28">
        <f>IFERROR(INDEX(Cost_Components!$L$2:$L$29,MATCH(E1121,Cost_Components!$A$2:$A$29,0)),"")</f>
        <v>1</v>
      </c>
      <c r="N1121" s="29">
        <f>IFERROR(INDEX(Cost_Components!$P$2:$P$29,MATCH(E1121,Cost_Components!$A$2:$A$29,0)),"")</f>
        <v>119.7214874</v>
      </c>
      <c r="O1121" s="23">
        <f t="shared" si="171"/>
        <v>4692262.97436787</v>
      </c>
      <c r="P1121" s="23">
        <f t="shared" si="172"/>
        <v>4697279.3920374</v>
      </c>
      <c r="Q1121" s="23">
        <f t="shared" si="173"/>
        <v>174333235.41990644</v>
      </c>
      <c r="R1121" s="23">
        <f t="shared" si="174"/>
        <v>195321265.81430599</v>
      </c>
      <c r="S1121" s="23">
        <f t="shared" si="175"/>
        <v>20988030.394399554</v>
      </c>
      <c r="T1121" s="16">
        <f>IFERROR(INDEX(Cost_Components!$R$2:$R$29,MATCH(E1121,Cost_Components!$A$2:$A$29,0)),"")</f>
        <v>1</v>
      </c>
      <c r="U1121" s="26">
        <f>IFERROR(INDEX(Cost_Components!$Q$2:$Q$29,MATCH(E1121,Cost_Components!$A$2:$A$29,0)),"")</f>
        <v>2023</v>
      </c>
      <c r="V1121" s="30">
        <f>1/(1+Calculation_Assumptions!$B$5)^(B1121-Calculation_Assumptions!$B$2)</f>
        <v>0.970873786407767</v>
      </c>
      <c r="W1121" s="23">
        <f t="shared" si="176"/>
        <v>169255568.3688412</v>
      </c>
      <c r="X1121" s="23">
        <f t="shared" si="177"/>
        <v>189632296.9070932</v>
      </c>
      <c r="Y1121" s="23">
        <f t="shared" si="178"/>
        <v>20376728.538251992</v>
      </c>
      <c r="Z1121" s="17">
        <f>IFERROR(INDEX(Cost_Components!$T$2:$T$29,MATCH(E1121,Cost_Components!$A$2:$A$29,0)),"")</f>
        <v>0.8</v>
      </c>
      <c r="AA1121" s="26">
        <f>IFERROR(INDEX(Cost_Components!$U$2:$U$29,MATCH(E1121,Cost_Components!$A$2:$A$29,0)),"")</f>
        <v>2025</v>
      </c>
      <c r="AB1121" s="26">
        <f>IFERROR(INDEX(Cost_Components!$V$2:$V$29,MATCH(E1121,Cost_Components!$A$2:$A$29,0)),"")</f>
        <v>2050</v>
      </c>
      <c r="AC1121" s="26">
        <f>IFERROR(INDEX(Cost_Components!$M$2:$M$29,MATCH(E1121,Cost_Components!$A$2:$A$29,0)),"")</f>
        <v>30</v>
      </c>
      <c r="AD1121" s="26">
        <f>IFERROR(INDEX(Cost_Components!$N$2:$N$29,MATCH(E1121,Cost_Components!$A$2:$A$29,0)),"")</f>
        <v>95</v>
      </c>
      <c r="AE1121" s="16" t="str">
        <f>IFERROR(INDEX(Cost_Components!$O$2:$O$29,MATCH(E1121,Cost_Components!$A$2:$A$29,0)),"")</f>
        <v>Both</v>
      </c>
      <c r="AF1121" s="11">
        <v>4692262.97436787</v>
      </c>
      <c r="AG1121" s="11">
        <v>4697279.3920374</v>
      </c>
      <c r="AH1121" s="23">
        <f t="shared" si="179"/>
        <v>1</v>
      </c>
    </row>
    <row r="1122" spans="1:34" hidden="1">
      <c r="A1122" t="s">
        <v>115</v>
      </c>
      <c r="B1122" s="20">
        <v>2027</v>
      </c>
      <c r="C1122" t="s">
        <v>247</v>
      </c>
      <c r="D1122" t="s">
        <v>222</v>
      </c>
      <c r="E1122" s="22" t="s">
        <v>340</v>
      </c>
      <c r="F1122" s="22" t="s">
        <v>341</v>
      </c>
      <c r="G1122" s="22" t="s">
        <v>248</v>
      </c>
      <c r="H1122" s="22" t="s">
        <v>237</v>
      </c>
      <c r="I1122" s="22" t="s">
        <v>309</v>
      </c>
      <c r="J1122" s="17">
        <f>IFERROR(INDEX(Cost_Components!$K$2:$K$29,MATCH(E1122,Cost_Components!$A$2:$A$29,0)),"")</f>
        <v>1</v>
      </c>
      <c r="K1122" s="17">
        <f t="shared" si="170"/>
        <v>0.36653846153846154</v>
      </c>
      <c r="L1122" s="17">
        <f>IFERROR(INDEX(Cost_Components!$S$2:$S$29,MATCH(E1122,Cost_Components!$A$2:$A$29,0)),"")</f>
        <v>0.31</v>
      </c>
      <c r="M1122" s="28">
        <f>IFERROR(INDEX(Cost_Components!$L$2:$L$29,MATCH(E1122,Cost_Components!$A$2:$A$29,0)),"")</f>
        <v>1</v>
      </c>
      <c r="N1122" s="29">
        <f>IFERROR(INDEX(Cost_Components!$P$2:$P$29,MATCH(E1122,Cost_Components!$A$2:$A$29,0)),"")</f>
        <v>119.7214874</v>
      </c>
      <c r="O1122" s="23">
        <f t="shared" si="171"/>
        <v>4559077.9089756301</v>
      </c>
      <c r="P1122" s="23">
        <f t="shared" si="172"/>
        <v>4569323.2440738799</v>
      </c>
      <c r="Q1122" s="23">
        <f t="shared" si="173"/>
        <v>169584314.30949461</v>
      </c>
      <c r="R1122" s="23">
        <f t="shared" si="174"/>
        <v>200063872.22253737</v>
      </c>
      <c r="S1122" s="23">
        <f t="shared" si="175"/>
        <v>30479557.913042754</v>
      </c>
      <c r="T1122" s="16">
        <f>IFERROR(INDEX(Cost_Components!$R$2:$R$29,MATCH(E1122,Cost_Components!$A$2:$A$29,0)),"")</f>
        <v>1</v>
      </c>
      <c r="U1122" s="26">
        <f>IFERROR(INDEX(Cost_Components!$Q$2:$Q$29,MATCH(E1122,Cost_Components!$A$2:$A$29,0)),"")</f>
        <v>2023</v>
      </c>
      <c r="V1122" s="30">
        <f>1/(1+Calculation_Assumptions!$B$5)^(B1122-Calculation_Assumptions!$B$2)</f>
        <v>0.94259590913375435</v>
      </c>
      <c r="W1122" s="23">
        <f t="shared" si="176"/>
        <v>159849480.92138243</v>
      </c>
      <c r="X1122" s="23">
        <f t="shared" si="177"/>
        <v>188579387.52242187</v>
      </c>
      <c r="Y1122" s="23">
        <f t="shared" si="178"/>
        <v>28729906.601039451</v>
      </c>
      <c r="Z1122" s="17">
        <f>IFERROR(INDEX(Cost_Components!$T$2:$T$29,MATCH(E1122,Cost_Components!$A$2:$A$29,0)),"")</f>
        <v>0.8</v>
      </c>
      <c r="AA1122" s="26">
        <f>IFERROR(INDEX(Cost_Components!$U$2:$U$29,MATCH(E1122,Cost_Components!$A$2:$A$29,0)),"")</f>
        <v>2025</v>
      </c>
      <c r="AB1122" s="26">
        <f>IFERROR(INDEX(Cost_Components!$V$2:$V$29,MATCH(E1122,Cost_Components!$A$2:$A$29,0)),"")</f>
        <v>2050</v>
      </c>
      <c r="AC1122" s="26">
        <f>IFERROR(INDEX(Cost_Components!$M$2:$M$29,MATCH(E1122,Cost_Components!$A$2:$A$29,0)),"")</f>
        <v>30</v>
      </c>
      <c r="AD1122" s="26">
        <f>IFERROR(INDEX(Cost_Components!$N$2:$N$29,MATCH(E1122,Cost_Components!$A$2:$A$29,0)),"")</f>
        <v>95</v>
      </c>
      <c r="AE1122" s="16" t="str">
        <f>IFERROR(INDEX(Cost_Components!$O$2:$O$29,MATCH(E1122,Cost_Components!$A$2:$A$29,0)),"")</f>
        <v>Both</v>
      </c>
      <c r="AF1122" s="11">
        <v>4559077.9089756301</v>
      </c>
      <c r="AG1122" s="11">
        <v>4569323.2440738799</v>
      </c>
      <c r="AH1122" s="23">
        <f t="shared" si="179"/>
        <v>1</v>
      </c>
    </row>
    <row r="1123" spans="1:34" hidden="1">
      <c r="A1123" t="s">
        <v>115</v>
      </c>
      <c r="B1123" s="20">
        <v>2028</v>
      </c>
      <c r="C1123" t="s">
        <v>247</v>
      </c>
      <c r="D1123" t="s">
        <v>222</v>
      </c>
      <c r="E1123" s="22" t="s">
        <v>340</v>
      </c>
      <c r="F1123" s="22" t="s">
        <v>341</v>
      </c>
      <c r="G1123" s="22" t="s">
        <v>248</v>
      </c>
      <c r="H1123" s="22" t="s">
        <v>237</v>
      </c>
      <c r="I1123" s="22" t="s">
        <v>309</v>
      </c>
      <c r="J1123" s="17">
        <f>IFERROR(INDEX(Cost_Components!$K$2:$K$29,MATCH(E1123,Cost_Components!$A$2:$A$29,0)),"")</f>
        <v>1</v>
      </c>
      <c r="K1123" s="17">
        <f t="shared" si="170"/>
        <v>0.38538461538461538</v>
      </c>
      <c r="L1123" s="17">
        <f>IFERROR(INDEX(Cost_Components!$S$2:$S$29,MATCH(E1123,Cost_Components!$A$2:$A$29,0)),"")</f>
        <v>0.31</v>
      </c>
      <c r="M1123" s="28">
        <f>IFERROR(INDEX(Cost_Components!$L$2:$L$29,MATCH(E1123,Cost_Components!$A$2:$A$29,0)),"")</f>
        <v>1</v>
      </c>
      <c r="N1123" s="29">
        <f>IFERROR(INDEX(Cost_Components!$P$2:$P$29,MATCH(E1123,Cost_Components!$A$2:$A$29,0)),"")</f>
        <v>119.7214874</v>
      </c>
      <c r="O1123" s="23">
        <f t="shared" si="171"/>
        <v>4451173.9817335801</v>
      </c>
      <c r="P1123" s="23">
        <f t="shared" si="172"/>
        <v>4468525.5229227096</v>
      </c>
      <c r="Q1123" s="23">
        <f t="shared" si="173"/>
        <v>165843341.84764257</v>
      </c>
      <c r="R1123" s="23">
        <f t="shared" si="174"/>
        <v>205371912.34956279</v>
      </c>
      <c r="S1123" s="23">
        <f t="shared" si="175"/>
        <v>39528570.501920223</v>
      </c>
      <c r="T1123" s="16">
        <f>IFERROR(INDEX(Cost_Components!$R$2:$R$29,MATCH(E1123,Cost_Components!$A$2:$A$29,0)),"")</f>
        <v>1</v>
      </c>
      <c r="U1123" s="26">
        <f>IFERROR(INDEX(Cost_Components!$Q$2:$Q$29,MATCH(E1123,Cost_Components!$A$2:$A$29,0)),"")</f>
        <v>2023</v>
      </c>
      <c r="V1123" s="30">
        <f>1/(1+Calculation_Assumptions!$B$5)^(B1123-Calculation_Assumptions!$B$2)</f>
        <v>0.91514165935315961</v>
      </c>
      <c r="W1123" s="23">
        <f t="shared" si="176"/>
        <v>151770151.05112493</v>
      </c>
      <c r="X1123" s="23">
        <f t="shared" si="177"/>
        <v>187944392.65211055</v>
      </c>
      <c r="Y1123" s="23">
        <f t="shared" si="178"/>
        <v>36174241.600985631</v>
      </c>
      <c r="Z1123" s="17">
        <f>IFERROR(INDEX(Cost_Components!$T$2:$T$29,MATCH(E1123,Cost_Components!$A$2:$A$29,0)),"")</f>
        <v>0.8</v>
      </c>
      <c r="AA1123" s="26">
        <f>IFERROR(INDEX(Cost_Components!$U$2:$U$29,MATCH(E1123,Cost_Components!$A$2:$A$29,0)),"")</f>
        <v>2025</v>
      </c>
      <c r="AB1123" s="26">
        <f>IFERROR(INDEX(Cost_Components!$V$2:$V$29,MATCH(E1123,Cost_Components!$A$2:$A$29,0)),"")</f>
        <v>2050</v>
      </c>
      <c r="AC1123" s="26">
        <f>IFERROR(INDEX(Cost_Components!$M$2:$M$29,MATCH(E1123,Cost_Components!$A$2:$A$29,0)),"")</f>
        <v>30</v>
      </c>
      <c r="AD1123" s="26">
        <f>IFERROR(INDEX(Cost_Components!$N$2:$N$29,MATCH(E1123,Cost_Components!$A$2:$A$29,0)),"")</f>
        <v>95</v>
      </c>
      <c r="AE1123" s="16" t="str">
        <f>IFERROR(INDEX(Cost_Components!$O$2:$O$29,MATCH(E1123,Cost_Components!$A$2:$A$29,0)),"")</f>
        <v>Both</v>
      </c>
      <c r="AF1123" s="11">
        <v>4451173.9817335801</v>
      </c>
      <c r="AG1123" s="11">
        <v>4468525.5229227096</v>
      </c>
      <c r="AH1123" s="23">
        <f t="shared" si="179"/>
        <v>1</v>
      </c>
    </row>
    <row r="1124" spans="1:34" hidden="1">
      <c r="A1124" t="s">
        <v>115</v>
      </c>
      <c r="B1124" s="20">
        <v>2029</v>
      </c>
      <c r="C1124" t="s">
        <v>247</v>
      </c>
      <c r="D1124" t="s">
        <v>222</v>
      </c>
      <c r="E1124" s="22" t="s">
        <v>340</v>
      </c>
      <c r="F1124" s="22" t="s">
        <v>341</v>
      </c>
      <c r="G1124" s="22" t="s">
        <v>248</v>
      </c>
      <c r="H1124" s="22" t="s">
        <v>237</v>
      </c>
      <c r="I1124" s="22" t="s">
        <v>309</v>
      </c>
      <c r="J1124" s="17">
        <f>IFERROR(INDEX(Cost_Components!$K$2:$K$29,MATCH(E1124,Cost_Components!$A$2:$A$29,0)),"")</f>
        <v>1</v>
      </c>
      <c r="K1124" s="17">
        <f t="shared" si="170"/>
        <v>0.40423076923076923</v>
      </c>
      <c r="L1124" s="17">
        <f>IFERROR(INDEX(Cost_Components!$S$2:$S$29,MATCH(E1124,Cost_Components!$A$2:$A$29,0)),"")</f>
        <v>0.31</v>
      </c>
      <c r="M1124" s="28">
        <f>IFERROR(INDEX(Cost_Components!$L$2:$L$29,MATCH(E1124,Cost_Components!$A$2:$A$29,0)),"")</f>
        <v>1</v>
      </c>
      <c r="N1124" s="29">
        <f>IFERROR(INDEX(Cost_Components!$P$2:$P$29,MATCH(E1124,Cost_Components!$A$2:$A$29,0)),"")</f>
        <v>119.7214874</v>
      </c>
      <c r="O1124" s="23">
        <f t="shared" si="171"/>
        <v>4362393.3560877703</v>
      </c>
      <c r="P1124" s="23">
        <f t="shared" si="172"/>
        <v>4388746.8543935297</v>
      </c>
      <c r="Q1124" s="23">
        <f t="shared" si="173"/>
        <v>162882463.38132003</v>
      </c>
      <c r="R1124" s="23">
        <f t="shared" si="174"/>
        <v>211118501.72948295</v>
      </c>
      <c r="S1124" s="23">
        <f t="shared" si="175"/>
        <v>48236038.348162919</v>
      </c>
      <c r="T1124" s="16">
        <f>IFERROR(INDEX(Cost_Components!$R$2:$R$29,MATCH(E1124,Cost_Components!$A$2:$A$29,0)),"")</f>
        <v>1</v>
      </c>
      <c r="U1124" s="26">
        <f>IFERROR(INDEX(Cost_Components!$Q$2:$Q$29,MATCH(E1124,Cost_Components!$A$2:$A$29,0)),"")</f>
        <v>2023</v>
      </c>
      <c r="V1124" s="30">
        <f>1/(1+Calculation_Assumptions!$B$5)^(B1124-Calculation_Assumptions!$B$2)</f>
        <v>0.888487047915689</v>
      </c>
      <c r="W1124" s="23">
        <f t="shared" si="176"/>
        <v>144718959.04690436</v>
      </c>
      <c r="X1124" s="23">
        <f t="shared" si="177"/>
        <v>187576054.36201158</v>
      </c>
      <c r="Y1124" s="23">
        <f t="shared" si="178"/>
        <v>42857095.315107241</v>
      </c>
      <c r="Z1124" s="17">
        <f>IFERROR(INDEX(Cost_Components!$T$2:$T$29,MATCH(E1124,Cost_Components!$A$2:$A$29,0)),"")</f>
        <v>0.8</v>
      </c>
      <c r="AA1124" s="26">
        <f>IFERROR(INDEX(Cost_Components!$U$2:$U$29,MATCH(E1124,Cost_Components!$A$2:$A$29,0)),"")</f>
        <v>2025</v>
      </c>
      <c r="AB1124" s="26">
        <f>IFERROR(INDEX(Cost_Components!$V$2:$V$29,MATCH(E1124,Cost_Components!$A$2:$A$29,0)),"")</f>
        <v>2050</v>
      </c>
      <c r="AC1124" s="26">
        <f>IFERROR(INDEX(Cost_Components!$M$2:$M$29,MATCH(E1124,Cost_Components!$A$2:$A$29,0)),"")</f>
        <v>30</v>
      </c>
      <c r="AD1124" s="26">
        <f>IFERROR(INDEX(Cost_Components!$N$2:$N$29,MATCH(E1124,Cost_Components!$A$2:$A$29,0)),"")</f>
        <v>95</v>
      </c>
      <c r="AE1124" s="16" t="str">
        <f>IFERROR(INDEX(Cost_Components!$O$2:$O$29,MATCH(E1124,Cost_Components!$A$2:$A$29,0)),"")</f>
        <v>Both</v>
      </c>
      <c r="AF1124" s="11">
        <v>4362393.3560877703</v>
      </c>
      <c r="AG1124" s="11">
        <v>4388746.8543935297</v>
      </c>
      <c r="AH1124" s="23">
        <f t="shared" si="179"/>
        <v>1</v>
      </c>
    </row>
    <row r="1125" spans="1:34" hidden="1">
      <c r="A1125" t="s">
        <v>115</v>
      </c>
      <c r="B1125" s="20">
        <v>2030</v>
      </c>
      <c r="C1125" t="s">
        <v>247</v>
      </c>
      <c r="D1125" t="s">
        <v>222</v>
      </c>
      <c r="E1125" s="22" t="s">
        <v>340</v>
      </c>
      <c r="F1125" s="22" t="s">
        <v>341</v>
      </c>
      <c r="G1125" s="22" t="s">
        <v>248</v>
      </c>
      <c r="H1125" s="22" t="s">
        <v>237</v>
      </c>
      <c r="I1125" s="22" t="s">
        <v>309</v>
      </c>
      <c r="J1125" s="17">
        <f>IFERROR(INDEX(Cost_Components!$K$2:$K$29,MATCH(E1125,Cost_Components!$A$2:$A$29,0)),"")</f>
        <v>1</v>
      </c>
      <c r="K1125" s="17">
        <f t="shared" si="170"/>
        <v>0.42307692307692307</v>
      </c>
      <c r="L1125" s="17">
        <f>IFERROR(INDEX(Cost_Components!$S$2:$S$29,MATCH(E1125,Cost_Components!$A$2:$A$29,0)),"")</f>
        <v>0.31</v>
      </c>
      <c r="M1125" s="28">
        <f>IFERROR(INDEX(Cost_Components!$L$2:$L$29,MATCH(E1125,Cost_Components!$A$2:$A$29,0)),"")</f>
        <v>1</v>
      </c>
      <c r="N1125" s="29">
        <f>IFERROR(INDEX(Cost_Components!$P$2:$P$29,MATCH(E1125,Cost_Components!$A$2:$A$29,0)),"")</f>
        <v>119.7214874</v>
      </c>
      <c r="O1125" s="23">
        <f t="shared" si="171"/>
        <v>4287723.7174337003</v>
      </c>
      <c r="P1125" s="23">
        <f t="shared" si="172"/>
        <v>4324988.5622407701</v>
      </c>
      <c r="Q1125" s="23">
        <f t="shared" si="173"/>
        <v>160516159.73443025</v>
      </c>
      <c r="R1125" s="23">
        <f t="shared" si="174"/>
        <v>217179202.73560074</v>
      </c>
      <c r="S1125" s="23">
        <f t="shared" si="175"/>
        <v>56663043.001170486</v>
      </c>
      <c r="T1125" s="16">
        <f>IFERROR(INDEX(Cost_Components!$R$2:$R$29,MATCH(E1125,Cost_Components!$A$2:$A$29,0)),"")</f>
        <v>1</v>
      </c>
      <c r="U1125" s="26">
        <f>IFERROR(INDEX(Cost_Components!$Q$2:$Q$29,MATCH(E1125,Cost_Components!$A$2:$A$29,0)),"")</f>
        <v>2023</v>
      </c>
      <c r="V1125" s="30">
        <f>1/(1+Calculation_Assumptions!$B$5)^(B1125-Calculation_Assumptions!$B$2)</f>
        <v>0.86260878438416411</v>
      </c>
      <c r="W1125" s="23">
        <f t="shared" si="176"/>
        <v>138462649.42253119</v>
      </c>
      <c r="X1125" s="23">
        <f t="shared" si="177"/>
        <v>187340688.06527847</v>
      </c>
      <c r="Y1125" s="23">
        <f t="shared" si="178"/>
        <v>48878038.64274729</v>
      </c>
      <c r="Z1125" s="17">
        <f>IFERROR(INDEX(Cost_Components!$T$2:$T$29,MATCH(E1125,Cost_Components!$A$2:$A$29,0)),"")</f>
        <v>0.8</v>
      </c>
      <c r="AA1125" s="26">
        <f>IFERROR(INDEX(Cost_Components!$U$2:$U$29,MATCH(E1125,Cost_Components!$A$2:$A$29,0)),"")</f>
        <v>2025</v>
      </c>
      <c r="AB1125" s="26">
        <f>IFERROR(INDEX(Cost_Components!$V$2:$V$29,MATCH(E1125,Cost_Components!$A$2:$A$29,0)),"")</f>
        <v>2050</v>
      </c>
      <c r="AC1125" s="26">
        <f>IFERROR(INDEX(Cost_Components!$M$2:$M$29,MATCH(E1125,Cost_Components!$A$2:$A$29,0)),"")</f>
        <v>30</v>
      </c>
      <c r="AD1125" s="26">
        <f>IFERROR(INDEX(Cost_Components!$N$2:$N$29,MATCH(E1125,Cost_Components!$A$2:$A$29,0)),"")</f>
        <v>95</v>
      </c>
      <c r="AE1125" s="16" t="str">
        <f>IFERROR(INDEX(Cost_Components!$O$2:$O$29,MATCH(E1125,Cost_Components!$A$2:$A$29,0)),"")</f>
        <v>Both</v>
      </c>
      <c r="AF1125" s="11">
        <v>4287723.7174337003</v>
      </c>
      <c r="AG1125" s="11">
        <v>4324988.5622407701</v>
      </c>
      <c r="AH1125" s="23">
        <f t="shared" si="179"/>
        <v>1</v>
      </c>
    </row>
    <row r="1126" spans="1:34" hidden="1">
      <c r="A1126" t="s">
        <v>115</v>
      </c>
      <c r="B1126" s="20">
        <v>2031</v>
      </c>
      <c r="C1126" t="s">
        <v>247</v>
      </c>
      <c r="D1126" t="s">
        <v>222</v>
      </c>
      <c r="E1126" s="22" t="s">
        <v>340</v>
      </c>
      <c r="F1126" s="22" t="s">
        <v>341</v>
      </c>
      <c r="G1126" s="22" t="s">
        <v>248</v>
      </c>
      <c r="H1126" s="22" t="s">
        <v>237</v>
      </c>
      <c r="I1126" s="22" t="s">
        <v>309</v>
      </c>
      <c r="J1126" s="17">
        <f>IFERROR(INDEX(Cost_Components!$K$2:$K$29,MATCH(E1126,Cost_Components!$A$2:$A$29,0)),"")</f>
        <v>1</v>
      </c>
      <c r="K1126" s="17">
        <f t="shared" si="170"/>
        <v>0.44192307692307692</v>
      </c>
      <c r="L1126" s="17">
        <f>IFERROR(INDEX(Cost_Components!$S$2:$S$29,MATCH(E1126,Cost_Components!$A$2:$A$29,0)),"")</f>
        <v>0.31</v>
      </c>
      <c r="M1126" s="28">
        <f>IFERROR(INDEX(Cost_Components!$L$2:$L$29,MATCH(E1126,Cost_Components!$A$2:$A$29,0)),"")</f>
        <v>1</v>
      </c>
      <c r="N1126" s="29">
        <f>IFERROR(INDEX(Cost_Components!$P$2:$P$29,MATCH(E1126,Cost_Components!$A$2:$A$29,0)),"")</f>
        <v>119.7214874</v>
      </c>
      <c r="O1126" s="23">
        <f t="shared" si="171"/>
        <v>4225511.6030405601</v>
      </c>
      <c r="P1126" s="23">
        <f t="shared" si="172"/>
        <v>4275612.0921786502</v>
      </c>
      <c r="Q1126" s="23">
        <f t="shared" si="173"/>
        <v>158683618.15852669</v>
      </c>
      <c r="R1126" s="23">
        <f t="shared" si="174"/>
        <v>223562049.89581859</v>
      </c>
      <c r="S1126" s="23">
        <f t="shared" si="175"/>
        <v>64878431.737291902</v>
      </c>
      <c r="T1126" s="16">
        <f>IFERROR(INDEX(Cost_Components!$R$2:$R$29,MATCH(E1126,Cost_Components!$A$2:$A$29,0)),"")</f>
        <v>1</v>
      </c>
      <c r="U1126" s="26">
        <f>IFERROR(INDEX(Cost_Components!$Q$2:$Q$29,MATCH(E1126,Cost_Components!$A$2:$A$29,0)),"")</f>
        <v>2023</v>
      </c>
      <c r="V1126" s="30">
        <f>1/(1+Calculation_Assumptions!$B$5)^(B1126-Calculation_Assumptions!$B$2)</f>
        <v>0.83748425668365445</v>
      </c>
      <c r="W1126" s="23">
        <f t="shared" si="176"/>
        <v>132895032.00136657</v>
      </c>
      <c r="X1126" s="23">
        <f t="shared" si="177"/>
        <v>187229697.1796737</v>
      </c>
      <c r="Y1126" s="23">
        <f t="shared" si="178"/>
        <v>54334665.178307123</v>
      </c>
      <c r="Z1126" s="17">
        <f>IFERROR(INDEX(Cost_Components!$T$2:$T$29,MATCH(E1126,Cost_Components!$A$2:$A$29,0)),"")</f>
        <v>0.8</v>
      </c>
      <c r="AA1126" s="26">
        <f>IFERROR(INDEX(Cost_Components!$U$2:$U$29,MATCH(E1126,Cost_Components!$A$2:$A$29,0)),"")</f>
        <v>2025</v>
      </c>
      <c r="AB1126" s="26">
        <f>IFERROR(INDEX(Cost_Components!$V$2:$V$29,MATCH(E1126,Cost_Components!$A$2:$A$29,0)),"")</f>
        <v>2050</v>
      </c>
      <c r="AC1126" s="26">
        <f>IFERROR(INDEX(Cost_Components!$M$2:$M$29,MATCH(E1126,Cost_Components!$A$2:$A$29,0)),"")</f>
        <v>30</v>
      </c>
      <c r="AD1126" s="26">
        <f>IFERROR(INDEX(Cost_Components!$N$2:$N$29,MATCH(E1126,Cost_Components!$A$2:$A$29,0)),"")</f>
        <v>95</v>
      </c>
      <c r="AE1126" s="16" t="str">
        <f>IFERROR(INDEX(Cost_Components!$O$2:$O$29,MATCH(E1126,Cost_Components!$A$2:$A$29,0)),"")</f>
        <v>Both</v>
      </c>
      <c r="AF1126" s="11">
        <v>4225511.6030405601</v>
      </c>
      <c r="AG1126" s="11">
        <v>4275612.0921786502</v>
      </c>
      <c r="AH1126" s="23">
        <f t="shared" si="179"/>
        <v>1</v>
      </c>
    </row>
    <row r="1127" spans="1:34" hidden="1">
      <c r="A1127" t="s">
        <v>115</v>
      </c>
      <c r="B1127" s="20">
        <v>2032</v>
      </c>
      <c r="C1127" t="s">
        <v>247</v>
      </c>
      <c r="D1127" t="s">
        <v>222</v>
      </c>
      <c r="E1127" s="22" t="s">
        <v>340</v>
      </c>
      <c r="F1127" s="22" t="s">
        <v>341</v>
      </c>
      <c r="G1127" s="22" t="s">
        <v>248</v>
      </c>
      <c r="H1127" s="22" t="s">
        <v>237</v>
      </c>
      <c r="I1127" s="22" t="s">
        <v>309</v>
      </c>
      <c r="J1127" s="17">
        <f>IFERROR(INDEX(Cost_Components!$K$2:$K$29,MATCH(E1127,Cost_Components!$A$2:$A$29,0)),"")</f>
        <v>1</v>
      </c>
      <c r="K1127" s="17">
        <f t="shared" si="170"/>
        <v>0.46076923076923082</v>
      </c>
      <c r="L1127" s="17">
        <f>IFERROR(INDEX(Cost_Components!$S$2:$S$29,MATCH(E1127,Cost_Components!$A$2:$A$29,0)),"")</f>
        <v>0.31</v>
      </c>
      <c r="M1127" s="28">
        <f>IFERROR(INDEX(Cost_Components!$L$2:$L$29,MATCH(E1127,Cost_Components!$A$2:$A$29,0)),"")</f>
        <v>1</v>
      </c>
      <c r="N1127" s="29">
        <f>IFERROR(INDEX(Cost_Components!$P$2:$P$29,MATCH(E1127,Cost_Components!$A$2:$A$29,0)),"")</f>
        <v>119.7214874</v>
      </c>
      <c r="O1127" s="23">
        <f t="shared" si="171"/>
        <v>4173774.2476761001</v>
      </c>
      <c r="P1127" s="23">
        <f t="shared" si="172"/>
        <v>4238631.5483213598</v>
      </c>
      <c r="Q1127" s="23">
        <f t="shared" si="173"/>
        <v>157311134.78673545</v>
      </c>
      <c r="R1127" s="23">
        <f t="shared" si="174"/>
        <v>230241989.33935052</v>
      </c>
      <c r="S1127" s="23">
        <f t="shared" si="175"/>
        <v>72930854.552615076</v>
      </c>
      <c r="T1127" s="16">
        <f>IFERROR(INDEX(Cost_Components!$R$2:$R$29,MATCH(E1127,Cost_Components!$A$2:$A$29,0)),"")</f>
        <v>1</v>
      </c>
      <c r="U1127" s="26">
        <f>IFERROR(INDEX(Cost_Components!$Q$2:$Q$29,MATCH(E1127,Cost_Components!$A$2:$A$29,0)),"")</f>
        <v>2023</v>
      </c>
      <c r="V1127" s="30">
        <f>1/(1+Calculation_Assumptions!$B$5)^(B1127-Calculation_Assumptions!$B$2)</f>
        <v>0.81309151134335378</v>
      </c>
      <c r="W1127" s="23">
        <f t="shared" si="176"/>
        <v>127908348.33488476</v>
      </c>
      <c r="X1127" s="23">
        <f t="shared" si="177"/>
        <v>187207807.08663288</v>
      </c>
      <c r="Y1127" s="23">
        <f t="shared" si="178"/>
        <v>59299458.751748107</v>
      </c>
      <c r="Z1127" s="17">
        <f>IFERROR(INDEX(Cost_Components!$T$2:$T$29,MATCH(E1127,Cost_Components!$A$2:$A$29,0)),"")</f>
        <v>0.8</v>
      </c>
      <c r="AA1127" s="26">
        <f>IFERROR(INDEX(Cost_Components!$U$2:$U$29,MATCH(E1127,Cost_Components!$A$2:$A$29,0)),"")</f>
        <v>2025</v>
      </c>
      <c r="AB1127" s="26">
        <f>IFERROR(INDEX(Cost_Components!$V$2:$V$29,MATCH(E1127,Cost_Components!$A$2:$A$29,0)),"")</f>
        <v>2050</v>
      </c>
      <c r="AC1127" s="26">
        <f>IFERROR(INDEX(Cost_Components!$M$2:$M$29,MATCH(E1127,Cost_Components!$A$2:$A$29,0)),"")</f>
        <v>30</v>
      </c>
      <c r="AD1127" s="26">
        <f>IFERROR(INDEX(Cost_Components!$N$2:$N$29,MATCH(E1127,Cost_Components!$A$2:$A$29,0)),"")</f>
        <v>95</v>
      </c>
      <c r="AE1127" s="16" t="str">
        <f>IFERROR(INDEX(Cost_Components!$O$2:$O$29,MATCH(E1127,Cost_Components!$A$2:$A$29,0)),"")</f>
        <v>Both</v>
      </c>
      <c r="AF1127" s="11">
        <v>4173774.2476761001</v>
      </c>
      <c r="AG1127" s="11">
        <v>4238631.5483213598</v>
      </c>
      <c r="AH1127" s="23">
        <f t="shared" si="179"/>
        <v>1</v>
      </c>
    </row>
    <row r="1128" spans="1:34" hidden="1">
      <c r="A1128" t="s">
        <v>115</v>
      </c>
      <c r="B1128" s="20">
        <v>2033</v>
      </c>
      <c r="C1128" t="s">
        <v>247</v>
      </c>
      <c r="D1128" t="s">
        <v>222</v>
      </c>
      <c r="E1128" s="22" t="s">
        <v>340</v>
      </c>
      <c r="F1128" s="22" t="s">
        <v>341</v>
      </c>
      <c r="G1128" s="22" t="s">
        <v>248</v>
      </c>
      <c r="H1128" s="22" t="s">
        <v>237</v>
      </c>
      <c r="I1128" s="22" t="s">
        <v>309</v>
      </c>
      <c r="J1128" s="17">
        <f>IFERROR(INDEX(Cost_Components!$K$2:$K$29,MATCH(E1128,Cost_Components!$A$2:$A$29,0)),"")</f>
        <v>1</v>
      </c>
      <c r="K1128" s="17">
        <f t="shared" si="170"/>
        <v>0.47961538461538467</v>
      </c>
      <c r="L1128" s="17">
        <f>IFERROR(INDEX(Cost_Components!$S$2:$S$29,MATCH(E1128,Cost_Components!$A$2:$A$29,0)),"")</f>
        <v>0.31</v>
      </c>
      <c r="M1128" s="28">
        <f>IFERROR(INDEX(Cost_Components!$L$2:$L$29,MATCH(E1128,Cost_Components!$A$2:$A$29,0)),"")</f>
        <v>1</v>
      </c>
      <c r="N1128" s="29">
        <f>IFERROR(INDEX(Cost_Components!$P$2:$P$29,MATCH(E1128,Cost_Components!$A$2:$A$29,0)),"")</f>
        <v>119.7214874</v>
      </c>
      <c r="O1128" s="23">
        <f t="shared" si="171"/>
        <v>4131053.4274770198</v>
      </c>
      <c r="P1128" s="23">
        <f t="shared" si="172"/>
        <v>4212574.3160008397</v>
      </c>
      <c r="Q1128" s="23">
        <f t="shared" si="173"/>
        <v>156344055.49734405</v>
      </c>
      <c r="R1128" s="23">
        <f t="shared" si="174"/>
        <v>237206191.73093149</v>
      </c>
      <c r="S1128" s="23">
        <f t="shared" si="175"/>
        <v>80862136.233587444</v>
      </c>
      <c r="T1128" s="16">
        <f>IFERROR(INDEX(Cost_Components!$R$2:$R$29,MATCH(E1128,Cost_Components!$A$2:$A$29,0)),"")</f>
        <v>1</v>
      </c>
      <c r="U1128" s="26">
        <f>IFERROR(INDEX(Cost_Components!$Q$2:$Q$29,MATCH(E1128,Cost_Components!$A$2:$A$29,0)),"")</f>
        <v>2023</v>
      </c>
      <c r="V1128" s="30">
        <f>1/(1+Calculation_Assumptions!$B$5)^(B1128-Calculation_Assumptions!$B$2)</f>
        <v>0.78940923431393573</v>
      </c>
      <c r="W1128" s="23">
        <f t="shared" si="176"/>
        <v>123419441.13969384</v>
      </c>
      <c r="X1128" s="23">
        <f t="shared" si="177"/>
        <v>187252758.18883926</v>
      </c>
      <c r="Y1128" s="23">
        <f t="shared" si="178"/>
        <v>63833317.049145423</v>
      </c>
      <c r="Z1128" s="17">
        <f>IFERROR(INDEX(Cost_Components!$T$2:$T$29,MATCH(E1128,Cost_Components!$A$2:$A$29,0)),"")</f>
        <v>0.8</v>
      </c>
      <c r="AA1128" s="26">
        <f>IFERROR(INDEX(Cost_Components!$U$2:$U$29,MATCH(E1128,Cost_Components!$A$2:$A$29,0)),"")</f>
        <v>2025</v>
      </c>
      <c r="AB1128" s="26">
        <f>IFERROR(INDEX(Cost_Components!$V$2:$V$29,MATCH(E1128,Cost_Components!$A$2:$A$29,0)),"")</f>
        <v>2050</v>
      </c>
      <c r="AC1128" s="26">
        <f>IFERROR(INDEX(Cost_Components!$M$2:$M$29,MATCH(E1128,Cost_Components!$A$2:$A$29,0)),"")</f>
        <v>30</v>
      </c>
      <c r="AD1128" s="26">
        <f>IFERROR(INDEX(Cost_Components!$N$2:$N$29,MATCH(E1128,Cost_Components!$A$2:$A$29,0)),"")</f>
        <v>95</v>
      </c>
      <c r="AE1128" s="16" t="str">
        <f>IFERROR(INDEX(Cost_Components!$O$2:$O$29,MATCH(E1128,Cost_Components!$A$2:$A$29,0)),"")</f>
        <v>Both</v>
      </c>
      <c r="AF1128" s="11">
        <v>4131053.4274770198</v>
      </c>
      <c r="AG1128" s="11">
        <v>4212574.3160008397</v>
      </c>
      <c r="AH1128" s="23">
        <f t="shared" si="179"/>
        <v>1</v>
      </c>
    </row>
    <row r="1129" spans="1:34" hidden="1">
      <c r="A1129" t="s">
        <v>115</v>
      </c>
      <c r="B1129" s="20">
        <v>2034</v>
      </c>
      <c r="C1129" t="s">
        <v>247</v>
      </c>
      <c r="D1129" t="s">
        <v>222</v>
      </c>
      <c r="E1129" s="22" t="s">
        <v>340</v>
      </c>
      <c r="F1129" s="22" t="s">
        <v>341</v>
      </c>
      <c r="G1129" s="22" t="s">
        <v>248</v>
      </c>
      <c r="H1129" s="22" t="s">
        <v>237</v>
      </c>
      <c r="I1129" s="22" t="s">
        <v>309</v>
      </c>
      <c r="J1129" s="17">
        <f>IFERROR(INDEX(Cost_Components!$K$2:$K$29,MATCH(E1129,Cost_Components!$A$2:$A$29,0)),"")</f>
        <v>1</v>
      </c>
      <c r="K1129" s="17">
        <f t="shared" si="170"/>
        <v>0.49846153846153851</v>
      </c>
      <c r="L1129" s="17">
        <f>IFERROR(INDEX(Cost_Components!$S$2:$S$29,MATCH(E1129,Cost_Components!$A$2:$A$29,0)),"")</f>
        <v>0.31</v>
      </c>
      <c r="M1129" s="28">
        <f>IFERROR(INDEX(Cost_Components!$L$2:$L$29,MATCH(E1129,Cost_Components!$A$2:$A$29,0)),"")</f>
        <v>1</v>
      </c>
      <c r="N1129" s="29">
        <f>IFERROR(INDEX(Cost_Components!$P$2:$P$29,MATCH(E1129,Cost_Components!$A$2:$A$29,0)),"")</f>
        <v>119.7214874</v>
      </c>
      <c r="O1129" s="23">
        <f t="shared" si="171"/>
        <v>4096219.3221870302</v>
      </c>
      <c r="P1129" s="23">
        <f t="shared" si="172"/>
        <v>4196280.8280070703</v>
      </c>
      <c r="Q1129" s="23">
        <f t="shared" si="173"/>
        <v>155739344.50590411</v>
      </c>
      <c r="R1129" s="23">
        <f t="shared" si="174"/>
        <v>244448265.03062734</v>
      </c>
      <c r="S1129" s="23">
        <f t="shared" si="175"/>
        <v>88708920.524723232</v>
      </c>
      <c r="T1129" s="16">
        <f>IFERROR(INDEX(Cost_Components!$R$2:$R$29,MATCH(E1129,Cost_Components!$A$2:$A$29,0)),"")</f>
        <v>1</v>
      </c>
      <c r="U1129" s="26">
        <f>IFERROR(INDEX(Cost_Components!$Q$2:$Q$29,MATCH(E1129,Cost_Components!$A$2:$A$29,0)),"")</f>
        <v>2023</v>
      </c>
      <c r="V1129" s="30">
        <f>1/(1+Calculation_Assumptions!$B$5)^(B1129-Calculation_Assumptions!$B$2)</f>
        <v>0.76641673234362695</v>
      </c>
      <c r="W1129" s="23">
        <f t="shared" si="176"/>
        <v>119361239.51355341</v>
      </c>
      <c r="X1129" s="23">
        <f t="shared" si="177"/>
        <v>187349240.51184231</v>
      </c>
      <c r="Y1129" s="23">
        <f t="shared" si="178"/>
        <v>67988000.998288885</v>
      </c>
      <c r="Z1129" s="17">
        <f>IFERROR(INDEX(Cost_Components!$T$2:$T$29,MATCH(E1129,Cost_Components!$A$2:$A$29,0)),"")</f>
        <v>0.8</v>
      </c>
      <c r="AA1129" s="26">
        <f>IFERROR(INDEX(Cost_Components!$U$2:$U$29,MATCH(E1129,Cost_Components!$A$2:$A$29,0)),"")</f>
        <v>2025</v>
      </c>
      <c r="AB1129" s="26">
        <f>IFERROR(INDEX(Cost_Components!$V$2:$V$29,MATCH(E1129,Cost_Components!$A$2:$A$29,0)),"")</f>
        <v>2050</v>
      </c>
      <c r="AC1129" s="26">
        <f>IFERROR(INDEX(Cost_Components!$M$2:$M$29,MATCH(E1129,Cost_Components!$A$2:$A$29,0)),"")</f>
        <v>30</v>
      </c>
      <c r="AD1129" s="26">
        <f>IFERROR(INDEX(Cost_Components!$N$2:$N$29,MATCH(E1129,Cost_Components!$A$2:$A$29,0)),"")</f>
        <v>95</v>
      </c>
      <c r="AE1129" s="16" t="str">
        <f>IFERROR(INDEX(Cost_Components!$O$2:$O$29,MATCH(E1129,Cost_Components!$A$2:$A$29,0)),"")</f>
        <v>Both</v>
      </c>
      <c r="AF1129" s="11">
        <v>4096219.3221870302</v>
      </c>
      <c r="AG1129" s="11">
        <v>4196280.8280070703</v>
      </c>
      <c r="AH1129" s="23">
        <f t="shared" si="179"/>
        <v>1</v>
      </c>
    </row>
    <row r="1130" spans="1:34" hidden="1">
      <c r="A1130" t="s">
        <v>115</v>
      </c>
      <c r="B1130" s="20">
        <v>2035</v>
      </c>
      <c r="C1130" t="s">
        <v>247</v>
      </c>
      <c r="D1130" t="s">
        <v>222</v>
      </c>
      <c r="E1130" s="22" t="s">
        <v>340</v>
      </c>
      <c r="F1130" s="22" t="s">
        <v>341</v>
      </c>
      <c r="G1130" s="22" t="s">
        <v>248</v>
      </c>
      <c r="H1130" s="22" t="s">
        <v>237</v>
      </c>
      <c r="I1130" s="22" t="s">
        <v>309</v>
      </c>
      <c r="J1130" s="17">
        <f>IFERROR(INDEX(Cost_Components!$K$2:$K$29,MATCH(E1130,Cost_Components!$A$2:$A$29,0)),"")</f>
        <v>1</v>
      </c>
      <c r="K1130" s="17">
        <f t="shared" si="170"/>
        <v>0.51730769230769236</v>
      </c>
      <c r="L1130" s="17">
        <f>IFERROR(INDEX(Cost_Components!$S$2:$S$29,MATCH(E1130,Cost_Components!$A$2:$A$29,0)),"")</f>
        <v>0.31</v>
      </c>
      <c r="M1130" s="28">
        <f>IFERROR(INDEX(Cost_Components!$L$2:$L$29,MATCH(E1130,Cost_Components!$A$2:$A$29,0)),"")</f>
        <v>1</v>
      </c>
      <c r="N1130" s="29">
        <f>IFERROR(INDEX(Cost_Components!$P$2:$P$29,MATCH(E1130,Cost_Components!$A$2:$A$29,0)),"")</f>
        <v>119.7214874</v>
      </c>
      <c r="O1130" s="23">
        <f t="shared" si="171"/>
        <v>4069186.0477697002</v>
      </c>
      <c r="P1130" s="23">
        <f t="shared" si="172"/>
        <v>4189629.7391371699</v>
      </c>
      <c r="Q1130" s="23">
        <f t="shared" si="173"/>
        <v>155492498.24768054</v>
      </c>
      <c r="R1130" s="23">
        <f t="shared" si="174"/>
        <v>252016274.3333827</v>
      </c>
      <c r="S1130" s="23">
        <f t="shared" si="175"/>
        <v>96523776.085702151</v>
      </c>
      <c r="T1130" s="16">
        <f>IFERROR(INDEX(Cost_Components!$R$2:$R$29,MATCH(E1130,Cost_Components!$A$2:$A$29,0)),"")</f>
        <v>1</v>
      </c>
      <c r="U1130" s="26">
        <f>IFERROR(INDEX(Cost_Components!$Q$2:$Q$29,MATCH(E1130,Cost_Components!$A$2:$A$29,0)),"")</f>
        <v>2023</v>
      </c>
      <c r="V1130" s="30">
        <f>1/(1+Calculation_Assumptions!$B$5)^(B1130-Calculation_Assumptions!$B$2)</f>
        <v>0.74409391489672516</v>
      </c>
      <c r="W1130" s="23">
        <f t="shared" si="176"/>
        <v>115701021.7581888</v>
      </c>
      <c r="X1130" s="23">
        <f t="shared" si="177"/>
        <v>187523776.18641379</v>
      </c>
      <c r="Y1130" s="23">
        <f t="shared" si="178"/>
        <v>71822754.428225011</v>
      </c>
      <c r="Z1130" s="17">
        <f>IFERROR(INDEX(Cost_Components!$T$2:$T$29,MATCH(E1130,Cost_Components!$A$2:$A$29,0)),"")</f>
        <v>0.8</v>
      </c>
      <c r="AA1130" s="26">
        <f>IFERROR(INDEX(Cost_Components!$U$2:$U$29,MATCH(E1130,Cost_Components!$A$2:$A$29,0)),"")</f>
        <v>2025</v>
      </c>
      <c r="AB1130" s="26">
        <f>IFERROR(INDEX(Cost_Components!$V$2:$V$29,MATCH(E1130,Cost_Components!$A$2:$A$29,0)),"")</f>
        <v>2050</v>
      </c>
      <c r="AC1130" s="26">
        <f>IFERROR(INDEX(Cost_Components!$M$2:$M$29,MATCH(E1130,Cost_Components!$A$2:$A$29,0)),"")</f>
        <v>30</v>
      </c>
      <c r="AD1130" s="26">
        <f>IFERROR(INDEX(Cost_Components!$N$2:$N$29,MATCH(E1130,Cost_Components!$A$2:$A$29,0)),"")</f>
        <v>95</v>
      </c>
      <c r="AE1130" s="16" t="str">
        <f>IFERROR(INDEX(Cost_Components!$O$2:$O$29,MATCH(E1130,Cost_Components!$A$2:$A$29,0)),"")</f>
        <v>Both</v>
      </c>
      <c r="AF1130" s="11">
        <v>4069186.0477697002</v>
      </c>
      <c r="AG1130" s="11">
        <v>4189629.7391371699</v>
      </c>
      <c r="AH1130" s="23">
        <f t="shared" si="179"/>
        <v>1</v>
      </c>
    </row>
    <row r="1131" spans="1:34" hidden="1">
      <c r="A1131" t="s">
        <v>115</v>
      </c>
      <c r="B1131" s="20">
        <v>2036</v>
      </c>
      <c r="C1131" t="s">
        <v>247</v>
      </c>
      <c r="D1131" t="s">
        <v>222</v>
      </c>
      <c r="E1131" s="22" t="s">
        <v>340</v>
      </c>
      <c r="F1131" s="22" t="s">
        <v>341</v>
      </c>
      <c r="G1131" s="22" t="s">
        <v>248</v>
      </c>
      <c r="H1131" s="22" t="s">
        <v>237</v>
      </c>
      <c r="I1131" s="22" t="s">
        <v>309</v>
      </c>
      <c r="J1131" s="17">
        <f>IFERROR(INDEX(Cost_Components!$K$2:$K$29,MATCH(E1131,Cost_Components!$A$2:$A$29,0)),"")</f>
        <v>1</v>
      </c>
      <c r="K1131" s="17">
        <f t="shared" si="170"/>
        <v>0.5361538461538462</v>
      </c>
      <c r="L1131" s="17">
        <f>IFERROR(INDEX(Cost_Components!$S$2:$S$29,MATCH(E1131,Cost_Components!$A$2:$A$29,0)),"")</f>
        <v>0.31</v>
      </c>
      <c r="M1131" s="28">
        <f>IFERROR(INDEX(Cost_Components!$L$2:$L$29,MATCH(E1131,Cost_Components!$A$2:$A$29,0)),"")</f>
        <v>1</v>
      </c>
      <c r="N1131" s="29">
        <f>IFERROR(INDEX(Cost_Components!$P$2:$P$29,MATCH(E1131,Cost_Components!$A$2:$A$29,0)),"")</f>
        <v>119.7214874</v>
      </c>
      <c r="O1131" s="23">
        <f t="shared" si="171"/>
        <v>4049206.4890159699</v>
      </c>
      <c r="P1131" s="23">
        <f t="shared" si="172"/>
        <v>4191825.3107505501</v>
      </c>
      <c r="Q1131" s="23">
        <f t="shared" si="173"/>
        <v>155573983.94844714</v>
      </c>
      <c r="R1131" s="23">
        <f t="shared" si="174"/>
        <v>259915065.75949419</v>
      </c>
      <c r="S1131" s="23">
        <f t="shared" si="175"/>
        <v>104341081.81104705</v>
      </c>
      <c r="T1131" s="16">
        <f>IFERROR(INDEX(Cost_Components!$R$2:$R$29,MATCH(E1131,Cost_Components!$A$2:$A$29,0)),"")</f>
        <v>1</v>
      </c>
      <c r="U1131" s="26">
        <f>IFERROR(INDEX(Cost_Components!$Q$2:$Q$29,MATCH(E1131,Cost_Components!$A$2:$A$29,0)),"")</f>
        <v>2023</v>
      </c>
      <c r="V1131" s="30">
        <f>1/(1+Calculation_Assumptions!$B$5)^(B1131-Calculation_Assumptions!$B$2)</f>
        <v>0.72242127659876232</v>
      </c>
      <c r="W1131" s="23">
        <f t="shared" si="176"/>
        <v>112389956.08959255</v>
      </c>
      <c r="X1131" s="23">
        <f t="shared" si="177"/>
        <v>187768173.61322504</v>
      </c>
      <c r="Y1131" s="23">
        <f t="shared" si="178"/>
        <v>75378217.523632511</v>
      </c>
      <c r="Z1131" s="17">
        <f>IFERROR(INDEX(Cost_Components!$T$2:$T$29,MATCH(E1131,Cost_Components!$A$2:$A$29,0)),"")</f>
        <v>0.8</v>
      </c>
      <c r="AA1131" s="26">
        <f>IFERROR(INDEX(Cost_Components!$U$2:$U$29,MATCH(E1131,Cost_Components!$A$2:$A$29,0)),"")</f>
        <v>2025</v>
      </c>
      <c r="AB1131" s="26">
        <f>IFERROR(INDEX(Cost_Components!$V$2:$V$29,MATCH(E1131,Cost_Components!$A$2:$A$29,0)),"")</f>
        <v>2050</v>
      </c>
      <c r="AC1131" s="26">
        <f>IFERROR(INDEX(Cost_Components!$M$2:$M$29,MATCH(E1131,Cost_Components!$A$2:$A$29,0)),"")</f>
        <v>30</v>
      </c>
      <c r="AD1131" s="26">
        <f>IFERROR(INDEX(Cost_Components!$N$2:$N$29,MATCH(E1131,Cost_Components!$A$2:$A$29,0)),"")</f>
        <v>95</v>
      </c>
      <c r="AE1131" s="16" t="str">
        <f>IFERROR(INDEX(Cost_Components!$O$2:$O$29,MATCH(E1131,Cost_Components!$A$2:$A$29,0)),"")</f>
        <v>Both</v>
      </c>
      <c r="AF1131" s="11">
        <v>4049206.4890159699</v>
      </c>
      <c r="AG1131" s="11">
        <v>4191825.3107505501</v>
      </c>
      <c r="AH1131" s="23">
        <f t="shared" si="179"/>
        <v>1</v>
      </c>
    </row>
    <row r="1132" spans="1:34" hidden="1">
      <c r="A1132" t="s">
        <v>115</v>
      </c>
      <c r="B1132" s="20">
        <v>2037</v>
      </c>
      <c r="C1132" t="s">
        <v>247</v>
      </c>
      <c r="D1132" t="s">
        <v>222</v>
      </c>
      <c r="E1132" s="22" t="s">
        <v>340</v>
      </c>
      <c r="F1132" s="22" t="s">
        <v>341</v>
      </c>
      <c r="G1132" s="22" t="s">
        <v>248</v>
      </c>
      <c r="H1132" s="22" t="s">
        <v>237</v>
      </c>
      <c r="I1132" s="22" t="s">
        <v>309</v>
      </c>
      <c r="J1132" s="17">
        <f>IFERROR(INDEX(Cost_Components!$K$2:$K$29,MATCH(E1132,Cost_Components!$A$2:$A$29,0)),"")</f>
        <v>1</v>
      </c>
      <c r="K1132" s="17">
        <f t="shared" si="170"/>
        <v>0.55500000000000005</v>
      </c>
      <c r="L1132" s="17">
        <f>IFERROR(INDEX(Cost_Components!$S$2:$S$29,MATCH(E1132,Cost_Components!$A$2:$A$29,0)),"")</f>
        <v>0.31</v>
      </c>
      <c r="M1132" s="28">
        <f>IFERROR(INDEX(Cost_Components!$L$2:$L$29,MATCH(E1132,Cost_Components!$A$2:$A$29,0)),"")</f>
        <v>1</v>
      </c>
      <c r="N1132" s="29">
        <f>IFERROR(INDEX(Cost_Components!$P$2:$P$29,MATCH(E1132,Cost_Components!$A$2:$A$29,0)),"")</f>
        <v>119.7214874</v>
      </c>
      <c r="O1132" s="23">
        <f t="shared" si="171"/>
        <v>4035279.7218850502</v>
      </c>
      <c r="P1132" s="23">
        <f t="shared" si="172"/>
        <v>4201808.6791389296</v>
      </c>
      <c r="Q1132" s="23">
        <f t="shared" si="173"/>
        <v>155944503.29939002</v>
      </c>
      <c r="R1132" s="23">
        <f t="shared" si="174"/>
        <v>268125878.16042081</v>
      </c>
      <c r="S1132" s="23">
        <f t="shared" si="175"/>
        <v>112181374.86103079</v>
      </c>
      <c r="T1132" s="16">
        <f>IFERROR(INDEX(Cost_Components!$R$2:$R$29,MATCH(E1132,Cost_Components!$A$2:$A$29,0)),"")</f>
        <v>1</v>
      </c>
      <c r="U1132" s="26">
        <f>IFERROR(INDEX(Cost_Components!$Q$2:$Q$29,MATCH(E1132,Cost_Components!$A$2:$A$29,0)),"")</f>
        <v>2023</v>
      </c>
      <c r="V1132" s="30">
        <f>1/(1+Calculation_Assumptions!$B$5)^(B1132-Calculation_Assumptions!$B$2)</f>
        <v>0.70137988019297326</v>
      </c>
      <c r="W1132" s="23">
        <f t="shared" si="176"/>
        <v>109376337.04087889</v>
      </c>
      <c r="X1132" s="23">
        <f t="shared" si="177"/>
        <v>188058096.30079168</v>
      </c>
      <c r="Y1132" s="23">
        <f t="shared" si="178"/>
        <v>78681759.259912789</v>
      </c>
      <c r="Z1132" s="17">
        <f>IFERROR(INDEX(Cost_Components!$T$2:$T$29,MATCH(E1132,Cost_Components!$A$2:$A$29,0)),"")</f>
        <v>0.8</v>
      </c>
      <c r="AA1132" s="26">
        <f>IFERROR(INDEX(Cost_Components!$U$2:$U$29,MATCH(E1132,Cost_Components!$A$2:$A$29,0)),"")</f>
        <v>2025</v>
      </c>
      <c r="AB1132" s="26">
        <f>IFERROR(INDEX(Cost_Components!$V$2:$V$29,MATCH(E1132,Cost_Components!$A$2:$A$29,0)),"")</f>
        <v>2050</v>
      </c>
      <c r="AC1132" s="26">
        <f>IFERROR(INDEX(Cost_Components!$M$2:$M$29,MATCH(E1132,Cost_Components!$A$2:$A$29,0)),"")</f>
        <v>30</v>
      </c>
      <c r="AD1132" s="26">
        <f>IFERROR(INDEX(Cost_Components!$N$2:$N$29,MATCH(E1132,Cost_Components!$A$2:$A$29,0)),"")</f>
        <v>95</v>
      </c>
      <c r="AE1132" s="16" t="str">
        <f>IFERROR(INDEX(Cost_Components!$O$2:$O$29,MATCH(E1132,Cost_Components!$A$2:$A$29,0)),"")</f>
        <v>Both</v>
      </c>
      <c r="AF1132" s="11">
        <v>4035279.7218850502</v>
      </c>
      <c r="AG1132" s="11">
        <v>4201808.6791389296</v>
      </c>
      <c r="AH1132" s="23">
        <f t="shared" si="179"/>
        <v>1</v>
      </c>
    </row>
    <row r="1133" spans="1:34" hidden="1">
      <c r="A1133" t="s">
        <v>115</v>
      </c>
      <c r="B1133" s="20">
        <v>2038</v>
      </c>
      <c r="C1133" t="s">
        <v>247</v>
      </c>
      <c r="D1133" t="s">
        <v>222</v>
      </c>
      <c r="E1133" s="22" t="s">
        <v>340</v>
      </c>
      <c r="F1133" s="22" t="s">
        <v>341</v>
      </c>
      <c r="G1133" s="22" t="s">
        <v>248</v>
      </c>
      <c r="H1133" s="22" t="s">
        <v>237</v>
      </c>
      <c r="I1133" s="22" t="s">
        <v>309</v>
      </c>
      <c r="J1133" s="17">
        <f>IFERROR(INDEX(Cost_Components!$K$2:$K$29,MATCH(E1133,Cost_Components!$A$2:$A$29,0)),"")</f>
        <v>1</v>
      </c>
      <c r="K1133" s="17">
        <f t="shared" si="170"/>
        <v>0.57384615384615389</v>
      </c>
      <c r="L1133" s="17">
        <f>IFERROR(INDEX(Cost_Components!$S$2:$S$29,MATCH(E1133,Cost_Components!$A$2:$A$29,0)),"")</f>
        <v>0.31</v>
      </c>
      <c r="M1133" s="28">
        <f>IFERROR(INDEX(Cost_Components!$L$2:$L$29,MATCH(E1133,Cost_Components!$A$2:$A$29,0)),"")</f>
        <v>1</v>
      </c>
      <c r="N1133" s="29">
        <f>IFERROR(INDEX(Cost_Components!$P$2:$P$29,MATCH(E1133,Cost_Components!$A$2:$A$29,0)),"")</f>
        <v>119.7214874</v>
      </c>
      <c r="O1133" s="23">
        <f t="shared" si="171"/>
        <v>4026507.2870089202</v>
      </c>
      <c r="P1133" s="23">
        <f t="shared" si="172"/>
        <v>4218624.2444618801</v>
      </c>
      <c r="Q1133" s="23">
        <f t="shared" si="173"/>
        <v>156568590.49189001</v>
      </c>
      <c r="R1133" s="23">
        <f t="shared" si="174"/>
        <v>276627956.38848031</v>
      </c>
      <c r="S1133" s="23">
        <f t="shared" si="175"/>
        <v>120059365.89659029</v>
      </c>
      <c r="T1133" s="16">
        <f>IFERROR(INDEX(Cost_Components!$R$2:$R$29,MATCH(E1133,Cost_Components!$A$2:$A$29,0)),"")</f>
        <v>1</v>
      </c>
      <c r="U1133" s="26">
        <f>IFERROR(INDEX(Cost_Components!$Q$2:$Q$29,MATCH(E1133,Cost_Components!$A$2:$A$29,0)),"")</f>
        <v>2023</v>
      </c>
      <c r="V1133" s="30">
        <f>1/(1+Calculation_Assumptions!$B$5)^(B1133-Calculation_Assumptions!$B$2)</f>
        <v>0.68095133999317792</v>
      </c>
      <c r="W1133" s="23">
        <f t="shared" si="176"/>
        <v>106615591.49629565</v>
      </c>
      <c r="X1133" s="23">
        <f t="shared" si="177"/>
        <v>188370177.58231005</v>
      </c>
      <c r="Y1133" s="23">
        <f t="shared" si="178"/>
        <v>81754586.086014405</v>
      </c>
      <c r="Z1133" s="17">
        <f>IFERROR(INDEX(Cost_Components!$T$2:$T$29,MATCH(E1133,Cost_Components!$A$2:$A$29,0)),"")</f>
        <v>0.8</v>
      </c>
      <c r="AA1133" s="26">
        <f>IFERROR(INDEX(Cost_Components!$U$2:$U$29,MATCH(E1133,Cost_Components!$A$2:$A$29,0)),"")</f>
        <v>2025</v>
      </c>
      <c r="AB1133" s="26">
        <f>IFERROR(INDEX(Cost_Components!$V$2:$V$29,MATCH(E1133,Cost_Components!$A$2:$A$29,0)),"")</f>
        <v>2050</v>
      </c>
      <c r="AC1133" s="26">
        <f>IFERROR(INDEX(Cost_Components!$M$2:$M$29,MATCH(E1133,Cost_Components!$A$2:$A$29,0)),"")</f>
        <v>30</v>
      </c>
      <c r="AD1133" s="26">
        <f>IFERROR(INDEX(Cost_Components!$N$2:$N$29,MATCH(E1133,Cost_Components!$A$2:$A$29,0)),"")</f>
        <v>95</v>
      </c>
      <c r="AE1133" s="16" t="str">
        <f>IFERROR(INDEX(Cost_Components!$O$2:$O$29,MATCH(E1133,Cost_Components!$A$2:$A$29,0)),"")</f>
        <v>Both</v>
      </c>
      <c r="AF1133" s="11">
        <v>4026507.2870089202</v>
      </c>
      <c r="AG1133" s="11">
        <v>4218624.2444618801</v>
      </c>
      <c r="AH1133" s="23">
        <f t="shared" si="179"/>
        <v>1</v>
      </c>
    </row>
    <row r="1134" spans="1:34" hidden="1">
      <c r="A1134" t="s">
        <v>115</v>
      </c>
      <c r="B1134" s="20">
        <v>2039</v>
      </c>
      <c r="C1134" t="s">
        <v>247</v>
      </c>
      <c r="D1134" t="s">
        <v>222</v>
      </c>
      <c r="E1134" s="22" t="s">
        <v>340</v>
      </c>
      <c r="F1134" s="22" t="s">
        <v>341</v>
      </c>
      <c r="G1134" s="22" t="s">
        <v>248</v>
      </c>
      <c r="H1134" s="22" t="s">
        <v>237</v>
      </c>
      <c r="I1134" s="22" t="s">
        <v>309</v>
      </c>
      <c r="J1134" s="17">
        <f>IFERROR(INDEX(Cost_Components!$K$2:$K$29,MATCH(E1134,Cost_Components!$A$2:$A$29,0)),"")</f>
        <v>1</v>
      </c>
      <c r="K1134" s="17">
        <f t="shared" si="170"/>
        <v>0.59269230769230763</v>
      </c>
      <c r="L1134" s="17">
        <f>IFERROR(INDEX(Cost_Components!$S$2:$S$29,MATCH(E1134,Cost_Components!$A$2:$A$29,0)),"")</f>
        <v>0.31</v>
      </c>
      <c r="M1134" s="28">
        <f>IFERROR(INDEX(Cost_Components!$L$2:$L$29,MATCH(E1134,Cost_Components!$A$2:$A$29,0)),"")</f>
        <v>1</v>
      </c>
      <c r="N1134" s="29">
        <f>IFERROR(INDEX(Cost_Components!$P$2:$P$29,MATCH(E1134,Cost_Components!$A$2:$A$29,0)),"")</f>
        <v>119.7214874</v>
      </c>
      <c r="O1134" s="23">
        <f t="shared" si="171"/>
        <v>4021935.54693816</v>
      </c>
      <c r="P1134" s="23">
        <f t="shared" si="172"/>
        <v>4241245.2740062801</v>
      </c>
      <c r="Q1134" s="23">
        <f t="shared" si="173"/>
        <v>157408139.71599826</v>
      </c>
      <c r="R1134" s="23">
        <f t="shared" si="174"/>
        <v>285388521.23142868</v>
      </c>
      <c r="S1134" s="23">
        <f t="shared" si="175"/>
        <v>127980381.51543042</v>
      </c>
      <c r="T1134" s="16">
        <f>IFERROR(INDEX(Cost_Components!$R$2:$R$29,MATCH(E1134,Cost_Components!$A$2:$A$29,0)),"")</f>
        <v>1</v>
      </c>
      <c r="U1134" s="26">
        <f>IFERROR(INDEX(Cost_Components!$Q$2:$Q$29,MATCH(E1134,Cost_Components!$A$2:$A$29,0)),"")</f>
        <v>2023</v>
      </c>
      <c r="V1134" s="30">
        <f>1/(1+Calculation_Assumptions!$B$5)^(B1134-Calculation_Assumptions!$B$2)</f>
        <v>0.66111780581861923</v>
      </c>
      <c r="W1134" s="23">
        <f t="shared" si="176"/>
        <v>104065323.94703142</v>
      </c>
      <c r="X1134" s="23">
        <f t="shared" si="177"/>
        <v>188675432.96234256</v>
      </c>
      <c r="Y1134" s="23">
        <f t="shared" si="178"/>
        <v>84610109.015311137</v>
      </c>
      <c r="Z1134" s="17">
        <f>IFERROR(INDEX(Cost_Components!$T$2:$T$29,MATCH(E1134,Cost_Components!$A$2:$A$29,0)),"")</f>
        <v>0.8</v>
      </c>
      <c r="AA1134" s="26">
        <f>IFERROR(INDEX(Cost_Components!$U$2:$U$29,MATCH(E1134,Cost_Components!$A$2:$A$29,0)),"")</f>
        <v>2025</v>
      </c>
      <c r="AB1134" s="26">
        <f>IFERROR(INDEX(Cost_Components!$V$2:$V$29,MATCH(E1134,Cost_Components!$A$2:$A$29,0)),"")</f>
        <v>2050</v>
      </c>
      <c r="AC1134" s="26">
        <f>IFERROR(INDEX(Cost_Components!$M$2:$M$29,MATCH(E1134,Cost_Components!$A$2:$A$29,0)),"")</f>
        <v>30</v>
      </c>
      <c r="AD1134" s="26">
        <f>IFERROR(INDEX(Cost_Components!$N$2:$N$29,MATCH(E1134,Cost_Components!$A$2:$A$29,0)),"")</f>
        <v>95</v>
      </c>
      <c r="AE1134" s="16" t="str">
        <f>IFERROR(INDEX(Cost_Components!$O$2:$O$29,MATCH(E1134,Cost_Components!$A$2:$A$29,0)),"")</f>
        <v>Both</v>
      </c>
      <c r="AF1134" s="11">
        <v>4021935.54693816</v>
      </c>
      <c r="AG1134" s="11">
        <v>4241245.2740062801</v>
      </c>
      <c r="AH1134" s="23">
        <f t="shared" si="179"/>
        <v>1</v>
      </c>
    </row>
    <row r="1135" spans="1:34" hidden="1">
      <c r="A1135" t="s">
        <v>115</v>
      </c>
      <c r="B1135" s="20">
        <v>2040</v>
      </c>
      <c r="C1135" t="s">
        <v>247</v>
      </c>
      <c r="D1135" t="s">
        <v>222</v>
      </c>
      <c r="E1135" s="22" t="s">
        <v>340</v>
      </c>
      <c r="F1135" s="22" t="s">
        <v>341</v>
      </c>
      <c r="G1135" s="22" t="s">
        <v>248</v>
      </c>
      <c r="H1135" s="22" t="s">
        <v>237</v>
      </c>
      <c r="I1135" s="22" t="s">
        <v>309</v>
      </c>
      <c r="J1135" s="17">
        <f>IFERROR(INDEX(Cost_Components!$K$2:$K$29,MATCH(E1135,Cost_Components!$A$2:$A$29,0)),"")</f>
        <v>1</v>
      </c>
      <c r="K1135" s="17">
        <f t="shared" si="170"/>
        <v>0.61153846153846159</v>
      </c>
      <c r="L1135" s="17">
        <f>IFERROR(INDEX(Cost_Components!$S$2:$S$29,MATCH(E1135,Cost_Components!$A$2:$A$29,0)),"")</f>
        <v>0.31</v>
      </c>
      <c r="M1135" s="28">
        <f>IFERROR(INDEX(Cost_Components!$L$2:$L$29,MATCH(E1135,Cost_Components!$A$2:$A$29,0)),"")</f>
        <v>1</v>
      </c>
      <c r="N1135" s="29">
        <f>IFERROR(INDEX(Cost_Components!$P$2:$P$29,MATCH(E1135,Cost_Components!$A$2:$A$29,0)),"")</f>
        <v>119.7214874</v>
      </c>
      <c r="O1135" s="23">
        <f t="shared" si="171"/>
        <v>4021273.0457616001</v>
      </c>
      <c r="P1135" s="23">
        <f t="shared" si="172"/>
        <v>4269326.3306211997</v>
      </c>
      <c r="Q1135" s="23">
        <f t="shared" si="173"/>
        <v>158450330.5343658</v>
      </c>
      <c r="R1135" s="23">
        <f t="shared" si="174"/>
        <v>294414667.90206552</v>
      </c>
      <c r="S1135" s="23">
        <f t="shared" si="175"/>
        <v>135964337.36769971</v>
      </c>
      <c r="T1135" s="16">
        <f>IFERROR(INDEX(Cost_Components!$R$2:$R$29,MATCH(E1135,Cost_Components!$A$2:$A$29,0)),"")</f>
        <v>1</v>
      </c>
      <c r="U1135" s="26">
        <f>IFERROR(INDEX(Cost_Components!$Q$2:$Q$29,MATCH(E1135,Cost_Components!$A$2:$A$29,0)),"")</f>
        <v>2023</v>
      </c>
      <c r="V1135" s="30">
        <f>1/(1+Calculation_Assumptions!$B$5)^(B1135-Calculation_Assumptions!$B$2)</f>
        <v>0.64186194739671765</v>
      </c>
      <c r="W1135" s="23">
        <f t="shared" si="176"/>
        <v>101703237.72244163</v>
      </c>
      <c r="X1135" s="23">
        <f t="shared" si="177"/>
        <v>188973572.08177766</v>
      </c>
      <c r="Y1135" s="23">
        <f t="shared" si="178"/>
        <v>87270334.359336048</v>
      </c>
      <c r="Z1135" s="17">
        <f>IFERROR(INDEX(Cost_Components!$T$2:$T$29,MATCH(E1135,Cost_Components!$A$2:$A$29,0)),"")</f>
        <v>0.8</v>
      </c>
      <c r="AA1135" s="26">
        <f>IFERROR(INDEX(Cost_Components!$U$2:$U$29,MATCH(E1135,Cost_Components!$A$2:$A$29,0)),"")</f>
        <v>2025</v>
      </c>
      <c r="AB1135" s="26">
        <f>IFERROR(INDEX(Cost_Components!$V$2:$V$29,MATCH(E1135,Cost_Components!$A$2:$A$29,0)),"")</f>
        <v>2050</v>
      </c>
      <c r="AC1135" s="26">
        <f>IFERROR(INDEX(Cost_Components!$M$2:$M$29,MATCH(E1135,Cost_Components!$A$2:$A$29,0)),"")</f>
        <v>30</v>
      </c>
      <c r="AD1135" s="26">
        <f>IFERROR(INDEX(Cost_Components!$N$2:$N$29,MATCH(E1135,Cost_Components!$A$2:$A$29,0)),"")</f>
        <v>95</v>
      </c>
      <c r="AE1135" s="16" t="str">
        <f>IFERROR(INDEX(Cost_Components!$O$2:$O$29,MATCH(E1135,Cost_Components!$A$2:$A$29,0)),"")</f>
        <v>Both</v>
      </c>
      <c r="AF1135" s="11">
        <v>4021273.0457616001</v>
      </c>
      <c r="AG1135" s="11">
        <v>4269326.3306211997</v>
      </c>
      <c r="AH1135" s="23">
        <f t="shared" si="179"/>
        <v>1</v>
      </c>
    </row>
    <row r="1136" spans="1:34" hidden="1">
      <c r="A1136" t="s">
        <v>115</v>
      </c>
      <c r="B1136" s="20">
        <v>2041</v>
      </c>
      <c r="C1136" t="s">
        <v>247</v>
      </c>
      <c r="D1136" t="s">
        <v>222</v>
      </c>
      <c r="E1136" s="22" t="s">
        <v>340</v>
      </c>
      <c r="F1136" s="22" t="s">
        <v>341</v>
      </c>
      <c r="G1136" s="22" t="s">
        <v>248</v>
      </c>
      <c r="H1136" s="22" t="s">
        <v>237</v>
      </c>
      <c r="I1136" s="22" t="s">
        <v>309</v>
      </c>
      <c r="J1136" s="17">
        <f>IFERROR(INDEX(Cost_Components!$K$2:$K$29,MATCH(E1136,Cost_Components!$A$2:$A$29,0)),"")</f>
        <v>1</v>
      </c>
      <c r="K1136" s="17">
        <f t="shared" si="170"/>
        <v>0.63038461538461543</v>
      </c>
      <c r="L1136" s="17">
        <f>IFERROR(INDEX(Cost_Components!$S$2:$S$29,MATCH(E1136,Cost_Components!$A$2:$A$29,0)),"")</f>
        <v>0.31</v>
      </c>
      <c r="M1136" s="28">
        <f>IFERROR(INDEX(Cost_Components!$L$2:$L$29,MATCH(E1136,Cost_Components!$A$2:$A$29,0)),"")</f>
        <v>1</v>
      </c>
      <c r="N1136" s="29">
        <f>IFERROR(INDEX(Cost_Components!$P$2:$P$29,MATCH(E1136,Cost_Components!$A$2:$A$29,0)),"")</f>
        <v>119.7214874</v>
      </c>
      <c r="O1136" s="23">
        <f t="shared" si="171"/>
        <v>4024148.5874598799</v>
      </c>
      <c r="P1136" s="23">
        <f t="shared" si="172"/>
        <v>4302431.7155883498</v>
      </c>
      <c r="Q1136" s="23">
        <f t="shared" si="173"/>
        <v>159678992.57242301</v>
      </c>
      <c r="R1136" s="23">
        <f t="shared" si="174"/>
        <v>303704843.14494318</v>
      </c>
      <c r="S1136" s="23">
        <f t="shared" si="175"/>
        <v>144025850.57252017</v>
      </c>
      <c r="T1136" s="16">
        <f>IFERROR(INDEX(Cost_Components!$R$2:$R$29,MATCH(E1136,Cost_Components!$A$2:$A$29,0)),"")</f>
        <v>1</v>
      </c>
      <c r="U1136" s="26">
        <f>IFERROR(INDEX(Cost_Components!$Q$2:$Q$29,MATCH(E1136,Cost_Components!$A$2:$A$29,0)),"")</f>
        <v>2023</v>
      </c>
      <c r="V1136" s="30">
        <f>1/(1+Calculation_Assumptions!$B$5)^(B1136-Calculation_Assumptions!$B$2)</f>
        <v>0.62316693922011435</v>
      </c>
      <c r="W1136" s="23">
        <f t="shared" si="176"/>
        <v>99506669.059108227</v>
      </c>
      <c r="X1136" s="23">
        <f t="shared" si="177"/>
        <v>189258817.52895916</v>
      </c>
      <c r="Y1136" s="23">
        <f t="shared" si="178"/>
        <v>89752148.469850942</v>
      </c>
      <c r="Z1136" s="17">
        <f>IFERROR(INDEX(Cost_Components!$T$2:$T$29,MATCH(E1136,Cost_Components!$A$2:$A$29,0)),"")</f>
        <v>0.8</v>
      </c>
      <c r="AA1136" s="26">
        <f>IFERROR(INDEX(Cost_Components!$U$2:$U$29,MATCH(E1136,Cost_Components!$A$2:$A$29,0)),"")</f>
        <v>2025</v>
      </c>
      <c r="AB1136" s="26">
        <f>IFERROR(INDEX(Cost_Components!$V$2:$V$29,MATCH(E1136,Cost_Components!$A$2:$A$29,0)),"")</f>
        <v>2050</v>
      </c>
      <c r="AC1136" s="26">
        <f>IFERROR(INDEX(Cost_Components!$M$2:$M$29,MATCH(E1136,Cost_Components!$A$2:$A$29,0)),"")</f>
        <v>30</v>
      </c>
      <c r="AD1136" s="26">
        <f>IFERROR(INDEX(Cost_Components!$N$2:$N$29,MATCH(E1136,Cost_Components!$A$2:$A$29,0)),"")</f>
        <v>95</v>
      </c>
      <c r="AE1136" s="16" t="str">
        <f>IFERROR(INDEX(Cost_Components!$O$2:$O$29,MATCH(E1136,Cost_Components!$A$2:$A$29,0)),"")</f>
        <v>Both</v>
      </c>
      <c r="AF1136" s="11">
        <v>4024148.5874598799</v>
      </c>
      <c r="AG1136" s="11">
        <v>4302431.7155883498</v>
      </c>
      <c r="AH1136" s="23">
        <f t="shared" si="179"/>
        <v>1</v>
      </c>
    </row>
    <row r="1137" spans="1:34" hidden="1">
      <c r="A1137" t="s">
        <v>115</v>
      </c>
      <c r="B1137" s="20">
        <v>2042</v>
      </c>
      <c r="C1137" t="s">
        <v>247</v>
      </c>
      <c r="D1137" t="s">
        <v>222</v>
      </c>
      <c r="E1137" s="22" t="s">
        <v>340</v>
      </c>
      <c r="F1137" s="22" t="s">
        <v>341</v>
      </c>
      <c r="G1137" s="22" t="s">
        <v>248</v>
      </c>
      <c r="H1137" s="22" t="s">
        <v>237</v>
      </c>
      <c r="I1137" s="22" t="s">
        <v>309</v>
      </c>
      <c r="J1137" s="17">
        <f>IFERROR(INDEX(Cost_Components!$K$2:$K$29,MATCH(E1137,Cost_Components!$A$2:$A$29,0)),"")</f>
        <v>1</v>
      </c>
      <c r="K1137" s="17">
        <f t="shared" si="170"/>
        <v>0.64923076923076928</v>
      </c>
      <c r="L1137" s="17">
        <f>IFERROR(INDEX(Cost_Components!$S$2:$S$29,MATCH(E1137,Cost_Components!$A$2:$A$29,0)),"")</f>
        <v>0.31</v>
      </c>
      <c r="M1137" s="28">
        <f>IFERROR(INDEX(Cost_Components!$L$2:$L$29,MATCH(E1137,Cost_Components!$A$2:$A$29,0)),"")</f>
        <v>1</v>
      </c>
      <c r="N1137" s="29">
        <f>IFERROR(INDEX(Cost_Components!$P$2:$P$29,MATCH(E1137,Cost_Components!$A$2:$A$29,0)),"")</f>
        <v>119.7214874</v>
      </c>
      <c r="O1137" s="23">
        <f t="shared" si="171"/>
        <v>4030022.13885277</v>
      </c>
      <c r="P1137" s="23">
        <f t="shared" si="172"/>
        <v>4339969.50715122</v>
      </c>
      <c r="Q1137" s="23">
        <f t="shared" si="173"/>
        <v>161072157.4467046</v>
      </c>
      <c r="R1137" s="23">
        <f t="shared" si="174"/>
        <v>313241020.41716558</v>
      </c>
      <c r="S1137" s="23">
        <f t="shared" si="175"/>
        <v>152168862.97046098</v>
      </c>
      <c r="T1137" s="16">
        <f>IFERROR(INDEX(Cost_Components!$R$2:$R$29,MATCH(E1137,Cost_Components!$A$2:$A$29,0)),"")</f>
        <v>1</v>
      </c>
      <c r="U1137" s="26">
        <f>IFERROR(INDEX(Cost_Components!$Q$2:$Q$29,MATCH(E1137,Cost_Components!$A$2:$A$29,0)),"")</f>
        <v>2023</v>
      </c>
      <c r="V1137" s="30">
        <f>1/(1+Calculation_Assumptions!$B$5)^(B1137-Calculation_Assumptions!$B$2)</f>
        <v>0.60501644584477121</v>
      </c>
      <c r="W1137" s="23">
        <f t="shared" si="176"/>
        <v>97451304.222954616</v>
      </c>
      <c r="X1137" s="23">
        <f t="shared" si="177"/>
        <v>189515968.86558294</v>
      </c>
      <c r="Y1137" s="23">
        <f t="shared" si="178"/>
        <v>92064664.642628312</v>
      </c>
      <c r="Z1137" s="17">
        <f>IFERROR(INDEX(Cost_Components!$T$2:$T$29,MATCH(E1137,Cost_Components!$A$2:$A$29,0)),"")</f>
        <v>0.8</v>
      </c>
      <c r="AA1137" s="26">
        <f>IFERROR(INDEX(Cost_Components!$U$2:$U$29,MATCH(E1137,Cost_Components!$A$2:$A$29,0)),"")</f>
        <v>2025</v>
      </c>
      <c r="AB1137" s="26">
        <f>IFERROR(INDEX(Cost_Components!$V$2:$V$29,MATCH(E1137,Cost_Components!$A$2:$A$29,0)),"")</f>
        <v>2050</v>
      </c>
      <c r="AC1137" s="26">
        <f>IFERROR(INDEX(Cost_Components!$M$2:$M$29,MATCH(E1137,Cost_Components!$A$2:$A$29,0)),"")</f>
        <v>30</v>
      </c>
      <c r="AD1137" s="26">
        <f>IFERROR(INDEX(Cost_Components!$N$2:$N$29,MATCH(E1137,Cost_Components!$A$2:$A$29,0)),"")</f>
        <v>95</v>
      </c>
      <c r="AE1137" s="16" t="str">
        <f>IFERROR(INDEX(Cost_Components!$O$2:$O$29,MATCH(E1137,Cost_Components!$A$2:$A$29,0)),"")</f>
        <v>Both</v>
      </c>
      <c r="AF1137" s="11">
        <v>4030022.13885277</v>
      </c>
      <c r="AG1137" s="11">
        <v>4339969.50715122</v>
      </c>
      <c r="AH1137" s="23">
        <f t="shared" si="179"/>
        <v>1</v>
      </c>
    </row>
    <row r="1138" spans="1:34" hidden="1">
      <c r="A1138" t="s">
        <v>115</v>
      </c>
      <c r="B1138" s="20">
        <v>2043</v>
      </c>
      <c r="C1138" t="s">
        <v>247</v>
      </c>
      <c r="D1138" t="s">
        <v>222</v>
      </c>
      <c r="E1138" s="22" t="s">
        <v>340</v>
      </c>
      <c r="F1138" s="22" t="s">
        <v>341</v>
      </c>
      <c r="G1138" s="22" t="s">
        <v>248</v>
      </c>
      <c r="H1138" s="22" t="s">
        <v>237</v>
      </c>
      <c r="I1138" s="22" t="s">
        <v>309</v>
      </c>
      <c r="J1138" s="17">
        <f>IFERROR(INDEX(Cost_Components!$K$2:$K$29,MATCH(E1138,Cost_Components!$A$2:$A$29,0)),"")</f>
        <v>1</v>
      </c>
      <c r="K1138" s="17">
        <f t="shared" si="170"/>
        <v>0.66807692307692301</v>
      </c>
      <c r="L1138" s="17">
        <f>IFERROR(INDEX(Cost_Components!$S$2:$S$29,MATCH(E1138,Cost_Components!$A$2:$A$29,0)),"")</f>
        <v>0.31</v>
      </c>
      <c r="M1138" s="28">
        <f>IFERROR(INDEX(Cost_Components!$L$2:$L$29,MATCH(E1138,Cost_Components!$A$2:$A$29,0)),"")</f>
        <v>1</v>
      </c>
      <c r="N1138" s="29">
        <f>IFERROR(INDEX(Cost_Components!$P$2:$P$29,MATCH(E1138,Cost_Components!$A$2:$A$29,0)),"")</f>
        <v>119.7214874</v>
      </c>
      <c r="O1138" s="23">
        <f t="shared" si="171"/>
        <v>4038050.6056523202</v>
      </c>
      <c r="P1138" s="23">
        <f t="shared" si="172"/>
        <v>4381052.8522103196</v>
      </c>
      <c r="Q1138" s="23">
        <f t="shared" si="173"/>
        <v>162596910.79183587</v>
      </c>
      <c r="R1138" s="23">
        <f t="shared" si="174"/>
        <v>322976059.50495172</v>
      </c>
      <c r="S1138" s="23">
        <f t="shared" si="175"/>
        <v>160379148.71311584</v>
      </c>
      <c r="T1138" s="16">
        <f>IFERROR(INDEX(Cost_Components!$R$2:$R$29,MATCH(E1138,Cost_Components!$A$2:$A$29,0)),"")</f>
        <v>1</v>
      </c>
      <c r="U1138" s="26">
        <f>IFERROR(INDEX(Cost_Components!$Q$2:$Q$29,MATCH(E1138,Cost_Components!$A$2:$A$29,0)),"")</f>
        <v>2023</v>
      </c>
      <c r="V1138" s="30">
        <f>1/(1+Calculation_Assumptions!$B$5)^(B1138-Calculation_Assumptions!$B$2)</f>
        <v>0.5873946076162827</v>
      </c>
      <c r="W1138" s="23">
        <f t="shared" si="176"/>
        <v>95508548.614190161</v>
      </c>
      <c r="X1138" s="23">
        <f t="shared" si="177"/>
        <v>189714395.74236429</v>
      </c>
      <c r="Y1138" s="23">
        <f t="shared" si="178"/>
        <v>94205847.128174126</v>
      </c>
      <c r="Z1138" s="17">
        <f>IFERROR(INDEX(Cost_Components!$T$2:$T$29,MATCH(E1138,Cost_Components!$A$2:$A$29,0)),"")</f>
        <v>0.8</v>
      </c>
      <c r="AA1138" s="26">
        <f>IFERROR(INDEX(Cost_Components!$U$2:$U$29,MATCH(E1138,Cost_Components!$A$2:$A$29,0)),"")</f>
        <v>2025</v>
      </c>
      <c r="AB1138" s="26">
        <f>IFERROR(INDEX(Cost_Components!$V$2:$V$29,MATCH(E1138,Cost_Components!$A$2:$A$29,0)),"")</f>
        <v>2050</v>
      </c>
      <c r="AC1138" s="26">
        <f>IFERROR(INDEX(Cost_Components!$M$2:$M$29,MATCH(E1138,Cost_Components!$A$2:$A$29,0)),"")</f>
        <v>30</v>
      </c>
      <c r="AD1138" s="26">
        <f>IFERROR(INDEX(Cost_Components!$N$2:$N$29,MATCH(E1138,Cost_Components!$A$2:$A$29,0)),"")</f>
        <v>95</v>
      </c>
      <c r="AE1138" s="16" t="str">
        <f>IFERROR(INDEX(Cost_Components!$O$2:$O$29,MATCH(E1138,Cost_Components!$A$2:$A$29,0)),"")</f>
        <v>Both</v>
      </c>
      <c r="AF1138" s="11">
        <v>4038050.6056523202</v>
      </c>
      <c r="AG1138" s="11">
        <v>4381052.8522103196</v>
      </c>
      <c r="AH1138" s="23">
        <f t="shared" si="179"/>
        <v>1</v>
      </c>
    </row>
    <row r="1139" spans="1:34" hidden="1">
      <c r="A1139" t="s">
        <v>115</v>
      </c>
      <c r="B1139" s="20">
        <v>2044</v>
      </c>
      <c r="C1139" t="s">
        <v>247</v>
      </c>
      <c r="D1139" t="s">
        <v>222</v>
      </c>
      <c r="E1139" s="22" t="s">
        <v>340</v>
      </c>
      <c r="F1139" s="22" t="s">
        <v>341</v>
      </c>
      <c r="G1139" s="22" t="s">
        <v>248</v>
      </c>
      <c r="H1139" s="22" t="s">
        <v>237</v>
      </c>
      <c r="I1139" s="22" t="s">
        <v>309</v>
      </c>
      <c r="J1139" s="17">
        <f>IFERROR(INDEX(Cost_Components!$K$2:$K$29,MATCH(E1139,Cost_Components!$A$2:$A$29,0)),"")</f>
        <v>1</v>
      </c>
      <c r="K1139" s="17">
        <f t="shared" si="170"/>
        <v>0.68692307692307697</v>
      </c>
      <c r="L1139" s="17">
        <f>IFERROR(INDEX(Cost_Components!$S$2:$S$29,MATCH(E1139,Cost_Components!$A$2:$A$29,0)),"")</f>
        <v>0.31</v>
      </c>
      <c r="M1139" s="28">
        <f>IFERROR(INDEX(Cost_Components!$L$2:$L$29,MATCH(E1139,Cost_Components!$A$2:$A$29,0)),"")</f>
        <v>1</v>
      </c>
      <c r="N1139" s="29">
        <f>IFERROR(INDEX(Cost_Components!$P$2:$P$29,MATCH(E1139,Cost_Components!$A$2:$A$29,0)),"")</f>
        <v>119.7214874</v>
      </c>
      <c r="O1139" s="23">
        <f t="shared" si="171"/>
        <v>4047629.5639311899</v>
      </c>
      <c r="P1139" s="23">
        <f t="shared" si="172"/>
        <v>4425020.9866246404</v>
      </c>
      <c r="Q1139" s="23">
        <f t="shared" si="173"/>
        <v>164228729.23142442</v>
      </c>
      <c r="R1139" s="23">
        <f t="shared" si="174"/>
        <v>332874839.25491041</v>
      </c>
      <c r="S1139" s="23">
        <f t="shared" si="175"/>
        <v>168646110.02348599</v>
      </c>
      <c r="T1139" s="16">
        <f>IFERROR(INDEX(Cost_Components!$R$2:$R$29,MATCH(E1139,Cost_Components!$A$2:$A$29,0)),"")</f>
        <v>1</v>
      </c>
      <c r="U1139" s="26">
        <f>IFERROR(INDEX(Cost_Components!$Q$2:$Q$29,MATCH(E1139,Cost_Components!$A$2:$A$29,0)),"")</f>
        <v>2023</v>
      </c>
      <c r="V1139" s="30">
        <f>1/(1+Calculation_Assumptions!$B$5)^(B1139-Calculation_Assumptions!$B$2)</f>
        <v>0.57028602681192497</v>
      </c>
      <c r="W1139" s="23">
        <f t="shared" si="176"/>
        <v>93657349.481760472</v>
      </c>
      <c r="X1139" s="23">
        <f t="shared" si="177"/>
        <v>189833869.50434107</v>
      </c>
      <c r="Y1139" s="23">
        <f t="shared" si="178"/>
        <v>96176520.022580579</v>
      </c>
      <c r="Z1139" s="17">
        <f>IFERROR(INDEX(Cost_Components!$T$2:$T$29,MATCH(E1139,Cost_Components!$A$2:$A$29,0)),"")</f>
        <v>0.8</v>
      </c>
      <c r="AA1139" s="26">
        <f>IFERROR(INDEX(Cost_Components!$U$2:$U$29,MATCH(E1139,Cost_Components!$A$2:$A$29,0)),"")</f>
        <v>2025</v>
      </c>
      <c r="AB1139" s="26">
        <f>IFERROR(INDEX(Cost_Components!$V$2:$V$29,MATCH(E1139,Cost_Components!$A$2:$A$29,0)),"")</f>
        <v>2050</v>
      </c>
      <c r="AC1139" s="26">
        <f>IFERROR(INDEX(Cost_Components!$M$2:$M$29,MATCH(E1139,Cost_Components!$A$2:$A$29,0)),"")</f>
        <v>30</v>
      </c>
      <c r="AD1139" s="26">
        <f>IFERROR(INDEX(Cost_Components!$N$2:$N$29,MATCH(E1139,Cost_Components!$A$2:$A$29,0)),"")</f>
        <v>95</v>
      </c>
      <c r="AE1139" s="16" t="str">
        <f>IFERROR(INDEX(Cost_Components!$O$2:$O$29,MATCH(E1139,Cost_Components!$A$2:$A$29,0)),"")</f>
        <v>Both</v>
      </c>
      <c r="AF1139" s="11">
        <v>4047629.5639311899</v>
      </c>
      <c r="AG1139" s="11">
        <v>4425020.9866246404</v>
      </c>
      <c r="AH1139" s="23">
        <f t="shared" si="179"/>
        <v>1</v>
      </c>
    </row>
    <row r="1140" spans="1:34" hidden="1">
      <c r="A1140" t="s">
        <v>115</v>
      </c>
      <c r="B1140" s="20">
        <v>2045</v>
      </c>
      <c r="C1140" t="s">
        <v>247</v>
      </c>
      <c r="D1140" t="s">
        <v>222</v>
      </c>
      <c r="E1140" s="22" t="s">
        <v>340</v>
      </c>
      <c r="F1140" s="22" t="s">
        <v>341</v>
      </c>
      <c r="G1140" s="22" t="s">
        <v>248</v>
      </c>
      <c r="H1140" s="22" t="s">
        <v>237</v>
      </c>
      <c r="I1140" s="22" t="s">
        <v>309</v>
      </c>
      <c r="J1140" s="17">
        <f>IFERROR(INDEX(Cost_Components!$K$2:$K$29,MATCH(E1140,Cost_Components!$A$2:$A$29,0)),"")</f>
        <v>1</v>
      </c>
      <c r="K1140" s="17">
        <f t="shared" si="170"/>
        <v>0.70576923076923082</v>
      </c>
      <c r="L1140" s="17">
        <f>IFERROR(INDEX(Cost_Components!$S$2:$S$29,MATCH(E1140,Cost_Components!$A$2:$A$29,0)),"")</f>
        <v>0.31</v>
      </c>
      <c r="M1140" s="28">
        <f>IFERROR(INDEX(Cost_Components!$L$2:$L$29,MATCH(E1140,Cost_Components!$A$2:$A$29,0)),"")</f>
        <v>1</v>
      </c>
      <c r="N1140" s="29">
        <f>IFERROR(INDEX(Cost_Components!$P$2:$P$29,MATCH(E1140,Cost_Components!$A$2:$A$29,0)),"")</f>
        <v>119.7214874</v>
      </c>
      <c r="O1140" s="23">
        <f t="shared" si="171"/>
        <v>4058296.1669532298</v>
      </c>
      <c r="P1140" s="23">
        <f t="shared" si="172"/>
        <v>4471327.2218233896</v>
      </c>
      <c r="Q1140" s="23">
        <f t="shared" si="173"/>
        <v>165947323.15112984</v>
      </c>
      <c r="R1140" s="23">
        <f t="shared" si="174"/>
        <v>342908746.16186714</v>
      </c>
      <c r="S1140" s="23">
        <f t="shared" si="175"/>
        <v>176961423.0107373</v>
      </c>
      <c r="T1140" s="16">
        <f>IFERROR(INDEX(Cost_Components!$R$2:$R$29,MATCH(E1140,Cost_Components!$A$2:$A$29,0)),"")</f>
        <v>1</v>
      </c>
      <c r="U1140" s="26">
        <f>IFERROR(INDEX(Cost_Components!$Q$2:$Q$29,MATCH(E1140,Cost_Components!$A$2:$A$29,0)),"")</f>
        <v>2023</v>
      </c>
      <c r="V1140" s="30">
        <f>1/(1+Calculation_Assumptions!$B$5)^(B1140-Calculation_Assumptions!$B$2)</f>
        <v>0.55367575418633497</v>
      </c>
      <c r="W1140" s="23">
        <f t="shared" si="176"/>
        <v>91881009.300905257</v>
      </c>
      <c r="X1140" s="23">
        <f t="shared" si="177"/>
        <v>189860258.64826229</v>
      </c>
      <c r="Y1140" s="23">
        <f t="shared" si="178"/>
        <v>97979249.34735702</v>
      </c>
      <c r="Z1140" s="17">
        <f>IFERROR(INDEX(Cost_Components!$T$2:$T$29,MATCH(E1140,Cost_Components!$A$2:$A$29,0)),"")</f>
        <v>0.8</v>
      </c>
      <c r="AA1140" s="26">
        <f>IFERROR(INDEX(Cost_Components!$U$2:$U$29,MATCH(E1140,Cost_Components!$A$2:$A$29,0)),"")</f>
        <v>2025</v>
      </c>
      <c r="AB1140" s="26">
        <f>IFERROR(INDEX(Cost_Components!$V$2:$V$29,MATCH(E1140,Cost_Components!$A$2:$A$29,0)),"")</f>
        <v>2050</v>
      </c>
      <c r="AC1140" s="26">
        <f>IFERROR(INDEX(Cost_Components!$M$2:$M$29,MATCH(E1140,Cost_Components!$A$2:$A$29,0)),"")</f>
        <v>30</v>
      </c>
      <c r="AD1140" s="26">
        <f>IFERROR(INDEX(Cost_Components!$N$2:$N$29,MATCH(E1140,Cost_Components!$A$2:$A$29,0)),"")</f>
        <v>95</v>
      </c>
      <c r="AE1140" s="16" t="str">
        <f>IFERROR(INDEX(Cost_Components!$O$2:$O$29,MATCH(E1140,Cost_Components!$A$2:$A$29,0)),"")</f>
        <v>Both</v>
      </c>
      <c r="AF1140" s="11">
        <v>4058296.1669532298</v>
      </c>
      <c r="AG1140" s="11">
        <v>4471327.2218233896</v>
      </c>
      <c r="AH1140" s="23">
        <f t="shared" si="179"/>
        <v>1</v>
      </c>
    </row>
    <row r="1141" spans="1:34" hidden="1">
      <c r="A1141" t="s">
        <v>115</v>
      </c>
      <c r="B1141" s="20">
        <v>2046</v>
      </c>
      <c r="C1141" t="s">
        <v>247</v>
      </c>
      <c r="D1141" t="s">
        <v>222</v>
      </c>
      <c r="E1141" s="22" t="s">
        <v>340</v>
      </c>
      <c r="F1141" s="22" t="s">
        <v>341</v>
      </c>
      <c r="G1141" s="22" t="s">
        <v>248</v>
      </c>
      <c r="H1141" s="22" t="s">
        <v>237</v>
      </c>
      <c r="I1141" s="22" t="s">
        <v>309</v>
      </c>
      <c r="J1141" s="17">
        <f>IFERROR(INDEX(Cost_Components!$K$2:$K$29,MATCH(E1141,Cost_Components!$A$2:$A$29,0)),"")</f>
        <v>1</v>
      </c>
      <c r="K1141" s="17">
        <f t="shared" si="170"/>
        <v>0.72461538461538466</v>
      </c>
      <c r="L1141" s="17">
        <f>IFERROR(INDEX(Cost_Components!$S$2:$S$29,MATCH(E1141,Cost_Components!$A$2:$A$29,0)),"")</f>
        <v>0.31</v>
      </c>
      <c r="M1141" s="28">
        <f>IFERROR(INDEX(Cost_Components!$L$2:$L$29,MATCH(E1141,Cost_Components!$A$2:$A$29,0)),"")</f>
        <v>1</v>
      </c>
      <c r="N1141" s="29">
        <f>IFERROR(INDEX(Cost_Components!$P$2:$P$29,MATCH(E1141,Cost_Components!$A$2:$A$29,0)),"")</f>
        <v>119.7214874</v>
      </c>
      <c r="O1141" s="23">
        <f t="shared" si="171"/>
        <v>4069577.5266732499</v>
      </c>
      <c r="P1141" s="23">
        <f t="shared" si="172"/>
        <v>4519421.1936720898</v>
      </c>
      <c r="Q1141" s="23">
        <f t="shared" si="173"/>
        <v>167732266.52298686</v>
      </c>
      <c r="R1141" s="23">
        <f t="shared" si="174"/>
        <v>353044118.3516342</v>
      </c>
      <c r="S1141" s="23">
        <f t="shared" si="175"/>
        <v>185311851.82864735</v>
      </c>
      <c r="T1141" s="16">
        <f>IFERROR(INDEX(Cost_Components!$R$2:$R$29,MATCH(E1141,Cost_Components!$A$2:$A$29,0)),"")</f>
        <v>1</v>
      </c>
      <c r="U1141" s="26">
        <f>IFERROR(INDEX(Cost_Components!$Q$2:$Q$29,MATCH(E1141,Cost_Components!$A$2:$A$29,0)),"")</f>
        <v>2023</v>
      </c>
      <c r="V1141" s="30">
        <f>1/(1+Calculation_Assumptions!$B$5)^(B1141-Calculation_Assumptions!$B$2)</f>
        <v>0.5375492759090631</v>
      </c>
      <c r="W1141" s="23">
        <f t="shared" si="176"/>
        <v>90164358.416017577</v>
      </c>
      <c r="X1141" s="23">
        <f t="shared" si="177"/>
        <v>189778610.18387455</v>
      </c>
      <c r="Y1141" s="23">
        <f t="shared" si="178"/>
        <v>99614251.76785697</v>
      </c>
      <c r="Z1141" s="17">
        <f>IFERROR(INDEX(Cost_Components!$T$2:$T$29,MATCH(E1141,Cost_Components!$A$2:$A$29,0)),"")</f>
        <v>0.8</v>
      </c>
      <c r="AA1141" s="26">
        <f>IFERROR(INDEX(Cost_Components!$U$2:$U$29,MATCH(E1141,Cost_Components!$A$2:$A$29,0)),"")</f>
        <v>2025</v>
      </c>
      <c r="AB1141" s="26">
        <f>IFERROR(INDEX(Cost_Components!$V$2:$V$29,MATCH(E1141,Cost_Components!$A$2:$A$29,0)),"")</f>
        <v>2050</v>
      </c>
      <c r="AC1141" s="26">
        <f>IFERROR(INDEX(Cost_Components!$M$2:$M$29,MATCH(E1141,Cost_Components!$A$2:$A$29,0)),"")</f>
        <v>30</v>
      </c>
      <c r="AD1141" s="26">
        <f>IFERROR(INDEX(Cost_Components!$N$2:$N$29,MATCH(E1141,Cost_Components!$A$2:$A$29,0)),"")</f>
        <v>95</v>
      </c>
      <c r="AE1141" s="16" t="str">
        <f>IFERROR(INDEX(Cost_Components!$O$2:$O$29,MATCH(E1141,Cost_Components!$A$2:$A$29,0)),"")</f>
        <v>Both</v>
      </c>
      <c r="AF1141" s="11">
        <v>4069577.5266732499</v>
      </c>
      <c r="AG1141" s="11">
        <v>4519421.1936720898</v>
      </c>
      <c r="AH1141" s="23">
        <f t="shared" si="179"/>
        <v>1</v>
      </c>
    </row>
    <row r="1142" spans="1:34" hidden="1">
      <c r="A1142" t="s">
        <v>115</v>
      </c>
      <c r="B1142" s="20">
        <v>2047</v>
      </c>
      <c r="C1142" t="s">
        <v>247</v>
      </c>
      <c r="D1142" t="s">
        <v>222</v>
      </c>
      <c r="E1142" s="22" t="s">
        <v>340</v>
      </c>
      <c r="F1142" s="22" t="s">
        <v>341</v>
      </c>
      <c r="G1142" s="22" t="s">
        <v>248</v>
      </c>
      <c r="H1142" s="22" t="s">
        <v>237</v>
      </c>
      <c r="I1142" s="22" t="s">
        <v>309</v>
      </c>
      <c r="J1142" s="17">
        <f>IFERROR(INDEX(Cost_Components!$K$2:$K$29,MATCH(E1142,Cost_Components!$A$2:$A$29,0)),"")</f>
        <v>1</v>
      </c>
      <c r="K1142" s="17">
        <f t="shared" si="170"/>
        <v>0.74346153846153851</v>
      </c>
      <c r="L1142" s="17">
        <f>IFERROR(INDEX(Cost_Components!$S$2:$S$29,MATCH(E1142,Cost_Components!$A$2:$A$29,0)),"")</f>
        <v>0.31</v>
      </c>
      <c r="M1142" s="28">
        <f>IFERROR(INDEX(Cost_Components!$L$2:$L$29,MATCH(E1142,Cost_Components!$A$2:$A$29,0)),"")</f>
        <v>1</v>
      </c>
      <c r="N1142" s="29">
        <f>IFERROR(INDEX(Cost_Components!$P$2:$P$29,MATCH(E1142,Cost_Components!$A$2:$A$29,0)),"")</f>
        <v>119.7214874</v>
      </c>
      <c r="O1142" s="23">
        <f t="shared" si="171"/>
        <v>4080546.08551443</v>
      </c>
      <c r="P1142" s="23">
        <f t="shared" si="172"/>
        <v>4568308.9189487603</v>
      </c>
      <c r="Q1142" s="23">
        <f t="shared" si="173"/>
        <v>169546668.99056178</v>
      </c>
      <c r="R1142" s="23">
        <f t="shared" si="174"/>
        <v>363202556.68885154</v>
      </c>
      <c r="S1142" s="23">
        <f t="shared" si="175"/>
        <v>193655887.69828975</v>
      </c>
      <c r="T1142" s="16">
        <f>IFERROR(INDEX(Cost_Components!$R$2:$R$29,MATCH(E1142,Cost_Components!$A$2:$A$29,0)),"")</f>
        <v>1</v>
      </c>
      <c r="U1142" s="26">
        <f>IFERROR(INDEX(Cost_Components!$Q$2:$Q$29,MATCH(E1142,Cost_Components!$A$2:$A$29,0)),"")</f>
        <v>2023</v>
      </c>
      <c r="V1142" s="30">
        <f>1/(1+Calculation_Assumptions!$B$5)^(B1142-Calculation_Assumptions!$B$2)</f>
        <v>0.52189250088258554</v>
      </c>
      <c r="W1142" s="23">
        <f t="shared" si="176"/>
        <v>88485135.095796198</v>
      </c>
      <c r="X1142" s="23">
        <f t="shared" si="177"/>
        <v>189552690.63729379</v>
      </c>
      <c r="Y1142" s="23">
        <f t="shared" si="178"/>
        <v>101067555.54149757</v>
      </c>
      <c r="Z1142" s="17">
        <f>IFERROR(INDEX(Cost_Components!$T$2:$T$29,MATCH(E1142,Cost_Components!$A$2:$A$29,0)),"")</f>
        <v>0.8</v>
      </c>
      <c r="AA1142" s="26">
        <f>IFERROR(INDEX(Cost_Components!$U$2:$U$29,MATCH(E1142,Cost_Components!$A$2:$A$29,0)),"")</f>
        <v>2025</v>
      </c>
      <c r="AB1142" s="26">
        <f>IFERROR(INDEX(Cost_Components!$V$2:$V$29,MATCH(E1142,Cost_Components!$A$2:$A$29,0)),"")</f>
        <v>2050</v>
      </c>
      <c r="AC1142" s="26">
        <f>IFERROR(INDEX(Cost_Components!$M$2:$M$29,MATCH(E1142,Cost_Components!$A$2:$A$29,0)),"")</f>
        <v>30</v>
      </c>
      <c r="AD1142" s="26">
        <f>IFERROR(INDEX(Cost_Components!$N$2:$N$29,MATCH(E1142,Cost_Components!$A$2:$A$29,0)),"")</f>
        <v>95</v>
      </c>
      <c r="AE1142" s="16" t="str">
        <f>IFERROR(INDEX(Cost_Components!$O$2:$O$29,MATCH(E1142,Cost_Components!$A$2:$A$29,0)),"")</f>
        <v>Both</v>
      </c>
      <c r="AF1142" s="11">
        <v>4080546.08551443</v>
      </c>
      <c r="AG1142" s="11">
        <v>4568308.9189487603</v>
      </c>
      <c r="AH1142" s="23">
        <f t="shared" si="179"/>
        <v>1</v>
      </c>
    </row>
    <row r="1143" spans="1:34" hidden="1">
      <c r="A1143" t="s">
        <v>115</v>
      </c>
      <c r="B1143" s="20">
        <v>2048</v>
      </c>
      <c r="C1143" t="s">
        <v>247</v>
      </c>
      <c r="D1143" t="s">
        <v>222</v>
      </c>
      <c r="E1143" s="22" t="s">
        <v>340</v>
      </c>
      <c r="F1143" s="22" t="s">
        <v>341</v>
      </c>
      <c r="G1143" s="22" t="s">
        <v>248</v>
      </c>
      <c r="H1143" s="22" t="s">
        <v>237</v>
      </c>
      <c r="I1143" s="22" t="s">
        <v>309</v>
      </c>
      <c r="J1143" s="17">
        <f>IFERROR(INDEX(Cost_Components!$K$2:$K$29,MATCH(E1143,Cost_Components!$A$2:$A$29,0)),"")</f>
        <v>1</v>
      </c>
      <c r="K1143" s="17">
        <f t="shared" si="170"/>
        <v>0.76230769230769235</v>
      </c>
      <c r="L1143" s="17">
        <f>IFERROR(INDEX(Cost_Components!$S$2:$S$29,MATCH(E1143,Cost_Components!$A$2:$A$29,0)),"")</f>
        <v>0.31</v>
      </c>
      <c r="M1143" s="28">
        <f>IFERROR(INDEX(Cost_Components!$L$2:$L$29,MATCH(E1143,Cost_Components!$A$2:$A$29,0)),"")</f>
        <v>1</v>
      </c>
      <c r="N1143" s="29">
        <f>IFERROR(INDEX(Cost_Components!$P$2:$P$29,MATCH(E1143,Cost_Components!$A$2:$A$29,0)),"")</f>
        <v>119.7214874</v>
      </c>
      <c r="O1143" s="23">
        <f t="shared" si="171"/>
        <v>4091613.6060156901</v>
      </c>
      <c r="P1143" s="23">
        <f t="shared" si="172"/>
        <v>4618335.40103433</v>
      </c>
      <c r="Q1143" s="23">
        <f t="shared" si="173"/>
        <v>171403334.8924107</v>
      </c>
      <c r="R1143" s="23">
        <f t="shared" si="174"/>
        <v>373419523.2132858</v>
      </c>
      <c r="S1143" s="23">
        <f t="shared" si="175"/>
        <v>202016188.32087511</v>
      </c>
      <c r="T1143" s="16">
        <f>IFERROR(INDEX(Cost_Components!$R$2:$R$29,MATCH(E1143,Cost_Components!$A$2:$A$29,0)),"")</f>
        <v>1</v>
      </c>
      <c r="U1143" s="26">
        <f>IFERROR(INDEX(Cost_Components!$Q$2:$Q$29,MATCH(E1143,Cost_Components!$A$2:$A$29,0)),"")</f>
        <v>2023</v>
      </c>
      <c r="V1143" s="30">
        <f>1/(1+Calculation_Assumptions!$B$5)^(B1143-Calculation_Assumptions!$B$2)</f>
        <v>0.50669174842969467</v>
      </c>
      <c r="W1143" s="23">
        <f t="shared" si="176"/>
        <v>86848655.443316072</v>
      </c>
      <c r="X1143" s="23">
        <f t="shared" si="177"/>
        <v>189208591.11472273</v>
      </c>
      <c r="Y1143" s="23">
        <f t="shared" si="178"/>
        <v>102359935.67140667</v>
      </c>
      <c r="Z1143" s="17">
        <f>IFERROR(INDEX(Cost_Components!$T$2:$T$29,MATCH(E1143,Cost_Components!$A$2:$A$29,0)),"")</f>
        <v>0.8</v>
      </c>
      <c r="AA1143" s="26">
        <f>IFERROR(INDEX(Cost_Components!$U$2:$U$29,MATCH(E1143,Cost_Components!$A$2:$A$29,0)),"")</f>
        <v>2025</v>
      </c>
      <c r="AB1143" s="26">
        <f>IFERROR(INDEX(Cost_Components!$V$2:$V$29,MATCH(E1143,Cost_Components!$A$2:$A$29,0)),"")</f>
        <v>2050</v>
      </c>
      <c r="AC1143" s="26">
        <f>IFERROR(INDEX(Cost_Components!$M$2:$M$29,MATCH(E1143,Cost_Components!$A$2:$A$29,0)),"")</f>
        <v>30</v>
      </c>
      <c r="AD1143" s="26">
        <f>IFERROR(INDEX(Cost_Components!$N$2:$N$29,MATCH(E1143,Cost_Components!$A$2:$A$29,0)),"")</f>
        <v>95</v>
      </c>
      <c r="AE1143" s="16" t="str">
        <f>IFERROR(INDEX(Cost_Components!$O$2:$O$29,MATCH(E1143,Cost_Components!$A$2:$A$29,0)),"")</f>
        <v>Both</v>
      </c>
      <c r="AF1143" s="11">
        <v>4091613.6060156901</v>
      </c>
      <c r="AG1143" s="11">
        <v>4618335.40103433</v>
      </c>
      <c r="AH1143" s="23">
        <f t="shared" si="179"/>
        <v>1</v>
      </c>
    </row>
    <row r="1144" spans="1:34" hidden="1">
      <c r="A1144" t="s">
        <v>115</v>
      </c>
      <c r="B1144" s="20">
        <v>2049</v>
      </c>
      <c r="C1144" t="s">
        <v>247</v>
      </c>
      <c r="D1144" t="s">
        <v>222</v>
      </c>
      <c r="E1144" s="22" t="s">
        <v>340</v>
      </c>
      <c r="F1144" s="22" t="s">
        <v>341</v>
      </c>
      <c r="G1144" s="22" t="s">
        <v>248</v>
      </c>
      <c r="H1144" s="22" t="s">
        <v>237</v>
      </c>
      <c r="I1144" s="22" t="s">
        <v>309</v>
      </c>
      <c r="J1144" s="17">
        <f>IFERROR(INDEX(Cost_Components!$K$2:$K$29,MATCH(E1144,Cost_Components!$A$2:$A$29,0)),"")</f>
        <v>1</v>
      </c>
      <c r="K1144" s="17">
        <f t="shared" si="170"/>
        <v>0.7811538461538462</v>
      </c>
      <c r="L1144" s="17">
        <f>IFERROR(INDEX(Cost_Components!$S$2:$S$29,MATCH(E1144,Cost_Components!$A$2:$A$29,0)),"")</f>
        <v>0.31</v>
      </c>
      <c r="M1144" s="28">
        <f>IFERROR(INDEX(Cost_Components!$L$2:$L$29,MATCH(E1144,Cost_Components!$A$2:$A$29,0)),"")</f>
        <v>1</v>
      </c>
      <c r="N1144" s="29">
        <f>IFERROR(INDEX(Cost_Components!$P$2:$P$29,MATCH(E1144,Cost_Components!$A$2:$A$29,0)),"")</f>
        <v>119.7214874</v>
      </c>
      <c r="O1144" s="23">
        <f t="shared" si="171"/>
        <v>4102489.2854001699</v>
      </c>
      <c r="P1144" s="23">
        <f t="shared" si="172"/>
        <v>4669129.6451035803</v>
      </c>
      <c r="Q1144" s="23">
        <f t="shared" si="173"/>
        <v>173288495.25232279</v>
      </c>
      <c r="R1144" s="23">
        <f t="shared" si="174"/>
        <v>383668491.64590532</v>
      </c>
      <c r="S1144" s="23">
        <f t="shared" si="175"/>
        <v>210379996.39358252</v>
      </c>
      <c r="T1144" s="16">
        <f>IFERROR(INDEX(Cost_Components!$R$2:$R$29,MATCH(E1144,Cost_Components!$A$2:$A$29,0)),"")</f>
        <v>1</v>
      </c>
      <c r="U1144" s="26">
        <f>IFERROR(INDEX(Cost_Components!$Q$2:$Q$29,MATCH(E1144,Cost_Components!$A$2:$A$29,0)),"")</f>
        <v>2023</v>
      </c>
      <c r="V1144" s="30">
        <f>1/(1+Calculation_Assumptions!$B$5)^(B1144-Calculation_Assumptions!$B$2)</f>
        <v>0.49193373633950943</v>
      </c>
      <c r="W1144" s="23">
        <f t="shared" si="176"/>
        <v>85246456.934126496</v>
      </c>
      <c r="X1144" s="23">
        <f t="shared" si="177"/>
        <v>188739474.61111405</v>
      </c>
      <c r="Y1144" s="23">
        <f t="shared" si="178"/>
        <v>103493017.67698757</v>
      </c>
      <c r="Z1144" s="17">
        <f>IFERROR(INDEX(Cost_Components!$T$2:$T$29,MATCH(E1144,Cost_Components!$A$2:$A$29,0)),"")</f>
        <v>0.8</v>
      </c>
      <c r="AA1144" s="26">
        <f>IFERROR(INDEX(Cost_Components!$U$2:$U$29,MATCH(E1144,Cost_Components!$A$2:$A$29,0)),"")</f>
        <v>2025</v>
      </c>
      <c r="AB1144" s="26">
        <f>IFERROR(INDEX(Cost_Components!$V$2:$V$29,MATCH(E1144,Cost_Components!$A$2:$A$29,0)),"")</f>
        <v>2050</v>
      </c>
      <c r="AC1144" s="26">
        <f>IFERROR(INDEX(Cost_Components!$M$2:$M$29,MATCH(E1144,Cost_Components!$A$2:$A$29,0)),"")</f>
        <v>30</v>
      </c>
      <c r="AD1144" s="26">
        <f>IFERROR(INDEX(Cost_Components!$N$2:$N$29,MATCH(E1144,Cost_Components!$A$2:$A$29,0)),"")</f>
        <v>95</v>
      </c>
      <c r="AE1144" s="16" t="str">
        <f>IFERROR(INDEX(Cost_Components!$O$2:$O$29,MATCH(E1144,Cost_Components!$A$2:$A$29,0)),"")</f>
        <v>Both</v>
      </c>
      <c r="AF1144" s="11">
        <v>4102489.2854001699</v>
      </c>
      <c r="AG1144" s="11">
        <v>4669129.6451035803</v>
      </c>
      <c r="AH1144" s="23">
        <f t="shared" si="179"/>
        <v>1</v>
      </c>
    </row>
    <row r="1145" spans="1:34" hidden="1">
      <c r="A1145" t="s">
        <v>115</v>
      </c>
      <c r="B1145" s="20">
        <v>2050</v>
      </c>
      <c r="C1145" t="s">
        <v>247</v>
      </c>
      <c r="D1145" t="s">
        <v>222</v>
      </c>
      <c r="E1145" s="22" t="s">
        <v>340</v>
      </c>
      <c r="F1145" s="22" t="s">
        <v>341</v>
      </c>
      <c r="G1145" s="22" t="s">
        <v>248</v>
      </c>
      <c r="H1145" s="22" t="s">
        <v>237</v>
      </c>
      <c r="I1145" s="22" t="s">
        <v>309</v>
      </c>
      <c r="J1145" s="17">
        <f>IFERROR(INDEX(Cost_Components!$K$2:$K$29,MATCH(E1145,Cost_Components!$A$2:$A$29,0)),"")</f>
        <v>1</v>
      </c>
      <c r="K1145" s="17">
        <f t="shared" si="170"/>
        <v>0.8</v>
      </c>
      <c r="L1145" s="17">
        <f>IFERROR(INDEX(Cost_Components!$S$2:$S$29,MATCH(E1145,Cost_Components!$A$2:$A$29,0)),"")</f>
        <v>0.31</v>
      </c>
      <c r="M1145" s="28">
        <f>IFERROR(INDEX(Cost_Components!$L$2:$L$29,MATCH(E1145,Cost_Components!$A$2:$A$29,0)),"")</f>
        <v>1</v>
      </c>
      <c r="N1145" s="29">
        <f>IFERROR(INDEX(Cost_Components!$P$2:$P$29,MATCH(E1145,Cost_Components!$A$2:$A$29,0)),"")</f>
        <v>119.7214874</v>
      </c>
      <c r="O1145" s="23">
        <f t="shared" si="171"/>
        <v>4113116.4497624999</v>
      </c>
      <c r="P1145" s="23">
        <f t="shared" si="172"/>
        <v>4720593.0574510703</v>
      </c>
      <c r="Q1145" s="23">
        <f t="shared" si="173"/>
        <v>175198490.89692831</v>
      </c>
      <c r="R1145" s="23">
        <f t="shared" si="174"/>
        <v>393942735.37197912</v>
      </c>
      <c r="S1145" s="23">
        <f t="shared" si="175"/>
        <v>218744244.47505081</v>
      </c>
      <c r="T1145" s="16">
        <f>IFERROR(INDEX(Cost_Components!$R$2:$R$29,MATCH(E1145,Cost_Components!$A$2:$A$29,0)),"")</f>
        <v>1</v>
      </c>
      <c r="U1145" s="26">
        <f>IFERROR(INDEX(Cost_Components!$Q$2:$Q$29,MATCH(E1145,Cost_Components!$A$2:$A$29,0)),"")</f>
        <v>2023</v>
      </c>
      <c r="V1145" s="30">
        <f>1/(1+Calculation_Assumptions!$B$5)^(B1145-Calculation_Assumptions!$B$2)</f>
        <v>0.47760556926165965</v>
      </c>
      <c r="W1145" s="23">
        <f t="shared" si="176"/>
        <v>83675774.978611141</v>
      </c>
      <c r="X1145" s="23">
        <f t="shared" si="177"/>
        <v>188149244.38382941</v>
      </c>
      <c r="Y1145" s="23">
        <f t="shared" si="178"/>
        <v>104473469.40521829</v>
      </c>
      <c r="Z1145" s="17">
        <f>IFERROR(INDEX(Cost_Components!$T$2:$T$29,MATCH(E1145,Cost_Components!$A$2:$A$29,0)),"")</f>
        <v>0.8</v>
      </c>
      <c r="AA1145" s="26">
        <f>IFERROR(INDEX(Cost_Components!$U$2:$U$29,MATCH(E1145,Cost_Components!$A$2:$A$29,0)),"")</f>
        <v>2025</v>
      </c>
      <c r="AB1145" s="26">
        <f>IFERROR(INDEX(Cost_Components!$V$2:$V$29,MATCH(E1145,Cost_Components!$A$2:$A$29,0)),"")</f>
        <v>2050</v>
      </c>
      <c r="AC1145" s="26">
        <f>IFERROR(INDEX(Cost_Components!$M$2:$M$29,MATCH(E1145,Cost_Components!$A$2:$A$29,0)),"")</f>
        <v>30</v>
      </c>
      <c r="AD1145" s="26">
        <f>IFERROR(INDEX(Cost_Components!$N$2:$N$29,MATCH(E1145,Cost_Components!$A$2:$A$29,0)),"")</f>
        <v>95</v>
      </c>
      <c r="AE1145" s="16" t="str">
        <f>IFERROR(INDEX(Cost_Components!$O$2:$O$29,MATCH(E1145,Cost_Components!$A$2:$A$29,0)),"")</f>
        <v>Both</v>
      </c>
      <c r="AF1145" s="11">
        <v>4113116.4497624999</v>
      </c>
      <c r="AG1145" s="11">
        <v>4720593.0574510703</v>
      </c>
      <c r="AH1145" s="23">
        <f t="shared" si="179"/>
        <v>1</v>
      </c>
    </row>
    <row r="1146" spans="1:34" hidden="1">
      <c r="A1146" t="s">
        <v>115</v>
      </c>
      <c r="B1146" s="20">
        <v>2025</v>
      </c>
      <c r="C1146" t="s">
        <v>247</v>
      </c>
      <c r="D1146" t="s">
        <v>222</v>
      </c>
      <c r="E1146" s="22" t="s">
        <v>343</v>
      </c>
      <c r="F1146" s="22" t="s">
        <v>344</v>
      </c>
      <c r="G1146" s="22" t="s">
        <v>248</v>
      </c>
      <c r="H1146" s="22" t="s">
        <v>237</v>
      </c>
      <c r="I1146" s="22" t="s">
        <v>309</v>
      </c>
      <c r="J1146" s="17">
        <f>IFERROR(INDEX(Cost_Components!$K$2:$K$29,MATCH(E1146,Cost_Components!$A$2:$A$29,0)),"")</f>
        <v>1</v>
      </c>
      <c r="K1146" s="17">
        <f t="shared" si="170"/>
        <v>0.32884615384615384</v>
      </c>
      <c r="L1146" s="17">
        <f>IFERROR(INDEX(Cost_Components!$S$2:$S$29,MATCH(E1146,Cost_Components!$A$2:$A$29,0)),"")</f>
        <v>0.31</v>
      </c>
      <c r="M1146" s="28">
        <f>IFERROR(INDEX(Cost_Components!$L$2:$L$29,MATCH(E1146,Cost_Components!$A$2:$A$29,0)),"")</f>
        <v>1</v>
      </c>
      <c r="N1146" s="29">
        <f>IFERROR(INDEX(Cost_Components!$P$2:$P$29,MATCH(E1146,Cost_Components!$A$2:$A$29,0)),"")</f>
        <v>36.463998099999998</v>
      </c>
      <c r="O1146" s="23">
        <f t="shared" si="171"/>
        <v>4860781.13602274</v>
      </c>
      <c r="P1146" s="23">
        <f t="shared" si="172"/>
        <v>4862406.8051522402</v>
      </c>
      <c r="Q1146" s="23">
        <f t="shared" si="173"/>
        <v>54963865.676394485</v>
      </c>
      <c r="R1146" s="23">
        <f t="shared" si="174"/>
        <v>58285847.908739962</v>
      </c>
      <c r="S1146" s="23">
        <f t="shared" si="175"/>
        <v>3321982.2323454767</v>
      </c>
      <c r="T1146" s="16">
        <f>IFERROR(INDEX(Cost_Components!$R$2:$R$29,MATCH(E1146,Cost_Components!$A$2:$A$29,0)),"")</f>
        <v>1</v>
      </c>
      <c r="U1146" s="26">
        <f>IFERROR(INDEX(Cost_Components!$Q$2:$Q$29,MATCH(E1146,Cost_Components!$A$2:$A$29,0)),"")</f>
        <v>2023</v>
      </c>
      <c r="V1146" s="30">
        <f>1/(1+Calculation_Assumptions!$B$5)^(B1146-Calculation_Assumptions!$B$2)</f>
        <v>1</v>
      </c>
      <c r="W1146" s="23">
        <f t="shared" si="176"/>
        <v>54963865.676394485</v>
      </c>
      <c r="X1146" s="23">
        <f t="shared" si="177"/>
        <v>58285847.908739962</v>
      </c>
      <c r="Y1146" s="23">
        <f t="shared" si="178"/>
        <v>3321982.2323454767</v>
      </c>
      <c r="Z1146" s="17">
        <f>IFERROR(INDEX(Cost_Components!$T$2:$T$29,MATCH(E1146,Cost_Components!$A$2:$A$29,0)),"")</f>
        <v>0.8</v>
      </c>
      <c r="AA1146" s="26">
        <f>IFERROR(INDEX(Cost_Components!$U$2:$U$29,MATCH(E1146,Cost_Components!$A$2:$A$29,0)),"")</f>
        <v>2025</v>
      </c>
      <c r="AB1146" s="26">
        <f>IFERROR(INDEX(Cost_Components!$V$2:$V$29,MATCH(E1146,Cost_Components!$A$2:$A$29,0)),"")</f>
        <v>2050</v>
      </c>
      <c r="AC1146" s="26">
        <f>IFERROR(INDEX(Cost_Components!$M$2:$M$29,MATCH(E1146,Cost_Components!$A$2:$A$29,0)),"")</f>
        <v>30</v>
      </c>
      <c r="AD1146" s="26">
        <f>IFERROR(INDEX(Cost_Components!$N$2:$N$29,MATCH(E1146,Cost_Components!$A$2:$A$29,0)),"")</f>
        <v>95</v>
      </c>
      <c r="AE1146" s="16" t="str">
        <f>IFERROR(INDEX(Cost_Components!$O$2:$O$29,MATCH(E1146,Cost_Components!$A$2:$A$29,0)),"")</f>
        <v>Both</v>
      </c>
      <c r="AF1146" s="11">
        <v>4860781.13602274</v>
      </c>
      <c r="AG1146" s="11">
        <v>4862406.8051522402</v>
      </c>
      <c r="AH1146" s="23">
        <f t="shared" si="179"/>
        <v>1</v>
      </c>
    </row>
    <row r="1147" spans="1:34" hidden="1">
      <c r="A1147" t="s">
        <v>115</v>
      </c>
      <c r="B1147" s="20">
        <v>2026</v>
      </c>
      <c r="C1147" t="s">
        <v>247</v>
      </c>
      <c r="D1147" t="s">
        <v>222</v>
      </c>
      <c r="E1147" s="22" t="s">
        <v>343</v>
      </c>
      <c r="F1147" s="22" t="s">
        <v>344</v>
      </c>
      <c r="G1147" s="22" t="s">
        <v>248</v>
      </c>
      <c r="H1147" s="22" t="s">
        <v>237</v>
      </c>
      <c r="I1147" s="22" t="s">
        <v>309</v>
      </c>
      <c r="J1147" s="17">
        <f>IFERROR(INDEX(Cost_Components!$K$2:$K$29,MATCH(E1147,Cost_Components!$A$2:$A$29,0)),"")</f>
        <v>1</v>
      </c>
      <c r="K1147" s="17">
        <f t="shared" si="170"/>
        <v>0.34769230769230769</v>
      </c>
      <c r="L1147" s="17">
        <f>IFERROR(INDEX(Cost_Components!$S$2:$S$29,MATCH(E1147,Cost_Components!$A$2:$A$29,0)),"")</f>
        <v>0.31</v>
      </c>
      <c r="M1147" s="28">
        <f>IFERROR(INDEX(Cost_Components!$L$2:$L$29,MATCH(E1147,Cost_Components!$A$2:$A$29,0)),"")</f>
        <v>1</v>
      </c>
      <c r="N1147" s="29">
        <f>IFERROR(INDEX(Cost_Components!$P$2:$P$29,MATCH(E1147,Cost_Components!$A$2:$A$29,0)),"")</f>
        <v>36.463998099999998</v>
      </c>
      <c r="O1147" s="23">
        <f t="shared" si="171"/>
        <v>4692262.97436787</v>
      </c>
      <c r="P1147" s="23">
        <f t="shared" si="172"/>
        <v>4697279.3920374</v>
      </c>
      <c r="Q1147" s="23">
        <f t="shared" si="173"/>
        <v>53097291.916190483</v>
      </c>
      <c r="R1147" s="23">
        <f t="shared" si="174"/>
        <v>59489690.783297509</v>
      </c>
      <c r="S1147" s="23">
        <f t="shared" si="175"/>
        <v>6392398.8671070263</v>
      </c>
      <c r="T1147" s="16">
        <f>IFERROR(INDEX(Cost_Components!$R$2:$R$29,MATCH(E1147,Cost_Components!$A$2:$A$29,0)),"")</f>
        <v>1</v>
      </c>
      <c r="U1147" s="26">
        <f>IFERROR(INDEX(Cost_Components!$Q$2:$Q$29,MATCH(E1147,Cost_Components!$A$2:$A$29,0)),"")</f>
        <v>2023</v>
      </c>
      <c r="V1147" s="30">
        <f>1/(1+Calculation_Assumptions!$B$5)^(B1147-Calculation_Assumptions!$B$2)</f>
        <v>0.970873786407767</v>
      </c>
      <c r="W1147" s="23">
        <f t="shared" si="176"/>
        <v>51550768.850670375</v>
      </c>
      <c r="X1147" s="23">
        <f t="shared" si="177"/>
        <v>57756981.343007289</v>
      </c>
      <c r="Y1147" s="23">
        <f t="shared" si="178"/>
        <v>6206212.4923369186</v>
      </c>
      <c r="Z1147" s="17">
        <f>IFERROR(INDEX(Cost_Components!$T$2:$T$29,MATCH(E1147,Cost_Components!$A$2:$A$29,0)),"")</f>
        <v>0.8</v>
      </c>
      <c r="AA1147" s="26">
        <f>IFERROR(INDEX(Cost_Components!$U$2:$U$29,MATCH(E1147,Cost_Components!$A$2:$A$29,0)),"")</f>
        <v>2025</v>
      </c>
      <c r="AB1147" s="26">
        <f>IFERROR(INDEX(Cost_Components!$V$2:$V$29,MATCH(E1147,Cost_Components!$A$2:$A$29,0)),"")</f>
        <v>2050</v>
      </c>
      <c r="AC1147" s="26">
        <f>IFERROR(INDEX(Cost_Components!$M$2:$M$29,MATCH(E1147,Cost_Components!$A$2:$A$29,0)),"")</f>
        <v>30</v>
      </c>
      <c r="AD1147" s="26">
        <f>IFERROR(INDEX(Cost_Components!$N$2:$N$29,MATCH(E1147,Cost_Components!$A$2:$A$29,0)),"")</f>
        <v>95</v>
      </c>
      <c r="AE1147" s="16" t="str">
        <f>IFERROR(INDEX(Cost_Components!$O$2:$O$29,MATCH(E1147,Cost_Components!$A$2:$A$29,0)),"")</f>
        <v>Both</v>
      </c>
      <c r="AF1147" s="11">
        <v>4692262.97436787</v>
      </c>
      <c r="AG1147" s="11">
        <v>4697279.3920374</v>
      </c>
      <c r="AH1147" s="23">
        <f t="shared" si="179"/>
        <v>1</v>
      </c>
    </row>
    <row r="1148" spans="1:34" hidden="1">
      <c r="A1148" t="s">
        <v>115</v>
      </c>
      <c r="B1148" s="20">
        <v>2027</v>
      </c>
      <c r="C1148" t="s">
        <v>247</v>
      </c>
      <c r="D1148" t="s">
        <v>222</v>
      </c>
      <c r="E1148" s="22" t="s">
        <v>343</v>
      </c>
      <c r="F1148" s="22" t="s">
        <v>344</v>
      </c>
      <c r="G1148" s="22" t="s">
        <v>248</v>
      </c>
      <c r="H1148" s="22" t="s">
        <v>237</v>
      </c>
      <c r="I1148" s="22" t="s">
        <v>309</v>
      </c>
      <c r="J1148" s="17">
        <f>IFERROR(INDEX(Cost_Components!$K$2:$K$29,MATCH(E1148,Cost_Components!$A$2:$A$29,0)),"")</f>
        <v>1</v>
      </c>
      <c r="K1148" s="17">
        <f t="shared" si="170"/>
        <v>0.36653846153846154</v>
      </c>
      <c r="L1148" s="17">
        <f>IFERROR(INDEX(Cost_Components!$S$2:$S$29,MATCH(E1148,Cost_Components!$A$2:$A$29,0)),"")</f>
        <v>0.31</v>
      </c>
      <c r="M1148" s="28">
        <f>IFERROR(INDEX(Cost_Components!$L$2:$L$29,MATCH(E1148,Cost_Components!$A$2:$A$29,0)),"")</f>
        <v>1</v>
      </c>
      <c r="N1148" s="29">
        <f>IFERROR(INDEX(Cost_Components!$P$2:$P$29,MATCH(E1148,Cost_Components!$A$2:$A$29,0)),"")</f>
        <v>36.463998099999998</v>
      </c>
      <c r="O1148" s="23">
        <f t="shared" si="171"/>
        <v>4559077.9089756301</v>
      </c>
      <c r="P1148" s="23">
        <f t="shared" si="172"/>
        <v>4569323.2440738799</v>
      </c>
      <c r="Q1148" s="23">
        <f t="shared" si="173"/>
        <v>51650896.167960688</v>
      </c>
      <c r="R1148" s="23">
        <f t="shared" si="174"/>
        <v>60934163.240284339</v>
      </c>
      <c r="S1148" s="23">
        <f t="shared" si="175"/>
        <v>9283267.0723236501</v>
      </c>
      <c r="T1148" s="16">
        <f>IFERROR(INDEX(Cost_Components!$R$2:$R$29,MATCH(E1148,Cost_Components!$A$2:$A$29,0)),"")</f>
        <v>1</v>
      </c>
      <c r="U1148" s="26">
        <f>IFERROR(INDEX(Cost_Components!$Q$2:$Q$29,MATCH(E1148,Cost_Components!$A$2:$A$29,0)),"")</f>
        <v>2023</v>
      </c>
      <c r="V1148" s="30">
        <f>1/(1+Calculation_Assumptions!$B$5)^(B1148-Calculation_Assumptions!$B$2)</f>
        <v>0.94259590913375435</v>
      </c>
      <c r="W1148" s="23">
        <f t="shared" si="176"/>
        <v>48685923.431012057</v>
      </c>
      <c r="X1148" s="23">
        <f t="shared" si="177"/>
        <v>57436292.99678041</v>
      </c>
      <c r="Y1148" s="23">
        <f t="shared" si="178"/>
        <v>8750369.5657683574</v>
      </c>
      <c r="Z1148" s="17">
        <f>IFERROR(INDEX(Cost_Components!$T$2:$T$29,MATCH(E1148,Cost_Components!$A$2:$A$29,0)),"")</f>
        <v>0.8</v>
      </c>
      <c r="AA1148" s="26">
        <f>IFERROR(INDEX(Cost_Components!$U$2:$U$29,MATCH(E1148,Cost_Components!$A$2:$A$29,0)),"")</f>
        <v>2025</v>
      </c>
      <c r="AB1148" s="26">
        <f>IFERROR(INDEX(Cost_Components!$V$2:$V$29,MATCH(E1148,Cost_Components!$A$2:$A$29,0)),"")</f>
        <v>2050</v>
      </c>
      <c r="AC1148" s="26">
        <f>IFERROR(INDEX(Cost_Components!$M$2:$M$29,MATCH(E1148,Cost_Components!$A$2:$A$29,0)),"")</f>
        <v>30</v>
      </c>
      <c r="AD1148" s="26">
        <f>IFERROR(INDEX(Cost_Components!$N$2:$N$29,MATCH(E1148,Cost_Components!$A$2:$A$29,0)),"")</f>
        <v>95</v>
      </c>
      <c r="AE1148" s="16" t="str">
        <f>IFERROR(INDEX(Cost_Components!$O$2:$O$29,MATCH(E1148,Cost_Components!$A$2:$A$29,0)),"")</f>
        <v>Both</v>
      </c>
      <c r="AF1148" s="11">
        <v>4559077.9089756301</v>
      </c>
      <c r="AG1148" s="11">
        <v>4569323.2440738799</v>
      </c>
      <c r="AH1148" s="23">
        <f t="shared" si="179"/>
        <v>1</v>
      </c>
    </row>
    <row r="1149" spans="1:34" hidden="1">
      <c r="A1149" t="s">
        <v>115</v>
      </c>
      <c r="B1149" s="20">
        <v>2028</v>
      </c>
      <c r="C1149" t="s">
        <v>247</v>
      </c>
      <c r="D1149" t="s">
        <v>222</v>
      </c>
      <c r="E1149" s="22" t="s">
        <v>343</v>
      </c>
      <c r="F1149" s="22" t="s">
        <v>344</v>
      </c>
      <c r="G1149" s="22" t="s">
        <v>248</v>
      </c>
      <c r="H1149" s="22" t="s">
        <v>237</v>
      </c>
      <c r="I1149" s="22" t="s">
        <v>309</v>
      </c>
      <c r="J1149" s="17">
        <f>IFERROR(INDEX(Cost_Components!$K$2:$K$29,MATCH(E1149,Cost_Components!$A$2:$A$29,0)),"")</f>
        <v>1</v>
      </c>
      <c r="K1149" s="17">
        <f t="shared" si="170"/>
        <v>0.38538461538461538</v>
      </c>
      <c r="L1149" s="17">
        <f>IFERROR(INDEX(Cost_Components!$S$2:$S$29,MATCH(E1149,Cost_Components!$A$2:$A$29,0)),"")</f>
        <v>0.31</v>
      </c>
      <c r="M1149" s="28">
        <f>IFERROR(INDEX(Cost_Components!$L$2:$L$29,MATCH(E1149,Cost_Components!$A$2:$A$29,0)),"")</f>
        <v>1</v>
      </c>
      <c r="N1149" s="29">
        <f>IFERROR(INDEX(Cost_Components!$P$2:$P$29,MATCH(E1149,Cost_Components!$A$2:$A$29,0)),"")</f>
        <v>36.463998099999998</v>
      </c>
      <c r="O1149" s="23">
        <f t="shared" si="171"/>
        <v>4451173.9817335801</v>
      </c>
      <c r="P1149" s="23">
        <f t="shared" si="172"/>
        <v>4468525.5229227096</v>
      </c>
      <c r="Q1149" s="23">
        <f t="shared" si="173"/>
        <v>50511494.915073104</v>
      </c>
      <c r="R1149" s="23">
        <f t="shared" si="174"/>
        <v>62550851.850741573</v>
      </c>
      <c r="S1149" s="23">
        <f t="shared" si="175"/>
        <v>12039356.935668468</v>
      </c>
      <c r="T1149" s="16">
        <f>IFERROR(INDEX(Cost_Components!$R$2:$R$29,MATCH(E1149,Cost_Components!$A$2:$A$29,0)),"")</f>
        <v>1</v>
      </c>
      <c r="U1149" s="26">
        <f>IFERROR(INDEX(Cost_Components!$Q$2:$Q$29,MATCH(E1149,Cost_Components!$A$2:$A$29,0)),"")</f>
        <v>2023</v>
      </c>
      <c r="V1149" s="30">
        <f>1/(1+Calculation_Assumptions!$B$5)^(B1149-Calculation_Assumptions!$B$2)</f>
        <v>0.91514165935315961</v>
      </c>
      <c r="W1149" s="23">
        <f t="shared" si="176"/>
        <v>46225173.272988684</v>
      </c>
      <c r="X1149" s="23">
        <f t="shared" si="177"/>
        <v>57242890.3566413</v>
      </c>
      <c r="Y1149" s="23">
        <f t="shared" si="178"/>
        <v>11017717.083652614</v>
      </c>
      <c r="Z1149" s="17">
        <f>IFERROR(INDEX(Cost_Components!$T$2:$T$29,MATCH(E1149,Cost_Components!$A$2:$A$29,0)),"")</f>
        <v>0.8</v>
      </c>
      <c r="AA1149" s="26">
        <f>IFERROR(INDEX(Cost_Components!$U$2:$U$29,MATCH(E1149,Cost_Components!$A$2:$A$29,0)),"")</f>
        <v>2025</v>
      </c>
      <c r="AB1149" s="26">
        <f>IFERROR(INDEX(Cost_Components!$V$2:$V$29,MATCH(E1149,Cost_Components!$A$2:$A$29,0)),"")</f>
        <v>2050</v>
      </c>
      <c r="AC1149" s="26">
        <f>IFERROR(INDEX(Cost_Components!$M$2:$M$29,MATCH(E1149,Cost_Components!$A$2:$A$29,0)),"")</f>
        <v>30</v>
      </c>
      <c r="AD1149" s="26">
        <f>IFERROR(INDEX(Cost_Components!$N$2:$N$29,MATCH(E1149,Cost_Components!$A$2:$A$29,0)),"")</f>
        <v>95</v>
      </c>
      <c r="AE1149" s="16" t="str">
        <f>IFERROR(INDEX(Cost_Components!$O$2:$O$29,MATCH(E1149,Cost_Components!$A$2:$A$29,0)),"")</f>
        <v>Both</v>
      </c>
      <c r="AF1149" s="11">
        <v>4451173.9817335801</v>
      </c>
      <c r="AG1149" s="11">
        <v>4468525.5229227096</v>
      </c>
      <c r="AH1149" s="23">
        <f t="shared" si="179"/>
        <v>1</v>
      </c>
    </row>
    <row r="1150" spans="1:34" hidden="1">
      <c r="A1150" t="s">
        <v>115</v>
      </c>
      <c r="B1150" s="20">
        <v>2029</v>
      </c>
      <c r="C1150" t="s">
        <v>247</v>
      </c>
      <c r="D1150" t="s">
        <v>222</v>
      </c>
      <c r="E1150" s="22" t="s">
        <v>343</v>
      </c>
      <c r="F1150" s="22" t="s">
        <v>344</v>
      </c>
      <c r="G1150" s="22" t="s">
        <v>248</v>
      </c>
      <c r="H1150" s="22" t="s">
        <v>237</v>
      </c>
      <c r="I1150" s="22" t="s">
        <v>309</v>
      </c>
      <c r="J1150" s="17">
        <f>IFERROR(INDEX(Cost_Components!$K$2:$K$29,MATCH(E1150,Cost_Components!$A$2:$A$29,0)),"")</f>
        <v>1</v>
      </c>
      <c r="K1150" s="17">
        <f t="shared" si="170"/>
        <v>0.40423076923076923</v>
      </c>
      <c r="L1150" s="17">
        <f>IFERROR(INDEX(Cost_Components!$S$2:$S$29,MATCH(E1150,Cost_Components!$A$2:$A$29,0)),"")</f>
        <v>0.31</v>
      </c>
      <c r="M1150" s="28">
        <f>IFERROR(INDEX(Cost_Components!$L$2:$L$29,MATCH(E1150,Cost_Components!$A$2:$A$29,0)),"")</f>
        <v>1</v>
      </c>
      <c r="N1150" s="29">
        <f>IFERROR(INDEX(Cost_Components!$P$2:$P$29,MATCH(E1150,Cost_Components!$A$2:$A$29,0)),"")</f>
        <v>36.463998099999998</v>
      </c>
      <c r="O1150" s="23">
        <f t="shared" si="171"/>
        <v>4362393.3560877703</v>
      </c>
      <c r="P1150" s="23">
        <f t="shared" si="172"/>
        <v>4388746.8543935297</v>
      </c>
      <c r="Q1150" s="23">
        <f t="shared" si="173"/>
        <v>49609689.657595858</v>
      </c>
      <c r="R1150" s="23">
        <f t="shared" si="174"/>
        <v>64301110.962798752</v>
      </c>
      <c r="S1150" s="23">
        <f t="shared" si="175"/>
        <v>14691421.305202894</v>
      </c>
      <c r="T1150" s="16">
        <f>IFERROR(INDEX(Cost_Components!$R$2:$R$29,MATCH(E1150,Cost_Components!$A$2:$A$29,0)),"")</f>
        <v>1</v>
      </c>
      <c r="U1150" s="26">
        <f>IFERROR(INDEX(Cost_Components!$Q$2:$Q$29,MATCH(E1150,Cost_Components!$A$2:$A$29,0)),"")</f>
        <v>2023</v>
      </c>
      <c r="V1150" s="30">
        <f>1/(1+Calculation_Assumptions!$B$5)^(B1150-Calculation_Assumptions!$B$2)</f>
        <v>0.888487047915689</v>
      </c>
      <c r="W1150" s="23">
        <f t="shared" si="176"/>
        <v>44077566.711890832</v>
      </c>
      <c r="X1150" s="23">
        <f t="shared" si="177"/>
        <v>57130704.257036209</v>
      </c>
      <c r="Y1150" s="23">
        <f t="shared" si="178"/>
        <v>13053137.545145378</v>
      </c>
      <c r="Z1150" s="17">
        <f>IFERROR(INDEX(Cost_Components!$T$2:$T$29,MATCH(E1150,Cost_Components!$A$2:$A$29,0)),"")</f>
        <v>0.8</v>
      </c>
      <c r="AA1150" s="26">
        <f>IFERROR(INDEX(Cost_Components!$U$2:$U$29,MATCH(E1150,Cost_Components!$A$2:$A$29,0)),"")</f>
        <v>2025</v>
      </c>
      <c r="AB1150" s="26">
        <f>IFERROR(INDEX(Cost_Components!$V$2:$V$29,MATCH(E1150,Cost_Components!$A$2:$A$29,0)),"")</f>
        <v>2050</v>
      </c>
      <c r="AC1150" s="26">
        <f>IFERROR(INDEX(Cost_Components!$M$2:$M$29,MATCH(E1150,Cost_Components!$A$2:$A$29,0)),"")</f>
        <v>30</v>
      </c>
      <c r="AD1150" s="26">
        <f>IFERROR(INDEX(Cost_Components!$N$2:$N$29,MATCH(E1150,Cost_Components!$A$2:$A$29,0)),"")</f>
        <v>95</v>
      </c>
      <c r="AE1150" s="16" t="str">
        <f>IFERROR(INDEX(Cost_Components!$O$2:$O$29,MATCH(E1150,Cost_Components!$A$2:$A$29,0)),"")</f>
        <v>Both</v>
      </c>
      <c r="AF1150" s="11">
        <v>4362393.3560877703</v>
      </c>
      <c r="AG1150" s="11">
        <v>4388746.8543935297</v>
      </c>
      <c r="AH1150" s="23">
        <f t="shared" si="179"/>
        <v>1</v>
      </c>
    </row>
    <row r="1151" spans="1:34" hidden="1">
      <c r="A1151" t="s">
        <v>115</v>
      </c>
      <c r="B1151" s="20">
        <v>2030</v>
      </c>
      <c r="C1151" t="s">
        <v>247</v>
      </c>
      <c r="D1151" t="s">
        <v>222</v>
      </c>
      <c r="E1151" s="22" t="s">
        <v>343</v>
      </c>
      <c r="F1151" s="22" t="s">
        <v>344</v>
      </c>
      <c r="G1151" s="22" t="s">
        <v>248</v>
      </c>
      <c r="H1151" s="22" t="s">
        <v>237</v>
      </c>
      <c r="I1151" s="22" t="s">
        <v>309</v>
      </c>
      <c r="J1151" s="17">
        <f>IFERROR(INDEX(Cost_Components!$K$2:$K$29,MATCH(E1151,Cost_Components!$A$2:$A$29,0)),"")</f>
        <v>1</v>
      </c>
      <c r="K1151" s="17">
        <f t="shared" si="170"/>
        <v>0.42307692307692307</v>
      </c>
      <c r="L1151" s="17">
        <f>IFERROR(INDEX(Cost_Components!$S$2:$S$29,MATCH(E1151,Cost_Components!$A$2:$A$29,0)),"")</f>
        <v>0.31</v>
      </c>
      <c r="M1151" s="28">
        <f>IFERROR(INDEX(Cost_Components!$L$2:$L$29,MATCH(E1151,Cost_Components!$A$2:$A$29,0)),"")</f>
        <v>1</v>
      </c>
      <c r="N1151" s="29">
        <f>IFERROR(INDEX(Cost_Components!$P$2:$P$29,MATCH(E1151,Cost_Components!$A$2:$A$29,0)),"")</f>
        <v>36.463998099999998</v>
      </c>
      <c r="O1151" s="23">
        <f t="shared" si="171"/>
        <v>4287723.7174337003</v>
      </c>
      <c r="P1151" s="23">
        <f t="shared" si="172"/>
        <v>4324988.5622407701</v>
      </c>
      <c r="Q1151" s="23">
        <f t="shared" si="173"/>
        <v>48888976.161981441</v>
      </c>
      <c r="R1151" s="23">
        <f t="shared" si="174"/>
        <v>66147040.167080812</v>
      </c>
      <c r="S1151" s="23">
        <f t="shared" si="175"/>
        <v>17258064.005099371</v>
      </c>
      <c r="T1151" s="16">
        <f>IFERROR(INDEX(Cost_Components!$R$2:$R$29,MATCH(E1151,Cost_Components!$A$2:$A$29,0)),"")</f>
        <v>1</v>
      </c>
      <c r="U1151" s="26">
        <f>IFERROR(INDEX(Cost_Components!$Q$2:$Q$29,MATCH(E1151,Cost_Components!$A$2:$A$29,0)),"")</f>
        <v>2023</v>
      </c>
      <c r="V1151" s="30">
        <f>1/(1+Calculation_Assumptions!$B$5)^(B1151-Calculation_Assumptions!$B$2)</f>
        <v>0.86260878438416411</v>
      </c>
      <c r="W1151" s="23">
        <f t="shared" si="176"/>
        <v>42172060.29687319</v>
      </c>
      <c r="X1151" s="23">
        <f t="shared" si="177"/>
        <v>57059017.909136057</v>
      </c>
      <c r="Y1151" s="23">
        <f t="shared" si="178"/>
        <v>14886957.612262867</v>
      </c>
      <c r="Z1151" s="17">
        <f>IFERROR(INDEX(Cost_Components!$T$2:$T$29,MATCH(E1151,Cost_Components!$A$2:$A$29,0)),"")</f>
        <v>0.8</v>
      </c>
      <c r="AA1151" s="26">
        <f>IFERROR(INDEX(Cost_Components!$U$2:$U$29,MATCH(E1151,Cost_Components!$A$2:$A$29,0)),"")</f>
        <v>2025</v>
      </c>
      <c r="AB1151" s="26">
        <f>IFERROR(INDEX(Cost_Components!$V$2:$V$29,MATCH(E1151,Cost_Components!$A$2:$A$29,0)),"")</f>
        <v>2050</v>
      </c>
      <c r="AC1151" s="26">
        <f>IFERROR(INDEX(Cost_Components!$M$2:$M$29,MATCH(E1151,Cost_Components!$A$2:$A$29,0)),"")</f>
        <v>30</v>
      </c>
      <c r="AD1151" s="26">
        <f>IFERROR(INDEX(Cost_Components!$N$2:$N$29,MATCH(E1151,Cost_Components!$A$2:$A$29,0)),"")</f>
        <v>95</v>
      </c>
      <c r="AE1151" s="16" t="str">
        <f>IFERROR(INDEX(Cost_Components!$O$2:$O$29,MATCH(E1151,Cost_Components!$A$2:$A$29,0)),"")</f>
        <v>Both</v>
      </c>
      <c r="AF1151" s="11">
        <v>4287723.7174337003</v>
      </c>
      <c r="AG1151" s="11">
        <v>4324988.5622407701</v>
      </c>
      <c r="AH1151" s="23">
        <f t="shared" si="179"/>
        <v>1</v>
      </c>
    </row>
    <row r="1152" spans="1:34" hidden="1">
      <c r="A1152" t="s">
        <v>115</v>
      </c>
      <c r="B1152" s="20">
        <v>2031</v>
      </c>
      <c r="C1152" t="s">
        <v>247</v>
      </c>
      <c r="D1152" t="s">
        <v>222</v>
      </c>
      <c r="E1152" s="22" t="s">
        <v>343</v>
      </c>
      <c r="F1152" s="22" t="s">
        <v>344</v>
      </c>
      <c r="G1152" s="22" t="s">
        <v>248</v>
      </c>
      <c r="H1152" s="22" t="s">
        <v>237</v>
      </c>
      <c r="I1152" s="22" t="s">
        <v>309</v>
      </c>
      <c r="J1152" s="17">
        <f>IFERROR(INDEX(Cost_Components!$K$2:$K$29,MATCH(E1152,Cost_Components!$A$2:$A$29,0)),"")</f>
        <v>1</v>
      </c>
      <c r="K1152" s="17">
        <f t="shared" si="170"/>
        <v>0.44192307692307692</v>
      </c>
      <c r="L1152" s="17">
        <f>IFERROR(INDEX(Cost_Components!$S$2:$S$29,MATCH(E1152,Cost_Components!$A$2:$A$29,0)),"")</f>
        <v>0.31</v>
      </c>
      <c r="M1152" s="28">
        <f>IFERROR(INDEX(Cost_Components!$L$2:$L$29,MATCH(E1152,Cost_Components!$A$2:$A$29,0)),"")</f>
        <v>1</v>
      </c>
      <c r="N1152" s="29">
        <f>IFERROR(INDEX(Cost_Components!$P$2:$P$29,MATCH(E1152,Cost_Components!$A$2:$A$29,0)),"")</f>
        <v>36.463998099999998</v>
      </c>
      <c r="O1152" s="23">
        <f t="shared" si="171"/>
        <v>4225511.6030405601</v>
      </c>
      <c r="P1152" s="23">
        <f t="shared" si="172"/>
        <v>4275612.0921786502</v>
      </c>
      <c r="Q1152" s="23">
        <f t="shared" si="173"/>
        <v>48330832.473717183</v>
      </c>
      <c r="R1152" s="23">
        <f t="shared" si="174"/>
        <v>68091086.56825152</v>
      </c>
      <c r="S1152" s="23">
        <f t="shared" si="175"/>
        <v>19760254.094534338</v>
      </c>
      <c r="T1152" s="16">
        <f>IFERROR(INDEX(Cost_Components!$R$2:$R$29,MATCH(E1152,Cost_Components!$A$2:$A$29,0)),"")</f>
        <v>1</v>
      </c>
      <c r="U1152" s="26">
        <f>IFERROR(INDEX(Cost_Components!$Q$2:$Q$29,MATCH(E1152,Cost_Components!$A$2:$A$29,0)),"")</f>
        <v>2023</v>
      </c>
      <c r="V1152" s="30">
        <f>1/(1+Calculation_Assumptions!$B$5)^(B1152-Calculation_Assumptions!$B$2)</f>
        <v>0.83748425668365445</v>
      </c>
      <c r="W1152" s="23">
        <f t="shared" si="176"/>
        <v>40476311.309153266</v>
      </c>
      <c r="X1152" s="23">
        <f t="shared" si="177"/>
        <v>57025213.021394491</v>
      </c>
      <c r="Y1152" s="23">
        <f t="shared" si="178"/>
        <v>16548901.712241229</v>
      </c>
      <c r="Z1152" s="17">
        <f>IFERROR(INDEX(Cost_Components!$T$2:$T$29,MATCH(E1152,Cost_Components!$A$2:$A$29,0)),"")</f>
        <v>0.8</v>
      </c>
      <c r="AA1152" s="26">
        <f>IFERROR(INDEX(Cost_Components!$U$2:$U$29,MATCH(E1152,Cost_Components!$A$2:$A$29,0)),"")</f>
        <v>2025</v>
      </c>
      <c r="AB1152" s="26">
        <f>IFERROR(INDEX(Cost_Components!$V$2:$V$29,MATCH(E1152,Cost_Components!$A$2:$A$29,0)),"")</f>
        <v>2050</v>
      </c>
      <c r="AC1152" s="26">
        <f>IFERROR(INDEX(Cost_Components!$M$2:$M$29,MATCH(E1152,Cost_Components!$A$2:$A$29,0)),"")</f>
        <v>30</v>
      </c>
      <c r="AD1152" s="26">
        <f>IFERROR(INDEX(Cost_Components!$N$2:$N$29,MATCH(E1152,Cost_Components!$A$2:$A$29,0)),"")</f>
        <v>95</v>
      </c>
      <c r="AE1152" s="16" t="str">
        <f>IFERROR(INDEX(Cost_Components!$O$2:$O$29,MATCH(E1152,Cost_Components!$A$2:$A$29,0)),"")</f>
        <v>Both</v>
      </c>
      <c r="AF1152" s="11">
        <v>4225511.6030405601</v>
      </c>
      <c r="AG1152" s="11">
        <v>4275612.0921786502</v>
      </c>
      <c r="AH1152" s="23">
        <f t="shared" si="179"/>
        <v>1</v>
      </c>
    </row>
    <row r="1153" spans="1:34" hidden="1">
      <c r="A1153" t="s">
        <v>115</v>
      </c>
      <c r="B1153" s="20">
        <v>2032</v>
      </c>
      <c r="C1153" t="s">
        <v>247</v>
      </c>
      <c r="D1153" t="s">
        <v>222</v>
      </c>
      <c r="E1153" s="22" t="s">
        <v>343</v>
      </c>
      <c r="F1153" s="22" t="s">
        <v>344</v>
      </c>
      <c r="G1153" s="22" t="s">
        <v>248</v>
      </c>
      <c r="H1153" s="22" t="s">
        <v>237</v>
      </c>
      <c r="I1153" s="22" t="s">
        <v>309</v>
      </c>
      <c r="J1153" s="17">
        <f>IFERROR(INDEX(Cost_Components!$K$2:$K$29,MATCH(E1153,Cost_Components!$A$2:$A$29,0)),"")</f>
        <v>1</v>
      </c>
      <c r="K1153" s="17">
        <f t="shared" si="170"/>
        <v>0.46076923076923082</v>
      </c>
      <c r="L1153" s="17">
        <f>IFERROR(INDEX(Cost_Components!$S$2:$S$29,MATCH(E1153,Cost_Components!$A$2:$A$29,0)),"")</f>
        <v>0.31</v>
      </c>
      <c r="M1153" s="28">
        <f>IFERROR(INDEX(Cost_Components!$L$2:$L$29,MATCH(E1153,Cost_Components!$A$2:$A$29,0)),"")</f>
        <v>1</v>
      </c>
      <c r="N1153" s="29">
        <f>IFERROR(INDEX(Cost_Components!$P$2:$P$29,MATCH(E1153,Cost_Components!$A$2:$A$29,0)),"")</f>
        <v>36.463998099999998</v>
      </c>
      <c r="O1153" s="23">
        <f t="shared" si="171"/>
        <v>4173774.2476761001</v>
      </c>
      <c r="P1153" s="23">
        <f t="shared" si="172"/>
        <v>4238631.5483213598</v>
      </c>
      <c r="Q1153" s="23">
        <f t="shared" si="173"/>
        <v>47912810.344622932</v>
      </c>
      <c r="R1153" s="23">
        <f t="shared" si="174"/>
        <v>70125619.42001313</v>
      </c>
      <c r="S1153" s="23">
        <f t="shared" si="175"/>
        <v>22212809.075390197</v>
      </c>
      <c r="T1153" s="16">
        <f>IFERROR(INDEX(Cost_Components!$R$2:$R$29,MATCH(E1153,Cost_Components!$A$2:$A$29,0)),"")</f>
        <v>1</v>
      </c>
      <c r="U1153" s="26">
        <f>IFERROR(INDEX(Cost_Components!$Q$2:$Q$29,MATCH(E1153,Cost_Components!$A$2:$A$29,0)),"")</f>
        <v>2023</v>
      </c>
      <c r="V1153" s="30">
        <f>1/(1+Calculation_Assumptions!$B$5)^(B1153-Calculation_Assumptions!$B$2)</f>
        <v>0.81309151134335378</v>
      </c>
      <c r="W1153" s="23">
        <f t="shared" si="176"/>
        <v>38957499.375816934</v>
      </c>
      <c r="X1153" s="23">
        <f t="shared" si="177"/>
        <v>57018545.878107317</v>
      </c>
      <c r="Y1153" s="23">
        <f t="shared" si="178"/>
        <v>18061046.502290379</v>
      </c>
      <c r="Z1153" s="17">
        <f>IFERROR(INDEX(Cost_Components!$T$2:$T$29,MATCH(E1153,Cost_Components!$A$2:$A$29,0)),"")</f>
        <v>0.8</v>
      </c>
      <c r="AA1153" s="26">
        <f>IFERROR(INDEX(Cost_Components!$U$2:$U$29,MATCH(E1153,Cost_Components!$A$2:$A$29,0)),"")</f>
        <v>2025</v>
      </c>
      <c r="AB1153" s="26">
        <f>IFERROR(INDEX(Cost_Components!$V$2:$V$29,MATCH(E1153,Cost_Components!$A$2:$A$29,0)),"")</f>
        <v>2050</v>
      </c>
      <c r="AC1153" s="26">
        <f>IFERROR(INDEX(Cost_Components!$M$2:$M$29,MATCH(E1153,Cost_Components!$A$2:$A$29,0)),"")</f>
        <v>30</v>
      </c>
      <c r="AD1153" s="26">
        <f>IFERROR(INDEX(Cost_Components!$N$2:$N$29,MATCH(E1153,Cost_Components!$A$2:$A$29,0)),"")</f>
        <v>95</v>
      </c>
      <c r="AE1153" s="16" t="str">
        <f>IFERROR(INDEX(Cost_Components!$O$2:$O$29,MATCH(E1153,Cost_Components!$A$2:$A$29,0)),"")</f>
        <v>Both</v>
      </c>
      <c r="AF1153" s="11">
        <v>4173774.2476761001</v>
      </c>
      <c r="AG1153" s="11">
        <v>4238631.5483213598</v>
      </c>
      <c r="AH1153" s="23">
        <f t="shared" si="179"/>
        <v>1</v>
      </c>
    </row>
    <row r="1154" spans="1:34" hidden="1">
      <c r="A1154" t="s">
        <v>115</v>
      </c>
      <c r="B1154" s="20">
        <v>2033</v>
      </c>
      <c r="C1154" t="s">
        <v>247</v>
      </c>
      <c r="D1154" t="s">
        <v>222</v>
      </c>
      <c r="E1154" s="22" t="s">
        <v>343</v>
      </c>
      <c r="F1154" s="22" t="s">
        <v>344</v>
      </c>
      <c r="G1154" s="22" t="s">
        <v>248</v>
      </c>
      <c r="H1154" s="22" t="s">
        <v>237</v>
      </c>
      <c r="I1154" s="22" t="s">
        <v>309</v>
      </c>
      <c r="J1154" s="17">
        <f>IFERROR(INDEX(Cost_Components!$K$2:$K$29,MATCH(E1154,Cost_Components!$A$2:$A$29,0)),"")</f>
        <v>1</v>
      </c>
      <c r="K1154" s="17">
        <f t="shared" ref="K1154:K1217" si="180">IF(OR(L1154="",Z1154="",AA1154="",AB1154=""),"",IF(B1154&lt;AA1154,L1154,IF(B1154&gt;AB1154,Z1154,L1154+(Z1154-L1154)*MIN(MAX((B1154-AA1154+1)/MAX(AB1154-AA1154+1,1),0),1))))</f>
        <v>0.47961538461538467</v>
      </c>
      <c r="L1154" s="17">
        <f>IFERROR(INDEX(Cost_Components!$S$2:$S$29,MATCH(E1154,Cost_Components!$A$2:$A$29,0)),"")</f>
        <v>0.31</v>
      </c>
      <c r="M1154" s="28">
        <f>IFERROR(INDEX(Cost_Components!$L$2:$L$29,MATCH(E1154,Cost_Components!$A$2:$A$29,0)),"")</f>
        <v>1</v>
      </c>
      <c r="N1154" s="29">
        <f>IFERROR(INDEX(Cost_Components!$P$2:$P$29,MATCH(E1154,Cost_Components!$A$2:$A$29,0)),"")</f>
        <v>36.463998099999998</v>
      </c>
      <c r="O1154" s="23">
        <f t="shared" ref="O1154:O1217" si="181">AF1154*J1154</f>
        <v>4131053.4274770198</v>
      </c>
      <c r="P1154" s="23">
        <f t="shared" ref="P1154:P1217" si="182">AG1154*J1154</f>
        <v>4212574.3160008397</v>
      </c>
      <c r="Q1154" s="23">
        <f t="shared" ref="Q1154:Q1217" si="183">P1154*L1154*M1154*N1154</f>
        <v>47618263.57497666</v>
      </c>
      <c r="R1154" s="23">
        <f t="shared" ref="R1154:R1217" si="184">O1154*K1154*M1154*N1154</f>
        <v>72246731.246215045</v>
      </c>
      <c r="S1154" s="23">
        <f t="shared" ref="S1154:S1217" si="185">R1154-Q1154</f>
        <v>24628467.671238385</v>
      </c>
      <c r="T1154" s="16">
        <f>IFERROR(INDEX(Cost_Components!$R$2:$R$29,MATCH(E1154,Cost_Components!$A$2:$A$29,0)),"")</f>
        <v>1</v>
      </c>
      <c r="U1154" s="26">
        <f>IFERROR(INDEX(Cost_Components!$Q$2:$Q$29,MATCH(E1154,Cost_Components!$A$2:$A$29,0)),"")</f>
        <v>2023</v>
      </c>
      <c r="V1154" s="30">
        <f>1/(1+Calculation_Assumptions!$B$5)^(B1154-Calculation_Assumptions!$B$2)</f>
        <v>0.78940923431393573</v>
      </c>
      <c r="W1154" s="23">
        <f t="shared" ref="W1154:W1217" si="186">Q1154*V1154</f>
        <v>37590296.9880815</v>
      </c>
      <c r="X1154" s="23">
        <f t="shared" ref="X1154:X1217" si="187">R1154*V1154</f>
        <v>57032236.794759311</v>
      </c>
      <c r="Y1154" s="23">
        <f t="shared" ref="Y1154:Y1217" si="188">S1154*V1154</f>
        <v>19441939.806677815</v>
      </c>
      <c r="Z1154" s="17">
        <f>IFERROR(INDEX(Cost_Components!$T$2:$T$29,MATCH(E1154,Cost_Components!$A$2:$A$29,0)),"")</f>
        <v>0.8</v>
      </c>
      <c r="AA1154" s="26">
        <f>IFERROR(INDEX(Cost_Components!$U$2:$U$29,MATCH(E1154,Cost_Components!$A$2:$A$29,0)),"")</f>
        <v>2025</v>
      </c>
      <c r="AB1154" s="26">
        <f>IFERROR(INDEX(Cost_Components!$V$2:$V$29,MATCH(E1154,Cost_Components!$A$2:$A$29,0)),"")</f>
        <v>2050</v>
      </c>
      <c r="AC1154" s="26">
        <f>IFERROR(INDEX(Cost_Components!$M$2:$M$29,MATCH(E1154,Cost_Components!$A$2:$A$29,0)),"")</f>
        <v>30</v>
      </c>
      <c r="AD1154" s="26">
        <f>IFERROR(INDEX(Cost_Components!$N$2:$N$29,MATCH(E1154,Cost_Components!$A$2:$A$29,0)),"")</f>
        <v>95</v>
      </c>
      <c r="AE1154" s="16" t="str">
        <f>IFERROR(INDEX(Cost_Components!$O$2:$O$29,MATCH(E1154,Cost_Components!$A$2:$A$29,0)),"")</f>
        <v>Both</v>
      </c>
      <c r="AF1154" s="11">
        <v>4131053.4274770198</v>
      </c>
      <c r="AG1154" s="11">
        <v>4212574.3160008397</v>
      </c>
      <c r="AH1154" s="23">
        <f t="shared" ref="AH1154:AH1217" si="189">IF(H1154="shared-count-once",COUNTIFS($A$2:$A$1457,A1154,$B$2:$B$1457,B1154,$E$2:$E$1457,E1154),1)</f>
        <v>1</v>
      </c>
    </row>
    <row r="1155" spans="1:34" hidden="1">
      <c r="A1155" t="s">
        <v>115</v>
      </c>
      <c r="B1155" s="20">
        <v>2034</v>
      </c>
      <c r="C1155" t="s">
        <v>247</v>
      </c>
      <c r="D1155" t="s">
        <v>222</v>
      </c>
      <c r="E1155" s="22" t="s">
        <v>343</v>
      </c>
      <c r="F1155" s="22" t="s">
        <v>344</v>
      </c>
      <c r="G1155" s="22" t="s">
        <v>248</v>
      </c>
      <c r="H1155" s="22" t="s">
        <v>237</v>
      </c>
      <c r="I1155" s="22" t="s">
        <v>309</v>
      </c>
      <c r="J1155" s="17">
        <f>IFERROR(INDEX(Cost_Components!$K$2:$K$29,MATCH(E1155,Cost_Components!$A$2:$A$29,0)),"")</f>
        <v>1</v>
      </c>
      <c r="K1155" s="17">
        <f t="shared" si="180"/>
        <v>0.49846153846153851</v>
      </c>
      <c r="L1155" s="17">
        <f>IFERROR(INDEX(Cost_Components!$S$2:$S$29,MATCH(E1155,Cost_Components!$A$2:$A$29,0)),"")</f>
        <v>0.31</v>
      </c>
      <c r="M1155" s="28">
        <f>IFERROR(INDEX(Cost_Components!$L$2:$L$29,MATCH(E1155,Cost_Components!$A$2:$A$29,0)),"")</f>
        <v>1</v>
      </c>
      <c r="N1155" s="29">
        <f>IFERROR(INDEX(Cost_Components!$P$2:$P$29,MATCH(E1155,Cost_Components!$A$2:$A$29,0)),"")</f>
        <v>36.463998099999998</v>
      </c>
      <c r="O1155" s="23">
        <f t="shared" si="181"/>
        <v>4096219.3221870302</v>
      </c>
      <c r="P1155" s="23">
        <f t="shared" si="182"/>
        <v>4196280.8280070703</v>
      </c>
      <c r="Q1155" s="23">
        <f t="shared" si="183"/>
        <v>47434084.603250034</v>
      </c>
      <c r="R1155" s="23">
        <f t="shared" si="184"/>
        <v>74452475.200580329</v>
      </c>
      <c r="S1155" s="23">
        <f t="shared" si="185"/>
        <v>27018390.597330295</v>
      </c>
      <c r="T1155" s="16">
        <f>IFERROR(INDEX(Cost_Components!$R$2:$R$29,MATCH(E1155,Cost_Components!$A$2:$A$29,0)),"")</f>
        <v>1</v>
      </c>
      <c r="U1155" s="26">
        <f>IFERROR(INDEX(Cost_Components!$Q$2:$Q$29,MATCH(E1155,Cost_Components!$A$2:$A$29,0)),"")</f>
        <v>2023</v>
      </c>
      <c r="V1155" s="30">
        <f>1/(1+Calculation_Assumptions!$B$5)^(B1155-Calculation_Assumptions!$B$2)</f>
        <v>0.76641673234362695</v>
      </c>
      <c r="W1155" s="23">
        <f t="shared" si="186"/>
        <v>36354276.123334035</v>
      </c>
      <c r="X1155" s="23">
        <f t="shared" si="187"/>
        <v>57061622.758123696</v>
      </c>
      <c r="Y1155" s="23">
        <f t="shared" si="188"/>
        <v>20707346.634789661</v>
      </c>
      <c r="Z1155" s="17">
        <f>IFERROR(INDEX(Cost_Components!$T$2:$T$29,MATCH(E1155,Cost_Components!$A$2:$A$29,0)),"")</f>
        <v>0.8</v>
      </c>
      <c r="AA1155" s="26">
        <f>IFERROR(INDEX(Cost_Components!$U$2:$U$29,MATCH(E1155,Cost_Components!$A$2:$A$29,0)),"")</f>
        <v>2025</v>
      </c>
      <c r="AB1155" s="26">
        <f>IFERROR(INDEX(Cost_Components!$V$2:$V$29,MATCH(E1155,Cost_Components!$A$2:$A$29,0)),"")</f>
        <v>2050</v>
      </c>
      <c r="AC1155" s="26">
        <f>IFERROR(INDEX(Cost_Components!$M$2:$M$29,MATCH(E1155,Cost_Components!$A$2:$A$29,0)),"")</f>
        <v>30</v>
      </c>
      <c r="AD1155" s="26">
        <f>IFERROR(INDEX(Cost_Components!$N$2:$N$29,MATCH(E1155,Cost_Components!$A$2:$A$29,0)),"")</f>
        <v>95</v>
      </c>
      <c r="AE1155" s="16" t="str">
        <f>IFERROR(INDEX(Cost_Components!$O$2:$O$29,MATCH(E1155,Cost_Components!$A$2:$A$29,0)),"")</f>
        <v>Both</v>
      </c>
      <c r="AF1155" s="11">
        <v>4096219.3221870302</v>
      </c>
      <c r="AG1155" s="11">
        <v>4196280.8280070703</v>
      </c>
      <c r="AH1155" s="23">
        <f t="shared" si="189"/>
        <v>1</v>
      </c>
    </row>
    <row r="1156" spans="1:34" hidden="1">
      <c r="A1156" t="s">
        <v>115</v>
      </c>
      <c r="B1156" s="20">
        <v>2035</v>
      </c>
      <c r="C1156" t="s">
        <v>247</v>
      </c>
      <c r="D1156" t="s">
        <v>222</v>
      </c>
      <c r="E1156" s="22" t="s">
        <v>343</v>
      </c>
      <c r="F1156" s="22" t="s">
        <v>344</v>
      </c>
      <c r="G1156" s="22" t="s">
        <v>248</v>
      </c>
      <c r="H1156" s="22" t="s">
        <v>237</v>
      </c>
      <c r="I1156" s="22" t="s">
        <v>309</v>
      </c>
      <c r="J1156" s="17">
        <f>IFERROR(INDEX(Cost_Components!$K$2:$K$29,MATCH(E1156,Cost_Components!$A$2:$A$29,0)),"")</f>
        <v>1</v>
      </c>
      <c r="K1156" s="17">
        <f t="shared" si="180"/>
        <v>0.51730769230769236</v>
      </c>
      <c r="L1156" s="17">
        <f>IFERROR(INDEX(Cost_Components!$S$2:$S$29,MATCH(E1156,Cost_Components!$A$2:$A$29,0)),"")</f>
        <v>0.31</v>
      </c>
      <c r="M1156" s="28">
        <f>IFERROR(INDEX(Cost_Components!$L$2:$L$29,MATCH(E1156,Cost_Components!$A$2:$A$29,0)),"")</f>
        <v>1</v>
      </c>
      <c r="N1156" s="29">
        <f>IFERROR(INDEX(Cost_Components!$P$2:$P$29,MATCH(E1156,Cost_Components!$A$2:$A$29,0)),"")</f>
        <v>36.463998099999998</v>
      </c>
      <c r="O1156" s="23">
        <f t="shared" si="181"/>
        <v>4069186.0477697002</v>
      </c>
      <c r="P1156" s="23">
        <f t="shared" si="182"/>
        <v>4189629.7391371699</v>
      </c>
      <c r="Q1156" s="23">
        <f t="shared" si="183"/>
        <v>47358901.762756385</v>
      </c>
      <c r="R1156" s="23">
        <f t="shared" si="184"/>
        <v>76757490.639575407</v>
      </c>
      <c r="S1156" s="23">
        <f t="shared" si="185"/>
        <v>29398588.876819022</v>
      </c>
      <c r="T1156" s="16">
        <f>IFERROR(INDEX(Cost_Components!$R$2:$R$29,MATCH(E1156,Cost_Components!$A$2:$A$29,0)),"")</f>
        <v>1</v>
      </c>
      <c r="U1156" s="26">
        <f>IFERROR(INDEX(Cost_Components!$Q$2:$Q$29,MATCH(E1156,Cost_Components!$A$2:$A$29,0)),"")</f>
        <v>2023</v>
      </c>
      <c r="V1156" s="30">
        <f>1/(1+Calculation_Assumptions!$B$5)^(B1156-Calculation_Assumptions!$B$2)</f>
        <v>0.74409391489672516</v>
      </c>
      <c r="W1156" s="23">
        <f t="shared" si="186"/>
        <v>35239470.61785882</v>
      </c>
      <c r="X1156" s="23">
        <f t="shared" si="187"/>
        <v>57114781.707650401</v>
      </c>
      <c r="Y1156" s="23">
        <f t="shared" si="188"/>
        <v>21875311.089791585</v>
      </c>
      <c r="Z1156" s="17">
        <f>IFERROR(INDEX(Cost_Components!$T$2:$T$29,MATCH(E1156,Cost_Components!$A$2:$A$29,0)),"")</f>
        <v>0.8</v>
      </c>
      <c r="AA1156" s="26">
        <f>IFERROR(INDEX(Cost_Components!$U$2:$U$29,MATCH(E1156,Cost_Components!$A$2:$A$29,0)),"")</f>
        <v>2025</v>
      </c>
      <c r="AB1156" s="26">
        <f>IFERROR(INDEX(Cost_Components!$V$2:$V$29,MATCH(E1156,Cost_Components!$A$2:$A$29,0)),"")</f>
        <v>2050</v>
      </c>
      <c r="AC1156" s="26">
        <f>IFERROR(INDEX(Cost_Components!$M$2:$M$29,MATCH(E1156,Cost_Components!$A$2:$A$29,0)),"")</f>
        <v>30</v>
      </c>
      <c r="AD1156" s="26">
        <f>IFERROR(INDEX(Cost_Components!$N$2:$N$29,MATCH(E1156,Cost_Components!$A$2:$A$29,0)),"")</f>
        <v>95</v>
      </c>
      <c r="AE1156" s="16" t="str">
        <f>IFERROR(INDEX(Cost_Components!$O$2:$O$29,MATCH(E1156,Cost_Components!$A$2:$A$29,0)),"")</f>
        <v>Both</v>
      </c>
      <c r="AF1156" s="11">
        <v>4069186.0477697002</v>
      </c>
      <c r="AG1156" s="11">
        <v>4189629.7391371699</v>
      </c>
      <c r="AH1156" s="23">
        <f t="shared" si="189"/>
        <v>1</v>
      </c>
    </row>
    <row r="1157" spans="1:34" hidden="1">
      <c r="A1157" t="s">
        <v>115</v>
      </c>
      <c r="B1157" s="20">
        <v>2036</v>
      </c>
      <c r="C1157" t="s">
        <v>247</v>
      </c>
      <c r="D1157" t="s">
        <v>222</v>
      </c>
      <c r="E1157" s="22" t="s">
        <v>343</v>
      </c>
      <c r="F1157" s="22" t="s">
        <v>344</v>
      </c>
      <c r="G1157" s="22" t="s">
        <v>248</v>
      </c>
      <c r="H1157" s="22" t="s">
        <v>237</v>
      </c>
      <c r="I1157" s="22" t="s">
        <v>309</v>
      </c>
      <c r="J1157" s="17">
        <f>IFERROR(INDEX(Cost_Components!$K$2:$K$29,MATCH(E1157,Cost_Components!$A$2:$A$29,0)),"")</f>
        <v>1</v>
      </c>
      <c r="K1157" s="17">
        <f t="shared" si="180"/>
        <v>0.5361538461538462</v>
      </c>
      <c r="L1157" s="17">
        <f>IFERROR(INDEX(Cost_Components!$S$2:$S$29,MATCH(E1157,Cost_Components!$A$2:$A$29,0)),"")</f>
        <v>0.31</v>
      </c>
      <c r="M1157" s="28">
        <f>IFERROR(INDEX(Cost_Components!$L$2:$L$29,MATCH(E1157,Cost_Components!$A$2:$A$29,0)),"")</f>
        <v>1</v>
      </c>
      <c r="N1157" s="29">
        <f>IFERROR(INDEX(Cost_Components!$P$2:$P$29,MATCH(E1157,Cost_Components!$A$2:$A$29,0)),"")</f>
        <v>36.463998099999998</v>
      </c>
      <c r="O1157" s="23">
        <f t="shared" si="181"/>
        <v>4049206.4890159699</v>
      </c>
      <c r="P1157" s="23">
        <f t="shared" si="182"/>
        <v>4191825.3107505501</v>
      </c>
      <c r="Q1157" s="23">
        <f t="shared" si="183"/>
        <v>47383720.15168938</v>
      </c>
      <c r="R1157" s="23">
        <f t="shared" si="184"/>
        <v>79163253.563249424</v>
      </c>
      <c r="S1157" s="23">
        <f t="shared" si="185"/>
        <v>31779533.411560044</v>
      </c>
      <c r="T1157" s="16">
        <f>IFERROR(INDEX(Cost_Components!$R$2:$R$29,MATCH(E1157,Cost_Components!$A$2:$A$29,0)),"")</f>
        <v>1</v>
      </c>
      <c r="U1157" s="26">
        <f>IFERROR(INDEX(Cost_Components!$Q$2:$Q$29,MATCH(E1157,Cost_Components!$A$2:$A$29,0)),"")</f>
        <v>2023</v>
      </c>
      <c r="V1157" s="30">
        <f>1/(1+Calculation_Assumptions!$B$5)^(B1157-Calculation_Assumptions!$B$2)</f>
        <v>0.72242127659876232</v>
      </c>
      <c r="W1157" s="23">
        <f t="shared" si="186"/>
        <v>34231007.601981945</v>
      </c>
      <c r="X1157" s="23">
        <f t="shared" si="187"/>
        <v>57189218.698874168</v>
      </c>
      <c r="Y1157" s="23">
        <f t="shared" si="188"/>
        <v>22958211.096892226</v>
      </c>
      <c r="Z1157" s="17">
        <f>IFERROR(INDEX(Cost_Components!$T$2:$T$29,MATCH(E1157,Cost_Components!$A$2:$A$29,0)),"")</f>
        <v>0.8</v>
      </c>
      <c r="AA1157" s="26">
        <f>IFERROR(INDEX(Cost_Components!$U$2:$U$29,MATCH(E1157,Cost_Components!$A$2:$A$29,0)),"")</f>
        <v>2025</v>
      </c>
      <c r="AB1157" s="26">
        <f>IFERROR(INDEX(Cost_Components!$V$2:$V$29,MATCH(E1157,Cost_Components!$A$2:$A$29,0)),"")</f>
        <v>2050</v>
      </c>
      <c r="AC1157" s="26">
        <f>IFERROR(INDEX(Cost_Components!$M$2:$M$29,MATCH(E1157,Cost_Components!$A$2:$A$29,0)),"")</f>
        <v>30</v>
      </c>
      <c r="AD1157" s="26">
        <f>IFERROR(INDEX(Cost_Components!$N$2:$N$29,MATCH(E1157,Cost_Components!$A$2:$A$29,0)),"")</f>
        <v>95</v>
      </c>
      <c r="AE1157" s="16" t="str">
        <f>IFERROR(INDEX(Cost_Components!$O$2:$O$29,MATCH(E1157,Cost_Components!$A$2:$A$29,0)),"")</f>
        <v>Both</v>
      </c>
      <c r="AF1157" s="11">
        <v>4049206.4890159699</v>
      </c>
      <c r="AG1157" s="11">
        <v>4191825.3107505501</v>
      </c>
      <c r="AH1157" s="23">
        <f t="shared" si="189"/>
        <v>1</v>
      </c>
    </row>
    <row r="1158" spans="1:34" hidden="1">
      <c r="A1158" t="s">
        <v>115</v>
      </c>
      <c r="B1158" s="20">
        <v>2037</v>
      </c>
      <c r="C1158" t="s">
        <v>247</v>
      </c>
      <c r="D1158" t="s">
        <v>222</v>
      </c>
      <c r="E1158" s="22" t="s">
        <v>343</v>
      </c>
      <c r="F1158" s="22" t="s">
        <v>344</v>
      </c>
      <c r="G1158" s="22" t="s">
        <v>248</v>
      </c>
      <c r="H1158" s="22" t="s">
        <v>237</v>
      </c>
      <c r="I1158" s="22" t="s">
        <v>309</v>
      </c>
      <c r="J1158" s="17">
        <f>IFERROR(INDEX(Cost_Components!$K$2:$K$29,MATCH(E1158,Cost_Components!$A$2:$A$29,0)),"")</f>
        <v>1</v>
      </c>
      <c r="K1158" s="17">
        <f t="shared" si="180"/>
        <v>0.55500000000000005</v>
      </c>
      <c r="L1158" s="17">
        <f>IFERROR(INDEX(Cost_Components!$S$2:$S$29,MATCH(E1158,Cost_Components!$A$2:$A$29,0)),"")</f>
        <v>0.31</v>
      </c>
      <c r="M1158" s="28">
        <f>IFERROR(INDEX(Cost_Components!$L$2:$L$29,MATCH(E1158,Cost_Components!$A$2:$A$29,0)),"")</f>
        <v>1</v>
      </c>
      <c r="N1158" s="29">
        <f>IFERROR(INDEX(Cost_Components!$P$2:$P$29,MATCH(E1158,Cost_Components!$A$2:$A$29,0)),"")</f>
        <v>36.463998099999998</v>
      </c>
      <c r="O1158" s="23">
        <f t="shared" si="181"/>
        <v>4035279.7218850502</v>
      </c>
      <c r="P1158" s="23">
        <f t="shared" si="182"/>
        <v>4201808.6791389296</v>
      </c>
      <c r="Q1158" s="23">
        <f t="shared" si="183"/>
        <v>47496570.544732489</v>
      </c>
      <c r="R1158" s="23">
        <f t="shared" si="184"/>
        <v>81664049.822040677</v>
      </c>
      <c r="S1158" s="23">
        <f t="shared" si="185"/>
        <v>34167479.277308188</v>
      </c>
      <c r="T1158" s="16">
        <f>IFERROR(INDEX(Cost_Components!$R$2:$R$29,MATCH(E1158,Cost_Components!$A$2:$A$29,0)),"")</f>
        <v>1</v>
      </c>
      <c r="U1158" s="26">
        <f>IFERROR(INDEX(Cost_Components!$Q$2:$Q$29,MATCH(E1158,Cost_Components!$A$2:$A$29,0)),"")</f>
        <v>2023</v>
      </c>
      <c r="V1158" s="30">
        <f>1/(1+Calculation_Assumptions!$B$5)^(B1158-Calculation_Assumptions!$B$2)</f>
        <v>0.70137988019297326</v>
      </c>
      <c r="W1158" s="23">
        <f t="shared" si="186"/>
        <v>33313138.958241574</v>
      </c>
      <c r="X1158" s="23">
        <f t="shared" si="187"/>
        <v>57277521.480255887</v>
      </c>
      <c r="Y1158" s="23">
        <f t="shared" si="188"/>
        <v>23964382.522014312</v>
      </c>
      <c r="Z1158" s="17">
        <f>IFERROR(INDEX(Cost_Components!$T$2:$T$29,MATCH(E1158,Cost_Components!$A$2:$A$29,0)),"")</f>
        <v>0.8</v>
      </c>
      <c r="AA1158" s="26">
        <f>IFERROR(INDEX(Cost_Components!$U$2:$U$29,MATCH(E1158,Cost_Components!$A$2:$A$29,0)),"")</f>
        <v>2025</v>
      </c>
      <c r="AB1158" s="26">
        <f>IFERROR(INDEX(Cost_Components!$V$2:$V$29,MATCH(E1158,Cost_Components!$A$2:$A$29,0)),"")</f>
        <v>2050</v>
      </c>
      <c r="AC1158" s="26">
        <f>IFERROR(INDEX(Cost_Components!$M$2:$M$29,MATCH(E1158,Cost_Components!$A$2:$A$29,0)),"")</f>
        <v>30</v>
      </c>
      <c r="AD1158" s="26">
        <f>IFERROR(INDEX(Cost_Components!$N$2:$N$29,MATCH(E1158,Cost_Components!$A$2:$A$29,0)),"")</f>
        <v>95</v>
      </c>
      <c r="AE1158" s="16" t="str">
        <f>IFERROR(INDEX(Cost_Components!$O$2:$O$29,MATCH(E1158,Cost_Components!$A$2:$A$29,0)),"")</f>
        <v>Both</v>
      </c>
      <c r="AF1158" s="11">
        <v>4035279.7218850502</v>
      </c>
      <c r="AG1158" s="11">
        <v>4201808.6791389296</v>
      </c>
      <c r="AH1158" s="23">
        <f t="shared" si="189"/>
        <v>1</v>
      </c>
    </row>
    <row r="1159" spans="1:34" hidden="1">
      <c r="A1159" t="s">
        <v>115</v>
      </c>
      <c r="B1159" s="20">
        <v>2038</v>
      </c>
      <c r="C1159" t="s">
        <v>247</v>
      </c>
      <c r="D1159" t="s">
        <v>222</v>
      </c>
      <c r="E1159" s="22" t="s">
        <v>343</v>
      </c>
      <c r="F1159" s="22" t="s">
        <v>344</v>
      </c>
      <c r="G1159" s="22" t="s">
        <v>248</v>
      </c>
      <c r="H1159" s="22" t="s">
        <v>237</v>
      </c>
      <c r="I1159" s="22" t="s">
        <v>309</v>
      </c>
      <c r="J1159" s="17">
        <f>IFERROR(INDEX(Cost_Components!$K$2:$K$29,MATCH(E1159,Cost_Components!$A$2:$A$29,0)),"")</f>
        <v>1</v>
      </c>
      <c r="K1159" s="17">
        <f t="shared" si="180"/>
        <v>0.57384615384615389</v>
      </c>
      <c r="L1159" s="17">
        <f>IFERROR(INDEX(Cost_Components!$S$2:$S$29,MATCH(E1159,Cost_Components!$A$2:$A$29,0)),"")</f>
        <v>0.31</v>
      </c>
      <c r="M1159" s="28">
        <f>IFERROR(INDEX(Cost_Components!$L$2:$L$29,MATCH(E1159,Cost_Components!$A$2:$A$29,0)),"")</f>
        <v>1</v>
      </c>
      <c r="N1159" s="29">
        <f>IFERROR(INDEX(Cost_Components!$P$2:$P$29,MATCH(E1159,Cost_Components!$A$2:$A$29,0)),"")</f>
        <v>36.463998099999998</v>
      </c>
      <c r="O1159" s="23">
        <f t="shared" si="181"/>
        <v>4026507.2870089202</v>
      </c>
      <c r="P1159" s="23">
        <f t="shared" si="182"/>
        <v>4218624.2444618801</v>
      </c>
      <c r="Q1159" s="23">
        <f t="shared" si="183"/>
        <v>47686650.994748294</v>
      </c>
      <c r="R1159" s="23">
        <f t="shared" si="184"/>
        <v>84253557.946995795</v>
      </c>
      <c r="S1159" s="23">
        <f t="shared" si="185"/>
        <v>36566906.9522475</v>
      </c>
      <c r="T1159" s="16">
        <f>IFERROR(INDEX(Cost_Components!$R$2:$R$29,MATCH(E1159,Cost_Components!$A$2:$A$29,0)),"")</f>
        <v>1</v>
      </c>
      <c r="U1159" s="26">
        <f>IFERROR(INDEX(Cost_Components!$Q$2:$Q$29,MATCH(E1159,Cost_Components!$A$2:$A$29,0)),"")</f>
        <v>2023</v>
      </c>
      <c r="V1159" s="30">
        <f>1/(1+Calculation_Assumptions!$B$5)^(B1159-Calculation_Assumptions!$B$2)</f>
        <v>0.68095133999317792</v>
      </c>
      <c r="W1159" s="23">
        <f t="shared" si="186"/>
        <v>32472288.89466086</v>
      </c>
      <c r="X1159" s="23">
        <f t="shared" si="187"/>
        <v>57372573.183199652</v>
      </c>
      <c r="Y1159" s="23">
        <f t="shared" si="188"/>
        <v>24900284.288538788</v>
      </c>
      <c r="Z1159" s="17">
        <f>IFERROR(INDEX(Cost_Components!$T$2:$T$29,MATCH(E1159,Cost_Components!$A$2:$A$29,0)),"")</f>
        <v>0.8</v>
      </c>
      <c r="AA1159" s="26">
        <f>IFERROR(INDEX(Cost_Components!$U$2:$U$29,MATCH(E1159,Cost_Components!$A$2:$A$29,0)),"")</f>
        <v>2025</v>
      </c>
      <c r="AB1159" s="26">
        <f>IFERROR(INDEX(Cost_Components!$V$2:$V$29,MATCH(E1159,Cost_Components!$A$2:$A$29,0)),"")</f>
        <v>2050</v>
      </c>
      <c r="AC1159" s="26">
        <f>IFERROR(INDEX(Cost_Components!$M$2:$M$29,MATCH(E1159,Cost_Components!$A$2:$A$29,0)),"")</f>
        <v>30</v>
      </c>
      <c r="AD1159" s="26">
        <f>IFERROR(INDEX(Cost_Components!$N$2:$N$29,MATCH(E1159,Cost_Components!$A$2:$A$29,0)),"")</f>
        <v>95</v>
      </c>
      <c r="AE1159" s="16" t="str">
        <f>IFERROR(INDEX(Cost_Components!$O$2:$O$29,MATCH(E1159,Cost_Components!$A$2:$A$29,0)),"")</f>
        <v>Both</v>
      </c>
      <c r="AF1159" s="11">
        <v>4026507.2870089202</v>
      </c>
      <c r="AG1159" s="11">
        <v>4218624.2444618801</v>
      </c>
      <c r="AH1159" s="23">
        <f t="shared" si="189"/>
        <v>1</v>
      </c>
    </row>
    <row r="1160" spans="1:34" hidden="1">
      <c r="A1160" t="s">
        <v>115</v>
      </c>
      <c r="B1160" s="20">
        <v>2039</v>
      </c>
      <c r="C1160" t="s">
        <v>247</v>
      </c>
      <c r="D1160" t="s">
        <v>222</v>
      </c>
      <c r="E1160" s="22" t="s">
        <v>343</v>
      </c>
      <c r="F1160" s="22" t="s">
        <v>344</v>
      </c>
      <c r="G1160" s="22" t="s">
        <v>248</v>
      </c>
      <c r="H1160" s="22" t="s">
        <v>237</v>
      </c>
      <c r="I1160" s="22" t="s">
        <v>309</v>
      </c>
      <c r="J1160" s="17">
        <f>IFERROR(INDEX(Cost_Components!$K$2:$K$29,MATCH(E1160,Cost_Components!$A$2:$A$29,0)),"")</f>
        <v>1</v>
      </c>
      <c r="K1160" s="17">
        <f t="shared" si="180"/>
        <v>0.59269230769230763</v>
      </c>
      <c r="L1160" s="17">
        <f>IFERROR(INDEX(Cost_Components!$S$2:$S$29,MATCH(E1160,Cost_Components!$A$2:$A$29,0)),"")</f>
        <v>0.31</v>
      </c>
      <c r="M1160" s="28">
        <f>IFERROR(INDEX(Cost_Components!$L$2:$L$29,MATCH(E1160,Cost_Components!$A$2:$A$29,0)),"")</f>
        <v>1</v>
      </c>
      <c r="N1160" s="29">
        <f>IFERROR(INDEX(Cost_Components!$P$2:$P$29,MATCH(E1160,Cost_Components!$A$2:$A$29,0)),"")</f>
        <v>36.463998099999998</v>
      </c>
      <c r="O1160" s="23">
        <f t="shared" si="181"/>
        <v>4021935.54693816</v>
      </c>
      <c r="P1160" s="23">
        <f t="shared" si="182"/>
        <v>4241245.2740062801</v>
      </c>
      <c r="Q1160" s="23">
        <f t="shared" si="183"/>
        <v>47942355.48002968</v>
      </c>
      <c r="R1160" s="23">
        <f t="shared" si="184"/>
        <v>86921794.257165447</v>
      </c>
      <c r="S1160" s="23">
        <f t="shared" si="185"/>
        <v>38979438.777135767</v>
      </c>
      <c r="T1160" s="16">
        <f>IFERROR(INDEX(Cost_Components!$R$2:$R$29,MATCH(E1160,Cost_Components!$A$2:$A$29,0)),"")</f>
        <v>1</v>
      </c>
      <c r="U1160" s="26">
        <f>IFERROR(INDEX(Cost_Components!$Q$2:$Q$29,MATCH(E1160,Cost_Components!$A$2:$A$29,0)),"")</f>
        <v>2023</v>
      </c>
      <c r="V1160" s="30">
        <f>1/(1+Calculation_Assumptions!$B$5)^(B1160-Calculation_Assumptions!$B$2)</f>
        <v>0.66111780581861923</v>
      </c>
      <c r="W1160" s="23">
        <f t="shared" si="186"/>
        <v>31695544.860733479</v>
      </c>
      <c r="X1160" s="23">
        <f t="shared" si="187"/>
        <v>57465545.897114679</v>
      </c>
      <c r="Y1160" s="23">
        <f t="shared" si="188"/>
        <v>25770001.0363812</v>
      </c>
      <c r="Z1160" s="17">
        <f>IFERROR(INDEX(Cost_Components!$T$2:$T$29,MATCH(E1160,Cost_Components!$A$2:$A$29,0)),"")</f>
        <v>0.8</v>
      </c>
      <c r="AA1160" s="26">
        <f>IFERROR(INDEX(Cost_Components!$U$2:$U$29,MATCH(E1160,Cost_Components!$A$2:$A$29,0)),"")</f>
        <v>2025</v>
      </c>
      <c r="AB1160" s="26">
        <f>IFERROR(INDEX(Cost_Components!$V$2:$V$29,MATCH(E1160,Cost_Components!$A$2:$A$29,0)),"")</f>
        <v>2050</v>
      </c>
      <c r="AC1160" s="26">
        <f>IFERROR(INDEX(Cost_Components!$M$2:$M$29,MATCH(E1160,Cost_Components!$A$2:$A$29,0)),"")</f>
        <v>30</v>
      </c>
      <c r="AD1160" s="26">
        <f>IFERROR(INDEX(Cost_Components!$N$2:$N$29,MATCH(E1160,Cost_Components!$A$2:$A$29,0)),"")</f>
        <v>95</v>
      </c>
      <c r="AE1160" s="16" t="str">
        <f>IFERROR(INDEX(Cost_Components!$O$2:$O$29,MATCH(E1160,Cost_Components!$A$2:$A$29,0)),"")</f>
        <v>Both</v>
      </c>
      <c r="AF1160" s="11">
        <v>4021935.54693816</v>
      </c>
      <c r="AG1160" s="11">
        <v>4241245.2740062801</v>
      </c>
      <c r="AH1160" s="23">
        <f t="shared" si="189"/>
        <v>1</v>
      </c>
    </row>
    <row r="1161" spans="1:34" hidden="1">
      <c r="A1161" t="s">
        <v>115</v>
      </c>
      <c r="B1161" s="20">
        <v>2040</v>
      </c>
      <c r="C1161" t="s">
        <v>247</v>
      </c>
      <c r="D1161" t="s">
        <v>222</v>
      </c>
      <c r="E1161" s="22" t="s">
        <v>343</v>
      </c>
      <c r="F1161" s="22" t="s">
        <v>344</v>
      </c>
      <c r="G1161" s="22" t="s">
        <v>248</v>
      </c>
      <c r="H1161" s="22" t="s">
        <v>237</v>
      </c>
      <c r="I1161" s="22" t="s">
        <v>309</v>
      </c>
      <c r="J1161" s="17">
        <f>IFERROR(INDEX(Cost_Components!$K$2:$K$29,MATCH(E1161,Cost_Components!$A$2:$A$29,0)),"")</f>
        <v>1</v>
      </c>
      <c r="K1161" s="17">
        <f t="shared" si="180"/>
        <v>0.61153846153846159</v>
      </c>
      <c r="L1161" s="17">
        <f>IFERROR(INDEX(Cost_Components!$S$2:$S$29,MATCH(E1161,Cost_Components!$A$2:$A$29,0)),"")</f>
        <v>0.31</v>
      </c>
      <c r="M1161" s="28">
        <f>IFERROR(INDEX(Cost_Components!$L$2:$L$29,MATCH(E1161,Cost_Components!$A$2:$A$29,0)),"")</f>
        <v>1</v>
      </c>
      <c r="N1161" s="29">
        <f>IFERROR(INDEX(Cost_Components!$P$2:$P$29,MATCH(E1161,Cost_Components!$A$2:$A$29,0)),"")</f>
        <v>36.463998099999998</v>
      </c>
      <c r="O1161" s="23">
        <f t="shared" si="181"/>
        <v>4021273.0457616001</v>
      </c>
      <c r="P1161" s="23">
        <f t="shared" si="182"/>
        <v>4269326.3306211997</v>
      </c>
      <c r="Q1161" s="23">
        <f t="shared" si="183"/>
        <v>48259779.23449593</v>
      </c>
      <c r="R1161" s="23">
        <f t="shared" si="184"/>
        <v>89670919.766680464</v>
      </c>
      <c r="S1161" s="23">
        <f t="shared" si="185"/>
        <v>41411140.532184534</v>
      </c>
      <c r="T1161" s="16">
        <f>IFERROR(INDEX(Cost_Components!$R$2:$R$29,MATCH(E1161,Cost_Components!$A$2:$A$29,0)),"")</f>
        <v>1</v>
      </c>
      <c r="U1161" s="26">
        <f>IFERROR(INDEX(Cost_Components!$Q$2:$Q$29,MATCH(E1161,Cost_Components!$A$2:$A$29,0)),"")</f>
        <v>2023</v>
      </c>
      <c r="V1161" s="30">
        <f>1/(1+Calculation_Assumptions!$B$5)^(B1161-Calculation_Assumptions!$B$2)</f>
        <v>0.64186194739671765</v>
      </c>
      <c r="W1161" s="23">
        <f t="shared" si="186"/>
        <v>30976115.880389232</v>
      </c>
      <c r="X1161" s="23">
        <f t="shared" si="187"/>
        <v>57556351.186296344</v>
      </c>
      <c r="Y1161" s="23">
        <f t="shared" si="188"/>
        <v>26580235.305907112</v>
      </c>
      <c r="Z1161" s="17">
        <f>IFERROR(INDEX(Cost_Components!$T$2:$T$29,MATCH(E1161,Cost_Components!$A$2:$A$29,0)),"")</f>
        <v>0.8</v>
      </c>
      <c r="AA1161" s="26">
        <f>IFERROR(INDEX(Cost_Components!$U$2:$U$29,MATCH(E1161,Cost_Components!$A$2:$A$29,0)),"")</f>
        <v>2025</v>
      </c>
      <c r="AB1161" s="26">
        <f>IFERROR(INDEX(Cost_Components!$V$2:$V$29,MATCH(E1161,Cost_Components!$A$2:$A$29,0)),"")</f>
        <v>2050</v>
      </c>
      <c r="AC1161" s="26">
        <f>IFERROR(INDEX(Cost_Components!$M$2:$M$29,MATCH(E1161,Cost_Components!$A$2:$A$29,0)),"")</f>
        <v>30</v>
      </c>
      <c r="AD1161" s="26">
        <f>IFERROR(INDEX(Cost_Components!$N$2:$N$29,MATCH(E1161,Cost_Components!$A$2:$A$29,0)),"")</f>
        <v>95</v>
      </c>
      <c r="AE1161" s="16" t="str">
        <f>IFERROR(INDEX(Cost_Components!$O$2:$O$29,MATCH(E1161,Cost_Components!$A$2:$A$29,0)),"")</f>
        <v>Both</v>
      </c>
      <c r="AF1161" s="11">
        <v>4021273.0457616001</v>
      </c>
      <c r="AG1161" s="11">
        <v>4269326.3306211997</v>
      </c>
      <c r="AH1161" s="23">
        <f t="shared" si="189"/>
        <v>1</v>
      </c>
    </row>
    <row r="1162" spans="1:34" hidden="1">
      <c r="A1162" t="s">
        <v>115</v>
      </c>
      <c r="B1162" s="20">
        <v>2041</v>
      </c>
      <c r="C1162" t="s">
        <v>247</v>
      </c>
      <c r="D1162" t="s">
        <v>222</v>
      </c>
      <c r="E1162" s="22" t="s">
        <v>343</v>
      </c>
      <c r="F1162" s="22" t="s">
        <v>344</v>
      </c>
      <c r="G1162" s="22" t="s">
        <v>248</v>
      </c>
      <c r="H1162" s="22" t="s">
        <v>237</v>
      </c>
      <c r="I1162" s="22" t="s">
        <v>309</v>
      </c>
      <c r="J1162" s="17">
        <f>IFERROR(INDEX(Cost_Components!$K$2:$K$29,MATCH(E1162,Cost_Components!$A$2:$A$29,0)),"")</f>
        <v>1</v>
      </c>
      <c r="K1162" s="17">
        <f t="shared" si="180"/>
        <v>0.63038461538461543</v>
      </c>
      <c r="L1162" s="17">
        <f>IFERROR(INDEX(Cost_Components!$S$2:$S$29,MATCH(E1162,Cost_Components!$A$2:$A$29,0)),"")</f>
        <v>0.31</v>
      </c>
      <c r="M1162" s="28">
        <f>IFERROR(INDEX(Cost_Components!$L$2:$L$29,MATCH(E1162,Cost_Components!$A$2:$A$29,0)),"")</f>
        <v>1</v>
      </c>
      <c r="N1162" s="29">
        <f>IFERROR(INDEX(Cost_Components!$P$2:$P$29,MATCH(E1162,Cost_Components!$A$2:$A$29,0)),"")</f>
        <v>36.463998099999998</v>
      </c>
      <c r="O1162" s="23">
        <f t="shared" si="181"/>
        <v>4024148.5874598799</v>
      </c>
      <c r="P1162" s="23">
        <f t="shared" si="182"/>
        <v>4302431.7155883498</v>
      </c>
      <c r="Q1162" s="23">
        <f t="shared" si="183"/>
        <v>48633997.189803928</v>
      </c>
      <c r="R1162" s="23">
        <f t="shared" si="184"/>
        <v>92500461.395019427</v>
      </c>
      <c r="S1162" s="23">
        <f t="shared" si="185"/>
        <v>43866464.205215499</v>
      </c>
      <c r="T1162" s="16">
        <f>IFERROR(INDEX(Cost_Components!$R$2:$R$29,MATCH(E1162,Cost_Components!$A$2:$A$29,0)),"")</f>
        <v>1</v>
      </c>
      <c r="U1162" s="26">
        <f>IFERROR(INDEX(Cost_Components!$Q$2:$Q$29,MATCH(E1162,Cost_Components!$A$2:$A$29,0)),"")</f>
        <v>2023</v>
      </c>
      <c r="V1162" s="30">
        <f>1/(1+Calculation_Assumptions!$B$5)^(B1162-Calculation_Assumptions!$B$2)</f>
        <v>0.62316693922011435</v>
      </c>
      <c r="W1162" s="23">
        <f t="shared" si="186"/>
        <v>30307099.170809757</v>
      </c>
      <c r="X1162" s="23">
        <f t="shared" si="187"/>
        <v>57643229.403982602</v>
      </c>
      <c r="Y1162" s="23">
        <f t="shared" si="188"/>
        <v>27336130.233172849</v>
      </c>
      <c r="Z1162" s="17">
        <f>IFERROR(INDEX(Cost_Components!$T$2:$T$29,MATCH(E1162,Cost_Components!$A$2:$A$29,0)),"")</f>
        <v>0.8</v>
      </c>
      <c r="AA1162" s="26">
        <f>IFERROR(INDEX(Cost_Components!$U$2:$U$29,MATCH(E1162,Cost_Components!$A$2:$A$29,0)),"")</f>
        <v>2025</v>
      </c>
      <c r="AB1162" s="26">
        <f>IFERROR(INDEX(Cost_Components!$V$2:$V$29,MATCH(E1162,Cost_Components!$A$2:$A$29,0)),"")</f>
        <v>2050</v>
      </c>
      <c r="AC1162" s="26">
        <f>IFERROR(INDEX(Cost_Components!$M$2:$M$29,MATCH(E1162,Cost_Components!$A$2:$A$29,0)),"")</f>
        <v>30</v>
      </c>
      <c r="AD1162" s="26">
        <f>IFERROR(INDEX(Cost_Components!$N$2:$N$29,MATCH(E1162,Cost_Components!$A$2:$A$29,0)),"")</f>
        <v>95</v>
      </c>
      <c r="AE1162" s="16" t="str">
        <f>IFERROR(INDEX(Cost_Components!$O$2:$O$29,MATCH(E1162,Cost_Components!$A$2:$A$29,0)),"")</f>
        <v>Both</v>
      </c>
      <c r="AF1162" s="11">
        <v>4024148.5874598799</v>
      </c>
      <c r="AG1162" s="11">
        <v>4302431.7155883498</v>
      </c>
      <c r="AH1162" s="23">
        <f t="shared" si="189"/>
        <v>1</v>
      </c>
    </row>
    <row r="1163" spans="1:34" hidden="1">
      <c r="A1163" t="s">
        <v>115</v>
      </c>
      <c r="B1163" s="20">
        <v>2042</v>
      </c>
      <c r="C1163" t="s">
        <v>247</v>
      </c>
      <c r="D1163" t="s">
        <v>222</v>
      </c>
      <c r="E1163" s="22" t="s">
        <v>343</v>
      </c>
      <c r="F1163" s="22" t="s">
        <v>344</v>
      </c>
      <c r="G1163" s="22" t="s">
        <v>248</v>
      </c>
      <c r="H1163" s="22" t="s">
        <v>237</v>
      </c>
      <c r="I1163" s="22" t="s">
        <v>309</v>
      </c>
      <c r="J1163" s="17">
        <f>IFERROR(INDEX(Cost_Components!$K$2:$K$29,MATCH(E1163,Cost_Components!$A$2:$A$29,0)),"")</f>
        <v>1</v>
      </c>
      <c r="K1163" s="17">
        <f t="shared" si="180"/>
        <v>0.64923076923076928</v>
      </c>
      <c r="L1163" s="17">
        <f>IFERROR(INDEX(Cost_Components!$S$2:$S$29,MATCH(E1163,Cost_Components!$A$2:$A$29,0)),"")</f>
        <v>0.31</v>
      </c>
      <c r="M1163" s="28">
        <f>IFERROR(INDEX(Cost_Components!$L$2:$L$29,MATCH(E1163,Cost_Components!$A$2:$A$29,0)),"")</f>
        <v>1</v>
      </c>
      <c r="N1163" s="29">
        <f>IFERROR(INDEX(Cost_Components!$P$2:$P$29,MATCH(E1163,Cost_Components!$A$2:$A$29,0)),"")</f>
        <v>36.463998099999998</v>
      </c>
      <c r="O1163" s="23">
        <f t="shared" si="181"/>
        <v>4030022.13885277</v>
      </c>
      <c r="P1163" s="23">
        <f t="shared" si="182"/>
        <v>4339969.50715122</v>
      </c>
      <c r="Q1163" s="23">
        <f t="shared" si="183"/>
        <v>49058318.357474208</v>
      </c>
      <c r="R1163" s="23">
        <f t="shared" si="184"/>
        <v>95404928.734067708</v>
      </c>
      <c r="S1163" s="23">
        <f t="shared" si="185"/>
        <v>46346610.3765935</v>
      </c>
      <c r="T1163" s="16">
        <f>IFERROR(INDEX(Cost_Components!$R$2:$R$29,MATCH(E1163,Cost_Components!$A$2:$A$29,0)),"")</f>
        <v>1</v>
      </c>
      <c r="U1163" s="26">
        <f>IFERROR(INDEX(Cost_Components!$Q$2:$Q$29,MATCH(E1163,Cost_Components!$A$2:$A$29,0)),"")</f>
        <v>2023</v>
      </c>
      <c r="V1163" s="30">
        <f>1/(1+Calculation_Assumptions!$B$5)^(B1163-Calculation_Assumptions!$B$2)</f>
        <v>0.60501644584477121</v>
      </c>
      <c r="W1163" s="23">
        <f t="shared" si="186"/>
        <v>29681089.411760338</v>
      </c>
      <c r="X1163" s="23">
        <f t="shared" si="187"/>
        <v>57721550.898759335</v>
      </c>
      <c r="Y1163" s="23">
        <f t="shared" si="188"/>
        <v>28040461.486998994</v>
      </c>
      <c r="Z1163" s="17">
        <f>IFERROR(INDEX(Cost_Components!$T$2:$T$29,MATCH(E1163,Cost_Components!$A$2:$A$29,0)),"")</f>
        <v>0.8</v>
      </c>
      <c r="AA1163" s="26">
        <f>IFERROR(INDEX(Cost_Components!$U$2:$U$29,MATCH(E1163,Cost_Components!$A$2:$A$29,0)),"")</f>
        <v>2025</v>
      </c>
      <c r="AB1163" s="26">
        <f>IFERROR(INDEX(Cost_Components!$V$2:$V$29,MATCH(E1163,Cost_Components!$A$2:$A$29,0)),"")</f>
        <v>2050</v>
      </c>
      <c r="AC1163" s="26">
        <f>IFERROR(INDEX(Cost_Components!$M$2:$M$29,MATCH(E1163,Cost_Components!$A$2:$A$29,0)),"")</f>
        <v>30</v>
      </c>
      <c r="AD1163" s="26">
        <f>IFERROR(INDEX(Cost_Components!$N$2:$N$29,MATCH(E1163,Cost_Components!$A$2:$A$29,0)),"")</f>
        <v>95</v>
      </c>
      <c r="AE1163" s="16" t="str">
        <f>IFERROR(INDEX(Cost_Components!$O$2:$O$29,MATCH(E1163,Cost_Components!$A$2:$A$29,0)),"")</f>
        <v>Both</v>
      </c>
      <c r="AF1163" s="11">
        <v>4030022.13885277</v>
      </c>
      <c r="AG1163" s="11">
        <v>4339969.50715122</v>
      </c>
      <c r="AH1163" s="23">
        <f t="shared" si="189"/>
        <v>1</v>
      </c>
    </row>
    <row r="1164" spans="1:34" hidden="1">
      <c r="A1164" t="s">
        <v>115</v>
      </c>
      <c r="B1164" s="20">
        <v>2043</v>
      </c>
      <c r="C1164" t="s">
        <v>247</v>
      </c>
      <c r="D1164" t="s">
        <v>222</v>
      </c>
      <c r="E1164" s="22" t="s">
        <v>343</v>
      </c>
      <c r="F1164" s="22" t="s">
        <v>344</v>
      </c>
      <c r="G1164" s="22" t="s">
        <v>248</v>
      </c>
      <c r="H1164" s="22" t="s">
        <v>237</v>
      </c>
      <c r="I1164" s="22" t="s">
        <v>309</v>
      </c>
      <c r="J1164" s="17">
        <f>IFERROR(INDEX(Cost_Components!$K$2:$K$29,MATCH(E1164,Cost_Components!$A$2:$A$29,0)),"")</f>
        <v>1</v>
      </c>
      <c r="K1164" s="17">
        <f t="shared" si="180"/>
        <v>0.66807692307692301</v>
      </c>
      <c r="L1164" s="17">
        <f>IFERROR(INDEX(Cost_Components!$S$2:$S$29,MATCH(E1164,Cost_Components!$A$2:$A$29,0)),"")</f>
        <v>0.31</v>
      </c>
      <c r="M1164" s="28">
        <f>IFERROR(INDEX(Cost_Components!$L$2:$L$29,MATCH(E1164,Cost_Components!$A$2:$A$29,0)),"")</f>
        <v>1</v>
      </c>
      <c r="N1164" s="29">
        <f>IFERROR(INDEX(Cost_Components!$P$2:$P$29,MATCH(E1164,Cost_Components!$A$2:$A$29,0)),"")</f>
        <v>36.463998099999998</v>
      </c>
      <c r="O1164" s="23">
        <f t="shared" si="181"/>
        <v>4038050.6056523202</v>
      </c>
      <c r="P1164" s="23">
        <f t="shared" si="182"/>
        <v>4381052.8522103196</v>
      </c>
      <c r="Q1164" s="23">
        <f t="shared" si="183"/>
        <v>49522717.892488971</v>
      </c>
      <c r="R1164" s="23">
        <f t="shared" si="184"/>
        <v>98369964.121695712</v>
      </c>
      <c r="S1164" s="23">
        <f t="shared" si="185"/>
        <v>48847246.229206741</v>
      </c>
      <c r="T1164" s="16">
        <f>IFERROR(INDEX(Cost_Components!$R$2:$R$29,MATCH(E1164,Cost_Components!$A$2:$A$29,0)),"")</f>
        <v>1</v>
      </c>
      <c r="U1164" s="26">
        <f>IFERROR(INDEX(Cost_Components!$Q$2:$Q$29,MATCH(E1164,Cost_Components!$A$2:$A$29,0)),"")</f>
        <v>2023</v>
      </c>
      <c r="V1164" s="30">
        <f>1/(1+Calculation_Assumptions!$B$5)^(B1164-Calculation_Assumptions!$B$2)</f>
        <v>0.5873946076162827</v>
      </c>
      <c r="W1164" s="23">
        <f t="shared" si="186"/>
        <v>29089377.444550421</v>
      </c>
      <c r="X1164" s="23">
        <f t="shared" si="187"/>
        <v>57781986.476491258</v>
      </c>
      <c r="Y1164" s="23">
        <f t="shared" si="188"/>
        <v>28692609.03194084</v>
      </c>
      <c r="Z1164" s="17">
        <f>IFERROR(INDEX(Cost_Components!$T$2:$T$29,MATCH(E1164,Cost_Components!$A$2:$A$29,0)),"")</f>
        <v>0.8</v>
      </c>
      <c r="AA1164" s="26">
        <f>IFERROR(INDEX(Cost_Components!$U$2:$U$29,MATCH(E1164,Cost_Components!$A$2:$A$29,0)),"")</f>
        <v>2025</v>
      </c>
      <c r="AB1164" s="26">
        <f>IFERROR(INDEX(Cost_Components!$V$2:$V$29,MATCH(E1164,Cost_Components!$A$2:$A$29,0)),"")</f>
        <v>2050</v>
      </c>
      <c r="AC1164" s="26">
        <f>IFERROR(INDEX(Cost_Components!$M$2:$M$29,MATCH(E1164,Cost_Components!$A$2:$A$29,0)),"")</f>
        <v>30</v>
      </c>
      <c r="AD1164" s="26">
        <f>IFERROR(INDEX(Cost_Components!$N$2:$N$29,MATCH(E1164,Cost_Components!$A$2:$A$29,0)),"")</f>
        <v>95</v>
      </c>
      <c r="AE1164" s="16" t="str">
        <f>IFERROR(INDEX(Cost_Components!$O$2:$O$29,MATCH(E1164,Cost_Components!$A$2:$A$29,0)),"")</f>
        <v>Both</v>
      </c>
      <c r="AF1164" s="11">
        <v>4038050.6056523202</v>
      </c>
      <c r="AG1164" s="11">
        <v>4381052.8522103196</v>
      </c>
      <c r="AH1164" s="23">
        <f t="shared" si="189"/>
        <v>1</v>
      </c>
    </row>
    <row r="1165" spans="1:34" hidden="1">
      <c r="A1165" t="s">
        <v>115</v>
      </c>
      <c r="B1165" s="20">
        <v>2044</v>
      </c>
      <c r="C1165" t="s">
        <v>247</v>
      </c>
      <c r="D1165" t="s">
        <v>222</v>
      </c>
      <c r="E1165" s="22" t="s">
        <v>343</v>
      </c>
      <c r="F1165" s="22" t="s">
        <v>344</v>
      </c>
      <c r="G1165" s="22" t="s">
        <v>248</v>
      </c>
      <c r="H1165" s="22" t="s">
        <v>237</v>
      </c>
      <c r="I1165" s="22" t="s">
        <v>309</v>
      </c>
      <c r="J1165" s="17">
        <f>IFERROR(INDEX(Cost_Components!$K$2:$K$29,MATCH(E1165,Cost_Components!$A$2:$A$29,0)),"")</f>
        <v>1</v>
      </c>
      <c r="K1165" s="17">
        <f t="shared" si="180"/>
        <v>0.68692307692307697</v>
      </c>
      <c r="L1165" s="17">
        <f>IFERROR(INDEX(Cost_Components!$S$2:$S$29,MATCH(E1165,Cost_Components!$A$2:$A$29,0)),"")</f>
        <v>0.31</v>
      </c>
      <c r="M1165" s="28">
        <f>IFERROR(INDEX(Cost_Components!$L$2:$L$29,MATCH(E1165,Cost_Components!$A$2:$A$29,0)),"")</f>
        <v>1</v>
      </c>
      <c r="N1165" s="29">
        <f>IFERROR(INDEX(Cost_Components!$P$2:$P$29,MATCH(E1165,Cost_Components!$A$2:$A$29,0)),"")</f>
        <v>36.463998099999998</v>
      </c>
      <c r="O1165" s="23">
        <f t="shared" si="181"/>
        <v>4047629.5639311899</v>
      </c>
      <c r="P1165" s="23">
        <f t="shared" si="182"/>
        <v>4425020.9866246404</v>
      </c>
      <c r="Q1165" s="23">
        <f t="shared" si="183"/>
        <v>50019726.623109713</v>
      </c>
      <c r="R1165" s="23">
        <f t="shared" si="184"/>
        <v>101384870.58363141</v>
      </c>
      <c r="S1165" s="23">
        <f t="shared" si="185"/>
        <v>51365143.960521698</v>
      </c>
      <c r="T1165" s="16">
        <f>IFERROR(INDEX(Cost_Components!$R$2:$R$29,MATCH(E1165,Cost_Components!$A$2:$A$29,0)),"")</f>
        <v>1</v>
      </c>
      <c r="U1165" s="26">
        <f>IFERROR(INDEX(Cost_Components!$Q$2:$Q$29,MATCH(E1165,Cost_Components!$A$2:$A$29,0)),"")</f>
        <v>2023</v>
      </c>
      <c r="V1165" s="30">
        <f>1/(1+Calculation_Assumptions!$B$5)^(B1165-Calculation_Assumptions!$B$2)</f>
        <v>0.57028602681192497</v>
      </c>
      <c r="W1165" s="23">
        <f t="shared" si="186"/>
        <v>28525551.158111904</v>
      </c>
      <c r="X1165" s="23">
        <f t="shared" si="187"/>
        <v>57818375.023980364</v>
      </c>
      <c r="Y1165" s="23">
        <f t="shared" si="188"/>
        <v>29292823.865868464</v>
      </c>
      <c r="Z1165" s="17">
        <f>IFERROR(INDEX(Cost_Components!$T$2:$T$29,MATCH(E1165,Cost_Components!$A$2:$A$29,0)),"")</f>
        <v>0.8</v>
      </c>
      <c r="AA1165" s="26">
        <f>IFERROR(INDEX(Cost_Components!$U$2:$U$29,MATCH(E1165,Cost_Components!$A$2:$A$29,0)),"")</f>
        <v>2025</v>
      </c>
      <c r="AB1165" s="26">
        <f>IFERROR(INDEX(Cost_Components!$V$2:$V$29,MATCH(E1165,Cost_Components!$A$2:$A$29,0)),"")</f>
        <v>2050</v>
      </c>
      <c r="AC1165" s="26">
        <f>IFERROR(INDEX(Cost_Components!$M$2:$M$29,MATCH(E1165,Cost_Components!$A$2:$A$29,0)),"")</f>
        <v>30</v>
      </c>
      <c r="AD1165" s="26">
        <f>IFERROR(INDEX(Cost_Components!$N$2:$N$29,MATCH(E1165,Cost_Components!$A$2:$A$29,0)),"")</f>
        <v>95</v>
      </c>
      <c r="AE1165" s="16" t="str">
        <f>IFERROR(INDEX(Cost_Components!$O$2:$O$29,MATCH(E1165,Cost_Components!$A$2:$A$29,0)),"")</f>
        <v>Both</v>
      </c>
      <c r="AF1165" s="11">
        <v>4047629.5639311899</v>
      </c>
      <c r="AG1165" s="11">
        <v>4425020.9866246404</v>
      </c>
      <c r="AH1165" s="23">
        <f t="shared" si="189"/>
        <v>1</v>
      </c>
    </row>
    <row r="1166" spans="1:34" hidden="1">
      <c r="A1166" t="s">
        <v>115</v>
      </c>
      <c r="B1166" s="20">
        <v>2045</v>
      </c>
      <c r="C1166" t="s">
        <v>247</v>
      </c>
      <c r="D1166" t="s">
        <v>222</v>
      </c>
      <c r="E1166" s="22" t="s">
        <v>343</v>
      </c>
      <c r="F1166" s="22" t="s">
        <v>344</v>
      </c>
      <c r="G1166" s="22" t="s">
        <v>248</v>
      </c>
      <c r="H1166" s="22" t="s">
        <v>237</v>
      </c>
      <c r="I1166" s="22" t="s">
        <v>309</v>
      </c>
      <c r="J1166" s="17">
        <f>IFERROR(INDEX(Cost_Components!$K$2:$K$29,MATCH(E1166,Cost_Components!$A$2:$A$29,0)),"")</f>
        <v>1</v>
      </c>
      <c r="K1166" s="17">
        <f t="shared" si="180"/>
        <v>0.70576923076923082</v>
      </c>
      <c r="L1166" s="17">
        <f>IFERROR(INDEX(Cost_Components!$S$2:$S$29,MATCH(E1166,Cost_Components!$A$2:$A$29,0)),"")</f>
        <v>0.31</v>
      </c>
      <c r="M1166" s="28">
        <f>IFERROR(INDEX(Cost_Components!$L$2:$L$29,MATCH(E1166,Cost_Components!$A$2:$A$29,0)),"")</f>
        <v>1</v>
      </c>
      <c r="N1166" s="29">
        <f>IFERROR(INDEX(Cost_Components!$P$2:$P$29,MATCH(E1166,Cost_Components!$A$2:$A$29,0)),"")</f>
        <v>36.463998099999998</v>
      </c>
      <c r="O1166" s="23">
        <f t="shared" si="181"/>
        <v>4058296.1669532298</v>
      </c>
      <c r="P1166" s="23">
        <f t="shared" si="182"/>
        <v>4471327.2218233896</v>
      </c>
      <c r="Q1166" s="23">
        <f t="shared" si="183"/>
        <v>50543164.869524367</v>
      </c>
      <c r="R1166" s="23">
        <f t="shared" si="184"/>
        <v>104440933.20310441</v>
      </c>
      <c r="S1166" s="23">
        <f t="shared" si="185"/>
        <v>53897768.333580039</v>
      </c>
      <c r="T1166" s="16">
        <f>IFERROR(INDEX(Cost_Components!$R$2:$R$29,MATCH(E1166,Cost_Components!$A$2:$A$29,0)),"")</f>
        <v>1</v>
      </c>
      <c r="U1166" s="26">
        <f>IFERROR(INDEX(Cost_Components!$Q$2:$Q$29,MATCH(E1166,Cost_Components!$A$2:$A$29,0)),"")</f>
        <v>2023</v>
      </c>
      <c r="V1166" s="30">
        <f>1/(1+Calculation_Assumptions!$B$5)^(B1166-Calculation_Assumptions!$B$2)</f>
        <v>0.55367575418633497</v>
      </c>
      <c r="W1166" s="23">
        <f t="shared" si="186"/>
        <v>27984524.928098176</v>
      </c>
      <c r="X1166" s="23">
        <f t="shared" si="187"/>
        <v>57826412.459153466</v>
      </c>
      <c r="Y1166" s="23">
        <f t="shared" si="188"/>
        <v>29841887.53105529</v>
      </c>
      <c r="Z1166" s="17">
        <f>IFERROR(INDEX(Cost_Components!$T$2:$T$29,MATCH(E1166,Cost_Components!$A$2:$A$29,0)),"")</f>
        <v>0.8</v>
      </c>
      <c r="AA1166" s="26">
        <f>IFERROR(INDEX(Cost_Components!$U$2:$U$29,MATCH(E1166,Cost_Components!$A$2:$A$29,0)),"")</f>
        <v>2025</v>
      </c>
      <c r="AB1166" s="26">
        <f>IFERROR(INDEX(Cost_Components!$V$2:$V$29,MATCH(E1166,Cost_Components!$A$2:$A$29,0)),"")</f>
        <v>2050</v>
      </c>
      <c r="AC1166" s="26">
        <f>IFERROR(INDEX(Cost_Components!$M$2:$M$29,MATCH(E1166,Cost_Components!$A$2:$A$29,0)),"")</f>
        <v>30</v>
      </c>
      <c r="AD1166" s="26">
        <f>IFERROR(INDEX(Cost_Components!$N$2:$N$29,MATCH(E1166,Cost_Components!$A$2:$A$29,0)),"")</f>
        <v>95</v>
      </c>
      <c r="AE1166" s="16" t="str">
        <f>IFERROR(INDEX(Cost_Components!$O$2:$O$29,MATCH(E1166,Cost_Components!$A$2:$A$29,0)),"")</f>
        <v>Both</v>
      </c>
      <c r="AF1166" s="11">
        <v>4058296.1669532298</v>
      </c>
      <c r="AG1166" s="11">
        <v>4471327.2218233896</v>
      </c>
      <c r="AH1166" s="23">
        <f t="shared" si="189"/>
        <v>1</v>
      </c>
    </row>
    <row r="1167" spans="1:34" hidden="1">
      <c r="A1167" t="s">
        <v>115</v>
      </c>
      <c r="B1167" s="20">
        <v>2046</v>
      </c>
      <c r="C1167" t="s">
        <v>247</v>
      </c>
      <c r="D1167" t="s">
        <v>222</v>
      </c>
      <c r="E1167" s="22" t="s">
        <v>343</v>
      </c>
      <c r="F1167" s="22" t="s">
        <v>344</v>
      </c>
      <c r="G1167" s="22" t="s">
        <v>248</v>
      </c>
      <c r="H1167" s="22" t="s">
        <v>237</v>
      </c>
      <c r="I1167" s="22" t="s">
        <v>309</v>
      </c>
      <c r="J1167" s="17">
        <f>IFERROR(INDEX(Cost_Components!$K$2:$K$29,MATCH(E1167,Cost_Components!$A$2:$A$29,0)),"")</f>
        <v>1</v>
      </c>
      <c r="K1167" s="17">
        <f t="shared" si="180"/>
        <v>0.72461538461538466</v>
      </c>
      <c r="L1167" s="17">
        <f>IFERROR(INDEX(Cost_Components!$S$2:$S$29,MATCH(E1167,Cost_Components!$A$2:$A$29,0)),"")</f>
        <v>0.31</v>
      </c>
      <c r="M1167" s="28">
        <f>IFERROR(INDEX(Cost_Components!$L$2:$L$29,MATCH(E1167,Cost_Components!$A$2:$A$29,0)),"")</f>
        <v>1</v>
      </c>
      <c r="N1167" s="29">
        <f>IFERROR(INDEX(Cost_Components!$P$2:$P$29,MATCH(E1167,Cost_Components!$A$2:$A$29,0)),"")</f>
        <v>36.463998099999998</v>
      </c>
      <c r="O1167" s="23">
        <f t="shared" si="181"/>
        <v>4069577.5266732499</v>
      </c>
      <c r="P1167" s="23">
        <f t="shared" si="182"/>
        <v>4519421.1936720898</v>
      </c>
      <c r="Q1167" s="23">
        <f t="shared" si="183"/>
        <v>51086811.403939225</v>
      </c>
      <c r="R1167" s="23">
        <f t="shared" si="184"/>
        <v>107527899.46368612</v>
      </c>
      <c r="S1167" s="23">
        <f t="shared" si="185"/>
        <v>56441088.059746899</v>
      </c>
      <c r="T1167" s="16">
        <f>IFERROR(INDEX(Cost_Components!$R$2:$R$29,MATCH(E1167,Cost_Components!$A$2:$A$29,0)),"")</f>
        <v>1</v>
      </c>
      <c r="U1167" s="26">
        <f>IFERROR(INDEX(Cost_Components!$Q$2:$Q$29,MATCH(E1167,Cost_Components!$A$2:$A$29,0)),"")</f>
        <v>2023</v>
      </c>
      <c r="V1167" s="30">
        <f>1/(1+Calculation_Assumptions!$B$5)^(B1167-Calculation_Assumptions!$B$2)</f>
        <v>0.5375492759090631</v>
      </c>
      <c r="W1167" s="23">
        <f t="shared" si="186"/>
        <v>27461678.478690397</v>
      </c>
      <c r="X1167" s="23">
        <f t="shared" si="187"/>
        <v>57801544.496727012</v>
      </c>
      <c r="Y1167" s="23">
        <f t="shared" si="188"/>
        <v>30339866.018036611</v>
      </c>
      <c r="Z1167" s="17">
        <f>IFERROR(INDEX(Cost_Components!$T$2:$T$29,MATCH(E1167,Cost_Components!$A$2:$A$29,0)),"")</f>
        <v>0.8</v>
      </c>
      <c r="AA1167" s="26">
        <f>IFERROR(INDEX(Cost_Components!$U$2:$U$29,MATCH(E1167,Cost_Components!$A$2:$A$29,0)),"")</f>
        <v>2025</v>
      </c>
      <c r="AB1167" s="26">
        <f>IFERROR(INDEX(Cost_Components!$V$2:$V$29,MATCH(E1167,Cost_Components!$A$2:$A$29,0)),"")</f>
        <v>2050</v>
      </c>
      <c r="AC1167" s="26">
        <f>IFERROR(INDEX(Cost_Components!$M$2:$M$29,MATCH(E1167,Cost_Components!$A$2:$A$29,0)),"")</f>
        <v>30</v>
      </c>
      <c r="AD1167" s="26">
        <f>IFERROR(INDEX(Cost_Components!$N$2:$N$29,MATCH(E1167,Cost_Components!$A$2:$A$29,0)),"")</f>
        <v>95</v>
      </c>
      <c r="AE1167" s="16" t="str">
        <f>IFERROR(INDEX(Cost_Components!$O$2:$O$29,MATCH(E1167,Cost_Components!$A$2:$A$29,0)),"")</f>
        <v>Both</v>
      </c>
      <c r="AF1167" s="11">
        <v>4069577.5266732499</v>
      </c>
      <c r="AG1167" s="11">
        <v>4519421.1936720898</v>
      </c>
      <c r="AH1167" s="23">
        <f t="shared" si="189"/>
        <v>1</v>
      </c>
    </row>
    <row r="1168" spans="1:34" hidden="1">
      <c r="A1168" t="s">
        <v>115</v>
      </c>
      <c r="B1168" s="20">
        <v>2047</v>
      </c>
      <c r="C1168" t="s">
        <v>247</v>
      </c>
      <c r="D1168" t="s">
        <v>222</v>
      </c>
      <c r="E1168" s="22" t="s">
        <v>343</v>
      </c>
      <c r="F1168" s="22" t="s">
        <v>344</v>
      </c>
      <c r="G1168" s="22" t="s">
        <v>248</v>
      </c>
      <c r="H1168" s="22" t="s">
        <v>237</v>
      </c>
      <c r="I1168" s="22" t="s">
        <v>309</v>
      </c>
      <c r="J1168" s="17">
        <f>IFERROR(INDEX(Cost_Components!$K$2:$K$29,MATCH(E1168,Cost_Components!$A$2:$A$29,0)),"")</f>
        <v>1</v>
      </c>
      <c r="K1168" s="17">
        <f t="shared" si="180"/>
        <v>0.74346153846153851</v>
      </c>
      <c r="L1168" s="17">
        <f>IFERROR(INDEX(Cost_Components!$S$2:$S$29,MATCH(E1168,Cost_Components!$A$2:$A$29,0)),"")</f>
        <v>0.31</v>
      </c>
      <c r="M1168" s="28">
        <f>IFERROR(INDEX(Cost_Components!$L$2:$L$29,MATCH(E1168,Cost_Components!$A$2:$A$29,0)),"")</f>
        <v>1</v>
      </c>
      <c r="N1168" s="29">
        <f>IFERROR(INDEX(Cost_Components!$P$2:$P$29,MATCH(E1168,Cost_Components!$A$2:$A$29,0)),"")</f>
        <v>36.463998099999998</v>
      </c>
      <c r="O1168" s="23">
        <f t="shared" si="181"/>
        <v>4080546.08551443</v>
      </c>
      <c r="P1168" s="23">
        <f t="shared" si="182"/>
        <v>4568308.9189487603</v>
      </c>
      <c r="Q1168" s="23">
        <f t="shared" si="183"/>
        <v>51639430.399635792</v>
      </c>
      <c r="R1168" s="23">
        <f t="shared" si="184"/>
        <v>110621891.06261826</v>
      </c>
      <c r="S1168" s="23">
        <f t="shared" si="185"/>
        <v>58982460.662982464</v>
      </c>
      <c r="T1168" s="16">
        <f>IFERROR(INDEX(Cost_Components!$R$2:$R$29,MATCH(E1168,Cost_Components!$A$2:$A$29,0)),"")</f>
        <v>1</v>
      </c>
      <c r="U1168" s="26">
        <f>IFERROR(INDEX(Cost_Components!$Q$2:$Q$29,MATCH(E1168,Cost_Components!$A$2:$A$29,0)),"")</f>
        <v>2023</v>
      </c>
      <c r="V1168" s="30">
        <f>1/(1+Calculation_Assumptions!$B$5)^(B1168-Calculation_Assumptions!$B$2)</f>
        <v>0.52189250088258554</v>
      </c>
      <c r="W1168" s="23">
        <f t="shared" si="186"/>
        <v>26950231.475418136</v>
      </c>
      <c r="X1168" s="23">
        <f t="shared" si="187"/>
        <v>57732735.379030779</v>
      </c>
      <c r="Y1168" s="23">
        <f t="shared" si="188"/>
        <v>30782503.903612643</v>
      </c>
      <c r="Z1168" s="17">
        <f>IFERROR(INDEX(Cost_Components!$T$2:$T$29,MATCH(E1168,Cost_Components!$A$2:$A$29,0)),"")</f>
        <v>0.8</v>
      </c>
      <c r="AA1168" s="26">
        <f>IFERROR(INDEX(Cost_Components!$U$2:$U$29,MATCH(E1168,Cost_Components!$A$2:$A$29,0)),"")</f>
        <v>2025</v>
      </c>
      <c r="AB1168" s="26">
        <f>IFERROR(INDEX(Cost_Components!$V$2:$V$29,MATCH(E1168,Cost_Components!$A$2:$A$29,0)),"")</f>
        <v>2050</v>
      </c>
      <c r="AC1168" s="26">
        <f>IFERROR(INDEX(Cost_Components!$M$2:$M$29,MATCH(E1168,Cost_Components!$A$2:$A$29,0)),"")</f>
        <v>30</v>
      </c>
      <c r="AD1168" s="26">
        <f>IFERROR(INDEX(Cost_Components!$N$2:$N$29,MATCH(E1168,Cost_Components!$A$2:$A$29,0)),"")</f>
        <v>95</v>
      </c>
      <c r="AE1168" s="16" t="str">
        <f>IFERROR(INDEX(Cost_Components!$O$2:$O$29,MATCH(E1168,Cost_Components!$A$2:$A$29,0)),"")</f>
        <v>Both</v>
      </c>
      <c r="AF1168" s="11">
        <v>4080546.08551443</v>
      </c>
      <c r="AG1168" s="11">
        <v>4568308.9189487603</v>
      </c>
      <c r="AH1168" s="23">
        <f t="shared" si="189"/>
        <v>1</v>
      </c>
    </row>
    <row r="1169" spans="1:34" hidden="1">
      <c r="A1169" t="s">
        <v>115</v>
      </c>
      <c r="B1169" s="20">
        <v>2048</v>
      </c>
      <c r="C1169" t="s">
        <v>247</v>
      </c>
      <c r="D1169" t="s">
        <v>222</v>
      </c>
      <c r="E1169" s="22" t="s">
        <v>343</v>
      </c>
      <c r="F1169" s="22" t="s">
        <v>344</v>
      </c>
      <c r="G1169" s="22" t="s">
        <v>248</v>
      </c>
      <c r="H1169" s="22" t="s">
        <v>237</v>
      </c>
      <c r="I1169" s="22" t="s">
        <v>309</v>
      </c>
      <c r="J1169" s="17">
        <f>IFERROR(INDEX(Cost_Components!$K$2:$K$29,MATCH(E1169,Cost_Components!$A$2:$A$29,0)),"")</f>
        <v>1</v>
      </c>
      <c r="K1169" s="17">
        <f t="shared" si="180"/>
        <v>0.76230769230769235</v>
      </c>
      <c r="L1169" s="17">
        <f>IFERROR(INDEX(Cost_Components!$S$2:$S$29,MATCH(E1169,Cost_Components!$A$2:$A$29,0)),"")</f>
        <v>0.31</v>
      </c>
      <c r="M1169" s="28">
        <f>IFERROR(INDEX(Cost_Components!$L$2:$L$29,MATCH(E1169,Cost_Components!$A$2:$A$29,0)),"")</f>
        <v>1</v>
      </c>
      <c r="N1169" s="29">
        <f>IFERROR(INDEX(Cost_Components!$P$2:$P$29,MATCH(E1169,Cost_Components!$A$2:$A$29,0)),"")</f>
        <v>36.463998099999998</v>
      </c>
      <c r="O1169" s="23">
        <f t="shared" si="181"/>
        <v>4091613.6060156901</v>
      </c>
      <c r="P1169" s="23">
        <f t="shared" si="182"/>
        <v>4618335.40103433</v>
      </c>
      <c r="Q1169" s="23">
        <f t="shared" si="183"/>
        <v>52204921.719428346</v>
      </c>
      <c r="R1169" s="23">
        <f t="shared" si="184"/>
        <v>113733708.79914543</v>
      </c>
      <c r="S1169" s="23">
        <f t="shared" si="185"/>
        <v>61528787.079717085</v>
      </c>
      <c r="T1169" s="16">
        <f>IFERROR(INDEX(Cost_Components!$R$2:$R$29,MATCH(E1169,Cost_Components!$A$2:$A$29,0)),"")</f>
        <v>1</v>
      </c>
      <c r="U1169" s="26">
        <f>IFERROR(INDEX(Cost_Components!$Q$2:$Q$29,MATCH(E1169,Cost_Components!$A$2:$A$29,0)),"")</f>
        <v>2023</v>
      </c>
      <c r="V1169" s="30">
        <f>1/(1+Calculation_Assumptions!$B$5)^(B1169-Calculation_Assumptions!$B$2)</f>
        <v>0.50669174842969467</v>
      </c>
      <c r="W1169" s="23">
        <f t="shared" si="186"/>
        <v>26451803.062652491</v>
      </c>
      <c r="X1169" s="23">
        <f t="shared" si="187"/>
        <v>57627931.766832747</v>
      </c>
      <c r="Y1169" s="23">
        <f t="shared" si="188"/>
        <v>31176128.704180256</v>
      </c>
      <c r="Z1169" s="17">
        <f>IFERROR(INDEX(Cost_Components!$T$2:$T$29,MATCH(E1169,Cost_Components!$A$2:$A$29,0)),"")</f>
        <v>0.8</v>
      </c>
      <c r="AA1169" s="26">
        <f>IFERROR(INDEX(Cost_Components!$U$2:$U$29,MATCH(E1169,Cost_Components!$A$2:$A$29,0)),"")</f>
        <v>2025</v>
      </c>
      <c r="AB1169" s="26">
        <f>IFERROR(INDEX(Cost_Components!$V$2:$V$29,MATCH(E1169,Cost_Components!$A$2:$A$29,0)),"")</f>
        <v>2050</v>
      </c>
      <c r="AC1169" s="26">
        <f>IFERROR(INDEX(Cost_Components!$M$2:$M$29,MATCH(E1169,Cost_Components!$A$2:$A$29,0)),"")</f>
        <v>30</v>
      </c>
      <c r="AD1169" s="26">
        <f>IFERROR(INDEX(Cost_Components!$N$2:$N$29,MATCH(E1169,Cost_Components!$A$2:$A$29,0)),"")</f>
        <v>95</v>
      </c>
      <c r="AE1169" s="16" t="str">
        <f>IFERROR(INDEX(Cost_Components!$O$2:$O$29,MATCH(E1169,Cost_Components!$A$2:$A$29,0)),"")</f>
        <v>Both</v>
      </c>
      <c r="AF1169" s="11">
        <v>4091613.6060156901</v>
      </c>
      <c r="AG1169" s="11">
        <v>4618335.40103433</v>
      </c>
      <c r="AH1169" s="23">
        <f t="shared" si="189"/>
        <v>1</v>
      </c>
    </row>
    <row r="1170" spans="1:34" hidden="1">
      <c r="A1170" t="s">
        <v>115</v>
      </c>
      <c r="B1170" s="20">
        <v>2049</v>
      </c>
      <c r="C1170" t="s">
        <v>247</v>
      </c>
      <c r="D1170" t="s">
        <v>222</v>
      </c>
      <c r="E1170" s="22" t="s">
        <v>343</v>
      </c>
      <c r="F1170" s="22" t="s">
        <v>344</v>
      </c>
      <c r="G1170" s="22" t="s">
        <v>248</v>
      </c>
      <c r="H1170" s="22" t="s">
        <v>237</v>
      </c>
      <c r="I1170" s="22" t="s">
        <v>309</v>
      </c>
      <c r="J1170" s="17">
        <f>IFERROR(INDEX(Cost_Components!$K$2:$K$29,MATCH(E1170,Cost_Components!$A$2:$A$29,0)),"")</f>
        <v>1</v>
      </c>
      <c r="K1170" s="17">
        <f t="shared" si="180"/>
        <v>0.7811538461538462</v>
      </c>
      <c r="L1170" s="17">
        <f>IFERROR(INDEX(Cost_Components!$S$2:$S$29,MATCH(E1170,Cost_Components!$A$2:$A$29,0)),"")</f>
        <v>0.31</v>
      </c>
      <c r="M1170" s="28">
        <f>IFERROR(INDEX(Cost_Components!$L$2:$L$29,MATCH(E1170,Cost_Components!$A$2:$A$29,0)),"")</f>
        <v>1</v>
      </c>
      <c r="N1170" s="29">
        <f>IFERROR(INDEX(Cost_Components!$P$2:$P$29,MATCH(E1170,Cost_Components!$A$2:$A$29,0)),"")</f>
        <v>36.463998099999998</v>
      </c>
      <c r="O1170" s="23">
        <f t="shared" si="181"/>
        <v>4102489.2854001699</v>
      </c>
      <c r="P1170" s="23">
        <f t="shared" si="182"/>
        <v>4669129.6451035803</v>
      </c>
      <c r="Q1170" s="23">
        <f t="shared" si="183"/>
        <v>52779091.697390296</v>
      </c>
      <c r="R1170" s="23">
        <f t="shared" si="184"/>
        <v>116855273.47036749</v>
      </c>
      <c r="S1170" s="23">
        <f t="shared" si="185"/>
        <v>64076181.772977196</v>
      </c>
      <c r="T1170" s="16">
        <f>IFERROR(INDEX(Cost_Components!$R$2:$R$29,MATCH(E1170,Cost_Components!$A$2:$A$29,0)),"")</f>
        <v>1</v>
      </c>
      <c r="U1170" s="26">
        <f>IFERROR(INDEX(Cost_Components!$Q$2:$Q$29,MATCH(E1170,Cost_Components!$A$2:$A$29,0)),"")</f>
        <v>2023</v>
      </c>
      <c r="V1170" s="30">
        <f>1/(1+Calculation_Assumptions!$B$5)^(B1170-Calculation_Assumptions!$B$2)</f>
        <v>0.49193373633950943</v>
      </c>
      <c r="W1170" s="23">
        <f t="shared" si="186"/>
        <v>25963815.779302791</v>
      </c>
      <c r="X1170" s="23">
        <f t="shared" si="187"/>
        <v>57485051.289253034</v>
      </c>
      <c r="Y1170" s="23">
        <f t="shared" si="188"/>
        <v>31521235.509950243</v>
      </c>
      <c r="Z1170" s="17">
        <f>IFERROR(INDEX(Cost_Components!$T$2:$T$29,MATCH(E1170,Cost_Components!$A$2:$A$29,0)),"")</f>
        <v>0.8</v>
      </c>
      <c r="AA1170" s="26">
        <f>IFERROR(INDEX(Cost_Components!$U$2:$U$29,MATCH(E1170,Cost_Components!$A$2:$A$29,0)),"")</f>
        <v>2025</v>
      </c>
      <c r="AB1170" s="26">
        <f>IFERROR(INDEX(Cost_Components!$V$2:$V$29,MATCH(E1170,Cost_Components!$A$2:$A$29,0)),"")</f>
        <v>2050</v>
      </c>
      <c r="AC1170" s="26">
        <f>IFERROR(INDEX(Cost_Components!$M$2:$M$29,MATCH(E1170,Cost_Components!$A$2:$A$29,0)),"")</f>
        <v>30</v>
      </c>
      <c r="AD1170" s="26">
        <f>IFERROR(INDEX(Cost_Components!$N$2:$N$29,MATCH(E1170,Cost_Components!$A$2:$A$29,0)),"")</f>
        <v>95</v>
      </c>
      <c r="AE1170" s="16" t="str">
        <f>IFERROR(INDEX(Cost_Components!$O$2:$O$29,MATCH(E1170,Cost_Components!$A$2:$A$29,0)),"")</f>
        <v>Both</v>
      </c>
      <c r="AF1170" s="11">
        <v>4102489.2854001699</v>
      </c>
      <c r="AG1170" s="11">
        <v>4669129.6451035803</v>
      </c>
      <c r="AH1170" s="23">
        <f t="shared" si="189"/>
        <v>1</v>
      </c>
    </row>
    <row r="1171" spans="1:34" hidden="1">
      <c r="A1171" t="s">
        <v>115</v>
      </c>
      <c r="B1171" s="20">
        <v>2050</v>
      </c>
      <c r="C1171" t="s">
        <v>247</v>
      </c>
      <c r="D1171" t="s">
        <v>222</v>
      </c>
      <c r="E1171" s="22" t="s">
        <v>343</v>
      </c>
      <c r="F1171" s="22" t="s">
        <v>344</v>
      </c>
      <c r="G1171" s="22" t="s">
        <v>248</v>
      </c>
      <c r="H1171" s="22" t="s">
        <v>237</v>
      </c>
      <c r="I1171" s="22" t="s">
        <v>309</v>
      </c>
      <c r="J1171" s="17">
        <f>IFERROR(INDEX(Cost_Components!$K$2:$K$29,MATCH(E1171,Cost_Components!$A$2:$A$29,0)),"")</f>
        <v>1</v>
      </c>
      <c r="K1171" s="17">
        <f t="shared" si="180"/>
        <v>0.8</v>
      </c>
      <c r="L1171" s="17">
        <f>IFERROR(INDEX(Cost_Components!$S$2:$S$29,MATCH(E1171,Cost_Components!$A$2:$A$29,0)),"")</f>
        <v>0.31</v>
      </c>
      <c r="M1171" s="28">
        <f>IFERROR(INDEX(Cost_Components!$L$2:$L$29,MATCH(E1171,Cost_Components!$A$2:$A$29,0)),"")</f>
        <v>1</v>
      </c>
      <c r="N1171" s="29">
        <f>IFERROR(INDEX(Cost_Components!$P$2:$P$29,MATCH(E1171,Cost_Components!$A$2:$A$29,0)),"")</f>
        <v>36.463998099999998</v>
      </c>
      <c r="O1171" s="23">
        <f t="shared" si="181"/>
        <v>4113116.4497624999</v>
      </c>
      <c r="P1171" s="23">
        <f t="shared" si="182"/>
        <v>4720593.0574510703</v>
      </c>
      <c r="Q1171" s="23">
        <f t="shared" si="183"/>
        <v>53360825.846108392</v>
      </c>
      <c r="R1171" s="23">
        <f t="shared" si="184"/>
        <v>119984536.32737483</v>
      </c>
      <c r="S1171" s="23">
        <f t="shared" si="185"/>
        <v>66623710.481266439</v>
      </c>
      <c r="T1171" s="16">
        <f>IFERROR(INDEX(Cost_Components!$R$2:$R$29,MATCH(E1171,Cost_Components!$A$2:$A$29,0)),"")</f>
        <v>1</v>
      </c>
      <c r="U1171" s="26">
        <f>IFERROR(INDEX(Cost_Components!$Q$2:$Q$29,MATCH(E1171,Cost_Components!$A$2:$A$29,0)),"")</f>
        <v>2023</v>
      </c>
      <c r="V1171" s="30">
        <f>1/(1+Calculation_Assumptions!$B$5)^(B1171-Calculation_Assumptions!$B$2)</f>
        <v>0.47760556926165965</v>
      </c>
      <c r="W1171" s="23">
        <f t="shared" si="186"/>
        <v>25485427.604502879</v>
      </c>
      <c r="X1171" s="23">
        <f t="shared" si="187"/>
        <v>57305282.775232136</v>
      </c>
      <c r="Y1171" s="23">
        <f t="shared" si="188"/>
        <v>31819855.170729257</v>
      </c>
      <c r="Z1171" s="17">
        <f>IFERROR(INDEX(Cost_Components!$T$2:$T$29,MATCH(E1171,Cost_Components!$A$2:$A$29,0)),"")</f>
        <v>0.8</v>
      </c>
      <c r="AA1171" s="26">
        <f>IFERROR(INDEX(Cost_Components!$U$2:$U$29,MATCH(E1171,Cost_Components!$A$2:$A$29,0)),"")</f>
        <v>2025</v>
      </c>
      <c r="AB1171" s="26">
        <f>IFERROR(INDEX(Cost_Components!$V$2:$V$29,MATCH(E1171,Cost_Components!$A$2:$A$29,0)),"")</f>
        <v>2050</v>
      </c>
      <c r="AC1171" s="26">
        <f>IFERROR(INDEX(Cost_Components!$M$2:$M$29,MATCH(E1171,Cost_Components!$A$2:$A$29,0)),"")</f>
        <v>30</v>
      </c>
      <c r="AD1171" s="26">
        <f>IFERROR(INDEX(Cost_Components!$N$2:$N$29,MATCH(E1171,Cost_Components!$A$2:$A$29,0)),"")</f>
        <v>95</v>
      </c>
      <c r="AE1171" s="16" t="str">
        <f>IFERROR(INDEX(Cost_Components!$O$2:$O$29,MATCH(E1171,Cost_Components!$A$2:$A$29,0)),"")</f>
        <v>Both</v>
      </c>
      <c r="AF1171" s="11">
        <v>4113116.4497624999</v>
      </c>
      <c r="AG1171" s="11">
        <v>4720593.0574510703</v>
      </c>
      <c r="AH1171" s="23">
        <f t="shared" si="189"/>
        <v>1</v>
      </c>
    </row>
    <row r="1172" spans="1:34" hidden="1">
      <c r="A1172" t="s">
        <v>115</v>
      </c>
      <c r="B1172" s="20">
        <v>2025</v>
      </c>
      <c r="C1172" t="s">
        <v>250</v>
      </c>
      <c r="D1172" t="s">
        <v>254</v>
      </c>
      <c r="E1172" s="22" t="s">
        <v>346</v>
      </c>
      <c r="F1172" s="22" t="s">
        <v>347</v>
      </c>
      <c r="G1172" s="22" t="s">
        <v>251</v>
      </c>
      <c r="H1172" s="22" t="s">
        <v>237</v>
      </c>
      <c r="I1172" s="22" t="s">
        <v>309</v>
      </c>
      <c r="J1172" s="17">
        <f>IFERROR(INDEX(Cost_Components!$K$2:$K$29,MATCH(E1172,Cost_Components!$A$2:$A$29,0)),"")</f>
        <v>1</v>
      </c>
      <c r="K1172" s="17">
        <f t="shared" si="180"/>
        <v>0.32884615384615384</v>
      </c>
      <c r="L1172" s="17">
        <f>IFERROR(INDEX(Cost_Components!$S$2:$S$29,MATCH(E1172,Cost_Components!$A$2:$A$29,0)),"")</f>
        <v>0.31</v>
      </c>
      <c r="M1172" s="28">
        <f>IFERROR(INDEX(Cost_Components!$L$2:$L$29,MATCH(E1172,Cost_Components!$A$2:$A$29,0)),"")</f>
        <v>1</v>
      </c>
      <c r="N1172" s="29">
        <f>IFERROR(INDEX(Cost_Components!$P$2:$P$29,MATCH(E1172,Cost_Components!$A$2:$A$29,0)),"")</f>
        <v>50.857353529999997</v>
      </c>
      <c r="O1172" s="23">
        <f t="shared" si="181"/>
        <v>754002.79451155197</v>
      </c>
      <c r="P1172" s="23">
        <f t="shared" si="182"/>
        <v>753974.38322922599</v>
      </c>
      <c r="Q1172" s="23">
        <f t="shared" si="183"/>
        <v>11886993.945740258</v>
      </c>
      <c r="R1172" s="23">
        <f t="shared" si="184"/>
        <v>12610127.543859638</v>
      </c>
      <c r="S1172" s="23">
        <f t="shared" si="185"/>
        <v>723133.59811937995</v>
      </c>
      <c r="T1172" s="16">
        <f>IFERROR(INDEX(Cost_Components!$R$2:$R$29,MATCH(E1172,Cost_Components!$A$2:$A$29,0)),"")</f>
        <v>1</v>
      </c>
      <c r="U1172" s="26">
        <f>IFERROR(INDEX(Cost_Components!$Q$2:$Q$29,MATCH(E1172,Cost_Components!$A$2:$A$29,0)),"")</f>
        <v>2023</v>
      </c>
      <c r="V1172" s="30">
        <f>1/(1+Calculation_Assumptions!$B$5)^(B1172-Calculation_Assumptions!$B$2)</f>
        <v>1</v>
      </c>
      <c r="W1172" s="23">
        <f t="shared" si="186"/>
        <v>11886993.945740258</v>
      </c>
      <c r="X1172" s="23">
        <f t="shared" si="187"/>
        <v>12610127.543859638</v>
      </c>
      <c r="Y1172" s="23">
        <f t="shared" si="188"/>
        <v>723133.59811937995</v>
      </c>
      <c r="Z1172" s="17">
        <f>IFERROR(INDEX(Cost_Components!$T$2:$T$29,MATCH(E1172,Cost_Components!$A$2:$A$29,0)),"")</f>
        <v>0.8</v>
      </c>
      <c r="AA1172" s="26">
        <f>IFERROR(INDEX(Cost_Components!$U$2:$U$29,MATCH(E1172,Cost_Components!$A$2:$A$29,0)),"")</f>
        <v>2025</v>
      </c>
      <c r="AB1172" s="26">
        <f>IFERROR(INDEX(Cost_Components!$V$2:$V$29,MATCH(E1172,Cost_Components!$A$2:$A$29,0)),"")</f>
        <v>2050</v>
      </c>
      <c r="AC1172" s="26">
        <f>IFERROR(INDEX(Cost_Components!$M$2:$M$29,MATCH(E1172,Cost_Components!$A$2:$A$29,0)),"")</f>
        <v>5</v>
      </c>
      <c r="AD1172" s="26">
        <f>IFERROR(INDEX(Cost_Components!$N$2:$N$29,MATCH(E1172,Cost_Components!$A$2:$A$29,0)),"")</f>
        <v>39</v>
      </c>
      <c r="AE1172" s="16" t="str">
        <f>IFERROR(INDEX(Cost_Components!$O$2:$O$29,MATCH(E1172,Cost_Components!$A$2:$A$29,0)),"")</f>
        <v>Both</v>
      </c>
      <c r="AF1172" s="11">
        <v>754002.79451155197</v>
      </c>
      <c r="AG1172" s="11">
        <v>753974.38322922599</v>
      </c>
      <c r="AH1172" s="23">
        <f t="shared" si="189"/>
        <v>1</v>
      </c>
    </row>
    <row r="1173" spans="1:34" hidden="1">
      <c r="A1173" t="s">
        <v>115</v>
      </c>
      <c r="B1173" s="20">
        <v>2026</v>
      </c>
      <c r="C1173" t="s">
        <v>250</v>
      </c>
      <c r="D1173" t="s">
        <v>254</v>
      </c>
      <c r="E1173" s="22" t="s">
        <v>346</v>
      </c>
      <c r="F1173" s="22" t="s">
        <v>347</v>
      </c>
      <c r="G1173" s="22" t="s">
        <v>251</v>
      </c>
      <c r="H1173" s="22" t="s">
        <v>237</v>
      </c>
      <c r="I1173" s="22" t="s">
        <v>309</v>
      </c>
      <c r="J1173" s="17">
        <f>IFERROR(INDEX(Cost_Components!$K$2:$K$29,MATCH(E1173,Cost_Components!$A$2:$A$29,0)),"")</f>
        <v>1</v>
      </c>
      <c r="K1173" s="17">
        <f t="shared" si="180"/>
        <v>0.34769230769230769</v>
      </c>
      <c r="L1173" s="17">
        <f>IFERROR(INDEX(Cost_Components!$S$2:$S$29,MATCH(E1173,Cost_Components!$A$2:$A$29,0)),"")</f>
        <v>0.31</v>
      </c>
      <c r="M1173" s="28">
        <f>IFERROR(INDEX(Cost_Components!$L$2:$L$29,MATCH(E1173,Cost_Components!$A$2:$A$29,0)),"")</f>
        <v>1</v>
      </c>
      <c r="N1173" s="29">
        <f>IFERROR(INDEX(Cost_Components!$P$2:$P$29,MATCH(E1173,Cost_Components!$A$2:$A$29,0)),"")</f>
        <v>50.857353529999997</v>
      </c>
      <c r="O1173" s="23">
        <f t="shared" si="181"/>
        <v>750198.59999385604</v>
      </c>
      <c r="P1173" s="23">
        <f t="shared" si="182"/>
        <v>750115.92346971505</v>
      </c>
      <c r="Q1173" s="23">
        <f t="shared" si="183"/>
        <v>11826162.319598334</v>
      </c>
      <c r="R1173" s="23">
        <f t="shared" si="184"/>
        <v>13265544.745195817</v>
      </c>
      <c r="S1173" s="23">
        <f t="shared" si="185"/>
        <v>1439382.4255974833</v>
      </c>
      <c r="T1173" s="16">
        <f>IFERROR(INDEX(Cost_Components!$R$2:$R$29,MATCH(E1173,Cost_Components!$A$2:$A$29,0)),"")</f>
        <v>1</v>
      </c>
      <c r="U1173" s="26">
        <f>IFERROR(INDEX(Cost_Components!$Q$2:$Q$29,MATCH(E1173,Cost_Components!$A$2:$A$29,0)),"")</f>
        <v>2023</v>
      </c>
      <c r="V1173" s="30">
        <f>1/(1+Calculation_Assumptions!$B$5)^(B1173-Calculation_Assumptions!$B$2)</f>
        <v>0.970873786407767</v>
      </c>
      <c r="W1173" s="23">
        <f t="shared" si="186"/>
        <v>11481710.989901295</v>
      </c>
      <c r="X1173" s="23">
        <f t="shared" si="187"/>
        <v>12879169.65552992</v>
      </c>
      <c r="Y1173" s="23">
        <f t="shared" si="188"/>
        <v>1397458.6656286246</v>
      </c>
      <c r="Z1173" s="17">
        <f>IFERROR(INDEX(Cost_Components!$T$2:$T$29,MATCH(E1173,Cost_Components!$A$2:$A$29,0)),"")</f>
        <v>0.8</v>
      </c>
      <c r="AA1173" s="26">
        <f>IFERROR(INDEX(Cost_Components!$U$2:$U$29,MATCH(E1173,Cost_Components!$A$2:$A$29,0)),"")</f>
        <v>2025</v>
      </c>
      <c r="AB1173" s="26">
        <f>IFERROR(INDEX(Cost_Components!$V$2:$V$29,MATCH(E1173,Cost_Components!$A$2:$A$29,0)),"")</f>
        <v>2050</v>
      </c>
      <c r="AC1173" s="26">
        <f>IFERROR(INDEX(Cost_Components!$M$2:$M$29,MATCH(E1173,Cost_Components!$A$2:$A$29,0)),"")</f>
        <v>5</v>
      </c>
      <c r="AD1173" s="26">
        <f>IFERROR(INDEX(Cost_Components!$N$2:$N$29,MATCH(E1173,Cost_Components!$A$2:$A$29,0)),"")</f>
        <v>39</v>
      </c>
      <c r="AE1173" s="16" t="str">
        <f>IFERROR(INDEX(Cost_Components!$O$2:$O$29,MATCH(E1173,Cost_Components!$A$2:$A$29,0)),"")</f>
        <v>Both</v>
      </c>
      <c r="AF1173" s="11">
        <v>750198.59999385604</v>
      </c>
      <c r="AG1173" s="11">
        <v>750115.92346971505</v>
      </c>
      <c r="AH1173" s="23">
        <f t="shared" si="189"/>
        <v>1</v>
      </c>
    </row>
    <row r="1174" spans="1:34" hidden="1">
      <c r="A1174" t="s">
        <v>115</v>
      </c>
      <c r="B1174" s="20">
        <v>2027</v>
      </c>
      <c r="C1174" t="s">
        <v>250</v>
      </c>
      <c r="D1174" t="s">
        <v>254</v>
      </c>
      <c r="E1174" s="22" t="s">
        <v>346</v>
      </c>
      <c r="F1174" s="22" t="s">
        <v>347</v>
      </c>
      <c r="G1174" s="22" t="s">
        <v>251</v>
      </c>
      <c r="H1174" s="22" t="s">
        <v>237</v>
      </c>
      <c r="I1174" s="22" t="s">
        <v>309</v>
      </c>
      <c r="J1174" s="17">
        <f>IFERROR(INDEX(Cost_Components!$K$2:$K$29,MATCH(E1174,Cost_Components!$A$2:$A$29,0)),"")</f>
        <v>1</v>
      </c>
      <c r="K1174" s="17">
        <f t="shared" si="180"/>
        <v>0.36653846153846154</v>
      </c>
      <c r="L1174" s="17">
        <f>IFERROR(INDEX(Cost_Components!$S$2:$S$29,MATCH(E1174,Cost_Components!$A$2:$A$29,0)),"")</f>
        <v>0.31</v>
      </c>
      <c r="M1174" s="28">
        <f>IFERROR(INDEX(Cost_Components!$L$2:$L$29,MATCH(E1174,Cost_Components!$A$2:$A$29,0)),"")</f>
        <v>1</v>
      </c>
      <c r="N1174" s="29">
        <f>IFERROR(INDEX(Cost_Components!$P$2:$P$29,MATCH(E1174,Cost_Components!$A$2:$A$29,0)),"")</f>
        <v>50.857353529999997</v>
      </c>
      <c r="O1174" s="23">
        <f t="shared" si="181"/>
        <v>747037.38803715503</v>
      </c>
      <c r="P1174" s="23">
        <f t="shared" si="182"/>
        <v>746877.01961228298</v>
      </c>
      <c r="Q1174" s="23">
        <f t="shared" si="183"/>
        <v>11775098.475254932</v>
      </c>
      <c r="R1174" s="23">
        <f t="shared" si="184"/>
        <v>13925655.519225892</v>
      </c>
      <c r="S1174" s="23">
        <f t="shared" si="185"/>
        <v>2150557.0439709593</v>
      </c>
      <c r="T1174" s="16">
        <f>IFERROR(INDEX(Cost_Components!$R$2:$R$29,MATCH(E1174,Cost_Components!$A$2:$A$29,0)),"")</f>
        <v>1</v>
      </c>
      <c r="U1174" s="26">
        <f>IFERROR(INDEX(Cost_Components!$Q$2:$Q$29,MATCH(E1174,Cost_Components!$A$2:$A$29,0)),"")</f>
        <v>2023</v>
      </c>
      <c r="V1174" s="30">
        <f>1/(1+Calculation_Assumptions!$B$5)^(B1174-Calculation_Assumptions!$B$2)</f>
        <v>0.94259590913375435</v>
      </c>
      <c r="W1174" s="23">
        <f t="shared" si="186"/>
        <v>11099159.652422408</v>
      </c>
      <c r="X1174" s="23">
        <f t="shared" si="187"/>
        <v>13126265.924428213</v>
      </c>
      <c r="Y1174" s="23">
        <f t="shared" si="188"/>
        <v>2027106.2720058057</v>
      </c>
      <c r="Z1174" s="17">
        <f>IFERROR(INDEX(Cost_Components!$T$2:$T$29,MATCH(E1174,Cost_Components!$A$2:$A$29,0)),"")</f>
        <v>0.8</v>
      </c>
      <c r="AA1174" s="26">
        <f>IFERROR(INDEX(Cost_Components!$U$2:$U$29,MATCH(E1174,Cost_Components!$A$2:$A$29,0)),"")</f>
        <v>2025</v>
      </c>
      <c r="AB1174" s="26">
        <f>IFERROR(INDEX(Cost_Components!$V$2:$V$29,MATCH(E1174,Cost_Components!$A$2:$A$29,0)),"")</f>
        <v>2050</v>
      </c>
      <c r="AC1174" s="26">
        <f>IFERROR(INDEX(Cost_Components!$M$2:$M$29,MATCH(E1174,Cost_Components!$A$2:$A$29,0)),"")</f>
        <v>5</v>
      </c>
      <c r="AD1174" s="26">
        <f>IFERROR(INDEX(Cost_Components!$N$2:$N$29,MATCH(E1174,Cost_Components!$A$2:$A$29,0)),"")</f>
        <v>39</v>
      </c>
      <c r="AE1174" s="16" t="str">
        <f>IFERROR(INDEX(Cost_Components!$O$2:$O$29,MATCH(E1174,Cost_Components!$A$2:$A$29,0)),"")</f>
        <v>Both</v>
      </c>
      <c r="AF1174" s="11">
        <v>747037.38803715503</v>
      </c>
      <c r="AG1174" s="11">
        <v>746877.01961228298</v>
      </c>
      <c r="AH1174" s="23">
        <f t="shared" si="189"/>
        <v>1</v>
      </c>
    </row>
    <row r="1175" spans="1:34" hidden="1">
      <c r="A1175" t="s">
        <v>115</v>
      </c>
      <c r="B1175" s="20">
        <v>2028</v>
      </c>
      <c r="C1175" t="s">
        <v>250</v>
      </c>
      <c r="D1175" t="s">
        <v>254</v>
      </c>
      <c r="E1175" s="22" t="s">
        <v>346</v>
      </c>
      <c r="F1175" s="22" t="s">
        <v>347</v>
      </c>
      <c r="G1175" s="22" t="s">
        <v>251</v>
      </c>
      <c r="H1175" s="22" t="s">
        <v>237</v>
      </c>
      <c r="I1175" s="22" t="s">
        <v>309</v>
      </c>
      <c r="J1175" s="17">
        <f>IFERROR(INDEX(Cost_Components!$K$2:$K$29,MATCH(E1175,Cost_Components!$A$2:$A$29,0)),"")</f>
        <v>1</v>
      </c>
      <c r="K1175" s="17">
        <f t="shared" si="180"/>
        <v>0.38538461538461538</v>
      </c>
      <c r="L1175" s="17">
        <f>IFERROR(INDEX(Cost_Components!$S$2:$S$29,MATCH(E1175,Cost_Components!$A$2:$A$29,0)),"")</f>
        <v>0.31</v>
      </c>
      <c r="M1175" s="28">
        <f>IFERROR(INDEX(Cost_Components!$L$2:$L$29,MATCH(E1175,Cost_Components!$A$2:$A$29,0)),"")</f>
        <v>1</v>
      </c>
      <c r="N1175" s="29">
        <f>IFERROR(INDEX(Cost_Components!$P$2:$P$29,MATCH(E1175,Cost_Components!$A$2:$A$29,0)),"")</f>
        <v>50.857353529999997</v>
      </c>
      <c r="O1175" s="23">
        <f t="shared" si="181"/>
        <v>743956.01820184395</v>
      </c>
      <c r="P1175" s="23">
        <f t="shared" si="182"/>
        <v>743696.94955432601</v>
      </c>
      <c r="Q1175" s="23">
        <f t="shared" si="183"/>
        <v>11724962.191626748</v>
      </c>
      <c r="R1175" s="23">
        <f t="shared" si="184"/>
        <v>14581271.34496893</v>
      </c>
      <c r="S1175" s="23">
        <f t="shared" si="185"/>
        <v>2856309.1533421818</v>
      </c>
      <c r="T1175" s="16">
        <f>IFERROR(INDEX(Cost_Components!$R$2:$R$29,MATCH(E1175,Cost_Components!$A$2:$A$29,0)),"")</f>
        <v>1</v>
      </c>
      <c r="U1175" s="26">
        <f>IFERROR(INDEX(Cost_Components!$Q$2:$Q$29,MATCH(E1175,Cost_Components!$A$2:$A$29,0)),"")</f>
        <v>2023</v>
      </c>
      <c r="V1175" s="30">
        <f>1/(1+Calculation_Assumptions!$B$5)^(B1175-Calculation_Assumptions!$B$2)</f>
        <v>0.91514165935315961</v>
      </c>
      <c r="W1175" s="23">
        <f t="shared" si="186"/>
        <v>10730001.355898362</v>
      </c>
      <c r="X1175" s="23">
        <f t="shared" si="187"/>
        <v>13343928.854113543</v>
      </c>
      <c r="Y1175" s="23">
        <f t="shared" si="188"/>
        <v>2613927.4982151827</v>
      </c>
      <c r="Z1175" s="17">
        <f>IFERROR(INDEX(Cost_Components!$T$2:$T$29,MATCH(E1175,Cost_Components!$A$2:$A$29,0)),"")</f>
        <v>0.8</v>
      </c>
      <c r="AA1175" s="26">
        <f>IFERROR(INDEX(Cost_Components!$U$2:$U$29,MATCH(E1175,Cost_Components!$A$2:$A$29,0)),"")</f>
        <v>2025</v>
      </c>
      <c r="AB1175" s="26">
        <f>IFERROR(INDEX(Cost_Components!$V$2:$V$29,MATCH(E1175,Cost_Components!$A$2:$A$29,0)),"")</f>
        <v>2050</v>
      </c>
      <c r="AC1175" s="26">
        <f>IFERROR(INDEX(Cost_Components!$M$2:$M$29,MATCH(E1175,Cost_Components!$A$2:$A$29,0)),"")</f>
        <v>5</v>
      </c>
      <c r="AD1175" s="26">
        <f>IFERROR(INDEX(Cost_Components!$N$2:$N$29,MATCH(E1175,Cost_Components!$A$2:$A$29,0)),"")</f>
        <v>39</v>
      </c>
      <c r="AE1175" s="16" t="str">
        <f>IFERROR(INDEX(Cost_Components!$O$2:$O$29,MATCH(E1175,Cost_Components!$A$2:$A$29,0)),"")</f>
        <v>Both</v>
      </c>
      <c r="AF1175" s="11">
        <v>743956.01820184395</v>
      </c>
      <c r="AG1175" s="11">
        <v>743696.94955432601</v>
      </c>
      <c r="AH1175" s="23">
        <f t="shared" si="189"/>
        <v>1</v>
      </c>
    </row>
    <row r="1176" spans="1:34" hidden="1">
      <c r="A1176" t="s">
        <v>115</v>
      </c>
      <c r="B1176" s="20">
        <v>2029</v>
      </c>
      <c r="C1176" t="s">
        <v>250</v>
      </c>
      <c r="D1176" t="s">
        <v>254</v>
      </c>
      <c r="E1176" s="22" t="s">
        <v>346</v>
      </c>
      <c r="F1176" s="22" t="s">
        <v>347</v>
      </c>
      <c r="G1176" s="22" t="s">
        <v>251</v>
      </c>
      <c r="H1176" s="22" t="s">
        <v>237</v>
      </c>
      <c r="I1176" s="22" t="s">
        <v>309</v>
      </c>
      <c r="J1176" s="17">
        <f>IFERROR(INDEX(Cost_Components!$K$2:$K$29,MATCH(E1176,Cost_Components!$A$2:$A$29,0)),"")</f>
        <v>1</v>
      </c>
      <c r="K1176" s="17">
        <f t="shared" si="180"/>
        <v>0.40423076923076923</v>
      </c>
      <c r="L1176" s="17">
        <f>IFERROR(INDEX(Cost_Components!$S$2:$S$29,MATCH(E1176,Cost_Components!$A$2:$A$29,0)),"")</f>
        <v>0.31</v>
      </c>
      <c r="M1176" s="28">
        <f>IFERROR(INDEX(Cost_Components!$L$2:$L$29,MATCH(E1176,Cost_Components!$A$2:$A$29,0)),"")</f>
        <v>1</v>
      </c>
      <c r="N1176" s="29">
        <f>IFERROR(INDEX(Cost_Components!$P$2:$P$29,MATCH(E1176,Cost_Components!$A$2:$A$29,0)),"")</f>
        <v>50.857353529999997</v>
      </c>
      <c r="O1176" s="23">
        <f t="shared" si="181"/>
        <v>740866.052385016</v>
      </c>
      <c r="P1176" s="23">
        <f t="shared" si="182"/>
        <v>740489.36417771794</v>
      </c>
      <c r="Q1176" s="23">
        <f t="shared" si="183"/>
        <v>11674392.107549246</v>
      </c>
      <c r="R1176" s="23">
        <f t="shared" si="184"/>
        <v>15230803.680188764</v>
      </c>
      <c r="S1176" s="23">
        <f t="shared" si="185"/>
        <v>3556411.5726395175</v>
      </c>
      <c r="T1176" s="16">
        <f>IFERROR(INDEX(Cost_Components!$R$2:$R$29,MATCH(E1176,Cost_Components!$A$2:$A$29,0)),"")</f>
        <v>1</v>
      </c>
      <c r="U1176" s="26">
        <f>IFERROR(INDEX(Cost_Components!$Q$2:$Q$29,MATCH(E1176,Cost_Components!$A$2:$A$29,0)),"")</f>
        <v>2023</v>
      </c>
      <c r="V1176" s="30">
        <f>1/(1+Calculation_Assumptions!$B$5)^(B1176-Calculation_Assumptions!$B$2)</f>
        <v>0.888487047915689</v>
      </c>
      <c r="W1176" s="23">
        <f t="shared" si="186"/>
        <v>10372546.179846648</v>
      </c>
      <c r="X1176" s="23">
        <f t="shared" si="187"/>
        <v>13532371.799194327</v>
      </c>
      <c r="Y1176" s="23">
        <f t="shared" si="188"/>
        <v>3159825.619347678</v>
      </c>
      <c r="Z1176" s="17">
        <f>IFERROR(INDEX(Cost_Components!$T$2:$T$29,MATCH(E1176,Cost_Components!$A$2:$A$29,0)),"")</f>
        <v>0.8</v>
      </c>
      <c r="AA1176" s="26">
        <f>IFERROR(INDEX(Cost_Components!$U$2:$U$29,MATCH(E1176,Cost_Components!$A$2:$A$29,0)),"")</f>
        <v>2025</v>
      </c>
      <c r="AB1176" s="26">
        <f>IFERROR(INDEX(Cost_Components!$V$2:$V$29,MATCH(E1176,Cost_Components!$A$2:$A$29,0)),"")</f>
        <v>2050</v>
      </c>
      <c r="AC1176" s="26">
        <f>IFERROR(INDEX(Cost_Components!$M$2:$M$29,MATCH(E1176,Cost_Components!$A$2:$A$29,0)),"")</f>
        <v>5</v>
      </c>
      <c r="AD1176" s="26">
        <f>IFERROR(INDEX(Cost_Components!$N$2:$N$29,MATCH(E1176,Cost_Components!$A$2:$A$29,0)),"")</f>
        <v>39</v>
      </c>
      <c r="AE1176" s="16" t="str">
        <f>IFERROR(INDEX(Cost_Components!$O$2:$O$29,MATCH(E1176,Cost_Components!$A$2:$A$29,0)),"")</f>
        <v>Both</v>
      </c>
      <c r="AF1176" s="11">
        <v>740866.052385016</v>
      </c>
      <c r="AG1176" s="11">
        <v>740489.36417771794</v>
      </c>
      <c r="AH1176" s="23">
        <f t="shared" si="189"/>
        <v>1</v>
      </c>
    </row>
    <row r="1177" spans="1:34" hidden="1">
      <c r="A1177" t="s">
        <v>115</v>
      </c>
      <c r="B1177" s="20">
        <v>2030</v>
      </c>
      <c r="C1177" t="s">
        <v>250</v>
      </c>
      <c r="D1177" t="s">
        <v>254</v>
      </c>
      <c r="E1177" s="22" t="s">
        <v>346</v>
      </c>
      <c r="F1177" s="22" t="s">
        <v>347</v>
      </c>
      <c r="G1177" s="22" t="s">
        <v>251</v>
      </c>
      <c r="H1177" s="22" t="s">
        <v>237</v>
      </c>
      <c r="I1177" s="22" t="s">
        <v>309</v>
      </c>
      <c r="J1177" s="17">
        <f>IFERROR(INDEX(Cost_Components!$K$2:$K$29,MATCH(E1177,Cost_Components!$A$2:$A$29,0)),"")</f>
        <v>1</v>
      </c>
      <c r="K1177" s="17">
        <f t="shared" si="180"/>
        <v>0.42307692307692307</v>
      </c>
      <c r="L1177" s="17">
        <f>IFERROR(INDEX(Cost_Components!$S$2:$S$29,MATCH(E1177,Cost_Components!$A$2:$A$29,0)),"")</f>
        <v>0.31</v>
      </c>
      <c r="M1177" s="28">
        <f>IFERROR(INDEX(Cost_Components!$L$2:$L$29,MATCH(E1177,Cost_Components!$A$2:$A$29,0)),"")</f>
        <v>1</v>
      </c>
      <c r="N1177" s="29">
        <f>IFERROR(INDEX(Cost_Components!$P$2:$P$29,MATCH(E1177,Cost_Components!$A$2:$A$29,0)),"")</f>
        <v>50.857353529999997</v>
      </c>
      <c r="O1177" s="23">
        <f t="shared" si="181"/>
        <v>738057.48921998194</v>
      </c>
      <c r="P1177" s="23">
        <f t="shared" si="182"/>
        <v>737546.38586985797</v>
      </c>
      <c r="Q1177" s="23">
        <f t="shared" si="183"/>
        <v>11627993.760196719</v>
      </c>
      <c r="R1177" s="23">
        <f t="shared" si="184"/>
        <v>15880467.584691253</v>
      </c>
      <c r="S1177" s="23">
        <f t="shared" si="185"/>
        <v>4252473.8244945332</v>
      </c>
      <c r="T1177" s="16">
        <f>IFERROR(INDEX(Cost_Components!$R$2:$R$29,MATCH(E1177,Cost_Components!$A$2:$A$29,0)),"")</f>
        <v>1</v>
      </c>
      <c r="U1177" s="26">
        <f>IFERROR(INDEX(Cost_Components!$Q$2:$Q$29,MATCH(E1177,Cost_Components!$A$2:$A$29,0)),"")</f>
        <v>2023</v>
      </c>
      <c r="V1177" s="30">
        <f>1/(1+Calculation_Assumptions!$B$5)^(B1177-Calculation_Assumptions!$B$2)</f>
        <v>0.86260878438416411</v>
      </c>
      <c r="W1177" s="23">
        <f t="shared" si="186"/>
        <v>10030409.562309938</v>
      </c>
      <c r="X1177" s="23">
        <f t="shared" si="187"/>
        <v>13698630.838682644</v>
      </c>
      <c r="Y1177" s="23">
        <f t="shared" si="188"/>
        <v>3668221.2763727065</v>
      </c>
      <c r="Z1177" s="17">
        <f>IFERROR(INDEX(Cost_Components!$T$2:$T$29,MATCH(E1177,Cost_Components!$A$2:$A$29,0)),"")</f>
        <v>0.8</v>
      </c>
      <c r="AA1177" s="26">
        <f>IFERROR(INDEX(Cost_Components!$U$2:$U$29,MATCH(E1177,Cost_Components!$A$2:$A$29,0)),"")</f>
        <v>2025</v>
      </c>
      <c r="AB1177" s="26">
        <f>IFERROR(INDEX(Cost_Components!$V$2:$V$29,MATCH(E1177,Cost_Components!$A$2:$A$29,0)),"")</f>
        <v>2050</v>
      </c>
      <c r="AC1177" s="26">
        <f>IFERROR(INDEX(Cost_Components!$M$2:$M$29,MATCH(E1177,Cost_Components!$A$2:$A$29,0)),"")</f>
        <v>5</v>
      </c>
      <c r="AD1177" s="26">
        <f>IFERROR(INDEX(Cost_Components!$N$2:$N$29,MATCH(E1177,Cost_Components!$A$2:$A$29,0)),"")</f>
        <v>39</v>
      </c>
      <c r="AE1177" s="16" t="str">
        <f>IFERROR(INDEX(Cost_Components!$O$2:$O$29,MATCH(E1177,Cost_Components!$A$2:$A$29,0)),"")</f>
        <v>Both</v>
      </c>
      <c r="AF1177" s="11">
        <v>738057.48921998194</v>
      </c>
      <c r="AG1177" s="11">
        <v>737546.38586985797</v>
      </c>
      <c r="AH1177" s="23">
        <f t="shared" si="189"/>
        <v>1</v>
      </c>
    </row>
    <row r="1178" spans="1:34" hidden="1">
      <c r="A1178" t="s">
        <v>115</v>
      </c>
      <c r="B1178" s="20">
        <v>2031</v>
      </c>
      <c r="C1178" t="s">
        <v>250</v>
      </c>
      <c r="D1178" t="s">
        <v>254</v>
      </c>
      <c r="E1178" s="22" t="s">
        <v>346</v>
      </c>
      <c r="F1178" s="22" t="s">
        <v>347</v>
      </c>
      <c r="G1178" s="22" t="s">
        <v>251</v>
      </c>
      <c r="H1178" s="22" t="s">
        <v>237</v>
      </c>
      <c r="I1178" s="22" t="s">
        <v>309</v>
      </c>
      <c r="J1178" s="17">
        <f>IFERROR(INDEX(Cost_Components!$K$2:$K$29,MATCH(E1178,Cost_Components!$A$2:$A$29,0)),"")</f>
        <v>1</v>
      </c>
      <c r="K1178" s="17">
        <f t="shared" si="180"/>
        <v>0.44192307692307692</v>
      </c>
      <c r="L1178" s="17">
        <f>IFERROR(INDEX(Cost_Components!$S$2:$S$29,MATCH(E1178,Cost_Components!$A$2:$A$29,0)),"")</f>
        <v>0.31</v>
      </c>
      <c r="M1178" s="28">
        <f>IFERROR(INDEX(Cost_Components!$L$2:$L$29,MATCH(E1178,Cost_Components!$A$2:$A$29,0)),"")</f>
        <v>1</v>
      </c>
      <c r="N1178" s="29">
        <f>IFERROR(INDEX(Cost_Components!$P$2:$P$29,MATCH(E1178,Cost_Components!$A$2:$A$29,0)),"")</f>
        <v>50.857353529999997</v>
      </c>
      <c r="O1178" s="23">
        <f t="shared" si="181"/>
        <v>735914.27202365105</v>
      </c>
      <c r="P1178" s="23">
        <f t="shared" si="182"/>
        <v>735253.18521815096</v>
      </c>
      <c r="Q1178" s="23">
        <f t="shared" si="183"/>
        <v>11591839.664156403</v>
      </c>
      <c r="R1178" s="23">
        <f t="shared" si="184"/>
        <v>16539701.343381247</v>
      </c>
      <c r="S1178" s="23">
        <f t="shared" si="185"/>
        <v>4947861.6792248432</v>
      </c>
      <c r="T1178" s="16">
        <f>IFERROR(INDEX(Cost_Components!$R$2:$R$29,MATCH(E1178,Cost_Components!$A$2:$A$29,0)),"")</f>
        <v>1</v>
      </c>
      <c r="U1178" s="26">
        <f>IFERROR(INDEX(Cost_Components!$Q$2:$Q$29,MATCH(E1178,Cost_Components!$A$2:$A$29,0)),"")</f>
        <v>2023</v>
      </c>
      <c r="V1178" s="30">
        <f>1/(1+Calculation_Assumptions!$B$5)^(B1178-Calculation_Assumptions!$B$2)</f>
        <v>0.83748425668365445</v>
      </c>
      <c r="W1178" s="23">
        <f t="shared" si="186"/>
        <v>9707983.2247321289</v>
      </c>
      <c r="X1178" s="23">
        <f t="shared" si="187"/>
        <v>13851739.485331284</v>
      </c>
      <c r="Y1178" s="23">
        <f t="shared" si="188"/>
        <v>4143756.2605991559</v>
      </c>
      <c r="Z1178" s="17">
        <f>IFERROR(INDEX(Cost_Components!$T$2:$T$29,MATCH(E1178,Cost_Components!$A$2:$A$29,0)),"")</f>
        <v>0.8</v>
      </c>
      <c r="AA1178" s="26">
        <f>IFERROR(INDEX(Cost_Components!$U$2:$U$29,MATCH(E1178,Cost_Components!$A$2:$A$29,0)),"")</f>
        <v>2025</v>
      </c>
      <c r="AB1178" s="26">
        <f>IFERROR(INDEX(Cost_Components!$V$2:$V$29,MATCH(E1178,Cost_Components!$A$2:$A$29,0)),"")</f>
        <v>2050</v>
      </c>
      <c r="AC1178" s="26">
        <f>IFERROR(INDEX(Cost_Components!$M$2:$M$29,MATCH(E1178,Cost_Components!$A$2:$A$29,0)),"")</f>
        <v>5</v>
      </c>
      <c r="AD1178" s="26">
        <f>IFERROR(INDEX(Cost_Components!$N$2:$N$29,MATCH(E1178,Cost_Components!$A$2:$A$29,0)),"")</f>
        <v>39</v>
      </c>
      <c r="AE1178" s="16" t="str">
        <f>IFERROR(INDEX(Cost_Components!$O$2:$O$29,MATCH(E1178,Cost_Components!$A$2:$A$29,0)),"")</f>
        <v>Both</v>
      </c>
      <c r="AF1178" s="11">
        <v>735914.27202365105</v>
      </c>
      <c r="AG1178" s="11">
        <v>735253.18521815096</v>
      </c>
      <c r="AH1178" s="23">
        <f t="shared" si="189"/>
        <v>1</v>
      </c>
    </row>
    <row r="1179" spans="1:34" hidden="1">
      <c r="A1179" t="s">
        <v>115</v>
      </c>
      <c r="B1179" s="20">
        <v>2032</v>
      </c>
      <c r="C1179" t="s">
        <v>250</v>
      </c>
      <c r="D1179" t="s">
        <v>254</v>
      </c>
      <c r="E1179" s="22" t="s">
        <v>346</v>
      </c>
      <c r="F1179" s="22" t="s">
        <v>347</v>
      </c>
      <c r="G1179" s="22" t="s">
        <v>251</v>
      </c>
      <c r="H1179" s="22" t="s">
        <v>237</v>
      </c>
      <c r="I1179" s="22" t="s">
        <v>309</v>
      </c>
      <c r="J1179" s="17">
        <f>IFERROR(INDEX(Cost_Components!$K$2:$K$29,MATCH(E1179,Cost_Components!$A$2:$A$29,0)),"")</f>
        <v>1</v>
      </c>
      <c r="K1179" s="17">
        <f t="shared" si="180"/>
        <v>0.46076923076923082</v>
      </c>
      <c r="L1179" s="17">
        <f>IFERROR(INDEX(Cost_Components!$S$2:$S$29,MATCH(E1179,Cost_Components!$A$2:$A$29,0)),"")</f>
        <v>0.31</v>
      </c>
      <c r="M1179" s="28">
        <f>IFERROR(INDEX(Cost_Components!$L$2:$L$29,MATCH(E1179,Cost_Components!$A$2:$A$29,0)),"")</f>
        <v>1</v>
      </c>
      <c r="N1179" s="29">
        <f>IFERROR(INDEX(Cost_Components!$P$2:$P$29,MATCH(E1179,Cost_Components!$A$2:$A$29,0)),"")</f>
        <v>50.857353529999997</v>
      </c>
      <c r="O1179" s="23">
        <f t="shared" si="181"/>
        <v>734222.12591568695</v>
      </c>
      <c r="P1179" s="23">
        <f t="shared" si="182"/>
        <v>733397.267943313</v>
      </c>
      <c r="Q1179" s="23">
        <f t="shared" si="183"/>
        <v>11562579.681456054</v>
      </c>
      <c r="R1179" s="23">
        <f t="shared" si="184"/>
        <v>17205396.8785524</v>
      </c>
      <c r="S1179" s="23">
        <f t="shared" si="185"/>
        <v>5642817.1970963459</v>
      </c>
      <c r="T1179" s="16">
        <f>IFERROR(INDEX(Cost_Components!$R$2:$R$29,MATCH(E1179,Cost_Components!$A$2:$A$29,0)),"")</f>
        <v>1</v>
      </c>
      <c r="U1179" s="26">
        <f>IFERROR(INDEX(Cost_Components!$Q$2:$Q$29,MATCH(E1179,Cost_Components!$A$2:$A$29,0)),"")</f>
        <v>2023</v>
      </c>
      <c r="V1179" s="30">
        <f>1/(1+Calculation_Assumptions!$B$5)^(B1179-Calculation_Assumptions!$B$2)</f>
        <v>0.81309151134335378</v>
      </c>
      <c r="W1179" s="23">
        <f t="shared" si="186"/>
        <v>9401435.3882230576</v>
      </c>
      <c r="X1179" s="23">
        <f t="shared" si="187"/>
        <v>13989562.151244393</v>
      </c>
      <c r="Y1179" s="23">
        <f t="shared" si="188"/>
        <v>4588126.763021335</v>
      </c>
      <c r="Z1179" s="17">
        <f>IFERROR(INDEX(Cost_Components!$T$2:$T$29,MATCH(E1179,Cost_Components!$A$2:$A$29,0)),"")</f>
        <v>0.8</v>
      </c>
      <c r="AA1179" s="26">
        <f>IFERROR(INDEX(Cost_Components!$U$2:$U$29,MATCH(E1179,Cost_Components!$A$2:$A$29,0)),"")</f>
        <v>2025</v>
      </c>
      <c r="AB1179" s="26">
        <f>IFERROR(INDEX(Cost_Components!$V$2:$V$29,MATCH(E1179,Cost_Components!$A$2:$A$29,0)),"")</f>
        <v>2050</v>
      </c>
      <c r="AC1179" s="26">
        <f>IFERROR(INDEX(Cost_Components!$M$2:$M$29,MATCH(E1179,Cost_Components!$A$2:$A$29,0)),"")</f>
        <v>5</v>
      </c>
      <c r="AD1179" s="26">
        <f>IFERROR(INDEX(Cost_Components!$N$2:$N$29,MATCH(E1179,Cost_Components!$A$2:$A$29,0)),"")</f>
        <v>39</v>
      </c>
      <c r="AE1179" s="16" t="str">
        <f>IFERROR(INDEX(Cost_Components!$O$2:$O$29,MATCH(E1179,Cost_Components!$A$2:$A$29,0)),"")</f>
        <v>Both</v>
      </c>
      <c r="AF1179" s="11">
        <v>734222.12591568695</v>
      </c>
      <c r="AG1179" s="11">
        <v>733397.267943313</v>
      </c>
      <c r="AH1179" s="23">
        <f t="shared" si="189"/>
        <v>1</v>
      </c>
    </row>
    <row r="1180" spans="1:34" hidden="1">
      <c r="A1180" t="s">
        <v>115</v>
      </c>
      <c r="B1180" s="20">
        <v>2033</v>
      </c>
      <c r="C1180" t="s">
        <v>250</v>
      </c>
      <c r="D1180" t="s">
        <v>254</v>
      </c>
      <c r="E1180" s="22" t="s">
        <v>346</v>
      </c>
      <c r="F1180" s="22" t="s">
        <v>347</v>
      </c>
      <c r="G1180" s="22" t="s">
        <v>251</v>
      </c>
      <c r="H1180" s="22" t="s">
        <v>237</v>
      </c>
      <c r="I1180" s="22" t="s">
        <v>309</v>
      </c>
      <c r="J1180" s="17">
        <f>IFERROR(INDEX(Cost_Components!$K$2:$K$29,MATCH(E1180,Cost_Components!$A$2:$A$29,0)),"")</f>
        <v>1</v>
      </c>
      <c r="K1180" s="17">
        <f t="shared" si="180"/>
        <v>0.47961538461538467</v>
      </c>
      <c r="L1180" s="17">
        <f>IFERROR(INDEX(Cost_Components!$S$2:$S$29,MATCH(E1180,Cost_Components!$A$2:$A$29,0)),"")</f>
        <v>0.31</v>
      </c>
      <c r="M1180" s="28">
        <f>IFERROR(INDEX(Cost_Components!$L$2:$L$29,MATCH(E1180,Cost_Components!$A$2:$A$29,0)),"")</f>
        <v>1</v>
      </c>
      <c r="N1180" s="29">
        <f>IFERROR(INDEX(Cost_Components!$P$2:$P$29,MATCH(E1180,Cost_Components!$A$2:$A$29,0)),"")</f>
        <v>50.857353529999997</v>
      </c>
      <c r="O1180" s="23">
        <f t="shared" si="181"/>
        <v>732530.44166052598</v>
      </c>
      <c r="P1180" s="23">
        <f t="shared" si="182"/>
        <v>731529.96033375803</v>
      </c>
      <c r="Q1180" s="23">
        <f t="shared" si="183"/>
        <v>11533140.12124905</v>
      </c>
      <c r="R1180" s="23">
        <f t="shared" si="184"/>
        <v>17867859.951862101</v>
      </c>
      <c r="S1180" s="23">
        <f t="shared" si="185"/>
        <v>6334719.8306130506</v>
      </c>
      <c r="T1180" s="16">
        <f>IFERROR(INDEX(Cost_Components!$R$2:$R$29,MATCH(E1180,Cost_Components!$A$2:$A$29,0)),"")</f>
        <v>1</v>
      </c>
      <c r="U1180" s="26">
        <f>IFERROR(INDEX(Cost_Components!$Q$2:$Q$29,MATCH(E1180,Cost_Components!$A$2:$A$29,0)),"")</f>
        <v>2023</v>
      </c>
      <c r="V1180" s="30">
        <f>1/(1+Calculation_Assumptions!$B$5)^(B1180-Calculation_Assumptions!$B$2)</f>
        <v>0.78940923431393573</v>
      </c>
      <c r="W1180" s="23">
        <f t="shared" si="186"/>
        <v>9104367.3123505451</v>
      </c>
      <c r="X1180" s="23">
        <f t="shared" si="187"/>
        <v>14105053.643428097</v>
      </c>
      <c r="Y1180" s="23">
        <f t="shared" si="188"/>
        <v>5000686.3310775533</v>
      </c>
      <c r="Z1180" s="17">
        <f>IFERROR(INDEX(Cost_Components!$T$2:$T$29,MATCH(E1180,Cost_Components!$A$2:$A$29,0)),"")</f>
        <v>0.8</v>
      </c>
      <c r="AA1180" s="26">
        <f>IFERROR(INDEX(Cost_Components!$U$2:$U$29,MATCH(E1180,Cost_Components!$A$2:$A$29,0)),"")</f>
        <v>2025</v>
      </c>
      <c r="AB1180" s="26">
        <f>IFERROR(INDEX(Cost_Components!$V$2:$V$29,MATCH(E1180,Cost_Components!$A$2:$A$29,0)),"")</f>
        <v>2050</v>
      </c>
      <c r="AC1180" s="26">
        <f>IFERROR(INDEX(Cost_Components!$M$2:$M$29,MATCH(E1180,Cost_Components!$A$2:$A$29,0)),"")</f>
        <v>5</v>
      </c>
      <c r="AD1180" s="26">
        <f>IFERROR(INDEX(Cost_Components!$N$2:$N$29,MATCH(E1180,Cost_Components!$A$2:$A$29,0)),"")</f>
        <v>39</v>
      </c>
      <c r="AE1180" s="16" t="str">
        <f>IFERROR(INDEX(Cost_Components!$O$2:$O$29,MATCH(E1180,Cost_Components!$A$2:$A$29,0)),"")</f>
        <v>Both</v>
      </c>
      <c r="AF1180" s="11">
        <v>732530.44166052598</v>
      </c>
      <c r="AG1180" s="11">
        <v>731529.96033375803</v>
      </c>
      <c r="AH1180" s="23">
        <f t="shared" si="189"/>
        <v>1</v>
      </c>
    </row>
    <row r="1181" spans="1:34" hidden="1">
      <c r="A1181" t="s">
        <v>115</v>
      </c>
      <c r="B1181" s="20">
        <v>2034</v>
      </c>
      <c r="C1181" t="s">
        <v>250</v>
      </c>
      <c r="D1181" t="s">
        <v>254</v>
      </c>
      <c r="E1181" s="22" t="s">
        <v>346</v>
      </c>
      <c r="F1181" s="22" t="s">
        <v>347</v>
      </c>
      <c r="G1181" s="22" t="s">
        <v>251</v>
      </c>
      <c r="H1181" s="22" t="s">
        <v>237</v>
      </c>
      <c r="I1181" s="22" t="s">
        <v>309</v>
      </c>
      <c r="J1181" s="17">
        <f>IFERROR(INDEX(Cost_Components!$K$2:$K$29,MATCH(E1181,Cost_Components!$A$2:$A$29,0)),"")</f>
        <v>1</v>
      </c>
      <c r="K1181" s="17">
        <f t="shared" si="180"/>
        <v>0.49846153846153851</v>
      </c>
      <c r="L1181" s="17">
        <f>IFERROR(INDEX(Cost_Components!$S$2:$S$29,MATCH(E1181,Cost_Components!$A$2:$A$29,0)),"")</f>
        <v>0.31</v>
      </c>
      <c r="M1181" s="28">
        <f>IFERROR(INDEX(Cost_Components!$L$2:$L$29,MATCH(E1181,Cost_Components!$A$2:$A$29,0)),"")</f>
        <v>1</v>
      </c>
      <c r="N1181" s="29">
        <f>IFERROR(INDEX(Cost_Components!$P$2:$P$29,MATCH(E1181,Cost_Components!$A$2:$A$29,0)),"")</f>
        <v>50.857353529999997</v>
      </c>
      <c r="O1181" s="23">
        <f t="shared" si="181"/>
        <v>730477.70780810702</v>
      </c>
      <c r="P1181" s="23">
        <f t="shared" si="182"/>
        <v>729290.92813524103</v>
      </c>
      <c r="Q1181" s="23">
        <f t="shared" si="183"/>
        <v>11497840.033102689</v>
      </c>
      <c r="R1181" s="23">
        <f t="shared" si="184"/>
        <v>18517927.418918498</v>
      </c>
      <c r="S1181" s="23">
        <f t="shared" si="185"/>
        <v>7020087.3858158085</v>
      </c>
      <c r="T1181" s="16">
        <f>IFERROR(INDEX(Cost_Components!$R$2:$R$29,MATCH(E1181,Cost_Components!$A$2:$A$29,0)),"")</f>
        <v>1</v>
      </c>
      <c r="U1181" s="26">
        <f>IFERROR(INDEX(Cost_Components!$Q$2:$Q$29,MATCH(E1181,Cost_Components!$A$2:$A$29,0)),"")</f>
        <v>2023</v>
      </c>
      <c r="V1181" s="30">
        <f>1/(1+Calculation_Assumptions!$B$5)^(B1181-Calculation_Assumptions!$B$2)</f>
        <v>0.76641673234362695</v>
      </c>
      <c r="W1181" s="23">
        <f t="shared" si="186"/>
        <v>8812136.9871803019</v>
      </c>
      <c r="X1181" s="23">
        <f t="shared" si="187"/>
        <v>14192449.422183968</v>
      </c>
      <c r="Y1181" s="23">
        <f t="shared" si="188"/>
        <v>5380312.4350036662</v>
      </c>
      <c r="Z1181" s="17">
        <f>IFERROR(INDEX(Cost_Components!$T$2:$T$29,MATCH(E1181,Cost_Components!$A$2:$A$29,0)),"")</f>
        <v>0.8</v>
      </c>
      <c r="AA1181" s="26">
        <f>IFERROR(INDEX(Cost_Components!$U$2:$U$29,MATCH(E1181,Cost_Components!$A$2:$A$29,0)),"")</f>
        <v>2025</v>
      </c>
      <c r="AB1181" s="26">
        <f>IFERROR(INDEX(Cost_Components!$V$2:$V$29,MATCH(E1181,Cost_Components!$A$2:$A$29,0)),"")</f>
        <v>2050</v>
      </c>
      <c r="AC1181" s="26">
        <f>IFERROR(INDEX(Cost_Components!$M$2:$M$29,MATCH(E1181,Cost_Components!$A$2:$A$29,0)),"")</f>
        <v>5</v>
      </c>
      <c r="AD1181" s="26">
        <f>IFERROR(INDEX(Cost_Components!$N$2:$N$29,MATCH(E1181,Cost_Components!$A$2:$A$29,0)),"")</f>
        <v>39</v>
      </c>
      <c r="AE1181" s="16" t="str">
        <f>IFERROR(INDEX(Cost_Components!$O$2:$O$29,MATCH(E1181,Cost_Components!$A$2:$A$29,0)),"")</f>
        <v>Both</v>
      </c>
      <c r="AF1181" s="11">
        <v>730477.70780810702</v>
      </c>
      <c r="AG1181" s="11">
        <v>729290.92813524103</v>
      </c>
      <c r="AH1181" s="23">
        <f t="shared" si="189"/>
        <v>1</v>
      </c>
    </row>
    <row r="1182" spans="1:34" hidden="1">
      <c r="A1182" t="s">
        <v>115</v>
      </c>
      <c r="B1182" s="20">
        <v>2035</v>
      </c>
      <c r="C1182" t="s">
        <v>250</v>
      </c>
      <c r="D1182" t="s">
        <v>254</v>
      </c>
      <c r="E1182" s="22" t="s">
        <v>346</v>
      </c>
      <c r="F1182" s="22" t="s">
        <v>347</v>
      </c>
      <c r="G1182" s="22" t="s">
        <v>251</v>
      </c>
      <c r="H1182" s="22" t="s">
        <v>237</v>
      </c>
      <c r="I1182" s="22" t="s">
        <v>309</v>
      </c>
      <c r="J1182" s="17">
        <f>IFERROR(INDEX(Cost_Components!$K$2:$K$29,MATCH(E1182,Cost_Components!$A$2:$A$29,0)),"")</f>
        <v>1</v>
      </c>
      <c r="K1182" s="17">
        <f t="shared" si="180"/>
        <v>0.51730769230769236</v>
      </c>
      <c r="L1182" s="17">
        <f>IFERROR(INDEX(Cost_Components!$S$2:$S$29,MATCH(E1182,Cost_Components!$A$2:$A$29,0)),"")</f>
        <v>0.31</v>
      </c>
      <c r="M1182" s="28">
        <f>IFERROR(INDEX(Cost_Components!$L$2:$L$29,MATCH(E1182,Cost_Components!$A$2:$A$29,0)),"")</f>
        <v>1</v>
      </c>
      <c r="N1182" s="29">
        <f>IFERROR(INDEX(Cost_Components!$P$2:$P$29,MATCH(E1182,Cost_Components!$A$2:$A$29,0)),"")</f>
        <v>50.857353529999997</v>
      </c>
      <c r="O1182" s="23">
        <f t="shared" si="181"/>
        <v>727835.640547761</v>
      </c>
      <c r="P1182" s="23">
        <f t="shared" si="182"/>
        <v>726453.31011578196</v>
      </c>
      <c r="Q1182" s="23">
        <f t="shared" si="183"/>
        <v>11453102.772835083</v>
      </c>
      <c r="R1182" s="23">
        <f t="shared" si="184"/>
        <v>19148555.222973518</v>
      </c>
      <c r="S1182" s="23">
        <f t="shared" si="185"/>
        <v>7695452.4501384348</v>
      </c>
      <c r="T1182" s="16">
        <f>IFERROR(INDEX(Cost_Components!$R$2:$R$29,MATCH(E1182,Cost_Components!$A$2:$A$29,0)),"")</f>
        <v>1</v>
      </c>
      <c r="U1182" s="26">
        <f>IFERROR(INDEX(Cost_Components!$Q$2:$Q$29,MATCH(E1182,Cost_Components!$A$2:$A$29,0)),"")</f>
        <v>2023</v>
      </c>
      <c r="V1182" s="30">
        <f>1/(1+Calculation_Assumptions!$B$5)^(B1182-Calculation_Assumptions!$B$2)</f>
        <v>0.74409391489672516</v>
      </c>
      <c r="W1182" s="23">
        <f t="shared" si="186"/>
        <v>8522184.0799533948</v>
      </c>
      <c r="X1182" s="23">
        <f t="shared" si="187"/>
        <v>14248323.420478499</v>
      </c>
      <c r="Y1182" s="23">
        <f t="shared" si="188"/>
        <v>5726139.3405251037</v>
      </c>
      <c r="Z1182" s="17">
        <f>IFERROR(INDEX(Cost_Components!$T$2:$T$29,MATCH(E1182,Cost_Components!$A$2:$A$29,0)),"")</f>
        <v>0.8</v>
      </c>
      <c r="AA1182" s="26">
        <f>IFERROR(INDEX(Cost_Components!$U$2:$U$29,MATCH(E1182,Cost_Components!$A$2:$A$29,0)),"")</f>
        <v>2025</v>
      </c>
      <c r="AB1182" s="26">
        <f>IFERROR(INDEX(Cost_Components!$V$2:$V$29,MATCH(E1182,Cost_Components!$A$2:$A$29,0)),"")</f>
        <v>2050</v>
      </c>
      <c r="AC1182" s="26">
        <f>IFERROR(INDEX(Cost_Components!$M$2:$M$29,MATCH(E1182,Cost_Components!$A$2:$A$29,0)),"")</f>
        <v>5</v>
      </c>
      <c r="AD1182" s="26">
        <f>IFERROR(INDEX(Cost_Components!$N$2:$N$29,MATCH(E1182,Cost_Components!$A$2:$A$29,0)),"")</f>
        <v>39</v>
      </c>
      <c r="AE1182" s="16" t="str">
        <f>IFERROR(INDEX(Cost_Components!$O$2:$O$29,MATCH(E1182,Cost_Components!$A$2:$A$29,0)),"")</f>
        <v>Both</v>
      </c>
      <c r="AF1182" s="11">
        <v>727835.640547761</v>
      </c>
      <c r="AG1182" s="11">
        <v>726453.31011578196</v>
      </c>
      <c r="AH1182" s="23">
        <f t="shared" si="189"/>
        <v>1</v>
      </c>
    </row>
    <row r="1183" spans="1:34" hidden="1">
      <c r="A1183" t="s">
        <v>115</v>
      </c>
      <c r="B1183" s="20">
        <v>2036</v>
      </c>
      <c r="C1183" t="s">
        <v>250</v>
      </c>
      <c r="D1183" t="s">
        <v>254</v>
      </c>
      <c r="E1183" s="22" t="s">
        <v>346</v>
      </c>
      <c r="F1183" s="22" t="s">
        <v>347</v>
      </c>
      <c r="G1183" s="22" t="s">
        <v>251</v>
      </c>
      <c r="H1183" s="22" t="s">
        <v>237</v>
      </c>
      <c r="I1183" s="22" t="s">
        <v>309</v>
      </c>
      <c r="J1183" s="17">
        <f>IFERROR(INDEX(Cost_Components!$K$2:$K$29,MATCH(E1183,Cost_Components!$A$2:$A$29,0)),"")</f>
        <v>1</v>
      </c>
      <c r="K1183" s="17">
        <f t="shared" si="180"/>
        <v>0.5361538461538462</v>
      </c>
      <c r="L1183" s="17">
        <f>IFERROR(INDEX(Cost_Components!$S$2:$S$29,MATCH(E1183,Cost_Components!$A$2:$A$29,0)),"")</f>
        <v>0.31</v>
      </c>
      <c r="M1183" s="28">
        <f>IFERROR(INDEX(Cost_Components!$L$2:$L$29,MATCH(E1183,Cost_Components!$A$2:$A$29,0)),"")</f>
        <v>1</v>
      </c>
      <c r="N1183" s="29">
        <f>IFERROR(INDEX(Cost_Components!$P$2:$P$29,MATCH(E1183,Cost_Components!$A$2:$A$29,0)),"")</f>
        <v>50.857353529999997</v>
      </c>
      <c r="O1183" s="23">
        <f t="shared" si="181"/>
        <v>725056.86861069698</v>
      </c>
      <c r="P1183" s="23">
        <f t="shared" si="182"/>
        <v>723470.23204702395</v>
      </c>
      <c r="Q1183" s="23">
        <f t="shared" si="183"/>
        <v>11406072.221490454</v>
      </c>
      <c r="R1183" s="23">
        <f t="shared" si="184"/>
        <v>19770390.789933398</v>
      </c>
      <c r="S1183" s="23">
        <f t="shared" si="185"/>
        <v>8364318.5684429444</v>
      </c>
      <c r="T1183" s="16">
        <f>IFERROR(INDEX(Cost_Components!$R$2:$R$29,MATCH(E1183,Cost_Components!$A$2:$A$29,0)),"")</f>
        <v>1</v>
      </c>
      <c r="U1183" s="26">
        <f>IFERROR(INDEX(Cost_Components!$Q$2:$Q$29,MATCH(E1183,Cost_Components!$A$2:$A$29,0)),"")</f>
        <v>2023</v>
      </c>
      <c r="V1183" s="30">
        <f>1/(1+Calculation_Assumptions!$B$5)^(B1183-Calculation_Assumptions!$B$2)</f>
        <v>0.72242127659876232</v>
      </c>
      <c r="W1183" s="23">
        <f t="shared" si="186"/>
        <v>8239989.2552268142</v>
      </c>
      <c r="X1183" s="23">
        <f t="shared" si="187"/>
        <v>14282550.953320099</v>
      </c>
      <c r="Y1183" s="23">
        <f t="shared" si="188"/>
        <v>6042561.6980932839</v>
      </c>
      <c r="Z1183" s="17">
        <f>IFERROR(INDEX(Cost_Components!$T$2:$T$29,MATCH(E1183,Cost_Components!$A$2:$A$29,0)),"")</f>
        <v>0.8</v>
      </c>
      <c r="AA1183" s="26">
        <f>IFERROR(INDEX(Cost_Components!$U$2:$U$29,MATCH(E1183,Cost_Components!$A$2:$A$29,0)),"")</f>
        <v>2025</v>
      </c>
      <c r="AB1183" s="26">
        <f>IFERROR(INDEX(Cost_Components!$V$2:$V$29,MATCH(E1183,Cost_Components!$A$2:$A$29,0)),"")</f>
        <v>2050</v>
      </c>
      <c r="AC1183" s="26">
        <f>IFERROR(INDEX(Cost_Components!$M$2:$M$29,MATCH(E1183,Cost_Components!$A$2:$A$29,0)),"")</f>
        <v>5</v>
      </c>
      <c r="AD1183" s="26">
        <f>IFERROR(INDEX(Cost_Components!$N$2:$N$29,MATCH(E1183,Cost_Components!$A$2:$A$29,0)),"")</f>
        <v>39</v>
      </c>
      <c r="AE1183" s="16" t="str">
        <f>IFERROR(INDEX(Cost_Components!$O$2:$O$29,MATCH(E1183,Cost_Components!$A$2:$A$29,0)),"")</f>
        <v>Both</v>
      </c>
      <c r="AF1183" s="11">
        <v>725056.86861069698</v>
      </c>
      <c r="AG1183" s="11">
        <v>723470.23204702395</v>
      </c>
      <c r="AH1183" s="23">
        <f t="shared" si="189"/>
        <v>1</v>
      </c>
    </row>
    <row r="1184" spans="1:34" hidden="1">
      <c r="A1184" t="s">
        <v>115</v>
      </c>
      <c r="B1184" s="20">
        <v>2037</v>
      </c>
      <c r="C1184" t="s">
        <v>250</v>
      </c>
      <c r="D1184" t="s">
        <v>254</v>
      </c>
      <c r="E1184" s="22" t="s">
        <v>346</v>
      </c>
      <c r="F1184" s="22" t="s">
        <v>347</v>
      </c>
      <c r="G1184" s="22" t="s">
        <v>251</v>
      </c>
      <c r="H1184" s="22" t="s">
        <v>237</v>
      </c>
      <c r="I1184" s="22" t="s">
        <v>309</v>
      </c>
      <c r="J1184" s="17">
        <f>IFERROR(INDEX(Cost_Components!$K$2:$K$29,MATCH(E1184,Cost_Components!$A$2:$A$29,0)),"")</f>
        <v>1</v>
      </c>
      <c r="K1184" s="17">
        <f t="shared" si="180"/>
        <v>0.55500000000000005</v>
      </c>
      <c r="L1184" s="17">
        <f>IFERROR(INDEX(Cost_Components!$S$2:$S$29,MATCH(E1184,Cost_Components!$A$2:$A$29,0)),"")</f>
        <v>0.31</v>
      </c>
      <c r="M1184" s="28">
        <f>IFERROR(INDEX(Cost_Components!$L$2:$L$29,MATCH(E1184,Cost_Components!$A$2:$A$29,0)),"")</f>
        <v>1</v>
      </c>
      <c r="N1184" s="29">
        <f>IFERROR(INDEX(Cost_Components!$P$2:$P$29,MATCH(E1184,Cost_Components!$A$2:$A$29,0)),"")</f>
        <v>50.857353529999997</v>
      </c>
      <c r="O1184" s="23">
        <f t="shared" si="181"/>
        <v>722139.64608413703</v>
      </c>
      <c r="P1184" s="23">
        <f t="shared" si="182"/>
        <v>720340.86185118905</v>
      </c>
      <c r="Q1184" s="23">
        <f t="shared" si="183"/>
        <v>11356735.26071395</v>
      </c>
      <c r="R1184" s="23">
        <f t="shared" si="184"/>
        <v>20382991.759806171</v>
      </c>
      <c r="S1184" s="23">
        <f t="shared" si="185"/>
        <v>9026256.4990922213</v>
      </c>
      <c r="T1184" s="16">
        <f>IFERROR(INDEX(Cost_Components!$R$2:$R$29,MATCH(E1184,Cost_Components!$A$2:$A$29,0)),"")</f>
        <v>1</v>
      </c>
      <c r="U1184" s="26">
        <f>IFERROR(INDEX(Cost_Components!$Q$2:$Q$29,MATCH(E1184,Cost_Components!$A$2:$A$29,0)),"")</f>
        <v>2023</v>
      </c>
      <c r="V1184" s="30">
        <f>1/(1+Calculation_Assumptions!$B$5)^(B1184-Calculation_Assumptions!$B$2)</f>
        <v>0.70137988019297326</v>
      </c>
      <c r="W1184" s="23">
        <f t="shared" si="186"/>
        <v>7965385.6165428646</v>
      </c>
      <c r="X1184" s="23">
        <f t="shared" si="187"/>
        <v>14296220.318467213</v>
      </c>
      <c r="Y1184" s="23">
        <f t="shared" si="188"/>
        <v>6330834.7019243483</v>
      </c>
      <c r="Z1184" s="17">
        <f>IFERROR(INDEX(Cost_Components!$T$2:$T$29,MATCH(E1184,Cost_Components!$A$2:$A$29,0)),"")</f>
        <v>0.8</v>
      </c>
      <c r="AA1184" s="26">
        <f>IFERROR(INDEX(Cost_Components!$U$2:$U$29,MATCH(E1184,Cost_Components!$A$2:$A$29,0)),"")</f>
        <v>2025</v>
      </c>
      <c r="AB1184" s="26">
        <f>IFERROR(INDEX(Cost_Components!$V$2:$V$29,MATCH(E1184,Cost_Components!$A$2:$A$29,0)),"")</f>
        <v>2050</v>
      </c>
      <c r="AC1184" s="26">
        <f>IFERROR(INDEX(Cost_Components!$M$2:$M$29,MATCH(E1184,Cost_Components!$A$2:$A$29,0)),"")</f>
        <v>5</v>
      </c>
      <c r="AD1184" s="26">
        <f>IFERROR(INDEX(Cost_Components!$N$2:$N$29,MATCH(E1184,Cost_Components!$A$2:$A$29,0)),"")</f>
        <v>39</v>
      </c>
      <c r="AE1184" s="16" t="str">
        <f>IFERROR(INDEX(Cost_Components!$O$2:$O$29,MATCH(E1184,Cost_Components!$A$2:$A$29,0)),"")</f>
        <v>Both</v>
      </c>
      <c r="AF1184" s="11">
        <v>722139.64608413703</v>
      </c>
      <c r="AG1184" s="11">
        <v>720340.86185118905</v>
      </c>
      <c r="AH1184" s="23">
        <f t="shared" si="189"/>
        <v>1</v>
      </c>
    </row>
    <row r="1185" spans="1:34" hidden="1">
      <c r="A1185" t="s">
        <v>115</v>
      </c>
      <c r="B1185" s="20">
        <v>2038</v>
      </c>
      <c r="C1185" t="s">
        <v>250</v>
      </c>
      <c r="D1185" t="s">
        <v>254</v>
      </c>
      <c r="E1185" s="22" t="s">
        <v>346</v>
      </c>
      <c r="F1185" s="22" t="s">
        <v>347</v>
      </c>
      <c r="G1185" s="22" t="s">
        <v>251</v>
      </c>
      <c r="H1185" s="22" t="s">
        <v>237</v>
      </c>
      <c r="I1185" s="22" t="s">
        <v>309</v>
      </c>
      <c r="J1185" s="17">
        <f>IFERROR(INDEX(Cost_Components!$K$2:$K$29,MATCH(E1185,Cost_Components!$A$2:$A$29,0)),"")</f>
        <v>1</v>
      </c>
      <c r="K1185" s="17">
        <f t="shared" si="180"/>
        <v>0.57384615384615389</v>
      </c>
      <c r="L1185" s="17">
        <f>IFERROR(INDEX(Cost_Components!$S$2:$S$29,MATCH(E1185,Cost_Components!$A$2:$A$29,0)),"")</f>
        <v>0.31</v>
      </c>
      <c r="M1185" s="28">
        <f>IFERROR(INDEX(Cost_Components!$L$2:$L$29,MATCH(E1185,Cost_Components!$A$2:$A$29,0)),"")</f>
        <v>1</v>
      </c>
      <c r="N1185" s="29">
        <f>IFERROR(INDEX(Cost_Components!$P$2:$P$29,MATCH(E1185,Cost_Components!$A$2:$A$29,0)),"")</f>
        <v>50.857353529999997</v>
      </c>
      <c r="O1185" s="23">
        <f t="shared" si="181"/>
        <v>719389.67205565295</v>
      </c>
      <c r="P1185" s="23">
        <f t="shared" si="182"/>
        <v>717370.76635374106</v>
      </c>
      <c r="Q1185" s="23">
        <f t="shared" si="183"/>
        <v>11309909.389727164</v>
      </c>
      <c r="R1185" s="23">
        <f t="shared" si="184"/>
        <v>20994881.645125825</v>
      </c>
      <c r="S1185" s="23">
        <f t="shared" si="185"/>
        <v>9684972.2553986609</v>
      </c>
      <c r="T1185" s="16">
        <f>IFERROR(INDEX(Cost_Components!$R$2:$R$29,MATCH(E1185,Cost_Components!$A$2:$A$29,0)),"")</f>
        <v>1</v>
      </c>
      <c r="U1185" s="26">
        <f>IFERROR(INDEX(Cost_Components!$Q$2:$Q$29,MATCH(E1185,Cost_Components!$A$2:$A$29,0)),"")</f>
        <v>2023</v>
      </c>
      <c r="V1185" s="30">
        <f>1/(1+Calculation_Assumptions!$B$5)^(B1185-Calculation_Assumptions!$B$2)</f>
        <v>0.68095133999317792</v>
      </c>
      <c r="W1185" s="23">
        <f t="shared" si="186"/>
        <v>7701497.9541361379</v>
      </c>
      <c r="X1185" s="23">
        <f t="shared" si="187"/>
        <v>14296492.789246606</v>
      </c>
      <c r="Y1185" s="23">
        <f t="shared" si="188"/>
        <v>6594994.8351104688</v>
      </c>
      <c r="Z1185" s="17">
        <f>IFERROR(INDEX(Cost_Components!$T$2:$T$29,MATCH(E1185,Cost_Components!$A$2:$A$29,0)),"")</f>
        <v>0.8</v>
      </c>
      <c r="AA1185" s="26">
        <f>IFERROR(INDEX(Cost_Components!$U$2:$U$29,MATCH(E1185,Cost_Components!$A$2:$A$29,0)),"")</f>
        <v>2025</v>
      </c>
      <c r="AB1185" s="26">
        <f>IFERROR(INDEX(Cost_Components!$V$2:$V$29,MATCH(E1185,Cost_Components!$A$2:$A$29,0)),"")</f>
        <v>2050</v>
      </c>
      <c r="AC1185" s="26">
        <f>IFERROR(INDEX(Cost_Components!$M$2:$M$29,MATCH(E1185,Cost_Components!$A$2:$A$29,0)),"")</f>
        <v>5</v>
      </c>
      <c r="AD1185" s="26">
        <f>IFERROR(INDEX(Cost_Components!$N$2:$N$29,MATCH(E1185,Cost_Components!$A$2:$A$29,0)),"")</f>
        <v>39</v>
      </c>
      <c r="AE1185" s="16" t="str">
        <f>IFERROR(INDEX(Cost_Components!$O$2:$O$29,MATCH(E1185,Cost_Components!$A$2:$A$29,0)),"")</f>
        <v>Both</v>
      </c>
      <c r="AF1185" s="11">
        <v>719389.67205565295</v>
      </c>
      <c r="AG1185" s="11">
        <v>717370.76635374106</v>
      </c>
      <c r="AH1185" s="23">
        <f t="shared" si="189"/>
        <v>1</v>
      </c>
    </row>
    <row r="1186" spans="1:34" hidden="1">
      <c r="A1186" t="s">
        <v>115</v>
      </c>
      <c r="B1186" s="20">
        <v>2039</v>
      </c>
      <c r="C1186" t="s">
        <v>250</v>
      </c>
      <c r="D1186" t="s">
        <v>254</v>
      </c>
      <c r="E1186" s="22" t="s">
        <v>346</v>
      </c>
      <c r="F1186" s="22" t="s">
        <v>347</v>
      </c>
      <c r="G1186" s="22" t="s">
        <v>251</v>
      </c>
      <c r="H1186" s="22" t="s">
        <v>237</v>
      </c>
      <c r="I1186" s="22" t="s">
        <v>309</v>
      </c>
      <c r="J1186" s="17">
        <f>IFERROR(INDEX(Cost_Components!$K$2:$K$29,MATCH(E1186,Cost_Components!$A$2:$A$29,0)),"")</f>
        <v>1</v>
      </c>
      <c r="K1186" s="17">
        <f t="shared" si="180"/>
        <v>0.59269230769230763</v>
      </c>
      <c r="L1186" s="17">
        <f>IFERROR(INDEX(Cost_Components!$S$2:$S$29,MATCH(E1186,Cost_Components!$A$2:$A$29,0)),"")</f>
        <v>0.31</v>
      </c>
      <c r="M1186" s="28">
        <f>IFERROR(INDEX(Cost_Components!$L$2:$L$29,MATCH(E1186,Cost_Components!$A$2:$A$29,0)),"")</f>
        <v>1</v>
      </c>
      <c r="N1186" s="29">
        <f>IFERROR(INDEX(Cost_Components!$P$2:$P$29,MATCH(E1186,Cost_Components!$A$2:$A$29,0)),"")</f>
        <v>50.857353529999997</v>
      </c>
      <c r="O1186" s="23">
        <f t="shared" si="181"/>
        <v>717101.97097650997</v>
      </c>
      <c r="P1186" s="23">
        <f t="shared" si="182"/>
        <v>714854.81694428995</v>
      </c>
      <c r="Q1186" s="23">
        <f t="shared" si="183"/>
        <v>11270243.485867348</v>
      </c>
      <c r="R1186" s="23">
        <f t="shared" si="184"/>
        <v>21615434.20352836</v>
      </c>
      <c r="S1186" s="23">
        <f t="shared" si="185"/>
        <v>10345190.717661012</v>
      </c>
      <c r="T1186" s="16">
        <f>IFERROR(INDEX(Cost_Components!$R$2:$R$29,MATCH(E1186,Cost_Components!$A$2:$A$29,0)),"")</f>
        <v>1</v>
      </c>
      <c r="U1186" s="26">
        <f>IFERROR(INDEX(Cost_Components!$Q$2:$Q$29,MATCH(E1186,Cost_Components!$A$2:$A$29,0)),"")</f>
        <v>2023</v>
      </c>
      <c r="V1186" s="30">
        <f>1/(1+Calculation_Assumptions!$B$5)^(B1186-Calculation_Assumptions!$B$2)</f>
        <v>0.66111780581861923</v>
      </c>
      <c r="W1186" s="23">
        <f t="shared" si="186"/>
        <v>7450958.644418207</v>
      </c>
      <c r="X1186" s="23">
        <f t="shared" si="187"/>
        <v>14290348.432453403</v>
      </c>
      <c r="Y1186" s="23">
        <f t="shared" si="188"/>
        <v>6839389.7880351953</v>
      </c>
      <c r="Z1186" s="17">
        <f>IFERROR(INDEX(Cost_Components!$T$2:$T$29,MATCH(E1186,Cost_Components!$A$2:$A$29,0)),"")</f>
        <v>0.8</v>
      </c>
      <c r="AA1186" s="26">
        <f>IFERROR(INDEX(Cost_Components!$U$2:$U$29,MATCH(E1186,Cost_Components!$A$2:$A$29,0)),"")</f>
        <v>2025</v>
      </c>
      <c r="AB1186" s="26">
        <f>IFERROR(INDEX(Cost_Components!$V$2:$V$29,MATCH(E1186,Cost_Components!$A$2:$A$29,0)),"")</f>
        <v>2050</v>
      </c>
      <c r="AC1186" s="26">
        <f>IFERROR(INDEX(Cost_Components!$M$2:$M$29,MATCH(E1186,Cost_Components!$A$2:$A$29,0)),"")</f>
        <v>5</v>
      </c>
      <c r="AD1186" s="26">
        <f>IFERROR(INDEX(Cost_Components!$N$2:$N$29,MATCH(E1186,Cost_Components!$A$2:$A$29,0)),"")</f>
        <v>39</v>
      </c>
      <c r="AE1186" s="16" t="str">
        <f>IFERROR(INDEX(Cost_Components!$O$2:$O$29,MATCH(E1186,Cost_Components!$A$2:$A$29,0)),"")</f>
        <v>Both</v>
      </c>
      <c r="AF1186" s="11">
        <v>717101.97097650997</v>
      </c>
      <c r="AG1186" s="11">
        <v>714854.81694428995</v>
      </c>
      <c r="AH1186" s="23">
        <f t="shared" si="189"/>
        <v>1</v>
      </c>
    </row>
    <row r="1187" spans="1:34" hidden="1">
      <c r="A1187" t="s">
        <v>115</v>
      </c>
      <c r="B1187" s="20">
        <v>2040</v>
      </c>
      <c r="C1187" t="s">
        <v>250</v>
      </c>
      <c r="D1187" t="s">
        <v>254</v>
      </c>
      <c r="E1187" s="22" t="s">
        <v>346</v>
      </c>
      <c r="F1187" s="22" t="s">
        <v>347</v>
      </c>
      <c r="G1187" s="22" t="s">
        <v>251</v>
      </c>
      <c r="H1187" s="22" t="s">
        <v>237</v>
      </c>
      <c r="I1187" s="22" t="s">
        <v>309</v>
      </c>
      <c r="J1187" s="17">
        <f>IFERROR(INDEX(Cost_Components!$K$2:$K$29,MATCH(E1187,Cost_Components!$A$2:$A$29,0)),"")</f>
        <v>1</v>
      </c>
      <c r="K1187" s="17">
        <f t="shared" si="180"/>
        <v>0.61153846153846159</v>
      </c>
      <c r="L1187" s="17">
        <f>IFERROR(INDEX(Cost_Components!$S$2:$S$29,MATCH(E1187,Cost_Components!$A$2:$A$29,0)),"")</f>
        <v>0.31</v>
      </c>
      <c r="M1187" s="28">
        <f>IFERROR(INDEX(Cost_Components!$L$2:$L$29,MATCH(E1187,Cost_Components!$A$2:$A$29,0)),"")</f>
        <v>1</v>
      </c>
      <c r="N1187" s="29">
        <f>IFERROR(INDEX(Cost_Components!$P$2:$P$29,MATCH(E1187,Cost_Components!$A$2:$A$29,0)),"")</f>
        <v>50.857353529999997</v>
      </c>
      <c r="O1187" s="23">
        <f t="shared" si="181"/>
        <v>715611.33415576699</v>
      </c>
      <c r="P1187" s="23">
        <f t="shared" si="182"/>
        <v>713127.41151575395</v>
      </c>
      <c r="Q1187" s="23">
        <f t="shared" si="183"/>
        <v>11243009.592611052</v>
      </c>
      <c r="R1187" s="23">
        <f t="shared" si="184"/>
        <v>22256391.073793594</v>
      </c>
      <c r="S1187" s="23">
        <f t="shared" si="185"/>
        <v>11013381.481182542</v>
      </c>
      <c r="T1187" s="16">
        <f>IFERROR(INDEX(Cost_Components!$R$2:$R$29,MATCH(E1187,Cost_Components!$A$2:$A$29,0)),"")</f>
        <v>1</v>
      </c>
      <c r="U1187" s="26">
        <f>IFERROR(INDEX(Cost_Components!$Q$2:$Q$29,MATCH(E1187,Cost_Components!$A$2:$A$29,0)),"")</f>
        <v>2023</v>
      </c>
      <c r="V1187" s="30">
        <f>1/(1+Calculation_Assumptions!$B$5)^(B1187-Calculation_Assumptions!$B$2)</f>
        <v>0.64186194739671765</v>
      </c>
      <c r="W1187" s="23">
        <f t="shared" si="186"/>
        <v>7216460.0317133069</v>
      </c>
      <c r="X1187" s="23">
        <f t="shared" si="187"/>
        <v>14285530.51664808</v>
      </c>
      <c r="Y1187" s="23">
        <f t="shared" si="188"/>
        <v>7069070.4849347733</v>
      </c>
      <c r="Z1187" s="17">
        <f>IFERROR(INDEX(Cost_Components!$T$2:$T$29,MATCH(E1187,Cost_Components!$A$2:$A$29,0)),"")</f>
        <v>0.8</v>
      </c>
      <c r="AA1187" s="26">
        <f>IFERROR(INDEX(Cost_Components!$U$2:$U$29,MATCH(E1187,Cost_Components!$A$2:$A$29,0)),"")</f>
        <v>2025</v>
      </c>
      <c r="AB1187" s="26">
        <f>IFERROR(INDEX(Cost_Components!$V$2:$V$29,MATCH(E1187,Cost_Components!$A$2:$A$29,0)),"")</f>
        <v>2050</v>
      </c>
      <c r="AC1187" s="26">
        <f>IFERROR(INDEX(Cost_Components!$M$2:$M$29,MATCH(E1187,Cost_Components!$A$2:$A$29,0)),"")</f>
        <v>5</v>
      </c>
      <c r="AD1187" s="26">
        <f>IFERROR(INDEX(Cost_Components!$N$2:$N$29,MATCH(E1187,Cost_Components!$A$2:$A$29,0)),"")</f>
        <v>39</v>
      </c>
      <c r="AE1187" s="16" t="str">
        <f>IFERROR(INDEX(Cost_Components!$O$2:$O$29,MATCH(E1187,Cost_Components!$A$2:$A$29,0)),"")</f>
        <v>Both</v>
      </c>
      <c r="AF1187" s="11">
        <v>715611.33415576699</v>
      </c>
      <c r="AG1187" s="11">
        <v>713127.41151575395</v>
      </c>
      <c r="AH1187" s="23">
        <f t="shared" si="189"/>
        <v>1</v>
      </c>
    </row>
    <row r="1188" spans="1:34" hidden="1">
      <c r="A1188" t="s">
        <v>115</v>
      </c>
      <c r="B1188" s="20">
        <v>2041</v>
      </c>
      <c r="C1188" t="s">
        <v>250</v>
      </c>
      <c r="D1188" t="s">
        <v>254</v>
      </c>
      <c r="E1188" s="22" t="s">
        <v>346</v>
      </c>
      <c r="F1188" s="22" t="s">
        <v>347</v>
      </c>
      <c r="G1188" s="22" t="s">
        <v>251</v>
      </c>
      <c r="H1188" s="22" t="s">
        <v>237</v>
      </c>
      <c r="I1188" s="22" t="s">
        <v>309</v>
      </c>
      <c r="J1188" s="17">
        <f>IFERROR(INDEX(Cost_Components!$K$2:$K$29,MATCH(E1188,Cost_Components!$A$2:$A$29,0)),"")</f>
        <v>1</v>
      </c>
      <c r="K1188" s="17">
        <f t="shared" si="180"/>
        <v>0.63038461538461543</v>
      </c>
      <c r="L1188" s="17">
        <f>IFERROR(INDEX(Cost_Components!$S$2:$S$29,MATCH(E1188,Cost_Components!$A$2:$A$29,0)),"")</f>
        <v>0.31</v>
      </c>
      <c r="M1188" s="28">
        <f>IFERROR(INDEX(Cost_Components!$L$2:$L$29,MATCH(E1188,Cost_Components!$A$2:$A$29,0)),"")</f>
        <v>1</v>
      </c>
      <c r="N1188" s="29">
        <f>IFERROR(INDEX(Cost_Components!$P$2:$P$29,MATCH(E1188,Cost_Components!$A$2:$A$29,0)),"")</f>
        <v>50.857353529999997</v>
      </c>
      <c r="O1188" s="23">
        <f t="shared" si="181"/>
        <v>714166.93568047101</v>
      </c>
      <c r="P1188" s="23">
        <f t="shared" si="182"/>
        <v>711440.15842317801</v>
      </c>
      <c r="Q1188" s="23">
        <f t="shared" si="183"/>
        <v>11216408.732233699</v>
      </c>
      <c r="R1188" s="23">
        <f t="shared" si="184"/>
        <v>22895972.883272223</v>
      </c>
      <c r="S1188" s="23">
        <f t="shared" si="185"/>
        <v>11679564.151038524</v>
      </c>
      <c r="T1188" s="16">
        <f>IFERROR(INDEX(Cost_Components!$R$2:$R$29,MATCH(E1188,Cost_Components!$A$2:$A$29,0)),"")</f>
        <v>1</v>
      </c>
      <c r="U1188" s="26">
        <f>IFERROR(INDEX(Cost_Components!$Q$2:$Q$29,MATCH(E1188,Cost_Components!$A$2:$A$29,0)),"")</f>
        <v>2023</v>
      </c>
      <c r="V1188" s="30">
        <f>1/(1+Calculation_Assumptions!$B$5)^(B1188-Calculation_Assumptions!$B$2)</f>
        <v>0.62316693922011435</v>
      </c>
      <c r="W1188" s="23">
        <f t="shared" si="186"/>
        <v>6989695.098707838</v>
      </c>
      <c r="X1188" s="23">
        <f t="shared" si="187"/>
        <v>14268013.342135487</v>
      </c>
      <c r="Y1188" s="23">
        <f t="shared" si="188"/>
        <v>7278318.2434276501</v>
      </c>
      <c r="Z1188" s="17">
        <f>IFERROR(INDEX(Cost_Components!$T$2:$T$29,MATCH(E1188,Cost_Components!$A$2:$A$29,0)),"")</f>
        <v>0.8</v>
      </c>
      <c r="AA1188" s="26">
        <f>IFERROR(INDEX(Cost_Components!$U$2:$U$29,MATCH(E1188,Cost_Components!$A$2:$A$29,0)),"")</f>
        <v>2025</v>
      </c>
      <c r="AB1188" s="26">
        <f>IFERROR(INDEX(Cost_Components!$V$2:$V$29,MATCH(E1188,Cost_Components!$A$2:$A$29,0)),"")</f>
        <v>2050</v>
      </c>
      <c r="AC1188" s="26">
        <f>IFERROR(INDEX(Cost_Components!$M$2:$M$29,MATCH(E1188,Cost_Components!$A$2:$A$29,0)),"")</f>
        <v>5</v>
      </c>
      <c r="AD1188" s="26">
        <f>IFERROR(INDEX(Cost_Components!$N$2:$N$29,MATCH(E1188,Cost_Components!$A$2:$A$29,0)),"")</f>
        <v>39</v>
      </c>
      <c r="AE1188" s="16" t="str">
        <f>IFERROR(INDEX(Cost_Components!$O$2:$O$29,MATCH(E1188,Cost_Components!$A$2:$A$29,0)),"")</f>
        <v>Both</v>
      </c>
      <c r="AF1188" s="11">
        <v>714166.93568047101</v>
      </c>
      <c r="AG1188" s="11">
        <v>711440.15842317801</v>
      </c>
      <c r="AH1188" s="23">
        <f t="shared" si="189"/>
        <v>1</v>
      </c>
    </row>
    <row r="1189" spans="1:34" hidden="1">
      <c r="A1189" t="s">
        <v>115</v>
      </c>
      <c r="B1189" s="20">
        <v>2042</v>
      </c>
      <c r="C1189" t="s">
        <v>250</v>
      </c>
      <c r="D1189" t="s">
        <v>254</v>
      </c>
      <c r="E1189" s="22" t="s">
        <v>346</v>
      </c>
      <c r="F1189" s="22" t="s">
        <v>347</v>
      </c>
      <c r="G1189" s="22" t="s">
        <v>251</v>
      </c>
      <c r="H1189" s="22" t="s">
        <v>237</v>
      </c>
      <c r="I1189" s="22" t="s">
        <v>309</v>
      </c>
      <c r="J1189" s="17">
        <f>IFERROR(INDEX(Cost_Components!$K$2:$K$29,MATCH(E1189,Cost_Components!$A$2:$A$29,0)),"")</f>
        <v>1</v>
      </c>
      <c r="K1189" s="17">
        <f t="shared" si="180"/>
        <v>0.64923076923076928</v>
      </c>
      <c r="L1189" s="17">
        <f>IFERROR(INDEX(Cost_Components!$S$2:$S$29,MATCH(E1189,Cost_Components!$A$2:$A$29,0)),"")</f>
        <v>0.31</v>
      </c>
      <c r="M1189" s="28">
        <f>IFERROR(INDEX(Cost_Components!$L$2:$L$29,MATCH(E1189,Cost_Components!$A$2:$A$29,0)),"")</f>
        <v>1</v>
      </c>
      <c r="N1189" s="29">
        <f>IFERROR(INDEX(Cost_Components!$P$2:$P$29,MATCH(E1189,Cost_Components!$A$2:$A$29,0)),"")</f>
        <v>50.857353529999997</v>
      </c>
      <c r="O1189" s="23">
        <f t="shared" si="181"/>
        <v>712915.75161620695</v>
      </c>
      <c r="P1189" s="23">
        <f t="shared" si="182"/>
        <v>709940.39036856894</v>
      </c>
      <c r="Q1189" s="23">
        <f t="shared" si="183"/>
        <v>11192763.71964216</v>
      </c>
      <c r="R1189" s="23">
        <f t="shared" si="184"/>
        <v>23539165.464608565</v>
      </c>
      <c r="S1189" s="23">
        <f t="shared" si="185"/>
        <v>12346401.744966405</v>
      </c>
      <c r="T1189" s="16">
        <f>IFERROR(INDEX(Cost_Components!$R$2:$R$29,MATCH(E1189,Cost_Components!$A$2:$A$29,0)),"")</f>
        <v>1</v>
      </c>
      <c r="U1189" s="26">
        <f>IFERROR(INDEX(Cost_Components!$Q$2:$Q$29,MATCH(E1189,Cost_Components!$A$2:$A$29,0)),"")</f>
        <v>2023</v>
      </c>
      <c r="V1189" s="30">
        <f>1/(1+Calculation_Assumptions!$B$5)^(B1189-Calculation_Assumptions!$B$2)</f>
        <v>0.60501644584477121</v>
      </c>
      <c r="W1189" s="23">
        <f t="shared" si="186"/>
        <v>6771806.1248382013</v>
      </c>
      <c r="X1189" s="23">
        <f t="shared" si="187"/>
        <v>14241582.227549456</v>
      </c>
      <c r="Y1189" s="23">
        <f t="shared" si="188"/>
        <v>7469776.1027112557</v>
      </c>
      <c r="Z1189" s="17">
        <f>IFERROR(INDEX(Cost_Components!$T$2:$T$29,MATCH(E1189,Cost_Components!$A$2:$A$29,0)),"")</f>
        <v>0.8</v>
      </c>
      <c r="AA1189" s="26">
        <f>IFERROR(INDEX(Cost_Components!$U$2:$U$29,MATCH(E1189,Cost_Components!$A$2:$A$29,0)),"")</f>
        <v>2025</v>
      </c>
      <c r="AB1189" s="26">
        <f>IFERROR(INDEX(Cost_Components!$V$2:$V$29,MATCH(E1189,Cost_Components!$A$2:$A$29,0)),"")</f>
        <v>2050</v>
      </c>
      <c r="AC1189" s="26">
        <f>IFERROR(INDEX(Cost_Components!$M$2:$M$29,MATCH(E1189,Cost_Components!$A$2:$A$29,0)),"")</f>
        <v>5</v>
      </c>
      <c r="AD1189" s="26">
        <f>IFERROR(INDEX(Cost_Components!$N$2:$N$29,MATCH(E1189,Cost_Components!$A$2:$A$29,0)),"")</f>
        <v>39</v>
      </c>
      <c r="AE1189" s="16" t="str">
        <f>IFERROR(INDEX(Cost_Components!$O$2:$O$29,MATCH(E1189,Cost_Components!$A$2:$A$29,0)),"")</f>
        <v>Both</v>
      </c>
      <c r="AF1189" s="11">
        <v>712915.75161620695</v>
      </c>
      <c r="AG1189" s="11">
        <v>709940.39036856894</v>
      </c>
      <c r="AH1189" s="23">
        <f t="shared" si="189"/>
        <v>1</v>
      </c>
    </row>
    <row r="1190" spans="1:34" hidden="1">
      <c r="A1190" t="s">
        <v>115</v>
      </c>
      <c r="B1190" s="20">
        <v>2043</v>
      </c>
      <c r="C1190" t="s">
        <v>250</v>
      </c>
      <c r="D1190" t="s">
        <v>254</v>
      </c>
      <c r="E1190" s="22" t="s">
        <v>346</v>
      </c>
      <c r="F1190" s="22" t="s">
        <v>347</v>
      </c>
      <c r="G1190" s="22" t="s">
        <v>251</v>
      </c>
      <c r="H1190" s="22" t="s">
        <v>237</v>
      </c>
      <c r="I1190" s="22" t="s">
        <v>309</v>
      </c>
      <c r="J1190" s="17">
        <f>IFERROR(INDEX(Cost_Components!$K$2:$K$29,MATCH(E1190,Cost_Components!$A$2:$A$29,0)),"")</f>
        <v>1</v>
      </c>
      <c r="K1190" s="17">
        <f t="shared" si="180"/>
        <v>0.66807692307692301</v>
      </c>
      <c r="L1190" s="17">
        <f>IFERROR(INDEX(Cost_Components!$S$2:$S$29,MATCH(E1190,Cost_Components!$A$2:$A$29,0)),"")</f>
        <v>0.31</v>
      </c>
      <c r="M1190" s="28">
        <f>IFERROR(INDEX(Cost_Components!$L$2:$L$29,MATCH(E1190,Cost_Components!$A$2:$A$29,0)),"")</f>
        <v>1</v>
      </c>
      <c r="N1190" s="29">
        <f>IFERROR(INDEX(Cost_Components!$P$2:$P$29,MATCH(E1190,Cost_Components!$A$2:$A$29,0)),"")</f>
        <v>50.857353529999997</v>
      </c>
      <c r="O1190" s="23">
        <f t="shared" si="181"/>
        <v>712117.40878392896</v>
      </c>
      <c r="P1190" s="23">
        <f t="shared" si="182"/>
        <v>708887.75200692995</v>
      </c>
      <c r="Q1190" s="23">
        <f t="shared" si="183"/>
        <v>11176168.055240056</v>
      </c>
      <c r="R1190" s="23">
        <f t="shared" si="184"/>
        <v>24195345.628792904</v>
      </c>
      <c r="S1190" s="23">
        <f t="shared" si="185"/>
        <v>13019177.573552849</v>
      </c>
      <c r="T1190" s="16">
        <f>IFERROR(INDEX(Cost_Components!$R$2:$R$29,MATCH(E1190,Cost_Components!$A$2:$A$29,0)),"")</f>
        <v>1</v>
      </c>
      <c r="U1190" s="26">
        <f>IFERROR(INDEX(Cost_Components!$Q$2:$Q$29,MATCH(E1190,Cost_Components!$A$2:$A$29,0)),"")</f>
        <v>2023</v>
      </c>
      <c r="V1190" s="30">
        <f>1/(1+Calculation_Assumptions!$B$5)^(B1190-Calculation_Assumptions!$B$2)</f>
        <v>0.5873946076162827</v>
      </c>
      <c r="W1190" s="23">
        <f t="shared" si="186"/>
        <v>6564820.8494613655</v>
      </c>
      <c r="X1190" s="23">
        <f t="shared" si="187"/>
        <v>14212215.551765149</v>
      </c>
      <c r="Y1190" s="23">
        <f t="shared" si="188"/>
        <v>7647394.702303783</v>
      </c>
      <c r="Z1190" s="17">
        <f>IFERROR(INDEX(Cost_Components!$T$2:$T$29,MATCH(E1190,Cost_Components!$A$2:$A$29,0)),"")</f>
        <v>0.8</v>
      </c>
      <c r="AA1190" s="26">
        <f>IFERROR(INDEX(Cost_Components!$U$2:$U$29,MATCH(E1190,Cost_Components!$A$2:$A$29,0)),"")</f>
        <v>2025</v>
      </c>
      <c r="AB1190" s="26">
        <f>IFERROR(INDEX(Cost_Components!$V$2:$V$29,MATCH(E1190,Cost_Components!$A$2:$A$29,0)),"")</f>
        <v>2050</v>
      </c>
      <c r="AC1190" s="26">
        <f>IFERROR(INDEX(Cost_Components!$M$2:$M$29,MATCH(E1190,Cost_Components!$A$2:$A$29,0)),"")</f>
        <v>5</v>
      </c>
      <c r="AD1190" s="26">
        <f>IFERROR(INDEX(Cost_Components!$N$2:$N$29,MATCH(E1190,Cost_Components!$A$2:$A$29,0)),"")</f>
        <v>39</v>
      </c>
      <c r="AE1190" s="16" t="str">
        <f>IFERROR(INDEX(Cost_Components!$O$2:$O$29,MATCH(E1190,Cost_Components!$A$2:$A$29,0)),"")</f>
        <v>Both</v>
      </c>
      <c r="AF1190" s="11">
        <v>712117.40878392896</v>
      </c>
      <c r="AG1190" s="11">
        <v>708887.75200692995</v>
      </c>
      <c r="AH1190" s="23">
        <f t="shared" si="189"/>
        <v>1</v>
      </c>
    </row>
    <row r="1191" spans="1:34" hidden="1">
      <c r="A1191" t="s">
        <v>115</v>
      </c>
      <c r="B1191" s="20">
        <v>2044</v>
      </c>
      <c r="C1191" t="s">
        <v>250</v>
      </c>
      <c r="D1191" t="s">
        <v>254</v>
      </c>
      <c r="E1191" s="22" t="s">
        <v>346</v>
      </c>
      <c r="F1191" s="22" t="s">
        <v>347</v>
      </c>
      <c r="G1191" s="22" t="s">
        <v>251</v>
      </c>
      <c r="H1191" s="22" t="s">
        <v>237</v>
      </c>
      <c r="I1191" s="22" t="s">
        <v>309</v>
      </c>
      <c r="J1191" s="17">
        <f>IFERROR(INDEX(Cost_Components!$K$2:$K$29,MATCH(E1191,Cost_Components!$A$2:$A$29,0)),"")</f>
        <v>1</v>
      </c>
      <c r="K1191" s="17">
        <f t="shared" si="180"/>
        <v>0.68692307692307697</v>
      </c>
      <c r="L1191" s="17">
        <f>IFERROR(INDEX(Cost_Components!$S$2:$S$29,MATCH(E1191,Cost_Components!$A$2:$A$29,0)),"")</f>
        <v>0.31</v>
      </c>
      <c r="M1191" s="28">
        <f>IFERROR(INDEX(Cost_Components!$L$2:$L$29,MATCH(E1191,Cost_Components!$A$2:$A$29,0)),"")</f>
        <v>1</v>
      </c>
      <c r="N1191" s="29">
        <f>IFERROR(INDEX(Cost_Components!$P$2:$P$29,MATCH(E1191,Cost_Components!$A$2:$A$29,0)),"")</f>
        <v>50.857353529999997</v>
      </c>
      <c r="O1191" s="23">
        <f t="shared" si="181"/>
        <v>711893.878985491</v>
      </c>
      <c r="P1191" s="23">
        <f t="shared" si="182"/>
        <v>708403.92252787505</v>
      </c>
      <c r="Q1191" s="23">
        <f t="shared" si="183"/>
        <v>11168540.106312051</v>
      </c>
      <c r="R1191" s="23">
        <f t="shared" si="184"/>
        <v>24870076.569778062</v>
      </c>
      <c r="S1191" s="23">
        <f t="shared" si="185"/>
        <v>13701536.463466011</v>
      </c>
      <c r="T1191" s="16">
        <f>IFERROR(INDEX(Cost_Components!$R$2:$R$29,MATCH(E1191,Cost_Components!$A$2:$A$29,0)),"")</f>
        <v>1</v>
      </c>
      <c r="U1191" s="26">
        <f>IFERROR(INDEX(Cost_Components!$Q$2:$Q$29,MATCH(E1191,Cost_Components!$A$2:$A$29,0)),"")</f>
        <v>2023</v>
      </c>
      <c r="V1191" s="30">
        <f>1/(1+Calculation_Assumptions!$B$5)^(B1191-Calculation_Assumptions!$B$2)</f>
        <v>0.57028602681192497</v>
      </c>
      <c r="W1191" s="23">
        <f t="shared" si="186"/>
        <v>6369262.3625183338</v>
      </c>
      <c r="X1191" s="23">
        <f t="shared" si="187"/>
        <v>14183057.153487079</v>
      </c>
      <c r="Y1191" s="23">
        <f t="shared" si="188"/>
        <v>7813794.790968745</v>
      </c>
      <c r="Z1191" s="17">
        <f>IFERROR(INDEX(Cost_Components!$T$2:$T$29,MATCH(E1191,Cost_Components!$A$2:$A$29,0)),"")</f>
        <v>0.8</v>
      </c>
      <c r="AA1191" s="26">
        <f>IFERROR(INDEX(Cost_Components!$U$2:$U$29,MATCH(E1191,Cost_Components!$A$2:$A$29,0)),"")</f>
        <v>2025</v>
      </c>
      <c r="AB1191" s="26">
        <f>IFERROR(INDEX(Cost_Components!$V$2:$V$29,MATCH(E1191,Cost_Components!$A$2:$A$29,0)),"")</f>
        <v>2050</v>
      </c>
      <c r="AC1191" s="26">
        <f>IFERROR(INDEX(Cost_Components!$M$2:$M$29,MATCH(E1191,Cost_Components!$A$2:$A$29,0)),"")</f>
        <v>5</v>
      </c>
      <c r="AD1191" s="26">
        <f>IFERROR(INDEX(Cost_Components!$N$2:$N$29,MATCH(E1191,Cost_Components!$A$2:$A$29,0)),"")</f>
        <v>39</v>
      </c>
      <c r="AE1191" s="16" t="str">
        <f>IFERROR(INDEX(Cost_Components!$O$2:$O$29,MATCH(E1191,Cost_Components!$A$2:$A$29,0)),"")</f>
        <v>Both</v>
      </c>
      <c r="AF1191" s="11">
        <v>711893.878985491</v>
      </c>
      <c r="AG1191" s="11">
        <v>708403.92252787505</v>
      </c>
      <c r="AH1191" s="23">
        <f t="shared" si="189"/>
        <v>1</v>
      </c>
    </row>
    <row r="1192" spans="1:34" hidden="1">
      <c r="A1192" t="s">
        <v>115</v>
      </c>
      <c r="B1192" s="20">
        <v>2045</v>
      </c>
      <c r="C1192" t="s">
        <v>250</v>
      </c>
      <c r="D1192" t="s">
        <v>254</v>
      </c>
      <c r="E1192" s="22" t="s">
        <v>346</v>
      </c>
      <c r="F1192" s="22" t="s">
        <v>347</v>
      </c>
      <c r="G1192" s="22" t="s">
        <v>251</v>
      </c>
      <c r="H1192" s="22" t="s">
        <v>237</v>
      </c>
      <c r="I1192" s="22" t="s">
        <v>309</v>
      </c>
      <c r="J1192" s="17">
        <f>IFERROR(INDEX(Cost_Components!$K$2:$K$29,MATCH(E1192,Cost_Components!$A$2:$A$29,0)),"")</f>
        <v>1</v>
      </c>
      <c r="K1192" s="17">
        <f t="shared" si="180"/>
        <v>0.70576923076923082</v>
      </c>
      <c r="L1192" s="17">
        <f>IFERROR(INDEX(Cost_Components!$S$2:$S$29,MATCH(E1192,Cost_Components!$A$2:$A$29,0)),"")</f>
        <v>0.31</v>
      </c>
      <c r="M1192" s="28">
        <f>IFERROR(INDEX(Cost_Components!$L$2:$L$29,MATCH(E1192,Cost_Components!$A$2:$A$29,0)),"")</f>
        <v>1</v>
      </c>
      <c r="N1192" s="29">
        <f>IFERROR(INDEX(Cost_Components!$P$2:$P$29,MATCH(E1192,Cost_Components!$A$2:$A$29,0)),"")</f>
        <v>50.857353529999997</v>
      </c>
      <c r="O1192" s="23">
        <f t="shared" si="181"/>
        <v>710899.23765781603</v>
      </c>
      <c r="P1192" s="23">
        <f t="shared" si="182"/>
        <v>707149.56795230997</v>
      </c>
      <c r="Q1192" s="23">
        <f t="shared" si="183"/>
        <v>11148764.228540588</v>
      </c>
      <c r="R1192" s="23">
        <f t="shared" si="184"/>
        <v>25516701.085257638</v>
      </c>
      <c r="S1192" s="23">
        <f t="shared" si="185"/>
        <v>14367936.85671705</v>
      </c>
      <c r="T1192" s="16">
        <f>IFERROR(INDEX(Cost_Components!$R$2:$R$29,MATCH(E1192,Cost_Components!$A$2:$A$29,0)),"")</f>
        <v>1</v>
      </c>
      <c r="U1192" s="26">
        <f>IFERROR(INDEX(Cost_Components!$Q$2:$Q$29,MATCH(E1192,Cost_Components!$A$2:$A$29,0)),"")</f>
        <v>2023</v>
      </c>
      <c r="V1192" s="30">
        <f>1/(1+Calculation_Assumptions!$B$5)^(B1192-Calculation_Assumptions!$B$2)</f>
        <v>0.55367575418633497</v>
      </c>
      <c r="W1192" s="23">
        <f t="shared" si="186"/>
        <v>6172800.4424828431</v>
      </c>
      <c r="X1192" s="23">
        <f t="shared" si="187"/>
        <v>14127978.717727294</v>
      </c>
      <c r="Y1192" s="23">
        <f t="shared" si="188"/>
        <v>7955178.2752444521</v>
      </c>
      <c r="Z1192" s="17">
        <f>IFERROR(INDEX(Cost_Components!$T$2:$T$29,MATCH(E1192,Cost_Components!$A$2:$A$29,0)),"")</f>
        <v>0.8</v>
      </c>
      <c r="AA1192" s="26">
        <f>IFERROR(INDEX(Cost_Components!$U$2:$U$29,MATCH(E1192,Cost_Components!$A$2:$A$29,0)),"")</f>
        <v>2025</v>
      </c>
      <c r="AB1192" s="26">
        <f>IFERROR(INDEX(Cost_Components!$V$2:$V$29,MATCH(E1192,Cost_Components!$A$2:$A$29,0)),"")</f>
        <v>2050</v>
      </c>
      <c r="AC1192" s="26">
        <f>IFERROR(INDEX(Cost_Components!$M$2:$M$29,MATCH(E1192,Cost_Components!$A$2:$A$29,0)),"")</f>
        <v>5</v>
      </c>
      <c r="AD1192" s="26">
        <f>IFERROR(INDEX(Cost_Components!$N$2:$N$29,MATCH(E1192,Cost_Components!$A$2:$A$29,0)),"")</f>
        <v>39</v>
      </c>
      <c r="AE1192" s="16" t="str">
        <f>IFERROR(INDEX(Cost_Components!$O$2:$O$29,MATCH(E1192,Cost_Components!$A$2:$A$29,0)),"")</f>
        <v>Both</v>
      </c>
      <c r="AF1192" s="11">
        <v>710899.23765781603</v>
      </c>
      <c r="AG1192" s="11">
        <v>707149.56795230997</v>
      </c>
      <c r="AH1192" s="23">
        <f t="shared" si="189"/>
        <v>1</v>
      </c>
    </row>
    <row r="1193" spans="1:34" hidden="1">
      <c r="A1193" t="s">
        <v>115</v>
      </c>
      <c r="B1193" s="20">
        <v>2046</v>
      </c>
      <c r="C1193" t="s">
        <v>250</v>
      </c>
      <c r="D1193" t="s">
        <v>254</v>
      </c>
      <c r="E1193" s="22" t="s">
        <v>346</v>
      </c>
      <c r="F1193" s="22" t="s">
        <v>347</v>
      </c>
      <c r="G1193" s="22" t="s">
        <v>251</v>
      </c>
      <c r="H1193" s="22" t="s">
        <v>237</v>
      </c>
      <c r="I1193" s="22" t="s">
        <v>309</v>
      </c>
      <c r="J1193" s="17">
        <f>IFERROR(INDEX(Cost_Components!$K$2:$K$29,MATCH(E1193,Cost_Components!$A$2:$A$29,0)),"")</f>
        <v>1</v>
      </c>
      <c r="K1193" s="17">
        <f t="shared" si="180"/>
        <v>0.72461538461538466</v>
      </c>
      <c r="L1193" s="17">
        <f>IFERROR(INDEX(Cost_Components!$S$2:$S$29,MATCH(E1193,Cost_Components!$A$2:$A$29,0)),"")</f>
        <v>0.31</v>
      </c>
      <c r="M1193" s="28">
        <f>IFERROR(INDEX(Cost_Components!$L$2:$L$29,MATCH(E1193,Cost_Components!$A$2:$A$29,0)),"")</f>
        <v>1</v>
      </c>
      <c r="N1193" s="29">
        <f>IFERROR(INDEX(Cost_Components!$P$2:$P$29,MATCH(E1193,Cost_Components!$A$2:$A$29,0)),"")</f>
        <v>50.857353529999997</v>
      </c>
      <c r="O1193" s="23">
        <f t="shared" si="181"/>
        <v>708707.78063902899</v>
      </c>
      <c r="P1193" s="23">
        <f t="shared" si="182"/>
        <v>704703.433689998</v>
      </c>
      <c r="Q1193" s="23">
        <f t="shared" si="183"/>
        <v>11110199.014902912</v>
      </c>
      <c r="R1193" s="23">
        <f t="shared" si="184"/>
        <v>26117313.865195677</v>
      </c>
      <c r="S1193" s="23">
        <f t="shared" si="185"/>
        <v>15007114.850292765</v>
      </c>
      <c r="T1193" s="16">
        <f>IFERROR(INDEX(Cost_Components!$R$2:$R$29,MATCH(E1193,Cost_Components!$A$2:$A$29,0)),"")</f>
        <v>1</v>
      </c>
      <c r="U1193" s="26">
        <f>IFERROR(INDEX(Cost_Components!$Q$2:$Q$29,MATCH(E1193,Cost_Components!$A$2:$A$29,0)),"")</f>
        <v>2023</v>
      </c>
      <c r="V1193" s="30">
        <f>1/(1+Calculation_Assumptions!$B$5)^(B1193-Calculation_Assumptions!$B$2)</f>
        <v>0.5375492759090631</v>
      </c>
      <c r="W1193" s="23">
        <f t="shared" si="186"/>
        <v>5972279.4356666468</v>
      </c>
      <c r="X1193" s="23">
        <f t="shared" si="187"/>
        <v>14039343.156925671</v>
      </c>
      <c r="Y1193" s="23">
        <f t="shared" si="188"/>
        <v>8067063.7212590231</v>
      </c>
      <c r="Z1193" s="17">
        <f>IFERROR(INDEX(Cost_Components!$T$2:$T$29,MATCH(E1193,Cost_Components!$A$2:$A$29,0)),"")</f>
        <v>0.8</v>
      </c>
      <c r="AA1193" s="26">
        <f>IFERROR(INDEX(Cost_Components!$U$2:$U$29,MATCH(E1193,Cost_Components!$A$2:$A$29,0)),"")</f>
        <v>2025</v>
      </c>
      <c r="AB1193" s="26">
        <f>IFERROR(INDEX(Cost_Components!$V$2:$V$29,MATCH(E1193,Cost_Components!$A$2:$A$29,0)),"")</f>
        <v>2050</v>
      </c>
      <c r="AC1193" s="26">
        <f>IFERROR(INDEX(Cost_Components!$M$2:$M$29,MATCH(E1193,Cost_Components!$A$2:$A$29,0)),"")</f>
        <v>5</v>
      </c>
      <c r="AD1193" s="26">
        <f>IFERROR(INDEX(Cost_Components!$N$2:$N$29,MATCH(E1193,Cost_Components!$A$2:$A$29,0)),"")</f>
        <v>39</v>
      </c>
      <c r="AE1193" s="16" t="str">
        <f>IFERROR(INDEX(Cost_Components!$O$2:$O$29,MATCH(E1193,Cost_Components!$A$2:$A$29,0)),"")</f>
        <v>Both</v>
      </c>
      <c r="AF1193" s="11">
        <v>708707.78063902899</v>
      </c>
      <c r="AG1193" s="11">
        <v>704703.433689998</v>
      </c>
      <c r="AH1193" s="23">
        <f t="shared" si="189"/>
        <v>1</v>
      </c>
    </row>
    <row r="1194" spans="1:34" hidden="1">
      <c r="A1194" t="s">
        <v>115</v>
      </c>
      <c r="B1194" s="20">
        <v>2047</v>
      </c>
      <c r="C1194" t="s">
        <v>250</v>
      </c>
      <c r="D1194" t="s">
        <v>254</v>
      </c>
      <c r="E1194" s="22" t="s">
        <v>346</v>
      </c>
      <c r="F1194" s="22" t="s">
        <v>347</v>
      </c>
      <c r="G1194" s="22" t="s">
        <v>251</v>
      </c>
      <c r="H1194" s="22" t="s">
        <v>237</v>
      </c>
      <c r="I1194" s="22" t="s">
        <v>309</v>
      </c>
      <c r="J1194" s="17">
        <f>IFERROR(INDEX(Cost_Components!$K$2:$K$29,MATCH(E1194,Cost_Components!$A$2:$A$29,0)),"")</f>
        <v>1</v>
      </c>
      <c r="K1194" s="17">
        <f t="shared" si="180"/>
        <v>0.74346153846153851</v>
      </c>
      <c r="L1194" s="17">
        <f>IFERROR(INDEX(Cost_Components!$S$2:$S$29,MATCH(E1194,Cost_Components!$A$2:$A$29,0)),"")</f>
        <v>0.31</v>
      </c>
      <c r="M1194" s="28">
        <f>IFERROR(INDEX(Cost_Components!$L$2:$L$29,MATCH(E1194,Cost_Components!$A$2:$A$29,0)),"")</f>
        <v>1</v>
      </c>
      <c r="N1194" s="29">
        <f>IFERROR(INDEX(Cost_Components!$P$2:$P$29,MATCH(E1194,Cost_Components!$A$2:$A$29,0)),"")</f>
        <v>50.857353529999997</v>
      </c>
      <c r="O1194" s="23">
        <f t="shared" si="181"/>
        <v>705594.77416847402</v>
      </c>
      <c r="P1194" s="23">
        <f t="shared" si="182"/>
        <v>701342.58618749306</v>
      </c>
      <c r="Q1194" s="23">
        <f t="shared" si="183"/>
        <v>11057212.633928366</v>
      </c>
      <c r="R1194" s="23">
        <f t="shared" si="184"/>
        <v>26678881.540281985</v>
      </c>
      <c r="S1194" s="23">
        <f t="shared" si="185"/>
        <v>15621668.906353619</v>
      </c>
      <c r="T1194" s="16">
        <f>IFERROR(INDEX(Cost_Components!$R$2:$R$29,MATCH(E1194,Cost_Components!$A$2:$A$29,0)),"")</f>
        <v>1</v>
      </c>
      <c r="U1194" s="26">
        <f>IFERROR(INDEX(Cost_Components!$Q$2:$Q$29,MATCH(E1194,Cost_Components!$A$2:$A$29,0)),"")</f>
        <v>2023</v>
      </c>
      <c r="V1194" s="30">
        <f>1/(1+Calculation_Assumptions!$B$5)^(B1194-Calculation_Assumptions!$B$2)</f>
        <v>0.52189250088258554</v>
      </c>
      <c r="W1194" s="23">
        <f t="shared" si="186"/>
        <v>5770676.3543113954</v>
      </c>
      <c r="X1194" s="23">
        <f t="shared" si="187"/>
        <v>13923508.20780801</v>
      </c>
      <c r="Y1194" s="23">
        <f t="shared" si="188"/>
        <v>8152831.8534966148</v>
      </c>
      <c r="Z1194" s="17">
        <f>IFERROR(INDEX(Cost_Components!$T$2:$T$29,MATCH(E1194,Cost_Components!$A$2:$A$29,0)),"")</f>
        <v>0.8</v>
      </c>
      <c r="AA1194" s="26">
        <f>IFERROR(INDEX(Cost_Components!$U$2:$U$29,MATCH(E1194,Cost_Components!$A$2:$A$29,0)),"")</f>
        <v>2025</v>
      </c>
      <c r="AB1194" s="26">
        <f>IFERROR(INDEX(Cost_Components!$V$2:$V$29,MATCH(E1194,Cost_Components!$A$2:$A$29,0)),"")</f>
        <v>2050</v>
      </c>
      <c r="AC1194" s="26">
        <f>IFERROR(INDEX(Cost_Components!$M$2:$M$29,MATCH(E1194,Cost_Components!$A$2:$A$29,0)),"")</f>
        <v>5</v>
      </c>
      <c r="AD1194" s="26">
        <f>IFERROR(INDEX(Cost_Components!$N$2:$N$29,MATCH(E1194,Cost_Components!$A$2:$A$29,0)),"")</f>
        <v>39</v>
      </c>
      <c r="AE1194" s="16" t="str">
        <f>IFERROR(INDEX(Cost_Components!$O$2:$O$29,MATCH(E1194,Cost_Components!$A$2:$A$29,0)),"")</f>
        <v>Both</v>
      </c>
      <c r="AF1194" s="11">
        <v>705594.77416847402</v>
      </c>
      <c r="AG1194" s="11">
        <v>701342.58618749306</v>
      </c>
      <c r="AH1194" s="23">
        <f t="shared" si="189"/>
        <v>1</v>
      </c>
    </row>
    <row r="1195" spans="1:34" hidden="1">
      <c r="A1195" t="s">
        <v>115</v>
      </c>
      <c r="B1195" s="20">
        <v>2048</v>
      </c>
      <c r="C1195" t="s">
        <v>250</v>
      </c>
      <c r="D1195" t="s">
        <v>254</v>
      </c>
      <c r="E1195" s="22" t="s">
        <v>346</v>
      </c>
      <c r="F1195" s="22" t="s">
        <v>347</v>
      </c>
      <c r="G1195" s="22" t="s">
        <v>251</v>
      </c>
      <c r="H1195" s="22" t="s">
        <v>237</v>
      </c>
      <c r="I1195" s="22" t="s">
        <v>309</v>
      </c>
      <c r="J1195" s="17">
        <f>IFERROR(INDEX(Cost_Components!$K$2:$K$29,MATCH(E1195,Cost_Components!$A$2:$A$29,0)),"")</f>
        <v>1</v>
      </c>
      <c r="K1195" s="17">
        <f t="shared" si="180"/>
        <v>0.76230769230769235</v>
      </c>
      <c r="L1195" s="17">
        <f>IFERROR(INDEX(Cost_Components!$S$2:$S$29,MATCH(E1195,Cost_Components!$A$2:$A$29,0)),"")</f>
        <v>0.31</v>
      </c>
      <c r="M1195" s="28">
        <f>IFERROR(INDEX(Cost_Components!$L$2:$L$29,MATCH(E1195,Cost_Components!$A$2:$A$29,0)),"")</f>
        <v>1</v>
      </c>
      <c r="N1195" s="29">
        <f>IFERROR(INDEX(Cost_Components!$P$2:$P$29,MATCH(E1195,Cost_Components!$A$2:$A$29,0)),"")</f>
        <v>50.857353529999997</v>
      </c>
      <c r="O1195" s="23">
        <f t="shared" si="181"/>
        <v>702173.19533267606</v>
      </c>
      <c r="P1195" s="23">
        <f t="shared" si="182"/>
        <v>697679.12269260897</v>
      </c>
      <c r="Q1195" s="23">
        <f t="shared" si="183"/>
        <v>10999455.27591626</v>
      </c>
      <c r="R1195" s="23">
        <f t="shared" si="184"/>
        <v>27222518.769549802</v>
      </c>
      <c r="S1195" s="23">
        <f t="shared" si="185"/>
        <v>16223063.493633542</v>
      </c>
      <c r="T1195" s="16">
        <f>IFERROR(INDEX(Cost_Components!$R$2:$R$29,MATCH(E1195,Cost_Components!$A$2:$A$29,0)),"")</f>
        <v>1</v>
      </c>
      <c r="U1195" s="26">
        <f>IFERROR(INDEX(Cost_Components!$Q$2:$Q$29,MATCH(E1195,Cost_Components!$A$2:$A$29,0)),"")</f>
        <v>2023</v>
      </c>
      <c r="V1195" s="30">
        <f>1/(1+Calculation_Assumptions!$B$5)^(B1195-Calculation_Assumptions!$B$2)</f>
        <v>0.50669174842969467</v>
      </c>
      <c r="W1195" s="23">
        <f t="shared" si="186"/>
        <v>5573333.2255282393</v>
      </c>
      <c r="X1195" s="23">
        <f t="shared" si="187"/>
        <v>13793425.632003369</v>
      </c>
      <c r="Y1195" s="23">
        <f t="shared" si="188"/>
        <v>8220092.4064751305</v>
      </c>
      <c r="Z1195" s="17">
        <f>IFERROR(INDEX(Cost_Components!$T$2:$T$29,MATCH(E1195,Cost_Components!$A$2:$A$29,0)),"")</f>
        <v>0.8</v>
      </c>
      <c r="AA1195" s="26">
        <f>IFERROR(INDEX(Cost_Components!$U$2:$U$29,MATCH(E1195,Cost_Components!$A$2:$A$29,0)),"")</f>
        <v>2025</v>
      </c>
      <c r="AB1195" s="26">
        <f>IFERROR(INDEX(Cost_Components!$V$2:$V$29,MATCH(E1195,Cost_Components!$A$2:$A$29,0)),"")</f>
        <v>2050</v>
      </c>
      <c r="AC1195" s="26">
        <f>IFERROR(INDEX(Cost_Components!$M$2:$M$29,MATCH(E1195,Cost_Components!$A$2:$A$29,0)),"")</f>
        <v>5</v>
      </c>
      <c r="AD1195" s="26">
        <f>IFERROR(INDEX(Cost_Components!$N$2:$N$29,MATCH(E1195,Cost_Components!$A$2:$A$29,0)),"")</f>
        <v>39</v>
      </c>
      <c r="AE1195" s="16" t="str">
        <f>IFERROR(INDEX(Cost_Components!$O$2:$O$29,MATCH(E1195,Cost_Components!$A$2:$A$29,0)),"")</f>
        <v>Both</v>
      </c>
      <c r="AF1195" s="11">
        <v>702173.19533267606</v>
      </c>
      <c r="AG1195" s="11">
        <v>697679.12269260897</v>
      </c>
      <c r="AH1195" s="23">
        <f t="shared" si="189"/>
        <v>1</v>
      </c>
    </row>
    <row r="1196" spans="1:34" hidden="1">
      <c r="A1196" t="s">
        <v>115</v>
      </c>
      <c r="B1196" s="20">
        <v>2049</v>
      </c>
      <c r="C1196" t="s">
        <v>250</v>
      </c>
      <c r="D1196" t="s">
        <v>254</v>
      </c>
      <c r="E1196" s="22" t="s">
        <v>346</v>
      </c>
      <c r="F1196" s="22" t="s">
        <v>347</v>
      </c>
      <c r="G1196" s="22" t="s">
        <v>251</v>
      </c>
      <c r="H1196" s="22" t="s">
        <v>237</v>
      </c>
      <c r="I1196" s="22" t="s">
        <v>309</v>
      </c>
      <c r="J1196" s="17">
        <f>IFERROR(INDEX(Cost_Components!$K$2:$K$29,MATCH(E1196,Cost_Components!$A$2:$A$29,0)),"")</f>
        <v>1</v>
      </c>
      <c r="K1196" s="17">
        <f t="shared" si="180"/>
        <v>0.7811538461538462</v>
      </c>
      <c r="L1196" s="17">
        <f>IFERROR(INDEX(Cost_Components!$S$2:$S$29,MATCH(E1196,Cost_Components!$A$2:$A$29,0)),"")</f>
        <v>0.31</v>
      </c>
      <c r="M1196" s="28">
        <f>IFERROR(INDEX(Cost_Components!$L$2:$L$29,MATCH(E1196,Cost_Components!$A$2:$A$29,0)),"")</f>
        <v>1</v>
      </c>
      <c r="N1196" s="29">
        <f>IFERROR(INDEX(Cost_Components!$P$2:$P$29,MATCH(E1196,Cost_Components!$A$2:$A$29,0)),"")</f>
        <v>50.857353529999997</v>
      </c>
      <c r="O1196" s="23">
        <f t="shared" si="181"/>
        <v>698687.793769532</v>
      </c>
      <c r="P1196" s="23">
        <f t="shared" si="182"/>
        <v>693957.97634498996</v>
      </c>
      <c r="Q1196" s="23">
        <f t="shared" si="183"/>
        <v>10940788.502761563</v>
      </c>
      <c r="R1196" s="23">
        <f t="shared" si="184"/>
        <v>27757061.556094408</v>
      </c>
      <c r="S1196" s="23">
        <f t="shared" si="185"/>
        <v>16816273.053332843</v>
      </c>
      <c r="T1196" s="16">
        <f>IFERROR(INDEX(Cost_Components!$R$2:$R$29,MATCH(E1196,Cost_Components!$A$2:$A$29,0)),"")</f>
        <v>1</v>
      </c>
      <c r="U1196" s="26">
        <f>IFERROR(INDEX(Cost_Components!$Q$2:$Q$29,MATCH(E1196,Cost_Components!$A$2:$A$29,0)),"")</f>
        <v>2023</v>
      </c>
      <c r="V1196" s="30">
        <f>1/(1+Calculation_Assumptions!$B$5)^(B1196-Calculation_Assumptions!$B$2)</f>
        <v>0.49193373633950943</v>
      </c>
      <c r="W1196" s="23">
        <f t="shared" si="186"/>
        <v>5382142.966663843</v>
      </c>
      <c r="X1196" s="23">
        <f t="shared" si="187"/>
        <v>13654635.00109528</v>
      </c>
      <c r="Y1196" s="23">
        <f t="shared" si="188"/>
        <v>8272492.0344314361</v>
      </c>
      <c r="Z1196" s="17">
        <f>IFERROR(INDEX(Cost_Components!$T$2:$T$29,MATCH(E1196,Cost_Components!$A$2:$A$29,0)),"")</f>
        <v>0.8</v>
      </c>
      <c r="AA1196" s="26">
        <f>IFERROR(INDEX(Cost_Components!$U$2:$U$29,MATCH(E1196,Cost_Components!$A$2:$A$29,0)),"")</f>
        <v>2025</v>
      </c>
      <c r="AB1196" s="26">
        <f>IFERROR(INDEX(Cost_Components!$V$2:$V$29,MATCH(E1196,Cost_Components!$A$2:$A$29,0)),"")</f>
        <v>2050</v>
      </c>
      <c r="AC1196" s="26">
        <f>IFERROR(INDEX(Cost_Components!$M$2:$M$29,MATCH(E1196,Cost_Components!$A$2:$A$29,0)),"")</f>
        <v>5</v>
      </c>
      <c r="AD1196" s="26">
        <f>IFERROR(INDEX(Cost_Components!$N$2:$N$29,MATCH(E1196,Cost_Components!$A$2:$A$29,0)),"")</f>
        <v>39</v>
      </c>
      <c r="AE1196" s="16" t="str">
        <f>IFERROR(INDEX(Cost_Components!$O$2:$O$29,MATCH(E1196,Cost_Components!$A$2:$A$29,0)),"")</f>
        <v>Both</v>
      </c>
      <c r="AF1196" s="11">
        <v>698687.793769532</v>
      </c>
      <c r="AG1196" s="11">
        <v>693957.97634498996</v>
      </c>
      <c r="AH1196" s="23">
        <f t="shared" si="189"/>
        <v>1</v>
      </c>
    </row>
    <row r="1197" spans="1:34" hidden="1">
      <c r="A1197" t="s">
        <v>115</v>
      </c>
      <c r="B1197" s="20">
        <v>2050</v>
      </c>
      <c r="C1197" t="s">
        <v>250</v>
      </c>
      <c r="D1197" t="s">
        <v>254</v>
      </c>
      <c r="E1197" s="22" t="s">
        <v>346</v>
      </c>
      <c r="F1197" s="22" t="s">
        <v>347</v>
      </c>
      <c r="G1197" s="22" t="s">
        <v>251</v>
      </c>
      <c r="H1197" s="22" t="s">
        <v>237</v>
      </c>
      <c r="I1197" s="22" t="s">
        <v>309</v>
      </c>
      <c r="J1197" s="17">
        <f>IFERROR(INDEX(Cost_Components!$K$2:$K$29,MATCH(E1197,Cost_Components!$A$2:$A$29,0)),"")</f>
        <v>1</v>
      </c>
      <c r="K1197" s="17">
        <f t="shared" si="180"/>
        <v>0.8</v>
      </c>
      <c r="L1197" s="17">
        <f>IFERROR(INDEX(Cost_Components!$S$2:$S$29,MATCH(E1197,Cost_Components!$A$2:$A$29,0)),"")</f>
        <v>0.31</v>
      </c>
      <c r="M1197" s="28">
        <f>IFERROR(INDEX(Cost_Components!$L$2:$L$29,MATCH(E1197,Cost_Components!$A$2:$A$29,0)),"")</f>
        <v>1</v>
      </c>
      <c r="N1197" s="29">
        <f>IFERROR(INDEX(Cost_Components!$P$2:$P$29,MATCH(E1197,Cost_Components!$A$2:$A$29,0)),"")</f>
        <v>50.857353529999997</v>
      </c>
      <c r="O1197" s="23">
        <f t="shared" si="181"/>
        <v>694909.72741096595</v>
      </c>
      <c r="P1197" s="23">
        <f t="shared" si="182"/>
        <v>689952.70934336295</v>
      </c>
      <c r="Q1197" s="23">
        <f t="shared" si="183"/>
        <v>10877642.345997591</v>
      </c>
      <c r="R1197" s="23">
        <f t="shared" si="184"/>
        <v>28273015.742700342</v>
      </c>
      <c r="S1197" s="23">
        <f t="shared" si="185"/>
        <v>17395373.396702752</v>
      </c>
      <c r="T1197" s="16">
        <f>IFERROR(INDEX(Cost_Components!$R$2:$R$29,MATCH(E1197,Cost_Components!$A$2:$A$29,0)),"")</f>
        <v>1</v>
      </c>
      <c r="U1197" s="26">
        <f>IFERROR(INDEX(Cost_Components!$Q$2:$Q$29,MATCH(E1197,Cost_Components!$A$2:$A$29,0)),"")</f>
        <v>2023</v>
      </c>
      <c r="V1197" s="30">
        <f>1/(1+Calculation_Assumptions!$B$5)^(B1197-Calculation_Assumptions!$B$2)</f>
        <v>0.47760556926165965</v>
      </c>
      <c r="W1197" s="23">
        <f t="shared" si="186"/>
        <v>5195222.5648849141</v>
      </c>
      <c r="X1197" s="23">
        <f t="shared" si="187"/>
        <v>13503349.778536262</v>
      </c>
      <c r="Y1197" s="23">
        <f t="shared" si="188"/>
        <v>8308127.2136513479</v>
      </c>
      <c r="Z1197" s="17">
        <f>IFERROR(INDEX(Cost_Components!$T$2:$T$29,MATCH(E1197,Cost_Components!$A$2:$A$29,0)),"")</f>
        <v>0.8</v>
      </c>
      <c r="AA1197" s="26">
        <f>IFERROR(INDEX(Cost_Components!$U$2:$U$29,MATCH(E1197,Cost_Components!$A$2:$A$29,0)),"")</f>
        <v>2025</v>
      </c>
      <c r="AB1197" s="26">
        <f>IFERROR(INDEX(Cost_Components!$V$2:$V$29,MATCH(E1197,Cost_Components!$A$2:$A$29,0)),"")</f>
        <v>2050</v>
      </c>
      <c r="AC1197" s="26">
        <f>IFERROR(INDEX(Cost_Components!$M$2:$M$29,MATCH(E1197,Cost_Components!$A$2:$A$29,0)),"")</f>
        <v>5</v>
      </c>
      <c r="AD1197" s="26">
        <f>IFERROR(INDEX(Cost_Components!$N$2:$N$29,MATCH(E1197,Cost_Components!$A$2:$A$29,0)),"")</f>
        <v>39</v>
      </c>
      <c r="AE1197" s="16" t="str">
        <f>IFERROR(INDEX(Cost_Components!$O$2:$O$29,MATCH(E1197,Cost_Components!$A$2:$A$29,0)),"")</f>
        <v>Both</v>
      </c>
      <c r="AF1197" s="11">
        <v>694909.72741096595</v>
      </c>
      <c r="AG1197" s="11">
        <v>689952.70934336295</v>
      </c>
      <c r="AH1197" s="23">
        <f t="shared" si="189"/>
        <v>1</v>
      </c>
    </row>
    <row r="1198" spans="1:34" hidden="1">
      <c r="A1198" t="s">
        <v>115</v>
      </c>
      <c r="B1198" s="20">
        <v>2025</v>
      </c>
      <c r="C1198" t="s">
        <v>257</v>
      </c>
      <c r="D1198" t="s">
        <v>254</v>
      </c>
      <c r="E1198" s="22" t="s">
        <v>349</v>
      </c>
      <c r="F1198" s="22" t="s">
        <v>350</v>
      </c>
      <c r="G1198" s="22" t="s">
        <v>258</v>
      </c>
      <c r="H1198" s="22" t="s">
        <v>237</v>
      </c>
      <c r="I1198" s="22" t="s">
        <v>309</v>
      </c>
      <c r="J1198" s="17">
        <f>IFERROR(INDEX(Cost_Components!$K$2:$K$29,MATCH(E1198,Cost_Components!$A$2:$A$29,0)),"")</f>
        <v>0.1</v>
      </c>
      <c r="K1198" s="17">
        <f t="shared" si="180"/>
        <v>0.12692307692307694</v>
      </c>
      <c r="L1198" s="17">
        <f>IFERROR(INDEX(Cost_Components!$S$2:$S$29,MATCH(E1198,Cost_Components!$A$2:$A$29,0)),"")</f>
        <v>0.1</v>
      </c>
      <c r="M1198" s="28">
        <f>IFERROR(INDEX(Cost_Components!$L$2:$L$29,MATCH(E1198,Cost_Components!$A$2:$A$29,0)),"")</f>
        <v>1</v>
      </c>
      <c r="N1198" s="29">
        <f>IFERROR(INDEX(Cost_Components!$P$2:$P$29,MATCH(E1198,Cost_Components!$A$2:$A$29,0)),"")</f>
        <v>12488.38616</v>
      </c>
      <c r="O1198" s="23">
        <f t="shared" si="181"/>
        <v>78839.005799195103</v>
      </c>
      <c r="P1198" s="23">
        <f t="shared" si="182"/>
        <v>78836.057166162602</v>
      </c>
      <c r="Q1198" s="23">
        <f t="shared" si="183"/>
        <v>98453512.522287399</v>
      </c>
      <c r="R1198" s="23">
        <f t="shared" si="184"/>
        <v>124964901.20537433</v>
      </c>
      <c r="S1198" s="23">
        <f t="shared" si="185"/>
        <v>26511388.683086932</v>
      </c>
      <c r="T1198" s="16">
        <f>IFERROR(INDEX(Cost_Components!$R$2:$R$29,MATCH(E1198,Cost_Components!$A$2:$A$29,0)),"")</f>
        <v>1</v>
      </c>
      <c r="U1198" s="26">
        <f>IFERROR(INDEX(Cost_Components!$Q$2:$Q$29,MATCH(E1198,Cost_Components!$A$2:$A$29,0)),"")</f>
        <v>2023</v>
      </c>
      <c r="V1198" s="30">
        <f>1/(1+Calculation_Assumptions!$B$5)^(B1198-Calculation_Assumptions!$B$2)</f>
        <v>1</v>
      </c>
      <c r="W1198" s="23">
        <f t="shared" si="186"/>
        <v>98453512.522287399</v>
      </c>
      <c r="X1198" s="23">
        <f t="shared" si="187"/>
        <v>124964901.20537433</v>
      </c>
      <c r="Y1198" s="23">
        <f t="shared" si="188"/>
        <v>26511388.683086932</v>
      </c>
      <c r="Z1198" s="17">
        <f>IFERROR(INDEX(Cost_Components!$T$2:$T$29,MATCH(E1198,Cost_Components!$A$2:$A$29,0)),"")</f>
        <v>0.8</v>
      </c>
      <c r="AA1198" s="26">
        <f>IFERROR(INDEX(Cost_Components!$U$2:$U$29,MATCH(E1198,Cost_Components!$A$2:$A$29,0)),"")</f>
        <v>2025</v>
      </c>
      <c r="AB1198" s="26">
        <f>IFERROR(INDEX(Cost_Components!$V$2:$V$29,MATCH(E1198,Cost_Components!$A$2:$A$29,0)),"")</f>
        <v>2050</v>
      </c>
      <c r="AC1198" s="26">
        <f>IFERROR(INDEX(Cost_Components!$M$2:$M$29,MATCH(E1198,Cost_Components!$A$2:$A$29,0)),"")</f>
        <v>5</v>
      </c>
      <c r="AD1198" s="26">
        <f>IFERROR(INDEX(Cost_Components!$N$2:$N$29,MATCH(E1198,Cost_Components!$A$2:$A$29,0)),"")</f>
        <v>40</v>
      </c>
      <c r="AE1198" s="16" t="str">
        <f>IFERROR(INDEX(Cost_Components!$O$2:$O$29,MATCH(E1198,Cost_Components!$A$2:$A$29,0)),"")</f>
        <v>Both</v>
      </c>
      <c r="AF1198" s="11">
        <v>788390.05799195101</v>
      </c>
      <c r="AG1198" s="11">
        <v>788360.57166162599</v>
      </c>
      <c r="AH1198" s="23">
        <f t="shared" si="189"/>
        <v>1</v>
      </c>
    </row>
    <row r="1199" spans="1:34" hidden="1">
      <c r="A1199" t="s">
        <v>115</v>
      </c>
      <c r="B1199" s="20">
        <v>2026</v>
      </c>
      <c r="C1199" t="s">
        <v>257</v>
      </c>
      <c r="D1199" t="s">
        <v>254</v>
      </c>
      <c r="E1199" s="22" t="s">
        <v>349</v>
      </c>
      <c r="F1199" s="22" t="s">
        <v>350</v>
      </c>
      <c r="G1199" s="22" t="s">
        <v>258</v>
      </c>
      <c r="H1199" s="22" t="s">
        <v>237</v>
      </c>
      <c r="I1199" s="22" t="s">
        <v>309</v>
      </c>
      <c r="J1199" s="17">
        <f>IFERROR(INDEX(Cost_Components!$K$2:$K$29,MATCH(E1199,Cost_Components!$A$2:$A$29,0)),"")</f>
        <v>0.1</v>
      </c>
      <c r="K1199" s="17">
        <f t="shared" si="180"/>
        <v>0.15384615384615385</v>
      </c>
      <c r="L1199" s="17">
        <f>IFERROR(INDEX(Cost_Components!$S$2:$S$29,MATCH(E1199,Cost_Components!$A$2:$A$29,0)),"")</f>
        <v>0.1</v>
      </c>
      <c r="M1199" s="28">
        <f>IFERROR(INDEX(Cost_Components!$L$2:$L$29,MATCH(E1199,Cost_Components!$A$2:$A$29,0)),"")</f>
        <v>1</v>
      </c>
      <c r="N1199" s="29">
        <f>IFERROR(INDEX(Cost_Components!$P$2:$P$29,MATCH(E1199,Cost_Components!$A$2:$A$29,0)),"")</f>
        <v>12488.38616</v>
      </c>
      <c r="O1199" s="23">
        <f t="shared" si="181"/>
        <v>78343.751973271806</v>
      </c>
      <c r="P1199" s="23">
        <f t="shared" si="182"/>
        <v>78335.186460634708</v>
      </c>
      <c r="Q1199" s="23">
        <f t="shared" si="183"/>
        <v>97828005.843600988</v>
      </c>
      <c r="R1199" s="23">
        <f t="shared" si="184"/>
        <v>150521081.21007389</v>
      </c>
      <c r="S1199" s="23">
        <f t="shared" si="185"/>
        <v>52693075.3664729</v>
      </c>
      <c r="T1199" s="16">
        <f>IFERROR(INDEX(Cost_Components!$R$2:$R$29,MATCH(E1199,Cost_Components!$A$2:$A$29,0)),"")</f>
        <v>1</v>
      </c>
      <c r="U1199" s="26">
        <f>IFERROR(INDEX(Cost_Components!$Q$2:$Q$29,MATCH(E1199,Cost_Components!$A$2:$A$29,0)),"")</f>
        <v>2023</v>
      </c>
      <c r="V1199" s="30">
        <f>1/(1+Calculation_Assumptions!$B$5)^(B1199-Calculation_Assumptions!$B$2)</f>
        <v>0.970873786407767</v>
      </c>
      <c r="W1199" s="23">
        <f t="shared" si="186"/>
        <v>94978646.450098053</v>
      </c>
      <c r="X1199" s="23">
        <f t="shared" si="187"/>
        <v>146136972.04861543</v>
      </c>
      <c r="Y1199" s="23">
        <f t="shared" si="188"/>
        <v>51158325.598517381</v>
      </c>
      <c r="Z1199" s="17">
        <f>IFERROR(INDEX(Cost_Components!$T$2:$T$29,MATCH(E1199,Cost_Components!$A$2:$A$29,0)),"")</f>
        <v>0.8</v>
      </c>
      <c r="AA1199" s="26">
        <f>IFERROR(INDEX(Cost_Components!$U$2:$U$29,MATCH(E1199,Cost_Components!$A$2:$A$29,0)),"")</f>
        <v>2025</v>
      </c>
      <c r="AB1199" s="26">
        <f>IFERROR(INDEX(Cost_Components!$V$2:$V$29,MATCH(E1199,Cost_Components!$A$2:$A$29,0)),"")</f>
        <v>2050</v>
      </c>
      <c r="AC1199" s="26">
        <f>IFERROR(INDEX(Cost_Components!$M$2:$M$29,MATCH(E1199,Cost_Components!$A$2:$A$29,0)),"")</f>
        <v>5</v>
      </c>
      <c r="AD1199" s="26">
        <f>IFERROR(INDEX(Cost_Components!$N$2:$N$29,MATCH(E1199,Cost_Components!$A$2:$A$29,0)),"")</f>
        <v>40</v>
      </c>
      <c r="AE1199" s="16" t="str">
        <f>IFERROR(INDEX(Cost_Components!$O$2:$O$29,MATCH(E1199,Cost_Components!$A$2:$A$29,0)),"")</f>
        <v>Both</v>
      </c>
      <c r="AF1199" s="11">
        <v>783437.51973271801</v>
      </c>
      <c r="AG1199" s="11">
        <v>783351.86460634705</v>
      </c>
      <c r="AH1199" s="23">
        <f t="shared" si="189"/>
        <v>1</v>
      </c>
    </row>
    <row r="1200" spans="1:34" hidden="1">
      <c r="A1200" t="s">
        <v>115</v>
      </c>
      <c r="B1200" s="20">
        <v>2027</v>
      </c>
      <c r="C1200" t="s">
        <v>257</v>
      </c>
      <c r="D1200" t="s">
        <v>254</v>
      </c>
      <c r="E1200" s="22" t="s">
        <v>349</v>
      </c>
      <c r="F1200" s="22" t="s">
        <v>350</v>
      </c>
      <c r="G1200" s="22" t="s">
        <v>258</v>
      </c>
      <c r="H1200" s="22" t="s">
        <v>237</v>
      </c>
      <c r="I1200" s="22" t="s">
        <v>309</v>
      </c>
      <c r="J1200" s="17">
        <f>IFERROR(INDEX(Cost_Components!$K$2:$K$29,MATCH(E1200,Cost_Components!$A$2:$A$29,0)),"")</f>
        <v>0.1</v>
      </c>
      <c r="K1200" s="17">
        <f t="shared" si="180"/>
        <v>0.18076923076923079</v>
      </c>
      <c r="L1200" s="17">
        <f>IFERROR(INDEX(Cost_Components!$S$2:$S$29,MATCH(E1200,Cost_Components!$A$2:$A$29,0)),"")</f>
        <v>0.1</v>
      </c>
      <c r="M1200" s="28">
        <f>IFERROR(INDEX(Cost_Components!$L$2:$L$29,MATCH(E1200,Cost_Components!$A$2:$A$29,0)),"")</f>
        <v>1</v>
      </c>
      <c r="N1200" s="29">
        <f>IFERROR(INDEX(Cost_Components!$P$2:$P$29,MATCH(E1200,Cost_Components!$A$2:$A$29,0)),"")</f>
        <v>12488.38616</v>
      </c>
      <c r="O1200" s="23">
        <f t="shared" si="181"/>
        <v>77975.581492201498</v>
      </c>
      <c r="P1200" s="23">
        <f t="shared" si="182"/>
        <v>77958.984681107308</v>
      </c>
      <c r="Q1200" s="23">
        <f t="shared" si="183"/>
        <v>97358190.53391926</v>
      </c>
      <c r="R1200" s="23">
        <f t="shared" si="184"/>
        <v>176031119.68493304</v>
      </c>
      <c r="S1200" s="23">
        <f t="shared" si="185"/>
        <v>78672929.151013777</v>
      </c>
      <c r="T1200" s="16">
        <f>IFERROR(INDEX(Cost_Components!$R$2:$R$29,MATCH(E1200,Cost_Components!$A$2:$A$29,0)),"")</f>
        <v>1</v>
      </c>
      <c r="U1200" s="26">
        <f>IFERROR(INDEX(Cost_Components!$Q$2:$Q$29,MATCH(E1200,Cost_Components!$A$2:$A$29,0)),"")</f>
        <v>2023</v>
      </c>
      <c r="V1200" s="30">
        <f>1/(1+Calculation_Assumptions!$B$5)^(B1200-Calculation_Assumptions!$B$2)</f>
        <v>0.94259590913375435</v>
      </c>
      <c r="W1200" s="23">
        <f t="shared" si="186"/>
        <v>91769432.117936894</v>
      </c>
      <c r="X1200" s="23">
        <f t="shared" si="187"/>
        <v>165926213.29525217</v>
      </c>
      <c r="Y1200" s="23">
        <f t="shared" si="188"/>
        <v>74156781.17731528</v>
      </c>
      <c r="Z1200" s="17">
        <f>IFERROR(INDEX(Cost_Components!$T$2:$T$29,MATCH(E1200,Cost_Components!$A$2:$A$29,0)),"")</f>
        <v>0.8</v>
      </c>
      <c r="AA1200" s="26">
        <f>IFERROR(INDEX(Cost_Components!$U$2:$U$29,MATCH(E1200,Cost_Components!$A$2:$A$29,0)),"")</f>
        <v>2025</v>
      </c>
      <c r="AB1200" s="26">
        <f>IFERROR(INDEX(Cost_Components!$V$2:$V$29,MATCH(E1200,Cost_Components!$A$2:$A$29,0)),"")</f>
        <v>2050</v>
      </c>
      <c r="AC1200" s="26">
        <f>IFERROR(INDEX(Cost_Components!$M$2:$M$29,MATCH(E1200,Cost_Components!$A$2:$A$29,0)),"")</f>
        <v>5</v>
      </c>
      <c r="AD1200" s="26">
        <f>IFERROR(INDEX(Cost_Components!$N$2:$N$29,MATCH(E1200,Cost_Components!$A$2:$A$29,0)),"")</f>
        <v>40</v>
      </c>
      <c r="AE1200" s="16" t="str">
        <f>IFERROR(INDEX(Cost_Components!$O$2:$O$29,MATCH(E1200,Cost_Components!$A$2:$A$29,0)),"")</f>
        <v>Both</v>
      </c>
      <c r="AF1200" s="11">
        <v>779755.81492201495</v>
      </c>
      <c r="AG1200" s="11">
        <v>779589.84681107302</v>
      </c>
      <c r="AH1200" s="23">
        <f t="shared" si="189"/>
        <v>1</v>
      </c>
    </row>
    <row r="1201" spans="1:34" hidden="1">
      <c r="A1201" t="s">
        <v>115</v>
      </c>
      <c r="B1201" s="20">
        <v>2028</v>
      </c>
      <c r="C1201" t="s">
        <v>257</v>
      </c>
      <c r="D1201" t="s">
        <v>254</v>
      </c>
      <c r="E1201" s="22" t="s">
        <v>349</v>
      </c>
      <c r="F1201" s="22" t="s">
        <v>350</v>
      </c>
      <c r="G1201" s="22" t="s">
        <v>258</v>
      </c>
      <c r="H1201" s="22" t="s">
        <v>237</v>
      </c>
      <c r="I1201" s="22" t="s">
        <v>309</v>
      </c>
      <c r="J1201" s="17">
        <f>IFERROR(INDEX(Cost_Components!$K$2:$K$29,MATCH(E1201,Cost_Components!$A$2:$A$29,0)),"")</f>
        <v>0.1</v>
      </c>
      <c r="K1201" s="17">
        <f t="shared" si="180"/>
        <v>0.20769230769230773</v>
      </c>
      <c r="L1201" s="17">
        <f>IFERROR(INDEX(Cost_Components!$S$2:$S$29,MATCH(E1201,Cost_Components!$A$2:$A$29,0)),"")</f>
        <v>0.1</v>
      </c>
      <c r="M1201" s="28">
        <f>IFERROR(INDEX(Cost_Components!$L$2:$L$29,MATCH(E1201,Cost_Components!$A$2:$A$29,0)),"")</f>
        <v>1</v>
      </c>
      <c r="N1201" s="29">
        <f>IFERROR(INDEX(Cost_Components!$P$2:$P$29,MATCH(E1201,Cost_Components!$A$2:$A$29,0)),"")</f>
        <v>12488.38616</v>
      </c>
      <c r="O1201" s="23">
        <f t="shared" si="181"/>
        <v>77666.823976441097</v>
      </c>
      <c r="P1201" s="23">
        <f t="shared" si="182"/>
        <v>77640.023778459392</v>
      </c>
      <c r="Q1201" s="23">
        <f t="shared" si="183"/>
        <v>96959859.841698334</v>
      </c>
      <c r="R1201" s="23">
        <f t="shared" si="184"/>
        <v>201447683.23262054</v>
      </c>
      <c r="S1201" s="23">
        <f t="shared" si="185"/>
        <v>104487823.3909222</v>
      </c>
      <c r="T1201" s="16">
        <f>IFERROR(INDEX(Cost_Components!$R$2:$R$29,MATCH(E1201,Cost_Components!$A$2:$A$29,0)),"")</f>
        <v>1</v>
      </c>
      <c r="U1201" s="26">
        <f>IFERROR(INDEX(Cost_Components!$Q$2:$Q$29,MATCH(E1201,Cost_Components!$A$2:$A$29,0)),"")</f>
        <v>2023</v>
      </c>
      <c r="V1201" s="30">
        <f>1/(1+Calculation_Assumptions!$B$5)^(B1201-Calculation_Assumptions!$B$2)</f>
        <v>0.91514165935315961</v>
      </c>
      <c r="W1201" s="23">
        <f t="shared" si="186"/>
        <v>88732007.026181594</v>
      </c>
      <c r="X1201" s="23">
        <f t="shared" si="187"/>
        <v>184353167.10635003</v>
      </c>
      <c r="Y1201" s="23">
        <f t="shared" si="188"/>
        <v>95621160.080168426</v>
      </c>
      <c r="Z1201" s="17">
        <f>IFERROR(INDEX(Cost_Components!$T$2:$T$29,MATCH(E1201,Cost_Components!$A$2:$A$29,0)),"")</f>
        <v>0.8</v>
      </c>
      <c r="AA1201" s="26">
        <f>IFERROR(INDEX(Cost_Components!$U$2:$U$29,MATCH(E1201,Cost_Components!$A$2:$A$29,0)),"")</f>
        <v>2025</v>
      </c>
      <c r="AB1201" s="26">
        <f>IFERROR(INDEX(Cost_Components!$V$2:$V$29,MATCH(E1201,Cost_Components!$A$2:$A$29,0)),"")</f>
        <v>2050</v>
      </c>
      <c r="AC1201" s="26">
        <f>IFERROR(INDEX(Cost_Components!$M$2:$M$29,MATCH(E1201,Cost_Components!$A$2:$A$29,0)),"")</f>
        <v>5</v>
      </c>
      <c r="AD1201" s="26">
        <f>IFERROR(INDEX(Cost_Components!$N$2:$N$29,MATCH(E1201,Cost_Components!$A$2:$A$29,0)),"")</f>
        <v>40</v>
      </c>
      <c r="AE1201" s="16" t="str">
        <f>IFERROR(INDEX(Cost_Components!$O$2:$O$29,MATCH(E1201,Cost_Components!$A$2:$A$29,0)),"")</f>
        <v>Both</v>
      </c>
      <c r="AF1201" s="11">
        <v>776668.239764411</v>
      </c>
      <c r="AG1201" s="11">
        <v>776400.23778459395</v>
      </c>
      <c r="AH1201" s="23">
        <f t="shared" si="189"/>
        <v>1</v>
      </c>
    </row>
    <row r="1202" spans="1:34" hidden="1">
      <c r="A1202" t="s">
        <v>115</v>
      </c>
      <c r="B1202" s="20">
        <v>2029</v>
      </c>
      <c r="C1202" t="s">
        <v>257</v>
      </c>
      <c r="D1202" t="s">
        <v>254</v>
      </c>
      <c r="E1202" s="22" t="s">
        <v>349</v>
      </c>
      <c r="F1202" s="22" t="s">
        <v>350</v>
      </c>
      <c r="G1202" s="22" t="s">
        <v>258</v>
      </c>
      <c r="H1202" s="22" t="s">
        <v>237</v>
      </c>
      <c r="I1202" s="22" t="s">
        <v>309</v>
      </c>
      <c r="J1202" s="17">
        <f>IFERROR(INDEX(Cost_Components!$K$2:$K$29,MATCH(E1202,Cost_Components!$A$2:$A$29,0)),"")</f>
        <v>0.1</v>
      </c>
      <c r="K1202" s="17">
        <f t="shared" si="180"/>
        <v>0.23461538461538464</v>
      </c>
      <c r="L1202" s="17">
        <f>IFERROR(INDEX(Cost_Components!$S$2:$S$29,MATCH(E1202,Cost_Components!$A$2:$A$29,0)),"")</f>
        <v>0.1</v>
      </c>
      <c r="M1202" s="28">
        <f>IFERROR(INDEX(Cost_Components!$L$2:$L$29,MATCH(E1202,Cost_Components!$A$2:$A$29,0)),"")</f>
        <v>1</v>
      </c>
      <c r="N1202" s="29">
        <f>IFERROR(INDEX(Cost_Components!$P$2:$P$29,MATCH(E1202,Cost_Components!$A$2:$A$29,0)),"")</f>
        <v>12488.38616</v>
      </c>
      <c r="O1202" s="23">
        <f t="shared" si="181"/>
        <v>77362.258515269103</v>
      </c>
      <c r="P1202" s="23">
        <f t="shared" si="182"/>
        <v>77323.302899032904</v>
      </c>
      <c r="Q1202" s="23">
        <f t="shared" si="183"/>
        <v>96564326.576977044</v>
      </c>
      <c r="R1202" s="23">
        <f t="shared" si="184"/>
        <v>226668904.89020833</v>
      </c>
      <c r="S1202" s="23">
        <f t="shared" si="185"/>
        <v>130104578.31323129</v>
      </c>
      <c r="T1202" s="16">
        <f>IFERROR(INDEX(Cost_Components!$R$2:$R$29,MATCH(E1202,Cost_Components!$A$2:$A$29,0)),"")</f>
        <v>1</v>
      </c>
      <c r="U1202" s="26">
        <f>IFERROR(INDEX(Cost_Components!$Q$2:$Q$29,MATCH(E1202,Cost_Components!$A$2:$A$29,0)),"")</f>
        <v>2023</v>
      </c>
      <c r="V1202" s="30">
        <f>1/(1+Calculation_Assumptions!$B$5)^(B1202-Calculation_Assumptions!$B$2)</f>
        <v>0.888487047915689</v>
      </c>
      <c r="W1202" s="23">
        <f t="shared" si="186"/>
        <v>85796153.454344839</v>
      </c>
      <c r="X1202" s="23">
        <f t="shared" si="187"/>
        <v>201392386.16018328</v>
      </c>
      <c r="Y1202" s="23">
        <f t="shared" si="188"/>
        <v>115596232.70583844</v>
      </c>
      <c r="Z1202" s="17">
        <f>IFERROR(INDEX(Cost_Components!$T$2:$T$29,MATCH(E1202,Cost_Components!$A$2:$A$29,0)),"")</f>
        <v>0.8</v>
      </c>
      <c r="AA1202" s="26">
        <f>IFERROR(INDEX(Cost_Components!$U$2:$U$29,MATCH(E1202,Cost_Components!$A$2:$A$29,0)),"")</f>
        <v>2025</v>
      </c>
      <c r="AB1202" s="26">
        <f>IFERROR(INDEX(Cost_Components!$V$2:$V$29,MATCH(E1202,Cost_Components!$A$2:$A$29,0)),"")</f>
        <v>2050</v>
      </c>
      <c r="AC1202" s="26">
        <f>IFERROR(INDEX(Cost_Components!$M$2:$M$29,MATCH(E1202,Cost_Components!$A$2:$A$29,0)),"")</f>
        <v>5</v>
      </c>
      <c r="AD1202" s="26">
        <f>IFERROR(INDEX(Cost_Components!$N$2:$N$29,MATCH(E1202,Cost_Components!$A$2:$A$29,0)),"")</f>
        <v>40</v>
      </c>
      <c r="AE1202" s="16" t="str">
        <f>IFERROR(INDEX(Cost_Components!$O$2:$O$29,MATCH(E1202,Cost_Components!$A$2:$A$29,0)),"")</f>
        <v>Both</v>
      </c>
      <c r="AF1202" s="11">
        <v>773622.585152691</v>
      </c>
      <c r="AG1202" s="11">
        <v>773233.02899032901</v>
      </c>
      <c r="AH1202" s="23">
        <f t="shared" si="189"/>
        <v>1</v>
      </c>
    </row>
    <row r="1203" spans="1:34" hidden="1">
      <c r="A1203" t="s">
        <v>115</v>
      </c>
      <c r="B1203" s="20">
        <v>2030</v>
      </c>
      <c r="C1203" t="s">
        <v>257</v>
      </c>
      <c r="D1203" t="s">
        <v>254</v>
      </c>
      <c r="E1203" s="22" t="s">
        <v>349</v>
      </c>
      <c r="F1203" s="22" t="s">
        <v>350</v>
      </c>
      <c r="G1203" s="22" t="s">
        <v>258</v>
      </c>
      <c r="H1203" s="22" t="s">
        <v>237</v>
      </c>
      <c r="I1203" s="22" t="s">
        <v>309</v>
      </c>
      <c r="J1203" s="17">
        <f>IFERROR(INDEX(Cost_Components!$K$2:$K$29,MATCH(E1203,Cost_Components!$A$2:$A$29,0)),"")</f>
        <v>0.1</v>
      </c>
      <c r="K1203" s="17">
        <f t="shared" si="180"/>
        <v>0.26153846153846161</v>
      </c>
      <c r="L1203" s="17">
        <f>IFERROR(INDEX(Cost_Components!$S$2:$S$29,MATCH(E1203,Cost_Components!$A$2:$A$29,0)),"")</f>
        <v>0.1</v>
      </c>
      <c r="M1203" s="28">
        <f>IFERROR(INDEX(Cost_Components!$L$2:$L$29,MATCH(E1203,Cost_Components!$A$2:$A$29,0)),"")</f>
        <v>1</v>
      </c>
      <c r="N1203" s="29">
        <f>IFERROR(INDEX(Cost_Components!$P$2:$P$29,MATCH(E1203,Cost_Components!$A$2:$A$29,0)),"")</f>
        <v>12488.38616</v>
      </c>
      <c r="O1203" s="23">
        <f t="shared" si="181"/>
        <v>77053.847753823095</v>
      </c>
      <c r="P1203" s="23">
        <f t="shared" si="182"/>
        <v>77001.011923636499</v>
      </c>
      <c r="Q1203" s="23">
        <f t="shared" si="183"/>
        <v>96161837.161313713</v>
      </c>
      <c r="R1203" s="23">
        <f t="shared" si="184"/>
        <v>251672761.53355473</v>
      </c>
      <c r="S1203" s="23">
        <f t="shared" si="185"/>
        <v>155510924.37224102</v>
      </c>
      <c r="T1203" s="16">
        <f>IFERROR(INDEX(Cost_Components!$R$2:$R$29,MATCH(E1203,Cost_Components!$A$2:$A$29,0)),"")</f>
        <v>1</v>
      </c>
      <c r="U1203" s="26">
        <f>IFERROR(INDEX(Cost_Components!$Q$2:$Q$29,MATCH(E1203,Cost_Components!$A$2:$A$29,0)),"")</f>
        <v>2023</v>
      </c>
      <c r="V1203" s="30">
        <f>1/(1+Calculation_Assumptions!$B$5)^(B1203-Calculation_Assumptions!$B$2)</f>
        <v>0.86260878438416411</v>
      </c>
      <c r="W1203" s="23">
        <f t="shared" si="186"/>
        <v>82950045.457868755</v>
      </c>
      <c r="X1203" s="23">
        <f t="shared" si="187"/>
        <v>217095134.88906527</v>
      </c>
      <c r="Y1203" s="23">
        <f t="shared" si="188"/>
        <v>134145089.43119651</v>
      </c>
      <c r="Z1203" s="17">
        <f>IFERROR(INDEX(Cost_Components!$T$2:$T$29,MATCH(E1203,Cost_Components!$A$2:$A$29,0)),"")</f>
        <v>0.8</v>
      </c>
      <c r="AA1203" s="26">
        <f>IFERROR(INDEX(Cost_Components!$U$2:$U$29,MATCH(E1203,Cost_Components!$A$2:$A$29,0)),"")</f>
        <v>2025</v>
      </c>
      <c r="AB1203" s="26">
        <f>IFERROR(INDEX(Cost_Components!$V$2:$V$29,MATCH(E1203,Cost_Components!$A$2:$A$29,0)),"")</f>
        <v>2050</v>
      </c>
      <c r="AC1203" s="26">
        <f>IFERROR(INDEX(Cost_Components!$M$2:$M$29,MATCH(E1203,Cost_Components!$A$2:$A$29,0)),"")</f>
        <v>5</v>
      </c>
      <c r="AD1203" s="26">
        <f>IFERROR(INDEX(Cost_Components!$N$2:$N$29,MATCH(E1203,Cost_Components!$A$2:$A$29,0)),"")</f>
        <v>40</v>
      </c>
      <c r="AE1203" s="16" t="str">
        <f>IFERROR(INDEX(Cost_Components!$O$2:$O$29,MATCH(E1203,Cost_Components!$A$2:$A$29,0)),"")</f>
        <v>Both</v>
      </c>
      <c r="AF1203" s="11">
        <v>770538.47753823095</v>
      </c>
      <c r="AG1203" s="11">
        <v>770010.11923636496</v>
      </c>
      <c r="AH1203" s="23">
        <f t="shared" si="189"/>
        <v>1</v>
      </c>
    </row>
    <row r="1204" spans="1:34" hidden="1">
      <c r="A1204" t="s">
        <v>115</v>
      </c>
      <c r="B1204" s="20">
        <v>2031</v>
      </c>
      <c r="C1204" t="s">
        <v>257</v>
      </c>
      <c r="D1204" t="s">
        <v>254</v>
      </c>
      <c r="E1204" s="22" t="s">
        <v>349</v>
      </c>
      <c r="F1204" s="22" t="s">
        <v>350</v>
      </c>
      <c r="G1204" s="22" t="s">
        <v>258</v>
      </c>
      <c r="H1204" s="22" t="s">
        <v>237</v>
      </c>
      <c r="I1204" s="22" t="s">
        <v>309</v>
      </c>
      <c r="J1204" s="17">
        <f>IFERROR(INDEX(Cost_Components!$K$2:$K$29,MATCH(E1204,Cost_Components!$A$2:$A$29,0)),"")</f>
        <v>0.1</v>
      </c>
      <c r="K1204" s="17">
        <f t="shared" si="180"/>
        <v>0.28846153846153844</v>
      </c>
      <c r="L1204" s="17">
        <f>IFERROR(INDEX(Cost_Components!$S$2:$S$29,MATCH(E1204,Cost_Components!$A$2:$A$29,0)),"")</f>
        <v>0.1</v>
      </c>
      <c r="M1204" s="28">
        <f>IFERROR(INDEX(Cost_Components!$L$2:$L$29,MATCH(E1204,Cost_Components!$A$2:$A$29,0)),"")</f>
        <v>1</v>
      </c>
      <c r="N1204" s="29">
        <f>IFERROR(INDEX(Cost_Components!$P$2:$P$29,MATCH(E1204,Cost_Components!$A$2:$A$29,0)),"")</f>
        <v>12488.38616</v>
      </c>
      <c r="O1204" s="23">
        <f t="shared" si="181"/>
        <v>76767.129690329704</v>
      </c>
      <c r="P1204" s="23">
        <f t="shared" si="182"/>
        <v>76698.841200064999</v>
      </c>
      <c r="Q1204" s="23">
        <f t="shared" si="183"/>
        <v>95784474.693092957</v>
      </c>
      <c r="R1204" s="23">
        <f t="shared" si="184"/>
        <v>276547373.06758803</v>
      </c>
      <c r="S1204" s="23">
        <f t="shared" si="185"/>
        <v>180762898.37449509</v>
      </c>
      <c r="T1204" s="16">
        <f>IFERROR(INDEX(Cost_Components!$R$2:$R$29,MATCH(E1204,Cost_Components!$A$2:$A$29,0)),"")</f>
        <v>1</v>
      </c>
      <c r="U1204" s="26">
        <f>IFERROR(INDEX(Cost_Components!$Q$2:$Q$29,MATCH(E1204,Cost_Components!$A$2:$A$29,0)),"")</f>
        <v>2023</v>
      </c>
      <c r="V1204" s="30">
        <f>1/(1+Calculation_Assumptions!$B$5)^(B1204-Calculation_Assumptions!$B$2)</f>
        <v>0.83748425668365445</v>
      </c>
      <c r="W1204" s="23">
        <f t="shared" si="186"/>
        <v>80217989.590179265</v>
      </c>
      <c r="X1204" s="23">
        <f t="shared" si="187"/>
        <v>231604071.17132625</v>
      </c>
      <c r="Y1204" s="23">
        <f t="shared" si="188"/>
        <v>151386081.58114699</v>
      </c>
      <c r="Z1204" s="17">
        <f>IFERROR(INDEX(Cost_Components!$T$2:$T$29,MATCH(E1204,Cost_Components!$A$2:$A$29,0)),"")</f>
        <v>0.8</v>
      </c>
      <c r="AA1204" s="26">
        <f>IFERROR(INDEX(Cost_Components!$U$2:$U$29,MATCH(E1204,Cost_Components!$A$2:$A$29,0)),"")</f>
        <v>2025</v>
      </c>
      <c r="AB1204" s="26">
        <f>IFERROR(INDEX(Cost_Components!$V$2:$V$29,MATCH(E1204,Cost_Components!$A$2:$A$29,0)),"")</f>
        <v>2050</v>
      </c>
      <c r="AC1204" s="26">
        <f>IFERROR(INDEX(Cost_Components!$M$2:$M$29,MATCH(E1204,Cost_Components!$A$2:$A$29,0)),"")</f>
        <v>5</v>
      </c>
      <c r="AD1204" s="26">
        <f>IFERROR(INDEX(Cost_Components!$N$2:$N$29,MATCH(E1204,Cost_Components!$A$2:$A$29,0)),"")</f>
        <v>40</v>
      </c>
      <c r="AE1204" s="16" t="str">
        <f>IFERROR(INDEX(Cost_Components!$O$2:$O$29,MATCH(E1204,Cost_Components!$A$2:$A$29,0)),"")</f>
        <v>Both</v>
      </c>
      <c r="AF1204" s="11">
        <v>767671.29690329696</v>
      </c>
      <c r="AG1204" s="11">
        <v>766988.41200064996</v>
      </c>
      <c r="AH1204" s="23">
        <f t="shared" si="189"/>
        <v>1</v>
      </c>
    </row>
    <row r="1205" spans="1:34" hidden="1">
      <c r="A1205" t="s">
        <v>115</v>
      </c>
      <c r="B1205" s="20">
        <v>2032</v>
      </c>
      <c r="C1205" t="s">
        <v>257</v>
      </c>
      <c r="D1205" t="s">
        <v>254</v>
      </c>
      <c r="E1205" s="22" t="s">
        <v>349</v>
      </c>
      <c r="F1205" s="22" t="s">
        <v>350</v>
      </c>
      <c r="G1205" s="22" t="s">
        <v>258</v>
      </c>
      <c r="H1205" s="22" t="s">
        <v>237</v>
      </c>
      <c r="I1205" s="22" t="s">
        <v>309</v>
      </c>
      <c r="J1205" s="17">
        <f>IFERROR(INDEX(Cost_Components!$K$2:$K$29,MATCH(E1205,Cost_Components!$A$2:$A$29,0)),"")</f>
        <v>0.1</v>
      </c>
      <c r="K1205" s="17">
        <f t="shared" si="180"/>
        <v>0.31538461538461543</v>
      </c>
      <c r="L1205" s="17">
        <f>IFERROR(INDEX(Cost_Components!$S$2:$S$29,MATCH(E1205,Cost_Components!$A$2:$A$29,0)),"")</f>
        <v>0.1</v>
      </c>
      <c r="M1205" s="28">
        <f>IFERROR(INDEX(Cost_Components!$L$2:$L$29,MATCH(E1205,Cost_Components!$A$2:$A$29,0)),"")</f>
        <v>1</v>
      </c>
      <c r="N1205" s="29">
        <f>IFERROR(INDEX(Cost_Components!$P$2:$P$29,MATCH(E1205,Cost_Components!$A$2:$A$29,0)),"")</f>
        <v>12488.38616</v>
      </c>
      <c r="O1205" s="23">
        <f t="shared" si="181"/>
        <v>76540.329475909995</v>
      </c>
      <c r="P1205" s="23">
        <f t="shared" si="182"/>
        <v>76455.172089189902</v>
      </c>
      <c r="Q1205" s="23">
        <f t="shared" si="183"/>
        <v>95480171.297905758</v>
      </c>
      <c r="R1205" s="23">
        <f t="shared" si="184"/>
        <v>301465175.72046596</v>
      </c>
      <c r="S1205" s="23">
        <f t="shared" si="185"/>
        <v>205985004.42256021</v>
      </c>
      <c r="T1205" s="16">
        <f>IFERROR(INDEX(Cost_Components!$R$2:$R$29,MATCH(E1205,Cost_Components!$A$2:$A$29,0)),"")</f>
        <v>1</v>
      </c>
      <c r="U1205" s="26">
        <f>IFERROR(INDEX(Cost_Components!$Q$2:$Q$29,MATCH(E1205,Cost_Components!$A$2:$A$29,0)),"")</f>
        <v>2023</v>
      </c>
      <c r="V1205" s="30">
        <f>1/(1+Calculation_Assumptions!$B$5)^(B1205-Calculation_Assumptions!$B$2)</f>
        <v>0.81309151134335378</v>
      </c>
      <c r="W1205" s="23">
        <f t="shared" si="186"/>
        <v>77634116.783936501</v>
      </c>
      <c r="X1205" s="23">
        <f t="shared" si="187"/>
        <v>245118775.34394339</v>
      </c>
      <c r="Y1205" s="23">
        <f t="shared" si="188"/>
        <v>167484658.56000689</v>
      </c>
      <c r="Z1205" s="17">
        <f>IFERROR(INDEX(Cost_Components!$T$2:$T$29,MATCH(E1205,Cost_Components!$A$2:$A$29,0)),"")</f>
        <v>0.8</v>
      </c>
      <c r="AA1205" s="26">
        <f>IFERROR(INDEX(Cost_Components!$U$2:$U$29,MATCH(E1205,Cost_Components!$A$2:$A$29,0)),"")</f>
        <v>2025</v>
      </c>
      <c r="AB1205" s="26">
        <f>IFERROR(INDEX(Cost_Components!$V$2:$V$29,MATCH(E1205,Cost_Components!$A$2:$A$29,0)),"")</f>
        <v>2050</v>
      </c>
      <c r="AC1205" s="26">
        <f>IFERROR(INDEX(Cost_Components!$M$2:$M$29,MATCH(E1205,Cost_Components!$A$2:$A$29,0)),"")</f>
        <v>5</v>
      </c>
      <c r="AD1205" s="26">
        <f>IFERROR(INDEX(Cost_Components!$N$2:$N$29,MATCH(E1205,Cost_Components!$A$2:$A$29,0)),"")</f>
        <v>40</v>
      </c>
      <c r="AE1205" s="16" t="str">
        <f>IFERROR(INDEX(Cost_Components!$O$2:$O$29,MATCH(E1205,Cost_Components!$A$2:$A$29,0)),"")</f>
        <v>Both</v>
      </c>
      <c r="AF1205" s="11">
        <v>765403.29475909995</v>
      </c>
      <c r="AG1205" s="11">
        <v>764551.72089189896</v>
      </c>
      <c r="AH1205" s="23">
        <f t="shared" si="189"/>
        <v>1</v>
      </c>
    </row>
    <row r="1206" spans="1:34" hidden="1">
      <c r="A1206" t="s">
        <v>115</v>
      </c>
      <c r="B1206" s="20">
        <v>2033</v>
      </c>
      <c r="C1206" t="s">
        <v>257</v>
      </c>
      <c r="D1206" t="s">
        <v>254</v>
      </c>
      <c r="E1206" s="22" t="s">
        <v>349</v>
      </c>
      <c r="F1206" s="22" t="s">
        <v>350</v>
      </c>
      <c r="G1206" s="22" t="s">
        <v>258</v>
      </c>
      <c r="H1206" s="22" t="s">
        <v>237</v>
      </c>
      <c r="I1206" s="22" t="s">
        <v>309</v>
      </c>
      <c r="J1206" s="17">
        <f>IFERROR(INDEX(Cost_Components!$K$2:$K$29,MATCH(E1206,Cost_Components!$A$2:$A$29,0)),"")</f>
        <v>0.1</v>
      </c>
      <c r="K1206" s="17">
        <f t="shared" si="180"/>
        <v>0.34230769230769231</v>
      </c>
      <c r="L1206" s="17">
        <f>IFERROR(INDEX(Cost_Components!$S$2:$S$29,MATCH(E1206,Cost_Components!$A$2:$A$29,0)),"")</f>
        <v>0.1</v>
      </c>
      <c r="M1206" s="28">
        <f>IFERROR(INDEX(Cost_Components!$L$2:$L$29,MATCH(E1206,Cost_Components!$A$2:$A$29,0)),"")</f>
        <v>1</v>
      </c>
      <c r="N1206" s="29">
        <f>IFERROR(INDEX(Cost_Components!$P$2:$P$29,MATCH(E1206,Cost_Components!$A$2:$A$29,0)),"")</f>
        <v>12488.38616</v>
      </c>
      <c r="O1206" s="23">
        <f t="shared" si="181"/>
        <v>76353.496018463105</v>
      </c>
      <c r="P1206" s="23">
        <f t="shared" si="182"/>
        <v>76250.227405384692</v>
      </c>
      <c r="Q1206" s="23">
        <f t="shared" si="183"/>
        <v>95224228.462625891</v>
      </c>
      <c r="R1206" s="23">
        <f t="shared" si="184"/>
        <v>326401318.93103266</v>
      </c>
      <c r="S1206" s="23">
        <f t="shared" si="185"/>
        <v>231177090.46840677</v>
      </c>
      <c r="T1206" s="16">
        <f>IFERROR(INDEX(Cost_Components!$R$2:$R$29,MATCH(E1206,Cost_Components!$A$2:$A$29,0)),"")</f>
        <v>1</v>
      </c>
      <c r="U1206" s="26">
        <f>IFERROR(INDEX(Cost_Components!$Q$2:$Q$29,MATCH(E1206,Cost_Components!$A$2:$A$29,0)),"")</f>
        <v>2023</v>
      </c>
      <c r="V1206" s="30">
        <f>1/(1+Calculation_Assumptions!$B$5)^(B1206-Calculation_Assumptions!$B$2)</f>
        <v>0.78940923431393573</v>
      </c>
      <c r="W1206" s="23">
        <f t="shared" si="186"/>
        <v>75170885.278816789</v>
      </c>
      <c r="X1206" s="23">
        <f t="shared" si="187"/>
        <v>257664215.25640523</v>
      </c>
      <c r="Y1206" s="23">
        <f t="shared" si="188"/>
        <v>182493329.97758844</v>
      </c>
      <c r="Z1206" s="17">
        <f>IFERROR(INDEX(Cost_Components!$T$2:$T$29,MATCH(E1206,Cost_Components!$A$2:$A$29,0)),"")</f>
        <v>0.8</v>
      </c>
      <c r="AA1206" s="26">
        <f>IFERROR(INDEX(Cost_Components!$U$2:$U$29,MATCH(E1206,Cost_Components!$A$2:$A$29,0)),"")</f>
        <v>2025</v>
      </c>
      <c r="AB1206" s="26">
        <f>IFERROR(INDEX(Cost_Components!$V$2:$V$29,MATCH(E1206,Cost_Components!$A$2:$A$29,0)),"")</f>
        <v>2050</v>
      </c>
      <c r="AC1206" s="26">
        <f>IFERROR(INDEX(Cost_Components!$M$2:$M$29,MATCH(E1206,Cost_Components!$A$2:$A$29,0)),"")</f>
        <v>5</v>
      </c>
      <c r="AD1206" s="26">
        <f>IFERROR(INDEX(Cost_Components!$N$2:$N$29,MATCH(E1206,Cost_Components!$A$2:$A$29,0)),"")</f>
        <v>40</v>
      </c>
      <c r="AE1206" s="16" t="str">
        <f>IFERROR(INDEX(Cost_Components!$O$2:$O$29,MATCH(E1206,Cost_Components!$A$2:$A$29,0)),"")</f>
        <v>Both</v>
      </c>
      <c r="AF1206" s="11">
        <v>763534.96018463105</v>
      </c>
      <c r="AG1206" s="11">
        <v>762502.27405384695</v>
      </c>
      <c r="AH1206" s="23">
        <f t="shared" si="189"/>
        <v>1</v>
      </c>
    </row>
    <row r="1207" spans="1:34" hidden="1">
      <c r="A1207" t="s">
        <v>115</v>
      </c>
      <c r="B1207" s="20">
        <v>2034</v>
      </c>
      <c r="C1207" t="s">
        <v>257</v>
      </c>
      <c r="D1207" t="s">
        <v>254</v>
      </c>
      <c r="E1207" s="22" t="s">
        <v>349</v>
      </c>
      <c r="F1207" s="22" t="s">
        <v>350</v>
      </c>
      <c r="G1207" s="22" t="s">
        <v>258</v>
      </c>
      <c r="H1207" s="22" t="s">
        <v>237</v>
      </c>
      <c r="I1207" s="22" t="s">
        <v>309</v>
      </c>
      <c r="J1207" s="17">
        <f>IFERROR(INDEX(Cost_Components!$K$2:$K$29,MATCH(E1207,Cost_Components!$A$2:$A$29,0)),"")</f>
        <v>0.1</v>
      </c>
      <c r="K1207" s="17">
        <f t="shared" si="180"/>
        <v>0.36923076923076925</v>
      </c>
      <c r="L1207" s="17">
        <f>IFERROR(INDEX(Cost_Components!$S$2:$S$29,MATCH(E1207,Cost_Components!$A$2:$A$29,0)),"")</f>
        <v>0.1</v>
      </c>
      <c r="M1207" s="28">
        <f>IFERROR(INDEX(Cost_Components!$L$2:$L$29,MATCH(E1207,Cost_Components!$A$2:$A$29,0)),"")</f>
        <v>1</v>
      </c>
      <c r="N1207" s="29">
        <f>IFERROR(INDEX(Cost_Components!$P$2:$P$29,MATCH(E1207,Cost_Components!$A$2:$A$29,0)),"")</f>
        <v>12488.38616</v>
      </c>
      <c r="O1207" s="23">
        <f t="shared" si="181"/>
        <v>76165.3340951516</v>
      </c>
      <c r="P1207" s="23">
        <f t="shared" si="182"/>
        <v>76042.809121767306</v>
      </c>
      <c r="Q1207" s="23">
        <f t="shared" si="183"/>
        <v>94965196.500380069</v>
      </c>
      <c r="R1207" s="23">
        <f t="shared" si="184"/>
        <v>351205700.00701565</v>
      </c>
      <c r="S1207" s="23">
        <f t="shared" si="185"/>
        <v>256240503.50663558</v>
      </c>
      <c r="T1207" s="16">
        <f>IFERROR(INDEX(Cost_Components!$R$2:$R$29,MATCH(E1207,Cost_Components!$A$2:$A$29,0)),"")</f>
        <v>1</v>
      </c>
      <c r="U1207" s="26">
        <f>IFERROR(INDEX(Cost_Components!$Q$2:$Q$29,MATCH(E1207,Cost_Components!$A$2:$A$29,0)),"")</f>
        <v>2023</v>
      </c>
      <c r="V1207" s="30">
        <f>1/(1+Calculation_Assumptions!$B$5)^(B1207-Calculation_Assumptions!$B$2)</f>
        <v>0.76641673234362695</v>
      </c>
      <c r="W1207" s="23">
        <f t="shared" si="186"/>
        <v>72782915.588191733</v>
      </c>
      <c r="X1207" s="23">
        <f t="shared" si="187"/>
        <v>269169924.97983307</v>
      </c>
      <c r="Y1207" s="23">
        <f t="shared" si="188"/>
        <v>196387009.39164132</v>
      </c>
      <c r="Z1207" s="17">
        <f>IFERROR(INDEX(Cost_Components!$T$2:$T$29,MATCH(E1207,Cost_Components!$A$2:$A$29,0)),"")</f>
        <v>0.8</v>
      </c>
      <c r="AA1207" s="26">
        <f>IFERROR(INDEX(Cost_Components!$U$2:$U$29,MATCH(E1207,Cost_Components!$A$2:$A$29,0)),"")</f>
        <v>2025</v>
      </c>
      <c r="AB1207" s="26">
        <f>IFERROR(INDEX(Cost_Components!$V$2:$V$29,MATCH(E1207,Cost_Components!$A$2:$A$29,0)),"")</f>
        <v>2050</v>
      </c>
      <c r="AC1207" s="26">
        <f>IFERROR(INDEX(Cost_Components!$M$2:$M$29,MATCH(E1207,Cost_Components!$A$2:$A$29,0)),"")</f>
        <v>5</v>
      </c>
      <c r="AD1207" s="26">
        <f>IFERROR(INDEX(Cost_Components!$N$2:$N$29,MATCH(E1207,Cost_Components!$A$2:$A$29,0)),"")</f>
        <v>40</v>
      </c>
      <c r="AE1207" s="16" t="str">
        <f>IFERROR(INDEX(Cost_Components!$O$2:$O$29,MATCH(E1207,Cost_Components!$A$2:$A$29,0)),"")</f>
        <v>Both</v>
      </c>
      <c r="AF1207" s="11">
        <v>761653.34095151594</v>
      </c>
      <c r="AG1207" s="11">
        <v>760428.09121767303</v>
      </c>
      <c r="AH1207" s="23">
        <f t="shared" si="189"/>
        <v>1</v>
      </c>
    </row>
    <row r="1208" spans="1:34" hidden="1">
      <c r="A1208" t="s">
        <v>115</v>
      </c>
      <c r="B1208" s="20">
        <v>2035</v>
      </c>
      <c r="C1208" t="s">
        <v>257</v>
      </c>
      <c r="D1208" t="s">
        <v>254</v>
      </c>
      <c r="E1208" s="22" t="s">
        <v>349</v>
      </c>
      <c r="F1208" s="22" t="s">
        <v>350</v>
      </c>
      <c r="G1208" s="22" t="s">
        <v>258</v>
      </c>
      <c r="H1208" s="22" t="s">
        <v>237</v>
      </c>
      <c r="I1208" s="22" t="s">
        <v>309</v>
      </c>
      <c r="J1208" s="17">
        <f>IFERROR(INDEX(Cost_Components!$K$2:$K$29,MATCH(E1208,Cost_Components!$A$2:$A$29,0)),"")</f>
        <v>0.1</v>
      </c>
      <c r="K1208" s="17">
        <f t="shared" si="180"/>
        <v>0.39615384615384619</v>
      </c>
      <c r="L1208" s="17">
        <f>IFERROR(INDEX(Cost_Components!$S$2:$S$29,MATCH(E1208,Cost_Components!$A$2:$A$29,0)),"")</f>
        <v>0.1</v>
      </c>
      <c r="M1208" s="28">
        <f>IFERROR(INDEX(Cost_Components!$L$2:$L$29,MATCH(E1208,Cost_Components!$A$2:$A$29,0)),"")</f>
        <v>1</v>
      </c>
      <c r="N1208" s="29">
        <f>IFERROR(INDEX(Cost_Components!$P$2:$P$29,MATCH(E1208,Cost_Components!$A$2:$A$29,0)),"")</f>
        <v>12488.38616</v>
      </c>
      <c r="O1208" s="23">
        <f t="shared" si="181"/>
        <v>75942.366414529402</v>
      </c>
      <c r="P1208" s="23">
        <f t="shared" si="182"/>
        <v>75799.585436605499</v>
      </c>
      <c r="Q1208" s="23">
        <f t="shared" si="183"/>
        <v>94661449.370024174</v>
      </c>
      <c r="R1208" s="23">
        <f t="shared" si="184"/>
        <v>375711356.00750911</v>
      </c>
      <c r="S1208" s="23">
        <f t="shared" si="185"/>
        <v>281049906.63748491</v>
      </c>
      <c r="T1208" s="16">
        <f>IFERROR(INDEX(Cost_Components!$R$2:$R$29,MATCH(E1208,Cost_Components!$A$2:$A$29,0)),"")</f>
        <v>1</v>
      </c>
      <c r="U1208" s="26">
        <f>IFERROR(INDEX(Cost_Components!$Q$2:$Q$29,MATCH(E1208,Cost_Components!$A$2:$A$29,0)),"")</f>
        <v>2023</v>
      </c>
      <c r="V1208" s="30">
        <f>1/(1+Calculation_Assumptions!$B$5)^(B1208-Calculation_Assumptions!$B$2)</f>
        <v>0.74409391489672516</v>
      </c>
      <c r="W1208" s="23">
        <f t="shared" si="186"/>
        <v>70437008.451539427</v>
      </c>
      <c r="X1208" s="23">
        <f t="shared" si="187"/>
        <v>279564533.76278472</v>
      </c>
      <c r="Y1208" s="23">
        <f t="shared" si="188"/>
        <v>209127525.31124523</v>
      </c>
      <c r="Z1208" s="17">
        <f>IFERROR(INDEX(Cost_Components!$T$2:$T$29,MATCH(E1208,Cost_Components!$A$2:$A$29,0)),"")</f>
        <v>0.8</v>
      </c>
      <c r="AA1208" s="26">
        <f>IFERROR(INDEX(Cost_Components!$U$2:$U$29,MATCH(E1208,Cost_Components!$A$2:$A$29,0)),"")</f>
        <v>2025</v>
      </c>
      <c r="AB1208" s="26">
        <f>IFERROR(INDEX(Cost_Components!$V$2:$V$29,MATCH(E1208,Cost_Components!$A$2:$A$29,0)),"")</f>
        <v>2050</v>
      </c>
      <c r="AC1208" s="26">
        <f>IFERROR(INDEX(Cost_Components!$M$2:$M$29,MATCH(E1208,Cost_Components!$A$2:$A$29,0)),"")</f>
        <v>5</v>
      </c>
      <c r="AD1208" s="26">
        <f>IFERROR(INDEX(Cost_Components!$N$2:$N$29,MATCH(E1208,Cost_Components!$A$2:$A$29,0)),"")</f>
        <v>40</v>
      </c>
      <c r="AE1208" s="16" t="str">
        <f>IFERROR(INDEX(Cost_Components!$O$2:$O$29,MATCH(E1208,Cost_Components!$A$2:$A$29,0)),"")</f>
        <v>Both</v>
      </c>
      <c r="AF1208" s="11">
        <v>759423.66414529399</v>
      </c>
      <c r="AG1208" s="11">
        <v>757995.85436605499</v>
      </c>
      <c r="AH1208" s="23">
        <f t="shared" si="189"/>
        <v>1</v>
      </c>
    </row>
    <row r="1209" spans="1:34" hidden="1">
      <c r="A1209" t="s">
        <v>115</v>
      </c>
      <c r="B1209" s="20">
        <v>2036</v>
      </c>
      <c r="C1209" t="s">
        <v>257</v>
      </c>
      <c r="D1209" t="s">
        <v>254</v>
      </c>
      <c r="E1209" s="22" t="s">
        <v>349</v>
      </c>
      <c r="F1209" s="22" t="s">
        <v>350</v>
      </c>
      <c r="G1209" s="22" t="s">
        <v>258</v>
      </c>
      <c r="H1209" s="22" t="s">
        <v>237</v>
      </c>
      <c r="I1209" s="22" t="s">
        <v>309</v>
      </c>
      <c r="J1209" s="17">
        <f>IFERROR(INDEX(Cost_Components!$K$2:$K$29,MATCH(E1209,Cost_Components!$A$2:$A$29,0)),"")</f>
        <v>0.1</v>
      </c>
      <c r="K1209" s="17">
        <f t="shared" si="180"/>
        <v>0.42307692307692313</v>
      </c>
      <c r="L1209" s="17">
        <f>IFERROR(INDEX(Cost_Components!$S$2:$S$29,MATCH(E1209,Cost_Components!$A$2:$A$29,0)),"")</f>
        <v>0.1</v>
      </c>
      <c r="M1209" s="28">
        <f>IFERROR(INDEX(Cost_Components!$L$2:$L$29,MATCH(E1209,Cost_Components!$A$2:$A$29,0)),"")</f>
        <v>1</v>
      </c>
      <c r="N1209" s="29">
        <f>IFERROR(INDEX(Cost_Components!$P$2:$P$29,MATCH(E1209,Cost_Components!$A$2:$A$29,0)),"")</f>
        <v>12488.38616</v>
      </c>
      <c r="O1209" s="23">
        <f t="shared" si="181"/>
        <v>75662.543018954791</v>
      </c>
      <c r="P1209" s="23">
        <f t="shared" si="182"/>
        <v>75498.648383541906</v>
      </c>
      <c r="Q1209" s="23">
        <f t="shared" si="183"/>
        <v>94285627.557173118</v>
      </c>
      <c r="R1209" s="23">
        <f t="shared" si="184"/>
        <v>399766677.14428914</v>
      </c>
      <c r="S1209" s="23">
        <f t="shared" si="185"/>
        <v>305481049.587116</v>
      </c>
      <c r="T1209" s="16">
        <f>IFERROR(INDEX(Cost_Components!$R$2:$R$29,MATCH(E1209,Cost_Components!$A$2:$A$29,0)),"")</f>
        <v>1</v>
      </c>
      <c r="U1209" s="26">
        <f>IFERROR(INDEX(Cost_Components!$Q$2:$Q$29,MATCH(E1209,Cost_Components!$A$2:$A$29,0)),"")</f>
        <v>2023</v>
      </c>
      <c r="V1209" s="30">
        <f>1/(1+Calculation_Assumptions!$B$5)^(B1209-Calculation_Assumptions!$B$2)</f>
        <v>0.72242127659876232</v>
      </c>
      <c r="W1209" s="23">
        <f t="shared" si="186"/>
        <v>68113943.424768448</v>
      </c>
      <c r="X1209" s="23">
        <f t="shared" si="187"/>
        <v>288799953.24422264</v>
      </c>
      <c r="Y1209" s="23">
        <f t="shared" si="188"/>
        <v>220686009.81945416</v>
      </c>
      <c r="Z1209" s="17">
        <f>IFERROR(INDEX(Cost_Components!$T$2:$T$29,MATCH(E1209,Cost_Components!$A$2:$A$29,0)),"")</f>
        <v>0.8</v>
      </c>
      <c r="AA1209" s="26">
        <f>IFERROR(INDEX(Cost_Components!$U$2:$U$29,MATCH(E1209,Cost_Components!$A$2:$A$29,0)),"")</f>
        <v>2025</v>
      </c>
      <c r="AB1209" s="26">
        <f>IFERROR(INDEX(Cost_Components!$V$2:$V$29,MATCH(E1209,Cost_Components!$A$2:$A$29,0)),"")</f>
        <v>2050</v>
      </c>
      <c r="AC1209" s="26">
        <f>IFERROR(INDEX(Cost_Components!$M$2:$M$29,MATCH(E1209,Cost_Components!$A$2:$A$29,0)),"")</f>
        <v>5</v>
      </c>
      <c r="AD1209" s="26">
        <f>IFERROR(INDEX(Cost_Components!$N$2:$N$29,MATCH(E1209,Cost_Components!$A$2:$A$29,0)),"")</f>
        <v>40</v>
      </c>
      <c r="AE1209" s="16" t="str">
        <f>IFERROR(INDEX(Cost_Components!$O$2:$O$29,MATCH(E1209,Cost_Components!$A$2:$A$29,0)),"")</f>
        <v>Both</v>
      </c>
      <c r="AF1209" s="11">
        <v>756625.43018954794</v>
      </c>
      <c r="AG1209" s="11">
        <v>754986.48383541906</v>
      </c>
      <c r="AH1209" s="23">
        <f t="shared" si="189"/>
        <v>1</v>
      </c>
    </row>
    <row r="1210" spans="1:34" hidden="1">
      <c r="A1210" t="s">
        <v>115</v>
      </c>
      <c r="B1210" s="20">
        <v>2037</v>
      </c>
      <c r="C1210" t="s">
        <v>257</v>
      </c>
      <c r="D1210" t="s">
        <v>254</v>
      </c>
      <c r="E1210" s="22" t="s">
        <v>349</v>
      </c>
      <c r="F1210" s="22" t="s">
        <v>350</v>
      </c>
      <c r="G1210" s="22" t="s">
        <v>258</v>
      </c>
      <c r="H1210" s="22" t="s">
        <v>237</v>
      </c>
      <c r="I1210" s="22" t="s">
        <v>309</v>
      </c>
      <c r="J1210" s="17">
        <f>IFERROR(INDEX(Cost_Components!$K$2:$K$29,MATCH(E1210,Cost_Components!$A$2:$A$29,0)),"")</f>
        <v>0.1</v>
      </c>
      <c r="K1210" s="17">
        <f t="shared" si="180"/>
        <v>0.45000000000000007</v>
      </c>
      <c r="L1210" s="17">
        <f>IFERROR(INDEX(Cost_Components!$S$2:$S$29,MATCH(E1210,Cost_Components!$A$2:$A$29,0)),"")</f>
        <v>0.1</v>
      </c>
      <c r="M1210" s="28">
        <f>IFERROR(INDEX(Cost_Components!$L$2:$L$29,MATCH(E1210,Cost_Components!$A$2:$A$29,0)),"")</f>
        <v>1</v>
      </c>
      <c r="N1210" s="29">
        <f>IFERROR(INDEX(Cost_Components!$P$2:$P$29,MATCH(E1210,Cost_Components!$A$2:$A$29,0)),"")</f>
        <v>12488.38616</v>
      </c>
      <c r="O1210" s="23">
        <f t="shared" si="181"/>
        <v>75371.195554410311</v>
      </c>
      <c r="P1210" s="23">
        <f t="shared" si="182"/>
        <v>75185.368104237597</v>
      </c>
      <c r="Q1210" s="23">
        <f t="shared" si="183"/>
        <v>93894391.046746641</v>
      </c>
      <c r="R1210" s="23">
        <f t="shared" si="184"/>
        <v>423569067.94095814</v>
      </c>
      <c r="S1210" s="23">
        <f t="shared" si="185"/>
        <v>329674676.89421153</v>
      </c>
      <c r="T1210" s="16">
        <f>IFERROR(INDEX(Cost_Components!$R$2:$R$29,MATCH(E1210,Cost_Components!$A$2:$A$29,0)),"")</f>
        <v>1</v>
      </c>
      <c r="U1210" s="26">
        <f>IFERROR(INDEX(Cost_Components!$Q$2:$Q$29,MATCH(E1210,Cost_Components!$A$2:$A$29,0)),"")</f>
        <v>2023</v>
      </c>
      <c r="V1210" s="30">
        <f>1/(1+Calculation_Assumptions!$B$5)^(B1210-Calculation_Assumptions!$B$2)</f>
        <v>0.70137988019297326</v>
      </c>
      <c r="W1210" s="23">
        <f t="shared" si="186"/>
        <v>65855636.743159339</v>
      </c>
      <c r="X1210" s="23">
        <f t="shared" si="187"/>
        <v>297082822.12587857</v>
      </c>
      <c r="Y1210" s="23">
        <f t="shared" si="188"/>
        <v>231227185.38271925</v>
      </c>
      <c r="Z1210" s="17">
        <f>IFERROR(INDEX(Cost_Components!$T$2:$T$29,MATCH(E1210,Cost_Components!$A$2:$A$29,0)),"")</f>
        <v>0.8</v>
      </c>
      <c r="AA1210" s="26">
        <f>IFERROR(INDEX(Cost_Components!$U$2:$U$29,MATCH(E1210,Cost_Components!$A$2:$A$29,0)),"")</f>
        <v>2025</v>
      </c>
      <c r="AB1210" s="26">
        <f>IFERROR(INDEX(Cost_Components!$V$2:$V$29,MATCH(E1210,Cost_Components!$A$2:$A$29,0)),"")</f>
        <v>2050</v>
      </c>
      <c r="AC1210" s="26">
        <f>IFERROR(INDEX(Cost_Components!$M$2:$M$29,MATCH(E1210,Cost_Components!$A$2:$A$29,0)),"")</f>
        <v>5</v>
      </c>
      <c r="AD1210" s="26">
        <f>IFERROR(INDEX(Cost_Components!$N$2:$N$29,MATCH(E1210,Cost_Components!$A$2:$A$29,0)),"")</f>
        <v>40</v>
      </c>
      <c r="AE1210" s="16" t="str">
        <f>IFERROR(INDEX(Cost_Components!$O$2:$O$29,MATCH(E1210,Cost_Components!$A$2:$A$29,0)),"")</f>
        <v>Both</v>
      </c>
      <c r="AF1210" s="11">
        <v>753711.95554410305</v>
      </c>
      <c r="AG1210" s="11">
        <v>751853.68104237597</v>
      </c>
      <c r="AH1210" s="23">
        <f t="shared" si="189"/>
        <v>1</v>
      </c>
    </row>
    <row r="1211" spans="1:34" hidden="1">
      <c r="A1211" t="s">
        <v>115</v>
      </c>
      <c r="B1211" s="20">
        <v>2038</v>
      </c>
      <c r="C1211" t="s">
        <v>257</v>
      </c>
      <c r="D1211" t="s">
        <v>254</v>
      </c>
      <c r="E1211" s="22" t="s">
        <v>349</v>
      </c>
      <c r="F1211" s="22" t="s">
        <v>350</v>
      </c>
      <c r="G1211" s="22" t="s">
        <v>258</v>
      </c>
      <c r="H1211" s="22" t="s">
        <v>237</v>
      </c>
      <c r="I1211" s="22" t="s">
        <v>309</v>
      </c>
      <c r="J1211" s="17">
        <f>IFERROR(INDEX(Cost_Components!$K$2:$K$29,MATCH(E1211,Cost_Components!$A$2:$A$29,0)),"")</f>
        <v>0.1</v>
      </c>
      <c r="K1211" s="17">
        <f t="shared" si="180"/>
        <v>0.47692307692307689</v>
      </c>
      <c r="L1211" s="17">
        <f>IFERROR(INDEX(Cost_Components!$S$2:$S$29,MATCH(E1211,Cost_Components!$A$2:$A$29,0)),"")</f>
        <v>0.1</v>
      </c>
      <c r="M1211" s="28">
        <f>IFERROR(INDEX(Cost_Components!$L$2:$L$29,MATCH(E1211,Cost_Components!$A$2:$A$29,0)),"")</f>
        <v>1</v>
      </c>
      <c r="N1211" s="29">
        <f>IFERROR(INDEX(Cost_Components!$P$2:$P$29,MATCH(E1211,Cost_Components!$A$2:$A$29,0)),"")</f>
        <v>12488.38616</v>
      </c>
      <c r="O1211" s="23">
        <f t="shared" si="181"/>
        <v>75073.963224431005</v>
      </c>
      <c r="P1211" s="23">
        <f t="shared" si="182"/>
        <v>74865.421167087698</v>
      </c>
      <c r="Q1211" s="23">
        <f t="shared" si="183"/>
        <v>93494828.956562907</v>
      </c>
      <c r="R1211" s="23">
        <f t="shared" si="184"/>
        <v>447140491.42397428</v>
      </c>
      <c r="S1211" s="23">
        <f t="shared" si="185"/>
        <v>353645662.4674114</v>
      </c>
      <c r="T1211" s="16">
        <f>IFERROR(INDEX(Cost_Components!$R$2:$R$29,MATCH(E1211,Cost_Components!$A$2:$A$29,0)),"")</f>
        <v>1</v>
      </c>
      <c r="U1211" s="26">
        <f>IFERROR(INDEX(Cost_Components!$Q$2:$Q$29,MATCH(E1211,Cost_Components!$A$2:$A$29,0)),"")</f>
        <v>2023</v>
      </c>
      <c r="V1211" s="30">
        <f>1/(1+Calculation_Assumptions!$B$5)^(B1211-Calculation_Assumptions!$B$2)</f>
        <v>0.68095133999317792</v>
      </c>
      <c r="W1211" s="23">
        <f t="shared" si="186"/>
        <v>63665429.060404487</v>
      </c>
      <c r="X1211" s="23">
        <f t="shared" si="187"/>
        <v>304480916.80036336</v>
      </c>
      <c r="Y1211" s="23">
        <f t="shared" si="188"/>
        <v>240815487.73995891</v>
      </c>
      <c r="Z1211" s="17">
        <f>IFERROR(INDEX(Cost_Components!$T$2:$T$29,MATCH(E1211,Cost_Components!$A$2:$A$29,0)),"")</f>
        <v>0.8</v>
      </c>
      <c r="AA1211" s="26">
        <f>IFERROR(INDEX(Cost_Components!$U$2:$U$29,MATCH(E1211,Cost_Components!$A$2:$A$29,0)),"")</f>
        <v>2025</v>
      </c>
      <c r="AB1211" s="26">
        <f>IFERROR(INDEX(Cost_Components!$V$2:$V$29,MATCH(E1211,Cost_Components!$A$2:$A$29,0)),"")</f>
        <v>2050</v>
      </c>
      <c r="AC1211" s="26">
        <f>IFERROR(INDEX(Cost_Components!$M$2:$M$29,MATCH(E1211,Cost_Components!$A$2:$A$29,0)),"")</f>
        <v>5</v>
      </c>
      <c r="AD1211" s="26">
        <f>IFERROR(INDEX(Cost_Components!$N$2:$N$29,MATCH(E1211,Cost_Components!$A$2:$A$29,0)),"")</f>
        <v>40</v>
      </c>
      <c r="AE1211" s="16" t="str">
        <f>IFERROR(INDEX(Cost_Components!$O$2:$O$29,MATCH(E1211,Cost_Components!$A$2:$A$29,0)),"")</f>
        <v>Both</v>
      </c>
      <c r="AF1211" s="11">
        <v>750739.63224430999</v>
      </c>
      <c r="AG1211" s="11">
        <v>748654.21167087695</v>
      </c>
      <c r="AH1211" s="23">
        <f t="shared" si="189"/>
        <v>1</v>
      </c>
    </row>
    <row r="1212" spans="1:34" hidden="1">
      <c r="A1212" t="s">
        <v>115</v>
      </c>
      <c r="B1212" s="20">
        <v>2039</v>
      </c>
      <c r="C1212" t="s">
        <v>257</v>
      </c>
      <c r="D1212" t="s">
        <v>254</v>
      </c>
      <c r="E1212" s="22" t="s">
        <v>349</v>
      </c>
      <c r="F1212" s="22" t="s">
        <v>350</v>
      </c>
      <c r="G1212" s="22" t="s">
        <v>258</v>
      </c>
      <c r="H1212" s="22" t="s">
        <v>237</v>
      </c>
      <c r="I1212" s="22" t="s">
        <v>309</v>
      </c>
      <c r="J1212" s="17">
        <f>IFERROR(INDEX(Cost_Components!$K$2:$K$29,MATCH(E1212,Cost_Components!$A$2:$A$29,0)),"")</f>
        <v>0.1</v>
      </c>
      <c r="K1212" s="17">
        <f t="shared" si="180"/>
        <v>0.50384615384615383</v>
      </c>
      <c r="L1212" s="17">
        <f>IFERROR(INDEX(Cost_Components!$S$2:$S$29,MATCH(E1212,Cost_Components!$A$2:$A$29,0)),"")</f>
        <v>0.1</v>
      </c>
      <c r="M1212" s="28">
        <f>IFERROR(INDEX(Cost_Components!$L$2:$L$29,MATCH(E1212,Cost_Components!$A$2:$A$29,0)),"")</f>
        <v>1</v>
      </c>
      <c r="N1212" s="29">
        <f>IFERROR(INDEX(Cost_Components!$P$2:$P$29,MATCH(E1212,Cost_Components!$A$2:$A$29,0)),"")</f>
        <v>12488.38616</v>
      </c>
      <c r="O1212" s="23">
        <f t="shared" si="181"/>
        <v>74795.689888955894</v>
      </c>
      <c r="P1212" s="23">
        <f t="shared" si="182"/>
        <v>74563.667050152013</v>
      </c>
      <c r="Q1212" s="23">
        <f t="shared" si="183"/>
        <v>93117986.76279664</v>
      </c>
      <c r="R1212" s="23">
        <f t="shared" si="184"/>
        <v>470631334.82781702</v>
      </c>
      <c r="S1212" s="23">
        <f t="shared" si="185"/>
        <v>377513348.06502038</v>
      </c>
      <c r="T1212" s="16">
        <f>IFERROR(INDEX(Cost_Components!$R$2:$R$29,MATCH(E1212,Cost_Components!$A$2:$A$29,0)),"")</f>
        <v>1</v>
      </c>
      <c r="U1212" s="26">
        <f>IFERROR(INDEX(Cost_Components!$Q$2:$Q$29,MATCH(E1212,Cost_Components!$A$2:$A$29,0)),"")</f>
        <v>2023</v>
      </c>
      <c r="V1212" s="30">
        <f>1/(1+Calculation_Assumptions!$B$5)^(B1212-Calculation_Assumptions!$B$2)</f>
        <v>0.66111780581861923</v>
      </c>
      <c r="W1212" s="23">
        <f t="shared" si="186"/>
        <v>61561959.090867348</v>
      </c>
      <c r="X1212" s="23">
        <f t="shared" si="187"/>
        <v>311142755.43085432</v>
      </c>
      <c r="Y1212" s="23">
        <f t="shared" si="188"/>
        <v>249580796.33998695</v>
      </c>
      <c r="Z1212" s="17">
        <f>IFERROR(INDEX(Cost_Components!$T$2:$T$29,MATCH(E1212,Cost_Components!$A$2:$A$29,0)),"")</f>
        <v>0.8</v>
      </c>
      <c r="AA1212" s="26">
        <f>IFERROR(INDEX(Cost_Components!$U$2:$U$29,MATCH(E1212,Cost_Components!$A$2:$A$29,0)),"")</f>
        <v>2025</v>
      </c>
      <c r="AB1212" s="26">
        <f>IFERROR(INDEX(Cost_Components!$V$2:$V$29,MATCH(E1212,Cost_Components!$A$2:$A$29,0)),"")</f>
        <v>2050</v>
      </c>
      <c r="AC1212" s="26">
        <f>IFERROR(INDEX(Cost_Components!$M$2:$M$29,MATCH(E1212,Cost_Components!$A$2:$A$29,0)),"")</f>
        <v>5</v>
      </c>
      <c r="AD1212" s="26">
        <f>IFERROR(INDEX(Cost_Components!$N$2:$N$29,MATCH(E1212,Cost_Components!$A$2:$A$29,0)),"")</f>
        <v>40</v>
      </c>
      <c r="AE1212" s="16" t="str">
        <f>IFERROR(INDEX(Cost_Components!$O$2:$O$29,MATCH(E1212,Cost_Components!$A$2:$A$29,0)),"")</f>
        <v>Both</v>
      </c>
      <c r="AF1212" s="11">
        <v>747956.89888955897</v>
      </c>
      <c r="AG1212" s="11">
        <v>745636.67050152004</v>
      </c>
      <c r="AH1212" s="23">
        <f t="shared" si="189"/>
        <v>1</v>
      </c>
    </row>
    <row r="1213" spans="1:34" hidden="1">
      <c r="A1213" t="s">
        <v>115</v>
      </c>
      <c r="B1213" s="20">
        <v>2040</v>
      </c>
      <c r="C1213" t="s">
        <v>257</v>
      </c>
      <c r="D1213" t="s">
        <v>254</v>
      </c>
      <c r="E1213" s="22" t="s">
        <v>349</v>
      </c>
      <c r="F1213" s="22" t="s">
        <v>350</v>
      </c>
      <c r="G1213" s="22" t="s">
        <v>258</v>
      </c>
      <c r="H1213" s="22" t="s">
        <v>237</v>
      </c>
      <c r="I1213" s="22" t="s">
        <v>309</v>
      </c>
      <c r="J1213" s="17">
        <f>IFERROR(INDEX(Cost_Components!$K$2:$K$29,MATCH(E1213,Cost_Components!$A$2:$A$29,0)),"")</f>
        <v>0.1</v>
      </c>
      <c r="K1213" s="17">
        <f t="shared" si="180"/>
        <v>0.53076923076923088</v>
      </c>
      <c r="L1213" s="17">
        <f>IFERROR(INDEX(Cost_Components!$S$2:$S$29,MATCH(E1213,Cost_Components!$A$2:$A$29,0)),"")</f>
        <v>0.1</v>
      </c>
      <c r="M1213" s="28">
        <f>IFERROR(INDEX(Cost_Components!$L$2:$L$29,MATCH(E1213,Cost_Components!$A$2:$A$29,0)),"")</f>
        <v>1</v>
      </c>
      <c r="N1213" s="29">
        <f>IFERROR(INDEX(Cost_Components!$P$2:$P$29,MATCH(E1213,Cost_Components!$A$2:$A$29,0)),"")</f>
        <v>12488.38616</v>
      </c>
      <c r="O1213" s="23">
        <f t="shared" si="181"/>
        <v>74565.052905505392</v>
      </c>
      <c r="P1213" s="23">
        <f t="shared" si="182"/>
        <v>74308.761686180413</v>
      </c>
      <c r="Q1213" s="23">
        <f t="shared" si="183"/>
        <v>92799651.10084337</v>
      </c>
      <c r="R1213" s="23">
        <f t="shared" si="184"/>
        <v>494250808.12315327</v>
      </c>
      <c r="S1213" s="23">
        <f t="shared" si="185"/>
        <v>401451157.0223099</v>
      </c>
      <c r="T1213" s="16">
        <f>IFERROR(INDEX(Cost_Components!$R$2:$R$29,MATCH(E1213,Cost_Components!$A$2:$A$29,0)),"")</f>
        <v>1</v>
      </c>
      <c r="U1213" s="26">
        <f>IFERROR(INDEX(Cost_Components!$Q$2:$Q$29,MATCH(E1213,Cost_Components!$A$2:$A$29,0)),"")</f>
        <v>2023</v>
      </c>
      <c r="V1213" s="30">
        <f>1/(1+Calculation_Assumptions!$B$5)^(B1213-Calculation_Assumptions!$B$2)</f>
        <v>0.64186194739671765</v>
      </c>
      <c r="W1213" s="23">
        <f t="shared" si="186"/>
        <v>59564564.773323275</v>
      </c>
      <c r="X1213" s="23">
        <f t="shared" si="187"/>
        <v>317240786.2043286</v>
      </c>
      <c r="Y1213" s="23">
        <f t="shared" si="188"/>
        <v>257676221.4310053</v>
      </c>
      <c r="Z1213" s="17">
        <f>IFERROR(INDEX(Cost_Components!$T$2:$T$29,MATCH(E1213,Cost_Components!$A$2:$A$29,0)),"")</f>
        <v>0.8</v>
      </c>
      <c r="AA1213" s="26">
        <f>IFERROR(INDEX(Cost_Components!$U$2:$U$29,MATCH(E1213,Cost_Components!$A$2:$A$29,0)),"")</f>
        <v>2025</v>
      </c>
      <c r="AB1213" s="26">
        <f>IFERROR(INDEX(Cost_Components!$V$2:$V$29,MATCH(E1213,Cost_Components!$A$2:$A$29,0)),"")</f>
        <v>2050</v>
      </c>
      <c r="AC1213" s="26">
        <f>IFERROR(INDEX(Cost_Components!$M$2:$M$29,MATCH(E1213,Cost_Components!$A$2:$A$29,0)),"")</f>
        <v>5</v>
      </c>
      <c r="AD1213" s="26">
        <f>IFERROR(INDEX(Cost_Components!$N$2:$N$29,MATCH(E1213,Cost_Components!$A$2:$A$29,0)),"")</f>
        <v>40</v>
      </c>
      <c r="AE1213" s="16" t="str">
        <f>IFERROR(INDEX(Cost_Components!$O$2:$O$29,MATCH(E1213,Cost_Components!$A$2:$A$29,0)),"")</f>
        <v>Both</v>
      </c>
      <c r="AF1213" s="11">
        <v>745650.52905505395</v>
      </c>
      <c r="AG1213" s="11">
        <v>743087.61686180404</v>
      </c>
      <c r="AH1213" s="23">
        <f t="shared" si="189"/>
        <v>1</v>
      </c>
    </row>
    <row r="1214" spans="1:34" hidden="1">
      <c r="A1214" t="s">
        <v>115</v>
      </c>
      <c r="B1214" s="20">
        <v>2041</v>
      </c>
      <c r="C1214" t="s">
        <v>257</v>
      </c>
      <c r="D1214" t="s">
        <v>254</v>
      </c>
      <c r="E1214" s="22" t="s">
        <v>349</v>
      </c>
      <c r="F1214" s="22" t="s">
        <v>350</v>
      </c>
      <c r="G1214" s="22" t="s">
        <v>258</v>
      </c>
      <c r="H1214" s="22" t="s">
        <v>237</v>
      </c>
      <c r="I1214" s="22" t="s">
        <v>309</v>
      </c>
      <c r="J1214" s="17">
        <f>IFERROR(INDEX(Cost_Components!$K$2:$K$29,MATCH(E1214,Cost_Components!$A$2:$A$29,0)),"")</f>
        <v>0.1</v>
      </c>
      <c r="K1214" s="17">
        <f t="shared" si="180"/>
        <v>0.55769230769230771</v>
      </c>
      <c r="L1214" s="17">
        <f>IFERROR(INDEX(Cost_Components!$S$2:$S$29,MATCH(E1214,Cost_Components!$A$2:$A$29,0)),"")</f>
        <v>0.1</v>
      </c>
      <c r="M1214" s="28">
        <f>IFERROR(INDEX(Cost_Components!$L$2:$L$29,MATCH(E1214,Cost_Components!$A$2:$A$29,0)),"")</f>
        <v>1</v>
      </c>
      <c r="N1214" s="29">
        <f>IFERROR(INDEX(Cost_Components!$P$2:$P$29,MATCH(E1214,Cost_Components!$A$2:$A$29,0)),"")</f>
        <v>12488.38616</v>
      </c>
      <c r="O1214" s="23">
        <f t="shared" si="181"/>
        <v>74414.343548729099</v>
      </c>
      <c r="P1214" s="23">
        <f t="shared" si="182"/>
        <v>74132.956688803708</v>
      </c>
      <c r="Q1214" s="23">
        <f t="shared" si="183"/>
        <v>92580099.031233579</v>
      </c>
      <c r="R1214" s="23">
        <f t="shared" si="184"/>
        <v>518271859.31353045</v>
      </c>
      <c r="S1214" s="23">
        <f t="shared" si="185"/>
        <v>425691760.2822969</v>
      </c>
      <c r="T1214" s="16">
        <f>IFERROR(INDEX(Cost_Components!$R$2:$R$29,MATCH(E1214,Cost_Components!$A$2:$A$29,0)),"")</f>
        <v>1</v>
      </c>
      <c r="U1214" s="26">
        <f>IFERROR(INDEX(Cost_Components!$Q$2:$Q$29,MATCH(E1214,Cost_Components!$A$2:$A$29,0)),"")</f>
        <v>2023</v>
      </c>
      <c r="V1214" s="30">
        <f>1/(1+Calculation_Assumptions!$B$5)^(B1214-Calculation_Assumptions!$B$2)</f>
        <v>0.62316693922011435</v>
      </c>
      <c r="W1214" s="23">
        <f t="shared" si="186"/>
        <v>57692856.945988901</v>
      </c>
      <c r="X1214" s="23">
        <f t="shared" si="187"/>
        <v>322969888.25233048</v>
      </c>
      <c r="Y1214" s="23">
        <f t="shared" si="188"/>
        <v>265277031.30634159</v>
      </c>
      <c r="Z1214" s="17">
        <f>IFERROR(INDEX(Cost_Components!$T$2:$T$29,MATCH(E1214,Cost_Components!$A$2:$A$29,0)),"")</f>
        <v>0.8</v>
      </c>
      <c r="AA1214" s="26">
        <f>IFERROR(INDEX(Cost_Components!$U$2:$U$29,MATCH(E1214,Cost_Components!$A$2:$A$29,0)),"")</f>
        <v>2025</v>
      </c>
      <c r="AB1214" s="26">
        <f>IFERROR(INDEX(Cost_Components!$V$2:$V$29,MATCH(E1214,Cost_Components!$A$2:$A$29,0)),"")</f>
        <v>2050</v>
      </c>
      <c r="AC1214" s="26">
        <f>IFERROR(INDEX(Cost_Components!$M$2:$M$29,MATCH(E1214,Cost_Components!$A$2:$A$29,0)),"")</f>
        <v>5</v>
      </c>
      <c r="AD1214" s="26">
        <f>IFERROR(INDEX(Cost_Components!$N$2:$N$29,MATCH(E1214,Cost_Components!$A$2:$A$29,0)),"")</f>
        <v>40</v>
      </c>
      <c r="AE1214" s="16" t="str">
        <f>IFERROR(INDEX(Cost_Components!$O$2:$O$29,MATCH(E1214,Cost_Components!$A$2:$A$29,0)),"")</f>
        <v>Both</v>
      </c>
      <c r="AF1214" s="11">
        <v>744143.43548729096</v>
      </c>
      <c r="AG1214" s="11">
        <v>741329.56688803702</v>
      </c>
      <c r="AH1214" s="23">
        <f t="shared" si="189"/>
        <v>1</v>
      </c>
    </row>
    <row r="1215" spans="1:34" hidden="1">
      <c r="A1215" t="s">
        <v>115</v>
      </c>
      <c r="B1215" s="20">
        <v>2042</v>
      </c>
      <c r="C1215" t="s">
        <v>257</v>
      </c>
      <c r="D1215" t="s">
        <v>254</v>
      </c>
      <c r="E1215" s="22" t="s">
        <v>349</v>
      </c>
      <c r="F1215" s="22" t="s">
        <v>350</v>
      </c>
      <c r="G1215" s="22" t="s">
        <v>258</v>
      </c>
      <c r="H1215" s="22" t="s">
        <v>237</v>
      </c>
      <c r="I1215" s="22" t="s">
        <v>309</v>
      </c>
      <c r="J1215" s="17">
        <f>IFERROR(INDEX(Cost_Components!$K$2:$K$29,MATCH(E1215,Cost_Components!$A$2:$A$29,0)),"")</f>
        <v>0.1</v>
      </c>
      <c r="K1215" s="17">
        <f t="shared" si="180"/>
        <v>0.58461538461538465</v>
      </c>
      <c r="L1215" s="17">
        <f>IFERROR(INDEX(Cost_Components!$S$2:$S$29,MATCH(E1215,Cost_Components!$A$2:$A$29,0)),"")</f>
        <v>0.1</v>
      </c>
      <c r="M1215" s="28">
        <f>IFERROR(INDEX(Cost_Components!$L$2:$L$29,MATCH(E1215,Cost_Components!$A$2:$A$29,0)),"")</f>
        <v>1</v>
      </c>
      <c r="N1215" s="29">
        <f>IFERROR(INDEX(Cost_Components!$P$2:$P$29,MATCH(E1215,Cost_Components!$A$2:$A$29,0)),"")</f>
        <v>12488.38616</v>
      </c>
      <c r="O1215" s="23">
        <f t="shared" si="181"/>
        <v>74268.893383739094</v>
      </c>
      <c r="P1215" s="23">
        <f t="shared" si="182"/>
        <v>73961.860468752304</v>
      </c>
      <c r="Q1215" s="23">
        <f t="shared" si="183"/>
        <v>92366427.464581743</v>
      </c>
      <c r="R1215" s="23">
        <f t="shared" si="184"/>
        <v>542229962.60886323</v>
      </c>
      <c r="S1215" s="23">
        <f t="shared" si="185"/>
        <v>449863535.14428151</v>
      </c>
      <c r="T1215" s="16">
        <f>IFERROR(INDEX(Cost_Components!$R$2:$R$29,MATCH(E1215,Cost_Components!$A$2:$A$29,0)),"")</f>
        <v>1</v>
      </c>
      <c r="U1215" s="26">
        <f>IFERROR(INDEX(Cost_Components!$Q$2:$Q$29,MATCH(E1215,Cost_Components!$A$2:$A$29,0)),"")</f>
        <v>2023</v>
      </c>
      <c r="V1215" s="30">
        <f>1/(1+Calculation_Assumptions!$B$5)^(B1215-Calculation_Assumptions!$B$2)</f>
        <v>0.60501644584477121</v>
      </c>
      <c r="W1215" s="23">
        <f t="shared" si="186"/>
        <v>55883207.660000108</v>
      </c>
      <c r="X1215" s="23">
        <f t="shared" si="187"/>
        <v>328058044.80815762</v>
      </c>
      <c r="Y1215" s="23">
        <f t="shared" si="188"/>
        <v>272174837.14815754</v>
      </c>
      <c r="Z1215" s="17">
        <f>IFERROR(INDEX(Cost_Components!$T$2:$T$29,MATCH(E1215,Cost_Components!$A$2:$A$29,0)),"")</f>
        <v>0.8</v>
      </c>
      <c r="AA1215" s="26">
        <f>IFERROR(INDEX(Cost_Components!$U$2:$U$29,MATCH(E1215,Cost_Components!$A$2:$A$29,0)),"")</f>
        <v>2025</v>
      </c>
      <c r="AB1215" s="26">
        <f>IFERROR(INDEX(Cost_Components!$V$2:$V$29,MATCH(E1215,Cost_Components!$A$2:$A$29,0)),"")</f>
        <v>2050</v>
      </c>
      <c r="AC1215" s="26">
        <f>IFERROR(INDEX(Cost_Components!$M$2:$M$29,MATCH(E1215,Cost_Components!$A$2:$A$29,0)),"")</f>
        <v>5</v>
      </c>
      <c r="AD1215" s="26">
        <f>IFERROR(INDEX(Cost_Components!$N$2:$N$29,MATCH(E1215,Cost_Components!$A$2:$A$29,0)),"")</f>
        <v>40</v>
      </c>
      <c r="AE1215" s="16" t="str">
        <f>IFERROR(INDEX(Cost_Components!$O$2:$O$29,MATCH(E1215,Cost_Components!$A$2:$A$29,0)),"")</f>
        <v>Both</v>
      </c>
      <c r="AF1215" s="11">
        <v>742688.93383739097</v>
      </c>
      <c r="AG1215" s="11">
        <v>739618.60468752298</v>
      </c>
      <c r="AH1215" s="23">
        <f t="shared" si="189"/>
        <v>1</v>
      </c>
    </row>
    <row r="1216" spans="1:34" hidden="1">
      <c r="A1216" t="s">
        <v>115</v>
      </c>
      <c r="B1216" s="20">
        <v>2043</v>
      </c>
      <c r="C1216" t="s">
        <v>257</v>
      </c>
      <c r="D1216" t="s">
        <v>254</v>
      </c>
      <c r="E1216" s="22" t="s">
        <v>349</v>
      </c>
      <c r="F1216" s="22" t="s">
        <v>350</v>
      </c>
      <c r="G1216" s="22" t="s">
        <v>258</v>
      </c>
      <c r="H1216" s="22" t="s">
        <v>237</v>
      </c>
      <c r="I1216" s="22" t="s">
        <v>309</v>
      </c>
      <c r="J1216" s="17">
        <f>IFERROR(INDEX(Cost_Components!$K$2:$K$29,MATCH(E1216,Cost_Components!$A$2:$A$29,0)),"")</f>
        <v>0.1</v>
      </c>
      <c r="K1216" s="17">
        <f t="shared" si="180"/>
        <v>0.61153846153846159</v>
      </c>
      <c r="L1216" s="17">
        <f>IFERROR(INDEX(Cost_Components!$S$2:$S$29,MATCH(E1216,Cost_Components!$A$2:$A$29,0)),"")</f>
        <v>0.1</v>
      </c>
      <c r="M1216" s="28">
        <f>IFERROR(INDEX(Cost_Components!$L$2:$L$29,MATCH(E1216,Cost_Components!$A$2:$A$29,0)),"")</f>
        <v>1</v>
      </c>
      <c r="N1216" s="29">
        <f>IFERROR(INDEX(Cost_Components!$P$2:$P$29,MATCH(E1216,Cost_Components!$A$2:$A$29,0)),"")</f>
        <v>12488.38616</v>
      </c>
      <c r="O1216" s="23">
        <f t="shared" si="181"/>
        <v>74143.377436934403</v>
      </c>
      <c r="P1216" s="23">
        <f t="shared" si="182"/>
        <v>73810.180153696303</v>
      </c>
      <c r="Q1216" s="23">
        <f t="shared" si="183"/>
        <v>92177003.229852766</v>
      </c>
      <c r="R1216" s="23">
        <f t="shared" si="184"/>
        <v>566242497.89850688</v>
      </c>
      <c r="S1216" s="23">
        <f t="shared" si="185"/>
        <v>474065494.66865408</v>
      </c>
      <c r="T1216" s="16">
        <f>IFERROR(INDEX(Cost_Components!$R$2:$R$29,MATCH(E1216,Cost_Components!$A$2:$A$29,0)),"")</f>
        <v>1</v>
      </c>
      <c r="U1216" s="26">
        <f>IFERROR(INDEX(Cost_Components!$Q$2:$Q$29,MATCH(E1216,Cost_Components!$A$2:$A$29,0)),"")</f>
        <v>2023</v>
      </c>
      <c r="V1216" s="30">
        <f>1/(1+Calculation_Assumptions!$B$5)^(B1216-Calculation_Assumptions!$B$2)</f>
        <v>0.5873946076162827</v>
      </c>
      <c r="W1216" s="23">
        <f t="shared" si="186"/>
        <v>54144274.643444188</v>
      </c>
      <c r="X1216" s="23">
        <f t="shared" si="187"/>
        <v>332607789.86875725</v>
      </c>
      <c r="Y1216" s="23">
        <f t="shared" si="188"/>
        <v>278463515.22531301</v>
      </c>
      <c r="Z1216" s="17">
        <f>IFERROR(INDEX(Cost_Components!$T$2:$T$29,MATCH(E1216,Cost_Components!$A$2:$A$29,0)),"")</f>
        <v>0.8</v>
      </c>
      <c r="AA1216" s="26">
        <f>IFERROR(INDEX(Cost_Components!$U$2:$U$29,MATCH(E1216,Cost_Components!$A$2:$A$29,0)),"")</f>
        <v>2025</v>
      </c>
      <c r="AB1216" s="26">
        <f>IFERROR(INDEX(Cost_Components!$V$2:$V$29,MATCH(E1216,Cost_Components!$A$2:$A$29,0)),"")</f>
        <v>2050</v>
      </c>
      <c r="AC1216" s="26">
        <f>IFERROR(INDEX(Cost_Components!$M$2:$M$29,MATCH(E1216,Cost_Components!$A$2:$A$29,0)),"")</f>
        <v>5</v>
      </c>
      <c r="AD1216" s="26">
        <f>IFERROR(INDEX(Cost_Components!$N$2:$N$29,MATCH(E1216,Cost_Components!$A$2:$A$29,0)),"")</f>
        <v>40</v>
      </c>
      <c r="AE1216" s="16" t="str">
        <f>IFERROR(INDEX(Cost_Components!$O$2:$O$29,MATCH(E1216,Cost_Components!$A$2:$A$29,0)),"")</f>
        <v>Both</v>
      </c>
      <c r="AF1216" s="11">
        <v>741433.774369344</v>
      </c>
      <c r="AG1216" s="11">
        <v>738101.80153696297</v>
      </c>
      <c r="AH1216" s="23">
        <f t="shared" si="189"/>
        <v>1</v>
      </c>
    </row>
    <row r="1217" spans="1:34" hidden="1">
      <c r="A1217" t="s">
        <v>115</v>
      </c>
      <c r="B1217" s="20">
        <v>2044</v>
      </c>
      <c r="C1217" t="s">
        <v>257</v>
      </c>
      <c r="D1217" t="s">
        <v>254</v>
      </c>
      <c r="E1217" s="22" t="s">
        <v>349</v>
      </c>
      <c r="F1217" s="22" t="s">
        <v>350</v>
      </c>
      <c r="G1217" s="22" t="s">
        <v>258</v>
      </c>
      <c r="H1217" s="22" t="s">
        <v>237</v>
      </c>
      <c r="I1217" s="22" t="s">
        <v>309</v>
      </c>
      <c r="J1217" s="17">
        <f>IFERROR(INDEX(Cost_Components!$K$2:$K$29,MATCH(E1217,Cost_Components!$A$2:$A$29,0)),"")</f>
        <v>0.1</v>
      </c>
      <c r="K1217" s="17">
        <f t="shared" si="180"/>
        <v>0.63846153846153852</v>
      </c>
      <c r="L1217" s="17">
        <f>IFERROR(INDEX(Cost_Components!$S$2:$S$29,MATCH(E1217,Cost_Components!$A$2:$A$29,0)),"")</f>
        <v>0.1</v>
      </c>
      <c r="M1217" s="28">
        <f>IFERROR(INDEX(Cost_Components!$L$2:$L$29,MATCH(E1217,Cost_Components!$A$2:$A$29,0)),"")</f>
        <v>1</v>
      </c>
      <c r="N1217" s="29">
        <f>IFERROR(INDEX(Cost_Components!$P$2:$P$29,MATCH(E1217,Cost_Components!$A$2:$A$29,0)),"")</f>
        <v>12488.38616</v>
      </c>
      <c r="O1217" s="23">
        <f t="shared" si="181"/>
        <v>74063.6387706807</v>
      </c>
      <c r="P1217" s="23">
        <f t="shared" si="182"/>
        <v>73703.731292898301</v>
      </c>
      <c r="Q1217" s="23">
        <f t="shared" si="183"/>
        <v>92044065.78185901</v>
      </c>
      <c r="R1217" s="23">
        <f t="shared" si="184"/>
        <v>590535628.26761305</v>
      </c>
      <c r="S1217" s="23">
        <f t="shared" si="185"/>
        <v>498491562.48575401</v>
      </c>
      <c r="T1217" s="16">
        <f>IFERROR(INDEX(Cost_Components!$R$2:$R$29,MATCH(E1217,Cost_Components!$A$2:$A$29,0)),"")</f>
        <v>1</v>
      </c>
      <c r="U1217" s="26">
        <f>IFERROR(INDEX(Cost_Components!$Q$2:$Q$29,MATCH(E1217,Cost_Components!$A$2:$A$29,0)),"")</f>
        <v>2023</v>
      </c>
      <c r="V1217" s="30">
        <f>1/(1+Calculation_Assumptions!$B$5)^(B1217-Calculation_Assumptions!$B$2)</f>
        <v>0.57028602681192497</v>
      </c>
      <c r="W1217" s="23">
        <f t="shared" si="186"/>
        <v>52491444.566351831</v>
      </c>
      <c r="X1217" s="23">
        <f t="shared" si="187"/>
        <v>336774217.13562095</v>
      </c>
      <c r="Y1217" s="23">
        <f t="shared" si="188"/>
        <v>284282772.56926906</v>
      </c>
      <c r="Z1217" s="17">
        <f>IFERROR(INDEX(Cost_Components!$T$2:$T$29,MATCH(E1217,Cost_Components!$A$2:$A$29,0)),"")</f>
        <v>0.8</v>
      </c>
      <c r="AA1217" s="26">
        <f>IFERROR(INDEX(Cost_Components!$U$2:$U$29,MATCH(E1217,Cost_Components!$A$2:$A$29,0)),"")</f>
        <v>2025</v>
      </c>
      <c r="AB1217" s="26">
        <f>IFERROR(INDEX(Cost_Components!$V$2:$V$29,MATCH(E1217,Cost_Components!$A$2:$A$29,0)),"")</f>
        <v>2050</v>
      </c>
      <c r="AC1217" s="26">
        <f>IFERROR(INDEX(Cost_Components!$M$2:$M$29,MATCH(E1217,Cost_Components!$A$2:$A$29,0)),"")</f>
        <v>5</v>
      </c>
      <c r="AD1217" s="26">
        <f>IFERROR(INDEX(Cost_Components!$N$2:$N$29,MATCH(E1217,Cost_Components!$A$2:$A$29,0)),"")</f>
        <v>40</v>
      </c>
      <c r="AE1217" s="16" t="str">
        <f>IFERROR(INDEX(Cost_Components!$O$2:$O$29,MATCH(E1217,Cost_Components!$A$2:$A$29,0)),"")</f>
        <v>Both</v>
      </c>
      <c r="AF1217" s="11">
        <v>740636.387706807</v>
      </c>
      <c r="AG1217" s="11">
        <v>737037.31292898301</v>
      </c>
      <c r="AH1217" s="23">
        <f t="shared" si="189"/>
        <v>1</v>
      </c>
    </row>
    <row r="1218" spans="1:34" hidden="1">
      <c r="A1218" t="s">
        <v>115</v>
      </c>
      <c r="B1218" s="20">
        <v>2045</v>
      </c>
      <c r="C1218" t="s">
        <v>257</v>
      </c>
      <c r="D1218" t="s">
        <v>254</v>
      </c>
      <c r="E1218" s="22" t="s">
        <v>349</v>
      </c>
      <c r="F1218" s="22" t="s">
        <v>350</v>
      </c>
      <c r="G1218" s="22" t="s">
        <v>258</v>
      </c>
      <c r="H1218" s="22" t="s">
        <v>237</v>
      </c>
      <c r="I1218" s="22" t="s">
        <v>309</v>
      </c>
      <c r="J1218" s="17">
        <f>IFERROR(INDEX(Cost_Components!$K$2:$K$29,MATCH(E1218,Cost_Components!$A$2:$A$29,0)),"")</f>
        <v>0.1</v>
      </c>
      <c r="K1218" s="17">
        <f t="shared" ref="K1218:K1281" si="190">IF(OR(L1218="",Z1218="",AA1218="",AB1218=""),"",IF(B1218&lt;AA1218,L1218,IF(B1218&gt;AB1218,Z1218,L1218+(Z1218-L1218)*MIN(MAX((B1218-AA1218+1)/MAX(AB1218-AA1218+1,1),0),1))))</f>
        <v>0.66538461538461546</v>
      </c>
      <c r="L1218" s="17">
        <f>IFERROR(INDEX(Cost_Components!$S$2:$S$29,MATCH(E1218,Cost_Components!$A$2:$A$29,0)),"")</f>
        <v>0.1</v>
      </c>
      <c r="M1218" s="28">
        <f>IFERROR(INDEX(Cost_Components!$L$2:$L$29,MATCH(E1218,Cost_Components!$A$2:$A$29,0)),"")</f>
        <v>1</v>
      </c>
      <c r="N1218" s="29">
        <f>IFERROR(INDEX(Cost_Components!$P$2:$P$29,MATCH(E1218,Cost_Components!$A$2:$A$29,0)),"")</f>
        <v>12488.38616</v>
      </c>
      <c r="O1218" s="23">
        <f t="shared" ref="O1218:O1281" si="191">AF1218*J1218</f>
        <v>74041.927215090807</v>
      </c>
      <c r="P1218" s="23">
        <f t="shared" ref="P1218:P1281" si="192">AG1218*J1218</f>
        <v>73654.718556912805</v>
      </c>
      <c r="Q1218" s="23">
        <f t="shared" ref="Q1218:Q1281" si="193">P1218*L1218*M1218*N1218</f>
        <v>91982856.784484521</v>
      </c>
      <c r="R1218" s="23">
        <f t="shared" ref="R1218:R1281" si="194">O1218*K1218*M1218*N1218</f>
        <v>615257319.16550565</v>
      </c>
      <c r="S1218" s="23">
        <f t="shared" ref="S1218:S1281" si="195">R1218-Q1218</f>
        <v>523274462.38102114</v>
      </c>
      <c r="T1218" s="16">
        <f>IFERROR(INDEX(Cost_Components!$R$2:$R$29,MATCH(E1218,Cost_Components!$A$2:$A$29,0)),"")</f>
        <v>1</v>
      </c>
      <c r="U1218" s="26">
        <f>IFERROR(INDEX(Cost_Components!$Q$2:$Q$29,MATCH(E1218,Cost_Components!$A$2:$A$29,0)),"")</f>
        <v>2023</v>
      </c>
      <c r="V1218" s="30">
        <f>1/(1+Calculation_Assumptions!$B$5)^(B1218-Calculation_Assumptions!$B$2)</f>
        <v>0.55367575418633497</v>
      </c>
      <c r="W1218" s="23">
        <f t="shared" ref="W1218:W1281" si="196">Q1218*V1218</f>
        <v>50928677.602363102</v>
      </c>
      <c r="X1218" s="23">
        <f t="shared" ref="X1218:X1281" si="197">R1218*V1218</f>
        <v>340653060.20762396</v>
      </c>
      <c r="Y1218" s="23">
        <f t="shared" ref="Y1218:Y1281" si="198">S1218*V1218</f>
        <v>289724382.60526085</v>
      </c>
      <c r="Z1218" s="17">
        <f>IFERROR(INDEX(Cost_Components!$T$2:$T$29,MATCH(E1218,Cost_Components!$A$2:$A$29,0)),"")</f>
        <v>0.8</v>
      </c>
      <c r="AA1218" s="26">
        <f>IFERROR(INDEX(Cost_Components!$U$2:$U$29,MATCH(E1218,Cost_Components!$A$2:$A$29,0)),"")</f>
        <v>2025</v>
      </c>
      <c r="AB1218" s="26">
        <f>IFERROR(INDEX(Cost_Components!$V$2:$V$29,MATCH(E1218,Cost_Components!$A$2:$A$29,0)),"")</f>
        <v>2050</v>
      </c>
      <c r="AC1218" s="26">
        <f>IFERROR(INDEX(Cost_Components!$M$2:$M$29,MATCH(E1218,Cost_Components!$A$2:$A$29,0)),"")</f>
        <v>5</v>
      </c>
      <c r="AD1218" s="26">
        <f>IFERROR(INDEX(Cost_Components!$N$2:$N$29,MATCH(E1218,Cost_Components!$A$2:$A$29,0)),"")</f>
        <v>40</v>
      </c>
      <c r="AE1218" s="16" t="str">
        <f>IFERROR(INDEX(Cost_Components!$O$2:$O$29,MATCH(E1218,Cost_Components!$A$2:$A$29,0)),"")</f>
        <v>Both</v>
      </c>
      <c r="AF1218" s="11">
        <v>740419.27215090801</v>
      </c>
      <c r="AG1218" s="11">
        <v>736547.18556912802</v>
      </c>
      <c r="AH1218" s="23">
        <f t="shared" ref="AH1218:AH1281" si="199">IF(H1218="shared-count-once",COUNTIFS($A$2:$A$1457,A1218,$B$2:$B$1457,B1218,$E$2:$E$1457,E1218),1)</f>
        <v>1</v>
      </c>
    </row>
    <row r="1219" spans="1:34" hidden="1">
      <c r="A1219" t="s">
        <v>115</v>
      </c>
      <c r="B1219" s="20">
        <v>2046</v>
      </c>
      <c r="C1219" t="s">
        <v>257</v>
      </c>
      <c r="D1219" t="s">
        <v>254</v>
      </c>
      <c r="E1219" s="22" t="s">
        <v>349</v>
      </c>
      <c r="F1219" s="22" t="s">
        <v>350</v>
      </c>
      <c r="G1219" s="22" t="s">
        <v>258</v>
      </c>
      <c r="H1219" s="22" t="s">
        <v>237</v>
      </c>
      <c r="I1219" s="22" t="s">
        <v>309</v>
      </c>
      <c r="J1219" s="17">
        <f>IFERROR(INDEX(Cost_Components!$K$2:$K$29,MATCH(E1219,Cost_Components!$A$2:$A$29,0)),"")</f>
        <v>0.1</v>
      </c>
      <c r="K1219" s="17">
        <f t="shared" si="190"/>
        <v>0.69230769230769229</v>
      </c>
      <c r="L1219" s="17">
        <f>IFERROR(INDEX(Cost_Components!$S$2:$S$29,MATCH(E1219,Cost_Components!$A$2:$A$29,0)),"")</f>
        <v>0.1</v>
      </c>
      <c r="M1219" s="28">
        <f>IFERROR(INDEX(Cost_Components!$L$2:$L$29,MATCH(E1219,Cost_Components!$A$2:$A$29,0)),"")</f>
        <v>1</v>
      </c>
      <c r="N1219" s="29">
        <f>IFERROR(INDEX(Cost_Components!$P$2:$P$29,MATCH(E1219,Cost_Components!$A$2:$A$29,0)),"")</f>
        <v>12488.38616</v>
      </c>
      <c r="O1219" s="23">
        <f t="shared" si="191"/>
        <v>73944.000811336897</v>
      </c>
      <c r="P1219" s="23">
        <f t="shared" si="192"/>
        <v>73529.6063733513</v>
      </c>
      <c r="Q1219" s="23">
        <f t="shared" si="193"/>
        <v>91826611.858320832</v>
      </c>
      <c r="R1219" s="23">
        <f t="shared" si="194"/>
        <v>639305471.31738126</v>
      </c>
      <c r="S1219" s="23">
        <f t="shared" si="195"/>
        <v>547478859.45906043</v>
      </c>
      <c r="T1219" s="16">
        <f>IFERROR(INDEX(Cost_Components!$R$2:$R$29,MATCH(E1219,Cost_Components!$A$2:$A$29,0)),"")</f>
        <v>1</v>
      </c>
      <c r="U1219" s="26">
        <f>IFERROR(INDEX(Cost_Components!$Q$2:$Q$29,MATCH(E1219,Cost_Components!$A$2:$A$29,0)),"")</f>
        <v>2023</v>
      </c>
      <c r="V1219" s="30">
        <f>1/(1+Calculation_Assumptions!$B$5)^(B1219-Calculation_Assumptions!$B$2)</f>
        <v>0.5375492759090631</v>
      </c>
      <c r="W1219" s="23">
        <f t="shared" si="196"/>
        <v>49361328.71362295</v>
      </c>
      <c r="X1219" s="23">
        <f t="shared" si="197"/>
        <v>343658193.19136059</v>
      </c>
      <c r="Y1219" s="23">
        <f t="shared" si="198"/>
        <v>294296864.47773767</v>
      </c>
      <c r="Z1219" s="17">
        <f>IFERROR(INDEX(Cost_Components!$T$2:$T$29,MATCH(E1219,Cost_Components!$A$2:$A$29,0)),"")</f>
        <v>0.8</v>
      </c>
      <c r="AA1219" s="26">
        <f>IFERROR(INDEX(Cost_Components!$U$2:$U$29,MATCH(E1219,Cost_Components!$A$2:$A$29,0)),"")</f>
        <v>2025</v>
      </c>
      <c r="AB1219" s="26">
        <f>IFERROR(INDEX(Cost_Components!$V$2:$V$29,MATCH(E1219,Cost_Components!$A$2:$A$29,0)),"")</f>
        <v>2050</v>
      </c>
      <c r="AC1219" s="26">
        <f>IFERROR(INDEX(Cost_Components!$M$2:$M$29,MATCH(E1219,Cost_Components!$A$2:$A$29,0)),"")</f>
        <v>5</v>
      </c>
      <c r="AD1219" s="26">
        <f>IFERROR(INDEX(Cost_Components!$N$2:$N$29,MATCH(E1219,Cost_Components!$A$2:$A$29,0)),"")</f>
        <v>40</v>
      </c>
      <c r="AE1219" s="16" t="str">
        <f>IFERROR(INDEX(Cost_Components!$O$2:$O$29,MATCH(E1219,Cost_Components!$A$2:$A$29,0)),"")</f>
        <v>Both</v>
      </c>
      <c r="AF1219" s="11">
        <v>739440.008113369</v>
      </c>
      <c r="AG1219" s="11">
        <v>735296.063733513</v>
      </c>
      <c r="AH1219" s="23">
        <f t="shared" si="199"/>
        <v>1</v>
      </c>
    </row>
    <row r="1220" spans="1:34" hidden="1">
      <c r="A1220" t="s">
        <v>115</v>
      </c>
      <c r="B1220" s="20">
        <v>2047</v>
      </c>
      <c r="C1220" t="s">
        <v>257</v>
      </c>
      <c r="D1220" t="s">
        <v>254</v>
      </c>
      <c r="E1220" s="22" t="s">
        <v>349</v>
      </c>
      <c r="F1220" s="22" t="s">
        <v>350</v>
      </c>
      <c r="G1220" s="22" t="s">
        <v>258</v>
      </c>
      <c r="H1220" s="22" t="s">
        <v>237</v>
      </c>
      <c r="I1220" s="22" t="s">
        <v>309</v>
      </c>
      <c r="J1220" s="17">
        <f>IFERROR(INDEX(Cost_Components!$K$2:$K$29,MATCH(E1220,Cost_Components!$A$2:$A$29,0)),"")</f>
        <v>0.1</v>
      </c>
      <c r="K1220" s="17">
        <f t="shared" si="190"/>
        <v>0.71923076923076923</v>
      </c>
      <c r="L1220" s="17">
        <f>IFERROR(INDEX(Cost_Components!$S$2:$S$29,MATCH(E1220,Cost_Components!$A$2:$A$29,0)),"")</f>
        <v>0.1</v>
      </c>
      <c r="M1220" s="28">
        <f>IFERROR(INDEX(Cost_Components!$L$2:$L$29,MATCH(E1220,Cost_Components!$A$2:$A$29,0)),"")</f>
        <v>1</v>
      </c>
      <c r="N1220" s="29">
        <f>IFERROR(INDEX(Cost_Components!$P$2:$P$29,MATCH(E1220,Cost_Components!$A$2:$A$29,0)),"")</f>
        <v>12488.38616</v>
      </c>
      <c r="O1220" s="23">
        <f t="shared" si="191"/>
        <v>73727.420959420313</v>
      </c>
      <c r="P1220" s="23">
        <f t="shared" si="192"/>
        <v>73286.434695970005</v>
      </c>
      <c r="Q1220" s="23">
        <f t="shared" si="193"/>
        <v>91522929.677289575</v>
      </c>
      <c r="R1220" s="23">
        <f t="shared" si="194"/>
        <v>662222023.68706226</v>
      </c>
      <c r="S1220" s="23">
        <f t="shared" si="195"/>
        <v>570699094.00977266</v>
      </c>
      <c r="T1220" s="16">
        <f>IFERROR(INDEX(Cost_Components!$R$2:$R$29,MATCH(E1220,Cost_Components!$A$2:$A$29,0)),"")</f>
        <v>1</v>
      </c>
      <c r="U1220" s="26">
        <f>IFERROR(INDEX(Cost_Components!$Q$2:$Q$29,MATCH(E1220,Cost_Components!$A$2:$A$29,0)),"")</f>
        <v>2023</v>
      </c>
      <c r="V1220" s="30">
        <f>1/(1+Calculation_Assumptions!$B$5)^(B1220-Calculation_Assumptions!$B$2)</f>
        <v>0.52189250088258554</v>
      </c>
      <c r="W1220" s="23">
        <f t="shared" si="196"/>
        <v>47765130.657381661</v>
      </c>
      <c r="X1220" s="23">
        <f t="shared" si="197"/>
        <v>345608708.0815677</v>
      </c>
      <c r="Y1220" s="23">
        <f t="shared" si="198"/>
        <v>297843577.42418605</v>
      </c>
      <c r="Z1220" s="17">
        <f>IFERROR(INDEX(Cost_Components!$T$2:$T$29,MATCH(E1220,Cost_Components!$A$2:$A$29,0)),"")</f>
        <v>0.8</v>
      </c>
      <c r="AA1220" s="26">
        <f>IFERROR(INDEX(Cost_Components!$U$2:$U$29,MATCH(E1220,Cost_Components!$A$2:$A$29,0)),"")</f>
        <v>2025</v>
      </c>
      <c r="AB1220" s="26">
        <f>IFERROR(INDEX(Cost_Components!$V$2:$V$29,MATCH(E1220,Cost_Components!$A$2:$A$29,0)),"")</f>
        <v>2050</v>
      </c>
      <c r="AC1220" s="26">
        <f>IFERROR(INDEX(Cost_Components!$M$2:$M$29,MATCH(E1220,Cost_Components!$A$2:$A$29,0)),"")</f>
        <v>5</v>
      </c>
      <c r="AD1220" s="26">
        <f>IFERROR(INDEX(Cost_Components!$N$2:$N$29,MATCH(E1220,Cost_Components!$A$2:$A$29,0)),"")</f>
        <v>40</v>
      </c>
      <c r="AE1220" s="16" t="str">
        <f>IFERROR(INDEX(Cost_Components!$O$2:$O$29,MATCH(E1220,Cost_Components!$A$2:$A$29,0)),"")</f>
        <v>Both</v>
      </c>
      <c r="AF1220" s="11">
        <v>737274.20959420304</v>
      </c>
      <c r="AG1220" s="11">
        <v>732864.34695969999</v>
      </c>
      <c r="AH1220" s="23">
        <f t="shared" si="199"/>
        <v>1</v>
      </c>
    </row>
    <row r="1221" spans="1:34" hidden="1">
      <c r="A1221" t="s">
        <v>115</v>
      </c>
      <c r="B1221" s="20">
        <v>2048</v>
      </c>
      <c r="C1221" t="s">
        <v>257</v>
      </c>
      <c r="D1221" t="s">
        <v>254</v>
      </c>
      <c r="E1221" s="22" t="s">
        <v>349</v>
      </c>
      <c r="F1221" s="22" t="s">
        <v>350</v>
      </c>
      <c r="G1221" s="22" t="s">
        <v>258</v>
      </c>
      <c r="H1221" s="22" t="s">
        <v>237</v>
      </c>
      <c r="I1221" s="22" t="s">
        <v>309</v>
      </c>
      <c r="J1221" s="17">
        <f>IFERROR(INDEX(Cost_Components!$K$2:$K$29,MATCH(E1221,Cost_Components!$A$2:$A$29,0)),"")</f>
        <v>0.1</v>
      </c>
      <c r="K1221" s="17">
        <f t="shared" si="190"/>
        <v>0.74615384615384628</v>
      </c>
      <c r="L1221" s="17">
        <f>IFERROR(INDEX(Cost_Components!$S$2:$S$29,MATCH(E1221,Cost_Components!$A$2:$A$29,0)),"")</f>
        <v>0.1</v>
      </c>
      <c r="M1221" s="28">
        <f>IFERROR(INDEX(Cost_Components!$L$2:$L$29,MATCH(E1221,Cost_Components!$A$2:$A$29,0)),"")</f>
        <v>1</v>
      </c>
      <c r="N1221" s="29">
        <f>IFERROR(INDEX(Cost_Components!$P$2:$P$29,MATCH(E1221,Cost_Components!$A$2:$A$29,0)),"")</f>
        <v>12488.38616</v>
      </c>
      <c r="O1221" s="23">
        <f t="shared" si="191"/>
        <v>73419.460026956396</v>
      </c>
      <c r="P1221" s="23">
        <f t="shared" si="192"/>
        <v>72952.63720947101</v>
      </c>
      <c r="Q1221" s="23">
        <f t="shared" si="193"/>
        <v>91106070.486225888</v>
      </c>
      <c r="R1221" s="23">
        <f t="shared" si="194"/>
        <v>684141424.17004323</v>
      </c>
      <c r="S1221" s="23">
        <f t="shared" si="195"/>
        <v>593035353.68381739</v>
      </c>
      <c r="T1221" s="16">
        <f>IFERROR(INDEX(Cost_Components!$R$2:$R$29,MATCH(E1221,Cost_Components!$A$2:$A$29,0)),"")</f>
        <v>1</v>
      </c>
      <c r="U1221" s="26">
        <f>IFERROR(INDEX(Cost_Components!$Q$2:$Q$29,MATCH(E1221,Cost_Components!$A$2:$A$29,0)),"")</f>
        <v>2023</v>
      </c>
      <c r="V1221" s="30">
        <f>1/(1+Calculation_Assumptions!$B$5)^(B1221-Calculation_Assumptions!$B$2)</f>
        <v>0.50669174842969467</v>
      </c>
      <c r="W1221" s="23">
        <f t="shared" si="196"/>
        <v>46162694.147224799</v>
      </c>
      <c r="X1221" s="23">
        <f t="shared" si="197"/>
        <v>346648814.38590056</v>
      </c>
      <c r="Y1221" s="23">
        <f t="shared" si="198"/>
        <v>300486120.23867577</v>
      </c>
      <c r="Z1221" s="17">
        <f>IFERROR(INDEX(Cost_Components!$T$2:$T$29,MATCH(E1221,Cost_Components!$A$2:$A$29,0)),"")</f>
        <v>0.8</v>
      </c>
      <c r="AA1221" s="26">
        <f>IFERROR(INDEX(Cost_Components!$U$2:$U$29,MATCH(E1221,Cost_Components!$A$2:$A$29,0)),"")</f>
        <v>2025</v>
      </c>
      <c r="AB1221" s="26">
        <f>IFERROR(INDEX(Cost_Components!$V$2:$V$29,MATCH(E1221,Cost_Components!$A$2:$A$29,0)),"")</f>
        <v>2050</v>
      </c>
      <c r="AC1221" s="26">
        <f>IFERROR(INDEX(Cost_Components!$M$2:$M$29,MATCH(E1221,Cost_Components!$A$2:$A$29,0)),"")</f>
        <v>5</v>
      </c>
      <c r="AD1221" s="26">
        <f>IFERROR(INDEX(Cost_Components!$N$2:$N$29,MATCH(E1221,Cost_Components!$A$2:$A$29,0)),"")</f>
        <v>40</v>
      </c>
      <c r="AE1221" s="16" t="str">
        <f>IFERROR(INDEX(Cost_Components!$O$2:$O$29,MATCH(E1221,Cost_Components!$A$2:$A$29,0)),"")</f>
        <v>Both</v>
      </c>
      <c r="AF1221" s="11">
        <v>734194.60026956396</v>
      </c>
      <c r="AG1221" s="11">
        <v>729526.37209471001</v>
      </c>
      <c r="AH1221" s="23">
        <f t="shared" si="199"/>
        <v>1</v>
      </c>
    </row>
    <row r="1222" spans="1:34" hidden="1">
      <c r="A1222" t="s">
        <v>115</v>
      </c>
      <c r="B1222" s="20">
        <v>2049</v>
      </c>
      <c r="C1222" t="s">
        <v>257</v>
      </c>
      <c r="D1222" t="s">
        <v>254</v>
      </c>
      <c r="E1222" s="22" t="s">
        <v>349</v>
      </c>
      <c r="F1222" s="22" t="s">
        <v>350</v>
      </c>
      <c r="G1222" s="22" t="s">
        <v>258</v>
      </c>
      <c r="H1222" s="22" t="s">
        <v>237</v>
      </c>
      <c r="I1222" s="22" t="s">
        <v>309</v>
      </c>
      <c r="J1222" s="17">
        <f>IFERROR(INDEX(Cost_Components!$K$2:$K$29,MATCH(E1222,Cost_Components!$A$2:$A$29,0)),"")</f>
        <v>0.1</v>
      </c>
      <c r="K1222" s="17">
        <f t="shared" si="190"/>
        <v>0.77307692307692311</v>
      </c>
      <c r="L1222" s="17">
        <f>IFERROR(INDEX(Cost_Components!$S$2:$S$29,MATCH(E1222,Cost_Components!$A$2:$A$29,0)),"")</f>
        <v>0.1</v>
      </c>
      <c r="M1222" s="28">
        <f>IFERROR(INDEX(Cost_Components!$L$2:$L$29,MATCH(E1222,Cost_Components!$A$2:$A$29,0)),"")</f>
        <v>1</v>
      </c>
      <c r="N1222" s="29">
        <f>IFERROR(INDEX(Cost_Components!$P$2:$P$29,MATCH(E1222,Cost_Components!$A$2:$A$29,0)),"")</f>
        <v>12488.38616</v>
      </c>
      <c r="O1222" s="23">
        <f t="shared" si="191"/>
        <v>73081.207633869999</v>
      </c>
      <c r="P1222" s="23">
        <f t="shared" si="192"/>
        <v>72589.184661228312</v>
      </c>
      <c r="Q1222" s="23">
        <f t="shared" si="193"/>
        <v>90652176.908896804</v>
      </c>
      <c r="R1222" s="23">
        <f t="shared" si="194"/>
        <v>705561287.44674087</v>
      </c>
      <c r="S1222" s="23">
        <f t="shared" si="195"/>
        <v>614909110.53784406</v>
      </c>
      <c r="T1222" s="16">
        <f>IFERROR(INDEX(Cost_Components!$R$2:$R$29,MATCH(E1222,Cost_Components!$A$2:$A$29,0)),"")</f>
        <v>1</v>
      </c>
      <c r="U1222" s="26">
        <f>IFERROR(INDEX(Cost_Components!$Q$2:$Q$29,MATCH(E1222,Cost_Components!$A$2:$A$29,0)),"")</f>
        <v>2023</v>
      </c>
      <c r="V1222" s="30">
        <f>1/(1+Calculation_Assumptions!$B$5)^(B1222-Calculation_Assumptions!$B$2)</f>
        <v>0.49193373633950943</v>
      </c>
      <c r="W1222" s="23">
        <f t="shared" si="196"/>
        <v>44594864.094103806</v>
      </c>
      <c r="X1222" s="23">
        <f t="shared" si="197"/>
        <v>347089400.35018986</v>
      </c>
      <c r="Y1222" s="23">
        <f t="shared" si="198"/>
        <v>302494536.25608605</v>
      </c>
      <c r="Z1222" s="17">
        <f>IFERROR(INDEX(Cost_Components!$T$2:$T$29,MATCH(E1222,Cost_Components!$A$2:$A$29,0)),"")</f>
        <v>0.8</v>
      </c>
      <c r="AA1222" s="26">
        <f>IFERROR(INDEX(Cost_Components!$U$2:$U$29,MATCH(E1222,Cost_Components!$A$2:$A$29,0)),"")</f>
        <v>2025</v>
      </c>
      <c r="AB1222" s="26">
        <f>IFERROR(INDEX(Cost_Components!$V$2:$V$29,MATCH(E1222,Cost_Components!$A$2:$A$29,0)),"")</f>
        <v>2050</v>
      </c>
      <c r="AC1222" s="26">
        <f>IFERROR(INDEX(Cost_Components!$M$2:$M$29,MATCH(E1222,Cost_Components!$A$2:$A$29,0)),"")</f>
        <v>5</v>
      </c>
      <c r="AD1222" s="26">
        <f>IFERROR(INDEX(Cost_Components!$N$2:$N$29,MATCH(E1222,Cost_Components!$A$2:$A$29,0)),"")</f>
        <v>40</v>
      </c>
      <c r="AE1222" s="16" t="str">
        <f>IFERROR(INDEX(Cost_Components!$O$2:$O$29,MATCH(E1222,Cost_Components!$A$2:$A$29,0)),"")</f>
        <v>Both</v>
      </c>
      <c r="AF1222" s="11">
        <v>730812.07633870002</v>
      </c>
      <c r="AG1222" s="11">
        <v>725891.84661228303</v>
      </c>
      <c r="AH1222" s="23">
        <f t="shared" si="199"/>
        <v>1</v>
      </c>
    </row>
    <row r="1223" spans="1:34" hidden="1">
      <c r="A1223" t="s">
        <v>115</v>
      </c>
      <c r="B1223" s="20">
        <v>2050</v>
      </c>
      <c r="C1223" t="s">
        <v>257</v>
      </c>
      <c r="D1223" t="s">
        <v>254</v>
      </c>
      <c r="E1223" s="22" t="s">
        <v>349</v>
      </c>
      <c r="F1223" s="22" t="s">
        <v>350</v>
      </c>
      <c r="G1223" s="22" t="s">
        <v>258</v>
      </c>
      <c r="H1223" s="22" t="s">
        <v>237</v>
      </c>
      <c r="I1223" s="22" t="s">
        <v>309</v>
      </c>
      <c r="J1223" s="17">
        <f>IFERROR(INDEX(Cost_Components!$K$2:$K$29,MATCH(E1223,Cost_Components!$A$2:$A$29,0)),"")</f>
        <v>0.1</v>
      </c>
      <c r="K1223" s="17">
        <f t="shared" si="190"/>
        <v>0.8</v>
      </c>
      <c r="L1223" s="17">
        <f>IFERROR(INDEX(Cost_Components!$S$2:$S$29,MATCH(E1223,Cost_Components!$A$2:$A$29,0)),"")</f>
        <v>0.1</v>
      </c>
      <c r="M1223" s="28">
        <f>IFERROR(INDEX(Cost_Components!$L$2:$L$29,MATCH(E1223,Cost_Components!$A$2:$A$29,0)),"")</f>
        <v>1</v>
      </c>
      <c r="N1223" s="29">
        <f>IFERROR(INDEX(Cost_Components!$P$2:$P$29,MATCH(E1223,Cost_Components!$A$2:$A$29,0)),"")</f>
        <v>12488.38616</v>
      </c>
      <c r="O1223" s="23">
        <f t="shared" si="191"/>
        <v>72736.989799406307</v>
      </c>
      <c r="P1223" s="23">
        <f t="shared" si="192"/>
        <v>72220.408269302803</v>
      </c>
      <c r="Q1223" s="23">
        <f t="shared" si="193"/>
        <v>90191634.709991068</v>
      </c>
      <c r="R1223" s="23">
        <f t="shared" si="194"/>
        <v>726694093.38477361</v>
      </c>
      <c r="S1223" s="23">
        <f t="shared" si="195"/>
        <v>636502458.67478251</v>
      </c>
      <c r="T1223" s="16">
        <f>IFERROR(INDEX(Cost_Components!$R$2:$R$29,MATCH(E1223,Cost_Components!$A$2:$A$29,0)),"")</f>
        <v>1</v>
      </c>
      <c r="U1223" s="26">
        <f>IFERROR(INDEX(Cost_Components!$Q$2:$Q$29,MATCH(E1223,Cost_Components!$A$2:$A$29,0)),"")</f>
        <v>2023</v>
      </c>
      <c r="V1223" s="30">
        <f>1/(1+Calculation_Assumptions!$B$5)^(B1223-Calculation_Assumptions!$B$2)</f>
        <v>0.47760556926165965</v>
      </c>
      <c r="W1223" s="23">
        <f t="shared" si="196"/>
        <v>43076027.038304947</v>
      </c>
      <c r="X1223" s="23">
        <f t="shared" si="197"/>
        <v>347073146.15012044</v>
      </c>
      <c r="Y1223" s="23">
        <f t="shared" si="198"/>
        <v>303997119.11181551</v>
      </c>
      <c r="Z1223" s="17">
        <f>IFERROR(INDEX(Cost_Components!$T$2:$T$29,MATCH(E1223,Cost_Components!$A$2:$A$29,0)),"")</f>
        <v>0.8</v>
      </c>
      <c r="AA1223" s="26">
        <f>IFERROR(INDEX(Cost_Components!$U$2:$U$29,MATCH(E1223,Cost_Components!$A$2:$A$29,0)),"")</f>
        <v>2025</v>
      </c>
      <c r="AB1223" s="26">
        <f>IFERROR(INDEX(Cost_Components!$V$2:$V$29,MATCH(E1223,Cost_Components!$A$2:$A$29,0)),"")</f>
        <v>2050</v>
      </c>
      <c r="AC1223" s="26">
        <f>IFERROR(INDEX(Cost_Components!$M$2:$M$29,MATCH(E1223,Cost_Components!$A$2:$A$29,0)),"")</f>
        <v>5</v>
      </c>
      <c r="AD1223" s="26">
        <f>IFERROR(INDEX(Cost_Components!$N$2:$N$29,MATCH(E1223,Cost_Components!$A$2:$A$29,0)),"")</f>
        <v>40</v>
      </c>
      <c r="AE1223" s="16" t="str">
        <f>IFERROR(INDEX(Cost_Components!$O$2:$O$29,MATCH(E1223,Cost_Components!$A$2:$A$29,0)),"")</f>
        <v>Both</v>
      </c>
      <c r="AF1223" s="11">
        <v>727369.89799406298</v>
      </c>
      <c r="AG1223" s="11">
        <v>722204.08269302803</v>
      </c>
      <c r="AH1223" s="23">
        <f t="shared" si="199"/>
        <v>1</v>
      </c>
    </row>
    <row r="1224" spans="1:34" hidden="1">
      <c r="A1224" t="s">
        <v>115</v>
      </c>
      <c r="B1224" s="20">
        <v>2025</v>
      </c>
      <c r="C1224" t="s">
        <v>262</v>
      </c>
      <c r="D1224" t="s">
        <v>218</v>
      </c>
      <c r="E1224" s="22" t="s">
        <v>352</v>
      </c>
      <c r="F1224" s="22" t="s">
        <v>353</v>
      </c>
      <c r="G1224" s="22" t="s">
        <v>263</v>
      </c>
      <c r="H1224" s="22" t="s">
        <v>237</v>
      </c>
      <c r="I1224" s="22" t="s">
        <v>212</v>
      </c>
      <c r="J1224" s="17">
        <f>IFERROR(INDEX(Cost_Components!$K$2:$K$29,MATCH(E1224,Cost_Components!$A$2:$A$29,0)),"")</f>
        <v>0.52</v>
      </c>
      <c r="K1224" s="17">
        <f t="shared" si="190"/>
        <v>0.32884615384615384</v>
      </c>
      <c r="L1224" s="17">
        <f>IFERROR(INDEX(Cost_Components!$S$2:$S$29,MATCH(E1224,Cost_Components!$A$2:$A$29,0)),"")</f>
        <v>0.31</v>
      </c>
      <c r="M1224" s="28">
        <f>IFERROR(INDEX(Cost_Components!$L$2:$L$29,MATCH(E1224,Cost_Components!$A$2:$A$29,0)),"")</f>
        <v>1</v>
      </c>
      <c r="N1224" s="29">
        <f>IFERROR(INDEX(Cost_Components!$P$2:$P$29,MATCH(E1224,Cost_Components!$A$2:$A$29,0)),"")</f>
        <v>900.25859009999999</v>
      </c>
      <c r="O1224" s="23">
        <f t="shared" si="191"/>
        <v>102323.71204863185</v>
      </c>
      <c r="P1224" s="23">
        <f t="shared" si="192"/>
        <v>103132.59537651407</v>
      </c>
      <c r="Q1224" s="23">
        <f t="shared" si="193"/>
        <v>28782261.521174442</v>
      </c>
      <c r="R1224" s="23">
        <f t="shared" si="194"/>
        <v>30292584.475003164</v>
      </c>
      <c r="S1224" s="23">
        <f t="shared" si="195"/>
        <v>1510322.9538287222</v>
      </c>
      <c r="T1224" s="16">
        <f>IFERROR(INDEX(Cost_Components!$R$2:$R$29,MATCH(E1224,Cost_Components!$A$2:$A$29,0)),"")</f>
        <v>1</v>
      </c>
      <c r="U1224" s="26">
        <f>IFERROR(INDEX(Cost_Components!$Q$2:$Q$29,MATCH(E1224,Cost_Components!$A$2:$A$29,0)),"")</f>
        <v>2023</v>
      </c>
      <c r="V1224" s="30">
        <f>1/(1+Calculation_Assumptions!$B$5)^(B1224-Calculation_Assumptions!$B$2)</f>
        <v>1</v>
      </c>
      <c r="W1224" s="23">
        <f t="shared" si="196"/>
        <v>28782261.521174442</v>
      </c>
      <c r="X1224" s="23">
        <f t="shared" si="197"/>
        <v>30292584.475003164</v>
      </c>
      <c r="Y1224" s="23">
        <f t="shared" si="198"/>
        <v>1510322.9538287222</v>
      </c>
      <c r="Z1224" s="17">
        <f>IFERROR(INDEX(Cost_Components!$T$2:$T$29,MATCH(E1224,Cost_Components!$A$2:$A$29,0)),"")</f>
        <v>0.8</v>
      </c>
      <c r="AA1224" s="26">
        <f>IFERROR(INDEX(Cost_Components!$U$2:$U$29,MATCH(E1224,Cost_Components!$A$2:$A$29,0)),"")</f>
        <v>2025</v>
      </c>
      <c r="AB1224" s="26">
        <f>IFERROR(INDEX(Cost_Components!$V$2:$V$29,MATCH(E1224,Cost_Components!$A$2:$A$29,0)),"")</f>
        <v>2050</v>
      </c>
      <c r="AC1224" s="26">
        <f>IFERROR(INDEX(Cost_Components!$M$2:$M$29,MATCH(E1224,Cost_Components!$A$2:$A$29,0)),"")</f>
        <v>30</v>
      </c>
      <c r="AD1224" s="26">
        <f>IFERROR(INDEX(Cost_Components!$N$2:$N$29,MATCH(E1224,Cost_Components!$A$2:$A$29,0)),"")</f>
        <v>95</v>
      </c>
      <c r="AE1224" s="16" t="str">
        <f>IFERROR(INDEX(Cost_Components!$O$2:$O$29,MATCH(E1224,Cost_Components!$A$2:$A$29,0)),"")</f>
        <v>Both</v>
      </c>
      <c r="AF1224" s="11">
        <v>196776.369324292</v>
      </c>
      <c r="AG1224" s="11">
        <v>198331.91418560399</v>
      </c>
      <c r="AH1224" s="23">
        <f t="shared" si="199"/>
        <v>1</v>
      </c>
    </row>
    <row r="1225" spans="1:34" hidden="1">
      <c r="A1225" t="s">
        <v>115</v>
      </c>
      <c r="B1225" s="20">
        <v>2026</v>
      </c>
      <c r="C1225" t="s">
        <v>262</v>
      </c>
      <c r="D1225" t="s">
        <v>218</v>
      </c>
      <c r="E1225" s="22" t="s">
        <v>352</v>
      </c>
      <c r="F1225" s="22" t="s">
        <v>353</v>
      </c>
      <c r="G1225" s="22" t="s">
        <v>263</v>
      </c>
      <c r="H1225" s="22" t="s">
        <v>237</v>
      </c>
      <c r="I1225" s="22" t="s">
        <v>212</v>
      </c>
      <c r="J1225" s="17">
        <f>IFERROR(INDEX(Cost_Components!$K$2:$K$29,MATCH(E1225,Cost_Components!$A$2:$A$29,0)),"")</f>
        <v>0.52</v>
      </c>
      <c r="K1225" s="17">
        <f t="shared" si="190"/>
        <v>0.34769230769230769</v>
      </c>
      <c r="L1225" s="17">
        <f>IFERROR(INDEX(Cost_Components!$S$2:$S$29,MATCH(E1225,Cost_Components!$A$2:$A$29,0)),"")</f>
        <v>0.31</v>
      </c>
      <c r="M1225" s="28">
        <f>IFERROR(INDEX(Cost_Components!$L$2:$L$29,MATCH(E1225,Cost_Components!$A$2:$A$29,0)),"")</f>
        <v>1</v>
      </c>
      <c r="N1225" s="29">
        <f>IFERROR(INDEX(Cost_Components!$P$2:$P$29,MATCH(E1225,Cost_Components!$A$2:$A$29,0)),"")</f>
        <v>900.25859009999999</v>
      </c>
      <c r="O1225" s="23">
        <f t="shared" si="191"/>
        <v>103629.31653742876</v>
      </c>
      <c r="P1225" s="23">
        <f t="shared" si="192"/>
        <v>105280.03498359829</v>
      </c>
      <c r="Q1225" s="23">
        <f t="shared" si="193"/>
        <v>29381569.316603992</v>
      </c>
      <c r="R1225" s="23">
        <f t="shared" si="194"/>
        <v>32437321.880271945</v>
      </c>
      <c r="S1225" s="23">
        <f t="shared" si="195"/>
        <v>3055752.563667953</v>
      </c>
      <c r="T1225" s="16">
        <f>IFERROR(INDEX(Cost_Components!$R$2:$R$29,MATCH(E1225,Cost_Components!$A$2:$A$29,0)),"")</f>
        <v>1</v>
      </c>
      <c r="U1225" s="26">
        <f>IFERROR(INDEX(Cost_Components!$Q$2:$Q$29,MATCH(E1225,Cost_Components!$A$2:$A$29,0)),"")</f>
        <v>2023</v>
      </c>
      <c r="V1225" s="30">
        <f>1/(1+Calculation_Assumptions!$B$5)^(B1225-Calculation_Assumptions!$B$2)</f>
        <v>0.970873786407767</v>
      </c>
      <c r="W1225" s="23">
        <f t="shared" si="196"/>
        <v>28525795.453013584</v>
      </c>
      <c r="X1225" s="23">
        <f t="shared" si="197"/>
        <v>31492545.514827132</v>
      </c>
      <c r="Y1225" s="23">
        <f t="shared" si="198"/>
        <v>2966750.0618135468</v>
      </c>
      <c r="Z1225" s="17">
        <f>IFERROR(INDEX(Cost_Components!$T$2:$T$29,MATCH(E1225,Cost_Components!$A$2:$A$29,0)),"")</f>
        <v>0.8</v>
      </c>
      <c r="AA1225" s="26">
        <f>IFERROR(INDEX(Cost_Components!$U$2:$U$29,MATCH(E1225,Cost_Components!$A$2:$A$29,0)),"")</f>
        <v>2025</v>
      </c>
      <c r="AB1225" s="26">
        <f>IFERROR(INDEX(Cost_Components!$V$2:$V$29,MATCH(E1225,Cost_Components!$A$2:$A$29,0)),"")</f>
        <v>2050</v>
      </c>
      <c r="AC1225" s="26">
        <f>IFERROR(INDEX(Cost_Components!$M$2:$M$29,MATCH(E1225,Cost_Components!$A$2:$A$29,0)),"")</f>
        <v>30</v>
      </c>
      <c r="AD1225" s="26">
        <f>IFERROR(INDEX(Cost_Components!$N$2:$N$29,MATCH(E1225,Cost_Components!$A$2:$A$29,0)),"")</f>
        <v>95</v>
      </c>
      <c r="AE1225" s="16" t="str">
        <f>IFERROR(INDEX(Cost_Components!$O$2:$O$29,MATCH(E1225,Cost_Components!$A$2:$A$29,0)),"")</f>
        <v>Both</v>
      </c>
      <c r="AF1225" s="11">
        <v>199287.14718736301</v>
      </c>
      <c r="AG1225" s="11">
        <v>202461.60573768901</v>
      </c>
      <c r="AH1225" s="23">
        <f t="shared" si="199"/>
        <v>1</v>
      </c>
    </row>
    <row r="1226" spans="1:34" hidden="1">
      <c r="A1226" t="s">
        <v>115</v>
      </c>
      <c r="B1226" s="20">
        <v>2027</v>
      </c>
      <c r="C1226" t="s">
        <v>262</v>
      </c>
      <c r="D1226" t="s">
        <v>218</v>
      </c>
      <c r="E1226" s="22" t="s">
        <v>352</v>
      </c>
      <c r="F1226" s="22" t="s">
        <v>353</v>
      </c>
      <c r="G1226" s="22" t="s">
        <v>263</v>
      </c>
      <c r="H1226" s="22" t="s">
        <v>237</v>
      </c>
      <c r="I1226" s="22" t="s">
        <v>212</v>
      </c>
      <c r="J1226" s="17">
        <f>IFERROR(INDEX(Cost_Components!$K$2:$K$29,MATCH(E1226,Cost_Components!$A$2:$A$29,0)),"")</f>
        <v>0.52</v>
      </c>
      <c r="K1226" s="17">
        <f t="shared" si="190"/>
        <v>0.36653846153846154</v>
      </c>
      <c r="L1226" s="17">
        <f>IFERROR(INDEX(Cost_Components!$S$2:$S$29,MATCH(E1226,Cost_Components!$A$2:$A$29,0)),"")</f>
        <v>0.31</v>
      </c>
      <c r="M1226" s="28">
        <f>IFERROR(INDEX(Cost_Components!$L$2:$L$29,MATCH(E1226,Cost_Components!$A$2:$A$29,0)),"")</f>
        <v>1</v>
      </c>
      <c r="N1226" s="29">
        <f>IFERROR(INDEX(Cost_Components!$P$2:$P$29,MATCH(E1226,Cost_Components!$A$2:$A$29,0)),"")</f>
        <v>900.25859009999999</v>
      </c>
      <c r="O1226" s="23">
        <f t="shared" si="191"/>
        <v>105177.67689398061</v>
      </c>
      <c r="P1226" s="23">
        <f t="shared" si="192"/>
        <v>107707.19247268031</v>
      </c>
      <c r="Q1226" s="23">
        <f t="shared" si="193"/>
        <v>30058940.824116196</v>
      </c>
      <c r="R1226" s="23">
        <f t="shared" si="194"/>
        <v>34706466.567835234</v>
      </c>
      <c r="S1226" s="23">
        <f t="shared" si="195"/>
        <v>4647525.7437190376</v>
      </c>
      <c r="T1226" s="16">
        <f>IFERROR(INDEX(Cost_Components!$R$2:$R$29,MATCH(E1226,Cost_Components!$A$2:$A$29,0)),"")</f>
        <v>1</v>
      </c>
      <c r="U1226" s="26">
        <f>IFERROR(INDEX(Cost_Components!$Q$2:$Q$29,MATCH(E1226,Cost_Components!$A$2:$A$29,0)),"")</f>
        <v>2023</v>
      </c>
      <c r="V1226" s="30">
        <f>1/(1+Calculation_Assumptions!$B$5)^(B1226-Calculation_Assumptions!$B$2)</f>
        <v>0.94259590913375435</v>
      </c>
      <c r="W1226" s="23">
        <f t="shared" si="196"/>
        <v>28333434.65370553</v>
      </c>
      <c r="X1226" s="23">
        <f t="shared" si="197"/>
        <v>32714173.407328904</v>
      </c>
      <c r="Y1226" s="23">
        <f t="shared" si="198"/>
        <v>4380738.7536233738</v>
      </c>
      <c r="Z1226" s="17">
        <f>IFERROR(INDEX(Cost_Components!$T$2:$T$29,MATCH(E1226,Cost_Components!$A$2:$A$29,0)),"")</f>
        <v>0.8</v>
      </c>
      <c r="AA1226" s="26">
        <f>IFERROR(INDEX(Cost_Components!$U$2:$U$29,MATCH(E1226,Cost_Components!$A$2:$A$29,0)),"")</f>
        <v>2025</v>
      </c>
      <c r="AB1226" s="26">
        <f>IFERROR(INDEX(Cost_Components!$V$2:$V$29,MATCH(E1226,Cost_Components!$A$2:$A$29,0)),"")</f>
        <v>2050</v>
      </c>
      <c r="AC1226" s="26">
        <f>IFERROR(INDEX(Cost_Components!$M$2:$M$29,MATCH(E1226,Cost_Components!$A$2:$A$29,0)),"")</f>
        <v>30</v>
      </c>
      <c r="AD1226" s="26">
        <f>IFERROR(INDEX(Cost_Components!$N$2:$N$29,MATCH(E1226,Cost_Components!$A$2:$A$29,0)),"")</f>
        <v>95</v>
      </c>
      <c r="AE1226" s="16" t="str">
        <f>IFERROR(INDEX(Cost_Components!$O$2:$O$29,MATCH(E1226,Cost_Components!$A$2:$A$29,0)),"")</f>
        <v>Both</v>
      </c>
      <c r="AF1226" s="11">
        <v>202264.76325765499</v>
      </c>
      <c r="AG1226" s="11">
        <v>207129.21629361599</v>
      </c>
      <c r="AH1226" s="23">
        <f t="shared" si="199"/>
        <v>1</v>
      </c>
    </row>
    <row r="1227" spans="1:34" hidden="1">
      <c r="A1227" t="s">
        <v>115</v>
      </c>
      <c r="B1227" s="20">
        <v>2028</v>
      </c>
      <c r="C1227" t="s">
        <v>262</v>
      </c>
      <c r="D1227" t="s">
        <v>218</v>
      </c>
      <c r="E1227" s="22" t="s">
        <v>352</v>
      </c>
      <c r="F1227" s="22" t="s">
        <v>353</v>
      </c>
      <c r="G1227" s="22" t="s">
        <v>263</v>
      </c>
      <c r="H1227" s="22" t="s">
        <v>237</v>
      </c>
      <c r="I1227" s="22" t="s">
        <v>212</v>
      </c>
      <c r="J1227" s="17">
        <f>IFERROR(INDEX(Cost_Components!$K$2:$K$29,MATCH(E1227,Cost_Components!$A$2:$A$29,0)),"")</f>
        <v>0.52</v>
      </c>
      <c r="K1227" s="17">
        <f t="shared" si="190"/>
        <v>0.38538461538461538</v>
      </c>
      <c r="L1227" s="17">
        <f>IFERROR(INDEX(Cost_Components!$S$2:$S$29,MATCH(E1227,Cost_Components!$A$2:$A$29,0)),"")</f>
        <v>0.31</v>
      </c>
      <c r="M1227" s="28">
        <f>IFERROR(INDEX(Cost_Components!$L$2:$L$29,MATCH(E1227,Cost_Components!$A$2:$A$29,0)),"")</f>
        <v>1</v>
      </c>
      <c r="N1227" s="29">
        <f>IFERROR(INDEX(Cost_Components!$P$2:$P$29,MATCH(E1227,Cost_Components!$A$2:$A$29,0)),"")</f>
        <v>900.25859009999999</v>
      </c>
      <c r="O1227" s="23">
        <f t="shared" si="191"/>
        <v>106873.83468044037</v>
      </c>
      <c r="P1227" s="23">
        <f t="shared" si="192"/>
        <v>110321.81089132112</v>
      </c>
      <c r="Q1227" s="23">
        <f t="shared" si="193"/>
        <v>30788628.958392866</v>
      </c>
      <c r="R1227" s="23">
        <f t="shared" si="194"/>
        <v>37079429.193634503</v>
      </c>
      <c r="S1227" s="23">
        <f t="shared" si="195"/>
        <v>6290800.2352416366</v>
      </c>
      <c r="T1227" s="16">
        <f>IFERROR(INDEX(Cost_Components!$R$2:$R$29,MATCH(E1227,Cost_Components!$A$2:$A$29,0)),"")</f>
        <v>1</v>
      </c>
      <c r="U1227" s="26">
        <f>IFERROR(INDEX(Cost_Components!$Q$2:$Q$29,MATCH(E1227,Cost_Components!$A$2:$A$29,0)),"")</f>
        <v>2023</v>
      </c>
      <c r="V1227" s="30">
        <f>1/(1+Calculation_Assumptions!$B$5)^(B1227-Calculation_Assumptions!$B$2)</f>
        <v>0.91514165935315961</v>
      </c>
      <c r="W1227" s="23">
        <f t="shared" si="196"/>
        <v>28175956.994192388</v>
      </c>
      <c r="X1227" s="23">
        <f t="shared" si="197"/>
        <v>33932930.360130668</v>
      </c>
      <c r="Y1227" s="23">
        <f t="shared" si="198"/>
        <v>5756973.3659382779</v>
      </c>
      <c r="Z1227" s="17">
        <f>IFERROR(INDEX(Cost_Components!$T$2:$T$29,MATCH(E1227,Cost_Components!$A$2:$A$29,0)),"")</f>
        <v>0.8</v>
      </c>
      <c r="AA1227" s="26">
        <f>IFERROR(INDEX(Cost_Components!$U$2:$U$29,MATCH(E1227,Cost_Components!$A$2:$A$29,0)),"")</f>
        <v>2025</v>
      </c>
      <c r="AB1227" s="26">
        <f>IFERROR(INDEX(Cost_Components!$V$2:$V$29,MATCH(E1227,Cost_Components!$A$2:$A$29,0)),"")</f>
        <v>2050</v>
      </c>
      <c r="AC1227" s="26">
        <f>IFERROR(INDEX(Cost_Components!$M$2:$M$29,MATCH(E1227,Cost_Components!$A$2:$A$29,0)),"")</f>
        <v>30</v>
      </c>
      <c r="AD1227" s="26">
        <f>IFERROR(INDEX(Cost_Components!$N$2:$N$29,MATCH(E1227,Cost_Components!$A$2:$A$29,0)),"")</f>
        <v>95</v>
      </c>
      <c r="AE1227" s="16" t="str">
        <f>IFERROR(INDEX(Cost_Components!$O$2:$O$29,MATCH(E1227,Cost_Components!$A$2:$A$29,0)),"")</f>
        <v>Both</v>
      </c>
      <c r="AF1227" s="11">
        <v>205526.60515469301</v>
      </c>
      <c r="AG1227" s="11">
        <v>212157.328637156</v>
      </c>
      <c r="AH1227" s="23">
        <f t="shared" si="199"/>
        <v>1</v>
      </c>
    </row>
    <row r="1228" spans="1:34" hidden="1">
      <c r="A1228" t="s">
        <v>115</v>
      </c>
      <c r="B1228" s="20">
        <v>2029</v>
      </c>
      <c r="C1228" t="s">
        <v>262</v>
      </c>
      <c r="D1228" t="s">
        <v>218</v>
      </c>
      <c r="E1228" s="22" t="s">
        <v>352</v>
      </c>
      <c r="F1228" s="22" t="s">
        <v>353</v>
      </c>
      <c r="G1228" s="22" t="s">
        <v>263</v>
      </c>
      <c r="H1228" s="22" t="s">
        <v>237</v>
      </c>
      <c r="I1228" s="22" t="s">
        <v>212</v>
      </c>
      <c r="J1228" s="17">
        <f>IFERROR(INDEX(Cost_Components!$K$2:$K$29,MATCH(E1228,Cost_Components!$A$2:$A$29,0)),"")</f>
        <v>0.52</v>
      </c>
      <c r="K1228" s="17">
        <f t="shared" si="190"/>
        <v>0.40423076923076923</v>
      </c>
      <c r="L1228" s="17">
        <f>IFERROR(INDEX(Cost_Components!$S$2:$S$29,MATCH(E1228,Cost_Components!$A$2:$A$29,0)),"")</f>
        <v>0.31</v>
      </c>
      <c r="M1228" s="28">
        <f>IFERROR(INDEX(Cost_Components!$L$2:$L$29,MATCH(E1228,Cost_Components!$A$2:$A$29,0)),"")</f>
        <v>1</v>
      </c>
      <c r="N1228" s="29">
        <f>IFERROR(INDEX(Cost_Components!$P$2:$P$29,MATCH(E1228,Cost_Components!$A$2:$A$29,0)),"")</f>
        <v>900.25859009999999</v>
      </c>
      <c r="O1228" s="23">
        <f t="shared" si="191"/>
        <v>108658.54389613184</v>
      </c>
      <c r="P1228" s="23">
        <f t="shared" si="192"/>
        <v>113066.66208883136</v>
      </c>
      <c r="Q1228" s="23">
        <f t="shared" si="193"/>
        <v>31554662.477815375</v>
      </c>
      <c r="R1228" s="23">
        <f t="shared" si="194"/>
        <v>39542172.190112844</v>
      </c>
      <c r="S1228" s="23">
        <f t="shared" si="195"/>
        <v>7987509.7122974694</v>
      </c>
      <c r="T1228" s="16">
        <f>IFERROR(INDEX(Cost_Components!$R$2:$R$29,MATCH(E1228,Cost_Components!$A$2:$A$29,0)),"")</f>
        <v>1</v>
      </c>
      <c r="U1228" s="26">
        <f>IFERROR(INDEX(Cost_Components!$Q$2:$Q$29,MATCH(E1228,Cost_Components!$A$2:$A$29,0)),"")</f>
        <v>2023</v>
      </c>
      <c r="V1228" s="30">
        <f>1/(1+Calculation_Assumptions!$B$5)^(B1228-Calculation_Assumptions!$B$2)</f>
        <v>0.888487047915689</v>
      </c>
      <c r="W1228" s="23">
        <f t="shared" si="196"/>
        <v>28035908.912890144</v>
      </c>
      <c r="X1228" s="23">
        <f t="shared" si="197"/>
        <v>35132707.837367214</v>
      </c>
      <c r="Y1228" s="23">
        <f t="shared" si="198"/>
        <v>7096798.9244770734</v>
      </c>
      <c r="Z1228" s="17">
        <f>IFERROR(INDEX(Cost_Components!$T$2:$T$29,MATCH(E1228,Cost_Components!$A$2:$A$29,0)),"")</f>
        <v>0.8</v>
      </c>
      <c r="AA1228" s="26">
        <f>IFERROR(INDEX(Cost_Components!$U$2:$U$29,MATCH(E1228,Cost_Components!$A$2:$A$29,0)),"")</f>
        <v>2025</v>
      </c>
      <c r="AB1228" s="26">
        <f>IFERROR(INDEX(Cost_Components!$V$2:$V$29,MATCH(E1228,Cost_Components!$A$2:$A$29,0)),"")</f>
        <v>2050</v>
      </c>
      <c r="AC1228" s="26">
        <f>IFERROR(INDEX(Cost_Components!$M$2:$M$29,MATCH(E1228,Cost_Components!$A$2:$A$29,0)),"")</f>
        <v>30</v>
      </c>
      <c r="AD1228" s="26">
        <f>IFERROR(INDEX(Cost_Components!$N$2:$N$29,MATCH(E1228,Cost_Components!$A$2:$A$29,0)),"")</f>
        <v>95</v>
      </c>
      <c r="AE1228" s="16" t="str">
        <f>IFERROR(INDEX(Cost_Components!$O$2:$O$29,MATCH(E1228,Cost_Components!$A$2:$A$29,0)),"")</f>
        <v>Both</v>
      </c>
      <c r="AF1228" s="11">
        <v>208958.73826179199</v>
      </c>
      <c r="AG1228" s="11">
        <v>217435.88863236801</v>
      </c>
      <c r="AH1228" s="23">
        <f t="shared" si="199"/>
        <v>1</v>
      </c>
    </row>
    <row r="1229" spans="1:34" hidden="1">
      <c r="A1229" t="s">
        <v>115</v>
      </c>
      <c r="B1229" s="20">
        <v>2030</v>
      </c>
      <c r="C1229" t="s">
        <v>262</v>
      </c>
      <c r="D1229" t="s">
        <v>218</v>
      </c>
      <c r="E1229" s="22" t="s">
        <v>352</v>
      </c>
      <c r="F1229" s="22" t="s">
        <v>353</v>
      </c>
      <c r="G1229" s="22" t="s">
        <v>263</v>
      </c>
      <c r="H1229" s="22" t="s">
        <v>237</v>
      </c>
      <c r="I1229" s="22" t="s">
        <v>212</v>
      </c>
      <c r="J1229" s="17">
        <f>IFERROR(INDEX(Cost_Components!$K$2:$K$29,MATCH(E1229,Cost_Components!$A$2:$A$29,0)),"")</f>
        <v>0.52</v>
      </c>
      <c r="K1229" s="17">
        <f t="shared" si="190"/>
        <v>0.42307692307692307</v>
      </c>
      <c r="L1229" s="17">
        <f>IFERROR(INDEX(Cost_Components!$S$2:$S$29,MATCH(E1229,Cost_Components!$A$2:$A$29,0)),"")</f>
        <v>0.31</v>
      </c>
      <c r="M1229" s="28">
        <f>IFERROR(INDEX(Cost_Components!$L$2:$L$29,MATCH(E1229,Cost_Components!$A$2:$A$29,0)),"")</f>
        <v>1</v>
      </c>
      <c r="N1229" s="29">
        <f>IFERROR(INDEX(Cost_Components!$P$2:$P$29,MATCH(E1229,Cost_Components!$A$2:$A$29,0)),"")</f>
        <v>900.25859009999999</v>
      </c>
      <c r="O1229" s="23">
        <f t="shared" si="191"/>
        <v>110497.53536760276</v>
      </c>
      <c r="P1229" s="23">
        <f t="shared" si="192"/>
        <v>115908.9527034426</v>
      </c>
      <c r="Q1229" s="23">
        <f t="shared" si="193"/>
        <v>32347889.405638333</v>
      </c>
      <c r="R1229" s="23">
        <f t="shared" si="194"/>
        <v>42086150.361353554</v>
      </c>
      <c r="S1229" s="23">
        <f t="shared" si="195"/>
        <v>9738260.9557152204</v>
      </c>
      <c r="T1229" s="16">
        <f>IFERROR(INDEX(Cost_Components!$R$2:$R$29,MATCH(E1229,Cost_Components!$A$2:$A$29,0)),"")</f>
        <v>1</v>
      </c>
      <c r="U1229" s="26">
        <f>IFERROR(INDEX(Cost_Components!$Q$2:$Q$29,MATCH(E1229,Cost_Components!$A$2:$A$29,0)),"")</f>
        <v>2023</v>
      </c>
      <c r="V1229" s="30">
        <f>1/(1+Calculation_Assumptions!$B$5)^(B1229-Calculation_Assumptions!$B$2)</f>
        <v>0.86260878438416411</v>
      </c>
      <c r="W1229" s="23">
        <f t="shared" si="196"/>
        <v>27903573.557591062</v>
      </c>
      <c r="X1229" s="23">
        <f t="shared" si="197"/>
        <v>36303883.002616338</v>
      </c>
      <c r="Y1229" s="23">
        <f t="shared" si="198"/>
        <v>8400309.4450252745</v>
      </c>
      <c r="Z1229" s="17">
        <f>IFERROR(INDEX(Cost_Components!$T$2:$T$29,MATCH(E1229,Cost_Components!$A$2:$A$29,0)),"")</f>
        <v>0.8</v>
      </c>
      <c r="AA1229" s="26">
        <f>IFERROR(INDEX(Cost_Components!$U$2:$U$29,MATCH(E1229,Cost_Components!$A$2:$A$29,0)),"")</f>
        <v>2025</v>
      </c>
      <c r="AB1229" s="26">
        <f>IFERROR(INDEX(Cost_Components!$V$2:$V$29,MATCH(E1229,Cost_Components!$A$2:$A$29,0)),"")</f>
        <v>2050</v>
      </c>
      <c r="AC1229" s="26">
        <f>IFERROR(INDEX(Cost_Components!$M$2:$M$29,MATCH(E1229,Cost_Components!$A$2:$A$29,0)),"")</f>
        <v>30</v>
      </c>
      <c r="AD1229" s="26">
        <f>IFERROR(INDEX(Cost_Components!$N$2:$N$29,MATCH(E1229,Cost_Components!$A$2:$A$29,0)),"")</f>
        <v>95</v>
      </c>
      <c r="AE1229" s="16" t="str">
        <f>IFERROR(INDEX(Cost_Components!$O$2:$O$29,MATCH(E1229,Cost_Components!$A$2:$A$29,0)),"")</f>
        <v>Both</v>
      </c>
      <c r="AF1229" s="11">
        <v>212495.260322313</v>
      </c>
      <c r="AG1229" s="11">
        <v>222901.832122005</v>
      </c>
      <c r="AH1229" s="23">
        <f t="shared" si="199"/>
        <v>1</v>
      </c>
    </row>
    <row r="1230" spans="1:34" hidden="1">
      <c r="A1230" t="s">
        <v>115</v>
      </c>
      <c r="B1230" s="20">
        <v>2031</v>
      </c>
      <c r="C1230" t="s">
        <v>262</v>
      </c>
      <c r="D1230" t="s">
        <v>218</v>
      </c>
      <c r="E1230" s="22" t="s">
        <v>352</v>
      </c>
      <c r="F1230" s="22" t="s">
        <v>353</v>
      </c>
      <c r="G1230" s="22" t="s">
        <v>263</v>
      </c>
      <c r="H1230" s="22" t="s">
        <v>237</v>
      </c>
      <c r="I1230" s="22" t="s">
        <v>212</v>
      </c>
      <c r="J1230" s="17">
        <f>IFERROR(INDEX(Cost_Components!$K$2:$K$29,MATCH(E1230,Cost_Components!$A$2:$A$29,0)),"")</f>
        <v>0.52</v>
      </c>
      <c r="K1230" s="17">
        <f t="shared" si="190"/>
        <v>0.44192307692307692</v>
      </c>
      <c r="L1230" s="17">
        <f>IFERROR(INDEX(Cost_Components!$S$2:$S$29,MATCH(E1230,Cost_Components!$A$2:$A$29,0)),"")</f>
        <v>0.31</v>
      </c>
      <c r="M1230" s="28">
        <f>IFERROR(INDEX(Cost_Components!$L$2:$L$29,MATCH(E1230,Cost_Components!$A$2:$A$29,0)),"")</f>
        <v>1</v>
      </c>
      <c r="N1230" s="29">
        <f>IFERROR(INDEX(Cost_Components!$P$2:$P$29,MATCH(E1230,Cost_Components!$A$2:$A$29,0)),"")</f>
        <v>900.25859009999999</v>
      </c>
      <c r="O1230" s="23">
        <f t="shared" si="191"/>
        <v>112369.68500527172</v>
      </c>
      <c r="P1230" s="23">
        <f t="shared" si="192"/>
        <v>118828.96174623085</v>
      </c>
      <c r="Q1230" s="23">
        <f t="shared" si="193"/>
        <v>33162806.005059674</v>
      </c>
      <c r="R1230" s="23">
        <f t="shared" si="194"/>
        <v>44705722.518291637</v>
      </c>
      <c r="S1230" s="23">
        <f t="shared" si="195"/>
        <v>11542916.513231963</v>
      </c>
      <c r="T1230" s="16">
        <f>IFERROR(INDEX(Cost_Components!$R$2:$R$29,MATCH(E1230,Cost_Components!$A$2:$A$29,0)),"")</f>
        <v>1</v>
      </c>
      <c r="U1230" s="26">
        <f>IFERROR(INDEX(Cost_Components!$Q$2:$Q$29,MATCH(E1230,Cost_Components!$A$2:$A$29,0)),"")</f>
        <v>2023</v>
      </c>
      <c r="V1230" s="30">
        <f>1/(1+Calculation_Assumptions!$B$5)^(B1230-Calculation_Assumptions!$B$2)</f>
        <v>0.83748425668365445</v>
      </c>
      <c r="W1230" s="23">
        <f t="shared" si="196"/>
        <v>27773327.936691634</v>
      </c>
      <c r="X1230" s="23">
        <f t="shared" si="197"/>
        <v>37440338.792737186</v>
      </c>
      <c r="Y1230" s="23">
        <f t="shared" si="198"/>
        <v>9667010.8560455516</v>
      </c>
      <c r="Z1230" s="17">
        <f>IFERROR(INDEX(Cost_Components!$T$2:$T$29,MATCH(E1230,Cost_Components!$A$2:$A$29,0)),"")</f>
        <v>0.8</v>
      </c>
      <c r="AA1230" s="26">
        <f>IFERROR(INDEX(Cost_Components!$U$2:$U$29,MATCH(E1230,Cost_Components!$A$2:$A$29,0)),"")</f>
        <v>2025</v>
      </c>
      <c r="AB1230" s="26">
        <f>IFERROR(INDEX(Cost_Components!$V$2:$V$29,MATCH(E1230,Cost_Components!$A$2:$A$29,0)),"")</f>
        <v>2050</v>
      </c>
      <c r="AC1230" s="26">
        <f>IFERROR(INDEX(Cost_Components!$M$2:$M$29,MATCH(E1230,Cost_Components!$A$2:$A$29,0)),"")</f>
        <v>30</v>
      </c>
      <c r="AD1230" s="26">
        <f>IFERROR(INDEX(Cost_Components!$N$2:$N$29,MATCH(E1230,Cost_Components!$A$2:$A$29,0)),"")</f>
        <v>95</v>
      </c>
      <c r="AE1230" s="16" t="str">
        <f>IFERROR(INDEX(Cost_Components!$O$2:$O$29,MATCH(E1230,Cost_Components!$A$2:$A$29,0)),"")</f>
        <v>Both</v>
      </c>
      <c r="AF1230" s="11">
        <v>216095.548087061</v>
      </c>
      <c r="AG1230" s="11">
        <v>228517.234127367</v>
      </c>
      <c r="AH1230" s="23">
        <f t="shared" si="199"/>
        <v>1</v>
      </c>
    </row>
    <row r="1231" spans="1:34" hidden="1">
      <c r="A1231" t="s">
        <v>115</v>
      </c>
      <c r="B1231" s="20">
        <v>2032</v>
      </c>
      <c r="C1231" t="s">
        <v>262</v>
      </c>
      <c r="D1231" t="s">
        <v>218</v>
      </c>
      <c r="E1231" s="22" t="s">
        <v>352</v>
      </c>
      <c r="F1231" s="22" t="s">
        <v>353</v>
      </c>
      <c r="G1231" s="22" t="s">
        <v>263</v>
      </c>
      <c r="H1231" s="22" t="s">
        <v>237</v>
      </c>
      <c r="I1231" s="22" t="s">
        <v>212</v>
      </c>
      <c r="J1231" s="17">
        <f>IFERROR(INDEX(Cost_Components!$K$2:$K$29,MATCH(E1231,Cost_Components!$A$2:$A$29,0)),"")</f>
        <v>0.52</v>
      </c>
      <c r="K1231" s="17">
        <f t="shared" si="190"/>
        <v>0.46076923076923082</v>
      </c>
      <c r="L1231" s="17">
        <f>IFERROR(INDEX(Cost_Components!$S$2:$S$29,MATCH(E1231,Cost_Components!$A$2:$A$29,0)),"")</f>
        <v>0.31</v>
      </c>
      <c r="M1231" s="28">
        <f>IFERROR(INDEX(Cost_Components!$L$2:$L$29,MATCH(E1231,Cost_Components!$A$2:$A$29,0)),"")</f>
        <v>1</v>
      </c>
      <c r="N1231" s="29">
        <f>IFERROR(INDEX(Cost_Components!$P$2:$P$29,MATCH(E1231,Cost_Components!$A$2:$A$29,0)),"")</f>
        <v>900.25859009999999</v>
      </c>
      <c r="O1231" s="23">
        <f t="shared" si="191"/>
        <v>114268.04283795992</v>
      </c>
      <c r="P1231" s="23">
        <f t="shared" si="192"/>
        <v>121817.9074602433</v>
      </c>
      <c r="Q1231" s="23">
        <f t="shared" si="193"/>
        <v>33996961.461918183</v>
      </c>
      <c r="R1231" s="23">
        <f t="shared" si="194"/>
        <v>47399693.458564721</v>
      </c>
      <c r="S1231" s="23">
        <f t="shared" si="195"/>
        <v>13402731.996646538</v>
      </c>
      <c r="T1231" s="16">
        <f>IFERROR(INDEX(Cost_Components!$R$2:$R$29,MATCH(E1231,Cost_Components!$A$2:$A$29,0)),"")</f>
        <v>1</v>
      </c>
      <c r="U1231" s="26">
        <f>IFERROR(INDEX(Cost_Components!$Q$2:$Q$29,MATCH(E1231,Cost_Components!$A$2:$A$29,0)),"")</f>
        <v>2023</v>
      </c>
      <c r="V1231" s="30">
        <f>1/(1+Calculation_Assumptions!$B$5)^(B1231-Calculation_Assumptions!$B$2)</f>
        <v>0.81309151134335378</v>
      </c>
      <c r="W1231" s="23">
        <f t="shared" si="196"/>
        <v>27642640.776152808</v>
      </c>
      <c r="X1231" s="23">
        <f t="shared" si="197"/>
        <v>38540288.39143607</v>
      </c>
      <c r="Y1231" s="23">
        <f t="shared" si="198"/>
        <v>10897647.61528326</v>
      </c>
      <c r="Z1231" s="17">
        <f>IFERROR(INDEX(Cost_Components!$T$2:$T$29,MATCH(E1231,Cost_Components!$A$2:$A$29,0)),"")</f>
        <v>0.8</v>
      </c>
      <c r="AA1231" s="26">
        <f>IFERROR(INDEX(Cost_Components!$U$2:$U$29,MATCH(E1231,Cost_Components!$A$2:$A$29,0)),"")</f>
        <v>2025</v>
      </c>
      <c r="AB1231" s="26">
        <f>IFERROR(INDEX(Cost_Components!$V$2:$V$29,MATCH(E1231,Cost_Components!$A$2:$A$29,0)),"")</f>
        <v>2050</v>
      </c>
      <c r="AC1231" s="26">
        <f>IFERROR(INDEX(Cost_Components!$M$2:$M$29,MATCH(E1231,Cost_Components!$A$2:$A$29,0)),"")</f>
        <v>30</v>
      </c>
      <c r="AD1231" s="26">
        <f>IFERROR(INDEX(Cost_Components!$N$2:$N$29,MATCH(E1231,Cost_Components!$A$2:$A$29,0)),"")</f>
        <v>95</v>
      </c>
      <c r="AE1231" s="16" t="str">
        <f>IFERROR(INDEX(Cost_Components!$O$2:$O$29,MATCH(E1231,Cost_Components!$A$2:$A$29,0)),"")</f>
        <v>Both</v>
      </c>
      <c r="AF1231" s="11">
        <v>219746.236226846</v>
      </c>
      <c r="AG1231" s="11">
        <v>234265.20665431401</v>
      </c>
      <c r="AH1231" s="23">
        <f t="shared" si="199"/>
        <v>1</v>
      </c>
    </row>
    <row r="1232" spans="1:34" hidden="1">
      <c r="A1232" t="s">
        <v>115</v>
      </c>
      <c r="B1232" s="20">
        <v>2033</v>
      </c>
      <c r="C1232" t="s">
        <v>262</v>
      </c>
      <c r="D1232" t="s">
        <v>218</v>
      </c>
      <c r="E1232" s="22" t="s">
        <v>352</v>
      </c>
      <c r="F1232" s="22" t="s">
        <v>353</v>
      </c>
      <c r="G1232" s="22" t="s">
        <v>263</v>
      </c>
      <c r="H1232" s="22" t="s">
        <v>237</v>
      </c>
      <c r="I1232" s="22" t="s">
        <v>212</v>
      </c>
      <c r="J1232" s="17">
        <f>IFERROR(INDEX(Cost_Components!$K$2:$K$29,MATCH(E1232,Cost_Components!$A$2:$A$29,0)),"")</f>
        <v>0.52</v>
      </c>
      <c r="K1232" s="17">
        <f t="shared" si="190"/>
        <v>0.47961538461538467</v>
      </c>
      <c r="L1232" s="17">
        <f>IFERROR(INDEX(Cost_Components!$S$2:$S$29,MATCH(E1232,Cost_Components!$A$2:$A$29,0)),"")</f>
        <v>0.31</v>
      </c>
      <c r="M1232" s="28">
        <f>IFERROR(INDEX(Cost_Components!$L$2:$L$29,MATCH(E1232,Cost_Components!$A$2:$A$29,0)),"")</f>
        <v>1</v>
      </c>
      <c r="N1232" s="29">
        <f>IFERROR(INDEX(Cost_Components!$P$2:$P$29,MATCH(E1232,Cost_Components!$A$2:$A$29,0)),"")</f>
        <v>900.25859009999999</v>
      </c>
      <c r="O1232" s="23">
        <f t="shared" si="191"/>
        <v>116183.26241560689</v>
      </c>
      <c r="P1232" s="23">
        <f t="shared" si="192"/>
        <v>124862.45021446457</v>
      </c>
      <c r="Q1232" s="23">
        <f t="shared" si="193"/>
        <v>34846632.949816652</v>
      </c>
      <c r="R1232" s="23">
        <f t="shared" si="194"/>
        <v>50165361.568968944</v>
      </c>
      <c r="S1232" s="23">
        <f t="shared" si="195"/>
        <v>15318728.619152293</v>
      </c>
      <c r="T1232" s="16">
        <f>IFERROR(INDEX(Cost_Components!$R$2:$R$29,MATCH(E1232,Cost_Components!$A$2:$A$29,0)),"")</f>
        <v>1</v>
      </c>
      <c r="U1232" s="26">
        <f>IFERROR(INDEX(Cost_Components!$Q$2:$Q$29,MATCH(E1232,Cost_Components!$A$2:$A$29,0)),"")</f>
        <v>2023</v>
      </c>
      <c r="V1232" s="30">
        <f>1/(1+Calculation_Assumptions!$B$5)^(B1232-Calculation_Assumptions!$B$2)</f>
        <v>0.78940923431393573</v>
      </c>
      <c r="W1232" s="23">
        <f t="shared" si="196"/>
        <v>27508253.835333526</v>
      </c>
      <c r="X1232" s="23">
        <f t="shared" si="197"/>
        <v>39600999.66524151</v>
      </c>
      <c r="Y1232" s="23">
        <f t="shared" si="198"/>
        <v>12092745.829907985</v>
      </c>
      <c r="Z1232" s="17">
        <f>IFERROR(INDEX(Cost_Components!$T$2:$T$29,MATCH(E1232,Cost_Components!$A$2:$A$29,0)),"")</f>
        <v>0.8</v>
      </c>
      <c r="AA1232" s="26">
        <f>IFERROR(INDEX(Cost_Components!$U$2:$U$29,MATCH(E1232,Cost_Components!$A$2:$A$29,0)),"")</f>
        <v>2025</v>
      </c>
      <c r="AB1232" s="26">
        <f>IFERROR(INDEX(Cost_Components!$V$2:$V$29,MATCH(E1232,Cost_Components!$A$2:$A$29,0)),"")</f>
        <v>2050</v>
      </c>
      <c r="AC1232" s="26">
        <f>IFERROR(INDEX(Cost_Components!$M$2:$M$29,MATCH(E1232,Cost_Components!$A$2:$A$29,0)),"")</f>
        <v>30</v>
      </c>
      <c r="AD1232" s="26">
        <f>IFERROR(INDEX(Cost_Components!$N$2:$N$29,MATCH(E1232,Cost_Components!$A$2:$A$29,0)),"")</f>
        <v>95</v>
      </c>
      <c r="AE1232" s="16" t="str">
        <f>IFERROR(INDEX(Cost_Components!$O$2:$O$29,MATCH(E1232,Cost_Components!$A$2:$A$29,0)),"")</f>
        <v>Both</v>
      </c>
      <c r="AF1232" s="11">
        <v>223429.35079924401</v>
      </c>
      <c r="AG1232" s="11">
        <v>240120.09656627799</v>
      </c>
      <c r="AH1232" s="23">
        <f t="shared" si="199"/>
        <v>1</v>
      </c>
    </row>
    <row r="1233" spans="1:34" hidden="1">
      <c r="A1233" t="s">
        <v>115</v>
      </c>
      <c r="B1233" s="20">
        <v>2034</v>
      </c>
      <c r="C1233" t="s">
        <v>262</v>
      </c>
      <c r="D1233" t="s">
        <v>218</v>
      </c>
      <c r="E1233" s="22" t="s">
        <v>352</v>
      </c>
      <c r="F1233" s="22" t="s">
        <v>353</v>
      </c>
      <c r="G1233" s="22" t="s">
        <v>263</v>
      </c>
      <c r="H1233" s="22" t="s">
        <v>237</v>
      </c>
      <c r="I1233" s="22" t="s">
        <v>212</v>
      </c>
      <c r="J1233" s="17">
        <f>IFERROR(INDEX(Cost_Components!$K$2:$K$29,MATCH(E1233,Cost_Components!$A$2:$A$29,0)),"")</f>
        <v>0.52</v>
      </c>
      <c r="K1233" s="17">
        <f t="shared" si="190"/>
        <v>0.49846153846153851</v>
      </c>
      <c r="L1233" s="17">
        <f>IFERROR(INDEX(Cost_Components!$S$2:$S$29,MATCH(E1233,Cost_Components!$A$2:$A$29,0)),"")</f>
        <v>0.31</v>
      </c>
      <c r="M1233" s="28">
        <f>IFERROR(INDEX(Cost_Components!$L$2:$L$29,MATCH(E1233,Cost_Components!$A$2:$A$29,0)),"")</f>
        <v>1</v>
      </c>
      <c r="N1233" s="29">
        <f>IFERROR(INDEX(Cost_Components!$P$2:$P$29,MATCH(E1233,Cost_Components!$A$2:$A$29,0)),"")</f>
        <v>900.25859009999999</v>
      </c>
      <c r="O1233" s="23">
        <f t="shared" si="191"/>
        <v>118108.44562419552</v>
      </c>
      <c r="P1233" s="23">
        <f t="shared" si="192"/>
        <v>127954.67699628588</v>
      </c>
      <c r="Q1233" s="23">
        <f t="shared" si="193"/>
        <v>35709612.103906937</v>
      </c>
      <c r="R1233" s="23">
        <f t="shared" si="194"/>
        <v>53000489.610214174</v>
      </c>
      <c r="S1233" s="23">
        <f t="shared" si="195"/>
        <v>17290877.506307237</v>
      </c>
      <c r="T1233" s="16">
        <f>IFERROR(INDEX(Cost_Components!$R$2:$R$29,MATCH(E1233,Cost_Components!$A$2:$A$29,0)),"")</f>
        <v>1</v>
      </c>
      <c r="U1233" s="26">
        <f>IFERROR(INDEX(Cost_Components!$Q$2:$Q$29,MATCH(E1233,Cost_Components!$A$2:$A$29,0)),"")</f>
        <v>2023</v>
      </c>
      <c r="V1233" s="30">
        <f>1/(1+Calculation_Assumptions!$B$5)^(B1233-Calculation_Assumptions!$B$2)</f>
        <v>0.76641673234362695</v>
      </c>
      <c r="W1233" s="23">
        <f t="shared" si="196"/>
        <v>27368444.221934784</v>
      </c>
      <c r="X1233" s="23">
        <f t="shared" si="197"/>
        <v>40620462.059672698</v>
      </c>
      <c r="Y1233" s="23">
        <f t="shared" si="198"/>
        <v>13252017.837737914</v>
      </c>
      <c r="Z1233" s="17">
        <f>IFERROR(INDEX(Cost_Components!$T$2:$T$29,MATCH(E1233,Cost_Components!$A$2:$A$29,0)),"")</f>
        <v>0.8</v>
      </c>
      <c r="AA1233" s="26">
        <f>IFERROR(INDEX(Cost_Components!$U$2:$U$29,MATCH(E1233,Cost_Components!$A$2:$A$29,0)),"")</f>
        <v>2025</v>
      </c>
      <c r="AB1233" s="26">
        <f>IFERROR(INDEX(Cost_Components!$V$2:$V$29,MATCH(E1233,Cost_Components!$A$2:$A$29,0)),"")</f>
        <v>2050</v>
      </c>
      <c r="AC1233" s="26">
        <f>IFERROR(INDEX(Cost_Components!$M$2:$M$29,MATCH(E1233,Cost_Components!$A$2:$A$29,0)),"")</f>
        <v>30</v>
      </c>
      <c r="AD1233" s="26">
        <f>IFERROR(INDEX(Cost_Components!$N$2:$N$29,MATCH(E1233,Cost_Components!$A$2:$A$29,0)),"")</f>
        <v>95</v>
      </c>
      <c r="AE1233" s="16" t="str">
        <f>IFERROR(INDEX(Cost_Components!$O$2:$O$29,MATCH(E1233,Cost_Components!$A$2:$A$29,0)),"")</f>
        <v>Both</v>
      </c>
      <c r="AF1233" s="11">
        <v>227131.62620037599</v>
      </c>
      <c r="AG1233" s="11">
        <v>246066.68653131899</v>
      </c>
      <c r="AH1233" s="23">
        <f t="shared" si="199"/>
        <v>1</v>
      </c>
    </row>
    <row r="1234" spans="1:34" hidden="1">
      <c r="A1234" t="s">
        <v>115</v>
      </c>
      <c r="B1234" s="20">
        <v>2035</v>
      </c>
      <c r="C1234" t="s">
        <v>262</v>
      </c>
      <c r="D1234" t="s">
        <v>218</v>
      </c>
      <c r="E1234" s="22" t="s">
        <v>352</v>
      </c>
      <c r="F1234" s="22" t="s">
        <v>353</v>
      </c>
      <c r="G1234" s="22" t="s">
        <v>263</v>
      </c>
      <c r="H1234" s="22" t="s">
        <v>237</v>
      </c>
      <c r="I1234" s="22" t="s">
        <v>212</v>
      </c>
      <c r="J1234" s="17">
        <f>IFERROR(INDEX(Cost_Components!$K$2:$K$29,MATCH(E1234,Cost_Components!$A$2:$A$29,0)),"")</f>
        <v>0.52</v>
      </c>
      <c r="K1234" s="17">
        <f t="shared" si="190"/>
        <v>0.51730769230769236</v>
      </c>
      <c r="L1234" s="17">
        <f>IFERROR(INDEX(Cost_Components!$S$2:$S$29,MATCH(E1234,Cost_Components!$A$2:$A$29,0)),"")</f>
        <v>0.31</v>
      </c>
      <c r="M1234" s="28">
        <f>IFERROR(INDEX(Cost_Components!$L$2:$L$29,MATCH(E1234,Cost_Components!$A$2:$A$29,0)),"")</f>
        <v>1</v>
      </c>
      <c r="N1234" s="29">
        <f>IFERROR(INDEX(Cost_Components!$P$2:$P$29,MATCH(E1234,Cost_Components!$A$2:$A$29,0)),"")</f>
        <v>900.25859009999999</v>
      </c>
      <c r="O1234" s="23">
        <f t="shared" si="191"/>
        <v>120044.65847628072</v>
      </c>
      <c r="P1234" s="23">
        <f t="shared" si="192"/>
        <v>131094.63410773393</v>
      </c>
      <c r="Q1234" s="23">
        <f t="shared" si="193"/>
        <v>36585911.846166208</v>
      </c>
      <c r="R1234" s="23">
        <f t="shared" si="194"/>
        <v>55906081.176946312</v>
      </c>
      <c r="S1234" s="23">
        <f t="shared" si="195"/>
        <v>19320169.330780104</v>
      </c>
      <c r="T1234" s="16">
        <f>IFERROR(INDEX(Cost_Components!$R$2:$R$29,MATCH(E1234,Cost_Components!$A$2:$A$29,0)),"")</f>
        <v>1</v>
      </c>
      <c r="U1234" s="26">
        <f>IFERROR(INDEX(Cost_Components!$Q$2:$Q$29,MATCH(E1234,Cost_Components!$A$2:$A$29,0)),"")</f>
        <v>2023</v>
      </c>
      <c r="V1234" s="30">
        <f>1/(1+Calculation_Assumptions!$B$5)^(B1234-Calculation_Assumptions!$B$2)</f>
        <v>0.74409391489672516</v>
      </c>
      <c r="W1234" s="23">
        <f t="shared" si="196"/>
        <v>27223354.375680286</v>
      </c>
      <c r="X1234" s="23">
        <f t="shared" si="197"/>
        <v>41599374.809488095</v>
      </c>
      <c r="Y1234" s="23">
        <f t="shared" si="198"/>
        <v>14376020.433807811</v>
      </c>
      <c r="Z1234" s="17">
        <f>IFERROR(INDEX(Cost_Components!$T$2:$T$29,MATCH(E1234,Cost_Components!$A$2:$A$29,0)),"")</f>
        <v>0.8</v>
      </c>
      <c r="AA1234" s="26">
        <f>IFERROR(INDEX(Cost_Components!$U$2:$U$29,MATCH(E1234,Cost_Components!$A$2:$A$29,0)),"")</f>
        <v>2025</v>
      </c>
      <c r="AB1234" s="26">
        <f>IFERROR(INDEX(Cost_Components!$V$2:$V$29,MATCH(E1234,Cost_Components!$A$2:$A$29,0)),"")</f>
        <v>2050</v>
      </c>
      <c r="AC1234" s="26">
        <f>IFERROR(INDEX(Cost_Components!$M$2:$M$29,MATCH(E1234,Cost_Components!$A$2:$A$29,0)),"")</f>
        <v>30</v>
      </c>
      <c r="AD1234" s="26">
        <f>IFERROR(INDEX(Cost_Components!$N$2:$N$29,MATCH(E1234,Cost_Components!$A$2:$A$29,0)),"")</f>
        <v>95</v>
      </c>
      <c r="AE1234" s="16" t="str">
        <f>IFERROR(INDEX(Cost_Components!$O$2:$O$29,MATCH(E1234,Cost_Components!$A$2:$A$29,0)),"")</f>
        <v>Both</v>
      </c>
      <c r="AF1234" s="11">
        <v>230855.11245438599</v>
      </c>
      <c r="AG1234" s="11">
        <v>252105.06559179601</v>
      </c>
      <c r="AH1234" s="23">
        <f t="shared" si="199"/>
        <v>1</v>
      </c>
    </row>
    <row r="1235" spans="1:34" hidden="1">
      <c r="A1235" t="s">
        <v>115</v>
      </c>
      <c r="B1235" s="20">
        <v>2036</v>
      </c>
      <c r="C1235" t="s">
        <v>262</v>
      </c>
      <c r="D1235" t="s">
        <v>218</v>
      </c>
      <c r="E1235" s="22" t="s">
        <v>352</v>
      </c>
      <c r="F1235" s="22" t="s">
        <v>353</v>
      </c>
      <c r="G1235" s="22" t="s">
        <v>263</v>
      </c>
      <c r="H1235" s="22" t="s">
        <v>237</v>
      </c>
      <c r="I1235" s="22" t="s">
        <v>212</v>
      </c>
      <c r="J1235" s="17">
        <f>IFERROR(INDEX(Cost_Components!$K$2:$K$29,MATCH(E1235,Cost_Components!$A$2:$A$29,0)),"")</f>
        <v>0.52</v>
      </c>
      <c r="K1235" s="17">
        <f t="shared" si="190"/>
        <v>0.5361538461538462</v>
      </c>
      <c r="L1235" s="17">
        <f>IFERROR(INDEX(Cost_Components!$S$2:$S$29,MATCH(E1235,Cost_Components!$A$2:$A$29,0)),"")</f>
        <v>0.31</v>
      </c>
      <c r="M1235" s="28">
        <f>IFERROR(INDEX(Cost_Components!$L$2:$L$29,MATCH(E1235,Cost_Components!$A$2:$A$29,0)),"")</f>
        <v>1</v>
      </c>
      <c r="N1235" s="29">
        <f>IFERROR(INDEX(Cost_Components!$P$2:$P$29,MATCH(E1235,Cost_Components!$A$2:$A$29,0)),"")</f>
        <v>900.25859009999999</v>
      </c>
      <c r="O1235" s="23">
        <f t="shared" si="191"/>
        <v>121986.15510610152</v>
      </c>
      <c r="P1235" s="23">
        <f t="shared" si="192"/>
        <v>134275.20528099965</v>
      </c>
      <c r="Q1235" s="23">
        <f t="shared" si="193"/>
        <v>37473546.167414859</v>
      </c>
      <c r="R1235" s="23">
        <f t="shared" si="194"/>
        <v>58879924.271734305</v>
      </c>
      <c r="S1235" s="23">
        <f t="shared" si="195"/>
        <v>21406378.104319446</v>
      </c>
      <c r="T1235" s="16">
        <f>IFERROR(INDEX(Cost_Components!$R$2:$R$29,MATCH(E1235,Cost_Components!$A$2:$A$29,0)),"")</f>
        <v>1</v>
      </c>
      <c r="U1235" s="26">
        <f>IFERROR(INDEX(Cost_Components!$Q$2:$Q$29,MATCH(E1235,Cost_Components!$A$2:$A$29,0)),"")</f>
        <v>2023</v>
      </c>
      <c r="V1235" s="30">
        <f>1/(1+Calculation_Assumptions!$B$5)^(B1235-Calculation_Assumptions!$B$2)</f>
        <v>0.72242127659876232</v>
      </c>
      <c r="W1235" s="23">
        <f t="shared" si="196"/>
        <v>27071687.060946498</v>
      </c>
      <c r="X1235" s="23">
        <f t="shared" si="197"/>
        <v>42536110.058424748</v>
      </c>
      <c r="Y1235" s="23">
        <f t="shared" si="198"/>
        <v>15464422.997478249</v>
      </c>
      <c r="Z1235" s="17">
        <f>IFERROR(INDEX(Cost_Components!$T$2:$T$29,MATCH(E1235,Cost_Components!$A$2:$A$29,0)),"")</f>
        <v>0.8</v>
      </c>
      <c r="AA1235" s="26">
        <f>IFERROR(INDEX(Cost_Components!$U$2:$U$29,MATCH(E1235,Cost_Components!$A$2:$A$29,0)),"")</f>
        <v>2025</v>
      </c>
      <c r="AB1235" s="26">
        <f>IFERROR(INDEX(Cost_Components!$V$2:$V$29,MATCH(E1235,Cost_Components!$A$2:$A$29,0)),"")</f>
        <v>2050</v>
      </c>
      <c r="AC1235" s="26">
        <f>IFERROR(INDEX(Cost_Components!$M$2:$M$29,MATCH(E1235,Cost_Components!$A$2:$A$29,0)),"")</f>
        <v>30</v>
      </c>
      <c r="AD1235" s="26">
        <f>IFERROR(INDEX(Cost_Components!$N$2:$N$29,MATCH(E1235,Cost_Components!$A$2:$A$29,0)),"")</f>
        <v>95</v>
      </c>
      <c r="AE1235" s="16" t="str">
        <f>IFERROR(INDEX(Cost_Components!$O$2:$O$29,MATCH(E1235,Cost_Components!$A$2:$A$29,0)),"")</f>
        <v>Both</v>
      </c>
      <c r="AF1235" s="11">
        <v>234588.75981942599</v>
      </c>
      <c r="AG1235" s="11">
        <v>258221.54861730701</v>
      </c>
      <c r="AH1235" s="23">
        <f t="shared" si="199"/>
        <v>1</v>
      </c>
    </row>
    <row r="1236" spans="1:34" hidden="1">
      <c r="A1236" t="s">
        <v>115</v>
      </c>
      <c r="B1236" s="20">
        <v>2037</v>
      </c>
      <c r="C1236" t="s">
        <v>262</v>
      </c>
      <c r="D1236" t="s">
        <v>218</v>
      </c>
      <c r="E1236" s="22" t="s">
        <v>352</v>
      </c>
      <c r="F1236" s="22" t="s">
        <v>353</v>
      </c>
      <c r="G1236" s="22" t="s">
        <v>263</v>
      </c>
      <c r="H1236" s="22" t="s">
        <v>237</v>
      </c>
      <c r="I1236" s="22" t="s">
        <v>212</v>
      </c>
      <c r="J1236" s="17">
        <f>IFERROR(INDEX(Cost_Components!$K$2:$K$29,MATCH(E1236,Cost_Components!$A$2:$A$29,0)),"")</f>
        <v>0.52</v>
      </c>
      <c r="K1236" s="17">
        <f t="shared" si="190"/>
        <v>0.55500000000000005</v>
      </c>
      <c r="L1236" s="17">
        <f>IFERROR(INDEX(Cost_Components!$S$2:$S$29,MATCH(E1236,Cost_Components!$A$2:$A$29,0)),"")</f>
        <v>0.31</v>
      </c>
      <c r="M1236" s="28">
        <f>IFERROR(INDEX(Cost_Components!$L$2:$L$29,MATCH(E1236,Cost_Components!$A$2:$A$29,0)),"")</f>
        <v>1</v>
      </c>
      <c r="N1236" s="29">
        <f>IFERROR(INDEX(Cost_Components!$P$2:$P$29,MATCH(E1236,Cost_Components!$A$2:$A$29,0)),"")</f>
        <v>900.25859009999999</v>
      </c>
      <c r="O1236" s="23">
        <f t="shared" si="191"/>
        <v>123924.84788433621</v>
      </c>
      <c r="P1236" s="23">
        <f t="shared" si="192"/>
        <v>137485.35572481371</v>
      </c>
      <c r="Q1236" s="23">
        <f t="shared" si="193"/>
        <v>38369435.476307504</v>
      </c>
      <c r="R1236" s="23">
        <f t="shared" si="194"/>
        <v>61918246.90326377</v>
      </c>
      <c r="S1236" s="23">
        <f t="shared" si="195"/>
        <v>23548811.426956266</v>
      </c>
      <c r="T1236" s="16">
        <f>IFERROR(INDEX(Cost_Components!$R$2:$R$29,MATCH(E1236,Cost_Components!$A$2:$A$29,0)),"")</f>
        <v>1</v>
      </c>
      <c r="U1236" s="26">
        <f>IFERROR(INDEX(Cost_Components!$Q$2:$Q$29,MATCH(E1236,Cost_Components!$A$2:$A$29,0)),"")</f>
        <v>2023</v>
      </c>
      <c r="V1236" s="30">
        <f>1/(1+Calculation_Assumptions!$B$5)^(B1236-Calculation_Assumptions!$B$2)</f>
        <v>0.70137988019297326</v>
      </c>
      <c r="W1236" s="23">
        <f t="shared" si="196"/>
        <v>26911550.057444576</v>
      </c>
      <c r="X1236" s="23">
        <f t="shared" si="197"/>
        <v>43428212.594770081</v>
      </c>
      <c r="Y1236" s="23">
        <f t="shared" si="198"/>
        <v>16516662.537325505</v>
      </c>
      <c r="Z1236" s="17">
        <f>IFERROR(INDEX(Cost_Components!$T$2:$T$29,MATCH(E1236,Cost_Components!$A$2:$A$29,0)),"")</f>
        <v>0.8</v>
      </c>
      <c r="AA1236" s="26">
        <f>IFERROR(INDEX(Cost_Components!$U$2:$U$29,MATCH(E1236,Cost_Components!$A$2:$A$29,0)),"")</f>
        <v>2025</v>
      </c>
      <c r="AB1236" s="26">
        <f>IFERROR(INDEX(Cost_Components!$V$2:$V$29,MATCH(E1236,Cost_Components!$A$2:$A$29,0)),"")</f>
        <v>2050</v>
      </c>
      <c r="AC1236" s="26">
        <f>IFERROR(INDEX(Cost_Components!$M$2:$M$29,MATCH(E1236,Cost_Components!$A$2:$A$29,0)),"")</f>
        <v>30</v>
      </c>
      <c r="AD1236" s="26">
        <f>IFERROR(INDEX(Cost_Components!$N$2:$N$29,MATCH(E1236,Cost_Components!$A$2:$A$29,0)),"")</f>
        <v>95</v>
      </c>
      <c r="AE1236" s="16" t="str">
        <f>IFERROR(INDEX(Cost_Components!$O$2:$O$29,MATCH(E1236,Cost_Components!$A$2:$A$29,0)),"")</f>
        <v>Both</v>
      </c>
      <c r="AF1236" s="11">
        <v>238317.01516218501</v>
      </c>
      <c r="AG1236" s="11">
        <v>264394.91485541099</v>
      </c>
      <c r="AH1236" s="23">
        <f t="shared" si="199"/>
        <v>1</v>
      </c>
    </row>
    <row r="1237" spans="1:34" hidden="1">
      <c r="A1237" t="s">
        <v>115</v>
      </c>
      <c r="B1237" s="20">
        <v>2038</v>
      </c>
      <c r="C1237" t="s">
        <v>262</v>
      </c>
      <c r="D1237" t="s">
        <v>218</v>
      </c>
      <c r="E1237" s="22" t="s">
        <v>352</v>
      </c>
      <c r="F1237" s="22" t="s">
        <v>353</v>
      </c>
      <c r="G1237" s="22" t="s">
        <v>263</v>
      </c>
      <c r="H1237" s="22" t="s">
        <v>237</v>
      </c>
      <c r="I1237" s="22" t="s">
        <v>212</v>
      </c>
      <c r="J1237" s="17">
        <f>IFERROR(INDEX(Cost_Components!$K$2:$K$29,MATCH(E1237,Cost_Components!$A$2:$A$29,0)),"")</f>
        <v>0.52</v>
      </c>
      <c r="K1237" s="17">
        <f t="shared" si="190"/>
        <v>0.57384615384615389</v>
      </c>
      <c r="L1237" s="17">
        <f>IFERROR(INDEX(Cost_Components!$S$2:$S$29,MATCH(E1237,Cost_Components!$A$2:$A$29,0)),"")</f>
        <v>0.31</v>
      </c>
      <c r="M1237" s="28">
        <f>IFERROR(INDEX(Cost_Components!$L$2:$L$29,MATCH(E1237,Cost_Components!$A$2:$A$29,0)),"")</f>
        <v>1</v>
      </c>
      <c r="N1237" s="29">
        <f>IFERROR(INDEX(Cost_Components!$P$2:$P$29,MATCH(E1237,Cost_Components!$A$2:$A$29,0)),"")</f>
        <v>900.25859009999999</v>
      </c>
      <c r="O1237" s="23">
        <f t="shared" si="191"/>
        <v>125850.19916803464</v>
      </c>
      <c r="P1237" s="23">
        <f t="shared" si="192"/>
        <v>140712.78873911843</v>
      </c>
      <c r="Q1237" s="23">
        <f t="shared" si="193"/>
        <v>39270148.007788554</v>
      </c>
      <c r="R1237" s="23">
        <f t="shared" si="194"/>
        <v>65015462.506651558</v>
      </c>
      <c r="S1237" s="23">
        <f t="shared" si="195"/>
        <v>25745314.498863004</v>
      </c>
      <c r="T1237" s="16">
        <f>IFERROR(INDEX(Cost_Components!$R$2:$R$29,MATCH(E1237,Cost_Components!$A$2:$A$29,0)),"")</f>
        <v>1</v>
      </c>
      <c r="U1237" s="26">
        <f>IFERROR(INDEX(Cost_Components!$Q$2:$Q$29,MATCH(E1237,Cost_Components!$A$2:$A$29,0)),"")</f>
        <v>2023</v>
      </c>
      <c r="V1237" s="30">
        <f>1/(1+Calculation_Assumptions!$B$5)^(B1237-Calculation_Assumptions!$B$2)</f>
        <v>0.68095133999317792</v>
      </c>
      <c r="W1237" s="23">
        <f t="shared" si="196"/>
        <v>26741059.907634042</v>
      </c>
      <c r="X1237" s="23">
        <f t="shared" si="197"/>
        <v>44272366.314180598</v>
      </c>
      <c r="Y1237" s="23">
        <f t="shared" si="198"/>
        <v>17531306.406546555</v>
      </c>
      <c r="Z1237" s="17">
        <f>IFERROR(INDEX(Cost_Components!$T$2:$T$29,MATCH(E1237,Cost_Components!$A$2:$A$29,0)),"")</f>
        <v>0.8</v>
      </c>
      <c r="AA1237" s="26">
        <f>IFERROR(INDEX(Cost_Components!$U$2:$U$29,MATCH(E1237,Cost_Components!$A$2:$A$29,0)),"")</f>
        <v>2025</v>
      </c>
      <c r="AB1237" s="26">
        <f>IFERROR(INDEX(Cost_Components!$V$2:$V$29,MATCH(E1237,Cost_Components!$A$2:$A$29,0)),"")</f>
        <v>2050</v>
      </c>
      <c r="AC1237" s="26">
        <f>IFERROR(INDEX(Cost_Components!$M$2:$M$29,MATCH(E1237,Cost_Components!$A$2:$A$29,0)),"")</f>
        <v>30</v>
      </c>
      <c r="AD1237" s="26">
        <f>IFERROR(INDEX(Cost_Components!$N$2:$N$29,MATCH(E1237,Cost_Components!$A$2:$A$29,0)),"")</f>
        <v>95</v>
      </c>
      <c r="AE1237" s="16" t="str">
        <f>IFERROR(INDEX(Cost_Components!$O$2:$O$29,MATCH(E1237,Cost_Components!$A$2:$A$29,0)),"")</f>
        <v>Both</v>
      </c>
      <c r="AF1237" s="11">
        <v>242019.61378468201</v>
      </c>
      <c r="AG1237" s="11">
        <v>270601.516805997</v>
      </c>
      <c r="AH1237" s="23">
        <f t="shared" si="199"/>
        <v>1</v>
      </c>
    </row>
    <row r="1238" spans="1:34" hidden="1">
      <c r="A1238" t="s">
        <v>115</v>
      </c>
      <c r="B1238" s="20">
        <v>2039</v>
      </c>
      <c r="C1238" t="s">
        <v>262</v>
      </c>
      <c r="D1238" t="s">
        <v>218</v>
      </c>
      <c r="E1238" s="22" t="s">
        <v>352</v>
      </c>
      <c r="F1238" s="22" t="s">
        <v>353</v>
      </c>
      <c r="G1238" s="22" t="s">
        <v>263</v>
      </c>
      <c r="H1238" s="22" t="s">
        <v>237</v>
      </c>
      <c r="I1238" s="22" t="s">
        <v>212</v>
      </c>
      <c r="J1238" s="17">
        <f>IFERROR(INDEX(Cost_Components!$K$2:$K$29,MATCH(E1238,Cost_Components!$A$2:$A$29,0)),"")</f>
        <v>0.52</v>
      </c>
      <c r="K1238" s="17">
        <f t="shared" si="190"/>
        <v>0.59269230769230763</v>
      </c>
      <c r="L1238" s="17">
        <f>IFERROR(INDEX(Cost_Components!$S$2:$S$29,MATCH(E1238,Cost_Components!$A$2:$A$29,0)),"")</f>
        <v>0.31</v>
      </c>
      <c r="M1238" s="28">
        <f>IFERROR(INDEX(Cost_Components!$L$2:$L$29,MATCH(E1238,Cost_Components!$A$2:$A$29,0)),"")</f>
        <v>1</v>
      </c>
      <c r="N1238" s="29">
        <f>IFERROR(INDEX(Cost_Components!$P$2:$P$29,MATCH(E1238,Cost_Components!$A$2:$A$29,0)),"")</f>
        <v>900.25859009999999</v>
      </c>
      <c r="O1238" s="23">
        <f t="shared" si="191"/>
        <v>127756.1318043842</v>
      </c>
      <c r="P1238" s="23">
        <f t="shared" si="192"/>
        <v>143949.27516830328</v>
      </c>
      <c r="Q1238" s="23">
        <f t="shared" si="193"/>
        <v>40173387.167769432</v>
      </c>
      <c r="R1238" s="23">
        <f t="shared" si="194"/>
        <v>68167649.385059863</v>
      </c>
      <c r="S1238" s="23">
        <f t="shared" si="195"/>
        <v>27994262.217290431</v>
      </c>
      <c r="T1238" s="16">
        <f>IFERROR(INDEX(Cost_Components!$R$2:$R$29,MATCH(E1238,Cost_Components!$A$2:$A$29,0)),"")</f>
        <v>1</v>
      </c>
      <c r="U1238" s="26">
        <f>IFERROR(INDEX(Cost_Components!$Q$2:$Q$29,MATCH(E1238,Cost_Components!$A$2:$A$29,0)),"")</f>
        <v>2023</v>
      </c>
      <c r="V1238" s="30">
        <f>1/(1+Calculation_Assumptions!$B$5)^(B1238-Calculation_Assumptions!$B$2)</f>
        <v>0.66111780581861923</v>
      </c>
      <c r="W1238" s="23">
        <f t="shared" si="196"/>
        <v>26559341.576657601</v>
      </c>
      <c r="X1238" s="23">
        <f t="shared" si="197"/>
        <v>45066846.789263725</v>
      </c>
      <c r="Y1238" s="23">
        <f t="shared" si="198"/>
        <v>18507505.212606125</v>
      </c>
      <c r="Z1238" s="17">
        <f>IFERROR(INDEX(Cost_Components!$T$2:$T$29,MATCH(E1238,Cost_Components!$A$2:$A$29,0)),"")</f>
        <v>0.8</v>
      </c>
      <c r="AA1238" s="26">
        <f>IFERROR(INDEX(Cost_Components!$U$2:$U$29,MATCH(E1238,Cost_Components!$A$2:$A$29,0)),"")</f>
        <v>2025</v>
      </c>
      <c r="AB1238" s="26">
        <f>IFERROR(INDEX(Cost_Components!$V$2:$V$29,MATCH(E1238,Cost_Components!$A$2:$A$29,0)),"")</f>
        <v>2050</v>
      </c>
      <c r="AC1238" s="26">
        <f>IFERROR(INDEX(Cost_Components!$M$2:$M$29,MATCH(E1238,Cost_Components!$A$2:$A$29,0)),"")</f>
        <v>30</v>
      </c>
      <c r="AD1238" s="26">
        <f>IFERROR(INDEX(Cost_Components!$N$2:$N$29,MATCH(E1238,Cost_Components!$A$2:$A$29,0)),"")</f>
        <v>95</v>
      </c>
      <c r="AE1238" s="16" t="str">
        <f>IFERROR(INDEX(Cost_Components!$O$2:$O$29,MATCH(E1238,Cost_Components!$A$2:$A$29,0)),"")</f>
        <v>Both</v>
      </c>
      <c r="AF1238" s="11">
        <v>245684.86885458499</v>
      </c>
      <c r="AG1238" s="11">
        <v>276825.52916981402</v>
      </c>
      <c r="AH1238" s="23">
        <f t="shared" si="199"/>
        <v>1</v>
      </c>
    </row>
    <row r="1239" spans="1:34" hidden="1">
      <c r="A1239" t="s">
        <v>115</v>
      </c>
      <c r="B1239" s="20">
        <v>2040</v>
      </c>
      <c r="C1239" t="s">
        <v>262</v>
      </c>
      <c r="D1239" t="s">
        <v>218</v>
      </c>
      <c r="E1239" s="22" t="s">
        <v>352</v>
      </c>
      <c r="F1239" s="22" t="s">
        <v>353</v>
      </c>
      <c r="G1239" s="22" t="s">
        <v>263</v>
      </c>
      <c r="H1239" s="22" t="s">
        <v>237</v>
      </c>
      <c r="I1239" s="22" t="s">
        <v>212</v>
      </c>
      <c r="J1239" s="17">
        <f>IFERROR(INDEX(Cost_Components!$K$2:$K$29,MATCH(E1239,Cost_Components!$A$2:$A$29,0)),"")</f>
        <v>0.52</v>
      </c>
      <c r="K1239" s="17">
        <f t="shared" si="190"/>
        <v>0.61153846153846159</v>
      </c>
      <c r="L1239" s="17">
        <f>IFERROR(INDEX(Cost_Components!$S$2:$S$29,MATCH(E1239,Cost_Components!$A$2:$A$29,0)),"")</f>
        <v>0.31</v>
      </c>
      <c r="M1239" s="28">
        <f>IFERROR(INDEX(Cost_Components!$L$2:$L$29,MATCH(E1239,Cost_Components!$A$2:$A$29,0)),"")</f>
        <v>1</v>
      </c>
      <c r="N1239" s="29">
        <f>IFERROR(INDEX(Cost_Components!$P$2:$P$29,MATCH(E1239,Cost_Components!$A$2:$A$29,0)),"")</f>
        <v>900.25859009999999</v>
      </c>
      <c r="O1239" s="23">
        <f t="shared" si="191"/>
        <v>129640.27943808085</v>
      </c>
      <c r="P1239" s="23">
        <f t="shared" si="192"/>
        <v>147188.84391061863</v>
      </c>
      <c r="Q1239" s="23">
        <f t="shared" si="193"/>
        <v>41077486.540200971</v>
      </c>
      <c r="R1239" s="23">
        <f t="shared" si="194"/>
        <v>71372516.364416823</v>
      </c>
      <c r="S1239" s="23">
        <f t="shared" si="195"/>
        <v>30295029.824215852</v>
      </c>
      <c r="T1239" s="16">
        <f>IFERROR(INDEX(Cost_Components!$R$2:$R$29,MATCH(E1239,Cost_Components!$A$2:$A$29,0)),"")</f>
        <v>1</v>
      </c>
      <c r="U1239" s="26">
        <f>IFERROR(INDEX(Cost_Components!$Q$2:$Q$29,MATCH(E1239,Cost_Components!$A$2:$A$29,0)),"")</f>
        <v>2023</v>
      </c>
      <c r="V1239" s="30">
        <f>1/(1+Calculation_Assumptions!$B$5)^(B1239-Calculation_Assumptions!$B$2)</f>
        <v>0.64186194739671765</v>
      </c>
      <c r="W1239" s="23">
        <f t="shared" si="196"/>
        <v>26366075.504855853</v>
      </c>
      <c r="X1239" s="23">
        <f t="shared" si="197"/>
        <v>45811302.34426868</v>
      </c>
      <c r="Y1239" s="23">
        <f t="shared" si="198"/>
        <v>19445226.839412827</v>
      </c>
      <c r="Z1239" s="17">
        <f>IFERROR(INDEX(Cost_Components!$T$2:$T$29,MATCH(E1239,Cost_Components!$A$2:$A$29,0)),"")</f>
        <v>0.8</v>
      </c>
      <c r="AA1239" s="26">
        <f>IFERROR(INDEX(Cost_Components!$U$2:$U$29,MATCH(E1239,Cost_Components!$A$2:$A$29,0)),"")</f>
        <v>2025</v>
      </c>
      <c r="AB1239" s="26">
        <f>IFERROR(INDEX(Cost_Components!$V$2:$V$29,MATCH(E1239,Cost_Components!$A$2:$A$29,0)),"")</f>
        <v>2050</v>
      </c>
      <c r="AC1239" s="26">
        <f>IFERROR(INDEX(Cost_Components!$M$2:$M$29,MATCH(E1239,Cost_Components!$A$2:$A$29,0)),"")</f>
        <v>30</v>
      </c>
      <c r="AD1239" s="26">
        <f>IFERROR(INDEX(Cost_Components!$N$2:$N$29,MATCH(E1239,Cost_Components!$A$2:$A$29,0)),"")</f>
        <v>95</v>
      </c>
      <c r="AE1239" s="16" t="str">
        <f>IFERROR(INDEX(Cost_Components!$O$2:$O$29,MATCH(E1239,Cost_Components!$A$2:$A$29,0)),"")</f>
        <v>Both</v>
      </c>
      <c r="AF1239" s="11">
        <v>249308.22968861699</v>
      </c>
      <c r="AG1239" s="11">
        <v>283055.46905888198</v>
      </c>
      <c r="AH1239" s="23">
        <f t="shared" si="199"/>
        <v>1</v>
      </c>
    </row>
    <row r="1240" spans="1:34" hidden="1">
      <c r="A1240" t="s">
        <v>115</v>
      </c>
      <c r="B1240" s="20">
        <v>2041</v>
      </c>
      <c r="C1240" t="s">
        <v>262</v>
      </c>
      <c r="D1240" t="s">
        <v>218</v>
      </c>
      <c r="E1240" s="22" t="s">
        <v>352</v>
      </c>
      <c r="F1240" s="22" t="s">
        <v>353</v>
      </c>
      <c r="G1240" s="22" t="s">
        <v>263</v>
      </c>
      <c r="H1240" s="22" t="s">
        <v>237</v>
      </c>
      <c r="I1240" s="22" t="s">
        <v>212</v>
      </c>
      <c r="J1240" s="17">
        <f>IFERROR(INDEX(Cost_Components!$K$2:$K$29,MATCH(E1240,Cost_Components!$A$2:$A$29,0)),"")</f>
        <v>0.52</v>
      </c>
      <c r="K1240" s="17">
        <f t="shared" si="190"/>
        <v>0.63038461538461543</v>
      </c>
      <c r="L1240" s="17">
        <f>IFERROR(INDEX(Cost_Components!$S$2:$S$29,MATCH(E1240,Cost_Components!$A$2:$A$29,0)),"")</f>
        <v>0.31</v>
      </c>
      <c r="M1240" s="28">
        <f>IFERROR(INDEX(Cost_Components!$L$2:$L$29,MATCH(E1240,Cost_Components!$A$2:$A$29,0)),"")</f>
        <v>1</v>
      </c>
      <c r="N1240" s="29">
        <f>IFERROR(INDEX(Cost_Components!$P$2:$P$29,MATCH(E1240,Cost_Components!$A$2:$A$29,0)),"")</f>
        <v>900.25859009999999</v>
      </c>
      <c r="O1240" s="23">
        <f t="shared" si="191"/>
        <v>131503.57219816025</v>
      </c>
      <c r="P1240" s="23">
        <f t="shared" si="192"/>
        <v>150430.25459492576</v>
      </c>
      <c r="Q1240" s="23">
        <f t="shared" si="193"/>
        <v>41982099.962103695</v>
      </c>
      <c r="R1240" s="23">
        <f t="shared" si="194"/>
        <v>74629482.461490706</v>
      </c>
      <c r="S1240" s="23">
        <f t="shared" si="195"/>
        <v>32647382.499387011</v>
      </c>
      <c r="T1240" s="16">
        <f>IFERROR(INDEX(Cost_Components!$R$2:$R$29,MATCH(E1240,Cost_Components!$A$2:$A$29,0)),"")</f>
        <v>1</v>
      </c>
      <c r="U1240" s="26">
        <f>IFERROR(INDEX(Cost_Components!$Q$2:$Q$29,MATCH(E1240,Cost_Components!$A$2:$A$29,0)),"")</f>
        <v>2023</v>
      </c>
      <c r="V1240" s="30">
        <f>1/(1+Calculation_Assumptions!$B$5)^(B1240-Calculation_Assumptions!$B$2)</f>
        <v>0.62316693922011435</v>
      </c>
      <c r="W1240" s="23">
        <f t="shared" si="196"/>
        <v>26161856.735417038</v>
      </c>
      <c r="X1240" s="23">
        <f t="shared" si="197"/>
        <v>46506626.161108367</v>
      </c>
      <c r="Y1240" s="23">
        <f t="shared" si="198"/>
        <v>20344769.425691329</v>
      </c>
      <c r="Z1240" s="17">
        <f>IFERROR(INDEX(Cost_Components!$T$2:$T$29,MATCH(E1240,Cost_Components!$A$2:$A$29,0)),"")</f>
        <v>0.8</v>
      </c>
      <c r="AA1240" s="26">
        <f>IFERROR(INDEX(Cost_Components!$U$2:$U$29,MATCH(E1240,Cost_Components!$A$2:$A$29,0)),"")</f>
        <v>2025</v>
      </c>
      <c r="AB1240" s="26">
        <f>IFERROR(INDEX(Cost_Components!$V$2:$V$29,MATCH(E1240,Cost_Components!$A$2:$A$29,0)),"")</f>
        <v>2050</v>
      </c>
      <c r="AC1240" s="26">
        <f>IFERROR(INDEX(Cost_Components!$M$2:$M$29,MATCH(E1240,Cost_Components!$A$2:$A$29,0)),"")</f>
        <v>30</v>
      </c>
      <c r="AD1240" s="26">
        <f>IFERROR(INDEX(Cost_Components!$N$2:$N$29,MATCH(E1240,Cost_Components!$A$2:$A$29,0)),"")</f>
        <v>95</v>
      </c>
      <c r="AE1240" s="16" t="str">
        <f>IFERROR(INDEX(Cost_Components!$O$2:$O$29,MATCH(E1240,Cost_Components!$A$2:$A$29,0)),"")</f>
        <v>Both</v>
      </c>
      <c r="AF1240" s="11">
        <v>252891.48499646201</v>
      </c>
      <c r="AG1240" s="11">
        <v>289288.951144088</v>
      </c>
      <c r="AH1240" s="23">
        <f t="shared" si="199"/>
        <v>1</v>
      </c>
    </row>
    <row r="1241" spans="1:34" hidden="1">
      <c r="A1241" t="s">
        <v>115</v>
      </c>
      <c r="B1241" s="20">
        <v>2042</v>
      </c>
      <c r="C1241" t="s">
        <v>262</v>
      </c>
      <c r="D1241" t="s">
        <v>218</v>
      </c>
      <c r="E1241" s="22" t="s">
        <v>352</v>
      </c>
      <c r="F1241" s="22" t="s">
        <v>353</v>
      </c>
      <c r="G1241" s="22" t="s">
        <v>263</v>
      </c>
      <c r="H1241" s="22" t="s">
        <v>237</v>
      </c>
      <c r="I1241" s="22" t="s">
        <v>212</v>
      </c>
      <c r="J1241" s="17">
        <f>IFERROR(INDEX(Cost_Components!$K$2:$K$29,MATCH(E1241,Cost_Components!$A$2:$A$29,0)),"")</f>
        <v>0.52</v>
      </c>
      <c r="K1241" s="17">
        <f t="shared" si="190"/>
        <v>0.64923076923076928</v>
      </c>
      <c r="L1241" s="17">
        <f>IFERROR(INDEX(Cost_Components!$S$2:$S$29,MATCH(E1241,Cost_Components!$A$2:$A$29,0)),"")</f>
        <v>0.31</v>
      </c>
      <c r="M1241" s="28">
        <f>IFERROR(INDEX(Cost_Components!$L$2:$L$29,MATCH(E1241,Cost_Components!$A$2:$A$29,0)),"")</f>
        <v>1</v>
      </c>
      <c r="N1241" s="29">
        <f>IFERROR(INDEX(Cost_Components!$P$2:$P$29,MATCH(E1241,Cost_Components!$A$2:$A$29,0)),"")</f>
        <v>900.25859009999999</v>
      </c>
      <c r="O1241" s="23">
        <f t="shared" si="191"/>
        <v>133342.09117490405</v>
      </c>
      <c r="P1241" s="23">
        <f t="shared" si="192"/>
        <v>153666.37643432035</v>
      </c>
      <c r="Q1241" s="23">
        <f t="shared" si="193"/>
        <v>42885237.372306496</v>
      </c>
      <c r="R1241" s="23">
        <f t="shared" si="194"/>
        <v>77935195.672135711</v>
      </c>
      <c r="S1241" s="23">
        <f t="shared" si="195"/>
        <v>35049958.299829215</v>
      </c>
      <c r="T1241" s="16">
        <f>IFERROR(INDEX(Cost_Components!$R$2:$R$29,MATCH(E1241,Cost_Components!$A$2:$A$29,0)),"")</f>
        <v>1</v>
      </c>
      <c r="U1241" s="26">
        <f>IFERROR(INDEX(Cost_Components!$Q$2:$Q$29,MATCH(E1241,Cost_Components!$A$2:$A$29,0)),"")</f>
        <v>2023</v>
      </c>
      <c r="V1241" s="30">
        <f>1/(1+Calculation_Assumptions!$B$5)^(B1241-Calculation_Assumptions!$B$2)</f>
        <v>0.60501644584477121</v>
      </c>
      <c r="W1241" s="23">
        <f t="shared" si="196"/>
        <v>25946273.894202232</v>
      </c>
      <c r="X1241" s="23">
        <f t="shared" si="197"/>
        <v>47152075.09177234</v>
      </c>
      <c r="Y1241" s="23">
        <f t="shared" si="198"/>
        <v>21205801.197570112</v>
      </c>
      <c r="Z1241" s="17">
        <f>IFERROR(INDEX(Cost_Components!$T$2:$T$29,MATCH(E1241,Cost_Components!$A$2:$A$29,0)),"")</f>
        <v>0.8</v>
      </c>
      <c r="AA1241" s="26">
        <f>IFERROR(INDEX(Cost_Components!$U$2:$U$29,MATCH(E1241,Cost_Components!$A$2:$A$29,0)),"")</f>
        <v>2025</v>
      </c>
      <c r="AB1241" s="26">
        <f>IFERROR(INDEX(Cost_Components!$V$2:$V$29,MATCH(E1241,Cost_Components!$A$2:$A$29,0)),"")</f>
        <v>2050</v>
      </c>
      <c r="AC1241" s="26">
        <f>IFERROR(INDEX(Cost_Components!$M$2:$M$29,MATCH(E1241,Cost_Components!$A$2:$A$29,0)),"")</f>
        <v>30</v>
      </c>
      <c r="AD1241" s="26">
        <f>IFERROR(INDEX(Cost_Components!$N$2:$N$29,MATCH(E1241,Cost_Components!$A$2:$A$29,0)),"")</f>
        <v>95</v>
      </c>
      <c r="AE1241" s="16" t="str">
        <f>IFERROR(INDEX(Cost_Components!$O$2:$O$29,MATCH(E1241,Cost_Components!$A$2:$A$29,0)),"")</f>
        <v>Both</v>
      </c>
      <c r="AF1241" s="11">
        <v>256427.09841327701</v>
      </c>
      <c r="AG1241" s="11">
        <v>295512.262373693</v>
      </c>
      <c r="AH1241" s="23">
        <f t="shared" si="199"/>
        <v>1</v>
      </c>
    </row>
    <row r="1242" spans="1:34" hidden="1">
      <c r="A1242" t="s">
        <v>115</v>
      </c>
      <c r="B1242" s="20">
        <v>2043</v>
      </c>
      <c r="C1242" t="s">
        <v>262</v>
      </c>
      <c r="D1242" t="s">
        <v>218</v>
      </c>
      <c r="E1242" s="22" t="s">
        <v>352</v>
      </c>
      <c r="F1242" s="22" t="s">
        <v>353</v>
      </c>
      <c r="G1242" s="22" t="s">
        <v>263</v>
      </c>
      <c r="H1242" s="22" t="s">
        <v>237</v>
      </c>
      <c r="I1242" s="22" t="s">
        <v>212</v>
      </c>
      <c r="J1242" s="17">
        <f>IFERROR(INDEX(Cost_Components!$K$2:$K$29,MATCH(E1242,Cost_Components!$A$2:$A$29,0)),"")</f>
        <v>0.52</v>
      </c>
      <c r="K1242" s="17">
        <f t="shared" si="190"/>
        <v>0.66807692307692301</v>
      </c>
      <c r="L1242" s="17">
        <f>IFERROR(INDEX(Cost_Components!$S$2:$S$29,MATCH(E1242,Cost_Components!$A$2:$A$29,0)),"")</f>
        <v>0.31</v>
      </c>
      <c r="M1242" s="28">
        <f>IFERROR(INDEX(Cost_Components!$L$2:$L$29,MATCH(E1242,Cost_Components!$A$2:$A$29,0)),"")</f>
        <v>1</v>
      </c>
      <c r="N1242" s="29">
        <f>IFERROR(INDEX(Cost_Components!$P$2:$P$29,MATCH(E1242,Cost_Components!$A$2:$A$29,0)),"")</f>
        <v>900.25859009999999</v>
      </c>
      <c r="O1242" s="23">
        <f t="shared" si="191"/>
        <v>135141.0898962644</v>
      </c>
      <c r="P1242" s="23">
        <f t="shared" si="192"/>
        <v>156880.86092401011</v>
      </c>
      <c r="Q1242" s="23">
        <f t="shared" si="193"/>
        <v>43782336.227428295</v>
      </c>
      <c r="R1242" s="23">
        <f t="shared" si="194"/>
        <v>81279525.882238433</v>
      </c>
      <c r="S1242" s="23">
        <f t="shared" si="195"/>
        <v>37497189.654810138</v>
      </c>
      <c r="T1242" s="16">
        <f>IFERROR(INDEX(Cost_Components!$R$2:$R$29,MATCH(E1242,Cost_Components!$A$2:$A$29,0)),"")</f>
        <v>1</v>
      </c>
      <c r="U1242" s="26">
        <f>IFERROR(INDEX(Cost_Components!$Q$2:$Q$29,MATCH(E1242,Cost_Components!$A$2:$A$29,0)),"")</f>
        <v>2023</v>
      </c>
      <c r="V1242" s="30">
        <f>1/(1+Calculation_Assumptions!$B$5)^(B1242-Calculation_Assumptions!$B$2)</f>
        <v>0.5873946076162827</v>
      </c>
      <c r="W1242" s="23">
        <f t="shared" si="196"/>
        <v>25717508.208834402</v>
      </c>
      <c r="X1242" s="23">
        <f t="shared" si="197"/>
        <v>47743155.212834939</v>
      </c>
      <c r="Y1242" s="23">
        <f t="shared" si="198"/>
        <v>22025647.004000537</v>
      </c>
      <c r="Z1242" s="17">
        <f>IFERROR(INDEX(Cost_Components!$T$2:$T$29,MATCH(E1242,Cost_Components!$A$2:$A$29,0)),"")</f>
        <v>0.8</v>
      </c>
      <c r="AA1242" s="26">
        <f>IFERROR(INDEX(Cost_Components!$U$2:$U$29,MATCH(E1242,Cost_Components!$A$2:$A$29,0)),"")</f>
        <v>2025</v>
      </c>
      <c r="AB1242" s="26">
        <f>IFERROR(INDEX(Cost_Components!$V$2:$V$29,MATCH(E1242,Cost_Components!$A$2:$A$29,0)),"")</f>
        <v>2050</v>
      </c>
      <c r="AC1242" s="26">
        <f>IFERROR(INDEX(Cost_Components!$M$2:$M$29,MATCH(E1242,Cost_Components!$A$2:$A$29,0)),"")</f>
        <v>30</v>
      </c>
      <c r="AD1242" s="26">
        <f>IFERROR(INDEX(Cost_Components!$N$2:$N$29,MATCH(E1242,Cost_Components!$A$2:$A$29,0)),"")</f>
        <v>95</v>
      </c>
      <c r="AE1242" s="16" t="str">
        <f>IFERROR(INDEX(Cost_Components!$O$2:$O$29,MATCH(E1242,Cost_Components!$A$2:$A$29,0)),"")</f>
        <v>Both</v>
      </c>
      <c r="AF1242" s="11">
        <v>259886.71133897</v>
      </c>
      <c r="AG1242" s="11">
        <v>301693.96331540402</v>
      </c>
      <c r="AH1242" s="23">
        <f t="shared" si="199"/>
        <v>1</v>
      </c>
    </row>
    <row r="1243" spans="1:34" hidden="1">
      <c r="A1243" t="s">
        <v>115</v>
      </c>
      <c r="B1243" s="20">
        <v>2044</v>
      </c>
      <c r="C1243" t="s">
        <v>262</v>
      </c>
      <c r="D1243" t="s">
        <v>218</v>
      </c>
      <c r="E1243" s="22" t="s">
        <v>352</v>
      </c>
      <c r="F1243" s="22" t="s">
        <v>353</v>
      </c>
      <c r="G1243" s="22" t="s">
        <v>263</v>
      </c>
      <c r="H1243" s="22" t="s">
        <v>237</v>
      </c>
      <c r="I1243" s="22" t="s">
        <v>212</v>
      </c>
      <c r="J1243" s="17">
        <f>IFERROR(INDEX(Cost_Components!$K$2:$K$29,MATCH(E1243,Cost_Components!$A$2:$A$29,0)),"")</f>
        <v>0.52</v>
      </c>
      <c r="K1243" s="17">
        <f t="shared" si="190"/>
        <v>0.68692307692307697</v>
      </c>
      <c r="L1243" s="17">
        <f>IFERROR(INDEX(Cost_Components!$S$2:$S$29,MATCH(E1243,Cost_Components!$A$2:$A$29,0)),"")</f>
        <v>0.31</v>
      </c>
      <c r="M1243" s="28">
        <f>IFERROR(INDEX(Cost_Components!$L$2:$L$29,MATCH(E1243,Cost_Components!$A$2:$A$29,0)),"")</f>
        <v>1</v>
      </c>
      <c r="N1243" s="29">
        <f>IFERROR(INDEX(Cost_Components!$P$2:$P$29,MATCH(E1243,Cost_Components!$A$2:$A$29,0)),"")</f>
        <v>900.25859009999999</v>
      </c>
      <c r="O1243" s="23">
        <f t="shared" si="191"/>
        <v>136892.6661854258</v>
      </c>
      <c r="P1243" s="23">
        <f t="shared" si="192"/>
        <v>160062.34107504002</v>
      </c>
      <c r="Q1243" s="23">
        <f t="shared" si="193"/>
        <v>44670224.226339459</v>
      </c>
      <c r="R1243" s="23">
        <f t="shared" si="194"/>
        <v>84655574.768479541</v>
      </c>
      <c r="S1243" s="23">
        <f t="shared" si="195"/>
        <v>39985350.542140082</v>
      </c>
      <c r="T1243" s="16">
        <f>IFERROR(INDEX(Cost_Components!$R$2:$R$29,MATCH(E1243,Cost_Components!$A$2:$A$29,0)),"")</f>
        <v>1</v>
      </c>
      <c r="U1243" s="26">
        <f>IFERROR(INDEX(Cost_Components!$Q$2:$Q$29,MATCH(E1243,Cost_Components!$A$2:$A$29,0)),"")</f>
        <v>2023</v>
      </c>
      <c r="V1243" s="30">
        <f>1/(1+Calculation_Assumptions!$B$5)^(B1243-Calculation_Assumptions!$B$2)</f>
        <v>0.57028602681192497</v>
      </c>
      <c r="W1243" s="23">
        <f t="shared" si="196"/>
        <v>25474804.690836925</v>
      </c>
      <c r="X1243" s="23">
        <f t="shared" si="197"/>
        <v>48277891.382196046</v>
      </c>
      <c r="Y1243" s="23">
        <f t="shared" si="198"/>
        <v>22803086.691359118</v>
      </c>
      <c r="Z1243" s="17">
        <f>IFERROR(INDEX(Cost_Components!$T$2:$T$29,MATCH(E1243,Cost_Components!$A$2:$A$29,0)),"")</f>
        <v>0.8</v>
      </c>
      <c r="AA1243" s="26">
        <f>IFERROR(INDEX(Cost_Components!$U$2:$U$29,MATCH(E1243,Cost_Components!$A$2:$A$29,0)),"")</f>
        <v>2025</v>
      </c>
      <c r="AB1243" s="26">
        <f>IFERROR(INDEX(Cost_Components!$V$2:$V$29,MATCH(E1243,Cost_Components!$A$2:$A$29,0)),"")</f>
        <v>2050</v>
      </c>
      <c r="AC1243" s="26">
        <f>IFERROR(INDEX(Cost_Components!$M$2:$M$29,MATCH(E1243,Cost_Components!$A$2:$A$29,0)),"")</f>
        <v>30</v>
      </c>
      <c r="AD1243" s="26">
        <f>IFERROR(INDEX(Cost_Components!$N$2:$N$29,MATCH(E1243,Cost_Components!$A$2:$A$29,0)),"")</f>
        <v>95</v>
      </c>
      <c r="AE1243" s="16" t="str">
        <f>IFERROR(INDEX(Cost_Components!$O$2:$O$29,MATCH(E1243,Cost_Components!$A$2:$A$29,0)),"")</f>
        <v>Both</v>
      </c>
      <c r="AF1243" s="11">
        <v>263255.12727966497</v>
      </c>
      <c r="AG1243" s="11">
        <v>307812.19437507697</v>
      </c>
      <c r="AH1243" s="23">
        <f t="shared" si="199"/>
        <v>1</v>
      </c>
    </row>
    <row r="1244" spans="1:34" hidden="1">
      <c r="A1244" t="s">
        <v>115</v>
      </c>
      <c r="B1244" s="20">
        <v>2045</v>
      </c>
      <c r="C1244" t="s">
        <v>262</v>
      </c>
      <c r="D1244" t="s">
        <v>218</v>
      </c>
      <c r="E1244" s="22" t="s">
        <v>352</v>
      </c>
      <c r="F1244" s="22" t="s">
        <v>353</v>
      </c>
      <c r="G1244" s="22" t="s">
        <v>263</v>
      </c>
      <c r="H1244" s="22" t="s">
        <v>237</v>
      </c>
      <c r="I1244" s="22" t="s">
        <v>212</v>
      </c>
      <c r="J1244" s="17">
        <f>IFERROR(INDEX(Cost_Components!$K$2:$K$29,MATCH(E1244,Cost_Components!$A$2:$A$29,0)),"")</f>
        <v>0.52</v>
      </c>
      <c r="K1244" s="17">
        <f t="shared" si="190"/>
        <v>0.70576923076923082</v>
      </c>
      <c r="L1244" s="17">
        <f>IFERROR(INDEX(Cost_Components!$S$2:$S$29,MATCH(E1244,Cost_Components!$A$2:$A$29,0)),"")</f>
        <v>0.31</v>
      </c>
      <c r="M1244" s="28">
        <f>IFERROR(INDEX(Cost_Components!$L$2:$L$29,MATCH(E1244,Cost_Components!$A$2:$A$29,0)),"")</f>
        <v>1</v>
      </c>
      <c r="N1244" s="29">
        <f>IFERROR(INDEX(Cost_Components!$P$2:$P$29,MATCH(E1244,Cost_Components!$A$2:$A$29,0)),"")</f>
        <v>900.25859009999999</v>
      </c>
      <c r="O1244" s="23">
        <f t="shared" si="191"/>
        <v>138593.87708875487</v>
      </c>
      <c r="P1244" s="23">
        <f t="shared" si="192"/>
        <v>163203.50990696897</v>
      </c>
      <c r="Q1244" s="23">
        <f t="shared" si="193"/>
        <v>45546862.135747977</v>
      </c>
      <c r="R1244" s="23">
        <f t="shared" si="194"/>
        <v>88059058.686693013</v>
      </c>
      <c r="S1244" s="23">
        <f t="shared" si="195"/>
        <v>42512196.550945036</v>
      </c>
      <c r="T1244" s="16">
        <f>IFERROR(INDEX(Cost_Components!$R$2:$R$29,MATCH(E1244,Cost_Components!$A$2:$A$29,0)),"")</f>
        <v>1</v>
      </c>
      <c r="U1244" s="26">
        <f>IFERROR(INDEX(Cost_Components!$Q$2:$Q$29,MATCH(E1244,Cost_Components!$A$2:$A$29,0)),"")</f>
        <v>2023</v>
      </c>
      <c r="V1244" s="30">
        <f>1/(1+Calculation_Assumptions!$B$5)^(B1244-Calculation_Assumptions!$B$2)</f>
        <v>0.55367575418633497</v>
      </c>
      <c r="W1244" s="23">
        <f t="shared" si="196"/>
        <v>25218193.243831284</v>
      </c>
      <c r="X1244" s="23">
        <f t="shared" si="197"/>
        <v>48756165.731293485</v>
      </c>
      <c r="Y1244" s="23">
        <f t="shared" si="198"/>
        <v>23537972.4874622</v>
      </c>
      <c r="Z1244" s="17">
        <f>IFERROR(INDEX(Cost_Components!$T$2:$T$29,MATCH(E1244,Cost_Components!$A$2:$A$29,0)),"")</f>
        <v>0.8</v>
      </c>
      <c r="AA1244" s="26">
        <f>IFERROR(INDEX(Cost_Components!$U$2:$U$29,MATCH(E1244,Cost_Components!$A$2:$A$29,0)),"")</f>
        <v>2025</v>
      </c>
      <c r="AB1244" s="26">
        <f>IFERROR(INDEX(Cost_Components!$V$2:$V$29,MATCH(E1244,Cost_Components!$A$2:$A$29,0)),"")</f>
        <v>2050</v>
      </c>
      <c r="AC1244" s="26">
        <f>IFERROR(INDEX(Cost_Components!$M$2:$M$29,MATCH(E1244,Cost_Components!$A$2:$A$29,0)),"")</f>
        <v>30</v>
      </c>
      <c r="AD1244" s="26">
        <f>IFERROR(INDEX(Cost_Components!$N$2:$N$29,MATCH(E1244,Cost_Components!$A$2:$A$29,0)),"")</f>
        <v>95</v>
      </c>
      <c r="AE1244" s="16" t="str">
        <f>IFERROR(INDEX(Cost_Components!$O$2:$O$29,MATCH(E1244,Cost_Components!$A$2:$A$29,0)),"")</f>
        <v>Both</v>
      </c>
      <c r="AF1244" s="11">
        <v>266526.68670914398</v>
      </c>
      <c r="AG1244" s="11">
        <v>313852.90366724803</v>
      </c>
      <c r="AH1244" s="23">
        <f t="shared" si="199"/>
        <v>1</v>
      </c>
    </row>
    <row r="1245" spans="1:34" hidden="1">
      <c r="A1245" t="s">
        <v>115</v>
      </c>
      <c r="B1245" s="20">
        <v>2046</v>
      </c>
      <c r="C1245" t="s">
        <v>262</v>
      </c>
      <c r="D1245" t="s">
        <v>218</v>
      </c>
      <c r="E1245" s="22" t="s">
        <v>352</v>
      </c>
      <c r="F1245" s="22" t="s">
        <v>353</v>
      </c>
      <c r="G1245" s="22" t="s">
        <v>263</v>
      </c>
      <c r="H1245" s="22" t="s">
        <v>237</v>
      </c>
      <c r="I1245" s="22" t="s">
        <v>212</v>
      </c>
      <c r="J1245" s="17">
        <f>IFERROR(INDEX(Cost_Components!$K$2:$K$29,MATCH(E1245,Cost_Components!$A$2:$A$29,0)),"")</f>
        <v>0.52</v>
      </c>
      <c r="K1245" s="17">
        <f t="shared" si="190"/>
        <v>0.72461538461538466</v>
      </c>
      <c r="L1245" s="17">
        <f>IFERROR(INDEX(Cost_Components!$S$2:$S$29,MATCH(E1245,Cost_Components!$A$2:$A$29,0)),"")</f>
        <v>0.31</v>
      </c>
      <c r="M1245" s="28">
        <f>IFERROR(INDEX(Cost_Components!$L$2:$L$29,MATCH(E1245,Cost_Components!$A$2:$A$29,0)),"")</f>
        <v>1</v>
      </c>
      <c r="N1245" s="29">
        <f>IFERROR(INDEX(Cost_Components!$P$2:$P$29,MATCH(E1245,Cost_Components!$A$2:$A$29,0)),"")</f>
        <v>900.25859009999999</v>
      </c>
      <c r="O1245" s="23">
        <f t="shared" si="191"/>
        <v>140240.01780121945</v>
      </c>
      <c r="P1245" s="23">
        <f t="shared" si="192"/>
        <v>166296.55475138943</v>
      </c>
      <c r="Q1245" s="23">
        <f t="shared" si="193"/>
        <v>46410069.594881728</v>
      </c>
      <c r="R1245" s="23">
        <f t="shared" si="194"/>
        <v>91484344.938959926</v>
      </c>
      <c r="S1245" s="23">
        <f t="shared" si="195"/>
        <v>45074275.344078198</v>
      </c>
      <c r="T1245" s="16">
        <f>IFERROR(INDEX(Cost_Components!$R$2:$R$29,MATCH(E1245,Cost_Components!$A$2:$A$29,0)),"")</f>
        <v>1</v>
      </c>
      <c r="U1245" s="26">
        <f>IFERROR(INDEX(Cost_Components!$Q$2:$Q$29,MATCH(E1245,Cost_Components!$A$2:$A$29,0)),"")</f>
        <v>2023</v>
      </c>
      <c r="V1245" s="30">
        <f>1/(1+Calculation_Assumptions!$B$5)^(B1245-Calculation_Assumptions!$B$2)</f>
        <v>0.5375492759090631</v>
      </c>
      <c r="W1245" s="23">
        <f t="shared" si="196"/>
        <v>24947699.305617899</v>
      </c>
      <c r="X1245" s="23">
        <f t="shared" si="197"/>
        <v>49177343.378952868</v>
      </c>
      <c r="Y1245" s="23">
        <f t="shared" si="198"/>
        <v>24229644.07333497</v>
      </c>
      <c r="Z1245" s="17">
        <f>IFERROR(INDEX(Cost_Components!$T$2:$T$29,MATCH(E1245,Cost_Components!$A$2:$A$29,0)),"")</f>
        <v>0.8</v>
      </c>
      <c r="AA1245" s="26">
        <f>IFERROR(INDEX(Cost_Components!$U$2:$U$29,MATCH(E1245,Cost_Components!$A$2:$A$29,0)),"")</f>
        <v>2025</v>
      </c>
      <c r="AB1245" s="26">
        <f>IFERROR(INDEX(Cost_Components!$V$2:$V$29,MATCH(E1245,Cost_Components!$A$2:$A$29,0)),"")</f>
        <v>2050</v>
      </c>
      <c r="AC1245" s="26">
        <f>IFERROR(INDEX(Cost_Components!$M$2:$M$29,MATCH(E1245,Cost_Components!$A$2:$A$29,0)),"")</f>
        <v>30</v>
      </c>
      <c r="AD1245" s="26">
        <f>IFERROR(INDEX(Cost_Components!$N$2:$N$29,MATCH(E1245,Cost_Components!$A$2:$A$29,0)),"")</f>
        <v>95</v>
      </c>
      <c r="AE1245" s="16" t="str">
        <f>IFERROR(INDEX(Cost_Components!$O$2:$O$29,MATCH(E1245,Cost_Components!$A$2:$A$29,0)),"")</f>
        <v>Both</v>
      </c>
      <c r="AF1245" s="11">
        <v>269692.34192542202</v>
      </c>
      <c r="AG1245" s="11">
        <v>319801.06682959502</v>
      </c>
      <c r="AH1245" s="23">
        <f t="shared" si="199"/>
        <v>1</v>
      </c>
    </row>
    <row r="1246" spans="1:34" hidden="1">
      <c r="A1246" t="s">
        <v>115</v>
      </c>
      <c r="B1246" s="20">
        <v>2047</v>
      </c>
      <c r="C1246" t="s">
        <v>262</v>
      </c>
      <c r="D1246" t="s">
        <v>218</v>
      </c>
      <c r="E1246" s="22" t="s">
        <v>352</v>
      </c>
      <c r="F1246" s="22" t="s">
        <v>353</v>
      </c>
      <c r="G1246" s="22" t="s">
        <v>263</v>
      </c>
      <c r="H1246" s="22" t="s">
        <v>237</v>
      </c>
      <c r="I1246" s="22" t="s">
        <v>212</v>
      </c>
      <c r="J1246" s="17">
        <f>IFERROR(INDEX(Cost_Components!$K$2:$K$29,MATCH(E1246,Cost_Components!$A$2:$A$29,0)),"")</f>
        <v>0.52</v>
      </c>
      <c r="K1246" s="17">
        <f t="shared" si="190"/>
        <v>0.74346153846153851</v>
      </c>
      <c r="L1246" s="17">
        <f>IFERROR(INDEX(Cost_Components!$S$2:$S$29,MATCH(E1246,Cost_Components!$A$2:$A$29,0)),"")</f>
        <v>0.31</v>
      </c>
      <c r="M1246" s="28">
        <f>IFERROR(INDEX(Cost_Components!$L$2:$L$29,MATCH(E1246,Cost_Components!$A$2:$A$29,0)),"")</f>
        <v>1</v>
      </c>
      <c r="N1246" s="29">
        <f>IFERROR(INDEX(Cost_Components!$P$2:$P$29,MATCH(E1246,Cost_Components!$A$2:$A$29,0)),"")</f>
        <v>900.25859009999999</v>
      </c>
      <c r="O1246" s="23">
        <f t="shared" si="191"/>
        <v>141812.648589989</v>
      </c>
      <c r="P1246" s="23">
        <f t="shared" si="192"/>
        <v>169319.69540872931</v>
      </c>
      <c r="Q1246" s="23">
        <f t="shared" si="193"/>
        <v>47253768.182095468</v>
      </c>
      <c r="R1246" s="23">
        <f t="shared" si="194"/>
        <v>94916288.640660197</v>
      </c>
      <c r="S1246" s="23">
        <f t="shared" si="195"/>
        <v>47662520.458564728</v>
      </c>
      <c r="T1246" s="16">
        <f>IFERROR(INDEX(Cost_Components!$R$2:$R$29,MATCH(E1246,Cost_Components!$A$2:$A$29,0)),"")</f>
        <v>1</v>
      </c>
      <c r="U1246" s="26">
        <f>IFERROR(INDEX(Cost_Components!$Q$2:$Q$29,MATCH(E1246,Cost_Components!$A$2:$A$29,0)),"")</f>
        <v>2023</v>
      </c>
      <c r="V1246" s="30">
        <f>1/(1+Calculation_Assumptions!$B$5)^(B1246-Calculation_Assumptions!$B$2)</f>
        <v>0.52189250088258554</v>
      </c>
      <c r="W1246" s="23">
        <f t="shared" si="196"/>
        <v>24661387.25267975</v>
      </c>
      <c r="X1246" s="23">
        <f t="shared" si="197"/>
        <v>49536099.253167495</v>
      </c>
      <c r="Y1246" s="23">
        <f t="shared" si="198"/>
        <v>24874712.000487745</v>
      </c>
      <c r="Z1246" s="17">
        <f>IFERROR(INDEX(Cost_Components!$T$2:$T$29,MATCH(E1246,Cost_Components!$A$2:$A$29,0)),"")</f>
        <v>0.8</v>
      </c>
      <c r="AA1246" s="26">
        <f>IFERROR(INDEX(Cost_Components!$U$2:$U$29,MATCH(E1246,Cost_Components!$A$2:$A$29,0)),"")</f>
        <v>2025</v>
      </c>
      <c r="AB1246" s="26">
        <f>IFERROR(INDEX(Cost_Components!$V$2:$V$29,MATCH(E1246,Cost_Components!$A$2:$A$29,0)),"")</f>
        <v>2050</v>
      </c>
      <c r="AC1246" s="26">
        <f>IFERROR(INDEX(Cost_Components!$M$2:$M$29,MATCH(E1246,Cost_Components!$A$2:$A$29,0)),"")</f>
        <v>30</v>
      </c>
      <c r="AD1246" s="26">
        <f>IFERROR(INDEX(Cost_Components!$N$2:$N$29,MATCH(E1246,Cost_Components!$A$2:$A$29,0)),"")</f>
        <v>95</v>
      </c>
      <c r="AE1246" s="16" t="str">
        <f>IFERROR(INDEX(Cost_Components!$O$2:$O$29,MATCH(E1246,Cost_Components!$A$2:$A$29,0)),"")</f>
        <v>Both</v>
      </c>
      <c r="AF1246" s="11">
        <v>272716.63190382498</v>
      </c>
      <c r="AG1246" s="11">
        <v>325614.79886294098</v>
      </c>
      <c r="AH1246" s="23">
        <f t="shared" si="199"/>
        <v>1</v>
      </c>
    </row>
    <row r="1247" spans="1:34" hidden="1">
      <c r="A1247" t="s">
        <v>115</v>
      </c>
      <c r="B1247" s="20">
        <v>2048</v>
      </c>
      <c r="C1247" t="s">
        <v>262</v>
      </c>
      <c r="D1247" t="s">
        <v>218</v>
      </c>
      <c r="E1247" s="22" t="s">
        <v>352</v>
      </c>
      <c r="F1247" s="22" t="s">
        <v>353</v>
      </c>
      <c r="G1247" s="22" t="s">
        <v>263</v>
      </c>
      <c r="H1247" s="22" t="s">
        <v>237</v>
      </c>
      <c r="I1247" s="22" t="s">
        <v>212</v>
      </c>
      <c r="J1247" s="17">
        <f>IFERROR(INDEX(Cost_Components!$K$2:$K$29,MATCH(E1247,Cost_Components!$A$2:$A$29,0)),"")</f>
        <v>0.52</v>
      </c>
      <c r="K1247" s="17">
        <f t="shared" si="190"/>
        <v>0.76230769230769235</v>
      </c>
      <c r="L1247" s="17">
        <f>IFERROR(INDEX(Cost_Components!$S$2:$S$29,MATCH(E1247,Cost_Components!$A$2:$A$29,0)),"")</f>
        <v>0.31</v>
      </c>
      <c r="M1247" s="28">
        <f>IFERROR(INDEX(Cost_Components!$L$2:$L$29,MATCH(E1247,Cost_Components!$A$2:$A$29,0)),"")</f>
        <v>1</v>
      </c>
      <c r="N1247" s="29">
        <f>IFERROR(INDEX(Cost_Components!$P$2:$P$29,MATCH(E1247,Cost_Components!$A$2:$A$29,0)),"")</f>
        <v>900.25859009999999</v>
      </c>
      <c r="O1247" s="23">
        <f t="shared" si="191"/>
        <v>143326.58264893541</v>
      </c>
      <c r="P1247" s="23">
        <f t="shared" si="192"/>
        <v>172281.47593951685</v>
      </c>
      <c r="Q1247" s="23">
        <f t="shared" si="193"/>
        <v>48080342.375193521</v>
      </c>
      <c r="R1247" s="23">
        <f t="shared" si="194"/>
        <v>98361314.103390232</v>
      </c>
      <c r="S1247" s="23">
        <f t="shared" si="195"/>
        <v>50280971.72819671</v>
      </c>
      <c r="T1247" s="16">
        <f>IFERROR(INDEX(Cost_Components!$R$2:$R$29,MATCH(E1247,Cost_Components!$A$2:$A$29,0)),"")</f>
        <v>1</v>
      </c>
      <c r="U1247" s="26">
        <f>IFERROR(INDEX(Cost_Components!$Q$2:$Q$29,MATCH(E1247,Cost_Components!$A$2:$A$29,0)),"")</f>
        <v>2023</v>
      </c>
      <c r="V1247" s="30">
        <f>1/(1+Calculation_Assumptions!$B$5)^(B1247-Calculation_Assumptions!$B$2)</f>
        <v>0.50669174842969467</v>
      </c>
      <c r="W1247" s="23">
        <f t="shared" si="196"/>
        <v>24361912.743185144</v>
      </c>
      <c r="X1247" s="23">
        <f t="shared" si="197"/>
        <v>49838866.220889181</v>
      </c>
      <c r="Y1247" s="23">
        <f t="shared" si="198"/>
        <v>25476953.477704037</v>
      </c>
      <c r="Z1247" s="17">
        <f>IFERROR(INDEX(Cost_Components!$T$2:$T$29,MATCH(E1247,Cost_Components!$A$2:$A$29,0)),"")</f>
        <v>0.8</v>
      </c>
      <c r="AA1247" s="26">
        <f>IFERROR(INDEX(Cost_Components!$U$2:$U$29,MATCH(E1247,Cost_Components!$A$2:$A$29,0)),"")</f>
        <v>2025</v>
      </c>
      <c r="AB1247" s="26">
        <f>IFERROR(INDEX(Cost_Components!$V$2:$V$29,MATCH(E1247,Cost_Components!$A$2:$A$29,0)),"")</f>
        <v>2050</v>
      </c>
      <c r="AC1247" s="26">
        <f>IFERROR(INDEX(Cost_Components!$M$2:$M$29,MATCH(E1247,Cost_Components!$A$2:$A$29,0)),"")</f>
        <v>30</v>
      </c>
      <c r="AD1247" s="26">
        <f>IFERROR(INDEX(Cost_Components!$N$2:$N$29,MATCH(E1247,Cost_Components!$A$2:$A$29,0)),"")</f>
        <v>95</v>
      </c>
      <c r="AE1247" s="16" t="str">
        <f>IFERROR(INDEX(Cost_Components!$O$2:$O$29,MATCH(E1247,Cost_Components!$A$2:$A$29,0)),"")</f>
        <v>Both</v>
      </c>
      <c r="AF1247" s="11">
        <v>275628.04355564498</v>
      </c>
      <c r="AG1247" s="11">
        <v>331310.53065291699</v>
      </c>
      <c r="AH1247" s="23">
        <f t="shared" si="199"/>
        <v>1</v>
      </c>
    </row>
    <row r="1248" spans="1:34" hidden="1">
      <c r="A1248" t="s">
        <v>115</v>
      </c>
      <c r="B1248" s="20">
        <v>2049</v>
      </c>
      <c r="C1248" t="s">
        <v>262</v>
      </c>
      <c r="D1248" t="s">
        <v>218</v>
      </c>
      <c r="E1248" s="22" t="s">
        <v>352</v>
      </c>
      <c r="F1248" s="22" t="s">
        <v>353</v>
      </c>
      <c r="G1248" s="22" t="s">
        <v>263</v>
      </c>
      <c r="H1248" s="22" t="s">
        <v>237</v>
      </c>
      <c r="I1248" s="22" t="s">
        <v>212</v>
      </c>
      <c r="J1248" s="17">
        <f>IFERROR(INDEX(Cost_Components!$K$2:$K$29,MATCH(E1248,Cost_Components!$A$2:$A$29,0)),"")</f>
        <v>0.52</v>
      </c>
      <c r="K1248" s="17">
        <f t="shared" si="190"/>
        <v>0.7811538461538462</v>
      </c>
      <c r="L1248" s="17">
        <f>IFERROR(INDEX(Cost_Components!$S$2:$S$29,MATCH(E1248,Cost_Components!$A$2:$A$29,0)),"")</f>
        <v>0.31</v>
      </c>
      <c r="M1248" s="28">
        <f>IFERROR(INDEX(Cost_Components!$L$2:$L$29,MATCH(E1248,Cost_Components!$A$2:$A$29,0)),"")</f>
        <v>1</v>
      </c>
      <c r="N1248" s="29">
        <f>IFERROR(INDEX(Cost_Components!$P$2:$P$29,MATCH(E1248,Cost_Components!$A$2:$A$29,0)),"")</f>
        <v>900.25859009999999</v>
      </c>
      <c r="O1248" s="23">
        <f t="shared" si="191"/>
        <v>144779.42157590704</v>
      </c>
      <c r="P1248" s="23">
        <f t="shared" si="192"/>
        <v>175182.33679380565</v>
      </c>
      <c r="Q1248" s="23">
        <f t="shared" si="193"/>
        <v>48889915.095048591</v>
      </c>
      <c r="R1248" s="23">
        <f t="shared" si="194"/>
        <v>101814747.05503276</v>
      </c>
      <c r="S1248" s="23">
        <f t="shared" si="195"/>
        <v>52924831.959984168</v>
      </c>
      <c r="T1248" s="16">
        <f>IFERROR(INDEX(Cost_Components!$R$2:$R$29,MATCH(E1248,Cost_Components!$A$2:$A$29,0)),"")</f>
        <v>1</v>
      </c>
      <c r="U1248" s="26">
        <f>IFERROR(INDEX(Cost_Components!$Q$2:$Q$29,MATCH(E1248,Cost_Components!$A$2:$A$29,0)),"")</f>
        <v>2023</v>
      </c>
      <c r="V1248" s="30">
        <f>1/(1+Calculation_Assumptions!$B$5)^(B1248-Calculation_Assumptions!$B$2)</f>
        <v>0.49193373633950943</v>
      </c>
      <c r="W1248" s="23">
        <f t="shared" si="196"/>
        <v>24050598.602028634</v>
      </c>
      <c r="X1248" s="23">
        <f t="shared" si="197"/>
        <v>50086108.933244333</v>
      </c>
      <c r="Y1248" s="23">
        <f t="shared" si="198"/>
        <v>26035510.331215695</v>
      </c>
      <c r="Z1248" s="17">
        <f>IFERROR(INDEX(Cost_Components!$T$2:$T$29,MATCH(E1248,Cost_Components!$A$2:$A$29,0)),"")</f>
        <v>0.8</v>
      </c>
      <c r="AA1248" s="26">
        <f>IFERROR(INDEX(Cost_Components!$U$2:$U$29,MATCH(E1248,Cost_Components!$A$2:$A$29,0)),"")</f>
        <v>2025</v>
      </c>
      <c r="AB1248" s="26">
        <f>IFERROR(INDEX(Cost_Components!$V$2:$V$29,MATCH(E1248,Cost_Components!$A$2:$A$29,0)),"")</f>
        <v>2050</v>
      </c>
      <c r="AC1248" s="26">
        <f>IFERROR(INDEX(Cost_Components!$M$2:$M$29,MATCH(E1248,Cost_Components!$A$2:$A$29,0)),"")</f>
        <v>30</v>
      </c>
      <c r="AD1248" s="26">
        <f>IFERROR(INDEX(Cost_Components!$N$2:$N$29,MATCH(E1248,Cost_Components!$A$2:$A$29,0)),"")</f>
        <v>95</v>
      </c>
      <c r="AE1248" s="16" t="str">
        <f>IFERROR(INDEX(Cost_Components!$O$2:$O$29,MATCH(E1248,Cost_Components!$A$2:$A$29,0)),"")</f>
        <v>Both</v>
      </c>
      <c r="AF1248" s="11">
        <v>278421.96456905198</v>
      </c>
      <c r="AG1248" s="11">
        <v>336889.10921885702</v>
      </c>
      <c r="AH1248" s="23">
        <f t="shared" si="199"/>
        <v>1</v>
      </c>
    </row>
    <row r="1249" spans="1:34" hidden="1">
      <c r="A1249" t="s">
        <v>115</v>
      </c>
      <c r="B1249" s="20">
        <v>2050</v>
      </c>
      <c r="C1249" t="s">
        <v>262</v>
      </c>
      <c r="D1249" t="s">
        <v>218</v>
      </c>
      <c r="E1249" s="22" t="s">
        <v>352</v>
      </c>
      <c r="F1249" s="22" t="s">
        <v>353</v>
      </c>
      <c r="G1249" s="22" t="s">
        <v>263</v>
      </c>
      <c r="H1249" s="22" t="s">
        <v>237</v>
      </c>
      <c r="I1249" s="22" t="s">
        <v>212</v>
      </c>
      <c r="J1249" s="17">
        <f>IFERROR(INDEX(Cost_Components!$K$2:$K$29,MATCH(E1249,Cost_Components!$A$2:$A$29,0)),"")</f>
        <v>0.52</v>
      </c>
      <c r="K1249" s="17">
        <f t="shared" si="190"/>
        <v>0.8</v>
      </c>
      <c r="L1249" s="17">
        <f>IFERROR(INDEX(Cost_Components!$S$2:$S$29,MATCH(E1249,Cost_Components!$A$2:$A$29,0)),"")</f>
        <v>0.31</v>
      </c>
      <c r="M1249" s="28">
        <f>IFERROR(INDEX(Cost_Components!$L$2:$L$29,MATCH(E1249,Cost_Components!$A$2:$A$29,0)),"")</f>
        <v>1</v>
      </c>
      <c r="N1249" s="29">
        <f>IFERROR(INDEX(Cost_Components!$P$2:$P$29,MATCH(E1249,Cost_Components!$A$2:$A$29,0)),"")</f>
        <v>900.25859009999999</v>
      </c>
      <c r="O1249" s="23">
        <f t="shared" si="191"/>
        <v>146169.88906830543</v>
      </c>
      <c r="P1249" s="23">
        <f t="shared" si="192"/>
        <v>178022.44332922139</v>
      </c>
      <c r="Q1249" s="23">
        <f t="shared" si="193"/>
        <v>49682532.48969382</v>
      </c>
      <c r="R1249" s="23">
        <f t="shared" si="194"/>
        <v>105272558.59816484</v>
      </c>
      <c r="S1249" s="23">
        <f t="shared" si="195"/>
        <v>55590026.108471021</v>
      </c>
      <c r="T1249" s="16">
        <f>IFERROR(INDEX(Cost_Components!$R$2:$R$29,MATCH(E1249,Cost_Components!$A$2:$A$29,0)),"")</f>
        <v>1</v>
      </c>
      <c r="U1249" s="26">
        <f>IFERROR(INDEX(Cost_Components!$Q$2:$Q$29,MATCH(E1249,Cost_Components!$A$2:$A$29,0)),"")</f>
        <v>2023</v>
      </c>
      <c r="V1249" s="30">
        <f>1/(1+Calculation_Assumptions!$B$5)^(B1249-Calculation_Assumptions!$B$2)</f>
        <v>0.47760556926165965</v>
      </c>
      <c r="W1249" s="23">
        <f t="shared" si="196"/>
        <v>23728654.212101117</v>
      </c>
      <c r="X1249" s="23">
        <f t="shared" si="197"/>
        <v>50278760.276907943</v>
      </c>
      <c r="Y1249" s="23">
        <f t="shared" si="198"/>
        <v>26550106.064806823</v>
      </c>
      <c r="Z1249" s="17">
        <f>IFERROR(INDEX(Cost_Components!$T$2:$T$29,MATCH(E1249,Cost_Components!$A$2:$A$29,0)),"")</f>
        <v>0.8</v>
      </c>
      <c r="AA1249" s="26">
        <f>IFERROR(INDEX(Cost_Components!$U$2:$U$29,MATCH(E1249,Cost_Components!$A$2:$A$29,0)),"")</f>
        <v>2025</v>
      </c>
      <c r="AB1249" s="26">
        <f>IFERROR(INDEX(Cost_Components!$V$2:$V$29,MATCH(E1249,Cost_Components!$A$2:$A$29,0)),"")</f>
        <v>2050</v>
      </c>
      <c r="AC1249" s="26">
        <f>IFERROR(INDEX(Cost_Components!$M$2:$M$29,MATCH(E1249,Cost_Components!$A$2:$A$29,0)),"")</f>
        <v>30</v>
      </c>
      <c r="AD1249" s="26">
        <f>IFERROR(INDEX(Cost_Components!$N$2:$N$29,MATCH(E1249,Cost_Components!$A$2:$A$29,0)),"")</f>
        <v>95</v>
      </c>
      <c r="AE1249" s="16" t="str">
        <f>IFERROR(INDEX(Cost_Components!$O$2:$O$29,MATCH(E1249,Cost_Components!$A$2:$A$29,0)),"")</f>
        <v>Both</v>
      </c>
      <c r="AF1249" s="11">
        <v>281095.94051597198</v>
      </c>
      <c r="AG1249" s="11">
        <v>342350.85255619499</v>
      </c>
      <c r="AH1249" s="23">
        <f t="shared" si="199"/>
        <v>1</v>
      </c>
    </row>
    <row r="1250" spans="1:34" hidden="1">
      <c r="A1250" t="s">
        <v>115</v>
      </c>
      <c r="B1250" s="20">
        <v>2025</v>
      </c>
      <c r="C1250" t="s">
        <v>262</v>
      </c>
      <c r="D1250" t="s">
        <v>218</v>
      </c>
      <c r="E1250" s="22" t="s">
        <v>354</v>
      </c>
      <c r="F1250" s="22" t="s">
        <v>355</v>
      </c>
      <c r="G1250" s="22" t="s">
        <v>263</v>
      </c>
      <c r="H1250" s="22" t="s">
        <v>237</v>
      </c>
      <c r="I1250" s="22" t="s">
        <v>309</v>
      </c>
      <c r="J1250" s="17">
        <f>IFERROR(INDEX(Cost_Components!$K$2:$K$29,MATCH(E1250,Cost_Components!$A$2:$A$29,0)),"")</f>
        <v>0.5</v>
      </c>
      <c r="K1250" s="17">
        <f t="shared" si="190"/>
        <v>0.32884615384615384</v>
      </c>
      <c r="L1250" s="17">
        <f>IFERROR(INDEX(Cost_Components!$S$2:$S$29,MATCH(E1250,Cost_Components!$A$2:$A$29,0)),"")</f>
        <v>0.31</v>
      </c>
      <c r="M1250" s="28">
        <f>IFERROR(INDEX(Cost_Components!$L$2:$L$29,MATCH(E1250,Cost_Components!$A$2:$A$29,0)),"")</f>
        <v>1</v>
      </c>
      <c r="N1250" s="29">
        <f>IFERROR(INDEX(Cost_Components!$P$2:$P$29,MATCH(E1250,Cost_Components!$A$2:$A$29,0)),"")</f>
        <v>64.94344126</v>
      </c>
      <c r="O1250" s="23">
        <f t="shared" si="191"/>
        <v>459111.91788201552</v>
      </c>
      <c r="P1250" s="23">
        <f t="shared" si="192"/>
        <v>459858.04893544648</v>
      </c>
      <c r="Q1250" s="23">
        <f t="shared" si="193"/>
        <v>9258076.8985829856</v>
      </c>
      <c r="R1250" s="23">
        <f t="shared" si="194"/>
        <v>9804978.1651845425</v>
      </c>
      <c r="S1250" s="23">
        <f t="shared" si="195"/>
        <v>546901.26660155691</v>
      </c>
      <c r="T1250" s="16">
        <f>IFERROR(INDEX(Cost_Components!$R$2:$R$29,MATCH(E1250,Cost_Components!$A$2:$A$29,0)),"")</f>
        <v>1</v>
      </c>
      <c r="U1250" s="26">
        <f>IFERROR(INDEX(Cost_Components!$Q$2:$Q$29,MATCH(E1250,Cost_Components!$A$2:$A$29,0)),"")</f>
        <v>2023</v>
      </c>
      <c r="V1250" s="30">
        <f>1/(1+Calculation_Assumptions!$B$5)^(B1250-Calculation_Assumptions!$B$2)</f>
        <v>1</v>
      </c>
      <c r="W1250" s="23">
        <f t="shared" si="196"/>
        <v>9258076.8985829856</v>
      </c>
      <c r="X1250" s="23">
        <f t="shared" si="197"/>
        <v>9804978.1651845425</v>
      </c>
      <c r="Y1250" s="23">
        <f t="shared" si="198"/>
        <v>546901.26660155691</v>
      </c>
      <c r="Z1250" s="17">
        <f>IFERROR(INDEX(Cost_Components!$T$2:$T$29,MATCH(E1250,Cost_Components!$A$2:$A$29,0)),"")</f>
        <v>0.8</v>
      </c>
      <c r="AA1250" s="26">
        <f>IFERROR(INDEX(Cost_Components!$U$2:$U$29,MATCH(E1250,Cost_Components!$A$2:$A$29,0)),"")</f>
        <v>2025</v>
      </c>
      <c r="AB1250" s="26">
        <f>IFERROR(INDEX(Cost_Components!$V$2:$V$29,MATCH(E1250,Cost_Components!$A$2:$A$29,0)),"")</f>
        <v>2050</v>
      </c>
      <c r="AC1250" s="26">
        <f>IFERROR(INDEX(Cost_Components!$M$2:$M$29,MATCH(E1250,Cost_Components!$A$2:$A$29,0)),"")</f>
        <v>30</v>
      </c>
      <c r="AD1250" s="26">
        <f>IFERROR(INDEX(Cost_Components!$N$2:$N$29,MATCH(E1250,Cost_Components!$A$2:$A$29,0)),"")</f>
        <v>95</v>
      </c>
      <c r="AE1250" s="16" t="str">
        <f>IFERROR(INDEX(Cost_Components!$O$2:$O$29,MATCH(E1250,Cost_Components!$A$2:$A$29,0)),"")</f>
        <v>Both</v>
      </c>
      <c r="AF1250" s="11">
        <v>918223.83576403104</v>
      </c>
      <c r="AG1250" s="11">
        <v>919716.09787089296</v>
      </c>
      <c r="AH1250" s="23">
        <f t="shared" si="199"/>
        <v>1</v>
      </c>
    </row>
    <row r="1251" spans="1:34" hidden="1">
      <c r="A1251" t="s">
        <v>115</v>
      </c>
      <c r="B1251" s="20">
        <v>2026</v>
      </c>
      <c r="C1251" t="s">
        <v>262</v>
      </c>
      <c r="D1251" t="s">
        <v>218</v>
      </c>
      <c r="E1251" s="22" t="s">
        <v>354</v>
      </c>
      <c r="F1251" s="22" t="s">
        <v>355</v>
      </c>
      <c r="G1251" s="22" t="s">
        <v>263</v>
      </c>
      <c r="H1251" s="22" t="s">
        <v>237</v>
      </c>
      <c r="I1251" s="22" t="s">
        <v>309</v>
      </c>
      <c r="J1251" s="17">
        <f>IFERROR(INDEX(Cost_Components!$K$2:$K$29,MATCH(E1251,Cost_Components!$A$2:$A$29,0)),"")</f>
        <v>0.5</v>
      </c>
      <c r="K1251" s="17">
        <f t="shared" si="190"/>
        <v>0.34769230769230769</v>
      </c>
      <c r="L1251" s="17">
        <f>IFERROR(INDEX(Cost_Components!$S$2:$S$29,MATCH(E1251,Cost_Components!$A$2:$A$29,0)),"")</f>
        <v>0.31</v>
      </c>
      <c r="M1251" s="28">
        <f>IFERROR(INDEX(Cost_Components!$L$2:$L$29,MATCH(E1251,Cost_Components!$A$2:$A$29,0)),"")</f>
        <v>1</v>
      </c>
      <c r="N1251" s="29">
        <f>IFERROR(INDEX(Cost_Components!$P$2:$P$29,MATCH(E1251,Cost_Components!$A$2:$A$29,0)),"")</f>
        <v>64.94344126</v>
      </c>
      <c r="O1251" s="23">
        <f t="shared" si="191"/>
        <v>450480.94772159198</v>
      </c>
      <c r="P1251" s="23">
        <f t="shared" si="192"/>
        <v>452467.876199433</v>
      </c>
      <c r="Q1251" s="23">
        <f t="shared" si="193"/>
        <v>9109294.4913983978</v>
      </c>
      <c r="R1251" s="23">
        <f t="shared" si="194"/>
        <v>10172010.69317851</v>
      </c>
      <c r="S1251" s="23">
        <f t="shared" si="195"/>
        <v>1062716.2017801125</v>
      </c>
      <c r="T1251" s="16">
        <f>IFERROR(INDEX(Cost_Components!$R$2:$R$29,MATCH(E1251,Cost_Components!$A$2:$A$29,0)),"")</f>
        <v>1</v>
      </c>
      <c r="U1251" s="26">
        <f>IFERROR(INDEX(Cost_Components!$Q$2:$Q$29,MATCH(E1251,Cost_Components!$A$2:$A$29,0)),"")</f>
        <v>2023</v>
      </c>
      <c r="V1251" s="30">
        <f>1/(1+Calculation_Assumptions!$B$5)^(B1251-Calculation_Assumptions!$B$2)</f>
        <v>0.970873786407767</v>
      </c>
      <c r="W1251" s="23">
        <f t="shared" si="196"/>
        <v>8843975.2343673762</v>
      </c>
      <c r="X1251" s="23">
        <f t="shared" si="197"/>
        <v>9875738.5370665155</v>
      </c>
      <c r="Y1251" s="23">
        <f t="shared" si="198"/>
        <v>1031763.3026991383</v>
      </c>
      <c r="Z1251" s="17">
        <f>IFERROR(INDEX(Cost_Components!$T$2:$T$29,MATCH(E1251,Cost_Components!$A$2:$A$29,0)),"")</f>
        <v>0.8</v>
      </c>
      <c r="AA1251" s="26">
        <f>IFERROR(INDEX(Cost_Components!$U$2:$U$29,MATCH(E1251,Cost_Components!$A$2:$A$29,0)),"")</f>
        <v>2025</v>
      </c>
      <c r="AB1251" s="26">
        <f>IFERROR(INDEX(Cost_Components!$V$2:$V$29,MATCH(E1251,Cost_Components!$A$2:$A$29,0)),"")</f>
        <v>2050</v>
      </c>
      <c r="AC1251" s="26">
        <f>IFERROR(INDEX(Cost_Components!$M$2:$M$29,MATCH(E1251,Cost_Components!$A$2:$A$29,0)),"")</f>
        <v>30</v>
      </c>
      <c r="AD1251" s="26">
        <f>IFERROR(INDEX(Cost_Components!$N$2:$N$29,MATCH(E1251,Cost_Components!$A$2:$A$29,0)),"")</f>
        <v>95</v>
      </c>
      <c r="AE1251" s="16" t="str">
        <f>IFERROR(INDEX(Cost_Components!$O$2:$O$29,MATCH(E1251,Cost_Components!$A$2:$A$29,0)),"")</f>
        <v>Both</v>
      </c>
      <c r="AF1251" s="11">
        <v>900961.89544318395</v>
      </c>
      <c r="AG1251" s="11">
        <v>904935.752398866</v>
      </c>
      <c r="AH1251" s="23">
        <f t="shared" si="199"/>
        <v>1</v>
      </c>
    </row>
    <row r="1252" spans="1:34" hidden="1">
      <c r="A1252" t="s">
        <v>115</v>
      </c>
      <c r="B1252" s="20">
        <v>2027</v>
      </c>
      <c r="C1252" t="s">
        <v>262</v>
      </c>
      <c r="D1252" t="s">
        <v>218</v>
      </c>
      <c r="E1252" s="22" t="s">
        <v>354</v>
      </c>
      <c r="F1252" s="22" t="s">
        <v>355</v>
      </c>
      <c r="G1252" s="22" t="s">
        <v>263</v>
      </c>
      <c r="H1252" s="22" t="s">
        <v>237</v>
      </c>
      <c r="I1252" s="22" t="s">
        <v>309</v>
      </c>
      <c r="J1252" s="17">
        <f>IFERROR(INDEX(Cost_Components!$K$2:$K$29,MATCH(E1252,Cost_Components!$A$2:$A$29,0)),"")</f>
        <v>0.5</v>
      </c>
      <c r="K1252" s="17">
        <f t="shared" si="190"/>
        <v>0.36653846153846154</v>
      </c>
      <c r="L1252" s="17">
        <f>IFERROR(INDEX(Cost_Components!$S$2:$S$29,MATCH(E1252,Cost_Components!$A$2:$A$29,0)),"")</f>
        <v>0.31</v>
      </c>
      <c r="M1252" s="28">
        <f>IFERROR(INDEX(Cost_Components!$L$2:$L$29,MATCH(E1252,Cost_Components!$A$2:$A$29,0)),"")</f>
        <v>1</v>
      </c>
      <c r="N1252" s="29">
        <f>IFERROR(INDEX(Cost_Components!$P$2:$P$29,MATCH(E1252,Cost_Components!$A$2:$A$29,0)),"")</f>
        <v>64.94344126</v>
      </c>
      <c r="O1252" s="23">
        <f t="shared" si="191"/>
        <v>445940.89227065502</v>
      </c>
      <c r="P1252" s="23">
        <f t="shared" si="192"/>
        <v>449557.7529969305</v>
      </c>
      <c r="Q1252" s="23">
        <f t="shared" si="193"/>
        <v>9050706.5326674618</v>
      </c>
      <c r="R1252" s="23">
        <f t="shared" si="194"/>
        <v>10615296.978426361</v>
      </c>
      <c r="S1252" s="23">
        <f t="shared" si="195"/>
        <v>1564590.4457588997</v>
      </c>
      <c r="T1252" s="16">
        <f>IFERROR(INDEX(Cost_Components!$R$2:$R$29,MATCH(E1252,Cost_Components!$A$2:$A$29,0)),"")</f>
        <v>1</v>
      </c>
      <c r="U1252" s="26">
        <f>IFERROR(INDEX(Cost_Components!$Q$2:$Q$29,MATCH(E1252,Cost_Components!$A$2:$A$29,0)),"")</f>
        <v>2023</v>
      </c>
      <c r="V1252" s="30">
        <f>1/(1+Calculation_Assumptions!$B$5)^(B1252-Calculation_Assumptions!$B$2)</f>
        <v>0.94259590913375435</v>
      </c>
      <c r="W1252" s="23">
        <f t="shared" si="196"/>
        <v>8531158.9524624962</v>
      </c>
      <c r="X1252" s="23">
        <f t="shared" si="197"/>
        <v>10005935.506104592</v>
      </c>
      <c r="Y1252" s="23">
        <f t="shared" si="198"/>
        <v>1474776.553642096</v>
      </c>
      <c r="Z1252" s="17">
        <f>IFERROR(INDEX(Cost_Components!$T$2:$T$29,MATCH(E1252,Cost_Components!$A$2:$A$29,0)),"")</f>
        <v>0.8</v>
      </c>
      <c r="AA1252" s="26">
        <f>IFERROR(INDEX(Cost_Components!$U$2:$U$29,MATCH(E1252,Cost_Components!$A$2:$A$29,0)),"")</f>
        <v>2025</v>
      </c>
      <c r="AB1252" s="26">
        <f>IFERROR(INDEX(Cost_Components!$V$2:$V$29,MATCH(E1252,Cost_Components!$A$2:$A$29,0)),"")</f>
        <v>2050</v>
      </c>
      <c r="AC1252" s="26">
        <f>IFERROR(INDEX(Cost_Components!$M$2:$M$29,MATCH(E1252,Cost_Components!$A$2:$A$29,0)),"")</f>
        <v>30</v>
      </c>
      <c r="AD1252" s="26">
        <f>IFERROR(INDEX(Cost_Components!$N$2:$N$29,MATCH(E1252,Cost_Components!$A$2:$A$29,0)),"")</f>
        <v>95</v>
      </c>
      <c r="AE1252" s="16" t="str">
        <f>IFERROR(INDEX(Cost_Components!$O$2:$O$29,MATCH(E1252,Cost_Components!$A$2:$A$29,0)),"")</f>
        <v>Both</v>
      </c>
      <c r="AF1252" s="11">
        <v>891881.78454131004</v>
      </c>
      <c r="AG1252" s="11">
        <v>899115.50599386101</v>
      </c>
      <c r="AH1252" s="23">
        <f t="shared" si="199"/>
        <v>1</v>
      </c>
    </row>
    <row r="1253" spans="1:34" hidden="1">
      <c r="A1253" t="s">
        <v>115</v>
      </c>
      <c r="B1253" s="20">
        <v>2028</v>
      </c>
      <c r="C1253" t="s">
        <v>262</v>
      </c>
      <c r="D1253" t="s">
        <v>218</v>
      </c>
      <c r="E1253" s="22" t="s">
        <v>354</v>
      </c>
      <c r="F1253" s="22" t="s">
        <v>355</v>
      </c>
      <c r="G1253" s="22" t="s">
        <v>263</v>
      </c>
      <c r="H1253" s="22" t="s">
        <v>237</v>
      </c>
      <c r="I1253" s="22" t="s">
        <v>309</v>
      </c>
      <c r="J1253" s="17">
        <f>IFERROR(INDEX(Cost_Components!$K$2:$K$29,MATCH(E1253,Cost_Components!$A$2:$A$29,0)),"")</f>
        <v>0.5</v>
      </c>
      <c r="K1253" s="17">
        <f t="shared" si="190"/>
        <v>0.38538461538461538</v>
      </c>
      <c r="L1253" s="17">
        <f>IFERROR(INDEX(Cost_Components!$S$2:$S$29,MATCH(E1253,Cost_Components!$A$2:$A$29,0)),"")</f>
        <v>0.31</v>
      </c>
      <c r="M1253" s="28">
        <f>IFERROR(INDEX(Cost_Components!$L$2:$L$29,MATCH(E1253,Cost_Components!$A$2:$A$29,0)),"")</f>
        <v>1</v>
      </c>
      <c r="N1253" s="29">
        <f>IFERROR(INDEX(Cost_Components!$P$2:$P$29,MATCH(E1253,Cost_Components!$A$2:$A$29,0)),"")</f>
        <v>64.94344126</v>
      </c>
      <c r="O1253" s="23">
        <f t="shared" si="191"/>
        <v>443788.43834509299</v>
      </c>
      <c r="P1253" s="23">
        <f t="shared" si="192"/>
        <v>449361.71295213897</v>
      </c>
      <c r="Q1253" s="23">
        <f t="shared" si="193"/>
        <v>9046759.762976069</v>
      </c>
      <c r="R1253" s="23">
        <f t="shared" si="194"/>
        <v>11107227.182417978</v>
      </c>
      <c r="S1253" s="23">
        <f t="shared" si="195"/>
        <v>2060467.4194419086</v>
      </c>
      <c r="T1253" s="16">
        <f>IFERROR(INDEX(Cost_Components!$R$2:$R$29,MATCH(E1253,Cost_Components!$A$2:$A$29,0)),"")</f>
        <v>1</v>
      </c>
      <c r="U1253" s="26">
        <f>IFERROR(INDEX(Cost_Components!$Q$2:$Q$29,MATCH(E1253,Cost_Components!$A$2:$A$29,0)),"")</f>
        <v>2023</v>
      </c>
      <c r="V1253" s="30">
        <f>1/(1+Calculation_Assumptions!$B$5)^(B1253-Calculation_Assumptions!$B$2)</f>
        <v>0.91514165935315961</v>
      </c>
      <c r="W1253" s="23">
        <f t="shared" si="196"/>
        <v>8279066.7412593169</v>
      </c>
      <c r="X1253" s="23">
        <f t="shared" si="197"/>
        <v>10164686.314530507</v>
      </c>
      <c r="Y1253" s="23">
        <f t="shared" si="198"/>
        <v>1885619.573271191</v>
      </c>
      <c r="Z1253" s="17">
        <f>IFERROR(INDEX(Cost_Components!$T$2:$T$29,MATCH(E1253,Cost_Components!$A$2:$A$29,0)),"")</f>
        <v>0.8</v>
      </c>
      <c r="AA1253" s="26">
        <f>IFERROR(INDEX(Cost_Components!$U$2:$U$29,MATCH(E1253,Cost_Components!$A$2:$A$29,0)),"")</f>
        <v>2025</v>
      </c>
      <c r="AB1253" s="26">
        <f>IFERROR(INDEX(Cost_Components!$V$2:$V$29,MATCH(E1253,Cost_Components!$A$2:$A$29,0)),"")</f>
        <v>2050</v>
      </c>
      <c r="AC1253" s="26">
        <f>IFERROR(INDEX(Cost_Components!$M$2:$M$29,MATCH(E1253,Cost_Components!$A$2:$A$29,0)),"")</f>
        <v>30</v>
      </c>
      <c r="AD1253" s="26">
        <f>IFERROR(INDEX(Cost_Components!$N$2:$N$29,MATCH(E1253,Cost_Components!$A$2:$A$29,0)),"")</f>
        <v>95</v>
      </c>
      <c r="AE1253" s="16" t="str">
        <f>IFERROR(INDEX(Cost_Components!$O$2:$O$29,MATCH(E1253,Cost_Components!$A$2:$A$29,0)),"")</f>
        <v>Both</v>
      </c>
      <c r="AF1253" s="11">
        <v>887576.87669018598</v>
      </c>
      <c r="AG1253" s="11">
        <v>898723.42590427794</v>
      </c>
      <c r="AH1253" s="23">
        <f t="shared" si="199"/>
        <v>1</v>
      </c>
    </row>
    <row r="1254" spans="1:34" hidden="1">
      <c r="A1254" t="s">
        <v>115</v>
      </c>
      <c r="B1254" s="20">
        <v>2029</v>
      </c>
      <c r="C1254" t="s">
        <v>262</v>
      </c>
      <c r="D1254" t="s">
        <v>218</v>
      </c>
      <c r="E1254" s="22" t="s">
        <v>354</v>
      </c>
      <c r="F1254" s="22" t="s">
        <v>355</v>
      </c>
      <c r="G1254" s="22" t="s">
        <v>263</v>
      </c>
      <c r="H1254" s="22" t="s">
        <v>237</v>
      </c>
      <c r="I1254" s="22" t="s">
        <v>309</v>
      </c>
      <c r="J1254" s="17">
        <f>IFERROR(INDEX(Cost_Components!$K$2:$K$29,MATCH(E1254,Cost_Components!$A$2:$A$29,0)),"")</f>
        <v>0.5</v>
      </c>
      <c r="K1254" s="17">
        <f t="shared" si="190"/>
        <v>0.40423076923076923</v>
      </c>
      <c r="L1254" s="17">
        <f>IFERROR(INDEX(Cost_Components!$S$2:$S$29,MATCH(E1254,Cost_Components!$A$2:$A$29,0)),"")</f>
        <v>0.31</v>
      </c>
      <c r="M1254" s="28">
        <f>IFERROR(INDEX(Cost_Components!$L$2:$L$29,MATCH(E1254,Cost_Components!$A$2:$A$29,0)),"")</f>
        <v>1</v>
      </c>
      <c r="N1254" s="29">
        <f>IFERROR(INDEX(Cost_Components!$P$2:$P$29,MATCH(E1254,Cost_Components!$A$2:$A$29,0)),"")</f>
        <v>64.94344126</v>
      </c>
      <c r="O1254" s="23">
        <f t="shared" si="191"/>
        <v>443121.41851068748</v>
      </c>
      <c r="P1254" s="23">
        <f t="shared" si="192"/>
        <v>450935.14848669048</v>
      </c>
      <c r="Q1254" s="23">
        <f t="shared" si="193"/>
        <v>9078436.9016225766</v>
      </c>
      <c r="R1254" s="23">
        <f t="shared" si="194"/>
        <v>11632884.282544477</v>
      </c>
      <c r="S1254" s="23">
        <f t="shared" si="195"/>
        <v>2554447.3809219003</v>
      </c>
      <c r="T1254" s="16">
        <f>IFERROR(INDEX(Cost_Components!$R$2:$R$29,MATCH(E1254,Cost_Components!$A$2:$A$29,0)),"")</f>
        <v>1</v>
      </c>
      <c r="U1254" s="26">
        <f>IFERROR(INDEX(Cost_Components!$Q$2:$Q$29,MATCH(E1254,Cost_Components!$A$2:$A$29,0)),"")</f>
        <v>2023</v>
      </c>
      <c r="V1254" s="30">
        <f>1/(1+Calculation_Assumptions!$B$5)^(B1254-Calculation_Assumptions!$B$2)</f>
        <v>0.888487047915689</v>
      </c>
      <c r="W1254" s="23">
        <f t="shared" si="196"/>
        <v>8066073.6024114974</v>
      </c>
      <c r="X1254" s="23">
        <f t="shared" si="197"/>
        <v>10335667.01494276</v>
      </c>
      <c r="Y1254" s="23">
        <f t="shared" si="198"/>
        <v>2269593.4125312627</v>
      </c>
      <c r="Z1254" s="17">
        <f>IFERROR(INDEX(Cost_Components!$T$2:$T$29,MATCH(E1254,Cost_Components!$A$2:$A$29,0)),"")</f>
        <v>0.8</v>
      </c>
      <c r="AA1254" s="26">
        <f>IFERROR(INDEX(Cost_Components!$U$2:$U$29,MATCH(E1254,Cost_Components!$A$2:$A$29,0)),"")</f>
        <v>2025</v>
      </c>
      <c r="AB1254" s="26">
        <f>IFERROR(INDEX(Cost_Components!$V$2:$V$29,MATCH(E1254,Cost_Components!$A$2:$A$29,0)),"")</f>
        <v>2050</v>
      </c>
      <c r="AC1254" s="26">
        <f>IFERROR(INDEX(Cost_Components!$M$2:$M$29,MATCH(E1254,Cost_Components!$A$2:$A$29,0)),"")</f>
        <v>30</v>
      </c>
      <c r="AD1254" s="26">
        <f>IFERROR(INDEX(Cost_Components!$N$2:$N$29,MATCH(E1254,Cost_Components!$A$2:$A$29,0)),"")</f>
        <v>95</v>
      </c>
      <c r="AE1254" s="16" t="str">
        <f>IFERROR(INDEX(Cost_Components!$O$2:$O$29,MATCH(E1254,Cost_Components!$A$2:$A$29,0)),"")</f>
        <v>Both</v>
      </c>
      <c r="AF1254" s="11">
        <v>886242.83702137496</v>
      </c>
      <c r="AG1254" s="11">
        <v>901870.29697338096</v>
      </c>
      <c r="AH1254" s="23">
        <f t="shared" si="199"/>
        <v>1</v>
      </c>
    </row>
    <row r="1255" spans="1:34" hidden="1">
      <c r="A1255" t="s">
        <v>115</v>
      </c>
      <c r="B1255" s="20">
        <v>2030</v>
      </c>
      <c r="C1255" t="s">
        <v>262</v>
      </c>
      <c r="D1255" t="s">
        <v>218</v>
      </c>
      <c r="E1255" s="22" t="s">
        <v>354</v>
      </c>
      <c r="F1255" s="22" t="s">
        <v>355</v>
      </c>
      <c r="G1255" s="22" t="s">
        <v>263</v>
      </c>
      <c r="H1255" s="22" t="s">
        <v>237</v>
      </c>
      <c r="I1255" s="22" t="s">
        <v>309</v>
      </c>
      <c r="J1255" s="17">
        <f>IFERROR(INDEX(Cost_Components!$K$2:$K$29,MATCH(E1255,Cost_Components!$A$2:$A$29,0)),"")</f>
        <v>0.5</v>
      </c>
      <c r="K1255" s="17">
        <f t="shared" si="190"/>
        <v>0.42307692307692307</v>
      </c>
      <c r="L1255" s="17">
        <f>IFERROR(INDEX(Cost_Components!$S$2:$S$29,MATCH(E1255,Cost_Components!$A$2:$A$29,0)),"")</f>
        <v>0.31</v>
      </c>
      <c r="M1255" s="28">
        <f>IFERROR(INDEX(Cost_Components!$L$2:$L$29,MATCH(E1255,Cost_Components!$A$2:$A$29,0)),"")</f>
        <v>1</v>
      </c>
      <c r="N1255" s="29">
        <f>IFERROR(INDEX(Cost_Components!$P$2:$P$29,MATCH(E1255,Cost_Components!$A$2:$A$29,0)),"")</f>
        <v>64.94344126</v>
      </c>
      <c r="O1255" s="23">
        <f t="shared" si="191"/>
        <v>443592.47255830752</v>
      </c>
      <c r="P1255" s="23">
        <f t="shared" si="192"/>
        <v>453900.60306812997</v>
      </c>
      <c r="Q1255" s="23">
        <f t="shared" si="193"/>
        <v>9138138.817502439</v>
      </c>
      <c r="R1255" s="23">
        <f t="shared" si="194"/>
        <v>12188178.405179026</v>
      </c>
      <c r="S1255" s="23">
        <f t="shared" si="195"/>
        <v>3050039.5876765866</v>
      </c>
      <c r="T1255" s="16">
        <f>IFERROR(INDEX(Cost_Components!$R$2:$R$29,MATCH(E1255,Cost_Components!$A$2:$A$29,0)),"")</f>
        <v>1</v>
      </c>
      <c r="U1255" s="26">
        <f>IFERROR(INDEX(Cost_Components!$Q$2:$Q$29,MATCH(E1255,Cost_Components!$A$2:$A$29,0)),"")</f>
        <v>2023</v>
      </c>
      <c r="V1255" s="30">
        <f>1/(1+Calculation_Assumptions!$B$5)^(B1255-Calculation_Assumptions!$B$2)</f>
        <v>0.86260878438416411</v>
      </c>
      <c r="W1255" s="23">
        <f t="shared" si="196"/>
        <v>7882638.8168995222</v>
      </c>
      <c r="X1255" s="23">
        <f t="shared" si="197"/>
        <v>10513629.757948799</v>
      </c>
      <c r="Y1255" s="23">
        <f t="shared" si="198"/>
        <v>2630990.9410492773</v>
      </c>
      <c r="Z1255" s="17">
        <f>IFERROR(INDEX(Cost_Components!$T$2:$T$29,MATCH(E1255,Cost_Components!$A$2:$A$29,0)),"")</f>
        <v>0.8</v>
      </c>
      <c r="AA1255" s="26">
        <f>IFERROR(INDEX(Cost_Components!$U$2:$U$29,MATCH(E1255,Cost_Components!$A$2:$A$29,0)),"")</f>
        <v>2025</v>
      </c>
      <c r="AB1255" s="26">
        <f>IFERROR(INDEX(Cost_Components!$V$2:$V$29,MATCH(E1255,Cost_Components!$A$2:$A$29,0)),"")</f>
        <v>2050</v>
      </c>
      <c r="AC1255" s="26">
        <f>IFERROR(INDEX(Cost_Components!$M$2:$M$29,MATCH(E1255,Cost_Components!$A$2:$A$29,0)),"")</f>
        <v>30</v>
      </c>
      <c r="AD1255" s="26">
        <f>IFERROR(INDEX(Cost_Components!$N$2:$N$29,MATCH(E1255,Cost_Components!$A$2:$A$29,0)),"")</f>
        <v>95</v>
      </c>
      <c r="AE1255" s="16" t="str">
        <f>IFERROR(INDEX(Cost_Components!$O$2:$O$29,MATCH(E1255,Cost_Components!$A$2:$A$29,0)),"")</f>
        <v>Both</v>
      </c>
      <c r="AF1255" s="11">
        <v>887184.94511661504</v>
      </c>
      <c r="AG1255" s="11">
        <v>907801.20613625995</v>
      </c>
      <c r="AH1255" s="23">
        <f t="shared" si="199"/>
        <v>1</v>
      </c>
    </row>
    <row r="1256" spans="1:34" hidden="1">
      <c r="A1256" t="s">
        <v>115</v>
      </c>
      <c r="B1256" s="20">
        <v>2031</v>
      </c>
      <c r="C1256" t="s">
        <v>262</v>
      </c>
      <c r="D1256" t="s">
        <v>218</v>
      </c>
      <c r="E1256" s="22" t="s">
        <v>354</v>
      </c>
      <c r="F1256" s="22" t="s">
        <v>355</v>
      </c>
      <c r="G1256" s="22" t="s">
        <v>263</v>
      </c>
      <c r="H1256" s="22" t="s">
        <v>237</v>
      </c>
      <c r="I1256" s="22" t="s">
        <v>309</v>
      </c>
      <c r="J1256" s="17">
        <f>IFERROR(INDEX(Cost_Components!$K$2:$K$29,MATCH(E1256,Cost_Components!$A$2:$A$29,0)),"")</f>
        <v>0.5</v>
      </c>
      <c r="K1256" s="17">
        <f t="shared" si="190"/>
        <v>0.44192307692307692</v>
      </c>
      <c r="L1256" s="17">
        <f>IFERROR(INDEX(Cost_Components!$S$2:$S$29,MATCH(E1256,Cost_Components!$A$2:$A$29,0)),"")</f>
        <v>0.31</v>
      </c>
      <c r="M1256" s="28">
        <f>IFERROR(INDEX(Cost_Components!$L$2:$L$29,MATCH(E1256,Cost_Components!$A$2:$A$29,0)),"")</f>
        <v>1</v>
      </c>
      <c r="N1256" s="29">
        <f>IFERROR(INDEX(Cost_Components!$P$2:$P$29,MATCH(E1256,Cost_Components!$A$2:$A$29,0)),"")</f>
        <v>64.94344126</v>
      </c>
      <c r="O1256" s="23">
        <f t="shared" si="191"/>
        <v>445043.28553743399</v>
      </c>
      <c r="P1256" s="23">
        <f t="shared" si="192"/>
        <v>458082.60524368449</v>
      </c>
      <c r="Q1256" s="23">
        <f t="shared" si="193"/>
        <v>9222332.8374200072</v>
      </c>
      <c r="R1256" s="23">
        <f t="shared" si="194"/>
        <v>12772744.692636138</v>
      </c>
      <c r="S1256" s="23">
        <f t="shared" si="195"/>
        <v>3550411.8552161306</v>
      </c>
      <c r="T1256" s="16">
        <f>IFERROR(INDEX(Cost_Components!$R$2:$R$29,MATCH(E1256,Cost_Components!$A$2:$A$29,0)),"")</f>
        <v>1</v>
      </c>
      <c r="U1256" s="26">
        <f>IFERROR(INDEX(Cost_Components!$Q$2:$Q$29,MATCH(E1256,Cost_Components!$A$2:$A$29,0)),"")</f>
        <v>2023</v>
      </c>
      <c r="V1256" s="30">
        <f>1/(1+Calculation_Assumptions!$B$5)^(B1256-Calculation_Assumptions!$B$2)</f>
        <v>0.83748425668365445</v>
      </c>
      <c r="W1256" s="23">
        <f t="shared" si="196"/>
        <v>7723558.5612359522</v>
      </c>
      <c r="X1256" s="23">
        <f t="shared" si="197"/>
        <v>10696972.594722468</v>
      </c>
      <c r="Y1256" s="23">
        <f t="shared" si="198"/>
        <v>2973414.0334865157</v>
      </c>
      <c r="Z1256" s="17">
        <f>IFERROR(INDEX(Cost_Components!$T$2:$T$29,MATCH(E1256,Cost_Components!$A$2:$A$29,0)),"")</f>
        <v>0.8</v>
      </c>
      <c r="AA1256" s="26">
        <f>IFERROR(INDEX(Cost_Components!$U$2:$U$29,MATCH(E1256,Cost_Components!$A$2:$A$29,0)),"")</f>
        <v>2025</v>
      </c>
      <c r="AB1256" s="26">
        <f>IFERROR(INDEX(Cost_Components!$V$2:$V$29,MATCH(E1256,Cost_Components!$A$2:$A$29,0)),"")</f>
        <v>2050</v>
      </c>
      <c r="AC1256" s="26">
        <f>IFERROR(INDEX(Cost_Components!$M$2:$M$29,MATCH(E1256,Cost_Components!$A$2:$A$29,0)),"")</f>
        <v>30</v>
      </c>
      <c r="AD1256" s="26">
        <f>IFERROR(INDEX(Cost_Components!$N$2:$N$29,MATCH(E1256,Cost_Components!$A$2:$A$29,0)),"")</f>
        <v>95</v>
      </c>
      <c r="AE1256" s="16" t="str">
        <f>IFERROR(INDEX(Cost_Components!$O$2:$O$29,MATCH(E1256,Cost_Components!$A$2:$A$29,0)),"")</f>
        <v>Both</v>
      </c>
      <c r="AF1256" s="11">
        <v>890086.57107486797</v>
      </c>
      <c r="AG1256" s="11">
        <v>916165.21048736898</v>
      </c>
      <c r="AH1256" s="23">
        <f t="shared" si="199"/>
        <v>1</v>
      </c>
    </row>
    <row r="1257" spans="1:34" hidden="1">
      <c r="A1257" t="s">
        <v>115</v>
      </c>
      <c r="B1257" s="20">
        <v>2032</v>
      </c>
      <c r="C1257" t="s">
        <v>262</v>
      </c>
      <c r="D1257" t="s">
        <v>218</v>
      </c>
      <c r="E1257" s="22" t="s">
        <v>354</v>
      </c>
      <c r="F1257" s="22" t="s">
        <v>355</v>
      </c>
      <c r="G1257" s="22" t="s">
        <v>263</v>
      </c>
      <c r="H1257" s="22" t="s">
        <v>237</v>
      </c>
      <c r="I1257" s="22" t="s">
        <v>309</v>
      </c>
      <c r="J1257" s="17">
        <f>IFERROR(INDEX(Cost_Components!$K$2:$K$29,MATCH(E1257,Cost_Components!$A$2:$A$29,0)),"")</f>
        <v>0.5</v>
      </c>
      <c r="K1257" s="17">
        <f t="shared" si="190"/>
        <v>0.46076923076923082</v>
      </c>
      <c r="L1257" s="17">
        <f>IFERROR(INDEX(Cost_Components!$S$2:$S$29,MATCH(E1257,Cost_Components!$A$2:$A$29,0)),"")</f>
        <v>0.31</v>
      </c>
      <c r="M1257" s="28">
        <f>IFERROR(INDEX(Cost_Components!$L$2:$L$29,MATCH(E1257,Cost_Components!$A$2:$A$29,0)),"")</f>
        <v>1</v>
      </c>
      <c r="N1257" s="29">
        <f>IFERROR(INDEX(Cost_Components!$P$2:$P$29,MATCH(E1257,Cost_Components!$A$2:$A$29,0)),"")</f>
        <v>64.94344126</v>
      </c>
      <c r="O1257" s="23">
        <f t="shared" si="191"/>
        <v>447240.46907084802</v>
      </c>
      <c r="P1257" s="23">
        <f t="shared" si="192"/>
        <v>463229.44215423299</v>
      </c>
      <c r="Q1257" s="23">
        <f t="shared" si="193"/>
        <v>9325951.3605982587</v>
      </c>
      <c r="R1257" s="23">
        <f t="shared" si="194"/>
        <v>13383196.72629714</v>
      </c>
      <c r="S1257" s="23">
        <f t="shared" si="195"/>
        <v>4057245.3656988814</v>
      </c>
      <c r="T1257" s="16">
        <f>IFERROR(INDEX(Cost_Components!$R$2:$R$29,MATCH(E1257,Cost_Components!$A$2:$A$29,0)),"")</f>
        <v>1</v>
      </c>
      <c r="U1257" s="26">
        <f>IFERROR(INDEX(Cost_Components!$Q$2:$Q$29,MATCH(E1257,Cost_Components!$A$2:$A$29,0)),"")</f>
        <v>2023</v>
      </c>
      <c r="V1257" s="30">
        <f>1/(1+Calculation_Assumptions!$B$5)^(B1257-Calculation_Assumptions!$B$2)</f>
        <v>0.81309151134335378</v>
      </c>
      <c r="W1257" s="23">
        <f t="shared" si="196"/>
        <v>7582851.886503445</v>
      </c>
      <c r="X1257" s="23">
        <f t="shared" si="197"/>
        <v>10881763.652790366</v>
      </c>
      <c r="Y1257" s="23">
        <f t="shared" si="198"/>
        <v>3298911.7662869217</v>
      </c>
      <c r="Z1257" s="17">
        <f>IFERROR(INDEX(Cost_Components!$T$2:$T$29,MATCH(E1257,Cost_Components!$A$2:$A$29,0)),"")</f>
        <v>0.8</v>
      </c>
      <c r="AA1257" s="26">
        <f>IFERROR(INDEX(Cost_Components!$U$2:$U$29,MATCH(E1257,Cost_Components!$A$2:$A$29,0)),"")</f>
        <v>2025</v>
      </c>
      <c r="AB1257" s="26">
        <f>IFERROR(INDEX(Cost_Components!$V$2:$V$29,MATCH(E1257,Cost_Components!$A$2:$A$29,0)),"")</f>
        <v>2050</v>
      </c>
      <c r="AC1257" s="26">
        <f>IFERROR(INDEX(Cost_Components!$M$2:$M$29,MATCH(E1257,Cost_Components!$A$2:$A$29,0)),"")</f>
        <v>30</v>
      </c>
      <c r="AD1257" s="26">
        <f>IFERROR(INDEX(Cost_Components!$N$2:$N$29,MATCH(E1257,Cost_Components!$A$2:$A$29,0)),"")</f>
        <v>95</v>
      </c>
      <c r="AE1257" s="16" t="str">
        <f>IFERROR(INDEX(Cost_Components!$O$2:$O$29,MATCH(E1257,Cost_Components!$A$2:$A$29,0)),"")</f>
        <v>Both</v>
      </c>
      <c r="AF1257" s="11">
        <v>894480.93814169604</v>
      </c>
      <c r="AG1257" s="11">
        <v>926458.88430846599</v>
      </c>
      <c r="AH1257" s="23">
        <f t="shared" si="199"/>
        <v>1</v>
      </c>
    </row>
    <row r="1258" spans="1:34" hidden="1">
      <c r="A1258" t="s">
        <v>115</v>
      </c>
      <c r="B1258" s="20">
        <v>2033</v>
      </c>
      <c r="C1258" t="s">
        <v>262</v>
      </c>
      <c r="D1258" t="s">
        <v>218</v>
      </c>
      <c r="E1258" s="22" t="s">
        <v>354</v>
      </c>
      <c r="F1258" s="22" t="s">
        <v>355</v>
      </c>
      <c r="G1258" s="22" t="s">
        <v>263</v>
      </c>
      <c r="H1258" s="22" t="s">
        <v>237</v>
      </c>
      <c r="I1258" s="22" t="s">
        <v>309</v>
      </c>
      <c r="J1258" s="17">
        <f>IFERROR(INDEX(Cost_Components!$K$2:$K$29,MATCH(E1258,Cost_Components!$A$2:$A$29,0)),"")</f>
        <v>0.5</v>
      </c>
      <c r="K1258" s="17">
        <f t="shared" si="190"/>
        <v>0.47961538461538467</v>
      </c>
      <c r="L1258" s="17">
        <f>IFERROR(INDEX(Cost_Components!$S$2:$S$29,MATCH(E1258,Cost_Components!$A$2:$A$29,0)),"")</f>
        <v>0.31</v>
      </c>
      <c r="M1258" s="28">
        <f>IFERROR(INDEX(Cost_Components!$L$2:$L$29,MATCH(E1258,Cost_Components!$A$2:$A$29,0)),"")</f>
        <v>1</v>
      </c>
      <c r="N1258" s="29">
        <f>IFERROR(INDEX(Cost_Components!$P$2:$P$29,MATCH(E1258,Cost_Components!$A$2:$A$29,0)),"")</f>
        <v>64.94344126</v>
      </c>
      <c r="O1258" s="23">
        <f t="shared" si="191"/>
        <v>450025.03981848498</v>
      </c>
      <c r="P1258" s="23">
        <f t="shared" si="192"/>
        <v>469166.48752473952</v>
      </c>
      <c r="Q1258" s="23">
        <f t="shared" si="193"/>
        <v>9445478.7293542679</v>
      </c>
      <c r="R1258" s="23">
        <f t="shared" si="194"/>
        <v>14017323.038272783</v>
      </c>
      <c r="S1258" s="23">
        <f t="shared" si="195"/>
        <v>4571844.3089185152</v>
      </c>
      <c r="T1258" s="16">
        <f>IFERROR(INDEX(Cost_Components!$R$2:$R$29,MATCH(E1258,Cost_Components!$A$2:$A$29,0)),"")</f>
        <v>1</v>
      </c>
      <c r="U1258" s="26">
        <f>IFERROR(INDEX(Cost_Components!$Q$2:$Q$29,MATCH(E1258,Cost_Components!$A$2:$A$29,0)),"")</f>
        <v>2023</v>
      </c>
      <c r="V1258" s="30">
        <f>1/(1+Calculation_Assumptions!$B$5)^(B1258-Calculation_Assumptions!$B$2)</f>
        <v>0.78940923431393573</v>
      </c>
      <c r="W1258" s="23">
        <f t="shared" si="196"/>
        <v>7456348.1314681191</v>
      </c>
      <c r="X1258" s="23">
        <f t="shared" si="197"/>
        <v>11065404.246774008</v>
      </c>
      <c r="Y1258" s="23">
        <f t="shared" si="198"/>
        <v>3609056.1153058899</v>
      </c>
      <c r="Z1258" s="17">
        <f>IFERROR(INDEX(Cost_Components!$T$2:$T$29,MATCH(E1258,Cost_Components!$A$2:$A$29,0)),"")</f>
        <v>0.8</v>
      </c>
      <c r="AA1258" s="26">
        <f>IFERROR(INDEX(Cost_Components!$U$2:$U$29,MATCH(E1258,Cost_Components!$A$2:$A$29,0)),"")</f>
        <v>2025</v>
      </c>
      <c r="AB1258" s="26">
        <f>IFERROR(INDEX(Cost_Components!$V$2:$V$29,MATCH(E1258,Cost_Components!$A$2:$A$29,0)),"")</f>
        <v>2050</v>
      </c>
      <c r="AC1258" s="26">
        <f>IFERROR(INDEX(Cost_Components!$M$2:$M$29,MATCH(E1258,Cost_Components!$A$2:$A$29,0)),"")</f>
        <v>30</v>
      </c>
      <c r="AD1258" s="26">
        <f>IFERROR(INDEX(Cost_Components!$N$2:$N$29,MATCH(E1258,Cost_Components!$A$2:$A$29,0)),"")</f>
        <v>95</v>
      </c>
      <c r="AE1258" s="16" t="str">
        <f>IFERROR(INDEX(Cost_Components!$O$2:$O$29,MATCH(E1258,Cost_Components!$A$2:$A$29,0)),"")</f>
        <v>Both</v>
      </c>
      <c r="AF1258" s="11">
        <v>900050.07963696995</v>
      </c>
      <c r="AG1258" s="11">
        <v>938332.97504947905</v>
      </c>
      <c r="AH1258" s="23">
        <f t="shared" si="199"/>
        <v>1</v>
      </c>
    </row>
    <row r="1259" spans="1:34" hidden="1">
      <c r="A1259" t="s">
        <v>115</v>
      </c>
      <c r="B1259" s="20">
        <v>2034</v>
      </c>
      <c r="C1259" t="s">
        <v>262</v>
      </c>
      <c r="D1259" t="s">
        <v>218</v>
      </c>
      <c r="E1259" s="22" t="s">
        <v>354</v>
      </c>
      <c r="F1259" s="22" t="s">
        <v>355</v>
      </c>
      <c r="G1259" s="22" t="s">
        <v>263</v>
      </c>
      <c r="H1259" s="22" t="s">
        <v>237</v>
      </c>
      <c r="I1259" s="22" t="s">
        <v>309</v>
      </c>
      <c r="J1259" s="17">
        <f>IFERROR(INDEX(Cost_Components!$K$2:$K$29,MATCH(E1259,Cost_Components!$A$2:$A$29,0)),"")</f>
        <v>0.5</v>
      </c>
      <c r="K1259" s="17">
        <f t="shared" si="190"/>
        <v>0.49846153846153851</v>
      </c>
      <c r="L1259" s="17">
        <f>IFERROR(INDEX(Cost_Components!$S$2:$S$29,MATCH(E1259,Cost_Components!$A$2:$A$29,0)),"")</f>
        <v>0.31</v>
      </c>
      <c r="M1259" s="28">
        <f>IFERROR(INDEX(Cost_Components!$L$2:$L$29,MATCH(E1259,Cost_Components!$A$2:$A$29,0)),"")</f>
        <v>1</v>
      </c>
      <c r="N1259" s="29">
        <f>IFERROR(INDEX(Cost_Components!$P$2:$P$29,MATCH(E1259,Cost_Components!$A$2:$A$29,0)),"")</f>
        <v>64.94344126</v>
      </c>
      <c r="O1259" s="23">
        <f t="shared" si="191"/>
        <v>453262.64889013552</v>
      </c>
      <c r="P1259" s="23">
        <f t="shared" si="192"/>
        <v>475746.46869984799</v>
      </c>
      <c r="Q1259" s="23">
        <f t="shared" si="193"/>
        <v>9577949.9818449114</v>
      </c>
      <c r="R1259" s="23">
        <f t="shared" si="194"/>
        <v>14672931.281830342</v>
      </c>
      <c r="S1259" s="23">
        <f t="shared" si="195"/>
        <v>5094981.2999854311</v>
      </c>
      <c r="T1259" s="16">
        <f>IFERROR(INDEX(Cost_Components!$R$2:$R$29,MATCH(E1259,Cost_Components!$A$2:$A$29,0)),"")</f>
        <v>1</v>
      </c>
      <c r="U1259" s="26">
        <f>IFERROR(INDEX(Cost_Components!$Q$2:$Q$29,MATCH(E1259,Cost_Components!$A$2:$A$29,0)),"")</f>
        <v>2023</v>
      </c>
      <c r="V1259" s="30">
        <f>1/(1+Calculation_Assumptions!$B$5)^(B1259-Calculation_Assumptions!$B$2)</f>
        <v>0.76641673234362695</v>
      </c>
      <c r="W1259" s="23">
        <f t="shared" si="196"/>
        <v>7340701.127636278</v>
      </c>
      <c r="X1259" s="23">
        <f t="shared" si="197"/>
        <v>11245580.046922997</v>
      </c>
      <c r="Y1259" s="23">
        <f t="shared" si="198"/>
        <v>3904878.9192867186</v>
      </c>
      <c r="Z1259" s="17">
        <f>IFERROR(INDEX(Cost_Components!$T$2:$T$29,MATCH(E1259,Cost_Components!$A$2:$A$29,0)),"")</f>
        <v>0.8</v>
      </c>
      <c r="AA1259" s="26">
        <f>IFERROR(INDEX(Cost_Components!$U$2:$U$29,MATCH(E1259,Cost_Components!$A$2:$A$29,0)),"")</f>
        <v>2025</v>
      </c>
      <c r="AB1259" s="26">
        <f>IFERROR(INDEX(Cost_Components!$V$2:$V$29,MATCH(E1259,Cost_Components!$A$2:$A$29,0)),"")</f>
        <v>2050</v>
      </c>
      <c r="AC1259" s="26">
        <f>IFERROR(INDEX(Cost_Components!$M$2:$M$29,MATCH(E1259,Cost_Components!$A$2:$A$29,0)),"")</f>
        <v>30</v>
      </c>
      <c r="AD1259" s="26">
        <f>IFERROR(INDEX(Cost_Components!$N$2:$N$29,MATCH(E1259,Cost_Components!$A$2:$A$29,0)),"")</f>
        <v>95</v>
      </c>
      <c r="AE1259" s="16" t="str">
        <f>IFERROR(INDEX(Cost_Components!$O$2:$O$29,MATCH(E1259,Cost_Components!$A$2:$A$29,0)),"")</f>
        <v>Both</v>
      </c>
      <c r="AF1259" s="11">
        <v>906525.29778027104</v>
      </c>
      <c r="AG1259" s="11">
        <v>951492.93739969598</v>
      </c>
      <c r="AH1259" s="23">
        <f t="shared" si="199"/>
        <v>1</v>
      </c>
    </row>
    <row r="1260" spans="1:34" hidden="1">
      <c r="A1260" t="s">
        <v>115</v>
      </c>
      <c r="B1260" s="20">
        <v>2035</v>
      </c>
      <c r="C1260" t="s">
        <v>262</v>
      </c>
      <c r="D1260" t="s">
        <v>218</v>
      </c>
      <c r="E1260" s="22" t="s">
        <v>354</v>
      </c>
      <c r="F1260" s="22" t="s">
        <v>355</v>
      </c>
      <c r="G1260" s="22" t="s">
        <v>263</v>
      </c>
      <c r="H1260" s="22" t="s">
        <v>237</v>
      </c>
      <c r="I1260" s="22" t="s">
        <v>309</v>
      </c>
      <c r="J1260" s="17">
        <f>IFERROR(INDEX(Cost_Components!$K$2:$K$29,MATCH(E1260,Cost_Components!$A$2:$A$29,0)),"")</f>
        <v>0.5</v>
      </c>
      <c r="K1260" s="17">
        <f t="shared" si="190"/>
        <v>0.51730769230769236</v>
      </c>
      <c r="L1260" s="17">
        <f>IFERROR(INDEX(Cost_Components!$S$2:$S$29,MATCH(E1260,Cost_Components!$A$2:$A$29,0)),"")</f>
        <v>0.31</v>
      </c>
      <c r="M1260" s="28">
        <f>IFERROR(INDEX(Cost_Components!$L$2:$L$29,MATCH(E1260,Cost_Components!$A$2:$A$29,0)),"")</f>
        <v>1</v>
      </c>
      <c r="N1260" s="29">
        <f>IFERROR(INDEX(Cost_Components!$P$2:$P$29,MATCH(E1260,Cost_Components!$A$2:$A$29,0)),"")</f>
        <v>64.94344126</v>
      </c>
      <c r="O1260" s="23">
        <f t="shared" si="191"/>
        <v>456902.66557862703</v>
      </c>
      <c r="P1260" s="23">
        <f t="shared" si="192"/>
        <v>482908.792004366</v>
      </c>
      <c r="Q1260" s="23">
        <f t="shared" si="193"/>
        <v>9722145.21791666</v>
      </c>
      <c r="R1260" s="23">
        <f t="shared" si="194"/>
        <v>15349983.947948201</v>
      </c>
      <c r="S1260" s="23">
        <f t="shared" si="195"/>
        <v>5627838.7300315406</v>
      </c>
      <c r="T1260" s="16">
        <f>IFERROR(INDEX(Cost_Components!$R$2:$R$29,MATCH(E1260,Cost_Components!$A$2:$A$29,0)),"")</f>
        <v>1</v>
      </c>
      <c r="U1260" s="26">
        <f>IFERROR(INDEX(Cost_Components!$Q$2:$Q$29,MATCH(E1260,Cost_Components!$A$2:$A$29,0)),"")</f>
        <v>2023</v>
      </c>
      <c r="V1260" s="30">
        <f>1/(1+Calculation_Assumptions!$B$5)^(B1260-Calculation_Assumptions!$B$2)</f>
        <v>0.74409391489672516</v>
      </c>
      <c r="W1260" s="23">
        <f t="shared" si="196"/>
        <v>7234189.0963940825</v>
      </c>
      <c r="X1260" s="23">
        <f t="shared" si="197"/>
        <v>11421829.649430666</v>
      </c>
      <c r="Y1260" s="23">
        <f t="shared" si="198"/>
        <v>4187640.5530365831</v>
      </c>
      <c r="Z1260" s="17">
        <f>IFERROR(INDEX(Cost_Components!$T$2:$T$29,MATCH(E1260,Cost_Components!$A$2:$A$29,0)),"")</f>
        <v>0.8</v>
      </c>
      <c r="AA1260" s="26">
        <f>IFERROR(INDEX(Cost_Components!$U$2:$U$29,MATCH(E1260,Cost_Components!$A$2:$A$29,0)),"")</f>
        <v>2025</v>
      </c>
      <c r="AB1260" s="26">
        <f>IFERROR(INDEX(Cost_Components!$V$2:$V$29,MATCH(E1260,Cost_Components!$A$2:$A$29,0)),"")</f>
        <v>2050</v>
      </c>
      <c r="AC1260" s="26">
        <f>IFERROR(INDEX(Cost_Components!$M$2:$M$29,MATCH(E1260,Cost_Components!$A$2:$A$29,0)),"")</f>
        <v>30</v>
      </c>
      <c r="AD1260" s="26">
        <f>IFERROR(INDEX(Cost_Components!$N$2:$N$29,MATCH(E1260,Cost_Components!$A$2:$A$29,0)),"")</f>
        <v>95</v>
      </c>
      <c r="AE1260" s="16" t="str">
        <f>IFERROR(INDEX(Cost_Components!$O$2:$O$29,MATCH(E1260,Cost_Components!$A$2:$A$29,0)),"")</f>
        <v>Both</v>
      </c>
      <c r="AF1260" s="11">
        <v>913805.33115725406</v>
      </c>
      <c r="AG1260" s="11">
        <v>965817.584008732</v>
      </c>
      <c r="AH1260" s="23">
        <f t="shared" si="199"/>
        <v>1</v>
      </c>
    </row>
    <row r="1261" spans="1:34" hidden="1">
      <c r="A1261" t="s">
        <v>115</v>
      </c>
      <c r="B1261" s="20">
        <v>2036</v>
      </c>
      <c r="C1261" t="s">
        <v>262</v>
      </c>
      <c r="D1261" t="s">
        <v>218</v>
      </c>
      <c r="E1261" s="22" t="s">
        <v>354</v>
      </c>
      <c r="F1261" s="22" t="s">
        <v>355</v>
      </c>
      <c r="G1261" s="22" t="s">
        <v>263</v>
      </c>
      <c r="H1261" s="22" t="s">
        <v>237</v>
      </c>
      <c r="I1261" s="22" t="s">
        <v>309</v>
      </c>
      <c r="J1261" s="17">
        <f>IFERROR(INDEX(Cost_Components!$K$2:$K$29,MATCH(E1261,Cost_Components!$A$2:$A$29,0)),"")</f>
        <v>0.5</v>
      </c>
      <c r="K1261" s="17">
        <f t="shared" si="190"/>
        <v>0.5361538461538462</v>
      </c>
      <c r="L1261" s="17">
        <f>IFERROR(INDEX(Cost_Components!$S$2:$S$29,MATCH(E1261,Cost_Components!$A$2:$A$29,0)),"")</f>
        <v>0.31</v>
      </c>
      <c r="M1261" s="28">
        <f>IFERROR(INDEX(Cost_Components!$L$2:$L$29,MATCH(E1261,Cost_Components!$A$2:$A$29,0)),"")</f>
        <v>1</v>
      </c>
      <c r="N1261" s="29">
        <f>IFERROR(INDEX(Cost_Components!$P$2:$P$29,MATCH(E1261,Cost_Components!$A$2:$A$29,0)),"")</f>
        <v>64.94344126</v>
      </c>
      <c r="O1261" s="23">
        <f t="shared" si="191"/>
        <v>460841.65228721453</v>
      </c>
      <c r="P1261" s="23">
        <f t="shared" si="192"/>
        <v>490538.84685217898</v>
      </c>
      <c r="Q1261" s="23">
        <f t="shared" si="193"/>
        <v>9875757.0437507126</v>
      </c>
      <c r="R1261" s="23">
        <f t="shared" si="194"/>
        <v>16046356.934236014</v>
      </c>
      <c r="S1261" s="23">
        <f t="shared" si="195"/>
        <v>6170599.8904853016</v>
      </c>
      <c r="T1261" s="16">
        <f>IFERROR(INDEX(Cost_Components!$R$2:$R$29,MATCH(E1261,Cost_Components!$A$2:$A$29,0)),"")</f>
        <v>1</v>
      </c>
      <c r="U1261" s="26">
        <f>IFERROR(INDEX(Cost_Components!$Q$2:$Q$29,MATCH(E1261,Cost_Components!$A$2:$A$29,0)),"")</f>
        <v>2023</v>
      </c>
      <c r="V1261" s="30">
        <f>1/(1+Calculation_Assumptions!$B$5)^(B1261-Calculation_Assumptions!$B$2)</f>
        <v>0.72242127659876232</v>
      </c>
      <c r="W1261" s="23">
        <f t="shared" si="196"/>
        <v>7134457.0109256087</v>
      </c>
      <c r="X1261" s="23">
        <f t="shared" si="197"/>
        <v>11592229.661190184</v>
      </c>
      <c r="Y1261" s="23">
        <f t="shared" si="198"/>
        <v>4457772.6502645742</v>
      </c>
      <c r="Z1261" s="17">
        <f>IFERROR(INDEX(Cost_Components!$T$2:$T$29,MATCH(E1261,Cost_Components!$A$2:$A$29,0)),"")</f>
        <v>0.8</v>
      </c>
      <c r="AA1261" s="26">
        <f>IFERROR(INDEX(Cost_Components!$U$2:$U$29,MATCH(E1261,Cost_Components!$A$2:$A$29,0)),"")</f>
        <v>2025</v>
      </c>
      <c r="AB1261" s="26">
        <f>IFERROR(INDEX(Cost_Components!$V$2:$V$29,MATCH(E1261,Cost_Components!$A$2:$A$29,0)),"")</f>
        <v>2050</v>
      </c>
      <c r="AC1261" s="26">
        <f>IFERROR(INDEX(Cost_Components!$M$2:$M$29,MATCH(E1261,Cost_Components!$A$2:$A$29,0)),"")</f>
        <v>30</v>
      </c>
      <c r="AD1261" s="26">
        <f>IFERROR(INDEX(Cost_Components!$N$2:$N$29,MATCH(E1261,Cost_Components!$A$2:$A$29,0)),"")</f>
        <v>95</v>
      </c>
      <c r="AE1261" s="16" t="str">
        <f>IFERROR(INDEX(Cost_Components!$O$2:$O$29,MATCH(E1261,Cost_Components!$A$2:$A$29,0)),"")</f>
        <v>Both</v>
      </c>
      <c r="AF1261" s="11">
        <v>921683.30457442906</v>
      </c>
      <c r="AG1261" s="11">
        <v>981077.69370435795</v>
      </c>
      <c r="AH1261" s="23">
        <f t="shared" si="199"/>
        <v>1</v>
      </c>
    </row>
    <row r="1262" spans="1:34" hidden="1">
      <c r="A1262" t="s">
        <v>115</v>
      </c>
      <c r="B1262" s="20">
        <v>2037</v>
      </c>
      <c r="C1262" t="s">
        <v>262</v>
      </c>
      <c r="D1262" t="s">
        <v>218</v>
      </c>
      <c r="E1262" s="22" t="s">
        <v>354</v>
      </c>
      <c r="F1262" s="22" t="s">
        <v>355</v>
      </c>
      <c r="G1262" s="22" t="s">
        <v>263</v>
      </c>
      <c r="H1262" s="22" t="s">
        <v>237</v>
      </c>
      <c r="I1262" s="22" t="s">
        <v>309</v>
      </c>
      <c r="J1262" s="17">
        <f>IFERROR(INDEX(Cost_Components!$K$2:$K$29,MATCH(E1262,Cost_Components!$A$2:$A$29,0)),"")</f>
        <v>0.5</v>
      </c>
      <c r="K1262" s="17">
        <f t="shared" si="190"/>
        <v>0.55500000000000005</v>
      </c>
      <c r="L1262" s="17">
        <f>IFERROR(INDEX(Cost_Components!$S$2:$S$29,MATCH(E1262,Cost_Components!$A$2:$A$29,0)),"")</f>
        <v>0.31</v>
      </c>
      <c r="M1262" s="28">
        <f>IFERROR(INDEX(Cost_Components!$L$2:$L$29,MATCH(E1262,Cost_Components!$A$2:$A$29,0)),"")</f>
        <v>1</v>
      </c>
      <c r="N1262" s="29">
        <f>IFERROR(INDEX(Cost_Components!$P$2:$P$29,MATCH(E1262,Cost_Components!$A$2:$A$29,0)),"")</f>
        <v>64.94344126</v>
      </c>
      <c r="O1262" s="23">
        <f t="shared" si="191"/>
        <v>465019.095384321</v>
      </c>
      <c r="P1262" s="23">
        <f t="shared" si="192"/>
        <v>498569.64024215902</v>
      </c>
      <c r="Q1262" s="23">
        <f t="shared" si="193"/>
        <v>10037436.724976655</v>
      </c>
      <c r="R1262" s="23">
        <f t="shared" si="194"/>
        <v>16760966.869757846</v>
      </c>
      <c r="S1262" s="23">
        <f t="shared" si="195"/>
        <v>6723530.1447811909</v>
      </c>
      <c r="T1262" s="16">
        <f>IFERROR(INDEX(Cost_Components!$R$2:$R$29,MATCH(E1262,Cost_Components!$A$2:$A$29,0)),"")</f>
        <v>1</v>
      </c>
      <c r="U1262" s="26">
        <f>IFERROR(INDEX(Cost_Components!$Q$2:$Q$29,MATCH(E1262,Cost_Components!$A$2:$A$29,0)),"")</f>
        <v>2023</v>
      </c>
      <c r="V1262" s="30">
        <f>1/(1+Calculation_Assumptions!$B$5)^(B1262-Calculation_Assumptions!$B$2)</f>
        <v>0.70137988019297326</v>
      </c>
      <c r="W1262" s="23">
        <f t="shared" si="196"/>
        <v>7040056.1676086765</v>
      </c>
      <c r="X1262" s="23">
        <f t="shared" si="197"/>
        <v>11755804.935029153</v>
      </c>
      <c r="Y1262" s="23">
        <f t="shared" si="198"/>
        <v>4715748.7674204754</v>
      </c>
      <c r="Z1262" s="17">
        <f>IFERROR(INDEX(Cost_Components!$T$2:$T$29,MATCH(E1262,Cost_Components!$A$2:$A$29,0)),"")</f>
        <v>0.8</v>
      </c>
      <c r="AA1262" s="26">
        <f>IFERROR(INDEX(Cost_Components!$U$2:$U$29,MATCH(E1262,Cost_Components!$A$2:$A$29,0)),"")</f>
        <v>2025</v>
      </c>
      <c r="AB1262" s="26">
        <f>IFERROR(INDEX(Cost_Components!$V$2:$V$29,MATCH(E1262,Cost_Components!$A$2:$A$29,0)),"")</f>
        <v>2050</v>
      </c>
      <c r="AC1262" s="26">
        <f>IFERROR(INDEX(Cost_Components!$M$2:$M$29,MATCH(E1262,Cost_Components!$A$2:$A$29,0)),"")</f>
        <v>30</v>
      </c>
      <c r="AD1262" s="26">
        <f>IFERROR(INDEX(Cost_Components!$N$2:$N$29,MATCH(E1262,Cost_Components!$A$2:$A$29,0)),"")</f>
        <v>95</v>
      </c>
      <c r="AE1262" s="16" t="str">
        <f>IFERROR(INDEX(Cost_Components!$O$2:$O$29,MATCH(E1262,Cost_Components!$A$2:$A$29,0)),"")</f>
        <v>Both</v>
      </c>
      <c r="AF1262" s="11">
        <v>930038.190768642</v>
      </c>
      <c r="AG1262" s="11">
        <v>997139.28048431803</v>
      </c>
      <c r="AH1262" s="23">
        <f t="shared" si="199"/>
        <v>1</v>
      </c>
    </row>
    <row r="1263" spans="1:34" hidden="1">
      <c r="A1263" t="s">
        <v>115</v>
      </c>
      <c r="B1263" s="20">
        <v>2038</v>
      </c>
      <c r="C1263" t="s">
        <v>262</v>
      </c>
      <c r="D1263" t="s">
        <v>218</v>
      </c>
      <c r="E1263" s="22" t="s">
        <v>354</v>
      </c>
      <c r="F1263" s="22" t="s">
        <v>355</v>
      </c>
      <c r="G1263" s="22" t="s">
        <v>263</v>
      </c>
      <c r="H1263" s="22" t="s">
        <v>237</v>
      </c>
      <c r="I1263" s="22" t="s">
        <v>309</v>
      </c>
      <c r="J1263" s="17">
        <f>IFERROR(INDEX(Cost_Components!$K$2:$K$29,MATCH(E1263,Cost_Components!$A$2:$A$29,0)),"")</f>
        <v>0.5</v>
      </c>
      <c r="K1263" s="17">
        <f t="shared" si="190"/>
        <v>0.57384615384615389</v>
      </c>
      <c r="L1263" s="17">
        <f>IFERROR(INDEX(Cost_Components!$S$2:$S$29,MATCH(E1263,Cost_Components!$A$2:$A$29,0)),"")</f>
        <v>0.31</v>
      </c>
      <c r="M1263" s="28">
        <f>IFERROR(INDEX(Cost_Components!$L$2:$L$29,MATCH(E1263,Cost_Components!$A$2:$A$29,0)),"")</f>
        <v>1</v>
      </c>
      <c r="N1263" s="29">
        <f>IFERROR(INDEX(Cost_Components!$P$2:$P$29,MATCH(E1263,Cost_Components!$A$2:$A$29,0)),"")</f>
        <v>64.94344126</v>
      </c>
      <c r="O1263" s="23">
        <f t="shared" si="191"/>
        <v>469353.03466907452</v>
      </c>
      <c r="P1263" s="23">
        <f t="shared" si="192"/>
        <v>506914.32541319501</v>
      </c>
      <c r="Q1263" s="23">
        <f t="shared" si="193"/>
        <v>10205435.82206055</v>
      </c>
      <c r="R1263" s="23">
        <f t="shared" si="194"/>
        <v>17491634.863828003</v>
      </c>
      <c r="S1263" s="23">
        <f t="shared" si="195"/>
        <v>7286199.0417674538</v>
      </c>
      <c r="T1263" s="16">
        <f>IFERROR(INDEX(Cost_Components!$R$2:$R$29,MATCH(E1263,Cost_Components!$A$2:$A$29,0)),"")</f>
        <v>1</v>
      </c>
      <c r="U1263" s="26">
        <f>IFERROR(INDEX(Cost_Components!$Q$2:$Q$29,MATCH(E1263,Cost_Components!$A$2:$A$29,0)),"")</f>
        <v>2023</v>
      </c>
      <c r="V1263" s="30">
        <f>1/(1+Calculation_Assumptions!$B$5)^(B1263-Calculation_Assumptions!$B$2)</f>
        <v>0.68095133999317792</v>
      </c>
      <c r="W1263" s="23">
        <f t="shared" si="196"/>
        <v>6949405.1982465107</v>
      </c>
      <c r="X1263" s="23">
        <f t="shared" si="197"/>
        <v>11910952.199195066</v>
      </c>
      <c r="Y1263" s="23">
        <f t="shared" si="198"/>
        <v>4961547.0009485567</v>
      </c>
      <c r="Z1263" s="17">
        <f>IFERROR(INDEX(Cost_Components!$T$2:$T$29,MATCH(E1263,Cost_Components!$A$2:$A$29,0)),"")</f>
        <v>0.8</v>
      </c>
      <c r="AA1263" s="26">
        <f>IFERROR(INDEX(Cost_Components!$U$2:$U$29,MATCH(E1263,Cost_Components!$A$2:$A$29,0)),"")</f>
        <v>2025</v>
      </c>
      <c r="AB1263" s="26">
        <f>IFERROR(INDEX(Cost_Components!$V$2:$V$29,MATCH(E1263,Cost_Components!$A$2:$A$29,0)),"")</f>
        <v>2050</v>
      </c>
      <c r="AC1263" s="26">
        <f>IFERROR(INDEX(Cost_Components!$M$2:$M$29,MATCH(E1263,Cost_Components!$A$2:$A$29,0)),"")</f>
        <v>30</v>
      </c>
      <c r="AD1263" s="26">
        <f>IFERROR(INDEX(Cost_Components!$N$2:$N$29,MATCH(E1263,Cost_Components!$A$2:$A$29,0)),"")</f>
        <v>95</v>
      </c>
      <c r="AE1263" s="16" t="str">
        <f>IFERROR(INDEX(Cost_Components!$O$2:$O$29,MATCH(E1263,Cost_Components!$A$2:$A$29,0)),"")</f>
        <v>Both</v>
      </c>
      <c r="AF1263" s="11">
        <v>938706.06933814904</v>
      </c>
      <c r="AG1263" s="11">
        <v>1013828.65082639</v>
      </c>
      <c r="AH1263" s="23">
        <f t="shared" si="199"/>
        <v>1</v>
      </c>
    </row>
    <row r="1264" spans="1:34" hidden="1">
      <c r="A1264" t="s">
        <v>115</v>
      </c>
      <c r="B1264" s="20">
        <v>2039</v>
      </c>
      <c r="C1264" t="s">
        <v>262</v>
      </c>
      <c r="D1264" t="s">
        <v>218</v>
      </c>
      <c r="E1264" s="22" t="s">
        <v>354</v>
      </c>
      <c r="F1264" s="22" t="s">
        <v>355</v>
      </c>
      <c r="G1264" s="22" t="s">
        <v>263</v>
      </c>
      <c r="H1264" s="22" t="s">
        <v>237</v>
      </c>
      <c r="I1264" s="22" t="s">
        <v>309</v>
      </c>
      <c r="J1264" s="17">
        <f>IFERROR(INDEX(Cost_Components!$K$2:$K$29,MATCH(E1264,Cost_Components!$A$2:$A$29,0)),"")</f>
        <v>0.5</v>
      </c>
      <c r="K1264" s="17">
        <f t="shared" si="190"/>
        <v>0.59269230769230763</v>
      </c>
      <c r="L1264" s="17">
        <f>IFERROR(INDEX(Cost_Components!$S$2:$S$29,MATCH(E1264,Cost_Components!$A$2:$A$29,0)),"")</f>
        <v>0.31</v>
      </c>
      <c r="M1264" s="28">
        <f>IFERROR(INDEX(Cost_Components!$L$2:$L$29,MATCH(E1264,Cost_Components!$A$2:$A$29,0)),"")</f>
        <v>1</v>
      </c>
      <c r="N1264" s="29">
        <f>IFERROR(INDEX(Cost_Components!$P$2:$P$29,MATCH(E1264,Cost_Components!$A$2:$A$29,0)),"")</f>
        <v>64.94344126</v>
      </c>
      <c r="O1264" s="23">
        <f t="shared" si="191"/>
        <v>473741.75399021548</v>
      </c>
      <c r="P1264" s="23">
        <f t="shared" si="192"/>
        <v>515461.52570180001</v>
      </c>
      <c r="Q1264" s="23">
        <f t="shared" si="193"/>
        <v>10377512.048023496</v>
      </c>
      <c r="R1264" s="23">
        <f t="shared" si="194"/>
        <v>18235020.334495761</v>
      </c>
      <c r="S1264" s="23">
        <f t="shared" si="195"/>
        <v>7857508.2864722647</v>
      </c>
      <c r="T1264" s="16">
        <f>IFERROR(INDEX(Cost_Components!$R$2:$R$29,MATCH(E1264,Cost_Components!$A$2:$A$29,0)),"")</f>
        <v>1</v>
      </c>
      <c r="U1264" s="26">
        <f>IFERROR(INDEX(Cost_Components!$Q$2:$Q$29,MATCH(E1264,Cost_Components!$A$2:$A$29,0)),"")</f>
        <v>2023</v>
      </c>
      <c r="V1264" s="30">
        <f>1/(1+Calculation_Assumptions!$B$5)^(B1264-Calculation_Assumptions!$B$2)</f>
        <v>0.66111780581861923</v>
      </c>
      <c r="W1264" s="23">
        <f t="shared" si="196"/>
        <v>6860757.995045579</v>
      </c>
      <c r="X1264" s="23">
        <f t="shared" si="197"/>
        <v>12055496.632599741</v>
      </c>
      <c r="Y1264" s="23">
        <f t="shared" si="198"/>
        <v>5194738.6375541622</v>
      </c>
      <c r="Z1264" s="17">
        <f>IFERROR(INDEX(Cost_Components!$T$2:$T$29,MATCH(E1264,Cost_Components!$A$2:$A$29,0)),"")</f>
        <v>0.8</v>
      </c>
      <c r="AA1264" s="26">
        <f>IFERROR(INDEX(Cost_Components!$U$2:$U$29,MATCH(E1264,Cost_Components!$A$2:$A$29,0)),"")</f>
        <v>2025</v>
      </c>
      <c r="AB1264" s="26">
        <f>IFERROR(INDEX(Cost_Components!$V$2:$V$29,MATCH(E1264,Cost_Components!$A$2:$A$29,0)),"")</f>
        <v>2050</v>
      </c>
      <c r="AC1264" s="26">
        <f>IFERROR(INDEX(Cost_Components!$M$2:$M$29,MATCH(E1264,Cost_Components!$A$2:$A$29,0)),"")</f>
        <v>30</v>
      </c>
      <c r="AD1264" s="26">
        <f>IFERROR(INDEX(Cost_Components!$N$2:$N$29,MATCH(E1264,Cost_Components!$A$2:$A$29,0)),"")</f>
        <v>95</v>
      </c>
      <c r="AE1264" s="16" t="str">
        <f>IFERROR(INDEX(Cost_Components!$O$2:$O$29,MATCH(E1264,Cost_Components!$A$2:$A$29,0)),"")</f>
        <v>Both</v>
      </c>
      <c r="AF1264" s="11">
        <v>947483.50798043096</v>
      </c>
      <c r="AG1264" s="11">
        <v>1030923.0514036</v>
      </c>
      <c r="AH1264" s="23">
        <f t="shared" si="199"/>
        <v>1</v>
      </c>
    </row>
    <row r="1265" spans="1:34" hidden="1">
      <c r="A1265" t="s">
        <v>115</v>
      </c>
      <c r="B1265" s="20">
        <v>2040</v>
      </c>
      <c r="C1265" t="s">
        <v>262</v>
      </c>
      <c r="D1265" t="s">
        <v>218</v>
      </c>
      <c r="E1265" s="22" t="s">
        <v>354</v>
      </c>
      <c r="F1265" s="22" t="s">
        <v>355</v>
      </c>
      <c r="G1265" s="22" t="s">
        <v>263</v>
      </c>
      <c r="H1265" s="22" t="s">
        <v>237</v>
      </c>
      <c r="I1265" s="22" t="s">
        <v>309</v>
      </c>
      <c r="J1265" s="17">
        <f>IFERROR(INDEX(Cost_Components!$K$2:$K$29,MATCH(E1265,Cost_Components!$A$2:$A$29,0)),"")</f>
        <v>0.5</v>
      </c>
      <c r="K1265" s="17">
        <f t="shared" si="190"/>
        <v>0.61153846153846159</v>
      </c>
      <c r="L1265" s="17">
        <f>IFERROR(INDEX(Cost_Components!$S$2:$S$29,MATCH(E1265,Cost_Components!$A$2:$A$29,0)),"")</f>
        <v>0.31</v>
      </c>
      <c r="M1265" s="28">
        <f>IFERROR(INDEX(Cost_Components!$L$2:$L$29,MATCH(E1265,Cost_Components!$A$2:$A$29,0)),"")</f>
        <v>1</v>
      </c>
      <c r="N1265" s="29">
        <f>IFERROR(INDEX(Cost_Components!$P$2:$P$29,MATCH(E1265,Cost_Components!$A$2:$A$29,0)),"")</f>
        <v>64.94344126</v>
      </c>
      <c r="O1265" s="23">
        <f t="shared" si="191"/>
        <v>478286.85201688053</v>
      </c>
      <c r="P1265" s="23">
        <f t="shared" si="192"/>
        <v>524314.91488868499</v>
      </c>
      <c r="Q1265" s="23">
        <f t="shared" si="193"/>
        <v>10555752.611812716</v>
      </c>
      <c r="R1265" s="23">
        <f t="shared" si="194"/>
        <v>18995359.456241485</v>
      </c>
      <c r="S1265" s="23">
        <f t="shared" si="195"/>
        <v>8439606.8444287684</v>
      </c>
      <c r="T1265" s="16">
        <f>IFERROR(INDEX(Cost_Components!$R$2:$R$29,MATCH(E1265,Cost_Components!$A$2:$A$29,0)),"")</f>
        <v>1</v>
      </c>
      <c r="U1265" s="26">
        <f>IFERROR(INDEX(Cost_Components!$Q$2:$Q$29,MATCH(E1265,Cost_Components!$A$2:$A$29,0)),"")</f>
        <v>2023</v>
      </c>
      <c r="V1265" s="30">
        <f>1/(1+Calculation_Assumptions!$B$5)^(B1265-Calculation_Assumptions!$B$2)</f>
        <v>0.64186194739671765</v>
      </c>
      <c r="W1265" s="23">
        <f t="shared" si="196"/>
        <v>6775335.9276560983</v>
      </c>
      <c r="X1265" s="23">
        <f t="shared" si="197"/>
        <v>12192398.412083816</v>
      </c>
      <c r="Y1265" s="23">
        <f t="shared" si="198"/>
        <v>5417062.4844277166</v>
      </c>
      <c r="Z1265" s="17">
        <f>IFERROR(INDEX(Cost_Components!$T$2:$T$29,MATCH(E1265,Cost_Components!$A$2:$A$29,0)),"")</f>
        <v>0.8</v>
      </c>
      <c r="AA1265" s="26">
        <f>IFERROR(INDEX(Cost_Components!$U$2:$U$29,MATCH(E1265,Cost_Components!$A$2:$A$29,0)),"")</f>
        <v>2025</v>
      </c>
      <c r="AB1265" s="26">
        <f>IFERROR(INDEX(Cost_Components!$V$2:$V$29,MATCH(E1265,Cost_Components!$A$2:$A$29,0)),"")</f>
        <v>2050</v>
      </c>
      <c r="AC1265" s="26">
        <f>IFERROR(INDEX(Cost_Components!$M$2:$M$29,MATCH(E1265,Cost_Components!$A$2:$A$29,0)),"")</f>
        <v>30</v>
      </c>
      <c r="AD1265" s="26">
        <f>IFERROR(INDEX(Cost_Components!$N$2:$N$29,MATCH(E1265,Cost_Components!$A$2:$A$29,0)),"")</f>
        <v>95</v>
      </c>
      <c r="AE1265" s="16" t="str">
        <f>IFERROR(INDEX(Cost_Components!$O$2:$O$29,MATCH(E1265,Cost_Components!$A$2:$A$29,0)),"")</f>
        <v>Both</v>
      </c>
      <c r="AF1265" s="11">
        <v>956573.70403376105</v>
      </c>
      <c r="AG1265" s="11">
        <v>1048629.82977737</v>
      </c>
      <c r="AH1265" s="23">
        <f t="shared" si="199"/>
        <v>1</v>
      </c>
    </row>
    <row r="1266" spans="1:34" hidden="1">
      <c r="A1266" t="s">
        <v>115</v>
      </c>
      <c r="B1266" s="20">
        <v>2041</v>
      </c>
      <c r="C1266" t="s">
        <v>262</v>
      </c>
      <c r="D1266" t="s">
        <v>218</v>
      </c>
      <c r="E1266" s="22" t="s">
        <v>354</v>
      </c>
      <c r="F1266" s="22" t="s">
        <v>355</v>
      </c>
      <c r="G1266" s="22" t="s">
        <v>263</v>
      </c>
      <c r="H1266" s="22" t="s">
        <v>237</v>
      </c>
      <c r="I1266" s="22" t="s">
        <v>309</v>
      </c>
      <c r="J1266" s="17">
        <f>IFERROR(INDEX(Cost_Components!$K$2:$K$29,MATCH(E1266,Cost_Components!$A$2:$A$29,0)),"")</f>
        <v>0.5</v>
      </c>
      <c r="K1266" s="17">
        <f t="shared" si="190"/>
        <v>0.63038461538461543</v>
      </c>
      <c r="L1266" s="17">
        <f>IFERROR(INDEX(Cost_Components!$S$2:$S$29,MATCH(E1266,Cost_Components!$A$2:$A$29,0)),"")</f>
        <v>0.31</v>
      </c>
      <c r="M1266" s="28">
        <f>IFERROR(INDEX(Cost_Components!$L$2:$L$29,MATCH(E1266,Cost_Components!$A$2:$A$29,0)),"")</f>
        <v>1</v>
      </c>
      <c r="N1266" s="29">
        <f>IFERROR(INDEX(Cost_Components!$P$2:$P$29,MATCH(E1266,Cost_Components!$A$2:$A$29,0)),"")</f>
        <v>64.94344126</v>
      </c>
      <c r="O1266" s="23">
        <f t="shared" si="191"/>
        <v>482980.30504804</v>
      </c>
      <c r="P1266" s="23">
        <f t="shared" si="192"/>
        <v>533460.56715974503</v>
      </c>
      <c r="Q1266" s="23">
        <f t="shared" si="193"/>
        <v>10739877.152438208</v>
      </c>
      <c r="R1266" s="23">
        <f t="shared" si="194"/>
        <v>19772897.935674299</v>
      </c>
      <c r="S1266" s="23">
        <f t="shared" si="195"/>
        <v>9033020.7832360901</v>
      </c>
      <c r="T1266" s="16">
        <f>IFERROR(INDEX(Cost_Components!$R$2:$R$29,MATCH(E1266,Cost_Components!$A$2:$A$29,0)),"")</f>
        <v>1</v>
      </c>
      <c r="U1266" s="26">
        <f>IFERROR(INDEX(Cost_Components!$Q$2:$Q$29,MATCH(E1266,Cost_Components!$A$2:$A$29,0)),"")</f>
        <v>2023</v>
      </c>
      <c r="V1266" s="30">
        <f>1/(1+Calculation_Assumptions!$B$5)^(B1266-Calculation_Assumptions!$B$2)</f>
        <v>0.62316693922011435</v>
      </c>
      <c r="W1266" s="23">
        <f t="shared" si="196"/>
        <v>6692736.3726849556</v>
      </c>
      <c r="X1266" s="23">
        <f t="shared" si="197"/>
        <v>12321816.28608587</v>
      </c>
      <c r="Y1266" s="23">
        <f t="shared" si="198"/>
        <v>5629079.9134009145</v>
      </c>
      <c r="Z1266" s="17">
        <f>IFERROR(INDEX(Cost_Components!$T$2:$T$29,MATCH(E1266,Cost_Components!$A$2:$A$29,0)),"")</f>
        <v>0.8</v>
      </c>
      <c r="AA1266" s="26">
        <f>IFERROR(INDEX(Cost_Components!$U$2:$U$29,MATCH(E1266,Cost_Components!$A$2:$A$29,0)),"")</f>
        <v>2025</v>
      </c>
      <c r="AB1266" s="26">
        <f>IFERROR(INDEX(Cost_Components!$V$2:$V$29,MATCH(E1266,Cost_Components!$A$2:$A$29,0)),"")</f>
        <v>2050</v>
      </c>
      <c r="AC1266" s="26">
        <f>IFERROR(INDEX(Cost_Components!$M$2:$M$29,MATCH(E1266,Cost_Components!$A$2:$A$29,0)),"")</f>
        <v>30</v>
      </c>
      <c r="AD1266" s="26">
        <f>IFERROR(INDEX(Cost_Components!$N$2:$N$29,MATCH(E1266,Cost_Components!$A$2:$A$29,0)),"")</f>
        <v>95</v>
      </c>
      <c r="AE1266" s="16" t="str">
        <f>IFERROR(INDEX(Cost_Components!$O$2:$O$29,MATCH(E1266,Cost_Components!$A$2:$A$29,0)),"")</f>
        <v>Both</v>
      </c>
      <c r="AF1266" s="11">
        <v>965960.61009608</v>
      </c>
      <c r="AG1266" s="11">
        <v>1066921.1343194901</v>
      </c>
      <c r="AH1266" s="23">
        <f t="shared" si="199"/>
        <v>1</v>
      </c>
    </row>
    <row r="1267" spans="1:34" hidden="1">
      <c r="A1267" t="s">
        <v>115</v>
      </c>
      <c r="B1267" s="20">
        <v>2042</v>
      </c>
      <c r="C1267" t="s">
        <v>262</v>
      </c>
      <c r="D1267" t="s">
        <v>218</v>
      </c>
      <c r="E1267" s="22" t="s">
        <v>354</v>
      </c>
      <c r="F1267" s="22" t="s">
        <v>355</v>
      </c>
      <c r="G1267" s="22" t="s">
        <v>263</v>
      </c>
      <c r="H1267" s="22" t="s">
        <v>237</v>
      </c>
      <c r="I1267" s="22" t="s">
        <v>309</v>
      </c>
      <c r="J1267" s="17">
        <f>IFERROR(INDEX(Cost_Components!$K$2:$K$29,MATCH(E1267,Cost_Components!$A$2:$A$29,0)),"")</f>
        <v>0.5</v>
      </c>
      <c r="K1267" s="17">
        <f t="shared" si="190"/>
        <v>0.64923076923076928</v>
      </c>
      <c r="L1267" s="17">
        <f>IFERROR(INDEX(Cost_Components!$S$2:$S$29,MATCH(E1267,Cost_Components!$A$2:$A$29,0)),"")</f>
        <v>0.31</v>
      </c>
      <c r="M1267" s="28">
        <f>IFERROR(INDEX(Cost_Components!$L$2:$L$29,MATCH(E1267,Cost_Components!$A$2:$A$29,0)),"")</f>
        <v>1</v>
      </c>
      <c r="N1267" s="29">
        <f>IFERROR(INDEX(Cost_Components!$P$2:$P$29,MATCH(E1267,Cost_Components!$A$2:$A$29,0)),"")</f>
        <v>64.94344126</v>
      </c>
      <c r="O1267" s="23">
        <f t="shared" si="191"/>
        <v>487781.86097754049</v>
      </c>
      <c r="P1267" s="23">
        <f t="shared" si="192"/>
        <v>542853.63428331004</v>
      </c>
      <c r="Q1267" s="23">
        <f t="shared" si="193"/>
        <v>10928982.764365256</v>
      </c>
      <c r="R1267" s="23">
        <f t="shared" si="194"/>
        <v>20566483.342198923</v>
      </c>
      <c r="S1267" s="23">
        <f t="shared" si="195"/>
        <v>9637500.5778336674</v>
      </c>
      <c r="T1267" s="16">
        <f>IFERROR(INDEX(Cost_Components!$R$2:$R$29,MATCH(E1267,Cost_Components!$A$2:$A$29,0)),"")</f>
        <v>1</v>
      </c>
      <c r="U1267" s="26">
        <f>IFERROR(INDEX(Cost_Components!$Q$2:$Q$29,MATCH(E1267,Cost_Components!$A$2:$A$29,0)),"")</f>
        <v>2023</v>
      </c>
      <c r="V1267" s="30">
        <f>1/(1+Calculation_Assumptions!$B$5)^(B1267-Calculation_Assumptions!$B$2)</f>
        <v>0.60501644584477121</v>
      </c>
      <c r="W1267" s="23">
        <f t="shared" si="196"/>
        <v>6612214.3087950302</v>
      </c>
      <c r="X1267" s="23">
        <f t="shared" si="197"/>
        <v>12443060.655222883</v>
      </c>
      <c r="Y1267" s="23">
        <f t="shared" si="198"/>
        <v>5830846.3464278542</v>
      </c>
      <c r="Z1267" s="17">
        <f>IFERROR(INDEX(Cost_Components!$T$2:$T$29,MATCH(E1267,Cost_Components!$A$2:$A$29,0)),"")</f>
        <v>0.8</v>
      </c>
      <c r="AA1267" s="26">
        <f>IFERROR(INDEX(Cost_Components!$U$2:$U$29,MATCH(E1267,Cost_Components!$A$2:$A$29,0)),"")</f>
        <v>2025</v>
      </c>
      <c r="AB1267" s="26">
        <f>IFERROR(INDEX(Cost_Components!$V$2:$V$29,MATCH(E1267,Cost_Components!$A$2:$A$29,0)),"")</f>
        <v>2050</v>
      </c>
      <c r="AC1267" s="26">
        <f>IFERROR(INDEX(Cost_Components!$M$2:$M$29,MATCH(E1267,Cost_Components!$A$2:$A$29,0)),"")</f>
        <v>30</v>
      </c>
      <c r="AD1267" s="26">
        <f>IFERROR(INDEX(Cost_Components!$N$2:$N$29,MATCH(E1267,Cost_Components!$A$2:$A$29,0)),"")</f>
        <v>95</v>
      </c>
      <c r="AE1267" s="16" t="str">
        <f>IFERROR(INDEX(Cost_Components!$O$2:$O$29,MATCH(E1267,Cost_Components!$A$2:$A$29,0)),"")</f>
        <v>Both</v>
      </c>
      <c r="AF1267" s="11">
        <v>975563.72195508098</v>
      </c>
      <c r="AG1267" s="11">
        <v>1085707.2685666201</v>
      </c>
      <c r="AH1267" s="23">
        <f t="shared" si="199"/>
        <v>1</v>
      </c>
    </row>
    <row r="1268" spans="1:34" hidden="1">
      <c r="A1268" t="s">
        <v>115</v>
      </c>
      <c r="B1268" s="20">
        <v>2043</v>
      </c>
      <c r="C1268" t="s">
        <v>262</v>
      </c>
      <c r="D1268" t="s">
        <v>218</v>
      </c>
      <c r="E1268" s="22" t="s">
        <v>354</v>
      </c>
      <c r="F1268" s="22" t="s">
        <v>355</v>
      </c>
      <c r="G1268" s="22" t="s">
        <v>263</v>
      </c>
      <c r="H1268" s="22" t="s">
        <v>237</v>
      </c>
      <c r="I1268" s="22" t="s">
        <v>309</v>
      </c>
      <c r="J1268" s="17">
        <f>IFERROR(INDEX(Cost_Components!$K$2:$K$29,MATCH(E1268,Cost_Components!$A$2:$A$29,0)),"")</f>
        <v>0.5</v>
      </c>
      <c r="K1268" s="17">
        <f t="shared" si="190"/>
        <v>0.66807692307692301</v>
      </c>
      <c r="L1268" s="17">
        <f>IFERROR(INDEX(Cost_Components!$S$2:$S$29,MATCH(E1268,Cost_Components!$A$2:$A$29,0)),"")</f>
        <v>0.31</v>
      </c>
      <c r="M1268" s="28">
        <f>IFERROR(INDEX(Cost_Components!$L$2:$L$29,MATCH(E1268,Cost_Components!$A$2:$A$29,0)),"")</f>
        <v>1</v>
      </c>
      <c r="N1268" s="29">
        <f>IFERROR(INDEX(Cost_Components!$P$2:$P$29,MATCH(E1268,Cost_Components!$A$2:$A$29,0)),"")</f>
        <v>64.94344126</v>
      </c>
      <c r="O1268" s="23">
        <f t="shared" si="191"/>
        <v>492572.33320828452</v>
      </c>
      <c r="P1268" s="23">
        <f t="shared" si="192"/>
        <v>552375.37859469501</v>
      </c>
      <c r="Q1268" s="23">
        <f t="shared" si="193"/>
        <v>11120678.965502799</v>
      </c>
      <c r="R1268" s="23">
        <f t="shared" si="194"/>
        <v>21371341.433838166</v>
      </c>
      <c r="S1268" s="23">
        <f t="shared" si="195"/>
        <v>10250662.468335368</v>
      </c>
      <c r="T1268" s="16">
        <f>IFERROR(INDEX(Cost_Components!$R$2:$R$29,MATCH(E1268,Cost_Components!$A$2:$A$29,0)),"")</f>
        <v>1</v>
      </c>
      <c r="U1268" s="26">
        <f>IFERROR(INDEX(Cost_Components!$Q$2:$Q$29,MATCH(E1268,Cost_Components!$A$2:$A$29,0)),"")</f>
        <v>2023</v>
      </c>
      <c r="V1268" s="30">
        <f>1/(1+Calculation_Assumptions!$B$5)^(B1268-Calculation_Assumptions!$B$2)</f>
        <v>0.5873946076162827</v>
      </c>
      <c r="W1268" s="23">
        <f t="shared" si="196"/>
        <v>6532226.8573681647</v>
      </c>
      <c r="X1268" s="23">
        <f t="shared" si="197"/>
        <v>12553410.715762975</v>
      </c>
      <c r="Y1268" s="23">
        <f t="shared" si="198"/>
        <v>6021183.8583948091</v>
      </c>
      <c r="Z1268" s="17">
        <f>IFERROR(INDEX(Cost_Components!$T$2:$T$29,MATCH(E1268,Cost_Components!$A$2:$A$29,0)),"")</f>
        <v>0.8</v>
      </c>
      <c r="AA1268" s="26">
        <f>IFERROR(INDEX(Cost_Components!$U$2:$U$29,MATCH(E1268,Cost_Components!$A$2:$A$29,0)),"")</f>
        <v>2025</v>
      </c>
      <c r="AB1268" s="26">
        <f>IFERROR(INDEX(Cost_Components!$V$2:$V$29,MATCH(E1268,Cost_Components!$A$2:$A$29,0)),"")</f>
        <v>2050</v>
      </c>
      <c r="AC1268" s="26">
        <f>IFERROR(INDEX(Cost_Components!$M$2:$M$29,MATCH(E1268,Cost_Components!$A$2:$A$29,0)),"")</f>
        <v>30</v>
      </c>
      <c r="AD1268" s="26">
        <f>IFERROR(INDEX(Cost_Components!$N$2:$N$29,MATCH(E1268,Cost_Components!$A$2:$A$29,0)),"")</f>
        <v>95</v>
      </c>
      <c r="AE1268" s="16" t="str">
        <f>IFERROR(INDEX(Cost_Components!$O$2:$O$29,MATCH(E1268,Cost_Components!$A$2:$A$29,0)),"")</f>
        <v>Both</v>
      </c>
      <c r="AF1268" s="11">
        <v>985144.66641656903</v>
      </c>
      <c r="AG1268" s="11">
        <v>1104750.75718939</v>
      </c>
      <c r="AH1268" s="23">
        <f t="shared" si="199"/>
        <v>1</v>
      </c>
    </row>
    <row r="1269" spans="1:34" hidden="1">
      <c r="A1269" t="s">
        <v>115</v>
      </c>
      <c r="B1269" s="20">
        <v>2044</v>
      </c>
      <c r="C1269" t="s">
        <v>262</v>
      </c>
      <c r="D1269" t="s">
        <v>218</v>
      </c>
      <c r="E1269" s="22" t="s">
        <v>354</v>
      </c>
      <c r="F1269" s="22" t="s">
        <v>355</v>
      </c>
      <c r="G1269" s="22" t="s">
        <v>263</v>
      </c>
      <c r="H1269" s="22" t="s">
        <v>237</v>
      </c>
      <c r="I1269" s="22" t="s">
        <v>309</v>
      </c>
      <c r="J1269" s="17">
        <f>IFERROR(INDEX(Cost_Components!$K$2:$K$29,MATCH(E1269,Cost_Components!$A$2:$A$29,0)),"")</f>
        <v>0.5</v>
      </c>
      <c r="K1269" s="17">
        <f t="shared" si="190"/>
        <v>0.68692307692307697</v>
      </c>
      <c r="L1269" s="17">
        <f>IFERROR(INDEX(Cost_Components!$S$2:$S$29,MATCH(E1269,Cost_Components!$A$2:$A$29,0)),"")</f>
        <v>0.31</v>
      </c>
      <c r="M1269" s="28">
        <f>IFERROR(INDEX(Cost_Components!$L$2:$L$29,MATCH(E1269,Cost_Components!$A$2:$A$29,0)),"")</f>
        <v>1</v>
      </c>
      <c r="N1269" s="29">
        <f>IFERROR(INDEX(Cost_Components!$P$2:$P$29,MATCH(E1269,Cost_Components!$A$2:$A$29,0)),"")</f>
        <v>64.94344126</v>
      </c>
      <c r="O1269" s="23">
        <f t="shared" si="191"/>
        <v>497281.05501625652</v>
      </c>
      <c r="P1269" s="23">
        <f t="shared" si="192"/>
        <v>561951.44399940001</v>
      </c>
      <c r="Q1269" s="23">
        <f t="shared" si="193"/>
        <v>11313468.784247637</v>
      </c>
      <c r="R1269" s="23">
        <f t="shared" si="194"/>
        <v>22184278.989723127</v>
      </c>
      <c r="S1269" s="23">
        <f t="shared" si="195"/>
        <v>10870810.205475491</v>
      </c>
      <c r="T1269" s="16">
        <f>IFERROR(INDEX(Cost_Components!$R$2:$R$29,MATCH(E1269,Cost_Components!$A$2:$A$29,0)),"")</f>
        <v>1</v>
      </c>
      <c r="U1269" s="26">
        <f>IFERROR(INDEX(Cost_Components!$Q$2:$Q$29,MATCH(E1269,Cost_Components!$A$2:$A$29,0)),"")</f>
        <v>2023</v>
      </c>
      <c r="V1269" s="30">
        <f>1/(1+Calculation_Assumptions!$B$5)^(B1269-Calculation_Assumptions!$B$2)</f>
        <v>0.57028602681192497</v>
      </c>
      <c r="W1269" s="23">
        <f t="shared" si="196"/>
        <v>6451913.1624293244</v>
      </c>
      <c r="X1269" s="23">
        <f t="shared" si="197"/>
        <v>12651384.322736468</v>
      </c>
      <c r="Y1269" s="23">
        <f t="shared" si="198"/>
        <v>6199471.1603071429</v>
      </c>
      <c r="Z1269" s="17">
        <f>IFERROR(INDEX(Cost_Components!$T$2:$T$29,MATCH(E1269,Cost_Components!$A$2:$A$29,0)),"")</f>
        <v>0.8</v>
      </c>
      <c r="AA1269" s="26">
        <f>IFERROR(INDEX(Cost_Components!$U$2:$U$29,MATCH(E1269,Cost_Components!$A$2:$A$29,0)),"")</f>
        <v>2025</v>
      </c>
      <c r="AB1269" s="26">
        <f>IFERROR(INDEX(Cost_Components!$V$2:$V$29,MATCH(E1269,Cost_Components!$A$2:$A$29,0)),"")</f>
        <v>2050</v>
      </c>
      <c r="AC1269" s="26">
        <f>IFERROR(INDEX(Cost_Components!$M$2:$M$29,MATCH(E1269,Cost_Components!$A$2:$A$29,0)),"")</f>
        <v>30</v>
      </c>
      <c r="AD1269" s="26">
        <f>IFERROR(INDEX(Cost_Components!$N$2:$N$29,MATCH(E1269,Cost_Components!$A$2:$A$29,0)),"")</f>
        <v>95</v>
      </c>
      <c r="AE1269" s="16" t="str">
        <f>IFERROR(INDEX(Cost_Components!$O$2:$O$29,MATCH(E1269,Cost_Components!$A$2:$A$29,0)),"")</f>
        <v>Both</v>
      </c>
      <c r="AF1269" s="11">
        <v>994562.11003251304</v>
      </c>
      <c r="AG1269" s="11">
        <v>1123902.8879988</v>
      </c>
      <c r="AH1269" s="23">
        <f t="shared" si="199"/>
        <v>1</v>
      </c>
    </row>
    <row r="1270" spans="1:34" hidden="1">
      <c r="A1270" t="s">
        <v>115</v>
      </c>
      <c r="B1270" s="20">
        <v>2045</v>
      </c>
      <c r="C1270" t="s">
        <v>262</v>
      </c>
      <c r="D1270" t="s">
        <v>218</v>
      </c>
      <c r="E1270" s="22" t="s">
        <v>354</v>
      </c>
      <c r="F1270" s="22" t="s">
        <v>355</v>
      </c>
      <c r="G1270" s="22" t="s">
        <v>263</v>
      </c>
      <c r="H1270" s="22" t="s">
        <v>237</v>
      </c>
      <c r="I1270" s="22" t="s">
        <v>309</v>
      </c>
      <c r="J1270" s="17">
        <f>IFERROR(INDEX(Cost_Components!$K$2:$K$29,MATCH(E1270,Cost_Components!$A$2:$A$29,0)),"")</f>
        <v>0.5</v>
      </c>
      <c r="K1270" s="17">
        <f t="shared" si="190"/>
        <v>0.70576923076923082</v>
      </c>
      <c r="L1270" s="17">
        <f>IFERROR(INDEX(Cost_Components!$S$2:$S$29,MATCH(E1270,Cost_Components!$A$2:$A$29,0)),"")</f>
        <v>0.31</v>
      </c>
      <c r="M1270" s="28">
        <f>IFERROR(INDEX(Cost_Components!$L$2:$L$29,MATCH(E1270,Cost_Components!$A$2:$A$29,0)),"")</f>
        <v>1</v>
      </c>
      <c r="N1270" s="29">
        <f>IFERROR(INDEX(Cost_Components!$P$2:$P$29,MATCH(E1270,Cost_Components!$A$2:$A$29,0)),"")</f>
        <v>64.94344126</v>
      </c>
      <c r="O1270" s="23">
        <f t="shared" si="191"/>
        <v>501804.79149935499</v>
      </c>
      <c r="P1270" s="23">
        <f t="shared" si="192"/>
        <v>571465.94340001501</v>
      </c>
      <c r="Q1270" s="23">
        <f t="shared" si="193"/>
        <v>11505019.127459701</v>
      </c>
      <c r="R1270" s="23">
        <f t="shared" si="194"/>
        <v>23000264.058203924</v>
      </c>
      <c r="S1270" s="23">
        <f t="shared" si="195"/>
        <v>11495244.930744223</v>
      </c>
      <c r="T1270" s="16">
        <f>IFERROR(INDEX(Cost_Components!$R$2:$R$29,MATCH(E1270,Cost_Components!$A$2:$A$29,0)),"")</f>
        <v>1</v>
      </c>
      <c r="U1270" s="26">
        <f>IFERROR(INDEX(Cost_Components!$Q$2:$Q$29,MATCH(E1270,Cost_Components!$A$2:$A$29,0)),"")</f>
        <v>2023</v>
      </c>
      <c r="V1270" s="30">
        <f>1/(1+Calculation_Assumptions!$B$5)^(B1270-Calculation_Assumptions!$B$2)</f>
        <v>0.55367575418633497</v>
      </c>
      <c r="W1270" s="23">
        <f t="shared" si="196"/>
        <v>6370050.1423244597</v>
      </c>
      <c r="X1270" s="23">
        <f t="shared" si="197"/>
        <v>12734688.548910912</v>
      </c>
      <c r="Y1270" s="23">
        <f t="shared" si="198"/>
        <v>6364638.4065864515</v>
      </c>
      <c r="Z1270" s="17">
        <f>IFERROR(INDEX(Cost_Components!$T$2:$T$29,MATCH(E1270,Cost_Components!$A$2:$A$29,0)),"")</f>
        <v>0.8</v>
      </c>
      <c r="AA1270" s="26">
        <f>IFERROR(INDEX(Cost_Components!$U$2:$U$29,MATCH(E1270,Cost_Components!$A$2:$A$29,0)),"")</f>
        <v>2025</v>
      </c>
      <c r="AB1270" s="26">
        <f>IFERROR(INDEX(Cost_Components!$V$2:$V$29,MATCH(E1270,Cost_Components!$A$2:$A$29,0)),"")</f>
        <v>2050</v>
      </c>
      <c r="AC1270" s="26">
        <f>IFERROR(INDEX(Cost_Components!$M$2:$M$29,MATCH(E1270,Cost_Components!$A$2:$A$29,0)),"")</f>
        <v>30</v>
      </c>
      <c r="AD1270" s="26">
        <f>IFERROR(INDEX(Cost_Components!$N$2:$N$29,MATCH(E1270,Cost_Components!$A$2:$A$29,0)),"")</f>
        <v>95</v>
      </c>
      <c r="AE1270" s="16" t="str">
        <f>IFERROR(INDEX(Cost_Components!$O$2:$O$29,MATCH(E1270,Cost_Components!$A$2:$A$29,0)),"")</f>
        <v>Both</v>
      </c>
      <c r="AF1270" s="11">
        <v>1003609.58299871</v>
      </c>
      <c r="AG1270" s="11">
        <v>1142931.88680003</v>
      </c>
      <c r="AH1270" s="23">
        <f t="shared" si="199"/>
        <v>1</v>
      </c>
    </row>
    <row r="1271" spans="1:34" hidden="1">
      <c r="A1271" t="s">
        <v>115</v>
      </c>
      <c r="B1271" s="20">
        <v>2046</v>
      </c>
      <c r="C1271" t="s">
        <v>262</v>
      </c>
      <c r="D1271" t="s">
        <v>218</v>
      </c>
      <c r="E1271" s="22" t="s">
        <v>354</v>
      </c>
      <c r="F1271" s="22" t="s">
        <v>355</v>
      </c>
      <c r="G1271" s="22" t="s">
        <v>263</v>
      </c>
      <c r="H1271" s="22" t="s">
        <v>237</v>
      </c>
      <c r="I1271" s="22" t="s">
        <v>309</v>
      </c>
      <c r="J1271" s="17">
        <f>IFERROR(INDEX(Cost_Components!$K$2:$K$29,MATCH(E1271,Cost_Components!$A$2:$A$29,0)),"")</f>
        <v>0.5</v>
      </c>
      <c r="K1271" s="17">
        <f t="shared" si="190"/>
        <v>0.72461538461538466</v>
      </c>
      <c r="L1271" s="17">
        <f>IFERROR(INDEX(Cost_Components!$S$2:$S$29,MATCH(E1271,Cost_Components!$A$2:$A$29,0)),"")</f>
        <v>0.31</v>
      </c>
      <c r="M1271" s="28">
        <f>IFERROR(INDEX(Cost_Components!$L$2:$L$29,MATCH(E1271,Cost_Components!$A$2:$A$29,0)),"")</f>
        <v>1</v>
      </c>
      <c r="N1271" s="29">
        <f>IFERROR(INDEX(Cost_Components!$P$2:$P$29,MATCH(E1271,Cost_Components!$A$2:$A$29,0)),"")</f>
        <v>64.94344126</v>
      </c>
      <c r="O1271" s="23">
        <f t="shared" si="191"/>
        <v>506135.53851290501</v>
      </c>
      <c r="P1271" s="23">
        <f t="shared" si="192"/>
        <v>580903.48073839</v>
      </c>
      <c r="Q1271" s="23">
        <f t="shared" si="193"/>
        <v>11695020.034509582</v>
      </c>
      <c r="R1271" s="23">
        <f t="shared" si="194"/>
        <v>23818240.742569741</v>
      </c>
      <c r="S1271" s="23">
        <f t="shared" si="195"/>
        <v>12123220.708060158</v>
      </c>
      <c r="T1271" s="16">
        <f>IFERROR(INDEX(Cost_Components!$R$2:$R$29,MATCH(E1271,Cost_Components!$A$2:$A$29,0)),"")</f>
        <v>1</v>
      </c>
      <c r="U1271" s="26">
        <f>IFERROR(INDEX(Cost_Components!$Q$2:$Q$29,MATCH(E1271,Cost_Components!$A$2:$A$29,0)),"")</f>
        <v>2023</v>
      </c>
      <c r="V1271" s="30">
        <f>1/(1+Calculation_Assumptions!$B$5)^(B1271-Calculation_Assumptions!$B$2)</f>
        <v>0.5375492759090631</v>
      </c>
      <c r="W1271" s="23">
        <f t="shared" si="196"/>
        <v>6286649.5512926122</v>
      </c>
      <c r="X1271" s="23">
        <f t="shared" si="197"/>
        <v>12803478.064596109</v>
      </c>
      <c r="Y1271" s="23">
        <f t="shared" si="198"/>
        <v>6516828.5133034978</v>
      </c>
      <c r="Z1271" s="17">
        <f>IFERROR(INDEX(Cost_Components!$T$2:$T$29,MATCH(E1271,Cost_Components!$A$2:$A$29,0)),"")</f>
        <v>0.8</v>
      </c>
      <c r="AA1271" s="26">
        <f>IFERROR(INDEX(Cost_Components!$U$2:$U$29,MATCH(E1271,Cost_Components!$A$2:$A$29,0)),"")</f>
        <v>2025</v>
      </c>
      <c r="AB1271" s="26">
        <f>IFERROR(INDEX(Cost_Components!$V$2:$V$29,MATCH(E1271,Cost_Components!$A$2:$A$29,0)),"")</f>
        <v>2050</v>
      </c>
      <c r="AC1271" s="26">
        <f>IFERROR(INDEX(Cost_Components!$M$2:$M$29,MATCH(E1271,Cost_Components!$A$2:$A$29,0)),"")</f>
        <v>30</v>
      </c>
      <c r="AD1271" s="26">
        <f>IFERROR(INDEX(Cost_Components!$N$2:$N$29,MATCH(E1271,Cost_Components!$A$2:$A$29,0)),"")</f>
        <v>95</v>
      </c>
      <c r="AE1271" s="16" t="str">
        <f>IFERROR(INDEX(Cost_Components!$O$2:$O$29,MATCH(E1271,Cost_Components!$A$2:$A$29,0)),"")</f>
        <v>Both</v>
      </c>
      <c r="AF1271" s="11">
        <v>1012271.07702581</v>
      </c>
      <c r="AG1271" s="11">
        <v>1161806.96147678</v>
      </c>
      <c r="AH1271" s="23">
        <f t="shared" si="199"/>
        <v>1</v>
      </c>
    </row>
    <row r="1272" spans="1:34" hidden="1">
      <c r="A1272" t="s">
        <v>115</v>
      </c>
      <c r="B1272" s="20">
        <v>2047</v>
      </c>
      <c r="C1272" t="s">
        <v>262</v>
      </c>
      <c r="D1272" t="s">
        <v>218</v>
      </c>
      <c r="E1272" s="22" t="s">
        <v>354</v>
      </c>
      <c r="F1272" s="22" t="s">
        <v>355</v>
      </c>
      <c r="G1272" s="22" t="s">
        <v>263</v>
      </c>
      <c r="H1272" s="22" t="s">
        <v>237</v>
      </c>
      <c r="I1272" s="22" t="s">
        <v>309</v>
      </c>
      <c r="J1272" s="17">
        <f>IFERROR(INDEX(Cost_Components!$K$2:$K$29,MATCH(E1272,Cost_Components!$A$2:$A$29,0)),"")</f>
        <v>0.5</v>
      </c>
      <c r="K1272" s="17">
        <f t="shared" si="190"/>
        <v>0.74346153846153851</v>
      </c>
      <c r="L1272" s="17">
        <f>IFERROR(INDEX(Cost_Components!$S$2:$S$29,MATCH(E1272,Cost_Components!$A$2:$A$29,0)),"")</f>
        <v>0.31</v>
      </c>
      <c r="M1272" s="28">
        <f>IFERROR(INDEX(Cost_Components!$L$2:$L$29,MATCH(E1272,Cost_Components!$A$2:$A$29,0)),"")</f>
        <v>1</v>
      </c>
      <c r="N1272" s="29">
        <f>IFERROR(INDEX(Cost_Components!$P$2:$P$29,MATCH(E1272,Cost_Components!$A$2:$A$29,0)),"")</f>
        <v>64.94344126</v>
      </c>
      <c r="O1272" s="23">
        <f t="shared" si="191"/>
        <v>510166.43000519503</v>
      </c>
      <c r="P1272" s="23">
        <f t="shared" si="192"/>
        <v>590157.49824085506</v>
      </c>
      <c r="Q1272" s="23">
        <f t="shared" si="193"/>
        <v>11881326.234557593</v>
      </c>
      <c r="R1272" s="23">
        <f t="shared" si="194"/>
        <v>24632340.615339048</v>
      </c>
      <c r="S1272" s="23">
        <f t="shared" si="195"/>
        <v>12751014.380781455</v>
      </c>
      <c r="T1272" s="16">
        <f>IFERROR(INDEX(Cost_Components!$R$2:$R$29,MATCH(E1272,Cost_Components!$A$2:$A$29,0)),"")</f>
        <v>1</v>
      </c>
      <c r="U1272" s="26">
        <f>IFERROR(INDEX(Cost_Components!$Q$2:$Q$29,MATCH(E1272,Cost_Components!$A$2:$A$29,0)),"")</f>
        <v>2023</v>
      </c>
      <c r="V1272" s="30">
        <f>1/(1+Calculation_Assumptions!$B$5)^(B1272-Calculation_Assumptions!$B$2)</f>
        <v>0.52189250088258554</v>
      </c>
      <c r="W1272" s="23">
        <f t="shared" si="196"/>
        <v>6200775.0623551356</v>
      </c>
      <c r="X1272" s="23">
        <f t="shared" si="197"/>
        <v>12855433.846330982</v>
      </c>
      <c r="Y1272" s="23">
        <f t="shared" si="198"/>
        <v>6654658.7839758461</v>
      </c>
      <c r="Z1272" s="17">
        <f>IFERROR(INDEX(Cost_Components!$T$2:$T$29,MATCH(E1272,Cost_Components!$A$2:$A$29,0)),"")</f>
        <v>0.8</v>
      </c>
      <c r="AA1272" s="26">
        <f>IFERROR(INDEX(Cost_Components!$U$2:$U$29,MATCH(E1272,Cost_Components!$A$2:$A$29,0)),"")</f>
        <v>2025</v>
      </c>
      <c r="AB1272" s="26">
        <f>IFERROR(INDEX(Cost_Components!$V$2:$V$29,MATCH(E1272,Cost_Components!$A$2:$A$29,0)),"")</f>
        <v>2050</v>
      </c>
      <c r="AC1272" s="26">
        <f>IFERROR(INDEX(Cost_Components!$M$2:$M$29,MATCH(E1272,Cost_Components!$A$2:$A$29,0)),"")</f>
        <v>30</v>
      </c>
      <c r="AD1272" s="26">
        <f>IFERROR(INDEX(Cost_Components!$N$2:$N$29,MATCH(E1272,Cost_Components!$A$2:$A$29,0)),"")</f>
        <v>95</v>
      </c>
      <c r="AE1272" s="16" t="str">
        <f>IFERROR(INDEX(Cost_Components!$O$2:$O$29,MATCH(E1272,Cost_Components!$A$2:$A$29,0)),"")</f>
        <v>Both</v>
      </c>
      <c r="AF1272" s="11">
        <v>1020332.8600103901</v>
      </c>
      <c r="AG1272" s="11">
        <v>1180314.9964817101</v>
      </c>
      <c r="AH1272" s="23">
        <f t="shared" si="199"/>
        <v>1</v>
      </c>
    </row>
    <row r="1273" spans="1:34" hidden="1">
      <c r="A1273" t="s">
        <v>115</v>
      </c>
      <c r="B1273" s="20">
        <v>2048</v>
      </c>
      <c r="C1273" t="s">
        <v>262</v>
      </c>
      <c r="D1273" t="s">
        <v>218</v>
      </c>
      <c r="E1273" s="22" t="s">
        <v>354</v>
      </c>
      <c r="F1273" s="22" t="s">
        <v>355</v>
      </c>
      <c r="G1273" s="22" t="s">
        <v>263</v>
      </c>
      <c r="H1273" s="22" t="s">
        <v>237</v>
      </c>
      <c r="I1273" s="22" t="s">
        <v>309</v>
      </c>
      <c r="J1273" s="17">
        <f>IFERROR(INDEX(Cost_Components!$K$2:$K$29,MATCH(E1273,Cost_Components!$A$2:$A$29,0)),"")</f>
        <v>0.5</v>
      </c>
      <c r="K1273" s="17">
        <f t="shared" si="190"/>
        <v>0.76230769230769235</v>
      </c>
      <c r="L1273" s="17">
        <f>IFERROR(INDEX(Cost_Components!$S$2:$S$29,MATCH(E1273,Cost_Components!$A$2:$A$29,0)),"")</f>
        <v>0.31</v>
      </c>
      <c r="M1273" s="28">
        <f>IFERROR(INDEX(Cost_Components!$L$2:$L$29,MATCH(E1273,Cost_Components!$A$2:$A$29,0)),"")</f>
        <v>1</v>
      </c>
      <c r="N1273" s="29">
        <f>IFERROR(INDEX(Cost_Components!$P$2:$P$29,MATCH(E1273,Cost_Components!$A$2:$A$29,0)),"")</f>
        <v>64.94344126</v>
      </c>
      <c r="O1273" s="23">
        <f t="shared" si="191"/>
        <v>514124.07460815</v>
      </c>
      <c r="P1273" s="23">
        <f t="shared" si="192"/>
        <v>599448.75820052996</v>
      </c>
      <c r="Q1273" s="23">
        <f t="shared" si="193"/>
        <v>12068382.217138579</v>
      </c>
      <c r="R1273" s="23">
        <f t="shared" si="194"/>
        <v>25452681.353776351</v>
      </c>
      <c r="S1273" s="23">
        <f t="shared" si="195"/>
        <v>13384299.136637772</v>
      </c>
      <c r="T1273" s="16">
        <f>IFERROR(INDEX(Cost_Components!$R$2:$R$29,MATCH(E1273,Cost_Components!$A$2:$A$29,0)),"")</f>
        <v>1</v>
      </c>
      <c r="U1273" s="26">
        <f>IFERROR(INDEX(Cost_Components!$Q$2:$Q$29,MATCH(E1273,Cost_Components!$A$2:$A$29,0)),"")</f>
        <v>2023</v>
      </c>
      <c r="V1273" s="30">
        <f>1/(1+Calculation_Assumptions!$B$5)^(B1273-Calculation_Assumptions!$B$2)</f>
        <v>0.50669174842969467</v>
      </c>
      <c r="W1273" s="23">
        <f t="shared" si="196"/>
        <v>6114949.6863197815</v>
      </c>
      <c r="X1273" s="23">
        <f t="shared" si="197"/>
        <v>12896663.617368827</v>
      </c>
      <c r="Y1273" s="23">
        <f t="shared" si="198"/>
        <v>6781713.9310490452</v>
      </c>
      <c r="Z1273" s="17">
        <f>IFERROR(INDEX(Cost_Components!$T$2:$T$29,MATCH(E1273,Cost_Components!$A$2:$A$29,0)),"")</f>
        <v>0.8</v>
      </c>
      <c r="AA1273" s="26">
        <f>IFERROR(INDEX(Cost_Components!$U$2:$U$29,MATCH(E1273,Cost_Components!$A$2:$A$29,0)),"")</f>
        <v>2025</v>
      </c>
      <c r="AB1273" s="26">
        <f>IFERROR(INDEX(Cost_Components!$V$2:$V$29,MATCH(E1273,Cost_Components!$A$2:$A$29,0)),"")</f>
        <v>2050</v>
      </c>
      <c r="AC1273" s="26">
        <f>IFERROR(INDEX(Cost_Components!$M$2:$M$29,MATCH(E1273,Cost_Components!$A$2:$A$29,0)),"")</f>
        <v>30</v>
      </c>
      <c r="AD1273" s="26">
        <f>IFERROR(INDEX(Cost_Components!$N$2:$N$29,MATCH(E1273,Cost_Components!$A$2:$A$29,0)),"")</f>
        <v>95</v>
      </c>
      <c r="AE1273" s="16" t="str">
        <f>IFERROR(INDEX(Cost_Components!$O$2:$O$29,MATCH(E1273,Cost_Components!$A$2:$A$29,0)),"")</f>
        <v>Both</v>
      </c>
      <c r="AF1273" s="11">
        <v>1028248.1492163</v>
      </c>
      <c r="AG1273" s="11">
        <v>1198897.5164010599</v>
      </c>
      <c r="AH1273" s="23">
        <f t="shared" si="199"/>
        <v>1</v>
      </c>
    </row>
    <row r="1274" spans="1:34" hidden="1">
      <c r="A1274" t="s">
        <v>115</v>
      </c>
      <c r="B1274" s="20">
        <v>2049</v>
      </c>
      <c r="C1274" t="s">
        <v>262</v>
      </c>
      <c r="D1274" t="s">
        <v>218</v>
      </c>
      <c r="E1274" s="22" t="s">
        <v>354</v>
      </c>
      <c r="F1274" s="22" t="s">
        <v>355</v>
      </c>
      <c r="G1274" s="22" t="s">
        <v>263</v>
      </c>
      <c r="H1274" s="22" t="s">
        <v>237</v>
      </c>
      <c r="I1274" s="22" t="s">
        <v>309</v>
      </c>
      <c r="J1274" s="17">
        <f>IFERROR(INDEX(Cost_Components!$K$2:$K$29,MATCH(E1274,Cost_Components!$A$2:$A$29,0)),"")</f>
        <v>0.5</v>
      </c>
      <c r="K1274" s="17">
        <f t="shared" si="190"/>
        <v>0.7811538461538462</v>
      </c>
      <c r="L1274" s="17">
        <f>IFERROR(INDEX(Cost_Components!$S$2:$S$29,MATCH(E1274,Cost_Components!$A$2:$A$29,0)),"")</f>
        <v>0.31</v>
      </c>
      <c r="M1274" s="28">
        <f>IFERROR(INDEX(Cost_Components!$L$2:$L$29,MATCH(E1274,Cost_Components!$A$2:$A$29,0)),"")</f>
        <v>1</v>
      </c>
      <c r="N1274" s="29">
        <f>IFERROR(INDEX(Cost_Components!$P$2:$P$29,MATCH(E1274,Cost_Components!$A$2:$A$29,0)),"")</f>
        <v>64.94344126</v>
      </c>
      <c r="O1274" s="23">
        <f t="shared" si="191"/>
        <v>517957.50189200998</v>
      </c>
      <c r="P1274" s="23">
        <f t="shared" si="192"/>
        <v>608714.63950977998</v>
      </c>
      <c r="Q1274" s="23">
        <f t="shared" si="193"/>
        <v>12254927.264882697</v>
      </c>
      <c r="R1274" s="23">
        <f t="shared" si="194"/>
        <v>26276408.238145571</v>
      </c>
      <c r="S1274" s="23">
        <f t="shared" si="195"/>
        <v>14021480.973262874</v>
      </c>
      <c r="T1274" s="16">
        <f>IFERROR(INDEX(Cost_Components!$R$2:$R$29,MATCH(E1274,Cost_Components!$A$2:$A$29,0)),"")</f>
        <v>1</v>
      </c>
      <c r="U1274" s="26">
        <f>IFERROR(INDEX(Cost_Components!$Q$2:$Q$29,MATCH(E1274,Cost_Components!$A$2:$A$29,0)),"")</f>
        <v>2023</v>
      </c>
      <c r="V1274" s="30">
        <f>1/(1+Calculation_Assumptions!$B$5)^(B1274-Calculation_Assumptions!$B$2)</f>
        <v>0.49193373633950943</v>
      </c>
      <c r="W1274" s="23">
        <f t="shared" si="196"/>
        <v>6028612.1579826698</v>
      </c>
      <c r="X1274" s="23">
        <f t="shared" si="197"/>
        <v>12926251.682173217</v>
      </c>
      <c r="Y1274" s="23">
        <f t="shared" si="198"/>
        <v>6897639.5241905469</v>
      </c>
      <c r="Z1274" s="17">
        <f>IFERROR(INDEX(Cost_Components!$T$2:$T$29,MATCH(E1274,Cost_Components!$A$2:$A$29,0)),"")</f>
        <v>0.8</v>
      </c>
      <c r="AA1274" s="26">
        <f>IFERROR(INDEX(Cost_Components!$U$2:$U$29,MATCH(E1274,Cost_Components!$A$2:$A$29,0)),"")</f>
        <v>2025</v>
      </c>
      <c r="AB1274" s="26">
        <f>IFERROR(INDEX(Cost_Components!$V$2:$V$29,MATCH(E1274,Cost_Components!$A$2:$A$29,0)),"")</f>
        <v>2050</v>
      </c>
      <c r="AC1274" s="26">
        <f>IFERROR(INDEX(Cost_Components!$M$2:$M$29,MATCH(E1274,Cost_Components!$A$2:$A$29,0)),"")</f>
        <v>30</v>
      </c>
      <c r="AD1274" s="26">
        <f>IFERROR(INDEX(Cost_Components!$N$2:$N$29,MATCH(E1274,Cost_Components!$A$2:$A$29,0)),"")</f>
        <v>95</v>
      </c>
      <c r="AE1274" s="16" t="str">
        <f>IFERROR(INDEX(Cost_Components!$O$2:$O$29,MATCH(E1274,Cost_Components!$A$2:$A$29,0)),"")</f>
        <v>Both</v>
      </c>
      <c r="AF1274" s="11">
        <v>1035915.00378402</v>
      </c>
      <c r="AG1274" s="11">
        <v>1217429.27901956</v>
      </c>
      <c r="AH1274" s="23">
        <f t="shared" si="199"/>
        <v>1</v>
      </c>
    </row>
    <row r="1275" spans="1:34" hidden="1">
      <c r="A1275" t="s">
        <v>115</v>
      </c>
      <c r="B1275" s="20">
        <v>2050</v>
      </c>
      <c r="C1275" t="s">
        <v>262</v>
      </c>
      <c r="D1275" t="s">
        <v>218</v>
      </c>
      <c r="E1275" s="22" t="s">
        <v>354</v>
      </c>
      <c r="F1275" s="22" t="s">
        <v>355</v>
      </c>
      <c r="G1275" s="22" t="s">
        <v>263</v>
      </c>
      <c r="H1275" s="22" t="s">
        <v>237</v>
      </c>
      <c r="I1275" s="22" t="s">
        <v>309</v>
      </c>
      <c r="J1275" s="17">
        <f>IFERROR(INDEX(Cost_Components!$K$2:$K$29,MATCH(E1275,Cost_Components!$A$2:$A$29,0)),"")</f>
        <v>0.5</v>
      </c>
      <c r="K1275" s="17">
        <f t="shared" si="190"/>
        <v>0.8</v>
      </c>
      <c r="L1275" s="17">
        <f>IFERROR(INDEX(Cost_Components!$S$2:$S$29,MATCH(E1275,Cost_Components!$A$2:$A$29,0)),"")</f>
        <v>0.31</v>
      </c>
      <c r="M1275" s="28">
        <f>IFERROR(INDEX(Cost_Components!$L$2:$L$29,MATCH(E1275,Cost_Components!$A$2:$A$29,0)),"")</f>
        <v>1</v>
      </c>
      <c r="N1275" s="29">
        <f>IFERROR(INDEX(Cost_Components!$P$2:$P$29,MATCH(E1275,Cost_Components!$A$2:$A$29,0)),"")</f>
        <v>64.94344126</v>
      </c>
      <c r="O1275" s="23">
        <f t="shared" si="191"/>
        <v>521715.90629902499</v>
      </c>
      <c r="P1275" s="23">
        <f t="shared" si="192"/>
        <v>618007.17554545496</v>
      </c>
      <c r="Q1275" s="23">
        <f t="shared" si="193"/>
        <v>12442008.938021377</v>
      </c>
      <c r="R1275" s="23">
        <f t="shared" si="194"/>
        <v>27105621.052110717</v>
      </c>
      <c r="S1275" s="23">
        <f t="shared" si="195"/>
        <v>14663612.11408934</v>
      </c>
      <c r="T1275" s="16">
        <f>IFERROR(INDEX(Cost_Components!$R$2:$R$29,MATCH(E1275,Cost_Components!$A$2:$A$29,0)),"")</f>
        <v>1</v>
      </c>
      <c r="U1275" s="26">
        <f>IFERROR(INDEX(Cost_Components!$Q$2:$Q$29,MATCH(E1275,Cost_Components!$A$2:$A$29,0)),"")</f>
        <v>2023</v>
      </c>
      <c r="V1275" s="30">
        <f>1/(1+Calculation_Assumptions!$B$5)^(B1275-Calculation_Assumptions!$B$2)</f>
        <v>0.47760556926165965</v>
      </c>
      <c r="W1275" s="23">
        <f t="shared" si="196"/>
        <v>5942372.761602357</v>
      </c>
      <c r="X1275" s="23">
        <f t="shared" si="197"/>
        <v>12945795.572784165</v>
      </c>
      <c r="Y1275" s="23">
        <f t="shared" si="198"/>
        <v>7003422.8111818079</v>
      </c>
      <c r="Z1275" s="17">
        <f>IFERROR(INDEX(Cost_Components!$T$2:$T$29,MATCH(E1275,Cost_Components!$A$2:$A$29,0)),"")</f>
        <v>0.8</v>
      </c>
      <c r="AA1275" s="26">
        <f>IFERROR(INDEX(Cost_Components!$U$2:$U$29,MATCH(E1275,Cost_Components!$A$2:$A$29,0)),"")</f>
        <v>2025</v>
      </c>
      <c r="AB1275" s="26">
        <f>IFERROR(INDEX(Cost_Components!$V$2:$V$29,MATCH(E1275,Cost_Components!$A$2:$A$29,0)),"")</f>
        <v>2050</v>
      </c>
      <c r="AC1275" s="26">
        <f>IFERROR(INDEX(Cost_Components!$M$2:$M$29,MATCH(E1275,Cost_Components!$A$2:$A$29,0)),"")</f>
        <v>30</v>
      </c>
      <c r="AD1275" s="26">
        <f>IFERROR(INDEX(Cost_Components!$N$2:$N$29,MATCH(E1275,Cost_Components!$A$2:$A$29,0)),"")</f>
        <v>95</v>
      </c>
      <c r="AE1275" s="16" t="str">
        <f>IFERROR(INDEX(Cost_Components!$O$2:$O$29,MATCH(E1275,Cost_Components!$A$2:$A$29,0)),"")</f>
        <v>Both</v>
      </c>
      <c r="AF1275" s="11">
        <v>1043431.81259805</v>
      </c>
      <c r="AG1275" s="11">
        <v>1236014.3510909099</v>
      </c>
      <c r="AH1275" s="23">
        <f t="shared" si="199"/>
        <v>1</v>
      </c>
    </row>
    <row r="1276" spans="1:34" hidden="1">
      <c r="A1276" t="s">
        <v>115</v>
      </c>
      <c r="B1276" s="20">
        <v>2025</v>
      </c>
      <c r="C1276" t="s">
        <v>262</v>
      </c>
      <c r="D1276" t="s">
        <v>218</v>
      </c>
      <c r="E1276" s="22" t="s">
        <v>356</v>
      </c>
      <c r="F1276" s="22" t="s">
        <v>357</v>
      </c>
      <c r="G1276" s="22" t="s">
        <v>263</v>
      </c>
      <c r="H1276" s="22" t="s">
        <v>237</v>
      </c>
      <c r="I1276" s="22" t="s">
        <v>309</v>
      </c>
      <c r="J1276" s="17">
        <f>IFERROR(INDEX(Cost_Components!$K$2:$K$29,MATCH(E1276,Cost_Components!$A$2:$A$29,0)),"")</f>
        <v>0.5</v>
      </c>
      <c r="K1276" s="17">
        <f t="shared" si="190"/>
        <v>0.32884615384615384</v>
      </c>
      <c r="L1276" s="17">
        <f>IFERROR(INDEX(Cost_Components!$S$2:$S$29,MATCH(E1276,Cost_Components!$A$2:$A$29,0)),"")</f>
        <v>0.31</v>
      </c>
      <c r="M1276" s="28">
        <f>IFERROR(INDEX(Cost_Components!$L$2:$L$29,MATCH(E1276,Cost_Components!$A$2:$A$29,0)),"")</f>
        <v>1</v>
      </c>
      <c r="N1276" s="29">
        <f>IFERROR(INDEX(Cost_Components!$P$2:$P$29,MATCH(E1276,Cost_Components!$A$2:$A$29,0)),"")</f>
        <v>119.7214874</v>
      </c>
      <c r="O1276" s="23">
        <f t="shared" si="191"/>
        <v>459111.91788201552</v>
      </c>
      <c r="P1276" s="23">
        <f t="shared" si="192"/>
        <v>459858.04893544648</v>
      </c>
      <c r="Q1276" s="23">
        <f t="shared" si="193"/>
        <v>17067015.779538225</v>
      </c>
      <c r="R1276" s="23">
        <f t="shared" si="194"/>
        <v>18075213.556375317</v>
      </c>
      <c r="S1276" s="23">
        <f t="shared" si="195"/>
        <v>1008197.7768370919</v>
      </c>
      <c r="T1276" s="16">
        <f>IFERROR(INDEX(Cost_Components!$R$2:$R$29,MATCH(E1276,Cost_Components!$A$2:$A$29,0)),"")</f>
        <v>1</v>
      </c>
      <c r="U1276" s="26">
        <f>IFERROR(INDEX(Cost_Components!$Q$2:$Q$29,MATCH(E1276,Cost_Components!$A$2:$A$29,0)),"")</f>
        <v>2023</v>
      </c>
      <c r="V1276" s="30">
        <f>1/(1+Calculation_Assumptions!$B$5)^(B1276-Calculation_Assumptions!$B$2)</f>
        <v>1</v>
      </c>
      <c r="W1276" s="23">
        <f t="shared" si="196"/>
        <v>17067015.779538225</v>
      </c>
      <c r="X1276" s="23">
        <f t="shared" si="197"/>
        <v>18075213.556375317</v>
      </c>
      <c r="Y1276" s="23">
        <f t="shared" si="198"/>
        <v>1008197.7768370919</v>
      </c>
      <c r="Z1276" s="17">
        <f>IFERROR(INDEX(Cost_Components!$T$2:$T$29,MATCH(E1276,Cost_Components!$A$2:$A$29,0)),"")</f>
        <v>0.8</v>
      </c>
      <c r="AA1276" s="26">
        <f>IFERROR(INDEX(Cost_Components!$U$2:$U$29,MATCH(E1276,Cost_Components!$A$2:$A$29,0)),"")</f>
        <v>2025</v>
      </c>
      <c r="AB1276" s="26">
        <f>IFERROR(INDEX(Cost_Components!$V$2:$V$29,MATCH(E1276,Cost_Components!$A$2:$A$29,0)),"")</f>
        <v>2050</v>
      </c>
      <c r="AC1276" s="26">
        <f>IFERROR(INDEX(Cost_Components!$M$2:$M$29,MATCH(E1276,Cost_Components!$A$2:$A$29,0)),"")</f>
        <v>30</v>
      </c>
      <c r="AD1276" s="26">
        <f>IFERROR(INDEX(Cost_Components!$N$2:$N$29,MATCH(E1276,Cost_Components!$A$2:$A$29,0)),"")</f>
        <v>95</v>
      </c>
      <c r="AE1276" s="16" t="str">
        <f>IFERROR(INDEX(Cost_Components!$O$2:$O$29,MATCH(E1276,Cost_Components!$A$2:$A$29,0)),"")</f>
        <v>Both</v>
      </c>
      <c r="AF1276" s="11">
        <v>918223.83576403104</v>
      </c>
      <c r="AG1276" s="11">
        <v>919716.09787089296</v>
      </c>
      <c r="AH1276" s="23">
        <f t="shared" si="199"/>
        <v>1</v>
      </c>
    </row>
    <row r="1277" spans="1:34" hidden="1">
      <c r="A1277" t="s">
        <v>115</v>
      </c>
      <c r="B1277" s="20">
        <v>2026</v>
      </c>
      <c r="C1277" t="s">
        <v>262</v>
      </c>
      <c r="D1277" t="s">
        <v>218</v>
      </c>
      <c r="E1277" s="22" t="s">
        <v>356</v>
      </c>
      <c r="F1277" s="22" t="s">
        <v>357</v>
      </c>
      <c r="G1277" s="22" t="s">
        <v>263</v>
      </c>
      <c r="H1277" s="22" t="s">
        <v>237</v>
      </c>
      <c r="I1277" s="22" t="s">
        <v>309</v>
      </c>
      <c r="J1277" s="17">
        <f>IFERROR(INDEX(Cost_Components!$K$2:$K$29,MATCH(E1277,Cost_Components!$A$2:$A$29,0)),"")</f>
        <v>0.5</v>
      </c>
      <c r="K1277" s="17">
        <f t="shared" si="190"/>
        <v>0.34769230769230769</v>
      </c>
      <c r="L1277" s="17">
        <f>IFERROR(INDEX(Cost_Components!$S$2:$S$29,MATCH(E1277,Cost_Components!$A$2:$A$29,0)),"")</f>
        <v>0.31</v>
      </c>
      <c r="M1277" s="28">
        <f>IFERROR(INDEX(Cost_Components!$L$2:$L$29,MATCH(E1277,Cost_Components!$A$2:$A$29,0)),"")</f>
        <v>1</v>
      </c>
      <c r="N1277" s="29">
        <f>IFERROR(INDEX(Cost_Components!$P$2:$P$29,MATCH(E1277,Cost_Components!$A$2:$A$29,0)),"")</f>
        <v>119.7214874</v>
      </c>
      <c r="O1277" s="23">
        <f t="shared" si="191"/>
        <v>450480.94772159198</v>
      </c>
      <c r="P1277" s="23">
        <f t="shared" si="192"/>
        <v>452467.876199433</v>
      </c>
      <c r="Q1277" s="23">
        <f t="shared" si="193"/>
        <v>16792739.413187705</v>
      </c>
      <c r="R1277" s="23">
        <f t="shared" si="194"/>
        <v>18751828.150906894</v>
      </c>
      <c r="S1277" s="23">
        <f t="shared" si="195"/>
        <v>1959088.7377191894</v>
      </c>
      <c r="T1277" s="16">
        <f>IFERROR(INDEX(Cost_Components!$R$2:$R$29,MATCH(E1277,Cost_Components!$A$2:$A$29,0)),"")</f>
        <v>1</v>
      </c>
      <c r="U1277" s="26">
        <f>IFERROR(INDEX(Cost_Components!$Q$2:$Q$29,MATCH(E1277,Cost_Components!$A$2:$A$29,0)),"")</f>
        <v>2023</v>
      </c>
      <c r="V1277" s="30">
        <f>1/(1+Calculation_Assumptions!$B$5)^(B1277-Calculation_Assumptions!$B$2)</f>
        <v>0.970873786407767</v>
      </c>
      <c r="W1277" s="23">
        <f t="shared" si="196"/>
        <v>16303630.498240491</v>
      </c>
      <c r="X1277" s="23">
        <f t="shared" si="197"/>
        <v>18205658.398938734</v>
      </c>
      <c r="Y1277" s="23">
        <f t="shared" si="198"/>
        <v>1902027.9006982422</v>
      </c>
      <c r="Z1277" s="17">
        <f>IFERROR(INDEX(Cost_Components!$T$2:$T$29,MATCH(E1277,Cost_Components!$A$2:$A$29,0)),"")</f>
        <v>0.8</v>
      </c>
      <c r="AA1277" s="26">
        <f>IFERROR(INDEX(Cost_Components!$U$2:$U$29,MATCH(E1277,Cost_Components!$A$2:$A$29,0)),"")</f>
        <v>2025</v>
      </c>
      <c r="AB1277" s="26">
        <f>IFERROR(INDEX(Cost_Components!$V$2:$V$29,MATCH(E1277,Cost_Components!$A$2:$A$29,0)),"")</f>
        <v>2050</v>
      </c>
      <c r="AC1277" s="26">
        <f>IFERROR(INDEX(Cost_Components!$M$2:$M$29,MATCH(E1277,Cost_Components!$A$2:$A$29,0)),"")</f>
        <v>30</v>
      </c>
      <c r="AD1277" s="26">
        <f>IFERROR(INDEX(Cost_Components!$N$2:$N$29,MATCH(E1277,Cost_Components!$A$2:$A$29,0)),"")</f>
        <v>95</v>
      </c>
      <c r="AE1277" s="16" t="str">
        <f>IFERROR(INDEX(Cost_Components!$O$2:$O$29,MATCH(E1277,Cost_Components!$A$2:$A$29,0)),"")</f>
        <v>Both</v>
      </c>
      <c r="AF1277" s="11">
        <v>900961.89544318395</v>
      </c>
      <c r="AG1277" s="11">
        <v>904935.752398866</v>
      </c>
      <c r="AH1277" s="23">
        <f t="shared" si="199"/>
        <v>1</v>
      </c>
    </row>
    <row r="1278" spans="1:34" hidden="1">
      <c r="A1278" t="s">
        <v>115</v>
      </c>
      <c r="B1278" s="20">
        <v>2027</v>
      </c>
      <c r="C1278" t="s">
        <v>262</v>
      </c>
      <c r="D1278" t="s">
        <v>218</v>
      </c>
      <c r="E1278" s="22" t="s">
        <v>356</v>
      </c>
      <c r="F1278" s="22" t="s">
        <v>357</v>
      </c>
      <c r="G1278" s="22" t="s">
        <v>263</v>
      </c>
      <c r="H1278" s="22" t="s">
        <v>237</v>
      </c>
      <c r="I1278" s="22" t="s">
        <v>309</v>
      </c>
      <c r="J1278" s="17">
        <f>IFERROR(INDEX(Cost_Components!$K$2:$K$29,MATCH(E1278,Cost_Components!$A$2:$A$29,0)),"")</f>
        <v>0.5</v>
      </c>
      <c r="K1278" s="17">
        <f t="shared" si="190"/>
        <v>0.36653846153846154</v>
      </c>
      <c r="L1278" s="17">
        <f>IFERROR(INDEX(Cost_Components!$S$2:$S$29,MATCH(E1278,Cost_Components!$A$2:$A$29,0)),"")</f>
        <v>0.31</v>
      </c>
      <c r="M1278" s="28">
        <f>IFERROR(INDEX(Cost_Components!$L$2:$L$29,MATCH(E1278,Cost_Components!$A$2:$A$29,0)),"")</f>
        <v>1</v>
      </c>
      <c r="N1278" s="29">
        <f>IFERROR(INDEX(Cost_Components!$P$2:$P$29,MATCH(E1278,Cost_Components!$A$2:$A$29,0)),"")</f>
        <v>119.7214874</v>
      </c>
      <c r="O1278" s="23">
        <f t="shared" si="191"/>
        <v>445940.89227065502</v>
      </c>
      <c r="P1278" s="23">
        <f t="shared" si="192"/>
        <v>449557.7529969305</v>
      </c>
      <c r="Q1278" s="23">
        <f t="shared" si="193"/>
        <v>16684734.086908242</v>
      </c>
      <c r="R1278" s="23">
        <f t="shared" si="194"/>
        <v>19569014.496198099</v>
      </c>
      <c r="S1278" s="23">
        <f t="shared" si="195"/>
        <v>2884280.4092898574</v>
      </c>
      <c r="T1278" s="16">
        <f>IFERROR(INDEX(Cost_Components!$R$2:$R$29,MATCH(E1278,Cost_Components!$A$2:$A$29,0)),"")</f>
        <v>1</v>
      </c>
      <c r="U1278" s="26">
        <f>IFERROR(INDEX(Cost_Components!$Q$2:$Q$29,MATCH(E1278,Cost_Components!$A$2:$A$29,0)),"")</f>
        <v>2023</v>
      </c>
      <c r="V1278" s="30">
        <f>1/(1+Calculation_Assumptions!$B$5)^(B1278-Calculation_Assumptions!$B$2)</f>
        <v>0.94259590913375435</v>
      </c>
      <c r="W1278" s="23">
        <f t="shared" si="196"/>
        <v>15726962.095304215</v>
      </c>
      <c r="X1278" s="23">
        <f t="shared" si="197"/>
        <v>18445673.009895466</v>
      </c>
      <c r="Y1278" s="23">
        <f t="shared" si="198"/>
        <v>2718710.91459125</v>
      </c>
      <c r="Z1278" s="17">
        <f>IFERROR(INDEX(Cost_Components!$T$2:$T$29,MATCH(E1278,Cost_Components!$A$2:$A$29,0)),"")</f>
        <v>0.8</v>
      </c>
      <c r="AA1278" s="26">
        <f>IFERROR(INDEX(Cost_Components!$U$2:$U$29,MATCH(E1278,Cost_Components!$A$2:$A$29,0)),"")</f>
        <v>2025</v>
      </c>
      <c r="AB1278" s="26">
        <f>IFERROR(INDEX(Cost_Components!$V$2:$V$29,MATCH(E1278,Cost_Components!$A$2:$A$29,0)),"")</f>
        <v>2050</v>
      </c>
      <c r="AC1278" s="26">
        <f>IFERROR(INDEX(Cost_Components!$M$2:$M$29,MATCH(E1278,Cost_Components!$A$2:$A$29,0)),"")</f>
        <v>30</v>
      </c>
      <c r="AD1278" s="26">
        <f>IFERROR(INDEX(Cost_Components!$N$2:$N$29,MATCH(E1278,Cost_Components!$A$2:$A$29,0)),"")</f>
        <v>95</v>
      </c>
      <c r="AE1278" s="16" t="str">
        <f>IFERROR(INDEX(Cost_Components!$O$2:$O$29,MATCH(E1278,Cost_Components!$A$2:$A$29,0)),"")</f>
        <v>Both</v>
      </c>
      <c r="AF1278" s="11">
        <v>891881.78454131004</v>
      </c>
      <c r="AG1278" s="11">
        <v>899115.50599386101</v>
      </c>
      <c r="AH1278" s="23">
        <f t="shared" si="199"/>
        <v>1</v>
      </c>
    </row>
    <row r="1279" spans="1:34" hidden="1">
      <c r="A1279" t="s">
        <v>115</v>
      </c>
      <c r="B1279" s="20">
        <v>2028</v>
      </c>
      <c r="C1279" t="s">
        <v>262</v>
      </c>
      <c r="D1279" t="s">
        <v>218</v>
      </c>
      <c r="E1279" s="22" t="s">
        <v>356</v>
      </c>
      <c r="F1279" s="22" t="s">
        <v>357</v>
      </c>
      <c r="G1279" s="22" t="s">
        <v>263</v>
      </c>
      <c r="H1279" s="22" t="s">
        <v>237</v>
      </c>
      <c r="I1279" s="22" t="s">
        <v>309</v>
      </c>
      <c r="J1279" s="17">
        <f>IFERROR(INDEX(Cost_Components!$K$2:$K$29,MATCH(E1279,Cost_Components!$A$2:$A$29,0)),"")</f>
        <v>0.5</v>
      </c>
      <c r="K1279" s="17">
        <f t="shared" si="190"/>
        <v>0.38538461538461538</v>
      </c>
      <c r="L1279" s="17">
        <f>IFERROR(INDEX(Cost_Components!$S$2:$S$29,MATCH(E1279,Cost_Components!$A$2:$A$29,0)),"")</f>
        <v>0.31</v>
      </c>
      <c r="M1279" s="28">
        <f>IFERROR(INDEX(Cost_Components!$L$2:$L$29,MATCH(E1279,Cost_Components!$A$2:$A$29,0)),"")</f>
        <v>1</v>
      </c>
      <c r="N1279" s="29">
        <f>IFERROR(INDEX(Cost_Components!$P$2:$P$29,MATCH(E1279,Cost_Components!$A$2:$A$29,0)),"")</f>
        <v>119.7214874</v>
      </c>
      <c r="O1279" s="23">
        <f t="shared" si="191"/>
        <v>443788.43834509299</v>
      </c>
      <c r="P1279" s="23">
        <f t="shared" si="192"/>
        <v>449361.71295213897</v>
      </c>
      <c r="Q1279" s="23">
        <f t="shared" si="193"/>
        <v>16677458.323124997</v>
      </c>
      <c r="R1279" s="23">
        <f t="shared" si="194"/>
        <v>20475874.59748343</v>
      </c>
      <c r="S1279" s="23">
        <f t="shared" si="195"/>
        <v>3798416.2743584327</v>
      </c>
      <c r="T1279" s="16">
        <f>IFERROR(INDEX(Cost_Components!$R$2:$R$29,MATCH(E1279,Cost_Components!$A$2:$A$29,0)),"")</f>
        <v>1</v>
      </c>
      <c r="U1279" s="26">
        <f>IFERROR(INDEX(Cost_Components!$Q$2:$Q$29,MATCH(E1279,Cost_Components!$A$2:$A$29,0)),"")</f>
        <v>2023</v>
      </c>
      <c r="V1279" s="30">
        <f>1/(1+Calculation_Assumptions!$B$5)^(B1279-Calculation_Assumptions!$B$2)</f>
        <v>0.91514165935315961</v>
      </c>
      <c r="W1279" s="23">
        <f t="shared" si="196"/>
        <v>15262236.883617774</v>
      </c>
      <c r="X1279" s="23">
        <f t="shared" si="197"/>
        <v>18738325.855848197</v>
      </c>
      <c r="Y1279" s="23">
        <f t="shared" si="198"/>
        <v>3476088.9722304223</v>
      </c>
      <c r="Z1279" s="17">
        <f>IFERROR(INDEX(Cost_Components!$T$2:$T$29,MATCH(E1279,Cost_Components!$A$2:$A$29,0)),"")</f>
        <v>0.8</v>
      </c>
      <c r="AA1279" s="26">
        <f>IFERROR(INDEX(Cost_Components!$U$2:$U$29,MATCH(E1279,Cost_Components!$A$2:$A$29,0)),"")</f>
        <v>2025</v>
      </c>
      <c r="AB1279" s="26">
        <f>IFERROR(INDEX(Cost_Components!$V$2:$V$29,MATCH(E1279,Cost_Components!$A$2:$A$29,0)),"")</f>
        <v>2050</v>
      </c>
      <c r="AC1279" s="26">
        <f>IFERROR(INDEX(Cost_Components!$M$2:$M$29,MATCH(E1279,Cost_Components!$A$2:$A$29,0)),"")</f>
        <v>30</v>
      </c>
      <c r="AD1279" s="26">
        <f>IFERROR(INDEX(Cost_Components!$N$2:$N$29,MATCH(E1279,Cost_Components!$A$2:$A$29,0)),"")</f>
        <v>95</v>
      </c>
      <c r="AE1279" s="16" t="str">
        <f>IFERROR(INDEX(Cost_Components!$O$2:$O$29,MATCH(E1279,Cost_Components!$A$2:$A$29,0)),"")</f>
        <v>Both</v>
      </c>
      <c r="AF1279" s="11">
        <v>887576.87669018598</v>
      </c>
      <c r="AG1279" s="11">
        <v>898723.42590427794</v>
      </c>
      <c r="AH1279" s="23">
        <f t="shared" si="199"/>
        <v>1</v>
      </c>
    </row>
    <row r="1280" spans="1:34" hidden="1">
      <c r="A1280" t="s">
        <v>115</v>
      </c>
      <c r="B1280" s="20">
        <v>2029</v>
      </c>
      <c r="C1280" t="s">
        <v>262</v>
      </c>
      <c r="D1280" t="s">
        <v>218</v>
      </c>
      <c r="E1280" s="22" t="s">
        <v>356</v>
      </c>
      <c r="F1280" s="22" t="s">
        <v>357</v>
      </c>
      <c r="G1280" s="22" t="s">
        <v>263</v>
      </c>
      <c r="H1280" s="22" t="s">
        <v>237</v>
      </c>
      <c r="I1280" s="22" t="s">
        <v>309</v>
      </c>
      <c r="J1280" s="17">
        <f>IFERROR(INDEX(Cost_Components!$K$2:$K$29,MATCH(E1280,Cost_Components!$A$2:$A$29,0)),"")</f>
        <v>0.5</v>
      </c>
      <c r="K1280" s="17">
        <f t="shared" si="190"/>
        <v>0.40423076923076923</v>
      </c>
      <c r="L1280" s="17">
        <f>IFERROR(INDEX(Cost_Components!$S$2:$S$29,MATCH(E1280,Cost_Components!$A$2:$A$29,0)),"")</f>
        <v>0.31</v>
      </c>
      <c r="M1280" s="28">
        <f>IFERROR(INDEX(Cost_Components!$L$2:$L$29,MATCH(E1280,Cost_Components!$A$2:$A$29,0)),"")</f>
        <v>1</v>
      </c>
      <c r="N1280" s="29">
        <f>IFERROR(INDEX(Cost_Components!$P$2:$P$29,MATCH(E1280,Cost_Components!$A$2:$A$29,0)),"")</f>
        <v>119.7214874</v>
      </c>
      <c r="O1280" s="23">
        <f t="shared" si="191"/>
        <v>443121.41851068748</v>
      </c>
      <c r="P1280" s="23">
        <f t="shared" si="192"/>
        <v>450935.14848669048</v>
      </c>
      <c r="Q1280" s="23">
        <f t="shared" si="193"/>
        <v>16735854.276307598</v>
      </c>
      <c r="R1280" s="23">
        <f t="shared" si="194"/>
        <v>21444909.324755833</v>
      </c>
      <c r="S1280" s="23">
        <f t="shared" si="195"/>
        <v>4709055.0484482348</v>
      </c>
      <c r="T1280" s="16">
        <f>IFERROR(INDEX(Cost_Components!$R$2:$R$29,MATCH(E1280,Cost_Components!$A$2:$A$29,0)),"")</f>
        <v>1</v>
      </c>
      <c r="U1280" s="26">
        <f>IFERROR(INDEX(Cost_Components!$Q$2:$Q$29,MATCH(E1280,Cost_Components!$A$2:$A$29,0)),"")</f>
        <v>2023</v>
      </c>
      <c r="V1280" s="30">
        <f>1/(1+Calculation_Assumptions!$B$5)^(B1280-Calculation_Assumptions!$B$2)</f>
        <v>0.888487047915689</v>
      </c>
      <c r="W1280" s="23">
        <f t="shared" si="196"/>
        <v>14869589.760303697</v>
      </c>
      <c r="X1280" s="23">
        <f t="shared" si="197"/>
        <v>19053524.178771943</v>
      </c>
      <c r="Y1280" s="23">
        <f t="shared" si="198"/>
        <v>4183934.4184682439</v>
      </c>
      <c r="Z1280" s="17">
        <f>IFERROR(INDEX(Cost_Components!$T$2:$T$29,MATCH(E1280,Cost_Components!$A$2:$A$29,0)),"")</f>
        <v>0.8</v>
      </c>
      <c r="AA1280" s="26">
        <f>IFERROR(INDEX(Cost_Components!$U$2:$U$29,MATCH(E1280,Cost_Components!$A$2:$A$29,0)),"")</f>
        <v>2025</v>
      </c>
      <c r="AB1280" s="26">
        <f>IFERROR(INDEX(Cost_Components!$V$2:$V$29,MATCH(E1280,Cost_Components!$A$2:$A$29,0)),"")</f>
        <v>2050</v>
      </c>
      <c r="AC1280" s="26">
        <f>IFERROR(INDEX(Cost_Components!$M$2:$M$29,MATCH(E1280,Cost_Components!$A$2:$A$29,0)),"")</f>
        <v>30</v>
      </c>
      <c r="AD1280" s="26">
        <f>IFERROR(INDEX(Cost_Components!$N$2:$N$29,MATCH(E1280,Cost_Components!$A$2:$A$29,0)),"")</f>
        <v>95</v>
      </c>
      <c r="AE1280" s="16" t="str">
        <f>IFERROR(INDEX(Cost_Components!$O$2:$O$29,MATCH(E1280,Cost_Components!$A$2:$A$29,0)),"")</f>
        <v>Both</v>
      </c>
      <c r="AF1280" s="11">
        <v>886242.83702137496</v>
      </c>
      <c r="AG1280" s="11">
        <v>901870.29697338096</v>
      </c>
      <c r="AH1280" s="23">
        <f t="shared" si="199"/>
        <v>1</v>
      </c>
    </row>
    <row r="1281" spans="1:34" hidden="1">
      <c r="A1281" t="s">
        <v>115</v>
      </c>
      <c r="B1281" s="20">
        <v>2030</v>
      </c>
      <c r="C1281" t="s">
        <v>262</v>
      </c>
      <c r="D1281" t="s">
        <v>218</v>
      </c>
      <c r="E1281" s="22" t="s">
        <v>356</v>
      </c>
      <c r="F1281" s="22" t="s">
        <v>357</v>
      </c>
      <c r="G1281" s="22" t="s">
        <v>263</v>
      </c>
      <c r="H1281" s="22" t="s">
        <v>237</v>
      </c>
      <c r="I1281" s="22" t="s">
        <v>309</v>
      </c>
      <c r="J1281" s="17">
        <f>IFERROR(INDEX(Cost_Components!$K$2:$K$29,MATCH(E1281,Cost_Components!$A$2:$A$29,0)),"")</f>
        <v>0.5</v>
      </c>
      <c r="K1281" s="17">
        <f t="shared" si="190"/>
        <v>0.42307692307692307</v>
      </c>
      <c r="L1281" s="17">
        <f>IFERROR(INDEX(Cost_Components!$S$2:$S$29,MATCH(E1281,Cost_Components!$A$2:$A$29,0)),"")</f>
        <v>0.31</v>
      </c>
      <c r="M1281" s="28">
        <f>IFERROR(INDEX(Cost_Components!$L$2:$L$29,MATCH(E1281,Cost_Components!$A$2:$A$29,0)),"")</f>
        <v>1</v>
      </c>
      <c r="N1281" s="29">
        <f>IFERROR(INDEX(Cost_Components!$P$2:$P$29,MATCH(E1281,Cost_Components!$A$2:$A$29,0)),"")</f>
        <v>119.7214874</v>
      </c>
      <c r="O1281" s="23">
        <f t="shared" si="191"/>
        <v>443592.47255830752</v>
      </c>
      <c r="P1281" s="23">
        <f t="shared" si="192"/>
        <v>453900.60306812997</v>
      </c>
      <c r="Q1281" s="23">
        <f t="shared" si="193"/>
        <v>16845913.152632792</v>
      </c>
      <c r="R1281" s="23">
        <f t="shared" si="194"/>
        <v>22468579.10597565</v>
      </c>
      <c r="S1281" s="23">
        <f t="shared" si="195"/>
        <v>5622665.9533428587</v>
      </c>
      <c r="T1281" s="16">
        <f>IFERROR(INDEX(Cost_Components!$R$2:$R$29,MATCH(E1281,Cost_Components!$A$2:$A$29,0)),"")</f>
        <v>1</v>
      </c>
      <c r="U1281" s="26">
        <f>IFERROR(INDEX(Cost_Components!$Q$2:$Q$29,MATCH(E1281,Cost_Components!$A$2:$A$29,0)),"")</f>
        <v>2023</v>
      </c>
      <c r="V1281" s="30">
        <f>1/(1+Calculation_Assumptions!$B$5)^(B1281-Calculation_Assumptions!$B$2)</f>
        <v>0.86260878438416411</v>
      </c>
      <c r="W1281" s="23">
        <f t="shared" si="196"/>
        <v>14531432.666433774</v>
      </c>
      <c r="X1281" s="23">
        <f t="shared" si="197"/>
        <v>19381593.709445085</v>
      </c>
      <c r="Y1281" s="23">
        <f t="shared" si="198"/>
        <v>4850161.0430113105</v>
      </c>
      <c r="Z1281" s="17">
        <f>IFERROR(INDEX(Cost_Components!$T$2:$T$29,MATCH(E1281,Cost_Components!$A$2:$A$29,0)),"")</f>
        <v>0.8</v>
      </c>
      <c r="AA1281" s="26">
        <f>IFERROR(INDEX(Cost_Components!$U$2:$U$29,MATCH(E1281,Cost_Components!$A$2:$A$29,0)),"")</f>
        <v>2025</v>
      </c>
      <c r="AB1281" s="26">
        <f>IFERROR(INDEX(Cost_Components!$V$2:$V$29,MATCH(E1281,Cost_Components!$A$2:$A$29,0)),"")</f>
        <v>2050</v>
      </c>
      <c r="AC1281" s="26">
        <f>IFERROR(INDEX(Cost_Components!$M$2:$M$29,MATCH(E1281,Cost_Components!$A$2:$A$29,0)),"")</f>
        <v>30</v>
      </c>
      <c r="AD1281" s="26">
        <f>IFERROR(INDEX(Cost_Components!$N$2:$N$29,MATCH(E1281,Cost_Components!$A$2:$A$29,0)),"")</f>
        <v>95</v>
      </c>
      <c r="AE1281" s="16" t="str">
        <f>IFERROR(INDEX(Cost_Components!$O$2:$O$29,MATCH(E1281,Cost_Components!$A$2:$A$29,0)),"")</f>
        <v>Both</v>
      </c>
      <c r="AF1281" s="11">
        <v>887184.94511661504</v>
      </c>
      <c r="AG1281" s="11">
        <v>907801.20613625995</v>
      </c>
      <c r="AH1281" s="23">
        <f t="shared" si="199"/>
        <v>1</v>
      </c>
    </row>
    <row r="1282" spans="1:34" hidden="1">
      <c r="A1282" t="s">
        <v>115</v>
      </c>
      <c r="B1282" s="20">
        <v>2031</v>
      </c>
      <c r="C1282" t="s">
        <v>262</v>
      </c>
      <c r="D1282" t="s">
        <v>218</v>
      </c>
      <c r="E1282" s="22" t="s">
        <v>356</v>
      </c>
      <c r="F1282" s="22" t="s">
        <v>357</v>
      </c>
      <c r="G1282" s="22" t="s">
        <v>263</v>
      </c>
      <c r="H1282" s="22" t="s">
        <v>237</v>
      </c>
      <c r="I1282" s="22" t="s">
        <v>309</v>
      </c>
      <c r="J1282" s="17">
        <f>IFERROR(INDEX(Cost_Components!$K$2:$K$29,MATCH(E1282,Cost_Components!$A$2:$A$29,0)),"")</f>
        <v>0.5</v>
      </c>
      <c r="K1282" s="17">
        <f t="shared" ref="K1282:K1345" si="200">IF(OR(L1282="",Z1282="",AA1282="",AB1282=""),"",IF(B1282&lt;AA1282,L1282,IF(B1282&gt;AB1282,Z1282,L1282+(Z1282-L1282)*MIN(MAX((B1282-AA1282+1)/MAX(AB1282-AA1282+1,1),0),1))))</f>
        <v>0.44192307692307692</v>
      </c>
      <c r="L1282" s="17">
        <f>IFERROR(INDEX(Cost_Components!$S$2:$S$29,MATCH(E1282,Cost_Components!$A$2:$A$29,0)),"")</f>
        <v>0.31</v>
      </c>
      <c r="M1282" s="28">
        <f>IFERROR(INDEX(Cost_Components!$L$2:$L$29,MATCH(E1282,Cost_Components!$A$2:$A$29,0)),"")</f>
        <v>1</v>
      </c>
      <c r="N1282" s="29">
        <f>IFERROR(INDEX(Cost_Components!$P$2:$P$29,MATCH(E1282,Cost_Components!$A$2:$A$29,0)),"")</f>
        <v>119.7214874</v>
      </c>
      <c r="O1282" s="23">
        <f t="shared" ref="O1282:O1345" si="201">AF1282*J1282</f>
        <v>445043.28553743399</v>
      </c>
      <c r="P1282" s="23">
        <f t="shared" ref="P1282:P1345" si="202">AG1282*J1282</f>
        <v>458082.60524368449</v>
      </c>
      <c r="Q1282" s="23">
        <f t="shared" ref="Q1282:Q1345" si="203">P1282*L1282*M1282*N1282</f>
        <v>17001122.56407069</v>
      </c>
      <c r="R1282" s="23">
        <f t="shared" ref="R1282:R1345" si="204">O1282*K1282*M1282*N1282</f>
        <v>23546211.335812021</v>
      </c>
      <c r="S1282" s="23">
        <f t="shared" ref="S1282:S1345" si="205">R1282-Q1282</f>
        <v>6545088.7717413306</v>
      </c>
      <c r="T1282" s="16">
        <f>IFERROR(INDEX(Cost_Components!$R$2:$R$29,MATCH(E1282,Cost_Components!$A$2:$A$29,0)),"")</f>
        <v>1</v>
      </c>
      <c r="U1282" s="26">
        <f>IFERROR(INDEX(Cost_Components!$Q$2:$Q$29,MATCH(E1282,Cost_Components!$A$2:$A$29,0)),"")</f>
        <v>2023</v>
      </c>
      <c r="V1282" s="30">
        <f>1/(1+Calculation_Assumptions!$B$5)^(B1282-Calculation_Assumptions!$B$2)</f>
        <v>0.83748425668365445</v>
      </c>
      <c r="W1282" s="23">
        <f t="shared" ref="W1282:W1345" si="206">Q1282*V1282</f>
        <v>14238172.493358448</v>
      </c>
      <c r="X1282" s="23">
        <f t="shared" ref="X1282:X1345" si="207">R1282*V1282</f>
        <v>19719581.29828877</v>
      </c>
      <c r="Y1282" s="23">
        <f t="shared" ref="Y1282:Y1345" si="208">S1282*V1282</f>
        <v>5481408.8049303209</v>
      </c>
      <c r="Z1282" s="17">
        <f>IFERROR(INDEX(Cost_Components!$T$2:$T$29,MATCH(E1282,Cost_Components!$A$2:$A$29,0)),"")</f>
        <v>0.8</v>
      </c>
      <c r="AA1282" s="26">
        <f>IFERROR(INDEX(Cost_Components!$U$2:$U$29,MATCH(E1282,Cost_Components!$A$2:$A$29,0)),"")</f>
        <v>2025</v>
      </c>
      <c r="AB1282" s="26">
        <f>IFERROR(INDEX(Cost_Components!$V$2:$V$29,MATCH(E1282,Cost_Components!$A$2:$A$29,0)),"")</f>
        <v>2050</v>
      </c>
      <c r="AC1282" s="26">
        <f>IFERROR(INDEX(Cost_Components!$M$2:$M$29,MATCH(E1282,Cost_Components!$A$2:$A$29,0)),"")</f>
        <v>30</v>
      </c>
      <c r="AD1282" s="26">
        <f>IFERROR(INDEX(Cost_Components!$N$2:$N$29,MATCH(E1282,Cost_Components!$A$2:$A$29,0)),"")</f>
        <v>95</v>
      </c>
      <c r="AE1282" s="16" t="str">
        <f>IFERROR(INDEX(Cost_Components!$O$2:$O$29,MATCH(E1282,Cost_Components!$A$2:$A$29,0)),"")</f>
        <v>Both</v>
      </c>
      <c r="AF1282" s="11">
        <v>890086.57107486797</v>
      </c>
      <c r="AG1282" s="11">
        <v>916165.21048736898</v>
      </c>
      <c r="AH1282" s="23">
        <f t="shared" ref="AH1282:AH1345" si="209">IF(H1282="shared-count-once",COUNTIFS($A$2:$A$1457,A1282,$B$2:$B$1457,B1282,$E$2:$E$1457,E1282),1)</f>
        <v>1</v>
      </c>
    </row>
    <row r="1283" spans="1:34" hidden="1">
      <c r="A1283" t="s">
        <v>115</v>
      </c>
      <c r="B1283" s="20">
        <v>2032</v>
      </c>
      <c r="C1283" t="s">
        <v>262</v>
      </c>
      <c r="D1283" t="s">
        <v>218</v>
      </c>
      <c r="E1283" s="22" t="s">
        <v>356</v>
      </c>
      <c r="F1283" s="22" t="s">
        <v>357</v>
      </c>
      <c r="G1283" s="22" t="s">
        <v>263</v>
      </c>
      <c r="H1283" s="22" t="s">
        <v>237</v>
      </c>
      <c r="I1283" s="22" t="s">
        <v>309</v>
      </c>
      <c r="J1283" s="17">
        <f>IFERROR(INDEX(Cost_Components!$K$2:$K$29,MATCH(E1283,Cost_Components!$A$2:$A$29,0)),"")</f>
        <v>0.5</v>
      </c>
      <c r="K1283" s="17">
        <f t="shared" si="200"/>
        <v>0.46076923076923082</v>
      </c>
      <c r="L1283" s="17">
        <f>IFERROR(INDEX(Cost_Components!$S$2:$S$29,MATCH(E1283,Cost_Components!$A$2:$A$29,0)),"")</f>
        <v>0.31</v>
      </c>
      <c r="M1283" s="28">
        <f>IFERROR(INDEX(Cost_Components!$L$2:$L$29,MATCH(E1283,Cost_Components!$A$2:$A$29,0)),"")</f>
        <v>1</v>
      </c>
      <c r="N1283" s="29">
        <f>IFERROR(INDEX(Cost_Components!$P$2:$P$29,MATCH(E1283,Cost_Components!$A$2:$A$29,0)),"")</f>
        <v>119.7214874</v>
      </c>
      <c r="O1283" s="23">
        <f t="shared" si="201"/>
        <v>447240.46907084802</v>
      </c>
      <c r="P1283" s="23">
        <f t="shared" si="202"/>
        <v>463229.44215423299</v>
      </c>
      <c r="Q1283" s="23">
        <f t="shared" si="203"/>
        <v>17192140.524874881</v>
      </c>
      <c r="R1283" s="23">
        <f t="shared" si="204"/>
        <v>24671563.242614415</v>
      </c>
      <c r="S1283" s="23">
        <f t="shared" si="205"/>
        <v>7479422.7177395336</v>
      </c>
      <c r="T1283" s="16">
        <f>IFERROR(INDEX(Cost_Components!$R$2:$R$29,MATCH(E1283,Cost_Components!$A$2:$A$29,0)),"")</f>
        <v>1</v>
      </c>
      <c r="U1283" s="26">
        <f>IFERROR(INDEX(Cost_Components!$Q$2:$Q$29,MATCH(E1283,Cost_Components!$A$2:$A$29,0)),"")</f>
        <v>2023</v>
      </c>
      <c r="V1283" s="30">
        <f>1/(1+Calculation_Assumptions!$B$5)^(B1283-Calculation_Assumptions!$B$2)</f>
        <v>0.81309151134335378</v>
      </c>
      <c r="W1283" s="23">
        <f t="shared" si="206"/>
        <v>13978783.522597836</v>
      </c>
      <c r="X1283" s="23">
        <f t="shared" si="207"/>
        <v>20060238.644140489</v>
      </c>
      <c r="Y1283" s="23">
        <f t="shared" si="208"/>
        <v>6081455.1215426521</v>
      </c>
      <c r="Z1283" s="17">
        <f>IFERROR(INDEX(Cost_Components!$T$2:$T$29,MATCH(E1283,Cost_Components!$A$2:$A$29,0)),"")</f>
        <v>0.8</v>
      </c>
      <c r="AA1283" s="26">
        <f>IFERROR(INDEX(Cost_Components!$U$2:$U$29,MATCH(E1283,Cost_Components!$A$2:$A$29,0)),"")</f>
        <v>2025</v>
      </c>
      <c r="AB1283" s="26">
        <f>IFERROR(INDEX(Cost_Components!$V$2:$V$29,MATCH(E1283,Cost_Components!$A$2:$A$29,0)),"")</f>
        <v>2050</v>
      </c>
      <c r="AC1283" s="26">
        <f>IFERROR(INDEX(Cost_Components!$M$2:$M$29,MATCH(E1283,Cost_Components!$A$2:$A$29,0)),"")</f>
        <v>30</v>
      </c>
      <c r="AD1283" s="26">
        <f>IFERROR(INDEX(Cost_Components!$N$2:$N$29,MATCH(E1283,Cost_Components!$A$2:$A$29,0)),"")</f>
        <v>95</v>
      </c>
      <c r="AE1283" s="16" t="str">
        <f>IFERROR(INDEX(Cost_Components!$O$2:$O$29,MATCH(E1283,Cost_Components!$A$2:$A$29,0)),"")</f>
        <v>Both</v>
      </c>
      <c r="AF1283" s="11">
        <v>894480.93814169604</v>
      </c>
      <c r="AG1283" s="11">
        <v>926458.88430846599</v>
      </c>
      <c r="AH1283" s="23">
        <f t="shared" si="209"/>
        <v>1</v>
      </c>
    </row>
    <row r="1284" spans="1:34" hidden="1">
      <c r="A1284" t="s">
        <v>115</v>
      </c>
      <c r="B1284" s="20">
        <v>2033</v>
      </c>
      <c r="C1284" t="s">
        <v>262</v>
      </c>
      <c r="D1284" t="s">
        <v>218</v>
      </c>
      <c r="E1284" s="22" t="s">
        <v>356</v>
      </c>
      <c r="F1284" s="22" t="s">
        <v>357</v>
      </c>
      <c r="G1284" s="22" t="s">
        <v>263</v>
      </c>
      <c r="H1284" s="22" t="s">
        <v>237</v>
      </c>
      <c r="I1284" s="22" t="s">
        <v>309</v>
      </c>
      <c r="J1284" s="17">
        <f>IFERROR(INDEX(Cost_Components!$K$2:$K$29,MATCH(E1284,Cost_Components!$A$2:$A$29,0)),"")</f>
        <v>0.5</v>
      </c>
      <c r="K1284" s="17">
        <f t="shared" si="200"/>
        <v>0.47961538461538467</v>
      </c>
      <c r="L1284" s="17">
        <f>IFERROR(INDEX(Cost_Components!$S$2:$S$29,MATCH(E1284,Cost_Components!$A$2:$A$29,0)),"")</f>
        <v>0.31</v>
      </c>
      <c r="M1284" s="28">
        <f>IFERROR(INDEX(Cost_Components!$L$2:$L$29,MATCH(E1284,Cost_Components!$A$2:$A$29,0)),"")</f>
        <v>1</v>
      </c>
      <c r="N1284" s="29">
        <f>IFERROR(INDEX(Cost_Components!$P$2:$P$29,MATCH(E1284,Cost_Components!$A$2:$A$29,0)),"")</f>
        <v>119.7214874</v>
      </c>
      <c r="O1284" s="23">
        <f t="shared" si="201"/>
        <v>450025.03981848498</v>
      </c>
      <c r="P1284" s="23">
        <f t="shared" si="202"/>
        <v>469166.48752473952</v>
      </c>
      <c r="Q1284" s="23">
        <f t="shared" si="203"/>
        <v>17412486.014655564</v>
      </c>
      <c r="R1284" s="23">
        <f t="shared" si="204"/>
        <v>25840558.044803318</v>
      </c>
      <c r="S1284" s="23">
        <f t="shared" si="205"/>
        <v>8428072.0301477537</v>
      </c>
      <c r="T1284" s="16">
        <f>IFERROR(INDEX(Cost_Components!$R$2:$R$29,MATCH(E1284,Cost_Components!$A$2:$A$29,0)),"")</f>
        <v>1</v>
      </c>
      <c r="U1284" s="26">
        <f>IFERROR(INDEX(Cost_Components!$Q$2:$Q$29,MATCH(E1284,Cost_Components!$A$2:$A$29,0)),"")</f>
        <v>2023</v>
      </c>
      <c r="V1284" s="30">
        <f>1/(1+Calculation_Assumptions!$B$5)^(B1284-Calculation_Assumptions!$B$2)</f>
        <v>0.78940923431393573</v>
      </c>
      <c r="W1284" s="23">
        <f t="shared" si="206"/>
        <v>13745577.252331363</v>
      </c>
      <c r="X1284" s="23">
        <f t="shared" si="207"/>
        <v>20398775.140393</v>
      </c>
      <c r="Y1284" s="23">
        <f t="shared" si="208"/>
        <v>6653197.8880616361</v>
      </c>
      <c r="Z1284" s="17">
        <f>IFERROR(INDEX(Cost_Components!$T$2:$T$29,MATCH(E1284,Cost_Components!$A$2:$A$29,0)),"")</f>
        <v>0.8</v>
      </c>
      <c r="AA1284" s="26">
        <f>IFERROR(INDEX(Cost_Components!$U$2:$U$29,MATCH(E1284,Cost_Components!$A$2:$A$29,0)),"")</f>
        <v>2025</v>
      </c>
      <c r="AB1284" s="26">
        <f>IFERROR(INDEX(Cost_Components!$V$2:$V$29,MATCH(E1284,Cost_Components!$A$2:$A$29,0)),"")</f>
        <v>2050</v>
      </c>
      <c r="AC1284" s="26">
        <f>IFERROR(INDEX(Cost_Components!$M$2:$M$29,MATCH(E1284,Cost_Components!$A$2:$A$29,0)),"")</f>
        <v>30</v>
      </c>
      <c r="AD1284" s="26">
        <f>IFERROR(INDEX(Cost_Components!$N$2:$N$29,MATCH(E1284,Cost_Components!$A$2:$A$29,0)),"")</f>
        <v>95</v>
      </c>
      <c r="AE1284" s="16" t="str">
        <f>IFERROR(INDEX(Cost_Components!$O$2:$O$29,MATCH(E1284,Cost_Components!$A$2:$A$29,0)),"")</f>
        <v>Both</v>
      </c>
      <c r="AF1284" s="11">
        <v>900050.07963696995</v>
      </c>
      <c r="AG1284" s="11">
        <v>938332.97504947905</v>
      </c>
      <c r="AH1284" s="23">
        <f t="shared" si="209"/>
        <v>1</v>
      </c>
    </row>
    <row r="1285" spans="1:34" hidden="1">
      <c r="A1285" t="s">
        <v>115</v>
      </c>
      <c r="B1285" s="20">
        <v>2034</v>
      </c>
      <c r="C1285" t="s">
        <v>262</v>
      </c>
      <c r="D1285" t="s">
        <v>218</v>
      </c>
      <c r="E1285" s="22" t="s">
        <v>356</v>
      </c>
      <c r="F1285" s="22" t="s">
        <v>357</v>
      </c>
      <c r="G1285" s="22" t="s">
        <v>263</v>
      </c>
      <c r="H1285" s="22" t="s">
        <v>237</v>
      </c>
      <c r="I1285" s="22" t="s">
        <v>309</v>
      </c>
      <c r="J1285" s="17">
        <f>IFERROR(INDEX(Cost_Components!$K$2:$K$29,MATCH(E1285,Cost_Components!$A$2:$A$29,0)),"")</f>
        <v>0.5</v>
      </c>
      <c r="K1285" s="17">
        <f t="shared" si="200"/>
        <v>0.49846153846153851</v>
      </c>
      <c r="L1285" s="17">
        <f>IFERROR(INDEX(Cost_Components!$S$2:$S$29,MATCH(E1285,Cost_Components!$A$2:$A$29,0)),"")</f>
        <v>0.31</v>
      </c>
      <c r="M1285" s="28">
        <f>IFERROR(INDEX(Cost_Components!$L$2:$L$29,MATCH(E1285,Cost_Components!$A$2:$A$29,0)),"")</f>
        <v>1</v>
      </c>
      <c r="N1285" s="29">
        <f>IFERROR(INDEX(Cost_Components!$P$2:$P$29,MATCH(E1285,Cost_Components!$A$2:$A$29,0)),"")</f>
        <v>119.7214874</v>
      </c>
      <c r="O1285" s="23">
        <f t="shared" si="201"/>
        <v>453262.64889013552</v>
      </c>
      <c r="P1285" s="23">
        <f t="shared" si="202"/>
        <v>475746.46869984799</v>
      </c>
      <c r="Q1285" s="23">
        <f t="shared" si="203"/>
        <v>17656693.205993436</v>
      </c>
      <c r="R1285" s="23">
        <f t="shared" si="204"/>
        <v>27049154.210137047</v>
      </c>
      <c r="S1285" s="23">
        <f t="shared" si="205"/>
        <v>9392461.0041436106</v>
      </c>
      <c r="T1285" s="16">
        <f>IFERROR(INDEX(Cost_Components!$R$2:$R$29,MATCH(E1285,Cost_Components!$A$2:$A$29,0)),"")</f>
        <v>1</v>
      </c>
      <c r="U1285" s="26">
        <f>IFERROR(INDEX(Cost_Components!$Q$2:$Q$29,MATCH(E1285,Cost_Components!$A$2:$A$29,0)),"")</f>
        <v>2023</v>
      </c>
      <c r="V1285" s="30">
        <f>1/(1+Calculation_Assumptions!$B$5)^(B1285-Calculation_Assumptions!$B$2)</f>
        <v>0.76641673234362695</v>
      </c>
      <c r="W1285" s="23">
        <f t="shared" si="206"/>
        <v>13532385.110931408</v>
      </c>
      <c r="X1285" s="23">
        <f t="shared" si="207"/>
        <v>20730924.382392094</v>
      </c>
      <c r="Y1285" s="23">
        <f t="shared" si="208"/>
        <v>7198539.2714606868</v>
      </c>
      <c r="Z1285" s="17">
        <f>IFERROR(INDEX(Cost_Components!$T$2:$T$29,MATCH(E1285,Cost_Components!$A$2:$A$29,0)),"")</f>
        <v>0.8</v>
      </c>
      <c r="AA1285" s="26">
        <f>IFERROR(INDEX(Cost_Components!$U$2:$U$29,MATCH(E1285,Cost_Components!$A$2:$A$29,0)),"")</f>
        <v>2025</v>
      </c>
      <c r="AB1285" s="26">
        <f>IFERROR(INDEX(Cost_Components!$V$2:$V$29,MATCH(E1285,Cost_Components!$A$2:$A$29,0)),"")</f>
        <v>2050</v>
      </c>
      <c r="AC1285" s="26">
        <f>IFERROR(INDEX(Cost_Components!$M$2:$M$29,MATCH(E1285,Cost_Components!$A$2:$A$29,0)),"")</f>
        <v>30</v>
      </c>
      <c r="AD1285" s="26">
        <f>IFERROR(INDEX(Cost_Components!$N$2:$N$29,MATCH(E1285,Cost_Components!$A$2:$A$29,0)),"")</f>
        <v>95</v>
      </c>
      <c r="AE1285" s="16" t="str">
        <f>IFERROR(INDEX(Cost_Components!$O$2:$O$29,MATCH(E1285,Cost_Components!$A$2:$A$29,0)),"")</f>
        <v>Both</v>
      </c>
      <c r="AF1285" s="11">
        <v>906525.29778027104</v>
      </c>
      <c r="AG1285" s="11">
        <v>951492.93739969598</v>
      </c>
      <c r="AH1285" s="23">
        <f t="shared" si="209"/>
        <v>1</v>
      </c>
    </row>
    <row r="1286" spans="1:34" hidden="1">
      <c r="A1286" t="s">
        <v>115</v>
      </c>
      <c r="B1286" s="20">
        <v>2035</v>
      </c>
      <c r="C1286" t="s">
        <v>262</v>
      </c>
      <c r="D1286" t="s">
        <v>218</v>
      </c>
      <c r="E1286" s="22" t="s">
        <v>356</v>
      </c>
      <c r="F1286" s="22" t="s">
        <v>357</v>
      </c>
      <c r="G1286" s="22" t="s">
        <v>263</v>
      </c>
      <c r="H1286" s="22" t="s">
        <v>237</v>
      </c>
      <c r="I1286" s="22" t="s">
        <v>309</v>
      </c>
      <c r="J1286" s="17">
        <f>IFERROR(INDEX(Cost_Components!$K$2:$K$29,MATCH(E1286,Cost_Components!$A$2:$A$29,0)),"")</f>
        <v>0.5</v>
      </c>
      <c r="K1286" s="17">
        <f t="shared" si="200"/>
        <v>0.51730769230769236</v>
      </c>
      <c r="L1286" s="17">
        <f>IFERROR(INDEX(Cost_Components!$S$2:$S$29,MATCH(E1286,Cost_Components!$A$2:$A$29,0)),"")</f>
        <v>0.31</v>
      </c>
      <c r="M1286" s="28">
        <f>IFERROR(INDEX(Cost_Components!$L$2:$L$29,MATCH(E1286,Cost_Components!$A$2:$A$29,0)),"")</f>
        <v>1</v>
      </c>
      <c r="N1286" s="29">
        <f>IFERROR(INDEX(Cost_Components!$P$2:$P$29,MATCH(E1286,Cost_Components!$A$2:$A$29,0)),"")</f>
        <v>119.7214874</v>
      </c>
      <c r="O1286" s="23">
        <f t="shared" si="201"/>
        <v>456902.66557862703</v>
      </c>
      <c r="P1286" s="23">
        <f t="shared" si="202"/>
        <v>482908.792004366</v>
      </c>
      <c r="Q1286" s="23">
        <f t="shared" si="203"/>
        <v>17922513.245762974</v>
      </c>
      <c r="R1286" s="23">
        <f t="shared" si="204"/>
        <v>28297282.591743011</v>
      </c>
      <c r="S1286" s="23">
        <f t="shared" si="205"/>
        <v>10374769.345980037</v>
      </c>
      <c r="T1286" s="16">
        <f>IFERROR(INDEX(Cost_Components!$R$2:$R$29,MATCH(E1286,Cost_Components!$A$2:$A$29,0)),"")</f>
        <v>1</v>
      </c>
      <c r="U1286" s="26">
        <f>IFERROR(INDEX(Cost_Components!$Q$2:$Q$29,MATCH(E1286,Cost_Components!$A$2:$A$29,0)),"")</f>
        <v>2023</v>
      </c>
      <c r="V1286" s="30">
        <f>1/(1+Calculation_Assumptions!$B$5)^(B1286-Calculation_Assumptions!$B$2)</f>
        <v>0.74409391489672516</v>
      </c>
      <c r="W1286" s="23">
        <f t="shared" si="206"/>
        <v>13336033.045828184</v>
      </c>
      <c r="X1286" s="23">
        <f t="shared" si="207"/>
        <v>21055835.784629006</v>
      </c>
      <c r="Y1286" s="23">
        <f t="shared" si="208"/>
        <v>7719802.7388008228</v>
      </c>
      <c r="Z1286" s="17">
        <f>IFERROR(INDEX(Cost_Components!$T$2:$T$29,MATCH(E1286,Cost_Components!$A$2:$A$29,0)),"")</f>
        <v>0.8</v>
      </c>
      <c r="AA1286" s="26">
        <f>IFERROR(INDEX(Cost_Components!$U$2:$U$29,MATCH(E1286,Cost_Components!$A$2:$A$29,0)),"")</f>
        <v>2025</v>
      </c>
      <c r="AB1286" s="26">
        <f>IFERROR(INDEX(Cost_Components!$V$2:$V$29,MATCH(E1286,Cost_Components!$A$2:$A$29,0)),"")</f>
        <v>2050</v>
      </c>
      <c r="AC1286" s="26">
        <f>IFERROR(INDEX(Cost_Components!$M$2:$M$29,MATCH(E1286,Cost_Components!$A$2:$A$29,0)),"")</f>
        <v>30</v>
      </c>
      <c r="AD1286" s="26">
        <f>IFERROR(INDEX(Cost_Components!$N$2:$N$29,MATCH(E1286,Cost_Components!$A$2:$A$29,0)),"")</f>
        <v>95</v>
      </c>
      <c r="AE1286" s="16" t="str">
        <f>IFERROR(INDEX(Cost_Components!$O$2:$O$29,MATCH(E1286,Cost_Components!$A$2:$A$29,0)),"")</f>
        <v>Both</v>
      </c>
      <c r="AF1286" s="11">
        <v>913805.33115725406</v>
      </c>
      <c r="AG1286" s="11">
        <v>965817.584008732</v>
      </c>
      <c r="AH1286" s="23">
        <f t="shared" si="209"/>
        <v>1</v>
      </c>
    </row>
    <row r="1287" spans="1:34" hidden="1">
      <c r="A1287" t="s">
        <v>115</v>
      </c>
      <c r="B1287" s="20">
        <v>2036</v>
      </c>
      <c r="C1287" t="s">
        <v>262</v>
      </c>
      <c r="D1287" t="s">
        <v>218</v>
      </c>
      <c r="E1287" s="22" t="s">
        <v>356</v>
      </c>
      <c r="F1287" s="22" t="s">
        <v>357</v>
      </c>
      <c r="G1287" s="22" t="s">
        <v>263</v>
      </c>
      <c r="H1287" s="22" t="s">
        <v>237</v>
      </c>
      <c r="I1287" s="22" t="s">
        <v>309</v>
      </c>
      <c r="J1287" s="17">
        <f>IFERROR(INDEX(Cost_Components!$K$2:$K$29,MATCH(E1287,Cost_Components!$A$2:$A$29,0)),"")</f>
        <v>0.5</v>
      </c>
      <c r="K1287" s="17">
        <f t="shared" si="200"/>
        <v>0.5361538461538462</v>
      </c>
      <c r="L1287" s="17">
        <f>IFERROR(INDEX(Cost_Components!$S$2:$S$29,MATCH(E1287,Cost_Components!$A$2:$A$29,0)),"")</f>
        <v>0.31</v>
      </c>
      <c r="M1287" s="28">
        <f>IFERROR(INDEX(Cost_Components!$L$2:$L$29,MATCH(E1287,Cost_Components!$A$2:$A$29,0)),"")</f>
        <v>1</v>
      </c>
      <c r="N1287" s="29">
        <f>IFERROR(INDEX(Cost_Components!$P$2:$P$29,MATCH(E1287,Cost_Components!$A$2:$A$29,0)),"")</f>
        <v>119.7214874</v>
      </c>
      <c r="O1287" s="23">
        <f t="shared" si="201"/>
        <v>460841.65228721453</v>
      </c>
      <c r="P1287" s="23">
        <f t="shared" si="202"/>
        <v>490538.84685217898</v>
      </c>
      <c r="Q1287" s="23">
        <f t="shared" si="203"/>
        <v>18205692.515513338</v>
      </c>
      <c r="R1287" s="23">
        <f t="shared" si="204"/>
        <v>29581027.463989355</v>
      </c>
      <c r="S1287" s="23">
        <f t="shared" si="205"/>
        <v>11375334.948476017</v>
      </c>
      <c r="T1287" s="16">
        <f>IFERROR(INDEX(Cost_Components!$R$2:$R$29,MATCH(E1287,Cost_Components!$A$2:$A$29,0)),"")</f>
        <v>1</v>
      </c>
      <c r="U1287" s="26">
        <f>IFERROR(INDEX(Cost_Components!$Q$2:$Q$29,MATCH(E1287,Cost_Components!$A$2:$A$29,0)),"")</f>
        <v>2023</v>
      </c>
      <c r="V1287" s="30">
        <f>1/(1+Calculation_Assumptions!$B$5)^(B1287-Calculation_Assumptions!$B$2)</f>
        <v>0.72242127659876232</v>
      </c>
      <c r="W1287" s="23">
        <f t="shared" si="206"/>
        <v>13152179.628421677</v>
      </c>
      <c r="X1287" s="23">
        <f t="shared" si="207"/>
        <v>21369963.623638239</v>
      </c>
      <c r="Y1287" s="23">
        <f t="shared" si="208"/>
        <v>8217783.9952165596</v>
      </c>
      <c r="Z1287" s="17">
        <f>IFERROR(INDEX(Cost_Components!$T$2:$T$29,MATCH(E1287,Cost_Components!$A$2:$A$29,0)),"")</f>
        <v>0.8</v>
      </c>
      <c r="AA1287" s="26">
        <f>IFERROR(INDEX(Cost_Components!$U$2:$U$29,MATCH(E1287,Cost_Components!$A$2:$A$29,0)),"")</f>
        <v>2025</v>
      </c>
      <c r="AB1287" s="26">
        <f>IFERROR(INDEX(Cost_Components!$V$2:$V$29,MATCH(E1287,Cost_Components!$A$2:$A$29,0)),"")</f>
        <v>2050</v>
      </c>
      <c r="AC1287" s="26">
        <f>IFERROR(INDEX(Cost_Components!$M$2:$M$29,MATCH(E1287,Cost_Components!$A$2:$A$29,0)),"")</f>
        <v>30</v>
      </c>
      <c r="AD1287" s="26">
        <f>IFERROR(INDEX(Cost_Components!$N$2:$N$29,MATCH(E1287,Cost_Components!$A$2:$A$29,0)),"")</f>
        <v>95</v>
      </c>
      <c r="AE1287" s="16" t="str">
        <f>IFERROR(INDEX(Cost_Components!$O$2:$O$29,MATCH(E1287,Cost_Components!$A$2:$A$29,0)),"")</f>
        <v>Both</v>
      </c>
      <c r="AF1287" s="11">
        <v>921683.30457442906</v>
      </c>
      <c r="AG1287" s="11">
        <v>981077.69370435795</v>
      </c>
      <c r="AH1287" s="23">
        <f t="shared" si="209"/>
        <v>1</v>
      </c>
    </row>
    <row r="1288" spans="1:34" hidden="1">
      <c r="A1288" t="s">
        <v>115</v>
      </c>
      <c r="B1288" s="20">
        <v>2037</v>
      </c>
      <c r="C1288" t="s">
        <v>262</v>
      </c>
      <c r="D1288" t="s">
        <v>218</v>
      </c>
      <c r="E1288" s="22" t="s">
        <v>356</v>
      </c>
      <c r="F1288" s="22" t="s">
        <v>357</v>
      </c>
      <c r="G1288" s="22" t="s">
        <v>263</v>
      </c>
      <c r="H1288" s="22" t="s">
        <v>237</v>
      </c>
      <c r="I1288" s="22" t="s">
        <v>309</v>
      </c>
      <c r="J1288" s="17">
        <f>IFERROR(INDEX(Cost_Components!$K$2:$K$29,MATCH(E1288,Cost_Components!$A$2:$A$29,0)),"")</f>
        <v>0.5</v>
      </c>
      <c r="K1288" s="17">
        <f t="shared" si="200"/>
        <v>0.55500000000000005</v>
      </c>
      <c r="L1288" s="17">
        <f>IFERROR(INDEX(Cost_Components!$S$2:$S$29,MATCH(E1288,Cost_Components!$A$2:$A$29,0)),"")</f>
        <v>0.31</v>
      </c>
      <c r="M1288" s="28">
        <f>IFERROR(INDEX(Cost_Components!$L$2:$L$29,MATCH(E1288,Cost_Components!$A$2:$A$29,0)),"")</f>
        <v>1</v>
      </c>
      <c r="N1288" s="29">
        <f>IFERROR(INDEX(Cost_Components!$P$2:$P$29,MATCH(E1288,Cost_Components!$A$2:$A$29,0)),"")</f>
        <v>119.7214874</v>
      </c>
      <c r="O1288" s="23">
        <f t="shared" si="201"/>
        <v>465019.095384321</v>
      </c>
      <c r="P1288" s="23">
        <f t="shared" si="202"/>
        <v>498569.64024215902</v>
      </c>
      <c r="Q1288" s="23">
        <f t="shared" si="203"/>
        <v>18503744.659704994</v>
      </c>
      <c r="R1288" s="23">
        <f t="shared" si="204"/>
        <v>30898391.661691435</v>
      </c>
      <c r="S1288" s="23">
        <f t="shared" si="205"/>
        <v>12394647.00198644</v>
      </c>
      <c r="T1288" s="16">
        <f>IFERROR(INDEX(Cost_Components!$R$2:$R$29,MATCH(E1288,Cost_Components!$A$2:$A$29,0)),"")</f>
        <v>1</v>
      </c>
      <c r="U1288" s="26">
        <f>IFERROR(INDEX(Cost_Components!$Q$2:$Q$29,MATCH(E1288,Cost_Components!$A$2:$A$29,0)),"")</f>
        <v>2023</v>
      </c>
      <c r="V1288" s="30">
        <f>1/(1+Calculation_Assumptions!$B$5)^(B1288-Calculation_Assumptions!$B$2)</f>
        <v>0.70137988019297326</v>
      </c>
      <c r="W1288" s="23">
        <f t="shared" si="206"/>
        <v>12978154.212545257</v>
      </c>
      <c r="X1288" s="23">
        <f t="shared" si="207"/>
        <v>21671510.241832703</v>
      </c>
      <c r="Y1288" s="23">
        <f t="shared" si="208"/>
        <v>8693356.0292874444</v>
      </c>
      <c r="Z1288" s="17">
        <f>IFERROR(INDEX(Cost_Components!$T$2:$T$29,MATCH(E1288,Cost_Components!$A$2:$A$29,0)),"")</f>
        <v>0.8</v>
      </c>
      <c r="AA1288" s="26">
        <f>IFERROR(INDEX(Cost_Components!$U$2:$U$29,MATCH(E1288,Cost_Components!$A$2:$A$29,0)),"")</f>
        <v>2025</v>
      </c>
      <c r="AB1288" s="26">
        <f>IFERROR(INDEX(Cost_Components!$V$2:$V$29,MATCH(E1288,Cost_Components!$A$2:$A$29,0)),"")</f>
        <v>2050</v>
      </c>
      <c r="AC1288" s="26">
        <f>IFERROR(INDEX(Cost_Components!$M$2:$M$29,MATCH(E1288,Cost_Components!$A$2:$A$29,0)),"")</f>
        <v>30</v>
      </c>
      <c r="AD1288" s="26">
        <f>IFERROR(INDEX(Cost_Components!$N$2:$N$29,MATCH(E1288,Cost_Components!$A$2:$A$29,0)),"")</f>
        <v>95</v>
      </c>
      <c r="AE1288" s="16" t="str">
        <f>IFERROR(INDEX(Cost_Components!$O$2:$O$29,MATCH(E1288,Cost_Components!$A$2:$A$29,0)),"")</f>
        <v>Both</v>
      </c>
      <c r="AF1288" s="11">
        <v>930038.190768642</v>
      </c>
      <c r="AG1288" s="11">
        <v>997139.28048431803</v>
      </c>
      <c r="AH1288" s="23">
        <f t="shared" si="209"/>
        <v>1</v>
      </c>
    </row>
    <row r="1289" spans="1:34" hidden="1">
      <c r="A1289" t="s">
        <v>115</v>
      </c>
      <c r="B1289" s="20">
        <v>2038</v>
      </c>
      <c r="C1289" t="s">
        <v>262</v>
      </c>
      <c r="D1289" t="s">
        <v>218</v>
      </c>
      <c r="E1289" s="22" t="s">
        <v>356</v>
      </c>
      <c r="F1289" s="22" t="s">
        <v>357</v>
      </c>
      <c r="G1289" s="22" t="s">
        <v>263</v>
      </c>
      <c r="H1289" s="22" t="s">
        <v>237</v>
      </c>
      <c r="I1289" s="22" t="s">
        <v>309</v>
      </c>
      <c r="J1289" s="17">
        <f>IFERROR(INDEX(Cost_Components!$K$2:$K$29,MATCH(E1289,Cost_Components!$A$2:$A$29,0)),"")</f>
        <v>0.5</v>
      </c>
      <c r="K1289" s="17">
        <f t="shared" si="200"/>
        <v>0.57384615384615389</v>
      </c>
      <c r="L1289" s="17">
        <f>IFERROR(INDEX(Cost_Components!$S$2:$S$29,MATCH(E1289,Cost_Components!$A$2:$A$29,0)),"")</f>
        <v>0.31</v>
      </c>
      <c r="M1289" s="28">
        <f>IFERROR(INDEX(Cost_Components!$L$2:$L$29,MATCH(E1289,Cost_Components!$A$2:$A$29,0)),"")</f>
        <v>1</v>
      </c>
      <c r="N1289" s="29">
        <f>IFERROR(INDEX(Cost_Components!$P$2:$P$29,MATCH(E1289,Cost_Components!$A$2:$A$29,0)),"")</f>
        <v>119.7214874</v>
      </c>
      <c r="O1289" s="23">
        <f t="shared" si="201"/>
        <v>469353.03466907452</v>
      </c>
      <c r="P1289" s="23">
        <f t="shared" si="202"/>
        <v>506914.32541319501</v>
      </c>
      <c r="Q1289" s="23">
        <f t="shared" si="203"/>
        <v>18813446.477078952</v>
      </c>
      <c r="R1289" s="23">
        <f t="shared" si="204"/>
        <v>32245358.458468374</v>
      </c>
      <c r="S1289" s="23">
        <f t="shared" si="205"/>
        <v>13431911.981389422</v>
      </c>
      <c r="T1289" s="16">
        <f>IFERROR(INDEX(Cost_Components!$R$2:$R$29,MATCH(E1289,Cost_Components!$A$2:$A$29,0)),"")</f>
        <v>1</v>
      </c>
      <c r="U1289" s="26">
        <f>IFERROR(INDEX(Cost_Components!$Q$2:$Q$29,MATCH(E1289,Cost_Components!$A$2:$A$29,0)),"")</f>
        <v>2023</v>
      </c>
      <c r="V1289" s="30">
        <f>1/(1+Calculation_Assumptions!$B$5)^(B1289-Calculation_Assumptions!$B$2)</f>
        <v>0.68095133999317792</v>
      </c>
      <c r="W1289" s="23">
        <f t="shared" si="206"/>
        <v>12811041.588456845</v>
      </c>
      <c r="X1289" s="23">
        <f t="shared" si="207"/>
        <v>21957520.050854392</v>
      </c>
      <c r="Y1289" s="23">
        <f t="shared" si="208"/>
        <v>9146478.4623975474</v>
      </c>
      <c r="Z1289" s="17">
        <f>IFERROR(INDEX(Cost_Components!$T$2:$T$29,MATCH(E1289,Cost_Components!$A$2:$A$29,0)),"")</f>
        <v>0.8</v>
      </c>
      <c r="AA1289" s="26">
        <f>IFERROR(INDEX(Cost_Components!$U$2:$U$29,MATCH(E1289,Cost_Components!$A$2:$A$29,0)),"")</f>
        <v>2025</v>
      </c>
      <c r="AB1289" s="26">
        <f>IFERROR(INDEX(Cost_Components!$V$2:$V$29,MATCH(E1289,Cost_Components!$A$2:$A$29,0)),"")</f>
        <v>2050</v>
      </c>
      <c r="AC1289" s="26">
        <f>IFERROR(INDEX(Cost_Components!$M$2:$M$29,MATCH(E1289,Cost_Components!$A$2:$A$29,0)),"")</f>
        <v>30</v>
      </c>
      <c r="AD1289" s="26">
        <f>IFERROR(INDEX(Cost_Components!$N$2:$N$29,MATCH(E1289,Cost_Components!$A$2:$A$29,0)),"")</f>
        <v>95</v>
      </c>
      <c r="AE1289" s="16" t="str">
        <f>IFERROR(INDEX(Cost_Components!$O$2:$O$29,MATCH(E1289,Cost_Components!$A$2:$A$29,0)),"")</f>
        <v>Both</v>
      </c>
      <c r="AF1289" s="11">
        <v>938706.06933814904</v>
      </c>
      <c r="AG1289" s="11">
        <v>1013828.65082639</v>
      </c>
      <c r="AH1289" s="23">
        <f t="shared" si="209"/>
        <v>1</v>
      </c>
    </row>
    <row r="1290" spans="1:34" hidden="1">
      <c r="A1290" t="s">
        <v>115</v>
      </c>
      <c r="B1290" s="20">
        <v>2039</v>
      </c>
      <c r="C1290" t="s">
        <v>262</v>
      </c>
      <c r="D1290" t="s">
        <v>218</v>
      </c>
      <c r="E1290" s="22" t="s">
        <v>356</v>
      </c>
      <c r="F1290" s="22" t="s">
        <v>357</v>
      </c>
      <c r="G1290" s="22" t="s">
        <v>263</v>
      </c>
      <c r="H1290" s="22" t="s">
        <v>237</v>
      </c>
      <c r="I1290" s="22" t="s">
        <v>309</v>
      </c>
      <c r="J1290" s="17">
        <f>IFERROR(INDEX(Cost_Components!$K$2:$K$29,MATCH(E1290,Cost_Components!$A$2:$A$29,0)),"")</f>
        <v>0.5</v>
      </c>
      <c r="K1290" s="17">
        <f t="shared" si="200"/>
        <v>0.59269230769230763</v>
      </c>
      <c r="L1290" s="17">
        <f>IFERROR(INDEX(Cost_Components!$S$2:$S$29,MATCH(E1290,Cost_Components!$A$2:$A$29,0)),"")</f>
        <v>0.31</v>
      </c>
      <c r="M1290" s="28">
        <f>IFERROR(INDEX(Cost_Components!$L$2:$L$29,MATCH(E1290,Cost_Components!$A$2:$A$29,0)),"")</f>
        <v>1</v>
      </c>
      <c r="N1290" s="29">
        <f>IFERROR(INDEX(Cost_Components!$P$2:$P$29,MATCH(E1290,Cost_Components!$A$2:$A$29,0)),"")</f>
        <v>119.7214874</v>
      </c>
      <c r="O1290" s="23">
        <f t="shared" si="201"/>
        <v>473741.75399021548</v>
      </c>
      <c r="P1290" s="23">
        <f t="shared" si="202"/>
        <v>515461.52570180001</v>
      </c>
      <c r="Q1290" s="23">
        <f t="shared" si="203"/>
        <v>19130664.371892776</v>
      </c>
      <c r="R1290" s="23">
        <f t="shared" si="204"/>
        <v>33615769.581334285</v>
      </c>
      <c r="S1290" s="23">
        <f t="shared" si="205"/>
        <v>14485105.209441509</v>
      </c>
      <c r="T1290" s="16">
        <f>IFERROR(INDEX(Cost_Components!$R$2:$R$29,MATCH(E1290,Cost_Components!$A$2:$A$29,0)),"")</f>
        <v>1</v>
      </c>
      <c r="U1290" s="26">
        <f>IFERROR(INDEX(Cost_Components!$Q$2:$Q$29,MATCH(E1290,Cost_Components!$A$2:$A$29,0)),"")</f>
        <v>2023</v>
      </c>
      <c r="V1290" s="30">
        <f>1/(1+Calculation_Assumptions!$B$5)^(B1290-Calculation_Assumptions!$B$2)</f>
        <v>0.66111780581861923</v>
      </c>
      <c r="W1290" s="23">
        <f t="shared" si="206"/>
        <v>12647622.853398185</v>
      </c>
      <c r="X1290" s="23">
        <f t="shared" si="207"/>
        <v>22223983.826516006</v>
      </c>
      <c r="Y1290" s="23">
        <f t="shared" si="208"/>
        <v>9576360.9731178209</v>
      </c>
      <c r="Z1290" s="17">
        <f>IFERROR(INDEX(Cost_Components!$T$2:$T$29,MATCH(E1290,Cost_Components!$A$2:$A$29,0)),"")</f>
        <v>0.8</v>
      </c>
      <c r="AA1290" s="26">
        <f>IFERROR(INDEX(Cost_Components!$U$2:$U$29,MATCH(E1290,Cost_Components!$A$2:$A$29,0)),"")</f>
        <v>2025</v>
      </c>
      <c r="AB1290" s="26">
        <f>IFERROR(INDEX(Cost_Components!$V$2:$V$29,MATCH(E1290,Cost_Components!$A$2:$A$29,0)),"")</f>
        <v>2050</v>
      </c>
      <c r="AC1290" s="26">
        <f>IFERROR(INDEX(Cost_Components!$M$2:$M$29,MATCH(E1290,Cost_Components!$A$2:$A$29,0)),"")</f>
        <v>30</v>
      </c>
      <c r="AD1290" s="26">
        <f>IFERROR(INDEX(Cost_Components!$N$2:$N$29,MATCH(E1290,Cost_Components!$A$2:$A$29,0)),"")</f>
        <v>95</v>
      </c>
      <c r="AE1290" s="16" t="str">
        <f>IFERROR(INDEX(Cost_Components!$O$2:$O$29,MATCH(E1290,Cost_Components!$A$2:$A$29,0)),"")</f>
        <v>Both</v>
      </c>
      <c r="AF1290" s="11">
        <v>947483.50798043096</v>
      </c>
      <c r="AG1290" s="11">
        <v>1030923.0514036</v>
      </c>
      <c r="AH1290" s="23">
        <f t="shared" si="209"/>
        <v>1</v>
      </c>
    </row>
    <row r="1291" spans="1:34" hidden="1">
      <c r="A1291" t="s">
        <v>115</v>
      </c>
      <c r="B1291" s="20">
        <v>2040</v>
      </c>
      <c r="C1291" t="s">
        <v>262</v>
      </c>
      <c r="D1291" t="s">
        <v>218</v>
      </c>
      <c r="E1291" s="22" t="s">
        <v>356</v>
      </c>
      <c r="F1291" s="22" t="s">
        <v>357</v>
      </c>
      <c r="G1291" s="22" t="s">
        <v>263</v>
      </c>
      <c r="H1291" s="22" t="s">
        <v>237</v>
      </c>
      <c r="I1291" s="22" t="s">
        <v>309</v>
      </c>
      <c r="J1291" s="17">
        <f>IFERROR(INDEX(Cost_Components!$K$2:$K$29,MATCH(E1291,Cost_Components!$A$2:$A$29,0)),"")</f>
        <v>0.5</v>
      </c>
      <c r="K1291" s="17">
        <f t="shared" si="200"/>
        <v>0.61153846153846159</v>
      </c>
      <c r="L1291" s="17">
        <f>IFERROR(INDEX(Cost_Components!$S$2:$S$29,MATCH(E1291,Cost_Components!$A$2:$A$29,0)),"")</f>
        <v>0.31</v>
      </c>
      <c r="M1291" s="28">
        <f>IFERROR(INDEX(Cost_Components!$L$2:$L$29,MATCH(E1291,Cost_Components!$A$2:$A$29,0)),"")</f>
        <v>1</v>
      </c>
      <c r="N1291" s="29">
        <f>IFERROR(INDEX(Cost_Components!$P$2:$P$29,MATCH(E1291,Cost_Components!$A$2:$A$29,0)),"")</f>
        <v>119.7214874</v>
      </c>
      <c r="O1291" s="23">
        <f t="shared" si="201"/>
        <v>478286.85201688053</v>
      </c>
      <c r="P1291" s="23">
        <f t="shared" si="202"/>
        <v>524314.91488868499</v>
      </c>
      <c r="Q1291" s="23">
        <f t="shared" si="203"/>
        <v>19459246.057708107</v>
      </c>
      <c r="R1291" s="23">
        <f t="shared" si="204"/>
        <v>35017434.304017752</v>
      </c>
      <c r="S1291" s="23">
        <f t="shared" si="205"/>
        <v>15558188.246309645</v>
      </c>
      <c r="T1291" s="16">
        <f>IFERROR(INDEX(Cost_Components!$R$2:$R$29,MATCH(E1291,Cost_Components!$A$2:$A$29,0)),"")</f>
        <v>1</v>
      </c>
      <c r="U1291" s="26">
        <f>IFERROR(INDEX(Cost_Components!$Q$2:$Q$29,MATCH(E1291,Cost_Components!$A$2:$A$29,0)),"")</f>
        <v>2023</v>
      </c>
      <c r="V1291" s="30">
        <f>1/(1+Calculation_Assumptions!$B$5)^(B1291-Calculation_Assumptions!$B$2)</f>
        <v>0.64186194739671765</v>
      </c>
      <c r="W1291" s="23">
        <f t="shared" si="206"/>
        <v>12490149.569472427</v>
      </c>
      <c r="X1291" s="23">
        <f t="shared" si="207"/>
        <v>22476358.575213458</v>
      </c>
      <c r="Y1291" s="23">
        <f t="shared" si="208"/>
        <v>9986209.0057410318</v>
      </c>
      <c r="Z1291" s="17">
        <f>IFERROR(INDEX(Cost_Components!$T$2:$T$29,MATCH(E1291,Cost_Components!$A$2:$A$29,0)),"")</f>
        <v>0.8</v>
      </c>
      <c r="AA1291" s="26">
        <f>IFERROR(INDEX(Cost_Components!$U$2:$U$29,MATCH(E1291,Cost_Components!$A$2:$A$29,0)),"")</f>
        <v>2025</v>
      </c>
      <c r="AB1291" s="26">
        <f>IFERROR(INDEX(Cost_Components!$V$2:$V$29,MATCH(E1291,Cost_Components!$A$2:$A$29,0)),"")</f>
        <v>2050</v>
      </c>
      <c r="AC1291" s="26">
        <f>IFERROR(INDEX(Cost_Components!$M$2:$M$29,MATCH(E1291,Cost_Components!$A$2:$A$29,0)),"")</f>
        <v>30</v>
      </c>
      <c r="AD1291" s="26">
        <f>IFERROR(INDEX(Cost_Components!$N$2:$N$29,MATCH(E1291,Cost_Components!$A$2:$A$29,0)),"")</f>
        <v>95</v>
      </c>
      <c r="AE1291" s="16" t="str">
        <f>IFERROR(INDEX(Cost_Components!$O$2:$O$29,MATCH(E1291,Cost_Components!$A$2:$A$29,0)),"")</f>
        <v>Both</v>
      </c>
      <c r="AF1291" s="11">
        <v>956573.70403376105</v>
      </c>
      <c r="AG1291" s="11">
        <v>1048629.82977737</v>
      </c>
      <c r="AH1291" s="23">
        <f t="shared" si="209"/>
        <v>1</v>
      </c>
    </row>
    <row r="1292" spans="1:34" hidden="1">
      <c r="A1292" t="s">
        <v>115</v>
      </c>
      <c r="B1292" s="20">
        <v>2041</v>
      </c>
      <c r="C1292" t="s">
        <v>262</v>
      </c>
      <c r="D1292" t="s">
        <v>218</v>
      </c>
      <c r="E1292" s="22" t="s">
        <v>356</v>
      </c>
      <c r="F1292" s="22" t="s">
        <v>357</v>
      </c>
      <c r="G1292" s="22" t="s">
        <v>263</v>
      </c>
      <c r="H1292" s="22" t="s">
        <v>237</v>
      </c>
      <c r="I1292" s="22" t="s">
        <v>309</v>
      </c>
      <c r="J1292" s="17">
        <f>IFERROR(INDEX(Cost_Components!$K$2:$K$29,MATCH(E1292,Cost_Components!$A$2:$A$29,0)),"")</f>
        <v>0.5</v>
      </c>
      <c r="K1292" s="17">
        <f t="shared" si="200"/>
        <v>0.63038461538461543</v>
      </c>
      <c r="L1292" s="17">
        <f>IFERROR(INDEX(Cost_Components!$S$2:$S$29,MATCH(E1292,Cost_Components!$A$2:$A$29,0)),"")</f>
        <v>0.31</v>
      </c>
      <c r="M1292" s="28">
        <f>IFERROR(INDEX(Cost_Components!$L$2:$L$29,MATCH(E1292,Cost_Components!$A$2:$A$29,0)),"")</f>
        <v>1</v>
      </c>
      <c r="N1292" s="29">
        <f>IFERROR(INDEX(Cost_Components!$P$2:$P$29,MATCH(E1292,Cost_Components!$A$2:$A$29,0)),"")</f>
        <v>119.7214874</v>
      </c>
      <c r="O1292" s="23">
        <f t="shared" si="201"/>
        <v>482980.30504804</v>
      </c>
      <c r="P1292" s="23">
        <f t="shared" si="202"/>
        <v>533460.56715974503</v>
      </c>
      <c r="Q1292" s="23">
        <f t="shared" si="203"/>
        <v>19798674.696579803</v>
      </c>
      <c r="R1292" s="23">
        <f t="shared" si="204"/>
        <v>36450805.580044754</v>
      </c>
      <c r="S1292" s="23">
        <f t="shared" si="205"/>
        <v>16652130.883464951</v>
      </c>
      <c r="T1292" s="16">
        <f>IFERROR(INDEX(Cost_Components!$R$2:$R$29,MATCH(E1292,Cost_Components!$A$2:$A$29,0)),"")</f>
        <v>1</v>
      </c>
      <c r="U1292" s="26">
        <f>IFERROR(INDEX(Cost_Components!$Q$2:$Q$29,MATCH(E1292,Cost_Components!$A$2:$A$29,0)),"")</f>
        <v>2023</v>
      </c>
      <c r="V1292" s="30">
        <f>1/(1+Calculation_Assumptions!$B$5)^(B1292-Calculation_Assumptions!$B$2)</f>
        <v>0.62316693922011435</v>
      </c>
      <c r="W1292" s="23">
        <f t="shared" si="206"/>
        <v>12337879.511282362</v>
      </c>
      <c r="X1292" s="23">
        <f t="shared" si="207"/>
        <v>22714936.945423953</v>
      </c>
      <c r="Y1292" s="23">
        <f t="shared" si="208"/>
        <v>10377057.434141593</v>
      </c>
      <c r="Z1292" s="17">
        <f>IFERROR(INDEX(Cost_Components!$T$2:$T$29,MATCH(E1292,Cost_Components!$A$2:$A$29,0)),"")</f>
        <v>0.8</v>
      </c>
      <c r="AA1292" s="26">
        <f>IFERROR(INDEX(Cost_Components!$U$2:$U$29,MATCH(E1292,Cost_Components!$A$2:$A$29,0)),"")</f>
        <v>2025</v>
      </c>
      <c r="AB1292" s="26">
        <f>IFERROR(INDEX(Cost_Components!$V$2:$V$29,MATCH(E1292,Cost_Components!$A$2:$A$29,0)),"")</f>
        <v>2050</v>
      </c>
      <c r="AC1292" s="26">
        <f>IFERROR(INDEX(Cost_Components!$M$2:$M$29,MATCH(E1292,Cost_Components!$A$2:$A$29,0)),"")</f>
        <v>30</v>
      </c>
      <c r="AD1292" s="26">
        <f>IFERROR(INDEX(Cost_Components!$N$2:$N$29,MATCH(E1292,Cost_Components!$A$2:$A$29,0)),"")</f>
        <v>95</v>
      </c>
      <c r="AE1292" s="16" t="str">
        <f>IFERROR(INDEX(Cost_Components!$O$2:$O$29,MATCH(E1292,Cost_Components!$A$2:$A$29,0)),"")</f>
        <v>Both</v>
      </c>
      <c r="AF1292" s="11">
        <v>965960.61009608</v>
      </c>
      <c r="AG1292" s="11">
        <v>1066921.1343194901</v>
      </c>
      <c r="AH1292" s="23">
        <f t="shared" si="209"/>
        <v>1</v>
      </c>
    </row>
    <row r="1293" spans="1:34" hidden="1">
      <c r="A1293" t="s">
        <v>115</v>
      </c>
      <c r="B1293" s="20">
        <v>2042</v>
      </c>
      <c r="C1293" t="s">
        <v>262</v>
      </c>
      <c r="D1293" t="s">
        <v>218</v>
      </c>
      <c r="E1293" s="22" t="s">
        <v>356</v>
      </c>
      <c r="F1293" s="22" t="s">
        <v>357</v>
      </c>
      <c r="G1293" s="22" t="s">
        <v>263</v>
      </c>
      <c r="H1293" s="22" t="s">
        <v>237</v>
      </c>
      <c r="I1293" s="22" t="s">
        <v>309</v>
      </c>
      <c r="J1293" s="17">
        <f>IFERROR(INDEX(Cost_Components!$K$2:$K$29,MATCH(E1293,Cost_Components!$A$2:$A$29,0)),"")</f>
        <v>0.5</v>
      </c>
      <c r="K1293" s="17">
        <f t="shared" si="200"/>
        <v>0.64923076923076928</v>
      </c>
      <c r="L1293" s="17">
        <f>IFERROR(INDEX(Cost_Components!$S$2:$S$29,MATCH(E1293,Cost_Components!$A$2:$A$29,0)),"")</f>
        <v>0.31</v>
      </c>
      <c r="M1293" s="28">
        <f>IFERROR(INDEX(Cost_Components!$L$2:$L$29,MATCH(E1293,Cost_Components!$A$2:$A$29,0)),"")</f>
        <v>1</v>
      </c>
      <c r="N1293" s="29">
        <f>IFERROR(INDEX(Cost_Components!$P$2:$P$29,MATCH(E1293,Cost_Components!$A$2:$A$29,0)),"")</f>
        <v>119.7214874</v>
      </c>
      <c r="O1293" s="23">
        <f t="shared" si="201"/>
        <v>487781.86097754049</v>
      </c>
      <c r="P1293" s="23">
        <f t="shared" si="202"/>
        <v>542853.63428331004</v>
      </c>
      <c r="Q1293" s="23">
        <f t="shared" si="203"/>
        <v>20147285.806436986</v>
      </c>
      <c r="R1293" s="23">
        <f t="shared" si="204"/>
        <v>37913758.934605896</v>
      </c>
      <c r="S1293" s="23">
        <f t="shared" si="205"/>
        <v>17766473.128168911</v>
      </c>
      <c r="T1293" s="16">
        <f>IFERROR(INDEX(Cost_Components!$R$2:$R$29,MATCH(E1293,Cost_Components!$A$2:$A$29,0)),"")</f>
        <v>1</v>
      </c>
      <c r="U1293" s="26">
        <f>IFERROR(INDEX(Cost_Components!$Q$2:$Q$29,MATCH(E1293,Cost_Components!$A$2:$A$29,0)),"")</f>
        <v>2023</v>
      </c>
      <c r="V1293" s="30">
        <f>1/(1+Calculation_Assumptions!$B$5)^(B1293-Calculation_Assumptions!$B$2)</f>
        <v>0.60501644584477121</v>
      </c>
      <c r="W1293" s="23">
        <f t="shared" si="206"/>
        <v>12189439.252029311</v>
      </c>
      <c r="X1293" s="23">
        <f t="shared" si="207"/>
        <v>22938447.679230697</v>
      </c>
      <c r="Y1293" s="23">
        <f t="shared" si="208"/>
        <v>10749008.427201388</v>
      </c>
      <c r="Z1293" s="17">
        <f>IFERROR(INDEX(Cost_Components!$T$2:$T$29,MATCH(E1293,Cost_Components!$A$2:$A$29,0)),"")</f>
        <v>0.8</v>
      </c>
      <c r="AA1293" s="26">
        <f>IFERROR(INDEX(Cost_Components!$U$2:$U$29,MATCH(E1293,Cost_Components!$A$2:$A$29,0)),"")</f>
        <v>2025</v>
      </c>
      <c r="AB1293" s="26">
        <f>IFERROR(INDEX(Cost_Components!$V$2:$V$29,MATCH(E1293,Cost_Components!$A$2:$A$29,0)),"")</f>
        <v>2050</v>
      </c>
      <c r="AC1293" s="26">
        <f>IFERROR(INDEX(Cost_Components!$M$2:$M$29,MATCH(E1293,Cost_Components!$A$2:$A$29,0)),"")</f>
        <v>30</v>
      </c>
      <c r="AD1293" s="26">
        <f>IFERROR(INDEX(Cost_Components!$N$2:$N$29,MATCH(E1293,Cost_Components!$A$2:$A$29,0)),"")</f>
        <v>95</v>
      </c>
      <c r="AE1293" s="16" t="str">
        <f>IFERROR(INDEX(Cost_Components!$O$2:$O$29,MATCH(E1293,Cost_Components!$A$2:$A$29,0)),"")</f>
        <v>Both</v>
      </c>
      <c r="AF1293" s="11">
        <v>975563.72195508098</v>
      </c>
      <c r="AG1293" s="11">
        <v>1085707.2685666201</v>
      </c>
      <c r="AH1293" s="23">
        <f t="shared" si="209"/>
        <v>1</v>
      </c>
    </row>
    <row r="1294" spans="1:34" hidden="1">
      <c r="A1294" t="s">
        <v>115</v>
      </c>
      <c r="B1294" s="20">
        <v>2043</v>
      </c>
      <c r="C1294" t="s">
        <v>262</v>
      </c>
      <c r="D1294" t="s">
        <v>218</v>
      </c>
      <c r="E1294" s="22" t="s">
        <v>356</v>
      </c>
      <c r="F1294" s="22" t="s">
        <v>357</v>
      </c>
      <c r="G1294" s="22" t="s">
        <v>263</v>
      </c>
      <c r="H1294" s="22" t="s">
        <v>237</v>
      </c>
      <c r="I1294" s="22" t="s">
        <v>309</v>
      </c>
      <c r="J1294" s="17">
        <f>IFERROR(INDEX(Cost_Components!$K$2:$K$29,MATCH(E1294,Cost_Components!$A$2:$A$29,0)),"")</f>
        <v>0.5</v>
      </c>
      <c r="K1294" s="17">
        <f t="shared" si="200"/>
        <v>0.66807692307692301</v>
      </c>
      <c r="L1294" s="17">
        <f>IFERROR(INDEX(Cost_Components!$S$2:$S$29,MATCH(E1294,Cost_Components!$A$2:$A$29,0)),"")</f>
        <v>0.31</v>
      </c>
      <c r="M1294" s="28">
        <f>IFERROR(INDEX(Cost_Components!$L$2:$L$29,MATCH(E1294,Cost_Components!$A$2:$A$29,0)),"")</f>
        <v>1</v>
      </c>
      <c r="N1294" s="29">
        <f>IFERROR(INDEX(Cost_Components!$P$2:$P$29,MATCH(E1294,Cost_Components!$A$2:$A$29,0)),"")</f>
        <v>119.7214874</v>
      </c>
      <c r="O1294" s="23">
        <f t="shared" si="201"/>
        <v>492572.33320828452</v>
      </c>
      <c r="P1294" s="23">
        <f t="shared" si="202"/>
        <v>552375.37859469501</v>
      </c>
      <c r="Q1294" s="23">
        <f t="shared" si="203"/>
        <v>20500672.597833451</v>
      </c>
      <c r="R1294" s="23">
        <f t="shared" si="204"/>
        <v>39397493.181012779</v>
      </c>
      <c r="S1294" s="23">
        <f t="shared" si="205"/>
        <v>18896820.583179329</v>
      </c>
      <c r="T1294" s="16">
        <f>IFERROR(INDEX(Cost_Components!$R$2:$R$29,MATCH(E1294,Cost_Components!$A$2:$A$29,0)),"")</f>
        <v>1</v>
      </c>
      <c r="U1294" s="26">
        <f>IFERROR(INDEX(Cost_Components!$Q$2:$Q$29,MATCH(E1294,Cost_Components!$A$2:$A$29,0)),"")</f>
        <v>2023</v>
      </c>
      <c r="V1294" s="30">
        <f>1/(1+Calculation_Assumptions!$B$5)^(B1294-Calculation_Assumptions!$B$2)</f>
        <v>0.5873946076162827</v>
      </c>
      <c r="W1294" s="23">
        <f t="shared" si="206"/>
        <v>12041984.53647426</v>
      </c>
      <c r="X1294" s="23">
        <f t="shared" si="207"/>
        <v>23141875.048126176</v>
      </c>
      <c r="Y1294" s="23">
        <f t="shared" si="208"/>
        <v>11099890.511651916</v>
      </c>
      <c r="Z1294" s="17">
        <f>IFERROR(INDEX(Cost_Components!$T$2:$T$29,MATCH(E1294,Cost_Components!$A$2:$A$29,0)),"")</f>
        <v>0.8</v>
      </c>
      <c r="AA1294" s="26">
        <f>IFERROR(INDEX(Cost_Components!$U$2:$U$29,MATCH(E1294,Cost_Components!$A$2:$A$29,0)),"")</f>
        <v>2025</v>
      </c>
      <c r="AB1294" s="26">
        <f>IFERROR(INDEX(Cost_Components!$V$2:$V$29,MATCH(E1294,Cost_Components!$A$2:$A$29,0)),"")</f>
        <v>2050</v>
      </c>
      <c r="AC1294" s="26">
        <f>IFERROR(INDEX(Cost_Components!$M$2:$M$29,MATCH(E1294,Cost_Components!$A$2:$A$29,0)),"")</f>
        <v>30</v>
      </c>
      <c r="AD1294" s="26">
        <f>IFERROR(INDEX(Cost_Components!$N$2:$N$29,MATCH(E1294,Cost_Components!$A$2:$A$29,0)),"")</f>
        <v>95</v>
      </c>
      <c r="AE1294" s="16" t="str">
        <f>IFERROR(INDEX(Cost_Components!$O$2:$O$29,MATCH(E1294,Cost_Components!$A$2:$A$29,0)),"")</f>
        <v>Both</v>
      </c>
      <c r="AF1294" s="11">
        <v>985144.66641656903</v>
      </c>
      <c r="AG1294" s="11">
        <v>1104750.75718939</v>
      </c>
      <c r="AH1294" s="23">
        <f t="shared" si="209"/>
        <v>1</v>
      </c>
    </row>
    <row r="1295" spans="1:34" hidden="1">
      <c r="A1295" t="s">
        <v>115</v>
      </c>
      <c r="B1295" s="20">
        <v>2044</v>
      </c>
      <c r="C1295" t="s">
        <v>262</v>
      </c>
      <c r="D1295" t="s">
        <v>218</v>
      </c>
      <c r="E1295" s="22" t="s">
        <v>356</v>
      </c>
      <c r="F1295" s="22" t="s">
        <v>357</v>
      </c>
      <c r="G1295" s="22" t="s">
        <v>263</v>
      </c>
      <c r="H1295" s="22" t="s">
        <v>237</v>
      </c>
      <c r="I1295" s="22" t="s">
        <v>309</v>
      </c>
      <c r="J1295" s="17">
        <f>IFERROR(INDEX(Cost_Components!$K$2:$K$29,MATCH(E1295,Cost_Components!$A$2:$A$29,0)),"")</f>
        <v>0.5</v>
      </c>
      <c r="K1295" s="17">
        <f t="shared" si="200"/>
        <v>0.68692307692307697</v>
      </c>
      <c r="L1295" s="17">
        <f>IFERROR(INDEX(Cost_Components!$S$2:$S$29,MATCH(E1295,Cost_Components!$A$2:$A$29,0)),"")</f>
        <v>0.31</v>
      </c>
      <c r="M1295" s="28">
        <f>IFERROR(INDEX(Cost_Components!$L$2:$L$29,MATCH(E1295,Cost_Components!$A$2:$A$29,0)),"")</f>
        <v>1</v>
      </c>
      <c r="N1295" s="29">
        <f>IFERROR(INDEX(Cost_Components!$P$2:$P$29,MATCH(E1295,Cost_Components!$A$2:$A$29,0)),"")</f>
        <v>119.7214874</v>
      </c>
      <c r="O1295" s="23">
        <f t="shared" si="201"/>
        <v>497281.05501625652</v>
      </c>
      <c r="P1295" s="23">
        <f t="shared" si="202"/>
        <v>561951.44399940001</v>
      </c>
      <c r="Q1295" s="23">
        <f t="shared" si="203"/>
        <v>20856075.443877652</v>
      </c>
      <c r="R1295" s="23">
        <f t="shared" si="204"/>
        <v>40896121.702470772</v>
      </c>
      <c r="S1295" s="23">
        <f t="shared" si="205"/>
        <v>20040046.25859312</v>
      </c>
      <c r="T1295" s="16">
        <f>IFERROR(INDEX(Cost_Components!$R$2:$R$29,MATCH(E1295,Cost_Components!$A$2:$A$29,0)),"")</f>
        <v>1</v>
      </c>
      <c r="U1295" s="26">
        <f>IFERROR(INDEX(Cost_Components!$Q$2:$Q$29,MATCH(E1295,Cost_Components!$A$2:$A$29,0)),"")</f>
        <v>2023</v>
      </c>
      <c r="V1295" s="30">
        <f>1/(1+Calculation_Assumptions!$B$5)^(B1295-Calculation_Assumptions!$B$2)</f>
        <v>0.57028602681192497</v>
      </c>
      <c r="W1295" s="23">
        <f t="shared" si="206"/>
        <v>11893928.39977874</v>
      </c>
      <c r="X1295" s="23">
        <f t="shared" si="207"/>
        <v>23322486.757718995</v>
      </c>
      <c r="Y1295" s="23">
        <f t="shared" si="208"/>
        <v>11428558.357940253</v>
      </c>
      <c r="Z1295" s="17">
        <f>IFERROR(INDEX(Cost_Components!$T$2:$T$29,MATCH(E1295,Cost_Components!$A$2:$A$29,0)),"")</f>
        <v>0.8</v>
      </c>
      <c r="AA1295" s="26">
        <f>IFERROR(INDEX(Cost_Components!$U$2:$U$29,MATCH(E1295,Cost_Components!$A$2:$A$29,0)),"")</f>
        <v>2025</v>
      </c>
      <c r="AB1295" s="26">
        <f>IFERROR(INDEX(Cost_Components!$V$2:$V$29,MATCH(E1295,Cost_Components!$A$2:$A$29,0)),"")</f>
        <v>2050</v>
      </c>
      <c r="AC1295" s="26">
        <f>IFERROR(INDEX(Cost_Components!$M$2:$M$29,MATCH(E1295,Cost_Components!$A$2:$A$29,0)),"")</f>
        <v>30</v>
      </c>
      <c r="AD1295" s="26">
        <f>IFERROR(INDEX(Cost_Components!$N$2:$N$29,MATCH(E1295,Cost_Components!$A$2:$A$29,0)),"")</f>
        <v>95</v>
      </c>
      <c r="AE1295" s="16" t="str">
        <f>IFERROR(INDEX(Cost_Components!$O$2:$O$29,MATCH(E1295,Cost_Components!$A$2:$A$29,0)),"")</f>
        <v>Both</v>
      </c>
      <c r="AF1295" s="11">
        <v>994562.11003251304</v>
      </c>
      <c r="AG1295" s="11">
        <v>1123902.8879988</v>
      </c>
      <c r="AH1295" s="23">
        <f t="shared" si="209"/>
        <v>1</v>
      </c>
    </row>
    <row r="1296" spans="1:34" hidden="1">
      <c r="A1296" t="s">
        <v>115</v>
      </c>
      <c r="B1296" s="20">
        <v>2045</v>
      </c>
      <c r="C1296" t="s">
        <v>262</v>
      </c>
      <c r="D1296" t="s">
        <v>218</v>
      </c>
      <c r="E1296" s="22" t="s">
        <v>356</v>
      </c>
      <c r="F1296" s="22" t="s">
        <v>357</v>
      </c>
      <c r="G1296" s="22" t="s">
        <v>263</v>
      </c>
      <c r="H1296" s="22" t="s">
        <v>237</v>
      </c>
      <c r="I1296" s="22" t="s">
        <v>309</v>
      </c>
      <c r="J1296" s="17">
        <f>IFERROR(INDEX(Cost_Components!$K$2:$K$29,MATCH(E1296,Cost_Components!$A$2:$A$29,0)),"")</f>
        <v>0.5</v>
      </c>
      <c r="K1296" s="17">
        <f t="shared" si="200"/>
        <v>0.70576923076923082</v>
      </c>
      <c r="L1296" s="17">
        <f>IFERROR(INDEX(Cost_Components!$S$2:$S$29,MATCH(E1296,Cost_Components!$A$2:$A$29,0)),"")</f>
        <v>0.31</v>
      </c>
      <c r="M1296" s="28">
        <f>IFERROR(INDEX(Cost_Components!$L$2:$L$29,MATCH(E1296,Cost_Components!$A$2:$A$29,0)),"")</f>
        <v>1</v>
      </c>
      <c r="N1296" s="29">
        <f>IFERROR(INDEX(Cost_Components!$P$2:$P$29,MATCH(E1296,Cost_Components!$A$2:$A$29,0)),"")</f>
        <v>119.7214874</v>
      </c>
      <c r="O1296" s="23">
        <f t="shared" si="201"/>
        <v>501804.79149935499</v>
      </c>
      <c r="P1296" s="23">
        <f t="shared" si="202"/>
        <v>571465.94340001501</v>
      </c>
      <c r="Q1296" s="23">
        <f t="shared" si="203"/>
        <v>21209193.350111146</v>
      </c>
      <c r="R1296" s="23">
        <f t="shared" si="204"/>
        <v>42400368.231440619</v>
      </c>
      <c r="S1296" s="23">
        <f t="shared" si="205"/>
        <v>21191174.881329473</v>
      </c>
      <c r="T1296" s="16">
        <f>IFERROR(INDEX(Cost_Components!$R$2:$R$29,MATCH(E1296,Cost_Components!$A$2:$A$29,0)),"")</f>
        <v>1</v>
      </c>
      <c r="U1296" s="26">
        <f>IFERROR(INDEX(Cost_Components!$Q$2:$Q$29,MATCH(E1296,Cost_Components!$A$2:$A$29,0)),"")</f>
        <v>2023</v>
      </c>
      <c r="V1296" s="30">
        <f>1/(1+Calculation_Assumptions!$B$5)^(B1296-Calculation_Assumptions!$B$2)</f>
        <v>0.55367575418633497</v>
      </c>
      <c r="W1296" s="23">
        <f t="shared" si="206"/>
        <v>11743016.123806588</v>
      </c>
      <c r="X1296" s="23">
        <f t="shared" si="207"/>
        <v>23476055.858321201</v>
      </c>
      <c r="Y1296" s="23">
        <f t="shared" si="208"/>
        <v>11733039.734514613</v>
      </c>
      <c r="Z1296" s="17">
        <f>IFERROR(INDEX(Cost_Components!$T$2:$T$29,MATCH(E1296,Cost_Components!$A$2:$A$29,0)),"")</f>
        <v>0.8</v>
      </c>
      <c r="AA1296" s="26">
        <f>IFERROR(INDEX(Cost_Components!$U$2:$U$29,MATCH(E1296,Cost_Components!$A$2:$A$29,0)),"")</f>
        <v>2025</v>
      </c>
      <c r="AB1296" s="26">
        <f>IFERROR(INDEX(Cost_Components!$V$2:$V$29,MATCH(E1296,Cost_Components!$A$2:$A$29,0)),"")</f>
        <v>2050</v>
      </c>
      <c r="AC1296" s="26">
        <f>IFERROR(INDEX(Cost_Components!$M$2:$M$29,MATCH(E1296,Cost_Components!$A$2:$A$29,0)),"")</f>
        <v>30</v>
      </c>
      <c r="AD1296" s="26">
        <f>IFERROR(INDEX(Cost_Components!$N$2:$N$29,MATCH(E1296,Cost_Components!$A$2:$A$29,0)),"")</f>
        <v>95</v>
      </c>
      <c r="AE1296" s="16" t="str">
        <f>IFERROR(INDEX(Cost_Components!$O$2:$O$29,MATCH(E1296,Cost_Components!$A$2:$A$29,0)),"")</f>
        <v>Both</v>
      </c>
      <c r="AF1296" s="11">
        <v>1003609.58299871</v>
      </c>
      <c r="AG1296" s="11">
        <v>1142931.88680003</v>
      </c>
      <c r="AH1296" s="23">
        <f t="shared" si="209"/>
        <v>1</v>
      </c>
    </row>
    <row r="1297" spans="1:34" hidden="1">
      <c r="A1297" t="s">
        <v>115</v>
      </c>
      <c r="B1297" s="20">
        <v>2046</v>
      </c>
      <c r="C1297" t="s">
        <v>262</v>
      </c>
      <c r="D1297" t="s">
        <v>218</v>
      </c>
      <c r="E1297" s="22" t="s">
        <v>356</v>
      </c>
      <c r="F1297" s="22" t="s">
        <v>357</v>
      </c>
      <c r="G1297" s="22" t="s">
        <v>263</v>
      </c>
      <c r="H1297" s="22" t="s">
        <v>237</v>
      </c>
      <c r="I1297" s="22" t="s">
        <v>309</v>
      </c>
      <c r="J1297" s="17">
        <f>IFERROR(INDEX(Cost_Components!$K$2:$K$29,MATCH(E1297,Cost_Components!$A$2:$A$29,0)),"")</f>
        <v>0.5</v>
      </c>
      <c r="K1297" s="17">
        <f t="shared" si="200"/>
        <v>0.72461538461538466</v>
      </c>
      <c r="L1297" s="17">
        <f>IFERROR(INDEX(Cost_Components!$S$2:$S$29,MATCH(E1297,Cost_Components!$A$2:$A$29,0)),"")</f>
        <v>0.31</v>
      </c>
      <c r="M1297" s="28">
        <f>IFERROR(INDEX(Cost_Components!$L$2:$L$29,MATCH(E1297,Cost_Components!$A$2:$A$29,0)),"")</f>
        <v>1</v>
      </c>
      <c r="N1297" s="29">
        <f>IFERROR(INDEX(Cost_Components!$P$2:$P$29,MATCH(E1297,Cost_Components!$A$2:$A$29,0)),"")</f>
        <v>119.7214874</v>
      </c>
      <c r="O1297" s="23">
        <f t="shared" si="201"/>
        <v>506135.53851290501</v>
      </c>
      <c r="P1297" s="23">
        <f t="shared" si="202"/>
        <v>580903.48073839</v>
      </c>
      <c r="Q1297" s="23">
        <f t="shared" si="203"/>
        <v>21559454.912449561</v>
      </c>
      <c r="R1297" s="23">
        <f t="shared" si="204"/>
        <v>43908286.25073278</v>
      </c>
      <c r="S1297" s="23">
        <f t="shared" si="205"/>
        <v>22348831.338283218</v>
      </c>
      <c r="T1297" s="16">
        <f>IFERROR(INDEX(Cost_Components!$R$2:$R$29,MATCH(E1297,Cost_Components!$A$2:$A$29,0)),"")</f>
        <v>1</v>
      </c>
      <c r="U1297" s="26">
        <f>IFERROR(INDEX(Cost_Components!$Q$2:$Q$29,MATCH(E1297,Cost_Components!$A$2:$A$29,0)),"")</f>
        <v>2023</v>
      </c>
      <c r="V1297" s="30">
        <f>1/(1+Calculation_Assumptions!$B$5)^(B1297-Calculation_Assumptions!$B$2)</f>
        <v>0.5375492759090631</v>
      </c>
      <c r="W1297" s="23">
        <f t="shared" si="206"/>
        <v>11589269.377181355</v>
      </c>
      <c r="X1297" s="23">
        <f t="shared" si="207"/>
        <v>23602867.480489276</v>
      </c>
      <c r="Y1297" s="23">
        <f t="shared" si="208"/>
        <v>12013598.103307921</v>
      </c>
      <c r="Z1297" s="17">
        <f>IFERROR(INDEX(Cost_Components!$T$2:$T$29,MATCH(E1297,Cost_Components!$A$2:$A$29,0)),"")</f>
        <v>0.8</v>
      </c>
      <c r="AA1297" s="26">
        <f>IFERROR(INDEX(Cost_Components!$U$2:$U$29,MATCH(E1297,Cost_Components!$A$2:$A$29,0)),"")</f>
        <v>2025</v>
      </c>
      <c r="AB1297" s="26">
        <f>IFERROR(INDEX(Cost_Components!$V$2:$V$29,MATCH(E1297,Cost_Components!$A$2:$A$29,0)),"")</f>
        <v>2050</v>
      </c>
      <c r="AC1297" s="26">
        <f>IFERROR(INDEX(Cost_Components!$M$2:$M$29,MATCH(E1297,Cost_Components!$A$2:$A$29,0)),"")</f>
        <v>30</v>
      </c>
      <c r="AD1297" s="26">
        <f>IFERROR(INDEX(Cost_Components!$N$2:$N$29,MATCH(E1297,Cost_Components!$A$2:$A$29,0)),"")</f>
        <v>95</v>
      </c>
      <c r="AE1297" s="16" t="str">
        <f>IFERROR(INDEX(Cost_Components!$O$2:$O$29,MATCH(E1297,Cost_Components!$A$2:$A$29,0)),"")</f>
        <v>Both</v>
      </c>
      <c r="AF1297" s="11">
        <v>1012271.07702581</v>
      </c>
      <c r="AG1297" s="11">
        <v>1161806.96147678</v>
      </c>
      <c r="AH1297" s="23">
        <f t="shared" si="209"/>
        <v>1</v>
      </c>
    </row>
    <row r="1298" spans="1:34" hidden="1">
      <c r="A1298" t="s">
        <v>115</v>
      </c>
      <c r="B1298" s="20">
        <v>2047</v>
      </c>
      <c r="C1298" t="s">
        <v>262</v>
      </c>
      <c r="D1298" t="s">
        <v>218</v>
      </c>
      <c r="E1298" s="22" t="s">
        <v>356</v>
      </c>
      <c r="F1298" s="22" t="s">
        <v>357</v>
      </c>
      <c r="G1298" s="22" t="s">
        <v>263</v>
      </c>
      <c r="H1298" s="22" t="s">
        <v>237</v>
      </c>
      <c r="I1298" s="22" t="s">
        <v>309</v>
      </c>
      <c r="J1298" s="17">
        <f>IFERROR(INDEX(Cost_Components!$K$2:$K$29,MATCH(E1298,Cost_Components!$A$2:$A$29,0)),"")</f>
        <v>0.5</v>
      </c>
      <c r="K1298" s="17">
        <f t="shared" si="200"/>
        <v>0.74346153846153851</v>
      </c>
      <c r="L1298" s="17">
        <f>IFERROR(INDEX(Cost_Components!$S$2:$S$29,MATCH(E1298,Cost_Components!$A$2:$A$29,0)),"")</f>
        <v>0.31</v>
      </c>
      <c r="M1298" s="28">
        <f>IFERROR(INDEX(Cost_Components!$L$2:$L$29,MATCH(E1298,Cost_Components!$A$2:$A$29,0)),"")</f>
        <v>1</v>
      </c>
      <c r="N1298" s="29">
        <f>IFERROR(INDEX(Cost_Components!$P$2:$P$29,MATCH(E1298,Cost_Components!$A$2:$A$29,0)),"")</f>
        <v>119.7214874</v>
      </c>
      <c r="O1298" s="23">
        <f t="shared" si="201"/>
        <v>510166.43000519503</v>
      </c>
      <c r="P1298" s="23">
        <f t="shared" si="202"/>
        <v>590157.49824085506</v>
      </c>
      <c r="Q1298" s="23">
        <f t="shared" si="203"/>
        <v>21902905.381793994</v>
      </c>
      <c r="R1298" s="23">
        <f t="shared" si="204"/>
        <v>45409057.472108193</v>
      </c>
      <c r="S1298" s="23">
        <f t="shared" si="205"/>
        <v>23506152.090314198</v>
      </c>
      <c r="T1298" s="16">
        <f>IFERROR(INDEX(Cost_Components!$R$2:$R$29,MATCH(E1298,Cost_Components!$A$2:$A$29,0)),"")</f>
        <v>1</v>
      </c>
      <c r="U1298" s="26">
        <f>IFERROR(INDEX(Cost_Components!$Q$2:$Q$29,MATCH(E1298,Cost_Components!$A$2:$A$29,0)),"")</f>
        <v>2023</v>
      </c>
      <c r="V1298" s="30">
        <f>1/(1+Calculation_Assumptions!$B$5)^(B1298-Calculation_Assumptions!$B$2)</f>
        <v>0.52189250088258554</v>
      </c>
      <c r="W1298" s="23">
        <f t="shared" si="206"/>
        <v>11430962.066299111</v>
      </c>
      <c r="X1298" s="23">
        <f t="shared" si="207"/>
        <v>23698646.566839602</v>
      </c>
      <c r="Y1298" s="23">
        <f t="shared" si="208"/>
        <v>12267684.500540493</v>
      </c>
      <c r="Z1298" s="17">
        <f>IFERROR(INDEX(Cost_Components!$T$2:$T$29,MATCH(E1298,Cost_Components!$A$2:$A$29,0)),"")</f>
        <v>0.8</v>
      </c>
      <c r="AA1298" s="26">
        <f>IFERROR(INDEX(Cost_Components!$U$2:$U$29,MATCH(E1298,Cost_Components!$A$2:$A$29,0)),"")</f>
        <v>2025</v>
      </c>
      <c r="AB1298" s="26">
        <f>IFERROR(INDEX(Cost_Components!$V$2:$V$29,MATCH(E1298,Cost_Components!$A$2:$A$29,0)),"")</f>
        <v>2050</v>
      </c>
      <c r="AC1298" s="26">
        <f>IFERROR(INDEX(Cost_Components!$M$2:$M$29,MATCH(E1298,Cost_Components!$A$2:$A$29,0)),"")</f>
        <v>30</v>
      </c>
      <c r="AD1298" s="26">
        <f>IFERROR(INDEX(Cost_Components!$N$2:$N$29,MATCH(E1298,Cost_Components!$A$2:$A$29,0)),"")</f>
        <v>95</v>
      </c>
      <c r="AE1298" s="16" t="str">
        <f>IFERROR(INDEX(Cost_Components!$O$2:$O$29,MATCH(E1298,Cost_Components!$A$2:$A$29,0)),"")</f>
        <v>Both</v>
      </c>
      <c r="AF1298" s="11">
        <v>1020332.8600103901</v>
      </c>
      <c r="AG1298" s="11">
        <v>1180314.9964817101</v>
      </c>
      <c r="AH1298" s="23">
        <f t="shared" si="209"/>
        <v>1</v>
      </c>
    </row>
    <row r="1299" spans="1:34" hidden="1">
      <c r="A1299" t="s">
        <v>115</v>
      </c>
      <c r="B1299" s="20">
        <v>2048</v>
      </c>
      <c r="C1299" t="s">
        <v>262</v>
      </c>
      <c r="D1299" t="s">
        <v>218</v>
      </c>
      <c r="E1299" s="22" t="s">
        <v>356</v>
      </c>
      <c r="F1299" s="22" t="s">
        <v>357</v>
      </c>
      <c r="G1299" s="22" t="s">
        <v>263</v>
      </c>
      <c r="H1299" s="22" t="s">
        <v>237</v>
      </c>
      <c r="I1299" s="22" t="s">
        <v>309</v>
      </c>
      <c r="J1299" s="17">
        <f>IFERROR(INDEX(Cost_Components!$K$2:$K$29,MATCH(E1299,Cost_Components!$A$2:$A$29,0)),"")</f>
        <v>0.5</v>
      </c>
      <c r="K1299" s="17">
        <f t="shared" si="200"/>
        <v>0.76230769230769235</v>
      </c>
      <c r="L1299" s="17">
        <f>IFERROR(INDEX(Cost_Components!$S$2:$S$29,MATCH(E1299,Cost_Components!$A$2:$A$29,0)),"")</f>
        <v>0.31</v>
      </c>
      <c r="M1299" s="28">
        <f>IFERROR(INDEX(Cost_Components!$L$2:$L$29,MATCH(E1299,Cost_Components!$A$2:$A$29,0)),"")</f>
        <v>1</v>
      </c>
      <c r="N1299" s="29">
        <f>IFERROR(INDEX(Cost_Components!$P$2:$P$29,MATCH(E1299,Cost_Components!$A$2:$A$29,0)),"")</f>
        <v>119.7214874</v>
      </c>
      <c r="O1299" s="23">
        <f t="shared" si="201"/>
        <v>514124.07460815</v>
      </c>
      <c r="P1299" s="23">
        <f t="shared" si="202"/>
        <v>599448.75820052996</v>
      </c>
      <c r="Q1299" s="23">
        <f t="shared" si="203"/>
        <v>22247738.055073623</v>
      </c>
      <c r="R1299" s="23">
        <f t="shared" si="204"/>
        <v>46921333.561503209</v>
      </c>
      <c r="S1299" s="23">
        <f t="shared" si="205"/>
        <v>24673595.506429587</v>
      </c>
      <c r="T1299" s="16">
        <f>IFERROR(INDEX(Cost_Components!$R$2:$R$29,MATCH(E1299,Cost_Components!$A$2:$A$29,0)),"")</f>
        <v>1</v>
      </c>
      <c r="U1299" s="26">
        <f>IFERROR(INDEX(Cost_Components!$Q$2:$Q$29,MATCH(E1299,Cost_Components!$A$2:$A$29,0)),"")</f>
        <v>2023</v>
      </c>
      <c r="V1299" s="30">
        <f>1/(1+Calculation_Assumptions!$B$5)^(B1299-Calculation_Assumptions!$B$2)</f>
        <v>0.50669174842969467</v>
      </c>
      <c r="W1299" s="23">
        <f t="shared" si="206"/>
        <v>11272745.293731108</v>
      </c>
      <c r="X1299" s="23">
        <f t="shared" si="207"/>
        <v>23774652.540930972</v>
      </c>
      <c r="Y1299" s="23">
        <f t="shared" si="208"/>
        <v>12501907.247199865</v>
      </c>
      <c r="Z1299" s="17">
        <f>IFERROR(INDEX(Cost_Components!$T$2:$T$29,MATCH(E1299,Cost_Components!$A$2:$A$29,0)),"")</f>
        <v>0.8</v>
      </c>
      <c r="AA1299" s="26">
        <f>IFERROR(INDEX(Cost_Components!$U$2:$U$29,MATCH(E1299,Cost_Components!$A$2:$A$29,0)),"")</f>
        <v>2025</v>
      </c>
      <c r="AB1299" s="26">
        <f>IFERROR(INDEX(Cost_Components!$V$2:$V$29,MATCH(E1299,Cost_Components!$A$2:$A$29,0)),"")</f>
        <v>2050</v>
      </c>
      <c r="AC1299" s="26">
        <f>IFERROR(INDEX(Cost_Components!$M$2:$M$29,MATCH(E1299,Cost_Components!$A$2:$A$29,0)),"")</f>
        <v>30</v>
      </c>
      <c r="AD1299" s="26">
        <f>IFERROR(INDEX(Cost_Components!$N$2:$N$29,MATCH(E1299,Cost_Components!$A$2:$A$29,0)),"")</f>
        <v>95</v>
      </c>
      <c r="AE1299" s="16" t="str">
        <f>IFERROR(INDEX(Cost_Components!$O$2:$O$29,MATCH(E1299,Cost_Components!$A$2:$A$29,0)),"")</f>
        <v>Both</v>
      </c>
      <c r="AF1299" s="11">
        <v>1028248.1492163</v>
      </c>
      <c r="AG1299" s="11">
        <v>1198897.5164010599</v>
      </c>
      <c r="AH1299" s="23">
        <f t="shared" si="209"/>
        <v>1</v>
      </c>
    </row>
    <row r="1300" spans="1:34" hidden="1">
      <c r="A1300" t="s">
        <v>115</v>
      </c>
      <c r="B1300" s="20">
        <v>2049</v>
      </c>
      <c r="C1300" t="s">
        <v>262</v>
      </c>
      <c r="D1300" t="s">
        <v>218</v>
      </c>
      <c r="E1300" s="22" t="s">
        <v>356</v>
      </c>
      <c r="F1300" s="22" t="s">
        <v>357</v>
      </c>
      <c r="G1300" s="22" t="s">
        <v>263</v>
      </c>
      <c r="H1300" s="22" t="s">
        <v>237</v>
      </c>
      <c r="I1300" s="22" t="s">
        <v>309</v>
      </c>
      <c r="J1300" s="17">
        <f>IFERROR(INDEX(Cost_Components!$K$2:$K$29,MATCH(E1300,Cost_Components!$A$2:$A$29,0)),"")</f>
        <v>0.5</v>
      </c>
      <c r="K1300" s="17">
        <f t="shared" si="200"/>
        <v>0.7811538461538462</v>
      </c>
      <c r="L1300" s="17">
        <f>IFERROR(INDEX(Cost_Components!$S$2:$S$29,MATCH(E1300,Cost_Components!$A$2:$A$29,0)),"")</f>
        <v>0.31</v>
      </c>
      <c r="M1300" s="28">
        <f>IFERROR(INDEX(Cost_Components!$L$2:$L$29,MATCH(E1300,Cost_Components!$A$2:$A$29,0)),"")</f>
        <v>1</v>
      </c>
      <c r="N1300" s="29">
        <f>IFERROR(INDEX(Cost_Components!$P$2:$P$29,MATCH(E1300,Cost_Components!$A$2:$A$29,0)),"")</f>
        <v>119.7214874</v>
      </c>
      <c r="O1300" s="23">
        <f t="shared" si="201"/>
        <v>517957.50189200998</v>
      </c>
      <c r="P1300" s="23">
        <f t="shared" si="202"/>
        <v>608714.63950977998</v>
      </c>
      <c r="Q1300" s="23">
        <f t="shared" si="203"/>
        <v>22591628.833722357</v>
      </c>
      <c r="R1300" s="23">
        <f t="shared" si="204"/>
        <v>48439851.919858076</v>
      </c>
      <c r="S1300" s="23">
        <f t="shared" si="205"/>
        <v>25848223.086135719</v>
      </c>
      <c r="T1300" s="16">
        <f>IFERROR(INDEX(Cost_Components!$R$2:$R$29,MATCH(E1300,Cost_Components!$A$2:$A$29,0)),"")</f>
        <v>1</v>
      </c>
      <c r="U1300" s="26">
        <f>IFERROR(INDEX(Cost_Components!$Q$2:$Q$29,MATCH(E1300,Cost_Components!$A$2:$A$29,0)),"")</f>
        <v>2023</v>
      </c>
      <c r="V1300" s="30">
        <f>1/(1+Calculation_Assumptions!$B$5)^(B1300-Calculation_Assumptions!$B$2)</f>
        <v>0.49193373633950943</v>
      </c>
      <c r="W1300" s="23">
        <f t="shared" si="206"/>
        <v>11113584.382168433</v>
      </c>
      <c r="X1300" s="23">
        <f t="shared" si="207"/>
        <v>23829197.342668343</v>
      </c>
      <c r="Y1300" s="23">
        <f t="shared" si="208"/>
        <v>12715612.960499909</v>
      </c>
      <c r="Z1300" s="17">
        <f>IFERROR(INDEX(Cost_Components!$T$2:$T$29,MATCH(E1300,Cost_Components!$A$2:$A$29,0)),"")</f>
        <v>0.8</v>
      </c>
      <c r="AA1300" s="26">
        <f>IFERROR(INDEX(Cost_Components!$U$2:$U$29,MATCH(E1300,Cost_Components!$A$2:$A$29,0)),"")</f>
        <v>2025</v>
      </c>
      <c r="AB1300" s="26">
        <f>IFERROR(INDEX(Cost_Components!$V$2:$V$29,MATCH(E1300,Cost_Components!$A$2:$A$29,0)),"")</f>
        <v>2050</v>
      </c>
      <c r="AC1300" s="26">
        <f>IFERROR(INDEX(Cost_Components!$M$2:$M$29,MATCH(E1300,Cost_Components!$A$2:$A$29,0)),"")</f>
        <v>30</v>
      </c>
      <c r="AD1300" s="26">
        <f>IFERROR(INDEX(Cost_Components!$N$2:$N$29,MATCH(E1300,Cost_Components!$A$2:$A$29,0)),"")</f>
        <v>95</v>
      </c>
      <c r="AE1300" s="16" t="str">
        <f>IFERROR(INDEX(Cost_Components!$O$2:$O$29,MATCH(E1300,Cost_Components!$A$2:$A$29,0)),"")</f>
        <v>Both</v>
      </c>
      <c r="AF1300" s="11">
        <v>1035915.00378402</v>
      </c>
      <c r="AG1300" s="11">
        <v>1217429.27901956</v>
      </c>
      <c r="AH1300" s="23">
        <f t="shared" si="209"/>
        <v>1</v>
      </c>
    </row>
    <row r="1301" spans="1:34" hidden="1">
      <c r="A1301" t="s">
        <v>115</v>
      </c>
      <c r="B1301" s="20">
        <v>2050</v>
      </c>
      <c r="C1301" t="s">
        <v>262</v>
      </c>
      <c r="D1301" t="s">
        <v>218</v>
      </c>
      <c r="E1301" s="22" t="s">
        <v>356</v>
      </c>
      <c r="F1301" s="22" t="s">
        <v>357</v>
      </c>
      <c r="G1301" s="22" t="s">
        <v>263</v>
      </c>
      <c r="H1301" s="22" t="s">
        <v>237</v>
      </c>
      <c r="I1301" s="22" t="s">
        <v>309</v>
      </c>
      <c r="J1301" s="17">
        <f>IFERROR(INDEX(Cost_Components!$K$2:$K$29,MATCH(E1301,Cost_Components!$A$2:$A$29,0)),"")</f>
        <v>0.5</v>
      </c>
      <c r="K1301" s="17">
        <f t="shared" si="200"/>
        <v>0.8</v>
      </c>
      <c r="L1301" s="17">
        <f>IFERROR(INDEX(Cost_Components!$S$2:$S$29,MATCH(E1301,Cost_Components!$A$2:$A$29,0)),"")</f>
        <v>0.31</v>
      </c>
      <c r="M1301" s="28">
        <f>IFERROR(INDEX(Cost_Components!$L$2:$L$29,MATCH(E1301,Cost_Components!$A$2:$A$29,0)),"")</f>
        <v>1</v>
      </c>
      <c r="N1301" s="29">
        <f>IFERROR(INDEX(Cost_Components!$P$2:$P$29,MATCH(E1301,Cost_Components!$A$2:$A$29,0)),"")</f>
        <v>119.7214874</v>
      </c>
      <c r="O1301" s="23">
        <f t="shared" si="201"/>
        <v>521715.90629902499</v>
      </c>
      <c r="P1301" s="23">
        <f t="shared" si="202"/>
        <v>618007.17554545496</v>
      </c>
      <c r="Q1301" s="23">
        <f t="shared" si="203"/>
        <v>22936508.86685418</v>
      </c>
      <c r="R1301" s="23">
        <f t="shared" si="204"/>
        <v>49968483.441886641</v>
      </c>
      <c r="S1301" s="23">
        <f t="shared" si="205"/>
        <v>27031974.575032461</v>
      </c>
      <c r="T1301" s="16">
        <f>IFERROR(INDEX(Cost_Components!$R$2:$R$29,MATCH(E1301,Cost_Components!$A$2:$A$29,0)),"")</f>
        <v>1</v>
      </c>
      <c r="U1301" s="26">
        <f>IFERROR(INDEX(Cost_Components!$Q$2:$Q$29,MATCH(E1301,Cost_Components!$A$2:$A$29,0)),"")</f>
        <v>2023</v>
      </c>
      <c r="V1301" s="30">
        <f>1/(1+Calculation_Assumptions!$B$5)^(B1301-Calculation_Assumptions!$B$2)</f>
        <v>0.47760556926165965</v>
      </c>
      <c r="W1301" s="23">
        <f t="shared" si="206"/>
        <v>10954604.374228995</v>
      </c>
      <c r="X1301" s="23">
        <f t="shared" si="207"/>
        <v>23865225.979404084</v>
      </c>
      <c r="Y1301" s="23">
        <f t="shared" si="208"/>
        <v>12910621.605175089</v>
      </c>
      <c r="Z1301" s="17">
        <f>IFERROR(INDEX(Cost_Components!$T$2:$T$29,MATCH(E1301,Cost_Components!$A$2:$A$29,0)),"")</f>
        <v>0.8</v>
      </c>
      <c r="AA1301" s="26">
        <f>IFERROR(INDEX(Cost_Components!$U$2:$U$29,MATCH(E1301,Cost_Components!$A$2:$A$29,0)),"")</f>
        <v>2025</v>
      </c>
      <c r="AB1301" s="26">
        <f>IFERROR(INDEX(Cost_Components!$V$2:$V$29,MATCH(E1301,Cost_Components!$A$2:$A$29,0)),"")</f>
        <v>2050</v>
      </c>
      <c r="AC1301" s="26">
        <f>IFERROR(INDEX(Cost_Components!$M$2:$M$29,MATCH(E1301,Cost_Components!$A$2:$A$29,0)),"")</f>
        <v>30</v>
      </c>
      <c r="AD1301" s="26">
        <f>IFERROR(INDEX(Cost_Components!$N$2:$N$29,MATCH(E1301,Cost_Components!$A$2:$A$29,0)),"")</f>
        <v>95</v>
      </c>
      <c r="AE1301" s="16" t="str">
        <f>IFERROR(INDEX(Cost_Components!$O$2:$O$29,MATCH(E1301,Cost_Components!$A$2:$A$29,0)),"")</f>
        <v>Both</v>
      </c>
      <c r="AF1301" s="11">
        <v>1043431.81259805</v>
      </c>
      <c r="AG1301" s="11">
        <v>1236014.3510909099</v>
      </c>
      <c r="AH1301" s="23">
        <f t="shared" si="209"/>
        <v>1</v>
      </c>
    </row>
    <row r="1302" spans="1:34" hidden="1">
      <c r="A1302" t="s">
        <v>115</v>
      </c>
      <c r="B1302" s="20">
        <v>2025</v>
      </c>
      <c r="C1302" t="s">
        <v>262</v>
      </c>
      <c r="D1302" t="s">
        <v>226</v>
      </c>
      <c r="E1302" s="22" t="s">
        <v>359</v>
      </c>
      <c r="F1302" s="22" t="s">
        <v>360</v>
      </c>
      <c r="G1302" s="22" t="s">
        <v>266</v>
      </c>
      <c r="H1302" s="22" t="s">
        <v>237</v>
      </c>
      <c r="I1302" s="22" t="s">
        <v>212</v>
      </c>
      <c r="J1302" s="17">
        <f>IFERROR(INDEX(Cost_Components!$K$2:$K$29,MATCH(E1302,Cost_Components!$A$2:$A$29,0)),"")</f>
        <v>0.52</v>
      </c>
      <c r="K1302" s="17">
        <f t="shared" si="200"/>
        <v>0.32884615384615384</v>
      </c>
      <c r="L1302" s="17">
        <f>IFERROR(INDEX(Cost_Components!$S$2:$S$29,MATCH(E1302,Cost_Components!$A$2:$A$29,0)),"")</f>
        <v>0.31</v>
      </c>
      <c r="M1302" s="28">
        <f>IFERROR(INDEX(Cost_Components!$L$2:$L$29,MATCH(E1302,Cost_Components!$A$2:$A$29,0)),"")</f>
        <v>1</v>
      </c>
      <c r="N1302" s="29">
        <f>IFERROR(INDEX(Cost_Components!$P$2:$P$29,MATCH(E1302,Cost_Components!$A$2:$A$29,0)),"")</f>
        <v>186.47979240000001</v>
      </c>
      <c r="O1302" s="23">
        <f t="shared" si="201"/>
        <v>96280.933913194691</v>
      </c>
      <c r="P1302" s="23">
        <f t="shared" si="202"/>
        <v>97081.059452992165</v>
      </c>
      <c r="Q1302" s="23">
        <f t="shared" si="203"/>
        <v>5612133.3019574722</v>
      </c>
      <c r="R1302" s="23">
        <f t="shared" si="204"/>
        <v>5904251.3560846616</v>
      </c>
      <c r="S1302" s="23">
        <f t="shared" si="205"/>
        <v>292118.05412718933</v>
      </c>
      <c r="T1302" s="16">
        <f>IFERROR(INDEX(Cost_Components!$R$2:$R$29,MATCH(E1302,Cost_Components!$A$2:$A$29,0)),"")</f>
        <v>1</v>
      </c>
      <c r="U1302" s="26">
        <f>IFERROR(INDEX(Cost_Components!$Q$2:$Q$29,MATCH(E1302,Cost_Components!$A$2:$A$29,0)),"")</f>
        <v>2023</v>
      </c>
      <c r="V1302" s="30">
        <f>1/(1+Calculation_Assumptions!$B$5)^(B1302-Calculation_Assumptions!$B$2)</f>
        <v>1</v>
      </c>
      <c r="W1302" s="23">
        <f t="shared" si="206"/>
        <v>5612133.3019574722</v>
      </c>
      <c r="X1302" s="23">
        <f t="shared" si="207"/>
        <v>5904251.3560846616</v>
      </c>
      <c r="Y1302" s="23">
        <f t="shared" si="208"/>
        <v>292118.05412718933</v>
      </c>
      <c r="Z1302" s="17">
        <f>IFERROR(INDEX(Cost_Components!$T$2:$T$29,MATCH(E1302,Cost_Components!$A$2:$A$29,0)),"")</f>
        <v>0.8</v>
      </c>
      <c r="AA1302" s="26">
        <f>IFERROR(INDEX(Cost_Components!$U$2:$U$29,MATCH(E1302,Cost_Components!$A$2:$A$29,0)),"")</f>
        <v>2025</v>
      </c>
      <c r="AB1302" s="26">
        <f>IFERROR(INDEX(Cost_Components!$V$2:$V$29,MATCH(E1302,Cost_Components!$A$2:$A$29,0)),"")</f>
        <v>2050</v>
      </c>
      <c r="AC1302" s="26">
        <f>IFERROR(INDEX(Cost_Components!$M$2:$M$29,MATCH(E1302,Cost_Components!$A$2:$A$29,0)),"")</f>
        <v>30</v>
      </c>
      <c r="AD1302" s="26">
        <f>IFERROR(INDEX(Cost_Components!$N$2:$N$29,MATCH(E1302,Cost_Components!$A$2:$A$29,0)),"")</f>
        <v>95</v>
      </c>
      <c r="AE1302" s="16" t="str">
        <f>IFERROR(INDEX(Cost_Components!$O$2:$O$29,MATCH(E1302,Cost_Components!$A$2:$A$29,0)),"")</f>
        <v>Both</v>
      </c>
      <c r="AF1302" s="11">
        <v>185155.64214075901</v>
      </c>
      <c r="AG1302" s="11">
        <v>186694.34510190799</v>
      </c>
      <c r="AH1302" s="23">
        <f t="shared" si="209"/>
        <v>1</v>
      </c>
    </row>
    <row r="1303" spans="1:34" hidden="1">
      <c r="A1303" t="s">
        <v>115</v>
      </c>
      <c r="B1303" s="20">
        <v>2026</v>
      </c>
      <c r="C1303" t="s">
        <v>262</v>
      </c>
      <c r="D1303" t="s">
        <v>226</v>
      </c>
      <c r="E1303" s="22" t="s">
        <v>359</v>
      </c>
      <c r="F1303" s="22" t="s">
        <v>360</v>
      </c>
      <c r="G1303" s="22" t="s">
        <v>266</v>
      </c>
      <c r="H1303" s="22" t="s">
        <v>237</v>
      </c>
      <c r="I1303" s="22" t="s">
        <v>212</v>
      </c>
      <c r="J1303" s="17">
        <f>IFERROR(INDEX(Cost_Components!$K$2:$K$29,MATCH(E1303,Cost_Components!$A$2:$A$29,0)),"")</f>
        <v>0.52</v>
      </c>
      <c r="K1303" s="17">
        <f t="shared" si="200"/>
        <v>0.34769230769230769</v>
      </c>
      <c r="L1303" s="17">
        <f>IFERROR(INDEX(Cost_Components!$S$2:$S$29,MATCH(E1303,Cost_Components!$A$2:$A$29,0)),"")</f>
        <v>0.31</v>
      </c>
      <c r="M1303" s="28">
        <f>IFERROR(INDEX(Cost_Components!$L$2:$L$29,MATCH(E1303,Cost_Components!$A$2:$A$29,0)),"")</f>
        <v>1</v>
      </c>
      <c r="N1303" s="29">
        <f>IFERROR(INDEX(Cost_Components!$P$2:$P$29,MATCH(E1303,Cost_Components!$A$2:$A$29,0)),"")</f>
        <v>186.47979240000001</v>
      </c>
      <c r="O1303" s="23">
        <f t="shared" si="201"/>
        <v>97691.447913556112</v>
      </c>
      <c r="P1303" s="23">
        <f t="shared" si="202"/>
        <v>99328.469185384398</v>
      </c>
      <c r="Q1303" s="23">
        <f t="shared" si="203"/>
        <v>5742053.2170610875</v>
      </c>
      <c r="R1303" s="23">
        <f t="shared" si="204"/>
        <v>6334077.9835625095</v>
      </c>
      <c r="S1303" s="23">
        <f t="shared" si="205"/>
        <v>592024.76650142204</v>
      </c>
      <c r="T1303" s="16">
        <f>IFERROR(INDEX(Cost_Components!$R$2:$R$29,MATCH(E1303,Cost_Components!$A$2:$A$29,0)),"")</f>
        <v>1</v>
      </c>
      <c r="U1303" s="26">
        <f>IFERROR(INDEX(Cost_Components!$Q$2:$Q$29,MATCH(E1303,Cost_Components!$A$2:$A$29,0)),"")</f>
        <v>2023</v>
      </c>
      <c r="V1303" s="30">
        <f>1/(1+Calculation_Assumptions!$B$5)^(B1303-Calculation_Assumptions!$B$2)</f>
        <v>0.970873786407767</v>
      </c>
      <c r="W1303" s="23">
        <f t="shared" si="206"/>
        <v>5574808.9486029977</v>
      </c>
      <c r="X1303" s="23">
        <f t="shared" si="207"/>
        <v>6149590.2753034076</v>
      </c>
      <c r="Y1303" s="23">
        <f t="shared" si="208"/>
        <v>574781.32670040976</v>
      </c>
      <c r="Z1303" s="17">
        <f>IFERROR(INDEX(Cost_Components!$T$2:$T$29,MATCH(E1303,Cost_Components!$A$2:$A$29,0)),"")</f>
        <v>0.8</v>
      </c>
      <c r="AA1303" s="26">
        <f>IFERROR(INDEX(Cost_Components!$U$2:$U$29,MATCH(E1303,Cost_Components!$A$2:$A$29,0)),"")</f>
        <v>2025</v>
      </c>
      <c r="AB1303" s="26">
        <f>IFERROR(INDEX(Cost_Components!$V$2:$V$29,MATCH(E1303,Cost_Components!$A$2:$A$29,0)),"")</f>
        <v>2050</v>
      </c>
      <c r="AC1303" s="26">
        <f>IFERROR(INDEX(Cost_Components!$M$2:$M$29,MATCH(E1303,Cost_Components!$A$2:$A$29,0)),"")</f>
        <v>30</v>
      </c>
      <c r="AD1303" s="26">
        <f>IFERROR(INDEX(Cost_Components!$N$2:$N$29,MATCH(E1303,Cost_Components!$A$2:$A$29,0)),"")</f>
        <v>95</v>
      </c>
      <c r="AE1303" s="16" t="str">
        <f>IFERROR(INDEX(Cost_Components!$O$2:$O$29,MATCH(E1303,Cost_Components!$A$2:$A$29,0)),"")</f>
        <v>Both</v>
      </c>
      <c r="AF1303" s="11">
        <v>187868.16906453099</v>
      </c>
      <c r="AG1303" s="11">
        <v>191016.28689496999</v>
      </c>
      <c r="AH1303" s="23">
        <f t="shared" si="209"/>
        <v>1</v>
      </c>
    </row>
    <row r="1304" spans="1:34" hidden="1">
      <c r="A1304" t="s">
        <v>115</v>
      </c>
      <c r="B1304" s="20">
        <v>2027</v>
      </c>
      <c r="C1304" t="s">
        <v>262</v>
      </c>
      <c r="D1304" t="s">
        <v>226</v>
      </c>
      <c r="E1304" s="22" t="s">
        <v>359</v>
      </c>
      <c r="F1304" s="22" t="s">
        <v>360</v>
      </c>
      <c r="G1304" s="22" t="s">
        <v>266</v>
      </c>
      <c r="H1304" s="22" t="s">
        <v>237</v>
      </c>
      <c r="I1304" s="22" t="s">
        <v>212</v>
      </c>
      <c r="J1304" s="17">
        <f>IFERROR(INDEX(Cost_Components!$K$2:$K$29,MATCH(E1304,Cost_Components!$A$2:$A$29,0)),"")</f>
        <v>0.52</v>
      </c>
      <c r="K1304" s="17">
        <f t="shared" si="200"/>
        <v>0.36653846153846154</v>
      </c>
      <c r="L1304" s="17">
        <f>IFERROR(INDEX(Cost_Components!$S$2:$S$29,MATCH(E1304,Cost_Components!$A$2:$A$29,0)),"")</f>
        <v>0.31</v>
      </c>
      <c r="M1304" s="28">
        <f>IFERROR(INDEX(Cost_Components!$L$2:$L$29,MATCH(E1304,Cost_Components!$A$2:$A$29,0)),"")</f>
        <v>1</v>
      </c>
      <c r="N1304" s="29">
        <f>IFERROR(INDEX(Cost_Components!$P$2:$P$29,MATCH(E1304,Cost_Components!$A$2:$A$29,0)),"")</f>
        <v>186.47979240000001</v>
      </c>
      <c r="O1304" s="23">
        <f t="shared" si="201"/>
        <v>99430.639867043152</v>
      </c>
      <c r="P1304" s="23">
        <f t="shared" si="202"/>
        <v>101945.8763684452</v>
      </c>
      <c r="Q1304" s="23">
        <f t="shared" si="203"/>
        <v>5893362.2169793556</v>
      </c>
      <c r="R1304" s="23">
        <f t="shared" si="204"/>
        <v>6796284.7083911225</v>
      </c>
      <c r="S1304" s="23">
        <f t="shared" si="205"/>
        <v>902922.49141176697</v>
      </c>
      <c r="T1304" s="16">
        <f>IFERROR(INDEX(Cost_Components!$R$2:$R$29,MATCH(E1304,Cost_Components!$A$2:$A$29,0)),"")</f>
        <v>1</v>
      </c>
      <c r="U1304" s="26">
        <f>IFERROR(INDEX(Cost_Components!$Q$2:$Q$29,MATCH(E1304,Cost_Components!$A$2:$A$29,0)),"")</f>
        <v>2023</v>
      </c>
      <c r="V1304" s="30">
        <f>1/(1+Calculation_Assumptions!$B$5)^(B1304-Calculation_Assumptions!$B$2)</f>
        <v>0.94259590913375435</v>
      </c>
      <c r="W1304" s="23">
        <f t="shared" si="206"/>
        <v>5555059.1167681739</v>
      </c>
      <c r="X1304" s="23">
        <f t="shared" si="207"/>
        <v>6406150.1634377623</v>
      </c>
      <c r="Y1304" s="23">
        <f t="shared" si="208"/>
        <v>851091.04666958901</v>
      </c>
      <c r="Z1304" s="17">
        <f>IFERROR(INDEX(Cost_Components!$T$2:$T$29,MATCH(E1304,Cost_Components!$A$2:$A$29,0)),"")</f>
        <v>0.8</v>
      </c>
      <c r="AA1304" s="26">
        <f>IFERROR(INDEX(Cost_Components!$U$2:$U$29,MATCH(E1304,Cost_Components!$A$2:$A$29,0)),"")</f>
        <v>2025</v>
      </c>
      <c r="AB1304" s="26">
        <f>IFERROR(INDEX(Cost_Components!$V$2:$V$29,MATCH(E1304,Cost_Components!$A$2:$A$29,0)),"")</f>
        <v>2050</v>
      </c>
      <c r="AC1304" s="26">
        <f>IFERROR(INDEX(Cost_Components!$M$2:$M$29,MATCH(E1304,Cost_Components!$A$2:$A$29,0)),"")</f>
        <v>30</v>
      </c>
      <c r="AD1304" s="26">
        <f>IFERROR(INDEX(Cost_Components!$N$2:$N$29,MATCH(E1304,Cost_Components!$A$2:$A$29,0)),"")</f>
        <v>95</v>
      </c>
      <c r="AE1304" s="16" t="str">
        <f>IFERROR(INDEX(Cost_Components!$O$2:$O$29,MATCH(E1304,Cost_Components!$A$2:$A$29,0)),"")</f>
        <v>Both</v>
      </c>
      <c r="AF1304" s="11">
        <v>191212.76897508299</v>
      </c>
      <c r="AG1304" s="11">
        <v>196049.76224700999</v>
      </c>
      <c r="AH1304" s="23">
        <f t="shared" si="209"/>
        <v>1</v>
      </c>
    </row>
    <row r="1305" spans="1:34" hidden="1">
      <c r="A1305" t="s">
        <v>115</v>
      </c>
      <c r="B1305" s="20">
        <v>2028</v>
      </c>
      <c r="C1305" t="s">
        <v>262</v>
      </c>
      <c r="D1305" t="s">
        <v>226</v>
      </c>
      <c r="E1305" s="22" t="s">
        <v>359</v>
      </c>
      <c r="F1305" s="22" t="s">
        <v>360</v>
      </c>
      <c r="G1305" s="22" t="s">
        <v>266</v>
      </c>
      <c r="H1305" s="22" t="s">
        <v>237</v>
      </c>
      <c r="I1305" s="22" t="s">
        <v>212</v>
      </c>
      <c r="J1305" s="17">
        <f>IFERROR(INDEX(Cost_Components!$K$2:$K$29,MATCH(E1305,Cost_Components!$A$2:$A$29,0)),"")</f>
        <v>0.52</v>
      </c>
      <c r="K1305" s="17">
        <f t="shared" si="200"/>
        <v>0.38538461538461538</v>
      </c>
      <c r="L1305" s="17">
        <f>IFERROR(INDEX(Cost_Components!$S$2:$S$29,MATCH(E1305,Cost_Components!$A$2:$A$29,0)),"")</f>
        <v>0.31</v>
      </c>
      <c r="M1305" s="28">
        <f>IFERROR(INDEX(Cost_Components!$L$2:$L$29,MATCH(E1305,Cost_Components!$A$2:$A$29,0)),"")</f>
        <v>1</v>
      </c>
      <c r="N1305" s="29">
        <f>IFERROR(INDEX(Cost_Components!$P$2:$P$29,MATCH(E1305,Cost_Components!$A$2:$A$29,0)),"")</f>
        <v>186.47979240000001</v>
      </c>
      <c r="O1305" s="23">
        <f t="shared" si="201"/>
        <v>101337.24048411861</v>
      </c>
      <c r="P1305" s="23">
        <f t="shared" si="202"/>
        <v>104775.18260778765</v>
      </c>
      <c r="Q1305" s="23">
        <f t="shared" si="203"/>
        <v>6056920.8334254231</v>
      </c>
      <c r="R1305" s="23">
        <f t="shared" si="204"/>
        <v>7282747.0242319424</v>
      </c>
      <c r="S1305" s="23">
        <f t="shared" si="205"/>
        <v>1225826.1908065192</v>
      </c>
      <c r="T1305" s="16">
        <f>IFERROR(INDEX(Cost_Components!$R$2:$R$29,MATCH(E1305,Cost_Components!$A$2:$A$29,0)),"")</f>
        <v>1</v>
      </c>
      <c r="U1305" s="26">
        <f>IFERROR(INDEX(Cost_Components!$Q$2:$Q$29,MATCH(E1305,Cost_Components!$A$2:$A$29,0)),"")</f>
        <v>2023</v>
      </c>
      <c r="V1305" s="30">
        <f>1/(1+Calculation_Assumptions!$B$5)^(B1305-Calculation_Assumptions!$B$2)</f>
        <v>0.91514165935315961</v>
      </c>
      <c r="W1305" s="23">
        <f t="shared" si="206"/>
        <v>5542940.5820716638</v>
      </c>
      <c r="X1305" s="23">
        <f t="shared" si="207"/>
        <v>6664745.1964049051</v>
      </c>
      <c r="Y1305" s="23">
        <f t="shared" si="208"/>
        <v>1121804.6143332408</v>
      </c>
      <c r="Z1305" s="17">
        <f>IFERROR(INDEX(Cost_Components!$T$2:$T$29,MATCH(E1305,Cost_Components!$A$2:$A$29,0)),"")</f>
        <v>0.8</v>
      </c>
      <c r="AA1305" s="26">
        <f>IFERROR(INDEX(Cost_Components!$U$2:$U$29,MATCH(E1305,Cost_Components!$A$2:$A$29,0)),"")</f>
        <v>2025</v>
      </c>
      <c r="AB1305" s="26">
        <f>IFERROR(INDEX(Cost_Components!$V$2:$V$29,MATCH(E1305,Cost_Components!$A$2:$A$29,0)),"")</f>
        <v>2050</v>
      </c>
      <c r="AC1305" s="26">
        <f>IFERROR(INDEX(Cost_Components!$M$2:$M$29,MATCH(E1305,Cost_Components!$A$2:$A$29,0)),"")</f>
        <v>30</v>
      </c>
      <c r="AD1305" s="26">
        <f>IFERROR(INDEX(Cost_Components!$N$2:$N$29,MATCH(E1305,Cost_Components!$A$2:$A$29,0)),"")</f>
        <v>95</v>
      </c>
      <c r="AE1305" s="16" t="str">
        <f>IFERROR(INDEX(Cost_Components!$O$2:$O$29,MATCH(E1305,Cost_Components!$A$2:$A$29,0)),"")</f>
        <v>Both</v>
      </c>
      <c r="AF1305" s="11">
        <v>194879.308623305</v>
      </c>
      <c r="AG1305" s="11">
        <v>201490.73578420701</v>
      </c>
      <c r="AH1305" s="23">
        <f t="shared" si="209"/>
        <v>1</v>
      </c>
    </row>
    <row r="1306" spans="1:34" hidden="1">
      <c r="A1306" t="s">
        <v>115</v>
      </c>
      <c r="B1306" s="20">
        <v>2029</v>
      </c>
      <c r="C1306" t="s">
        <v>262</v>
      </c>
      <c r="D1306" t="s">
        <v>226</v>
      </c>
      <c r="E1306" s="22" t="s">
        <v>359</v>
      </c>
      <c r="F1306" s="22" t="s">
        <v>360</v>
      </c>
      <c r="G1306" s="22" t="s">
        <v>266</v>
      </c>
      <c r="H1306" s="22" t="s">
        <v>237</v>
      </c>
      <c r="I1306" s="22" t="s">
        <v>212</v>
      </c>
      <c r="J1306" s="17">
        <f>IFERROR(INDEX(Cost_Components!$K$2:$K$29,MATCH(E1306,Cost_Components!$A$2:$A$29,0)),"")</f>
        <v>0.52</v>
      </c>
      <c r="K1306" s="17">
        <f t="shared" si="200"/>
        <v>0.40423076923076923</v>
      </c>
      <c r="L1306" s="17">
        <f>IFERROR(INDEX(Cost_Components!$S$2:$S$29,MATCH(E1306,Cost_Components!$A$2:$A$29,0)),"")</f>
        <v>0.31</v>
      </c>
      <c r="M1306" s="28">
        <f>IFERROR(INDEX(Cost_Components!$L$2:$L$29,MATCH(E1306,Cost_Components!$A$2:$A$29,0)),"")</f>
        <v>1</v>
      </c>
      <c r="N1306" s="29">
        <f>IFERROR(INDEX(Cost_Components!$P$2:$P$29,MATCH(E1306,Cost_Components!$A$2:$A$29,0)),"")</f>
        <v>186.47979240000001</v>
      </c>
      <c r="O1306" s="23">
        <f t="shared" si="201"/>
        <v>103351.80970964876</v>
      </c>
      <c r="P1306" s="23">
        <f t="shared" si="202"/>
        <v>107759.90528186521</v>
      </c>
      <c r="Q1306" s="23">
        <f t="shared" si="203"/>
        <v>6229463.8774618255</v>
      </c>
      <c r="R1306" s="23">
        <f t="shared" si="204"/>
        <v>7790749.324530541</v>
      </c>
      <c r="S1306" s="23">
        <f t="shared" si="205"/>
        <v>1561285.4470687155</v>
      </c>
      <c r="T1306" s="16">
        <f>IFERROR(INDEX(Cost_Components!$R$2:$R$29,MATCH(E1306,Cost_Components!$A$2:$A$29,0)),"")</f>
        <v>1</v>
      </c>
      <c r="U1306" s="26">
        <f>IFERROR(INDEX(Cost_Components!$Q$2:$Q$29,MATCH(E1306,Cost_Components!$A$2:$A$29,0)),"")</f>
        <v>2023</v>
      </c>
      <c r="V1306" s="30">
        <f>1/(1+Calculation_Assumptions!$B$5)^(B1306-Calculation_Assumptions!$B$2)</f>
        <v>0.888487047915689</v>
      </c>
      <c r="W1306" s="23">
        <f t="shared" si="206"/>
        <v>5534797.9705834789</v>
      </c>
      <c r="X1306" s="23">
        <f t="shared" si="207"/>
        <v>6921979.8684032885</v>
      </c>
      <c r="Y1306" s="23">
        <f t="shared" si="208"/>
        <v>1387181.8978198096</v>
      </c>
      <c r="Z1306" s="17">
        <f>IFERROR(INDEX(Cost_Components!$T$2:$T$29,MATCH(E1306,Cost_Components!$A$2:$A$29,0)),"")</f>
        <v>0.8</v>
      </c>
      <c r="AA1306" s="26">
        <f>IFERROR(INDEX(Cost_Components!$U$2:$U$29,MATCH(E1306,Cost_Components!$A$2:$A$29,0)),"")</f>
        <v>2025</v>
      </c>
      <c r="AB1306" s="26">
        <f>IFERROR(INDEX(Cost_Components!$V$2:$V$29,MATCH(E1306,Cost_Components!$A$2:$A$29,0)),"")</f>
        <v>2050</v>
      </c>
      <c r="AC1306" s="26">
        <f>IFERROR(INDEX(Cost_Components!$M$2:$M$29,MATCH(E1306,Cost_Components!$A$2:$A$29,0)),"")</f>
        <v>30</v>
      </c>
      <c r="AD1306" s="26">
        <f>IFERROR(INDEX(Cost_Components!$N$2:$N$29,MATCH(E1306,Cost_Components!$A$2:$A$29,0)),"")</f>
        <v>95</v>
      </c>
      <c r="AE1306" s="16" t="str">
        <f>IFERROR(INDEX(Cost_Components!$O$2:$O$29,MATCH(E1306,Cost_Components!$A$2:$A$29,0)),"")</f>
        <v>Both</v>
      </c>
      <c r="AF1306" s="11">
        <v>198753.480210863</v>
      </c>
      <c r="AG1306" s="11">
        <v>207230.58708051001</v>
      </c>
      <c r="AH1306" s="23">
        <f t="shared" si="209"/>
        <v>1</v>
      </c>
    </row>
    <row r="1307" spans="1:34" hidden="1">
      <c r="A1307" t="s">
        <v>115</v>
      </c>
      <c r="B1307" s="20">
        <v>2030</v>
      </c>
      <c r="C1307" t="s">
        <v>262</v>
      </c>
      <c r="D1307" t="s">
        <v>226</v>
      </c>
      <c r="E1307" s="22" t="s">
        <v>359</v>
      </c>
      <c r="F1307" s="22" t="s">
        <v>360</v>
      </c>
      <c r="G1307" s="22" t="s">
        <v>266</v>
      </c>
      <c r="H1307" s="22" t="s">
        <v>237</v>
      </c>
      <c r="I1307" s="22" t="s">
        <v>212</v>
      </c>
      <c r="J1307" s="17">
        <f>IFERROR(INDEX(Cost_Components!$K$2:$K$29,MATCH(E1307,Cost_Components!$A$2:$A$29,0)),"")</f>
        <v>0.52</v>
      </c>
      <c r="K1307" s="17">
        <f t="shared" si="200"/>
        <v>0.42307692307692307</v>
      </c>
      <c r="L1307" s="17">
        <f>IFERROR(INDEX(Cost_Components!$S$2:$S$29,MATCH(E1307,Cost_Components!$A$2:$A$29,0)),"")</f>
        <v>0.31</v>
      </c>
      <c r="M1307" s="28">
        <f>IFERROR(INDEX(Cost_Components!$L$2:$L$29,MATCH(E1307,Cost_Components!$A$2:$A$29,0)),"")</f>
        <v>1</v>
      </c>
      <c r="N1307" s="29">
        <f>IFERROR(INDEX(Cost_Components!$P$2:$P$29,MATCH(E1307,Cost_Components!$A$2:$A$29,0)),"")</f>
        <v>186.47979240000001</v>
      </c>
      <c r="O1307" s="23">
        <f t="shared" si="201"/>
        <v>105443.82281410744</v>
      </c>
      <c r="P1307" s="23">
        <f t="shared" si="202"/>
        <v>110872.3515970798</v>
      </c>
      <c r="Q1307" s="23">
        <f t="shared" si="203"/>
        <v>6409390.4637042088</v>
      </c>
      <c r="R1307" s="23">
        <f t="shared" si="204"/>
        <v>8319021.6950234054</v>
      </c>
      <c r="S1307" s="23">
        <f t="shared" si="205"/>
        <v>1909631.2313191965</v>
      </c>
      <c r="T1307" s="16">
        <f>IFERROR(INDEX(Cost_Components!$R$2:$R$29,MATCH(E1307,Cost_Components!$A$2:$A$29,0)),"")</f>
        <v>1</v>
      </c>
      <c r="U1307" s="26">
        <f>IFERROR(INDEX(Cost_Components!$Q$2:$Q$29,MATCH(E1307,Cost_Components!$A$2:$A$29,0)),"")</f>
        <v>2023</v>
      </c>
      <c r="V1307" s="30">
        <f>1/(1+Calculation_Assumptions!$B$5)^(B1307-Calculation_Assumptions!$B$2)</f>
        <v>0.86260878438416411</v>
      </c>
      <c r="W1307" s="23">
        <f t="shared" si="206"/>
        <v>5528796.5165393418</v>
      </c>
      <c r="X1307" s="23">
        <f t="shared" si="207"/>
        <v>7176061.1916096285</v>
      </c>
      <c r="Y1307" s="23">
        <f t="shared" si="208"/>
        <v>1647264.6750702865</v>
      </c>
      <c r="Z1307" s="17">
        <f>IFERROR(INDEX(Cost_Components!$T$2:$T$29,MATCH(E1307,Cost_Components!$A$2:$A$29,0)),"")</f>
        <v>0.8</v>
      </c>
      <c r="AA1307" s="26">
        <f>IFERROR(INDEX(Cost_Components!$U$2:$U$29,MATCH(E1307,Cost_Components!$A$2:$A$29,0)),"")</f>
        <v>2025</v>
      </c>
      <c r="AB1307" s="26">
        <f>IFERROR(INDEX(Cost_Components!$V$2:$V$29,MATCH(E1307,Cost_Components!$A$2:$A$29,0)),"")</f>
        <v>2050</v>
      </c>
      <c r="AC1307" s="26">
        <f>IFERROR(INDEX(Cost_Components!$M$2:$M$29,MATCH(E1307,Cost_Components!$A$2:$A$29,0)),"")</f>
        <v>30</v>
      </c>
      <c r="AD1307" s="26">
        <f>IFERROR(INDEX(Cost_Components!$N$2:$N$29,MATCH(E1307,Cost_Components!$A$2:$A$29,0)),"")</f>
        <v>95</v>
      </c>
      <c r="AE1307" s="16" t="str">
        <f>IFERROR(INDEX(Cost_Components!$O$2:$O$29,MATCH(E1307,Cost_Components!$A$2:$A$29,0)),"")</f>
        <v>Both</v>
      </c>
      <c r="AF1307" s="11">
        <v>202776.58233482199</v>
      </c>
      <c r="AG1307" s="11">
        <v>213216.06076361501</v>
      </c>
      <c r="AH1307" s="23">
        <f t="shared" si="209"/>
        <v>1</v>
      </c>
    </row>
    <row r="1308" spans="1:34" hidden="1">
      <c r="A1308" t="s">
        <v>115</v>
      </c>
      <c r="B1308" s="20">
        <v>2031</v>
      </c>
      <c r="C1308" t="s">
        <v>262</v>
      </c>
      <c r="D1308" t="s">
        <v>226</v>
      </c>
      <c r="E1308" s="22" t="s">
        <v>359</v>
      </c>
      <c r="F1308" s="22" t="s">
        <v>360</v>
      </c>
      <c r="G1308" s="22" t="s">
        <v>266</v>
      </c>
      <c r="H1308" s="22" t="s">
        <v>237</v>
      </c>
      <c r="I1308" s="22" t="s">
        <v>212</v>
      </c>
      <c r="J1308" s="17">
        <f>IFERROR(INDEX(Cost_Components!$K$2:$K$29,MATCH(E1308,Cost_Components!$A$2:$A$29,0)),"")</f>
        <v>0.52</v>
      </c>
      <c r="K1308" s="17">
        <f t="shared" si="200"/>
        <v>0.44192307692307692</v>
      </c>
      <c r="L1308" s="17">
        <f>IFERROR(INDEX(Cost_Components!$S$2:$S$29,MATCH(E1308,Cost_Components!$A$2:$A$29,0)),"")</f>
        <v>0.31</v>
      </c>
      <c r="M1308" s="28">
        <f>IFERROR(INDEX(Cost_Components!$L$2:$L$29,MATCH(E1308,Cost_Components!$A$2:$A$29,0)),"")</f>
        <v>1</v>
      </c>
      <c r="N1308" s="29">
        <f>IFERROR(INDEX(Cost_Components!$P$2:$P$29,MATCH(E1308,Cost_Components!$A$2:$A$29,0)),"")</f>
        <v>186.47979240000001</v>
      </c>
      <c r="O1308" s="23">
        <f t="shared" si="201"/>
        <v>107593.72447118725</v>
      </c>
      <c r="P1308" s="23">
        <f t="shared" si="202"/>
        <v>114096.06323677432</v>
      </c>
      <c r="Q1308" s="23">
        <f t="shared" si="203"/>
        <v>6595749.1576757943</v>
      </c>
      <c r="R1308" s="23">
        <f t="shared" si="204"/>
        <v>8866769.0992178228</v>
      </c>
      <c r="S1308" s="23">
        <f t="shared" si="205"/>
        <v>2271019.9415420284</v>
      </c>
      <c r="T1308" s="16">
        <f>IFERROR(INDEX(Cost_Components!$R$2:$R$29,MATCH(E1308,Cost_Components!$A$2:$A$29,0)),"")</f>
        <v>1</v>
      </c>
      <c r="U1308" s="26">
        <f>IFERROR(INDEX(Cost_Components!$Q$2:$Q$29,MATCH(E1308,Cost_Components!$A$2:$A$29,0)),"")</f>
        <v>2023</v>
      </c>
      <c r="V1308" s="30">
        <f>1/(1+Calculation_Assumptions!$B$5)^(B1308-Calculation_Assumptions!$B$2)</f>
        <v>0.83748425668365445</v>
      </c>
      <c r="W1308" s="23">
        <f t="shared" si="206"/>
        <v>5523836.0805879524</v>
      </c>
      <c r="X1308" s="23">
        <f t="shared" si="207"/>
        <v>7425779.5282440344</v>
      </c>
      <c r="Y1308" s="23">
        <f t="shared" si="208"/>
        <v>1901943.447656082</v>
      </c>
      <c r="Z1308" s="17">
        <f>IFERROR(INDEX(Cost_Components!$T$2:$T$29,MATCH(E1308,Cost_Components!$A$2:$A$29,0)),"")</f>
        <v>0.8</v>
      </c>
      <c r="AA1308" s="26">
        <f>IFERROR(INDEX(Cost_Components!$U$2:$U$29,MATCH(E1308,Cost_Components!$A$2:$A$29,0)),"")</f>
        <v>2025</v>
      </c>
      <c r="AB1308" s="26">
        <f>IFERROR(INDEX(Cost_Components!$V$2:$V$29,MATCH(E1308,Cost_Components!$A$2:$A$29,0)),"")</f>
        <v>2050</v>
      </c>
      <c r="AC1308" s="26">
        <f>IFERROR(INDEX(Cost_Components!$M$2:$M$29,MATCH(E1308,Cost_Components!$A$2:$A$29,0)),"")</f>
        <v>30</v>
      </c>
      <c r="AD1308" s="26">
        <f>IFERROR(INDEX(Cost_Components!$N$2:$N$29,MATCH(E1308,Cost_Components!$A$2:$A$29,0)),"")</f>
        <v>95</v>
      </c>
      <c r="AE1308" s="16" t="str">
        <f>IFERROR(INDEX(Cost_Components!$O$2:$O$29,MATCH(E1308,Cost_Components!$A$2:$A$29,0)),"")</f>
        <v>Both</v>
      </c>
      <c r="AF1308" s="11">
        <v>206911.00859843701</v>
      </c>
      <c r="AG1308" s="11">
        <v>219415.50622456599</v>
      </c>
      <c r="AH1308" s="23">
        <f t="shared" si="209"/>
        <v>1</v>
      </c>
    </row>
    <row r="1309" spans="1:34" hidden="1">
      <c r="A1309" t="s">
        <v>115</v>
      </c>
      <c r="B1309" s="20">
        <v>2032</v>
      </c>
      <c r="C1309" t="s">
        <v>262</v>
      </c>
      <c r="D1309" t="s">
        <v>226</v>
      </c>
      <c r="E1309" s="22" t="s">
        <v>359</v>
      </c>
      <c r="F1309" s="22" t="s">
        <v>360</v>
      </c>
      <c r="G1309" s="22" t="s">
        <v>266</v>
      </c>
      <c r="H1309" s="22" t="s">
        <v>237</v>
      </c>
      <c r="I1309" s="22" t="s">
        <v>212</v>
      </c>
      <c r="J1309" s="17">
        <f>IFERROR(INDEX(Cost_Components!$K$2:$K$29,MATCH(E1309,Cost_Components!$A$2:$A$29,0)),"")</f>
        <v>0.52</v>
      </c>
      <c r="K1309" s="17">
        <f t="shared" si="200"/>
        <v>0.46076923076923082</v>
      </c>
      <c r="L1309" s="17">
        <f>IFERROR(INDEX(Cost_Components!$S$2:$S$29,MATCH(E1309,Cost_Components!$A$2:$A$29,0)),"")</f>
        <v>0.31</v>
      </c>
      <c r="M1309" s="28">
        <f>IFERROR(INDEX(Cost_Components!$L$2:$L$29,MATCH(E1309,Cost_Components!$A$2:$A$29,0)),"")</f>
        <v>1</v>
      </c>
      <c r="N1309" s="29">
        <f>IFERROR(INDEX(Cost_Components!$P$2:$P$29,MATCH(E1309,Cost_Components!$A$2:$A$29,0)),"")</f>
        <v>186.47979240000001</v>
      </c>
      <c r="O1309" s="23">
        <f t="shared" si="201"/>
        <v>109799.62728900569</v>
      </c>
      <c r="P1309" s="23">
        <f t="shared" si="202"/>
        <v>117427.03094383249</v>
      </c>
      <c r="Q1309" s="23">
        <f t="shared" si="203"/>
        <v>6788308.1892918199</v>
      </c>
      <c r="R1309" s="23">
        <f t="shared" si="204"/>
        <v>9434439.6998217255</v>
      </c>
      <c r="S1309" s="23">
        <f t="shared" si="205"/>
        <v>2646131.5105299056</v>
      </c>
      <c r="T1309" s="16">
        <f>IFERROR(INDEX(Cost_Components!$R$2:$R$29,MATCH(E1309,Cost_Components!$A$2:$A$29,0)),"")</f>
        <v>1</v>
      </c>
      <c r="U1309" s="26">
        <f>IFERROR(INDEX(Cost_Components!$Q$2:$Q$29,MATCH(E1309,Cost_Components!$A$2:$A$29,0)),"")</f>
        <v>2023</v>
      </c>
      <c r="V1309" s="30">
        <f>1/(1+Calculation_Assumptions!$B$5)^(B1309-Calculation_Assumptions!$B$2)</f>
        <v>0.81309151134335378</v>
      </c>
      <c r="W1309" s="23">
        <f t="shared" si="206"/>
        <v>5519515.7650957508</v>
      </c>
      <c r="X1309" s="23">
        <f t="shared" si="207"/>
        <v>7671062.8342057839</v>
      </c>
      <c r="Y1309" s="23">
        <f t="shared" si="208"/>
        <v>2151547.0691100326</v>
      </c>
      <c r="Z1309" s="17">
        <f>IFERROR(INDEX(Cost_Components!$T$2:$T$29,MATCH(E1309,Cost_Components!$A$2:$A$29,0)),"")</f>
        <v>0.8</v>
      </c>
      <c r="AA1309" s="26">
        <f>IFERROR(INDEX(Cost_Components!$U$2:$U$29,MATCH(E1309,Cost_Components!$A$2:$A$29,0)),"")</f>
        <v>2025</v>
      </c>
      <c r="AB1309" s="26">
        <f>IFERROR(INDEX(Cost_Components!$V$2:$V$29,MATCH(E1309,Cost_Components!$A$2:$A$29,0)),"")</f>
        <v>2050</v>
      </c>
      <c r="AC1309" s="26">
        <f>IFERROR(INDEX(Cost_Components!$M$2:$M$29,MATCH(E1309,Cost_Components!$A$2:$A$29,0)),"")</f>
        <v>30</v>
      </c>
      <c r="AD1309" s="26">
        <f>IFERROR(INDEX(Cost_Components!$N$2:$N$29,MATCH(E1309,Cost_Components!$A$2:$A$29,0)),"")</f>
        <v>95</v>
      </c>
      <c r="AE1309" s="16" t="str">
        <f>IFERROR(INDEX(Cost_Components!$O$2:$O$29,MATCH(E1309,Cost_Components!$A$2:$A$29,0)),"")</f>
        <v>Both</v>
      </c>
      <c r="AF1309" s="11">
        <v>211153.12940193401</v>
      </c>
      <c r="AG1309" s="11">
        <v>225821.21335352401</v>
      </c>
      <c r="AH1309" s="23">
        <f t="shared" si="209"/>
        <v>1</v>
      </c>
    </row>
    <row r="1310" spans="1:34" hidden="1">
      <c r="A1310" t="s">
        <v>115</v>
      </c>
      <c r="B1310" s="20">
        <v>2033</v>
      </c>
      <c r="C1310" t="s">
        <v>262</v>
      </c>
      <c r="D1310" t="s">
        <v>226</v>
      </c>
      <c r="E1310" s="22" t="s">
        <v>359</v>
      </c>
      <c r="F1310" s="22" t="s">
        <v>360</v>
      </c>
      <c r="G1310" s="22" t="s">
        <v>266</v>
      </c>
      <c r="H1310" s="22" t="s">
        <v>237</v>
      </c>
      <c r="I1310" s="22" t="s">
        <v>212</v>
      </c>
      <c r="J1310" s="17">
        <f>IFERROR(INDEX(Cost_Components!$K$2:$K$29,MATCH(E1310,Cost_Components!$A$2:$A$29,0)),"")</f>
        <v>0.52</v>
      </c>
      <c r="K1310" s="17">
        <f t="shared" si="200"/>
        <v>0.47961538461538467</v>
      </c>
      <c r="L1310" s="17">
        <f>IFERROR(INDEX(Cost_Components!$S$2:$S$29,MATCH(E1310,Cost_Components!$A$2:$A$29,0)),"")</f>
        <v>0.31</v>
      </c>
      <c r="M1310" s="28">
        <f>IFERROR(INDEX(Cost_Components!$L$2:$L$29,MATCH(E1310,Cost_Components!$A$2:$A$29,0)),"")</f>
        <v>1</v>
      </c>
      <c r="N1310" s="29">
        <f>IFERROR(INDEX(Cost_Components!$P$2:$P$29,MATCH(E1310,Cost_Components!$A$2:$A$29,0)),"")</f>
        <v>186.47979240000001</v>
      </c>
      <c r="O1310" s="23">
        <f t="shared" si="201"/>
        <v>112057.08901253101</v>
      </c>
      <c r="P1310" s="23">
        <f t="shared" si="202"/>
        <v>120855.38339752644</v>
      </c>
      <c r="Q1310" s="23">
        <f t="shared" si="203"/>
        <v>6986496.9099818729</v>
      </c>
      <c r="R1310" s="23">
        <f t="shared" si="204"/>
        <v>10022226.623814758</v>
      </c>
      <c r="S1310" s="23">
        <f t="shared" si="205"/>
        <v>3035729.713832885</v>
      </c>
      <c r="T1310" s="16">
        <f>IFERROR(INDEX(Cost_Components!$R$2:$R$29,MATCH(E1310,Cost_Components!$A$2:$A$29,0)),"")</f>
        <v>1</v>
      </c>
      <c r="U1310" s="26">
        <f>IFERROR(INDEX(Cost_Components!$Q$2:$Q$29,MATCH(E1310,Cost_Components!$A$2:$A$29,0)),"")</f>
        <v>2023</v>
      </c>
      <c r="V1310" s="30">
        <f>1/(1+Calculation_Assumptions!$B$5)^(B1310-Calculation_Assumptions!$B$2)</f>
        <v>0.78940923431393573</v>
      </c>
      <c r="W1310" s="23">
        <f t="shared" si="206"/>
        <v>5515205.1762454687</v>
      </c>
      <c r="X1310" s="23">
        <f t="shared" si="207"/>
        <v>7911638.2452263488</v>
      </c>
      <c r="Y1310" s="23">
        <f t="shared" si="208"/>
        <v>2396433.068980881</v>
      </c>
      <c r="Z1310" s="17">
        <f>IFERROR(INDEX(Cost_Components!$T$2:$T$29,MATCH(E1310,Cost_Components!$A$2:$A$29,0)),"")</f>
        <v>0.8</v>
      </c>
      <c r="AA1310" s="26">
        <f>IFERROR(INDEX(Cost_Components!$U$2:$U$29,MATCH(E1310,Cost_Components!$A$2:$A$29,0)),"")</f>
        <v>2025</v>
      </c>
      <c r="AB1310" s="26">
        <f>IFERROR(INDEX(Cost_Components!$V$2:$V$29,MATCH(E1310,Cost_Components!$A$2:$A$29,0)),"")</f>
        <v>2050</v>
      </c>
      <c r="AC1310" s="26">
        <f>IFERROR(INDEX(Cost_Components!$M$2:$M$29,MATCH(E1310,Cost_Components!$A$2:$A$29,0)),"")</f>
        <v>30</v>
      </c>
      <c r="AD1310" s="26">
        <f>IFERROR(INDEX(Cost_Components!$N$2:$N$29,MATCH(E1310,Cost_Components!$A$2:$A$29,0)),"")</f>
        <v>95</v>
      </c>
      <c r="AE1310" s="16" t="str">
        <f>IFERROR(INDEX(Cost_Components!$O$2:$O$29,MATCH(E1310,Cost_Components!$A$2:$A$29,0)),"")</f>
        <v>Both</v>
      </c>
      <c r="AF1310" s="11">
        <v>215494.40194717501</v>
      </c>
      <c r="AG1310" s="11">
        <v>232414.19884139701</v>
      </c>
      <c r="AH1310" s="23">
        <f t="shared" si="209"/>
        <v>1</v>
      </c>
    </row>
    <row r="1311" spans="1:34" hidden="1">
      <c r="A1311" t="s">
        <v>115</v>
      </c>
      <c r="B1311" s="20">
        <v>2034</v>
      </c>
      <c r="C1311" t="s">
        <v>262</v>
      </c>
      <c r="D1311" t="s">
        <v>226</v>
      </c>
      <c r="E1311" s="22" t="s">
        <v>359</v>
      </c>
      <c r="F1311" s="22" t="s">
        <v>360</v>
      </c>
      <c r="G1311" s="22" t="s">
        <v>266</v>
      </c>
      <c r="H1311" s="22" t="s">
        <v>237</v>
      </c>
      <c r="I1311" s="22" t="s">
        <v>212</v>
      </c>
      <c r="J1311" s="17">
        <f>IFERROR(INDEX(Cost_Components!$K$2:$K$29,MATCH(E1311,Cost_Components!$A$2:$A$29,0)),"")</f>
        <v>0.52</v>
      </c>
      <c r="K1311" s="17">
        <f t="shared" si="200"/>
        <v>0.49846153846153851</v>
      </c>
      <c r="L1311" s="17">
        <f>IFERROR(INDEX(Cost_Components!$S$2:$S$29,MATCH(E1311,Cost_Components!$A$2:$A$29,0)),"")</f>
        <v>0.31</v>
      </c>
      <c r="M1311" s="28">
        <f>IFERROR(INDEX(Cost_Components!$L$2:$L$29,MATCH(E1311,Cost_Components!$A$2:$A$29,0)),"")</f>
        <v>1</v>
      </c>
      <c r="N1311" s="29">
        <f>IFERROR(INDEX(Cost_Components!$P$2:$P$29,MATCH(E1311,Cost_Components!$A$2:$A$29,0)),"")</f>
        <v>186.47979240000001</v>
      </c>
      <c r="O1311" s="23">
        <f t="shared" si="201"/>
        <v>114360.98142774813</v>
      </c>
      <c r="P1311" s="23">
        <f t="shared" si="202"/>
        <v>124375.19540341636</v>
      </c>
      <c r="Q1311" s="23">
        <f t="shared" si="203"/>
        <v>7189972.7917469405</v>
      </c>
      <c r="R1311" s="23">
        <f t="shared" si="204"/>
        <v>10630196.788306739</v>
      </c>
      <c r="S1311" s="23">
        <f t="shared" si="205"/>
        <v>3440223.9965597987</v>
      </c>
      <c r="T1311" s="16">
        <f>IFERROR(INDEX(Cost_Components!$R$2:$R$29,MATCH(E1311,Cost_Components!$A$2:$A$29,0)),"")</f>
        <v>1</v>
      </c>
      <c r="U1311" s="26">
        <f>IFERROR(INDEX(Cost_Components!$Q$2:$Q$29,MATCH(E1311,Cost_Components!$A$2:$A$29,0)),"")</f>
        <v>2023</v>
      </c>
      <c r="V1311" s="30">
        <f>1/(1+Calculation_Assumptions!$B$5)^(B1311-Calculation_Assumptions!$B$2)</f>
        <v>0.76641673234362695</v>
      </c>
      <c r="W1311" s="23">
        <f t="shared" si="206"/>
        <v>5510515.4526902754</v>
      </c>
      <c r="X1311" s="23">
        <f t="shared" si="207"/>
        <v>8147160.6866637692</v>
      </c>
      <c r="Y1311" s="23">
        <f t="shared" si="208"/>
        <v>2636645.2339734938</v>
      </c>
      <c r="Z1311" s="17">
        <f>IFERROR(INDEX(Cost_Components!$T$2:$T$29,MATCH(E1311,Cost_Components!$A$2:$A$29,0)),"")</f>
        <v>0.8</v>
      </c>
      <c r="AA1311" s="26">
        <f>IFERROR(INDEX(Cost_Components!$U$2:$U$29,MATCH(E1311,Cost_Components!$A$2:$A$29,0)),"")</f>
        <v>2025</v>
      </c>
      <c r="AB1311" s="26">
        <f>IFERROR(INDEX(Cost_Components!$V$2:$V$29,MATCH(E1311,Cost_Components!$A$2:$A$29,0)),"")</f>
        <v>2050</v>
      </c>
      <c r="AC1311" s="26">
        <f>IFERROR(INDEX(Cost_Components!$M$2:$M$29,MATCH(E1311,Cost_Components!$A$2:$A$29,0)),"")</f>
        <v>30</v>
      </c>
      <c r="AD1311" s="26">
        <f>IFERROR(INDEX(Cost_Components!$N$2:$N$29,MATCH(E1311,Cost_Components!$A$2:$A$29,0)),"")</f>
        <v>95</v>
      </c>
      <c r="AE1311" s="16" t="str">
        <f>IFERROR(INDEX(Cost_Components!$O$2:$O$29,MATCH(E1311,Cost_Components!$A$2:$A$29,0)),"")</f>
        <v>Both</v>
      </c>
      <c r="AF1311" s="11">
        <v>219924.96428413101</v>
      </c>
      <c r="AG1311" s="11">
        <v>239183.06808349301</v>
      </c>
      <c r="AH1311" s="23">
        <f t="shared" si="209"/>
        <v>1</v>
      </c>
    </row>
    <row r="1312" spans="1:34" hidden="1">
      <c r="A1312" t="s">
        <v>115</v>
      </c>
      <c r="B1312" s="20">
        <v>2035</v>
      </c>
      <c r="C1312" t="s">
        <v>262</v>
      </c>
      <c r="D1312" t="s">
        <v>226</v>
      </c>
      <c r="E1312" s="22" t="s">
        <v>359</v>
      </c>
      <c r="F1312" s="22" t="s">
        <v>360</v>
      </c>
      <c r="G1312" s="22" t="s">
        <v>266</v>
      </c>
      <c r="H1312" s="22" t="s">
        <v>237</v>
      </c>
      <c r="I1312" s="22" t="s">
        <v>212</v>
      </c>
      <c r="J1312" s="17">
        <f>IFERROR(INDEX(Cost_Components!$K$2:$K$29,MATCH(E1312,Cost_Components!$A$2:$A$29,0)),"")</f>
        <v>0.52</v>
      </c>
      <c r="K1312" s="17">
        <f t="shared" si="200"/>
        <v>0.51730769230769236</v>
      </c>
      <c r="L1312" s="17">
        <f>IFERROR(INDEX(Cost_Components!$S$2:$S$29,MATCH(E1312,Cost_Components!$A$2:$A$29,0)),"")</f>
        <v>0.31</v>
      </c>
      <c r="M1312" s="28">
        <f>IFERROR(INDEX(Cost_Components!$L$2:$L$29,MATCH(E1312,Cost_Components!$A$2:$A$29,0)),"")</f>
        <v>1</v>
      </c>
      <c r="N1312" s="29">
        <f>IFERROR(INDEX(Cost_Components!$P$2:$P$29,MATCH(E1312,Cost_Components!$A$2:$A$29,0)),"")</f>
        <v>186.47979240000001</v>
      </c>
      <c r="O1312" s="23">
        <f t="shared" si="201"/>
        <v>116713.49976669396</v>
      </c>
      <c r="P1312" s="23">
        <f t="shared" si="202"/>
        <v>127987.73095649062</v>
      </c>
      <c r="Q1312" s="23">
        <f t="shared" si="203"/>
        <v>7398808.9045391614</v>
      </c>
      <c r="R1312" s="23">
        <f t="shared" si="204"/>
        <v>11259051.493502453</v>
      </c>
      <c r="S1312" s="23">
        <f t="shared" si="205"/>
        <v>3860242.5889632916</v>
      </c>
      <c r="T1312" s="16">
        <f>IFERROR(INDEX(Cost_Components!$R$2:$R$29,MATCH(E1312,Cost_Components!$A$2:$A$29,0)),"")</f>
        <v>1</v>
      </c>
      <c r="U1312" s="26">
        <f>IFERROR(INDEX(Cost_Components!$Q$2:$Q$29,MATCH(E1312,Cost_Components!$A$2:$A$29,0)),"")</f>
        <v>2023</v>
      </c>
      <c r="V1312" s="30">
        <f>1/(1+Calculation_Assumptions!$B$5)^(B1312-Calculation_Assumptions!$B$2)</f>
        <v>0.74409391489672516</v>
      </c>
      <c r="W1312" s="23">
        <f t="shared" si="206"/>
        <v>5505408.6833512951</v>
      </c>
      <c r="X1312" s="23">
        <f t="shared" si="207"/>
        <v>8377791.703824061</v>
      </c>
      <c r="Y1312" s="23">
        <f t="shared" si="208"/>
        <v>2872383.0204727654</v>
      </c>
      <c r="Z1312" s="17">
        <f>IFERROR(INDEX(Cost_Components!$T$2:$T$29,MATCH(E1312,Cost_Components!$A$2:$A$29,0)),"")</f>
        <v>0.8</v>
      </c>
      <c r="AA1312" s="26">
        <f>IFERROR(INDEX(Cost_Components!$U$2:$U$29,MATCH(E1312,Cost_Components!$A$2:$A$29,0)),"")</f>
        <v>2025</v>
      </c>
      <c r="AB1312" s="26">
        <f>IFERROR(INDEX(Cost_Components!$V$2:$V$29,MATCH(E1312,Cost_Components!$A$2:$A$29,0)),"")</f>
        <v>2050</v>
      </c>
      <c r="AC1312" s="26">
        <f>IFERROR(INDEX(Cost_Components!$M$2:$M$29,MATCH(E1312,Cost_Components!$A$2:$A$29,0)),"")</f>
        <v>30</v>
      </c>
      <c r="AD1312" s="26">
        <f>IFERROR(INDEX(Cost_Components!$N$2:$N$29,MATCH(E1312,Cost_Components!$A$2:$A$29,0)),"")</f>
        <v>95</v>
      </c>
      <c r="AE1312" s="16" t="str">
        <f>IFERROR(INDEX(Cost_Components!$O$2:$O$29,MATCH(E1312,Cost_Components!$A$2:$A$29,0)),"")</f>
        <v>Both</v>
      </c>
      <c r="AF1312" s="11">
        <v>224449.038012873</v>
      </c>
      <c r="AG1312" s="11">
        <v>246130.25183940501</v>
      </c>
      <c r="AH1312" s="23">
        <f t="shared" si="209"/>
        <v>1</v>
      </c>
    </row>
    <row r="1313" spans="1:34" hidden="1">
      <c r="A1313" t="s">
        <v>115</v>
      </c>
      <c r="B1313" s="20">
        <v>2036</v>
      </c>
      <c r="C1313" t="s">
        <v>262</v>
      </c>
      <c r="D1313" t="s">
        <v>226</v>
      </c>
      <c r="E1313" s="22" t="s">
        <v>359</v>
      </c>
      <c r="F1313" s="22" t="s">
        <v>360</v>
      </c>
      <c r="G1313" s="22" t="s">
        <v>266</v>
      </c>
      <c r="H1313" s="22" t="s">
        <v>237</v>
      </c>
      <c r="I1313" s="22" t="s">
        <v>212</v>
      </c>
      <c r="J1313" s="17">
        <f>IFERROR(INDEX(Cost_Components!$K$2:$K$29,MATCH(E1313,Cost_Components!$A$2:$A$29,0)),"")</f>
        <v>0.52</v>
      </c>
      <c r="K1313" s="17">
        <f t="shared" si="200"/>
        <v>0.5361538461538462</v>
      </c>
      <c r="L1313" s="17">
        <f>IFERROR(INDEX(Cost_Components!$S$2:$S$29,MATCH(E1313,Cost_Components!$A$2:$A$29,0)),"")</f>
        <v>0.31</v>
      </c>
      <c r="M1313" s="28">
        <f>IFERROR(INDEX(Cost_Components!$L$2:$L$29,MATCH(E1313,Cost_Components!$A$2:$A$29,0)),"")</f>
        <v>1</v>
      </c>
      <c r="N1313" s="29">
        <f>IFERROR(INDEX(Cost_Components!$P$2:$P$29,MATCH(E1313,Cost_Components!$A$2:$A$29,0)),"")</f>
        <v>186.47979240000001</v>
      </c>
      <c r="O1313" s="23">
        <f t="shared" si="201"/>
        <v>119109.09302096325</v>
      </c>
      <c r="P1313" s="23">
        <f t="shared" si="202"/>
        <v>131685.55954500232</v>
      </c>
      <c r="Q1313" s="23">
        <f t="shared" si="203"/>
        <v>7612575.6998692611</v>
      </c>
      <c r="R1313" s="23">
        <f t="shared" si="204"/>
        <v>11908748.416025046</v>
      </c>
      <c r="S1313" s="23">
        <f t="shared" si="205"/>
        <v>4296172.7161557851</v>
      </c>
      <c r="T1313" s="16">
        <f>IFERROR(INDEX(Cost_Components!$R$2:$R$29,MATCH(E1313,Cost_Components!$A$2:$A$29,0)),"")</f>
        <v>1</v>
      </c>
      <c r="U1313" s="26">
        <f>IFERROR(INDEX(Cost_Components!$Q$2:$Q$29,MATCH(E1313,Cost_Components!$A$2:$A$29,0)),"")</f>
        <v>2023</v>
      </c>
      <c r="V1313" s="30">
        <f>1/(1+Calculation_Assumptions!$B$5)^(B1313-Calculation_Assumptions!$B$2)</f>
        <v>0.72242127659876232</v>
      </c>
      <c r="W1313" s="23">
        <f t="shared" si="206"/>
        <v>5499486.655304268</v>
      </c>
      <c r="X1313" s="23">
        <f t="shared" si="207"/>
        <v>8603133.2333983034</v>
      </c>
      <c r="Y1313" s="23">
        <f t="shared" si="208"/>
        <v>3103646.5780940345</v>
      </c>
      <c r="Z1313" s="17">
        <f>IFERROR(INDEX(Cost_Components!$T$2:$T$29,MATCH(E1313,Cost_Components!$A$2:$A$29,0)),"")</f>
        <v>0.8</v>
      </c>
      <c r="AA1313" s="26">
        <f>IFERROR(INDEX(Cost_Components!$U$2:$U$29,MATCH(E1313,Cost_Components!$A$2:$A$29,0)),"")</f>
        <v>2025</v>
      </c>
      <c r="AB1313" s="26">
        <f>IFERROR(INDEX(Cost_Components!$V$2:$V$29,MATCH(E1313,Cost_Components!$A$2:$A$29,0)),"")</f>
        <v>2050</v>
      </c>
      <c r="AC1313" s="26">
        <f>IFERROR(INDEX(Cost_Components!$M$2:$M$29,MATCH(E1313,Cost_Components!$A$2:$A$29,0)),"")</f>
        <v>30</v>
      </c>
      <c r="AD1313" s="26">
        <f>IFERROR(INDEX(Cost_Components!$N$2:$N$29,MATCH(E1313,Cost_Components!$A$2:$A$29,0)),"")</f>
        <v>95</v>
      </c>
      <c r="AE1313" s="16" t="str">
        <f>IFERROR(INDEX(Cost_Components!$O$2:$O$29,MATCH(E1313,Cost_Components!$A$2:$A$29,0)),"")</f>
        <v>Both</v>
      </c>
      <c r="AF1313" s="11">
        <v>229055.94811723701</v>
      </c>
      <c r="AG1313" s="11">
        <v>253241.46066346599</v>
      </c>
      <c r="AH1313" s="23">
        <f t="shared" si="209"/>
        <v>1</v>
      </c>
    </row>
    <row r="1314" spans="1:34" hidden="1">
      <c r="A1314" t="s">
        <v>115</v>
      </c>
      <c r="B1314" s="20">
        <v>2037</v>
      </c>
      <c r="C1314" t="s">
        <v>262</v>
      </c>
      <c r="D1314" t="s">
        <v>226</v>
      </c>
      <c r="E1314" s="22" t="s">
        <v>359</v>
      </c>
      <c r="F1314" s="22" t="s">
        <v>360</v>
      </c>
      <c r="G1314" s="22" t="s">
        <v>266</v>
      </c>
      <c r="H1314" s="22" t="s">
        <v>237</v>
      </c>
      <c r="I1314" s="22" t="s">
        <v>212</v>
      </c>
      <c r="J1314" s="17">
        <f>IFERROR(INDEX(Cost_Components!$K$2:$K$29,MATCH(E1314,Cost_Components!$A$2:$A$29,0)),"")</f>
        <v>0.52</v>
      </c>
      <c r="K1314" s="17">
        <f t="shared" si="200"/>
        <v>0.55500000000000005</v>
      </c>
      <c r="L1314" s="17">
        <f>IFERROR(INDEX(Cost_Components!$S$2:$S$29,MATCH(E1314,Cost_Components!$A$2:$A$29,0)),"")</f>
        <v>0.31</v>
      </c>
      <c r="M1314" s="28">
        <f>IFERROR(INDEX(Cost_Components!$L$2:$L$29,MATCH(E1314,Cost_Components!$A$2:$A$29,0)),"")</f>
        <v>1</v>
      </c>
      <c r="N1314" s="29">
        <f>IFERROR(INDEX(Cost_Components!$P$2:$P$29,MATCH(E1314,Cost_Components!$A$2:$A$29,0)),"")</f>
        <v>186.47979240000001</v>
      </c>
      <c r="O1314" s="23">
        <f t="shared" si="201"/>
        <v>121540.43241079428</v>
      </c>
      <c r="P1314" s="23">
        <f t="shared" si="202"/>
        <v>135457.69433277173</v>
      </c>
      <c r="Q1314" s="23">
        <f t="shared" si="203"/>
        <v>7830638.0426289588</v>
      </c>
      <c r="R1314" s="23">
        <f t="shared" si="204"/>
        <v>12578983.205314988</v>
      </c>
      <c r="S1314" s="23">
        <f t="shared" si="205"/>
        <v>4748345.1626860294</v>
      </c>
      <c r="T1314" s="16">
        <f>IFERROR(INDEX(Cost_Components!$R$2:$R$29,MATCH(E1314,Cost_Components!$A$2:$A$29,0)),"")</f>
        <v>1</v>
      </c>
      <c r="U1314" s="26">
        <f>IFERROR(INDEX(Cost_Components!$Q$2:$Q$29,MATCH(E1314,Cost_Components!$A$2:$A$29,0)),"")</f>
        <v>2023</v>
      </c>
      <c r="V1314" s="30">
        <f>1/(1+Calculation_Assumptions!$B$5)^(B1314-Calculation_Assumptions!$B$2)</f>
        <v>0.70137988019297326</v>
      </c>
      <c r="W1314" s="23">
        <f t="shared" si="206"/>
        <v>5492251.9721736377</v>
      </c>
      <c r="X1314" s="23">
        <f t="shared" si="207"/>
        <v>8822645.7334932499</v>
      </c>
      <c r="Y1314" s="23">
        <f t="shared" si="208"/>
        <v>3330393.7613196117</v>
      </c>
      <c r="Z1314" s="17">
        <f>IFERROR(INDEX(Cost_Components!$T$2:$T$29,MATCH(E1314,Cost_Components!$A$2:$A$29,0)),"")</f>
        <v>0.8</v>
      </c>
      <c r="AA1314" s="26">
        <f>IFERROR(INDEX(Cost_Components!$U$2:$U$29,MATCH(E1314,Cost_Components!$A$2:$A$29,0)),"")</f>
        <v>2025</v>
      </c>
      <c r="AB1314" s="26">
        <f>IFERROR(INDEX(Cost_Components!$V$2:$V$29,MATCH(E1314,Cost_Components!$A$2:$A$29,0)),"")</f>
        <v>2050</v>
      </c>
      <c r="AC1314" s="26">
        <f>IFERROR(INDEX(Cost_Components!$M$2:$M$29,MATCH(E1314,Cost_Components!$A$2:$A$29,0)),"")</f>
        <v>30</v>
      </c>
      <c r="AD1314" s="26">
        <f>IFERROR(INDEX(Cost_Components!$N$2:$N$29,MATCH(E1314,Cost_Components!$A$2:$A$29,0)),"")</f>
        <v>95</v>
      </c>
      <c r="AE1314" s="16" t="str">
        <f>IFERROR(INDEX(Cost_Components!$O$2:$O$29,MATCH(E1314,Cost_Components!$A$2:$A$29,0)),"")</f>
        <v>Both</v>
      </c>
      <c r="AF1314" s="11">
        <v>233731.600789989</v>
      </c>
      <c r="AG1314" s="11">
        <v>260495.56602456101</v>
      </c>
      <c r="AH1314" s="23">
        <f t="shared" si="209"/>
        <v>1</v>
      </c>
    </row>
    <row r="1315" spans="1:34" hidden="1">
      <c r="A1315" t="s">
        <v>115</v>
      </c>
      <c r="B1315" s="20">
        <v>2038</v>
      </c>
      <c r="C1315" t="s">
        <v>262</v>
      </c>
      <c r="D1315" t="s">
        <v>226</v>
      </c>
      <c r="E1315" s="22" t="s">
        <v>359</v>
      </c>
      <c r="F1315" s="22" t="s">
        <v>360</v>
      </c>
      <c r="G1315" s="22" t="s">
        <v>266</v>
      </c>
      <c r="H1315" s="22" t="s">
        <v>237</v>
      </c>
      <c r="I1315" s="22" t="s">
        <v>212</v>
      </c>
      <c r="J1315" s="17">
        <f>IFERROR(INDEX(Cost_Components!$K$2:$K$29,MATCH(E1315,Cost_Components!$A$2:$A$29,0)),"")</f>
        <v>0.52</v>
      </c>
      <c r="K1315" s="17">
        <f t="shared" si="200"/>
        <v>0.57384615384615389</v>
      </c>
      <c r="L1315" s="17">
        <f>IFERROR(INDEX(Cost_Components!$S$2:$S$29,MATCH(E1315,Cost_Components!$A$2:$A$29,0)),"")</f>
        <v>0.31</v>
      </c>
      <c r="M1315" s="28">
        <f>IFERROR(INDEX(Cost_Components!$L$2:$L$29,MATCH(E1315,Cost_Components!$A$2:$A$29,0)),"")</f>
        <v>1</v>
      </c>
      <c r="N1315" s="29">
        <f>IFERROR(INDEX(Cost_Components!$P$2:$P$29,MATCH(E1315,Cost_Components!$A$2:$A$29,0)),"")</f>
        <v>186.47979240000001</v>
      </c>
      <c r="O1315" s="23">
        <f t="shared" si="201"/>
        <v>123996.06779342848</v>
      </c>
      <c r="P1315" s="23">
        <f t="shared" si="202"/>
        <v>139290.70862197608</v>
      </c>
      <c r="Q1315" s="23">
        <f t="shared" si="203"/>
        <v>8052219.7523932476</v>
      </c>
      <c r="R1315" s="23">
        <f t="shared" si="204"/>
        <v>13268907.454983857</v>
      </c>
      <c r="S1315" s="23">
        <f t="shared" si="205"/>
        <v>5216687.702590609</v>
      </c>
      <c r="T1315" s="16">
        <f>IFERROR(INDEX(Cost_Components!$R$2:$R$29,MATCH(E1315,Cost_Components!$A$2:$A$29,0)),"")</f>
        <v>1</v>
      </c>
      <c r="U1315" s="26">
        <f>IFERROR(INDEX(Cost_Components!$Q$2:$Q$29,MATCH(E1315,Cost_Components!$A$2:$A$29,0)),"")</f>
        <v>2023</v>
      </c>
      <c r="V1315" s="30">
        <f>1/(1+Calculation_Assumptions!$B$5)^(B1315-Calculation_Assumptions!$B$2)</f>
        <v>0.68095133999317792</v>
      </c>
      <c r="W1315" s="23">
        <f t="shared" si="206"/>
        <v>5483169.8303117175</v>
      </c>
      <c r="X1315" s="23">
        <f t="shared" si="207"/>
        <v>9035480.311716726</v>
      </c>
      <c r="Y1315" s="23">
        <f t="shared" si="208"/>
        <v>3552310.4814050081</v>
      </c>
      <c r="Z1315" s="17">
        <f>IFERROR(INDEX(Cost_Components!$T$2:$T$29,MATCH(E1315,Cost_Components!$A$2:$A$29,0)),"")</f>
        <v>0.8</v>
      </c>
      <c r="AA1315" s="26">
        <f>IFERROR(INDEX(Cost_Components!$U$2:$U$29,MATCH(E1315,Cost_Components!$A$2:$A$29,0)),"")</f>
        <v>2025</v>
      </c>
      <c r="AB1315" s="26">
        <f>IFERROR(INDEX(Cost_Components!$V$2:$V$29,MATCH(E1315,Cost_Components!$A$2:$A$29,0)),"")</f>
        <v>2050</v>
      </c>
      <c r="AC1315" s="26">
        <f>IFERROR(INDEX(Cost_Components!$M$2:$M$29,MATCH(E1315,Cost_Components!$A$2:$A$29,0)),"")</f>
        <v>30</v>
      </c>
      <c r="AD1315" s="26">
        <f>IFERROR(INDEX(Cost_Components!$N$2:$N$29,MATCH(E1315,Cost_Components!$A$2:$A$29,0)),"")</f>
        <v>95</v>
      </c>
      <c r="AE1315" s="16" t="str">
        <f>IFERROR(INDEX(Cost_Components!$O$2:$O$29,MATCH(E1315,Cost_Components!$A$2:$A$29,0)),"")</f>
        <v>Both</v>
      </c>
      <c r="AF1315" s="11">
        <v>238453.97652582399</v>
      </c>
      <c r="AG1315" s="11">
        <v>267866.74734995398</v>
      </c>
      <c r="AH1315" s="23">
        <f t="shared" si="209"/>
        <v>1</v>
      </c>
    </row>
    <row r="1316" spans="1:34" hidden="1">
      <c r="A1316" t="s">
        <v>115</v>
      </c>
      <c r="B1316" s="20">
        <v>2039</v>
      </c>
      <c r="C1316" t="s">
        <v>262</v>
      </c>
      <c r="D1316" t="s">
        <v>226</v>
      </c>
      <c r="E1316" s="22" t="s">
        <v>359</v>
      </c>
      <c r="F1316" s="22" t="s">
        <v>360</v>
      </c>
      <c r="G1316" s="22" t="s">
        <v>266</v>
      </c>
      <c r="H1316" s="22" t="s">
        <v>237</v>
      </c>
      <c r="I1316" s="22" t="s">
        <v>212</v>
      </c>
      <c r="J1316" s="17">
        <f>IFERROR(INDEX(Cost_Components!$K$2:$K$29,MATCH(E1316,Cost_Components!$A$2:$A$29,0)),"")</f>
        <v>0.52</v>
      </c>
      <c r="K1316" s="17">
        <f t="shared" si="200"/>
        <v>0.59269230769230763</v>
      </c>
      <c r="L1316" s="17">
        <f>IFERROR(INDEX(Cost_Components!$S$2:$S$29,MATCH(E1316,Cost_Components!$A$2:$A$29,0)),"")</f>
        <v>0.31</v>
      </c>
      <c r="M1316" s="28">
        <f>IFERROR(INDEX(Cost_Components!$L$2:$L$29,MATCH(E1316,Cost_Components!$A$2:$A$29,0)),"")</f>
        <v>1</v>
      </c>
      <c r="N1316" s="29">
        <f>IFERROR(INDEX(Cost_Components!$P$2:$P$29,MATCH(E1316,Cost_Components!$A$2:$A$29,0)),"")</f>
        <v>186.47979240000001</v>
      </c>
      <c r="O1316" s="23">
        <f t="shared" si="201"/>
        <v>126469.30751987376</v>
      </c>
      <c r="P1316" s="23">
        <f t="shared" si="202"/>
        <v>143175.43717947131</v>
      </c>
      <c r="Q1316" s="23">
        <f t="shared" si="203"/>
        <v>8276790.9986221865</v>
      </c>
      <c r="R1316" s="23">
        <f t="shared" si="204"/>
        <v>13978037.72906889</v>
      </c>
      <c r="S1316" s="23">
        <f t="shared" si="205"/>
        <v>5701246.7304467037</v>
      </c>
      <c r="T1316" s="16">
        <f>IFERROR(INDEX(Cost_Components!$R$2:$R$29,MATCH(E1316,Cost_Components!$A$2:$A$29,0)),"")</f>
        <v>1</v>
      </c>
      <c r="U1316" s="26">
        <f>IFERROR(INDEX(Cost_Components!$Q$2:$Q$29,MATCH(E1316,Cost_Components!$A$2:$A$29,0)),"")</f>
        <v>2023</v>
      </c>
      <c r="V1316" s="30">
        <f>1/(1+Calculation_Assumptions!$B$5)^(B1316-Calculation_Assumptions!$B$2)</f>
        <v>0.66111780581861923</v>
      </c>
      <c r="W1316" s="23">
        <f t="shared" si="206"/>
        <v>5471933.9042283986</v>
      </c>
      <c r="X1316" s="23">
        <f t="shared" si="207"/>
        <v>9241129.6330919005</v>
      </c>
      <c r="Y1316" s="23">
        <f t="shared" si="208"/>
        <v>3769195.7288635015</v>
      </c>
      <c r="Z1316" s="17">
        <f>IFERROR(INDEX(Cost_Components!$T$2:$T$29,MATCH(E1316,Cost_Components!$A$2:$A$29,0)),"")</f>
        <v>0.8</v>
      </c>
      <c r="AA1316" s="26">
        <f>IFERROR(INDEX(Cost_Components!$U$2:$U$29,MATCH(E1316,Cost_Components!$A$2:$A$29,0)),"")</f>
        <v>2025</v>
      </c>
      <c r="AB1316" s="26">
        <f>IFERROR(INDEX(Cost_Components!$V$2:$V$29,MATCH(E1316,Cost_Components!$A$2:$A$29,0)),"")</f>
        <v>2050</v>
      </c>
      <c r="AC1316" s="26">
        <f>IFERROR(INDEX(Cost_Components!$M$2:$M$29,MATCH(E1316,Cost_Components!$A$2:$A$29,0)),"")</f>
        <v>30</v>
      </c>
      <c r="AD1316" s="26">
        <f>IFERROR(INDEX(Cost_Components!$N$2:$N$29,MATCH(E1316,Cost_Components!$A$2:$A$29,0)),"")</f>
        <v>95</v>
      </c>
      <c r="AE1316" s="16" t="str">
        <f>IFERROR(INDEX(Cost_Components!$O$2:$O$29,MATCH(E1316,Cost_Components!$A$2:$A$29,0)),"")</f>
        <v>Both</v>
      </c>
      <c r="AF1316" s="11">
        <v>243210.20676898799</v>
      </c>
      <c r="AG1316" s="11">
        <v>275337.37919129099</v>
      </c>
      <c r="AH1316" s="23">
        <f t="shared" si="209"/>
        <v>1</v>
      </c>
    </row>
    <row r="1317" spans="1:34" hidden="1">
      <c r="A1317" t="s">
        <v>115</v>
      </c>
      <c r="B1317" s="20">
        <v>2040</v>
      </c>
      <c r="C1317" t="s">
        <v>262</v>
      </c>
      <c r="D1317" t="s">
        <v>226</v>
      </c>
      <c r="E1317" s="22" t="s">
        <v>359</v>
      </c>
      <c r="F1317" s="22" t="s">
        <v>360</v>
      </c>
      <c r="G1317" s="22" t="s">
        <v>266</v>
      </c>
      <c r="H1317" s="22" t="s">
        <v>237</v>
      </c>
      <c r="I1317" s="22" t="s">
        <v>212</v>
      </c>
      <c r="J1317" s="17">
        <f>IFERROR(INDEX(Cost_Components!$K$2:$K$29,MATCH(E1317,Cost_Components!$A$2:$A$29,0)),"")</f>
        <v>0.52</v>
      </c>
      <c r="K1317" s="17">
        <f t="shared" si="200"/>
        <v>0.61153846153846159</v>
      </c>
      <c r="L1317" s="17">
        <f>IFERROR(INDEX(Cost_Components!$S$2:$S$29,MATCH(E1317,Cost_Components!$A$2:$A$29,0)),"")</f>
        <v>0.31</v>
      </c>
      <c r="M1317" s="28">
        <f>IFERROR(INDEX(Cost_Components!$L$2:$L$29,MATCH(E1317,Cost_Components!$A$2:$A$29,0)),"")</f>
        <v>1</v>
      </c>
      <c r="N1317" s="29">
        <f>IFERROR(INDEX(Cost_Components!$P$2:$P$29,MATCH(E1317,Cost_Components!$A$2:$A$29,0)),"")</f>
        <v>186.47979240000001</v>
      </c>
      <c r="O1317" s="23">
        <f t="shared" si="201"/>
        <v>128955.9203924186</v>
      </c>
      <c r="P1317" s="23">
        <f t="shared" si="202"/>
        <v>147102.77799078578</v>
      </c>
      <c r="Q1317" s="23">
        <f t="shared" si="203"/>
        <v>8503825.6053673569</v>
      </c>
      <c r="R1317" s="23">
        <f t="shared" si="204"/>
        <v>14706077.111158209</v>
      </c>
      <c r="S1317" s="23">
        <f t="shared" si="205"/>
        <v>6202251.505790852</v>
      </c>
      <c r="T1317" s="16">
        <f>IFERROR(INDEX(Cost_Components!$R$2:$R$29,MATCH(E1317,Cost_Components!$A$2:$A$29,0)),"")</f>
        <v>1</v>
      </c>
      <c r="U1317" s="26">
        <f>IFERROR(INDEX(Cost_Components!$Q$2:$Q$29,MATCH(E1317,Cost_Components!$A$2:$A$29,0)),"")</f>
        <v>2023</v>
      </c>
      <c r="V1317" s="30">
        <f>1/(1+Calculation_Assumptions!$B$5)^(B1317-Calculation_Assumptions!$B$2)</f>
        <v>0.64186194739671765</v>
      </c>
      <c r="W1317" s="23">
        <f t="shared" si="206"/>
        <v>5458282.063383163</v>
      </c>
      <c r="X1317" s="23">
        <f t="shared" si="207"/>
        <v>9439271.2931343038</v>
      </c>
      <c r="Y1317" s="23">
        <f t="shared" si="208"/>
        <v>3980989.2297511408</v>
      </c>
      <c r="Z1317" s="17">
        <f>IFERROR(INDEX(Cost_Components!$T$2:$T$29,MATCH(E1317,Cost_Components!$A$2:$A$29,0)),"")</f>
        <v>0.8</v>
      </c>
      <c r="AA1317" s="26">
        <f>IFERROR(INDEX(Cost_Components!$U$2:$U$29,MATCH(E1317,Cost_Components!$A$2:$A$29,0)),"")</f>
        <v>2025</v>
      </c>
      <c r="AB1317" s="26">
        <f>IFERROR(INDEX(Cost_Components!$V$2:$V$29,MATCH(E1317,Cost_Components!$A$2:$A$29,0)),"")</f>
        <v>2050</v>
      </c>
      <c r="AC1317" s="26">
        <f>IFERROR(INDEX(Cost_Components!$M$2:$M$29,MATCH(E1317,Cost_Components!$A$2:$A$29,0)),"")</f>
        <v>30</v>
      </c>
      <c r="AD1317" s="26">
        <f>IFERROR(INDEX(Cost_Components!$N$2:$N$29,MATCH(E1317,Cost_Components!$A$2:$A$29,0)),"")</f>
        <v>95</v>
      </c>
      <c r="AE1317" s="16" t="str">
        <f>IFERROR(INDEX(Cost_Components!$O$2:$O$29,MATCH(E1317,Cost_Components!$A$2:$A$29,0)),"")</f>
        <v>Both</v>
      </c>
      <c r="AF1317" s="11">
        <v>247992.15460080499</v>
      </c>
      <c r="AG1317" s="11">
        <v>282889.95767458802</v>
      </c>
      <c r="AH1317" s="23">
        <f t="shared" si="209"/>
        <v>1</v>
      </c>
    </row>
    <row r="1318" spans="1:34" hidden="1">
      <c r="A1318" t="s">
        <v>115</v>
      </c>
      <c r="B1318" s="20">
        <v>2041</v>
      </c>
      <c r="C1318" t="s">
        <v>262</v>
      </c>
      <c r="D1318" t="s">
        <v>226</v>
      </c>
      <c r="E1318" s="22" t="s">
        <v>359</v>
      </c>
      <c r="F1318" s="22" t="s">
        <v>360</v>
      </c>
      <c r="G1318" s="22" t="s">
        <v>266</v>
      </c>
      <c r="H1318" s="22" t="s">
        <v>237</v>
      </c>
      <c r="I1318" s="22" t="s">
        <v>212</v>
      </c>
      <c r="J1318" s="17">
        <f>IFERROR(INDEX(Cost_Components!$K$2:$K$29,MATCH(E1318,Cost_Components!$A$2:$A$29,0)),"")</f>
        <v>0.52</v>
      </c>
      <c r="K1318" s="17">
        <f t="shared" si="200"/>
        <v>0.63038461538461543</v>
      </c>
      <c r="L1318" s="17">
        <f>IFERROR(INDEX(Cost_Components!$S$2:$S$29,MATCH(E1318,Cost_Components!$A$2:$A$29,0)),"")</f>
        <v>0.31</v>
      </c>
      <c r="M1318" s="28">
        <f>IFERROR(INDEX(Cost_Components!$L$2:$L$29,MATCH(E1318,Cost_Components!$A$2:$A$29,0)),"")</f>
        <v>1</v>
      </c>
      <c r="N1318" s="29">
        <f>IFERROR(INDEX(Cost_Components!$P$2:$P$29,MATCH(E1318,Cost_Components!$A$2:$A$29,0)),"")</f>
        <v>186.47979240000001</v>
      </c>
      <c r="O1318" s="23">
        <f t="shared" si="201"/>
        <v>131454.93287847389</v>
      </c>
      <c r="P1318" s="23">
        <f t="shared" si="202"/>
        <v>151068.36584413442</v>
      </c>
      <c r="Q1318" s="23">
        <f t="shared" si="203"/>
        <v>8733071.2252546456</v>
      </c>
      <c r="R1318" s="23">
        <f t="shared" si="204"/>
        <v>15453052.15544085</v>
      </c>
      <c r="S1318" s="23">
        <f t="shared" si="205"/>
        <v>6719980.9301862046</v>
      </c>
      <c r="T1318" s="16">
        <f>IFERROR(INDEX(Cost_Components!$R$2:$R$29,MATCH(E1318,Cost_Components!$A$2:$A$29,0)),"")</f>
        <v>1</v>
      </c>
      <c r="U1318" s="26">
        <f>IFERROR(INDEX(Cost_Components!$Q$2:$Q$29,MATCH(E1318,Cost_Components!$A$2:$A$29,0)),"")</f>
        <v>2023</v>
      </c>
      <c r="V1318" s="30">
        <f>1/(1+Calculation_Assumptions!$B$5)^(B1318-Calculation_Assumptions!$B$2)</f>
        <v>0.62316693922011435</v>
      </c>
      <c r="W1318" s="23">
        <f t="shared" si="206"/>
        <v>5442161.2654331913</v>
      </c>
      <c r="X1318" s="23">
        <f t="shared" si="207"/>
        <v>9629831.2133148648</v>
      </c>
      <c r="Y1318" s="23">
        <f t="shared" si="208"/>
        <v>4187669.9478816739</v>
      </c>
      <c r="Z1318" s="17">
        <f>IFERROR(INDEX(Cost_Components!$T$2:$T$29,MATCH(E1318,Cost_Components!$A$2:$A$29,0)),"")</f>
        <v>0.8</v>
      </c>
      <c r="AA1318" s="26">
        <f>IFERROR(INDEX(Cost_Components!$U$2:$U$29,MATCH(E1318,Cost_Components!$A$2:$A$29,0)),"")</f>
        <v>2025</v>
      </c>
      <c r="AB1318" s="26">
        <f>IFERROR(INDEX(Cost_Components!$V$2:$V$29,MATCH(E1318,Cost_Components!$A$2:$A$29,0)),"")</f>
        <v>2050</v>
      </c>
      <c r="AC1318" s="26">
        <f>IFERROR(INDEX(Cost_Components!$M$2:$M$29,MATCH(E1318,Cost_Components!$A$2:$A$29,0)),"")</f>
        <v>30</v>
      </c>
      <c r="AD1318" s="26">
        <f>IFERROR(INDEX(Cost_Components!$N$2:$N$29,MATCH(E1318,Cost_Components!$A$2:$A$29,0)),"")</f>
        <v>95</v>
      </c>
      <c r="AE1318" s="16" t="str">
        <f>IFERROR(INDEX(Cost_Components!$O$2:$O$29,MATCH(E1318,Cost_Components!$A$2:$A$29,0)),"")</f>
        <v>Both</v>
      </c>
      <c r="AF1318" s="11">
        <v>252797.94784321901</v>
      </c>
      <c r="AG1318" s="11">
        <v>290516.08816179697</v>
      </c>
      <c r="AH1318" s="23">
        <f t="shared" si="209"/>
        <v>1</v>
      </c>
    </row>
    <row r="1319" spans="1:34" hidden="1">
      <c r="A1319" t="s">
        <v>115</v>
      </c>
      <c r="B1319" s="20">
        <v>2042</v>
      </c>
      <c r="C1319" t="s">
        <v>262</v>
      </c>
      <c r="D1319" t="s">
        <v>226</v>
      </c>
      <c r="E1319" s="22" t="s">
        <v>359</v>
      </c>
      <c r="F1319" s="22" t="s">
        <v>360</v>
      </c>
      <c r="G1319" s="22" t="s">
        <v>266</v>
      </c>
      <c r="H1319" s="22" t="s">
        <v>237</v>
      </c>
      <c r="I1319" s="22" t="s">
        <v>212</v>
      </c>
      <c r="J1319" s="17">
        <f>IFERROR(INDEX(Cost_Components!$K$2:$K$29,MATCH(E1319,Cost_Components!$A$2:$A$29,0)),"")</f>
        <v>0.52</v>
      </c>
      <c r="K1319" s="17">
        <f t="shared" si="200"/>
        <v>0.64923076923076928</v>
      </c>
      <c r="L1319" s="17">
        <f>IFERROR(INDEX(Cost_Components!$S$2:$S$29,MATCH(E1319,Cost_Components!$A$2:$A$29,0)),"")</f>
        <v>0.31</v>
      </c>
      <c r="M1319" s="28">
        <f>IFERROR(INDEX(Cost_Components!$L$2:$L$29,MATCH(E1319,Cost_Components!$A$2:$A$29,0)),"")</f>
        <v>1</v>
      </c>
      <c r="N1319" s="29">
        <f>IFERROR(INDEX(Cost_Components!$P$2:$P$29,MATCH(E1319,Cost_Components!$A$2:$A$29,0)),"")</f>
        <v>186.47979240000001</v>
      </c>
      <c r="O1319" s="23">
        <f t="shared" si="201"/>
        <v>133962.72833031765</v>
      </c>
      <c r="P1319" s="23">
        <f t="shared" si="202"/>
        <v>155063.33962832906</v>
      </c>
      <c r="Q1319" s="23">
        <f t="shared" si="203"/>
        <v>8964015.6086498648</v>
      </c>
      <c r="R1319" s="23">
        <f t="shared" si="204"/>
        <v>16218655.732698999</v>
      </c>
      <c r="S1319" s="23">
        <f t="shared" si="205"/>
        <v>7254640.1240491346</v>
      </c>
      <c r="T1319" s="16">
        <f>IFERROR(INDEX(Cost_Components!$R$2:$R$29,MATCH(E1319,Cost_Components!$A$2:$A$29,0)),"")</f>
        <v>1</v>
      </c>
      <c r="U1319" s="26">
        <f>IFERROR(INDEX(Cost_Components!$Q$2:$Q$29,MATCH(E1319,Cost_Components!$A$2:$A$29,0)),"")</f>
        <v>2023</v>
      </c>
      <c r="V1319" s="30">
        <f>1/(1+Calculation_Assumptions!$B$5)^(B1319-Calculation_Assumptions!$B$2)</f>
        <v>0.60501644584477121</v>
      </c>
      <c r="W1319" s="23">
        <f t="shared" si="206"/>
        <v>5423376.8640423948</v>
      </c>
      <c r="X1319" s="23">
        <f t="shared" si="207"/>
        <v>9812553.4477774724</v>
      </c>
      <c r="Y1319" s="23">
        <f t="shared" si="208"/>
        <v>4389176.5837350776</v>
      </c>
      <c r="Z1319" s="17">
        <f>IFERROR(INDEX(Cost_Components!$T$2:$T$29,MATCH(E1319,Cost_Components!$A$2:$A$29,0)),"")</f>
        <v>0.8</v>
      </c>
      <c r="AA1319" s="26">
        <f>IFERROR(INDEX(Cost_Components!$U$2:$U$29,MATCH(E1319,Cost_Components!$A$2:$A$29,0)),"")</f>
        <v>2025</v>
      </c>
      <c r="AB1319" s="26">
        <f>IFERROR(INDEX(Cost_Components!$V$2:$V$29,MATCH(E1319,Cost_Components!$A$2:$A$29,0)),"")</f>
        <v>2050</v>
      </c>
      <c r="AC1319" s="26">
        <f>IFERROR(INDEX(Cost_Components!$M$2:$M$29,MATCH(E1319,Cost_Components!$A$2:$A$29,0)),"")</f>
        <v>30</v>
      </c>
      <c r="AD1319" s="26">
        <f>IFERROR(INDEX(Cost_Components!$N$2:$N$29,MATCH(E1319,Cost_Components!$A$2:$A$29,0)),"")</f>
        <v>95</v>
      </c>
      <c r="AE1319" s="16" t="str">
        <f>IFERROR(INDEX(Cost_Components!$O$2:$O$29,MATCH(E1319,Cost_Components!$A$2:$A$29,0)),"")</f>
        <v>Both</v>
      </c>
      <c r="AF1319" s="11">
        <v>257620.631404457</v>
      </c>
      <c r="AG1319" s="11">
        <v>298198.73005447898</v>
      </c>
      <c r="AH1319" s="23">
        <f t="shared" si="209"/>
        <v>1</v>
      </c>
    </row>
    <row r="1320" spans="1:34" hidden="1">
      <c r="A1320" t="s">
        <v>115</v>
      </c>
      <c r="B1320" s="20">
        <v>2043</v>
      </c>
      <c r="C1320" t="s">
        <v>262</v>
      </c>
      <c r="D1320" t="s">
        <v>226</v>
      </c>
      <c r="E1320" s="22" t="s">
        <v>359</v>
      </c>
      <c r="F1320" s="22" t="s">
        <v>360</v>
      </c>
      <c r="G1320" s="22" t="s">
        <v>266</v>
      </c>
      <c r="H1320" s="22" t="s">
        <v>237</v>
      </c>
      <c r="I1320" s="22" t="s">
        <v>212</v>
      </c>
      <c r="J1320" s="17">
        <f>IFERROR(INDEX(Cost_Components!$K$2:$K$29,MATCH(E1320,Cost_Components!$A$2:$A$29,0)),"")</f>
        <v>0.52</v>
      </c>
      <c r="K1320" s="17">
        <f t="shared" si="200"/>
        <v>0.66807692307692301</v>
      </c>
      <c r="L1320" s="17">
        <f>IFERROR(INDEX(Cost_Components!$S$2:$S$29,MATCH(E1320,Cost_Components!$A$2:$A$29,0)),"")</f>
        <v>0.31</v>
      </c>
      <c r="M1320" s="28">
        <f>IFERROR(INDEX(Cost_Components!$L$2:$L$29,MATCH(E1320,Cost_Components!$A$2:$A$29,0)),"")</f>
        <v>1</v>
      </c>
      <c r="N1320" s="29">
        <f>IFERROR(INDEX(Cost_Components!$P$2:$P$29,MATCH(E1320,Cost_Components!$A$2:$A$29,0)),"")</f>
        <v>186.47979240000001</v>
      </c>
      <c r="O1320" s="23">
        <f t="shared" si="201"/>
        <v>136464.04960478106</v>
      </c>
      <c r="P1320" s="23">
        <f t="shared" si="202"/>
        <v>159070.65589292176</v>
      </c>
      <c r="Q1320" s="23">
        <f t="shared" si="203"/>
        <v>9195673.4952316061</v>
      </c>
      <c r="R1320" s="23">
        <f t="shared" si="204"/>
        <v>17001079.665888581</v>
      </c>
      <c r="S1320" s="23">
        <f t="shared" si="205"/>
        <v>7805406.1706569754</v>
      </c>
      <c r="T1320" s="16">
        <f>IFERROR(INDEX(Cost_Components!$R$2:$R$29,MATCH(E1320,Cost_Components!$A$2:$A$29,0)),"")</f>
        <v>1</v>
      </c>
      <c r="U1320" s="26">
        <f>IFERROR(INDEX(Cost_Components!$Q$2:$Q$29,MATCH(E1320,Cost_Components!$A$2:$A$29,0)),"")</f>
        <v>2023</v>
      </c>
      <c r="V1320" s="30">
        <f>1/(1+Calculation_Assumptions!$B$5)^(B1320-Calculation_Assumptions!$B$2)</f>
        <v>0.5873946076162827</v>
      </c>
      <c r="W1320" s="23">
        <f t="shared" si="206"/>
        <v>5401489.0244990205</v>
      </c>
      <c r="X1320" s="23">
        <f t="shared" si="207"/>
        <v>9986342.5193977859</v>
      </c>
      <c r="Y1320" s="23">
        <f t="shared" si="208"/>
        <v>4584853.4948987653</v>
      </c>
      <c r="Z1320" s="17">
        <f>IFERROR(INDEX(Cost_Components!$T$2:$T$29,MATCH(E1320,Cost_Components!$A$2:$A$29,0)),"")</f>
        <v>0.8</v>
      </c>
      <c r="AA1320" s="26">
        <f>IFERROR(INDEX(Cost_Components!$U$2:$U$29,MATCH(E1320,Cost_Components!$A$2:$A$29,0)),"")</f>
        <v>2025</v>
      </c>
      <c r="AB1320" s="26">
        <f>IFERROR(INDEX(Cost_Components!$V$2:$V$29,MATCH(E1320,Cost_Components!$A$2:$A$29,0)),"")</f>
        <v>2050</v>
      </c>
      <c r="AC1320" s="26">
        <f>IFERROR(INDEX(Cost_Components!$M$2:$M$29,MATCH(E1320,Cost_Components!$A$2:$A$29,0)),"")</f>
        <v>30</v>
      </c>
      <c r="AD1320" s="26">
        <f>IFERROR(INDEX(Cost_Components!$N$2:$N$29,MATCH(E1320,Cost_Components!$A$2:$A$29,0)),"")</f>
        <v>95</v>
      </c>
      <c r="AE1320" s="16" t="str">
        <f>IFERROR(INDEX(Cost_Components!$O$2:$O$29,MATCH(E1320,Cost_Components!$A$2:$A$29,0)),"")</f>
        <v>Both</v>
      </c>
      <c r="AF1320" s="11">
        <v>262430.86462457897</v>
      </c>
      <c r="AG1320" s="11">
        <v>305905.10748638801</v>
      </c>
      <c r="AH1320" s="23">
        <f t="shared" si="209"/>
        <v>1</v>
      </c>
    </row>
    <row r="1321" spans="1:34" hidden="1">
      <c r="A1321" t="s">
        <v>115</v>
      </c>
      <c r="B1321" s="20">
        <v>2044</v>
      </c>
      <c r="C1321" t="s">
        <v>262</v>
      </c>
      <c r="D1321" t="s">
        <v>226</v>
      </c>
      <c r="E1321" s="22" t="s">
        <v>359</v>
      </c>
      <c r="F1321" s="22" t="s">
        <v>360</v>
      </c>
      <c r="G1321" s="22" t="s">
        <v>266</v>
      </c>
      <c r="H1321" s="22" t="s">
        <v>237</v>
      </c>
      <c r="I1321" s="22" t="s">
        <v>212</v>
      </c>
      <c r="J1321" s="17">
        <f>IFERROR(INDEX(Cost_Components!$K$2:$K$29,MATCH(E1321,Cost_Components!$A$2:$A$29,0)),"")</f>
        <v>0.52</v>
      </c>
      <c r="K1321" s="17">
        <f t="shared" si="200"/>
        <v>0.68692307692307697</v>
      </c>
      <c r="L1321" s="17">
        <f>IFERROR(INDEX(Cost_Components!$S$2:$S$29,MATCH(E1321,Cost_Components!$A$2:$A$29,0)),"")</f>
        <v>0.31</v>
      </c>
      <c r="M1321" s="28">
        <f>IFERROR(INDEX(Cost_Components!$L$2:$L$29,MATCH(E1321,Cost_Components!$A$2:$A$29,0)),"")</f>
        <v>1</v>
      </c>
      <c r="N1321" s="29">
        <f>IFERROR(INDEX(Cost_Components!$P$2:$P$29,MATCH(E1321,Cost_Components!$A$2:$A$29,0)),"")</f>
        <v>186.47979240000001</v>
      </c>
      <c r="O1321" s="23">
        <f t="shared" si="201"/>
        <v>138949.09607970977</v>
      </c>
      <c r="P1321" s="23">
        <f t="shared" si="202"/>
        <v>163076.98190484688</v>
      </c>
      <c r="Q1321" s="23">
        <f t="shared" si="203"/>
        <v>9427274.136558665</v>
      </c>
      <c r="R1321" s="23">
        <f t="shared" si="204"/>
        <v>17799000.262971506</v>
      </c>
      <c r="S1321" s="23">
        <f t="shared" si="205"/>
        <v>8371726.1264128406</v>
      </c>
      <c r="T1321" s="16">
        <f>IFERROR(INDEX(Cost_Components!$R$2:$R$29,MATCH(E1321,Cost_Components!$A$2:$A$29,0)),"")</f>
        <v>1</v>
      </c>
      <c r="U1321" s="26">
        <f>IFERROR(INDEX(Cost_Components!$Q$2:$Q$29,MATCH(E1321,Cost_Components!$A$2:$A$29,0)),"")</f>
        <v>2023</v>
      </c>
      <c r="V1321" s="30">
        <f>1/(1+Calculation_Assumptions!$B$5)^(B1321-Calculation_Assumptions!$B$2)</f>
        <v>0.57028602681192497</v>
      </c>
      <c r="W1321" s="23">
        <f t="shared" si="206"/>
        <v>5376242.7110048616</v>
      </c>
      <c r="X1321" s="23">
        <f t="shared" si="207"/>
        <v>10150521.141194427</v>
      </c>
      <c r="Y1321" s="23">
        <f t="shared" si="208"/>
        <v>4774278.4301895658</v>
      </c>
      <c r="Z1321" s="17">
        <f>IFERROR(INDEX(Cost_Components!$T$2:$T$29,MATCH(E1321,Cost_Components!$A$2:$A$29,0)),"")</f>
        <v>0.8</v>
      </c>
      <c r="AA1321" s="26">
        <f>IFERROR(INDEX(Cost_Components!$U$2:$U$29,MATCH(E1321,Cost_Components!$A$2:$A$29,0)),"")</f>
        <v>2025</v>
      </c>
      <c r="AB1321" s="26">
        <f>IFERROR(INDEX(Cost_Components!$V$2:$V$29,MATCH(E1321,Cost_Components!$A$2:$A$29,0)),"")</f>
        <v>2050</v>
      </c>
      <c r="AC1321" s="26">
        <f>IFERROR(INDEX(Cost_Components!$M$2:$M$29,MATCH(E1321,Cost_Components!$A$2:$A$29,0)),"")</f>
        <v>30</v>
      </c>
      <c r="AD1321" s="26">
        <f>IFERROR(INDEX(Cost_Components!$N$2:$N$29,MATCH(E1321,Cost_Components!$A$2:$A$29,0)),"")</f>
        <v>95</v>
      </c>
      <c r="AE1321" s="16" t="str">
        <f>IFERROR(INDEX(Cost_Components!$O$2:$O$29,MATCH(E1321,Cost_Components!$A$2:$A$29,0)),"")</f>
        <v>Both</v>
      </c>
      <c r="AF1321" s="11">
        <v>267209.800153288</v>
      </c>
      <c r="AG1321" s="11">
        <v>313609.580586244</v>
      </c>
      <c r="AH1321" s="23">
        <f t="shared" si="209"/>
        <v>1</v>
      </c>
    </row>
    <row r="1322" spans="1:34" hidden="1">
      <c r="A1322" t="s">
        <v>115</v>
      </c>
      <c r="B1322" s="20">
        <v>2045</v>
      </c>
      <c r="C1322" t="s">
        <v>262</v>
      </c>
      <c r="D1322" t="s">
        <v>226</v>
      </c>
      <c r="E1322" s="22" t="s">
        <v>359</v>
      </c>
      <c r="F1322" s="22" t="s">
        <v>360</v>
      </c>
      <c r="G1322" s="22" t="s">
        <v>266</v>
      </c>
      <c r="H1322" s="22" t="s">
        <v>237</v>
      </c>
      <c r="I1322" s="22" t="s">
        <v>212</v>
      </c>
      <c r="J1322" s="17">
        <f>IFERROR(INDEX(Cost_Components!$K$2:$K$29,MATCH(E1322,Cost_Components!$A$2:$A$29,0)),"")</f>
        <v>0.52</v>
      </c>
      <c r="K1322" s="17">
        <f t="shared" si="200"/>
        <v>0.70576923076923082</v>
      </c>
      <c r="L1322" s="17">
        <f>IFERROR(INDEX(Cost_Components!$S$2:$S$29,MATCH(E1322,Cost_Components!$A$2:$A$29,0)),"")</f>
        <v>0.31</v>
      </c>
      <c r="M1322" s="28">
        <f>IFERROR(INDEX(Cost_Components!$L$2:$L$29,MATCH(E1322,Cost_Components!$A$2:$A$29,0)),"")</f>
        <v>1</v>
      </c>
      <c r="N1322" s="29">
        <f>IFERROR(INDEX(Cost_Components!$P$2:$P$29,MATCH(E1322,Cost_Components!$A$2:$A$29,0)),"")</f>
        <v>186.47979240000001</v>
      </c>
      <c r="O1322" s="23">
        <f t="shared" si="201"/>
        <v>141412.90682666784</v>
      </c>
      <c r="P1322" s="23">
        <f t="shared" si="202"/>
        <v>167071.95376648038</v>
      </c>
      <c r="Q1322" s="23">
        <f t="shared" si="203"/>
        <v>9658218.4088130556</v>
      </c>
      <c r="R1322" s="23">
        <f t="shared" si="204"/>
        <v>18611593.017946817</v>
      </c>
      <c r="S1322" s="23">
        <f t="shared" si="205"/>
        <v>8953374.6091337614</v>
      </c>
      <c r="T1322" s="16">
        <f>IFERROR(INDEX(Cost_Components!$R$2:$R$29,MATCH(E1322,Cost_Components!$A$2:$A$29,0)),"")</f>
        <v>1</v>
      </c>
      <c r="U1322" s="26">
        <f>IFERROR(INDEX(Cost_Components!$Q$2:$Q$29,MATCH(E1322,Cost_Components!$A$2:$A$29,0)),"")</f>
        <v>2023</v>
      </c>
      <c r="V1322" s="30">
        <f>1/(1+Calculation_Assumptions!$B$5)^(B1322-Calculation_Assumptions!$B$2)</f>
        <v>0.55367575418633497</v>
      </c>
      <c r="W1322" s="23">
        <f t="shared" si="206"/>
        <v>5347521.3615959128</v>
      </c>
      <c r="X1322" s="23">
        <f t="shared" si="207"/>
        <v>10304787.800820829</v>
      </c>
      <c r="Y1322" s="23">
        <f t="shared" si="208"/>
        <v>4957266.4392249174</v>
      </c>
      <c r="Z1322" s="17">
        <f>IFERROR(INDEX(Cost_Components!$T$2:$T$29,MATCH(E1322,Cost_Components!$A$2:$A$29,0)),"")</f>
        <v>0.8</v>
      </c>
      <c r="AA1322" s="26">
        <f>IFERROR(INDEX(Cost_Components!$U$2:$U$29,MATCH(E1322,Cost_Components!$A$2:$A$29,0)),"")</f>
        <v>2025</v>
      </c>
      <c r="AB1322" s="26">
        <f>IFERROR(INDEX(Cost_Components!$V$2:$V$29,MATCH(E1322,Cost_Components!$A$2:$A$29,0)),"")</f>
        <v>2050</v>
      </c>
      <c r="AC1322" s="26">
        <f>IFERROR(INDEX(Cost_Components!$M$2:$M$29,MATCH(E1322,Cost_Components!$A$2:$A$29,0)),"")</f>
        <v>30</v>
      </c>
      <c r="AD1322" s="26">
        <f>IFERROR(INDEX(Cost_Components!$N$2:$N$29,MATCH(E1322,Cost_Components!$A$2:$A$29,0)),"")</f>
        <v>95</v>
      </c>
      <c r="AE1322" s="16" t="str">
        <f>IFERROR(INDEX(Cost_Components!$O$2:$O$29,MATCH(E1322,Cost_Components!$A$2:$A$29,0)),"")</f>
        <v>Both</v>
      </c>
      <c r="AF1322" s="11">
        <v>271947.89774359198</v>
      </c>
      <c r="AG1322" s="11">
        <v>321292.21878169302</v>
      </c>
      <c r="AH1322" s="23">
        <f t="shared" si="209"/>
        <v>1</v>
      </c>
    </row>
    <row r="1323" spans="1:34" hidden="1">
      <c r="A1323" t="s">
        <v>115</v>
      </c>
      <c r="B1323" s="20">
        <v>2046</v>
      </c>
      <c r="C1323" t="s">
        <v>262</v>
      </c>
      <c r="D1323" t="s">
        <v>226</v>
      </c>
      <c r="E1323" s="22" t="s">
        <v>359</v>
      </c>
      <c r="F1323" s="22" t="s">
        <v>360</v>
      </c>
      <c r="G1323" s="22" t="s">
        <v>266</v>
      </c>
      <c r="H1323" s="22" t="s">
        <v>237</v>
      </c>
      <c r="I1323" s="22" t="s">
        <v>212</v>
      </c>
      <c r="J1323" s="17">
        <f>IFERROR(INDEX(Cost_Components!$K$2:$K$29,MATCH(E1323,Cost_Components!$A$2:$A$29,0)),"")</f>
        <v>0.52</v>
      </c>
      <c r="K1323" s="17">
        <f t="shared" si="200"/>
        <v>0.72461538461538466</v>
      </c>
      <c r="L1323" s="17">
        <f>IFERROR(INDEX(Cost_Components!$S$2:$S$29,MATCH(E1323,Cost_Components!$A$2:$A$29,0)),"")</f>
        <v>0.31</v>
      </c>
      <c r="M1323" s="28">
        <f>IFERROR(INDEX(Cost_Components!$L$2:$L$29,MATCH(E1323,Cost_Components!$A$2:$A$29,0)),"")</f>
        <v>1</v>
      </c>
      <c r="N1323" s="29">
        <f>IFERROR(INDEX(Cost_Components!$P$2:$P$29,MATCH(E1323,Cost_Components!$A$2:$A$29,0)),"")</f>
        <v>186.47979240000001</v>
      </c>
      <c r="O1323" s="23">
        <f t="shared" si="201"/>
        <v>143848.12097469528</v>
      </c>
      <c r="P1323" s="23">
        <f t="shared" si="202"/>
        <v>171044.12193635936</v>
      </c>
      <c r="Q1323" s="23">
        <f t="shared" si="203"/>
        <v>9887844.4284790996</v>
      </c>
      <c r="R1323" s="23">
        <f t="shared" si="204"/>
        <v>19437639.39059598</v>
      </c>
      <c r="S1323" s="23">
        <f t="shared" si="205"/>
        <v>9549794.9621168803</v>
      </c>
      <c r="T1323" s="16">
        <f>IFERROR(INDEX(Cost_Components!$R$2:$R$29,MATCH(E1323,Cost_Components!$A$2:$A$29,0)),"")</f>
        <v>1</v>
      </c>
      <c r="U1323" s="26">
        <f>IFERROR(INDEX(Cost_Components!$Q$2:$Q$29,MATCH(E1323,Cost_Components!$A$2:$A$29,0)),"")</f>
        <v>2023</v>
      </c>
      <c r="V1323" s="30">
        <f>1/(1+Calculation_Assumptions!$B$5)^(B1323-Calculation_Assumptions!$B$2)</f>
        <v>0.5375492759090631</v>
      </c>
      <c r="W1323" s="23">
        <f t="shared" si="206"/>
        <v>5315203.6128304042</v>
      </c>
      <c r="X1323" s="23">
        <f t="shared" si="207"/>
        <v>10448688.979796352</v>
      </c>
      <c r="Y1323" s="23">
        <f t="shared" si="208"/>
        <v>5133485.3669659477</v>
      </c>
      <c r="Z1323" s="17">
        <f>IFERROR(INDEX(Cost_Components!$T$2:$T$29,MATCH(E1323,Cost_Components!$A$2:$A$29,0)),"")</f>
        <v>0.8</v>
      </c>
      <c r="AA1323" s="26">
        <f>IFERROR(INDEX(Cost_Components!$U$2:$U$29,MATCH(E1323,Cost_Components!$A$2:$A$29,0)),"")</f>
        <v>2025</v>
      </c>
      <c r="AB1323" s="26">
        <f>IFERROR(INDEX(Cost_Components!$V$2:$V$29,MATCH(E1323,Cost_Components!$A$2:$A$29,0)),"")</f>
        <v>2050</v>
      </c>
      <c r="AC1323" s="26">
        <f>IFERROR(INDEX(Cost_Components!$M$2:$M$29,MATCH(E1323,Cost_Components!$A$2:$A$29,0)),"")</f>
        <v>30</v>
      </c>
      <c r="AD1323" s="26">
        <f>IFERROR(INDEX(Cost_Components!$N$2:$N$29,MATCH(E1323,Cost_Components!$A$2:$A$29,0)),"")</f>
        <v>95</v>
      </c>
      <c r="AE1323" s="16" t="str">
        <f>IFERROR(INDEX(Cost_Components!$O$2:$O$29,MATCH(E1323,Cost_Components!$A$2:$A$29,0)),"")</f>
        <v>Both</v>
      </c>
      <c r="AF1323" s="11">
        <v>276631.00187441398</v>
      </c>
      <c r="AG1323" s="11">
        <v>328931.00372376799</v>
      </c>
      <c r="AH1323" s="23">
        <f t="shared" si="209"/>
        <v>1</v>
      </c>
    </row>
    <row r="1324" spans="1:34" hidden="1">
      <c r="A1324" t="s">
        <v>115</v>
      </c>
      <c r="B1324" s="20">
        <v>2047</v>
      </c>
      <c r="C1324" t="s">
        <v>262</v>
      </c>
      <c r="D1324" t="s">
        <v>226</v>
      </c>
      <c r="E1324" s="22" t="s">
        <v>359</v>
      </c>
      <c r="F1324" s="22" t="s">
        <v>360</v>
      </c>
      <c r="G1324" s="22" t="s">
        <v>266</v>
      </c>
      <c r="H1324" s="22" t="s">
        <v>237</v>
      </c>
      <c r="I1324" s="22" t="s">
        <v>212</v>
      </c>
      <c r="J1324" s="17">
        <f>IFERROR(INDEX(Cost_Components!$K$2:$K$29,MATCH(E1324,Cost_Components!$A$2:$A$29,0)),"")</f>
        <v>0.52</v>
      </c>
      <c r="K1324" s="17">
        <f t="shared" si="200"/>
        <v>0.74346153846153851</v>
      </c>
      <c r="L1324" s="17">
        <f>IFERROR(INDEX(Cost_Components!$S$2:$S$29,MATCH(E1324,Cost_Components!$A$2:$A$29,0)),"")</f>
        <v>0.31</v>
      </c>
      <c r="M1324" s="28">
        <f>IFERROR(INDEX(Cost_Components!$L$2:$L$29,MATCH(E1324,Cost_Components!$A$2:$A$29,0)),"")</f>
        <v>1</v>
      </c>
      <c r="N1324" s="29">
        <f>IFERROR(INDEX(Cost_Components!$P$2:$P$29,MATCH(E1324,Cost_Components!$A$2:$A$29,0)),"")</f>
        <v>186.47979240000001</v>
      </c>
      <c r="O1324" s="23">
        <f t="shared" si="201"/>
        <v>146235.5815482848</v>
      </c>
      <c r="P1324" s="23">
        <f t="shared" si="202"/>
        <v>174969.95689858985</v>
      </c>
      <c r="Q1324" s="23">
        <f t="shared" si="203"/>
        <v>10114791.983992655</v>
      </c>
      <c r="R1324" s="23">
        <f t="shared" si="204"/>
        <v>20274181.945268258</v>
      </c>
      <c r="S1324" s="23">
        <f t="shared" si="205"/>
        <v>10159389.961275604</v>
      </c>
      <c r="T1324" s="16">
        <f>IFERROR(INDEX(Cost_Components!$R$2:$R$29,MATCH(E1324,Cost_Components!$A$2:$A$29,0)),"")</f>
        <v>1</v>
      </c>
      <c r="U1324" s="26">
        <f>IFERROR(INDEX(Cost_Components!$Q$2:$Q$29,MATCH(E1324,Cost_Components!$A$2:$A$29,0)),"")</f>
        <v>2023</v>
      </c>
      <c r="V1324" s="30">
        <f>1/(1+Calculation_Assumptions!$B$5)^(B1324-Calculation_Assumptions!$B$2)</f>
        <v>0.52189250088258554</v>
      </c>
      <c r="W1324" s="23">
        <f t="shared" si="206"/>
        <v>5278834.0844330555</v>
      </c>
      <c r="X1324" s="23">
        <f t="shared" si="207"/>
        <v>10580943.518764615</v>
      </c>
      <c r="Y1324" s="23">
        <f t="shared" si="208"/>
        <v>5302109.4343315586</v>
      </c>
      <c r="Z1324" s="17">
        <f>IFERROR(INDEX(Cost_Components!$T$2:$T$29,MATCH(E1324,Cost_Components!$A$2:$A$29,0)),"")</f>
        <v>0.8</v>
      </c>
      <c r="AA1324" s="26">
        <f>IFERROR(INDEX(Cost_Components!$U$2:$U$29,MATCH(E1324,Cost_Components!$A$2:$A$29,0)),"")</f>
        <v>2025</v>
      </c>
      <c r="AB1324" s="26">
        <f>IFERROR(INDEX(Cost_Components!$V$2:$V$29,MATCH(E1324,Cost_Components!$A$2:$A$29,0)),"")</f>
        <v>2050</v>
      </c>
      <c r="AC1324" s="26">
        <f>IFERROR(INDEX(Cost_Components!$M$2:$M$29,MATCH(E1324,Cost_Components!$A$2:$A$29,0)),"")</f>
        <v>30</v>
      </c>
      <c r="AD1324" s="26">
        <f>IFERROR(INDEX(Cost_Components!$N$2:$N$29,MATCH(E1324,Cost_Components!$A$2:$A$29,0)),"")</f>
        <v>95</v>
      </c>
      <c r="AE1324" s="16" t="str">
        <f>IFERROR(INDEX(Cost_Components!$O$2:$O$29,MATCH(E1324,Cost_Components!$A$2:$A$29,0)),"")</f>
        <v>Both</v>
      </c>
      <c r="AF1324" s="11">
        <v>281222.27220824</v>
      </c>
      <c r="AG1324" s="11">
        <v>336480.68634344201</v>
      </c>
      <c r="AH1324" s="23">
        <f t="shared" si="209"/>
        <v>1</v>
      </c>
    </row>
    <row r="1325" spans="1:34" hidden="1">
      <c r="A1325" t="s">
        <v>115</v>
      </c>
      <c r="B1325" s="20">
        <v>2048</v>
      </c>
      <c r="C1325" t="s">
        <v>262</v>
      </c>
      <c r="D1325" t="s">
        <v>226</v>
      </c>
      <c r="E1325" s="22" t="s">
        <v>359</v>
      </c>
      <c r="F1325" s="22" t="s">
        <v>360</v>
      </c>
      <c r="G1325" s="22" t="s">
        <v>266</v>
      </c>
      <c r="H1325" s="22" t="s">
        <v>237</v>
      </c>
      <c r="I1325" s="22" t="s">
        <v>212</v>
      </c>
      <c r="J1325" s="17">
        <f>IFERROR(INDEX(Cost_Components!$K$2:$K$29,MATCH(E1325,Cost_Components!$A$2:$A$29,0)),"")</f>
        <v>0.52</v>
      </c>
      <c r="K1325" s="17">
        <f t="shared" si="200"/>
        <v>0.76230769230769235</v>
      </c>
      <c r="L1325" s="17">
        <f>IFERROR(INDEX(Cost_Components!$S$2:$S$29,MATCH(E1325,Cost_Components!$A$2:$A$29,0)),"")</f>
        <v>0.31</v>
      </c>
      <c r="M1325" s="28">
        <f>IFERROR(INDEX(Cost_Components!$L$2:$L$29,MATCH(E1325,Cost_Components!$A$2:$A$29,0)),"")</f>
        <v>1</v>
      </c>
      <c r="N1325" s="29">
        <f>IFERROR(INDEX(Cost_Components!$P$2:$P$29,MATCH(E1325,Cost_Components!$A$2:$A$29,0)),"")</f>
        <v>186.47979240000001</v>
      </c>
      <c r="O1325" s="23">
        <f t="shared" si="201"/>
        <v>148585.8549406213</v>
      </c>
      <c r="P1325" s="23">
        <f t="shared" si="202"/>
        <v>178853.09989515695</v>
      </c>
      <c r="Q1325" s="23">
        <f t="shared" si="203"/>
        <v>10339271.570949053</v>
      </c>
      <c r="R1325" s="23">
        <f t="shared" si="204"/>
        <v>21122219.268044189</v>
      </c>
      <c r="S1325" s="23">
        <f t="shared" si="205"/>
        <v>10782947.697095135</v>
      </c>
      <c r="T1325" s="16">
        <f>IFERROR(INDEX(Cost_Components!$R$2:$R$29,MATCH(E1325,Cost_Components!$A$2:$A$29,0)),"")</f>
        <v>1</v>
      </c>
      <c r="U1325" s="26">
        <f>IFERROR(INDEX(Cost_Components!$Q$2:$Q$29,MATCH(E1325,Cost_Components!$A$2:$A$29,0)),"")</f>
        <v>2023</v>
      </c>
      <c r="V1325" s="30">
        <f>1/(1+Calculation_Assumptions!$B$5)^(B1325-Calculation_Assumptions!$B$2)</f>
        <v>0.50669174842969467</v>
      </c>
      <c r="W1325" s="23">
        <f t="shared" si="206"/>
        <v>5238823.5897736121</v>
      </c>
      <c r="X1325" s="23">
        <f t="shared" si="207"/>
        <v>10702454.211640695</v>
      </c>
      <c r="Y1325" s="23">
        <f t="shared" si="208"/>
        <v>5463630.6218670839</v>
      </c>
      <c r="Z1325" s="17">
        <f>IFERROR(INDEX(Cost_Components!$T$2:$T$29,MATCH(E1325,Cost_Components!$A$2:$A$29,0)),"")</f>
        <v>0.8</v>
      </c>
      <c r="AA1325" s="26">
        <f>IFERROR(INDEX(Cost_Components!$U$2:$U$29,MATCH(E1325,Cost_Components!$A$2:$A$29,0)),"")</f>
        <v>2025</v>
      </c>
      <c r="AB1325" s="26">
        <f>IFERROR(INDEX(Cost_Components!$V$2:$V$29,MATCH(E1325,Cost_Components!$A$2:$A$29,0)),"")</f>
        <v>2050</v>
      </c>
      <c r="AC1325" s="26">
        <f>IFERROR(INDEX(Cost_Components!$M$2:$M$29,MATCH(E1325,Cost_Components!$A$2:$A$29,0)),"")</f>
        <v>30</v>
      </c>
      <c r="AD1325" s="26">
        <f>IFERROR(INDEX(Cost_Components!$N$2:$N$29,MATCH(E1325,Cost_Components!$A$2:$A$29,0)),"")</f>
        <v>95</v>
      </c>
      <c r="AE1325" s="16" t="str">
        <f>IFERROR(INDEX(Cost_Components!$O$2:$O$29,MATCH(E1325,Cost_Components!$A$2:$A$29,0)),"")</f>
        <v>Both</v>
      </c>
      <c r="AF1325" s="11">
        <v>285742.028731964</v>
      </c>
      <c r="AG1325" s="11">
        <v>343948.26902914798</v>
      </c>
      <c r="AH1325" s="23">
        <f t="shared" si="209"/>
        <v>1</v>
      </c>
    </row>
    <row r="1326" spans="1:34" hidden="1">
      <c r="A1326" t="s">
        <v>115</v>
      </c>
      <c r="B1326" s="20">
        <v>2049</v>
      </c>
      <c r="C1326" t="s">
        <v>262</v>
      </c>
      <c r="D1326" t="s">
        <v>226</v>
      </c>
      <c r="E1326" s="22" t="s">
        <v>359</v>
      </c>
      <c r="F1326" s="22" t="s">
        <v>360</v>
      </c>
      <c r="G1326" s="22" t="s">
        <v>266</v>
      </c>
      <c r="H1326" s="22" t="s">
        <v>237</v>
      </c>
      <c r="I1326" s="22" t="s">
        <v>212</v>
      </c>
      <c r="J1326" s="17">
        <f>IFERROR(INDEX(Cost_Components!$K$2:$K$29,MATCH(E1326,Cost_Components!$A$2:$A$29,0)),"")</f>
        <v>0.52</v>
      </c>
      <c r="K1326" s="17">
        <f t="shared" si="200"/>
        <v>0.7811538461538462</v>
      </c>
      <c r="L1326" s="17">
        <f>IFERROR(INDEX(Cost_Components!$S$2:$S$29,MATCH(E1326,Cost_Components!$A$2:$A$29,0)),"")</f>
        <v>0.31</v>
      </c>
      <c r="M1326" s="28">
        <f>IFERROR(INDEX(Cost_Components!$L$2:$L$29,MATCH(E1326,Cost_Components!$A$2:$A$29,0)),"")</f>
        <v>1</v>
      </c>
      <c r="N1326" s="29">
        <f>IFERROR(INDEX(Cost_Components!$P$2:$P$29,MATCH(E1326,Cost_Components!$A$2:$A$29,0)),"")</f>
        <v>186.47979240000001</v>
      </c>
      <c r="O1326" s="23">
        <f t="shared" si="201"/>
        <v>150890.66655126674</v>
      </c>
      <c r="P1326" s="23">
        <f t="shared" si="202"/>
        <v>182687.75747752088</v>
      </c>
      <c r="Q1326" s="23">
        <f t="shared" si="203"/>
        <v>10560948.277413189</v>
      </c>
      <c r="R1326" s="23">
        <f t="shared" si="204"/>
        <v>21980153.927898698</v>
      </c>
      <c r="S1326" s="23">
        <f t="shared" si="205"/>
        <v>11419205.650485508</v>
      </c>
      <c r="T1326" s="16">
        <f>IFERROR(INDEX(Cost_Components!$R$2:$R$29,MATCH(E1326,Cost_Components!$A$2:$A$29,0)),"")</f>
        <v>1</v>
      </c>
      <c r="U1326" s="26">
        <f>IFERROR(INDEX(Cost_Components!$Q$2:$Q$29,MATCH(E1326,Cost_Components!$A$2:$A$29,0)),"")</f>
        <v>2023</v>
      </c>
      <c r="V1326" s="30">
        <f>1/(1+Calculation_Assumptions!$B$5)^(B1326-Calculation_Assumptions!$B$2)</f>
        <v>0.49193373633950943</v>
      </c>
      <c r="W1326" s="23">
        <f t="shared" si="206"/>
        <v>5195286.7453961764</v>
      </c>
      <c r="X1326" s="23">
        <f t="shared" si="207"/>
        <v>10812779.24706875</v>
      </c>
      <c r="Y1326" s="23">
        <f t="shared" si="208"/>
        <v>5617492.5016725743</v>
      </c>
      <c r="Z1326" s="17">
        <f>IFERROR(INDEX(Cost_Components!$T$2:$T$29,MATCH(E1326,Cost_Components!$A$2:$A$29,0)),"")</f>
        <v>0.8</v>
      </c>
      <c r="AA1326" s="26">
        <f>IFERROR(INDEX(Cost_Components!$U$2:$U$29,MATCH(E1326,Cost_Components!$A$2:$A$29,0)),"")</f>
        <v>2025</v>
      </c>
      <c r="AB1326" s="26">
        <f>IFERROR(INDEX(Cost_Components!$V$2:$V$29,MATCH(E1326,Cost_Components!$A$2:$A$29,0)),"")</f>
        <v>2050</v>
      </c>
      <c r="AC1326" s="26">
        <f>IFERROR(INDEX(Cost_Components!$M$2:$M$29,MATCH(E1326,Cost_Components!$A$2:$A$29,0)),"")</f>
        <v>30</v>
      </c>
      <c r="AD1326" s="26">
        <f>IFERROR(INDEX(Cost_Components!$N$2:$N$29,MATCH(E1326,Cost_Components!$A$2:$A$29,0)),"")</f>
        <v>95</v>
      </c>
      <c r="AE1326" s="16" t="str">
        <f>IFERROR(INDEX(Cost_Components!$O$2:$O$29,MATCH(E1326,Cost_Components!$A$2:$A$29,0)),"")</f>
        <v>Both</v>
      </c>
      <c r="AF1326" s="11">
        <v>290174.358752436</v>
      </c>
      <c r="AG1326" s="11">
        <v>351322.61053369398</v>
      </c>
      <c r="AH1326" s="23">
        <f t="shared" si="209"/>
        <v>1</v>
      </c>
    </row>
    <row r="1327" spans="1:34" hidden="1">
      <c r="A1327" t="s">
        <v>115</v>
      </c>
      <c r="B1327" s="20">
        <v>2050</v>
      </c>
      <c r="C1327" t="s">
        <v>262</v>
      </c>
      <c r="D1327" t="s">
        <v>226</v>
      </c>
      <c r="E1327" s="22" t="s">
        <v>359</v>
      </c>
      <c r="F1327" s="22" t="s">
        <v>360</v>
      </c>
      <c r="G1327" s="22" t="s">
        <v>266</v>
      </c>
      <c r="H1327" s="22" t="s">
        <v>237</v>
      </c>
      <c r="I1327" s="22" t="s">
        <v>212</v>
      </c>
      <c r="J1327" s="17">
        <f>IFERROR(INDEX(Cost_Components!$K$2:$K$29,MATCH(E1327,Cost_Components!$A$2:$A$29,0)),"")</f>
        <v>0.52</v>
      </c>
      <c r="K1327" s="17">
        <f t="shared" si="200"/>
        <v>0.8</v>
      </c>
      <c r="L1327" s="17">
        <f>IFERROR(INDEX(Cost_Components!$S$2:$S$29,MATCH(E1327,Cost_Components!$A$2:$A$29,0)),"")</f>
        <v>0.31</v>
      </c>
      <c r="M1327" s="28">
        <f>IFERROR(INDEX(Cost_Components!$L$2:$L$29,MATCH(E1327,Cost_Components!$A$2:$A$29,0)),"")</f>
        <v>1</v>
      </c>
      <c r="N1327" s="29">
        <f>IFERROR(INDEX(Cost_Components!$P$2:$P$29,MATCH(E1327,Cost_Components!$A$2:$A$29,0)),"")</f>
        <v>186.47979240000001</v>
      </c>
      <c r="O1327" s="23">
        <f t="shared" si="201"/>
        <v>153139.70501962132</v>
      </c>
      <c r="P1327" s="23">
        <f t="shared" si="202"/>
        <v>186465.09690437149</v>
      </c>
      <c r="Q1327" s="23">
        <f t="shared" si="203"/>
        <v>10779311.493777655</v>
      </c>
      <c r="R1327" s="23">
        <f t="shared" si="204"/>
        <v>22845968.320204981</v>
      </c>
      <c r="S1327" s="23">
        <f t="shared" si="205"/>
        <v>12066656.826427326</v>
      </c>
      <c r="T1327" s="16">
        <f>IFERROR(INDEX(Cost_Components!$R$2:$R$29,MATCH(E1327,Cost_Components!$A$2:$A$29,0)),"")</f>
        <v>1</v>
      </c>
      <c r="U1327" s="26">
        <f>IFERROR(INDEX(Cost_Components!$Q$2:$Q$29,MATCH(E1327,Cost_Components!$A$2:$A$29,0)),"")</f>
        <v>2023</v>
      </c>
      <c r="V1327" s="30">
        <f>1/(1+Calculation_Assumptions!$B$5)^(B1327-Calculation_Assumptions!$B$2)</f>
        <v>0.47760556926165965</v>
      </c>
      <c r="W1327" s="23">
        <f t="shared" si="206"/>
        <v>5148259.2022344274</v>
      </c>
      <c r="X1327" s="23">
        <f t="shared" si="207"/>
        <v>10911361.704905342</v>
      </c>
      <c r="Y1327" s="23">
        <f t="shared" si="208"/>
        <v>5763102.5026709139</v>
      </c>
      <c r="Z1327" s="17">
        <f>IFERROR(INDEX(Cost_Components!$T$2:$T$29,MATCH(E1327,Cost_Components!$A$2:$A$29,0)),"")</f>
        <v>0.8</v>
      </c>
      <c r="AA1327" s="26">
        <f>IFERROR(INDEX(Cost_Components!$U$2:$U$29,MATCH(E1327,Cost_Components!$A$2:$A$29,0)),"")</f>
        <v>2025</v>
      </c>
      <c r="AB1327" s="26">
        <f>IFERROR(INDEX(Cost_Components!$V$2:$V$29,MATCH(E1327,Cost_Components!$A$2:$A$29,0)),"")</f>
        <v>2050</v>
      </c>
      <c r="AC1327" s="26">
        <f>IFERROR(INDEX(Cost_Components!$M$2:$M$29,MATCH(E1327,Cost_Components!$A$2:$A$29,0)),"")</f>
        <v>30</v>
      </c>
      <c r="AD1327" s="26">
        <f>IFERROR(INDEX(Cost_Components!$N$2:$N$29,MATCH(E1327,Cost_Components!$A$2:$A$29,0)),"")</f>
        <v>95</v>
      </c>
      <c r="AE1327" s="16" t="str">
        <f>IFERROR(INDEX(Cost_Components!$O$2:$O$29,MATCH(E1327,Cost_Components!$A$2:$A$29,0)),"")</f>
        <v>Both</v>
      </c>
      <c r="AF1327" s="11">
        <v>294499.43273004098</v>
      </c>
      <c r="AG1327" s="11">
        <v>358586.72481609898</v>
      </c>
      <c r="AH1327" s="23">
        <f t="shared" si="209"/>
        <v>1</v>
      </c>
    </row>
    <row r="1328" spans="1:34" hidden="1">
      <c r="A1328" t="s">
        <v>115</v>
      </c>
      <c r="B1328" s="20">
        <v>2025</v>
      </c>
      <c r="C1328" t="s">
        <v>262</v>
      </c>
      <c r="D1328" t="s">
        <v>226</v>
      </c>
      <c r="E1328" s="22" t="s">
        <v>361</v>
      </c>
      <c r="F1328" s="22" t="s">
        <v>362</v>
      </c>
      <c r="G1328" s="22" t="s">
        <v>266</v>
      </c>
      <c r="H1328" s="22" t="s">
        <v>237</v>
      </c>
      <c r="I1328" s="22" t="s">
        <v>309</v>
      </c>
      <c r="J1328" s="17">
        <f>IFERROR(INDEX(Cost_Components!$K$2:$K$29,MATCH(E1328,Cost_Components!$A$2:$A$29,0)),"")</f>
        <v>0.5</v>
      </c>
      <c r="K1328" s="17">
        <f t="shared" si="200"/>
        <v>0.32884615384615384</v>
      </c>
      <c r="L1328" s="17">
        <f>IFERROR(INDEX(Cost_Components!$S$2:$S$29,MATCH(E1328,Cost_Components!$A$2:$A$29,0)),"")</f>
        <v>0.31</v>
      </c>
      <c r="M1328" s="28">
        <f>IFERROR(INDEX(Cost_Components!$L$2:$L$29,MATCH(E1328,Cost_Components!$A$2:$A$29,0)),"")</f>
        <v>1</v>
      </c>
      <c r="N1328" s="29">
        <f>IFERROR(INDEX(Cost_Components!$P$2:$P$29,MATCH(E1328,Cost_Components!$A$2:$A$29,0)),"")</f>
        <v>64.94344126</v>
      </c>
      <c r="O1328" s="23">
        <f t="shared" si="201"/>
        <v>1571310.81131434</v>
      </c>
      <c r="P1328" s="23">
        <f t="shared" si="202"/>
        <v>1572015.250996585</v>
      </c>
      <c r="Q1328" s="23">
        <f t="shared" si="203"/>
        <v>31648544.83500547</v>
      </c>
      <c r="R1328" s="23">
        <f t="shared" si="204"/>
        <v>33557543.587040536</v>
      </c>
      <c r="S1328" s="23">
        <f t="shared" si="205"/>
        <v>1908998.7520350665</v>
      </c>
      <c r="T1328" s="16">
        <f>IFERROR(INDEX(Cost_Components!$R$2:$R$29,MATCH(E1328,Cost_Components!$A$2:$A$29,0)),"")</f>
        <v>1</v>
      </c>
      <c r="U1328" s="26">
        <f>IFERROR(INDEX(Cost_Components!$Q$2:$Q$29,MATCH(E1328,Cost_Components!$A$2:$A$29,0)),"")</f>
        <v>2023</v>
      </c>
      <c r="V1328" s="30">
        <f>1/(1+Calculation_Assumptions!$B$5)^(B1328-Calculation_Assumptions!$B$2)</f>
        <v>1</v>
      </c>
      <c r="W1328" s="23">
        <f t="shared" si="206"/>
        <v>31648544.83500547</v>
      </c>
      <c r="X1328" s="23">
        <f t="shared" si="207"/>
        <v>33557543.587040536</v>
      </c>
      <c r="Y1328" s="23">
        <f t="shared" si="208"/>
        <v>1908998.7520350665</v>
      </c>
      <c r="Z1328" s="17">
        <f>IFERROR(INDEX(Cost_Components!$T$2:$T$29,MATCH(E1328,Cost_Components!$A$2:$A$29,0)),"")</f>
        <v>0.8</v>
      </c>
      <c r="AA1328" s="26">
        <f>IFERROR(INDEX(Cost_Components!$U$2:$U$29,MATCH(E1328,Cost_Components!$A$2:$A$29,0)),"")</f>
        <v>2025</v>
      </c>
      <c r="AB1328" s="26">
        <f>IFERROR(INDEX(Cost_Components!$V$2:$V$29,MATCH(E1328,Cost_Components!$A$2:$A$29,0)),"")</f>
        <v>2050</v>
      </c>
      <c r="AC1328" s="26">
        <f>IFERROR(INDEX(Cost_Components!$M$2:$M$29,MATCH(E1328,Cost_Components!$A$2:$A$29,0)),"")</f>
        <v>30</v>
      </c>
      <c r="AD1328" s="26">
        <f>IFERROR(INDEX(Cost_Components!$N$2:$N$29,MATCH(E1328,Cost_Components!$A$2:$A$29,0)),"")</f>
        <v>95</v>
      </c>
      <c r="AE1328" s="16" t="str">
        <f>IFERROR(INDEX(Cost_Components!$O$2:$O$29,MATCH(E1328,Cost_Components!$A$2:$A$29,0)),"")</f>
        <v>Both</v>
      </c>
      <c r="AF1328" s="11">
        <v>3142621.62262868</v>
      </c>
      <c r="AG1328" s="11">
        <v>3144030.50199317</v>
      </c>
      <c r="AH1328" s="23">
        <f t="shared" si="209"/>
        <v>1</v>
      </c>
    </row>
    <row r="1329" spans="1:34" hidden="1">
      <c r="A1329" t="s">
        <v>115</v>
      </c>
      <c r="B1329" s="20">
        <v>2026</v>
      </c>
      <c r="C1329" t="s">
        <v>262</v>
      </c>
      <c r="D1329" t="s">
        <v>226</v>
      </c>
      <c r="E1329" s="22" t="s">
        <v>361</v>
      </c>
      <c r="F1329" s="22" t="s">
        <v>362</v>
      </c>
      <c r="G1329" s="22" t="s">
        <v>266</v>
      </c>
      <c r="H1329" s="22" t="s">
        <v>237</v>
      </c>
      <c r="I1329" s="22" t="s">
        <v>309</v>
      </c>
      <c r="J1329" s="17">
        <f>IFERROR(INDEX(Cost_Components!$K$2:$K$29,MATCH(E1329,Cost_Components!$A$2:$A$29,0)),"")</f>
        <v>0.5</v>
      </c>
      <c r="K1329" s="17">
        <f t="shared" si="200"/>
        <v>0.34769230769230769</v>
      </c>
      <c r="L1329" s="17">
        <f>IFERROR(INDEX(Cost_Components!$S$2:$S$29,MATCH(E1329,Cost_Components!$A$2:$A$29,0)),"")</f>
        <v>0.31</v>
      </c>
      <c r="M1329" s="28">
        <f>IFERROR(INDEX(Cost_Components!$L$2:$L$29,MATCH(E1329,Cost_Components!$A$2:$A$29,0)),"")</f>
        <v>1</v>
      </c>
      <c r="N1329" s="29">
        <f>IFERROR(INDEX(Cost_Components!$P$2:$P$29,MATCH(E1329,Cost_Components!$A$2:$A$29,0)),"")</f>
        <v>64.94344126</v>
      </c>
      <c r="O1329" s="23">
        <f t="shared" si="201"/>
        <v>1518307.455871335</v>
      </c>
      <c r="P1329" s="23">
        <f t="shared" si="202"/>
        <v>1520411.2499789351</v>
      </c>
      <c r="Q1329" s="23">
        <f t="shared" si="203"/>
        <v>30609628.998255547</v>
      </c>
      <c r="R1329" s="23">
        <f t="shared" si="204"/>
        <v>34283890.927615412</v>
      </c>
      <c r="S1329" s="23">
        <f t="shared" si="205"/>
        <v>3674261.9293598644</v>
      </c>
      <c r="T1329" s="16">
        <f>IFERROR(INDEX(Cost_Components!$R$2:$R$29,MATCH(E1329,Cost_Components!$A$2:$A$29,0)),"")</f>
        <v>1</v>
      </c>
      <c r="U1329" s="26">
        <f>IFERROR(INDEX(Cost_Components!$Q$2:$Q$29,MATCH(E1329,Cost_Components!$A$2:$A$29,0)),"")</f>
        <v>2023</v>
      </c>
      <c r="V1329" s="30">
        <f>1/(1+Calculation_Assumptions!$B$5)^(B1329-Calculation_Assumptions!$B$2)</f>
        <v>0.970873786407767</v>
      </c>
      <c r="W1329" s="23">
        <f t="shared" si="206"/>
        <v>29718086.406073347</v>
      </c>
      <c r="X1329" s="23">
        <f t="shared" si="207"/>
        <v>33285330.997684866</v>
      </c>
      <c r="Y1329" s="23">
        <f t="shared" si="208"/>
        <v>3567244.591611519</v>
      </c>
      <c r="Z1329" s="17">
        <f>IFERROR(INDEX(Cost_Components!$T$2:$T$29,MATCH(E1329,Cost_Components!$A$2:$A$29,0)),"")</f>
        <v>0.8</v>
      </c>
      <c r="AA1329" s="26">
        <f>IFERROR(INDEX(Cost_Components!$U$2:$U$29,MATCH(E1329,Cost_Components!$A$2:$A$29,0)),"")</f>
        <v>2025</v>
      </c>
      <c r="AB1329" s="26">
        <f>IFERROR(INDEX(Cost_Components!$V$2:$V$29,MATCH(E1329,Cost_Components!$A$2:$A$29,0)),"")</f>
        <v>2050</v>
      </c>
      <c r="AC1329" s="26">
        <f>IFERROR(INDEX(Cost_Components!$M$2:$M$29,MATCH(E1329,Cost_Components!$A$2:$A$29,0)),"")</f>
        <v>30</v>
      </c>
      <c r="AD1329" s="26">
        <f>IFERROR(INDEX(Cost_Components!$N$2:$N$29,MATCH(E1329,Cost_Components!$A$2:$A$29,0)),"")</f>
        <v>95</v>
      </c>
      <c r="AE1329" s="16" t="str">
        <f>IFERROR(INDEX(Cost_Components!$O$2:$O$29,MATCH(E1329,Cost_Components!$A$2:$A$29,0)),"")</f>
        <v>Both</v>
      </c>
      <c r="AF1329" s="11">
        <v>3036614.91174267</v>
      </c>
      <c r="AG1329" s="11">
        <v>3040822.4999578702</v>
      </c>
      <c r="AH1329" s="23">
        <f t="shared" si="209"/>
        <v>1</v>
      </c>
    </row>
    <row r="1330" spans="1:34" hidden="1">
      <c r="A1330" t="s">
        <v>115</v>
      </c>
      <c r="B1330" s="20">
        <v>2027</v>
      </c>
      <c r="C1330" t="s">
        <v>262</v>
      </c>
      <c r="D1330" t="s">
        <v>226</v>
      </c>
      <c r="E1330" s="22" t="s">
        <v>361</v>
      </c>
      <c r="F1330" s="22" t="s">
        <v>362</v>
      </c>
      <c r="G1330" s="22" t="s">
        <v>266</v>
      </c>
      <c r="H1330" s="22" t="s">
        <v>237</v>
      </c>
      <c r="I1330" s="22" t="s">
        <v>309</v>
      </c>
      <c r="J1330" s="17">
        <f>IFERROR(INDEX(Cost_Components!$K$2:$K$29,MATCH(E1330,Cost_Components!$A$2:$A$29,0)),"")</f>
        <v>0.5</v>
      </c>
      <c r="K1330" s="17">
        <f t="shared" si="200"/>
        <v>0.36653846153846154</v>
      </c>
      <c r="L1330" s="17">
        <f>IFERROR(INDEX(Cost_Components!$S$2:$S$29,MATCH(E1330,Cost_Components!$A$2:$A$29,0)),"")</f>
        <v>0.31</v>
      </c>
      <c r="M1330" s="28">
        <f>IFERROR(INDEX(Cost_Components!$L$2:$L$29,MATCH(E1330,Cost_Components!$A$2:$A$29,0)),"")</f>
        <v>1</v>
      </c>
      <c r="N1330" s="29">
        <f>IFERROR(INDEX(Cost_Components!$P$2:$P$29,MATCH(E1330,Cost_Components!$A$2:$A$29,0)),"")</f>
        <v>64.94344126</v>
      </c>
      <c r="O1330" s="23">
        <f t="shared" si="201"/>
        <v>1478200.9676336751</v>
      </c>
      <c r="P1330" s="23">
        <f t="shared" si="202"/>
        <v>1482391.8079227</v>
      </c>
      <c r="Q1330" s="23">
        <f t="shared" si="203"/>
        <v>29844203.843661249</v>
      </c>
      <c r="R1330" s="23">
        <f t="shared" si="204"/>
        <v>35187493.53828042</v>
      </c>
      <c r="S1330" s="23">
        <f t="shared" si="205"/>
        <v>5343289.6946191713</v>
      </c>
      <c r="T1330" s="16">
        <f>IFERROR(INDEX(Cost_Components!$R$2:$R$29,MATCH(E1330,Cost_Components!$A$2:$A$29,0)),"")</f>
        <v>1</v>
      </c>
      <c r="U1330" s="26">
        <f>IFERROR(INDEX(Cost_Components!$Q$2:$Q$29,MATCH(E1330,Cost_Components!$A$2:$A$29,0)),"")</f>
        <v>2023</v>
      </c>
      <c r="V1330" s="30">
        <f>1/(1+Calculation_Assumptions!$B$5)^(B1330-Calculation_Assumptions!$B$2)</f>
        <v>0.94259590913375435</v>
      </c>
      <c r="W1330" s="23">
        <f t="shared" si="206"/>
        <v>28131024.454388961</v>
      </c>
      <c r="X1330" s="23">
        <f t="shared" si="207"/>
        <v>33167587.461853538</v>
      </c>
      <c r="Y1330" s="23">
        <f t="shared" si="208"/>
        <v>5036563.0074645784</v>
      </c>
      <c r="Z1330" s="17">
        <f>IFERROR(INDEX(Cost_Components!$T$2:$T$29,MATCH(E1330,Cost_Components!$A$2:$A$29,0)),"")</f>
        <v>0.8</v>
      </c>
      <c r="AA1330" s="26">
        <f>IFERROR(INDEX(Cost_Components!$U$2:$U$29,MATCH(E1330,Cost_Components!$A$2:$A$29,0)),"")</f>
        <v>2025</v>
      </c>
      <c r="AB1330" s="26">
        <f>IFERROR(INDEX(Cost_Components!$V$2:$V$29,MATCH(E1330,Cost_Components!$A$2:$A$29,0)),"")</f>
        <v>2050</v>
      </c>
      <c r="AC1330" s="26">
        <f>IFERROR(INDEX(Cost_Components!$M$2:$M$29,MATCH(E1330,Cost_Components!$A$2:$A$29,0)),"")</f>
        <v>30</v>
      </c>
      <c r="AD1330" s="26">
        <f>IFERROR(INDEX(Cost_Components!$N$2:$N$29,MATCH(E1330,Cost_Components!$A$2:$A$29,0)),"")</f>
        <v>95</v>
      </c>
      <c r="AE1330" s="16" t="str">
        <f>IFERROR(INDEX(Cost_Components!$O$2:$O$29,MATCH(E1330,Cost_Components!$A$2:$A$29,0)),"")</f>
        <v>Both</v>
      </c>
      <c r="AF1330" s="11">
        <v>2956401.9352673502</v>
      </c>
      <c r="AG1330" s="11">
        <v>2964783.6158453999</v>
      </c>
      <c r="AH1330" s="23">
        <f t="shared" si="209"/>
        <v>1</v>
      </c>
    </row>
    <row r="1331" spans="1:34" hidden="1">
      <c r="A1331" t="s">
        <v>115</v>
      </c>
      <c r="B1331" s="20">
        <v>2028</v>
      </c>
      <c r="C1331" t="s">
        <v>262</v>
      </c>
      <c r="D1331" t="s">
        <v>226</v>
      </c>
      <c r="E1331" s="22" t="s">
        <v>361</v>
      </c>
      <c r="F1331" s="22" t="s">
        <v>362</v>
      </c>
      <c r="G1331" s="22" t="s">
        <v>266</v>
      </c>
      <c r="H1331" s="22" t="s">
        <v>237</v>
      </c>
      <c r="I1331" s="22" t="s">
        <v>309</v>
      </c>
      <c r="J1331" s="17">
        <f>IFERROR(INDEX(Cost_Components!$K$2:$K$29,MATCH(E1331,Cost_Components!$A$2:$A$29,0)),"")</f>
        <v>0.5</v>
      </c>
      <c r="K1331" s="17">
        <f t="shared" si="200"/>
        <v>0.38538461538461538</v>
      </c>
      <c r="L1331" s="17">
        <f>IFERROR(INDEX(Cost_Components!$S$2:$S$29,MATCH(E1331,Cost_Components!$A$2:$A$29,0)),"")</f>
        <v>0.31</v>
      </c>
      <c r="M1331" s="28">
        <f>IFERROR(INDEX(Cost_Components!$L$2:$L$29,MATCH(E1331,Cost_Components!$A$2:$A$29,0)),"")</f>
        <v>1</v>
      </c>
      <c r="N1331" s="29">
        <f>IFERROR(INDEX(Cost_Components!$P$2:$P$29,MATCH(E1331,Cost_Components!$A$2:$A$29,0)),"")</f>
        <v>64.94344126</v>
      </c>
      <c r="O1331" s="23">
        <f t="shared" si="201"/>
        <v>1447284.8378850899</v>
      </c>
      <c r="P1331" s="23">
        <f t="shared" si="202"/>
        <v>1454243.5993580751</v>
      </c>
      <c r="Q1331" s="23">
        <f t="shared" si="203"/>
        <v>29277510.969519056</v>
      </c>
      <c r="R1331" s="23">
        <f t="shared" si="204"/>
        <v>36222938.912073202</v>
      </c>
      <c r="S1331" s="23">
        <f t="shared" si="205"/>
        <v>6945427.9425541461</v>
      </c>
      <c r="T1331" s="16">
        <f>IFERROR(INDEX(Cost_Components!$R$2:$R$29,MATCH(E1331,Cost_Components!$A$2:$A$29,0)),"")</f>
        <v>1</v>
      </c>
      <c r="U1331" s="26">
        <f>IFERROR(INDEX(Cost_Components!$Q$2:$Q$29,MATCH(E1331,Cost_Components!$A$2:$A$29,0)),"")</f>
        <v>2023</v>
      </c>
      <c r="V1331" s="30">
        <f>1/(1+Calculation_Assumptions!$B$5)^(B1331-Calculation_Assumptions!$B$2)</f>
        <v>0.91514165935315961</v>
      </c>
      <c r="W1331" s="23">
        <f t="shared" si="206"/>
        <v>26793069.970376004</v>
      </c>
      <c r="X1331" s="23">
        <f t="shared" si="207"/>
        <v>33149120.422642805</v>
      </c>
      <c r="Y1331" s="23">
        <f t="shared" si="208"/>
        <v>6356050.4522668021</v>
      </c>
      <c r="Z1331" s="17">
        <f>IFERROR(INDEX(Cost_Components!$T$2:$T$29,MATCH(E1331,Cost_Components!$A$2:$A$29,0)),"")</f>
        <v>0.8</v>
      </c>
      <c r="AA1331" s="26">
        <f>IFERROR(INDEX(Cost_Components!$U$2:$U$29,MATCH(E1331,Cost_Components!$A$2:$A$29,0)),"")</f>
        <v>2025</v>
      </c>
      <c r="AB1331" s="26">
        <f>IFERROR(INDEX(Cost_Components!$V$2:$V$29,MATCH(E1331,Cost_Components!$A$2:$A$29,0)),"")</f>
        <v>2050</v>
      </c>
      <c r="AC1331" s="26">
        <f>IFERROR(INDEX(Cost_Components!$M$2:$M$29,MATCH(E1331,Cost_Components!$A$2:$A$29,0)),"")</f>
        <v>30</v>
      </c>
      <c r="AD1331" s="26">
        <f>IFERROR(INDEX(Cost_Components!$N$2:$N$29,MATCH(E1331,Cost_Components!$A$2:$A$29,0)),"")</f>
        <v>95</v>
      </c>
      <c r="AE1331" s="16" t="str">
        <f>IFERROR(INDEX(Cost_Components!$O$2:$O$29,MATCH(E1331,Cost_Components!$A$2:$A$29,0)),"")</f>
        <v>Both</v>
      </c>
      <c r="AF1331" s="11">
        <v>2894569.6757701798</v>
      </c>
      <c r="AG1331" s="11">
        <v>2908487.1987161501</v>
      </c>
      <c r="AH1331" s="23">
        <f t="shared" si="209"/>
        <v>1</v>
      </c>
    </row>
    <row r="1332" spans="1:34" hidden="1">
      <c r="A1332" t="s">
        <v>115</v>
      </c>
      <c r="B1332" s="20">
        <v>2029</v>
      </c>
      <c r="C1332" t="s">
        <v>262</v>
      </c>
      <c r="D1332" t="s">
        <v>226</v>
      </c>
      <c r="E1332" s="22" t="s">
        <v>361</v>
      </c>
      <c r="F1332" s="22" t="s">
        <v>362</v>
      </c>
      <c r="G1332" s="22" t="s">
        <v>266</v>
      </c>
      <c r="H1332" s="22" t="s">
        <v>237</v>
      </c>
      <c r="I1332" s="22" t="s">
        <v>309</v>
      </c>
      <c r="J1332" s="17">
        <f>IFERROR(INDEX(Cost_Components!$K$2:$K$29,MATCH(E1332,Cost_Components!$A$2:$A$29,0)),"")</f>
        <v>0.5</v>
      </c>
      <c r="K1332" s="17">
        <f t="shared" si="200"/>
        <v>0.40423076923076923</v>
      </c>
      <c r="L1332" s="17">
        <f>IFERROR(INDEX(Cost_Components!$S$2:$S$29,MATCH(E1332,Cost_Components!$A$2:$A$29,0)),"")</f>
        <v>0.31</v>
      </c>
      <c r="M1332" s="28">
        <f>IFERROR(INDEX(Cost_Components!$L$2:$L$29,MATCH(E1332,Cost_Components!$A$2:$A$29,0)),"")</f>
        <v>1</v>
      </c>
      <c r="N1332" s="29">
        <f>IFERROR(INDEX(Cost_Components!$P$2:$P$29,MATCH(E1332,Cost_Components!$A$2:$A$29,0)),"")</f>
        <v>64.94344126</v>
      </c>
      <c r="O1332" s="23">
        <f t="shared" si="201"/>
        <v>1423292.4499451299</v>
      </c>
      <c r="P1332" s="23">
        <f t="shared" si="202"/>
        <v>1433694.0258428999</v>
      </c>
      <c r="Q1332" s="23">
        <f t="shared" si="203"/>
        <v>28863797.363163799</v>
      </c>
      <c r="R1332" s="23">
        <f t="shared" si="204"/>
        <v>37364468.695912503</v>
      </c>
      <c r="S1332" s="23">
        <f t="shared" si="205"/>
        <v>8500671.3327487037</v>
      </c>
      <c r="T1332" s="16">
        <f>IFERROR(INDEX(Cost_Components!$R$2:$R$29,MATCH(E1332,Cost_Components!$A$2:$A$29,0)),"")</f>
        <v>1</v>
      </c>
      <c r="U1332" s="26">
        <f>IFERROR(INDEX(Cost_Components!$Q$2:$Q$29,MATCH(E1332,Cost_Components!$A$2:$A$29,0)),"")</f>
        <v>2023</v>
      </c>
      <c r="V1332" s="30">
        <f>1/(1+Calculation_Assumptions!$B$5)^(B1332-Calculation_Assumptions!$B$2)</f>
        <v>0.888487047915689</v>
      </c>
      <c r="W1332" s="23">
        <f t="shared" si="206"/>
        <v>25645110.110834051</v>
      </c>
      <c r="X1332" s="23">
        <f t="shared" si="207"/>
        <v>33197846.488569472</v>
      </c>
      <c r="Y1332" s="23">
        <f t="shared" si="208"/>
        <v>7552736.3777354211</v>
      </c>
      <c r="Z1332" s="17">
        <f>IFERROR(INDEX(Cost_Components!$T$2:$T$29,MATCH(E1332,Cost_Components!$A$2:$A$29,0)),"")</f>
        <v>0.8</v>
      </c>
      <c r="AA1332" s="26">
        <f>IFERROR(INDEX(Cost_Components!$U$2:$U$29,MATCH(E1332,Cost_Components!$A$2:$A$29,0)),"")</f>
        <v>2025</v>
      </c>
      <c r="AB1332" s="26">
        <f>IFERROR(INDEX(Cost_Components!$V$2:$V$29,MATCH(E1332,Cost_Components!$A$2:$A$29,0)),"")</f>
        <v>2050</v>
      </c>
      <c r="AC1332" s="26">
        <f>IFERROR(INDEX(Cost_Components!$M$2:$M$29,MATCH(E1332,Cost_Components!$A$2:$A$29,0)),"")</f>
        <v>30</v>
      </c>
      <c r="AD1332" s="26">
        <f>IFERROR(INDEX(Cost_Components!$N$2:$N$29,MATCH(E1332,Cost_Components!$A$2:$A$29,0)),"")</f>
        <v>95</v>
      </c>
      <c r="AE1332" s="16" t="str">
        <f>IFERROR(INDEX(Cost_Components!$O$2:$O$29,MATCH(E1332,Cost_Components!$A$2:$A$29,0)),"")</f>
        <v>Both</v>
      </c>
      <c r="AF1332" s="11">
        <v>2846584.8998902598</v>
      </c>
      <c r="AG1332" s="11">
        <v>2867388.0516857998</v>
      </c>
      <c r="AH1332" s="23">
        <f t="shared" si="209"/>
        <v>1</v>
      </c>
    </row>
    <row r="1333" spans="1:34" hidden="1">
      <c r="A1333" t="s">
        <v>115</v>
      </c>
      <c r="B1333" s="20">
        <v>2030</v>
      </c>
      <c r="C1333" t="s">
        <v>262</v>
      </c>
      <c r="D1333" t="s">
        <v>226</v>
      </c>
      <c r="E1333" s="22" t="s">
        <v>361</v>
      </c>
      <c r="F1333" s="22" t="s">
        <v>362</v>
      </c>
      <c r="G1333" s="22" t="s">
        <v>266</v>
      </c>
      <c r="H1333" s="22" t="s">
        <v>237</v>
      </c>
      <c r="I1333" s="22" t="s">
        <v>309</v>
      </c>
      <c r="J1333" s="17">
        <f>IFERROR(INDEX(Cost_Components!$K$2:$K$29,MATCH(E1333,Cost_Components!$A$2:$A$29,0)),"")</f>
        <v>0.5</v>
      </c>
      <c r="K1333" s="17">
        <f t="shared" si="200"/>
        <v>0.42307692307692307</v>
      </c>
      <c r="L1333" s="17">
        <f>IFERROR(INDEX(Cost_Components!$S$2:$S$29,MATCH(E1333,Cost_Components!$A$2:$A$29,0)),"")</f>
        <v>0.31</v>
      </c>
      <c r="M1333" s="28">
        <f>IFERROR(INDEX(Cost_Components!$L$2:$L$29,MATCH(E1333,Cost_Components!$A$2:$A$29,0)),"")</f>
        <v>1</v>
      </c>
      <c r="N1333" s="29">
        <f>IFERROR(INDEX(Cost_Components!$P$2:$P$29,MATCH(E1333,Cost_Components!$A$2:$A$29,0)),"")</f>
        <v>64.94344126</v>
      </c>
      <c r="O1333" s="23">
        <f t="shared" si="201"/>
        <v>1404827.05165947</v>
      </c>
      <c r="P1333" s="23">
        <f t="shared" si="202"/>
        <v>1419341.6527531249</v>
      </c>
      <c r="Q1333" s="23">
        <f t="shared" si="203"/>
        <v>28574848.688567605</v>
      </c>
      <c r="R1333" s="23">
        <f t="shared" si="204"/>
        <v>38599128.238806292</v>
      </c>
      <c r="S1333" s="23">
        <f t="shared" si="205"/>
        <v>10024279.550238688</v>
      </c>
      <c r="T1333" s="16">
        <f>IFERROR(INDEX(Cost_Components!$R$2:$R$29,MATCH(E1333,Cost_Components!$A$2:$A$29,0)),"")</f>
        <v>1</v>
      </c>
      <c r="U1333" s="26">
        <f>IFERROR(INDEX(Cost_Components!$Q$2:$Q$29,MATCH(E1333,Cost_Components!$A$2:$A$29,0)),"")</f>
        <v>2023</v>
      </c>
      <c r="V1333" s="30">
        <f>1/(1+Calculation_Assumptions!$B$5)^(B1333-Calculation_Assumptions!$B$2)</f>
        <v>0.86260878438416411</v>
      </c>
      <c r="W1333" s="23">
        <f t="shared" si="206"/>
        <v>24648915.491206728</v>
      </c>
      <c r="X1333" s="23">
        <f t="shared" si="207"/>
        <v>33295947.088365156</v>
      </c>
      <c r="Y1333" s="23">
        <f t="shared" si="208"/>
        <v>8647031.5971584301</v>
      </c>
      <c r="Z1333" s="17">
        <f>IFERROR(INDEX(Cost_Components!$T$2:$T$29,MATCH(E1333,Cost_Components!$A$2:$A$29,0)),"")</f>
        <v>0.8</v>
      </c>
      <c r="AA1333" s="26">
        <f>IFERROR(INDEX(Cost_Components!$U$2:$U$29,MATCH(E1333,Cost_Components!$A$2:$A$29,0)),"")</f>
        <v>2025</v>
      </c>
      <c r="AB1333" s="26">
        <f>IFERROR(INDEX(Cost_Components!$V$2:$V$29,MATCH(E1333,Cost_Components!$A$2:$A$29,0)),"")</f>
        <v>2050</v>
      </c>
      <c r="AC1333" s="26">
        <f>IFERROR(INDEX(Cost_Components!$M$2:$M$29,MATCH(E1333,Cost_Components!$A$2:$A$29,0)),"")</f>
        <v>30</v>
      </c>
      <c r="AD1333" s="26">
        <f>IFERROR(INDEX(Cost_Components!$N$2:$N$29,MATCH(E1333,Cost_Components!$A$2:$A$29,0)),"")</f>
        <v>95</v>
      </c>
      <c r="AE1333" s="16" t="str">
        <f>IFERROR(INDEX(Cost_Components!$O$2:$O$29,MATCH(E1333,Cost_Components!$A$2:$A$29,0)),"")</f>
        <v>Both</v>
      </c>
      <c r="AF1333" s="11">
        <v>2809654.1033189399</v>
      </c>
      <c r="AG1333" s="11">
        <v>2838683.3055062499</v>
      </c>
      <c r="AH1333" s="23">
        <f t="shared" si="209"/>
        <v>1</v>
      </c>
    </row>
    <row r="1334" spans="1:34" hidden="1">
      <c r="A1334" t="s">
        <v>115</v>
      </c>
      <c r="B1334" s="20">
        <v>2031</v>
      </c>
      <c r="C1334" t="s">
        <v>262</v>
      </c>
      <c r="D1334" t="s">
        <v>226</v>
      </c>
      <c r="E1334" s="22" t="s">
        <v>361</v>
      </c>
      <c r="F1334" s="22" t="s">
        <v>362</v>
      </c>
      <c r="G1334" s="22" t="s">
        <v>266</v>
      </c>
      <c r="H1334" s="22" t="s">
        <v>237</v>
      </c>
      <c r="I1334" s="22" t="s">
        <v>309</v>
      </c>
      <c r="J1334" s="17">
        <f>IFERROR(INDEX(Cost_Components!$K$2:$K$29,MATCH(E1334,Cost_Components!$A$2:$A$29,0)),"")</f>
        <v>0.5</v>
      </c>
      <c r="K1334" s="17">
        <f t="shared" si="200"/>
        <v>0.44192307692307692</v>
      </c>
      <c r="L1334" s="17">
        <f>IFERROR(INDEX(Cost_Components!$S$2:$S$29,MATCH(E1334,Cost_Components!$A$2:$A$29,0)),"")</f>
        <v>0.31</v>
      </c>
      <c r="M1334" s="28">
        <f>IFERROR(INDEX(Cost_Components!$L$2:$L$29,MATCH(E1334,Cost_Components!$A$2:$A$29,0)),"")</f>
        <v>1</v>
      </c>
      <c r="N1334" s="29">
        <f>IFERROR(INDEX(Cost_Components!$P$2:$P$29,MATCH(E1334,Cost_Components!$A$2:$A$29,0)),"")</f>
        <v>64.94344126</v>
      </c>
      <c r="O1334" s="23">
        <f t="shared" si="201"/>
        <v>1391093.0577013351</v>
      </c>
      <c r="P1334" s="23">
        <f t="shared" si="202"/>
        <v>1410390.2408880801</v>
      </c>
      <c r="Q1334" s="23">
        <f t="shared" si="203"/>
        <v>28394634.686465606</v>
      </c>
      <c r="R1334" s="23">
        <f t="shared" si="204"/>
        <v>39924378.250670575</v>
      </c>
      <c r="S1334" s="23">
        <f t="shared" si="205"/>
        <v>11529743.564204969</v>
      </c>
      <c r="T1334" s="16">
        <f>IFERROR(INDEX(Cost_Components!$R$2:$R$29,MATCH(E1334,Cost_Components!$A$2:$A$29,0)),"")</f>
        <v>1</v>
      </c>
      <c r="U1334" s="26">
        <f>IFERROR(INDEX(Cost_Components!$Q$2:$Q$29,MATCH(E1334,Cost_Components!$A$2:$A$29,0)),"")</f>
        <v>2023</v>
      </c>
      <c r="V1334" s="30">
        <f>1/(1+Calculation_Assumptions!$B$5)^(B1334-Calculation_Assumptions!$B$2)</f>
        <v>0.83748425668365445</v>
      </c>
      <c r="W1334" s="23">
        <f t="shared" si="206"/>
        <v>23780059.524198558</v>
      </c>
      <c r="X1334" s="23">
        <f t="shared" si="207"/>
        <v>33436038.242819905</v>
      </c>
      <c r="Y1334" s="23">
        <f t="shared" si="208"/>
        <v>9655978.7186213471</v>
      </c>
      <c r="Z1334" s="17">
        <f>IFERROR(INDEX(Cost_Components!$T$2:$T$29,MATCH(E1334,Cost_Components!$A$2:$A$29,0)),"")</f>
        <v>0.8</v>
      </c>
      <c r="AA1334" s="26">
        <f>IFERROR(INDEX(Cost_Components!$U$2:$U$29,MATCH(E1334,Cost_Components!$A$2:$A$29,0)),"")</f>
        <v>2025</v>
      </c>
      <c r="AB1334" s="26">
        <f>IFERROR(INDEX(Cost_Components!$V$2:$V$29,MATCH(E1334,Cost_Components!$A$2:$A$29,0)),"")</f>
        <v>2050</v>
      </c>
      <c r="AC1334" s="26">
        <f>IFERROR(INDEX(Cost_Components!$M$2:$M$29,MATCH(E1334,Cost_Components!$A$2:$A$29,0)),"")</f>
        <v>30</v>
      </c>
      <c r="AD1334" s="26">
        <f>IFERROR(INDEX(Cost_Components!$N$2:$N$29,MATCH(E1334,Cost_Components!$A$2:$A$29,0)),"")</f>
        <v>95</v>
      </c>
      <c r="AE1334" s="16" t="str">
        <f>IFERROR(INDEX(Cost_Components!$O$2:$O$29,MATCH(E1334,Cost_Components!$A$2:$A$29,0)),"")</f>
        <v>Both</v>
      </c>
      <c r="AF1334" s="11">
        <v>2782186.1154026701</v>
      </c>
      <c r="AG1334" s="11">
        <v>2820780.4817761602</v>
      </c>
      <c r="AH1334" s="23">
        <f t="shared" si="209"/>
        <v>1</v>
      </c>
    </row>
    <row r="1335" spans="1:34" hidden="1">
      <c r="A1335" t="s">
        <v>115</v>
      </c>
      <c r="B1335" s="20">
        <v>2032</v>
      </c>
      <c r="C1335" t="s">
        <v>262</v>
      </c>
      <c r="D1335" t="s">
        <v>226</v>
      </c>
      <c r="E1335" s="22" t="s">
        <v>361</v>
      </c>
      <c r="F1335" s="22" t="s">
        <v>362</v>
      </c>
      <c r="G1335" s="22" t="s">
        <v>266</v>
      </c>
      <c r="H1335" s="22" t="s">
        <v>237</v>
      </c>
      <c r="I1335" s="22" t="s">
        <v>309</v>
      </c>
      <c r="J1335" s="17">
        <f>IFERROR(INDEX(Cost_Components!$K$2:$K$29,MATCH(E1335,Cost_Components!$A$2:$A$29,0)),"")</f>
        <v>0.5</v>
      </c>
      <c r="K1335" s="17">
        <f t="shared" si="200"/>
        <v>0.46076923076923082</v>
      </c>
      <c r="L1335" s="17">
        <f>IFERROR(INDEX(Cost_Components!$S$2:$S$29,MATCH(E1335,Cost_Components!$A$2:$A$29,0)),"")</f>
        <v>0.31</v>
      </c>
      <c r="M1335" s="28">
        <f>IFERROR(INDEX(Cost_Components!$L$2:$L$29,MATCH(E1335,Cost_Components!$A$2:$A$29,0)),"")</f>
        <v>1</v>
      </c>
      <c r="N1335" s="29">
        <f>IFERROR(INDEX(Cost_Components!$P$2:$P$29,MATCH(E1335,Cost_Components!$A$2:$A$29,0)),"")</f>
        <v>64.94344126</v>
      </c>
      <c r="O1335" s="23">
        <f t="shared" si="201"/>
        <v>1381234.8575710049</v>
      </c>
      <c r="P1335" s="23">
        <f t="shared" si="202"/>
        <v>1405978.57227947</v>
      </c>
      <c r="Q1335" s="23">
        <f t="shared" si="203"/>
        <v>28305816.914711632</v>
      </c>
      <c r="R1335" s="23">
        <f t="shared" si="204"/>
        <v>41331988.275782533</v>
      </c>
      <c r="S1335" s="23">
        <f t="shared" si="205"/>
        <v>13026171.361070901</v>
      </c>
      <c r="T1335" s="16">
        <f>IFERROR(INDEX(Cost_Components!$R$2:$R$29,MATCH(E1335,Cost_Components!$A$2:$A$29,0)),"")</f>
        <v>1</v>
      </c>
      <c r="U1335" s="26">
        <f>IFERROR(INDEX(Cost_Components!$Q$2:$Q$29,MATCH(E1335,Cost_Components!$A$2:$A$29,0)),"")</f>
        <v>2023</v>
      </c>
      <c r="V1335" s="30">
        <f>1/(1+Calculation_Assumptions!$B$5)^(B1335-Calculation_Assumptions!$B$2)</f>
        <v>0.81309151134335378</v>
      </c>
      <c r="W1335" s="23">
        <f t="shared" si="206"/>
        <v>23015219.454991147</v>
      </c>
      <c r="X1335" s="23">
        <f t="shared" si="207"/>
        <v>33606688.813981801</v>
      </c>
      <c r="Y1335" s="23">
        <f t="shared" si="208"/>
        <v>10591469.358990651</v>
      </c>
      <c r="Z1335" s="17">
        <f>IFERROR(INDEX(Cost_Components!$T$2:$T$29,MATCH(E1335,Cost_Components!$A$2:$A$29,0)),"")</f>
        <v>0.8</v>
      </c>
      <c r="AA1335" s="26">
        <f>IFERROR(INDEX(Cost_Components!$U$2:$U$29,MATCH(E1335,Cost_Components!$A$2:$A$29,0)),"")</f>
        <v>2025</v>
      </c>
      <c r="AB1335" s="26">
        <f>IFERROR(INDEX(Cost_Components!$V$2:$V$29,MATCH(E1335,Cost_Components!$A$2:$A$29,0)),"")</f>
        <v>2050</v>
      </c>
      <c r="AC1335" s="26">
        <f>IFERROR(INDEX(Cost_Components!$M$2:$M$29,MATCH(E1335,Cost_Components!$A$2:$A$29,0)),"")</f>
        <v>30</v>
      </c>
      <c r="AD1335" s="26">
        <f>IFERROR(INDEX(Cost_Components!$N$2:$N$29,MATCH(E1335,Cost_Components!$A$2:$A$29,0)),"")</f>
        <v>95</v>
      </c>
      <c r="AE1335" s="16" t="str">
        <f>IFERROR(INDEX(Cost_Components!$O$2:$O$29,MATCH(E1335,Cost_Components!$A$2:$A$29,0)),"")</f>
        <v>Both</v>
      </c>
      <c r="AF1335" s="11">
        <v>2762469.7151420098</v>
      </c>
      <c r="AG1335" s="11">
        <v>2811957.1445589401</v>
      </c>
      <c r="AH1335" s="23">
        <f t="shared" si="209"/>
        <v>1</v>
      </c>
    </row>
    <row r="1336" spans="1:34" hidden="1">
      <c r="A1336" t="s">
        <v>115</v>
      </c>
      <c r="B1336" s="20">
        <v>2033</v>
      </c>
      <c r="C1336" t="s">
        <v>262</v>
      </c>
      <c r="D1336" t="s">
        <v>226</v>
      </c>
      <c r="E1336" s="22" t="s">
        <v>361</v>
      </c>
      <c r="F1336" s="22" t="s">
        <v>362</v>
      </c>
      <c r="G1336" s="22" t="s">
        <v>266</v>
      </c>
      <c r="H1336" s="22" t="s">
        <v>237</v>
      </c>
      <c r="I1336" s="22" t="s">
        <v>309</v>
      </c>
      <c r="J1336" s="17">
        <f>IFERROR(INDEX(Cost_Components!$K$2:$K$29,MATCH(E1336,Cost_Components!$A$2:$A$29,0)),"")</f>
        <v>0.5</v>
      </c>
      <c r="K1336" s="17">
        <f t="shared" si="200"/>
        <v>0.47961538461538467</v>
      </c>
      <c r="L1336" s="17">
        <f>IFERROR(INDEX(Cost_Components!$S$2:$S$29,MATCH(E1336,Cost_Components!$A$2:$A$29,0)),"")</f>
        <v>0.31</v>
      </c>
      <c r="M1336" s="28">
        <f>IFERROR(INDEX(Cost_Components!$L$2:$L$29,MATCH(E1336,Cost_Components!$A$2:$A$29,0)),"")</f>
        <v>1</v>
      </c>
      <c r="N1336" s="29">
        <f>IFERROR(INDEX(Cost_Components!$P$2:$P$29,MATCH(E1336,Cost_Components!$A$2:$A$29,0)),"")</f>
        <v>64.94344126</v>
      </c>
      <c r="O1336" s="23">
        <f t="shared" si="201"/>
        <v>1374493.53260432</v>
      </c>
      <c r="P1336" s="23">
        <f t="shared" si="202"/>
        <v>1405337.64338952</v>
      </c>
      <c r="Q1336" s="23">
        <f t="shared" si="203"/>
        <v>28292913.435119577</v>
      </c>
      <c r="R1336" s="23">
        <f t="shared" si="204"/>
        <v>42812550.760070145</v>
      </c>
      <c r="S1336" s="23">
        <f t="shared" si="205"/>
        <v>14519637.324950568</v>
      </c>
      <c r="T1336" s="16">
        <f>IFERROR(INDEX(Cost_Components!$R$2:$R$29,MATCH(E1336,Cost_Components!$A$2:$A$29,0)),"")</f>
        <v>1</v>
      </c>
      <c r="U1336" s="26">
        <f>IFERROR(INDEX(Cost_Components!$Q$2:$Q$29,MATCH(E1336,Cost_Components!$A$2:$A$29,0)),"")</f>
        <v>2023</v>
      </c>
      <c r="V1336" s="30">
        <f>1/(1+Calculation_Assumptions!$B$5)^(B1336-Calculation_Assumptions!$B$2)</f>
        <v>0.78940923431393573</v>
      </c>
      <c r="W1336" s="23">
        <f t="shared" si="206"/>
        <v>22334687.13132821</v>
      </c>
      <c r="X1336" s="23">
        <f t="shared" si="207"/>
        <v>33796622.914533481</v>
      </c>
      <c r="Y1336" s="23">
        <f t="shared" si="208"/>
        <v>11461935.783205271</v>
      </c>
      <c r="Z1336" s="17">
        <f>IFERROR(INDEX(Cost_Components!$T$2:$T$29,MATCH(E1336,Cost_Components!$A$2:$A$29,0)),"")</f>
        <v>0.8</v>
      </c>
      <c r="AA1336" s="26">
        <f>IFERROR(INDEX(Cost_Components!$U$2:$U$29,MATCH(E1336,Cost_Components!$A$2:$A$29,0)),"")</f>
        <v>2025</v>
      </c>
      <c r="AB1336" s="26">
        <f>IFERROR(INDEX(Cost_Components!$V$2:$V$29,MATCH(E1336,Cost_Components!$A$2:$A$29,0)),"")</f>
        <v>2050</v>
      </c>
      <c r="AC1336" s="26">
        <f>IFERROR(INDEX(Cost_Components!$M$2:$M$29,MATCH(E1336,Cost_Components!$A$2:$A$29,0)),"")</f>
        <v>30</v>
      </c>
      <c r="AD1336" s="26">
        <f>IFERROR(INDEX(Cost_Components!$N$2:$N$29,MATCH(E1336,Cost_Components!$A$2:$A$29,0)),"")</f>
        <v>95</v>
      </c>
      <c r="AE1336" s="16" t="str">
        <f>IFERROR(INDEX(Cost_Components!$O$2:$O$29,MATCH(E1336,Cost_Components!$A$2:$A$29,0)),"")</f>
        <v>Both</v>
      </c>
      <c r="AF1336" s="11">
        <v>2748987.0652086399</v>
      </c>
      <c r="AG1336" s="11">
        <v>2810675.28677904</v>
      </c>
      <c r="AH1336" s="23">
        <f t="shared" si="209"/>
        <v>1</v>
      </c>
    </row>
    <row r="1337" spans="1:34" hidden="1">
      <c r="A1337" t="s">
        <v>115</v>
      </c>
      <c r="B1337" s="20">
        <v>2034</v>
      </c>
      <c r="C1337" t="s">
        <v>262</v>
      </c>
      <c r="D1337" t="s">
        <v>226</v>
      </c>
      <c r="E1337" s="22" t="s">
        <v>361</v>
      </c>
      <c r="F1337" s="22" t="s">
        <v>362</v>
      </c>
      <c r="G1337" s="22" t="s">
        <v>266</v>
      </c>
      <c r="H1337" s="22" t="s">
        <v>237</v>
      </c>
      <c r="I1337" s="22" t="s">
        <v>309</v>
      </c>
      <c r="J1337" s="17">
        <f>IFERROR(INDEX(Cost_Components!$K$2:$K$29,MATCH(E1337,Cost_Components!$A$2:$A$29,0)),"")</f>
        <v>0.5</v>
      </c>
      <c r="K1337" s="17">
        <f t="shared" si="200"/>
        <v>0.49846153846153851</v>
      </c>
      <c r="L1337" s="17">
        <f>IFERROR(INDEX(Cost_Components!$S$2:$S$29,MATCH(E1337,Cost_Components!$A$2:$A$29,0)),"")</f>
        <v>0.31</v>
      </c>
      <c r="M1337" s="28">
        <f>IFERROR(INDEX(Cost_Components!$L$2:$L$29,MATCH(E1337,Cost_Components!$A$2:$A$29,0)),"")</f>
        <v>1</v>
      </c>
      <c r="N1337" s="29">
        <f>IFERROR(INDEX(Cost_Components!$P$2:$P$29,MATCH(E1337,Cost_Components!$A$2:$A$29,0)),"")</f>
        <v>64.94344126</v>
      </c>
      <c r="O1337" s="23">
        <f t="shared" si="201"/>
        <v>1370439.0543770599</v>
      </c>
      <c r="P1337" s="23">
        <f t="shared" si="202"/>
        <v>1408027.965148835</v>
      </c>
      <c r="Q1337" s="23">
        <f t="shared" si="203"/>
        <v>28347076.248595014</v>
      </c>
      <c r="R1337" s="23">
        <f t="shared" si="204"/>
        <v>44363589.455360427</v>
      </c>
      <c r="S1337" s="23">
        <f t="shared" si="205"/>
        <v>16016513.206765413</v>
      </c>
      <c r="T1337" s="16">
        <f>IFERROR(INDEX(Cost_Components!$R$2:$R$29,MATCH(E1337,Cost_Components!$A$2:$A$29,0)),"")</f>
        <v>1</v>
      </c>
      <c r="U1337" s="26">
        <f>IFERROR(INDEX(Cost_Components!$Q$2:$Q$29,MATCH(E1337,Cost_Components!$A$2:$A$29,0)),"")</f>
        <v>2023</v>
      </c>
      <c r="V1337" s="30">
        <f>1/(1+Calculation_Assumptions!$B$5)^(B1337-Calculation_Assumptions!$B$2)</f>
        <v>0.76641673234362695</v>
      </c>
      <c r="W1337" s="23">
        <f t="shared" si="206"/>
        <v>21725673.549943831</v>
      </c>
      <c r="X1337" s="23">
        <f t="shared" si="207"/>
        <v>34000997.265411526</v>
      </c>
      <c r="Y1337" s="23">
        <f t="shared" si="208"/>
        <v>12275323.715467693</v>
      </c>
      <c r="Z1337" s="17">
        <f>IFERROR(INDEX(Cost_Components!$T$2:$T$29,MATCH(E1337,Cost_Components!$A$2:$A$29,0)),"")</f>
        <v>0.8</v>
      </c>
      <c r="AA1337" s="26">
        <f>IFERROR(INDEX(Cost_Components!$U$2:$U$29,MATCH(E1337,Cost_Components!$A$2:$A$29,0)),"")</f>
        <v>2025</v>
      </c>
      <c r="AB1337" s="26">
        <f>IFERROR(INDEX(Cost_Components!$V$2:$V$29,MATCH(E1337,Cost_Components!$A$2:$A$29,0)),"")</f>
        <v>2050</v>
      </c>
      <c r="AC1337" s="26">
        <f>IFERROR(INDEX(Cost_Components!$M$2:$M$29,MATCH(E1337,Cost_Components!$A$2:$A$29,0)),"")</f>
        <v>30</v>
      </c>
      <c r="AD1337" s="26">
        <f>IFERROR(INDEX(Cost_Components!$N$2:$N$29,MATCH(E1337,Cost_Components!$A$2:$A$29,0)),"")</f>
        <v>95</v>
      </c>
      <c r="AE1337" s="16" t="str">
        <f>IFERROR(INDEX(Cost_Components!$O$2:$O$29,MATCH(E1337,Cost_Components!$A$2:$A$29,0)),"")</f>
        <v>Both</v>
      </c>
      <c r="AF1337" s="11">
        <v>2740878.1087541198</v>
      </c>
      <c r="AG1337" s="11">
        <v>2816055.93029767</v>
      </c>
      <c r="AH1337" s="23">
        <f t="shared" si="209"/>
        <v>1</v>
      </c>
    </row>
    <row r="1338" spans="1:34" hidden="1">
      <c r="A1338" t="s">
        <v>115</v>
      </c>
      <c r="B1338" s="20">
        <v>2035</v>
      </c>
      <c r="C1338" t="s">
        <v>262</v>
      </c>
      <c r="D1338" t="s">
        <v>226</v>
      </c>
      <c r="E1338" s="22" t="s">
        <v>361</v>
      </c>
      <c r="F1338" s="22" t="s">
        <v>362</v>
      </c>
      <c r="G1338" s="22" t="s">
        <v>266</v>
      </c>
      <c r="H1338" s="22" t="s">
        <v>237</v>
      </c>
      <c r="I1338" s="22" t="s">
        <v>309</v>
      </c>
      <c r="J1338" s="17">
        <f>IFERROR(INDEX(Cost_Components!$K$2:$K$29,MATCH(E1338,Cost_Components!$A$2:$A$29,0)),"")</f>
        <v>0.5</v>
      </c>
      <c r="K1338" s="17">
        <f t="shared" si="200"/>
        <v>0.51730769230769236</v>
      </c>
      <c r="L1338" s="17">
        <f>IFERROR(INDEX(Cost_Components!$S$2:$S$29,MATCH(E1338,Cost_Components!$A$2:$A$29,0)),"")</f>
        <v>0.31</v>
      </c>
      <c r="M1338" s="28">
        <f>IFERROR(INDEX(Cost_Components!$L$2:$L$29,MATCH(E1338,Cost_Components!$A$2:$A$29,0)),"")</f>
        <v>1</v>
      </c>
      <c r="N1338" s="29">
        <f>IFERROR(INDEX(Cost_Components!$P$2:$P$29,MATCH(E1338,Cost_Components!$A$2:$A$29,0)),"")</f>
        <v>64.94344126</v>
      </c>
      <c r="O1338" s="23">
        <f t="shared" si="201"/>
        <v>1368781.7706753451</v>
      </c>
      <c r="P1338" s="23">
        <f t="shared" si="202"/>
        <v>1413749.8244835299</v>
      </c>
      <c r="Q1338" s="23">
        <f t="shared" si="203"/>
        <v>28462271.391631242</v>
      </c>
      <c r="R1338" s="23">
        <f t="shared" si="204"/>
        <v>45985238.850603685</v>
      </c>
      <c r="S1338" s="23">
        <f t="shared" si="205"/>
        <v>17522967.458972443</v>
      </c>
      <c r="T1338" s="16">
        <f>IFERROR(INDEX(Cost_Components!$R$2:$R$29,MATCH(E1338,Cost_Components!$A$2:$A$29,0)),"")</f>
        <v>1</v>
      </c>
      <c r="U1338" s="26">
        <f>IFERROR(INDEX(Cost_Components!$Q$2:$Q$29,MATCH(E1338,Cost_Components!$A$2:$A$29,0)),"")</f>
        <v>2023</v>
      </c>
      <c r="V1338" s="30">
        <f>1/(1+Calculation_Assumptions!$B$5)^(B1338-Calculation_Assumptions!$B$2)</f>
        <v>0.74409391489672516</v>
      </c>
      <c r="W1338" s="23">
        <f t="shared" si="206"/>
        <v>21178602.946651954</v>
      </c>
      <c r="X1338" s="23">
        <f t="shared" si="207"/>
        <v>34217336.403806679</v>
      </c>
      <c r="Y1338" s="23">
        <f t="shared" si="208"/>
        <v>13038733.457154725</v>
      </c>
      <c r="Z1338" s="17">
        <f>IFERROR(INDEX(Cost_Components!$T$2:$T$29,MATCH(E1338,Cost_Components!$A$2:$A$29,0)),"")</f>
        <v>0.8</v>
      </c>
      <c r="AA1338" s="26">
        <f>IFERROR(INDEX(Cost_Components!$U$2:$U$29,MATCH(E1338,Cost_Components!$A$2:$A$29,0)),"")</f>
        <v>2025</v>
      </c>
      <c r="AB1338" s="26">
        <f>IFERROR(INDEX(Cost_Components!$V$2:$V$29,MATCH(E1338,Cost_Components!$A$2:$A$29,0)),"")</f>
        <v>2050</v>
      </c>
      <c r="AC1338" s="26">
        <f>IFERROR(INDEX(Cost_Components!$M$2:$M$29,MATCH(E1338,Cost_Components!$A$2:$A$29,0)),"")</f>
        <v>30</v>
      </c>
      <c r="AD1338" s="26">
        <f>IFERROR(INDEX(Cost_Components!$N$2:$N$29,MATCH(E1338,Cost_Components!$A$2:$A$29,0)),"")</f>
        <v>95</v>
      </c>
      <c r="AE1338" s="16" t="str">
        <f>IFERROR(INDEX(Cost_Components!$O$2:$O$29,MATCH(E1338,Cost_Components!$A$2:$A$29,0)),"")</f>
        <v>Both</v>
      </c>
      <c r="AF1338" s="11">
        <v>2737563.5413506902</v>
      </c>
      <c r="AG1338" s="11">
        <v>2827499.6489670598</v>
      </c>
      <c r="AH1338" s="23">
        <f t="shared" si="209"/>
        <v>1</v>
      </c>
    </row>
    <row r="1339" spans="1:34" hidden="1">
      <c r="A1339" t="s">
        <v>115</v>
      </c>
      <c r="B1339" s="20">
        <v>2036</v>
      </c>
      <c r="C1339" t="s">
        <v>262</v>
      </c>
      <c r="D1339" t="s">
        <v>226</v>
      </c>
      <c r="E1339" s="22" t="s">
        <v>361</v>
      </c>
      <c r="F1339" s="22" t="s">
        <v>362</v>
      </c>
      <c r="G1339" s="22" t="s">
        <v>266</v>
      </c>
      <c r="H1339" s="22" t="s">
        <v>237</v>
      </c>
      <c r="I1339" s="22" t="s">
        <v>309</v>
      </c>
      <c r="J1339" s="17">
        <f>IFERROR(INDEX(Cost_Components!$K$2:$K$29,MATCH(E1339,Cost_Components!$A$2:$A$29,0)),"")</f>
        <v>0.5</v>
      </c>
      <c r="K1339" s="17">
        <f t="shared" si="200"/>
        <v>0.5361538461538462</v>
      </c>
      <c r="L1339" s="17">
        <f>IFERROR(INDEX(Cost_Components!$S$2:$S$29,MATCH(E1339,Cost_Components!$A$2:$A$29,0)),"")</f>
        <v>0.31</v>
      </c>
      <c r="M1339" s="28">
        <f>IFERROR(INDEX(Cost_Components!$L$2:$L$29,MATCH(E1339,Cost_Components!$A$2:$A$29,0)),"")</f>
        <v>1</v>
      </c>
      <c r="N1339" s="29">
        <f>IFERROR(INDEX(Cost_Components!$P$2:$P$29,MATCH(E1339,Cost_Components!$A$2:$A$29,0)),"")</f>
        <v>64.94344126</v>
      </c>
      <c r="O1339" s="23">
        <f t="shared" si="201"/>
        <v>1369129.422682985</v>
      </c>
      <c r="P1339" s="23">
        <f t="shared" si="202"/>
        <v>1422097.5914465149</v>
      </c>
      <c r="Q1339" s="23">
        <f t="shared" si="203"/>
        <v>28630332.532789208</v>
      </c>
      <c r="R1339" s="23">
        <f t="shared" si="204"/>
        <v>47672642.645251587</v>
      </c>
      <c r="S1339" s="23">
        <f t="shared" si="205"/>
        <v>19042310.112462379</v>
      </c>
      <c r="T1339" s="16">
        <f>IFERROR(INDEX(Cost_Components!$R$2:$R$29,MATCH(E1339,Cost_Components!$A$2:$A$29,0)),"")</f>
        <v>1</v>
      </c>
      <c r="U1339" s="26">
        <f>IFERROR(INDEX(Cost_Components!$Q$2:$Q$29,MATCH(E1339,Cost_Components!$A$2:$A$29,0)),"")</f>
        <v>2023</v>
      </c>
      <c r="V1339" s="30">
        <f>1/(1+Calculation_Assumptions!$B$5)^(B1339-Calculation_Assumptions!$B$2)</f>
        <v>0.72242127659876232</v>
      </c>
      <c r="W1339" s="23">
        <f t="shared" si="206"/>
        <v>20683161.377784654</v>
      </c>
      <c r="X1339" s="23">
        <f t="shared" si="207"/>
        <v>34439731.35861925</v>
      </c>
      <c r="Y1339" s="23">
        <f t="shared" si="208"/>
        <v>13756569.980834594</v>
      </c>
      <c r="Z1339" s="17">
        <f>IFERROR(INDEX(Cost_Components!$T$2:$T$29,MATCH(E1339,Cost_Components!$A$2:$A$29,0)),"")</f>
        <v>0.8</v>
      </c>
      <c r="AA1339" s="26">
        <f>IFERROR(INDEX(Cost_Components!$U$2:$U$29,MATCH(E1339,Cost_Components!$A$2:$A$29,0)),"")</f>
        <v>2025</v>
      </c>
      <c r="AB1339" s="26">
        <f>IFERROR(INDEX(Cost_Components!$V$2:$V$29,MATCH(E1339,Cost_Components!$A$2:$A$29,0)),"")</f>
        <v>2050</v>
      </c>
      <c r="AC1339" s="26">
        <f>IFERROR(INDEX(Cost_Components!$M$2:$M$29,MATCH(E1339,Cost_Components!$A$2:$A$29,0)),"")</f>
        <v>30</v>
      </c>
      <c r="AD1339" s="26">
        <f>IFERROR(INDEX(Cost_Components!$N$2:$N$29,MATCH(E1339,Cost_Components!$A$2:$A$29,0)),"")</f>
        <v>95</v>
      </c>
      <c r="AE1339" s="16" t="str">
        <f>IFERROR(INDEX(Cost_Components!$O$2:$O$29,MATCH(E1339,Cost_Components!$A$2:$A$29,0)),"")</f>
        <v>Both</v>
      </c>
      <c r="AF1339" s="11">
        <v>2738258.8453659699</v>
      </c>
      <c r="AG1339" s="11">
        <v>2844195.1828930299</v>
      </c>
      <c r="AH1339" s="23">
        <f t="shared" si="209"/>
        <v>1</v>
      </c>
    </row>
    <row r="1340" spans="1:34" hidden="1">
      <c r="A1340" t="s">
        <v>115</v>
      </c>
      <c r="B1340" s="20">
        <v>2037</v>
      </c>
      <c r="C1340" t="s">
        <v>262</v>
      </c>
      <c r="D1340" t="s">
        <v>226</v>
      </c>
      <c r="E1340" s="22" t="s">
        <v>361</v>
      </c>
      <c r="F1340" s="22" t="s">
        <v>362</v>
      </c>
      <c r="G1340" s="22" t="s">
        <v>266</v>
      </c>
      <c r="H1340" s="22" t="s">
        <v>237</v>
      </c>
      <c r="I1340" s="22" t="s">
        <v>309</v>
      </c>
      <c r="J1340" s="17">
        <f>IFERROR(INDEX(Cost_Components!$K$2:$K$29,MATCH(E1340,Cost_Components!$A$2:$A$29,0)),"")</f>
        <v>0.5</v>
      </c>
      <c r="K1340" s="17">
        <f t="shared" si="200"/>
        <v>0.55500000000000005</v>
      </c>
      <c r="L1340" s="17">
        <f>IFERROR(INDEX(Cost_Components!$S$2:$S$29,MATCH(E1340,Cost_Components!$A$2:$A$29,0)),"")</f>
        <v>0.31</v>
      </c>
      <c r="M1340" s="28">
        <f>IFERROR(INDEX(Cost_Components!$L$2:$L$29,MATCH(E1340,Cost_Components!$A$2:$A$29,0)),"")</f>
        <v>1</v>
      </c>
      <c r="N1340" s="29">
        <f>IFERROR(INDEX(Cost_Components!$P$2:$P$29,MATCH(E1340,Cost_Components!$A$2:$A$29,0)),"")</f>
        <v>64.94344126</v>
      </c>
      <c r="O1340" s="23">
        <f t="shared" si="201"/>
        <v>1371141.9070465099</v>
      </c>
      <c r="P1340" s="23">
        <f t="shared" si="202"/>
        <v>1432717.230239775</v>
      </c>
      <c r="Q1340" s="23">
        <f t="shared" si="203"/>
        <v>28844132.058122687</v>
      </c>
      <c r="R1340" s="23">
        <f t="shared" si="204"/>
        <v>49420904.014166668</v>
      </c>
      <c r="S1340" s="23">
        <f t="shared" si="205"/>
        <v>20576771.956043981</v>
      </c>
      <c r="T1340" s="16">
        <f>IFERROR(INDEX(Cost_Components!$R$2:$R$29,MATCH(E1340,Cost_Components!$A$2:$A$29,0)),"")</f>
        <v>1</v>
      </c>
      <c r="U1340" s="26">
        <f>IFERROR(INDEX(Cost_Components!$Q$2:$Q$29,MATCH(E1340,Cost_Components!$A$2:$A$29,0)),"")</f>
        <v>2023</v>
      </c>
      <c r="V1340" s="30">
        <f>1/(1+Calculation_Assumptions!$B$5)^(B1340-Calculation_Assumptions!$B$2)</f>
        <v>0.70137988019297326</v>
      </c>
      <c r="W1340" s="23">
        <f t="shared" si="206"/>
        <v>20230693.887196388</v>
      </c>
      <c r="X1340" s="23">
        <f t="shared" si="207"/>
        <v>34662827.736484647</v>
      </c>
      <c r="Y1340" s="23">
        <f t="shared" si="208"/>
        <v>14432133.849288259</v>
      </c>
      <c r="Z1340" s="17">
        <f>IFERROR(INDEX(Cost_Components!$T$2:$T$29,MATCH(E1340,Cost_Components!$A$2:$A$29,0)),"")</f>
        <v>0.8</v>
      </c>
      <c r="AA1340" s="26">
        <f>IFERROR(INDEX(Cost_Components!$U$2:$U$29,MATCH(E1340,Cost_Components!$A$2:$A$29,0)),"")</f>
        <v>2025</v>
      </c>
      <c r="AB1340" s="26">
        <f>IFERROR(INDEX(Cost_Components!$V$2:$V$29,MATCH(E1340,Cost_Components!$A$2:$A$29,0)),"")</f>
        <v>2050</v>
      </c>
      <c r="AC1340" s="26">
        <f>IFERROR(INDEX(Cost_Components!$M$2:$M$29,MATCH(E1340,Cost_Components!$A$2:$A$29,0)),"")</f>
        <v>30</v>
      </c>
      <c r="AD1340" s="26">
        <f>IFERROR(INDEX(Cost_Components!$N$2:$N$29,MATCH(E1340,Cost_Components!$A$2:$A$29,0)),"")</f>
        <v>95</v>
      </c>
      <c r="AE1340" s="16" t="str">
        <f>IFERROR(INDEX(Cost_Components!$O$2:$O$29,MATCH(E1340,Cost_Components!$A$2:$A$29,0)),"")</f>
        <v>Both</v>
      </c>
      <c r="AF1340" s="11">
        <v>2742283.8140930198</v>
      </c>
      <c r="AG1340" s="11">
        <v>2865434.4604795501</v>
      </c>
      <c r="AH1340" s="23">
        <f t="shared" si="209"/>
        <v>1</v>
      </c>
    </row>
    <row r="1341" spans="1:34" hidden="1">
      <c r="A1341" t="s">
        <v>115</v>
      </c>
      <c r="B1341" s="20">
        <v>2038</v>
      </c>
      <c r="C1341" t="s">
        <v>262</v>
      </c>
      <c r="D1341" t="s">
        <v>226</v>
      </c>
      <c r="E1341" s="22" t="s">
        <v>361</v>
      </c>
      <c r="F1341" s="22" t="s">
        <v>362</v>
      </c>
      <c r="G1341" s="22" t="s">
        <v>266</v>
      </c>
      <c r="H1341" s="22" t="s">
        <v>237</v>
      </c>
      <c r="I1341" s="22" t="s">
        <v>309</v>
      </c>
      <c r="J1341" s="17">
        <f>IFERROR(INDEX(Cost_Components!$K$2:$K$29,MATCH(E1341,Cost_Components!$A$2:$A$29,0)),"")</f>
        <v>0.5</v>
      </c>
      <c r="K1341" s="17">
        <f t="shared" si="200"/>
        <v>0.57384615384615389</v>
      </c>
      <c r="L1341" s="17">
        <f>IFERROR(INDEX(Cost_Components!$S$2:$S$29,MATCH(E1341,Cost_Components!$A$2:$A$29,0)),"")</f>
        <v>0.31</v>
      </c>
      <c r="M1341" s="28">
        <f>IFERROR(INDEX(Cost_Components!$L$2:$L$29,MATCH(E1341,Cost_Components!$A$2:$A$29,0)),"")</f>
        <v>1</v>
      </c>
      <c r="N1341" s="29">
        <f>IFERROR(INDEX(Cost_Components!$P$2:$P$29,MATCH(E1341,Cost_Components!$A$2:$A$29,0)),"")</f>
        <v>64.94344126</v>
      </c>
      <c r="O1341" s="23">
        <f t="shared" si="201"/>
        <v>1374599.0017163949</v>
      </c>
      <c r="P1341" s="23">
        <f t="shared" si="202"/>
        <v>1445374.863633485</v>
      </c>
      <c r="Q1341" s="23">
        <f t="shared" si="203"/>
        <v>29098961.442069143</v>
      </c>
      <c r="R1341" s="23">
        <f t="shared" si="204"/>
        <v>51227928.757631853</v>
      </c>
      <c r="S1341" s="23">
        <f t="shared" si="205"/>
        <v>22128967.31556271</v>
      </c>
      <c r="T1341" s="16">
        <f>IFERROR(INDEX(Cost_Components!$R$2:$R$29,MATCH(E1341,Cost_Components!$A$2:$A$29,0)),"")</f>
        <v>1</v>
      </c>
      <c r="U1341" s="26">
        <f>IFERROR(INDEX(Cost_Components!$Q$2:$Q$29,MATCH(E1341,Cost_Components!$A$2:$A$29,0)),"")</f>
        <v>2023</v>
      </c>
      <c r="V1341" s="30">
        <f>1/(1+Calculation_Assumptions!$B$5)^(B1341-Calculation_Assumptions!$B$2)</f>
        <v>0.68095133999317792</v>
      </c>
      <c r="W1341" s="23">
        <f t="shared" si="206"/>
        <v>19814976.786386799</v>
      </c>
      <c r="X1341" s="23">
        <f t="shared" si="207"/>
        <v>34883726.732584462</v>
      </c>
      <c r="Y1341" s="23">
        <f t="shared" si="208"/>
        <v>15068749.946197664</v>
      </c>
      <c r="Z1341" s="17">
        <f>IFERROR(INDEX(Cost_Components!$T$2:$T$29,MATCH(E1341,Cost_Components!$A$2:$A$29,0)),"")</f>
        <v>0.8</v>
      </c>
      <c r="AA1341" s="26">
        <f>IFERROR(INDEX(Cost_Components!$U$2:$U$29,MATCH(E1341,Cost_Components!$A$2:$A$29,0)),"")</f>
        <v>2025</v>
      </c>
      <c r="AB1341" s="26">
        <f>IFERROR(INDEX(Cost_Components!$V$2:$V$29,MATCH(E1341,Cost_Components!$A$2:$A$29,0)),"")</f>
        <v>2050</v>
      </c>
      <c r="AC1341" s="26">
        <f>IFERROR(INDEX(Cost_Components!$M$2:$M$29,MATCH(E1341,Cost_Components!$A$2:$A$29,0)),"")</f>
        <v>30</v>
      </c>
      <c r="AD1341" s="26">
        <f>IFERROR(INDEX(Cost_Components!$N$2:$N$29,MATCH(E1341,Cost_Components!$A$2:$A$29,0)),"")</f>
        <v>95</v>
      </c>
      <c r="AE1341" s="16" t="str">
        <f>IFERROR(INDEX(Cost_Components!$O$2:$O$29,MATCH(E1341,Cost_Components!$A$2:$A$29,0)),"")</f>
        <v>Both</v>
      </c>
      <c r="AF1341" s="11">
        <v>2749198.0034327898</v>
      </c>
      <c r="AG1341" s="11">
        <v>2890749.7272669701</v>
      </c>
      <c r="AH1341" s="23">
        <f t="shared" si="209"/>
        <v>1</v>
      </c>
    </row>
    <row r="1342" spans="1:34" hidden="1">
      <c r="A1342" t="s">
        <v>115</v>
      </c>
      <c r="B1342" s="20">
        <v>2039</v>
      </c>
      <c r="C1342" t="s">
        <v>262</v>
      </c>
      <c r="D1342" t="s">
        <v>226</v>
      </c>
      <c r="E1342" s="22" t="s">
        <v>361</v>
      </c>
      <c r="F1342" s="22" t="s">
        <v>362</v>
      </c>
      <c r="G1342" s="22" t="s">
        <v>266</v>
      </c>
      <c r="H1342" s="22" t="s">
        <v>237</v>
      </c>
      <c r="I1342" s="22" t="s">
        <v>309</v>
      </c>
      <c r="J1342" s="17">
        <f>IFERROR(INDEX(Cost_Components!$K$2:$K$29,MATCH(E1342,Cost_Components!$A$2:$A$29,0)),"")</f>
        <v>0.5</v>
      </c>
      <c r="K1342" s="17">
        <f t="shared" si="200"/>
        <v>0.59269230769230763</v>
      </c>
      <c r="L1342" s="17">
        <f>IFERROR(INDEX(Cost_Components!$S$2:$S$29,MATCH(E1342,Cost_Components!$A$2:$A$29,0)),"")</f>
        <v>0.31</v>
      </c>
      <c r="M1342" s="28">
        <f>IFERROR(INDEX(Cost_Components!$L$2:$L$29,MATCH(E1342,Cost_Components!$A$2:$A$29,0)),"")</f>
        <v>1</v>
      </c>
      <c r="N1342" s="29">
        <f>IFERROR(INDEX(Cost_Components!$P$2:$P$29,MATCH(E1342,Cost_Components!$A$2:$A$29,0)),"")</f>
        <v>64.94344126</v>
      </c>
      <c r="O1342" s="23">
        <f t="shared" si="201"/>
        <v>1379199.34421097</v>
      </c>
      <c r="P1342" s="23">
        <f t="shared" si="202"/>
        <v>1459750.65729118</v>
      </c>
      <c r="Q1342" s="23">
        <f t="shared" si="203"/>
        <v>29388381.630471203</v>
      </c>
      <c r="R1342" s="23">
        <f t="shared" si="204"/>
        <v>53087421.311674573</v>
      </c>
      <c r="S1342" s="23">
        <f t="shared" si="205"/>
        <v>23699039.681203369</v>
      </c>
      <c r="T1342" s="16">
        <f>IFERROR(INDEX(Cost_Components!$R$2:$R$29,MATCH(E1342,Cost_Components!$A$2:$A$29,0)),"")</f>
        <v>1</v>
      </c>
      <c r="U1342" s="26">
        <f>IFERROR(INDEX(Cost_Components!$Q$2:$Q$29,MATCH(E1342,Cost_Components!$A$2:$A$29,0)),"")</f>
        <v>2023</v>
      </c>
      <c r="V1342" s="30">
        <f>1/(1+Calculation_Assumptions!$B$5)^(B1342-Calculation_Assumptions!$B$2)</f>
        <v>0.66111780581861923</v>
      </c>
      <c r="W1342" s="23">
        <f t="shared" si="206"/>
        <v>19429182.380097337</v>
      </c>
      <c r="X1342" s="23">
        <f t="shared" si="207"/>
        <v>35097039.494142897</v>
      </c>
      <c r="Y1342" s="23">
        <f t="shared" si="208"/>
        <v>15667857.11404556</v>
      </c>
      <c r="Z1342" s="17">
        <f>IFERROR(INDEX(Cost_Components!$T$2:$T$29,MATCH(E1342,Cost_Components!$A$2:$A$29,0)),"")</f>
        <v>0.8</v>
      </c>
      <c r="AA1342" s="26">
        <f>IFERROR(INDEX(Cost_Components!$U$2:$U$29,MATCH(E1342,Cost_Components!$A$2:$A$29,0)),"")</f>
        <v>2025</v>
      </c>
      <c r="AB1342" s="26">
        <f>IFERROR(INDEX(Cost_Components!$V$2:$V$29,MATCH(E1342,Cost_Components!$A$2:$A$29,0)),"")</f>
        <v>2050</v>
      </c>
      <c r="AC1342" s="26">
        <f>IFERROR(INDEX(Cost_Components!$M$2:$M$29,MATCH(E1342,Cost_Components!$A$2:$A$29,0)),"")</f>
        <v>30</v>
      </c>
      <c r="AD1342" s="26">
        <f>IFERROR(INDEX(Cost_Components!$N$2:$N$29,MATCH(E1342,Cost_Components!$A$2:$A$29,0)),"")</f>
        <v>95</v>
      </c>
      <c r="AE1342" s="16" t="str">
        <f>IFERROR(INDEX(Cost_Components!$O$2:$O$29,MATCH(E1342,Cost_Components!$A$2:$A$29,0)),"")</f>
        <v>Both</v>
      </c>
      <c r="AF1342" s="11">
        <v>2758398.68842194</v>
      </c>
      <c r="AG1342" s="11">
        <v>2919501.31458236</v>
      </c>
      <c r="AH1342" s="23">
        <f t="shared" si="209"/>
        <v>1</v>
      </c>
    </row>
    <row r="1343" spans="1:34" hidden="1">
      <c r="A1343" t="s">
        <v>115</v>
      </c>
      <c r="B1343" s="20">
        <v>2040</v>
      </c>
      <c r="C1343" t="s">
        <v>262</v>
      </c>
      <c r="D1343" t="s">
        <v>226</v>
      </c>
      <c r="E1343" s="22" t="s">
        <v>361</v>
      </c>
      <c r="F1343" s="22" t="s">
        <v>362</v>
      </c>
      <c r="G1343" s="22" t="s">
        <v>266</v>
      </c>
      <c r="H1343" s="22" t="s">
        <v>237</v>
      </c>
      <c r="I1343" s="22" t="s">
        <v>309</v>
      </c>
      <c r="J1343" s="17">
        <f>IFERROR(INDEX(Cost_Components!$K$2:$K$29,MATCH(E1343,Cost_Components!$A$2:$A$29,0)),"")</f>
        <v>0.5</v>
      </c>
      <c r="K1343" s="17">
        <f t="shared" si="200"/>
        <v>0.61153846153846159</v>
      </c>
      <c r="L1343" s="17">
        <f>IFERROR(INDEX(Cost_Components!$S$2:$S$29,MATCH(E1343,Cost_Components!$A$2:$A$29,0)),"")</f>
        <v>0.31</v>
      </c>
      <c r="M1343" s="28">
        <f>IFERROR(INDEX(Cost_Components!$L$2:$L$29,MATCH(E1343,Cost_Components!$A$2:$A$29,0)),"")</f>
        <v>1</v>
      </c>
      <c r="N1343" s="29">
        <f>IFERROR(INDEX(Cost_Components!$P$2:$P$29,MATCH(E1343,Cost_Components!$A$2:$A$29,0)),"")</f>
        <v>64.94344126</v>
      </c>
      <c r="O1343" s="23">
        <f t="shared" si="201"/>
        <v>1384861.4263258851</v>
      </c>
      <c r="P1343" s="23">
        <f t="shared" si="202"/>
        <v>1475746.146785805</v>
      </c>
      <c r="Q1343" s="23">
        <f t="shared" si="203"/>
        <v>29710410.291521132</v>
      </c>
      <c r="R1343" s="23">
        <f t="shared" si="204"/>
        <v>55000342.324306756</v>
      </c>
      <c r="S1343" s="23">
        <f t="shared" si="205"/>
        <v>25289932.032785624</v>
      </c>
      <c r="T1343" s="16">
        <f>IFERROR(INDEX(Cost_Components!$R$2:$R$29,MATCH(E1343,Cost_Components!$A$2:$A$29,0)),"")</f>
        <v>1</v>
      </c>
      <c r="U1343" s="26">
        <f>IFERROR(INDEX(Cost_Components!$Q$2:$Q$29,MATCH(E1343,Cost_Components!$A$2:$A$29,0)),"")</f>
        <v>2023</v>
      </c>
      <c r="V1343" s="30">
        <f>1/(1+Calculation_Assumptions!$B$5)^(B1343-Calculation_Assumptions!$B$2)</f>
        <v>0.64186194739671765</v>
      </c>
      <c r="W1343" s="23">
        <f t="shared" si="206"/>
        <v>19069981.807671234</v>
      </c>
      <c r="X1343" s="23">
        <f t="shared" si="207"/>
        <v>35302626.831765644</v>
      </c>
      <c r="Y1343" s="23">
        <f t="shared" si="208"/>
        <v>16232645.02409441</v>
      </c>
      <c r="Z1343" s="17">
        <f>IFERROR(INDEX(Cost_Components!$T$2:$T$29,MATCH(E1343,Cost_Components!$A$2:$A$29,0)),"")</f>
        <v>0.8</v>
      </c>
      <c r="AA1343" s="26">
        <f>IFERROR(INDEX(Cost_Components!$U$2:$U$29,MATCH(E1343,Cost_Components!$A$2:$A$29,0)),"")</f>
        <v>2025</v>
      </c>
      <c r="AB1343" s="26">
        <f>IFERROR(INDEX(Cost_Components!$V$2:$V$29,MATCH(E1343,Cost_Components!$A$2:$A$29,0)),"")</f>
        <v>2050</v>
      </c>
      <c r="AC1343" s="26">
        <f>IFERROR(INDEX(Cost_Components!$M$2:$M$29,MATCH(E1343,Cost_Components!$A$2:$A$29,0)),"")</f>
        <v>30</v>
      </c>
      <c r="AD1343" s="26">
        <f>IFERROR(INDEX(Cost_Components!$N$2:$N$29,MATCH(E1343,Cost_Components!$A$2:$A$29,0)),"")</f>
        <v>95</v>
      </c>
      <c r="AE1343" s="16" t="str">
        <f>IFERROR(INDEX(Cost_Components!$O$2:$O$29,MATCH(E1343,Cost_Components!$A$2:$A$29,0)),"")</f>
        <v>Both</v>
      </c>
      <c r="AF1343" s="11">
        <v>2769722.8526517702</v>
      </c>
      <c r="AG1343" s="11">
        <v>2951492.29357161</v>
      </c>
      <c r="AH1343" s="23">
        <f t="shared" si="209"/>
        <v>1</v>
      </c>
    </row>
    <row r="1344" spans="1:34" hidden="1">
      <c r="A1344" t="s">
        <v>115</v>
      </c>
      <c r="B1344" s="20">
        <v>2041</v>
      </c>
      <c r="C1344" t="s">
        <v>262</v>
      </c>
      <c r="D1344" t="s">
        <v>226</v>
      </c>
      <c r="E1344" s="22" t="s">
        <v>361</v>
      </c>
      <c r="F1344" s="22" t="s">
        <v>362</v>
      </c>
      <c r="G1344" s="22" t="s">
        <v>266</v>
      </c>
      <c r="H1344" s="22" t="s">
        <v>237</v>
      </c>
      <c r="I1344" s="22" t="s">
        <v>309</v>
      </c>
      <c r="J1344" s="17">
        <f>IFERROR(INDEX(Cost_Components!$K$2:$K$29,MATCH(E1344,Cost_Components!$A$2:$A$29,0)),"")</f>
        <v>0.5</v>
      </c>
      <c r="K1344" s="17">
        <f t="shared" si="200"/>
        <v>0.63038461538461543</v>
      </c>
      <c r="L1344" s="17">
        <f>IFERROR(INDEX(Cost_Components!$S$2:$S$29,MATCH(E1344,Cost_Components!$A$2:$A$29,0)),"")</f>
        <v>0.31</v>
      </c>
      <c r="M1344" s="28">
        <f>IFERROR(INDEX(Cost_Components!$L$2:$L$29,MATCH(E1344,Cost_Components!$A$2:$A$29,0)),"")</f>
        <v>1</v>
      </c>
      <c r="N1344" s="29">
        <f>IFERROR(INDEX(Cost_Components!$P$2:$P$29,MATCH(E1344,Cost_Components!$A$2:$A$29,0)),"")</f>
        <v>64.94344126</v>
      </c>
      <c r="O1344" s="23">
        <f t="shared" si="201"/>
        <v>1391479.1789970901</v>
      </c>
      <c r="P1344" s="23">
        <f t="shared" si="202"/>
        <v>1493234.401379745</v>
      </c>
      <c r="Q1344" s="23">
        <f t="shared" si="203"/>
        <v>30062491.996359188</v>
      </c>
      <c r="R1344" s="23">
        <f t="shared" si="204"/>
        <v>56966247.895322926</v>
      </c>
      <c r="S1344" s="23">
        <f t="shared" si="205"/>
        <v>26903755.898963738</v>
      </c>
      <c r="T1344" s="16">
        <f>IFERROR(INDEX(Cost_Components!$R$2:$R$29,MATCH(E1344,Cost_Components!$A$2:$A$29,0)),"")</f>
        <v>1</v>
      </c>
      <c r="U1344" s="26">
        <f>IFERROR(INDEX(Cost_Components!$Q$2:$Q$29,MATCH(E1344,Cost_Components!$A$2:$A$29,0)),"")</f>
        <v>2023</v>
      </c>
      <c r="V1344" s="30">
        <f>1/(1+Calculation_Assumptions!$B$5)^(B1344-Calculation_Assumptions!$B$2)</f>
        <v>0.62316693922011435</v>
      </c>
      <c r="W1344" s="23">
        <f t="shared" si="206"/>
        <v>18733951.122700341</v>
      </c>
      <c r="X1344" s="23">
        <f t="shared" si="207"/>
        <v>35499482.33978267</v>
      </c>
      <c r="Y1344" s="23">
        <f t="shared" si="208"/>
        <v>16765531.217082329</v>
      </c>
      <c r="Z1344" s="17">
        <f>IFERROR(INDEX(Cost_Components!$T$2:$T$29,MATCH(E1344,Cost_Components!$A$2:$A$29,0)),"")</f>
        <v>0.8</v>
      </c>
      <c r="AA1344" s="26">
        <f>IFERROR(INDEX(Cost_Components!$U$2:$U$29,MATCH(E1344,Cost_Components!$A$2:$A$29,0)),"")</f>
        <v>2025</v>
      </c>
      <c r="AB1344" s="26">
        <f>IFERROR(INDEX(Cost_Components!$V$2:$V$29,MATCH(E1344,Cost_Components!$A$2:$A$29,0)),"")</f>
        <v>2050</v>
      </c>
      <c r="AC1344" s="26">
        <f>IFERROR(INDEX(Cost_Components!$M$2:$M$29,MATCH(E1344,Cost_Components!$A$2:$A$29,0)),"")</f>
        <v>30</v>
      </c>
      <c r="AD1344" s="26">
        <f>IFERROR(INDEX(Cost_Components!$N$2:$N$29,MATCH(E1344,Cost_Components!$A$2:$A$29,0)),"")</f>
        <v>95</v>
      </c>
      <c r="AE1344" s="16" t="str">
        <f>IFERROR(INDEX(Cost_Components!$O$2:$O$29,MATCH(E1344,Cost_Components!$A$2:$A$29,0)),"")</f>
        <v>Both</v>
      </c>
      <c r="AF1344" s="11">
        <v>2782958.3579941802</v>
      </c>
      <c r="AG1344" s="11">
        <v>2986468.80275949</v>
      </c>
      <c r="AH1344" s="23">
        <f t="shared" si="209"/>
        <v>1</v>
      </c>
    </row>
    <row r="1345" spans="1:34" hidden="1">
      <c r="A1345" t="s">
        <v>115</v>
      </c>
      <c r="B1345" s="20">
        <v>2042</v>
      </c>
      <c r="C1345" t="s">
        <v>262</v>
      </c>
      <c r="D1345" t="s">
        <v>226</v>
      </c>
      <c r="E1345" s="22" t="s">
        <v>361</v>
      </c>
      <c r="F1345" s="22" t="s">
        <v>362</v>
      </c>
      <c r="G1345" s="22" t="s">
        <v>266</v>
      </c>
      <c r="H1345" s="22" t="s">
        <v>237</v>
      </c>
      <c r="I1345" s="22" t="s">
        <v>309</v>
      </c>
      <c r="J1345" s="17">
        <f>IFERROR(INDEX(Cost_Components!$K$2:$K$29,MATCH(E1345,Cost_Components!$A$2:$A$29,0)),"")</f>
        <v>0.5</v>
      </c>
      <c r="K1345" s="17">
        <f t="shared" si="200"/>
        <v>0.64923076923076928</v>
      </c>
      <c r="L1345" s="17">
        <f>IFERROR(INDEX(Cost_Components!$S$2:$S$29,MATCH(E1345,Cost_Components!$A$2:$A$29,0)),"")</f>
        <v>0.31</v>
      </c>
      <c r="M1345" s="28">
        <f>IFERROR(INDEX(Cost_Components!$L$2:$L$29,MATCH(E1345,Cost_Components!$A$2:$A$29,0)),"")</f>
        <v>1</v>
      </c>
      <c r="N1345" s="29">
        <f>IFERROR(INDEX(Cost_Components!$P$2:$P$29,MATCH(E1345,Cost_Components!$A$2:$A$29,0)),"")</f>
        <v>64.94344126</v>
      </c>
      <c r="O1345" s="23">
        <f t="shared" si="201"/>
        <v>1398884.6651571351</v>
      </c>
      <c r="P1345" s="23">
        <f t="shared" si="202"/>
        <v>1512025.231774295</v>
      </c>
      <c r="Q1345" s="23">
        <f t="shared" si="203"/>
        <v>30440797.765245263</v>
      </c>
      <c r="R1345" s="23">
        <f t="shared" si="204"/>
        <v>58981566.280375555</v>
      </c>
      <c r="S1345" s="23">
        <f t="shared" si="205"/>
        <v>28540768.515130293</v>
      </c>
      <c r="T1345" s="16">
        <f>IFERROR(INDEX(Cost_Components!$R$2:$R$29,MATCH(E1345,Cost_Components!$A$2:$A$29,0)),"")</f>
        <v>1</v>
      </c>
      <c r="U1345" s="26">
        <f>IFERROR(INDEX(Cost_Components!$Q$2:$Q$29,MATCH(E1345,Cost_Components!$A$2:$A$29,0)),"")</f>
        <v>2023</v>
      </c>
      <c r="V1345" s="30">
        <f>1/(1+Calculation_Assumptions!$B$5)^(B1345-Calculation_Assumptions!$B$2)</f>
        <v>0.60501644584477121</v>
      </c>
      <c r="W1345" s="23">
        <f t="shared" si="206"/>
        <v>18417183.272608142</v>
      </c>
      <c r="X1345" s="23">
        <f t="shared" si="207"/>
        <v>35684817.601310618</v>
      </c>
      <c r="Y1345" s="23">
        <f t="shared" si="208"/>
        <v>17267634.32870248</v>
      </c>
      <c r="Z1345" s="17">
        <f>IFERROR(INDEX(Cost_Components!$T$2:$T$29,MATCH(E1345,Cost_Components!$A$2:$A$29,0)),"")</f>
        <v>0.8</v>
      </c>
      <c r="AA1345" s="26">
        <f>IFERROR(INDEX(Cost_Components!$U$2:$U$29,MATCH(E1345,Cost_Components!$A$2:$A$29,0)),"")</f>
        <v>2025</v>
      </c>
      <c r="AB1345" s="26">
        <f>IFERROR(INDEX(Cost_Components!$V$2:$V$29,MATCH(E1345,Cost_Components!$A$2:$A$29,0)),"")</f>
        <v>2050</v>
      </c>
      <c r="AC1345" s="26">
        <f>IFERROR(INDEX(Cost_Components!$M$2:$M$29,MATCH(E1345,Cost_Components!$A$2:$A$29,0)),"")</f>
        <v>30</v>
      </c>
      <c r="AD1345" s="26">
        <f>IFERROR(INDEX(Cost_Components!$N$2:$N$29,MATCH(E1345,Cost_Components!$A$2:$A$29,0)),"")</f>
        <v>95</v>
      </c>
      <c r="AE1345" s="16" t="str">
        <f>IFERROR(INDEX(Cost_Components!$O$2:$O$29,MATCH(E1345,Cost_Components!$A$2:$A$29,0)),"")</f>
        <v>Both</v>
      </c>
      <c r="AF1345" s="11">
        <v>2797769.3303142702</v>
      </c>
      <c r="AG1345" s="11">
        <v>3024050.46354859</v>
      </c>
      <c r="AH1345" s="23">
        <f t="shared" si="209"/>
        <v>1</v>
      </c>
    </row>
    <row r="1346" spans="1:34" hidden="1">
      <c r="A1346" t="s">
        <v>115</v>
      </c>
      <c r="B1346" s="20">
        <v>2043</v>
      </c>
      <c r="C1346" t="s">
        <v>262</v>
      </c>
      <c r="D1346" t="s">
        <v>226</v>
      </c>
      <c r="E1346" s="22" t="s">
        <v>361</v>
      </c>
      <c r="F1346" s="22" t="s">
        <v>362</v>
      </c>
      <c r="G1346" s="22" t="s">
        <v>266</v>
      </c>
      <c r="H1346" s="22" t="s">
        <v>237</v>
      </c>
      <c r="I1346" s="22" t="s">
        <v>309</v>
      </c>
      <c r="J1346" s="17">
        <f>IFERROR(INDEX(Cost_Components!$K$2:$K$29,MATCH(E1346,Cost_Components!$A$2:$A$29,0)),"")</f>
        <v>0.5</v>
      </c>
      <c r="K1346" s="17">
        <f t="shared" ref="K1346:K1409" si="210">IF(OR(L1346="",Z1346="",AA1346="",AB1346=""),"",IF(B1346&lt;AA1346,L1346,IF(B1346&gt;AB1346,Z1346,L1346+(Z1346-L1346)*MIN(MAX((B1346-AA1346+1)/MAX(AB1346-AA1346+1,1),0),1))))</f>
        <v>0.66807692307692301</v>
      </c>
      <c r="L1346" s="17">
        <f>IFERROR(INDEX(Cost_Components!$S$2:$S$29,MATCH(E1346,Cost_Components!$A$2:$A$29,0)),"")</f>
        <v>0.31</v>
      </c>
      <c r="M1346" s="28">
        <f>IFERROR(INDEX(Cost_Components!$L$2:$L$29,MATCH(E1346,Cost_Components!$A$2:$A$29,0)),"")</f>
        <v>1</v>
      </c>
      <c r="N1346" s="29">
        <f>IFERROR(INDEX(Cost_Components!$P$2:$P$29,MATCH(E1346,Cost_Components!$A$2:$A$29,0)),"")</f>
        <v>64.94344126</v>
      </c>
      <c r="O1346" s="23">
        <f t="shared" ref="O1346:O1409" si="211">AF1346*J1346</f>
        <v>1406789.48762415</v>
      </c>
      <c r="P1346" s="23">
        <f t="shared" ref="P1346:P1409" si="212">AG1346*J1346</f>
        <v>1531811.0654631001</v>
      </c>
      <c r="Q1346" s="23">
        <f t="shared" ref="Q1346:Q1409" si="213">P1346*L1346*M1346*N1346</f>
        <v>30839135.404909465</v>
      </c>
      <c r="R1346" s="23">
        <f t="shared" ref="R1346:R1409" si="214">O1346*K1346*M1346*N1346</f>
        <v>61036677.130700648</v>
      </c>
      <c r="S1346" s="23">
        <f t="shared" ref="S1346:S1409" si="215">R1346-Q1346</f>
        <v>30197541.725791182</v>
      </c>
      <c r="T1346" s="16">
        <f>IFERROR(INDEX(Cost_Components!$R$2:$R$29,MATCH(E1346,Cost_Components!$A$2:$A$29,0)),"")</f>
        <v>1</v>
      </c>
      <c r="U1346" s="26">
        <f>IFERROR(INDEX(Cost_Components!$Q$2:$Q$29,MATCH(E1346,Cost_Components!$A$2:$A$29,0)),"")</f>
        <v>2023</v>
      </c>
      <c r="V1346" s="30">
        <f>1/(1+Calculation_Assumptions!$B$5)^(B1346-Calculation_Assumptions!$B$2)</f>
        <v>0.5873946076162827</v>
      </c>
      <c r="W1346" s="23">
        <f t="shared" ref="W1346:W1409" si="216">Q1346*V1346</f>
        <v>18114741.840392206</v>
      </c>
      <c r="X1346" s="23">
        <f t="shared" ref="X1346:X1409" si="217">R1346*V1346</f>
        <v>35852615.01338964</v>
      </c>
      <c r="Y1346" s="23">
        <f t="shared" ref="Y1346:Y1409" si="218">S1346*V1346</f>
        <v>17737873.172997437</v>
      </c>
      <c r="Z1346" s="17">
        <f>IFERROR(INDEX(Cost_Components!$T$2:$T$29,MATCH(E1346,Cost_Components!$A$2:$A$29,0)),"")</f>
        <v>0.8</v>
      </c>
      <c r="AA1346" s="26">
        <f>IFERROR(INDEX(Cost_Components!$U$2:$U$29,MATCH(E1346,Cost_Components!$A$2:$A$29,0)),"")</f>
        <v>2025</v>
      </c>
      <c r="AB1346" s="26">
        <f>IFERROR(INDEX(Cost_Components!$V$2:$V$29,MATCH(E1346,Cost_Components!$A$2:$A$29,0)),"")</f>
        <v>2050</v>
      </c>
      <c r="AC1346" s="26">
        <f>IFERROR(INDEX(Cost_Components!$M$2:$M$29,MATCH(E1346,Cost_Components!$A$2:$A$29,0)),"")</f>
        <v>30</v>
      </c>
      <c r="AD1346" s="26">
        <f>IFERROR(INDEX(Cost_Components!$N$2:$N$29,MATCH(E1346,Cost_Components!$A$2:$A$29,0)),"")</f>
        <v>95</v>
      </c>
      <c r="AE1346" s="16" t="str">
        <f>IFERROR(INDEX(Cost_Components!$O$2:$O$29,MATCH(E1346,Cost_Components!$A$2:$A$29,0)),"")</f>
        <v>Both</v>
      </c>
      <c r="AF1346" s="11">
        <v>2813578.9752483</v>
      </c>
      <c r="AG1346" s="11">
        <v>3063622.1309262002</v>
      </c>
      <c r="AH1346" s="23">
        <f t="shared" ref="AH1346:AH1409" si="219">IF(H1346="shared-count-once",COUNTIFS($A$2:$A$1457,A1346,$B$2:$B$1457,B1346,$E$2:$E$1457,E1346),1)</f>
        <v>1</v>
      </c>
    </row>
    <row r="1347" spans="1:34" hidden="1">
      <c r="A1347" t="s">
        <v>115</v>
      </c>
      <c r="B1347" s="20">
        <v>2044</v>
      </c>
      <c r="C1347" t="s">
        <v>262</v>
      </c>
      <c r="D1347" t="s">
        <v>226</v>
      </c>
      <c r="E1347" s="22" t="s">
        <v>361</v>
      </c>
      <c r="F1347" s="22" t="s">
        <v>362</v>
      </c>
      <c r="G1347" s="22" t="s">
        <v>266</v>
      </c>
      <c r="H1347" s="22" t="s">
        <v>237</v>
      </c>
      <c r="I1347" s="22" t="s">
        <v>309</v>
      </c>
      <c r="J1347" s="17">
        <f>IFERROR(INDEX(Cost_Components!$K$2:$K$29,MATCH(E1347,Cost_Components!$A$2:$A$29,0)),"")</f>
        <v>0.5</v>
      </c>
      <c r="K1347" s="17">
        <f t="shared" si="210"/>
        <v>0.68692307692307697</v>
      </c>
      <c r="L1347" s="17">
        <f>IFERROR(INDEX(Cost_Components!$S$2:$S$29,MATCH(E1347,Cost_Components!$A$2:$A$29,0)),"")</f>
        <v>0.31</v>
      </c>
      <c r="M1347" s="28">
        <f>IFERROR(INDEX(Cost_Components!$L$2:$L$29,MATCH(E1347,Cost_Components!$A$2:$A$29,0)),"")</f>
        <v>1</v>
      </c>
      <c r="N1347" s="29">
        <f>IFERROR(INDEX(Cost_Components!$P$2:$P$29,MATCH(E1347,Cost_Components!$A$2:$A$29,0)),"")</f>
        <v>64.94344126</v>
      </c>
      <c r="O1347" s="23">
        <f t="shared" si="211"/>
        <v>1414999.989504345</v>
      </c>
      <c r="P1347" s="23">
        <f t="shared" si="212"/>
        <v>1552376.3928523851</v>
      </c>
      <c r="Q1347" s="23">
        <f t="shared" si="213"/>
        <v>31253166.175612062</v>
      </c>
      <c r="R1347" s="23">
        <f t="shared" si="214"/>
        <v>63124774.65403039</v>
      </c>
      <c r="S1347" s="23">
        <f t="shared" si="215"/>
        <v>31871608.478418328</v>
      </c>
      <c r="T1347" s="16">
        <f>IFERROR(INDEX(Cost_Components!$R$2:$R$29,MATCH(E1347,Cost_Components!$A$2:$A$29,0)),"")</f>
        <v>1</v>
      </c>
      <c r="U1347" s="26">
        <f>IFERROR(INDEX(Cost_Components!$Q$2:$Q$29,MATCH(E1347,Cost_Components!$A$2:$A$29,0)),"")</f>
        <v>2023</v>
      </c>
      <c r="V1347" s="30">
        <f>1/(1+Calculation_Assumptions!$B$5)^(B1347-Calculation_Assumptions!$B$2)</f>
        <v>0.57028602681192497</v>
      </c>
      <c r="W1347" s="23">
        <f t="shared" si="216"/>
        <v>17823243.963582646</v>
      </c>
      <c r="X1347" s="23">
        <f t="shared" si="217"/>
        <v>35999176.930845097</v>
      </c>
      <c r="Y1347" s="23">
        <f t="shared" si="218"/>
        <v>18175932.967262451</v>
      </c>
      <c r="Z1347" s="17">
        <f>IFERROR(INDEX(Cost_Components!$T$2:$T$29,MATCH(E1347,Cost_Components!$A$2:$A$29,0)),"")</f>
        <v>0.8</v>
      </c>
      <c r="AA1347" s="26">
        <f>IFERROR(INDEX(Cost_Components!$U$2:$U$29,MATCH(E1347,Cost_Components!$A$2:$A$29,0)),"")</f>
        <v>2025</v>
      </c>
      <c r="AB1347" s="26">
        <f>IFERROR(INDEX(Cost_Components!$V$2:$V$29,MATCH(E1347,Cost_Components!$A$2:$A$29,0)),"")</f>
        <v>2050</v>
      </c>
      <c r="AC1347" s="26">
        <f>IFERROR(INDEX(Cost_Components!$M$2:$M$29,MATCH(E1347,Cost_Components!$A$2:$A$29,0)),"")</f>
        <v>30</v>
      </c>
      <c r="AD1347" s="26">
        <f>IFERROR(INDEX(Cost_Components!$N$2:$N$29,MATCH(E1347,Cost_Components!$A$2:$A$29,0)),"")</f>
        <v>95</v>
      </c>
      <c r="AE1347" s="16" t="str">
        <f>IFERROR(INDEX(Cost_Components!$O$2:$O$29,MATCH(E1347,Cost_Components!$A$2:$A$29,0)),"")</f>
        <v>Both</v>
      </c>
      <c r="AF1347" s="11">
        <v>2829999.97900869</v>
      </c>
      <c r="AG1347" s="11">
        <v>3104752.7857047701</v>
      </c>
      <c r="AH1347" s="23">
        <f t="shared" si="219"/>
        <v>1</v>
      </c>
    </row>
    <row r="1348" spans="1:34" hidden="1">
      <c r="A1348" t="s">
        <v>115</v>
      </c>
      <c r="B1348" s="20">
        <v>2045</v>
      </c>
      <c r="C1348" t="s">
        <v>262</v>
      </c>
      <c r="D1348" t="s">
        <v>226</v>
      </c>
      <c r="E1348" s="22" t="s">
        <v>361</v>
      </c>
      <c r="F1348" s="22" t="s">
        <v>362</v>
      </c>
      <c r="G1348" s="22" t="s">
        <v>266</v>
      </c>
      <c r="H1348" s="22" t="s">
        <v>237</v>
      </c>
      <c r="I1348" s="22" t="s">
        <v>309</v>
      </c>
      <c r="J1348" s="17">
        <f>IFERROR(INDEX(Cost_Components!$K$2:$K$29,MATCH(E1348,Cost_Components!$A$2:$A$29,0)),"")</f>
        <v>0.5</v>
      </c>
      <c r="K1348" s="17">
        <f t="shared" si="210"/>
        <v>0.70576923076923082</v>
      </c>
      <c r="L1348" s="17">
        <f>IFERROR(INDEX(Cost_Components!$S$2:$S$29,MATCH(E1348,Cost_Components!$A$2:$A$29,0)),"")</f>
        <v>0.31</v>
      </c>
      <c r="M1348" s="28">
        <f>IFERROR(INDEX(Cost_Components!$L$2:$L$29,MATCH(E1348,Cost_Components!$A$2:$A$29,0)),"")</f>
        <v>1</v>
      </c>
      <c r="N1348" s="29">
        <f>IFERROR(INDEX(Cost_Components!$P$2:$P$29,MATCH(E1348,Cost_Components!$A$2:$A$29,0)),"")</f>
        <v>64.94344126</v>
      </c>
      <c r="O1348" s="23">
        <f t="shared" si="211"/>
        <v>1423331.23399828</v>
      </c>
      <c r="P1348" s="23">
        <f t="shared" si="212"/>
        <v>1573507.433873215</v>
      </c>
      <c r="Q1348" s="23">
        <f t="shared" si="213"/>
        <v>31678586.157214727</v>
      </c>
      <c r="R1348" s="23">
        <f t="shared" si="214"/>
        <v>65238504.651248954</v>
      </c>
      <c r="S1348" s="23">
        <f t="shared" si="215"/>
        <v>33559918.494034231</v>
      </c>
      <c r="T1348" s="16">
        <f>IFERROR(INDEX(Cost_Components!$R$2:$R$29,MATCH(E1348,Cost_Components!$A$2:$A$29,0)),"")</f>
        <v>1</v>
      </c>
      <c r="U1348" s="26">
        <f>IFERROR(INDEX(Cost_Components!$Q$2:$Q$29,MATCH(E1348,Cost_Components!$A$2:$A$29,0)),"")</f>
        <v>2023</v>
      </c>
      <c r="V1348" s="30">
        <f>1/(1+Calculation_Assumptions!$B$5)^(B1348-Calculation_Assumptions!$B$2)</f>
        <v>0.55367575418633497</v>
      </c>
      <c r="W1348" s="23">
        <f t="shared" si="216"/>
        <v>17539665.082152653</v>
      </c>
      <c r="X1348" s="23">
        <f t="shared" si="217"/>
        <v>36120978.264768988</v>
      </c>
      <c r="Y1348" s="23">
        <f t="shared" si="218"/>
        <v>18581313.182616334</v>
      </c>
      <c r="Z1348" s="17">
        <f>IFERROR(INDEX(Cost_Components!$T$2:$T$29,MATCH(E1348,Cost_Components!$A$2:$A$29,0)),"")</f>
        <v>0.8</v>
      </c>
      <c r="AA1348" s="26">
        <f>IFERROR(INDEX(Cost_Components!$U$2:$U$29,MATCH(E1348,Cost_Components!$A$2:$A$29,0)),"")</f>
        <v>2025</v>
      </c>
      <c r="AB1348" s="26">
        <f>IFERROR(INDEX(Cost_Components!$V$2:$V$29,MATCH(E1348,Cost_Components!$A$2:$A$29,0)),"")</f>
        <v>2050</v>
      </c>
      <c r="AC1348" s="26">
        <f>IFERROR(INDEX(Cost_Components!$M$2:$M$29,MATCH(E1348,Cost_Components!$A$2:$A$29,0)),"")</f>
        <v>30</v>
      </c>
      <c r="AD1348" s="26">
        <f>IFERROR(INDEX(Cost_Components!$N$2:$N$29,MATCH(E1348,Cost_Components!$A$2:$A$29,0)),"")</f>
        <v>95</v>
      </c>
      <c r="AE1348" s="16" t="str">
        <f>IFERROR(INDEX(Cost_Components!$O$2:$O$29,MATCH(E1348,Cost_Components!$A$2:$A$29,0)),"")</f>
        <v>Both</v>
      </c>
      <c r="AF1348" s="11">
        <v>2846662.46799656</v>
      </c>
      <c r="AG1348" s="11">
        <v>3147014.86774643</v>
      </c>
      <c r="AH1348" s="23">
        <f t="shared" si="219"/>
        <v>1</v>
      </c>
    </row>
    <row r="1349" spans="1:34" hidden="1">
      <c r="A1349" t="s">
        <v>115</v>
      </c>
      <c r="B1349" s="20">
        <v>2046</v>
      </c>
      <c r="C1349" t="s">
        <v>262</v>
      </c>
      <c r="D1349" t="s">
        <v>226</v>
      </c>
      <c r="E1349" s="22" t="s">
        <v>361</v>
      </c>
      <c r="F1349" s="22" t="s">
        <v>362</v>
      </c>
      <c r="G1349" s="22" t="s">
        <v>266</v>
      </c>
      <c r="H1349" s="22" t="s">
        <v>237</v>
      </c>
      <c r="I1349" s="22" t="s">
        <v>309</v>
      </c>
      <c r="J1349" s="17">
        <f>IFERROR(INDEX(Cost_Components!$K$2:$K$29,MATCH(E1349,Cost_Components!$A$2:$A$29,0)),"")</f>
        <v>0.5</v>
      </c>
      <c r="K1349" s="17">
        <f t="shared" si="210"/>
        <v>0.72461538461538466</v>
      </c>
      <c r="L1349" s="17">
        <f>IFERROR(INDEX(Cost_Components!$S$2:$S$29,MATCH(E1349,Cost_Components!$A$2:$A$29,0)),"")</f>
        <v>0.31</v>
      </c>
      <c r="M1349" s="28">
        <f>IFERROR(INDEX(Cost_Components!$L$2:$L$29,MATCH(E1349,Cost_Components!$A$2:$A$29,0)),"")</f>
        <v>1</v>
      </c>
      <c r="N1349" s="29">
        <f>IFERROR(INDEX(Cost_Components!$P$2:$P$29,MATCH(E1349,Cost_Components!$A$2:$A$29,0)),"")</f>
        <v>64.94344126</v>
      </c>
      <c r="O1349" s="23">
        <f t="shared" si="211"/>
        <v>1431602.3407202151</v>
      </c>
      <c r="P1349" s="23">
        <f t="shared" si="212"/>
        <v>1594995.93776326</v>
      </c>
      <c r="Q1349" s="23">
        <f t="shared" si="213"/>
        <v>32111202.748160738</v>
      </c>
      <c r="R1349" s="23">
        <f t="shared" si="214"/>
        <v>67369798.412270606</v>
      </c>
      <c r="S1349" s="23">
        <f t="shared" si="215"/>
        <v>35258595.664109871</v>
      </c>
      <c r="T1349" s="16">
        <f>IFERROR(INDEX(Cost_Components!$R$2:$R$29,MATCH(E1349,Cost_Components!$A$2:$A$29,0)),"")</f>
        <v>1</v>
      </c>
      <c r="U1349" s="26">
        <f>IFERROR(INDEX(Cost_Components!$Q$2:$Q$29,MATCH(E1349,Cost_Components!$A$2:$A$29,0)),"")</f>
        <v>2023</v>
      </c>
      <c r="V1349" s="30">
        <f>1/(1+Calculation_Assumptions!$B$5)^(B1349-Calculation_Assumptions!$B$2)</f>
        <v>0.5375492759090631</v>
      </c>
      <c r="W1349" s="23">
        <f t="shared" si="216"/>
        <v>17261353.785842922</v>
      </c>
      <c r="X1349" s="23">
        <f t="shared" si="217"/>
        <v>36214586.354655616</v>
      </c>
      <c r="Y1349" s="23">
        <f t="shared" si="218"/>
        <v>18953232.568812694</v>
      </c>
      <c r="Z1349" s="17">
        <f>IFERROR(INDEX(Cost_Components!$T$2:$T$29,MATCH(E1349,Cost_Components!$A$2:$A$29,0)),"")</f>
        <v>0.8</v>
      </c>
      <c r="AA1349" s="26">
        <f>IFERROR(INDEX(Cost_Components!$U$2:$U$29,MATCH(E1349,Cost_Components!$A$2:$A$29,0)),"")</f>
        <v>2025</v>
      </c>
      <c r="AB1349" s="26">
        <f>IFERROR(INDEX(Cost_Components!$V$2:$V$29,MATCH(E1349,Cost_Components!$A$2:$A$29,0)),"")</f>
        <v>2050</v>
      </c>
      <c r="AC1349" s="26">
        <f>IFERROR(INDEX(Cost_Components!$M$2:$M$29,MATCH(E1349,Cost_Components!$A$2:$A$29,0)),"")</f>
        <v>30</v>
      </c>
      <c r="AD1349" s="26">
        <f>IFERROR(INDEX(Cost_Components!$N$2:$N$29,MATCH(E1349,Cost_Components!$A$2:$A$29,0)),"")</f>
        <v>95</v>
      </c>
      <c r="AE1349" s="16" t="str">
        <f>IFERROR(INDEX(Cost_Components!$O$2:$O$29,MATCH(E1349,Cost_Components!$A$2:$A$29,0)),"")</f>
        <v>Both</v>
      </c>
      <c r="AF1349" s="11">
        <v>2863204.6814404302</v>
      </c>
      <c r="AG1349" s="11">
        <v>3189991.87552652</v>
      </c>
      <c r="AH1349" s="23">
        <f t="shared" si="219"/>
        <v>1</v>
      </c>
    </row>
    <row r="1350" spans="1:34" hidden="1">
      <c r="A1350" t="s">
        <v>115</v>
      </c>
      <c r="B1350" s="20">
        <v>2047</v>
      </c>
      <c r="C1350" t="s">
        <v>262</v>
      </c>
      <c r="D1350" t="s">
        <v>226</v>
      </c>
      <c r="E1350" s="22" t="s">
        <v>361</v>
      </c>
      <c r="F1350" s="22" t="s">
        <v>362</v>
      </c>
      <c r="G1350" s="22" t="s">
        <v>266</v>
      </c>
      <c r="H1350" s="22" t="s">
        <v>237</v>
      </c>
      <c r="I1350" s="22" t="s">
        <v>309</v>
      </c>
      <c r="J1350" s="17">
        <f>IFERROR(INDEX(Cost_Components!$K$2:$K$29,MATCH(E1350,Cost_Components!$A$2:$A$29,0)),"")</f>
        <v>0.5</v>
      </c>
      <c r="K1350" s="17">
        <f t="shared" si="210"/>
        <v>0.74346153846153851</v>
      </c>
      <c r="L1350" s="17">
        <f>IFERROR(INDEX(Cost_Components!$S$2:$S$29,MATCH(E1350,Cost_Components!$A$2:$A$29,0)),"")</f>
        <v>0.31</v>
      </c>
      <c r="M1350" s="28">
        <f>IFERROR(INDEX(Cost_Components!$L$2:$L$29,MATCH(E1350,Cost_Components!$A$2:$A$29,0)),"")</f>
        <v>1</v>
      </c>
      <c r="N1350" s="29">
        <f>IFERROR(INDEX(Cost_Components!$P$2:$P$29,MATCH(E1350,Cost_Components!$A$2:$A$29,0)),"")</f>
        <v>64.94344126</v>
      </c>
      <c r="O1350" s="23">
        <f t="shared" si="211"/>
        <v>1439514.48342738</v>
      </c>
      <c r="P1350" s="23">
        <f t="shared" si="212"/>
        <v>1616519.4951220551</v>
      </c>
      <c r="Q1350" s="23">
        <f t="shared" si="213"/>
        <v>32544525.051902253</v>
      </c>
      <c r="R1350" s="23">
        <f t="shared" si="214"/>
        <v>69504006.910325304</v>
      </c>
      <c r="S1350" s="23">
        <f t="shared" si="215"/>
        <v>36959481.858423054</v>
      </c>
      <c r="T1350" s="16">
        <f>IFERROR(INDEX(Cost_Components!$R$2:$R$29,MATCH(E1350,Cost_Components!$A$2:$A$29,0)),"")</f>
        <v>1</v>
      </c>
      <c r="U1350" s="26">
        <f>IFERROR(INDEX(Cost_Components!$Q$2:$Q$29,MATCH(E1350,Cost_Components!$A$2:$A$29,0)),"")</f>
        <v>2023</v>
      </c>
      <c r="V1350" s="30">
        <f>1/(1+Calculation_Assumptions!$B$5)^(B1350-Calculation_Assumptions!$B$2)</f>
        <v>0.52189250088258554</v>
      </c>
      <c r="W1350" s="23">
        <f t="shared" si="216"/>
        <v>16984743.569373224</v>
      </c>
      <c r="X1350" s="23">
        <f t="shared" si="217"/>
        <v>36273619.987790182</v>
      </c>
      <c r="Y1350" s="23">
        <f t="shared" si="218"/>
        <v>19288876.418416958</v>
      </c>
      <c r="Z1350" s="17">
        <f>IFERROR(INDEX(Cost_Components!$T$2:$T$29,MATCH(E1350,Cost_Components!$A$2:$A$29,0)),"")</f>
        <v>0.8</v>
      </c>
      <c r="AA1350" s="26">
        <f>IFERROR(INDEX(Cost_Components!$U$2:$U$29,MATCH(E1350,Cost_Components!$A$2:$A$29,0)),"")</f>
        <v>2025</v>
      </c>
      <c r="AB1350" s="26">
        <f>IFERROR(INDEX(Cost_Components!$V$2:$V$29,MATCH(E1350,Cost_Components!$A$2:$A$29,0)),"")</f>
        <v>2050</v>
      </c>
      <c r="AC1350" s="26">
        <f>IFERROR(INDEX(Cost_Components!$M$2:$M$29,MATCH(E1350,Cost_Components!$A$2:$A$29,0)),"")</f>
        <v>30</v>
      </c>
      <c r="AD1350" s="26">
        <f>IFERROR(INDEX(Cost_Components!$N$2:$N$29,MATCH(E1350,Cost_Components!$A$2:$A$29,0)),"")</f>
        <v>95</v>
      </c>
      <c r="AE1350" s="16" t="str">
        <f>IFERROR(INDEX(Cost_Components!$O$2:$O$29,MATCH(E1350,Cost_Components!$A$2:$A$29,0)),"")</f>
        <v>Both</v>
      </c>
      <c r="AF1350" s="11">
        <v>2879028.96685476</v>
      </c>
      <c r="AG1350" s="11">
        <v>3233038.9902441101</v>
      </c>
      <c r="AH1350" s="23">
        <f t="shared" si="219"/>
        <v>1</v>
      </c>
    </row>
    <row r="1351" spans="1:34" hidden="1">
      <c r="A1351" t="s">
        <v>115</v>
      </c>
      <c r="B1351" s="20">
        <v>2048</v>
      </c>
      <c r="C1351" t="s">
        <v>262</v>
      </c>
      <c r="D1351" t="s">
        <v>226</v>
      </c>
      <c r="E1351" s="22" t="s">
        <v>361</v>
      </c>
      <c r="F1351" s="22" t="s">
        <v>362</v>
      </c>
      <c r="G1351" s="22" t="s">
        <v>266</v>
      </c>
      <c r="H1351" s="22" t="s">
        <v>237</v>
      </c>
      <c r="I1351" s="22" t="s">
        <v>309</v>
      </c>
      <c r="J1351" s="17">
        <f>IFERROR(INDEX(Cost_Components!$K$2:$K$29,MATCH(E1351,Cost_Components!$A$2:$A$29,0)),"")</f>
        <v>0.5</v>
      </c>
      <c r="K1351" s="17">
        <f t="shared" si="210"/>
        <v>0.76230769230769235</v>
      </c>
      <c r="L1351" s="17">
        <f>IFERROR(INDEX(Cost_Components!$S$2:$S$29,MATCH(E1351,Cost_Components!$A$2:$A$29,0)),"")</f>
        <v>0.31</v>
      </c>
      <c r="M1351" s="28">
        <f>IFERROR(INDEX(Cost_Components!$L$2:$L$29,MATCH(E1351,Cost_Components!$A$2:$A$29,0)),"")</f>
        <v>1</v>
      </c>
      <c r="N1351" s="29">
        <f>IFERROR(INDEX(Cost_Components!$P$2:$P$29,MATCH(E1351,Cost_Components!$A$2:$A$29,0)),"")</f>
        <v>64.94344126</v>
      </c>
      <c r="O1351" s="23">
        <f t="shared" si="211"/>
        <v>1447371.722736625</v>
      </c>
      <c r="P1351" s="23">
        <f t="shared" si="212"/>
        <v>1638360.1676731149</v>
      </c>
      <c r="Q1351" s="23">
        <f t="shared" si="213"/>
        <v>32984231.666720834</v>
      </c>
      <c r="R1351" s="23">
        <f t="shared" si="214"/>
        <v>71654865.194475874</v>
      </c>
      <c r="S1351" s="23">
        <f t="shared" si="215"/>
        <v>38670633.527755037</v>
      </c>
      <c r="T1351" s="16">
        <f>IFERROR(INDEX(Cost_Components!$R$2:$R$29,MATCH(E1351,Cost_Components!$A$2:$A$29,0)),"")</f>
        <v>1</v>
      </c>
      <c r="U1351" s="26">
        <f>IFERROR(INDEX(Cost_Components!$Q$2:$Q$29,MATCH(E1351,Cost_Components!$A$2:$A$29,0)),"")</f>
        <v>2023</v>
      </c>
      <c r="V1351" s="30">
        <f>1/(1+Calculation_Assumptions!$B$5)^(B1351-Calculation_Assumptions!$B$2)</f>
        <v>0.50669174842969467</v>
      </c>
      <c r="W1351" s="23">
        <f t="shared" si="216"/>
        <v>16712838.013820881</v>
      </c>
      <c r="X1351" s="23">
        <f t="shared" si="217"/>
        <v>36306928.928883053</v>
      </c>
      <c r="Y1351" s="23">
        <f t="shared" si="218"/>
        <v>19594090.91506217</v>
      </c>
      <c r="Z1351" s="17">
        <f>IFERROR(INDEX(Cost_Components!$T$2:$T$29,MATCH(E1351,Cost_Components!$A$2:$A$29,0)),"")</f>
        <v>0.8</v>
      </c>
      <c r="AA1351" s="26">
        <f>IFERROR(INDEX(Cost_Components!$U$2:$U$29,MATCH(E1351,Cost_Components!$A$2:$A$29,0)),"")</f>
        <v>2025</v>
      </c>
      <c r="AB1351" s="26">
        <f>IFERROR(INDEX(Cost_Components!$V$2:$V$29,MATCH(E1351,Cost_Components!$A$2:$A$29,0)),"")</f>
        <v>2050</v>
      </c>
      <c r="AC1351" s="26">
        <f>IFERROR(INDEX(Cost_Components!$M$2:$M$29,MATCH(E1351,Cost_Components!$A$2:$A$29,0)),"")</f>
        <v>30</v>
      </c>
      <c r="AD1351" s="26">
        <f>IFERROR(INDEX(Cost_Components!$N$2:$N$29,MATCH(E1351,Cost_Components!$A$2:$A$29,0)),"")</f>
        <v>95</v>
      </c>
      <c r="AE1351" s="16" t="str">
        <f>IFERROR(INDEX(Cost_Components!$O$2:$O$29,MATCH(E1351,Cost_Components!$A$2:$A$29,0)),"")</f>
        <v>Both</v>
      </c>
      <c r="AF1351" s="11">
        <v>2894743.44547325</v>
      </c>
      <c r="AG1351" s="11">
        <v>3276720.3353462298</v>
      </c>
      <c r="AH1351" s="23">
        <f t="shared" si="219"/>
        <v>1</v>
      </c>
    </row>
    <row r="1352" spans="1:34" hidden="1">
      <c r="A1352" t="s">
        <v>115</v>
      </c>
      <c r="B1352" s="20">
        <v>2049</v>
      </c>
      <c r="C1352" t="s">
        <v>262</v>
      </c>
      <c r="D1352" t="s">
        <v>226</v>
      </c>
      <c r="E1352" s="22" t="s">
        <v>361</v>
      </c>
      <c r="F1352" s="22" t="s">
        <v>362</v>
      </c>
      <c r="G1352" s="22" t="s">
        <v>266</v>
      </c>
      <c r="H1352" s="22" t="s">
        <v>237</v>
      </c>
      <c r="I1352" s="22" t="s">
        <v>309</v>
      </c>
      <c r="J1352" s="17">
        <f>IFERROR(INDEX(Cost_Components!$K$2:$K$29,MATCH(E1352,Cost_Components!$A$2:$A$29,0)),"")</f>
        <v>0.5</v>
      </c>
      <c r="K1352" s="17">
        <f t="shared" si="210"/>
        <v>0.7811538461538462</v>
      </c>
      <c r="L1352" s="17">
        <f>IFERROR(INDEX(Cost_Components!$S$2:$S$29,MATCH(E1352,Cost_Components!$A$2:$A$29,0)),"")</f>
        <v>0.31</v>
      </c>
      <c r="M1352" s="28">
        <f>IFERROR(INDEX(Cost_Components!$L$2:$L$29,MATCH(E1352,Cost_Components!$A$2:$A$29,0)),"")</f>
        <v>1</v>
      </c>
      <c r="N1352" s="29">
        <f>IFERROR(INDEX(Cost_Components!$P$2:$P$29,MATCH(E1352,Cost_Components!$A$2:$A$29,0)),"")</f>
        <v>64.94344126</v>
      </c>
      <c r="O1352" s="23">
        <f t="shared" si="211"/>
        <v>1455068.939494285</v>
      </c>
      <c r="P1352" s="23">
        <f t="shared" si="212"/>
        <v>1660385.3359528249</v>
      </c>
      <c r="Q1352" s="23">
        <f t="shared" si="213"/>
        <v>33427652.63566947</v>
      </c>
      <c r="R1352" s="23">
        <f t="shared" si="214"/>
        <v>73816838.889552087</v>
      </c>
      <c r="S1352" s="23">
        <f t="shared" si="215"/>
        <v>40389186.253882617</v>
      </c>
      <c r="T1352" s="16">
        <f>IFERROR(INDEX(Cost_Components!$R$2:$R$29,MATCH(E1352,Cost_Components!$A$2:$A$29,0)),"")</f>
        <v>1</v>
      </c>
      <c r="U1352" s="26">
        <f>IFERROR(INDEX(Cost_Components!$Q$2:$Q$29,MATCH(E1352,Cost_Components!$A$2:$A$29,0)),"")</f>
        <v>2023</v>
      </c>
      <c r="V1352" s="30">
        <f>1/(1+Calculation_Assumptions!$B$5)^(B1352-Calculation_Assumptions!$B$2)</f>
        <v>0.49193373633950943</v>
      </c>
      <c r="W1352" s="23">
        <f t="shared" si="216"/>
        <v>16444190.058124132</v>
      </c>
      <c r="X1352" s="23">
        <f t="shared" si="217"/>
        <v>36312993.359708965</v>
      </c>
      <c r="Y1352" s="23">
        <f t="shared" si="218"/>
        <v>19868803.301584829</v>
      </c>
      <c r="Z1352" s="17">
        <f>IFERROR(INDEX(Cost_Components!$T$2:$T$29,MATCH(E1352,Cost_Components!$A$2:$A$29,0)),"")</f>
        <v>0.8</v>
      </c>
      <c r="AA1352" s="26">
        <f>IFERROR(INDEX(Cost_Components!$U$2:$U$29,MATCH(E1352,Cost_Components!$A$2:$A$29,0)),"")</f>
        <v>2025</v>
      </c>
      <c r="AB1352" s="26">
        <f>IFERROR(INDEX(Cost_Components!$V$2:$V$29,MATCH(E1352,Cost_Components!$A$2:$A$29,0)),"")</f>
        <v>2050</v>
      </c>
      <c r="AC1352" s="26">
        <f>IFERROR(INDEX(Cost_Components!$M$2:$M$29,MATCH(E1352,Cost_Components!$A$2:$A$29,0)),"")</f>
        <v>30</v>
      </c>
      <c r="AD1352" s="26">
        <f>IFERROR(INDEX(Cost_Components!$N$2:$N$29,MATCH(E1352,Cost_Components!$A$2:$A$29,0)),"")</f>
        <v>95</v>
      </c>
      <c r="AE1352" s="16" t="str">
        <f>IFERROR(INDEX(Cost_Components!$O$2:$O$29,MATCH(E1352,Cost_Components!$A$2:$A$29,0)),"")</f>
        <v>Both</v>
      </c>
      <c r="AF1352" s="11">
        <v>2910137.8789885701</v>
      </c>
      <c r="AG1352" s="11">
        <v>3320770.6719056498</v>
      </c>
      <c r="AH1352" s="23">
        <f t="shared" si="219"/>
        <v>1</v>
      </c>
    </row>
    <row r="1353" spans="1:34" hidden="1">
      <c r="A1353" t="s">
        <v>115</v>
      </c>
      <c r="B1353" s="20">
        <v>2050</v>
      </c>
      <c r="C1353" t="s">
        <v>262</v>
      </c>
      <c r="D1353" t="s">
        <v>226</v>
      </c>
      <c r="E1353" s="22" t="s">
        <v>361</v>
      </c>
      <c r="F1353" s="22" t="s">
        <v>362</v>
      </c>
      <c r="G1353" s="22" t="s">
        <v>266</v>
      </c>
      <c r="H1353" s="22" t="s">
        <v>237</v>
      </c>
      <c r="I1353" s="22" t="s">
        <v>309</v>
      </c>
      <c r="J1353" s="17">
        <f>IFERROR(INDEX(Cost_Components!$K$2:$K$29,MATCH(E1353,Cost_Components!$A$2:$A$29,0)),"")</f>
        <v>0.5</v>
      </c>
      <c r="K1353" s="17">
        <f t="shared" si="210"/>
        <v>0.8</v>
      </c>
      <c r="L1353" s="17">
        <f>IFERROR(INDEX(Cost_Components!$S$2:$S$29,MATCH(E1353,Cost_Components!$A$2:$A$29,0)),"")</f>
        <v>0.31</v>
      </c>
      <c r="M1353" s="28">
        <f>IFERROR(INDEX(Cost_Components!$L$2:$L$29,MATCH(E1353,Cost_Components!$A$2:$A$29,0)),"")</f>
        <v>1</v>
      </c>
      <c r="N1353" s="29">
        <f>IFERROR(INDEX(Cost_Components!$P$2:$P$29,MATCH(E1353,Cost_Components!$A$2:$A$29,0)),"")</f>
        <v>64.94344126</v>
      </c>
      <c r="O1353" s="23">
        <f t="shared" si="211"/>
        <v>1462579.3607522149</v>
      </c>
      <c r="P1353" s="23">
        <f t="shared" si="212"/>
        <v>1682550.74752918</v>
      </c>
      <c r="Q1353" s="23">
        <f t="shared" si="213"/>
        <v>33873897.048130423</v>
      </c>
      <c r="R1353" s="23">
        <f t="shared" si="214"/>
        <v>75987949.442479849</v>
      </c>
      <c r="S1353" s="23">
        <f t="shared" si="215"/>
        <v>42114052.394349426</v>
      </c>
      <c r="T1353" s="16">
        <f>IFERROR(INDEX(Cost_Components!$R$2:$R$29,MATCH(E1353,Cost_Components!$A$2:$A$29,0)),"")</f>
        <v>1</v>
      </c>
      <c r="U1353" s="26">
        <f>IFERROR(INDEX(Cost_Components!$Q$2:$Q$29,MATCH(E1353,Cost_Components!$A$2:$A$29,0)),"")</f>
        <v>2023</v>
      </c>
      <c r="V1353" s="30">
        <f>1/(1+Calculation_Assumptions!$B$5)^(B1353-Calculation_Assumptions!$B$2)</f>
        <v>0.47760556926165965</v>
      </c>
      <c r="W1353" s="23">
        <f t="shared" si="216"/>
        <v>16178361.882783182</v>
      </c>
      <c r="X1353" s="23">
        <f t="shared" si="217"/>
        <v>36292267.850501798</v>
      </c>
      <c r="Y1353" s="23">
        <f t="shared" si="218"/>
        <v>20113905.96771862</v>
      </c>
      <c r="Z1353" s="17">
        <f>IFERROR(INDEX(Cost_Components!$T$2:$T$29,MATCH(E1353,Cost_Components!$A$2:$A$29,0)),"")</f>
        <v>0.8</v>
      </c>
      <c r="AA1353" s="26">
        <f>IFERROR(INDEX(Cost_Components!$U$2:$U$29,MATCH(E1353,Cost_Components!$A$2:$A$29,0)),"")</f>
        <v>2025</v>
      </c>
      <c r="AB1353" s="26">
        <f>IFERROR(INDEX(Cost_Components!$V$2:$V$29,MATCH(E1353,Cost_Components!$A$2:$A$29,0)),"")</f>
        <v>2050</v>
      </c>
      <c r="AC1353" s="26">
        <f>IFERROR(INDEX(Cost_Components!$M$2:$M$29,MATCH(E1353,Cost_Components!$A$2:$A$29,0)),"")</f>
        <v>30</v>
      </c>
      <c r="AD1353" s="26">
        <f>IFERROR(INDEX(Cost_Components!$N$2:$N$29,MATCH(E1353,Cost_Components!$A$2:$A$29,0)),"")</f>
        <v>95</v>
      </c>
      <c r="AE1353" s="16" t="str">
        <f>IFERROR(INDEX(Cost_Components!$O$2:$O$29,MATCH(E1353,Cost_Components!$A$2:$A$29,0)),"")</f>
        <v>Both</v>
      </c>
      <c r="AF1353" s="11">
        <v>2925158.7215044298</v>
      </c>
      <c r="AG1353" s="11">
        <v>3365101.49505836</v>
      </c>
      <c r="AH1353" s="23">
        <f t="shared" si="219"/>
        <v>1</v>
      </c>
    </row>
    <row r="1354" spans="1:34" hidden="1">
      <c r="A1354" t="s">
        <v>115</v>
      </c>
      <c r="B1354" s="20">
        <v>2025</v>
      </c>
      <c r="C1354" t="s">
        <v>262</v>
      </c>
      <c r="D1354" t="s">
        <v>226</v>
      </c>
      <c r="E1354" s="22" t="s">
        <v>363</v>
      </c>
      <c r="F1354" s="22" t="s">
        <v>364</v>
      </c>
      <c r="G1354" s="22" t="s">
        <v>266</v>
      </c>
      <c r="H1354" s="22" t="s">
        <v>237</v>
      </c>
      <c r="I1354" s="22" t="s">
        <v>309</v>
      </c>
      <c r="J1354" s="17">
        <f>IFERROR(INDEX(Cost_Components!$K$2:$K$29,MATCH(E1354,Cost_Components!$A$2:$A$29,0)),"")</f>
        <v>0.5</v>
      </c>
      <c r="K1354" s="17">
        <f t="shared" si="210"/>
        <v>0.32884615384615384</v>
      </c>
      <c r="L1354" s="17">
        <f>IFERROR(INDEX(Cost_Components!$S$2:$S$29,MATCH(E1354,Cost_Components!$A$2:$A$29,0)),"")</f>
        <v>0.31</v>
      </c>
      <c r="M1354" s="28">
        <f>IFERROR(INDEX(Cost_Components!$L$2:$L$29,MATCH(E1354,Cost_Components!$A$2:$A$29,0)),"")</f>
        <v>1</v>
      </c>
      <c r="N1354" s="29">
        <f>IFERROR(INDEX(Cost_Components!$P$2:$P$29,MATCH(E1354,Cost_Components!$A$2:$A$29,0)),"")</f>
        <v>119.7214874</v>
      </c>
      <c r="O1354" s="23">
        <f t="shared" si="211"/>
        <v>1571310.81131434</v>
      </c>
      <c r="P1354" s="23">
        <f t="shared" si="212"/>
        <v>1572015.250996585</v>
      </c>
      <c r="Q1354" s="23">
        <f t="shared" si="213"/>
        <v>58343241.260086596</v>
      </c>
      <c r="R1354" s="23">
        <f t="shared" si="214"/>
        <v>61862429.119617991</v>
      </c>
      <c r="S1354" s="23">
        <f t="shared" si="215"/>
        <v>3519187.8595313951</v>
      </c>
      <c r="T1354" s="16">
        <f>IFERROR(INDEX(Cost_Components!$R$2:$R$29,MATCH(E1354,Cost_Components!$A$2:$A$29,0)),"")</f>
        <v>1</v>
      </c>
      <c r="U1354" s="26">
        <f>IFERROR(INDEX(Cost_Components!$Q$2:$Q$29,MATCH(E1354,Cost_Components!$A$2:$A$29,0)),"")</f>
        <v>2023</v>
      </c>
      <c r="V1354" s="30">
        <f>1/(1+Calculation_Assumptions!$B$5)^(B1354-Calculation_Assumptions!$B$2)</f>
        <v>1</v>
      </c>
      <c r="W1354" s="23">
        <f t="shared" si="216"/>
        <v>58343241.260086596</v>
      </c>
      <c r="X1354" s="23">
        <f t="shared" si="217"/>
        <v>61862429.119617991</v>
      </c>
      <c r="Y1354" s="23">
        <f t="shared" si="218"/>
        <v>3519187.8595313951</v>
      </c>
      <c r="Z1354" s="17">
        <f>IFERROR(INDEX(Cost_Components!$T$2:$T$29,MATCH(E1354,Cost_Components!$A$2:$A$29,0)),"")</f>
        <v>0.8</v>
      </c>
      <c r="AA1354" s="26">
        <f>IFERROR(INDEX(Cost_Components!$U$2:$U$29,MATCH(E1354,Cost_Components!$A$2:$A$29,0)),"")</f>
        <v>2025</v>
      </c>
      <c r="AB1354" s="26">
        <f>IFERROR(INDEX(Cost_Components!$V$2:$V$29,MATCH(E1354,Cost_Components!$A$2:$A$29,0)),"")</f>
        <v>2050</v>
      </c>
      <c r="AC1354" s="26">
        <f>IFERROR(INDEX(Cost_Components!$M$2:$M$29,MATCH(E1354,Cost_Components!$A$2:$A$29,0)),"")</f>
        <v>30</v>
      </c>
      <c r="AD1354" s="26">
        <f>IFERROR(INDEX(Cost_Components!$N$2:$N$29,MATCH(E1354,Cost_Components!$A$2:$A$29,0)),"")</f>
        <v>95</v>
      </c>
      <c r="AE1354" s="16" t="str">
        <f>IFERROR(INDEX(Cost_Components!$O$2:$O$29,MATCH(E1354,Cost_Components!$A$2:$A$29,0)),"")</f>
        <v>Both</v>
      </c>
      <c r="AF1354" s="11">
        <v>3142621.62262868</v>
      </c>
      <c r="AG1354" s="11">
        <v>3144030.50199317</v>
      </c>
      <c r="AH1354" s="23">
        <f t="shared" si="219"/>
        <v>1</v>
      </c>
    </row>
    <row r="1355" spans="1:34" hidden="1">
      <c r="A1355" t="s">
        <v>115</v>
      </c>
      <c r="B1355" s="20">
        <v>2026</v>
      </c>
      <c r="C1355" t="s">
        <v>262</v>
      </c>
      <c r="D1355" t="s">
        <v>226</v>
      </c>
      <c r="E1355" s="22" t="s">
        <v>363</v>
      </c>
      <c r="F1355" s="22" t="s">
        <v>364</v>
      </c>
      <c r="G1355" s="22" t="s">
        <v>266</v>
      </c>
      <c r="H1355" s="22" t="s">
        <v>237</v>
      </c>
      <c r="I1355" s="22" t="s">
        <v>309</v>
      </c>
      <c r="J1355" s="17">
        <f>IFERROR(INDEX(Cost_Components!$K$2:$K$29,MATCH(E1355,Cost_Components!$A$2:$A$29,0)),"")</f>
        <v>0.5</v>
      </c>
      <c r="K1355" s="17">
        <f t="shared" si="210"/>
        <v>0.34769230769230769</v>
      </c>
      <c r="L1355" s="17">
        <f>IFERROR(INDEX(Cost_Components!$S$2:$S$29,MATCH(E1355,Cost_Components!$A$2:$A$29,0)),"")</f>
        <v>0.31</v>
      </c>
      <c r="M1355" s="28">
        <f>IFERROR(INDEX(Cost_Components!$L$2:$L$29,MATCH(E1355,Cost_Components!$A$2:$A$29,0)),"")</f>
        <v>1</v>
      </c>
      <c r="N1355" s="29">
        <f>IFERROR(INDEX(Cost_Components!$P$2:$P$29,MATCH(E1355,Cost_Components!$A$2:$A$29,0)),"")</f>
        <v>119.7214874</v>
      </c>
      <c r="O1355" s="23">
        <f t="shared" si="211"/>
        <v>1518307.455871335</v>
      </c>
      <c r="P1355" s="23">
        <f t="shared" si="212"/>
        <v>1520411.2499789351</v>
      </c>
      <c r="Q1355" s="23">
        <f t="shared" si="213"/>
        <v>56428027.855223112</v>
      </c>
      <c r="R1355" s="23">
        <f t="shared" si="214"/>
        <v>63201430.907874294</v>
      </c>
      <c r="S1355" s="23">
        <f t="shared" si="215"/>
        <v>6773403.0526511818</v>
      </c>
      <c r="T1355" s="16">
        <f>IFERROR(INDEX(Cost_Components!$R$2:$R$29,MATCH(E1355,Cost_Components!$A$2:$A$29,0)),"")</f>
        <v>1</v>
      </c>
      <c r="U1355" s="26">
        <f>IFERROR(INDEX(Cost_Components!$Q$2:$Q$29,MATCH(E1355,Cost_Components!$A$2:$A$29,0)),"")</f>
        <v>2023</v>
      </c>
      <c r="V1355" s="30">
        <f>1/(1+Calculation_Assumptions!$B$5)^(B1355-Calculation_Assumptions!$B$2)</f>
        <v>0.970873786407767</v>
      </c>
      <c r="W1355" s="23">
        <f t="shared" si="216"/>
        <v>54784493.063323408</v>
      </c>
      <c r="X1355" s="23">
        <f t="shared" si="217"/>
        <v>61360612.53191679</v>
      </c>
      <c r="Y1355" s="23">
        <f t="shared" si="218"/>
        <v>6576119.4685933804</v>
      </c>
      <c r="Z1355" s="17">
        <f>IFERROR(INDEX(Cost_Components!$T$2:$T$29,MATCH(E1355,Cost_Components!$A$2:$A$29,0)),"")</f>
        <v>0.8</v>
      </c>
      <c r="AA1355" s="26">
        <f>IFERROR(INDEX(Cost_Components!$U$2:$U$29,MATCH(E1355,Cost_Components!$A$2:$A$29,0)),"")</f>
        <v>2025</v>
      </c>
      <c r="AB1355" s="26">
        <f>IFERROR(INDEX(Cost_Components!$V$2:$V$29,MATCH(E1355,Cost_Components!$A$2:$A$29,0)),"")</f>
        <v>2050</v>
      </c>
      <c r="AC1355" s="26">
        <f>IFERROR(INDEX(Cost_Components!$M$2:$M$29,MATCH(E1355,Cost_Components!$A$2:$A$29,0)),"")</f>
        <v>30</v>
      </c>
      <c r="AD1355" s="26">
        <f>IFERROR(INDEX(Cost_Components!$N$2:$N$29,MATCH(E1355,Cost_Components!$A$2:$A$29,0)),"")</f>
        <v>95</v>
      </c>
      <c r="AE1355" s="16" t="str">
        <f>IFERROR(INDEX(Cost_Components!$O$2:$O$29,MATCH(E1355,Cost_Components!$A$2:$A$29,0)),"")</f>
        <v>Both</v>
      </c>
      <c r="AF1355" s="11">
        <v>3036614.91174267</v>
      </c>
      <c r="AG1355" s="11">
        <v>3040822.4999578702</v>
      </c>
      <c r="AH1355" s="23">
        <f t="shared" si="219"/>
        <v>1</v>
      </c>
    </row>
    <row r="1356" spans="1:34" hidden="1">
      <c r="A1356" t="s">
        <v>115</v>
      </c>
      <c r="B1356" s="20">
        <v>2027</v>
      </c>
      <c r="C1356" t="s">
        <v>262</v>
      </c>
      <c r="D1356" t="s">
        <v>226</v>
      </c>
      <c r="E1356" s="22" t="s">
        <v>363</v>
      </c>
      <c r="F1356" s="22" t="s">
        <v>364</v>
      </c>
      <c r="G1356" s="22" t="s">
        <v>266</v>
      </c>
      <c r="H1356" s="22" t="s">
        <v>237</v>
      </c>
      <c r="I1356" s="22" t="s">
        <v>309</v>
      </c>
      <c r="J1356" s="17">
        <f>IFERROR(INDEX(Cost_Components!$K$2:$K$29,MATCH(E1356,Cost_Components!$A$2:$A$29,0)),"")</f>
        <v>0.5</v>
      </c>
      <c r="K1356" s="17">
        <f t="shared" si="210"/>
        <v>0.36653846153846154</v>
      </c>
      <c r="L1356" s="17">
        <f>IFERROR(INDEX(Cost_Components!$S$2:$S$29,MATCH(E1356,Cost_Components!$A$2:$A$29,0)),"")</f>
        <v>0.31</v>
      </c>
      <c r="M1356" s="28">
        <f>IFERROR(INDEX(Cost_Components!$L$2:$L$29,MATCH(E1356,Cost_Components!$A$2:$A$29,0)),"")</f>
        <v>1</v>
      </c>
      <c r="N1356" s="29">
        <f>IFERROR(INDEX(Cost_Components!$P$2:$P$29,MATCH(E1356,Cost_Components!$A$2:$A$29,0)),"")</f>
        <v>119.7214874</v>
      </c>
      <c r="O1356" s="23">
        <f t="shared" si="211"/>
        <v>1478200.9676336751</v>
      </c>
      <c r="P1356" s="23">
        <f t="shared" si="212"/>
        <v>1482391.8079227</v>
      </c>
      <c r="Q1356" s="23">
        <f t="shared" si="213"/>
        <v>55016987.167765029</v>
      </c>
      <c r="R1356" s="23">
        <f t="shared" si="214"/>
        <v>64867198.019509763</v>
      </c>
      <c r="S1356" s="23">
        <f t="shared" si="215"/>
        <v>9850210.8517447338</v>
      </c>
      <c r="T1356" s="16">
        <f>IFERROR(INDEX(Cost_Components!$R$2:$R$29,MATCH(E1356,Cost_Components!$A$2:$A$29,0)),"")</f>
        <v>1</v>
      </c>
      <c r="U1356" s="26">
        <f>IFERROR(INDEX(Cost_Components!$Q$2:$Q$29,MATCH(E1356,Cost_Components!$A$2:$A$29,0)),"")</f>
        <v>2023</v>
      </c>
      <c r="V1356" s="30">
        <f>1/(1+Calculation_Assumptions!$B$5)^(B1356-Calculation_Assumptions!$B$2)</f>
        <v>0.94259590913375435</v>
      </c>
      <c r="W1356" s="23">
        <f t="shared" si="216"/>
        <v>51858787.037199572</v>
      </c>
      <c r="X1356" s="23">
        <f t="shared" si="217"/>
        <v>61143555.490159072</v>
      </c>
      <c r="Y1356" s="23">
        <f t="shared" si="218"/>
        <v>9284768.4529595003</v>
      </c>
      <c r="Z1356" s="17">
        <f>IFERROR(INDEX(Cost_Components!$T$2:$T$29,MATCH(E1356,Cost_Components!$A$2:$A$29,0)),"")</f>
        <v>0.8</v>
      </c>
      <c r="AA1356" s="26">
        <f>IFERROR(INDEX(Cost_Components!$U$2:$U$29,MATCH(E1356,Cost_Components!$A$2:$A$29,0)),"")</f>
        <v>2025</v>
      </c>
      <c r="AB1356" s="26">
        <f>IFERROR(INDEX(Cost_Components!$V$2:$V$29,MATCH(E1356,Cost_Components!$A$2:$A$29,0)),"")</f>
        <v>2050</v>
      </c>
      <c r="AC1356" s="26">
        <f>IFERROR(INDEX(Cost_Components!$M$2:$M$29,MATCH(E1356,Cost_Components!$A$2:$A$29,0)),"")</f>
        <v>30</v>
      </c>
      <c r="AD1356" s="26">
        <f>IFERROR(INDEX(Cost_Components!$N$2:$N$29,MATCH(E1356,Cost_Components!$A$2:$A$29,0)),"")</f>
        <v>95</v>
      </c>
      <c r="AE1356" s="16" t="str">
        <f>IFERROR(INDEX(Cost_Components!$O$2:$O$29,MATCH(E1356,Cost_Components!$A$2:$A$29,0)),"")</f>
        <v>Both</v>
      </c>
      <c r="AF1356" s="11">
        <v>2956401.9352673502</v>
      </c>
      <c r="AG1356" s="11">
        <v>2964783.6158453999</v>
      </c>
      <c r="AH1356" s="23">
        <f t="shared" si="219"/>
        <v>1</v>
      </c>
    </row>
    <row r="1357" spans="1:34" hidden="1">
      <c r="A1357" t="s">
        <v>115</v>
      </c>
      <c r="B1357" s="20">
        <v>2028</v>
      </c>
      <c r="C1357" t="s">
        <v>262</v>
      </c>
      <c r="D1357" t="s">
        <v>226</v>
      </c>
      <c r="E1357" s="22" t="s">
        <v>363</v>
      </c>
      <c r="F1357" s="22" t="s">
        <v>364</v>
      </c>
      <c r="G1357" s="22" t="s">
        <v>266</v>
      </c>
      <c r="H1357" s="22" t="s">
        <v>237</v>
      </c>
      <c r="I1357" s="22" t="s">
        <v>309</v>
      </c>
      <c r="J1357" s="17">
        <f>IFERROR(INDEX(Cost_Components!$K$2:$K$29,MATCH(E1357,Cost_Components!$A$2:$A$29,0)),"")</f>
        <v>0.5</v>
      </c>
      <c r="K1357" s="17">
        <f t="shared" si="210"/>
        <v>0.38538461538461538</v>
      </c>
      <c r="L1357" s="17">
        <f>IFERROR(INDEX(Cost_Components!$S$2:$S$29,MATCH(E1357,Cost_Components!$A$2:$A$29,0)),"")</f>
        <v>0.31</v>
      </c>
      <c r="M1357" s="28">
        <f>IFERROR(INDEX(Cost_Components!$L$2:$L$29,MATCH(E1357,Cost_Components!$A$2:$A$29,0)),"")</f>
        <v>1</v>
      </c>
      <c r="N1357" s="29">
        <f>IFERROR(INDEX(Cost_Components!$P$2:$P$29,MATCH(E1357,Cost_Components!$A$2:$A$29,0)),"")</f>
        <v>119.7214874</v>
      </c>
      <c r="O1357" s="23">
        <f t="shared" si="211"/>
        <v>1447284.8378850899</v>
      </c>
      <c r="P1357" s="23">
        <f t="shared" si="212"/>
        <v>1454243.5993580751</v>
      </c>
      <c r="Q1357" s="23">
        <f t="shared" si="213"/>
        <v>53972304.094694316</v>
      </c>
      <c r="R1357" s="23">
        <f t="shared" si="214"/>
        <v>66776013.719244994</v>
      </c>
      <c r="S1357" s="23">
        <f t="shared" si="215"/>
        <v>12803709.624550678</v>
      </c>
      <c r="T1357" s="16">
        <f>IFERROR(INDEX(Cost_Components!$R$2:$R$29,MATCH(E1357,Cost_Components!$A$2:$A$29,0)),"")</f>
        <v>1</v>
      </c>
      <c r="U1357" s="26">
        <f>IFERROR(INDEX(Cost_Components!$Q$2:$Q$29,MATCH(E1357,Cost_Components!$A$2:$A$29,0)),"")</f>
        <v>2023</v>
      </c>
      <c r="V1357" s="30">
        <f>1/(1+Calculation_Assumptions!$B$5)^(B1357-Calculation_Assumptions!$B$2)</f>
        <v>0.91514165935315961</v>
      </c>
      <c r="W1357" s="23">
        <f t="shared" si="216"/>
        <v>49392303.928331889</v>
      </c>
      <c r="X1357" s="23">
        <f t="shared" si="217"/>
        <v>61109512.000019215</v>
      </c>
      <c r="Y1357" s="23">
        <f t="shared" si="218"/>
        <v>11717208.071687328</v>
      </c>
      <c r="Z1357" s="17">
        <f>IFERROR(INDEX(Cost_Components!$T$2:$T$29,MATCH(E1357,Cost_Components!$A$2:$A$29,0)),"")</f>
        <v>0.8</v>
      </c>
      <c r="AA1357" s="26">
        <f>IFERROR(INDEX(Cost_Components!$U$2:$U$29,MATCH(E1357,Cost_Components!$A$2:$A$29,0)),"")</f>
        <v>2025</v>
      </c>
      <c r="AB1357" s="26">
        <f>IFERROR(INDEX(Cost_Components!$V$2:$V$29,MATCH(E1357,Cost_Components!$A$2:$A$29,0)),"")</f>
        <v>2050</v>
      </c>
      <c r="AC1357" s="26">
        <f>IFERROR(INDEX(Cost_Components!$M$2:$M$29,MATCH(E1357,Cost_Components!$A$2:$A$29,0)),"")</f>
        <v>30</v>
      </c>
      <c r="AD1357" s="26">
        <f>IFERROR(INDEX(Cost_Components!$N$2:$N$29,MATCH(E1357,Cost_Components!$A$2:$A$29,0)),"")</f>
        <v>95</v>
      </c>
      <c r="AE1357" s="16" t="str">
        <f>IFERROR(INDEX(Cost_Components!$O$2:$O$29,MATCH(E1357,Cost_Components!$A$2:$A$29,0)),"")</f>
        <v>Both</v>
      </c>
      <c r="AF1357" s="11">
        <v>2894569.6757701798</v>
      </c>
      <c r="AG1357" s="11">
        <v>2908487.1987161501</v>
      </c>
      <c r="AH1357" s="23">
        <f t="shared" si="219"/>
        <v>1</v>
      </c>
    </row>
    <row r="1358" spans="1:34" hidden="1">
      <c r="A1358" t="s">
        <v>115</v>
      </c>
      <c r="B1358" s="20">
        <v>2029</v>
      </c>
      <c r="C1358" t="s">
        <v>262</v>
      </c>
      <c r="D1358" t="s">
        <v>226</v>
      </c>
      <c r="E1358" s="22" t="s">
        <v>363</v>
      </c>
      <c r="F1358" s="22" t="s">
        <v>364</v>
      </c>
      <c r="G1358" s="22" t="s">
        <v>266</v>
      </c>
      <c r="H1358" s="22" t="s">
        <v>237</v>
      </c>
      <c r="I1358" s="22" t="s">
        <v>309</v>
      </c>
      <c r="J1358" s="17">
        <f>IFERROR(INDEX(Cost_Components!$K$2:$K$29,MATCH(E1358,Cost_Components!$A$2:$A$29,0)),"")</f>
        <v>0.5</v>
      </c>
      <c r="K1358" s="17">
        <f t="shared" si="210"/>
        <v>0.40423076923076923</v>
      </c>
      <c r="L1358" s="17">
        <f>IFERROR(INDEX(Cost_Components!$S$2:$S$29,MATCH(E1358,Cost_Components!$A$2:$A$29,0)),"")</f>
        <v>0.31</v>
      </c>
      <c r="M1358" s="28">
        <f>IFERROR(INDEX(Cost_Components!$L$2:$L$29,MATCH(E1358,Cost_Components!$A$2:$A$29,0)),"")</f>
        <v>1</v>
      </c>
      <c r="N1358" s="29">
        <f>IFERROR(INDEX(Cost_Components!$P$2:$P$29,MATCH(E1358,Cost_Components!$A$2:$A$29,0)),"")</f>
        <v>119.7214874</v>
      </c>
      <c r="O1358" s="23">
        <f t="shared" si="211"/>
        <v>1423292.4499451299</v>
      </c>
      <c r="P1358" s="23">
        <f t="shared" si="212"/>
        <v>1433694.0258428999</v>
      </c>
      <c r="Q1358" s="23">
        <f t="shared" si="213"/>
        <v>53209634.187625863</v>
      </c>
      <c r="R1358" s="23">
        <f t="shared" si="214"/>
        <v>68880393.175909489</v>
      </c>
      <c r="S1358" s="23">
        <f t="shared" si="215"/>
        <v>15670758.988283627</v>
      </c>
      <c r="T1358" s="16">
        <f>IFERROR(INDEX(Cost_Components!$R$2:$R$29,MATCH(E1358,Cost_Components!$A$2:$A$29,0)),"")</f>
        <v>1</v>
      </c>
      <c r="U1358" s="26">
        <f>IFERROR(INDEX(Cost_Components!$Q$2:$Q$29,MATCH(E1358,Cost_Components!$A$2:$A$29,0)),"")</f>
        <v>2023</v>
      </c>
      <c r="V1358" s="30">
        <f>1/(1+Calculation_Assumptions!$B$5)^(B1358-Calculation_Assumptions!$B$2)</f>
        <v>0.888487047915689</v>
      </c>
      <c r="W1358" s="23">
        <f t="shared" si="216"/>
        <v>47276070.800037421</v>
      </c>
      <c r="X1358" s="23">
        <f t="shared" si="217"/>
        <v>61199337.192135789</v>
      </c>
      <c r="Y1358" s="23">
        <f t="shared" si="218"/>
        <v>13923266.392098369</v>
      </c>
      <c r="Z1358" s="17">
        <f>IFERROR(INDEX(Cost_Components!$T$2:$T$29,MATCH(E1358,Cost_Components!$A$2:$A$29,0)),"")</f>
        <v>0.8</v>
      </c>
      <c r="AA1358" s="26">
        <f>IFERROR(INDEX(Cost_Components!$U$2:$U$29,MATCH(E1358,Cost_Components!$A$2:$A$29,0)),"")</f>
        <v>2025</v>
      </c>
      <c r="AB1358" s="26">
        <f>IFERROR(INDEX(Cost_Components!$V$2:$V$29,MATCH(E1358,Cost_Components!$A$2:$A$29,0)),"")</f>
        <v>2050</v>
      </c>
      <c r="AC1358" s="26">
        <f>IFERROR(INDEX(Cost_Components!$M$2:$M$29,MATCH(E1358,Cost_Components!$A$2:$A$29,0)),"")</f>
        <v>30</v>
      </c>
      <c r="AD1358" s="26">
        <f>IFERROR(INDEX(Cost_Components!$N$2:$N$29,MATCH(E1358,Cost_Components!$A$2:$A$29,0)),"")</f>
        <v>95</v>
      </c>
      <c r="AE1358" s="16" t="str">
        <f>IFERROR(INDEX(Cost_Components!$O$2:$O$29,MATCH(E1358,Cost_Components!$A$2:$A$29,0)),"")</f>
        <v>Both</v>
      </c>
      <c r="AF1358" s="11">
        <v>2846584.8998902598</v>
      </c>
      <c r="AG1358" s="11">
        <v>2867388.0516857998</v>
      </c>
      <c r="AH1358" s="23">
        <f t="shared" si="219"/>
        <v>1</v>
      </c>
    </row>
    <row r="1359" spans="1:34" hidden="1">
      <c r="A1359" t="s">
        <v>115</v>
      </c>
      <c r="B1359" s="20">
        <v>2030</v>
      </c>
      <c r="C1359" t="s">
        <v>262</v>
      </c>
      <c r="D1359" t="s">
        <v>226</v>
      </c>
      <c r="E1359" s="22" t="s">
        <v>363</v>
      </c>
      <c r="F1359" s="22" t="s">
        <v>364</v>
      </c>
      <c r="G1359" s="22" t="s">
        <v>266</v>
      </c>
      <c r="H1359" s="22" t="s">
        <v>237</v>
      </c>
      <c r="I1359" s="22" t="s">
        <v>309</v>
      </c>
      <c r="J1359" s="17">
        <f>IFERROR(INDEX(Cost_Components!$K$2:$K$29,MATCH(E1359,Cost_Components!$A$2:$A$29,0)),"")</f>
        <v>0.5</v>
      </c>
      <c r="K1359" s="17">
        <f t="shared" si="210"/>
        <v>0.42307692307692307</v>
      </c>
      <c r="L1359" s="17">
        <f>IFERROR(INDEX(Cost_Components!$S$2:$S$29,MATCH(E1359,Cost_Components!$A$2:$A$29,0)),"")</f>
        <v>0.31</v>
      </c>
      <c r="M1359" s="28">
        <f>IFERROR(INDEX(Cost_Components!$L$2:$L$29,MATCH(E1359,Cost_Components!$A$2:$A$29,0)),"")</f>
        <v>1</v>
      </c>
      <c r="N1359" s="29">
        <f>IFERROR(INDEX(Cost_Components!$P$2:$P$29,MATCH(E1359,Cost_Components!$A$2:$A$29,0)),"")</f>
        <v>119.7214874</v>
      </c>
      <c r="O1359" s="23">
        <f t="shared" si="211"/>
        <v>1404827.05165947</v>
      </c>
      <c r="P1359" s="23">
        <f t="shared" si="212"/>
        <v>1419341.6527531249</v>
      </c>
      <c r="Q1359" s="23">
        <f t="shared" si="213"/>
        <v>52676965.076877311</v>
      </c>
      <c r="R1359" s="23">
        <f t="shared" si="214"/>
        <v>71156454.838796631</v>
      </c>
      <c r="S1359" s="23">
        <f t="shared" si="215"/>
        <v>18479489.76191932</v>
      </c>
      <c r="T1359" s="16">
        <f>IFERROR(INDEX(Cost_Components!$R$2:$R$29,MATCH(E1359,Cost_Components!$A$2:$A$29,0)),"")</f>
        <v>1</v>
      </c>
      <c r="U1359" s="26">
        <f>IFERROR(INDEX(Cost_Components!$Q$2:$Q$29,MATCH(E1359,Cost_Components!$A$2:$A$29,0)),"")</f>
        <v>2023</v>
      </c>
      <c r="V1359" s="30">
        <f>1/(1+Calculation_Assumptions!$B$5)^(B1359-Calculation_Assumptions!$B$2)</f>
        <v>0.86260878438416411</v>
      </c>
      <c r="W1359" s="23">
        <f t="shared" si="216"/>
        <v>45439612.810012206</v>
      </c>
      <c r="X1359" s="23">
        <f t="shared" si="217"/>
        <v>61380183.009581037</v>
      </c>
      <c r="Y1359" s="23">
        <f t="shared" si="218"/>
        <v>15940570.19956883</v>
      </c>
      <c r="Z1359" s="17">
        <f>IFERROR(INDEX(Cost_Components!$T$2:$T$29,MATCH(E1359,Cost_Components!$A$2:$A$29,0)),"")</f>
        <v>0.8</v>
      </c>
      <c r="AA1359" s="26">
        <f>IFERROR(INDEX(Cost_Components!$U$2:$U$29,MATCH(E1359,Cost_Components!$A$2:$A$29,0)),"")</f>
        <v>2025</v>
      </c>
      <c r="AB1359" s="26">
        <f>IFERROR(INDEX(Cost_Components!$V$2:$V$29,MATCH(E1359,Cost_Components!$A$2:$A$29,0)),"")</f>
        <v>2050</v>
      </c>
      <c r="AC1359" s="26">
        <f>IFERROR(INDEX(Cost_Components!$M$2:$M$29,MATCH(E1359,Cost_Components!$A$2:$A$29,0)),"")</f>
        <v>30</v>
      </c>
      <c r="AD1359" s="26">
        <f>IFERROR(INDEX(Cost_Components!$N$2:$N$29,MATCH(E1359,Cost_Components!$A$2:$A$29,0)),"")</f>
        <v>95</v>
      </c>
      <c r="AE1359" s="16" t="str">
        <f>IFERROR(INDEX(Cost_Components!$O$2:$O$29,MATCH(E1359,Cost_Components!$A$2:$A$29,0)),"")</f>
        <v>Both</v>
      </c>
      <c r="AF1359" s="11">
        <v>2809654.1033189399</v>
      </c>
      <c r="AG1359" s="11">
        <v>2838683.3055062499</v>
      </c>
      <c r="AH1359" s="23">
        <f t="shared" si="219"/>
        <v>1</v>
      </c>
    </row>
    <row r="1360" spans="1:34" hidden="1">
      <c r="A1360" t="s">
        <v>115</v>
      </c>
      <c r="B1360" s="20">
        <v>2031</v>
      </c>
      <c r="C1360" t="s">
        <v>262</v>
      </c>
      <c r="D1360" t="s">
        <v>226</v>
      </c>
      <c r="E1360" s="22" t="s">
        <v>363</v>
      </c>
      <c r="F1360" s="22" t="s">
        <v>364</v>
      </c>
      <c r="G1360" s="22" t="s">
        <v>266</v>
      </c>
      <c r="H1360" s="22" t="s">
        <v>237</v>
      </c>
      <c r="I1360" s="22" t="s">
        <v>309</v>
      </c>
      <c r="J1360" s="17">
        <f>IFERROR(INDEX(Cost_Components!$K$2:$K$29,MATCH(E1360,Cost_Components!$A$2:$A$29,0)),"")</f>
        <v>0.5</v>
      </c>
      <c r="K1360" s="17">
        <f t="shared" si="210"/>
        <v>0.44192307692307692</v>
      </c>
      <c r="L1360" s="17">
        <f>IFERROR(INDEX(Cost_Components!$S$2:$S$29,MATCH(E1360,Cost_Components!$A$2:$A$29,0)),"")</f>
        <v>0.31</v>
      </c>
      <c r="M1360" s="28">
        <f>IFERROR(INDEX(Cost_Components!$L$2:$L$29,MATCH(E1360,Cost_Components!$A$2:$A$29,0)),"")</f>
        <v>1</v>
      </c>
      <c r="N1360" s="29">
        <f>IFERROR(INDEX(Cost_Components!$P$2:$P$29,MATCH(E1360,Cost_Components!$A$2:$A$29,0)),"")</f>
        <v>119.7214874</v>
      </c>
      <c r="O1360" s="23">
        <f t="shared" si="211"/>
        <v>1391093.0577013351</v>
      </c>
      <c r="P1360" s="23">
        <f t="shared" si="212"/>
        <v>1410390.2408880801</v>
      </c>
      <c r="Q1360" s="23">
        <f t="shared" si="213"/>
        <v>52344745.410605229</v>
      </c>
      <c r="R1360" s="23">
        <f t="shared" si="214"/>
        <v>73599517.594927207</v>
      </c>
      <c r="S1360" s="23">
        <f t="shared" si="215"/>
        <v>21254772.184321977</v>
      </c>
      <c r="T1360" s="16">
        <f>IFERROR(INDEX(Cost_Components!$R$2:$R$29,MATCH(E1360,Cost_Components!$A$2:$A$29,0)),"")</f>
        <v>1</v>
      </c>
      <c r="U1360" s="26">
        <f>IFERROR(INDEX(Cost_Components!$Q$2:$Q$29,MATCH(E1360,Cost_Components!$A$2:$A$29,0)),"")</f>
        <v>2023</v>
      </c>
      <c r="V1360" s="30">
        <f>1/(1+Calculation_Assumptions!$B$5)^(B1360-Calculation_Assumptions!$B$2)</f>
        <v>0.83748425668365445</v>
      </c>
      <c r="W1360" s="23">
        <f t="shared" si="216"/>
        <v>43837900.201495856</v>
      </c>
      <c r="X1360" s="23">
        <f t="shared" si="217"/>
        <v>61638437.285263158</v>
      </c>
      <c r="Y1360" s="23">
        <f t="shared" si="218"/>
        <v>17800537.083767306</v>
      </c>
      <c r="Z1360" s="17">
        <f>IFERROR(INDEX(Cost_Components!$T$2:$T$29,MATCH(E1360,Cost_Components!$A$2:$A$29,0)),"")</f>
        <v>0.8</v>
      </c>
      <c r="AA1360" s="26">
        <f>IFERROR(INDEX(Cost_Components!$U$2:$U$29,MATCH(E1360,Cost_Components!$A$2:$A$29,0)),"")</f>
        <v>2025</v>
      </c>
      <c r="AB1360" s="26">
        <f>IFERROR(INDEX(Cost_Components!$V$2:$V$29,MATCH(E1360,Cost_Components!$A$2:$A$29,0)),"")</f>
        <v>2050</v>
      </c>
      <c r="AC1360" s="26">
        <f>IFERROR(INDEX(Cost_Components!$M$2:$M$29,MATCH(E1360,Cost_Components!$A$2:$A$29,0)),"")</f>
        <v>30</v>
      </c>
      <c r="AD1360" s="26">
        <f>IFERROR(INDEX(Cost_Components!$N$2:$N$29,MATCH(E1360,Cost_Components!$A$2:$A$29,0)),"")</f>
        <v>95</v>
      </c>
      <c r="AE1360" s="16" t="str">
        <f>IFERROR(INDEX(Cost_Components!$O$2:$O$29,MATCH(E1360,Cost_Components!$A$2:$A$29,0)),"")</f>
        <v>Both</v>
      </c>
      <c r="AF1360" s="11">
        <v>2782186.1154026701</v>
      </c>
      <c r="AG1360" s="11">
        <v>2820780.4817761602</v>
      </c>
      <c r="AH1360" s="23">
        <f t="shared" si="219"/>
        <v>1</v>
      </c>
    </row>
    <row r="1361" spans="1:34" hidden="1">
      <c r="A1361" t="s">
        <v>115</v>
      </c>
      <c r="B1361" s="20">
        <v>2032</v>
      </c>
      <c r="C1361" t="s">
        <v>262</v>
      </c>
      <c r="D1361" t="s">
        <v>226</v>
      </c>
      <c r="E1361" s="22" t="s">
        <v>363</v>
      </c>
      <c r="F1361" s="22" t="s">
        <v>364</v>
      </c>
      <c r="G1361" s="22" t="s">
        <v>266</v>
      </c>
      <c r="H1361" s="22" t="s">
        <v>237</v>
      </c>
      <c r="I1361" s="22" t="s">
        <v>309</v>
      </c>
      <c r="J1361" s="17">
        <f>IFERROR(INDEX(Cost_Components!$K$2:$K$29,MATCH(E1361,Cost_Components!$A$2:$A$29,0)),"")</f>
        <v>0.5</v>
      </c>
      <c r="K1361" s="17">
        <f t="shared" si="210"/>
        <v>0.46076923076923082</v>
      </c>
      <c r="L1361" s="17">
        <f>IFERROR(INDEX(Cost_Components!$S$2:$S$29,MATCH(E1361,Cost_Components!$A$2:$A$29,0)),"")</f>
        <v>0.31</v>
      </c>
      <c r="M1361" s="28">
        <f>IFERROR(INDEX(Cost_Components!$L$2:$L$29,MATCH(E1361,Cost_Components!$A$2:$A$29,0)),"")</f>
        <v>1</v>
      </c>
      <c r="N1361" s="29">
        <f>IFERROR(INDEX(Cost_Components!$P$2:$P$29,MATCH(E1361,Cost_Components!$A$2:$A$29,0)),"")</f>
        <v>119.7214874</v>
      </c>
      <c r="O1361" s="23">
        <f t="shared" si="211"/>
        <v>1381234.8575710049</v>
      </c>
      <c r="P1361" s="23">
        <f t="shared" si="212"/>
        <v>1405978.57227947</v>
      </c>
      <c r="Q1361" s="23">
        <f t="shared" si="213"/>
        <v>52181012.237006232</v>
      </c>
      <c r="R1361" s="23">
        <f t="shared" si="214"/>
        <v>76194408.82052277</v>
      </c>
      <c r="S1361" s="23">
        <f t="shared" si="215"/>
        <v>24013396.583516538</v>
      </c>
      <c r="T1361" s="16">
        <f>IFERROR(INDEX(Cost_Components!$R$2:$R$29,MATCH(E1361,Cost_Components!$A$2:$A$29,0)),"")</f>
        <v>1</v>
      </c>
      <c r="U1361" s="26">
        <f>IFERROR(INDEX(Cost_Components!$Q$2:$Q$29,MATCH(E1361,Cost_Components!$A$2:$A$29,0)),"")</f>
        <v>2023</v>
      </c>
      <c r="V1361" s="30">
        <f>1/(1+Calculation_Assumptions!$B$5)^(B1361-Calculation_Assumptions!$B$2)</f>
        <v>0.81309151134335378</v>
      </c>
      <c r="W1361" s="23">
        <f t="shared" si="216"/>
        <v>42427938.103213437</v>
      </c>
      <c r="X1361" s="23">
        <f t="shared" si="217"/>
        <v>61953027.023792222</v>
      </c>
      <c r="Y1361" s="23">
        <f t="shared" si="218"/>
        <v>19525088.920578789</v>
      </c>
      <c r="Z1361" s="17">
        <f>IFERROR(INDEX(Cost_Components!$T$2:$T$29,MATCH(E1361,Cost_Components!$A$2:$A$29,0)),"")</f>
        <v>0.8</v>
      </c>
      <c r="AA1361" s="26">
        <f>IFERROR(INDEX(Cost_Components!$U$2:$U$29,MATCH(E1361,Cost_Components!$A$2:$A$29,0)),"")</f>
        <v>2025</v>
      </c>
      <c r="AB1361" s="26">
        <f>IFERROR(INDEX(Cost_Components!$V$2:$V$29,MATCH(E1361,Cost_Components!$A$2:$A$29,0)),"")</f>
        <v>2050</v>
      </c>
      <c r="AC1361" s="26">
        <f>IFERROR(INDEX(Cost_Components!$M$2:$M$29,MATCH(E1361,Cost_Components!$A$2:$A$29,0)),"")</f>
        <v>30</v>
      </c>
      <c r="AD1361" s="26">
        <f>IFERROR(INDEX(Cost_Components!$N$2:$N$29,MATCH(E1361,Cost_Components!$A$2:$A$29,0)),"")</f>
        <v>95</v>
      </c>
      <c r="AE1361" s="16" t="str">
        <f>IFERROR(INDEX(Cost_Components!$O$2:$O$29,MATCH(E1361,Cost_Components!$A$2:$A$29,0)),"")</f>
        <v>Both</v>
      </c>
      <c r="AF1361" s="11">
        <v>2762469.7151420098</v>
      </c>
      <c r="AG1361" s="11">
        <v>2811957.1445589401</v>
      </c>
      <c r="AH1361" s="23">
        <f t="shared" si="219"/>
        <v>1</v>
      </c>
    </row>
    <row r="1362" spans="1:34" hidden="1">
      <c r="A1362" t="s">
        <v>115</v>
      </c>
      <c r="B1362" s="20">
        <v>2033</v>
      </c>
      <c r="C1362" t="s">
        <v>262</v>
      </c>
      <c r="D1362" t="s">
        <v>226</v>
      </c>
      <c r="E1362" s="22" t="s">
        <v>363</v>
      </c>
      <c r="F1362" s="22" t="s">
        <v>364</v>
      </c>
      <c r="G1362" s="22" t="s">
        <v>266</v>
      </c>
      <c r="H1362" s="22" t="s">
        <v>237</v>
      </c>
      <c r="I1362" s="22" t="s">
        <v>309</v>
      </c>
      <c r="J1362" s="17">
        <f>IFERROR(INDEX(Cost_Components!$K$2:$K$29,MATCH(E1362,Cost_Components!$A$2:$A$29,0)),"")</f>
        <v>0.5</v>
      </c>
      <c r="K1362" s="17">
        <f t="shared" si="210"/>
        <v>0.47961538461538467</v>
      </c>
      <c r="L1362" s="17">
        <f>IFERROR(INDEX(Cost_Components!$S$2:$S$29,MATCH(E1362,Cost_Components!$A$2:$A$29,0)),"")</f>
        <v>0.31</v>
      </c>
      <c r="M1362" s="28">
        <f>IFERROR(INDEX(Cost_Components!$L$2:$L$29,MATCH(E1362,Cost_Components!$A$2:$A$29,0)),"")</f>
        <v>1</v>
      </c>
      <c r="N1362" s="29">
        <f>IFERROR(INDEX(Cost_Components!$P$2:$P$29,MATCH(E1362,Cost_Components!$A$2:$A$29,0)),"")</f>
        <v>119.7214874</v>
      </c>
      <c r="O1362" s="23">
        <f t="shared" si="211"/>
        <v>1374493.53260432</v>
      </c>
      <c r="P1362" s="23">
        <f t="shared" si="212"/>
        <v>1405337.64338952</v>
      </c>
      <c r="Q1362" s="23">
        <f t="shared" si="213"/>
        <v>52157225.019399278</v>
      </c>
      <c r="R1362" s="23">
        <f t="shared" si="214"/>
        <v>78923785.942654535</v>
      </c>
      <c r="S1362" s="23">
        <f t="shared" si="215"/>
        <v>26766560.923255257</v>
      </c>
      <c r="T1362" s="16">
        <f>IFERROR(INDEX(Cost_Components!$R$2:$R$29,MATCH(E1362,Cost_Components!$A$2:$A$29,0)),"")</f>
        <v>1</v>
      </c>
      <c r="U1362" s="26">
        <f>IFERROR(INDEX(Cost_Components!$Q$2:$Q$29,MATCH(E1362,Cost_Components!$A$2:$A$29,0)),"")</f>
        <v>2023</v>
      </c>
      <c r="V1362" s="30">
        <f>1/(1+Calculation_Assumptions!$B$5)^(B1362-Calculation_Assumptions!$B$2)</f>
        <v>0.78940923431393573</v>
      </c>
      <c r="W1362" s="23">
        <f t="shared" si="216"/>
        <v>41173395.066503637</v>
      </c>
      <c r="X1362" s="23">
        <f t="shared" si="217"/>
        <v>62303165.430147879</v>
      </c>
      <c r="Y1362" s="23">
        <f t="shared" si="218"/>
        <v>21129770.363644246</v>
      </c>
      <c r="Z1362" s="17">
        <f>IFERROR(INDEX(Cost_Components!$T$2:$T$29,MATCH(E1362,Cost_Components!$A$2:$A$29,0)),"")</f>
        <v>0.8</v>
      </c>
      <c r="AA1362" s="26">
        <f>IFERROR(INDEX(Cost_Components!$U$2:$U$29,MATCH(E1362,Cost_Components!$A$2:$A$29,0)),"")</f>
        <v>2025</v>
      </c>
      <c r="AB1362" s="26">
        <f>IFERROR(INDEX(Cost_Components!$V$2:$V$29,MATCH(E1362,Cost_Components!$A$2:$A$29,0)),"")</f>
        <v>2050</v>
      </c>
      <c r="AC1362" s="26">
        <f>IFERROR(INDEX(Cost_Components!$M$2:$M$29,MATCH(E1362,Cost_Components!$A$2:$A$29,0)),"")</f>
        <v>30</v>
      </c>
      <c r="AD1362" s="26">
        <f>IFERROR(INDEX(Cost_Components!$N$2:$N$29,MATCH(E1362,Cost_Components!$A$2:$A$29,0)),"")</f>
        <v>95</v>
      </c>
      <c r="AE1362" s="16" t="str">
        <f>IFERROR(INDEX(Cost_Components!$O$2:$O$29,MATCH(E1362,Cost_Components!$A$2:$A$29,0)),"")</f>
        <v>Both</v>
      </c>
      <c r="AF1362" s="11">
        <v>2748987.0652086399</v>
      </c>
      <c r="AG1362" s="11">
        <v>2810675.28677904</v>
      </c>
      <c r="AH1362" s="23">
        <f t="shared" si="219"/>
        <v>1</v>
      </c>
    </row>
    <row r="1363" spans="1:34" hidden="1">
      <c r="A1363" t="s">
        <v>115</v>
      </c>
      <c r="B1363" s="20">
        <v>2034</v>
      </c>
      <c r="C1363" t="s">
        <v>262</v>
      </c>
      <c r="D1363" t="s">
        <v>226</v>
      </c>
      <c r="E1363" s="22" t="s">
        <v>363</v>
      </c>
      <c r="F1363" s="22" t="s">
        <v>364</v>
      </c>
      <c r="G1363" s="22" t="s">
        <v>266</v>
      </c>
      <c r="H1363" s="22" t="s">
        <v>237</v>
      </c>
      <c r="I1363" s="22" t="s">
        <v>309</v>
      </c>
      <c r="J1363" s="17">
        <f>IFERROR(INDEX(Cost_Components!$K$2:$K$29,MATCH(E1363,Cost_Components!$A$2:$A$29,0)),"")</f>
        <v>0.5</v>
      </c>
      <c r="K1363" s="17">
        <f t="shared" si="210"/>
        <v>0.49846153846153851</v>
      </c>
      <c r="L1363" s="17">
        <f>IFERROR(INDEX(Cost_Components!$S$2:$S$29,MATCH(E1363,Cost_Components!$A$2:$A$29,0)),"")</f>
        <v>0.31</v>
      </c>
      <c r="M1363" s="28">
        <f>IFERROR(INDEX(Cost_Components!$L$2:$L$29,MATCH(E1363,Cost_Components!$A$2:$A$29,0)),"")</f>
        <v>1</v>
      </c>
      <c r="N1363" s="29">
        <f>IFERROR(INDEX(Cost_Components!$P$2:$P$29,MATCH(E1363,Cost_Components!$A$2:$A$29,0)),"")</f>
        <v>119.7214874</v>
      </c>
      <c r="O1363" s="23">
        <f t="shared" si="211"/>
        <v>1370439.0543770599</v>
      </c>
      <c r="P1363" s="23">
        <f t="shared" si="212"/>
        <v>1408027.965148835</v>
      </c>
      <c r="Q1363" s="23">
        <f t="shared" si="213"/>
        <v>52257072.709408306</v>
      </c>
      <c r="R1363" s="23">
        <f t="shared" si="214"/>
        <v>81783084.064410821</v>
      </c>
      <c r="S1363" s="23">
        <f t="shared" si="215"/>
        <v>29526011.355002515</v>
      </c>
      <c r="T1363" s="16">
        <f>IFERROR(INDEX(Cost_Components!$R$2:$R$29,MATCH(E1363,Cost_Components!$A$2:$A$29,0)),"")</f>
        <v>1</v>
      </c>
      <c r="U1363" s="26">
        <f>IFERROR(INDEX(Cost_Components!$Q$2:$Q$29,MATCH(E1363,Cost_Components!$A$2:$A$29,0)),"")</f>
        <v>2023</v>
      </c>
      <c r="V1363" s="30">
        <f>1/(1+Calculation_Assumptions!$B$5)^(B1363-Calculation_Assumptions!$B$2)</f>
        <v>0.76641673234362695</v>
      </c>
      <c r="W1363" s="23">
        <f t="shared" si="216"/>
        <v>40050694.907788038</v>
      </c>
      <c r="X1363" s="23">
        <f t="shared" si="217"/>
        <v>62679924.049629889</v>
      </c>
      <c r="Y1363" s="23">
        <f t="shared" si="218"/>
        <v>22629229.141841851</v>
      </c>
      <c r="Z1363" s="17">
        <f>IFERROR(INDEX(Cost_Components!$T$2:$T$29,MATCH(E1363,Cost_Components!$A$2:$A$29,0)),"")</f>
        <v>0.8</v>
      </c>
      <c r="AA1363" s="26">
        <f>IFERROR(INDEX(Cost_Components!$U$2:$U$29,MATCH(E1363,Cost_Components!$A$2:$A$29,0)),"")</f>
        <v>2025</v>
      </c>
      <c r="AB1363" s="26">
        <f>IFERROR(INDEX(Cost_Components!$V$2:$V$29,MATCH(E1363,Cost_Components!$A$2:$A$29,0)),"")</f>
        <v>2050</v>
      </c>
      <c r="AC1363" s="26">
        <f>IFERROR(INDEX(Cost_Components!$M$2:$M$29,MATCH(E1363,Cost_Components!$A$2:$A$29,0)),"")</f>
        <v>30</v>
      </c>
      <c r="AD1363" s="26">
        <f>IFERROR(INDEX(Cost_Components!$N$2:$N$29,MATCH(E1363,Cost_Components!$A$2:$A$29,0)),"")</f>
        <v>95</v>
      </c>
      <c r="AE1363" s="16" t="str">
        <f>IFERROR(INDEX(Cost_Components!$O$2:$O$29,MATCH(E1363,Cost_Components!$A$2:$A$29,0)),"")</f>
        <v>Both</v>
      </c>
      <c r="AF1363" s="11">
        <v>2740878.1087541198</v>
      </c>
      <c r="AG1363" s="11">
        <v>2816055.93029767</v>
      </c>
      <c r="AH1363" s="23">
        <f t="shared" si="219"/>
        <v>1</v>
      </c>
    </row>
    <row r="1364" spans="1:34" hidden="1">
      <c r="A1364" t="s">
        <v>115</v>
      </c>
      <c r="B1364" s="20">
        <v>2035</v>
      </c>
      <c r="C1364" t="s">
        <v>262</v>
      </c>
      <c r="D1364" t="s">
        <v>226</v>
      </c>
      <c r="E1364" s="22" t="s">
        <v>363</v>
      </c>
      <c r="F1364" s="22" t="s">
        <v>364</v>
      </c>
      <c r="G1364" s="22" t="s">
        <v>266</v>
      </c>
      <c r="H1364" s="22" t="s">
        <v>237</v>
      </c>
      <c r="I1364" s="22" t="s">
        <v>309</v>
      </c>
      <c r="J1364" s="17">
        <f>IFERROR(INDEX(Cost_Components!$K$2:$K$29,MATCH(E1364,Cost_Components!$A$2:$A$29,0)),"")</f>
        <v>0.5</v>
      </c>
      <c r="K1364" s="17">
        <f t="shared" si="210"/>
        <v>0.51730769230769236</v>
      </c>
      <c r="L1364" s="17">
        <f>IFERROR(INDEX(Cost_Components!$S$2:$S$29,MATCH(E1364,Cost_Components!$A$2:$A$29,0)),"")</f>
        <v>0.31</v>
      </c>
      <c r="M1364" s="28">
        <f>IFERROR(INDEX(Cost_Components!$L$2:$L$29,MATCH(E1364,Cost_Components!$A$2:$A$29,0)),"")</f>
        <v>1</v>
      </c>
      <c r="N1364" s="29">
        <f>IFERROR(INDEX(Cost_Components!$P$2:$P$29,MATCH(E1364,Cost_Components!$A$2:$A$29,0)),"")</f>
        <v>119.7214874</v>
      </c>
      <c r="O1364" s="23">
        <f t="shared" si="211"/>
        <v>1368781.7706753451</v>
      </c>
      <c r="P1364" s="23">
        <f t="shared" si="212"/>
        <v>1413749.8244835299</v>
      </c>
      <c r="Q1364" s="23">
        <f t="shared" si="213"/>
        <v>52469431.857583709</v>
      </c>
      <c r="R1364" s="23">
        <f t="shared" si="214"/>
        <v>84772551.112554625</v>
      </c>
      <c r="S1364" s="23">
        <f t="shared" si="215"/>
        <v>32303119.254970916</v>
      </c>
      <c r="T1364" s="16">
        <f>IFERROR(INDEX(Cost_Components!$R$2:$R$29,MATCH(E1364,Cost_Components!$A$2:$A$29,0)),"")</f>
        <v>1</v>
      </c>
      <c r="U1364" s="26">
        <f>IFERROR(INDEX(Cost_Components!$Q$2:$Q$29,MATCH(E1364,Cost_Components!$A$2:$A$29,0)),"")</f>
        <v>2023</v>
      </c>
      <c r="V1364" s="30">
        <f>1/(1+Calculation_Assumptions!$B$5)^(B1364-Calculation_Assumptions!$B$2)</f>
        <v>0.74409391489672516</v>
      </c>
      <c r="W1364" s="23">
        <f t="shared" si="216"/>
        <v>39042184.963316411</v>
      </c>
      <c r="X1364" s="23">
        <f t="shared" si="217"/>
        <v>63078739.433123507</v>
      </c>
      <c r="Y1364" s="23">
        <f t="shared" si="218"/>
        <v>24036554.469807092</v>
      </c>
      <c r="Z1364" s="17">
        <f>IFERROR(INDEX(Cost_Components!$T$2:$T$29,MATCH(E1364,Cost_Components!$A$2:$A$29,0)),"")</f>
        <v>0.8</v>
      </c>
      <c r="AA1364" s="26">
        <f>IFERROR(INDEX(Cost_Components!$U$2:$U$29,MATCH(E1364,Cost_Components!$A$2:$A$29,0)),"")</f>
        <v>2025</v>
      </c>
      <c r="AB1364" s="26">
        <f>IFERROR(INDEX(Cost_Components!$V$2:$V$29,MATCH(E1364,Cost_Components!$A$2:$A$29,0)),"")</f>
        <v>2050</v>
      </c>
      <c r="AC1364" s="26">
        <f>IFERROR(INDEX(Cost_Components!$M$2:$M$29,MATCH(E1364,Cost_Components!$A$2:$A$29,0)),"")</f>
        <v>30</v>
      </c>
      <c r="AD1364" s="26">
        <f>IFERROR(INDEX(Cost_Components!$N$2:$N$29,MATCH(E1364,Cost_Components!$A$2:$A$29,0)),"")</f>
        <v>95</v>
      </c>
      <c r="AE1364" s="16" t="str">
        <f>IFERROR(INDEX(Cost_Components!$O$2:$O$29,MATCH(E1364,Cost_Components!$A$2:$A$29,0)),"")</f>
        <v>Both</v>
      </c>
      <c r="AF1364" s="11">
        <v>2737563.5413506902</v>
      </c>
      <c r="AG1364" s="11">
        <v>2827499.6489670598</v>
      </c>
      <c r="AH1364" s="23">
        <f t="shared" si="219"/>
        <v>1</v>
      </c>
    </row>
    <row r="1365" spans="1:34" hidden="1">
      <c r="A1365" t="s">
        <v>115</v>
      </c>
      <c r="B1365" s="20">
        <v>2036</v>
      </c>
      <c r="C1365" t="s">
        <v>262</v>
      </c>
      <c r="D1365" t="s">
        <v>226</v>
      </c>
      <c r="E1365" s="22" t="s">
        <v>363</v>
      </c>
      <c r="F1365" s="22" t="s">
        <v>364</v>
      </c>
      <c r="G1365" s="22" t="s">
        <v>266</v>
      </c>
      <c r="H1365" s="22" t="s">
        <v>237</v>
      </c>
      <c r="I1365" s="22" t="s">
        <v>309</v>
      </c>
      <c r="J1365" s="17">
        <f>IFERROR(INDEX(Cost_Components!$K$2:$K$29,MATCH(E1365,Cost_Components!$A$2:$A$29,0)),"")</f>
        <v>0.5</v>
      </c>
      <c r="K1365" s="17">
        <f t="shared" si="210"/>
        <v>0.5361538461538462</v>
      </c>
      <c r="L1365" s="17">
        <f>IFERROR(INDEX(Cost_Components!$S$2:$S$29,MATCH(E1365,Cost_Components!$A$2:$A$29,0)),"")</f>
        <v>0.31</v>
      </c>
      <c r="M1365" s="28">
        <f>IFERROR(INDEX(Cost_Components!$L$2:$L$29,MATCH(E1365,Cost_Components!$A$2:$A$29,0)),"")</f>
        <v>1</v>
      </c>
      <c r="N1365" s="29">
        <f>IFERROR(INDEX(Cost_Components!$P$2:$P$29,MATCH(E1365,Cost_Components!$A$2:$A$29,0)),"")</f>
        <v>119.7214874</v>
      </c>
      <c r="O1365" s="23">
        <f t="shared" si="211"/>
        <v>1369129.422682985</v>
      </c>
      <c r="P1365" s="23">
        <f t="shared" si="212"/>
        <v>1422097.5914465149</v>
      </c>
      <c r="Q1365" s="23">
        <f t="shared" si="213"/>
        <v>52779248.05153963</v>
      </c>
      <c r="R1365" s="23">
        <f t="shared" si="214"/>
        <v>87883234.627628505</v>
      </c>
      <c r="S1365" s="23">
        <f t="shared" si="215"/>
        <v>35103986.576088876</v>
      </c>
      <c r="T1365" s="16">
        <f>IFERROR(INDEX(Cost_Components!$R$2:$R$29,MATCH(E1365,Cost_Components!$A$2:$A$29,0)),"")</f>
        <v>1</v>
      </c>
      <c r="U1365" s="26">
        <f>IFERROR(INDEX(Cost_Components!$Q$2:$Q$29,MATCH(E1365,Cost_Components!$A$2:$A$29,0)),"")</f>
        <v>2023</v>
      </c>
      <c r="V1365" s="30">
        <f>1/(1+Calculation_Assumptions!$B$5)^(B1365-Calculation_Assumptions!$B$2)</f>
        <v>0.72242127659876232</v>
      </c>
      <c r="W1365" s="23">
        <f t="shared" si="216"/>
        <v>38128851.755315997</v>
      </c>
      <c r="X1365" s="23">
        <f t="shared" si="217"/>
        <v>63488718.551319942</v>
      </c>
      <c r="Y1365" s="23">
        <f t="shared" si="218"/>
        <v>25359866.796003941</v>
      </c>
      <c r="Z1365" s="17">
        <f>IFERROR(INDEX(Cost_Components!$T$2:$T$29,MATCH(E1365,Cost_Components!$A$2:$A$29,0)),"")</f>
        <v>0.8</v>
      </c>
      <c r="AA1365" s="26">
        <f>IFERROR(INDEX(Cost_Components!$U$2:$U$29,MATCH(E1365,Cost_Components!$A$2:$A$29,0)),"")</f>
        <v>2025</v>
      </c>
      <c r="AB1365" s="26">
        <f>IFERROR(INDEX(Cost_Components!$V$2:$V$29,MATCH(E1365,Cost_Components!$A$2:$A$29,0)),"")</f>
        <v>2050</v>
      </c>
      <c r="AC1365" s="26">
        <f>IFERROR(INDEX(Cost_Components!$M$2:$M$29,MATCH(E1365,Cost_Components!$A$2:$A$29,0)),"")</f>
        <v>30</v>
      </c>
      <c r="AD1365" s="26">
        <f>IFERROR(INDEX(Cost_Components!$N$2:$N$29,MATCH(E1365,Cost_Components!$A$2:$A$29,0)),"")</f>
        <v>95</v>
      </c>
      <c r="AE1365" s="16" t="str">
        <f>IFERROR(INDEX(Cost_Components!$O$2:$O$29,MATCH(E1365,Cost_Components!$A$2:$A$29,0)),"")</f>
        <v>Both</v>
      </c>
      <c r="AF1365" s="11">
        <v>2738258.8453659699</v>
      </c>
      <c r="AG1365" s="11">
        <v>2844195.1828930299</v>
      </c>
      <c r="AH1365" s="23">
        <f t="shared" si="219"/>
        <v>1</v>
      </c>
    </row>
    <row r="1366" spans="1:34" hidden="1">
      <c r="A1366" t="s">
        <v>115</v>
      </c>
      <c r="B1366" s="20">
        <v>2037</v>
      </c>
      <c r="C1366" t="s">
        <v>262</v>
      </c>
      <c r="D1366" t="s">
        <v>226</v>
      </c>
      <c r="E1366" s="22" t="s">
        <v>363</v>
      </c>
      <c r="F1366" s="22" t="s">
        <v>364</v>
      </c>
      <c r="G1366" s="22" t="s">
        <v>266</v>
      </c>
      <c r="H1366" s="22" t="s">
        <v>237</v>
      </c>
      <c r="I1366" s="22" t="s">
        <v>309</v>
      </c>
      <c r="J1366" s="17">
        <f>IFERROR(INDEX(Cost_Components!$K$2:$K$29,MATCH(E1366,Cost_Components!$A$2:$A$29,0)),"")</f>
        <v>0.5</v>
      </c>
      <c r="K1366" s="17">
        <f t="shared" si="210"/>
        <v>0.55500000000000005</v>
      </c>
      <c r="L1366" s="17">
        <f>IFERROR(INDEX(Cost_Components!$S$2:$S$29,MATCH(E1366,Cost_Components!$A$2:$A$29,0)),"")</f>
        <v>0.31</v>
      </c>
      <c r="M1366" s="28">
        <f>IFERROR(INDEX(Cost_Components!$L$2:$L$29,MATCH(E1366,Cost_Components!$A$2:$A$29,0)),"")</f>
        <v>1</v>
      </c>
      <c r="N1366" s="29">
        <f>IFERROR(INDEX(Cost_Components!$P$2:$P$29,MATCH(E1366,Cost_Components!$A$2:$A$29,0)),"")</f>
        <v>119.7214874</v>
      </c>
      <c r="O1366" s="23">
        <f t="shared" si="211"/>
        <v>1371141.9070465099</v>
      </c>
      <c r="P1366" s="23">
        <f t="shared" si="212"/>
        <v>1432717.230239775</v>
      </c>
      <c r="Q1366" s="23">
        <f t="shared" si="213"/>
        <v>53173381.726653382</v>
      </c>
      <c r="R1366" s="23">
        <f t="shared" si="214"/>
        <v>91106107.444184795</v>
      </c>
      <c r="S1366" s="23">
        <f t="shared" si="215"/>
        <v>37932725.717531413</v>
      </c>
      <c r="T1366" s="16">
        <f>IFERROR(INDEX(Cost_Components!$R$2:$R$29,MATCH(E1366,Cost_Components!$A$2:$A$29,0)),"")</f>
        <v>1</v>
      </c>
      <c r="U1366" s="26">
        <f>IFERROR(INDEX(Cost_Components!$Q$2:$Q$29,MATCH(E1366,Cost_Components!$A$2:$A$29,0)),"")</f>
        <v>2023</v>
      </c>
      <c r="V1366" s="30">
        <f>1/(1+Calculation_Assumptions!$B$5)^(B1366-Calculation_Assumptions!$B$2)</f>
        <v>0.70137988019297326</v>
      </c>
      <c r="W1366" s="23">
        <f t="shared" si="216"/>
        <v>37294740.104895383</v>
      </c>
      <c r="X1366" s="23">
        <f t="shared" si="217"/>
        <v>63899990.724050477</v>
      </c>
      <c r="Y1366" s="23">
        <f t="shared" si="218"/>
        <v>26605250.619155098</v>
      </c>
      <c r="Z1366" s="17">
        <f>IFERROR(INDEX(Cost_Components!$T$2:$T$29,MATCH(E1366,Cost_Components!$A$2:$A$29,0)),"")</f>
        <v>0.8</v>
      </c>
      <c r="AA1366" s="26">
        <f>IFERROR(INDEX(Cost_Components!$U$2:$U$29,MATCH(E1366,Cost_Components!$A$2:$A$29,0)),"")</f>
        <v>2025</v>
      </c>
      <c r="AB1366" s="26">
        <f>IFERROR(INDEX(Cost_Components!$V$2:$V$29,MATCH(E1366,Cost_Components!$A$2:$A$29,0)),"")</f>
        <v>2050</v>
      </c>
      <c r="AC1366" s="26">
        <f>IFERROR(INDEX(Cost_Components!$M$2:$M$29,MATCH(E1366,Cost_Components!$A$2:$A$29,0)),"")</f>
        <v>30</v>
      </c>
      <c r="AD1366" s="26">
        <f>IFERROR(INDEX(Cost_Components!$N$2:$N$29,MATCH(E1366,Cost_Components!$A$2:$A$29,0)),"")</f>
        <v>95</v>
      </c>
      <c r="AE1366" s="16" t="str">
        <f>IFERROR(INDEX(Cost_Components!$O$2:$O$29,MATCH(E1366,Cost_Components!$A$2:$A$29,0)),"")</f>
        <v>Both</v>
      </c>
      <c r="AF1366" s="11">
        <v>2742283.8140930198</v>
      </c>
      <c r="AG1366" s="11">
        <v>2865434.4604795501</v>
      </c>
      <c r="AH1366" s="23">
        <f t="shared" si="219"/>
        <v>1</v>
      </c>
    </row>
    <row r="1367" spans="1:34" hidden="1">
      <c r="A1367" t="s">
        <v>115</v>
      </c>
      <c r="B1367" s="20">
        <v>2038</v>
      </c>
      <c r="C1367" t="s">
        <v>262</v>
      </c>
      <c r="D1367" t="s">
        <v>226</v>
      </c>
      <c r="E1367" s="22" t="s">
        <v>363</v>
      </c>
      <c r="F1367" s="22" t="s">
        <v>364</v>
      </c>
      <c r="G1367" s="22" t="s">
        <v>266</v>
      </c>
      <c r="H1367" s="22" t="s">
        <v>237</v>
      </c>
      <c r="I1367" s="22" t="s">
        <v>309</v>
      </c>
      <c r="J1367" s="17">
        <f>IFERROR(INDEX(Cost_Components!$K$2:$K$29,MATCH(E1367,Cost_Components!$A$2:$A$29,0)),"")</f>
        <v>0.5</v>
      </c>
      <c r="K1367" s="17">
        <f t="shared" si="210"/>
        <v>0.57384615384615389</v>
      </c>
      <c r="L1367" s="17">
        <f>IFERROR(INDEX(Cost_Components!$S$2:$S$29,MATCH(E1367,Cost_Components!$A$2:$A$29,0)),"")</f>
        <v>0.31</v>
      </c>
      <c r="M1367" s="28">
        <f>IFERROR(INDEX(Cost_Components!$L$2:$L$29,MATCH(E1367,Cost_Components!$A$2:$A$29,0)),"")</f>
        <v>1</v>
      </c>
      <c r="N1367" s="29">
        <f>IFERROR(INDEX(Cost_Components!$P$2:$P$29,MATCH(E1367,Cost_Components!$A$2:$A$29,0)),"")</f>
        <v>119.7214874</v>
      </c>
      <c r="O1367" s="23">
        <f t="shared" si="211"/>
        <v>1374599.0017163949</v>
      </c>
      <c r="P1367" s="23">
        <f t="shared" si="212"/>
        <v>1445374.863633485</v>
      </c>
      <c r="Q1367" s="23">
        <f t="shared" si="213"/>
        <v>53643152.842679635</v>
      </c>
      <c r="R1367" s="23">
        <f t="shared" si="214"/>
        <v>94437308.961365625</v>
      </c>
      <c r="S1367" s="23">
        <f t="shared" si="215"/>
        <v>40794156.118685991</v>
      </c>
      <c r="T1367" s="16">
        <f>IFERROR(INDEX(Cost_Components!$R$2:$R$29,MATCH(E1367,Cost_Components!$A$2:$A$29,0)),"")</f>
        <v>1</v>
      </c>
      <c r="U1367" s="26">
        <f>IFERROR(INDEX(Cost_Components!$Q$2:$Q$29,MATCH(E1367,Cost_Components!$A$2:$A$29,0)),"")</f>
        <v>2023</v>
      </c>
      <c r="V1367" s="30">
        <f>1/(1+Calculation_Assumptions!$B$5)^(B1367-Calculation_Assumptions!$B$2)</f>
        <v>0.68095133999317792</v>
      </c>
      <c r="W1367" s="23">
        <f t="shared" si="216"/>
        <v>36528376.80968155</v>
      </c>
      <c r="X1367" s="23">
        <f t="shared" si="217"/>
        <v>64307212.082591675</v>
      </c>
      <c r="Y1367" s="23">
        <f t="shared" si="218"/>
        <v>27778835.272910122</v>
      </c>
      <c r="Z1367" s="17">
        <f>IFERROR(INDEX(Cost_Components!$T$2:$T$29,MATCH(E1367,Cost_Components!$A$2:$A$29,0)),"")</f>
        <v>0.8</v>
      </c>
      <c r="AA1367" s="26">
        <f>IFERROR(INDEX(Cost_Components!$U$2:$U$29,MATCH(E1367,Cost_Components!$A$2:$A$29,0)),"")</f>
        <v>2025</v>
      </c>
      <c r="AB1367" s="26">
        <f>IFERROR(INDEX(Cost_Components!$V$2:$V$29,MATCH(E1367,Cost_Components!$A$2:$A$29,0)),"")</f>
        <v>2050</v>
      </c>
      <c r="AC1367" s="26">
        <f>IFERROR(INDEX(Cost_Components!$M$2:$M$29,MATCH(E1367,Cost_Components!$A$2:$A$29,0)),"")</f>
        <v>30</v>
      </c>
      <c r="AD1367" s="26">
        <f>IFERROR(INDEX(Cost_Components!$N$2:$N$29,MATCH(E1367,Cost_Components!$A$2:$A$29,0)),"")</f>
        <v>95</v>
      </c>
      <c r="AE1367" s="16" t="str">
        <f>IFERROR(INDEX(Cost_Components!$O$2:$O$29,MATCH(E1367,Cost_Components!$A$2:$A$29,0)),"")</f>
        <v>Both</v>
      </c>
      <c r="AF1367" s="11">
        <v>2749198.0034327898</v>
      </c>
      <c r="AG1367" s="11">
        <v>2890749.7272669701</v>
      </c>
      <c r="AH1367" s="23">
        <f t="shared" si="219"/>
        <v>1</v>
      </c>
    </row>
    <row r="1368" spans="1:34" hidden="1">
      <c r="A1368" t="s">
        <v>115</v>
      </c>
      <c r="B1368" s="20">
        <v>2039</v>
      </c>
      <c r="C1368" t="s">
        <v>262</v>
      </c>
      <c r="D1368" t="s">
        <v>226</v>
      </c>
      <c r="E1368" s="22" t="s">
        <v>363</v>
      </c>
      <c r="F1368" s="22" t="s">
        <v>364</v>
      </c>
      <c r="G1368" s="22" t="s">
        <v>266</v>
      </c>
      <c r="H1368" s="22" t="s">
        <v>237</v>
      </c>
      <c r="I1368" s="22" t="s">
        <v>309</v>
      </c>
      <c r="J1368" s="17">
        <f>IFERROR(INDEX(Cost_Components!$K$2:$K$29,MATCH(E1368,Cost_Components!$A$2:$A$29,0)),"")</f>
        <v>0.5</v>
      </c>
      <c r="K1368" s="17">
        <f t="shared" si="210"/>
        <v>0.59269230769230763</v>
      </c>
      <c r="L1368" s="17">
        <f>IFERROR(INDEX(Cost_Components!$S$2:$S$29,MATCH(E1368,Cost_Components!$A$2:$A$29,0)),"")</f>
        <v>0.31</v>
      </c>
      <c r="M1368" s="28">
        <f>IFERROR(INDEX(Cost_Components!$L$2:$L$29,MATCH(E1368,Cost_Components!$A$2:$A$29,0)),"")</f>
        <v>1</v>
      </c>
      <c r="N1368" s="29">
        <f>IFERROR(INDEX(Cost_Components!$P$2:$P$29,MATCH(E1368,Cost_Components!$A$2:$A$29,0)),"")</f>
        <v>119.7214874</v>
      </c>
      <c r="O1368" s="23">
        <f t="shared" si="211"/>
        <v>1379199.34421097</v>
      </c>
      <c r="P1368" s="23">
        <f t="shared" si="212"/>
        <v>1459750.65729118</v>
      </c>
      <c r="Q1368" s="23">
        <f t="shared" si="213"/>
        <v>54176691.176448591</v>
      </c>
      <c r="R1368" s="23">
        <f t="shared" si="214"/>
        <v>97865233.4762979</v>
      </c>
      <c r="S1368" s="23">
        <f t="shared" si="215"/>
        <v>43688542.299849309</v>
      </c>
      <c r="T1368" s="16">
        <f>IFERROR(INDEX(Cost_Components!$R$2:$R$29,MATCH(E1368,Cost_Components!$A$2:$A$29,0)),"")</f>
        <v>1</v>
      </c>
      <c r="U1368" s="26">
        <f>IFERROR(INDEX(Cost_Components!$Q$2:$Q$29,MATCH(E1368,Cost_Components!$A$2:$A$29,0)),"")</f>
        <v>2023</v>
      </c>
      <c r="V1368" s="30">
        <f>1/(1+Calculation_Assumptions!$B$5)^(B1368-Calculation_Assumptions!$B$2)</f>
        <v>0.66111780581861923</v>
      </c>
      <c r="W1368" s="23">
        <f t="shared" si="216"/>
        <v>35817175.19708664</v>
      </c>
      <c r="X1368" s="23">
        <f t="shared" si="217"/>
        <v>64700448.42177695</v>
      </c>
      <c r="Y1368" s="23">
        <f t="shared" si="218"/>
        <v>28883273.224690307</v>
      </c>
      <c r="Z1368" s="17">
        <f>IFERROR(INDEX(Cost_Components!$T$2:$T$29,MATCH(E1368,Cost_Components!$A$2:$A$29,0)),"")</f>
        <v>0.8</v>
      </c>
      <c r="AA1368" s="26">
        <f>IFERROR(INDEX(Cost_Components!$U$2:$U$29,MATCH(E1368,Cost_Components!$A$2:$A$29,0)),"")</f>
        <v>2025</v>
      </c>
      <c r="AB1368" s="26">
        <f>IFERROR(INDEX(Cost_Components!$V$2:$V$29,MATCH(E1368,Cost_Components!$A$2:$A$29,0)),"")</f>
        <v>2050</v>
      </c>
      <c r="AC1368" s="26">
        <f>IFERROR(INDEX(Cost_Components!$M$2:$M$29,MATCH(E1368,Cost_Components!$A$2:$A$29,0)),"")</f>
        <v>30</v>
      </c>
      <c r="AD1368" s="26">
        <f>IFERROR(INDEX(Cost_Components!$N$2:$N$29,MATCH(E1368,Cost_Components!$A$2:$A$29,0)),"")</f>
        <v>95</v>
      </c>
      <c r="AE1368" s="16" t="str">
        <f>IFERROR(INDEX(Cost_Components!$O$2:$O$29,MATCH(E1368,Cost_Components!$A$2:$A$29,0)),"")</f>
        <v>Both</v>
      </c>
      <c r="AF1368" s="11">
        <v>2758398.68842194</v>
      </c>
      <c r="AG1368" s="11">
        <v>2919501.31458236</v>
      </c>
      <c r="AH1368" s="23">
        <f t="shared" si="219"/>
        <v>1</v>
      </c>
    </row>
    <row r="1369" spans="1:34" hidden="1">
      <c r="A1369" t="s">
        <v>115</v>
      </c>
      <c r="B1369" s="20">
        <v>2040</v>
      </c>
      <c r="C1369" t="s">
        <v>262</v>
      </c>
      <c r="D1369" t="s">
        <v>226</v>
      </c>
      <c r="E1369" s="22" t="s">
        <v>363</v>
      </c>
      <c r="F1369" s="22" t="s">
        <v>364</v>
      </c>
      <c r="G1369" s="22" t="s">
        <v>266</v>
      </c>
      <c r="H1369" s="22" t="s">
        <v>237</v>
      </c>
      <c r="I1369" s="22" t="s">
        <v>309</v>
      </c>
      <c r="J1369" s="17">
        <f>IFERROR(INDEX(Cost_Components!$K$2:$K$29,MATCH(E1369,Cost_Components!$A$2:$A$29,0)),"")</f>
        <v>0.5</v>
      </c>
      <c r="K1369" s="17">
        <f t="shared" si="210"/>
        <v>0.61153846153846159</v>
      </c>
      <c r="L1369" s="17">
        <f>IFERROR(INDEX(Cost_Components!$S$2:$S$29,MATCH(E1369,Cost_Components!$A$2:$A$29,0)),"")</f>
        <v>0.31</v>
      </c>
      <c r="M1369" s="28">
        <f>IFERROR(INDEX(Cost_Components!$L$2:$L$29,MATCH(E1369,Cost_Components!$A$2:$A$29,0)),"")</f>
        <v>1</v>
      </c>
      <c r="N1369" s="29">
        <f>IFERROR(INDEX(Cost_Components!$P$2:$P$29,MATCH(E1369,Cost_Components!$A$2:$A$29,0)),"")</f>
        <v>119.7214874</v>
      </c>
      <c r="O1369" s="23">
        <f t="shared" si="211"/>
        <v>1384861.4263258851</v>
      </c>
      <c r="P1369" s="23">
        <f t="shared" si="212"/>
        <v>1475746.146785805</v>
      </c>
      <c r="Q1369" s="23">
        <f t="shared" si="213"/>
        <v>54770342.352584742</v>
      </c>
      <c r="R1369" s="23">
        <f t="shared" si="214"/>
        <v>101391651.91775639</v>
      </c>
      <c r="S1369" s="23">
        <f t="shared" si="215"/>
        <v>46621309.565171652</v>
      </c>
      <c r="T1369" s="16">
        <f>IFERROR(INDEX(Cost_Components!$R$2:$R$29,MATCH(E1369,Cost_Components!$A$2:$A$29,0)),"")</f>
        <v>1</v>
      </c>
      <c r="U1369" s="26">
        <f>IFERROR(INDEX(Cost_Components!$Q$2:$Q$29,MATCH(E1369,Cost_Components!$A$2:$A$29,0)),"")</f>
        <v>2023</v>
      </c>
      <c r="V1369" s="30">
        <f>1/(1+Calculation_Assumptions!$B$5)^(B1369-Calculation_Assumptions!$B$2)</f>
        <v>0.64186194739671765</v>
      </c>
      <c r="W1369" s="23">
        <f t="shared" si="216"/>
        <v>35154998.602014966</v>
      </c>
      <c r="X1369" s="23">
        <f t="shared" si="217"/>
        <v>65079443.14970126</v>
      </c>
      <c r="Y1369" s="23">
        <f t="shared" si="218"/>
        <v>29924444.547686297</v>
      </c>
      <c r="Z1369" s="17">
        <f>IFERROR(INDEX(Cost_Components!$T$2:$T$29,MATCH(E1369,Cost_Components!$A$2:$A$29,0)),"")</f>
        <v>0.8</v>
      </c>
      <c r="AA1369" s="26">
        <f>IFERROR(INDEX(Cost_Components!$U$2:$U$29,MATCH(E1369,Cost_Components!$A$2:$A$29,0)),"")</f>
        <v>2025</v>
      </c>
      <c r="AB1369" s="26">
        <f>IFERROR(INDEX(Cost_Components!$V$2:$V$29,MATCH(E1369,Cost_Components!$A$2:$A$29,0)),"")</f>
        <v>2050</v>
      </c>
      <c r="AC1369" s="26">
        <f>IFERROR(INDEX(Cost_Components!$M$2:$M$29,MATCH(E1369,Cost_Components!$A$2:$A$29,0)),"")</f>
        <v>30</v>
      </c>
      <c r="AD1369" s="26">
        <f>IFERROR(INDEX(Cost_Components!$N$2:$N$29,MATCH(E1369,Cost_Components!$A$2:$A$29,0)),"")</f>
        <v>95</v>
      </c>
      <c r="AE1369" s="16" t="str">
        <f>IFERROR(INDEX(Cost_Components!$O$2:$O$29,MATCH(E1369,Cost_Components!$A$2:$A$29,0)),"")</f>
        <v>Both</v>
      </c>
      <c r="AF1369" s="11">
        <v>2769722.8526517702</v>
      </c>
      <c r="AG1369" s="11">
        <v>2951492.29357161</v>
      </c>
      <c r="AH1369" s="23">
        <f t="shared" si="219"/>
        <v>1</v>
      </c>
    </row>
    <row r="1370" spans="1:34" hidden="1">
      <c r="A1370" t="s">
        <v>115</v>
      </c>
      <c r="B1370" s="20">
        <v>2041</v>
      </c>
      <c r="C1370" t="s">
        <v>262</v>
      </c>
      <c r="D1370" t="s">
        <v>226</v>
      </c>
      <c r="E1370" s="22" t="s">
        <v>363</v>
      </c>
      <c r="F1370" s="22" t="s">
        <v>364</v>
      </c>
      <c r="G1370" s="22" t="s">
        <v>266</v>
      </c>
      <c r="H1370" s="22" t="s">
        <v>237</v>
      </c>
      <c r="I1370" s="22" t="s">
        <v>309</v>
      </c>
      <c r="J1370" s="17">
        <f>IFERROR(INDEX(Cost_Components!$K$2:$K$29,MATCH(E1370,Cost_Components!$A$2:$A$29,0)),"")</f>
        <v>0.5</v>
      </c>
      <c r="K1370" s="17">
        <f t="shared" si="210"/>
        <v>0.63038461538461543</v>
      </c>
      <c r="L1370" s="17">
        <f>IFERROR(INDEX(Cost_Components!$S$2:$S$29,MATCH(E1370,Cost_Components!$A$2:$A$29,0)),"")</f>
        <v>0.31</v>
      </c>
      <c r="M1370" s="28">
        <f>IFERROR(INDEX(Cost_Components!$L$2:$L$29,MATCH(E1370,Cost_Components!$A$2:$A$29,0)),"")</f>
        <v>1</v>
      </c>
      <c r="N1370" s="29">
        <f>IFERROR(INDEX(Cost_Components!$P$2:$P$29,MATCH(E1370,Cost_Components!$A$2:$A$29,0)),"")</f>
        <v>119.7214874</v>
      </c>
      <c r="O1370" s="23">
        <f t="shared" si="211"/>
        <v>1391479.1789970901</v>
      </c>
      <c r="P1370" s="23">
        <f t="shared" si="212"/>
        <v>1493234.401379745</v>
      </c>
      <c r="Q1370" s="23">
        <f t="shared" si="213"/>
        <v>55419395.506709822</v>
      </c>
      <c r="R1370" s="23">
        <f t="shared" si="214"/>
        <v>105015745.96765031</v>
      </c>
      <c r="S1370" s="23">
        <f t="shared" si="215"/>
        <v>49596350.460940488</v>
      </c>
      <c r="T1370" s="16">
        <f>IFERROR(INDEX(Cost_Components!$R$2:$R$29,MATCH(E1370,Cost_Components!$A$2:$A$29,0)),"")</f>
        <v>1</v>
      </c>
      <c r="U1370" s="26">
        <f>IFERROR(INDEX(Cost_Components!$Q$2:$Q$29,MATCH(E1370,Cost_Components!$A$2:$A$29,0)),"")</f>
        <v>2023</v>
      </c>
      <c r="V1370" s="30">
        <f>1/(1+Calculation_Assumptions!$B$5)^(B1370-Calculation_Assumptions!$B$2)</f>
        <v>0.62316693922011435</v>
      </c>
      <c r="W1370" s="23">
        <f t="shared" si="216"/>
        <v>34535535.071345314</v>
      </c>
      <c r="X1370" s="23">
        <f t="shared" si="217"/>
        <v>65442340.984577708</v>
      </c>
      <c r="Y1370" s="23">
        <f t="shared" si="218"/>
        <v>30906805.91323239</v>
      </c>
      <c r="Z1370" s="17">
        <f>IFERROR(INDEX(Cost_Components!$T$2:$T$29,MATCH(E1370,Cost_Components!$A$2:$A$29,0)),"")</f>
        <v>0.8</v>
      </c>
      <c r="AA1370" s="26">
        <f>IFERROR(INDEX(Cost_Components!$U$2:$U$29,MATCH(E1370,Cost_Components!$A$2:$A$29,0)),"")</f>
        <v>2025</v>
      </c>
      <c r="AB1370" s="26">
        <f>IFERROR(INDEX(Cost_Components!$V$2:$V$29,MATCH(E1370,Cost_Components!$A$2:$A$29,0)),"")</f>
        <v>2050</v>
      </c>
      <c r="AC1370" s="26">
        <f>IFERROR(INDEX(Cost_Components!$M$2:$M$29,MATCH(E1370,Cost_Components!$A$2:$A$29,0)),"")</f>
        <v>30</v>
      </c>
      <c r="AD1370" s="26">
        <f>IFERROR(INDEX(Cost_Components!$N$2:$N$29,MATCH(E1370,Cost_Components!$A$2:$A$29,0)),"")</f>
        <v>95</v>
      </c>
      <c r="AE1370" s="16" t="str">
        <f>IFERROR(INDEX(Cost_Components!$O$2:$O$29,MATCH(E1370,Cost_Components!$A$2:$A$29,0)),"")</f>
        <v>Both</v>
      </c>
      <c r="AF1370" s="11">
        <v>2782958.3579941802</v>
      </c>
      <c r="AG1370" s="11">
        <v>2986468.80275949</v>
      </c>
      <c r="AH1370" s="23">
        <f t="shared" si="219"/>
        <v>1</v>
      </c>
    </row>
    <row r="1371" spans="1:34" hidden="1">
      <c r="A1371" t="s">
        <v>115</v>
      </c>
      <c r="B1371" s="20">
        <v>2042</v>
      </c>
      <c r="C1371" t="s">
        <v>262</v>
      </c>
      <c r="D1371" t="s">
        <v>226</v>
      </c>
      <c r="E1371" s="22" t="s">
        <v>363</v>
      </c>
      <c r="F1371" s="22" t="s">
        <v>364</v>
      </c>
      <c r="G1371" s="22" t="s">
        <v>266</v>
      </c>
      <c r="H1371" s="22" t="s">
        <v>237</v>
      </c>
      <c r="I1371" s="22" t="s">
        <v>309</v>
      </c>
      <c r="J1371" s="17">
        <f>IFERROR(INDEX(Cost_Components!$K$2:$K$29,MATCH(E1371,Cost_Components!$A$2:$A$29,0)),"")</f>
        <v>0.5</v>
      </c>
      <c r="K1371" s="17">
        <f t="shared" si="210"/>
        <v>0.64923076923076928</v>
      </c>
      <c r="L1371" s="17">
        <f>IFERROR(INDEX(Cost_Components!$S$2:$S$29,MATCH(E1371,Cost_Components!$A$2:$A$29,0)),"")</f>
        <v>0.31</v>
      </c>
      <c r="M1371" s="28">
        <f>IFERROR(INDEX(Cost_Components!$L$2:$L$29,MATCH(E1371,Cost_Components!$A$2:$A$29,0)),"")</f>
        <v>1</v>
      </c>
      <c r="N1371" s="29">
        <f>IFERROR(INDEX(Cost_Components!$P$2:$P$29,MATCH(E1371,Cost_Components!$A$2:$A$29,0)),"")</f>
        <v>119.7214874</v>
      </c>
      <c r="O1371" s="23">
        <f t="shared" si="211"/>
        <v>1398884.6651571351</v>
      </c>
      <c r="P1371" s="23">
        <f t="shared" si="212"/>
        <v>1512025.231774295</v>
      </c>
      <c r="Q1371" s="23">
        <f t="shared" si="213"/>
        <v>56116792.017647982</v>
      </c>
      <c r="R1371" s="23">
        <f t="shared" si="214"/>
        <v>108730931.2113321</v>
      </c>
      <c r="S1371" s="23">
        <f t="shared" si="215"/>
        <v>52614139.193684116</v>
      </c>
      <c r="T1371" s="16">
        <f>IFERROR(INDEX(Cost_Components!$R$2:$R$29,MATCH(E1371,Cost_Components!$A$2:$A$29,0)),"")</f>
        <v>1</v>
      </c>
      <c r="U1371" s="26">
        <f>IFERROR(INDEX(Cost_Components!$Q$2:$Q$29,MATCH(E1371,Cost_Components!$A$2:$A$29,0)),"")</f>
        <v>2023</v>
      </c>
      <c r="V1371" s="30">
        <f>1/(1+Calculation_Assumptions!$B$5)^(B1371-Calculation_Assumptions!$B$2)</f>
        <v>0.60501644584477121</v>
      </c>
      <c r="W1371" s="23">
        <f t="shared" si="216"/>
        <v>33951582.058727607</v>
      </c>
      <c r="X1371" s="23">
        <f t="shared" si="217"/>
        <v>65784001.554872453</v>
      </c>
      <c r="Y1371" s="23">
        <f t="shared" si="218"/>
        <v>31832419.496144839</v>
      </c>
      <c r="Z1371" s="17">
        <f>IFERROR(INDEX(Cost_Components!$T$2:$T$29,MATCH(E1371,Cost_Components!$A$2:$A$29,0)),"")</f>
        <v>0.8</v>
      </c>
      <c r="AA1371" s="26">
        <f>IFERROR(INDEX(Cost_Components!$U$2:$U$29,MATCH(E1371,Cost_Components!$A$2:$A$29,0)),"")</f>
        <v>2025</v>
      </c>
      <c r="AB1371" s="26">
        <f>IFERROR(INDEX(Cost_Components!$V$2:$V$29,MATCH(E1371,Cost_Components!$A$2:$A$29,0)),"")</f>
        <v>2050</v>
      </c>
      <c r="AC1371" s="26">
        <f>IFERROR(INDEX(Cost_Components!$M$2:$M$29,MATCH(E1371,Cost_Components!$A$2:$A$29,0)),"")</f>
        <v>30</v>
      </c>
      <c r="AD1371" s="26">
        <f>IFERROR(INDEX(Cost_Components!$N$2:$N$29,MATCH(E1371,Cost_Components!$A$2:$A$29,0)),"")</f>
        <v>95</v>
      </c>
      <c r="AE1371" s="16" t="str">
        <f>IFERROR(INDEX(Cost_Components!$O$2:$O$29,MATCH(E1371,Cost_Components!$A$2:$A$29,0)),"")</f>
        <v>Both</v>
      </c>
      <c r="AF1371" s="11">
        <v>2797769.3303142702</v>
      </c>
      <c r="AG1371" s="11">
        <v>3024050.46354859</v>
      </c>
      <c r="AH1371" s="23">
        <f t="shared" si="219"/>
        <v>1</v>
      </c>
    </row>
    <row r="1372" spans="1:34" hidden="1">
      <c r="A1372" t="s">
        <v>115</v>
      </c>
      <c r="B1372" s="20">
        <v>2043</v>
      </c>
      <c r="C1372" t="s">
        <v>262</v>
      </c>
      <c r="D1372" t="s">
        <v>226</v>
      </c>
      <c r="E1372" s="22" t="s">
        <v>363</v>
      </c>
      <c r="F1372" s="22" t="s">
        <v>364</v>
      </c>
      <c r="G1372" s="22" t="s">
        <v>266</v>
      </c>
      <c r="H1372" s="22" t="s">
        <v>237</v>
      </c>
      <c r="I1372" s="22" t="s">
        <v>309</v>
      </c>
      <c r="J1372" s="17">
        <f>IFERROR(INDEX(Cost_Components!$K$2:$K$29,MATCH(E1372,Cost_Components!$A$2:$A$29,0)),"")</f>
        <v>0.5</v>
      </c>
      <c r="K1372" s="17">
        <f t="shared" si="210"/>
        <v>0.66807692307692301</v>
      </c>
      <c r="L1372" s="17">
        <f>IFERROR(INDEX(Cost_Components!$S$2:$S$29,MATCH(E1372,Cost_Components!$A$2:$A$29,0)),"")</f>
        <v>0.31</v>
      </c>
      <c r="M1372" s="28">
        <f>IFERROR(INDEX(Cost_Components!$L$2:$L$29,MATCH(E1372,Cost_Components!$A$2:$A$29,0)),"")</f>
        <v>1</v>
      </c>
      <c r="N1372" s="29">
        <f>IFERROR(INDEX(Cost_Components!$P$2:$P$29,MATCH(E1372,Cost_Components!$A$2:$A$29,0)),"")</f>
        <v>119.7214874</v>
      </c>
      <c r="O1372" s="23">
        <f t="shared" si="211"/>
        <v>1406789.48762415</v>
      </c>
      <c r="P1372" s="23">
        <f t="shared" si="212"/>
        <v>1531811.0654631001</v>
      </c>
      <c r="Q1372" s="23">
        <f t="shared" si="213"/>
        <v>56851116.743636541</v>
      </c>
      <c r="R1372" s="23">
        <f t="shared" si="214"/>
        <v>112519472.7945811</v>
      </c>
      <c r="S1372" s="23">
        <f t="shared" si="215"/>
        <v>55668356.050944559</v>
      </c>
      <c r="T1372" s="16">
        <f>IFERROR(INDEX(Cost_Components!$R$2:$R$29,MATCH(E1372,Cost_Components!$A$2:$A$29,0)),"")</f>
        <v>1</v>
      </c>
      <c r="U1372" s="26">
        <f>IFERROR(INDEX(Cost_Components!$Q$2:$Q$29,MATCH(E1372,Cost_Components!$A$2:$A$29,0)),"")</f>
        <v>2023</v>
      </c>
      <c r="V1372" s="30">
        <f>1/(1+Calculation_Assumptions!$B$5)^(B1372-Calculation_Assumptions!$B$2)</f>
        <v>0.5873946076162827</v>
      </c>
      <c r="W1372" s="23">
        <f t="shared" si="216"/>
        <v>33394039.412175864</v>
      </c>
      <c r="X1372" s="23">
        <f t="shared" si="217"/>
        <v>66093331.571363963</v>
      </c>
      <c r="Y1372" s="23">
        <f t="shared" si="218"/>
        <v>32699292.159188095</v>
      </c>
      <c r="Z1372" s="17">
        <f>IFERROR(INDEX(Cost_Components!$T$2:$T$29,MATCH(E1372,Cost_Components!$A$2:$A$29,0)),"")</f>
        <v>0.8</v>
      </c>
      <c r="AA1372" s="26">
        <f>IFERROR(INDEX(Cost_Components!$U$2:$U$29,MATCH(E1372,Cost_Components!$A$2:$A$29,0)),"")</f>
        <v>2025</v>
      </c>
      <c r="AB1372" s="26">
        <f>IFERROR(INDEX(Cost_Components!$V$2:$V$29,MATCH(E1372,Cost_Components!$A$2:$A$29,0)),"")</f>
        <v>2050</v>
      </c>
      <c r="AC1372" s="26">
        <f>IFERROR(INDEX(Cost_Components!$M$2:$M$29,MATCH(E1372,Cost_Components!$A$2:$A$29,0)),"")</f>
        <v>30</v>
      </c>
      <c r="AD1372" s="26">
        <f>IFERROR(INDEX(Cost_Components!$N$2:$N$29,MATCH(E1372,Cost_Components!$A$2:$A$29,0)),"")</f>
        <v>95</v>
      </c>
      <c r="AE1372" s="16" t="str">
        <f>IFERROR(INDEX(Cost_Components!$O$2:$O$29,MATCH(E1372,Cost_Components!$A$2:$A$29,0)),"")</f>
        <v>Both</v>
      </c>
      <c r="AF1372" s="11">
        <v>2813578.9752483</v>
      </c>
      <c r="AG1372" s="11">
        <v>3063622.1309262002</v>
      </c>
      <c r="AH1372" s="23">
        <f t="shared" si="219"/>
        <v>1</v>
      </c>
    </row>
    <row r="1373" spans="1:34" hidden="1">
      <c r="A1373" t="s">
        <v>115</v>
      </c>
      <c r="B1373" s="20">
        <v>2044</v>
      </c>
      <c r="C1373" t="s">
        <v>262</v>
      </c>
      <c r="D1373" t="s">
        <v>226</v>
      </c>
      <c r="E1373" s="22" t="s">
        <v>363</v>
      </c>
      <c r="F1373" s="22" t="s">
        <v>364</v>
      </c>
      <c r="G1373" s="22" t="s">
        <v>266</v>
      </c>
      <c r="H1373" s="22" t="s">
        <v>237</v>
      </c>
      <c r="I1373" s="22" t="s">
        <v>309</v>
      </c>
      <c r="J1373" s="17">
        <f>IFERROR(INDEX(Cost_Components!$K$2:$K$29,MATCH(E1373,Cost_Components!$A$2:$A$29,0)),"")</f>
        <v>0.5</v>
      </c>
      <c r="K1373" s="17">
        <f t="shared" si="210"/>
        <v>0.68692307692307697</v>
      </c>
      <c r="L1373" s="17">
        <f>IFERROR(INDEX(Cost_Components!$S$2:$S$29,MATCH(E1373,Cost_Components!$A$2:$A$29,0)),"")</f>
        <v>0.31</v>
      </c>
      <c r="M1373" s="28">
        <f>IFERROR(INDEX(Cost_Components!$L$2:$L$29,MATCH(E1373,Cost_Components!$A$2:$A$29,0)),"")</f>
        <v>1</v>
      </c>
      <c r="N1373" s="29">
        <f>IFERROR(INDEX(Cost_Components!$P$2:$P$29,MATCH(E1373,Cost_Components!$A$2:$A$29,0)),"")</f>
        <v>119.7214874</v>
      </c>
      <c r="O1373" s="23">
        <f t="shared" si="211"/>
        <v>1414999.989504345</v>
      </c>
      <c r="P1373" s="23">
        <f t="shared" si="212"/>
        <v>1552376.3928523851</v>
      </c>
      <c r="Q1373" s="23">
        <f t="shared" si="213"/>
        <v>57614371.334649622</v>
      </c>
      <c r="R1373" s="23">
        <f t="shared" si="214"/>
        <v>116368824.42238384</v>
      </c>
      <c r="S1373" s="23">
        <f t="shared" si="215"/>
        <v>58754453.087734222</v>
      </c>
      <c r="T1373" s="16">
        <f>IFERROR(INDEX(Cost_Components!$R$2:$R$29,MATCH(E1373,Cost_Components!$A$2:$A$29,0)),"")</f>
        <v>1</v>
      </c>
      <c r="U1373" s="26">
        <f>IFERROR(INDEX(Cost_Components!$Q$2:$Q$29,MATCH(E1373,Cost_Components!$A$2:$A$29,0)),"")</f>
        <v>2023</v>
      </c>
      <c r="V1373" s="30">
        <f>1/(1+Calculation_Assumptions!$B$5)^(B1373-Calculation_Assumptions!$B$2)</f>
        <v>0.57028602681192497</v>
      </c>
      <c r="W1373" s="23">
        <f t="shared" si="216"/>
        <v>32856670.915704194</v>
      </c>
      <c r="X1373" s="23">
        <f t="shared" si="217"/>
        <v>66363514.52461578</v>
      </c>
      <c r="Y1373" s="23">
        <f t="shared" si="218"/>
        <v>33506843.608911585</v>
      </c>
      <c r="Z1373" s="17">
        <f>IFERROR(INDEX(Cost_Components!$T$2:$T$29,MATCH(E1373,Cost_Components!$A$2:$A$29,0)),"")</f>
        <v>0.8</v>
      </c>
      <c r="AA1373" s="26">
        <f>IFERROR(INDEX(Cost_Components!$U$2:$U$29,MATCH(E1373,Cost_Components!$A$2:$A$29,0)),"")</f>
        <v>2025</v>
      </c>
      <c r="AB1373" s="26">
        <f>IFERROR(INDEX(Cost_Components!$V$2:$V$29,MATCH(E1373,Cost_Components!$A$2:$A$29,0)),"")</f>
        <v>2050</v>
      </c>
      <c r="AC1373" s="26">
        <f>IFERROR(INDEX(Cost_Components!$M$2:$M$29,MATCH(E1373,Cost_Components!$A$2:$A$29,0)),"")</f>
        <v>30</v>
      </c>
      <c r="AD1373" s="26">
        <f>IFERROR(INDEX(Cost_Components!$N$2:$N$29,MATCH(E1373,Cost_Components!$A$2:$A$29,0)),"")</f>
        <v>95</v>
      </c>
      <c r="AE1373" s="16" t="str">
        <f>IFERROR(INDEX(Cost_Components!$O$2:$O$29,MATCH(E1373,Cost_Components!$A$2:$A$29,0)),"")</f>
        <v>Both</v>
      </c>
      <c r="AF1373" s="11">
        <v>2829999.97900869</v>
      </c>
      <c r="AG1373" s="11">
        <v>3104752.7857047701</v>
      </c>
      <c r="AH1373" s="23">
        <f t="shared" si="219"/>
        <v>1</v>
      </c>
    </row>
    <row r="1374" spans="1:34" hidden="1">
      <c r="A1374" t="s">
        <v>115</v>
      </c>
      <c r="B1374" s="20">
        <v>2045</v>
      </c>
      <c r="C1374" t="s">
        <v>262</v>
      </c>
      <c r="D1374" t="s">
        <v>226</v>
      </c>
      <c r="E1374" s="22" t="s">
        <v>363</v>
      </c>
      <c r="F1374" s="22" t="s">
        <v>364</v>
      </c>
      <c r="G1374" s="22" t="s">
        <v>266</v>
      </c>
      <c r="H1374" s="22" t="s">
        <v>237</v>
      </c>
      <c r="I1374" s="22" t="s">
        <v>309</v>
      </c>
      <c r="J1374" s="17">
        <f>IFERROR(INDEX(Cost_Components!$K$2:$K$29,MATCH(E1374,Cost_Components!$A$2:$A$29,0)),"")</f>
        <v>0.5</v>
      </c>
      <c r="K1374" s="17">
        <f t="shared" si="210"/>
        <v>0.70576923076923082</v>
      </c>
      <c r="L1374" s="17">
        <f>IFERROR(INDEX(Cost_Components!$S$2:$S$29,MATCH(E1374,Cost_Components!$A$2:$A$29,0)),"")</f>
        <v>0.31</v>
      </c>
      <c r="M1374" s="28">
        <f>IFERROR(INDEX(Cost_Components!$L$2:$L$29,MATCH(E1374,Cost_Components!$A$2:$A$29,0)),"")</f>
        <v>1</v>
      </c>
      <c r="N1374" s="29">
        <f>IFERROR(INDEX(Cost_Components!$P$2:$P$29,MATCH(E1374,Cost_Components!$A$2:$A$29,0)),"")</f>
        <v>119.7214874</v>
      </c>
      <c r="O1374" s="23">
        <f t="shared" si="211"/>
        <v>1423331.23399828</v>
      </c>
      <c r="P1374" s="23">
        <f t="shared" si="212"/>
        <v>1573507.433873215</v>
      </c>
      <c r="Q1374" s="23">
        <f t="shared" si="213"/>
        <v>58398621.629660122</v>
      </c>
      <c r="R1374" s="23">
        <f t="shared" si="214"/>
        <v>120265428.82645118</v>
      </c>
      <c r="S1374" s="23">
        <f t="shared" si="215"/>
        <v>61866807.19679106</v>
      </c>
      <c r="T1374" s="16">
        <f>IFERROR(INDEX(Cost_Components!$R$2:$R$29,MATCH(E1374,Cost_Components!$A$2:$A$29,0)),"")</f>
        <v>1</v>
      </c>
      <c r="U1374" s="26">
        <f>IFERROR(INDEX(Cost_Components!$Q$2:$Q$29,MATCH(E1374,Cost_Components!$A$2:$A$29,0)),"")</f>
        <v>2023</v>
      </c>
      <c r="V1374" s="30">
        <f>1/(1+Calculation_Assumptions!$B$5)^(B1374-Calculation_Assumptions!$B$2)</f>
        <v>0.55367575418633497</v>
      </c>
      <c r="W1374" s="23">
        <f t="shared" si="216"/>
        <v>32333900.874244481</v>
      </c>
      <c r="X1374" s="23">
        <f t="shared" si="217"/>
        <v>66588052.008028351</v>
      </c>
      <c r="Y1374" s="23">
        <f t="shared" si="218"/>
        <v>34254151.133783869</v>
      </c>
      <c r="Z1374" s="17">
        <f>IFERROR(INDEX(Cost_Components!$T$2:$T$29,MATCH(E1374,Cost_Components!$A$2:$A$29,0)),"")</f>
        <v>0.8</v>
      </c>
      <c r="AA1374" s="26">
        <f>IFERROR(INDEX(Cost_Components!$U$2:$U$29,MATCH(E1374,Cost_Components!$A$2:$A$29,0)),"")</f>
        <v>2025</v>
      </c>
      <c r="AB1374" s="26">
        <f>IFERROR(INDEX(Cost_Components!$V$2:$V$29,MATCH(E1374,Cost_Components!$A$2:$A$29,0)),"")</f>
        <v>2050</v>
      </c>
      <c r="AC1374" s="26">
        <f>IFERROR(INDEX(Cost_Components!$M$2:$M$29,MATCH(E1374,Cost_Components!$A$2:$A$29,0)),"")</f>
        <v>30</v>
      </c>
      <c r="AD1374" s="26">
        <f>IFERROR(INDEX(Cost_Components!$N$2:$N$29,MATCH(E1374,Cost_Components!$A$2:$A$29,0)),"")</f>
        <v>95</v>
      </c>
      <c r="AE1374" s="16" t="str">
        <f>IFERROR(INDEX(Cost_Components!$O$2:$O$29,MATCH(E1374,Cost_Components!$A$2:$A$29,0)),"")</f>
        <v>Both</v>
      </c>
      <c r="AF1374" s="11">
        <v>2846662.46799656</v>
      </c>
      <c r="AG1374" s="11">
        <v>3147014.86774643</v>
      </c>
      <c r="AH1374" s="23">
        <f t="shared" si="219"/>
        <v>1</v>
      </c>
    </row>
    <row r="1375" spans="1:34" hidden="1">
      <c r="A1375" t="s">
        <v>115</v>
      </c>
      <c r="B1375" s="20">
        <v>2046</v>
      </c>
      <c r="C1375" t="s">
        <v>262</v>
      </c>
      <c r="D1375" t="s">
        <v>226</v>
      </c>
      <c r="E1375" s="22" t="s">
        <v>363</v>
      </c>
      <c r="F1375" s="22" t="s">
        <v>364</v>
      </c>
      <c r="G1375" s="22" t="s">
        <v>266</v>
      </c>
      <c r="H1375" s="22" t="s">
        <v>237</v>
      </c>
      <c r="I1375" s="22" t="s">
        <v>309</v>
      </c>
      <c r="J1375" s="17">
        <f>IFERROR(INDEX(Cost_Components!$K$2:$K$29,MATCH(E1375,Cost_Components!$A$2:$A$29,0)),"")</f>
        <v>0.5</v>
      </c>
      <c r="K1375" s="17">
        <f t="shared" si="210"/>
        <v>0.72461538461538466</v>
      </c>
      <c r="L1375" s="17">
        <f>IFERROR(INDEX(Cost_Components!$S$2:$S$29,MATCH(E1375,Cost_Components!$A$2:$A$29,0)),"")</f>
        <v>0.31</v>
      </c>
      <c r="M1375" s="28">
        <f>IFERROR(INDEX(Cost_Components!$L$2:$L$29,MATCH(E1375,Cost_Components!$A$2:$A$29,0)),"")</f>
        <v>1</v>
      </c>
      <c r="N1375" s="29">
        <f>IFERROR(INDEX(Cost_Components!$P$2:$P$29,MATCH(E1375,Cost_Components!$A$2:$A$29,0)),"")</f>
        <v>119.7214874</v>
      </c>
      <c r="O1375" s="23">
        <f t="shared" si="211"/>
        <v>1431602.3407202151</v>
      </c>
      <c r="P1375" s="23">
        <f t="shared" si="212"/>
        <v>1594995.93776326</v>
      </c>
      <c r="Q1375" s="23">
        <f t="shared" si="213"/>
        <v>59196138.680452347</v>
      </c>
      <c r="R1375" s="23">
        <f t="shared" si="214"/>
        <v>124194411.55673669</v>
      </c>
      <c r="S1375" s="23">
        <f t="shared" si="215"/>
        <v>64998272.876284346</v>
      </c>
      <c r="T1375" s="16">
        <f>IFERROR(INDEX(Cost_Components!$R$2:$R$29,MATCH(E1375,Cost_Components!$A$2:$A$29,0)),"")</f>
        <v>1</v>
      </c>
      <c r="U1375" s="26">
        <f>IFERROR(INDEX(Cost_Components!$Q$2:$Q$29,MATCH(E1375,Cost_Components!$A$2:$A$29,0)),"")</f>
        <v>2023</v>
      </c>
      <c r="V1375" s="30">
        <f>1/(1+Calculation_Assumptions!$B$5)^(B1375-Calculation_Assumptions!$B$2)</f>
        <v>0.5375492759090631</v>
      </c>
      <c r="W1375" s="23">
        <f t="shared" si="216"/>
        <v>31820841.484289642</v>
      </c>
      <c r="X1375" s="23">
        <f t="shared" si="217"/>
        <v>66760616.004275985</v>
      </c>
      <c r="Y1375" s="23">
        <f t="shared" si="218"/>
        <v>34939774.519986346</v>
      </c>
      <c r="Z1375" s="17">
        <f>IFERROR(INDEX(Cost_Components!$T$2:$T$29,MATCH(E1375,Cost_Components!$A$2:$A$29,0)),"")</f>
        <v>0.8</v>
      </c>
      <c r="AA1375" s="26">
        <f>IFERROR(INDEX(Cost_Components!$U$2:$U$29,MATCH(E1375,Cost_Components!$A$2:$A$29,0)),"")</f>
        <v>2025</v>
      </c>
      <c r="AB1375" s="26">
        <f>IFERROR(INDEX(Cost_Components!$V$2:$V$29,MATCH(E1375,Cost_Components!$A$2:$A$29,0)),"")</f>
        <v>2050</v>
      </c>
      <c r="AC1375" s="26">
        <f>IFERROR(INDEX(Cost_Components!$M$2:$M$29,MATCH(E1375,Cost_Components!$A$2:$A$29,0)),"")</f>
        <v>30</v>
      </c>
      <c r="AD1375" s="26">
        <f>IFERROR(INDEX(Cost_Components!$N$2:$N$29,MATCH(E1375,Cost_Components!$A$2:$A$29,0)),"")</f>
        <v>95</v>
      </c>
      <c r="AE1375" s="16" t="str">
        <f>IFERROR(INDEX(Cost_Components!$O$2:$O$29,MATCH(E1375,Cost_Components!$A$2:$A$29,0)),"")</f>
        <v>Both</v>
      </c>
      <c r="AF1375" s="11">
        <v>2863204.6814404302</v>
      </c>
      <c r="AG1375" s="11">
        <v>3189991.87552652</v>
      </c>
      <c r="AH1375" s="23">
        <f t="shared" si="219"/>
        <v>1</v>
      </c>
    </row>
    <row r="1376" spans="1:34" hidden="1">
      <c r="A1376" t="s">
        <v>115</v>
      </c>
      <c r="B1376" s="20">
        <v>2047</v>
      </c>
      <c r="C1376" t="s">
        <v>262</v>
      </c>
      <c r="D1376" t="s">
        <v>226</v>
      </c>
      <c r="E1376" s="22" t="s">
        <v>363</v>
      </c>
      <c r="F1376" s="22" t="s">
        <v>364</v>
      </c>
      <c r="G1376" s="22" t="s">
        <v>266</v>
      </c>
      <c r="H1376" s="22" t="s">
        <v>237</v>
      </c>
      <c r="I1376" s="22" t="s">
        <v>309</v>
      </c>
      <c r="J1376" s="17">
        <f>IFERROR(INDEX(Cost_Components!$K$2:$K$29,MATCH(E1376,Cost_Components!$A$2:$A$29,0)),"")</f>
        <v>0.5</v>
      </c>
      <c r="K1376" s="17">
        <f t="shared" si="210"/>
        <v>0.74346153846153851</v>
      </c>
      <c r="L1376" s="17">
        <f>IFERROR(INDEX(Cost_Components!$S$2:$S$29,MATCH(E1376,Cost_Components!$A$2:$A$29,0)),"")</f>
        <v>0.31</v>
      </c>
      <c r="M1376" s="28">
        <f>IFERROR(INDEX(Cost_Components!$L$2:$L$29,MATCH(E1376,Cost_Components!$A$2:$A$29,0)),"")</f>
        <v>1</v>
      </c>
      <c r="N1376" s="29">
        <f>IFERROR(INDEX(Cost_Components!$P$2:$P$29,MATCH(E1376,Cost_Components!$A$2:$A$29,0)),"")</f>
        <v>119.7214874</v>
      </c>
      <c r="O1376" s="23">
        <f t="shared" si="211"/>
        <v>1439514.48342738</v>
      </c>
      <c r="P1376" s="23">
        <f t="shared" si="212"/>
        <v>1616519.4951220551</v>
      </c>
      <c r="Q1376" s="23">
        <f t="shared" si="213"/>
        <v>59994956.693803936</v>
      </c>
      <c r="R1376" s="23">
        <f t="shared" si="214"/>
        <v>128128767.52635486</v>
      </c>
      <c r="S1376" s="23">
        <f t="shared" si="215"/>
        <v>68133810.832550928</v>
      </c>
      <c r="T1376" s="16">
        <f>IFERROR(INDEX(Cost_Components!$R$2:$R$29,MATCH(E1376,Cost_Components!$A$2:$A$29,0)),"")</f>
        <v>1</v>
      </c>
      <c r="U1376" s="26">
        <f>IFERROR(INDEX(Cost_Components!$Q$2:$Q$29,MATCH(E1376,Cost_Components!$A$2:$A$29,0)),"")</f>
        <v>2023</v>
      </c>
      <c r="V1376" s="30">
        <f>1/(1+Calculation_Assumptions!$B$5)^(B1376-Calculation_Assumptions!$B$2)</f>
        <v>0.52189250088258554</v>
      </c>
      <c r="W1376" s="23">
        <f t="shared" si="216"/>
        <v>31310917.989271753</v>
      </c>
      <c r="X1376" s="23">
        <f t="shared" si="217"/>
        <v>66869442.91933275</v>
      </c>
      <c r="Y1376" s="23">
        <f t="shared" si="218"/>
        <v>35558524.930061005</v>
      </c>
      <c r="Z1376" s="17">
        <f>IFERROR(INDEX(Cost_Components!$T$2:$T$29,MATCH(E1376,Cost_Components!$A$2:$A$29,0)),"")</f>
        <v>0.8</v>
      </c>
      <c r="AA1376" s="26">
        <f>IFERROR(INDEX(Cost_Components!$U$2:$U$29,MATCH(E1376,Cost_Components!$A$2:$A$29,0)),"")</f>
        <v>2025</v>
      </c>
      <c r="AB1376" s="26">
        <f>IFERROR(INDEX(Cost_Components!$V$2:$V$29,MATCH(E1376,Cost_Components!$A$2:$A$29,0)),"")</f>
        <v>2050</v>
      </c>
      <c r="AC1376" s="26">
        <f>IFERROR(INDEX(Cost_Components!$M$2:$M$29,MATCH(E1376,Cost_Components!$A$2:$A$29,0)),"")</f>
        <v>30</v>
      </c>
      <c r="AD1376" s="26">
        <f>IFERROR(INDEX(Cost_Components!$N$2:$N$29,MATCH(E1376,Cost_Components!$A$2:$A$29,0)),"")</f>
        <v>95</v>
      </c>
      <c r="AE1376" s="16" t="str">
        <f>IFERROR(INDEX(Cost_Components!$O$2:$O$29,MATCH(E1376,Cost_Components!$A$2:$A$29,0)),"")</f>
        <v>Both</v>
      </c>
      <c r="AF1376" s="11">
        <v>2879028.96685476</v>
      </c>
      <c r="AG1376" s="11">
        <v>3233038.9902441101</v>
      </c>
      <c r="AH1376" s="23">
        <f t="shared" si="219"/>
        <v>1</v>
      </c>
    </row>
    <row r="1377" spans="1:34" hidden="1">
      <c r="A1377" t="s">
        <v>115</v>
      </c>
      <c r="B1377" s="20">
        <v>2048</v>
      </c>
      <c r="C1377" t="s">
        <v>262</v>
      </c>
      <c r="D1377" t="s">
        <v>226</v>
      </c>
      <c r="E1377" s="22" t="s">
        <v>363</v>
      </c>
      <c r="F1377" s="22" t="s">
        <v>364</v>
      </c>
      <c r="G1377" s="22" t="s">
        <v>266</v>
      </c>
      <c r="H1377" s="22" t="s">
        <v>237</v>
      </c>
      <c r="I1377" s="22" t="s">
        <v>309</v>
      </c>
      <c r="J1377" s="17">
        <f>IFERROR(INDEX(Cost_Components!$K$2:$K$29,MATCH(E1377,Cost_Components!$A$2:$A$29,0)),"")</f>
        <v>0.5</v>
      </c>
      <c r="K1377" s="17">
        <f t="shared" si="210"/>
        <v>0.76230769230769235</v>
      </c>
      <c r="L1377" s="17">
        <f>IFERROR(INDEX(Cost_Components!$S$2:$S$29,MATCH(E1377,Cost_Components!$A$2:$A$29,0)),"")</f>
        <v>0.31</v>
      </c>
      <c r="M1377" s="28">
        <f>IFERROR(INDEX(Cost_Components!$L$2:$L$29,MATCH(E1377,Cost_Components!$A$2:$A$29,0)),"")</f>
        <v>1</v>
      </c>
      <c r="N1377" s="29">
        <f>IFERROR(INDEX(Cost_Components!$P$2:$P$29,MATCH(E1377,Cost_Components!$A$2:$A$29,0)),"")</f>
        <v>119.7214874</v>
      </c>
      <c r="O1377" s="23">
        <f t="shared" si="211"/>
        <v>1447371.722736625</v>
      </c>
      <c r="P1377" s="23">
        <f t="shared" si="212"/>
        <v>1638360.1676731149</v>
      </c>
      <c r="Q1377" s="23">
        <f t="shared" si="213"/>
        <v>60805544.012929</v>
      </c>
      <c r="R1377" s="23">
        <f t="shared" si="214"/>
        <v>132093816.92886814</v>
      </c>
      <c r="S1377" s="23">
        <f t="shared" si="215"/>
        <v>71288272.915939152</v>
      </c>
      <c r="T1377" s="16">
        <f>IFERROR(INDEX(Cost_Components!$R$2:$R$29,MATCH(E1377,Cost_Components!$A$2:$A$29,0)),"")</f>
        <v>1</v>
      </c>
      <c r="U1377" s="26">
        <f>IFERROR(INDEX(Cost_Components!$Q$2:$Q$29,MATCH(E1377,Cost_Components!$A$2:$A$29,0)),"")</f>
        <v>2023</v>
      </c>
      <c r="V1377" s="30">
        <f>1/(1+Calculation_Assumptions!$B$5)^(B1377-Calculation_Assumptions!$B$2)</f>
        <v>0.50669174842969467</v>
      </c>
      <c r="W1377" s="23">
        <f t="shared" si="216"/>
        <v>30809667.410129748</v>
      </c>
      <c r="X1377" s="23">
        <f t="shared" si="217"/>
        <v>66930847.056440197</v>
      </c>
      <c r="Y1377" s="23">
        <f t="shared" si="218"/>
        <v>36121179.646310456</v>
      </c>
      <c r="Z1377" s="17">
        <f>IFERROR(INDEX(Cost_Components!$T$2:$T$29,MATCH(E1377,Cost_Components!$A$2:$A$29,0)),"")</f>
        <v>0.8</v>
      </c>
      <c r="AA1377" s="26">
        <f>IFERROR(INDEX(Cost_Components!$U$2:$U$29,MATCH(E1377,Cost_Components!$A$2:$A$29,0)),"")</f>
        <v>2025</v>
      </c>
      <c r="AB1377" s="26">
        <f>IFERROR(INDEX(Cost_Components!$V$2:$V$29,MATCH(E1377,Cost_Components!$A$2:$A$29,0)),"")</f>
        <v>2050</v>
      </c>
      <c r="AC1377" s="26">
        <f>IFERROR(INDEX(Cost_Components!$M$2:$M$29,MATCH(E1377,Cost_Components!$A$2:$A$29,0)),"")</f>
        <v>30</v>
      </c>
      <c r="AD1377" s="26">
        <f>IFERROR(INDEX(Cost_Components!$N$2:$N$29,MATCH(E1377,Cost_Components!$A$2:$A$29,0)),"")</f>
        <v>95</v>
      </c>
      <c r="AE1377" s="16" t="str">
        <f>IFERROR(INDEX(Cost_Components!$O$2:$O$29,MATCH(E1377,Cost_Components!$A$2:$A$29,0)),"")</f>
        <v>Both</v>
      </c>
      <c r="AF1377" s="11">
        <v>2894743.44547325</v>
      </c>
      <c r="AG1377" s="11">
        <v>3276720.3353462298</v>
      </c>
      <c r="AH1377" s="23">
        <f t="shared" si="219"/>
        <v>1</v>
      </c>
    </row>
    <row r="1378" spans="1:34" hidden="1">
      <c r="A1378" t="s">
        <v>115</v>
      </c>
      <c r="B1378" s="20">
        <v>2049</v>
      </c>
      <c r="C1378" t="s">
        <v>262</v>
      </c>
      <c r="D1378" t="s">
        <v>226</v>
      </c>
      <c r="E1378" s="22" t="s">
        <v>363</v>
      </c>
      <c r="F1378" s="22" t="s">
        <v>364</v>
      </c>
      <c r="G1378" s="22" t="s">
        <v>266</v>
      </c>
      <c r="H1378" s="22" t="s">
        <v>237</v>
      </c>
      <c r="I1378" s="22" t="s">
        <v>309</v>
      </c>
      <c r="J1378" s="17">
        <f>IFERROR(INDEX(Cost_Components!$K$2:$K$29,MATCH(E1378,Cost_Components!$A$2:$A$29,0)),"")</f>
        <v>0.5</v>
      </c>
      <c r="K1378" s="17">
        <f t="shared" si="210"/>
        <v>0.7811538461538462</v>
      </c>
      <c r="L1378" s="17">
        <f>IFERROR(INDEX(Cost_Components!$S$2:$S$29,MATCH(E1378,Cost_Components!$A$2:$A$29,0)),"")</f>
        <v>0.31</v>
      </c>
      <c r="M1378" s="28">
        <f>IFERROR(INDEX(Cost_Components!$L$2:$L$29,MATCH(E1378,Cost_Components!$A$2:$A$29,0)),"")</f>
        <v>1</v>
      </c>
      <c r="N1378" s="29">
        <f>IFERROR(INDEX(Cost_Components!$P$2:$P$29,MATCH(E1378,Cost_Components!$A$2:$A$29,0)),"")</f>
        <v>119.7214874</v>
      </c>
      <c r="O1378" s="23">
        <f t="shared" si="211"/>
        <v>1455068.939494285</v>
      </c>
      <c r="P1378" s="23">
        <f t="shared" si="212"/>
        <v>1660385.3359528249</v>
      </c>
      <c r="Q1378" s="23">
        <f t="shared" si="213"/>
        <v>61622978.644000478</v>
      </c>
      <c r="R1378" s="23">
        <f t="shared" si="214"/>
        <v>136079357.29248941</v>
      </c>
      <c r="S1378" s="23">
        <f t="shared" si="215"/>
        <v>74456378.648488939</v>
      </c>
      <c r="T1378" s="16">
        <f>IFERROR(INDEX(Cost_Components!$R$2:$R$29,MATCH(E1378,Cost_Components!$A$2:$A$29,0)),"")</f>
        <v>1</v>
      </c>
      <c r="U1378" s="26">
        <f>IFERROR(INDEX(Cost_Components!$Q$2:$Q$29,MATCH(E1378,Cost_Components!$A$2:$A$29,0)),"")</f>
        <v>2023</v>
      </c>
      <c r="V1378" s="30">
        <f>1/(1+Calculation_Assumptions!$B$5)^(B1378-Calculation_Assumptions!$B$2)</f>
        <v>0.49193373633950943</v>
      </c>
      <c r="W1378" s="23">
        <f t="shared" si="216"/>
        <v>30314422.128712952</v>
      </c>
      <c r="X1378" s="23">
        <f t="shared" si="217"/>
        <v>66942026.671573386</v>
      </c>
      <c r="Y1378" s="23">
        <f t="shared" si="218"/>
        <v>36627604.542860433</v>
      </c>
      <c r="Z1378" s="17">
        <f>IFERROR(INDEX(Cost_Components!$T$2:$T$29,MATCH(E1378,Cost_Components!$A$2:$A$29,0)),"")</f>
        <v>0.8</v>
      </c>
      <c r="AA1378" s="26">
        <f>IFERROR(INDEX(Cost_Components!$U$2:$U$29,MATCH(E1378,Cost_Components!$A$2:$A$29,0)),"")</f>
        <v>2025</v>
      </c>
      <c r="AB1378" s="26">
        <f>IFERROR(INDEX(Cost_Components!$V$2:$V$29,MATCH(E1378,Cost_Components!$A$2:$A$29,0)),"")</f>
        <v>2050</v>
      </c>
      <c r="AC1378" s="26">
        <f>IFERROR(INDEX(Cost_Components!$M$2:$M$29,MATCH(E1378,Cost_Components!$A$2:$A$29,0)),"")</f>
        <v>30</v>
      </c>
      <c r="AD1378" s="26">
        <f>IFERROR(INDEX(Cost_Components!$N$2:$N$29,MATCH(E1378,Cost_Components!$A$2:$A$29,0)),"")</f>
        <v>95</v>
      </c>
      <c r="AE1378" s="16" t="str">
        <f>IFERROR(INDEX(Cost_Components!$O$2:$O$29,MATCH(E1378,Cost_Components!$A$2:$A$29,0)),"")</f>
        <v>Both</v>
      </c>
      <c r="AF1378" s="11">
        <v>2910137.8789885701</v>
      </c>
      <c r="AG1378" s="11">
        <v>3320770.6719056498</v>
      </c>
      <c r="AH1378" s="23">
        <f t="shared" si="219"/>
        <v>1</v>
      </c>
    </row>
    <row r="1379" spans="1:34" hidden="1">
      <c r="A1379" t="s">
        <v>115</v>
      </c>
      <c r="B1379" s="20">
        <v>2050</v>
      </c>
      <c r="C1379" t="s">
        <v>262</v>
      </c>
      <c r="D1379" t="s">
        <v>226</v>
      </c>
      <c r="E1379" s="22" t="s">
        <v>363</v>
      </c>
      <c r="F1379" s="22" t="s">
        <v>364</v>
      </c>
      <c r="G1379" s="22" t="s">
        <v>266</v>
      </c>
      <c r="H1379" s="22" t="s">
        <v>237</v>
      </c>
      <c r="I1379" s="22" t="s">
        <v>309</v>
      </c>
      <c r="J1379" s="17">
        <f>IFERROR(INDEX(Cost_Components!$K$2:$K$29,MATCH(E1379,Cost_Components!$A$2:$A$29,0)),"")</f>
        <v>0.5</v>
      </c>
      <c r="K1379" s="17">
        <f t="shared" si="210"/>
        <v>0.8</v>
      </c>
      <c r="L1379" s="17">
        <f>IFERROR(INDEX(Cost_Components!$S$2:$S$29,MATCH(E1379,Cost_Components!$A$2:$A$29,0)),"")</f>
        <v>0.31</v>
      </c>
      <c r="M1379" s="28">
        <f>IFERROR(INDEX(Cost_Components!$L$2:$L$29,MATCH(E1379,Cost_Components!$A$2:$A$29,0)),"")</f>
        <v>1</v>
      </c>
      <c r="N1379" s="29">
        <f>IFERROR(INDEX(Cost_Components!$P$2:$P$29,MATCH(E1379,Cost_Components!$A$2:$A$29,0)),"")</f>
        <v>119.7214874</v>
      </c>
      <c r="O1379" s="23">
        <f t="shared" si="211"/>
        <v>1462579.3607522149</v>
      </c>
      <c r="P1379" s="23">
        <f t="shared" si="212"/>
        <v>1682550.74752918</v>
      </c>
      <c r="Q1379" s="23">
        <f t="shared" si="213"/>
        <v>62445618.217254341</v>
      </c>
      <c r="R1379" s="23">
        <f t="shared" si="214"/>
        <v>140081741.20783707</v>
      </c>
      <c r="S1379" s="23">
        <f t="shared" si="215"/>
        <v>77636122.990582734</v>
      </c>
      <c r="T1379" s="16">
        <f>IFERROR(INDEX(Cost_Components!$R$2:$R$29,MATCH(E1379,Cost_Components!$A$2:$A$29,0)),"")</f>
        <v>1</v>
      </c>
      <c r="U1379" s="26">
        <f>IFERROR(INDEX(Cost_Components!$Q$2:$Q$29,MATCH(E1379,Cost_Components!$A$2:$A$29,0)),"")</f>
        <v>2023</v>
      </c>
      <c r="V1379" s="30">
        <f>1/(1+Calculation_Assumptions!$B$5)^(B1379-Calculation_Assumptions!$B$2)</f>
        <v>0.47760556926165965</v>
      </c>
      <c r="W1379" s="23">
        <f t="shared" si="216"/>
        <v>29824375.036548022</v>
      </c>
      <c r="X1379" s="23">
        <f t="shared" si="217"/>
        <v>66903819.752733514</v>
      </c>
      <c r="Y1379" s="23">
        <f t="shared" si="218"/>
        <v>37079444.716185488</v>
      </c>
      <c r="Z1379" s="17">
        <f>IFERROR(INDEX(Cost_Components!$T$2:$T$29,MATCH(E1379,Cost_Components!$A$2:$A$29,0)),"")</f>
        <v>0.8</v>
      </c>
      <c r="AA1379" s="26">
        <f>IFERROR(INDEX(Cost_Components!$U$2:$U$29,MATCH(E1379,Cost_Components!$A$2:$A$29,0)),"")</f>
        <v>2025</v>
      </c>
      <c r="AB1379" s="26">
        <f>IFERROR(INDEX(Cost_Components!$V$2:$V$29,MATCH(E1379,Cost_Components!$A$2:$A$29,0)),"")</f>
        <v>2050</v>
      </c>
      <c r="AC1379" s="26">
        <f>IFERROR(INDEX(Cost_Components!$M$2:$M$29,MATCH(E1379,Cost_Components!$A$2:$A$29,0)),"")</f>
        <v>30</v>
      </c>
      <c r="AD1379" s="26">
        <f>IFERROR(INDEX(Cost_Components!$N$2:$N$29,MATCH(E1379,Cost_Components!$A$2:$A$29,0)),"")</f>
        <v>95</v>
      </c>
      <c r="AE1379" s="16" t="str">
        <f>IFERROR(INDEX(Cost_Components!$O$2:$O$29,MATCH(E1379,Cost_Components!$A$2:$A$29,0)),"")</f>
        <v>Both</v>
      </c>
      <c r="AF1379" s="11">
        <v>2925158.7215044298</v>
      </c>
      <c r="AG1379" s="11">
        <v>3365101.49505836</v>
      </c>
      <c r="AH1379" s="23">
        <f t="shared" si="219"/>
        <v>1</v>
      </c>
    </row>
    <row r="1380" spans="1:34" hidden="1">
      <c r="A1380" t="s">
        <v>115</v>
      </c>
      <c r="B1380" s="20">
        <v>2025</v>
      </c>
      <c r="C1380" t="s">
        <v>268</v>
      </c>
      <c r="D1380" t="s">
        <v>272</v>
      </c>
      <c r="E1380" s="22" t="s">
        <v>371</v>
      </c>
      <c r="F1380" s="22" t="s">
        <v>372</v>
      </c>
      <c r="G1380" s="22" t="s">
        <v>269</v>
      </c>
      <c r="H1380" s="22" t="s">
        <v>237</v>
      </c>
      <c r="I1380" s="22" t="s">
        <v>115</v>
      </c>
      <c r="J1380" s="17">
        <f>IFERROR(INDEX(Cost_Components!$K$2:$K$29,MATCH(E1380,Cost_Components!$A$2:$A$29,0)),"")</f>
        <v>1.0000000000000001E-5</v>
      </c>
      <c r="K1380" s="17">
        <f t="shared" si="210"/>
        <v>0.18461538461538463</v>
      </c>
      <c r="L1380" s="17">
        <f>IFERROR(INDEX(Cost_Components!$S$2:$S$29,MATCH(E1380,Cost_Components!$A$2:$A$29,0)),"")</f>
        <v>0.16</v>
      </c>
      <c r="M1380" s="28">
        <f>IFERROR(INDEX(Cost_Components!$L$2:$L$29,MATCH(E1380,Cost_Components!$A$2:$A$29,0)),"")</f>
        <v>1</v>
      </c>
      <c r="N1380" s="29">
        <f>IFERROR(INDEX(Cost_Components!$P$2:$P$29,MATCH(E1380,Cost_Components!$A$2:$A$29,0)),"")</f>
        <v>0.70495847821973801</v>
      </c>
      <c r="O1380" s="23">
        <f t="shared" si="211"/>
        <v>1518.2449822707201</v>
      </c>
      <c r="P1380" s="23">
        <f t="shared" si="212"/>
        <v>1518.2449822707201</v>
      </c>
      <c r="Q1380" s="23">
        <f t="shared" si="213"/>
        <v>171.24794756261122</v>
      </c>
      <c r="R1380" s="23">
        <f t="shared" si="214"/>
        <v>197.59378564916676</v>
      </c>
      <c r="S1380" s="23">
        <f t="shared" si="215"/>
        <v>26.345838086555545</v>
      </c>
      <c r="T1380" s="16">
        <f>IFERROR(INDEX(Cost_Components!$R$2:$R$29,MATCH(E1380,Cost_Components!$A$2:$A$29,0)),"")</f>
        <v>1</v>
      </c>
      <c r="U1380" s="26">
        <f>IFERROR(INDEX(Cost_Components!$Q$2:$Q$29,MATCH(E1380,Cost_Components!$A$2:$A$29,0)),"")</f>
        <v>2023</v>
      </c>
      <c r="V1380" s="30">
        <f>1/(1+Calculation_Assumptions!$B$5)^(B1380-Calculation_Assumptions!$B$2)</f>
        <v>1</v>
      </c>
      <c r="W1380" s="23">
        <f t="shared" si="216"/>
        <v>171.24794756261122</v>
      </c>
      <c r="X1380" s="23">
        <f t="shared" si="217"/>
        <v>197.59378564916676</v>
      </c>
      <c r="Y1380" s="23">
        <f t="shared" si="218"/>
        <v>26.345838086555545</v>
      </c>
      <c r="Z1380" s="17">
        <f>IFERROR(INDEX(Cost_Components!$T$2:$T$29,MATCH(E1380,Cost_Components!$A$2:$A$29,0)),"")</f>
        <v>0.8</v>
      </c>
      <c r="AA1380" s="26">
        <f>IFERROR(INDEX(Cost_Components!$U$2:$U$29,MATCH(E1380,Cost_Components!$A$2:$A$29,0)),"")</f>
        <v>2025</v>
      </c>
      <c r="AB1380" s="26">
        <f>IFERROR(INDEX(Cost_Components!$V$2:$V$29,MATCH(E1380,Cost_Components!$A$2:$A$29,0)),"")</f>
        <v>2050</v>
      </c>
      <c r="AC1380" s="26">
        <f>IFERROR(INDEX(Cost_Components!$M$2:$M$29,MATCH(E1380,Cost_Components!$A$2:$A$29,0)),"")</f>
        <v>30</v>
      </c>
      <c r="AD1380" s="26">
        <f>IFERROR(INDEX(Cost_Components!$N$2:$N$29,MATCH(E1380,Cost_Components!$A$2:$A$29,0)),"")</f>
        <v>95</v>
      </c>
      <c r="AE1380" s="16" t="str">
        <f>IFERROR(INDEX(Cost_Components!$O$2:$O$29,MATCH(E1380,Cost_Components!$A$2:$A$29,0)),"")</f>
        <v>Both</v>
      </c>
      <c r="AF1380" s="11">
        <v>151824498.227072</v>
      </c>
      <c r="AG1380" s="11">
        <v>151824498.227072</v>
      </c>
      <c r="AH1380" s="23">
        <f t="shared" si="219"/>
        <v>1</v>
      </c>
    </row>
    <row r="1381" spans="1:34" hidden="1">
      <c r="A1381" t="s">
        <v>115</v>
      </c>
      <c r="B1381" s="20">
        <v>2026</v>
      </c>
      <c r="C1381" t="s">
        <v>268</v>
      </c>
      <c r="D1381" t="s">
        <v>272</v>
      </c>
      <c r="E1381" s="22" t="s">
        <v>371</v>
      </c>
      <c r="F1381" s="22" t="s">
        <v>372</v>
      </c>
      <c r="G1381" s="22" t="s">
        <v>269</v>
      </c>
      <c r="H1381" s="22" t="s">
        <v>237</v>
      </c>
      <c r="I1381" s="22" t="s">
        <v>115</v>
      </c>
      <c r="J1381" s="17">
        <f>IFERROR(INDEX(Cost_Components!$K$2:$K$29,MATCH(E1381,Cost_Components!$A$2:$A$29,0)),"")</f>
        <v>1.0000000000000001E-5</v>
      </c>
      <c r="K1381" s="17">
        <f t="shared" si="210"/>
        <v>0.20923076923076925</v>
      </c>
      <c r="L1381" s="17">
        <f>IFERROR(INDEX(Cost_Components!$S$2:$S$29,MATCH(E1381,Cost_Components!$A$2:$A$29,0)),"")</f>
        <v>0.16</v>
      </c>
      <c r="M1381" s="28">
        <f>IFERROR(INDEX(Cost_Components!$L$2:$L$29,MATCH(E1381,Cost_Components!$A$2:$A$29,0)),"")</f>
        <v>1</v>
      </c>
      <c r="N1381" s="29">
        <f>IFERROR(INDEX(Cost_Components!$P$2:$P$29,MATCH(E1381,Cost_Components!$A$2:$A$29,0)),"")</f>
        <v>0.70495847821973801</v>
      </c>
      <c r="O1381" s="23">
        <f t="shared" si="211"/>
        <v>1539.0520271433302</v>
      </c>
      <c r="P1381" s="23">
        <f t="shared" si="212"/>
        <v>1538.2777840094002</v>
      </c>
      <c r="Q1381" s="23">
        <f t="shared" si="213"/>
        <v>173.50751451111961</v>
      </c>
      <c r="R1381" s="23">
        <f t="shared" si="214"/>
        <v>227.00864214463269</v>
      </c>
      <c r="S1381" s="23">
        <f t="shared" si="215"/>
        <v>53.501127633513079</v>
      </c>
      <c r="T1381" s="16">
        <f>IFERROR(INDEX(Cost_Components!$R$2:$R$29,MATCH(E1381,Cost_Components!$A$2:$A$29,0)),"")</f>
        <v>1</v>
      </c>
      <c r="U1381" s="26">
        <f>IFERROR(INDEX(Cost_Components!$Q$2:$Q$29,MATCH(E1381,Cost_Components!$A$2:$A$29,0)),"")</f>
        <v>2023</v>
      </c>
      <c r="V1381" s="30">
        <f>1/(1+Calculation_Assumptions!$B$5)^(B1381-Calculation_Assumptions!$B$2)</f>
        <v>0.970873786407767</v>
      </c>
      <c r="W1381" s="23">
        <f t="shared" si="216"/>
        <v>168.45389758361128</v>
      </c>
      <c r="X1381" s="23">
        <f t="shared" si="217"/>
        <v>220.39673994624533</v>
      </c>
      <c r="Y1381" s="23">
        <f t="shared" si="218"/>
        <v>51.94284236263406</v>
      </c>
      <c r="Z1381" s="17">
        <f>IFERROR(INDEX(Cost_Components!$T$2:$T$29,MATCH(E1381,Cost_Components!$A$2:$A$29,0)),"")</f>
        <v>0.8</v>
      </c>
      <c r="AA1381" s="26">
        <f>IFERROR(INDEX(Cost_Components!$U$2:$U$29,MATCH(E1381,Cost_Components!$A$2:$A$29,0)),"")</f>
        <v>2025</v>
      </c>
      <c r="AB1381" s="26">
        <f>IFERROR(INDEX(Cost_Components!$V$2:$V$29,MATCH(E1381,Cost_Components!$A$2:$A$29,0)),"")</f>
        <v>2050</v>
      </c>
      <c r="AC1381" s="26">
        <f>IFERROR(INDEX(Cost_Components!$M$2:$M$29,MATCH(E1381,Cost_Components!$A$2:$A$29,0)),"")</f>
        <v>30</v>
      </c>
      <c r="AD1381" s="26">
        <f>IFERROR(INDEX(Cost_Components!$N$2:$N$29,MATCH(E1381,Cost_Components!$A$2:$A$29,0)),"")</f>
        <v>95</v>
      </c>
      <c r="AE1381" s="16" t="str">
        <f>IFERROR(INDEX(Cost_Components!$O$2:$O$29,MATCH(E1381,Cost_Components!$A$2:$A$29,0)),"")</f>
        <v>Both</v>
      </c>
      <c r="AF1381" s="11">
        <v>153905202.714333</v>
      </c>
      <c r="AG1381" s="11">
        <v>153827778.40094</v>
      </c>
      <c r="AH1381" s="23">
        <f t="shared" si="219"/>
        <v>1</v>
      </c>
    </row>
    <row r="1382" spans="1:34" hidden="1">
      <c r="A1382" t="s">
        <v>115</v>
      </c>
      <c r="B1382" s="20">
        <v>2027</v>
      </c>
      <c r="C1382" t="s">
        <v>268</v>
      </c>
      <c r="D1382" t="s">
        <v>272</v>
      </c>
      <c r="E1382" s="22" t="s">
        <v>371</v>
      </c>
      <c r="F1382" s="22" t="s">
        <v>372</v>
      </c>
      <c r="G1382" s="22" t="s">
        <v>269</v>
      </c>
      <c r="H1382" s="22" t="s">
        <v>237</v>
      </c>
      <c r="I1382" s="22" t="s">
        <v>115</v>
      </c>
      <c r="J1382" s="17">
        <f>IFERROR(INDEX(Cost_Components!$K$2:$K$29,MATCH(E1382,Cost_Components!$A$2:$A$29,0)),"")</f>
        <v>1.0000000000000001E-5</v>
      </c>
      <c r="K1382" s="17">
        <f t="shared" si="210"/>
        <v>0.23384615384615387</v>
      </c>
      <c r="L1382" s="17">
        <f>IFERROR(INDEX(Cost_Components!$S$2:$S$29,MATCH(E1382,Cost_Components!$A$2:$A$29,0)),"")</f>
        <v>0.16</v>
      </c>
      <c r="M1382" s="28">
        <f>IFERROR(INDEX(Cost_Components!$L$2:$L$29,MATCH(E1382,Cost_Components!$A$2:$A$29,0)),"")</f>
        <v>1</v>
      </c>
      <c r="N1382" s="29">
        <f>IFERROR(INDEX(Cost_Components!$P$2:$P$29,MATCH(E1382,Cost_Components!$A$2:$A$29,0)),"")</f>
        <v>0.70495847821973801</v>
      </c>
      <c r="O1382" s="23">
        <f t="shared" si="211"/>
        <v>1561.2961206384302</v>
      </c>
      <c r="P1382" s="23">
        <f t="shared" si="212"/>
        <v>1560.4168967341102</v>
      </c>
      <c r="Q1382" s="23">
        <f t="shared" si="213"/>
        <v>176.00465934560711</v>
      </c>
      <c r="R1382" s="23">
        <f t="shared" si="214"/>
        <v>257.38252071209007</v>
      </c>
      <c r="S1382" s="23">
        <f t="shared" si="215"/>
        <v>81.377861366482961</v>
      </c>
      <c r="T1382" s="16">
        <f>IFERROR(INDEX(Cost_Components!$R$2:$R$29,MATCH(E1382,Cost_Components!$A$2:$A$29,0)),"")</f>
        <v>1</v>
      </c>
      <c r="U1382" s="26">
        <f>IFERROR(INDEX(Cost_Components!$Q$2:$Q$29,MATCH(E1382,Cost_Components!$A$2:$A$29,0)),"")</f>
        <v>2023</v>
      </c>
      <c r="V1382" s="30">
        <f>1/(1+Calculation_Assumptions!$B$5)^(B1382-Calculation_Assumptions!$B$2)</f>
        <v>0.94259590913375435</v>
      </c>
      <c r="W1382" s="23">
        <f t="shared" si="216"/>
        <v>165.90127188764927</v>
      </c>
      <c r="X1382" s="23">
        <f t="shared" si="217"/>
        <v>242.6077111057499</v>
      </c>
      <c r="Y1382" s="23">
        <f t="shared" si="218"/>
        <v>76.706439218100627</v>
      </c>
      <c r="Z1382" s="17">
        <f>IFERROR(INDEX(Cost_Components!$T$2:$T$29,MATCH(E1382,Cost_Components!$A$2:$A$29,0)),"")</f>
        <v>0.8</v>
      </c>
      <c r="AA1382" s="26">
        <f>IFERROR(INDEX(Cost_Components!$U$2:$U$29,MATCH(E1382,Cost_Components!$A$2:$A$29,0)),"")</f>
        <v>2025</v>
      </c>
      <c r="AB1382" s="26">
        <f>IFERROR(INDEX(Cost_Components!$V$2:$V$29,MATCH(E1382,Cost_Components!$A$2:$A$29,0)),"")</f>
        <v>2050</v>
      </c>
      <c r="AC1382" s="26">
        <f>IFERROR(INDEX(Cost_Components!$M$2:$M$29,MATCH(E1382,Cost_Components!$A$2:$A$29,0)),"")</f>
        <v>30</v>
      </c>
      <c r="AD1382" s="26">
        <f>IFERROR(INDEX(Cost_Components!$N$2:$N$29,MATCH(E1382,Cost_Components!$A$2:$A$29,0)),"")</f>
        <v>95</v>
      </c>
      <c r="AE1382" s="16" t="str">
        <f>IFERROR(INDEX(Cost_Components!$O$2:$O$29,MATCH(E1382,Cost_Components!$A$2:$A$29,0)),"")</f>
        <v>Both</v>
      </c>
      <c r="AF1382" s="11">
        <v>156129612.06384301</v>
      </c>
      <c r="AG1382" s="11">
        <v>156041689.67341101</v>
      </c>
      <c r="AH1382" s="23">
        <f t="shared" si="219"/>
        <v>1</v>
      </c>
    </row>
    <row r="1383" spans="1:34" hidden="1">
      <c r="A1383" t="s">
        <v>115</v>
      </c>
      <c r="B1383" s="20">
        <v>2028</v>
      </c>
      <c r="C1383" t="s">
        <v>268</v>
      </c>
      <c r="D1383" t="s">
        <v>272</v>
      </c>
      <c r="E1383" s="22" t="s">
        <v>371</v>
      </c>
      <c r="F1383" s="22" t="s">
        <v>372</v>
      </c>
      <c r="G1383" s="22" t="s">
        <v>269</v>
      </c>
      <c r="H1383" s="22" t="s">
        <v>237</v>
      </c>
      <c r="I1383" s="22" t="s">
        <v>115</v>
      </c>
      <c r="J1383" s="17">
        <f>IFERROR(INDEX(Cost_Components!$K$2:$K$29,MATCH(E1383,Cost_Components!$A$2:$A$29,0)),"")</f>
        <v>1.0000000000000001E-5</v>
      </c>
      <c r="K1383" s="17">
        <f t="shared" si="210"/>
        <v>0.25846153846153846</v>
      </c>
      <c r="L1383" s="17">
        <f>IFERROR(INDEX(Cost_Components!$S$2:$S$29,MATCH(E1383,Cost_Components!$A$2:$A$29,0)),"")</f>
        <v>0.16</v>
      </c>
      <c r="M1383" s="28">
        <f>IFERROR(INDEX(Cost_Components!$L$2:$L$29,MATCH(E1383,Cost_Components!$A$2:$A$29,0)),"")</f>
        <v>1</v>
      </c>
      <c r="N1383" s="29">
        <f>IFERROR(INDEX(Cost_Components!$P$2:$P$29,MATCH(E1383,Cost_Components!$A$2:$A$29,0)),"")</f>
        <v>0.70495847821973801</v>
      </c>
      <c r="O1383" s="23">
        <f t="shared" si="211"/>
        <v>1583.0247132730003</v>
      </c>
      <c r="P1383" s="23">
        <f t="shared" si="212"/>
        <v>1582.83047056139</v>
      </c>
      <c r="Q1383" s="23">
        <f t="shared" si="213"/>
        <v>178.53276156908629</v>
      </c>
      <c r="R1383" s="23">
        <f t="shared" si="214"/>
        <v>288.43446830666585</v>
      </c>
      <c r="S1383" s="23">
        <f t="shared" si="215"/>
        <v>109.90170673757956</v>
      </c>
      <c r="T1383" s="16">
        <f>IFERROR(INDEX(Cost_Components!$R$2:$R$29,MATCH(E1383,Cost_Components!$A$2:$A$29,0)),"")</f>
        <v>1</v>
      </c>
      <c r="U1383" s="26">
        <f>IFERROR(INDEX(Cost_Components!$Q$2:$Q$29,MATCH(E1383,Cost_Components!$A$2:$A$29,0)),"")</f>
        <v>2023</v>
      </c>
      <c r="V1383" s="30">
        <f>1/(1+Calculation_Assumptions!$B$5)^(B1383-Calculation_Assumptions!$B$2)</f>
        <v>0.91514165935315961</v>
      </c>
      <c r="W1383" s="23">
        <f t="shared" si="216"/>
        <v>163.38276767123563</v>
      </c>
      <c r="X1383" s="23">
        <f t="shared" si="217"/>
        <v>263.95839794080848</v>
      </c>
      <c r="Y1383" s="23">
        <f t="shared" si="218"/>
        <v>100.57563026957288</v>
      </c>
      <c r="Z1383" s="17">
        <f>IFERROR(INDEX(Cost_Components!$T$2:$T$29,MATCH(E1383,Cost_Components!$A$2:$A$29,0)),"")</f>
        <v>0.8</v>
      </c>
      <c r="AA1383" s="26">
        <f>IFERROR(INDEX(Cost_Components!$U$2:$U$29,MATCH(E1383,Cost_Components!$A$2:$A$29,0)),"")</f>
        <v>2025</v>
      </c>
      <c r="AB1383" s="26">
        <f>IFERROR(INDEX(Cost_Components!$V$2:$V$29,MATCH(E1383,Cost_Components!$A$2:$A$29,0)),"")</f>
        <v>2050</v>
      </c>
      <c r="AC1383" s="26">
        <f>IFERROR(INDEX(Cost_Components!$M$2:$M$29,MATCH(E1383,Cost_Components!$A$2:$A$29,0)),"")</f>
        <v>30</v>
      </c>
      <c r="AD1383" s="26">
        <f>IFERROR(INDEX(Cost_Components!$N$2:$N$29,MATCH(E1383,Cost_Components!$A$2:$A$29,0)),"")</f>
        <v>95</v>
      </c>
      <c r="AE1383" s="16" t="str">
        <f>IFERROR(INDEX(Cost_Components!$O$2:$O$29,MATCH(E1383,Cost_Components!$A$2:$A$29,0)),"")</f>
        <v>Both</v>
      </c>
      <c r="AF1383" s="11">
        <v>158302471.32730001</v>
      </c>
      <c r="AG1383" s="11">
        <v>158283047.05613899</v>
      </c>
      <c r="AH1383" s="23">
        <f t="shared" si="219"/>
        <v>1</v>
      </c>
    </row>
    <row r="1384" spans="1:34" hidden="1">
      <c r="A1384" t="s">
        <v>115</v>
      </c>
      <c r="B1384" s="20">
        <v>2029</v>
      </c>
      <c r="C1384" t="s">
        <v>268</v>
      </c>
      <c r="D1384" t="s">
        <v>272</v>
      </c>
      <c r="E1384" s="22" t="s">
        <v>371</v>
      </c>
      <c r="F1384" s="22" t="s">
        <v>372</v>
      </c>
      <c r="G1384" s="22" t="s">
        <v>269</v>
      </c>
      <c r="H1384" s="22" t="s">
        <v>237</v>
      </c>
      <c r="I1384" s="22" t="s">
        <v>115</v>
      </c>
      <c r="J1384" s="17">
        <f>IFERROR(INDEX(Cost_Components!$K$2:$K$29,MATCH(E1384,Cost_Components!$A$2:$A$29,0)),"")</f>
        <v>1.0000000000000001E-5</v>
      </c>
      <c r="K1384" s="17">
        <f t="shared" si="210"/>
        <v>0.28307692307692311</v>
      </c>
      <c r="L1384" s="17">
        <f>IFERROR(INDEX(Cost_Components!$S$2:$S$29,MATCH(E1384,Cost_Components!$A$2:$A$29,0)),"")</f>
        <v>0.16</v>
      </c>
      <c r="M1384" s="28">
        <f>IFERROR(INDEX(Cost_Components!$L$2:$L$29,MATCH(E1384,Cost_Components!$A$2:$A$29,0)),"")</f>
        <v>1</v>
      </c>
      <c r="N1384" s="29">
        <f>IFERROR(INDEX(Cost_Components!$P$2:$P$29,MATCH(E1384,Cost_Components!$A$2:$A$29,0)),"")</f>
        <v>0.70495847821973801</v>
      </c>
      <c r="O1384" s="23">
        <f t="shared" si="211"/>
        <v>1605.3469173875003</v>
      </c>
      <c r="P1384" s="23">
        <f t="shared" si="212"/>
        <v>1605.01318828892</v>
      </c>
      <c r="Q1384" s="23">
        <f t="shared" si="213"/>
        <v>181.03482475820269</v>
      </c>
      <c r="R1384" s="23">
        <f t="shared" si="214"/>
        <v>320.3589804013971</v>
      </c>
      <c r="S1384" s="23">
        <f t="shared" si="215"/>
        <v>139.32415564319442</v>
      </c>
      <c r="T1384" s="16">
        <f>IFERROR(INDEX(Cost_Components!$R$2:$R$29,MATCH(E1384,Cost_Components!$A$2:$A$29,0)),"")</f>
        <v>1</v>
      </c>
      <c r="U1384" s="26">
        <f>IFERROR(INDEX(Cost_Components!$Q$2:$Q$29,MATCH(E1384,Cost_Components!$A$2:$A$29,0)),"")</f>
        <v>2023</v>
      </c>
      <c r="V1384" s="30">
        <f>1/(1+Calculation_Assumptions!$B$5)^(B1384-Calculation_Assumptions!$B$2)</f>
        <v>0.888487047915689</v>
      </c>
      <c r="W1384" s="23">
        <f t="shared" si="216"/>
        <v>160.8470970193496</v>
      </c>
      <c r="X1384" s="23">
        <f t="shared" si="217"/>
        <v>284.6348047701174</v>
      </c>
      <c r="Y1384" s="23">
        <f t="shared" si="218"/>
        <v>123.78770775076779</v>
      </c>
      <c r="Z1384" s="17">
        <f>IFERROR(INDEX(Cost_Components!$T$2:$T$29,MATCH(E1384,Cost_Components!$A$2:$A$29,0)),"")</f>
        <v>0.8</v>
      </c>
      <c r="AA1384" s="26">
        <f>IFERROR(INDEX(Cost_Components!$U$2:$U$29,MATCH(E1384,Cost_Components!$A$2:$A$29,0)),"")</f>
        <v>2025</v>
      </c>
      <c r="AB1384" s="26">
        <f>IFERROR(INDEX(Cost_Components!$V$2:$V$29,MATCH(E1384,Cost_Components!$A$2:$A$29,0)),"")</f>
        <v>2050</v>
      </c>
      <c r="AC1384" s="26">
        <f>IFERROR(INDEX(Cost_Components!$M$2:$M$29,MATCH(E1384,Cost_Components!$A$2:$A$29,0)),"")</f>
        <v>30</v>
      </c>
      <c r="AD1384" s="26">
        <f>IFERROR(INDEX(Cost_Components!$N$2:$N$29,MATCH(E1384,Cost_Components!$A$2:$A$29,0)),"")</f>
        <v>95</v>
      </c>
      <c r="AE1384" s="16" t="str">
        <f>IFERROR(INDEX(Cost_Components!$O$2:$O$29,MATCH(E1384,Cost_Components!$A$2:$A$29,0)),"")</f>
        <v>Both</v>
      </c>
      <c r="AF1384" s="11">
        <v>160534691.73875001</v>
      </c>
      <c r="AG1384" s="11">
        <v>160501318.82889199</v>
      </c>
      <c r="AH1384" s="23">
        <f t="shared" si="219"/>
        <v>1</v>
      </c>
    </row>
    <row r="1385" spans="1:34" hidden="1">
      <c r="A1385" t="s">
        <v>115</v>
      </c>
      <c r="B1385" s="20">
        <v>2030</v>
      </c>
      <c r="C1385" t="s">
        <v>268</v>
      </c>
      <c r="D1385" t="s">
        <v>272</v>
      </c>
      <c r="E1385" s="22" t="s">
        <v>371</v>
      </c>
      <c r="F1385" s="22" t="s">
        <v>372</v>
      </c>
      <c r="G1385" s="22" t="s">
        <v>269</v>
      </c>
      <c r="H1385" s="22" t="s">
        <v>237</v>
      </c>
      <c r="I1385" s="22" t="s">
        <v>115</v>
      </c>
      <c r="J1385" s="17">
        <f>IFERROR(INDEX(Cost_Components!$K$2:$K$29,MATCH(E1385,Cost_Components!$A$2:$A$29,0)),"")</f>
        <v>1.0000000000000001E-5</v>
      </c>
      <c r="K1385" s="17">
        <f t="shared" si="210"/>
        <v>0.30769230769230771</v>
      </c>
      <c r="L1385" s="17">
        <f>IFERROR(INDEX(Cost_Components!$S$2:$S$29,MATCH(E1385,Cost_Components!$A$2:$A$29,0)),"")</f>
        <v>0.16</v>
      </c>
      <c r="M1385" s="28">
        <f>IFERROR(INDEX(Cost_Components!$L$2:$L$29,MATCH(E1385,Cost_Components!$A$2:$A$29,0)),"")</f>
        <v>1</v>
      </c>
      <c r="N1385" s="29">
        <f>IFERROR(INDEX(Cost_Components!$P$2:$P$29,MATCH(E1385,Cost_Components!$A$2:$A$29,0)),"")</f>
        <v>0.70495847821973801</v>
      </c>
      <c r="O1385" s="23">
        <f t="shared" si="211"/>
        <v>1626.7545088025101</v>
      </c>
      <c r="P1385" s="23">
        <f t="shared" si="212"/>
        <v>1626.5388195355201</v>
      </c>
      <c r="Q1385" s="23">
        <f t="shared" si="213"/>
        <v>183.46277295761428</v>
      </c>
      <c r="R1385" s="23">
        <f t="shared" si="214"/>
        <v>352.85981014231231</v>
      </c>
      <c r="S1385" s="23">
        <f t="shared" si="215"/>
        <v>169.39703718469804</v>
      </c>
      <c r="T1385" s="16">
        <f>IFERROR(INDEX(Cost_Components!$R$2:$R$29,MATCH(E1385,Cost_Components!$A$2:$A$29,0)),"")</f>
        <v>1</v>
      </c>
      <c r="U1385" s="26">
        <f>IFERROR(INDEX(Cost_Components!$Q$2:$Q$29,MATCH(E1385,Cost_Components!$A$2:$A$29,0)),"")</f>
        <v>2023</v>
      </c>
      <c r="V1385" s="30">
        <f>1/(1+Calculation_Assumptions!$B$5)^(B1385-Calculation_Assumptions!$B$2)</f>
        <v>0.86260878438416411</v>
      </c>
      <c r="W1385" s="23">
        <f t="shared" si="216"/>
        <v>158.25659956071556</v>
      </c>
      <c r="X1385" s="23">
        <f t="shared" si="217"/>
        <v>304.37997188488697</v>
      </c>
      <c r="Y1385" s="23">
        <f t="shared" si="218"/>
        <v>146.12337232417141</v>
      </c>
      <c r="Z1385" s="17">
        <f>IFERROR(INDEX(Cost_Components!$T$2:$T$29,MATCH(E1385,Cost_Components!$A$2:$A$29,0)),"")</f>
        <v>0.8</v>
      </c>
      <c r="AA1385" s="26">
        <f>IFERROR(INDEX(Cost_Components!$U$2:$U$29,MATCH(E1385,Cost_Components!$A$2:$A$29,0)),"")</f>
        <v>2025</v>
      </c>
      <c r="AB1385" s="26">
        <f>IFERROR(INDEX(Cost_Components!$V$2:$V$29,MATCH(E1385,Cost_Components!$A$2:$A$29,0)),"")</f>
        <v>2050</v>
      </c>
      <c r="AC1385" s="26">
        <f>IFERROR(INDEX(Cost_Components!$M$2:$M$29,MATCH(E1385,Cost_Components!$A$2:$A$29,0)),"")</f>
        <v>30</v>
      </c>
      <c r="AD1385" s="26">
        <f>IFERROR(INDEX(Cost_Components!$N$2:$N$29,MATCH(E1385,Cost_Components!$A$2:$A$29,0)),"")</f>
        <v>95</v>
      </c>
      <c r="AE1385" s="16" t="str">
        <f>IFERROR(INDEX(Cost_Components!$O$2:$O$29,MATCH(E1385,Cost_Components!$A$2:$A$29,0)),"")</f>
        <v>Both</v>
      </c>
      <c r="AF1385" s="11">
        <v>162675450.88025099</v>
      </c>
      <c r="AG1385" s="11">
        <v>162653881.95355201</v>
      </c>
      <c r="AH1385" s="23">
        <f t="shared" si="219"/>
        <v>1</v>
      </c>
    </row>
    <row r="1386" spans="1:34" hidden="1">
      <c r="A1386" t="s">
        <v>115</v>
      </c>
      <c r="B1386" s="20">
        <v>2031</v>
      </c>
      <c r="C1386" t="s">
        <v>268</v>
      </c>
      <c r="D1386" t="s">
        <v>272</v>
      </c>
      <c r="E1386" s="22" t="s">
        <v>371</v>
      </c>
      <c r="F1386" s="22" t="s">
        <v>372</v>
      </c>
      <c r="G1386" s="22" t="s">
        <v>269</v>
      </c>
      <c r="H1386" s="22" t="s">
        <v>237</v>
      </c>
      <c r="I1386" s="22" t="s">
        <v>115</v>
      </c>
      <c r="J1386" s="17">
        <f>IFERROR(INDEX(Cost_Components!$K$2:$K$29,MATCH(E1386,Cost_Components!$A$2:$A$29,0)),"")</f>
        <v>1.0000000000000001E-5</v>
      </c>
      <c r="K1386" s="17">
        <f t="shared" si="210"/>
        <v>0.3323076923076923</v>
      </c>
      <c r="L1386" s="17">
        <f>IFERROR(INDEX(Cost_Components!$S$2:$S$29,MATCH(E1386,Cost_Components!$A$2:$A$29,0)),"")</f>
        <v>0.16</v>
      </c>
      <c r="M1386" s="28">
        <f>IFERROR(INDEX(Cost_Components!$L$2:$L$29,MATCH(E1386,Cost_Components!$A$2:$A$29,0)),"")</f>
        <v>1</v>
      </c>
      <c r="N1386" s="29">
        <f>IFERROR(INDEX(Cost_Components!$P$2:$P$29,MATCH(E1386,Cost_Components!$A$2:$A$29,0)),"")</f>
        <v>0.70495847821973801</v>
      </c>
      <c r="O1386" s="23">
        <f t="shared" si="211"/>
        <v>1648.2644976288802</v>
      </c>
      <c r="P1386" s="23">
        <f t="shared" si="212"/>
        <v>1647.8464035869604</v>
      </c>
      <c r="Q1386" s="23">
        <f t="shared" si="213"/>
        <v>185.86612688200509</v>
      </c>
      <c r="R1386" s="23">
        <f t="shared" si="214"/>
        <v>386.12759215638226</v>
      </c>
      <c r="S1386" s="23">
        <f t="shared" si="215"/>
        <v>200.26146527437717</v>
      </c>
      <c r="T1386" s="16">
        <f>IFERROR(INDEX(Cost_Components!$R$2:$R$29,MATCH(E1386,Cost_Components!$A$2:$A$29,0)),"")</f>
        <v>1</v>
      </c>
      <c r="U1386" s="26">
        <f>IFERROR(INDEX(Cost_Components!$Q$2:$Q$29,MATCH(E1386,Cost_Components!$A$2:$A$29,0)),"")</f>
        <v>2023</v>
      </c>
      <c r="V1386" s="30">
        <f>1/(1+Calculation_Assumptions!$B$5)^(B1386-Calculation_Assumptions!$B$2)</f>
        <v>0.83748425668365445</v>
      </c>
      <c r="W1386" s="23">
        <f t="shared" si="216"/>
        <v>155.65995511444584</v>
      </c>
      <c r="X1386" s="23">
        <f t="shared" si="217"/>
        <v>323.37577950213711</v>
      </c>
      <c r="Y1386" s="23">
        <f t="shared" si="218"/>
        <v>167.71582438769124</v>
      </c>
      <c r="Z1386" s="17">
        <f>IFERROR(INDEX(Cost_Components!$T$2:$T$29,MATCH(E1386,Cost_Components!$A$2:$A$29,0)),"")</f>
        <v>0.8</v>
      </c>
      <c r="AA1386" s="26">
        <f>IFERROR(INDEX(Cost_Components!$U$2:$U$29,MATCH(E1386,Cost_Components!$A$2:$A$29,0)),"")</f>
        <v>2025</v>
      </c>
      <c r="AB1386" s="26">
        <f>IFERROR(INDEX(Cost_Components!$V$2:$V$29,MATCH(E1386,Cost_Components!$A$2:$A$29,0)),"")</f>
        <v>2050</v>
      </c>
      <c r="AC1386" s="26">
        <f>IFERROR(INDEX(Cost_Components!$M$2:$M$29,MATCH(E1386,Cost_Components!$A$2:$A$29,0)),"")</f>
        <v>30</v>
      </c>
      <c r="AD1386" s="26">
        <f>IFERROR(INDEX(Cost_Components!$N$2:$N$29,MATCH(E1386,Cost_Components!$A$2:$A$29,0)),"")</f>
        <v>95</v>
      </c>
      <c r="AE1386" s="16" t="str">
        <f>IFERROR(INDEX(Cost_Components!$O$2:$O$29,MATCH(E1386,Cost_Components!$A$2:$A$29,0)),"")</f>
        <v>Both</v>
      </c>
      <c r="AF1386" s="11">
        <v>164826449.76288801</v>
      </c>
      <c r="AG1386" s="11">
        <v>164784640.35869601</v>
      </c>
      <c r="AH1386" s="23">
        <f t="shared" si="219"/>
        <v>1</v>
      </c>
    </row>
    <row r="1387" spans="1:34" hidden="1">
      <c r="A1387" t="s">
        <v>115</v>
      </c>
      <c r="B1387" s="20">
        <v>2032</v>
      </c>
      <c r="C1387" t="s">
        <v>268</v>
      </c>
      <c r="D1387" t="s">
        <v>272</v>
      </c>
      <c r="E1387" s="22" t="s">
        <v>371</v>
      </c>
      <c r="F1387" s="22" t="s">
        <v>372</v>
      </c>
      <c r="G1387" s="22" t="s">
        <v>269</v>
      </c>
      <c r="H1387" s="22" t="s">
        <v>237</v>
      </c>
      <c r="I1387" s="22" t="s">
        <v>115</v>
      </c>
      <c r="J1387" s="17">
        <f>IFERROR(INDEX(Cost_Components!$K$2:$K$29,MATCH(E1387,Cost_Components!$A$2:$A$29,0)),"")</f>
        <v>1.0000000000000001E-5</v>
      </c>
      <c r="K1387" s="17">
        <f t="shared" si="210"/>
        <v>0.35692307692307695</v>
      </c>
      <c r="L1387" s="17">
        <f>IFERROR(INDEX(Cost_Components!$S$2:$S$29,MATCH(E1387,Cost_Components!$A$2:$A$29,0)),"")</f>
        <v>0.16</v>
      </c>
      <c r="M1387" s="28">
        <f>IFERROR(INDEX(Cost_Components!$L$2:$L$29,MATCH(E1387,Cost_Components!$A$2:$A$29,0)),"")</f>
        <v>1</v>
      </c>
      <c r="N1387" s="29">
        <f>IFERROR(INDEX(Cost_Components!$P$2:$P$29,MATCH(E1387,Cost_Components!$A$2:$A$29,0)),"")</f>
        <v>0.70495847821973801</v>
      </c>
      <c r="O1387" s="23">
        <f t="shared" si="211"/>
        <v>1669.7644140127502</v>
      </c>
      <c r="P1387" s="23">
        <f t="shared" si="212"/>
        <v>1669.0997925928502</v>
      </c>
      <c r="Q1387" s="23">
        <f t="shared" si="213"/>
        <v>188.26336796530177</v>
      </c>
      <c r="R1387" s="23">
        <f t="shared" si="214"/>
        <v>420.13935788737393</v>
      </c>
      <c r="S1387" s="23">
        <f t="shared" si="215"/>
        <v>231.87598992207216</v>
      </c>
      <c r="T1387" s="16">
        <f>IFERROR(INDEX(Cost_Components!$R$2:$R$29,MATCH(E1387,Cost_Components!$A$2:$A$29,0)),"")</f>
        <v>1</v>
      </c>
      <c r="U1387" s="26">
        <f>IFERROR(INDEX(Cost_Components!$Q$2:$Q$29,MATCH(E1387,Cost_Components!$A$2:$A$29,0)),"")</f>
        <v>2023</v>
      </c>
      <c r="V1387" s="30">
        <f>1/(1+Calculation_Assumptions!$B$5)^(B1387-Calculation_Assumptions!$B$2)</f>
        <v>0.81309151134335378</v>
      </c>
      <c r="W1387" s="23">
        <f t="shared" si="216"/>
        <v>153.07534638949716</v>
      </c>
      <c r="X1387" s="23">
        <f t="shared" si="217"/>
        <v>341.6117454794711</v>
      </c>
      <c r="Y1387" s="23">
        <f t="shared" si="218"/>
        <v>188.53639908997391</v>
      </c>
      <c r="Z1387" s="17">
        <f>IFERROR(INDEX(Cost_Components!$T$2:$T$29,MATCH(E1387,Cost_Components!$A$2:$A$29,0)),"")</f>
        <v>0.8</v>
      </c>
      <c r="AA1387" s="26">
        <f>IFERROR(INDEX(Cost_Components!$U$2:$U$29,MATCH(E1387,Cost_Components!$A$2:$A$29,0)),"")</f>
        <v>2025</v>
      </c>
      <c r="AB1387" s="26">
        <f>IFERROR(INDEX(Cost_Components!$V$2:$V$29,MATCH(E1387,Cost_Components!$A$2:$A$29,0)),"")</f>
        <v>2050</v>
      </c>
      <c r="AC1387" s="26">
        <f>IFERROR(INDEX(Cost_Components!$M$2:$M$29,MATCH(E1387,Cost_Components!$A$2:$A$29,0)),"")</f>
        <v>30</v>
      </c>
      <c r="AD1387" s="26">
        <f>IFERROR(INDEX(Cost_Components!$N$2:$N$29,MATCH(E1387,Cost_Components!$A$2:$A$29,0)),"")</f>
        <v>95</v>
      </c>
      <c r="AE1387" s="16" t="str">
        <f>IFERROR(INDEX(Cost_Components!$O$2:$O$29,MATCH(E1387,Cost_Components!$A$2:$A$29,0)),"")</f>
        <v>Both</v>
      </c>
      <c r="AF1387" s="11">
        <v>166976441.40127501</v>
      </c>
      <c r="AG1387" s="11">
        <v>166909979.259285</v>
      </c>
      <c r="AH1387" s="23">
        <f t="shared" si="219"/>
        <v>1</v>
      </c>
    </row>
    <row r="1388" spans="1:34" hidden="1">
      <c r="A1388" t="s">
        <v>115</v>
      </c>
      <c r="B1388" s="20">
        <v>2033</v>
      </c>
      <c r="C1388" t="s">
        <v>268</v>
      </c>
      <c r="D1388" t="s">
        <v>272</v>
      </c>
      <c r="E1388" s="22" t="s">
        <v>371</v>
      </c>
      <c r="F1388" s="22" t="s">
        <v>372</v>
      </c>
      <c r="G1388" s="22" t="s">
        <v>269</v>
      </c>
      <c r="H1388" s="22" t="s">
        <v>237</v>
      </c>
      <c r="I1388" s="22" t="s">
        <v>115</v>
      </c>
      <c r="J1388" s="17">
        <f>IFERROR(INDEX(Cost_Components!$K$2:$K$29,MATCH(E1388,Cost_Components!$A$2:$A$29,0)),"")</f>
        <v>1.0000000000000001E-5</v>
      </c>
      <c r="K1388" s="17">
        <f t="shared" si="210"/>
        <v>0.38153846153846155</v>
      </c>
      <c r="L1388" s="17">
        <f>IFERROR(INDEX(Cost_Components!$S$2:$S$29,MATCH(E1388,Cost_Components!$A$2:$A$29,0)),"")</f>
        <v>0.16</v>
      </c>
      <c r="M1388" s="28">
        <f>IFERROR(INDEX(Cost_Components!$L$2:$L$29,MATCH(E1388,Cost_Components!$A$2:$A$29,0)),"")</f>
        <v>1</v>
      </c>
      <c r="N1388" s="29">
        <f>IFERROR(INDEX(Cost_Components!$P$2:$P$29,MATCH(E1388,Cost_Components!$A$2:$A$29,0)),"")</f>
        <v>0.70495847821973801</v>
      </c>
      <c r="O1388" s="23">
        <f t="shared" si="211"/>
        <v>1691.2075630012303</v>
      </c>
      <c r="P1388" s="23">
        <f t="shared" si="212"/>
        <v>1690.24897955151</v>
      </c>
      <c r="Q1388" s="23">
        <f t="shared" si="213"/>
        <v>190.64885574993562</v>
      </c>
      <c r="R1388" s="23">
        <f t="shared" si="214"/>
        <v>454.88202349512403</v>
      </c>
      <c r="S1388" s="23">
        <f t="shared" si="215"/>
        <v>264.23316774518844</v>
      </c>
      <c r="T1388" s="16">
        <f>IFERROR(INDEX(Cost_Components!$R$2:$R$29,MATCH(E1388,Cost_Components!$A$2:$A$29,0)),"")</f>
        <v>1</v>
      </c>
      <c r="U1388" s="26">
        <f>IFERROR(INDEX(Cost_Components!$Q$2:$Q$29,MATCH(E1388,Cost_Components!$A$2:$A$29,0)),"")</f>
        <v>2023</v>
      </c>
      <c r="V1388" s="30">
        <f>1/(1+Calculation_Assumptions!$B$5)^(B1388-Calculation_Assumptions!$B$2)</f>
        <v>0.78940923431393573</v>
      </c>
      <c r="W1388" s="23">
        <f t="shared" si="216"/>
        <v>150.49996724038465</v>
      </c>
      <c r="X1388" s="23">
        <f t="shared" si="217"/>
        <v>359.08806987045961</v>
      </c>
      <c r="Y1388" s="23">
        <f t="shared" si="218"/>
        <v>208.58810263007496</v>
      </c>
      <c r="Z1388" s="17">
        <f>IFERROR(INDEX(Cost_Components!$T$2:$T$29,MATCH(E1388,Cost_Components!$A$2:$A$29,0)),"")</f>
        <v>0.8</v>
      </c>
      <c r="AA1388" s="26">
        <f>IFERROR(INDEX(Cost_Components!$U$2:$U$29,MATCH(E1388,Cost_Components!$A$2:$A$29,0)),"")</f>
        <v>2025</v>
      </c>
      <c r="AB1388" s="26">
        <f>IFERROR(INDEX(Cost_Components!$V$2:$V$29,MATCH(E1388,Cost_Components!$A$2:$A$29,0)),"")</f>
        <v>2050</v>
      </c>
      <c r="AC1388" s="26">
        <f>IFERROR(INDEX(Cost_Components!$M$2:$M$29,MATCH(E1388,Cost_Components!$A$2:$A$29,0)),"")</f>
        <v>30</v>
      </c>
      <c r="AD1388" s="26">
        <f>IFERROR(INDEX(Cost_Components!$N$2:$N$29,MATCH(E1388,Cost_Components!$A$2:$A$29,0)),"")</f>
        <v>95</v>
      </c>
      <c r="AE1388" s="16" t="str">
        <f>IFERROR(INDEX(Cost_Components!$O$2:$O$29,MATCH(E1388,Cost_Components!$A$2:$A$29,0)),"")</f>
        <v>Both</v>
      </c>
      <c r="AF1388" s="11">
        <v>169120756.30012301</v>
      </c>
      <c r="AG1388" s="11">
        <v>169024897.95515099</v>
      </c>
      <c r="AH1388" s="23">
        <f t="shared" si="219"/>
        <v>1</v>
      </c>
    </row>
    <row r="1389" spans="1:34" hidden="1">
      <c r="A1389" t="s">
        <v>115</v>
      </c>
      <c r="B1389" s="20">
        <v>2034</v>
      </c>
      <c r="C1389" t="s">
        <v>268</v>
      </c>
      <c r="D1389" t="s">
        <v>272</v>
      </c>
      <c r="E1389" s="22" t="s">
        <v>371</v>
      </c>
      <c r="F1389" s="22" t="s">
        <v>372</v>
      </c>
      <c r="G1389" s="22" t="s">
        <v>269</v>
      </c>
      <c r="H1389" s="22" t="s">
        <v>237</v>
      </c>
      <c r="I1389" s="22" t="s">
        <v>115</v>
      </c>
      <c r="J1389" s="17">
        <f>IFERROR(INDEX(Cost_Components!$K$2:$K$29,MATCH(E1389,Cost_Components!$A$2:$A$29,0)),"")</f>
        <v>1.0000000000000001E-5</v>
      </c>
      <c r="K1389" s="17">
        <f t="shared" si="210"/>
        <v>0.4061538461538462</v>
      </c>
      <c r="L1389" s="17">
        <f>IFERROR(INDEX(Cost_Components!$S$2:$S$29,MATCH(E1389,Cost_Components!$A$2:$A$29,0)),"")</f>
        <v>0.16</v>
      </c>
      <c r="M1389" s="28">
        <f>IFERROR(INDEX(Cost_Components!$L$2:$L$29,MATCH(E1389,Cost_Components!$A$2:$A$29,0)),"")</f>
        <v>1</v>
      </c>
      <c r="N1389" s="29">
        <f>IFERROR(INDEX(Cost_Components!$P$2:$P$29,MATCH(E1389,Cost_Components!$A$2:$A$29,0)),"")</f>
        <v>0.70495847821973801</v>
      </c>
      <c r="O1389" s="23">
        <f t="shared" si="211"/>
        <v>1712.7931751654</v>
      </c>
      <c r="P1389" s="23">
        <f t="shared" si="212"/>
        <v>1711.4905488322302</v>
      </c>
      <c r="Q1389" s="23">
        <f t="shared" si="213"/>
        <v>193.04476364675733</v>
      </c>
      <c r="R1389" s="23">
        <f t="shared" si="214"/>
        <v>490.40967777110001</v>
      </c>
      <c r="S1389" s="23">
        <f t="shared" si="215"/>
        <v>297.3649141243427</v>
      </c>
      <c r="T1389" s="16">
        <f>IFERROR(INDEX(Cost_Components!$R$2:$R$29,MATCH(E1389,Cost_Components!$A$2:$A$29,0)),"")</f>
        <v>1</v>
      </c>
      <c r="U1389" s="26">
        <f>IFERROR(INDEX(Cost_Components!$Q$2:$Q$29,MATCH(E1389,Cost_Components!$A$2:$A$29,0)),"")</f>
        <v>2023</v>
      </c>
      <c r="V1389" s="30">
        <f>1/(1+Calculation_Assumptions!$B$5)^(B1389-Calculation_Assumptions!$B$2)</f>
        <v>0.76641673234362695</v>
      </c>
      <c r="W1389" s="23">
        <f t="shared" si="216"/>
        <v>147.95273695019554</v>
      </c>
      <c r="X1389" s="23">
        <f t="shared" si="217"/>
        <v>375.85818274701751</v>
      </c>
      <c r="Y1389" s="23">
        <f t="shared" si="218"/>
        <v>227.90544579682197</v>
      </c>
      <c r="Z1389" s="17">
        <f>IFERROR(INDEX(Cost_Components!$T$2:$T$29,MATCH(E1389,Cost_Components!$A$2:$A$29,0)),"")</f>
        <v>0.8</v>
      </c>
      <c r="AA1389" s="26">
        <f>IFERROR(INDEX(Cost_Components!$U$2:$U$29,MATCH(E1389,Cost_Components!$A$2:$A$29,0)),"")</f>
        <v>2025</v>
      </c>
      <c r="AB1389" s="26">
        <f>IFERROR(INDEX(Cost_Components!$V$2:$V$29,MATCH(E1389,Cost_Components!$A$2:$A$29,0)),"")</f>
        <v>2050</v>
      </c>
      <c r="AC1389" s="26">
        <f>IFERROR(INDEX(Cost_Components!$M$2:$M$29,MATCH(E1389,Cost_Components!$A$2:$A$29,0)),"")</f>
        <v>30</v>
      </c>
      <c r="AD1389" s="26">
        <f>IFERROR(INDEX(Cost_Components!$N$2:$N$29,MATCH(E1389,Cost_Components!$A$2:$A$29,0)),"")</f>
        <v>95</v>
      </c>
      <c r="AE1389" s="16" t="str">
        <f>IFERROR(INDEX(Cost_Components!$O$2:$O$29,MATCH(E1389,Cost_Components!$A$2:$A$29,0)),"")</f>
        <v>Both</v>
      </c>
      <c r="AF1389" s="11">
        <v>171279317.51653999</v>
      </c>
      <c r="AG1389" s="11">
        <v>171149054.883223</v>
      </c>
      <c r="AH1389" s="23">
        <f t="shared" si="219"/>
        <v>1</v>
      </c>
    </row>
    <row r="1390" spans="1:34" hidden="1">
      <c r="A1390" t="s">
        <v>115</v>
      </c>
      <c r="B1390" s="20">
        <v>2035</v>
      </c>
      <c r="C1390" t="s">
        <v>268</v>
      </c>
      <c r="D1390" t="s">
        <v>272</v>
      </c>
      <c r="E1390" s="22" t="s">
        <v>371</v>
      </c>
      <c r="F1390" s="22" t="s">
        <v>372</v>
      </c>
      <c r="G1390" s="22" t="s">
        <v>269</v>
      </c>
      <c r="H1390" s="22" t="s">
        <v>237</v>
      </c>
      <c r="I1390" s="22" t="s">
        <v>115</v>
      </c>
      <c r="J1390" s="17">
        <f>IFERROR(INDEX(Cost_Components!$K$2:$K$29,MATCH(E1390,Cost_Components!$A$2:$A$29,0)),"")</f>
        <v>1.0000000000000001E-5</v>
      </c>
      <c r="K1390" s="17">
        <f t="shared" si="210"/>
        <v>0.43076923076923079</v>
      </c>
      <c r="L1390" s="17">
        <f>IFERROR(INDEX(Cost_Components!$S$2:$S$29,MATCH(E1390,Cost_Components!$A$2:$A$29,0)),"")</f>
        <v>0.16</v>
      </c>
      <c r="M1390" s="28">
        <f>IFERROR(INDEX(Cost_Components!$L$2:$L$29,MATCH(E1390,Cost_Components!$A$2:$A$29,0)),"")</f>
        <v>1</v>
      </c>
      <c r="N1390" s="29">
        <f>IFERROR(INDEX(Cost_Components!$P$2:$P$29,MATCH(E1390,Cost_Components!$A$2:$A$29,0)),"")</f>
        <v>0.70495847821973801</v>
      </c>
      <c r="O1390" s="23">
        <f t="shared" si="211"/>
        <v>1735.0365735329201</v>
      </c>
      <c r="P1390" s="23">
        <f t="shared" si="212"/>
        <v>1733.3365916816101</v>
      </c>
      <c r="Q1390" s="23">
        <f t="shared" si="213"/>
        <v>195.50885214631285</v>
      </c>
      <c r="R1390" s="23">
        <f t="shared" si="214"/>
        <v>526.88622755283029</v>
      </c>
      <c r="S1390" s="23">
        <f t="shared" si="215"/>
        <v>331.37737540651744</v>
      </c>
      <c r="T1390" s="16">
        <f>IFERROR(INDEX(Cost_Components!$R$2:$R$29,MATCH(E1390,Cost_Components!$A$2:$A$29,0)),"")</f>
        <v>1</v>
      </c>
      <c r="U1390" s="26">
        <f>IFERROR(INDEX(Cost_Components!$Q$2:$Q$29,MATCH(E1390,Cost_Components!$A$2:$A$29,0)),"")</f>
        <v>2023</v>
      </c>
      <c r="V1390" s="30">
        <f>1/(1+Calculation_Assumptions!$B$5)^(B1390-Calculation_Assumptions!$B$2)</f>
        <v>0.74409391489672516</v>
      </c>
      <c r="W1390" s="23">
        <f t="shared" si="216"/>
        <v>145.47694719051492</v>
      </c>
      <c r="X1390" s="23">
        <f t="shared" si="217"/>
        <v>392.05283576495225</v>
      </c>
      <c r="Y1390" s="23">
        <f t="shared" si="218"/>
        <v>246.57588857443733</v>
      </c>
      <c r="Z1390" s="17">
        <f>IFERROR(INDEX(Cost_Components!$T$2:$T$29,MATCH(E1390,Cost_Components!$A$2:$A$29,0)),"")</f>
        <v>0.8</v>
      </c>
      <c r="AA1390" s="26">
        <f>IFERROR(INDEX(Cost_Components!$U$2:$U$29,MATCH(E1390,Cost_Components!$A$2:$A$29,0)),"")</f>
        <v>2025</v>
      </c>
      <c r="AB1390" s="26">
        <f>IFERROR(INDEX(Cost_Components!$V$2:$V$29,MATCH(E1390,Cost_Components!$A$2:$A$29,0)),"")</f>
        <v>2050</v>
      </c>
      <c r="AC1390" s="26">
        <f>IFERROR(INDEX(Cost_Components!$M$2:$M$29,MATCH(E1390,Cost_Components!$A$2:$A$29,0)),"")</f>
        <v>30</v>
      </c>
      <c r="AD1390" s="26">
        <f>IFERROR(INDEX(Cost_Components!$N$2:$N$29,MATCH(E1390,Cost_Components!$A$2:$A$29,0)),"")</f>
        <v>95</v>
      </c>
      <c r="AE1390" s="16" t="str">
        <f>IFERROR(INDEX(Cost_Components!$O$2:$O$29,MATCH(E1390,Cost_Components!$A$2:$A$29,0)),"")</f>
        <v>Both</v>
      </c>
      <c r="AF1390" s="11">
        <v>173503657.35329199</v>
      </c>
      <c r="AG1390" s="11">
        <v>173333659.168161</v>
      </c>
      <c r="AH1390" s="23">
        <f t="shared" si="219"/>
        <v>1</v>
      </c>
    </row>
    <row r="1391" spans="1:34" hidden="1">
      <c r="A1391" t="s">
        <v>115</v>
      </c>
      <c r="B1391" s="20">
        <v>2036</v>
      </c>
      <c r="C1391" t="s">
        <v>268</v>
      </c>
      <c r="D1391" t="s">
        <v>272</v>
      </c>
      <c r="E1391" s="22" t="s">
        <v>371</v>
      </c>
      <c r="F1391" s="22" t="s">
        <v>372</v>
      </c>
      <c r="G1391" s="22" t="s">
        <v>269</v>
      </c>
      <c r="H1391" s="22" t="s">
        <v>237</v>
      </c>
      <c r="I1391" s="22" t="s">
        <v>115</v>
      </c>
      <c r="J1391" s="17">
        <f>IFERROR(INDEX(Cost_Components!$K$2:$K$29,MATCH(E1391,Cost_Components!$A$2:$A$29,0)),"")</f>
        <v>1.0000000000000001E-5</v>
      </c>
      <c r="K1391" s="17">
        <f t="shared" si="210"/>
        <v>0.45538461538461539</v>
      </c>
      <c r="L1391" s="17">
        <f>IFERROR(INDEX(Cost_Components!$S$2:$S$29,MATCH(E1391,Cost_Components!$A$2:$A$29,0)),"")</f>
        <v>0.16</v>
      </c>
      <c r="M1391" s="28">
        <f>IFERROR(INDEX(Cost_Components!$L$2:$L$29,MATCH(E1391,Cost_Components!$A$2:$A$29,0)),"")</f>
        <v>1</v>
      </c>
      <c r="N1391" s="29">
        <f>IFERROR(INDEX(Cost_Components!$P$2:$P$29,MATCH(E1391,Cost_Components!$A$2:$A$29,0)),"")</f>
        <v>0.70495847821973801</v>
      </c>
      <c r="O1391" s="23">
        <f t="shared" si="211"/>
        <v>1757.8771166613101</v>
      </c>
      <c r="P1391" s="23">
        <f t="shared" si="212"/>
        <v>1755.7238951579</v>
      </c>
      <c r="Q1391" s="23">
        <f t="shared" si="213"/>
        <v>198.03399124872703</v>
      </c>
      <c r="R1391" s="23">
        <f t="shared" si="214"/>
        <v>564.32644862987991</v>
      </c>
      <c r="S1391" s="23">
        <f t="shared" si="215"/>
        <v>366.29245738115287</v>
      </c>
      <c r="T1391" s="16">
        <f>IFERROR(INDEX(Cost_Components!$R$2:$R$29,MATCH(E1391,Cost_Components!$A$2:$A$29,0)),"")</f>
        <v>1</v>
      </c>
      <c r="U1391" s="26">
        <f>IFERROR(INDEX(Cost_Components!$Q$2:$Q$29,MATCH(E1391,Cost_Components!$A$2:$A$29,0)),"")</f>
        <v>2023</v>
      </c>
      <c r="V1391" s="30">
        <f>1/(1+Calculation_Assumptions!$B$5)^(B1391-Calculation_Assumptions!$B$2)</f>
        <v>0.72242127659876232</v>
      </c>
      <c r="W1391" s="23">
        <f t="shared" si="216"/>
        <v>143.06396876785351</v>
      </c>
      <c r="X1391" s="23">
        <f t="shared" si="217"/>
        <v>407.6814334376437</v>
      </c>
      <c r="Y1391" s="23">
        <f t="shared" si="218"/>
        <v>264.61746466979019</v>
      </c>
      <c r="Z1391" s="17">
        <f>IFERROR(INDEX(Cost_Components!$T$2:$T$29,MATCH(E1391,Cost_Components!$A$2:$A$29,0)),"")</f>
        <v>0.8</v>
      </c>
      <c r="AA1391" s="26">
        <f>IFERROR(INDEX(Cost_Components!$U$2:$U$29,MATCH(E1391,Cost_Components!$A$2:$A$29,0)),"")</f>
        <v>2025</v>
      </c>
      <c r="AB1391" s="26">
        <f>IFERROR(INDEX(Cost_Components!$V$2:$V$29,MATCH(E1391,Cost_Components!$A$2:$A$29,0)),"")</f>
        <v>2050</v>
      </c>
      <c r="AC1391" s="26">
        <f>IFERROR(INDEX(Cost_Components!$M$2:$M$29,MATCH(E1391,Cost_Components!$A$2:$A$29,0)),"")</f>
        <v>30</v>
      </c>
      <c r="AD1391" s="26">
        <f>IFERROR(INDEX(Cost_Components!$N$2:$N$29,MATCH(E1391,Cost_Components!$A$2:$A$29,0)),"")</f>
        <v>95</v>
      </c>
      <c r="AE1391" s="16" t="str">
        <f>IFERROR(INDEX(Cost_Components!$O$2:$O$29,MATCH(E1391,Cost_Components!$A$2:$A$29,0)),"")</f>
        <v>Both</v>
      </c>
      <c r="AF1391" s="11">
        <v>175787711.66613099</v>
      </c>
      <c r="AG1391" s="11">
        <v>175572389.51578999</v>
      </c>
      <c r="AH1391" s="23">
        <f t="shared" si="219"/>
        <v>1</v>
      </c>
    </row>
    <row r="1392" spans="1:34" hidden="1">
      <c r="A1392" t="s">
        <v>115</v>
      </c>
      <c r="B1392" s="20">
        <v>2037</v>
      </c>
      <c r="C1392" t="s">
        <v>268</v>
      </c>
      <c r="D1392" t="s">
        <v>272</v>
      </c>
      <c r="E1392" s="22" t="s">
        <v>371</v>
      </c>
      <c r="F1392" s="22" t="s">
        <v>372</v>
      </c>
      <c r="G1392" s="22" t="s">
        <v>269</v>
      </c>
      <c r="H1392" s="22" t="s">
        <v>237</v>
      </c>
      <c r="I1392" s="22" t="s">
        <v>115</v>
      </c>
      <c r="J1392" s="17">
        <f>IFERROR(INDEX(Cost_Components!$K$2:$K$29,MATCH(E1392,Cost_Components!$A$2:$A$29,0)),"")</f>
        <v>1.0000000000000001E-5</v>
      </c>
      <c r="K1392" s="17">
        <f t="shared" si="210"/>
        <v>0.48</v>
      </c>
      <c r="L1392" s="17">
        <f>IFERROR(INDEX(Cost_Components!$S$2:$S$29,MATCH(E1392,Cost_Components!$A$2:$A$29,0)),"")</f>
        <v>0.16</v>
      </c>
      <c r="M1392" s="28">
        <f>IFERROR(INDEX(Cost_Components!$L$2:$L$29,MATCH(E1392,Cost_Components!$A$2:$A$29,0)),"")</f>
        <v>1</v>
      </c>
      <c r="N1392" s="29">
        <f>IFERROR(INDEX(Cost_Components!$P$2:$P$29,MATCH(E1392,Cost_Components!$A$2:$A$29,0)),"")</f>
        <v>0.70495847821973801</v>
      </c>
      <c r="O1392" s="23">
        <f t="shared" si="211"/>
        <v>1781.0498459314999</v>
      </c>
      <c r="P1392" s="23">
        <f t="shared" si="212"/>
        <v>1778.3858995034402</v>
      </c>
      <c r="Q1392" s="23">
        <f t="shared" si="213"/>
        <v>200.59011478422164</v>
      </c>
      <c r="R1392" s="23">
        <f t="shared" si="214"/>
        <v>602.67177073025709</v>
      </c>
      <c r="S1392" s="23">
        <f t="shared" si="215"/>
        <v>402.08165594603543</v>
      </c>
      <c r="T1392" s="16">
        <f>IFERROR(INDEX(Cost_Components!$R$2:$R$29,MATCH(E1392,Cost_Components!$A$2:$A$29,0)),"")</f>
        <v>1</v>
      </c>
      <c r="U1392" s="26">
        <f>IFERROR(INDEX(Cost_Components!$Q$2:$Q$29,MATCH(E1392,Cost_Components!$A$2:$A$29,0)),"")</f>
        <v>2023</v>
      </c>
      <c r="V1392" s="30">
        <f>1/(1+Calculation_Assumptions!$B$5)^(B1392-Calculation_Assumptions!$B$2)</f>
        <v>0.70137988019297326</v>
      </c>
      <c r="W1392" s="23">
        <f t="shared" si="216"/>
        <v>140.68987067525214</v>
      </c>
      <c r="X1392" s="23">
        <f t="shared" si="217"/>
        <v>422.70185435047478</v>
      </c>
      <c r="Y1392" s="23">
        <f t="shared" si="218"/>
        <v>282.01198367522261</v>
      </c>
      <c r="Z1392" s="17">
        <f>IFERROR(INDEX(Cost_Components!$T$2:$T$29,MATCH(E1392,Cost_Components!$A$2:$A$29,0)),"")</f>
        <v>0.8</v>
      </c>
      <c r="AA1392" s="26">
        <f>IFERROR(INDEX(Cost_Components!$U$2:$U$29,MATCH(E1392,Cost_Components!$A$2:$A$29,0)),"")</f>
        <v>2025</v>
      </c>
      <c r="AB1392" s="26">
        <f>IFERROR(INDEX(Cost_Components!$V$2:$V$29,MATCH(E1392,Cost_Components!$A$2:$A$29,0)),"")</f>
        <v>2050</v>
      </c>
      <c r="AC1392" s="26">
        <f>IFERROR(INDEX(Cost_Components!$M$2:$M$29,MATCH(E1392,Cost_Components!$A$2:$A$29,0)),"")</f>
        <v>30</v>
      </c>
      <c r="AD1392" s="26">
        <f>IFERROR(INDEX(Cost_Components!$N$2:$N$29,MATCH(E1392,Cost_Components!$A$2:$A$29,0)),"")</f>
        <v>95</v>
      </c>
      <c r="AE1392" s="16" t="str">
        <f>IFERROR(INDEX(Cost_Components!$O$2:$O$29,MATCH(E1392,Cost_Components!$A$2:$A$29,0)),"")</f>
        <v>Both</v>
      </c>
      <c r="AF1392" s="11">
        <v>178104984.59314999</v>
      </c>
      <c r="AG1392" s="11">
        <v>177838589.950344</v>
      </c>
      <c r="AH1392" s="23">
        <f t="shared" si="219"/>
        <v>1</v>
      </c>
    </row>
    <row r="1393" spans="1:34" hidden="1">
      <c r="A1393" t="s">
        <v>115</v>
      </c>
      <c r="B1393" s="20">
        <v>2038</v>
      </c>
      <c r="C1393" t="s">
        <v>268</v>
      </c>
      <c r="D1393" t="s">
        <v>272</v>
      </c>
      <c r="E1393" s="22" t="s">
        <v>371</v>
      </c>
      <c r="F1393" s="22" t="s">
        <v>372</v>
      </c>
      <c r="G1393" s="22" t="s">
        <v>269</v>
      </c>
      <c r="H1393" s="22" t="s">
        <v>237</v>
      </c>
      <c r="I1393" s="22" t="s">
        <v>115</v>
      </c>
      <c r="J1393" s="17">
        <f>IFERROR(INDEX(Cost_Components!$K$2:$K$29,MATCH(E1393,Cost_Components!$A$2:$A$29,0)),"")</f>
        <v>1.0000000000000001E-5</v>
      </c>
      <c r="K1393" s="17">
        <f t="shared" si="210"/>
        <v>0.50461538461538458</v>
      </c>
      <c r="L1393" s="17">
        <f>IFERROR(INDEX(Cost_Components!$S$2:$S$29,MATCH(E1393,Cost_Components!$A$2:$A$29,0)),"")</f>
        <v>0.16</v>
      </c>
      <c r="M1393" s="28">
        <f>IFERROR(INDEX(Cost_Components!$L$2:$L$29,MATCH(E1393,Cost_Components!$A$2:$A$29,0)),"")</f>
        <v>1</v>
      </c>
      <c r="N1393" s="29">
        <f>IFERROR(INDEX(Cost_Components!$P$2:$P$29,MATCH(E1393,Cost_Components!$A$2:$A$29,0)),"")</f>
        <v>0.70495847821973801</v>
      </c>
      <c r="O1393" s="23">
        <f t="shared" si="211"/>
        <v>1804.0899877747001</v>
      </c>
      <c r="P1393" s="23">
        <f t="shared" si="212"/>
        <v>1800.8536160250201</v>
      </c>
      <c r="Q1393" s="23">
        <f t="shared" si="213"/>
        <v>203.12432394392169</v>
      </c>
      <c r="R1393" s="23">
        <f t="shared" si="214"/>
        <v>641.77415171049665</v>
      </c>
      <c r="S1393" s="23">
        <f t="shared" si="215"/>
        <v>438.64982776657496</v>
      </c>
      <c r="T1393" s="16">
        <f>IFERROR(INDEX(Cost_Components!$R$2:$R$29,MATCH(E1393,Cost_Components!$A$2:$A$29,0)),"")</f>
        <v>1</v>
      </c>
      <c r="U1393" s="26">
        <f>IFERROR(INDEX(Cost_Components!$Q$2:$Q$29,MATCH(E1393,Cost_Components!$A$2:$A$29,0)),"")</f>
        <v>2023</v>
      </c>
      <c r="V1393" s="30">
        <f>1/(1+Calculation_Assumptions!$B$5)^(B1393-Calculation_Assumptions!$B$2)</f>
        <v>0.68095133999317792</v>
      </c>
      <c r="W1393" s="23">
        <f t="shared" si="216"/>
        <v>138.31778057482182</v>
      </c>
      <c r="X1393" s="23">
        <f t="shared" si="217"/>
        <v>437.01696858024775</v>
      </c>
      <c r="Y1393" s="23">
        <f t="shared" si="218"/>
        <v>298.69918800542592</v>
      </c>
      <c r="Z1393" s="17">
        <f>IFERROR(INDEX(Cost_Components!$T$2:$T$29,MATCH(E1393,Cost_Components!$A$2:$A$29,0)),"")</f>
        <v>0.8</v>
      </c>
      <c r="AA1393" s="26">
        <f>IFERROR(INDEX(Cost_Components!$U$2:$U$29,MATCH(E1393,Cost_Components!$A$2:$A$29,0)),"")</f>
        <v>2025</v>
      </c>
      <c r="AB1393" s="26">
        <f>IFERROR(INDEX(Cost_Components!$V$2:$V$29,MATCH(E1393,Cost_Components!$A$2:$A$29,0)),"")</f>
        <v>2050</v>
      </c>
      <c r="AC1393" s="26">
        <f>IFERROR(INDEX(Cost_Components!$M$2:$M$29,MATCH(E1393,Cost_Components!$A$2:$A$29,0)),"")</f>
        <v>30</v>
      </c>
      <c r="AD1393" s="26">
        <f>IFERROR(INDEX(Cost_Components!$N$2:$N$29,MATCH(E1393,Cost_Components!$A$2:$A$29,0)),"")</f>
        <v>95</v>
      </c>
      <c r="AE1393" s="16" t="str">
        <f>IFERROR(INDEX(Cost_Components!$O$2:$O$29,MATCH(E1393,Cost_Components!$A$2:$A$29,0)),"")</f>
        <v>Both</v>
      </c>
      <c r="AF1393" s="11">
        <v>180408998.77746999</v>
      </c>
      <c r="AG1393" s="11">
        <v>180085361.60250199</v>
      </c>
      <c r="AH1393" s="23">
        <f t="shared" si="219"/>
        <v>1</v>
      </c>
    </row>
    <row r="1394" spans="1:34" hidden="1">
      <c r="A1394" t="s">
        <v>115</v>
      </c>
      <c r="B1394" s="20">
        <v>2039</v>
      </c>
      <c r="C1394" t="s">
        <v>268</v>
      </c>
      <c r="D1394" t="s">
        <v>272</v>
      </c>
      <c r="E1394" s="22" t="s">
        <v>371</v>
      </c>
      <c r="F1394" s="22" t="s">
        <v>372</v>
      </c>
      <c r="G1394" s="22" t="s">
        <v>269</v>
      </c>
      <c r="H1394" s="22" t="s">
        <v>237</v>
      </c>
      <c r="I1394" s="22" t="s">
        <v>115</v>
      </c>
      <c r="J1394" s="17">
        <f>IFERROR(INDEX(Cost_Components!$K$2:$K$29,MATCH(E1394,Cost_Components!$A$2:$A$29,0)),"")</f>
        <v>1.0000000000000001E-5</v>
      </c>
      <c r="K1394" s="17">
        <f t="shared" si="210"/>
        <v>0.52923076923076917</v>
      </c>
      <c r="L1394" s="17">
        <f>IFERROR(INDEX(Cost_Components!$S$2:$S$29,MATCH(E1394,Cost_Components!$A$2:$A$29,0)),"")</f>
        <v>0.16</v>
      </c>
      <c r="M1394" s="28">
        <f>IFERROR(INDEX(Cost_Components!$L$2:$L$29,MATCH(E1394,Cost_Components!$A$2:$A$29,0)),"")</f>
        <v>1</v>
      </c>
      <c r="N1394" s="29">
        <f>IFERROR(INDEX(Cost_Components!$P$2:$P$29,MATCH(E1394,Cost_Components!$A$2:$A$29,0)),"")</f>
        <v>0.70495847821973801</v>
      </c>
      <c r="O1394" s="23">
        <f t="shared" si="211"/>
        <v>1826.7806413144601</v>
      </c>
      <c r="P1394" s="23">
        <f t="shared" si="212"/>
        <v>1822.9103982768102</v>
      </c>
      <c r="Q1394" s="23">
        <f t="shared" si="213"/>
        <v>205.61218244802507</v>
      </c>
      <c r="R1394" s="23">
        <f t="shared" si="214"/>
        <v>681.54576665255013</v>
      </c>
      <c r="S1394" s="23">
        <f t="shared" si="215"/>
        <v>475.93358420452506</v>
      </c>
      <c r="T1394" s="16">
        <f>IFERROR(INDEX(Cost_Components!$R$2:$R$29,MATCH(E1394,Cost_Components!$A$2:$A$29,0)),"")</f>
        <v>1</v>
      </c>
      <c r="U1394" s="26">
        <f>IFERROR(INDEX(Cost_Components!$Q$2:$Q$29,MATCH(E1394,Cost_Components!$A$2:$A$29,0)),"")</f>
        <v>2023</v>
      </c>
      <c r="V1394" s="30">
        <f>1/(1+Calculation_Assumptions!$B$5)^(B1394-Calculation_Assumptions!$B$2)</f>
        <v>0.66111780581861923</v>
      </c>
      <c r="W1394" s="23">
        <f t="shared" si="216"/>
        <v>135.93387490961595</v>
      </c>
      <c r="X1394" s="23">
        <f t="shared" si="217"/>
        <v>450.58204181430261</v>
      </c>
      <c r="Y1394" s="23">
        <f t="shared" si="218"/>
        <v>314.64816690468666</v>
      </c>
      <c r="Z1394" s="17">
        <f>IFERROR(INDEX(Cost_Components!$T$2:$T$29,MATCH(E1394,Cost_Components!$A$2:$A$29,0)),"")</f>
        <v>0.8</v>
      </c>
      <c r="AA1394" s="26">
        <f>IFERROR(INDEX(Cost_Components!$U$2:$U$29,MATCH(E1394,Cost_Components!$A$2:$A$29,0)),"")</f>
        <v>2025</v>
      </c>
      <c r="AB1394" s="26">
        <f>IFERROR(INDEX(Cost_Components!$V$2:$V$29,MATCH(E1394,Cost_Components!$A$2:$A$29,0)),"")</f>
        <v>2050</v>
      </c>
      <c r="AC1394" s="26">
        <f>IFERROR(INDEX(Cost_Components!$M$2:$M$29,MATCH(E1394,Cost_Components!$A$2:$A$29,0)),"")</f>
        <v>30</v>
      </c>
      <c r="AD1394" s="26">
        <f>IFERROR(INDEX(Cost_Components!$N$2:$N$29,MATCH(E1394,Cost_Components!$A$2:$A$29,0)),"")</f>
        <v>95</v>
      </c>
      <c r="AE1394" s="16" t="str">
        <f>IFERROR(INDEX(Cost_Components!$O$2:$O$29,MATCH(E1394,Cost_Components!$A$2:$A$29,0)),"")</f>
        <v>Both</v>
      </c>
      <c r="AF1394" s="11">
        <v>182678064.131446</v>
      </c>
      <c r="AG1394" s="11">
        <v>182291039.82768101</v>
      </c>
      <c r="AH1394" s="23">
        <f t="shared" si="219"/>
        <v>1</v>
      </c>
    </row>
    <row r="1395" spans="1:34" hidden="1">
      <c r="A1395" t="s">
        <v>115</v>
      </c>
      <c r="B1395" s="20">
        <v>2040</v>
      </c>
      <c r="C1395" t="s">
        <v>268</v>
      </c>
      <c r="D1395" t="s">
        <v>272</v>
      </c>
      <c r="E1395" s="22" t="s">
        <v>371</v>
      </c>
      <c r="F1395" s="22" t="s">
        <v>372</v>
      </c>
      <c r="G1395" s="22" t="s">
        <v>269</v>
      </c>
      <c r="H1395" s="22" t="s">
        <v>237</v>
      </c>
      <c r="I1395" s="22" t="s">
        <v>115</v>
      </c>
      <c r="J1395" s="17">
        <f>IFERROR(INDEX(Cost_Components!$K$2:$K$29,MATCH(E1395,Cost_Components!$A$2:$A$29,0)),"")</f>
        <v>1.0000000000000001E-5</v>
      </c>
      <c r="K1395" s="17">
        <f t="shared" si="210"/>
        <v>0.55384615384615388</v>
      </c>
      <c r="L1395" s="17">
        <f>IFERROR(INDEX(Cost_Components!$S$2:$S$29,MATCH(E1395,Cost_Components!$A$2:$A$29,0)),"")</f>
        <v>0.16</v>
      </c>
      <c r="M1395" s="28">
        <f>IFERROR(INDEX(Cost_Components!$L$2:$L$29,MATCH(E1395,Cost_Components!$A$2:$A$29,0)),"")</f>
        <v>1</v>
      </c>
      <c r="N1395" s="29">
        <f>IFERROR(INDEX(Cost_Components!$P$2:$P$29,MATCH(E1395,Cost_Components!$A$2:$A$29,0)),"")</f>
        <v>0.70495847821973801</v>
      </c>
      <c r="O1395" s="23">
        <f t="shared" si="211"/>
        <v>1849.5783771549402</v>
      </c>
      <c r="P1395" s="23">
        <f t="shared" si="212"/>
        <v>1845.0136307752202</v>
      </c>
      <c r="Q1395" s="23">
        <f t="shared" si="213"/>
        <v>208.10528023135566</v>
      </c>
      <c r="R1395" s="23">
        <f t="shared" si="214"/>
        <v>722.14668449018552</v>
      </c>
      <c r="S1395" s="23">
        <f t="shared" si="215"/>
        <v>514.04140425882986</v>
      </c>
      <c r="T1395" s="16">
        <f>IFERROR(INDEX(Cost_Components!$R$2:$R$29,MATCH(E1395,Cost_Components!$A$2:$A$29,0)),"")</f>
        <v>1</v>
      </c>
      <c r="U1395" s="26">
        <f>IFERROR(INDEX(Cost_Components!$Q$2:$Q$29,MATCH(E1395,Cost_Components!$A$2:$A$29,0)),"")</f>
        <v>2023</v>
      </c>
      <c r="V1395" s="30">
        <f>1/(1+Calculation_Assumptions!$B$5)^(B1395-Calculation_Assumptions!$B$2)</f>
        <v>0.64186194739671765</v>
      </c>
      <c r="W1395" s="23">
        <f t="shared" si="216"/>
        <v>133.5748604328376</v>
      </c>
      <c r="X1395" s="23">
        <f t="shared" si="217"/>
        <v>463.51847721295354</v>
      </c>
      <c r="Y1395" s="23">
        <f t="shared" si="218"/>
        <v>329.94361678011592</v>
      </c>
      <c r="Z1395" s="17">
        <f>IFERROR(INDEX(Cost_Components!$T$2:$T$29,MATCH(E1395,Cost_Components!$A$2:$A$29,0)),"")</f>
        <v>0.8</v>
      </c>
      <c r="AA1395" s="26">
        <f>IFERROR(INDEX(Cost_Components!$U$2:$U$29,MATCH(E1395,Cost_Components!$A$2:$A$29,0)),"")</f>
        <v>2025</v>
      </c>
      <c r="AB1395" s="26">
        <f>IFERROR(INDEX(Cost_Components!$V$2:$V$29,MATCH(E1395,Cost_Components!$A$2:$A$29,0)),"")</f>
        <v>2050</v>
      </c>
      <c r="AC1395" s="26">
        <f>IFERROR(INDEX(Cost_Components!$M$2:$M$29,MATCH(E1395,Cost_Components!$A$2:$A$29,0)),"")</f>
        <v>30</v>
      </c>
      <c r="AD1395" s="26">
        <f>IFERROR(INDEX(Cost_Components!$N$2:$N$29,MATCH(E1395,Cost_Components!$A$2:$A$29,0)),"")</f>
        <v>95</v>
      </c>
      <c r="AE1395" s="16" t="str">
        <f>IFERROR(INDEX(Cost_Components!$O$2:$O$29,MATCH(E1395,Cost_Components!$A$2:$A$29,0)),"")</f>
        <v>Both</v>
      </c>
      <c r="AF1395" s="11">
        <v>184957837.71549401</v>
      </c>
      <c r="AG1395" s="11">
        <v>184501363.07752201</v>
      </c>
      <c r="AH1395" s="23">
        <f t="shared" si="219"/>
        <v>1</v>
      </c>
    </row>
    <row r="1396" spans="1:34" hidden="1">
      <c r="A1396" t="s">
        <v>115</v>
      </c>
      <c r="B1396" s="20">
        <v>2041</v>
      </c>
      <c r="C1396" t="s">
        <v>268</v>
      </c>
      <c r="D1396" t="s">
        <v>272</v>
      </c>
      <c r="E1396" s="22" t="s">
        <v>371</v>
      </c>
      <c r="F1396" s="22" t="s">
        <v>372</v>
      </c>
      <c r="G1396" s="22" t="s">
        <v>269</v>
      </c>
      <c r="H1396" s="22" t="s">
        <v>237</v>
      </c>
      <c r="I1396" s="22" t="s">
        <v>115</v>
      </c>
      <c r="J1396" s="17">
        <f>IFERROR(INDEX(Cost_Components!$K$2:$K$29,MATCH(E1396,Cost_Components!$A$2:$A$29,0)),"")</f>
        <v>1.0000000000000001E-5</v>
      </c>
      <c r="K1396" s="17">
        <f t="shared" si="210"/>
        <v>0.57846153846153847</v>
      </c>
      <c r="L1396" s="17">
        <f>IFERROR(INDEX(Cost_Components!$S$2:$S$29,MATCH(E1396,Cost_Components!$A$2:$A$29,0)),"")</f>
        <v>0.16</v>
      </c>
      <c r="M1396" s="28">
        <f>IFERROR(INDEX(Cost_Components!$L$2:$L$29,MATCH(E1396,Cost_Components!$A$2:$A$29,0)),"")</f>
        <v>1</v>
      </c>
      <c r="N1396" s="29">
        <f>IFERROR(INDEX(Cost_Components!$P$2:$P$29,MATCH(E1396,Cost_Components!$A$2:$A$29,0)),"")</f>
        <v>0.70495847821973801</v>
      </c>
      <c r="O1396" s="23">
        <f t="shared" si="211"/>
        <v>1872.9226719600401</v>
      </c>
      <c r="P1396" s="23">
        <f t="shared" si="212"/>
        <v>1867.1119335829001</v>
      </c>
      <c r="Q1396" s="23">
        <f t="shared" si="213"/>
        <v>210.5978219783222</v>
      </c>
      <c r="R1396" s="23">
        <f t="shared" si="214"/>
        <v>763.76169455341767</v>
      </c>
      <c r="S1396" s="23">
        <f t="shared" si="215"/>
        <v>553.16387257509541</v>
      </c>
      <c r="T1396" s="16">
        <f>IFERROR(INDEX(Cost_Components!$R$2:$R$29,MATCH(E1396,Cost_Components!$A$2:$A$29,0)),"")</f>
        <v>1</v>
      </c>
      <c r="U1396" s="26">
        <f>IFERROR(INDEX(Cost_Components!$Q$2:$Q$29,MATCH(E1396,Cost_Components!$A$2:$A$29,0)),"")</f>
        <v>2023</v>
      </c>
      <c r="V1396" s="30">
        <f>1/(1+Calculation_Assumptions!$B$5)^(B1396-Calculation_Assumptions!$B$2)</f>
        <v>0.62316693922011435</v>
      </c>
      <c r="W1396" s="23">
        <f t="shared" si="216"/>
        <v>131.23760012865358</v>
      </c>
      <c r="X1396" s="23">
        <f t="shared" si="217"/>
        <v>475.95103748842115</v>
      </c>
      <c r="Y1396" s="23">
        <f t="shared" si="218"/>
        <v>344.71343735976757</v>
      </c>
      <c r="Z1396" s="17">
        <f>IFERROR(INDEX(Cost_Components!$T$2:$T$29,MATCH(E1396,Cost_Components!$A$2:$A$29,0)),"")</f>
        <v>0.8</v>
      </c>
      <c r="AA1396" s="26">
        <f>IFERROR(INDEX(Cost_Components!$U$2:$U$29,MATCH(E1396,Cost_Components!$A$2:$A$29,0)),"")</f>
        <v>2025</v>
      </c>
      <c r="AB1396" s="26">
        <f>IFERROR(INDEX(Cost_Components!$V$2:$V$29,MATCH(E1396,Cost_Components!$A$2:$A$29,0)),"")</f>
        <v>2050</v>
      </c>
      <c r="AC1396" s="26">
        <f>IFERROR(INDEX(Cost_Components!$M$2:$M$29,MATCH(E1396,Cost_Components!$A$2:$A$29,0)),"")</f>
        <v>30</v>
      </c>
      <c r="AD1396" s="26">
        <f>IFERROR(INDEX(Cost_Components!$N$2:$N$29,MATCH(E1396,Cost_Components!$A$2:$A$29,0)),"")</f>
        <v>95</v>
      </c>
      <c r="AE1396" s="16" t="str">
        <f>IFERROR(INDEX(Cost_Components!$O$2:$O$29,MATCH(E1396,Cost_Components!$A$2:$A$29,0)),"")</f>
        <v>Both</v>
      </c>
      <c r="AF1396" s="11">
        <v>187292267.196004</v>
      </c>
      <c r="AG1396" s="11">
        <v>186711193.35828999</v>
      </c>
      <c r="AH1396" s="23">
        <f t="shared" si="219"/>
        <v>1</v>
      </c>
    </row>
    <row r="1397" spans="1:34" hidden="1">
      <c r="A1397" t="s">
        <v>115</v>
      </c>
      <c r="B1397" s="20">
        <v>2042</v>
      </c>
      <c r="C1397" t="s">
        <v>268</v>
      </c>
      <c r="D1397" t="s">
        <v>272</v>
      </c>
      <c r="E1397" s="22" t="s">
        <v>371</v>
      </c>
      <c r="F1397" s="22" t="s">
        <v>372</v>
      </c>
      <c r="G1397" s="22" t="s">
        <v>269</v>
      </c>
      <c r="H1397" s="22" t="s">
        <v>237</v>
      </c>
      <c r="I1397" s="22" t="s">
        <v>115</v>
      </c>
      <c r="J1397" s="17">
        <f>IFERROR(INDEX(Cost_Components!$K$2:$K$29,MATCH(E1397,Cost_Components!$A$2:$A$29,0)),"")</f>
        <v>1.0000000000000001E-5</v>
      </c>
      <c r="K1397" s="17">
        <f t="shared" si="210"/>
        <v>0.60307692307692307</v>
      </c>
      <c r="L1397" s="17">
        <f>IFERROR(INDEX(Cost_Components!$S$2:$S$29,MATCH(E1397,Cost_Components!$A$2:$A$29,0)),"")</f>
        <v>0.16</v>
      </c>
      <c r="M1397" s="28">
        <f>IFERROR(INDEX(Cost_Components!$L$2:$L$29,MATCH(E1397,Cost_Components!$A$2:$A$29,0)),"")</f>
        <v>1</v>
      </c>
      <c r="N1397" s="29">
        <f>IFERROR(INDEX(Cost_Components!$P$2:$P$29,MATCH(E1397,Cost_Components!$A$2:$A$29,0)),"")</f>
        <v>0.70495847821973801</v>
      </c>
      <c r="O1397" s="23">
        <f t="shared" si="211"/>
        <v>1896.5805652966203</v>
      </c>
      <c r="P1397" s="23">
        <f t="shared" si="212"/>
        <v>1889.94532796762</v>
      </c>
      <c r="Q1397" s="23">
        <f t="shared" si="213"/>
        <v>213.17327717160916</v>
      </c>
      <c r="R1397" s="23">
        <f t="shared" si="214"/>
        <v>806.32020809229732</v>
      </c>
      <c r="S1397" s="23">
        <f t="shared" si="215"/>
        <v>593.14693092068819</v>
      </c>
      <c r="T1397" s="16">
        <f>IFERROR(INDEX(Cost_Components!$R$2:$R$29,MATCH(E1397,Cost_Components!$A$2:$A$29,0)),"")</f>
        <v>1</v>
      </c>
      <c r="U1397" s="26">
        <f>IFERROR(INDEX(Cost_Components!$Q$2:$Q$29,MATCH(E1397,Cost_Components!$A$2:$A$29,0)),"")</f>
        <v>2023</v>
      </c>
      <c r="V1397" s="30">
        <f>1/(1+Calculation_Assumptions!$B$5)^(B1397-Calculation_Assumptions!$B$2)</f>
        <v>0.60501644584477121</v>
      </c>
      <c r="W1397" s="23">
        <f t="shared" si="216"/>
        <v>128.97333850344927</v>
      </c>
      <c r="X1397" s="23">
        <f t="shared" si="217"/>
        <v>487.83698651281804</v>
      </c>
      <c r="Y1397" s="23">
        <f t="shared" si="218"/>
        <v>358.86364800936877</v>
      </c>
      <c r="Z1397" s="17">
        <f>IFERROR(INDEX(Cost_Components!$T$2:$T$29,MATCH(E1397,Cost_Components!$A$2:$A$29,0)),"")</f>
        <v>0.8</v>
      </c>
      <c r="AA1397" s="26">
        <f>IFERROR(INDEX(Cost_Components!$U$2:$U$29,MATCH(E1397,Cost_Components!$A$2:$A$29,0)),"")</f>
        <v>2025</v>
      </c>
      <c r="AB1397" s="26">
        <f>IFERROR(INDEX(Cost_Components!$V$2:$V$29,MATCH(E1397,Cost_Components!$A$2:$A$29,0)),"")</f>
        <v>2050</v>
      </c>
      <c r="AC1397" s="26">
        <f>IFERROR(INDEX(Cost_Components!$M$2:$M$29,MATCH(E1397,Cost_Components!$A$2:$A$29,0)),"")</f>
        <v>30</v>
      </c>
      <c r="AD1397" s="26">
        <f>IFERROR(INDEX(Cost_Components!$N$2:$N$29,MATCH(E1397,Cost_Components!$A$2:$A$29,0)),"")</f>
        <v>95</v>
      </c>
      <c r="AE1397" s="16" t="str">
        <f>IFERROR(INDEX(Cost_Components!$O$2:$O$29,MATCH(E1397,Cost_Components!$A$2:$A$29,0)),"")</f>
        <v>Both</v>
      </c>
      <c r="AF1397" s="11">
        <v>189658056.52966201</v>
      </c>
      <c r="AG1397" s="11">
        <v>188994532.79676199</v>
      </c>
      <c r="AH1397" s="23">
        <f t="shared" si="219"/>
        <v>1</v>
      </c>
    </row>
    <row r="1398" spans="1:34" hidden="1">
      <c r="A1398" t="s">
        <v>115</v>
      </c>
      <c r="B1398" s="20">
        <v>2043</v>
      </c>
      <c r="C1398" t="s">
        <v>268</v>
      </c>
      <c r="D1398" t="s">
        <v>272</v>
      </c>
      <c r="E1398" s="22" t="s">
        <v>371</v>
      </c>
      <c r="F1398" s="22" t="s">
        <v>372</v>
      </c>
      <c r="G1398" s="22" t="s">
        <v>269</v>
      </c>
      <c r="H1398" s="22" t="s">
        <v>237</v>
      </c>
      <c r="I1398" s="22" t="s">
        <v>115</v>
      </c>
      <c r="J1398" s="17">
        <f>IFERROR(INDEX(Cost_Components!$K$2:$K$29,MATCH(E1398,Cost_Components!$A$2:$A$29,0)),"")</f>
        <v>1.0000000000000001E-5</v>
      </c>
      <c r="K1398" s="17">
        <f t="shared" si="210"/>
        <v>0.62769230769230766</v>
      </c>
      <c r="L1398" s="17">
        <f>IFERROR(INDEX(Cost_Components!$S$2:$S$29,MATCH(E1398,Cost_Components!$A$2:$A$29,0)),"")</f>
        <v>0.16</v>
      </c>
      <c r="M1398" s="28">
        <f>IFERROR(INDEX(Cost_Components!$L$2:$L$29,MATCH(E1398,Cost_Components!$A$2:$A$29,0)),"")</f>
        <v>1</v>
      </c>
      <c r="N1398" s="29">
        <f>IFERROR(INDEX(Cost_Components!$P$2:$P$29,MATCH(E1398,Cost_Components!$A$2:$A$29,0)),"")</f>
        <v>0.70495847821973801</v>
      </c>
      <c r="O1398" s="23">
        <f t="shared" si="211"/>
        <v>1919.6656033958502</v>
      </c>
      <c r="P1398" s="23">
        <f t="shared" si="212"/>
        <v>1912.14130928087</v>
      </c>
      <c r="Q1398" s="23">
        <f t="shared" si="213"/>
        <v>215.67683640507835</v>
      </c>
      <c r="R1398" s="23">
        <f t="shared" si="214"/>
        <v>849.44629742149414</v>
      </c>
      <c r="S1398" s="23">
        <f t="shared" si="215"/>
        <v>633.76946101641579</v>
      </c>
      <c r="T1398" s="16">
        <f>IFERROR(INDEX(Cost_Components!$R$2:$R$29,MATCH(E1398,Cost_Components!$A$2:$A$29,0)),"")</f>
        <v>1</v>
      </c>
      <c r="U1398" s="26">
        <f>IFERROR(INDEX(Cost_Components!$Q$2:$Q$29,MATCH(E1398,Cost_Components!$A$2:$A$29,0)),"")</f>
        <v>2023</v>
      </c>
      <c r="V1398" s="30">
        <f>1/(1+Calculation_Assumptions!$B$5)^(B1398-Calculation_Assumptions!$B$2)</f>
        <v>0.5873946076162827</v>
      </c>
      <c r="W1398" s="23">
        <f t="shared" si="216"/>
        <v>126.6874106920822</v>
      </c>
      <c r="X1398" s="23">
        <f t="shared" si="217"/>
        <v>498.96017456500272</v>
      </c>
      <c r="Y1398" s="23">
        <f t="shared" si="218"/>
        <v>372.27276387292051</v>
      </c>
      <c r="Z1398" s="17">
        <f>IFERROR(INDEX(Cost_Components!$T$2:$T$29,MATCH(E1398,Cost_Components!$A$2:$A$29,0)),"")</f>
        <v>0.8</v>
      </c>
      <c r="AA1398" s="26">
        <f>IFERROR(INDEX(Cost_Components!$U$2:$U$29,MATCH(E1398,Cost_Components!$A$2:$A$29,0)),"")</f>
        <v>2025</v>
      </c>
      <c r="AB1398" s="26">
        <f>IFERROR(INDEX(Cost_Components!$V$2:$V$29,MATCH(E1398,Cost_Components!$A$2:$A$29,0)),"")</f>
        <v>2050</v>
      </c>
      <c r="AC1398" s="26">
        <f>IFERROR(INDEX(Cost_Components!$M$2:$M$29,MATCH(E1398,Cost_Components!$A$2:$A$29,0)),"")</f>
        <v>30</v>
      </c>
      <c r="AD1398" s="26">
        <f>IFERROR(INDEX(Cost_Components!$N$2:$N$29,MATCH(E1398,Cost_Components!$A$2:$A$29,0)),"")</f>
        <v>95</v>
      </c>
      <c r="AE1398" s="16" t="str">
        <f>IFERROR(INDEX(Cost_Components!$O$2:$O$29,MATCH(E1398,Cost_Components!$A$2:$A$29,0)),"")</f>
        <v>Both</v>
      </c>
      <c r="AF1398" s="11">
        <v>191966560.33958501</v>
      </c>
      <c r="AG1398" s="11">
        <v>191214130.928087</v>
      </c>
      <c r="AH1398" s="23">
        <f t="shared" si="219"/>
        <v>1</v>
      </c>
    </row>
    <row r="1399" spans="1:34" hidden="1">
      <c r="A1399" t="s">
        <v>115</v>
      </c>
      <c r="B1399" s="20">
        <v>2044</v>
      </c>
      <c r="C1399" t="s">
        <v>268</v>
      </c>
      <c r="D1399" t="s">
        <v>272</v>
      </c>
      <c r="E1399" s="22" t="s">
        <v>371</v>
      </c>
      <c r="F1399" s="22" t="s">
        <v>372</v>
      </c>
      <c r="G1399" s="22" t="s">
        <v>269</v>
      </c>
      <c r="H1399" s="22" t="s">
        <v>237</v>
      </c>
      <c r="I1399" s="22" t="s">
        <v>115</v>
      </c>
      <c r="J1399" s="17">
        <f>IFERROR(INDEX(Cost_Components!$K$2:$K$29,MATCH(E1399,Cost_Components!$A$2:$A$29,0)),"")</f>
        <v>1.0000000000000001E-5</v>
      </c>
      <c r="K1399" s="17">
        <f t="shared" si="210"/>
        <v>0.65230769230769237</v>
      </c>
      <c r="L1399" s="17">
        <f>IFERROR(INDEX(Cost_Components!$S$2:$S$29,MATCH(E1399,Cost_Components!$A$2:$A$29,0)),"")</f>
        <v>0.16</v>
      </c>
      <c r="M1399" s="28">
        <f>IFERROR(INDEX(Cost_Components!$L$2:$L$29,MATCH(E1399,Cost_Components!$A$2:$A$29,0)),"")</f>
        <v>1</v>
      </c>
      <c r="N1399" s="29">
        <f>IFERROR(INDEX(Cost_Components!$P$2:$P$29,MATCH(E1399,Cost_Components!$A$2:$A$29,0)),"")</f>
        <v>0.70495847821973801</v>
      </c>
      <c r="O1399" s="23">
        <f t="shared" si="211"/>
        <v>1940.4955803514201</v>
      </c>
      <c r="P1399" s="23">
        <f t="shared" si="212"/>
        <v>1932.5618851785202</v>
      </c>
      <c r="Q1399" s="23">
        <f t="shared" si="213"/>
        <v>217.98014170254686</v>
      </c>
      <c r="R1399" s="23">
        <f t="shared" si="214"/>
        <v>892.33657845887035</v>
      </c>
      <c r="S1399" s="23">
        <f t="shared" si="215"/>
        <v>674.35643675632355</v>
      </c>
      <c r="T1399" s="16">
        <f>IFERROR(INDEX(Cost_Components!$R$2:$R$29,MATCH(E1399,Cost_Components!$A$2:$A$29,0)),"")</f>
        <v>1</v>
      </c>
      <c r="U1399" s="26">
        <f>IFERROR(INDEX(Cost_Components!$Q$2:$Q$29,MATCH(E1399,Cost_Components!$A$2:$A$29,0)),"")</f>
        <v>2023</v>
      </c>
      <c r="V1399" s="30">
        <f>1/(1+Calculation_Assumptions!$B$5)^(B1399-Calculation_Assumptions!$B$2)</f>
        <v>0.57028602681192497</v>
      </c>
      <c r="W1399" s="23">
        <f t="shared" si="216"/>
        <v>124.31102893544585</v>
      </c>
      <c r="X1399" s="23">
        <f t="shared" si="217"/>
        <v>508.88708190825673</v>
      </c>
      <c r="Y1399" s="23">
        <f t="shared" si="218"/>
        <v>384.57605297281094</v>
      </c>
      <c r="Z1399" s="17">
        <f>IFERROR(INDEX(Cost_Components!$T$2:$T$29,MATCH(E1399,Cost_Components!$A$2:$A$29,0)),"")</f>
        <v>0.8</v>
      </c>
      <c r="AA1399" s="26">
        <f>IFERROR(INDEX(Cost_Components!$U$2:$U$29,MATCH(E1399,Cost_Components!$A$2:$A$29,0)),"")</f>
        <v>2025</v>
      </c>
      <c r="AB1399" s="26">
        <f>IFERROR(INDEX(Cost_Components!$V$2:$V$29,MATCH(E1399,Cost_Components!$A$2:$A$29,0)),"")</f>
        <v>2050</v>
      </c>
      <c r="AC1399" s="26">
        <f>IFERROR(INDEX(Cost_Components!$M$2:$M$29,MATCH(E1399,Cost_Components!$A$2:$A$29,0)),"")</f>
        <v>30</v>
      </c>
      <c r="AD1399" s="26">
        <f>IFERROR(INDEX(Cost_Components!$N$2:$N$29,MATCH(E1399,Cost_Components!$A$2:$A$29,0)),"")</f>
        <v>95</v>
      </c>
      <c r="AE1399" s="16" t="str">
        <f>IFERROR(INDEX(Cost_Components!$O$2:$O$29,MATCH(E1399,Cost_Components!$A$2:$A$29,0)),"")</f>
        <v>Both</v>
      </c>
      <c r="AF1399" s="11">
        <v>194049558.035142</v>
      </c>
      <c r="AG1399" s="11">
        <v>193256188.51785201</v>
      </c>
      <c r="AH1399" s="23">
        <f t="shared" si="219"/>
        <v>1</v>
      </c>
    </row>
    <row r="1400" spans="1:34" hidden="1">
      <c r="A1400" t="s">
        <v>115</v>
      </c>
      <c r="B1400" s="20">
        <v>2045</v>
      </c>
      <c r="C1400" t="s">
        <v>268</v>
      </c>
      <c r="D1400" t="s">
        <v>272</v>
      </c>
      <c r="E1400" s="22" t="s">
        <v>371</v>
      </c>
      <c r="F1400" s="22" t="s">
        <v>372</v>
      </c>
      <c r="G1400" s="22" t="s">
        <v>269</v>
      </c>
      <c r="H1400" s="22" t="s">
        <v>237</v>
      </c>
      <c r="I1400" s="22" t="s">
        <v>115</v>
      </c>
      <c r="J1400" s="17">
        <f>IFERROR(INDEX(Cost_Components!$K$2:$K$29,MATCH(E1400,Cost_Components!$A$2:$A$29,0)),"")</f>
        <v>1.0000000000000001E-5</v>
      </c>
      <c r="K1400" s="17">
        <f t="shared" si="210"/>
        <v>0.67692307692307696</v>
      </c>
      <c r="L1400" s="17">
        <f>IFERROR(INDEX(Cost_Components!$S$2:$S$29,MATCH(E1400,Cost_Components!$A$2:$A$29,0)),"")</f>
        <v>0.16</v>
      </c>
      <c r="M1400" s="28">
        <f>IFERROR(INDEX(Cost_Components!$L$2:$L$29,MATCH(E1400,Cost_Components!$A$2:$A$29,0)),"")</f>
        <v>1</v>
      </c>
      <c r="N1400" s="29">
        <f>IFERROR(INDEX(Cost_Components!$P$2:$P$29,MATCH(E1400,Cost_Components!$A$2:$A$29,0)),"")</f>
        <v>0.70495847821973801</v>
      </c>
      <c r="O1400" s="23">
        <f t="shared" si="211"/>
        <v>1961.1688894794602</v>
      </c>
      <c r="P1400" s="23">
        <f t="shared" si="212"/>
        <v>1951.6951653112401</v>
      </c>
      <c r="Q1400" s="23">
        <f t="shared" si="213"/>
        <v>220.13824858986109</v>
      </c>
      <c r="R1400" s="23">
        <f t="shared" si="214"/>
        <v>935.87501504324132</v>
      </c>
      <c r="S1400" s="23">
        <f t="shared" si="215"/>
        <v>715.73676645338026</v>
      </c>
      <c r="T1400" s="16">
        <f>IFERROR(INDEX(Cost_Components!$R$2:$R$29,MATCH(E1400,Cost_Components!$A$2:$A$29,0)),"")</f>
        <v>1</v>
      </c>
      <c r="U1400" s="26">
        <f>IFERROR(INDEX(Cost_Components!$Q$2:$Q$29,MATCH(E1400,Cost_Components!$A$2:$A$29,0)),"")</f>
        <v>2023</v>
      </c>
      <c r="V1400" s="30">
        <f>1/(1+Calculation_Assumptions!$B$5)^(B1400-Calculation_Assumptions!$B$2)</f>
        <v>0.55367575418633497</v>
      </c>
      <c r="W1400" s="23">
        <f t="shared" si="216"/>
        <v>121.88521081325023</v>
      </c>
      <c r="X1400" s="23">
        <f t="shared" si="217"/>
        <v>518.17130477821422</v>
      </c>
      <c r="Y1400" s="23">
        <f t="shared" si="218"/>
        <v>396.28609396496398</v>
      </c>
      <c r="Z1400" s="17">
        <f>IFERROR(INDEX(Cost_Components!$T$2:$T$29,MATCH(E1400,Cost_Components!$A$2:$A$29,0)),"")</f>
        <v>0.8</v>
      </c>
      <c r="AA1400" s="26">
        <f>IFERROR(INDEX(Cost_Components!$U$2:$U$29,MATCH(E1400,Cost_Components!$A$2:$A$29,0)),"")</f>
        <v>2025</v>
      </c>
      <c r="AB1400" s="26">
        <f>IFERROR(INDEX(Cost_Components!$V$2:$V$29,MATCH(E1400,Cost_Components!$A$2:$A$29,0)),"")</f>
        <v>2050</v>
      </c>
      <c r="AC1400" s="26">
        <f>IFERROR(INDEX(Cost_Components!$M$2:$M$29,MATCH(E1400,Cost_Components!$A$2:$A$29,0)),"")</f>
        <v>30</v>
      </c>
      <c r="AD1400" s="26">
        <f>IFERROR(INDEX(Cost_Components!$N$2:$N$29,MATCH(E1400,Cost_Components!$A$2:$A$29,0)),"")</f>
        <v>95</v>
      </c>
      <c r="AE1400" s="16" t="str">
        <f>IFERROR(INDEX(Cost_Components!$O$2:$O$29,MATCH(E1400,Cost_Components!$A$2:$A$29,0)),"")</f>
        <v>Both</v>
      </c>
      <c r="AF1400" s="11">
        <v>196116888.94794601</v>
      </c>
      <c r="AG1400" s="11">
        <v>195169516.531124</v>
      </c>
      <c r="AH1400" s="23">
        <f t="shared" si="219"/>
        <v>1</v>
      </c>
    </row>
    <row r="1401" spans="1:34" hidden="1">
      <c r="A1401" t="s">
        <v>115</v>
      </c>
      <c r="B1401" s="20">
        <v>2046</v>
      </c>
      <c r="C1401" t="s">
        <v>268</v>
      </c>
      <c r="D1401" t="s">
        <v>272</v>
      </c>
      <c r="E1401" s="22" t="s">
        <v>371</v>
      </c>
      <c r="F1401" s="22" t="s">
        <v>372</v>
      </c>
      <c r="G1401" s="22" t="s">
        <v>269</v>
      </c>
      <c r="H1401" s="22" t="s">
        <v>237</v>
      </c>
      <c r="I1401" s="22" t="s">
        <v>115</v>
      </c>
      <c r="J1401" s="17">
        <f>IFERROR(INDEX(Cost_Components!$K$2:$K$29,MATCH(E1401,Cost_Components!$A$2:$A$29,0)),"")</f>
        <v>1.0000000000000001E-5</v>
      </c>
      <c r="K1401" s="17">
        <f t="shared" si="210"/>
        <v>0.70153846153846156</v>
      </c>
      <c r="L1401" s="17">
        <f>IFERROR(INDEX(Cost_Components!$S$2:$S$29,MATCH(E1401,Cost_Components!$A$2:$A$29,0)),"")</f>
        <v>0.16</v>
      </c>
      <c r="M1401" s="28">
        <f>IFERROR(INDEX(Cost_Components!$L$2:$L$29,MATCH(E1401,Cost_Components!$A$2:$A$29,0)),"")</f>
        <v>1</v>
      </c>
      <c r="N1401" s="29">
        <f>IFERROR(INDEX(Cost_Components!$P$2:$P$29,MATCH(E1401,Cost_Components!$A$2:$A$29,0)),"")</f>
        <v>0.70495847821973801</v>
      </c>
      <c r="O1401" s="23">
        <f t="shared" si="211"/>
        <v>1979.5586678462803</v>
      </c>
      <c r="P1401" s="23">
        <f t="shared" si="212"/>
        <v>1969.0354232521702</v>
      </c>
      <c r="Q1401" s="23">
        <f t="shared" si="213"/>
        <v>222.09411448585723</v>
      </c>
      <c r="R1401" s="23">
        <f t="shared" si="214"/>
        <v>979.00159955448032</v>
      </c>
      <c r="S1401" s="23">
        <f t="shared" si="215"/>
        <v>756.90748506862315</v>
      </c>
      <c r="T1401" s="16">
        <f>IFERROR(INDEX(Cost_Components!$R$2:$R$29,MATCH(E1401,Cost_Components!$A$2:$A$29,0)),"")</f>
        <v>1</v>
      </c>
      <c r="U1401" s="26">
        <f>IFERROR(INDEX(Cost_Components!$Q$2:$Q$29,MATCH(E1401,Cost_Components!$A$2:$A$29,0)),"")</f>
        <v>2023</v>
      </c>
      <c r="V1401" s="30">
        <f>1/(1+Calculation_Assumptions!$B$5)^(B1401-Calculation_Assumptions!$B$2)</f>
        <v>0.5375492759090631</v>
      </c>
      <c r="W1401" s="23">
        <f t="shared" si="216"/>
        <v>119.38653042553712</v>
      </c>
      <c r="X1401" s="23">
        <f t="shared" si="217"/>
        <v>526.26160095432544</v>
      </c>
      <c r="Y1401" s="23">
        <f t="shared" si="218"/>
        <v>406.87507052878834</v>
      </c>
      <c r="Z1401" s="17">
        <f>IFERROR(INDEX(Cost_Components!$T$2:$T$29,MATCH(E1401,Cost_Components!$A$2:$A$29,0)),"")</f>
        <v>0.8</v>
      </c>
      <c r="AA1401" s="26">
        <f>IFERROR(INDEX(Cost_Components!$U$2:$U$29,MATCH(E1401,Cost_Components!$A$2:$A$29,0)),"")</f>
        <v>2025</v>
      </c>
      <c r="AB1401" s="26">
        <f>IFERROR(INDEX(Cost_Components!$V$2:$V$29,MATCH(E1401,Cost_Components!$A$2:$A$29,0)),"")</f>
        <v>2050</v>
      </c>
      <c r="AC1401" s="26">
        <f>IFERROR(INDEX(Cost_Components!$M$2:$M$29,MATCH(E1401,Cost_Components!$A$2:$A$29,0)),"")</f>
        <v>30</v>
      </c>
      <c r="AD1401" s="26">
        <f>IFERROR(INDEX(Cost_Components!$N$2:$N$29,MATCH(E1401,Cost_Components!$A$2:$A$29,0)),"")</f>
        <v>95</v>
      </c>
      <c r="AE1401" s="16" t="str">
        <f>IFERROR(INDEX(Cost_Components!$O$2:$O$29,MATCH(E1401,Cost_Components!$A$2:$A$29,0)),"")</f>
        <v>Both</v>
      </c>
      <c r="AF1401" s="11">
        <v>197955866.784628</v>
      </c>
      <c r="AG1401" s="11">
        <v>196903542.32521701</v>
      </c>
      <c r="AH1401" s="23">
        <f t="shared" si="219"/>
        <v>1</v>
      </c>
    </row>
    <row r="1402" spans="1:34" hidden="1">
      <c r="A1402" t="s">
        <v>115</v>
      </c>
      <c r="B1402" s="20">
        <v>2047</v>
      </c>
      <c r="C1402" t="s">
        <v>268</v>
      </c>
      <c r="D1402" t="s">
        <v>272</v>
      </c>
      <c r="E1402" s="22" t="s">
        <v>371</v>
      </c>
      <c r="F1402" s="22" t="s">
        <v>372</v>
      </c>
      <c r="G1402" s="22" t="s">
        <v>269</v>
      </c>
      <c r="H1402" s="22" t="s">
        <v>237</v>
      </c>
      <c r="I1402" s="22" t="s">
        <v>115</v>
      </c>
      <c r="J1402" s="17">
        <f>IFERROR(INDEX(Cost_Components!$K$2:$K$29,MATCH(E1402,Cost_Components!$A$2:$A$29,0)),"")</f>
        <v>1.0000000000000001E-5</v>
      </c>
      <c r="K1402" s="17">
        <f t="shared" si="210"/>
        <v>0.72615384615384615</v>
      </c>
      <c r="L1402" s="17">
        <f>IFERROR(INDEX(Cost_Components!$S$2:$S$29,MATCH(E1402,Cost_Components!$A$2:$A$29,0)),"")</f>
        <v>0.16</v>
      </c>
      <c r="M1402" s="28">
        <f>IFERROR(INDEX(Cost_Components!$L$2:$L$29,MATCH(E1402,Cost_Components!$A$2:$A$29,0)),"")</f>
        <v>1</v>
      </c>
      <c r="N1402" s="29">
        <f>IFERROR(INDEX(Cost_Components!$P$2:$P$29,MATCH(E1402,Cost_Components!$A$2:$A$29,0)),"")</f>
        <v>0.70495847821973801</v>
      </c>
      <c r="O1402" s="23">
        <f t="shared" si="211"/>
        <v>1995.59329323476</v>
      </c>
      <c r="P1402" s="23">
        <f t="shared" si="212"/>
        <v>1983.9539347859202</v>
      </c>
      <c r="Q1402" s="23">
        <f t="shared" si="213"/>
        <v>223.77682347595896</v>
      </c>
      <c r="R1402" s="23">
        <f t="shared" si="214"/>
        <v>1021.5607908617012</v>
      </c>
      <c r="S1402" s="23">
        <f t="shared" si="215"/>
        <v>797.78396738574224</v>
      </c>
      <c r="T1402" s="16">
        <f>IFERROR(INDEX(Cost_Components!$R$2:$R$29,MATCH(E1402,Cost_Components!$A$2:$A$29,0)),"")</f>
        <v>1</v>
      </c>
      <c r="U1402" s="26">
        <f>IFERROR(INDEX(Cost_Components!$Q$2:$Q$29,MATCH(E1402,Cost_Components!$A$2:$A$29,0)),"")</f>
        <v>2023</v>
      </c>
      <c r="V1402" s="30">
        <f>1/(1+Calculation_Assumptions!$B$5)^(B1402-Calculation_Assumptions!$B$2)</f>
        <v>0.52189250088258554</v>
      </c>
      <c r="W1402" s="23">
        <f t="shared" si="216"/>
        <v>116.7874460434291</v>
      </c>
      <c r="X1402" s="23">
        <f t="shared" si="217"/>
        <v>533.14491594640515</v>
      </c>
      <c r="Y1402" s="23">
        <f t="shared" si="218"/>
        <v>416.35746990297611</v>
      </c>
      <c r="Z1402" s="17">
        <f>IFERROR(INDEX(Cost_Components!$T$2:$T$29,MATCH(E1402,Cost_Components!$A$2:$A$29,0)),"")</f>
        <v>0.8</v>
      </c>
      <c r="AA1402" s="26">
        <f>IFERROR(INDEX(Cost_Components!$U$2:$U$29,MATCH(E1402,Cost_Components!$A$2:$A$29,0)),"")</f>
        <v>2025</v>
      </c>
      <c r="AB1402" s="26">
        <f>IFERROR(INDEX(Cost_Components!$V$2:$V$29,MATCH(E1402,Cost_Components!$A$2:$A$29,0)),"")</f>
        <v>2050</v>
      </c>
      <c r="AC1402" s="26">
        <f>IFERROR(INDEX(Cost_Components!$M$2:$M$29,MATCH(E1402,Cost_Components!$A$2:$A$29,0)),"")</f>
        <v>30</v>
      </c>
      <c r="AD1402" s="26">
        <f>IFERROR(INDEX(Cost_Components!$N$2:$N$29,MATCH(E1402,Cost_Components!$A$2:$A$29,0)),"")</f>
        <v>95</v>
      </c>
      <c r="AE1402" s="16" t="str">
        <f>IFERROR(INDEX(Cost_Components!$O$2:$O$29,MATCH(E1402,Cost_Components!$A$2:$A$29,0)),"")</f>
        <v>Both</v>
      </c>
      <c r="AF1402" s="11">
        <v>199559329.32347599</v>
      </c>
      <c r="AG1402" s="11">
        <v>198395393.47859201</v>
      </c>
      <c r="AH1402" s="23">
        <f t="shared" si="219"/>
        <v>1</v>
      </c>
    </row>
    <row r="1403" spans="1:34" hidden="1">
      <c r="A1403" t="s">
        <v>115</v>
      </c>
      <c r="B1403" s="20">
        <v>2048</v>
      </c>
      <c r="C1403" t="s">
        <v>268</v>
      </c>
      <c r="D1403" t="s">
        <v>272</v>
      </c>
      <c r="E1403" s="22" t="s">
        <v>371</v>
      </c>
      <c r="F1403" s="22" t="s">
        <v>372</v>
      </c>
      <c r="G1403" s="22" t="s">
        <v>269</v>
      </c>
      <c r="H1403" s="22" t="s">
        <v>237</v>
      </c>
      <c r="I1403" s="22" t="s">
        <v>115</v>
      </c>
      <c r="J1403" s="17">
        <f>IFERROR(INDEX(Cost_Components!$K$2:$K$29,MATCH(E1403,Cost_Components!$A$2:$A$29,0)),"")</f>
        <v>1.0000000000000001E-5</v>
      </c>
      <c r="K1403" s="17">
        <f t="shared" si="210"/>
        <v>0.75076923076923086</v>
      </c>
      <c r="L1403" s="17">
        <f>IFERROR(INDEX(Cost_Components!$S$2:$S$29,MATCH(E1403,Cost_Components!$A$2:$A$29,0)),"")</f>
        <v>0.16</v>
      </c>
      <c r="M1403" s="28">
        <f>IFERROR(INDEX(Cost_Components!$L$2:$L$29,MATCH(E1403,Cost_Components!$A$2:$A$29,0)),"")</f>
        <v>1</v>
      </c>
      <c r="N1403" s="29">
        <f>IFERROR(INDEX(Cost_Components!$P$2:$P$29,MATCH(E1403,Cost_Components!$A$2:$A$29,0)),"")</f>
        <v>0.70495847821973801</v>
      </c>
      <c r="O1403" s="23">
        <f t="shared" si="211"/>
        <v>2010.4346024150502</v>
      </c>
      <c r="P1403" s="23">
        <f t="shared" si="212"/>
        <v>1997.6246212353303</v>
      </c>
      <c r="Q1403" s="23">
        <f t="shared" si="213"/>
        <v>225.31878608645422</v>
      </c>
      <c r="R1403" s="23">
        <f t="shared" si="214"/>
        <v>1064.0448983459435</v>
      </c>
      <c r="S1403" s="23">
        <f t="shared" si="215"/>
        <v>838.72611225948924</v>
      </c>
      <c r="T1403" s="16">
        <f>IFERROR(INDEX(Cost_Components!$R$2:$R$29,MATCH(E1403,Cost_Components!$A$2:$A$29,0)),"")</f>
        <v>1</v>
      </c>
      <c r="U1403" s="26">
        <f>IFERROR(INDEX(Cost_Components!$Q$2:$Q$29,MATCH(E1403,Cost_Components!$A$2:$A$29,0)),"")</f>
        <v>2023</v>
      </c>
      <c r="V1403" s="30">
        <f>1/(1+Calculation_Assumptions!$B$5)^(B1403-Calculation_Assumptions!$B$2)</f>
        <v>0.50669174842969467</v>
      </c>
      <c r="W1403" s="23">
        <f t="shared" si="216"/>
        <v>114.16716967620185</v>
      </c>
      <c r="X1403" s="23">
        <f t="shared" si="217"/>
        <v>539.14276995060277</v>
      </c>
      <c r="Y1403" s="23">
        <f t="shared" si="218"/>
        <v>424.97560027440096</v>
      </c>
      <c r="Z1403" s="17">
        <f>IFERROR(INDEX(Cost_Components!$T$2:$T$29,MATCH(E1403,Cost_Components!$A$2:$A$29,0)),"")</f>
        <v>0.8</v>
      </c>
      <c r="AA1403" s="26">
        <f>IFERROR(INDEX(Cost_Components!$U$2:$U$29,MATCH(E1403,Cost_Components!$A$2:$A$29,0)),"")</f>
        <v>2025</v>
      </c>
      <c r="AB1403" s="26">
        <f>IFERROR(INDEX(Cost_Components!$V$2:$V$29,MATCH(E1403,Cost_Components!$A$2:$A$29,0)),"")</f>
        <v>2050</v>
      </c>
      <c r="AC1403" s="26">
        <f>IFERROR(INDEX(Cost_Components!$M$2:$M$29,MATCH(E1403,Cost_Components!$A$2:$A$29,0)),"")</f>
        <v>30</v>
      </c>
      <c r="AD1403" s="26">
        <f>IFERROR(INDEX(Cost_Components!$N$2:$N$29,MATCH(E1403,Cost_Components!$A$2:$A$29,0)),"")</f>
        <v>95</v>
      </c>
      <c r="AE1403" s="16" t="str">
        <f>IFERROR(INDEX(Cost_Components!$O$2:$O$29,MATCH(E1403,Cost_Components!$A$2:$A$29,0)),"")</f>
        <v>Both</v>
      </c>
      <c r="AF1403" s="11">
        <v>201043460.241505</v>
      </c>
      <c r="AG1403" s="11">
        <v>199762462.12353301</v>
      </c>
      <c r="AH1403" s="23">
        <f t="shared" si="219"/>
        <v>1</v>
      </c>
    </row>
    <row r="1404" spans="1:34" hidden="1">
      <c r="A1404" t="s">
        <v>115</v>
      </c>
      <c r="B1404" s="20">
        <v>2049</v>
      </c>
      <c r="C1404" t="s">
        <v>268</v>
      </c>
      <c r="D1404" t="s">
        <v>272</v>
      </c>
      <c r="E1404" s="22" t="s">
        <v>371</v>
      </c>
      <c r="F1404" s="22" t="s">
        <v>372</v>
      </c>
      <c r="G1404" s="22" t="s">
        <v>269</v>
      </c>
      <c r="H1404" s="22" t="s">
        <v>237</v>
      </c>
      <c r="I1404" s="22" t="s">
        <v>115</v>
      </c>
      <c r="J1404" s="17">
        <f>IFERROR(INDEX(Cost_Components!$K$2:$K$29,MATCH(E1404,Cost_Components!$A$2:$A$29,0)),"")</f>
        <v>1.0000000000000001E-5</v>
      </c>
      <c r="K1404" s="17">
        <f t="shared" si="210"/>
        <v>0.77538461538461545</v>
      </c>
      <c r="L1404" s="17">
        <f>IFERROR(INDEX(Cost_Components!$S$2:$S$29,MATCH(E1404,Cost_Components!$A$2:$A$29,0)),"")</f>
        <v>0.16</v>
      </c>
      <c r="M1404" s="28">
        <f>IFERROR(INDEX(Cost_Components!$L$2:$L$29,MATCH(E1404,Cost_Components!$A$2:$A$29,0)),"")</f>
        <v>1</v>
      </c>
      <c r="N1404" s="29">
        <f>IFERROR(INDEX(Cost_Components!$P$2:$P$29,MATCH(E1404,Cost_Components!$A$2:$A$29,0)),"")</f>
        <v>0.70495847821973801</v>
      </c>
      <c r="O1404" s="23">
        <f t="shared" si="211"/>
        <v>2024.3935193735601</v>
      </c>
      <c r="P1404" s="23">
        <f t="shared" si="212"/>
        <v>2010.3606551563203</v>
      </c>
      <c r="Q1404" s="23">
        <f t="shared" si="213"/>
        <v>226.7553261010936</v>
      </c>
      <c r="R1404" s="23">
        <f t="shared" si="214"/>
        <v>1106.5617551795144</v>
      </c>
      <c r="S1404" s="23">
        <f t="shared" si="215"/>
        <v>879.80642907842082</v>
      </c>
      <c r="T1404" s="16">
        <f>IFERROR(INDEX(Cost_Components!$R$2:$R$29,MATCH(E1404,Cost_Components!$A$2:$A$29,0)),"")</f>
        <v>1</v>
      </c>
      <c r="U1404" s="26">
        <f>IFERROR(INDEX(Cost_Components!$Q$2:$Q$29,MATCH(E1404,Cost_Components!$A$2:$A$29,0)),"")</f>
        <v>2023</v>
      </c>
      <c r="V1404" s="30">
        <f>1/(1+Calculation_Assumptions!$B$5)^(B1404-Calculation_Assumptions!$B$2)</f>
        <v>0.49193373633950943</v>
      </c>
      <c r="W1404" s="23">
        <f t="shared" si="216"/>
        <v>111.54859480379486</v>
      </c>
      <c r="X1404" s="23">
        <f t="shared" si="217"/>
        <v>544.35505871586406</v>
      </c>
      <c r="Y1404" s="23">
        <f t="shared" si="218"/>
        <v>432.80646391206915</v>
      </c>
      <c r="Z1404" s="17">
        <f>IFERROR(INDEX(Cost_Components!$T$2:$T$29,MATCH(E1404,Cost_Components!$A$2:$A$29,0)),"")</f>
        <v>0.8</v>
      </c>
      <c r="AA1404" s="26">
        <f>IFERROR(INDEX(Cost_Components!$U$2:$U$29,MATCH(E1404,Cost_Components!$A$2:$A$29,0)),"")</f>
        <v>2025</v>
      </c>
      <c r="AB1404" s="26">
        <f>IFERROR(INDEX(Cost_Components!$V$2:$V$29,MATCH(E1404,Cost_Components!$A$2:$A$29,0)),"")</f>
        <v>2050</v>
      </c>
      <c r="AC1404" s="26">
        <f>IFERROR(INDEX(Cost_Components!$M$2:$M$29,MATCH(E1404,Cost_Components!$A$2:$A$29,0)),"")</f>
        <v>30</v>
      </c>
      <c r="AD1404" s="26">
        <f>IFERROR(INDEX(Cost_Components!$N$2:$N$29,MATCH(E1404,Cost_Components!$A$2:$A$29,0)),"")</f>
        <v>95</v>
      </c>
      <c r="AE1404" s="16" t="str">
        <f>IFERROR(INDEX(Cost_Components!$O$2:$O$29,MATCH(E1404,Cost_Components!$A$2:$A$29,0)),"")</f>
        <v>Both</v>
      </c>
      <c r="AF1404" s="11">
        <v>202439351.937356</v>
      </c>
      <c r="AG1404" s="11">
        <v>201036065.515632</v>
      </c>
      <c r="AH1404" s="23">
        <f t="shared" si="219"/>
        <v>1</v>
      </c>
    </row>
    <row r="1405" spans="1:34" hidden="1">
      <c r="A1405" t="s">
        <v>115</v>
      </c>
      <c r="B1405" s="20">
        <v>2050</v>
      </c>
      <c r="C1405" t="s">
        <v>268</v>
      </c>
      <c r="D1405" t="s">
        <v>272</v>
      </c>
      <c r="E1405" s="22" t="s">
        <v>371</v>
      </c>
      <c r="F1405" s="22" t="s">
        <v>372</v>
      </c>
      <c r="G1405" s="22" t="s">
        <v>269</v>
      </c>
      <c r="H1405" s="22" t="s">
        <v>237</v>
      </c>
      <c r="I1405" s="22" t="s">
        <v>115</v>
      </c>
      <c r="J1405" s="17">
        <f>IFERROR(INDEX(Cost_Components!$K$2:$K$29,MATCH(E1405,Cost_Components!$A$2:$A$29,0)),"")</f>
        <v>1.0000000000000001E-5</v>
      </c>
      <c r="K1405" s="17">
        <f t="shared" si="210"/>
        <v>0.8</v>
      </c>
      <c r="L1405" s="17">
        <f>IFERROR(INDEX(Cost_Components!$S$2:$S$29,MATCH(E1405,Cost_Components!$A$2:$A$29,0)),"")</f>
        <v>0.16</v>
      </c>
      <c r="M1405" s="28">
        <f>IFERROR(INDEX(Cost_Components!$L$2:$L$29,MATCH(E1405,Cost_Components!$A$2:$A$29,0)),"")</f>
        <v>1</v>
      </c>
      <c r="N1405" s="29">
        <f>IFERROR(INDEX(Cost_Components!$P$2:$P$29,MATCH(E1405,Cost_Components!$A$2:$A$29,0)),"")</f>
        <v>0.70495847821973801</v>
      </c>
      <c r="O1405" s="23">
        <f t="shared" si="211"/>
        <v>2037.9027666369202</v>
      </c>
      <c r="P1405" s="23">
        <f t="shared" si="212"/>
        <v>2022.5963110208502</v>
      </c>
      <c r="Q1405" s="23">
        <f t="shared" si="213"/>
        <v>228.13542679521834</v>
      </c>
      <c r="R1405" s="23">
        <f t="shared" si="214"/>
        <v>1149.3094665025258</v>
      </c>
      <c r="S1405" s="23">
        <f t="shared" si="215"/>
        <v>921.17403970730743</v>
      </c>
      <c r="T1405" s="16">
        <f>IFERROR(INDEX(Cost_Components!$R$2:$R$29,MATCH(E1405,Cost_Components!$A$2:$A$29,0)),"")</f>
        <v>1</v>
      </c>
      <c r="U1405" s="26">
        <f>IFERROR(INDEX(Cost_Components!$Q$2:$Q$29,MATCH(E1405,Cost_Components!$A$2:$A$29,0)),"")</f>
        <v>2023</v>
      </c>
      <c r="V1405" s="30">
        <f>1/(1+Calculation_Assumptions!$B$5)^(B1405-Calculation_Assumptions!$B$2)</f>
        <v>0.47760556926165965</v>
      </c>
      <c r="W1405" s="23">
        <f t="shared" si="216"/>
        <v>108.95875038328194</v>
      </c>
      <c r="X1405" s="23">
        <f t="shared" si="217"/>
        <v>548.91660200675312</v>
      </c>
      <c r="Y1405" s="23">
        <f t="shared" si="218"/>
        <v>439.95785162347124</v>
      </c>
      <c r="Z1405" s="17">
        <f>IFERROR(INDEX(Cost_Components!$T$2:$T$29,MATCH(E1405,Cost_Components!$A$2:$A$29,0)),"")</f>
        <v>0.8</v>
      </c>
      <c r="AA1405" s="26">
        <f>IFERROR(INDEX(Cost_Components!$U$2:$U$29,MATCH(E1405,Cost_Components!$A$2:$A$29,0)),"")</f>
        <v>2025</v>
      </c>
      <c r="AB1405" s="26">
        <f>IFERROR(INDEX(Cost_Components!$V$2:$V$29,MATCH(E1405,Cost_Components!$A$2:$A$29,0)),"")</f>
        <v>2050</v>
      </c>
      <c r="AC1405" s="26">
        <f>IFERROR(INDEX(Cost_Components!$M$2:$M$29,MATCH(E1405,Cost_Components!$A$2:$A$29,0)),"")</f>
        <v>30</v>
      </c>
      <c r="AD1405" s="26">
        <f>IFERROR(INDEX(Cost_Components!$N$2:$N$29,MATCH(E1405,Cost_Components!$A$2:$A$29,0)),"")</f>
        <v>95</v>
      </c>
      <c r="AE1405" s="16" t="str">
        <f>IFERROR(INDEX(Cost_Components!$O$2:$O$29,MATCH(E1405,Cost_Components!$A$2:$A$29,0)),"")</f>
        <v>Both</v>
      </c>
      <c r="AF1405" s="11">
        <v>203790276.663692</v>
      </c>
      <c r="AG1405" s="11">
        <v>202259631.10208499</v>
      </c>
      <c r="AH1405" s="23">
        <f t="shared" si="219"/>
        <v>1</v>
      </c>
    </row>
    <row r="1406" spans="1:34" hidden="1">
      <c r="A1406" t="s">
        <v>115</v>
      </c>
      <c r="B1406" s="20">
        <v>2025</v>
      </c>
      <c r="C1406" t="s">
        <v>268</v>
      </c>
      <c r="D1406" t="s">
        <v>272</v>
      </c>
      <c r="E1406" s="22" t="s">
        <v>368</v>
      </c>
      <c r="F1406" s="22" t="s">
        <v>369</v>
      </c>
      <c r="G1406" s="22" t="s">
        <v>269</v>
      </c>
      <c r="H1406" s="22" t="s">
        <v>237</v>
      </c>
      <c r="I1406" s="22" t="s">
        <v>309</v>
      </c>
      <c r="J1406" s="17">
        <f>IFERROR(INDEX(Cost_Components!$K$2:$K$29,MATCH(E1406,Cost_Components!$A$2:$A$29,0)),"")</f>
        <v>0.6</v>
      </c>
      <c r="K1406" s="17">
        <f t="shared" si="210"/>
        <v>0.18461538461538463</v>
      </c>
      <c r="L1406" s="17">
        <f>IFERROR(INDEX(Cost_Components!$S$2:$S$29,MATCH(E1406,Cost_Components!$A$2:$A$29,0)),"")</f>
        <v>0.16</v>
      </c>
      <c r="M1406" s="28">
        <f>IFERROR(INDEX(Cost_Components!$L$2:$L$29,MATCH(E1406,Cost_Components!$A$2:$A$29,0)),"")</f>
        <v>1</v>
      </c>
      <c r="N1406" s="29">
        <f>IFERROR(INDEX(Cost_Components!$P$2:$P$29,MATCH(E1406,Cost_Components!$A$2:$A$29,0)),"")</f>
        <v>752.57623226071905</v>
      </c>
      <c r="O1406" s="23">
        <f t="shared" si="211"/>
        <v>9028806.8848202992</v>
      </c>
      <c r="P1406" s="23">
        <f t="shared" si="212"/>
        <v>9028121.1142474785</v>
      </c>
      <c r="Q1406" s="23">
        <f t="shared" si="213"/>
        <v>1087095899.6086099</v>
      </c>
      <c r="R1406" s="23">
        <f t="shared" si="214"/>
        <v>1254436701.6346524</v>
      </c>
      <c r="S1406" s="23">
        <f t="shared" si="215"/>
        <v>167340802.02604246</v>
      </c>
      <c r="T1406" s="16">
        <f>IFERROR(INDEX(Cost_Components!$R$2:$R$29,MATCH(E1406,Cost_Components!$A$2:$A$29,0)),"")</f>
        <v>1</v>
      </c>
      <c r="U1406" s="26">
        <f>IFERROR(INDEX(Cost_Components!$Q$2:$Q$29,MATCH(E1406,Cost_Components!$A$2:$A$29,0)),"")</f>
        <v>2023</v>
      </c>
      <c r="V1406" s="30">
        <f>1/(1+Calculation_Assumptions!$B$5)^(B1406-Calculation_Assumptions!$B$2)</f>
        <v>1</v>
      </c>
      <c r="W1406" s="23">
        <f t="shared" si="216"/>
        <v>1087095899.6086099</v>
      </c>
      <c r="X1406" s="23">
        <f t="shared" si="217"/>
        <v>1254436701.6346524</v>
      </c>
      <c r="Y1406" s="23">
        <f t="shared" si="218"/>
        <v>167340802.02604246</v>
      </c>
      <c r="Z1406" s="17">
        <f>IFERROR(INDEX(Cost_Components!$T$2:$T$29,MATCH(E1406,Cost_Components!$A$2:$A$29,0)),"")</f>
        <v>0.8</v>
      </c>
      <c r="AA1406" s="26">
        <f>IFERROR(INDEX(Cost_Components!$U$2:$U$29,MATCH(E1406,Cost_Components!$A$2:$A$29,0)),"")</f>
        <v>2025</v>
      </c>
      <c r="AB1406" s="26">
        <f>IFERROR(INDEX(Cost_Components!$V$2:$V$29,MATCH(E1406,Cost_Components!$A$2:$A$29,0)),"")</f>
        <v>2050</v>
      </c>
      <c r="AC1406" s="26">
        <f>IFERROR(INDEX(Cost_Components!$M$2:$M$29,MATCH(E1406,Cost_Components!$A$2:$A$29,0)),"")</f>
        <v>30</v>
      </c>
      <c r="AD1406" s="26">
        <f>IFERROR(INDEX(Cost_Components!$N$2:$N$29,MATCH(E1406,Cost_Components!$A$2:$A$29,0)),"")</f>
        <v>95</v>
      </c>
      <c r="AE1406" s="16" t="str">
        <f>IFERROR(INDEX(Cost_Components!$O$2:$O$29,MATCH(E1406,Cost_Components!$A$2:$A$29,0)),"")</f>
        <v>Both</v>
      </c>
      <c r="AF1406" s="11">
        <v>15048011.474700499</v>
      </c>
      <c r="AG1406" s="11">
        <v>15046868.523745799</v>
      </c>
      <c r="AH1406" s="23">
        <f t="shared" si="219"/>
        <v>1</v>
      </c>
    </row>
    <row r="1407" spans="1:34" hidden="1">
      <c r="A1407" t="s">
        <v>115</v>
      </c>
      <c r="B1407" s="20">
        <v>2026</v>
      </c>
      <c r="C1407" t="s">
        <v>268</v>
      </c>
      <c r="D1407" t="s">
        <v>272</v>
      </c>
      <c r="E1407" s="22" t="s">
        <v>368</v>
      </c>
      <c r="F1407" s="22" t="s">
        <v>369</v>
      </c>
      <c r="G1407" s="22" t="s">
        <v>269</v>
      </c>
      <c r="H1407" s="22" t="s">
        <v>237</v>
      </c>
      <c r="I1407" s="22" t="s">
        <v>309</v>
      </c>
      <c r="J1407" s="17">
        <f>IFERROR(INDEX(Cost_Components!$K$2:$K$29,MATCH(E1407,Cost_Components!$A$2:$A$29,0)),"")</f>
        <v>0.6</v>
      </c>
      <c r="K1407" s="17">
        <f t="shared" si="210"/>
        <v>0.20923076923076925</v>
      </c>
      <c r="L1407" s="17">
        <f>IFERROR(INDEX(Cost_Components!$S$2:$S$29,MATCH(E1407,Cost_Components!$A$2:$A$29,0)),"")</f>
        <v>0.16</v>
      </c>
      <c r="M1407" s="28">
        <f>IFERROR(INDEX(Cost_Components!$L$2:$L$29,MATCH(E1407,Cost_Components!$A$2:$A$29,0)),"")</f>
        <v>1</v>
      </c>
      <c r="N1407" s="29">
        <f>IFERROR(INDEX(Cost_Components!$P$2:$P$29,MATCH(E1407,Cost_Components!$A$2:$A$29,0)),"")</f>
        <v>752.57623226071905</v>
      </c>
      <c r="O1407" s="23">
        <f t="shared" si="211"/>
        <v>9065551.9039461594</v>
      </c>
      <c r="P1407" s="23">
        <f t="shared" si="212"/>
        <v>9063567.5154285599</v>
      </c>
      <c r="Q1407" s="23">
        <f t="shared" si="213"/>
        <v>1091364078.6562996</v>
      </c>
      <c r="R1407" s="23">
        <f t="shared" si="214"/>
        <v>1427480876.5416422</v>
      </c>
      <c r="S1407" s="23">
        <f t="shared" si="215"/>
        <v>336116797.8853426</v>
      </c>
      <c r="T1407" s="16">
        <f>IFERROR(INDEX(Cost_Components!$R$2:$R$29,MATCH(E1407,Cost_Components!$A$2:$A$29,0)),"")</f>
        <v>1</v>
      </c>
      <c r="U1407" s="26">
        <f>IFERROR(INDEX(Cost_Components!$Q$2:$Q$29,MATCH(E1407,Cost_Components!$A$2:$A$29,0)),"")</f>
        <v>2023</v>
      </c>
      <c r="V1407" s="30">
        <f>1/(1+Calculation_Assumptions!$B$5)^(B1407-Calculation_Assumptions!$B$2)</f>
        <v>0.970873786407767</v>
      </c>
      <c r="W1407" s="23">
        <f t="shared" si="216"/>
        <v>1059576775.3944657</v>
      </c>
      <c r="X1407" s="23">
        <f t="shared" si="217"/>
        <v>1385903763.6326623</v>
      </c>
      <c r="Y1407" s="23">
        <f t="shared" si="218"/>
        <v>326326988.23819673</v>
      </c>
      <c r="Z1407" s="17">
        <f>IFERROR(INDEX(Cost_Components!$T$2:$T$29,MATCH(E1407,Cost_Components!$A$2:$A$29,0)),"")</f>
        <v>0.8</v>
      </c>
      <c r="AA1407" s="26">
        <f>IFERROR(INDEX(Cost_Components!$U$2:$U$29,MATCH(E1407,Cost_Components!$A$2:$A$29,0)),"")</f>
        <v>2025</v>
      </c>
      <c r="AB1407" s="26">
        <f>IFERROR(INDEX(Cost_Components!$V$2:$V$29,MATCH(E1407,Cost_Components!$A$2:$A$29,0)),"")</f>
        <v>2050</v>
      </c>
      <c r="AC1407" s="26">
        <f>IFERROR(INDEX(Cost_Components!$M$2:$M$29,MATCH(E1407,Cost_Components!$A$2:$A$29,0)),"")</f>
        <v>30</v>
      </c>
      <c r="AD1407" s="26">
        <f>IFERROR(INDEX(Cost_Components!$N$2:$N$29,MATCH(E1407,Cost_Components!$A$2:$A$29,0)),"")</f>
        <v>95</v>
      </c>
      <c r="AE1407" s="16" t="str">
        <f>IFERROR(INDEX(Cost_Components!$O$2:$O$29,MATCH(E1407,Cost_Components!$A$2:$A$29,0)),"")</f>
        <v>Both</v>
      </c>
      <c r="AF1407" s="11">
        <v>15109253.173243601</v>
      </c>
      <c r="AG1407" s="11">
        <v>15105945.859047599</v>
      </c>
      <c r="AH1407" s="23">
        <f t="shared" si="219"/>
        <v>1</v>
      </c>
    </row>
    <row r="1408" spans="1:34" hidden="1">
      <c r="A1408" t="s">
        <v>115</v>
      </c>
      <c r="B1408" s="20">
        <v>2027</v>
      </c>
      <c r="C1408" t="s">
        <v>268</v>
      </c>
      <c r="D1408" t="s">
        <v>272</v>
      </c>
      <c r="E1408" s="22" t="s">
        <v>368</v>
      </c>
      <c r="F1408" s="22" t="s">
        <v>369</v>
      </c>
      <c r="G1408" s="22" t="s">
        <v>269</v>
      </c>
      <c r="H1408" s="22" t="s">
        <v>237</v>
      </c>
      <c r="I1408" s="22" t="s">
        <v>309</v>
      </c>
      <c r="J1408" s="17">
        <f>IFERROR(INDEX(Cost_Components!$K$2:$K$29,MATCH(E1408,Cost_Components!$A$2:$A$29,0)),"")</f>
        <v>0.6</v>
      </c>
      <c r="K1408" s="17">
        <f t="shared" si="210"/>
        <v>0.23384615384615387</v>
      </c>
      <c r="L1408" s="17">
        <f>IFERROR(INDEX(Cost_Components!$S$2:$S$29,MATCH(E1408,Cost_Components!$A$2:$A$29,0)),"")</f>
        <v>0.16</v>
      </c>
      <c r="M1408" s="28">
        <f>IFERROR(INDEX(Cost_Components!$L$2:$L$29,MATCH(E1408,Cost_Components!$A$2:$A$29,0)),"")</f>
        <v>1</v>
      </c>
      <c r="N1408" s="29">
        <f>IFERROR(INDEX(Cost_Components!$P$2:$P$29,MATCH(E1408,Cost_Components!$A$2:$A$29,0)),"")</f>
        <v>752.57623226071905</v>
      </c>
      <c r="O1408" s="23">
        <f t="shared" si="211"/>
        <v>9105528.5655031186</v>
      </c>
      <c r="P1408" s="23">
        <f t="shared" si="212"/>
        <v>9101678.4888022803</v>
      </c>
      <c r="Q1408" s="23">
        <f t="shared" si="213"/>
        <v>1095953104.6962008</v>
      </c>
      <c r="R1408" s="23">
        <f t="shared" si="214"/>
        <v>1602455178.2252932</v>
      </c>
      <c r="S1408" s="23">
        <f t="shared" si="215"/>
        <v>506502073.52909231</v>
      </c>
      <c r="T1408" s="16">
        <f>IFERROR(INDEX(Cost_Components!$R$2:$R$29,MATCH(E1408,Cost_Components!$A$2:$A$29,0)),"")</f>
        <v>1</v>
      </c>
      <c r="U1408" s="26">
        <f>IFERROR(INDEX(Cost_Components!$Q$2:$Q$29,MATCH(E1408,Cost_Components!$A$2:$A$29,0)),"")</f>
        <v>2023</v>
      </c>
      <c r="V1408" s="30">
        <f>1/(1+Calculation_Assumptions!$B$5)^(B1408-Calculation_Assumptions!$B$2)</f>
        <v>0.94259590913375435</v>
      </c>
      <c r="W1408" s="23">
        <f t="shared" si="216"/>
        <v>1033040913.0890762</v>
      </c>
      <c r="X1408" s="23">
        <f t="shared" si="217"/>
        <v>1510467695.5653625</v>
      </c>
      <c r="Y1408" s="23">
        <f t="shared" si="218"/>
        <v>477426782.47628647</v>
      </c>
      <c r="Z1408" s="17">
        <f>IFERROR(INDEX(Cost_Components!$T$2:$T$29,MATCH(E1408,Cost_Components!$A$2:$A$29,0)),"")</f>
        <v>0.8</v>
      </c>
      <c r="AA1408" s="26">
        <f>IFERROR(INDEX(Cost_Components!$U$2:$U$29,MATCH(E1408,Cost_Components!$A$2:$A$29,0)),"")</f>
        <v>2025</v>
      </c>
      <c r="AB1408" s="26">
        <f>IFERROR(INDEX(Cost_Components!$V$2:$V$29,MATCH(E1408,Cost_Components!$A$2:$A$29,0)),"")</f>
        <v>2050</v>
      </c>
      <c r="AC1408" s="26">
        <f>IFERROR(INDEX(Cost_Components!$M$2:$M$29,MATCH(E1408,Cost_Components!$A$2:$A$29,0)),"")</f>
        <v>30</v>
      </c>
      <c r="AD1408" s="26">
        <f>IFERROR(INDEX(Cost_Components!$N$2:$N$29,MATCH(E1408,Cost_Components!$A$2:$A$29,0)),"")</f>
        <v>95</v>
      </c>
      <c r="AE1408" s="16" t="str">
        <f>IFERROR(INDEX(Cost_Components!$O$2:$O$29,MATCH(E1408,Cost_Components!$A$2:$A$29,0)),"")</f>
        <v>Both</v>
      </c>
      <c r="AF1408" s="11">
        <v>15175880.942505199</v>
      </c>
      <c r="AG1408" s="11">
        <v>15169464.1480038</v>
      </c>
      <c r="AH1408" s="23">
        <f t="shared" si="219"/>
        <v>1</v>
      </c>
    </row>
    <row r="1409" spans="1:34" hidden="1">
      <c r="A1409" t="s">
        <v>115</v>
      </c>
      <c r="B1409" s="20">
        <v>2028</v>
      </c>
      <c r="C1409" t="s">
        <v>268</v>
      </c>
      <c r="D1409" t="s">
        <v>272</v>
      </c>
      <c r="E1409" s="22" t="s">
        <v>368</v>
      </c>
      <c r="F1409" s="22" t="s">
        <v>369</v>
      </c>
      <c r="G1409" s="22" t="s">
        <v>269</v>
      </c>
      <c r="H1409" s="22" t="s">
        <v>237</v>
      </c>
      <c r="I1409" s="22" t="s">
        <v>309</v>
      </c>
      <c r="J1409" s="17">
        <f>IFERROR(INDEX(Cost_Components!$K$2:$K$29,MATCH(E1409,Cost_Components!$A$2:$A$29,0)),"")</f>
        <v>0.6</v>
      </c>
      <c r="K1409" s="17">
        <f t="shared" si="210"/>
        <v>0.25846153846153846</v>
      </c>
      <c r="L1409" s="17">
        <f>IFERROR(INDEX(Cost_Components!$S$2:$S$29,MATCH(E1409,Cost_Components!$A$2:$A$29,0)),"")</f>
        <v>0.16</v>
      </c>
      <c r="M1409" s="28">
        <f>IFERROR(INDEX(Cost_Components!$L$2:$L$29,MATCH(E1409,Cost_Components!$A$2:$A$29,0)),"")</f>
        <v>1</v>
      </c>
      <c r="N1409" s="29">
        <f>IFERROR(INDEX(Cost_Components!$P$2:$P$29,MATCH(E1409,Cost_Components!$A$2:$A$29,0)),"")</f>
        <v>752.57623226071905</v>
      </c>
      <c r="O1409" s="23">
        <f t="shared" si="211"/>
        <v>9147222.4934224207</v>
      </c>
      <c r="P1409" s="23">
        <f t="shared" si="212"/>
        <v>9140964.8983498197</v>
      </c>
      <c r="Q1409" s="23">
        <f t="shared" si="213"/>
        <v>1100683667.5884151</v>
      </c>
      <c r="R1409" s="23">
        <f t="shared" si="214"/>
        <v>1779244640.4277813</v>
      </c>
      <c r="S1409" s="23">
        <f t="shared" si="215"/>
        <v>678560972.8393662</v>
      </c>
      <c r="T1409" s="16">
        <f>IFERROR(INDEX(Cost_Components!$R$2:$R$29,MATCH(E1409,Cost_Components!$A$2:$A$29,0)),"")</f>
        <v>1</v>
      </c>
      <c r="U1409" s="26">
        <f>IFERROR(INDEX(Cost_Components!$Q$2:$Q$29,MATCH(E1409,Cost_Components!$A$2:$A$29,0)),"")</f>
        <v>2023</v>
      </c>
      <c r="V1409" s="30">
        <f>1/(1+Calculation_Assumptions!$B$5)^(B1409-Calculation_Assumptions!$B$2)</f>
        <v>0.91514165935315961</v>
      </c>
      <c r="W1409" s="23">
        <f t="shared" si="216"/>
        <v>1007281477.9797838</v>
      </c>
      <c r="X1409" s="23">
        <f t="shared" si="217"/>
        <v>1628260892.6362956</v>
      </c>
      <c r="Y1409" s="23">
        <f t="shared" si="218"/>
        <v>620979414.6565119</v>
      </c>
      <c r="Z1409" s="17">
        <f>IFERROR(INDEX(Cost_Components!$T$2:$T$29,MATCH(E1409,Cost_Components!$A$2:$A$29,0)),"")</f>
        <v>0.8</v>
      </c>
      <c r="AA1409" s="26">
        <f>IFERROR(INDEX(Cost_Components!$U$2:$U$29,MATCH(E1409,Cost_Components!$A$2:$A$29,0)),"")</f>
        <v>2025</v>
      </c>
      <c r="AB1409" s="26">
        <f>IFERROR(INDEX(Cost_Components!$V$2:$V$29,MATCH(E1409,Cost_Components!$A$2:$A$29,0)),"")</f>
        <v>2050</v>
      </c>
      <c r="AC1409" s="26">
        <f>IFERROR(INDEX(Cost_Components!$M$2:$M$29,MATCH(E1409,Cost_Components!$A$2:$A$29,0)),"")</f>
        <v>30</v>
      </c>
      <c r="AD1409" s="26">
        <f>IFERROR(INDEX(Cost_Components!$N$2:$N$29,MATCH(E1409,Cost_Components!$A$2:$A$29,0)),"")</f>
        <v>95</v>
      </c>
      <c r="AE1409" s="16" t="str">
        <f>IFERROR(INDEX(Cost_Components!$O$2:$O$29,MATCH(E1409,Cost_Components!$A$2:$A$29,0)),"")</f>
        <v>Both</v>
      </c>
      <c r="AF1409" s="11">
        <v>15245370.822370701</v>
      </c>
      <c r="AG1409" s="11">
        <v>15234941.4972497</v>
      </c>
      <c r="AH1409" s="23">
        <f t="shared" si="219"/>
        <v>1</v>
      </c>
    </row>
    <row r="1410" spans="1:34" hidden="1">
      <c r="A1410" t="s">
        <v>115</v>
      </c>
      <c r="B1410" s="20">
        <v>2029</v>
      </c>
      <c r="C1410" t="s">
        <v>268</v>
      </c>
      <c r="D1410" t="s">
        <v>272</v>
      </c>
      <c r="E1410" s="22" t="s">
        <v>368</v>
      </c>
      <c r="F1410" s="22" t="s">
        <v>369</v>
      </c>
      <c r="G1410" s="22" t="s">
        <v>269</v>
      </c>
      <c r="H1410" s="22" t="s">
        <v>237</v>
      </c>
      <c r="I1410" s="22" t="s">
        <v>309</v>
      </c>
      <c r="J1410" s="17">
        <f>IFERROR(INDEX(Cost_Components!$K$2:$K$29,MATCH(E1410,Cost_Components!$A$2:$A$29,0)),"")</f>
        <v>0.6</v>
      </c>
      <c r="K1410" s="17">
        <f t="shared" ref="K1410:K1473" si="220">IF(OR(L1410="",Z1410="",AA1410="",AB1410=""),"",IF(B1410&lt;AA1410,L1410,IF(B1410&gt;AB1410,Z1410,L1410+(Z1410-L1410)*MIN(MAX((B1410-AA1410+1)/MAX(AB1410-AA1410+1,1),0),1))))</f>
        <v>0.28307692307692311</v>
      </c>
      <c r="L1410" s="17">
        <f>IFERROR(INDEX(Cost_Components!$S$2:$S$29,MATCH(E1410,Cost_Components!$A$2:$A$29,0)),"")</f>
        <v>0.16</v>
      </c>
      <c r="M1410" s="28">
        <f>IFERROR(INDEX(Cost_Components!$L$2:$L$29,MATCH(E1410,Cost_Components!$A$2:$A$29,0)),"")</f>
        <v>1</v>
      </c>
      <c r="N1410" s="29">
        <f>IFERROR(INDEX(Cost_Components!$P$2:$P$29,MATCH(E1410,Cost_Components!$A$2:$A$29,0)),"")</f>
        <v>752.57623226071905</v>
      </c>
      <c r="O1410" s="23">
        <f t="shared" ref="O1410:O1457" si="221">AF1410*J1410</f>
        <v>9188637.8345417995</v>
      </c>
      <c r="P1410" s="23">
        <f t="shared" ref="P1410:P1457" si="222">AG1410*J1410</f>
        <v>9179443.0871562604</v>
      </c>
      <c r="Q1410" s="23">
        <f t="shared" ref="Q1410:Q1473" si="223">P1410*L1410*M1410*N1410</f>
        <v>1105316910.845402</v>
      </c>
      <c r="R1410" s="23">
        <f t="shared" ref="R1410:R1457" si="224">O1410*K1410*M1410*N1410</f>
        <v>1957519509.4884739</v>
      </c>
      <c r="S1410" s="23">
        <f t="shared" ref="S1410:S1473" si="225">R1410-Q1410</f>
        <v>852202598.64307189</v>
      </c>
      <c r="T1410" s="16">
        <f>IFERROR(INDEX(Cost_Components!$R$2:$R$29,MATCH(E1410,Cost_Components!$A$2:$A$29,0)),"")</f>
        <v>1</v>
      </c>
      <c r="U1410" s="26">
        <f>IFERROR(INDEX(Cost_Components!$Q$2:$Q$29,MATCH(E1410,Cost_Components!$A$2:$A$29,0)),"")</f>
        <v>2023</v>
      </c>
      <c r="V1410" s="30">
        <f>1/(1+Calculation_Assumptions!$B$5)^(B1410-Calculation_Assumptions!$B$2)</f>
        <v>0.888487047915689</v>
      </c>
      <c r="W1410" s="23">
        <f t="shared" ref="W1410:W1473" si="226">Q1410*V1410</f>
        <v>982059759.12831998</v>
      </c>
      <c r="X1410" s="23">
        <f t="shared" ref="X1410:X1457" si="227">R1410*V1410</f>
        <v>1739230730.2227817</v>
      </c>
      <c r="Y1410" s="23">
        <f t="shared" ref="Y1410:Y1457" si="228">S1410*V1410</f>
        <v>757170971.09446168</v>
      </c>
      <c r="Z1410" s="17">
        <f>IFERROR(INDEX(Cost_Components!$T$2:$T$29,MATCH(E1410,Cost_Components!$A$2:$A$29,0)),"")</f>
        <v>0.8</v>
      </c>
      <c r="AA1410" s="26">
        <f>IFERROR(INDEX(Cost_Components!$U$2:$U$29,MATCH(E1410,Cost_Components!$A$2:$A$29,0)),"")</f>
        <v>2025</v>
      </c>
      <c r="AB1410" s="26">
        <f>IFERROR(INDEX(Cost_Components!$V$2:$V$29,MATCH(E1410,Cost_Components!$A$2:$A$29,0)),"")</f>
        <v>2050</v>
      </c>
      <c r="AC1410" s="26">
        <f>IFERROR(INDEX(Cost_Components!$M$2:$M$29,MATCH(E1410,Cost_Components!$A$2:$A$29,0)),"")</f>
        <v>30</v>
      </c>
      <c r="AD1410" s="26">
        <f>IFERROR(INDEX(Cost_Components!$N$2:$N$29,MATCH(E1410,Cost_Components!$A$2:$A$29,0)),"")</f>
        <v>95</v>
      </c>
      <c r="AE1410" s="16" t="str">
        <f>IFERROR(INDEX(Cost_Components!$O$2:$O$29,MATCH(E1410,Cost_Components!$A$2:$A$29,0)),"")</f>
        <v>Both</v>
      </c>
      <c r="AF1410" s="11">
        <v>15314396.390903</v>
      </c>
      <c r="AG1410" s="11">
        <v>15299071.811927101</v>
      </c>
      <c r="AH1410" s="23">
        <f t="shared" ref="AH1410:AH1457" si="229">IF(H1410="shared-count-once",COUNTIFS($A$2:$A$1457,A1410,$B$2:$B$1457,B1410,$E$2:$E$1457,E1410),1)</f>
        <v>1</v>
      </c>
    </row>
    <row r="1411" spans="1:34" hidden="1">
      <c r="A1411" t="s">
        <v>115</v>
      </c>
      <c r="B1411" s="20">
        <v>2030</v>
      </c>
      <c r="C1411" t="s">
        <v>268</v>
      </c>
      <c r="D1411" t="s">
        <v>272</v>
      </c>
      <c r="E1411" s="22" t="s">
        <v>368</v>
      </c>
      <c r="F1411" s="22" t="s">
        <v>369</v>
      </c>
      <c r="G1411" s="22" t="s">
        <v>269</v>
      </c>
      <c r="H1411" s="22" t="s">
        <v>237</v>
      </c>
      <c r="I1411" s="22" t="s">
        <v>309</v>
      </c>
      <c r="J1411" s="17">
        <f>IFERROR(INDEX(Cost_Components!$K$2:$K$29,MATCH(E1411,Cost_Components!$A$2:$A$29,0)),"")</f>
        <v>0.6</v>
      </c>
      <c r="K1411" s="17">
        <f t="shared" si="220"/>
        <v>0.30769230769230771</v>
      </c>
      <c r="L1411" s="17">
        <f>IFERROR(INDEX(Cost_Components!$S$2:$S$29,MATCH(E1411,Cost_Components!$A$2:$A$29,0)),"")</f>
        <v>0.16</v>
      </c>
      <c r="M1411" s="28">
        <f>IFERROR(INDEX(Cost_Components!$L$2:$L$29,MATCH(E1411,Cost_Components!$A$2:$A$29,0)),"")</f>
        <v>1</v>
      </c>
      <c r="N1411" s="29">
        <f>IFERROR(INDEX(Cost_Components!$P$2:$P$29,MATCH(E1411,Cost_Components!$A$2:$A$29,0)),"")</f>
        <v>752.57623226071905</v>
      </c>
      <c r="O1411" s="23">
        <f t="shared" si="221"/>
        <v>9229911.3495360594</v>
      </c>
      <c r="P1411" s="23">
        <f t="shared" si="222"/>
        <v>9217254.0861129593</v>
      </c>
      <c r="Q1411" s="23">
        <f t="shared" si="223"/>
        <v>1109869816.3066573</v>
      </c>
      <c r="R1411" s="23">
        <f t="shared" si="224"/>
        <v>2137295971.5490146</v>
      </c>
      <c r="S1411" s="23">
        <f t="shared" si="225"/>
        <v>1027426155.2423573</v>
      </c>
      <c r="T1411" s="16">
        <f>IFERROR(INDEX(Cost_Components!$R$2:$R$29,MATCH(E1411,Cost_Components!$A$2:$A$29,0)),"")</f>
        <v>1</v>
      </c>
      <c r="U1411" s="26">
        <f>IFERROR(INDEX(Cost_Components!$Q$2:$Q$29,MATCH(E1411,Cost_Components!$A$2:$A$29,0)),"")</f>
        <v>2023</v>
      </c>
      <c r="V1411" s="30">
        <f>1/(1+Calculation_Assumptions!$B$5)^(B1411-Calculation_Assumptions!$B$2)</f>
        <v>0.86260878438416411</v>
      </c>
      <c r="W1411" s="23">
        <f t="shared" si="226"/>
        <v>957383453.06896114</v>
      </c>
      <c r="X1411" s="23">
        <f t="shared" si="227"/>
        <v>1843650279.8870664</v>
      </c>
      <c r="Y1411" s="23">
        <f t="shared" si="228"/>
        <v>886266826.81810522</v>
      </c>
      <c r="Z1411" s="17">
        <f>IFERROR(INDEX(Cost_Components!$T$2:$T$29,MATCH(E1411,Cost_Components!$A$2:$A$29,0)),"")</f>
        <v>0.8</v>
      </c>
      <c r="AA1411" s="26">
        <f>IFERROR(INDEX(Cost_Components!$U$2:$U$29,MATCH(E1411,Cost_Components!$A$2:$A$29,0)),"")</f>
        <v>2025</v>
      </c>
      <c r="AB1411" s="26">
        <f>IFERROR(INDEX(Cost_Components!$V$2:$V$29,MATCH(E1411,Cost_Components!$A$2:$A$29,0)),"")</f>
        <v>2050</v>
      </c>
      <c r="AC1411" s="26">
        <f>IFERROR(INDEX(Cost_Components!$M$2:$M$29,MATCH(E1411,Cost_Components!$A$2:$A$29,0)),"")</f>
        <v>30</v>
      </c>
      <c r="AD1411" s="26">
        <f>IFERROR(INDEX(Cost_Components!$N$2:$N$29,MATCH(E1411,Cost_Components!$A$2:$A$29,0)),"")</f>
        <v>95</v>
      </c>
      <c r="AE1411" s="16" t="str">
        <f>IFERROR(INDEX(Cost_Components!$O$2:$O$29,MATCH(E1411,Cost_Components!$A$2:$A$29,0)),"")</f>
        <v>Both</v>
      </c>
      <c r="AF1411" s="11">
        <v>15383185.5825601</v>
      </c>
      <c r="AG1411" s="11">
        <v>15362090.143521599</v>
      </c>
      <c r="AH1411" s="23">
        <f t="shared" si="229"/>
        <v>1</v>
      </c>
    </row>
    <row r="1412" spans="1:34" hidden="1">
      <c r="A1412" t="s">
        <v>115</v>
      </c>
      <c r="B1412" s="20">
        <v>2031</v>
      </c>
      <c r="C1412" t="s">
        <v>268</v>
      </c>
      <c r="D1412" t="s">
        <v>272</v>
      </c>
      <c r="E1412" s="22" t="s">
        <v>368</v>
      </c>
      <c r="F1412" s="22" t="s">
        <v>369</v>
      </c>
      <c r="G1412" s="22" t="s">
        <v>269</v>
      </c>
      <c r="H1412" s="22" t="s">
        <v>237</v>
      </c>
      <c r="I1412" s="22" t="s">
        <v>309</v>
      </c>
      <c r="J1412" s="17">
        <f>IFERROR(INDEX(Cost_Components!$K$2:$K$29,MATCH(E1412,Cost_Components!$A$2:$A$29,0)),"")</f>
        <v>0.6</v>
      </c>
      <c r="K1412" s="17">
        <f t="shared" si="220"/>
        <v>0.3323076923076923</v>
      </c>
      <c r="L1412" s="17">
        <f>IFERROR(INDEX(Cost_Components!$S$2:$S$29,MATCH(E1412,Cost_Components!$A$2:$A$29,0)),"")</f>
        <v>0.16</v>
      </c>
      <c r="M1412" s="28">
        <f>IFERROR(INDEX(Cost_Components!$L$2:$L$29,MATCH(E1412,Cost_Components!$A$2:$A$29,0)),"")</f>
        <v>1</v>
      </c>
      <c r="N1412" s="29">
        <f>IFERROR(INDEX(Cost_Components!$P$2:$P$29,MATCH(E1412,Cost_Components!$A$2:$A$29,0)),"")</f>
        <v>752.57623226071905</v>
      </c>
      <c r="O1412" s="23">
        <f t="shared" si="221"/>
        <v>9271507.2721560001</v>
      </c>
      <c r="P1412" s="23">
        <f t="shared" si="222"/>
        <v>9254867.0790534001</v>
      </c>
      <c r="Q1412" s="23">
        <f t="shared" si="223"/>
        <v>1114398879.4284439</v>
      </c>
      <c r="R1412" s="23">
        <f t="shared" si="224"/>
        <v>2318682243.4084868</v>
      </c>
      <c r="S1412" s="23">
        <f t="shared" si="225"/>
        <v>1204283363.9800429</v>
      </c>
      <c r="T1412" s="16">
        <f>IFERROR(INDEX(Cost_Components!$R$2:$R$29,MATCH(E1412,Cost_Components!$A$2:$A$29,0)),"")</f>
        <v>1</v>
      </c>
      <c r="U1412" s="26">
        <f>IFERROR(INDEX(Cost_Components!$Q$2:$Q$29,MATCH(E1412,Cost_Components!$A$2:$A$29,0)),"")</f>
        <v>2023</v>
      </c>
      <c r="V1412" s="30">
        <f>1/(1+Calculation_Assumptions!$B$5)^(B1412-Calculation_Assumptions!$B$2)</f>
        <v>0.83748425668365445</v>
      </c>
      <c r="W1412" s="23">
        <f t="shared" si="226"/>
        <v>933291517.18722785</v>
      </c>
      <c r="X1412" s="23">
        <f t="shared" si="227"/>
        <v>1941859875.106545</v>
      </c>
      <c r="Y1412" s="23">
        <f t="shared" si="228"/>
        <v>1008568357.9193171</v>
      </c>
      <c r="Z1412" s="17">
        <f>IFERROR(INDEX(Cost_Components!$T$2:$T$29,MATCH(E1412,Cost_Components!$A$2:$A$29,0)),"")</f>
        <v>0.8</v>
      </c>
      <c r="AA1412" s="26">
        <f>IFERROR(INDEX(Cost_Components!$U$2:$U$29,MATCH(E1412,Cost_Components!$A$2:$A$29,0)),"")</f>
        <v>2025</v>
      </c>
      <c r="AB1412" s="26">
        <f>IFERROR(INDEX(Cost_Components!$V$2:$V$29,MATCH(E1412,Cost_Components!$A$2:$A$29,0)),"")</f>
        <v>2050</v>
      </c>
      <c r="AC1412" s="26">
        <f>IFERROR(INDEX(Cost_Components!$M$2:$M$29,MATCH(E1412,Cost_Components!$A$2:$A$29,0)),"")</f>
        <v>30</v>
      </c>
      <c r="AD1412" s="26">
        <f>IFERROR(INDEX(Cost_Components!$N$2:$N$29,MATCH(E1412,Cost_Components!$A$2:$A$29,0)),"")</f>
        <v>95</v>
      </c>
      <c r="AE1412" s="16" t="str">
        <f>IFERROR(INDEX(Cost_Components!$O$2:$O$29,MATCH(E1412,Cost_Components!$A$2:$A$29,0)),"")</f>
        <v>Both</v>
      </c>
      <c r="AF1412" s="11">
        <v>15452512.12026</v>
      </c>
      <c r="AG1412" s="11">
        <v>15424778.465089001</v>
      </c>
      <c r="AH1412" s="23">
        <f t="shared" si="229"/>
        <v>1</v>
      </c>
    </row>
    <row r="1413" spans="1:34" hidden="1">
      <c r="A1413" t="s">
        <v>115</v>
      </c>
      <c r="B1413" s="20">
        <v>2032</v>
      </c>
      <c r="C1413" t="s">
        <v>268</v>
      </c>
      <c r="D1413" t="s">
        <v>272</v>
      </c>
      <c r="E1413" s="22" t="s">
        <v>368</v>
      </c>
      <c r="F1413" s="22" t="s">
        <v>369</v>
      </c>
      <c r="G1413" s="22" t="s">
        <v>269</v>
      </c>
      <c r="H1413" s="22" t="s">
        <v>237</v>
      </c>
      <c r="I1413" s="22" t="s">
        <v>309</v>
      </c>
      <c r="J1413" s="17">
        <f>IFERROR(INDEX(Cost_Components!$K$2:$K$29,MATCH(E1413,Cost_Components!$A$2:$A$29,0)),"")</f>
        <v>0.6</v>
      </c>
      <c r="K1413" s="17">
        <f t="shared" si="220"/>
        <v>0.35692307692307695</v>
      </c>
      <c r="L1413" s="17">
        <f>IFERROR(INDEX(Cost_Components!$S$2:$S$29,MATCH(E1413,Cost_Components!$A$2:$A$29,0)),"")</f>
        <v>0.16</v>
      </c>
      <c r="M1413" s="28">
        <f>IFERROR(INDEX(Cost_Components!$L$2:$L$29,MATCH(E1413,Cost_Components!$A$2:$A$29,0)),"")</f>
        <v>1</v>
      </c>
      <c r="N1413" s="29">
        <f>IFERROR(INDEX(Cost_Components!$P$2:$P$29,MATCH(E1413,Cost_Components!$A$2:$A$29,0)),"")</f>
        <v>752.57623226071905</v>
      </c>
      <c r="O1413" s="23">
        <f t="shared" si="221"/>
        <v>9312370.1053737607</v>
      </c>
      <c r="P1413" s="23">
        <f t="shared" si="222"/>
        <v>9291224.4351526201</v>
      </c>
      <c r="Q1413" s="23">
        <f t="shared" si="223"/>
        <v>1118776748.5593419</v>
      </c>
      <c r="R1413" s="23">
        <f t="shared" si="224"/>
        <v>2501412723.8432822</v>
      </c>
      <c r="S1413" s="23">
        <f t="shared" si="225"/>
        <v>1382635975.2839403</v>
      </c>
      <c r="T1413" s="16">
        <f>IFERROR(INDEX(Cost_Components!$R$2:$R$29,MATCH(E1413,Cost_Components!$A$2:$A$29,0)),"")</f>
        <v>1</v>
      </c>
      <c r="U1413" s="26">
        <f>IFERROR(INDEX(Cost_Components!$Q$2:$Q$29,MATCH(E1413,Cost_Components!$A$2:$A$29,0)),"")</f>
        <v>2023</v>
      </c>
      <c r="V1413" s="30">
        <f>1/(1+Calculation_Assumptions!$B$5)^(B1413-Calculation_Assumptions!$B$2)</f>
        <v>0.81309151134335378</v>
      </c>
      <c r="W1413" s="23">
        <f t="shared" si="226"/>
        <v>909667877.34191859</v>
      </c>
      <c r="X1413" s="23">
        <f t="shared" si="227"/>
        <v>2033877452.1232295</v>
      </c>
      <c r="Y1413" s="23">
        <f t="shared" si="228"/>
        <v>1124209574.781311</v>
      </c>
      <c r="Z1413" s="17">
        <f>IFERROR(INDEX(Cost_Components!$T$2:$T$29,MATCH(E1413,Cost_Components!$A$2:$A$29,0)),"")</f>
        <v>0.8</v>
      </c>
      <c r="AA1413" s="26">
        <f>IFERROR(INDEX(Cost_Components!$U$2:$U$29,MATCH(E1413,Cost_Components!$A$2:$A$29,0)),"")</f>
        <v>2025</v>
      </c>
      <c r="AB1413" s="26">
        <f>IFERROR(INDEX(Cost_Components!$V$2:$V$29,MATCH(E1413,Cost_Components!$A$2:$A$29,0)),"")</f>
        <v>2050</v>
      </c>
      <c r="AC1413" s="26">
        <f>IFERROR(INDEX(Cost_Components!$M$2:$M$29,MATCH(E1413,Cost_Components!$A$2:$A$29,0)),"")</f>
        <v>30</v>
      </c>
      <c r="AD1413" s="26">
        <f>IFERROR(INDEX(Cost_Components!$N$2:$N$29,MATCH(E1413,Cost_Components!$A$2:$A$29,0)),"")</f>
        <v>95</v>
      </c>
      <c r="AE1413" s="16" t="str">
        <f>IFERROR(INDEX(Cost_Components!$O$2:$O$29,MATCH(E1413,Cost_Components!$A$2:$A$29,0)),"")</f>
        <v>Both</v>
      </c>
      <c r="AF1413" s="11">
        <v>15520616.842289601</v>
      </c>
      <c r="AG1413" s="11">
        <v>15485374.0585877</v>
      </c>
      <c r="AH1413" s="23">
        <f t="shared" si="229"/>
        <v>1</v>
      </c>
    </row>
    <row r="1414" spans="1:34" hidden="1">
      <c r="A1414" t="s">
        <v>115</v>
      </c>
      <c r="B1414" s="20">
        <v>2033</v>
      </c>
      <c r="C1414" t="s">
        <v>268</v>
      </c>
      <c r="D1414" t="s">
        <v>272</v>
      </c>
      <c r="E1414" s="22" t="s">
        <v>368</v>
      </c>
      <c r="F1414" s="22" t="s">
        <v>369</v>
      </c>
      <c r="G1414" s="22" t="s">
        <v>269</v>
      </c>
      <c r="H1414" s="22" t="s">
        <v>237</v>
      </c>
      <c r="I1414" s="22" t="s">
        <v>309</v>
      </c>
      <c r="J1414" s="17">
        <f>IFERROR(INDEX(Cost_Components!$K$2:$K$29,MATCH(E1414,Cost_Components!$A$2:$A$29,0)),"")</f>
        <v>0.6</v>
      </c>
      <c r="K1414" s="17">
        <f t="shared" si="220"/>
        <v>0.38153846153846155</v>
      </c>
      <c r="L1414" s="17">
        <f>IFERROR(INDEX(Cost_Components!$S$2:$S$29,MATCH(E1414,Cost_Components!$A$2:$A$29,0)),"")</f>
        <v>0.16</v>
      </c>
      <c r="M1414" s="28">
        <f>IFERROR(INDEX(Cost_Components!$L$2:$L$29,MATCH(E1414,Cost_Components!$A$2:$A$29,0)),"")</f>
        <v>1</v>
      </c>
      <c r="N1414" s="29">
        <f>IFERROR(INDEX(Cost_Components!$P$2:$P$29,MATCH(E1414,Cost_Components!$A$2:$A$29,0)),"")</f>
        <v>752.57623226071905</v>
      </c>
      <c r="O1414" s="23">
        <f t="shared" si="221"/>
        <v>9351191.4081767388</v>
      </c>
      <c r="P1414" s="23">
        <f t="shared" si="222"/>
        <v>9325015.1939930394</v>
      </c>
      <c r="Q1414" s="23">
        <f t="shared" si="223"/>
        <v>1122845568.0750782</v>
      </c>
      <c r="R1414" s="23">
        <f t="shared" si="224"/>
        <v>2685070969.9759779</v>
      </c>
      <c r="S1414" s="23">
        <f t="shared" si="225"/>
        <v>1562225401.9008996</v>
      </c>
      <c r="T1414" s="16">
        <f>IFERROR(INDEX(Cost_Components!$R$2:$R$29,MATCH(E1414,Cost_Components!$A$2:$A$29,0)),"")</f>
        <v>1</v>
      </c>
      <c r="U1414" s="26">
        <f>IFERROR(INDEX(Cost_Components!$Q$2:$Q$29,MATCH(E1414,Cost_Components!$A$2:$A$29,0)),"")</f>
        <v>2023</v>
      </c>
      <c r="V1414" s="30">
        <f>1/(1+Calculation_Assumptions!$B$5)^(B1414-Calculation_Assumptions!$B$2)</f>
        <v>0.78940923431393573</v>
      </c>
      <c r="W1414" s="23">
        <f t="shared" si="226"/>
        <v>886384660.14694369</v>
      </c>
      <c r="X1414" s="23">
        <f t="shared" si="227"/>
        <v>2119619818.4873135</v>
      </c>
      <c r="Y1414" s="23">
        <f t="shared" si="228"/>
        <v>1233235158.3403697</v>
      </c>
      <c r="Z1414" s="17">
        <f>IFERROR(INDEX(Cost_Components!$T$2:$T$29,MATCH(E1414,Cost_Components!$A$2:$A$29,0)),"")</f>
        <v>0.8</v>
      </c>
      <c r="AA1414" s="26">
        <f>IFERROR(INDEX(Cost_Components!$U$2:$U$29,MATCH(E1414,Cost_Components!$A$2:$A$29,0)),"")</f>
        <v>2025</v>
      </c>
      <c r="AB1414" s="26">
        <f>IFERROR(INDEX(Cost_Components!$V$2:$V$29,MATCH(E1414,Cost_Components!$A$2:$A$29,0)),"")</f>
        <v>2050</v>
      </c>
      <c r="AC1414" s="26">
        <f>IFERROR(INDEX(Cost_Components!$M$2:$M$29,MATCH(E1414,Cost_Components!$A$2:$A$29,0)),"")</f>
        <v>30</v>
      </c>
      <c r="AD1414" s="26">
        <f>IFERROR(INDEX(Cost_Components!$N$2:$N$29,MATCH(E1414,Cost_Components!$A$2:$A$29,0)),"")</f>
        <v>95</v>
      </c>
      <c r="AE1414" s="16" t="str">
        <f>IFERROR(INDEX(Cost_Components!$O$2:$O$29,MATCH(E1414,Cost_Components!$A$2:$A$29,0)),"")</f>
        <v>Both</v>
      </c>
      <c r="AF1414" s="11">
        <v>15585319.0136279</v>
      </c>
      <c r="AG1414" s="11">
        <v>15541691.9899884</v>
      </c>
      <c r="AH1414" s="23">
        <f t="shared" si="229"/>
        <v>1</v>
      </c>
    </row>
    <row r="1415" spans="1:34" hidden="1">
      <c r="A1415" t="s">
        <v>115</v>
      </c>
      <c r="B1415" s="20">
        <v>2034</v>
      </c>
      <c r="C1415" t="s">
        <v>268</v>
      </c>
      <c r="D1415" t="s">
        <v>272</v>
      </c>
      <c r="E1415" s="22" t="s">
        <v>368</v>
      </c>
      <c r="F1415" s="22" t="s">
        <v>369</v>
      </c>
      <c r="G1415" s="22" t="s">
        <v>269</v>
      </c>
      <c r="H1415" s="22" t="s">
        <v>237</v>
      </c>
      <c r="I1415" s="22" t="s">
        <v>309</v>
      </c>
      <c r="J1415" s="17">
        <f>IFERROR(INDEX(Cost_Components!$K$2:$K$29,MATCH(E1415,Cost_Components!$A$2:$A$29,0)),"")</f>
        <v>0.6</v>
      </c>
      <c r="K1415" s="17">
        <f t="shared" si="220"/>
        <v>0.4061538461538462</v>
      </c>
      <c r="L1415" s="17">
        <f>IFERROR(INDEX(Cost_Components!$S$2:$S$29,MATCH(E1415,Cost_Components!$A$2:$A$29,0)),"")</f>
        <v>0.16</v>
      </c>
      <c r="M1415" s="28">
        <f>IFERROR(INDEX(Cost_Components!$L$2:$L$29,MATCH(E1415,Cost_Components!$A$2:$A$29,0)),"")</f>
        <v>1</v>
      </c>
      <c r="N1415" s="29">
        <f>IFERROR(INDEX(Cost_Components!$P$2:$P$29,MATCH(E1415,Cost_Components!$A$2:$A$29,0)),"")</f>
        <v>752.57623226071905</v>
      </c>
      <c r="O1415" s="23">
        <f t="shared" si="221"/>
        <v>9387479.9492796604</v>
      </c>
      <c r="P1415" s="23">
        <f t="shared" si="222"/>
        <v>9355744.1509262994</v>
      </c>
      <c r="Q1415" s="23">
        <f t="shared" si="223"/>
        <v>1126545709.2958999</v>
      </c>
      <c r="R1415" s="23">
        <f t="shared" si="224"/>
        <v>2869393373.4340162</v>
      </c>
      <c r="S1415" s="23">
        <f t="shared" si="225"/>
        <v>1742847664.1381164</v>
      </c>
      <c r="T1415" s="16">
        <f>IFERROR(INDEX(Cost_Components!$R$2:$R$29,MATCH(E1415,Cost_Components!$A$2:$A$29,0)),"")</f>
        <v>1</v>
      </c>
      <c r="U1415" s="26">
        <f>IFERROR(INDEX(Cost_Components!$Q$2:$Q$29,MATCH(E1415,Cost_Components!$A$2:$A$29,0)),"")</f>
        <v>2023</v>
      </c>
      <c r="V1415" s="30">
        <f>1/(1+Calculation_Assumptions!$B$5)^(B1415-Calculation_Assumptions!$B$2)</f>
        <v>0.76641673234362695</v>
      </c>
      <c r="W1415" s="23">
        <f t="shared" si="226"/>
        <v>863403481.35429704</v>
      </c>
      <c r="X1415" s="23">
        <f t="shared" si="227"/>
        <v>2199151093.0757551</v>
      </c>
      <c r="Y1415" s="23">
        <f t="shared" si="228"/>
        <v>1335747611.7214582</v>
      </c>
      <c r="Z1415" s="17">
        <f>IFERROR(INDEX(Cost_Components!$T$2:$T$29,MATCH(E1415,Cost_Components!$A$2:$A$29,0)),"")</f>
        <v>0.8</v>
      </c>
      <c r="AA1415" s="26">
        <f>IFERROR(INDEX(Cost_Components!$U$2:$U$29,MATCH(E1415,Cost_Components!$A$2:$A$29,0)),"")</f>
        <v>2025</v>
      </c>
      <c r="AB1415" s="26">
        <f>IFERROR(INDEX(Cost_Components!$V$2:$V$29,MATCH(E1415,Cost_Components!$A$2:$A$29,0)),"")</f>
        <v>2050</v>
      </c>
      <c r="AC1415" s="26">
        <f>IFERROR(INDEX(Cost_Components!$M$2:$M$29,MATCH(E1415,Cost_Components!$A$2:$A$29,0)),"")</f>
        <v>30</v>
      </c>
      <c r="AD1415" s="26">
        <f>IFERROR(INDEX(Cost_Components!$N$2:$N$29,MATCH(E1415,Cost_Components!$A$2:$A$29,0)),"")</f>
        <v>95</v>
      </c>
      <c r="AE1415" s="16" t="str">
        <f>IFERROR(INDEX(Cost_Components!$O$2:$O$29,MATCH(E1415,Cost_Components!$A$2:$A$29,0)),"")</f>
        <v>Both</v>
      </c>
      <c r="AF1415" s="11">
        <v>15645799.9154661</v>
      </c>
      <c r="AG1415" s="11">
        <v>15592906.918210501</v>
      </c>
      <c r="AH1415" s="23">
        <f t="shared" si="229"/>
        <v>1</v>
      </c>
    </row>
    <row r="1416" spans="1:34" hidden="1">
      <c r="A1416" t="s">
        <v>115</v>
      </c>
      <c r="B1416" s="20">
        <v>2035</v>
      </c>
      <c r="C1416" t="s">
        <v>268</v>
      </c>
      <c r="D1416" t="s">
        <v>272</v>
      </c>
      <c r="E1416" s="22" t="s">
        <v>368</v>
      </c>
      <c r="F1416" s="22" t="s">
        <v>369</v>
      </c>
      <c r="G1416" s="22" t="s">
        <v>269</v>
      </c>
      <c r="H1416" s="22" t="s">
        <v>237</v>
      </c>
      <c r="I1416" s="22" t="s">
        <v>309</v>
      </c>
      <c r="J1416" s="17">
        <f>IFERROR(INDEX(Cost_Components!$K$2:$K$29,MATCH(E1416,Cost_Components!$A$2:$A$29,0)),"")</f>
        <v>0.6</v>
      </c>
      <c r="K1416" s="17">
        <f t="shared" si="220"/>
        <v>0.43076923076923079</v>
      </c>
      <c r="L1416" s="17">
        <f>IFERROR(INDEX(Cost_Components!$S$2:$S$29,MATCH(E1416,Cost_Components!$A$2:$A$29,0)),"")</f>
        <v>0.16</v>
      </c>
      <c r="M1416" s="28">
        <f>IFERROR(INDEX(Cost_Components!$L$2:$L$29,MATCH(E1416,Cost_Components!$A$2:$A$29,0)),"")</f>
        <v>1</v>
      </c>
      <c r="N1416" s="29">
        <f>IFERROR(INDEX(Cost_Components!$P$2:$P$29,MATCH(E1416,Cost_Components!$A$2:$A$29,0)),"")</f>
        <v>752.57623226071905</v>
      </c>
      <c r="O1416" s="23">
        <f t="shared" si="221"/>
        <v>9422477.3088227399</v>
      </c>
      <c r="P1416" s="23">
        <f t="shared" si="222"/>
        <v>9384648.2194991987</v>
      </c>
      <c r="Q1416" s="23">
        <f t="shared" si="223"/>
        <v>1130026111.6996756</v>
      </c>
      <c r="R1416" s="23">
        <f t="shared" si="224"/>
        <v>3054641680.0893269</v>
      </c>
      <c r="S1416" s="23">
        <f t="shared" si="225"/>
        <v>1924615568.3896513</v>
      </c>
      <c r="T1416" s="16">
        <f>IFERROR(INDEX(Cost_Components!$R$2:$R$29,MATCH(E1416,Cost_Components!$A$2:$A$29,0)),"")</f>
        <v>1</v>
      </c>
      <c r="U1416" s="26">
        <f>IFERROR(INDEX(Cost_Components!$Q$2:$Q$29,MATCH(E1416,Cost_Components!$A$2:$A$29,0)),"")</f>
        <v>2023</v>
      </c>
      <c r="V1416" s="30">
        <f>1/(1+Calculation_Assumptions!$B$5)^(B1416-Calculation_Assumptions!$B$2)</f>
        <v>0.74409391489672516</v>
      </c>
      <c r="W1416" s="23">
        <f t="shared" si="226"/>
        <v>840845553.39013565</v>
      </c>
      <c r="X1416" s="23">
        <f t="shared" si="227"/>
        <v>2272940286.344377</v>
      </c>
      <c r="Y1416" s="23">
        <f t="shared" si="228"/>
        <v>1432094732.9542415</v>
      </c>
      <c r="Z1416" s="17">
        <f>IFERROR(INDEX(Cost_Components!$T$2:$T$29,MATCH(E1416,Cost_Components!$A$2:$A$29,0)),"")</f>
        <v>0.8</v>
      </c>
      <c r="AA1416" s="26">
        <f>IFERROR(INDEX(Cost_Components!$U$2:$U$29,MATCH(E1416,Cost_Components!$A$2:$A$29,0)),"")</f>
        <v>2025</v>
      </c>
      <c r="AB1416" s="26">
        <f>IFERROR(INDEX(Cost_Components!$V$2:$V$29,MATCH(E1416,Cost_Components!$A$2:$A$29,0)),"")</f>
        <v>2050</v>
      </c>
      <c r="AC1416" s="26">
        <f>IFERROR(INDEX(Cost_Components!$M$2:$M$29,MATCH(E1416,Cost_Components!$A$2:$A$29,0)),"")</f>
        <v>30</v>
      </c>
      <c r="AD1416" s="26">
        <f>IFERROR(INDEX(Cost_Components!$N$2:$N$29,MATCH(E1416,Cost_Components!$A$2:$A$29,0)),"")</f>
        <v>95</v>
      </c>
      <c r="AE1416" s="16" t="str">
        <f>IFERROR(INDEX(Cost_Components!$O$2:$O$29,MATCH(E1416,Cost_Components!$A$2:$A$29,0)),"")</f>
        <v>Both</v>
      </c>
      <c r="AF1416" s="11">
        <v>15704128.8480379</v>
      </c>
      <c r="AG1416" s="11">
        <v>15641080.365831999</v>
      </c>
      <c r="AH1416" s="23">
        <f t="shared" si="229"/>
        <v>1</v>
      </c>
    </row>
    <row r="1417" spans="1:34" hidden="1">
      <c r="A1417" t="s">
        <v>115</v>
      </c>
      <c r="B1417" s="20">
        <v>2036</v>
      </c>
      <c r="C1417" t="s">
        <v>268</v>
      </c>
      <c r="D1417" t="s">
        <v>272</v>
      </c>
      <c r="E1417" s="22" t="s">
        <v>368</v>
      </c>
      <c r="F1417" s="22" t="s">
        <v>369</v>
      </c>
      <c r="G1417" s="22" t="s">
        <v>269</v>
      </c>
      <c r="H1417" s="22" t="s">
        <v>237</v>
      </c>
      <c r="I1417" s="22" t="s">
        <v>309</v>
      </c>
      <c r="J1417" s="17">
        <f>IFERROR(INDEX(Cost_Components!$K$2:$K$29,MATCH(E1417,Cost_Components!$A$2:$A$29,0)),"")</f>
        <v>0.6</v>
      </c>
      <c r="K1417" s="17">
        <f t="shared" si="220"/>
        <v>0.45538461538461539</v>
      </c>
      <c r="L1417" s="17">
        <f>IFERROR(INDEX(Cost_Components!$S$2:$S$29,MATCH(E1417,Cost_Components!$A$2:$A$29,0)),"")</f>
        <v>0.16</v>
      </c>
      <c r="M1417" s="28">
        <f>IFERROR(INDEX(Cost_Components!$L$2:$L$29,MATCH(E1417,Cost_Components!$A$2:$A$29,0)),"")</f>
        <v>1</v>
      </c>
      <c r="N1417" s="29">
        <f>IFERROR(INDEX(Cost_Components!$P$2:$P$29,MATCH(E1417,Cost_Components!$A$2:$A$29,0)),"")</f>
        <v>752.57623226071905</v>
      </c>
      <c r="O1417" s="23">
        <f t="shared" si="221"/>
        <v>9458689.6530268192</v>
      </c>
      <c r="P1417" s="23">
        <f t="shared" si="222"/>
        <v>9414227.8694528397</v>
      </c>
      <c r="Q1417" s="23">
        <f t="shared" si="223"/>
        <v>1133587862.3418679</v>
      </c>
      <c r="R1417" s="23">
        <f t="shared" si="224"/>
        <v>3241603025.0380278</v>
      </c>
      <c r="S1417" s="23">
        <f t="shared" si="225"/>
        <v>2108015162.6961598</v>
      </c>
      <c r="T1417" s="16">
        <f>IFERROR(INDEX(Cost_Components!$R$2:$R$29,MATCH(E1417,Cost_Components!$A$2:$A$29,0)),"")</f>
        <v>1</v>
      </c>
      <c r="U1417" s="26">
        <f>IFERROR(INDEX(Cost_Components!$Q$2:$Q$29,MATCH(E1417,Cost_Components!$A$2:$A$29,0)),"")</f>
        <v>2023</v>
      </c>
      <c r="V1417" s="30">
        <f>1/(1+Calculation_Assumptions!$B$5)^(B1417-Calculation_Assumptions!$B$2)</f>
        <v>0.72242127659876232</v>
      </c>
      <c r="W1417" s="23">
        <f t="shared" si="226"/>
        <v>818927990.64987433</v>
      </c>
      <c r="X1417" s="23">
        <f t="shared" si="227"/>
        <v>2341802995.5743818</v>
      </c>
      <c r="Y1417" s="23">
        <f t="shared" si="228"/>
        <v>1522875004.9245074</v>
      </c>
      <c r="Z1417" s="17">
        <f>IFERROR(INDEX(Cost_Components!$T$2:$T$29,MATCH(E1417,Cost_Components!$A$2:$A$29,0)),"")</f>
        <v>0.8</v>
      </c>
      <c r="AA1417" s="26">
        <f>IFERROR(INDEX(Cost_Components!$U$2:$U$29,MATCH(E1417,Cost_Components!$A$2:$A$29,0)),"")</f>
        <v>2025</v>
      </c>
      <c r="AB1417" s="26">
        <f>IFERROR(INDEX(Cost_Components!$V$2:$V$29,MATCH(E1417,Cost_Components!$A$2:$A$29,0)),"")</f>
        <v>2050</v>
      </c>
      <c r="AC1417" s="26">
        <f>IFERROR(INDEX(Cost_Components!$M$2:$M$29,MATCH(E1417,Cost_Components!$A$2:$A$29,0)),"")</f>
        <v>30</v>
      </c>
      <c r="AD1417" s="26">
        <f>IFERROR(INDEX(Cost_Components!$N$2:$N$29,MATCH(E1417,Cost_Components!$A$2:$A$29,0)),"")</f>
        <v>95</v>
      </c>
      <c r="AE1417" s="16" t="str">
        <f>IFERROR(INDEX(Cost_Components!$O$2:$O$29,MATCH(E1417,Cost_Components!$A$2:$A$29,0)),"")</f>
        <v>Both</v>
      </c>
      <c r="AF1417" s="11">
        <v>15764482.755044701</v>
      </c>
      <c r="AG1417" s="11">
        <v>15690379.782421401</v>
      </c>
      <c r="AH1417" s="23">
        <f t="shared" si="229"/>
        <v>1</v>
      </c>
    </row>
    <row r="1418" spans="1:34" hidden="1">
      <c r="A1418" t="s">
        <v>115</v>
      </c>
      <c r="B1418" s="20">
        <v>2037</v>
      </c>
      <c r="C1418" t="s">
        <v>268</v>
      </c>
      <c r="D1418" t="s">
        <v>272</v>
      </c>
      <c r="E1418" s="22" t="s">
        <v>368</v>
      </c>
      <c r="F1418" s="22" t="s">
        <v>369</v>
      </c>
      <c r="G1418" s="22" t="s">
        <v>269</v>
      </c>
      <c r="H1418" s="22" t="s">
        <v>237</v>
      </c>
      <c r="I1418" s="22" t="s">
        <v>309</v>
      </c>
      <c r="J1418" s="17">
        <f>IFERROR(INDEX(Cost_Components!$K$2:$K$29,MATCH(E1418,Cost_Components!$A$2:$A$29,0)),"")</f>
        <v>0.6</v>
      </c>
      <c r="K1418" s="17">
        <f t="shared" si="220"/>
        <v>0.48</v>
      </c>
      <c r="L1418" s="17">
        <f>IFERROR(INDEX(Cost_Components!$S$2:$S$29,MATCH(E1418,Cost_Components!$A$2:$A$29,0)),"")</f>
        <v>0.16</v>
      </c>
      <c r="M1418" s="28">
        <f>IFERROR(INDEX(Cost_Components!$L$2:$L$29,MATCH(E1418,Cost_Components!$A$2:$A$29,0)),"")</f>
        <v>1</v>
      </c>
      <c r="N1418" s="29">
        <f>IFERROR(INDEX(Cost_Components!$P$2:$P$29,MATCH(E1418,Cost_Components!$A$2:$A$29,0)),"")</f>
        <v>752.57623226071905</v>
      </c>
      <c r="O1418" s="23">
        <f t="shared" si="221"/>
        <v>9495602.1356462985</v>
      </c>
      <c r="P1418" s="23">
        <f t="shared" si="222"/>
        <v>9443969.2443019189</v>
      </c>
      <c r="Q1418" s="23">
        <f t="shared" si="223"/>
        <v>1137169086.6340556</v>
      </c>
      <c r="R1418" s="23">
        <f t="shared" si="224"/>
        <v>3430158949.5799336</v>
      </c>
      <c r="S1418" s="23">
        <f t="shared" si="225"/>
        <v>2292989862.945878</v>
      </c>
      <c r="T1418" s="16">
        <f>IFERROR(INDEX(Cost_Components!$R$2:$R$29,MATCH(E1418,Cost_Components!$A$2:$A$29,0)),"")</f>
        <v>1</v>
      </c>
      <c r="U1418" s="26">
        <f>IFERROR(INDEX(Cost_Components!$Q$2:$Q$29,MATCH(E1418,Cost_Components!$A$2:$A$29,0)),"")</f>
        <v>2023</v>
      </c>
      <c r="V1418" s="30">
        <f>1/(1+Calculation_Assumptions!$B$5)^(B1418-Calculation_Assumptions!$B$2)</f>
        <v>0.70137988019297326</v>
      </c>
      <c r="W1418" s="23">
        <f t="shared" si="226"/>
        <v>797587517.7425468</v>
      </c>
      <c r="X1418" s="23">
        <f t="shared" si="227"/>
        <v>2405844473.0992289</v>
      </c>
      <c r="Y1418" s="23">
        <f t="shared" si="228"/>
        <v>1608256955.3566821</v>
      </c>
      <c r="Z1418" s="17">
        <f>IFERROR(INDEX(Cost_Components!$T$2:$T$29,MATCH(E1418,Cost_Components!$A$2:$A$29,0)),"")</f>
        <v>0.8</v>
      </c>
      <c r="AA1418" s="26">
        <f>IFERROR(INDEX(Cost_Components!$U$2:$U$29,MATCH(E1418,Cost_Components!$A$2:$A$29,0)),"")</f>
        <v>2025</v>
      </c>
      <c r="AB1418" s="26">
        <f>IFERROR(INDEX(Cost_Components!$V$2:$V$29,MATCH(E1418,Cost_Components!$A$2:$A$29,0)),"")</f>
        <v>2050</v>
      </c>
      <c r="AC1418" s="26">
        <f>IFERROR(INDEX(Cost_Components!$M$2:$M$29,MATCH(E1418,Cost_Components!$A$2:$A$29,0)),"")</f>
        <v>30</v>
      </c>
      <c r="AD1418" s="26">
        <f>IFERROR(INDEX(Cost_Components!$N$2:$N$29,MATCH(E1418,Cost_Components!$A$2:$A$29,0)),"")</f>
        <v>95</v>
      </c>
      <c r="AE1418" s="16" t="str">
        <f>IFERROR(INDEX(Cost_Components!$O$2:$O$29,MATCH(E1418,Cost_Components!$A$2:$A$29,0)),"")</f>
        <v>Both</v>
      </c>
      <c r="AF1418" s="11">
        <v>15826003.559410499</v>
      </c>
      <c r="AG1418" s="11">
        <v>15739948.740503199</v>
      </c>
      <c r="AH1418" s="23">
        <f t="shared" si="229"/>
        <v>1</v>
      </c>
    </row>
    <row r="1419" spans="1:34" hidden="1">
      <c r="A1419" t="s">
        <v>115</v>
      </c>
      <c r="B1419" s="20">
        <v>2038</v>
      </c>
      <c r="C1419" t="s">
        <v>268</v>
      </c>
      <c r="D1419" t="s">
        <v>272</v>
      </c>
      <c r="E1419" s="22" t="s">
        <v>368</v>
      </c>
      <c r="F1419" s="22" t="s">
        <v>369</v>
      </c>
      <c r="G1419" s="22" t="s">
        <v>269</v>
      </c>
      <c r="H1419" s="22" t="s">
        <v>237</v>
      </c>
      <c r="I1419" s="22" t="s">
        <v>309</v>
      </c>
      <c r="J1419" s="17">
        <f>IFERROR(INDEX(Cost_Components!$K$2:$K$29,MATCH(E1419,Cost_Components!$A$2:$A$29,0)),"")</f>
        <v>0.6</v>
      </c>
      <c r="K1419" s="17">
        <f t="shared" si="220"/>
        <v>0.50461538461538458</v>
      </c>
      <c r="L1419" s="17">
        <f>IFERROR(INDEX(Cost_Components!$S$2:$S$29,MATCH(E1419,Cost_Components!$A$2:$A$29,0)),"")</f>
        <v>0.16</v>
      </c>
      <c r="M1419" s="28">
        <f>IFERROR(INDEX(Cost_Components!$L$2:$L$29,MATCH(E1419,Cost_Components!$A$2:$A$29,0)),"")</f>
        <v>1</v>
      </c>
      <c r="N1419" s="29">
        <f>IFERROR(INDEX(Cost_Components!$P$2:$P$29,MATCH(E1419,Cost_Components!$A$2:$A$29,0)),"")</f>
        <v>752.57623226071905</v>
      </c>
      <c r="O1419" s="23">
        <f t="shared" si="221"/>
        <v>9532550.9935766999</v>
      </c>
      <c r="P1419" s="23">
        <f t="shared" si="222"/>
        <v>9473212.5017140191</v>
      </c>
      <c r="Q1419" s="23">
        <f t="shared" si="223"/>
        <v>1140690331.5112123</v>
      </c>
      <c r="R1419" s="23">
        <f t="shared" si="224"/>
        <v>3620096292.1076207</v>
      </c>
      <c r="S1419" s="23">
        <f t="shared" si="225"/>
        <v>2479405960.5964084</v>
      </c>
      <c r="T1419" s="16">
        <f>IFERROR(INDEX(Cost_Components!$R$2:$R$29,MATCH(E1419,Cost_Components!$A$2:$A$29,0)),"")</f>
        <v>1</v>
      </c>
      <c r="U1419" s="26">
        <f>IFERROR(INDEX(Cost_Components!$Q$2:$Q$29,MATCH(E1419,Cost_Components!$A$2:$A$29,0)),"")</f>
        <v>2023</v>
      </c>
      <c r="V1419" s="30">
        <f>1/(1+Calculation_Assumptions!$B$5)^(B1419-Calculation_Assumptions!$B$2)</f>
        <v>0.68095133999317792</v>
      </c>
      <c r="W1419" s="23">
        <f t="shared" si="226"/>
        <v>776754609.75982237</v>
      </c>
      <c r="X1419" s="23">
        <f t="shared" si="227"/>
        <v>2465109421.0150189</v>
      </c>
      <c r="Y1419" s="23">
        <f t="shared" si="228"/>
        <v>1688354811.2551968</v>
      </c>
      <c r="Z1419" s="17">
        <f>IFERROR(INDEX(Cost_Components!$T$2:$T$29,MATCH(E1419,Cost_Components!$A$2:$A$29,0)),"")</f>
        <v>0.8</v>
      </c>
      <c r="AA1419" s="26">
        <f>IFERROR(INDEX(Cost_Components!$U$2:$U$29,MATCH(E1419,Cost_Components!$A$2:$A$29,0)),"")</f>
        <v>2025</v>
      </c>
      <c r="AB1419" s="26">
        <f>IFERROR(INDEX(Cost_Components!$V$2:$V$29,MATCH(E1419,Cost_Components!$A$2:$A$29,0)),"")</f>
        <v>2050</v>
      </c>
      <c r="AC1419" s="26">
        <f>IFERROR(INDEX(Cost_Components!$M$2:$M$29,MATCH(E1419,Cost_Components!$A$2:$A$29,0)),"")</f>
        <v>30</v>
      </c>
      <c r="AD1419" s="26">
        <f>IFERROR(INDEX(Cost_Components!$N$2:$N$29,MATCH(E1419,Cost_Components!$A$2:$A$29,0)),"")</f>
        <v>95</v>
      </c>
      <c r="AE1419" s="16" t="str">
        <f>IFERROR(INDEX(Cost_Components!$O$2:$O$29,MATCH(E1419,Cost_Components!$A$2:$A$29,0)),"")</f>
        <v>Both</v>
      </c>
      <c r="AF1419" s="11">
        <v>15887584.989294499</v>
      </c>
      <c r="AG1419" s="11">
        <v>15788687.5028567</v>
      </c>
      <c r="AH1419" s="23">
        <f t="shared" si="229"/>
        <v>1</v>
      </c>
    </row>
    <row r="1420" spans="1:34" hidden="1">
      <c r="A1420" t="s">
        <v>115</v>
      </c>
      <c r="B1420" s="20">
        <v>2039</v>
      </c>
      <c r="C1420" t="s">
        <v>268</v>
      </c>
      <c r="D1420" t="s">
        <v>272</v>
      </c>
      <c r="E1420" s="22" t="s">
        <v>368</v>
      </c>
      <c r="F1420" s="22" t="s">
        <v>369</v>
      </c>
      <c r="G1420" s="22" t="s">
        <v>269</v>
      </c>
      <c r="H1420" s="22" t="s">
        <v>237</v>
      </c>
      <c r="I1420" s="22" t="s">
        <v>309</v>
      </c>
      <c r="J1420" s="17">
        <f>IFERROR(INDEX(Cost_Components!$K$2:$K$29,MATCH(E1420,Cost_Components!$A$2:$A$29,0)),"")</f>
        <v>0.6</v>
      </c>
      <c r="K1420" s="17">
        <f t="shared" si="220"/>
        <v>0.52923076923076917</v>
      </c>
      <c r="L1420" s="17">
        <f>IFERROR(INDEX(Cost_Components!$S$2:$S$29,MATCH(E1420,Cost_Components!$A$2:$A$29,0)),"")</f>
        <v>0.16</v>
      </c>
      <c r="M1420" s="28">
        <f>IFERROR(INDEX(Cost_Components!$L$2:$L$29,MATCH(E1420,Cost_Components!$A$2:$A$29,0)),"")</f>
        <v>1</v>
      </c>
      <c r="N1420" s="29">
        <f>IFERROR(INDEX(Cost_Components!$P$2:$P$29,MATCH(E1420,Cost_Components!$A$2:$A$29,0)),"")</f>
        <v>752.57623226071905</v>
      </c>
      <c r="O1420" s="23">
        <f t="shared" si="221"/>
        <v>9568957.3833091203</v>
      </c>
      <c r="P1420" s="23">
        <f t="shared" si="222"/>
        <v>9501382.2945399601</v>
      </c>
      <c r="Q1420" s="23">
        <f t="shared" si="223"/>
        <v>1144082318.1589742</v>
      </c>
      <c r="R1420" s="23">
        <f t="shared" si="224"/>
        <v>3811186528.6196818</v>
      </c>
      <c r="S1420" s="23">
        <f t="shared" si="225"/>
        <v>2667104210.4607077</v>
      </c>
      <c r="T1420" s="16">
        <f>IFERROR(INDEX(Cost_Components!$R$2:$R$29,MATCH(E1420,Cost_Components!$A$2:$A$29,0)),"")</f>
        <v>1</v>
      </c>
      <c r="U1420" s="26">
        <f>IFERROR(INDEX(Cost_Components!$Q$2:$Q$29,MATCH(E1420,Cost_Components!$A$2:$A$29,0)),"")</f>
        <v>2023</v>
      </c>
      <c r="V1420" s="30">
        <f>1/(1+Calculation_Assumptions!$B$5)^(B1420-Calculation_Assumptions!$B$2)</f>
        <v>0.66111780581861923</v>
      </c>
      <c r="W1420" s="23">
        <f t="shared" si="226"/>
        <v>756373191.85714042</v>
      </c>
      <c r="X1420" s="23">
        <f t="shared" si="227"/>
        <v>2519643275.3665242</v>
      </c>
      <c r="Y1420" s="23">
        <f t="shared" si="228"/>
        <v>1763270083.5093839</v>
      </c>
      <c r="Z1420" s="17">
        <f>IFERROR(INDEX(Cost_Components!$T$2:$T$29,MATCH(E1420,Cost_Components!$A$2:$A$29,0)),"")</f>
        <v>0.8</v>
      </c>
      <c r="AA1420" s="26">
        <f>IFERROR(INDEX(Cost_Components!$U$2:$U$29,MATCH(E1420,Cost_Components!$A$2:$A$29,0)),"")</f>
        <v>2025</v>
      </c>
      <c r="AB1420" s="26">
        <f>IFERROR(INDEX(Cost_Components!$V$2:$V$29,MATCH(E1420,Cost_Components!$A$2:$A$29,0)),"")</f>
        <v>2050</v>
      </c>
      <c r="AC1420" s="26">
        <f>IFERROR(INDEX(Cost_Components!$M$2:$M$29,MATCH(E1420,Cost_Components!$A$2:$A$29,0)),"")</f>
        <v>30</v>
      </c>
      <c r="AD1420" s="26">
        <f>IFERROR(INDEX(Cost_Components!$N$2:$N$29,MATCH(E1420,Cost_Components!$A$2:$A$29,0)),"")</f>
        <v>95</v>
      </c>
      <c r="AE1420" s="16" t="str">
        <f>IFERROR(INDEX(Cost_Components!$O$2:$O$29,MATCH(E1420,Cost_Components!$A$2:$A$29,0)),"")</f>
        <v>Both</v>
      </c>
      <c r="AF1420" s="11">
        <v>15948262.3055152</v>
      </c>
      <c r="AG1420" s="11">
        <v>15835637.1575666</v>
      </c>
      <c r="AH1420" s="23">
        <f t="shared" si="229"/>
        <v>1</v>
      </c>
    </row>
    <row r="1421" spans="1:34" hidden="1">
      <c r="A1421" t="s">
        <v>115</v>
      </c>
      <c r="B1421" s="20">
        <v>2040</v>
      </c>
      <c r="C1421" t="s">
        <v>268</v>
      </c>
      <c r="D1421" t="s">
        <v>272</v>
      </c>
      <c r="E1421" s="22" t="s">
        <v>368</v>
      </c>
      <c r="F1421" s="22" t="s">
        <v>369</v>
      </c>
      <c r="G1421" s="22" t="s">
        <v>269</v>
      </c>
      <c r="H1421" s="22" t="s">
        <v>237</v>
      </c>
      <c r="I1421" s="22" t="s">
        <v>309</v>
      </c>
      <c r="J1421" s="17">
        <f>IFERROR(INDEX(Cost_Components!$K$2:$K$29,MATCH(E1421,Cost_Components!$A$2:$A$29,0)),"")</f>
        <v>0.6</v>
      </c>
      <c r="K1421" s="17">
        <f t="shared" si="220"/>
        <v>0.55384615384615388</v>
      </c>
      <c r="L1421" s="17">
        <f>IFERROR(INDEX(Cost_Components!$S$2:$S$29,MATCH(E1421,Cost_Components!$A$2:$A$29,0)),"")</f>
        <v>0.16</v>
      </c>
      <c r="M1421" s="28">
        <f>IFERROR(INDEX(Cost_Components!$L$2:$L$29,MATCH(E1421,Cost_Components!$A$2:$A$29,0)),"")</f>
        <v>1</v>
      </c>
      <c r="N1421" s="29">
        <f>IFERROR(INDEX(Cost_Components!$P$2:$P$29,MATCH(E1421,Cost_Components!$A$2:$A$29,0)),"")</f>
        <v>752.57623226071905</v>
      </c>
      <c r="O1421" s="23">
        <f t="shared" si="221"/>
        <v>9605358.7686585002</v>
      </c>
      <c r="P1421" s="23">
        <f t="shared" si="222"/>
        <v>9529029.4116532188</v>
      </c>
      <c r="Q1421" s="23">
        <f t="shared" si="223"/>
        <v>1147411368.2757688</v>
      </c>
      <c r="R1421" s="23">
        <f t="shared" si="224"/>
        <v>4003623532.5947857</v>
      </c>
      <c r="S1421" s="23">
        <f t="shared" si="225"/>
        <v>2856212164.3190169</v>
      </c>
      <c r="T1421" s="16">
        <f>IFERROR(INDEX(Cost_Components!$R$2:$R$29,MATCH(E1421,Cost_Components!$A$2:$A$29,0)),"")</f>
        <v>1</v>
      </c>
      <c r="U1421" s="26">
        <f>IFERROR(INDEX(Cost_Components!$Q$2:$Q$29,MATCH(E1421,Cost_Components!$A$2:$A$29,0)),"")</f>
        <v>2023</v>
      </c>
      <c r="V1421" s="30">
        <f>1/(1+Calculation_Assumptions!$B$5)^(B1421-Calculation_Assumptions!$B$2)</f>
        <v>0.64186194739671765</v>
      </c>
      <c r="W1421" s="23">
        <f t="shared" si="226"/>
        <v>736479695.30661726</v>
      </c>
      <c r="X1421" s="23">
        <f t="shared" si="227"/>
        <v>2569773597.2746153</v>
      </c>
      <c r="Y1421" s="23">
        <f t="shared" si="228"/>
        <v>1833293901.9679978</v>
      </c>
      <c r="Z1421" s="17">
        <f>IFERROR(INDEX(Cost_Components!$T$2:$T$29,MATCH(E1421,Cost_Components!$A$2:$A$29,0)),"")</f>
        <v>0.8</v>
      </c>
      <c r="AA1421" s="26">
        <f>IFERROR(INDEX(Cost_Components!$U$2:$U$29,MATCH(E1421,Cost_Components!$A$2:$A$29,0)),"")</f>
        <v>2025</v>
      </c>
      <c r="AB1421" s="26">
        <f>IFERROR(INDEX(Cost_Components!$V$2:$V$29,MATCH(E1421,Cost_Components!$A$2:$A$29,0)),"")</f>
        <v>2050</v>
      </c>
      <c r="AC1421" s="26">
        <f>IFERROR(INDEX(Cost_Components!$M$2:$M$29,MATCH(E1421,Cost_Components!$A$2:$A$29,0)),"")</f>
        <v>30</v>
      </c>
      <c r="AD1421" s="26">
        <f>IFERROR(INDEX(Cost_Components!$N$2:$N$29,MATCH(E1421,Cost_Components!$A$2:$A$29,0)),"")</f>
        <v>95</v>
      </c>
      <c r="AE1421" s="16" t="str">
        <f>IFERROR(INDEX(Cost_Components!$O$2:$O$29,MATCH(E1421,Cost_Components!$A$2:$A$29,0)),"")</f>
        <v>Both</v>
      </c>
      <c r="AF1421" s="11">
        <v>16008931.2810975</v>
      </c>
      <c r="AG1421" s="11">
        <v>15881715.6860887</v>
      </c>
      <c r="AH1421" s="23">
        <f t="shared" si="229"/>
        <v>1</v>
      </c>
    </row>
    <row r="1422" spans="1:34" hidden="1">
      <c r="A1422" t="s">
        <v>115</v>
      </c>
      <c r="B1422" s="20">
        <v>2041</v>
      </c>
      <c r="C1422" t="s">
        <v>268</v>
      </c>
      <c r="D1422" t="s">
        <v>272</v>
      </c>
      <c r="E1422" s="22" t="s">
        <v>368</v>
      </c>
      <c r="F1422" s="22" t="s">
        <v>369</v>
      </c>
      <c r="G1422" s="22" t="s">
        <v>269</v>
      </c>
      <c r="H1422" s="22" t="s">
        <v>237</v>
      </c>
      <c r="I1422" s="22" t="s">
        <v>309</v>
      </c>
      <c r="J1422" s="17">
        <f>IFERROR(INDEX(Cost_Components!$K$2:$K$29,MATCH(E1422,Cost_Components!$A$2:$A$29,0)),"")</f>
        <v>0.6</v>
      </c>
      <c r="K1422" s="17">
        <f t="shared" si="220"/>
        <v>0.57846153846153847</v>
      </c>
      <c r="L1422" s="17">
        <f>IFERROR(INDEX(Cost_Components!$S$2:$S$29,MATCH(E1422,Cost_Components!$A$2:$A$29,0)),"")</f>
        <v>0.16</v>
      </c>
      <c r="M1422" s="28">
        <f>IFERROR(INDEX(Cost_Components!$L$2:$L$29,MATCH(E1422,Cost_Components!$A$2:$A$29,0)),"")</f>
        <v>1</v>
      </c>
      <c r="N1422" s="29">
        <f>IFERROR(INDEX(Cost_Components!$P$2:$P$29,MATCH(E1422,Cost_Components!$A$2:$A$29,0)),"")</f>
        <v>752.57623226071905</v>
      </c>
      <c r="O1422" s="23">
        <f t="shared" si="221"/>
        <v>9642217.3521025795</v>
      </c>
      <c r="P1422" s="23">
        <f t="shared" si="222"/>
        <v>9556629.6457165796</v>
      </c>
      <c r="Q1422" s="23">
        <f t="shared" si="223"/>
        <v>1150734773.1015158</v>
      </c>
      <c r="R1422" s="23">
        <f t="shared" si="224"/>
        <v>4197608239.4801412</v>
      </c>
      <c r="S1422" s="23">
        <f t="shared" si="225"/>
        <v>3046873466.3786254</v>
      </c>
      <c r="T1422" s="16">
        <f>IFERROR(INDEX(Cost_Components!$R$2:$R$29,MATCH(E1422,Cost_Components!$A$2:$A$29,0)),"")</f>
        <v>1</v>
      </c>
      <c r="U1422" s="26">
        <f>IFERROR(INDEX(Cost_Components!$Q$2:$Q$29,MATCH(E1422,Cost_Components!$A$2:$A$29,0)),"")</f>
        <v>2023</v>
      </c>
      <c r="V1422" s="30">
        <f>1/(1+Calculation_Assumptions!$B$5)^(B1422-Calculation_Assumptions!$B$2)</f>
        <v>0.62316693922011435</v>
      </c>
      <c r="W1422" s="23">
        <f t="shared" si="226"/>
        <v>717099866.4078244</v>
      </c>
      <c r="X1422" s="23">
        <f t="shared" si="227"/>
        <v>2615810678.6419725</v>
      </c>
      <c r="Y1422" s="23">
        <f t="shared" si="228"/>
        <v>1898710812.234148</v>
      </c>
      <c r="Z1422" s="17">
        <f>IFERROR(INDEX(Cost_Components!$T$2:$T$29,MATCH(E1422,Cost_Components!$A$2:$A$29,0)),"")</f>
        <v>0.8</v>
      </c>
      <c r="AA1422" s="26">
        <f>IFERROR(INDEX(Cost_Components!$U$2:$U$29,MATCH(E1422,Cost_Components!$A$2:$A$29,0)),"")</f>
        <v>2025</v>
      </c>
      <c r="AB1422" s="26">
        <f>IFERROR(INDEX(Cost_Components!$V$2:$V$29,MATCH(E1422,Cost_Components!$A$2:$A$29,0)),"")</f>
        <v>2050</v>
      </c>
      <c r="AC1422" s="26">
        <f>IFERROR(INDEX(Cost_Components!$M$2:$M$29,MATCH(E1422,Cost_Components!$A$2:$A$29,0)),"")</f>
        <v>30</v>
      </c>
      <c r="AD1422" s="26">
        <f>IFERROR(INDEX(Cost_Components!$N$2:$N$29,MATCH(E1422,Cost_Components!$A$2:$A$29,0)),"")</f>
        <v>95</v>
      </c>
      <c r="AE1422" s="16" t="str">
        <f>IFERROR(INDEX(Cost_Components!$O$2:$O$29,MATCH(E1422,Cost_Components!$A$2:$A$29,0)),"")</f>
        <v>Both</v>
      </c>
      <c r="AF1422" s="11">
        <v>16070362.2535043</v>
      </c>
      <c r="AG1422" s="11">
        <v>15927716.076194299</v>
      </c>
      <c r="AH1422" s="23">
        <f t="shared" si="229"/>
        <v>1</v>
      </c>
    </row>
    <row r="1423" spans="1:34" hidden="1">
      <c r="A1423" t="s">
        <v>115</v>
      </c>
      <c r="B1423" s="20">
        <v>2042</v>
      </c>
      <c r="C1423" t="s">
        <v>268</v>
      </c>
      <c r="D1423" t="s">
        <v>272</v>
      </c>
      <c r="E1423" s="22" t="s">
        <v>368</v>
      </c>
      <c r="F1423" s="22" t="s">
        <v>369</v>
      </c>
      <c r="G1423" s="22" t="s">
        <v>269</v>
      </c>
      <c r="H1423" s="22" t="s">
        <v>237</v>
      </c>
      <c r="I1423" s="22" t="s">
        <v>309</v>
      </c>
      <c r="J1423" s="17">
        <f>IFERROR(INDEX(Cost_Components!$K$2:$K$29,MATCH(E1423,Cost_Components!$A$2:$A$29,0)),"")</f>
        <v>0.6</v>
      </c>
      <c r="K1423" s="17">
        <f t="shared" si="220"/>
        <v>0.60307692307692307</v>
      </c>
      <c r="L1423" s="17">
        <f>IFERROR(INDEX(Cost_Components!$S$2:$S$29,MATCH(E1423,Cost_Components!$A$2:$A$29,0)),"")</f>
        <v>0.16</v>
      </c>
      <c r="M1423" s="28">
        <f>IFERROR(INDEX(Cost_Components!$L$2:$L$29,MATCH(E1423,Cost_Components!$A$2:$A$29,0)),"")</f>
        <v>1</v>
      </c>
      <c r="N1423" s="29">
        <f>IFERROR(INDEX(Cost_Components!$P$2:$P$29,MATCH(E1423,Cost_Components!$A$2:$A$29,0)),"")</f>
        <v>752.57623226071905</v>
      </c>
      <c r="O1423" s="23">
        <f t="shared" si="221"/>
        <v>9679341.7706737202</v>
      </c>
      <c r="P1423" s="23">
        <f t="shared" si="222"/>
        <v>9584010.4177306201</v>
      </c>
      <c r="Q1423" s="23">
        <f t="shared" si="223"/>
        <v>1154031752.0197105</v>
      </c>
      <c r="R1423" s="23">
        <f t="shared" si="224"/>
        <v>4393079205.7394934</v>
      </c>
      <c r="S1423" s="23">
        <f t="shared" si="225"/>
        <v>3239047453.7197828</v>
      </c>
      <c r="T1423" s="16">
        <f>IFERROR(INDEX(Cost_Components!$R$2:$R$29,MATCH(E1423,Cost_Components!$A$2:$A$29,0)),"")</f>
        <v>1</v>
      </c>
      <c r="U1423" s="26">
        <f>IFERROR(INDEX(Cost_Components!$Q$2:$Q$29,MATCH(E1423,Cost_Components!$A$2:$A$29,0)),"")</f>
        <v>2023</v>
      </c>
      <c r="V1423" s="30">
        <f>1/(1+Calculation_Assumptions!$B$5)^(B1423-Calculation_Assumptions!$B$2)</f>
        <v>0.60501644584477121</v>
      </c>
      <c r="W1423" s="23">
        <f t="shared" si="226"/>
        <v>698208188.99897969</v>
      </c>
      <c r="X1423" s="23">
        <f t="shared" si="227"/>
        <v>2657885167.3710785</v>
      </c>
      <c r="Y1423" s="23">
        <f t="shared" si="228"/>
        <v>1959676978.3720992</v>
      </c>
      <c r="Z1423" s="17">
        <f>IFERROR(INDEX(Cost_Components!$T$2:$T$29,MATCH(E1423,Cost_Components!$A$2:$A$29,0)),"")</f>
        <v>0.8</v>
      </c>
      <c r="AA1423" s="26">
        <f>IFERROR(INDEX(Cost_Components!$U$2:$U$29,MATCH(E1423,Cost_Components!$A$2:$A$29,0)),"")</f>
        <v>2025</v>
      </c>
      <c r="AB1423" s="26">
        <f>IFERROR(INDEX(Cost_Components!$V$2:$V$29,MATCH(E1423,Cost_Components!$A$2:$A$29,0)),"")</f>
        <v>2050</v>
      </c>
      <c r="AC1423" s="26">
        <f>IFERROR(INDEX(Cost_Components!$M$2:$M$29,MATCH(E1423,Cost_Components!$A$2:$A$29,0)),"")</f>
        <v>30</v>
      </c>
      <c r="AD1423" s="26">
        <f>IFERROR(INDEX(Cost_Components!$N$2:$N$29,MATCH(E1423,Cost_Components!$A$2:$A$29,0)),"")</f>
        <v>95</v>
      </c>
      <c r="AE1423" s="16" t="str">
        <f>IFERROR(INDEX(Cost_Components!$O$2:$O$29,MATCH(E1423,Cost_Components!$A$2:$A$29,0)),"")</f>
        <v>Both</v>
      </c>
      <c r="AF1423" s="11">
        <v>16132236.284456201</v>
      </c>
      <c r="AG1423" s="11">
        <v>15973350.696217701</v>
      </c>
      <c r="AH1423" s="23">
        <f t="shared" si="229"/>
        <v>1</v>
      </c>
    </row>
    <row r="1424" spans="1:34" hidden="1">
      <c r="A1424" t="s">
        <v>115</v>
      </c>
      <c r="B1424" s="20">
        <v>2043</v>
      </c>
      <c r="C1424" t="s">
        <v>268</v>
      </c>
      <c r="D1424" t="s">
        <v>272</v>
      </c>
      <c r="E1424" s="22" t="s">
        <v>368</v>
      </c>
      <c r="F1424" s="22" t="s">
        <v>369</v>
      </c>
      <c r="G1424" s="22" t="s">
        <v>269</v>
      </c>
      <c r="H1424" s="22" t="s">
        <v>237</v>
      </c>
      <c r="I1424" s="22" t="s">
        <v>309</v>
      </c>
      <c r="J1424" s="17">
        <f>IFERROR(INDEX(Cost_Components!$K$2:$K$29,MATCH(E1424,Cost_Components!$A$2:$A$29,0)),"")</f>
        <v>0.6</v>
      </c>
      <c r="K1424" s="17">
        <f t="shared" si="220"/>
        <v>0.62769230769230766</v>
      </c>
      <c r="L1424" s="17">
        <f>IFERROR(INDEX(Cost_Components!$S$2:$S$29,MATCH(E1424,Cost_Components!$A$2:$A$29,0)),"")</f>
        <v>0.16</v>
      </c>
      <c r="M1424" s="28">
        <f>IFERROR(INDEX(Cost_Components!$L$2:$L$29,MATCH(E1424,Cost_Components!$A$2:$A$29,0)),"")</f>
        <v>1</v>
      </c>
      <c r="N1424" s="29">
        <f>IFERROR(INDEX(Cost_Components!$P$2:$P$29,MATCH(E1424,Cost_Components!$A$2:$A$29,0)),"")</f>
        <v>752.57623226071905</v>
      </c>
      <c r="O1424" s="23">
        <f t="shared" si="221"/>
        <v>9715429.42150902</v>
      </c>
      <c r="P1424" s="23">
        <f t="shared" si="222"/>
        <v>9609891.8994730189</v>
      </c>
      <c r="Q1424" s="23">
        <f t="shared" si="223"/>
        <v>1157148198.1021135</v>
      </c>
      <c r="R1424" s="23">
        <f t="shared" si="224"/>
        <v>4589435873.3605413</v>
      </c>
      <c r="S1424" s="23">
        <f t="shared" si="225"/>
        <v>3432287675.2584276</v>
      </c>
      <c r="T1424" s="16">
        <f>IFERROR(INDEX(Cost_Components!$R$2:$R$29,MATCH(E1424,Cost_Components!$A$2:$A$29,0)),"")</f>
        <v>1</v>
      </c>
      <c r="U1424" s="26">
        <f>IFERROR(INDEX(Cost_Components!$Q$2:$Q$29,MATCH(E1424,Cost_Components!$A$2:$A$29,0)),"")</f>
        <v>2023</v>
      </c>
      <c r="V1424" s="30">
        <f>1/(1+Calculation_Assumptions!$B$5)^(B1424-Calculation_Assumptions!$B$2)</f>
        <v>0.5873946076162827</v>
      </c>
      <c r="W1424" s="23">
        <f t="shared" si="226"/>
        <v>679702611.77807951</v>
      </c>
      <c r="X1424" s="23">
        <f t="shared" si="227"/>
        <v>2695809884.0127068</v>
      </c>
      <c r="Y1424" s="23">
        <f t="shared" si="228"/>
        <v>2016107272.2346272</v>
      </c>
      <c r="Z1424" s="17">
        <f>IFERROR(INDEX(Cost_Components!$T$2:$T$29,MATCH(E1424,Cost_Components!$A$2:$A$29,0)),"")</f>
        <v>0.8</v>
      </c>
      <c r="AA1424" s="26">
        <f>IFERROR(INDEX(Cost_Components!$U$2:$U$29,MATCH(E1424,Cost_Components!$A$2:$A$29,0)),"")</f>
        <v>2025</v>
      </c>
      <c r="AB1424" s="26">
        <f>IFERROR(INDEX(Cost_Components!$V$2:$V$29,MATCH(E1424,Cost_Components!$A$2:$A$29,0)),"")</f>
        <v>2050</v>
      </c>
      <c r="AC1424" s="26">
        <f>IFERROR(INDEX(Cost_Components!$M$2:$M$29,MATCH(E1424,Cost_Components!$A$2:$A$29,0)),"")</f>
        <v>30</v>
      </c>
      <c r="AD1424" s="26">
        <f>IFERROR(INDEX(Cost_Components!$N$2:$N$29,MATCH(E1424,Cost_Components!$A$2:$A$29,0)),"")</f>
        <v>95</v>
      </c>
      <c r="AE1424" s="16" t="str">
        <f>IFERROR(INDEX(Cost_Components!$O$2:$O$29,MATCH(E1424,Cost_Components!$A$2:$A$29,0)),"")</f>
        <v>Both</v>
      </c>
      <c r="AF1424" s="11">
        <v>16192382.3691817</v>
      </c>
      <c r="AG1424" s="11">
        <v>16016486.499121699</v>
      </c>
      <c r="AH1424" s="23">
        <f t="shared" si="229"/>
        <v>1</v>
      </c>
    </row>
    <row r="1425" spans="1:34" hidden="1">
      <c r="A1425" t="s">
        <v>115</v>
      </c>
      <c r="B1425" s="20">
        <v>2044</v>
      </c>
      <c r="C1425" t="s">
        <v>268</v>
      </c>
      <c r="D1425" t="s">
        <v>272</v>
      </c>
      <c r="E1425" s="22" t="s">
        <v>368</v>
      </c>
      <c r="F1425" s="22" t="s">
        <v>369</v>
      </c>
      <c r="G1425" s="22" t="s">
        <v>269</v>
      </c>
      <c r="H1425" s="22" t="s">
        <v>237</v>
      </c>
      <c r="I1425" s="22" t="s">
        <v>309</v>
      </c>
      <c r="J1425" s="17">
        <f>IFERROR(INDEX(Cost_Components!$K$2:$K$29,MATCH(E1425,Cost_Components!$A$2:$A$29,0)),"")</f>
        <v>0.6</v>
      </c>
      <c r="K1425" s="17">
        <f t="shared" si="220"/>
        <v>0.65230769230769237</v>
      </c>
      <c r="L1425" s="17">
        <f>IFERROR(INDEX(Cost_Components!$S$2:$S$29,MATCH(E1425,Cost_Components!$A$2:$A$29,0)),"")</f>
        <v>0.16</v>
      </c>
      <c r="M1425" s="28">
        <f>IFERROR(INDEX(Cost_Components!$L$2:$L$29,MATCH(E1425,Cost_Components!$A$2:$A$29,0)),"")</f>
        <v>1</v>
      </c>
      <c r="N1425" s="29">
        <f>IFERROR(INDEX(Cost_Components!$P$2:$P$29,MATCH(E1425,Cost_Components!$A$2:$A$29,0)),"")</f>
        <v>752.57623226071905</v>
      </c>
      <c r="O1425" s="23">
        <f t="shared" si="221"/>
        <v>9749934.9317131788</v>
      </c>
      <c r="P1425" s="23">
        <f t="shared" si="222"/>
        <v>9633750.9334637988</v>
      </c>
      <c r="Q1425" s="23">
        <f t="shared" si="223"/>
        <v>1160021116.8070993</v>
      </c>
      <c r="R1425" s="23">
        <f t="shared" si="224"/>
        <v>4786352894.4231558</v>
      </c>
      <c r="S1425" s="23">
        <f t="shared" si="225"/>
        <v>3626331777.6160564</v>
      </c>
      <c r="T1425" s="16">
        <f>IFERROR(INDEX(Cost_Components!$R$2:$R$29,MATCH(E1425,Cost_Components!$A$2:$A$29,0)),"")</f>
        <v>1</v>
      </c>
      <c r="U1425" s="26">
        <f>IFERROR(INDEX(Cost_Components!$Q$2:$Q$29,MATCH(E1425,Cost_Components!$A$2:$A$29,0)),"")</f>
        <v>2023</v>
      </c>
      <c r="V1425" s="30">
        <f>1/(1+Calculation_Assumptions!$B$5)^(B1425-Calculation_Assumptions!$B$2)</f>
        <v>0.57028602681192497</v>
      </c>
      <c r="W1425" s="23">
        <f t="shared" si="226"/>
        <v>661543833.72185266</v>
      </c>
      <c r="X1425" s="23">
        <f t="shared" si="227"/>
        <v>2729590175.0803385</v>
      </c>
      <c r="Y1425" s="23">
        <f t="shared" si="228"/>
        <v>2068046341.3584859</v>
      </c>
      <c r="Z1425" s="17">
        <f>IFERROR(INDEX(Cost_Components!$T$2:$T$29,MATCH(E1425,Cost_Components!$A$2:$A$29,0)),"")</f>
        <v>0.8</v>
      </c>
      <c r="AA1425" s="26">
        <f>IFERROR(INDEX(Cost_Components!$U$2:$U$29,MATCH(E1425,Cost_Components!$A$2:$A$29,0)),"")</f>
        <v>2025</v>
      </c>
      <c r="AB1425" s="26">
        <f>IFERROR(INDEX(Cost_Components!$V$2:$V$29,MATCH(E1425,Cost_Components!$A$2:$A$29,0)),"")</f>
        <v>2050</v>
      </c>
      <c r="AC1425" s="26">
        <f>IFERROR(INDEX(Cost_Components!$M$2:$M$29,MATCH(E1425,Cost_Components!$A$2:$A$29,0)),"")</f>
        <v>30</v>
      </c>
      <c r="AD1425" s="26">
        <f>IFERROR(INDEX(Cost_Components!$N$2:$N$29,MATCH(E1425,Cost_Components!$A$2:$A$29,0)),"")</f>
        <v>95</v>
      </c>
      <c r="AE1425" s="16" t="str">
        <f>IFERROR(INDEX(Cost_Components!$O$2:$O$29,MATCH(E1425,Cost_Components!$A$2:$A$29,0)),"")</f>
        <v>Both</v>
      </c>
      <c r="AF1425" s="11">
        <v>16249891.5528553</v>
      </c>
      <c r="AG1425" s="11">
        <v>16056251.555772999</v>
      </c>
      <c r="AH1425" s="23">
        <f t="shared" si="229"/>
        <v>1</v>
      </c>
    </row>
    <row r="1426" spans="1:34" hidden="1">
      <c r="A1426" t="s">
        <v>115</v>
      </c>
      <c r="B1426" s="20">
        <v>2045</v>
      </c>
      <c r="C1426" t="s">
        <v>268</v>
      </c>
      <c r="D1426" t="s">
        <v>272</v>
      </c>
      <c r="E1426" s="22" t="s">
        <v>368</v>
      </c>
      <c r="F1426" s="22" t="s">
        <v>369</v>
      </c>
      <c r="G1426" s="22" t="s">
        <v>269</v>
      </c>
      <c r="H1426" s="22" t="s">
        <v>237</v>
      </c>
      <c r="I1426" s="22" t="s">
        <v>309</v>
      </c>
      <c r="J1426" s="17">
        <f>IFERROR(INDEX(Cost_Components!$K$2:$K$29,MATCH(E1426,Cost_Components!$A$2:$A$29,0)),"")</f>
        <v>0.6</v>
      </c>
      <c r="K1426" s="17">
        <f t="shared" si="220"/>
        <v>0.67692307692307696</v>
      </c>
      <c r="L1426" s="17">
        <f>IFERROR(INDEX(Cost_Components!$S$2:$S$29,MATCH(E1426,Cost_Components!$A$2:$A$29,0)),"")</f>
        <v>0.16</v>
      </c>
      <c r="M1426" s="28">
        <f>IFERROR(INDEX(Cost_Components!$L$2:$L$29,MATCH(E1426,Cost_Components!$A$2:$A$29,0)),"")</f>
        <v>1</v>
      </c>
      <c r="N1426" s="29">
        <f>IFERROR(INDEX(Cost_Components!$P$2:$P$29,MATCH(E1426,Cost_Components!$A$2:$A$29,0)),"")</f>
        <v>752.57623226071905</v>
      </c>
      <c r="O1426" s="23">
        <f t="shared" si="221"/>
        <v>9782922.4054835401</v>
      </c>
      <c r="P1426" s="23">
        <f t="shared" si="222"/>
        <v>9655670.6711312402</v>
      </c>
      <c r="Q1426" s="23">
        <f t="shared" si="223"/>
        <v>1162660520.5808444</v>
      </c>
      <c r="R1426" s="23">
        <f t="shared" si="224"/>
        <v>4983774998.6828003</v>
      </c>
      <c r="S1426" s="23">
        <f t="shared" si="225"/>
        <v>3821114478.1019559</v>
      </c>
      <c r="T1426" s="16">
        <f>IFERROR(INDEX(Cost_Components!$R$2:$R$29,MATCH(E1426,Cost_Components!$A$2:$A$29,0)),"")</f>
        <v>1</v>
      </c>
      <c r="U1426" s="26">
        <f>IFERROR(INDEX(Cost_Components!$Q$2:$Q$29,MATCH(E1426,Cost_Components!$A$2:$A$29,0)),"")</f>
        <v>2023</v>
      </c>
      <c r="V1426" s="30">
        <f>1/(1+Calculation_Assumptions!$B$5)^(B1426-Calculation_Assumptions!$B$2)</f>
        <v>0.55367575418633497</v>
      </c>
      <c r="W1426" s="23">
        <f t="shared" si="226"/>
        <v>643736940.59527588</v>
      </c>
      <c r="X1426" s="23">
        <f t="shared" si="227"/>
        <v>2759395381.0907001</v>
      </c>
      <c r="Y1426" s="23">
        <f t="shared" si="228"/>
        <v>2115658440.4954243</v>
      </c>
      <c r="Z1426" s="17">
        <f>IFERROR(INDEX(Cost_Components!$T$2:$T$29,MATCH(E1426,Cost_Components!$A$2:$A$29,0)),"")</f>
        <v>0.8</v>
      </c>
      <c r="AA1426" s="26">
        <f>IFERROR(INDEX(Cost_Components!$U$2:$U$29,MATCH(E1426,Cost_Components!$A$2:$A$29,0)),"")</f>
        <v>2025</v>
      </c>
      <c r="AB1426" s="26">
        <f>IFERROR(INDEX(Cost_Components!$V$2:$V$29,MATCH(E1426,Cost_Components!$A$2:$A$29,0)),"")</f>
        <v>2050</v>
      </c>
      <c r="AC1426" s="26">
        <f>IFERROR(INDEX(Cost_Components!$M$2:$M$29,MATCH(E1426,Cost_Components!$A$2:$A$29,0)),"")</f>
        <v>30</v>
      </c>
      <c r="AD1426" s="26">
        <f>IFERROR(INDEX(Cost_Components!$N$2:$N$29,MATCH(E1426,Cost_Components!$A$2:$A$29,0)),"")</f>
        <v>95</v>
      </c>
      <c r="AE1426" s="16" t="str">
        <f>IFERROR(INDEX(Cost_Components!$O$2:$O$29,MATCH(E1426,Cost_Components!$A$2:$A$29,0)),"")</f>
        <v>Both</v>
      </c>
      <c r="AF1426" s="11">
        <v>16304870.6758059</v>
      </c>
      <c r="AG1426" s="11">
        <v>16092784.4518854</v>
      </c>
      <c r="AH1426" s="23">
        <f t="shared" si="229"/>
        <v>1</v>
      </c>
    </row>
    <row r="1427" spans="1:34" hidden="1">
      <c r="A1427" t="s">
        <v>115</v>
      </c>
      <c r="B1427" s="20">
        <v>2046</v>
      </c>
      <c r="C1427" t="s">
        <v>268</v>
      </c>
      <c r="D1427" t="s">
        <v>272</v>
      </c>
      <c r="E1427" s="22" t="s">
        <v>368</v>
      </c>
      <c r="F1427" s="22" t="s">
        <v>369</v>
      </c>
      <c r="G1427" s="22" t="s">
        <v>269</v>
      </c>
      <c r="H1427" s="22" t="s">
        <v>237</v>
      </c>
      <c r="I1427" s="22" t="s">
        <v>309</v>
      </c>
      <c r="J1427" s="17">
        <f>IFERROR(INDEX(Cost_Components!$K$2:$K$29,MATCH(E1427,Cost_Components!$A$2:$A$29,0)),"")</f>
        <v>0.6</v>
      </c>
      <c r="K1427" s="17">
        <f t="shared" si="220"/>
        <v>0.70153846153846156</v>
      </c>
      <c r="L1427" s="17">
        <f>IFERROR(INDEX(Cost_Components!$S$2:$S$29,MATCH(E1427,Cost_Components!$A$2:$A$29,0)),"")</f>
        <v>0.16</v>
      </c>
      <c r="M1427" s="28">
        <f>IFERROR(INDEX(Cost_Components!$L$2:$L$29,MATCH(E1427,Cost_Components!$A$2:$A$29,0)),"")</f>
        <v>1</v>
      </c>
      <c r="N1427" s="29">
        <f>IFERROR(INDEX(Cost_Components!$P$2:$P$29,MATCH(E1427,Cost_Components!$A$2:$A$29,0)),"")</f>
        <v>752.57623226071905</v>
      </c>
      <c r="O1427" s="23">
        <f t="shared" si="221"/>
        <v>9814400.415485099</v>
      </c>
      <c r="P1427" s="23">
        <f t="shared" si="222"/>
        <v>9675685.2989548799</v>
      </c>
      <c r="Q1427" s="23">
        <f t="shared" si="223"/>
        <v>1165070525.892463</v>
      </c>
      <c r="R1427" s="23">
        <f t="shared" si="224"/>
        <v>5181622347.5111046</v>
      </c>
      <c r="S1427" s="23">
        <f t="shared" si="225"/>
        <v>4016551821.6186419</v>
      </c>
      <c r="T1427" s="16">
        <f>IFERROR(INDEX(Cost_Components!$R$2:$R$29,MATCH(E1427,Cost_Components!$A$2:$A$29,0)),"")</f>
        <v>1</v>
      </c>
      <c r="U1427" s="26">
        <f>IFERROR(INDEX(Cost_Components!$Q$2:$Q$29,MATCH(E1427,Cost_Components!$A$2:$A$29,0)),"")</f>
        <v>2023</v>
      </c>
      <c r="V1427" s="30">
        <f>1/(1+Calculation_Assumptions!$B$5)^(B1427-Calculation_Assumptions!$B$2)</f>
        <v>0.5375492759090631</v>
      </c>
      <c r="W1427" s="23">
        <f t="shared" si="226"/>
        <v>626282817.5764848</v>
      </c>
      <c r="X1427" s="23">
        <f t="shared" si="227"/>
        <v>2785377340.9388142</v>
      </c>
      <c r="Y1427" s="23">
        <f t="shared" si="228"/>
        <v>2159094523.3623295</v>
      </c>
      <c r="Z1427" s="17">
        <f>IFERROR(INDEX(Cost_Components!$T$2:$T$29,MATCH(E1427,Cost_Components!$A$2:$A$29,0)),"")</f>
        <v>0.8</v>
      </c>
      <c r="AA1427" s="26">
        <f>IFERROR(INDEX(Cost_Components!$U$2:$U$29,MATCH(E1427,Cost_Components!$A$2:$A$29,0)),"")</f>
        <v>2025</v>
      </c>
      <c r="AB1427" s="26">
        <f>IFERROR(INDEX(Cost_Components!$V$2:$V$29,MATCH(E1427,Cost_Components!$A$2:$A$29,0)),"")</f>
        <v>2050</v>
      </c>
      <c r="AC1427" s="26">
        <f>IFERROR(INDEX(Cost_Components!$M$2:$M$29,MATCH(E1427,Cost_Components!$A$2:$A$29,0)),"")</f>
        <v>30</v>
      </c>
      <c r="AD1427" s="26">
        <f>IFERROR(INDEX(Cost_Components!$N$2:$N$29,MATCH(E1427,Cost_Components!$A$2:$A$29,0)),"")</f>
        <v>95</v>
      </c>
      <c r="AE1427" s="16" t="str">
        <f>IFERROR(INDEX(Cost_Components!$O$2:$O$29,MATCH(E1427,Cost_Components!$A$2:$A$29,0)),"")</f>
        <v>Both</v>
      </c>
      <c r="AF1427" s="11">
        <v>16357334.0258085</v>
      </c>
      <c r="AG1427" s="11">
        <v>16126142.1649248</v>
      </c>
      <c r="AH1427" s="23">
        <f t="shared" si="229"/>
        <v>1</v>
      </c>
    </row>
    <row r="1428" spans="1:34" hidden="1">
      <c r="A1428" t="s">
        <v>115</v>
      </c>
      <c r="B1428" s="20">
        <v>2047</v>
      </c>
      <c r="C1428" t="s">
        <v>268</v>
      </c>
      <c r="D1428" t="s">
        <v>272</v>
      </c>
      <c r="E1428" s="22" t="s">
        <v>368</v>
      </c>
      <c r="F1428" s="22" t="s">
        <v>369</v>
      </c>
      <c r="G1428" s="22" t="s">
        <v>269</v>
      </c>
      <c r="H1428" s="22" t="s">
        <v>237</v>
      </c>
      <c r="I1428" s="22" t="s">
        <v>309</v>
      </c>
      <c r="J1428" s="17">
        <f>IFERROR(INDEX(Cost_Components!$K$2:$K$29,MATCH(E1428,Cost_Components!$A$2:$A$29,0)),"")</f>
        <v>0.6</v>
      </c>
      <c r="K1428" s="17">
        <f t="shared" si="220"/>
        <v>0.72615384615384615</v>
      </c>
      <c r="L1428" s="17">
        <f>IFERROR(INDEX(Cost_Components!$S$2:$S$29,MATCH(E1428,Cost_Components!$A$2:$A$29,0)),"")</f>
        <v>0.16</v>
      </c>
      <c r="M1428" s="28">
        <f>IFERROR(INDEX(Cost_Components!$L$2:$L$29,MATCH(E1428,Cost_Components!$A$2:$A$29,0)),"")</f>
        <v>1</v>
      </c>
      <c r="N1428" s="29">
        <f>IFERROR(INDEX(Cost_Components!$P$2:$P$29,MATCH(E1428,Cost_Components!$A$2:$A$29,0)),"")</f>
        <v>752.57623226071905</v>
      </c>
      <c r="O1428" s="23">
        <f t="shared" si="221"/>
        <v>9842407.0895325597</v>
      </c>
      <c r="P1428" s="23">
        <f t="shared" si="222"/>
        <v>9691861.23259422</v>
      </c>
      <c r="Q1428" s="23">
        <f t="shared" si="223"/>
        <v>1167018305.6031179</v>
      </c>
      <c r="R1428" s="23">
        <f t="shared" si="224"/>
        <v>5378738916.7406721</v>
      </c>
      <c r="S1428" s="23">
        <f t="shared" si="225"/>
        <v>4211720611.1375542</v>
      </c>
      <c r="T1428" s="16">
        <f>IFERROR(INDEX(Cost_Components!$R$2:$R$29,MATCH(E1428,Cost_Components!$A$2:$A$29,0)),"")</f>
        <v>1</v>
      </c>
      <c r="U1428" s="26">
        <f>IFERROR(INDEX(Cost_Components!$Q$2:$Q$29,MATCH(E1428,Cost_Components!$A$2:$A$29,0)),"")</f>
        <v>2023</v>
      </c>
      <c r="V1428" s="30">
        <f>1/(1+Calculation_Assumptions!$B$5)^(B1428-Calculation_Assumptions!$B$2)</f>
        <v>0.52189250088258554</v>
      </c>
      <c r="W1428" s="23">
        <f t="shared" si="226"/>
        <v>609058102.08696866</v>
      </c>
      <c r="X1428" s="23">
        <f t="shared" si="227"/>
        <v>2807123504.8522782</v>
      </c>
      <c r="Y1428" s="23">
        <f t="shared" si="228"/>
        <v>2198065402.7653098</v>
      </c>
      <c r="Z1428" s="17">
        <f>IFERROR(INDEX(Cost_Components!$T$2:$T$29,MATCH(E1428,Cost_Components!$A$2:$A$29,0)),"")</f>
        <v>0.8</v>
      </c>
      <c r="AA1428" s="26">
        <f>IFERROR(INDEX(Cost_Components!$U$2:$U$29,MATCH(E1428,Cost_Components!$A$2:$A$29,0)),"")</f>
        <v>2025</v>
      </c>
      <c r="AB1428" s="26">
        <f>IFERROR(INDEX(Cost_Components!$V$2:$V$29,MATCH(E1428,Cost_Components!$A$2:$A$29,0)),"")</f>
        <v>2050</v>
      </c>
      <c r="AC1428" s="26">
        <f>IFERROR(INDEX(Cost_Components!$M$2:$M$29,MATCH(E1428,Cost_Components!$A$2:$A$29,0)),"")</f>
        <v>30</v>
      </c>
      <c r="AD1428" s="26">
        <f>IFERROR(INDEX(Cost_Components!$N$2:$N$29,MATCH(E1428,Cost_Components!$A$2:$A$29,0)),"")</f>
        <v>95</v>
      </c>
      <c r="AE1428" s="16" t="str">
        <f>IFERROR(INDEX(Cost_Components!$O$2:$O$29,MATCH(E1428,Cost_Components!$A$2:$A$29,0)),"")</f>
        <v>Both</v>
      </c>
      <c r="AF1428" s="11">
        <v>16404011.8158876</v>
      </c>
      <c r="AG1428" s="11">
        <v>16153102.054323699</v>
      </c>
      <c r="AH1428" s="23">
        <f t="shared" si="229"/>
        <v>1</v>
      </c>
    </row>
    <row r="1429" spans="1:34" hidden="1">
      <c r="A1429" t="s">
        <v>115</v>
      </c>
      <c r="B1429" s="20">
        <v>2048</v>
      </c>
      <c r="C1429" t="s">
        <v>268</v>
      </c>
      <c r="D1429" t="s">
        <v>272</v>
      </c>
      <c r="E1429" s="22" t="s">
        <v>368</v>
      </c>
      <c r="F1429" s="22" t="s">
        <v>369</v>
      </c>
      <c r="G1429" s="22" t="s">
        <v>269</v>
      </c>
      <c r="H1429" s="22" t="s">
        <v>237</v>
      </c>
      <c r="I1429" s="22" t="s">
        <v>309</v>
      </c>
      <c r="J1429" s="17">
        <f>IFERROR(INDEX(Cost_Components!$K$2:$K$29,MATCH(E1429,Cost_Components!$A$2:$A$29,0)),"")</f>
        <v>0.6</v>
      </c>
      <c r="K1429" s="17">
        <f t="shared" si="220"/>
        <v>0.75076923076923086</v>
      </c>
      <c r="L1429" s="17">
        <f>IFERROR(INDEX(Cost_Components!$S$2:$S$29,MATCH(E1429,Cost_Components!$A$2:$A$29,0)),"")</f>
        <v>0.16</v>
      </c>
      <c r="M1429" s="28">
        <f>IFERROR(INDEX(Cost_Components!$L$2:$L$29,MATCH(E1429,Cost_Components!$A$2:$A$29,0)),"")</f>
        <v>1</v>
      </c>
      <c r="N1429" s="29">
        <f>IFERROR(INDEX(Cost_Components!$P$2:$P$29,MATCH(E1429,Cost_Components!$A$2:$A$29,0)),"")</f>
        <v>752.57623226071905</v>
      </c>
      <c r="O1429" s="23">
        <f t="shared" si="221"/>
        <v>9868984.9823668804</v>
      </c>
      <c r="P1429" s="23">
        <f t="shared" si="222"/>
        <v>9706268.05470258</v>
      </c>
      <c r="Q1429" s="23">
        <f t="shared" si="223"/>
        <v>1168753062.7073035</v>
      </c>
      <c r="R1429" s="23">
        <f t="shared" si="224"/>
        <v>5576085853.4191322</v>
      </c>
      <c r="S1429" s="23">
        <f t="shared" si="225"/>
        <v>4407332790.7118282</v>
      </c>
      <c r="T1429" s="16">
        <f>IFERROR(INDEX(Cost_Components!$R$2:$R$29,MATCH(E1429,Cost_Components!$A$2:$A$29,0)),"")</f>
        <v>1</v>
      </c>
      <c r="U1429" s="26">
        <f>IFERROR(INDEX(Cost_Components!$Q$2:$Q$29,MATCH(E1429,Cost_Components!$A$2:$A$29,0)),"")</f>
        <v>2023</v>
      </c>
      <c r="V1429" s="30">
        <f>1/(1+Calculation_Assumptions!$B$5)^(B1429-Calculation_Assumptions!$B$2)</f>
        <v>0.50669174842969467</v>
      </c>
      <c r="W1429" s="23">
        <f t="shared" si="226"/>
        <v>592197532.82572424</v>
      </c>
      <c r="X1429" s="23">
        <f t="shared" si="227"/>
        <v>2825356690.463026</v>
      </c>
      <c r="Y1429" s="23">
        <f t="shared" si="228"/>
        <v>2233159157.6373019</v>
      </c>
      <c r="Z1429" s="17">
        <f>IFERROR(INDEX(Cost_Components!$T$2:$T$29,MATCH(E1429,Cost_Components!$A$2:$A$29,0)),"")</f>
        <v>0.8</v>
      </c>
      <c r="AA1429" s="26">
        <f>IFERROR(INDEX(Cost_Components!$U$2:$U$29,MATCH(E1429,Cost_Components!$A$2:$A$29,0)),"")</f>
        <v>2025</v>
      </c>
      <c r="AB1429" s="26">
        <f>IFERROR(INDEX(Cost_Components!$V$2:$V$29,MATCH(E1429,Cost_Components!$A$2:$A$29,0)),"")</f>
        <v>2050</v>
      </c>
      <c r="AC1429" s="26">
        <f>IFERROR(INDEX(Cost_Components!$M$2:$M$29,MATCH(E1429,Cost_Components!$A$2:$A$29,0)),"")</f>
        <v>30</v>
      </c>
      <c r="AD1429" s="26">
        <f>IFERROR(INDEX(Cost_Components!$N$2:$N$29,MATCH(E1429,Cost_Components!$A$2:$A$29,0)),"")</f>
        <v>95</v>
      </c>
      <c r="AE1429" s="16" t="str">
        <f>IFERROR(INDEX(Cost_Components!$O$2:$O$29,MATCH(E1429,Cost_Components!$A$2:$A$29,0)),"")</f>
        <v>Both</v>
      </c>
      <c r="AF1429" s="11">
        <v>16448308.3039448</v>
      </c>
      <c r="AG1429" s="11">
        <v>16177113.424504301</v>
      </c>
      <c r="AH1429" s="23">
        <f t="shared" si="229"/>
        <v>1</v>
      </c>
    </row>
    <row r="1430" spans="1:34" hidden="1">
      <c r="A1430" t="s">
        <v>115</v>
      </c>
      <c r="B1430" s="20">
        <v>2049</v>
      </c>
      <c r="C1430" t="s">
        <v>268</v>
      </c>
      <c r="D1430" t="s">
        <v>272</v>
      </c>
      <c r="E1430" s="22" t="s">
        <v>368</v>
      </c>
      <c r="F1430" s="22" t="s">
        <v>369</v>
      </c>
      <c r="G1430" s="22" t="s">
        <v>269</v>
      </c>
      <c r="H1430" s="22" t="s">
        <v>237</v>
      </c>
      <c r="I1430" s="22" t="s">
        <v>309</v>
      </c>
      <c r="J1430" s="17">
        <f>IFERROR(INDEX(Cost_Components!$K$2:$K$29,MATCH(E1430,Cost_Components!$A$2:$A$29,0)),"")</f>
        <v>0.6</v>
      </c>
      <c r="K1430" s="17">
        <f t="shared" si="220"/>
        <v>0.77538461538461545</v>
      </c>
      <c r="L1430" s="17">
        <f>IFERROR(INDEX(Cost_Components!$S$2:$S$29,MATCH(E1430,Cost_Components!$A$2:$A$29,0)),"")</f>
        <v>0.16</v>
      </c>
      <c r="M1430" s="28">
        <f>IFERROR(INDEX(Cost_Components!$L$2:$L$29,MATCH(E1430,Cost_Components!$A$2:$A$29,0)),"")</f>
        <v>1</v>
      </c>
      <c r="N1430" s="29">
        <f>IFERROR(INDEX(Cost_Components!$P$2:$P$29,MATCH(E1430,Cost_Components!$A$2:$A$29,0)),"")</f>
        <v>752.57623226071905</v>
      </c>
      <c r="O1430" s="23">
        <f t="shared" si="221"/>
        <v>9894377.7833359204</v>
      </c>
      <c r="P1430" s="23">
        <f t="shared" si="222"/>
        <v>9719168.3849344198</v>
      </c>
      <c r="Q1430" s="23">
        <f t="shared" si="223"/>
        <v>1170306419.814631</v>
      </c>
      <c r="R1430" s="23">
        <f t="shared" si="224"/>
        <v>5773725954.7454538</v>
      </c>
      <c r="S1430" s="23">
        <f t="shared" si="225"/>
        <v>4603419534.9308224</v>
      </c>
      <c r="T1430" s="16">
        <f>IFERROR(INDEX(Cost_Components!$R$2:$R$29,MATCH(E1430,Cost_Components!$A$2:$A$29,0)),"")</f>
        <v>1</v>
      </c>
      <c r="U1430" s="26">
        <f>IFERROR(INDEX(Cost_Components!$Q$2:$Q$29,MATCH(E1430,Cost_Components!$A$2:$A$29,0)),"")</f>
        <v>2023</v>
      </c>
      <c r="V1430" s="30">
        <f>1/(1+Calculation_Assumptions!$B$5)^(B1430-Calculation_Assumptions!$B$2)</f>
        <v>0.49193373633950943</v>
      </c>
      <c r="W1430" s="23">
        <f t="shared" si="226"/>
        <v>575713209.76152587</v>
      </c>
      <c r="X1430" s="23">
        <f t="shared" si="227"/>
        <v>2840290581.5183325</v>
      </c>
      <c r="Y1430" s="23">
        <f t="shared" si="228"/>
        <v>2264577371.7568064</v>
      </c>
      <c r="Z1430" s="17">
        <f>IFERROR(INDEX(Cost_Components!$T$2:$T$29,MATCH(E1430,Cost_Components!$A$2:$A$29,0)),"")</f>
        <v>0.8</v>
      </c>
      <c r="AA1430" s="26">
        <f>IFERROR(INDEX(Cost_Components!$U$2:$U$29,MATCH(E1430,Cost_Components!$A$2:$A$29,0)),"")</f>
        <v>2025</v>
      </c>
      <c r="AB1430" s="26">
        <f>IFERROR(INDEX(Cost_Components!$V$2:$V$29,MATCH(E1430,Cost_Components!$A$2:$A$29,0)),"")</f>
        <v>2050</v>
      </c>
      <c r="AC1430" s="26">
        <f>IFERROR(INDEX(Cost_Components!$M$2:$M$29,MATCH(E1430,Cost_Components!$A$2:$A$29,0)),"")</f>
        <v>30</v>
      </c>
      <c r="AD1430" s="26">
        <f>IFERROR(INDEX(Cost_Components!$N$2:$N$29,MATCH(E1430,Cost_Components!$A$2:$A$29,0)),"")</f>
        <v>95</v>
      </c>
      <c r="AE1430" s="16" t="str">
        <f>IFERROR(INDEX(Cost_Components!$O$2:$O$29,MATCH(E1430,Cost_Components!$A$2:$A$29,0)),"")</f>
        <v>Both</v>
      </c>
      <c r="AF1430" s="11">
        <v>16490629.6388932</v>
      </c>
      <c r="AG1430" s="11">
        <v>16198613.9748907</v>
      </c>
      <c r="AH1430" s="23">
        <f t="shared" si="229"/>
        <v>1</v>
      </c>
    </row>
    <row r="1431" spans="1:34" hidden="1">
      <c r="A1431" t="s">
        <v>115</v>
      </c>
      <c r="B1431" s="20">
        <v>2050</v>
      </c>
      <c r="C1431" t="s">
        <v>268</v>
      </c>
      <c r="D1431" t="s">
        <v>272</v>
      </c>
      <c r="E1431" s="22" t="s">
        <v>368</v>
      </c>
      <c r="F1431" s="22" t="s">
        <v>369</v>
      </c>
      <c r="G1431" s="22" t="s">
        <v>269</v>
      </c>
      <c r="H1431" s="22" t="s">
        <v>237</v>
      </c>
      <c r="I1431" s="22" t="s">
        <v>309</v>
      </c>
      <c r="J1431" s="17">
        <f>IFERROR(INDEX(Cost_Components!$K$2:$K$29,MATCH(E1431,Cost_Components!$A$2:$A$29,0)),"")</f>
        <v>0.6</v>
      </c>
      <c r="K1431" s="17">
        <f t="shared" si="220"/>
        <v>0.8</v>
      </c>
      <c r="L1431" s="17">
        <f>IFERROR(INDEX(Cost_Components!$S$2:$S$29,MATCH(E1431,Cost_Components!$A$2:$A$29,0)),"")</f>
        <v>0.16</v>
      </c>
      <c r="M1431" s="28">
        <f>IFERROR(INDEX(Cost_Components!$L$2:$L$29,MATCH(E1431,Cost_Components!$A$2:$A$29,0)),"")</f>
        <v>1</v>
      </c>
      <c r="N1431" s="29">
        <f>IFERROR(INDEX(Cost_Components!$P$2:$P$29,MATCH(E1431,Cost_Components!$A$2:$A$29,0)),"")</f>
        <v>752.57623226071905</v>
      </c>
      <c r="O1431" s="23">
        <f t="shared" si="221"/>
        <v>9919148.2629528604</v>
      </c>
      <c r="P1431" s="23">
        <f t="shared" si="222"/>
        <v>9731149.0716801602</v>
      </c>
      <c r="Q1431" s="23">
        <f t="shared" si="223"/>
        <v>1171749040.6291919</v>
      </c>
      <c r="R1431" s="23">
        <f t="shared" si="224"/>
        <v>5971932181.5748158</v>
      </c>
      <c r="S1431" s="23">
        <f t="shared" si="225"/>
        <v>4800183140.9456234</v>
      </c>
      <c r="T1431" s="16">
        <f>IFERROR(INDEX(Cost_Components!$R$2:$R$29,MATCH(E1431,Cost_Components!$A$2:$A$29,0)),"")</f>
        <v>1</v>
      </c>
      <c r="U1431" s="26">
        <f>IFERROR(INDEX(Cost_Components!$Q$2:$Q$29,MATCH(E1431,Cost_Components!$A$2:$A$29,0)),"")</f>
        <v>2023</v>
      </c>
      <c r="V1431" s="30">
        <f>1/(1+Calculation_Assumptions!$B$5)^(B1431-Calculation_Assumptions!$B$2)</f>
        <v>0.47760556926165965</v>
      </c>
      <c r="W1431" s="23">
        <f t="shared" si="226"/>
        <v>559633867.58150876</v>
      </c>
      <c r="X1431" s="23">
        <f t="shared" si="227"/>
        <v>2852228069.1730647</v>
      </c>
      <c r="Y1431" s="23">
        <f t="shared" si="228"/>
        <v>2292594201.5915561</v>
      </c>
      <c r="Z1431" s="17">
        <f>IFERROR(INDEX(Cost_Components!$T$2:$T$29,MATCH(E1431,Cost_Components!$A$2:$A$29,0)),"")</f>
        <v>0.8</v>
      </c>
      <c r="AA1431" s="26">
        <f>IFERROR(INDEX(Cost_Components!$U$2:$U$29,MATCH(E1431,Cost_Components!$A$2:$A$29,0)),"")</f>
        <v>2025</v>
      </c>
      <c r="AB1431" s="26">
        <f>IFERROR(INDEX(Cost_Components!$V$2:$V$29,MATCH(E1431,Cost_Components!$A$2:$A$29,0)),"")</f>
        <v>2050</v>
      </c>
      <c r="AC1431" s="26">
        <f>IFERROR(INDEX(Cost_Components!$M$2:$M$29,MATCH(E1431,Cost_Components!$A$2:$A$29,0)),"")</f>
        <v>30</v>
      </c>
      <c r="AD1431" s="26">
        <f>IFERROR(INDEX(Cost_Components!$N$2:$N$29,MATCH(E1431,Cost_Components!$A$2:$A$29,0)),"")</f>
        <v>95</v>
      </c>
      <c r="AE1431" s="16" t="str">
        <f>IFERROR(INDEX(Cost_Components!$O$2:$O$29,MATCH(E1431,Cost_Components!$A$2:$A$29,0)),"")</f>
        <v>Both</v>
      </c>
      <c r="AF1431" s="11">
        <v>16531913.7715881</v>
      </c>
      <c r="AG1431" s="11">
        <v>16218581.7861336</v>
      </c>
      <c r="AH1431" s="23">
        <f t="shared" si="229"/>
        <v>1</v>
      </c>
    </row>
    <row r="1432" spans="1:34" hidden="1">
      <c r="A1432" t="s">
        <v>115</v>
      </c>
      <c r="B1432" s="20">
        <v>2025</v>
      </c>
      <c r="C1432" t="s">
        <v>268</v>
      </c>
      <c r="D1432" t="s">
        <v>272</v>
      </c>
      <c r="E1432" s="22" t="s">
        <v>365</v>
      </c>
      <c r="F1432" s="22" t="s">
        <v>366</v>
      </c>
      <c r="G1432" s="22" t="s">
        <v>269</v>
      </c>
      <c r="H1432" s="22" t="s">
        <v>237</v>
      </c>
      <c r="I1432" s="22" t="s">
        <v>309</v>
      </c>
      <c r="J1432" s="17">
        <f>IFERROR(INDEX(Cost_Components!$K$2:$K$29,MATCH(E1432,Cost_Components!$A$2:$A$29,0)),"")</f>
        <v>0.2</v>
      </c>
      <c r="K1432" s="17">
        <f t="shared" si="220"/>
        <v>0.18461538461538463</v>
      </c>
      <c r="L1432" s="17">
        <f>IFERROR(INDEX(Cost_Components!$S$2:$S$29,MATCH(E1432,Cost_Components!$A$2:$A$29,0)),"")</f>
        <v>0.16</v>
      </c>
      <c r="M1432" s="28">
        <f>IFERROR(INDEX(Cost_Components!$L$2:$L$29,MATCH(E1432,Cost_Components!$A$2:$A$29,0)),"")</f>
        <v>1</v>
      </c>
      <c r="N1432" s="29">
        <f>IFERROR(INDEX(Cost_Components!$P$2:$P$29,MATCH(E1432,Cost_Components!$A$2:$A$29,0)),"")</f>
        <v>1154.0355216616899</v>
      </c>
      <c r="O1432" s="23">
        <f t="shared" si="221"/>
        <v>3009602.2949401001</v>
      </c>
      <c r="P1432" s="23">
        <f t="shared" si="222"/>
        <v>3009373.70474916</v>
      </c>
      <c r="Q1432" s="23">
        <f t="shared" si="223"/>
        <v>555667864.51762712</v>
      </c>
      <c r="R1432" s="23">
        <f t="shared" si="224"/>
        <v>641203930.0496155</v>
      </c>
      <c r="S1432" s="23">
        <f t="shared" si="225"/>
        <v>85536065.531988382</v>
      </c>
      <c r="T1432" s="16">
        <f>IFERROR(INDEX(Cost_Components!$R$2:$R$29,MATCH(E1432,Cost_Components!$A$2:$A$29,0)),"")</f>
        <v>1</v>
      </c>
      <c r="U1432" s="26">
        <f>IFERROR(INDEX(Cost_Components!$Q$2:$Q$29,MATCH(E1432,Cost_Components!$A$2:$A$29,0)),"")</f>
        <v>2023</v>
      </c>
      <c r="V1432" s="30">
        <f>1/(1+Calculation_Assumptions!$B$5)^(B1432-Calculation_Assumptions!$B$2)</f>
        <v>1</v>
      </c>
      <c r="W1432" s="23">
        <f t="shared" si="226"/>
        <v>555667864.51762712</v>
      </c>
      <c r="X1432" s="23">
        <f t="shared" si="227"/>
        <v>641203930.0496155</v>
      </c>
      <c r="Y1432" s="23">
        <f t="shared" si="228"/>
        <v>85536065.531988382</v>
      </c>
      <c r="Z1432" s="17">
        <f>IFERROR(INDEX(Cost_Components!$T$2:$T$29,MATCH(E1432,Cost_Components!$A$2:$A$29,0)),"")</f>
        <v>0.8</v>
      </c>
      <c r="AA1432" s="26">
        <f>IFERROR(INDEX(Cost_Components!$U$2:$U$29,MATCH(E1432,Cost_Components!$A$2:$A$29,0)),"")</f>
        <v>2025</v>
      </c>
      <c r="AB1432" s="26">
        <f>IFERROR(INDEX(Cost_Components!$V$2:$V$29,MATCH(E1432,Cost_Components!$A$2:$A$29,0)),"")</f>
        <v>2050</v>
      </c>
      <c r="AC1432" s="26">
        <f>IFERROR(INDEX(Cost_Components!$M$2:$M$29,MATCH(E1432,Cost_Components!$A$2:$A$29,0)),"")</f>
        <v>30</v>
      </c>
      <c r="AD1432" s="26">
        <f>IFERROR(INDEX(Cost_Components!$N$2:$N$29,MATCH(E1432,Cost_Components!$A$2:$A$29,0)),"")</f>
        <v>95</v>
      </c>
      <c r="AE1432" s="16" t="str">
        <f>IFERROR(INDEX(Cost_Components!$O$2:$O$29,MATCH(E1432,Cost_Components!$A$2:$A$29,0)),"")</f>
        <v>Both</v>
      </c>
      <c r="AF1432" s="11">
        <v>15048011.474700499</v>
      </c>
      <c r="AG1432" s="11">
        <v>15046868.523745799</v>
      </c>
      <c r="AH1432" s="23">
        <f t="shared" si="229"/>
        <v>1</v>
      </c>
    </row>
    <row r="1433" spans="1:34" hidden="1">
      <c r="A1433" t="s">
        <v>115</v>
      </c>
      <c r="B1433" s="20">
        <v>2026</v>
      </c>
      <c r="C1433" t="s">
        <v>268</v>
      </c>
      <c r="D1433" t="s">
        <v>272</v>
      </c>
      <c r="E1433" s="22" t="s">
        <v>365</v>
      </c>
      <c r="F1433" s="22" t="s">
        <v>366</v>
      </c>
      <c r="G1433" s="22" t="s">
        <v>269</v>
      </c>
      <c r="H1433" s="22" t="s">
        <v>237</v>
      </c>
      <c r="I1433" s="22" t="s">
        <v>309</v>
      </c>
      <c r="J1433" s="17">
        <f>IFERROR(INDEX(Cost_Components!$K$2:$K$29,MATCH(E1433,Cost_Components!$A$2:$A$29,0)),"")</f>
        <v>0.2</v>
      </c>
      <c r="K1433" s="17">
        <f t="shared" si="220"/>
        <v>0.20923076923076925</v>
      </c>
      <c r="L1433" s="17">
        <f>IFERROR(INDEX(Cost_Components!$S$2:$S$29,MATCH(E1433,Cost_Components!$A$2:$A$29,0)),"")</f>
        <v>0.16</v>
      </c>
      <c r="M1433" s="28">
        <f>IFERROR(INDEX(Cost_Components!$L$2:$L$29,MATCH(E1433,Cost_Components!$A$2:$A$29,0)),"")</f>
        <v>1</v>
      </c>
      <c r="N1433" s="29">
        <f>IFERROR(INDEX(Cost_Components!$P$2:$P$29,MATCH(E1433,Cost_Components!$A$2:$A$29,0)),"")</f>
        <v>1154.0355216616899</v>
      </c>
      <c r="O1433" s="23">
        <f t="shared" si="221"/>
        <v>3021850.6346487203</v>
      </c>
      <c r="P1433" s="23">
        <f t="shared" si="222"/>
        <v>3021189.1718095201</v>
      </c>
      <c r="Q1433" s="23">
        <f t="shared" si="223"/>
        <v>557849539.50845575</v>
      </c>
      <c r="R1433" s="23">
        <f t="shared" si="224"/>
        <v>729655268.31002176</v>
      </c>
      <c r="S1433" s="23">
        <f t="shared" si="225"/>
        <v>171805728.801566</v>
      </c>
      <c r="T1433" s="16">
        <f>IFERROR(INDEX(Cost_Components!$R$2:$R$29,MATCH(E1433,Cost_Components!$A$2:$A$29,0)),"")</f>
        <v>1</v>
      </c>
      <c r="U1433" s="26">
        <f>IFERROR(INDEX(Cost_Components!$Q$2:$Q$29,MATCH(E1433,Cost_Components!$A$2:$A$29,0)),"")</f>
        <v>2023</v>
      </c>
      <c r="V1433" s="30">
        <f>1/(1+Calculation_Assumptions!$B$5)^(B1433-Calculation_Assumptions!$B$2)</f>
        <v>0.970873786407767</v>
      </c>
      <c r="W1433" s="23">
        <f t="shared" si="226"/>
        <v>541601494.66840363</v>
      </c>
      <c r="X1433" s="23">
        <f t="shared" si="227"/>
        <v>708403173.11652601</v>
      </c>
      <c r="Y1433" s="23">
        <f t="shared" si="228"/>
        <v>166801678.44812232</v>
      </c>
      <c r="Z1433" s="17">
        <f>IFERROR(INDEX(Cost_Components!$T$2:$T$29,MATCH(E1433,Cost_Components!$A$2:$A$29,0)),"")</f>
        <v>0.8</v>
      </c>
      <c r="AA1433" s="26">
        <f>IFERROR(INDEX(Cost_Components!$U$2:$U$29,MATCH(E1433,Cost_Components!$A$2:$A$29,0)),"")</f>
        <v>2025</v>
      </c>
      <c r="AB1433" s="26">
        <f>IFERROR(INDEX(Cost_Components!$V$2:$V$29,MATCH(E1433,Cost_Components!$A$2:$A$29,0)),"")</f>
        <v>2050</v>
      </c>
      <c r="AC1433" s="26">
        <f>IFERROR(INDEX(Cost_Components!$M$2:$M$29,MATCH(E1433,Cost_Components!$A$2:$A$29,0)),"")</f>
        <v>30</v>
      </c>
      <c r="AD1433" s="26">
        <f>IFERROR(INDEX(Cost_Components!$N$2:$N$29,MATCH(E1433,Cost_Components!$A$2:$A$29,0)),"")</f>
        <v>95</v>
      </c>
      <c r="AE1433" s="16" t="str">
        <f>IFERROR(INDEX(Cost_Components!$O$2:$O$29,MATCH(E1433,Cost_Components!$A$2:$A$29,0)),"")</f>
        <v>Both</v>
      </c>
      <c r="AF1433" s="11">
        <v>15109253.173243601</v>
      </c>
      <c r="AG1433" s="11">
        <v>15105945.859047599</v>
      </c>
      <c r="AH1433" s="23">
        <f t="shared" si="229"/>
        <v>1</v>
      </c>
    </row>
    <row r="1434" spans="1:34" hidden="1">
      <c r="A1434" t="s">
        <v>115</v>
      </c>
      <c r="B1434" s="20">
        <v>2027</v>
      </c>
      <c r="C1434" t="s">
        <v>268</v>
      </c>
      <c r="D1434" t="s">
        <v>272</v>
      </c>
      <c r="E1434" s="22" t="s">
        <v>365</v>
      </c>
      <c r="F1434" s="22" t="s">
        <v>366</v>
      </c>
      <c r="G1434" s="22" t="s">
        <v>269</v>
      </c>
      <c r="H1434" s="22" t="s">
        <v>237</v>
      </c>
      <c r="I1434" s="22" t="s">
        <v>309</v>
      </c>
      <c r="J1434" s="17">
        <f>IFERROR(INDEX(Cost_Components!$K$2:$K$29,MATCH(E1434,Cost_Components!$A$2:$A$29,0)),"")</f>
        <v>0.2</v>
      </c>
      <c r="K1434" s="17">
        <f t="shared" si="220"/>
        <v>0.23384615384615387</v>
      </c>
      <c r="L1434" s="17">
        <f>IFERROR(INDEX(Cost_Components!$S$2:$S$29,MATCH(E1434,Cost_Components!$A$2:$A$29,0)),"")</f>
        <v>0.16</v>
      </c>
      <c r="M1434" s="28">
        <f>IFERROR(INDEX(Cost_Components!$L$2:$L$29,MATCH(E1434,Cost_Components!$A$2:$A$29,0)),"")</f>
        <v>1</v>
      </c>
      <c r="N1434" s="29">
        <f>IFERROR(INDEX(Cost_Components!$P$2:$P$29,MATCH(E1434,Cost_Components!$A$2:$A$29,0)),"")</f>
        <v>1154.0355216616899</v>
      </c>
      <c r="O1434" s="23">
        <f t="shared" si="221"/>
        <v>3035176.18850104</v>
      </c>
      <c r="P1434" s="23">
        <f t="shared" si="222"/>
        <v>3033892.8296007602</v>
      </c>
      <c r="Q1434" s="23">
        <f t="shared" si="223"/>
        <v>560195215.08383584</v>
      </c>
      <c r="R1434" s="23">
        <f t="shared" si="224"/>
        <v>819093188.73362243</v>
      </c>
      <c r="S1434" s="23">
        <f t="shared" si="225"/>
        <v>258897973.64978659</v>
      </c>
      <c r="T1434" s="16">
        <f>IFERROR(INDEX(Cost_Components!$R$2:$R$29,MATCH(E1434,Cost_Components!$A$2:$A$29,0)),"")</f>
        <v>1</v>
      </c>
      <c r="U1434" s="26">
        <f>IFERROR(INDEX(Cost_Components!$Q$2:$Q$29,MATCH(E1434,Cost_Components!$A$2:$A$29,0)),"")</f>
        <v>2023</v>
      </c>
      <c r="V1434" s="30">
        <f>1/(1+Calculation_Assumptions!$B$5)^(B1434-Calculation_Assumptions!$B$2)</f>
        <v>0.94259590913375435</v>
      </c>
      <c r="W1434" s="23">
        <f t="shared" si="226"/>
        <v>528037718.05432731</v>
      </c>
      <c r="X1434" s="23">
        <f t="shared" si="227"/>
        <v>772073888.89963472</v>
      </c>
      <c r="Y1434" s="23">
        <f t="shared" si="228"/>
        <v>244036170.84530738</v>
      </c>
      <c r="Z1434" s="17">
        <f>IFERROR(INDEX(Cost_Components!$T$2:$T$29,MATCH(E1434,Cost_Components!$A$2:$A$29,0)),"")</f>
        <v>0.8</v>
      </c>
      <c r="AA1434" s="26">
        <f>IFERROR(INDEX(Cost_Components!$U$2:$U$29,MATCH(E1434,Cost_Components!$A$2:$A$29,0)),"")</f>
        <v>2025</v>
      </c>
      <c r="AB1434" s="26">
        <f>IFERROR(INDEX(Cost_Components!$V$2:$V$29,MATCH(E1434,Cost_Components!$A$2:$A$29,0)),"")</f>
        <v>2050</v>
      </c>
      <c r="AC1434" s="26">
        <f>IFERROR(INDEX(Cost_Components!$M$2:$M$29,MATCH(E1434,Cost_Components!$A$2:$A$29,0)),"")</f>
        <v>30</v>
      </c>
      <c r="AD1434" s="26">
        <f>IFERROR(INDEX(Cost_Components!$N$2:$N$29,MATCH(E1434,Cost_Components!$A$2:$A$29,0)),"")</f>
        <v>95</v>
      </c>
      <c r="AE1434" s="16" t="str">
        <f>IFERROR(INDEX(Cost_Components!$O$2:$O$29,MATCH(E1434,Cost_Components!$A$2:$A$29,0)),"")</f>
        <v>Both</v>
      </c>
      <c r="AF1434" s="11">
        <v>15175880.942505199</v>
      </c>
      <c r="AG1434" s="11">
        <v>15169464.1480038</v>
      </c>
      <c r="AH1434" s="23">
        <f t="shared" si="229"/>
        <v>1</v>
      </c>
    </row>
    <row r="1435" spans="1:34" hidden="1">
      <c r="A1435" t="s">
        <v>115</v>
      </c>
      <c r="B1435" s="20">
        <v>2028</v>
      </c>
      <c r="C1435" t="s">
        <v>268</v>
      </c>
      <c r="D1435" t="s">
        <v>272</v>
      </c>
      <c r="E1435" s="22" t="s">
        <v>365</v>
      </c>
      <c r="F1435" s="22" t="s">
        <v>366</v>
      </c>
      <c r="G1435" s="22" t="s">
        <v>269</v>
      </c>
      <c r="H1435" s="22" t="s">
        <v>237</v>
      </c>
      <c r="I1435" s="22" t="s">
        <v>309</v>
      </c>
      <c r="J1435" s="17">
        <f>IFERROR(INDEX(Cost_Components!$K$2:$K$29,MATCH(E1435,Cost_Components!$A$2:$A$29,0)),"")</f>
        <v>0.2</v>
      </c>
      <c r="K1435" s="17">
        <f t="shared" si="220"/>
        <v>0.25846153846153846</v>
      </c>
      <c r="L1435" s="17">
        <f>IFERROR(INDEX(Cost_Components!$S$2:$S$29,MATCH(E1435,Cost_Components!$A$2:$A$29,0)),"")</f>
        <v>0.16</v>
      </c>
      <c r="M1435" s="28">
        <f>IFERROR(INDEX(Cost_Components!$L$2:$L$29,MATCH(E1435,Cost_Components!$A$2:$A$29,0)),"")</f>
        <v>1</v>
      </c>
      <c r="N1435" s="29">
        <f>IFERROR(INDEX(Cost_Components!$P$2:$P$29,MATCH(E1435,Cost_Components!$A$2:$A$29,0)),"")</f>
        <v>1154.0355216616899</v>
      </c>
      <c r="O1435" s="23">
        <f t="shared" si="221"/>
        <v>3049074.1644741404</v>
      </c>
      <c r="P1435" s="23">
        <f t="shared" si="222"/>
        <v>3046988.2994499402</v>
      </c>
      <c r="Q1435" s="23">
        <f t="shared" si="223"/>
        <v>562613237.06444442</v>
      </c>
      <c r="R1435" s="23">
        <f t="shared" si="224"/>
        <v>909458926.44512022</v>
      </c>
      <c r="S1435" s="23">
        <f t="shared" si="225"/>
        <v>346845689.38067579</v>
      </c>
      <c r="T1435" s="16">
        <f>IFERROR(INDEX(Cost_Components!$R$2:$R$29,MATCH(E1435,Cost_Components!$A$2:$A$29,0)),"")</f>
        <v>1</v>
      </c>
      <c r="U1435" s="26">
        <f>IFERROR(INDEX(Cost_Components!$Q$2:$Q$29,MATCH(E1435,Cost_Components!$A$2:$A$29,0)),"")</f>
        <v>2023</v>
      </c>
      <c r="V1435" s="30">
        <f>1/(1+Calculation_Assumptions!$B$5)^(B1435-Calculation_Assumptions!$B$2)</f>
        <v>0.91514165935315961</v>
      </c>
      <c r="W1435" s="23">
        <f t="shared" si="226"/>
        <v>514870811.34120822</v>
      </c>
      <c r="X1435" s="23">
        <f t="shared" si="227"/>
        <v>832283751.06053042</v>
      </c>
      <c r="Y1435" s="23">
        <f t="shared" si="228"/>
        <v>317412939.7193222</v>
      </c>
      <c r="Z1435" s="17">
        <f>IFERROR(INDEX(Cost_Components!$T$2:$T$29,MATCH(E1435,Cost_Components!$A$2:$A$29,0)),"")</f>
        <v>0.8</v>
      </c>
      <c r="AA1435" s="26">
        <f>IFERROR(INDEX(Cost_Components!$U$2:$U$29,MATCH(E1435,Cost_Components!$A$2:$A$29,0)),"")</f>
        <v>2025</v>
      </c>
      <c r="AB1435" s="26">
        <f>IFERROR(INDEX(Cost_Components!$V$2:$V$29,MATCH(E1435,Cost_Components!$A$2:$A$29,0)),"")</f>
        <v>2050</v>
      </c>
      <c r="AC1435" s="26">
        <f>IFERROR(INDEX(Cost_Components!$M$2:$M$29,MATCH(E1435,Cost_Components!$A$2:$A$29,0)),"")</f>
        <v>30</v>
      </c>
      <c r="AD1435" s="26">
        <f>IFERROR(INDEX(Cost_Components!$N$2:$N$29,MATCH(E1435,Cost_Components!$A$2:$A$29,0)),"")</f>
        <v>95</v>
      </c>
      <c r="AE1435" s="16" t="str">
        <f>IFERROR(INDEX(Cost_Components!$O$2:$O$29,MATCH(E1435,Cost_Components!$A$2:$A$29,0)),"")</f>
        <v>Both</v>
      </c>
      <c r="AF1435" s="11">
        <v>15245370.822370701</v>
      </c>
      <c r="AG1435" s="11">
        <v>15234941.4972497</v>
      </c>
      <c r="AH1435" s="23">
        <f t="shared" si="229"/>
        <v>1</v>
      </c>
    </row>
    <row r="1436" spans="1:34" hidden="1">
      <c r="A1436" t="s">
        <v>115</v>
      </c>
      <c r="B1436" s="20">
        <v>2029</v>
      </c>
      <c r="C1436" t="s">
        <v>268</v>
      </c>
      <c r="D1436" t="s">
        <v>272</v>
      </c>
      <c r="E1436" s="22" t="s">
        <v>365</v>
      </c>
      <c r="F1436" s="22" t="s">
        <v>366</v>
      </c>
      <c r="G1436" s="22" t="s">
        <v>269</v>
      </c>
      <c r="H1436" s="22" t="s">
        <v>237</v>
      </c>
      <c r="I1436" s="22" t="s">
        <v>309</v>
      </c>
      <c r="J1436" s="17">
        <f>IFERROR(INDEX(Cost_Components!$K$2:$K$29,MATCH(E1436,Cost_Components!$A$2:$A$29,0)),"")</f>
        <v>0.2</v>
      </c>
      <c r="K1436" s="17">
        <f t="shared" si="220"/>
        <v>0.28307692307692311</v>
      </c>
      <c r="L1436" s="17">
        <f>IFERROR(INDEX(Cost_Components!$S$2:$S$29,MATCH(E1436,Cost_Components!$A$2:$A$29,0)),"")</f>
        <v>0.16</v>
      </c>
      <c r="M1436" s="28">
        <f>IFERROR(INDEX(Cost_Components!$L$2:$L$29,MATCH(E1436,Cost_Components!$A$2:$A$29,0)),"")</f>
        <v>1</v>
      </c>
      <c r="N1436" s="29">
        <f>IFERROR(INDEX(Cost_Components!$P$2:$P$29,MATCH(E1436,Cost_Components!$A$2:$A$29,0)),"")</f>
        <v>1154.0355216616899</v>
      </c>
      <c r="O1436" s="23">
        <f t="shared" si="221"/>
        <v>3062879.2781806001</v>
      </c>
      <c r="P1436" s="23">
        <f t="shared" si="222"/>
        <v>3059814.3623854201</v>
      </c>
      <c r="Q1436" s="23">
        <f t="shared" si="223"/>
        <v>564981514.22134233</v>
      </c>
      <c r="R1436" s="23">
        <f t="shared" si="224"/>
        <v>1000583928.2262692</v>
      </c>
      <c r="S1436" s="23">
        <f t="shared" si="225"/>
        <v>435602414.00492692</v>
      </c>
      <c r="T1436" s="16">
        <f>IFERROR(INDEX(Cost_Components!$R$2:$R$29,MATCH(E1436,Cost_Components!$A$2:$A$29,0)),"")</f>
        <v>1</v>
      </c>
      <c r="U1436" s="26">
        <f>IFERROR(INDEX(Cost_Components!$Q$2:$Q$29,MATCH(E1436,Cost_Components!$A$2:$A$29,0)),"")</f>
        <v>2023</v>
      </c>
      <c r="V1436" s="30">
        <f>1/(1+Calculation_Assumptions!$B$5)^(B1436-Calculation_Assumptions!$B$2)</f>
        <v>0.888487047915689</v>
      </c>
      <c r="W1436" s="23">
        <f t="shared" si="226"/>
        <v>501978757.6974563</v>
      </c>
      <c r="X1436" s="23">
        <f t="shared" si="227"/>
        <v>889005860.58164155</v>
      </c>
      <c r="Y1436" s="23">
        <f t="shared" si="228"/>
        <v>387027102.88418531</v>
      </c>
      <c r="Z1436" s="17">
        <f>IFERROR(INDEX(Cost_Components!$T$2:$T$29,MATCH(E1436,Cost_Components!$A$2:$A$29,0)),"")</f>
        <v>0.8</v>
      </c>
      <c r="AA1436" s="26">
        <f>IFERROR(INDEX(Cost_Components!$U$2:$U$29,MATCH(E1436,Cost_Components!$A$2:$A$29,0)),"")</f>
        <v>2025</v>
      </c>
      <c r="AB1436" s="26">
        <f>IFERROR(INDEX(Cost_Components!$V$2:$V$29,MATCH(E1436,Cost_Components!$A$2:$A$29,0)),"")</f>
        <v>2050</v>
      </c>
      <c r="AC1436" s="26">
        <f>IFERROR(INDEX(Cost_Components!$M$2:$M$29,MATCH(E1436,Cost_Components!$A$2:$A$29,0)),"")</f>
        <v>30</v>
      </c>
      <c r="AD1436" s="26">
        <f>IFERROR(INDEX(Cost_Components!$N$2:$N$29,MATCH(E1436,Cost_Components!$A$2:$A$29,0)),"")</f>
        <v>95</v>
      </c>
      <c r="AE1436" s="16" t="str">
        <f>IFERROR(INDEX(Cost_Components!$O$2:$O$29,MATCH(E1436,Cost_Components!$A$2:$A$29,0)),"")</f>
        <v>Both</v>
      </c>
      <c r="AF1436" s="11">
        <v>15314396.390903</v>
      </c>
      <c r="AG1436" s="11">
        <v>15299071.811927101</v>
      </c>
      <c r="AH1436" s="23">
        <f t="shared" si="229"/>
        <v>1</v>
      </c>
    </row>
    <row r="1437" spans="1:34" hidden="1">
      <c r="A1437" t="s">
        <v>115</v>
      </c>
      <c r="B1437" s="20">
        <v>2030</v>
      </c>
      <c r="C1437" t="s">
        <v>268</v>
      </c>
      <c r="D1437" t="s">
        <v>272</v>
      </c>
      <c r="E1437" s="22" t="s">
        <v>365</v>
      </c>
      <c r="F1437" s="22" t="s">
        <v>366</v>
      </c>
      <c r="G1437" s="22" t="s">
        <v>269</v>
      </c>
      <c r="H1437" s="22" t="s">
        <v>237</v>
      </c>
      <c r="I1437" s="22" t="s">
        <v>309</v>
      </c>
      <c r="J1437" s="17">
        <f>IFERROR(INDEX(Cost_Components!$K$2:$K$29,MATCH(E1437,Cost_Components!$A$2:$A$29,0)),"")</f>
        <v>0.2</v>
      </c>
      <c r="K1437" s="17">
        <f t="shared" si="220"/>
        <v>0.30769230769230771</v>
      </c>
      <c r="L1437" s="17">
        <f>IFERROR(INDEX(Cost_Components!$S$2:$S$29,MATCH(E1437,Cost_Components!$A$2:$A$29,0)),"")</f>
        <v>0.16</v>
      </c>
      <c r="M1437" s="28">
        <f>IFERROR(INDEX(Cost_Components!$L$2:$L$29,MATCH(E1437,Cost_Components!$A$2:$A$29,0)),"")</f>
        <v>1</v>
      </c>
      <c r="N1437" s="29">
        <f>IFERROR(INDEX(Cost_Components!$P$2:$P$29,MATCH(E1437,Cost_Components!$A$2:$A$29,0)),"")</f>
        <v>1154.0355216616899</v>
      </c>
      <c r="O1437" s="23">
        <f t="shared" si="221"/>
        <v>3076637.1165120201</v>
      </c>
      <c r="P1437" s="23">
        <f t="shared" si="222"/>
        <v>3072418.0287043201</v>
      </c>
      <c r="Q1437" s="23">
        <f t="shared" si="223"/>
        <v>567308726.80297136</v>
      </c>
      <c r="R1437" s="23">
        <f t="shared" si="224"/>
        <v>1092476467.6054358</v>
      </c>
      <c r="S1437" s="23">
        <f t="shared" si="225"/>
        <v>525167740.80246449</v>
      </c>
      <c r="T1437" s="16">
        <f>IFERROR(INDEX(Cost_Components!$R$2:$R$29,MATCH(E1437,Cost_Components!$A$2:$A$29,0)),"")</f>
        <v>1</v>
      </c>
      <c r="U1437" s="26">
        <f>IFERROR(INDEX(Cost_Components!$Q$2:$Q$29,MATCH(E1437,Cost_Components!$A$2:$A$29,0)),"")</f>
        <v>2023</v>
      </c>
      <c r="V1437" s="30">
        <f>1/(1+Calculation_Assumptions!$B$5)^(B1437-Calculation_Assumptions!$B$2)</f>
        <v>0.86260878438416411</v>
      </c>
      <c r="W1437" s="23">
        <f t="shared" si="226"/>
        <v>489365491.198039</v>
      </c>
      <c r="X1437" s="23">
        <f t="shared" si="227"/>
        <v>942379797.68943071</v>
      </c>
      <c r="Y1437" s="23">
        <f t="shared" si="228"/>
        <v>453014306.49139166</v>
      </c>
      <c r="Z1437" s="17">
        <f>IFERROR(INDEX(Cost_Components!$T$2:$T$29,MATCH(E1437,Cost_Components!$A$2:$A$29,0)),"")</f>
        <v>0.8</v>
      </c>
      <c r="AA1437" s="26">
        <f>IFERROR(INDEX(Cost_Components!$U$2:$U$29,MATCH(E1437,Cost_Components!$A$2:$A$29,0)),"")</f>
        <v>2025</v>
      </c>
      <c r="AB1437" s="26">
        <f>IFERROR(INDEX(Cost_Components!$V$2:$V$29,MATCH(E1437,Cost_Components!$A$2:$A$29,0)),"")</f>
        <v>2050</v>
      </c>
      <c r="AC1437" s="26">
        <f>IFERROR(INDEX(Cost_Components!$M$2:$M$29,MATCH(E1437,Cost_Components!$A$2:$A$29,0)),"")</f>
        <v>30</v>
      </c>
      <c r="AD1437" s="26">
        <f>IFERROR(INDEX(Cost_Components!$N$2:$N$29,MATCH(E1437,Cost_Components!$A$2:$A$29,0)),"")</f>
        <v>95</v>
      </c>
      <c r="AE1437" s="16" t="str">
        <f>IFERROR(INDEX(Cost_Components!$O$2:$O$29,MATCH(E1437,Cost_Components!$A$2:$A$29,0)),"")</f>
        <v>Both</v>
      </c>
      <c r="AF1437" s="11">
        <v>15383185.5825601</v>
      </c>
      <c r="AG1437" s="11">
        <v>15362090.143521599</v>
      </c>
      <c r="AH1437" s="23">
        <f t="shared" si="229"/>
        <v>1</v>
      </c>
    </row>
    <row r="1438" spans="1:34" hidden="1">
      <c r="A1438" t="s">
        <v>115</v>
      </c>
      <c r="B1438" s="20">
        <v>2031</v>
      </c>
      <c r="C1438" t="s">
        <v>268</v>
      </c>
      <c r="D1438" t="s">
        <v>272</v>
      </c>
      <c r="E1438" s="22" t="s">
        <v>365</v>
      </c>
      <c r="F1438" s="22" t="s">
        <v>366</v>
      </c>
      <c r="G1438" s="22" t="s">
        <v>269</v>
      </c>
      <c r="H1438" s="22" t="s">
        <v>237</v>
      </c>
      <c r="I1438" s="22" t="s">
        <v>309</v>
      </c>
      <c r="J1438" s="17">
        <f>IFERROR(INDEX(Cost_Components!$K$2:$K$29,MATCH(E1438,Cost_Components!$A$2:$A$29,0)),"")</f>
        <v>0.2</v>
      </c>
      <c r="K1438" s="17">
        <f t="shared" si="220"/>
        <v>0.3323076923076923</v>
      </c>
      <c r="L1438" s="17">
        <f>IFERROR(INDEX(Cost_Components!$S$2:$S$29,MATCH(E1438,Cost_Components!$A$2:$A$29,0)),"")</f>
        <v>0.16</v>
      </c>
      <c r="M1438" s="28">
        <f>IFERROR(INDEX(Cost_Components!$L$2:$L$29,MATCH(E1438,Cost_Components!$A$2:$A$29,0)),"")</f>
        <v>1</v>
      </c>
      <c r="N1438" s="29">
        <f>IFERROR(INDEX(Cost_Components!$P$2:$P$29,MATCH(E1438,Cost_Components!$A$2:$A$29,0)),"")</f>
        <v>1154.0355216616899</v>
      </c>
      <c r="O1438" s="23">
        <f t="shared" si="221"/>
        <v>3090502.424052</v>
      </c>
      <c r="P1438" s="23">
        <f t="shared" si="222"/>
        <v>3084955.6930178003</v>
      </c>
      <c r="Q1438" s="23">
        <f t="shared" si="223"/>
        <v>569623752.3991996</v>
      </c>
      <c r="R1438" s="23">
        <f t="shared" si="224"/>
        <v>1185191859.4795609</v>
      </c>
      <c r="S1438" s="23">
        <f t="shared" si="225"/>
        <v>615568107.08036125</v>
      </c>
      <c r="T1438" s="16">
        <f>IFERROR(INDEX(Cost_Components!$R$2:$R$29,MATCH(E1438,Cost_Components!$A$2:$A$29,0)),"")</f>
        <v>1</v>
      </c>
      <c r="U1438" s="26">
        <f>IFERROR(INDEX(Cost_Components!$Q$2:$Q$29,MATCH(E1438,Cost_Components!$A$2:$A$29,0)),"")</f>
        <v>2023</v>
      </c>
      <c r="V1438" s="30">
        <f>1/(1+Calculation_Assumptions!$B$5)^(B1438-Calculation_Assumptions!$B$2)</f>
        <v>0.83748425668365445</v>
      </c>
      <c r="W1438" s="23">
        <f t="shared" si="226"/>
        <v>477050924.86739773</v>
      </c>
      <c r="X1438" s="23">
        <f t="shared" si="227"/>
        <v>992579523.46375823</v>
      </c>
      <c r="Y1438" s="23">
        <f t="shared" si="228"/>
        <v>515528598.59636056</v>
      </c>
      <c r="Z1438" s="17">
        <f>IFERROR(INDEX(Cost_Components!$T$2:$T$29,MATCH(E1438,Cost_Components!$A$2:$A$29,0)),"")</f>
        <v>0.8</v>
      </c>
      <c r="AA1438" s="26">
        <f>IFERROR(INDEX(Cost_Components!$U$2:$U$29,MATCH(E1438,Cost_Components!$A$2:$A$29,0)),"")</f>
        <v>2025</v>
      </c>
      <c r="AB1438" s="26">
        <f>IFERROR(INDEX(Cost_Components!$V$2:$V$29,MATCH(E1438,Cost_Components!$A$2:$A$29,0)),"")</f>
        <v>2050</v>
      </c>
      <c r="AC1438" s="26">
        <f>IFERROR(INDEX(Cost_Components!$M$2:$M$29,MATCH(E1438,Cost_Components!$A$2:$A$29,0)),"")</f>
        <v>30</v>
      </c>
      <c r="AD1438" s="26">
        <f>IFERROR(INDEX(Cost_Components!$N$2:$N$29,MATCH(E1438,Cost_Components!$A$2:$A$29,0)),"")</f>
        <v>95</v>
      </c>
      <c r="AE1438" s="16" t="str">
        <f>IFERROR(INDEX(Cost_Components!$O$2:$O$29,MATCH(E1438,Cost_Components!$A$2:$A$29,0)),"")</f>
        <v>Both</v>
      </c>
      <c r="AF1438" s="11">
        <v>15452512.12026</v>
      </c>
      <c r="AG1438" s="11">
        <v>15424778.465089001</v>
      </c>
      <c r="AH1438" s="23">
        <f t="shared" si="229"/>
        <v>1</v>
      </c>
    </row>
    <row r="1439" spans="1:34" hidden="1">
      <c r="A1439" t="s">
        <v>115</v>
      </c>
      <c r="B1439" s="20">
        <v>2032</v>
      </c>
      <c r="C1439" t="s">
        <v>268</v>
      </c>
      <c r="D1439" t="s">
        <v>272</v>
      </c>
      <c r="E1439" s="22" t="s">
        <v>365</v>
      </c>
      <c r="F1439" s="22" t="s">
        <v>366</v>
      </c>
      <c r="G1439" s="22" t="s">
        <v>269</v>
      </c>
      <c r="H1439" s="22" t="s">
        <v>237</v>
      </c>
      <c r="I1439" s="22" t="s">
        <v>309</v>
      </c>
      <c r="J1439" s="17">
        <f>IFERROR(INDEX(Cost_Components!$K$2:$K$29,MATCH(E1439,Cost_Components!$A$2:$A$29,0)),"")</f>
        <v>0.2</v>
      </c>
      <c r="K1439" s="17">
        <f t="shared" si="220"/>
        <v>0.35692307692307695</v>
      </c>
      <c r="L1439" s="17">
        <f>IFERROR(INDEX(Cost_Components!$S$2:$S$29,MATCH(E1439,Cost_Components!$A$2:$A$29,0)),"")</f>
        <v>0.16</v>
      </c>
      <c r="M1439" s="28">
        <f>IFERROR(INDEX(Cost_Components!$L$2:$L$29,MATCH(E1439,Cost_Components!$A$2:$A$29,0)),"")</f>
        <v>1</v>
      </c>
      <c r="N1439" s="29">
        <f>IFERROR(INDEX(Cost_Components!$P$2:$P$29,MATCH(E1439,Cost_Components!$A$2:$A$29,0)),"")</f>
        <v>1154.0355216616899</v>
      </c>
      <c r="O1439" s="23">
        <f t="shared" si="221"/>
        <v>3104123.3684579204</v>
      </c>
      <c r="P1439" s="23">
        <f t="shared" si="222"/>
        <v>3097074.81171754</v>
      </c>
      <c r="Q1439" s="23">
        <f t="shared" si="223"/>
        <v>571861495.35451698</v>
      </c>
      <c r="R1439" s="23">
        <f t="shared" si="224"/>
        <v>1278594342.0774987</v>
      </c>
      <c r="S1439" s="23">
        <f t="shared" si="225"/>
        <v>706732846.72298169</v>
      </c>
      <c r="T1439" s="16">
        <f>IFERROR(INDEX(Cost_Components!$R$2:$R$29,MATCH(E1439,Cost_Components!$A$2:$A$29,0)),"")</f>
        <v>1</v>
      </c>
      <c r="U1439" s="26">
        <f>IFERROR(INDEX(Cost_Components!$Q$2:$Q$29,MATCH(E1439,Cost_Components!$A$2:$A$29,0)),"")</f>
        <v>2023</v>
      </c>
      <c r="V1439" s="30">
        <f>1/(1+Calculation_Assumptions!$B$5)^(B1439-Calculation_Assumptions!$B$2)</f>
        <v>0.81309151134335378</v>
      </c>
      <c r="W1439" s="23">
        <f t="shared" si="226"/>
        <v>464975727.53687447</v>
      </c>
      <c r="X1439" s="23">
        <f t="shared" si="227"/>
        <v>1039614205.9948545</v>
      </c>
      <c r="Y1439" s="23">
        <f t="shared" si="228"/>
        <v>574638478.45797992</v>
      </c>
      <c r="Z1439" s="17">
        <f>IFERROR(INDEX(Cost_Components!$T$2:$T$29,MATCH(E1439,Cost_Components!$A$2:$A$29,0)),"")</f>
        <v>0.8</v>
      </c>
      <c r="AA1439" s="26">
        <f>IFERROR(INDEX(Cost_Components!$U$2:$U$29,MATCH(E1439,Cost_Components!$A$2:$A$29,0)),"")</f>
        <v>2025</v>
      </c>
      <c r="AB1439" s="26">
        <f>IFERROR(INDEX(Cost_Components!$V$2:$V$29,MATCH(E1439,Cost_Components!$A$2:$A$29,0)),"")</f>
        <v>2050</v>
      </c>
      <c r="AC1439" s="26">
        <f>IFERROR(INDEX(Cost_Components!$M$2:$M$29,MATCH(E1439,Cost_Components!$A$2:$A$29,0)),"")</f>
        <v>30</v>
      </c>
      <c r="AD1439" s="26">
        <f>IFERROR(INDEX(Cost_Components!$N$2:$N$29,MATCH(E1439,Cost_Components!$A$2:$A$29,0)),"")</f>
        <v>95</v>
      </c>
      <c r="AE1439" s="16" t="str">
        <f>IFERROR(INDEX(Cost_Components!$O$2:$O$29,MATCH(E1439,Cost_Components!$A$2:$A$29,0)),"")</f>
        <v>Both</v>
      </c>
      <c r="AF1439" s="11">
        <v>15520616.842289601</v>
      </c>
      <c r="AG1439" s="11">
        <v>15485374.0585877</v>
      </c>
      <c r="AH1439" s="23">
        <f t="shared" si="229"/>
        <v>1</v>
      </c>
    </row>
    <row r="1440" spans="1:34" hidden="1">
      <c r="A1440" t="s">
        <v>115</v>
      </c>
      <c r="B1440" s="20">
        <v>2033</v>
      </c>
      <c r="C1440" t="s">
        <v>268</v>
      </c>
      <c r="D1440" t="s">
        <v>272</v>
      </c>
      <c r="E1440" s="22" t="s">
        <v>365</v>
      </c>
      <c r="F1440" s="22" t="s">
        <v>366</v>
      </c>
      <c r="G1440" s="22" t="s">
        <v>269</v>
      </c>
      <c r="H1440" s="22" t="s">
        <v>237</v>
      </c>
      <c r="I1440" s="22" t="s">
        <v>309</v>
      </c>
      <c r="J1440" s="17">
        <f>IFERROR(INDEX(Cost_Components!$K$2:$K$29,MATCH(E1440,Cost_Components!$A$2:$A$29,0)),"")</f>
        <v>0.2</v>
      </c>
      <c r="K1440" s="17">
        <f t="shared" si="220"/>
        <v>0.38153846153846155</v>
      </c>
      <c r="L1440" s="17">
        <f>IFERROR(INDEX(Cost_Components!$S$2:$S$29,MATCH(E1440,Cost_Components!$A$2:$A$29,0)),"")</f>
        <v>0.16</v>
      </c>
      <c r="M1440" s="28">
        <f>IFERROR(INDEX(Cost_Components!$L$2:$L$29,MATCH(E1440,Cost_Components!$A$2:$A$29,0)),"")</f>
        <v>1</v>
      </c>
      <c r="N1440" s="29">
        <f>IFERROR(INDEX(Cost_Components!$P$2:$P$29,MATCH(E1440,Cost_Components!$A$2:$A$29,0)),"")</f>
        <v>1154.0355216616899</v>
      </c>
      <c r="O1440" s="23">
        <f t="shared" si="221"/>
        <v>3117063.8027255801</v>
      </c>
      <c r="P1440" s="23">
        <f t="shared" si="222"/>
        <v>3108338.3979976801</v>
      </c>
      <c r="Q1440" s="23">
        <f t="shared" si="223"/>
        <v>573941267.94149029</v>
      </c>
      <c r="R1440" s="23">
        <f t="shared" si="224"/>
        <v>1372471051.0838985</v>
      </c>
      <c r="S1440" s="23">
        <f t="shared" si="225"/>
        <v>798529783.14240825</v>
      </c>
      <c r="T1440" s="16">
        <f>IFERROR(INDEX(Cost_Components!$R$2:$R$29,MATCH(E1440,Cost_Components!$A$2:$A$29,0)),"")</f>
        <v>1</v>
      </c>
      <c r="U1440" s="26">
        <f>IFERROR(INDEX(Cost_Components!$Q$2:$Q$29,MATCH(E1440,Cost_Components!$A$2:$A$29,0)),"")</f>
        <v>2023</v>
      </c>
      <c r="V1440" s="30">
        <f>1/(1+Calculation_Assumptions!$B$5)^(B1440-Calculation_Assumptions!$B$2)</f>
        <v>0.78940923431393573</v>
      </c>
      <c r="W1440" s="23">
        <f t="shared" si="226"/>
        <v>453074536.86686128</v>
      </c>
      <c r="X1440" s="23">
        <f t="shared" si="227"/>
        <v>1083441321.554183</v>
      </c>
      <c r="Y1440" s="23">
        <f t="shared" si="228"/>
        <v>630366784.68732166</v>
      </c>
      <c r="Z1440" s="17">
        <f>IFERROR(INDEX(Cost_Components!$T$2:$T$29,MATCH(E1440,Cost_Components!$A$2:$A$29,0)),"")</f>
        <v>0.8</v>
      </c>
      <c r="AA1440" s="26">
        <f>IFERROR(INDEX(Cost_Components!$U$2:$U$29,MATCH(E1440,Cost_Components!$A$2:$A$29,0)),"")</f>
        <v>2025</v>
      </c>
      <c r="AB1440" s="26">
        <f>IFERROR(INDEX(Cost_Components!$V$2:$V$29,MATCH(E1440,Cost_Components!$A$2:$A$29,0)),"")</f>
        <v>2050</v>
      </c>
      <c r="AC1440" s="26">
        <f>IFERROR(INDEX(Cost_Components!$M$2:$M$29,MATCH(E1440,Cost_Components!$A$2:$A$29,0)),"")</f>
        <v>30</v>
      </c>
      <c r="AD1440" s="26">
        <f>IFERROR(INDEX(Cost_Components!$N$2:$N$29,MATCH(E1440,Cost_Components!$A$2:$A$29,0)),"")</f>
        <v>95</v>
      </c>
      <c r="AE1440" s="16" t="str">
        <f>IFERROR(INDEX(Cost_Components!$O$2:$O$29,MATCH(E1440,Cost_Components!$A$2:$A$29,0)),"")</f>
        <v>Both</v>
      </c>
      <c r="AF1440" s="11">
        <v>15585319.0136279</v>
      </c>
      <c r="AG1440" s="11">
        <v>15541691.9899884</v>
      </c>
      <c r="AH1440" s="23">
        <f t="shared" si="229"/>
        <v>1</v>
      </c>
    </row>
    <row r="1441" spans="1:34" hidden="1">
      <c r="A1441" t="s">
        <v>115</v>
      </c>
      <c r="B1441" s="20">
        <v>2034</v>
      </c>
      <c r="C1441" t="s">
        <v>268</v>
      </c>
      <c r="D1441" t="s">
        <v>272</v>
      </c>
      <c r="E1441" s="22" t="s">
        <v>365</v>
      </c>
      <c r="F1441" s="22" t="s">
        <v>366</v>
      </c>
      <c r="G1441" s="22" t="s">
        <v>269</v>
      </c>
      <c r="H1441" s="22" t="s">
        <v>237</v>
      </c>
      <c r="I1441" s="22" t="s">
        <v>309</v>
      </c>
      <c r="J1441" s="17">
        <f>IFERROR(INDEX(Cost_Components!$K$2:$K$29,MATCH(E1441,Cost_Components!$A$2:$A$29,0)),"")</f>
        <v>0.2</v>
      </c>
      <c r="K1441" s="17">
        <f t="shared" si="220"/>
        <v>0.4061538461538462</v>
      </c>
      <c r="L1441" s="17">
        <f>IFERROR(INDEX(Cost_Components!$S$2:$S$29,MATCH(E1441,Cost_Components!$A$2:$A$29,0)),"")</f>
        <v>0.16</v>
      </c>
      <c r="M1441" s="28">
        <f>IFERROR(INDEX(Cost_Components!$L$2:$L$29,MATCH(E1441,Cost_Components!$A$2:$A$29,0)),"")</f>
        <v>1</v>
      </c>
      <c r="N1441" s="29">
        <f>IFERROR(INDEX(Cost_Components!$P$2:$P$29,MATCH(E1441,Cost_Components!$A$2:$A$29,0)),"")</f>
        <v>1154.0355216616899</v>
      </c>
      <c r="O1441" s="23">
        <f t="shared" si="221"/>
        <v>3129159.9830932203</v>
      </c>
      <c r="P1441" s="23">
        <f t="shared" si="222"/>
        <v>3118581.3836421003</v>
      </c>
      <c r="Q1441" s="23">
        <f t="shared" si="223"/>
        <v>575832591.02653539</v>
      </c>
      <c r="R1441" s="23">
        <f t="shared" si="224"/>
        <v>1466687243.3712208</v>
      </c>
      <c r="S1441" s="23">
        <f t="shared" si="225"/>
        <v>890854652.34468544</v>
      </c>
      <c r="T1441" s="16">
        <f>IFERROR(INDEX(Cost_Components!$R$2:$R$29,MATCH(E1441,Cost_Components!$A$2:$A$29,0)),"")</f>
        <v>1</v>
      </c>
      <c r="U1441" s="26">
        <f>IFERROR(INDEX(Cost_Components!$Q$2:$Q$29,MATCH(E1441,Cost_Components!$A$2:$A$29,0)),"")</f>
        <v>2023</v>
      </c>
      <c r="V1441" s="30">
        <f>1/(1+Calculation_Assumptions!$B$5)^(B1441-Calculation_Assumptions!$B$2)</f>
        <v>0.76641673234362695</v>
      </c>
      <c r="W1441" s="23">
        <f t="shared" si="226"/>
        <v>441327732.79152137</v>
      </c>
      <c r="X1441" s="23">
        <f t="shared" si="227"/>
        <v>1124093644.434653</v>
      </c>
      <c r="Y1441" s="23">
        <f t="shared" si="228"/>
        <v>682765911.64313161</v>
      </c>
      <c r="Z1441" s="17">
        <f>IFERROR(INDEX(Cost_Components!$T$2:$T$29,MATCH(E1441,Cost_Components!$A$2:$A$29,0)),"")</f>
        <v>0.8</v>
      </c>
      <c r="AA1441" s="26">
        <f>IFERROR(INDEX(Cost_Components!$U$2:$U$29,MATCH(E1441,Cost_Components!$A$2:$A$29,0)),"")</f>
        <v>2025</v>
      </c>
      <c r="AB1441" s="26">
        <f>IFERROR(INDEX(Cost_Components!$V$2:$V$29,MATCH(E1441,Cost_Components!$A$2:$A$29,0)),"")</f>
        <v>2050</v>
      </c>
      <c r="AC1441" s="26">
        <f>IFERROR(INDEX(Cost_Components!$M$2:$M$29,MATCH(E1441,Cost_Components!$A$2:$A$29,0)),"")</f>
        <v>30</v>
      </c>
      <c r="AD1441" s="26">
        <f>IFERROR(INDEX(Cost_Components!$N$2:$N$29,MATCH(E1441,Cost_Components!$A$2:$A$29,0)),"")</f>
        <v>95</v>
      </c>
      <c r="AE1441" s="16" t="str">
        <f>IFERROR(INDEX(Cost_Components!$O$2:$O$29,MATCH(E1441,Cost_Components!$A$2:$A$29,0)),"")</f>
        <v>Both</v>
      </c>
      <c r="AF1441" s="11">
        <v>15645799.9154661</v>
      </c>
      <c r="AG1441" s="11">
        <v>15592906.918210501</v>
      </c>
      <c r="AH1441" s="23">
        <f t="shared" si="229"/>
        <v>1</v>
      </c>
    </row>
    <row r="1442" spans="1:34" hidden="1">
      <c r="A1442" t="s">
        <v>115</v>
      </c>
      <c r="B1442" s="20">
        <v>2035</v>
      </c>
      <c r="C1442" t="s">
        <v>268</v>
      </c>
      <c r="D1442" t="s">
        <v>272</v>
      </c>
      <c r="E1442" s="22" t="s">
        <v>365</v>
      </c>
      <c r="F1442" s="22" t="s">
        <v>366</v>
      </c>
      <c r="G1442" s="22" t="s">
        <v>269</v>
      </c>
      <c r="H1442" s="22" t="s">
        <v>237</v>
      </c>
      <c r="I1442" s="22" t="s">
        <v>309</v>
      </c>
      <c r="J1442" s="17">
        <f>IFERROR(INDEX(Cost_Components!$K$2:$K$29,MATCH(E1442,Cost_Components!$A$2:$A$29,0)),"")</f>
        <v>0.2</v>
      </c>
      <c r="K1442" s="17">
        <f t="shared" si="220"/>
        <v>0.43076923076923079</v>
      </c>
      <c r="L1442" s="17">
        <f>IFERROR(INDEX(Cost_Components!$S$2:$S$29,MATCH(E1442,Cost_Components!$A$2:$A$29,0)),"")</f>
        <v>0.16</v>
      </c>
      <c r="M1442" s="28">
        <f>IFERROR(INDEX(Cost_Components!$L$2:$L$29,MATCH(E1442,Cost_Components!$A$2:$A$29,0)),"")</f>
        <v>1</v>
      </c>
      <c r="N1442" s="29">
        <f>IFERROR(INDEX(Cost_Components!$P$2:$P$29,MATCH(E1442,Cost_Components!$A$2:$A$29,0)),"")</f>
        <v>1154.0355216616899</v>
      </c>
      <c r="O1442" s="23">
        <f t="shared" si="221"/>
        <v>3140825.7696075803</v>
      </c>
      <c r="P1442" s="23">
        <f t="shared" si="222"/>
        <v>3128216.0731664002</v>
      </c>
      <c r="Q1442" s="23">
        <f t="shared" si="223"/>
        <v>577611594.85873115</v>
      </c>
      <c r="R1442" s="23">
        <f t="shared" si="224"/>
        <v>1561376710.0518732</v>
      </c>
      <c r="S1442" s="23">
        <f t="shared" si="225"/>
        <v>983765115.19314206</v>
      </c>
      <c r="T1442" s="16">
        <f>IFERROR(INDEX(Cost_Components!$R$2:$R$29,MATCH(E1442,Cost_Components!$A$2:$A$29,0)),"")</f>
        <v>1</v>
      </c>
      <c r="U1442" s="26">
        <f>IFERROR(INDEX(Cost_Components!$Q$2:$Q$29,MATCH(E1442,Cost_Components!$A$2:$A$29,0)),"")</f>
        <v>2023</v>
      </c>
      <c r="V1442" s="30">
        <f>1/(1+Calculation_Assumptions!$B$5)^(B1442-Calculation_Assumptions!$B$2)</f>
        <v>0.74409391489672516</v>
      </c>
      <c r="W1442" s="23">
        <f t="shared" si="226"/>
        <v>429797272.9081744</v>
      </c>
      <c r="X1442" s="23">
        <f t="shared" si="227"/>
        <v>1161810908.8110673</v>
      </c>
      <c r="Y1442" s="23">
        <f t="shared" si="228"/>
        <v>732013635.90289283</v>
      </c>
      <c r="Z1442" s="17">
        <f>IFERROR(INDEX(Cost_Components!$T$2:$T$29,MATCH(E1442,Cost_Components!$A$2:$A$29,0)),"")</f>
        <v>0.8</v>
      </c>
      <c r="AA1442" s="26">
        <f>IFERROR(INDEX(Cost_Components!$U$2:$U$29,MATCH(E1442,Cost_Components!$A$2:$A$29,0)),"")</f>
        <v>2025</v>
      </c>
      <c r="AB1442" s="26">
        <f>IFERROR(INDEX(Cost_Components!$V$2:$V$29,MATCH(E1442,Cost_Components!$A$2:$A$29,0)),"")</f>
        <v>2050</v>
      </c>
      <c r="AC1442" s="26">
        <f>IFERROR(INDEX(Cost_Components!$M$2:$M$29,MATCH(E1442,Cost_Components!$A$2:$A$29,0)),"")</f>
        <v>30</v>
      </c>
      <c r="AD1442" s="26">
        <f>IFERROR(INDEX(Cost_Components!$N$2:$N$29,MATCH(E1442,Cost_Components!$A$2:$A$29,0)),"")</f>
        <v>95</v>
      </c>
      <c r="AE1442" s="16" t="str">
        <f>IFERROR(INDEX(Cost_Components!$O$2:$O$29,MATCH(E1442,Cost_Components!$A$2:$A$29,0)),"")</f>
        <v>Both</v>
      </c>
      <c r="AF1442" s="11">
        <v>15704128.8480379</v>
      </c>
      <c r="AG1442" s="11">
        <v>15641080.365831999</v>
      </c>
      <c r="AH1442" s="23">
        <f t="shared" si="229"/>
        <v>1</v>
      </c>
    </row>
    <row r="1443" spans="1:34" hidden="1">
      <c r="A1443" t="s">
        <v>115</v>
      </c>
      <c r="B1443" s="20">
        <v>2036</v>
      </c>
      <c r="C1443" t="s">
        <v>268</v>
      </c>
      <c r="D1443" t="s">
        <v>272</v>
      </c>
      <c r="E1443" s="22" t="s">
        <v>365</v>
      </c>
      <c r="F1443" s="22" t="s">
        <v>366</v>
      </c>
      <c r="G1443" s="22" t="s">
        <v>269</v>
      </c>
      <c r="H1443" s="22" t="s">
        <v>237</v>
      </c>
      <c r="I1443" s="22" t="s">
        <v>309</v>
      </c>
      <c r="J1443" s="17">
        <f>IFERROR(INDEX(Cost_Components!$K$2:$K$29,MATCH(E1443,Cost_Components!$A$2:$A$29,0)),"")</f>
        <v>0.2</v>
      </c>
      <c r="K1443" s="17">
        <f t="shared" si="220"/>
        <v>0.45538461538461539</v>
      </c>
      <c r="L1443" s="17">
        <f>IFERROR(INDEX(Cost_Components!$S$2:$S$29,MATCH(E1443,Cost_Components!$A$2:$A$29,0)),"")</f>
        <v>0.16</v>
      </c>
      <c r="M1443" s="28">
        <f>IFERROR(INDEX(Cost_Components!$L$2:$L$29,MATCH(E1443,Cost_Components!$A$2:$A$29,0)),"")</f>
        <v>1</v>
      </c>
      <c r="N1443" s="29">
        <f>IFERROR(INDEX(Cost_Components!$P$2:$P$29,MATCH(E1443,Cost_Components!$A$2:$A$29,0)),"")</f>
        <v>1154.0355216616899</v>
      </c>
      <c r="O1443" s="23">
        <f t="shared" si="221"/>
        <v>3152896.5510089402</v>
      </c>
      <c r="P1443" s="23">
        <f t="shared" si="222"/>
        <v>3138075.9564842805</v>
      </c>
      <c r="Q1443" s="23">
        <f t="shared" si="223"/>
        <v>579432179.75285494</v>
      </c>
      <c r="R1443" s="23">
        <f t="shared" si="224"/>
        <v>1656941794.3580427</v>
      </c>
      <c r="S1443" s="23">
        <f t="shared" si="225"/>
        <v>1077509614.6051879</v>
      </c>
      <c r="T1443" s="16">
        <f>IFERROR(INDEX(Cost_Components!$R$2:$R$29,MATCH(E1443,Cost_Components!$A$2:$A$29,0)),"")</f>
        <v>1</v>
      </c>
      <c r="U1443" s="26">
        <f>IFERROR(INDEX(Cost_Components!$Q$2:$Q$29,MATCH(E1443,Cost_Components!$A$2:$A$29,0)),"")</f>
        <v>2023</v>
      </c>
      <c r="V1443" s="30">
        <f>1/(1+Calculation_Assumptions!$B$5)^(B1443-Calculation_Assumptions!$B$2)</f>
        <v>0.72242127659876232</v>
      </c>
      <c r="W1443" s="23">
        <f t="shared" si="226"/>
        <v>418594134.999461</v>
      </c>
      <c r="X1443" s="23">
        <f t="shared" si="227"/>
        <v>1197010006.3299811</v>
      </c>
      <c r="Y1443" s="23">
        <f t="shared" si="228"/>
        <v>778415871.33052027</v>
      </c>
      <c r="Z1443" s="17">
        <f>IFERROR(INDEX(Cost_Components!$T$2:$T$29,MATCH(E1443,Cost_Components!$A$2:$A$29,0)),"")</f>
        <v>0.8</v>
      </c>
      <c r="AA1443" s="26">
        <f>IFERROR(INDEX(Cost_Components!$U$2:$U$29,MATCH(E1443,Cost_Components!$A$2:$A$29,0)),"")</f>
        <v>2025</v>
      </c>
      <c r="AB1443" s="26">
        <f>IFERROR(INDEX(Cost_Components!$V$2:$V$29,MATCH(E1443,Cost_Components!$A$2:$A$29,0)),"")</f>
        <v>2050</v>
      </c>
      <c r="AC1443" s="26">
        <f>IFERROR(INDEX(Cost_Components!$M$2:$M$29,MATCH(E1443,Cost_Components!$A$2:$A$29,0)),"")</f>
        <v>30</v>
      </c>
      <c r="AD1443" s="26">
        <f>IFERROR(INDEX(Cost_Components!$N$2:$N$29,MATCH(E1443,Cost_Components!$A$2:$A$29,0)),"")</f>
        <v>95</v>
      </c>
      <c r="AE1443" s="16" t="str">
        <f>IFERROR(INDEX(Cost_Components!$O$2:$O$29,MATCH(E1443,Cost_Components!$A$2:$A$29,0)),"")</f>
        <v>Both</v>
      </c>
      <c r="AF1443" s="11">
        <v>15764482.755044701</v>
      </c>
      <c r="AG1443" s="11">
        <v>15690379.782421401</v>
      </c>
      <c r="AH1443" s="23">
        <f t="shared" si="229"/>
        <v>1</v>
      </c>
    </row>
    <row r="1444" spans="1:34" hidden="1">
      <c r="A1444" t="s">
        <v>115</v>
      </c>
      <c r="B1444" s="20">
        <v>2037</v>
      </c>
      <c r="C1444" t="s">
        <v>268</v>
      </c>
      <c r="D1444" t="s">
        <v>272</v>
      </c>
      <c r="E1444" s="22" t="s">
        <v>365</v>
      </c>
      <c r="F1444" s="22" t="s">
        <v>366</v>
      </c>
      <c r="G1444" s="22" t="s">
        <v>269</v>
      </c>
      <c r="H1444" s="22" t="s">
        <v>237</v>
      </c>
      <c r="I1444" s="22" t="s">
        <v>309</v>
      </c>
      <c r="J1444" s="17">
        <f>IFERROR(INDEX(Cost_Components!$K$2:$K$29,MATCH(E1444,Cost_Components!$A$2:$A$29,0)),"")</f>
        <v>0.2</v>
      </c>
      <c r="K1444" s="17">
        <f t="shared" si="220"/>
        <v>0.48</v>
      </c>
      <c r="L1444" s="17">
        <f>IFERROR(INDEX(Cost_Components!$S$2:$S$29,MATCH(E1444,Cost_Components!$A$2:$A$29,0)),"")</f>
        <v>0.16</v>
      </c>
      <c r="M1444" s="28">
        <f>IFERROR(INDEX(Cost_Components!$L$2:$L$29,MATCH(E1444,Cost_Components!$A$2:$A$29,0)),"")</f>
        <v>1</v>
      </c>
      <c r="N1444" s="29">
        <f>IFERROR(INDEX(Cost_Components!$P$2:$P$29,MATCH(E1444,Cost_Components!$A$2:$A$29,0)),"")</f>
        <v>1154.0355216616899</v>
      </c>
      <c r="O1444" s="23">
        <f t="shared" si="221"/>
        <v>3165200.7118821</v>
      </c>
      <c r="P1444" s="23">
        <f t="shared" si="222"/>
        <v>3147989.7481006403</v>
      </c>
      <c r="Q1444" s="23">
        <f t="shared" si="223"/>
        <v>581262718.5815959</v>
      </c>
      <c r="R1444" s="23">
        <f t="shared" si="224"/>
        <v>1753321946.2563894</v>
      </c>
      <c r="S1444" s="23">
        <f t="shared" si="225"/>
        <v>1172059227.6747935</v>
      </c>
      <c r="T1444" s="16">
        <f>IFERROR(INDEX(Cost_Components!$R$2:$R$29,MATCH(E1444,Cost_Components!$A$2:$A$29,0)),"")</f>
        <v>1</v>
      </c>
      <c r="U1444" s="26">
        <f>IFERROR(INDEX(Cost_Components!$Q$2:$Q$29,MATCH(E1444,Cost_Components!$A$2:$A$29,0)),"")</f>
        <v>2023</v>
      </c>
      <c r="V1444" s="30">
        <f>1/(1+Calculation_Assumptions!$B$5)^(B1444-Calculation_Assumptions!$B$2)</f>
        <v>0.70137988019297326</v>
      </c>
      <c r="W1444" s="23">
        <f t="shared" si="226"/>
        <v>407685975.91940165</v>
      </c>
      <c r="X1444" s="23">
        <f t="shared" si="227"/>
        <v>1229744736.6050172</v>
      </c>
      <c r="Y1444" s="23">
        <f t="shared" si="228"/>
        <v>822058760.68561542</v>
      </c>
      <c r="Z1444" s="17">
        <f>IFERROR(INDEX(Cost_Components!$T$2:$T$29,MATCH(E1444,Cost_Components!$A$2:$A$29,0)),"")</f>
        <v>0.8</v>
      </c>
      <c r="AA1444" s="26">
        <f>IFERROR(INDEX(Cost_Components!$U$2:$U$29,MATCH(E1444,Cost_Components!$A$2:$A$29,0)),"")</f>
        <v>2025</v>
      </c>
      <c r="AB1444" s="26">
        <f>IFERROR(INDEX(Cost_Components!$V$2:$V$29,MATCH(E1444,Cost_Components!$A$2:$A$29,0)),"")</f>
        <v>2050</v>
      </c>
      <c r="AC1444" s="26">
        <f>IFERROR(INDEX(Cost_Components!$M$2:$M$29,MATCH(E1444,Cost_Components!$A$2:$A$29,0)),"")</f>
        <v>30</v>
      </c>
      <c r="AD1444" s="26">
        <f>IFERROR(INDEX(Cost_Components!$N$2:$N$29,MATCH(E1444,Cost_Components!$A$2:$A$29,0)),"")</f>
        <v>95</v>
      </c>
      <c r="AE1444" s="16" t="str">
        <f>IFERROR(INDEX(Cost_Components!$O$2:$O$29,MATCH(E1444,Cost_Components!$A$2:$A$29,0)),"")</f>
        <v>Both</v>
      </c>
      <c r="AF1444" s="11">
        <v>15826003.559410499</v>
      </c>
      <c r="AG1444" s="11">
        <v>15739948.740503199</v>
      </c>
      <c r="AH1444" s="23">
        <f t="shared" si="229"/>
        <v>1</v>
      </c>
    </row>
    <row r="1445" spans="1:34" hidden="1">
      <c r="A1445" t="s">
        <v>115</v>
      </c>
      <c r="B1445" s="20">
        <v>2038</v>
      </c>
      <c r="C1445" t="s">
        <v>268</v>
      </c>
      <c r="D1445" t="s">
        <v>272</v>
      </c>
      <c r="E1445" s="22" t="s">
        <v>365</v>
      </c>
      <c r="F1445" s="22" t="s">
        <v>366</v>
      </c>
      <c r="G1445" s="22" t="s">
        <v>269</v>
      </c>
      <c r="H1445" s="22" t="s">
        <v>237</v>
      </c>
      <c r="I1445" s="22" t="s">
        <v>309</v>
      </c>
      <c r="J1445" s="17">
        <f>IFERROR(INDEX(Cost_Components!$K$2:$K$29,MATCH(E1445,Cost_Components!$A$2:$A$29,0)),"")</f>
        <v>0.2</v>
      </c>
      <c r="K1445" s="17">
        <f t="shared" si="220"/>
        <v>0.50461538461538458</v>
      </c>
      <c r="L1445" s="17">
        <f>IFERROR(INDEX(Cost_Components!$S$2:$S$29,MATCH(E1445,Cost_Components!$A$2:$A$29,0)),"")</f>
        <v>0.16</v>
      </c>
      <c r="M1445" s="28">
        <f>IFERROR(INDEX(Cost_Components!$L$2:$L$29,MATCH(E1445,Cost_Components!$A$2:$A$29,0)),"")</f>
        <v>1</v>
      </c>
      <c r="N1445" s="29">
        <f>IFERROR(INDEX(Cost_Components!$P$2:$P$29,MATCH(E1445,Cost_Components!$A$2:$A$29,0)),"")</f>
        <v>1154.0355216616899</v>
      </c>
      <c r="O1445" s="23">
        <f t="shared" si="221"/>
        <v>3177516.9978589001</v>
      </c>
      <c r="P1445" s="23">
        <f t="shared" si="222"/>
        <v>3157737.5005713403</v>
      </c>
      <c r="Q1445" s="23">
        <f t="shared" si="223"/>
        <v>583062598.99880445</v>
      </c>
      <c r="R1445" s="23">
        <f t="shared" si="224"/>
        <v>1850408208.4274743</v>
      </c>
      <c r="S1445" s="23">
        <f t="shared" si="225"/>
        <v>1267345609.4286699</v>
      </c>
      <c r="T1445" s="16">
        <f>IFERROR(INDEX(Cost_Components!$R$2:$R$29,MATCH(E1445,Cost_Components!$A$2:$A$29,0)),"")</f>
        <v>1</v>
      </c>
      <c r="U1445" s="26">
        <f>IFERROR(INDEX(Cost_Components!$Q$2:$Q$29,MATCH(E1445,Cost_Components!$A$2:$A$29,0)),"")</f>
        <v>2023</v>
      </c>
      <c r="V1445" s="30">
        <f>1/(1+Calculation_Assumptions!$B$5)^(B1445-Calculation_Assumptions!$B$2)</f>
        <v>0.68095133999317792</v>
      </c>
      <c r="W1445" s="23">
        <f t="shared" si="226"/>
        <v>397037258.08814085</v>
      </c>
      <c r="X1445" s="23">
        <f t="shared" si="227"/>
        <v>1260037949.0630643</v>
      </c>
      <c r="Y1445" s="23">
        <f t="shared" si="228"/>
        <v>863000690.97492349</v>
      </c>
      <c r="Z1445" s="17">
        <f>IFERROR(INDEX(Cost_Components!$T$2:$T$29,MATCH(E1445,Cost_Components!$A$2:$A$29,0)),"")</f>
        <v>0.8</v>
      </c>
      <c r="AA1445" s="26">
        <f>IFERROR(INDEX(Cost_Components!$U$2:$U$29,MATCH(E1445,Cost_Components!$A$2:$A$29,0)),"")</f>
        <v>2025</v>
      </c>
      <c r="AB1445" s="26">
        <f>IFERROR(INDEX(Cost_Components!$V$2:$V$29,MATCH(E1445,Cost_Components!$A$2:$A$29,0)),"")</f>
        <v>2050</v>
      </c>
      <c r="AC1445" s="26">
        <f>IFERROR(INDEX(Cost_Components!$M$2:$M$29,MATCH(E1445,Cost_Components!$A$2:$A$29,0)),"")</f>
        <v>30</v>
      </c>
      <c r="AD1445" s="26">
        <f>IFERROR(INDEX(Cost_Components!$N$2:$N$29,MATCH(E1445,Cost_Components!$A$2:$A$29,0)),"")</f>
        <v>95</v>
      </c>
      <c r="AE1445" s="16" t="str">
        <f>IFERROR(INDEX(Cost_Components!$O$2:$O$29,MATCH(E1445,Cost_Components!$A$2:$A$29,0)),"")</f>
        <v>Both</v>
      </c>
      <c r="AF1445" s="11">
        <v>15887584.989294499</v>
      </c>
      <c r="AG1445" s="11">
        <v>15788687.5028567</v>
      </c>
      <c r="AH1445" s="23">
        <f t="shared" si="229"/>
        <v>1</v>
      </c>
    </row>
    <row r="1446" spans="1:34" hidden="1">
      <c r="A1446" t="s">
        <v>115</v>
      </c>
      <c r="B1446" s="20">
        <v>2039</v>
      </c>
      <c r="C1446" t="s">
        <v>268</v>
      </c>
      <c r="D1446" t="s">
        <v>272</v>
      </c>
      <c r="E1446" s="22" t="s">
        <v>365</v>
      </c>
      <c r="F1446" s="22" t="s">
        <v>366</v>
      </c>
      <c r="G1446" s="22" t="s">
        <v>269</v>
      </c>
      <c r="H1446" s="22" t="s">
        <v>237</v>
      </c>
      <c r="I1446" s="22" t="s">
        <v>309</v>
      </c>
      <c r="J1446" s="17">
        <f>IFERROR(INDEX(Cost_Components!$K$2:$K$29,MATCH(E1446,Cost_Components!$A$2:$A$29,0)),"")</f>
        <v>0.2</v>
      </c>
      <c r="K1446" s="17">
        <f t="shared" si="220"/>
        <v>0.52923076923076917</v>
      </c>
      <c r="L1446" s="17">
        <f>IFERROR(INDEX(Cost_Components!$S$2:$S$29,MATCH(E1446,Cost_Components!$A$2:$A$29,0)),"")</f>
        <v>0.16</v>
      </c>
      <c r="M1446" s="28">
        <f>IFERROR(INDEX(Cost_Components!$L$2:$L$29,MATCH(E1446,Cost_Components!$A$2:$A$29,0)),"")</f>
        <v>1</v>
      </c>
      <c r="N1446" s="29">
        <f>IFERROR(INDEX(Cost_Components!$P$2:$P$29,MATCH(E1446,Cost_Components!$A$2:$A$29,0)),"")</f>
        <v>1154.0355216616899</v>
      </c>
      <c r="O1446" s="23">
        <f t="shared" si="221"/>
        <v>3189652.4611030403</v>
      </c>
      <c r="P1446" s="23">
        <f t="shared" si="222"/>
        <v>3167127.4315133202</v>
      </c>
      <c r="Q1446" s="23">
        <f t="shared" si="223"/>
        <v>584796409.21528363</v>
      </c>
      <c r="R1446" s="23">
        <f t="shared" si="224"/>
        <v>1948083771.0811965</v>
      </c>
      <c r="S1446" s="23">
        <f t="shared" si="225"/>
        <v>1363287361.8659129</v>
      </c>
      <c r="T1446" s="16">
        <f>IFERROR(INDEX(Cost_Components!$R$2:$R$29,MATCH(E1446,Cost_Components!$A$2:$A$29,0)),"")</f>
        <v>1</v>
      </c>
      <c r="U1446" s="26">
        <f>IFERROR(INDEX(Cost_Components!$Q$2:$Q$29,MATCH(E1446,Cost_Components!$A$2:$A$29,0)),"")</f>
        <v>2023</v>
      </c>
      <c r="V1446" s="30">
        <f>1/(1+Calculation_Assumptions!$B$5)^(B1446-Calculation_Assumptions!$B$2)</f>
        <v>0.66111780581861923</v>
      </c>
      <c r="W1446" s="23">
        <f t="shared" si="226"/>
        <v>386619318.91101569</v>
      </c>
      <c r="X1446" s="23">
        <f t="shared" si="227"/>
        <v>1287912868.2880619</v>
      </c>
      <c r="Y1446" s="23">
        <f t="shared" si="228"/>
        <v>901293549.37704635</v>
      </c>
      <c r="Z1446" s="17">
        <f>IFERROR(INDEX(Cost_Components!$T$2:$T$29,MATCH(E1446,Cost_Components!$A$2:$A$29,0)),"")</f>
        <v>0.8</v>
      </c>
      <c r="AA1446" s="26">
        <f>IFERROR(INDEX(Cost_Components!$U$2:$U$29,MATCH(E1446,Cost_Components!$A$2:$A$29,0)),"")</f>
        <v>2025</v>
      </c>
      <c r="AB1446" s="26">
        <f>IFERROR(INDEX(Cost_Components!$V$2:$V$29,MATCH(E1446,Cost_Components!$A$2:$A$29,0)),"")</f>
        <v>2050</v>
      </c>
      <c r="AC1446" s="26">
        <f>IFERROR(INDEX(Cost_Components!$M$2:$M$29,MATCH(E1446,Cost_Components!$A$2:$A$29,0)),"")</f>
        <v>30</v>
      </c>
      <c r="AD1446" s="26">
        <f>IFERROR(INDEX(Cost_Components!$N$2:$N$29,MATCH(E1446,Cost_Components!$A$2:$A$29,0)),"")</f>
        <v>95</v>
      </c>
      <c r="AE1446" s="16" t="str">
        <f>IFERROR(INDEX(Cost_Components!$O$2:$O$29,MATCH(E1446,Cost_Components!$A$2:$A$29,0)),"")</f>
        <v>Both</v>
      </c>
      <c r="AF1446" s="11">
        <v>15948262.3055152</v>
      </c>
      <c r="AG1446" s="11">
        <v>15835637.1575666</v>
      </c>
      <c r="AH1446" s="23">
        <f t="shared" si="229"/>
        <v>1</v>
      </c>
    </row>
    <row r="1447" spans="1:34" hidden="1">
      <c r="A1447" t="s">
        <v>115</v>
      </c>
      <c r="B1447" s="20">
        <v>2040</v>
      </c>
      <c r="C1447" t="s">
        <v>268</v>
      </c>
      <c r="D1447" t="s">
        <v>272</v>
      </c>
      <c r="E1447" s="22" t="s">
        <v>365</v>
      </c>
      <c r="F1447" s="22" t="s">
        <v>366</v>
      </c>
      <c r="G1447" s="22" t="s">
        <v>269</v>
      </c>
      <c r="H1447" s="22" t="s">
        <v>237</v>
      </c>
      <c r="I1447" s="22" t="s">
        <v>309</v>
      </c>
      <c r="J1447" s="17">
        <f>IFERROR(INDEX(Cost_Components!$K$2:$K$29,MATCH(E1447,Cost_Components!$A$2:$A$29,0)),"")</f>
        <v>0.2</v>
      </c>
      <c r="K1447" s="17">
        <f t="shared" si="220"/>
        <v>0.55384615384615388</v>
      </c>
      <c r="L1447" s="17">
        <f>IFERROR(INDEX(Cost_Components!$S$2:$S$29,MATCH(E1447,Cost_Components!$A$2:$A$29,0)),"")</f>
        <v>0.16</v>
      </c>
      <c r="M1447" s="28">
        <f>IFERROR(INDEX(Cost_Components!$L$2:$L$29,MATCH(E1447,Cost_Components!$A$2:$A$29,0)),"")</f>
        <v>1</v>
      </c>
      <c r="N1447" s="29">
        <f>IFERROR(INDEX(Cost_Components!$P$2:$P$29,MATCH(E1447,Cost_Components!$A$2:$A$29,0)),"")</f>
        <v>1154.0355216616899</v>
      </c>
      <c r="O1447" s="23">
        <f t="shared" si="221"/>
        <v>3201786.2562195002</v>
      </c>
      <c r="P1447" s="23">
        <f t="shared" si="222"/>
        <v>3176343.1372177401</v>
      </c>
      <c r="Q1447" s="23">
        <f t="shared" si="223"/>
        <v>586498049.49369657</v>
      </c>
      <c r="R1447" s="23">
        <f t="shared" si="224"/>
        <v>2046447732.4313538</v>
      </c>
      <c r="S1447" s="23">
        <f t="shared" si="225"/>
        <v>1459949682.9376574</v>
      </c>
      <c r="T1447" s="16">
        <f>IFERROR(INDEX(Cost_Components!$R$2:$R$29,MATCH(E1447,Cost_Components!$A$2:$A$29,0)),"")</f>
        <v>1</v>
      </c>
      <c r="U1447" s="26">
        <f>IFERROR(INDEX(Cost_Components!$Q$2:$Q$29,MATCH(E1447,Cost_Components!$A$2:$A$29,0)),"")</f>
        <v>2023</v>
      </c>
      <c r="V1447" s="30">
        <f>1/(1+Calculation_Assumptions!$B$5)^(B1447-Calculation_Assumptions!$B$2)</f>
        <v>0.64186194739671765</v>
      </c>
      <c r="W1447" s="23">
        <f t="shared" si="226"/>
        <v>376450780.19240057</v>
      </c>
      <c r="X1447" s="23">
        <f t="shared" si="227"/>
        <v>1313536926.7839856</v>
      </c>
      <c r="Y1447" s="23">
        <f t="shared" si="228"/>
        <v>937086146.59158528</v>
      </c>
      <c r="Z1447" s="17">
        <f>IFERROR(INDEX(Cost_Components!$T$2:$T$29,MATCH(E1447,Cost_Components!$A$2:$A$29,0)),"")</f>
        <v>0.8</v>
      </c>
      <c r="AA1447" s="26">
        <f>IFERROR(INDEX(Cost_Components!$U$2:$U$29,MATCH(E1447,Cost_Components!$A$2:$A$29,0)),"")</f>
        <v>2025</v>
      </c>
      <c r="AB1447" s="26">
        <f>IFERROR(INDEX(Cost_Components!$V$2:$V$29,MATCH(E1447,Cost_Components!$A$2:$A$29,0)),"")</f>
        <v>2050</v>
      </c>
      <c r="AC1447" s="26">
        <f>IFERROR(INDEX(Cost_Components!$M$2:$M$29,MATCH(E1447,Cost_Components!$A$2:$A$29,0)),"")</f>
        <v>30</v>
      </c>
      <c r="AD1447" s="26">
        <f>IFERROR(INDEX(Cost_Components!$N$2:$N$29,MATCH(E1447,Cost_Components!$A$2:$A$29,0)),"")</f>
        <v>95</v>
      </c>
      <c r="AE1447" s="16" t="str">
        <f>IFERROR(INDEX(Cost_Components!$O$2:$O$29,MATCH(E1447,Cost_Components!$A$2:$A$29,0)),"")</f>
        <v>Both</v>
      </c>
      <c r="AF1447" s="11">
        <v>16008931.2810975</v>
      </c>
      <c r="AG1447" s="11">
        <v>15881715.6860887</v>
      </c>
      <c r="AH1447" s="23">
        <f t="shared" si="229"/>
        <v>1</v>
      </c>
    </row>
    <row r="1448" spans="1:34" hidden="1">
      <c r="A1448" t="s">
        <v>115</v>
      </c>
      <c r="B1448" s="20">
        <v>2041</v>
      </c>
      <c r="C1448" t="s">
        <v>268</v>
      </c>
      <c r="D1448" t="s">
        <v>272</v>
      </c>
      <c r="E1448" s="22" t="s">
        <v>365</v>
      </c>
      <c r="F1448" s="22" t="s">
        <v>366</v>
      </c>
      <c r="G1448" s="22" t="s">
        <v>269</v>
      </c>
      <c r="H1448" s="22" t="s">
        <v>237</v>
      </c>
      <c r="I1448" s="22" t="s">
        <v>309</v>
      </c>
      <c r="J1448" s="17">
        <f>IFERROR(INDEX(Cost_Components!$K$2:$K$29,MATCH(E1448,Cost_Components!$A$2:$A$29,0)),"")</f>
        <v>0.2</v>
      </c>
      <c r="K1448" s="17">
        <f t="shared" si="220"/>
        <v>0.57846153846153847</v>
      </c>
      <c r="L1448" s="17">
        <f>IFERROR(INDEX(Cost_Components!$S$2:$S$29,MATCH(E1448,Cost_Components!$A$2:$A$29,0)),"")</f>
        <v>0.16</v>
      </c>
      <c r="M1448" s="28">
        <f>IFERROR(INDEX(Cost_Components!$L$2:$L$29,MATCH(E1448,Cost_Components!$A$2:$A$29,0)),"")</f>
        <v>1</v>
      </c>
      <c r="N1448" s="29">
        <f>IFERROR(INDEX(Cost_Components!$P$2:$P$29,MATCH(E1448,Cost_Components!$A$2:$A$29,0)),"")</f>
        <v>1154.0355216616899</v>
      </c>
      <c r="O1448" s="23">
        <f t="shared" si="221"/>
        <v>3214072.4507008605</v>
      </c>
      <c r="P1448" s="23">
        <f t="shared" si="222"/>
        <v>3185543.2152388599</v>
      </c>
      <c r="Q1448" s="23">
        <f t="shared" si="223"/>
        <v>588196804.18784559</v>
      </c>
      <c r="R1448" s="23">
        <f t="shared" si="224"/>
        <v>2145602800.4091396</v>
      </c>
      <c r="S1448" s="23">
        <f t="shared" si="225"/>
        <v>1557405996.2212939</v>
      </c>
      <c r="T1448" s="16">
        <f>IFERROR(INDEX(Cost_Components!$R$2:$R$29,MATCH(E1448,Cost_Components!$A$2:$A$29,0)),"")</f>
        <v>1</v>
      </c>
      <c r="U1448" s="26">
        <f>IFERROR(INDEX(Cost_Components!$Q$2:$Q$29,MATCH(E1448,Cost_Components!$A$2:$A$29,0)),"")</f>
        <v>2023</v>
      </c>
      <c r="V1448" s="30">
        <f>1/(1+Calculation_Assumptions!$B$5)^(B1448-Calculation_Assumptions!$B$2)</f>
        <v>0.62316693922011435</v>
      </c>
      <c r="W1448" s="23">
        <f t="shared" si="226"/>
        <v>366544802.1247927</v>
      </c>
      <c r="X1448" s="23">
        <f t="shared" si="227"/>
        <v>1337068729.9130695</v>
      </c>
      <c r="Y1448" s="23">
        <f t="shared" si="228"/>
        <v>970523927.78827667</v>
      </c>
      <c r="Z1448" s="17">
        <f>IFERROR(INDEX(Cost_Components!$T$2:$T$29,MATCH(E1448,Cost_Components!$A$2:$A$29,0)),"")</f>
        <v>0.8</v>
      </c>
      <c r="AA1448" s="26">
        <f>IFERROR(INDEX(Cost_Components!$U$2:$U$29,MATCH(E1448,Cost_Components!$A$2:$A$29,0)),"")</f>
        <v>2025</v>
      </c>
      <c r="AB1448" s="26">
        <f>IFERROR(INDEX(Cost_Components!$V$2:$V$29,MATCH(E1448,Cost_Components!$A$2:$A$29,0)),"")</f>
        <v>2050</v>
      </c>
      <c r="AC1448" s="26">
        <f>IFERROR(INDEX(Cost_Components!$M$2:$M$29,MATCH(E1448,Cost_Components!$A$2:$A$29,0)),"")</f>
        <v>30</v>
      </c>
      <c r="AD1448" s="26">
        <f>IFERROR(INDEX(Cost_Components!$N$2:$N$29,MATCH(E1448,Cost_Components!$A$2:$A$29,0)),"")</f>
        <v>95</v>
      </c>
      <c r="AE1448" s="16" t="str">
        <f>IFERROR(INDEX(Cost_Components!$O$2:$O$29,MATCH(E1448,Cost_Components!$A$2:$A$29,0)),"")</f>
        <v>Both</v>
      </c>
      <c r="AF1448" s="11">
        <v>16070362.2535043</v>
      </c>
      <c r="AG1448" s="11">
        <v>15927716.076194299</v>
      </c>
      <c r="AH1448" s="23">
        <f t="shared" si="229"/>
        <v>1</v>
      </c>
    </row>
    <row r="1449" spans="1:34" hidden="1">
      <c r="A1449" t="s">
        <v>115</v>
      </c>
      <c r="B1449" s="20">
        <v>2042</v>
      </c>
      <c r="C1449" t="s">
        <v>268</v>
      </c>
      <c r="D1449" t="s">
        <v>272</v>
      </c>
      <c r="E1449" s="22" t="s">
        <v>365</v>
      </c>
      <c r="F1449" s="22" t="s">
        <v>366</v>
      </c>
      <c r="G1449" s="22" t="s">
        <v>269</v>
      </c>
      <c r="H1449" s="22" t="s">
        <v>237</v>
      </c>
      <c r="I1449" s="22" t="s">
        <v>309</v>
      </c>
      <c r="J1449" s="17">
        <f>IFERROR(INDEX(Cost_Components!$K$2:$K$29,MATCH(E1449,Cost_Components!$A$2:$A$29,0)),"")</f>
        <v>0.2</v>
      </c>
      <c r="K1449" s="17">
        <f t="shared" si="220"/>
        <v>0.60307692307692307</v>
      </c>
      <c r="L1449" s="17">
        <f>IFERROR(INDEX(Cost_Components!$S$2:$S$29,MATCH(E1449,Cost_Components!$A$2:$A$29,0)),"")</f>
        <v>0.16</v>
      </c>
      <c r="M1449" s="28">
        <f>IFERROR(INDEX(Cost_Components!$L$2:$L$29,MATCH(E1449,Cost_Components!$A$2:$A$29,0)),"")</f>
        <v>1</v>
      </c>
      <c r="N1449" s="29">
        <f>IFERROR(INDEX(Cost_Components!$P$2:$P$29,MATCH(E1449,Cost_Components!$A$2:$A$29,0)),"")</f>
        <v>1154.0355216616899</v>
      </c>
      <c r="O1449" s="23">
        <f t="shared" si="221"/>
        <v>3226447.2568912404</v>
      </c>
      <c r="P1449" s="23">
        <f t="shared" si="222"/>
        <v>3194670.1392435404</v>
      </c>
      <c r="Q1449" s="23">
        <f t="shared" si="223"/>
        <v>589882051.30863082</v>
      </c>
      <c r="R1449" s="23">
        <f t="shared" si="224"/>
        <v>2245517568.2190785</v>
      </c>
      <c r="S1449" s="23">
        <f t="shared" si="225"/>
        <v>1655635516.9104476</v>
      </c>
      <c r="T1449" s="16">
        <f>IFERROR(INDEX(Cost_Components!$R$2:$R$29,MATCH(E1449,Cost_Components!$A$2:$A$29,0)),"")</f>
        <v>1</v>
      </c>
      <c r="U1449" s="26">
        <f>IFERROR(INDEX(Cost_Components!$Q$2:$Q$29,MATCH(E1449,Cost_Components!$A$2:$A$29,0)),"")</f>
        <v>2023</v>
      </c>
      <c r="V1449" s="30">
        <f>1/(1+Calculation_Assumptions!$B$5)^(B1449-Calculation_Assumptions!$B$2)</f>
        <v>0.60501644584477121</v>
      </c>
      <c r="W1449" s="23">
        <f t="shared" si="226"/>
        <v>356888342.15037078</v>
      </c>
      <c r="X1449" s="23">
        <f t="shared" si="227"/>
        <v>1358575058.2059004</v>
      </c>
      <c r="Y1449" s="23">
        <f t="shared" si="228"/>
        <v>1001686716.0555296</v>
      </c>
      <c r="Z1449" s="17">
        <f>IFERROR(INDEX(Cost_Components!$T$2:$T$29,MATCH(E1449,Cost_Components!$A$2:$A$29,0)),"")</f>
        <v>0.8</v>
      </c>
      <c r="AA1449" s="26">
        <f>IFERROR(INDEX(Cost_Components!$U$2:$U$29,MATCH(E1449,Cost_Components!$A$2:$A$29,0)),"")</f>
        <v>2025</v>
      </c>
      <c r="AB1449" s="26">
        <f>IFERROR(INDEX(Cost_Components!$V$2:$V$29,MATCH(E1449,Cost_Components!$A$2:$A$29,0)),"")</f>
        <v>2050</v>
      </c>
      <c r="AC1449" s="26">
        <f>IFERROR(INDEX(Cost_Components!$M$2:$M$29,MATCH(E1449,Cost_Components!$A$2:$A$29,0)),"")</f>
        <v>30</v>
      </c>
      <c r="AD1449" s="26">
        <f>IFERROR(INDEX(Cost_Components!$N$2:$N$29,MATCH(E1449,Cost_Components!$A$2:$A$29,0)),"")</f>
        <v>95</v>
      </c>
      <c r="AE1449" s="16" t="str">
        <f>IFERROR(INDEX(Cost_Components!$O$2:$O$29,MATCH(E1449,Cost_Components!$A$2:$A$29,0)),"")</f>
        <v>Both</v>
      </c>
      <c r="AF1449" s="11">
        <v>16132236.284456201</v>
      </c>
      <c r="AG1449" s="11">
        <v>15973350.696217701</v>
      </c>
      <c r="AH1449" s="23">
        <f t="shared" si="229"/>
        <v>1</v>
      </c>
    </row>
    <row r="1450" spans="1:34" hidden="1">
      <c r="A1450" t="s">
        <v>115</v>
      </c>
      <c r="B1450" s="20">
        <v>2043</v>
      </c>
      <c r="C1450" t="s">
        <v>268</v>
      </c>
      <c r="D1450" t="s">
        <v>272</v>
      </c>
      <c r="E1450" s="22" t="s">
        <v>365</v>
      </c>
      <c r="F1450" s="22" t="s">
        <v>366</v>
      </c>
      <c r="G1450" s="22" t="s">
        <v>269</v>
      </c>
      <c r="H1450" s="22" t="s">
        <v>237</v>
      </c>
      <c r="I1450" s="22" t="s">
        <v>309</v>
      </c>
      <c r="J1450" s="17">
        <f>IFERROR(INDEX(Cost_Components!$K$2:$K$29,MATCH(E1450,Cost_Components!$A$2:$A$29,0)),"")</f>
        <v>0.2</v>
      </c>
      <c r="K1450" s="17">
        <f t="shared" si="220"/>
        <v>0.62769230769230766</v>
      </c>
      <c r="L1450" s="17">
        <f>IFERROR(INDEX(Cost_Components!$S$2:$S$29,MATCH(E1450,Cost_Components!$A$2:$A$29,0)),"")</f>
        <v>0.16</v>
      </c>
      <c r="M1450" s="28">
        <f>IFERROR(INDEX(Cost_Components!$L$2:$L$29,MATCH(E1450,Cost_Components!$A$2:$A$29,0)),"")</f>
        <v>1</v>
      </c>
      <c r="N1450" s="29">
        <f>IFERROR(INDEX(Cost_Components!$P$2:$P$29,MATCH(E1450,Cost_Components!$A$2:$A$29,0)),"")</f>
        <v>1154.0355216616899</v>
      </c>
      <c r="O1450" s="23">
        <f t="shared" si="221"/>
        <v>3238476.47383634</v>
      </c>
      <c r="P1450" s="23">
        <f t="shared" si="222"/>
        <v>3203297.2998243403</v>
      </c>
      <c r="Q1450" s="23">
        <f t="shared" si="223"/>
        <v>591475019.27044249</v>
      </c>
      <c r="R1450" s="23">
        <f t="shared" si="224"/>
        <v>2345885061.2986383</v>
      </c>
      <c r="S1450" s="23">
        <f t="shared" si="225"/>
        <v>1754410042.0281959</v>
      </c>
      <c r="T1450" s="16">
        <f>IFERROR(INDEX(Cost_Components!$R$2:$R$29,MATCH(E1450,Cost_Components!$A$2:$A$29,0)),"")</f>
        <v>1</v>
      </c>
      <c r="U1450" s="26">
        <f>IFERROR(INDEX(Cost_Components!$Q$2:$Q$29,MATCH(E1450,Cost_Components!$A$2:$A$29,0)),"")</f>
        <v>2023</v>
      </c>
      <c r="V1450" s="30">
        <f>1/(1+Calculation_Assumptions!$B$5)^(B1450-Calculation_Assumptions!$B$2)</f>
        <v>0.5873946076162827</v>
      </c>
      <c r="W1450" s="23">
        <f t="shared" si="226"/>
        <v>347429236.85919482</v>
      </c>
      <c r="X1450" s="23">
        <f t="shared" si="227"/>
        <v>1377960235.094413</v>
      </c>
      <c r="Y1450" s="23">
        <f t="shared" si="228"/>
        <v>1030530998.2352182</v>
      </c>
      <c r="Z1450" s="17">
        <f>IFERROR(INDEX(Cost_Components!$T$2:$T$29,MATCH(E1450,Cost_Components!$A$2:$A$29,0)),"")</f>
        <v>0.8</v>
      </c>
      <c r="AA1450" s="26">
        <f>IFERROR(INDEX(Cost_Components!$U$2:$U$29,MATCH(E1450,Cost_Components!$A$2:$A$29,0)),"")</f>
        <v>2025</v>
      </c>
      <c r="AB1450" s="26">
        <f>IFERROR(INDEX(Cost_Components!$V$2:$V$29,MATCH(E1450,Cost_Components!$A$2:$A$29,0)),"")</f>
        <v>2050</v>
      </c>
      <c r="AC1450" s="26">
        <f>IFERROR(INDEX(Cost_Components!$M$2:$M$29,MATCH(E1450,Cost_Components!$A$2:$A$29,0)),"")</f>
        <v>30</v>
      </c>
      <c r="AD1450" s="26">
        <f>IFERROR(INDEX(Cost_Components!$N$2:$N$29,MATCH(E1450,Cost_Components!$A$2:$A$29,0)),"")</f>
        <v>95</v>
      </c>
      <c r="AE1450" s="16" t="str">
        <f>IFERROR(INDEX(Cost_Components!$O$2:$O$29,MATCH(E1450,Cost_Components!$A$2:$A$29,0)),"")</f>
        <v>Both</v>
      </c>
      <c r="AF1450" s="11">
        <v>16192382.3691817</v>
      </c>
      <c r="AG1450" s="11">
        <v>16016486.499121699</v>
      </c>
      <c r="AH1450" s="23">
        <f t="shared" si="229"/>
        <v>1</v>
      </c>
    </row>
    <row r="1451" spans="1:34" hidden="1">
      <c r="A1451" t="s">
        <v>115</v>
      </c>
      <c r="B1451" s="20">
        <v>2044</v>
      </c>
      <c r="C1451" t="s">
        <v>268</v>
      </c>
      <c r="D1451" t="s">
        <v>272</v>
      </c>
      <c r="E1451" s="22" t="s">
        <v>365</v>
      </c>
      <c r="F1451" s="22" t="s">
        <v>366</v>
      </c>
      <c r="G1451" s="22" t="s">
        <v>269</v>
      </c>
      <c r="H1451" s="22" t="s">
        <v>237</v>
      </c>
      <c r="I1451" s="22" t="s">
        <v>309</v>
      </c>
      <c r="J1451" s="17">
        <f>IFERROR(INDEX(Cost_Components!$K$2:$K$29,MATCH(E1451,Cost_Components!$A$2:$A$29,0)),"")</f>
        <v>0.2</v>
      </c>
      <c r="K1451" s="17">
        <f t="shared" si="220"/>
        <v>0.65230769230769237</v>
      </c>
      <c r="L1451" s="17">
        <f>IFERROR(INDEX(Cost_Components!$S$2:$S$29,MATCH(E1451,Cost_Components!$A$2:$A$29,0)),"")</f>
        <v>0.16</v>
      </c>
      <c r="M1451" s="28">
        <f>IFERROR(INDEX(Cost_Components!$L$2:$L$29,MATCH(E1451,Cost_Components!$A$2:$A$29,0)),"")</f>
        <v>1</v>
      </c>
      <c r="N1451" s="29">
        <f>IFERROR(INDEX(Cost_Components!$P$2:$P$29,MATCH(E1451,Cost_Components!$A$2:$A$29,0)),"")</f>
        <v>1154.0355216616899</v>
      </c>
      <c r="O1451" s="23">
        <f t="shared" si="221"/>
        <v>3249978.3105710601</v>
      </c>
      <c r="P1451" s="23">
        <f t="shared" si="222"/>
        <v>3211250.3111546002</v>
      </c>
      <c r="Q1451" s="23">
        <f t="shared" si="223"/>
        <v>592943508.4831301</v>
      </c>
      <c r="R1451" s="23">
        <f t="shared" si="224"/>
        <v>2446538978.4189501</v>
      </c>
      <c r="S1451" s="23">
        <f t="shared" si="225"/>
        <v>1853595469.9358201</v>
      </c>
      <c r="T1451" s="16">
        <f>IFERROR(INDEX(Cost_Components!$R$2:$R$29,MATCH(E1451,Cost_Components!$A$2:$A$29,0)),"")</f>
        <v>1</v>
      </c>
      <c r="U1451" s="26">
        <f>IFERROR(INDEX(Cost_Components!$Q$2:$Q$29,MATCH(E1451,Cost_Components!$A$2:$A$29,0)),"")</f>
        <v>2023</v>
      </c>
      <c r="V1451" s="30">
        <f>1/(1+Calculation_Assumptions!$B$5)^(B1451-Calculation_Assumptions!$B$2)</f>
        <v>0.57028602681192497</v>
      </c>
      <c r="W1451" s="23">
        <f t="shared" si="226"/>
        <v>338147397.57676721</v>
      </c>
      <c r="X1451" s="23">
        <f t="shared" si="227"/>
        <v>1395226993.443049</v>
      </c>
      <c r="Y1451" s="23">
        <f t="shared" si="228"/>
        <v>1057079595.8662817</v>
      </c>
      <c r="Z1451" s="17">
        <f>IFERROR(INDEX(Cost_Components!$T$2:$T$29,MATCH(E1451,Cost_Components!$A$2:$A$29,0)),"")</f>
        <v>0.8</v>
      </c>
      <c r="AA1451" s="26">
        <f>IFERROR(INDEX(Cost_Components!$U$2:$U$29,MATCH(E1451,Cost_Components!$A$2:$A$29,0)),"")</f>
        <v>2025</v>
      </c>
      <c r="AB1451" s="26">
        <f>IFERROR(INDEX(Cost_Components!$V$2:$V$29,MATCH(E1451,Cost_Components!$A$2:$A$29,0)),"")</f>
        <v>2050</v>
      </c>
      <c r="AC1451" s="26">
        <f>IFERROR(INDEX(Cost_Components!$M$2:$M$29,MATCH(E1451,Cost_Components!$A$2:$A$29,0)),"")</f>
        <v>30</v>
      </c>
      <c r="AD1451" s="26">
        <f>IFERROR(INDEX(Cost_Components!$N$2:$N$29,MATCH(E1451,Cost_Components!$A$2:$A$29,0)),"")</f>
        <v>95</v>
      </c>
      <c r="AE1451" s="16" t="str">
        <f>IFERROR(INDEX(Cost_Components!$O$2:$O$29,MATCH(E1451,Cost_Components!$A$2:$A$29,0)),"")</f>
        <v>Both</v>
      </c>
      <c r="AF1451" s="11">
        <v>16249891.5528553</v>
      </c>
      <c r="AG1451" s="11">
        <v>16056251.555772999</v>
      </c>
      <c r="AH1451" s="23">
        <f t="shared" si="229"/>
        <v>1</v>
      </c>
    </row>
    <row r="1452" spans="1:34" hidden="1">
      <c r="A1452" t="s">
        <v>115</v>
      </c>
      <c r="B1452" s="20">
        <v>2045</v>
      </c>
      <c r="C1452" t="s">
        <v>268</v>
      </c>
      <c r="D1452" t="s">
        <v>272</v>
      </c>
      <c r="E1452" s="22" t="s">
        <v>365</v>
      </c>
      <c r="F1452" s="22" t="s">
        <v>366</v>
      </c>
      <c r="G1452" s="22" t="s">
        <v>269</v>
      </c>
      <c r="H1452" s="22" t="s">
        <v>237</v>
      </c>
      <c r="I1452" s="22" t="s">
        <v>309</v>
      </c>
      <c r="J1452" s="17">
        <f>IFERROR(INDEX(Cost_Components!$K$2:$K$29,MATCH(E1452,Cost_Components!$A$2:$A$29,0)),"")</f>
        <v>0.2</v>
      </c>
      <c r="K1452" s="17">
        <f t="shared" si="220"/>
        <v>0.67692307692307696</v>
      </c>
      <c r="L1452" s="17">
        <f>IFERROR(INDEX(Cost_Components!$S$2:$S$29,MATCH(E1452,Cost_Components!$A$2:$A$29,0)),"")</f>
        <v>0.16</v>
      </c>
      <c r="M1452" s="28">
        <f>IFERROR(INDEX(Cost_Components!$L$2:$L$29,MATCH(E1452,Cost_Components!$A$2:$A$29,0)),"")</f>
        <v>1</v>
      </c>
      <c r="N1452" s="29">
        <f>IFERROR(INDEX(Cost_Components!$P$2:$P$29,MATCH(E1452,Cost_Components!$A$2:$A$29,0)),"")</f>
        <v>1154.0355216616899</v>
      </c>
      <c r="O1452" s="23">
        <f t="shared" si="221"/>
        <v>3260974.13516118</v>
      </c>
      <c r="P1452" s="23">
        <f t="shared" si="222"/>
        <v>3218556.8903770801</v>
      </c>
      <c r="Q1452" s="23">
        <f t="shared" si="223"/>
        <v>594292636.79746246</v>
      </c>
      <c r="R1452" s="23">
        <f t="shared" si="224"/>
        <v>2547451068.2557611</v>
      </c>
      <c r="S1452" s="23">
        <f t="shared" si="225"/>
        <v>1953158431.4582987</v>
      </c>
      <c r="T1452" s="16">
        <f>IFERROR(INDEX(Cost_Components!$R$2:$R$29,MATCH(E1452,Cost_Components!$A$2:$A$29,0)),"")</f>
        <v>1</v>
      </c>
      <c r="U1452" s="26">
        <f>IFERROR(INDEX(Cost_Components!$Q$2:$Q$29,MATCH(E1452,Cost_Components!$A$2:$A$29,0)),"")</f>
        <v>2023</v>
      </c>
      <c r="V1452" s="30">
        <f>1/(1+Calculation_Assumptions!$B$5)^(B1452-Calculation_Assumptions!$B$2)</f>
        <v>0.55367575418633497</v>
      </c>
      <c r="W1452" s="23">
        <f t="shared" si="226"/>
        <v>329045423.88622069</v>
      </c>
      <c r="X1452" s="23">
        <f t="shared" si="227"/>
        <v>1410461891.4692931</v>
      </c>
      <c r="Y1452" s="23">
        <f t="shared" si="228"/>
        <v>1081416467.5830727</v>
      </c>
      <c r="Z1452" s="17">
        <f>IFERROR(INDEX(Cost_Components!$T$2:$T$29,MATCH(E1452,Cost_Components!$A$2:$A$29,0)),"")</f>
        <v>0.8</v>
      </c>
      <c r="AA1452" s="26">
        <f>IFERROR(INDEX(Cost_Components!$U$2:$U$29,MATCH(E1452,Cost_Components!$A$2:$A$29,0)),"")</f>
        <v>2025</v>
      </c>
      <c r="AB1452" s="26">
        <f>IFERROR(INDEX(Cost_Components!$V$2:$V$29,MATCH(E1452,Cost_Components!$A$2:$A$29,0)),"")</f>
        <v>2050</v>
      </c>
      <c r="AC1452" s="26">
        <f>IFERROR(INDEX(Cost_Components!$M$2:$M$29,MATCH(E1452,Cost_Components!$A$2:$A$29,0)),"")</f>
        <v>30</v>
      </c>
      <c r="AD1452" s="26">
        <f>IFERROR(INDEX(Cost_Components!$N$2:$N$29,MATCH(E1452,Cost_Components!$A$2:$A$29,0)),"")</f>
        <v>95</v>
      </c>
      <c r="AE1452" s="16" t="str">
        <f>IFERROR(INDEX(Cost_Components!$O$2:$O$29,MATCH(E1452,Cost_Components!$A$2:$A$29,0)),"")</f>
        <v>Both</v>
      </c>
      <c r="AF1452" s="11">
        <v>16304870.6758059</v>
      </c>
      <c r="AG1452" s="11">
        <v>16092784.4518854</v>
      </c>
      <c r="AH1452" s="23">
        <f t="shared" si="229"/>
        <v>1</v>
      </c>
    </row>
    <row r="1453" spans="1:34" hidden="1">
      <c r="A1453" t="s">
        <v>115</v>
      </c>
      <c r="B1453" s="20">
        <v>2046</v>
      </c>
      <c r="C1453" t="s">
        <v>268</v>
      </c>
      <c r="D1453" t="s">
        <v>272</v>
      </c>
      <c r="E1453" s="22" t="s">
        <v>365</v>
      </c>
      <c r="F1453" s="22" t="s">
        <v>366</v>
      </c>
      <c r="G1453" s="22" t="s">
        <v>269</v>
      </c>
      <c r="H1453" s="22" t="s">
        <v>237</v>
      </c>
      <c r="I1453" s="22" t="s">
        <v>309</v>
      </c>
      <c r="J1453" s="17">
        <f>IFERROR(INDEX(Cost_Components!$K$2:$K$29,MATCH(E1453,Cost_Components!$A$2:$A$29,0)),"")</f>
        <v>0.2</v>
      </c>
      <c r="K1453" s="17">
        <f t="shared" si="220"/>
        <v>0.70153846153846156</v>
      </c>
      <c r="L1453" s="17">
        <f>IFERROR(INDEX(Cost_Components!$S$2:$S$29,MATCH(E1453,Cost_Components!$A$2:$A$29,0)),"")</f>
        <v>0.16</v>
      </c>
      <c r="M1453" s="28">
        <f>IFERROR(INDEX(Cost_Components!$L$2:$L$29,MATCH(E1453,Cost_Components!$A$2:$A$29,0)),"")</f>
        <v>1</v>
      </c>
      <c r="N1453" s="29">
        <f>IFERROR(INDEX(Cost_Components!$P$2:$P$29,MATCH(E1453,Cost_Components!$A$2:$A$29,0)),"")</f>
        <v>1154.0355216616899</v>
      </c>
      <c r="O1453" s="23">
        <f t="shared" si="221"/>
        <v>3271466.8051617001</v>
      </c>
      <c r="P1453" s="23">
        <f t="shared" si="222"/>
        <v>3225228.4329849603</v>
      </c>
      <c r="Q1453" s="23">
        <f t="shared" si="223"/>
        <v>595524508.34206617</v>
      </c>
      <c r="R1453" s="23">
        <f t="shared" si="224"/>
        <v>2648580521.3826466</v>
      </c>
      <c r="S1453" s="23">
        <f t="shared" si="225"/>
        <v>2053056013.0405803</v>
      </c>
      <c r="T1453" s="16">
        <f>IFERROR(INDEX(Cost_Components!$R$2:$R$29,MATCH(E1453,Cost_Components!$A$2:$A$29,0)),"")</f>
        <v>1</v>
      </c>
      <c r="U1453" s="26">
        <f>IFERROR(INDEX(Cost_Components!$Q$2:$Q$29,MATCH(E1453,Cost_Components!$A$2:$A$29,0)),"")</f>
        <v>2023</v>
      </c>
      <c r="V1453" s="30">
        <f>1/(1+Calculation_Assumptions!$B$5)^(B1453-Calculation_Assumptions!$B$2)</f>
        <v>0.5375492759090631</v>
      </c>
      <c r="W1453" s="23">
        <f t="shared" si="226"/>
        <v>320123768.24537849</v>
      </c>
      <c r="X1453" s="23">
        <f t="shared" si="227"/>
        <v>1423742541.4560905</v>
      </c>
      <c r="Y1453" s="23">
        <f t="shared" si="228"/>
        <v>1103618773.210712</v>
      </c>
      <c r="Z1453" s="17">
        <f>IFERROR(INDEX(Cost_Components!$T$2:$T$29,MATCH(E1453,Cost_Components!$A$2:$A$29,0)),"")</f>
        <v>0.8</v>
      </c>
      <c r="AA1453" s="26">
        <f>IFERROR(INDEX(Cost_Components!$U$2:$U$29,MATCH(E1453,Cost_Components!$A$2:$A$29,0)),"")</f>
        <v>2025</v>
      </c>
      <c r="AB1453" s="26">
        <f>IFERROR(INDEX(Cost_Components!$V$2:$V$29,MATCH(E1453,Cost_Components!$A$2:$A$29,0)),"")</f>
        <v>2050</v>
      </c>
      <c r="AC1453" s="26">
        <f>IFERROR(INDEX(Cost_Components!$M$2:$M$29,MATCH(E1453,Cost_Components!$A$2:$A$29,0)),"")</f>
        <v>30</v>
      </c>
      <c r="AD1453" s="26">
        <f>IFERROR(INDEX(Cost_Components!$N$2:$N$29,MATCH(E1453,Cost_Components!$A$2:$A$29,0)),"")</f>
        <v>95</v>
      </c>
      <c r="AE1453" s="16" t="str">
        <f>IFERROR(INDEX(Cost_Components!$O$2:$O$29,MATCH(E1453,Cost_Components!$A$2:$A$29,0)),"")</f>
        <v>Both</v>
      </c>
      <c r="AF1453" s="11">
        <v>16357334.0258085</v>
      </c>
      <c r="AG1453" s="11">
        <v>16126142.1649248</v>
      </c>
      <c r="AH1453" s="23">
        <f t="shared" si="229"/>
        <v>1</v>
      </c>
    </row>
    <row r="1454" spans="1:34" hidden="1">
      <c r="A1454" t="s">
        <v>115</v>
      </c>
      <c r="B1454" s="20">
        <v>2047</v>
      </c>
      <c r="C1454" t="s">
        <v>268</v>
      </c>
      <c r="D1454" t="s">
        <v>272</v>
      </c>
      <c r="E1454" s="22" t="s">
        <v>365</v>
      </c>
      <c r="F1454" s="22" t="s">
        <v>366</v>
      </c>
      <c r="G1454" s="22" t="s">
        <v>269</v>
      </c>
      <c r="H1454" s="22" t="s">
        <v>237</v>
      </c>
      <c r="I1454" s="22" t="s">
        <v>309</v>
      </c>
      <c r="J1454" s="17">
        <f>IFERROR(INDEX(Cost_Components!$K$2:$K$29,MATCH(E1454,Cost_Components!$A$2:$A$29,0)),"")</f>
        <v>0.2</v>
      </c>
      <c r="K1454" s="17">
        <f t="shared" si="220"/>
        <v>0.72615384615384615</v>
      </c>
      <c r="L1454" s="17">
        <f>IFERROR(INDEX(Cost_Components!$S$2:$S$29,MATCH(E1454,Cost_Components!$A$2:$A$29,0)),"")</f>
        <v>0.16</v>
      </c>
      <c r="M1454" s="28">
        <f>IFERROR(INDEX(Cost_Components!$L$2:$L$29,MATCH(E1454,Cost_Components!$A$2:$A$29,0)),"")</f>
        <v>1</v>
      </c>
      <c r="N1454" s="29">
        <f>IFERROR(INDEX(Cost_Components!$P$2:$P$29,MATCH(E1454,Cost_Components!$A$2:$A$29,0)),"")</f>
        <v>1154.0355216616899</v>
      </c>
      <c r="O1454" s="23">
        <f t="shared" si="221"/>
        <v>3280802.3631775202</v>
      </c>
      <c r="P1454" s="23">
        <f t="shared" si="222"/>
        <v>3230620.4108647401</v>
      </c>
      <c r="Q1454" s="23">
        <f t="shared" si="223"/>
        <v>596520113.78291094</v>
      </c>
      <c r="R1454" s="23">
        <f t="shared" si="224"/>
        <v>2749336437.3273845</v>
      </c>
      <c r="S1454" s="23">
        <f t="shared" si="225"/>
        <v>2152816323.5444736</v>
      </c>
      <c r="T1454" s="16">
        <f>IFERROR(INDEX(Cost_Components!$R$2:$R$29,MATCH(E1454,Cost_Components!$A$2:$A$29,0)),"")</f>
        <v>1</v>
      </c>
      <c r="U1454" s="26">
        <f>IFERROR(INDEX(Cost_Components!$Q$2:$Q$29,MATCH(E1454,Cost_Components!$A$2:$A$29,0)),"")</f>
        <v>2023</v>
      </c>
      <c r="V1454" s="30">
        <f>1/(1+Calculation_Assumptions!$B$5)^(B1454-Calculation_Assumptions!$B$2)</f>
        <v>0.52189250088258554</v>
      </c>
      <c r="W1454" s="23">
        <f t="shared" si="226"/>
        <v>311319374.00892788</v>
      </c>
      <c r="X1454" s="23">
        <f t="shared" si="227"/>
        <v>1434858069.0444067</v>
      </c>
      <c r="Y1454" s="23">
        <f t="shared" si="228"/>
        <v>1123538695.0354788</v>
      </c>
      <c r="Z1454" s="17">
        <f>IFERROR(INDEX(Cost_Components!$T$2:$T$29,MATCH(E1454,Cost_Components!$A$2:$A$29,0)),"")</f>
        <v>0.8</v>
      </c>
      <c r="AA1454" s="26">
        <f>IFERROR(INDEX(Cost_Components!$U$2:$U$29,MATCH(E1454,Cost_Components!$A$2:$A$29,0)),"")</f>
        <v>2025</v>
      </c>
      <c r="AB1454" s="26">
        <f>IFERROR(INDEX(Cost_Components!$V$2:$V$29,MATCH(E1454,Cost_Components!$A$2:$A$29,0)),"")</f>
        <v>2050</v>
      </c>
      <c r="AC1454" s="26">
        <f>IFERROR(INDEX(Cost_Components!$M$2:$M$29,MATCH(E1454,Cost_Components!$A$2:$A$29,0)),"")</f>
        <v>30</v>
      </c>
      <c r="AD1454" s="26">
        <f>IFERROR(INDEX(Cost_Components!$N$2:$N$29,MATCH(E1454,Cost_Components!$A$2:$A$29,0)),"")</f>
        <v>95</v>
      </c>
      <c r="AE1454" s="16" t="str">
        <f>IFERROR(INDEX(Cost_Components!$O$2:$O$29,MATCH(E1454,Cost_Components!$A$2:$A$29,0)),"")</f>
        <v>Both</v>
      </c>
      <c r="AF1454" s="11">
        <v>16404011.8158876</v>
      </c>
      <c r="AG1454" s="11">
        <v>16153102.054323699</v>
      </c>
      <c r="AH1454" s="23">
        <f t="shared" si="229"/>
        <v>1</v>
      </c>
    </row>
    <row r="1455" spans="1:34" hidden="1">
      <c r="A1455" t="s">
        <v>115</v>
      </c>
      <c r="B1455" s="20">
        <v>2048</v>
      </c>
      <c r="C1455" t="s">
        <v>268</v>
      </c>
      <c r="D1455" t="s">
        <v>272</v>
      </c>
      <c r="E1455" s="22" t="s">
        <v>365</v>
      </c>
      <c r="F1455" s="22" t="s">
        <v>366</v>
      </c>
      <c r="G1455" s="22" t="s">
        <v>269</v>
      </c>
      <c r="H1455" s="22" t="s">
        <v>237</v>
      </c>
      <c r="I1455" s="22" t="s">
        <v>309</v>
      </c>
      <c r="J1455" s="17">
        <f>IFERROR(INDEX(Cost_Components!$K$2:$K$29,MATCH(E1455,Cost_Components!$A$2:$A$29,0)),"")</f>
        <v>0.2</v>
      </c>
      <c r="K1455" s="17">
        <f t="shared" si="220"/>
        <v>0.75076923076923086</v>
      </c>
      <c r="L1455" s="17">
        <f>IFERROR(INDEX(Cost_Components!$S$2:$S$29,MATCH(E1455,Cost_Components!$A$2:$A$29,0)),"")</f>
        <v>0.16</v>
      </c>
      <c r="M1455" s="28">
        <f>IFERROR(INDEX(Cost_Components!$L$2:$L$29,MATCH(E1455,Cost_Components!$A$2:$A$29,0)),"")</f>
        <v>1</v>
      </c>
      <c r="N1455" s="29">
        <f>IFERROR(INDEX(Cost_Components!$P$2:$P$29,MATCH(E1455,Cost_Components!$A$2:$A$29,0)),"")</f>
        <v>1154.0355216616899</v>
      </c>
      <c r="O1455" s="23">
        <f t="shared" si="221"/>
        <v>3289661.6607889603</v>
      </c>
      <c r="P1455" s="23">
        <f t="shared" si="222"/>
        <v>3235422.6849008603</v>
      </c>
      <c r="Q1455" s="23">
        <f t="shared" si="223"/>
        <v>597406832.95450079</v>
      </c>
      <c r="R1455" s="23">
        <f t="shared" si="224"/>
        <v>2850210105.3383636</v>
      </c>
      <c r="S1455" s="23">
        <f t="shared" si="225"/>
        <v>2252803272.383863</v>
      </c>
      <c r="T1455" s="16">
        <f>IFERROR(INDEX(Cost_Components!$R$2:$R$29,MATCH(E1455,Cost_Components!$A$2:$A$29,0)),"")</f>
        <v>1</v>
      </c>
      <c r="U1455" s="26">
        <f>IFERROR(INDEX(Cost_Components!$Q$2:$Q$29,MATCH(E1455,Cost_Components!$A$2:$A$29,0)),"")</f>
        <v>2023</v>
      </c>
      <c r="V1455" s="30">
        <f>1/(1+Calculation_Assumptions!$B$5)^(B1455-Calculation_Assumptions!$B$2)</f>
        <v>0.50669174842969467</v>
      </c>
      <c r="W1455" s="23">
        <f t="shared" si="226"/>
        <v>302701112.71356255</v>
      </c>
      <c r="X1455" s="23">
        <f t="shared" si="227"/>
        <v>1444177941.6658797</v>
      </c>
      <c r="Y1455" s="23">
        <f t="shared" si="228"/>
        <v>1141476828.9523172</v>
      </c>
      <c r="Z1455" s="17">
        <f>IFERROR(INDEX(Cost_Components!$T$2:$T$29,MATCH(E1455,Cost_Components!$A$2:$A$29,0)),"")</f>
        <v>0.8</v>
      </c>
      <c r="AA1455" s="26">
        <f>IFERROR(INDEX(Cost_Components!$U$2:$U$29,MATCH(E1455,Cost_Components!$A$2:$A$29,0)),"")</f>
        <v>2025</v>
      </c>
      <c r="AB1455" s="26">
        <f>IFERROR(INDEX(Cost_Components!$V$2:$V$29,MATCH(E1455,Cost_Components!$A$2:$A$29,0)),"")</f>
        <v>2050</v>
      </c>
      <c r="AC1455" s="26">
        <f>IFERROR(INDEX(Cost_Components!$M$2:$M$29,MATCH(E1455,Cost_Components!$A$2:$A$29,0)),"")</f>
        <v>30</v>
      </c>
      <c r="AD1455" s="26">
        <f>IFERROR(INDEX(Cost_Components!$N$2:$N$29,MATCH(E1455,Cost_Components!$A$2:$A$29,0)),"")</f>
        <v>95</v>
      </c>
      <c r="AE1455" s="16" t="str">
        <f>IFERROR(INDEX(Cost_Components!$O$2:$O$29,MATCH(E1455,Cost_Components!$A$2:$A$29,0)),"")</f>
        <v>Both</v>
      </c>
      <c r="AF1455" s="11">
        <v>16448308.3039448</v>
      </c>
      <c r="AG1455" s="11">
        <v>16177113.424504301</v>
      </c>
      <c r="AH1455" s="23">
        <f t="shared" si="229"/>
        <v>1</v>
      </c>
    </row>
    <row r="1456" spans="1:34" hidden="1">
      <c r="A1456" t="s">
        <v>115</v>
      </c>
      <c r="B1456" s="20">
        <v>2049</v>
      </c>
      <c r="C1456" t="s">
        <v>268</v>
      </c>
      <c r="D1456" t="s">
        <v>272</v>
      </c>
      <c r="E1456" s="22" t="s">
        <v>365</v>
      </c>
      <c r="F1456" s="22" t="s">
        <v>366</v>
      </c>
      <c r="G1456" s="22" t="s">
        <v>269</v>
      </c>
      <c r="H1456" s="22" t="s">
        <v>237</v>
      </c>
      <c r="I1456" s="22" t="s">
        <v>309</v>
      </c>
      <c r="J1456" s="17">
        <f>IFERROR(INDEX(Cost_Components!$K$2:$K$29,MATCH(E1456,Cost_Components!$A$2:$A$29,0)),"")</f>
        <v>0.2</v>
      </c>
      <c r="K1456" s="17">
        <f t="shared" si="220"/>
        <v>0.77538461538461545</v>
      </c>
      <c r="L1456" s="17">
        <f>IFERROR(INDEX(Cost_Components!$S$2:$S$29,MATCH(E1456,Cost_Components!$A$2:$A$29,0)),"")</f>
        <v>0.16</v>
      </c>
      <c r="M1456" s="28">
        <f>IFERROR(INDEX(Cost_Components!$L$2:$L$29,MATCH(E1456,Cost_Components!$A$2:$A$29,0)),"")</f>
        <v>1</v>
      </c>
      <c r="N1456" s="29">
        <f>IFERROR(INDEX(Cost_Components!$P$2:$P$29,MATCH(E1456,Cost_Components!$A$2:$A$29,0)),"")</f>
        <v>1154.0355216616899</v>
      </c>
      <c r="O1456" s="23">
        <f t="shared" si="221"/>
        <v>3298125.9277786403</v>
      </c>
      <c r="P1456" s="23">
        <f t="shared" si="222"/>
        <v>3239722.7949781399</v>
      </c>
      <c r="Q1456" s="23">
        <f t="shared" si="223"/>
        <v>598200829.71869862</v>
      </c>
      <c r="R1456" s="23">
        <f t="shared" si="224"/>
        <v>2951233624.1342525</v>
      </c>
      <c r="S1456" s="23">
        <f t="shared" si="225"/>
        <v>2353032794.415554</v>
      </c>
      <c r="T1456" s="16">
        <f>IFERROR(INDEX(Cost_Components!$R$2:$R$29,MATCH(E1456,Cost_Components!$A$2:$A$29,0)),"")</f>
        <v>1</v>
      </c>
      <c r="U1456" s="26">
        <f>IFERROR(INDEX(Cost_Components!$Q$2:$Q$29,MATCH(E1456,Cost_Components!$A$2:$A$29,0)),"")</f>
        <v>2023</v>
      </c>
      <c r="V1456" s="30">
        <f>1/(1+Calculation_Assumptions!$B$5)^(B1456-Calculation_Assumptions!$B$2)</f>
        <v>0.49193373633950943</v>
      </c>
      <c r="W1456" s="23">
        <f t="shared" si="226"/>
        <v>294275169.24491405</v>
      </c>
      <c r="X1456" s="23">
        <f t="shared" si="227"/>
        <v>1451811383.5311542</v>
      </c>
      <c r="Y1456" s="23">
        <f t="shared" si="228"/>
        <v>1157536214.2862403</v>
      </c>
      <c r="Z1456" s="17">
        <f>IFERROR(INDEX(Cost_Components!$T$2:$T$29,MATCH(E1456,Cost_Components!$A$2:$A$29,0)),"")</f>
        <v>0.8</v>
      </c>
      <c r="AA1456" s="26">
        <f>IFERROR(INDEX(Cost_Components!$U$2:$U$29,MATCH(E1456,Cost_Components!$A$2:$A$29,0)),"")</f>
        <v>2025</v>
      </c>
      <c r="AB1456" s="26">
        <f>IFERROR(INDEX(Cost_Components!$V$2:$V$29,MATCH(E1456,Cost_Components!$A$2:$A$29,0)),"")</f>
        <v>2050</v>
      </c>
      <c r="AC1456" s="26">
        <f>IFERROR(INDEX(Cost_Components!$M$2:$M$29,MATCH(E1456,Cost_Components!$A$2:$A$29,0)),"")</f>
        <v>30</v>
      </c>
      <c r="AD1456" s="26">
        <f>IFERROR(INDEX(Cost_Components!$N$2:$N$29,MATCH(E1456,Cost_Components!$A$2:$A$29,0)),"")</f>
        <v>95</v>
      </c>
      <c r="AE1456" s="16" t="str">
        <f>IFERROR(INDEX(Cost_Components!$O$2:$O$29,MATCH(E1456,Cost_Components!$A$2:$A$29,0)),"")</f>
        <v>Both</v>
      </c>
      <c r="AF1456" s="11">
        <v>16490629.6388932</v>
      </c>
      <c r="AG1456" s="11">
        <v>16198613.9748907</v>
      </c>
      <c r="AH1456" s="23">
        <f t="shared" si="229"/>
        <v>1</v>
      </c>
    </row>
    <row r="1457" spans="1:34" hidden="1">
      <c r="A1457" t="s">
        <v>115</v>
      </c>
      <c r="B1457" s="20">
        <v>2050</v>
      </c>
      <c r="C1457" t="s">
        <v>268</v>
      </c>
      <c r="D1457" t="s">
        <v>272</v>
      </c>
      <c r="E1457" s="22" t="s">
        <v>365</v>
      </c>
      <c r="F1457" s="22" t="s">
        <v>366</v>
      </c>
      <c r="G1457" s="22" t="s">
        <v>269</v>
      </c>
      <c r="H1457" s="22" t="s">
        <v>237</v>
      </c>
      <c r="I1457" s="22" t="s">
        <v>309</v>
      </c>
      <c r="J1457" s="17">
        <f>IFERROR(INDEX(Cost_Components!$K$2:$K$29,MATCH(E1457,Cost_Components!$A$2:$A$29,0)),"")</f>
        <v>0.2</v>
      </c>
      <c r="K1457" s="17">
        <f t="shared" si="220"/>
        <v>0.8</v>
      </c>
      <c r="L1457" s="17">
        <f>IFERROR(INDEX(Cost_Components!$S$2:$S$29,MATCH(E1457,Cost_Components!$A$2:$A$29,0)),"")</f>
        <v>0.16</v>
      </c>
      <c r="M1457" s="28">
        <f>IFERROR(INDEX(Cost_Components!$L$2:$L$29,MATCH(E1457,Cost_Components!$A$2:$A$29,0)),"")</f>
        <v>1</v>
      </c>
      <c r="N1457" s="29">
        <f>IFERROR(INDEX(Cost_Components!$P$2:$P$29,MATCH(E1457,Cost_Components!$A$2:$A$29,0)),"")</f>
        <v>1154.0355216616899</v>
      </c>
      <c r="O1457" s="23">
        <f t="shared" si="221"/>
        <v>3306382.7543176203</v>
      </c>
      <c r="P1457" s="23">
        <f t="shared" si="222"/>
        <v>3243716.3572267201</v>
      </c>
      <c r="Q1457" s="23">
        <f t="shared" si="223"/>
        <v>598938223.74955106</v>
      </c>
      <c r="R1457" s="23">
        <f t="shared" si="224"/>
        <v>3052546517.3537202</v>
      </c>
      <c r="S1457" s="23">
        <f t="shared" si="225"/>
        <v>2453608293.6041689</v>
      </c>
      <c r="T1457" s="16">
        <f>IFERROR(INDEX(Cost_Components!$R$2:$R$29,MATCH(E1457,Cost_Components!$A$2:$A$29,0)),"")</f>
        <v>1</v>
      </c>
      <c r="U1457" s="26">
        <f>IFERROR(INDEX(Cost_Components!$Q$2:$Q$29,MATCH(E1457,Cost_Components!$A$2:$A$29,0)),"")</f>
        <v>2023</v>
      </c>
      <c r="V1457" s="30">
        <f>1/(1+Calculation_Assumptions!$B$5)^(B1457-Calculation_Assumptions!$B$2)</f>
        <v>0.47760556926165965</v>
      </c>
      <c r="W1457" s="23">
        <f t="shared" si="226"/>
        <v>286056231.30647159</v>
      </c>
      <c r="X1457" s="23">
        <f t="shared" si="227"/>
        <v>1457913217.1184201</v>
      </c>
      <c r="Y1457" s="23">
        <f t="shared" si="228"/>
        <v>1171856985.8119485</v>
      </c>
      <c r="Z1457" s="17">
        <f>IFERROR(INDEX(Cost_Components!$T$2:$T$29,MATCH(E1457,Cost_Components!$A$2:$A$29,0)),"")</f>
        <v>0.8</v>
      </c>
      <c r="AA1457" s="26">
        <f>IFERROR(INDEX(Cost_Components!$U$2:$U$29,MATCH(E1457,Cost_Components!$A$2:$A$29,0)),"")</f>
        <v>2025</v>
      </c>
      <c r="AB1457" s="26">
        <f>IFERROR(INDEX(Cost_Components!$V$2:$V$29,MATCH(E1457,Cost_Components!$A$2:$A$29,0)),"")</f>
        <v>2050</v>
      </c>
      <c r="AC1457" s="26">
        <f>IFERROR(INDEX(Cost_Components!$M$2:$M$29,MATCH(E1457,Cost_Components!$A$2:$A$29,0)),"")</f>
        <v>30</v>
      </c>
      <c r="AD1457" s="26">
        <f>IFERROR(INDEX(Cost_Components!$N$2:$N$29,MATCH(E1457,Cost_Components!$A$2:$A$29,0)),"")</f>
        <v>95</v>
      </c>
      <c r="AE1457" s="16" t="str">
        <f>IFERROR(INDEX(Cost_Components!$O$2:$O$29,MATCH(E1457,Cost_Components!$A$2:$A$29,0)),"")</f>
        <v>Both</v>
      </c>
      <c r="AF1457" s="11">
        <v>16531913.7715881</v>
      </c>
      <c r="AG1457" s="11">
        <v>16218581.7861336</v>
      </c>
      <c r="AH1457" s="23">
        <f t="shared" si="229"/>
        <v>1</v>
      </c>
    </row>
  </sheetData>
  <autoFilter ref="A1:AH1457" xr:uid="{00000000-0009-0000-0000-000009000000}">
    <filterColumn colId="2">
      <filters>
        <filter val="I_CVD_PRIMARY"/>
      </filters>
    </filterColumn>
  </autoFilter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35"/>
  <sheetViews>
    <sheetView tabSelected="1" topLeftCell="B1" workbookViewId="0">
      <pane ySplit="1" topLeftCell="A2" activePane="bottomLeft" state="frozen"/>
      <selection pane="bottomLeft" activeCell="H21" sqref="H21"/>
    </sheetView>
  </sheetViews>
  <sheetFormatPr defaultColWidth="11.19921875" defaultRowHeight="13.8"/>
  <cols>
    <col min="1" max="2" width="11.69921875" customWidth="1"/>
    <col min="3" max="4" width="15.69921875" customWidth="1"/>
    <col min="5" max="5" width="18.69921875" customWidth="1"/>
    <col min="6" max="6" width="23.69921875" customWidth="1"/>
    <col min="7" max="7" width="29.69921875" customWidth="1"/>
    <col min="8" max="8" width="34.69921875" customWidth="1"/>
  </cols>
  <sheetData>
    <row r="1" spans="1:8" ht="28.05" customHeight="1">
      <c r="A1" s="1" t="s">
        <v>374</v>
      </c>
      <c r="B1" s="1" t="s">
        <v>42</v>
      </c>
      <c r="C1" s="1" t="s">
        <v>399</v>
      </c>
      <c r="D1" s="1" t="s">
        <v>400</v>
      </c>
      <c r="E1" s="1" t="s">
        <v>401</v>
      </c>
      <c r="F1" s="1" t="s">
        <v>402</v>
      </c>
      <c r="G1" s="1" t="s">
        <v>403</v>
      </c>
      <c r="H1" s="1" t="s">
        <v>404</v>
      </c>
    </row>
    <row r="2" spans="1:8">
      <c r="A2" t="s">
        <v>204</v>
      </c>
      <c r="B2" s="20">
        <v>2025</v>
      </c>
      <c r="C2" s="23">
        <f>SUMIFS(Annual_Cost!$Q$2:$Q$1457,Annual_Cost!$A$2:$A$1457,A2,Annual_Cost!$B$2:$B$1457,B2)</f>
        <v>597715165.28124893</v>
      </c>
      <c r="D2" s="23">
        <f>SUMIFS(Annual_Cost!$R$2:$R$1457,Annual_Cost!$A$2:$A$1457,A2,Annual_Cost!$B$2:$B$1457,B2)</f>
        <v>634052687.73631239</v>
      </c>
      <c r="E2" s="23">
        <f>SUMIFS(Annual_Cost!$S$2:$S$1457,Annual_Cost!$A$2:$A$1457,A2,Annual_Cost!$B$2:$B$1457,B2)</f>
        <v>36337522.455063507</v>
      </c>
      <c r="F2" s="23">
        <f>SUMIFS(Annual_Cost!$Y$2:$Y$1457,Annual_Cost!$A$2:$A$1457,A2,Annual_Cost!$B$2:$B$1457,B2)</f>
        <v>36337522.455063507</v>
      </c>
      <c r="G2" s="23">
        <f>SUMIFS($E$2:E2,$A$2:A2,A2)</f>
        <v>36337522.455063507</v>
      </c>
      <c r="H2" s="23">
        <f>SUMIFS($F$2:F2,$A$2:A2,A2)</f>
        <v>36337522.455063507</v>
      </c>
    </row>
    <row r="3" spans="1:8">
      <c r="A3" t="s">
        <v>204</v>
      </c>
      <c r="B3" s="20">
        <v>2026</v>
      </c>
      <c r="C3" s="23">
        <f>SUMIFS(Annual_Cost!$Q$2:$Q$1457,Annual_Cost!$A$2:$A$1457,A3,Annual_Cost!$B$2:$B$1457,B3)</f>
        <v>605601843.34842956</v>
      </c>
      <c r="D3" s="23">
        <f>SUMIFS(Annual_Cost!$R$2:$R$1457,Annual_Cost!$A$2:$A$1457,A3,Annual_Cost!$B$2:$B$1457,B3)</f>
        <v>679235814.37590611</v>
      </c>
      <c r="E3" s="23">
        <f>SUMIFS(Annual_Cost!$S$2:$S$1457,Annual_Cost!$A$2:$A$1457,A3,Annual_Cost!$B$2:$B$1457,B3)</f>
        <v>73633971.027476549</v>
      </c>
      <c r="F3" s="23">
        <f>SUMIFS(Annual_Cost!$Y$2:$Y$1457,Annual_Cost!$A$2:$A$1457,A3,Annual_Cost!$B$2:$B$1457,B3)</f>
        <v>71489292.259685963</v>
      </c>
      <c r="G3" s="23">
        <f>SUMIFS($E$2:E3,$A$2:A3,A3)</f>
        <v>109971493.48254006</v>
      </c>
      <c r="H3" s="23">
        <f>SUMIFS($F$2:F3,$A$2:A3,A3)</f>
        <v>107826814.71474947</v>
      </c>
    </row>
    <row r="4" spans="1:8">
      <c r="A4" t="s">
        <v>204</v>
      </c>
      <c r="B4" s="20">
        <v>2027</v>
      </c>
      <c r="C4" s="23">
        <f>SUMIFS(Annual_Cost!$Q$2:$Q$1457,Annual_Cost!$A$2:$A$1457,A4,Annual_Cost!$B$2:$B$1457,B4)</f>
        <v>614317751.23942029</v>
      </c>
      <c r="D4" s="23">
        <f>SUMIFS(Annual_Cost!$R$2:$R$1457,Annual_Cost!$A$2:$A$1457,A4,Annual_Cost!$B$2:$B$1457,B4)</f>
        <v>726362581.94509852</v>
      </c>
      <c r="E4" s="23">
        <f>SUMIFS(Annual_Cost!$S$2:$S$1457,Annual_Cost!$A$2:$A$1457,A4,Annual_Cost!$B$2:$B$1457,B4)</f>
        <v>112044830.70567819</v>
      </c>
      <c r="F4" s="23">
        <f>SUMIFS(Annual_Cost!$Y$2:$Y$1457,Annual_Cost!$A$2:$A$1457,A4,Annual_Cost!$B$2:$B$1457,B4)</f>
        <v>105612999.06275633</v>
      </c>
      <c r="G4" s="23">
        <f>SUMIFS($E$2:E4,$A$2:A4,A4)</f>
        <v>222016324.18821824</v>
      </c>
      <c r="H4" s="23">
        <f>SUMIFS($F$2:F4,$A$2:A4,A4)</f>
        <v>213439813.77750582</v>
      </c>
    </row>
    <row r="5" spans="1:8">
      <c r="A5" t="s">
        <v>204</v>
      </c>
      <c r="B5" s="20">
        <v>2028</v>
      </c>
      <c r="C5" s="23">
        <f>SUMIFS(Annual_Cost!$Q$2:$Q$1457,Annual_Cost!$A$2:$A$1457,A5,Annual_Cost!$B$2:$B$1457,B5)</f>
        <v>623141711.23346496</v>
      </c>
      <c r="D5" s="23">
        <f>SUMIFS(Annual_Cost!$R$2:$R$1457,Annual_Cost!$A$2:$A$1457,A5,Annual_Cost!$B$2:$B$1457,B5)</f>
        <v>774691148.85399091</v>
      </c>
      <c r="E5" s="23">
        <f>SUMIFS(Annual_Cost!$S$2:$S$1457,Annual_Cost!$A$2:$A$1457,A5,Annual_Cost!$B$2:$B$1457,B5)</f>
        <v>151549437.62052587</v>
      </c>
      <c r="F5" s="23">
        <f>SUMIFS(Annual_Cost!$Y$2:$Y$1457,Annual_Cost!$A$2:$A$1457,A5,Annual_Cost!$B$2:$B$1457,B5)</f>
        <v>138689203.81808621</v>
      </c>
      <c r="G5" s="23">
        <f>SUMIFS($E$2:E5,$A$2:A5,A5)</f>
        <v>373565761.80874407</v>
      </c>
      <c r="H5" s="23">
        <f>SUMIFS($F$2:F5,$A$2:A5,A5)</f>
        <v>352129017.59559202</v>
      </c>
    </row>
    <row r="6" spans="1:8">
      <c r="A6" t="s">
        <v>204</v>
      </c>
      <c r="B6" s="20">
        <v>2029</v>
      </c>
      <c r="C6" s="23">
        <f>SUMIFS(Annual_Cost!$Q$2:$Q$1457,Annual_Cost!$A$2:$A$1457,A6,Annual_Cost!$B$2:$B$1457,B6)</f>
        <v>631874785.90041864</v>
      </c>
      <c r="D6" s="23">
        <f>SUMIFS(Annual_Cost!$R$2:$R$1457,Annual_Cost!$A$2:$A$1457,A6,Annual_Cost!$B$2:$B$1457,B6)</f>
        <v>823985283.58096826</v>
      </c>
      <c r="E6" s="23">
        <f>SUMIFS(Annual_Cost!$S$2:$S$1457,Annual_Cost!$A$2:$A$1457,A6,Annual_Cost!$B$2:$B$1457,B6)</f>
        <v>192110497.68054962</v>
      </c>
      <c r="F6" s="23">
        <f>SUMIFS(Annual_Cost!$Y$2:$Y$1457,Annual_Cost!$A$2:$A$1457,A6,Annual_Cost!$B$2:$B$1457,B6)</f>
        <v>170687688.95780537</v>
      </c>
      <c r="G6" s="23">
        <f>SUMIFS($E$2:E6,$A$2:A6,A6)</f>
        <v>565676259.48929369</v>
      </c>
      <c r="H6" s="23">
        <f>SUMIFS($F$2:F6,$A$2:A6,A6)</f>
        <v>522816706.55339742</v>
      </c>
    </row>
    <row r="7" spans="1:8">
      <c r="A7" t="s">
        <v>204</v>
      </c>
      <c r="B7" s="20">
        <v>2030</v>
      </c>
      <c r="C7" s="23">
        <f>SUMIFS(Annual_Cost!$Q$2:$Q$1457,Annual_Cost!$A$2:$A$1457,A7,Annual_Cost!$B$2:$B$1457,B7)</f>
        <v>640349173.36001146</v>
      </c>
      <c r="D7" s="23">
        <f>SUMIFS(Annual_Cost!$R$2:$R$1457,Annual_Cost!$A$2:$A$1457,A7,Annual_Cost!$B$2:$B$1457,B7)</f>
        <v>874003007.53359306</v>
      </c>
      <c r="E7" s="23">
        <f>SUMIFS(Annual_Cost!$S$2:$S$1457,Annual_Cost!$A$2:$A$1457,A7,Annual_Cost!$B$2:$B$1457,B7)</f>
        <v>233653834.17358157</v>
      </c>
      <c r="F7" s="23">
        <f>SUMIFS(Annual_Cost!$Y$2:$Y$1457,Annual_Cost!$A$2:$A$1457,A7,Annual_Cost!$B$2:$B$1457,B7)</f>
        <v>201551849.86317226</v>
      </c>
      <c r="G7" s="23">
        <f>SUMIFS($E$2:E7,$A$2:A7,A7)</f>
        <v>799330093.66287529</v>
      </c>
      <c r="H7" s="23">
        <f>SUMIFS($F$2:F7,$A$2:A7,A7)</f>
        <v>724368556.41656971</v>
      </c>
    </row>
    <row r="8" spans="1:8">
      <c r="A8" t="s">
        <v>204</v>
      </c>
      <c r="B8" s="20">
        <v>2031</v>
      </c>
      <c r="C8" s="23">
        <f>SUMIFS(Annual_Cost!$Q$2:$Q$1457,Annual_Cost!$A$2:$A$1457,A8,Annual_Cost!$B$2:$B$1457,B8)</f>
        <v>648737718.20736718</v>
      </c>
      <c r="D8" s="23">
        <f>SUMIFS(Annual_Cost!$R$2:$R$1457,Annual_Cost!$A$2:$A$1457,A8,Annual_Cost!$B$2:$B$1457,B8)</f>
        <v>924947275.53681898</v>
      </c>
      <c r="E8" s="23">
        <f>SUMIFS(Annual_Cost!$S$2:$S$1457,Annual_Cost!$A$2:$A$1457,A8,Annual_Cost!$B$2:$B$1457,B8)</f>
        <v>276209557.32945186</v>
      </c>
      <c r="F8" s="23">
        <f>SUMIFS(Annual_Cost!$Y$2:$Y$1457,Annual_Cost!$A$2:$A$1457,A8,Annual_Cost!$B$2:$B$1457,B8)</f>
        <v>231321155.80897722</v>
      </c>
      <c r="G8" s="23">
        <f>SUMIFS($E$2:E8,$A$2:A8,A8)</f>
        <v>1075539650.9923272</v>
      </c>
      <c r="H8" s="23">
        <f>SUMIFS($F$2:F8,$A$2:A8,A8)</f>
        <v>955689712.22554696</v>
      </c>
    </row>
    <row r="9" spans="1:8">
      <c r="A9" t="s">
        <v>204</v>
      </c>
      <c r="B9" s="20">
        <v>2032</v>
      </c>
      <c r="C9" s="23">
        <f>SUMIFS(Annual_Cost!$Q$2:$Q$1457,Annual_Cost!$A$2:$A$1457,A9,Annual_Cost!$B$2:$B$1457,B9)</f>
        <v>657104927.10368288</v>
      </c>
      <c r="D9" s="23">
        <f>SUMIFS(Annual_Cost!$R$2:$R$1457,Annual_Cost!$A$2:$A$1457,A9,Annual_Cost!$B$2:$B$1457,B9)</f>
        <v>976901645.28683174</v>
      </c>
      <c r="E9" s="23">
        <f>SUMIFS(Annual_Cost!$S$2:$S$1457,Annual_Cost!$A$2:$A$1457,A9,Annual_Cost!$B$2:$B$1457,B9)</f>
        <v>319796718.1831488</v>
      </c>
      <c r="F9" s="23">
        <f>SUMIFS(Annual_Cost!$Y$2:$Y$1457,Annual_Cost!$A$2:$A$1457,A9,Annual_Cost!$B$2:$B$1457,B9)</f>
        <v>260023996.91018105</v>
      </c>
      <c r="G9" s="23">
        <f>SUMIFS($E$2:E9,$A$2:A9,A9)</f>
        <v>1395336369.1754761</v>
      </c>
      <c r="H9" s="23">
        <f>SUMIFS($F$2:F9,$A$2:A9,A9)</f>
        <v>1215713709.1357279</v>
      </c>
    </row>
    <row r="10" spans="1:8">
      <c r="A10" t="s">
        <v>204</v>
      </c>
      <c r="B10" s="20">
        <v>2033</v>
      </c>
      <c r="C10" s="23">
        <f>SUMIFS(Annual_Cost!$Q$2:$Q$1457,Annual_Cost!$A$2:$A$1457,A10,Annual_Cost!$B$2:$B$1457,B10)</f>
        <v>665431112.88145685</v>
      </c>
      <c r="D10" s="23">
        <f>SUMIFS(Annual_Cost!$R$2:$R$1457,Annual_Cost!$A$2:$A$1457,A10,Annual_Cost!$B$2:$B$1457,B10)</f>
        <v>1029836081.5100265</v>
      </c>
      <c r="E10" s="23">
        <f>SUMIFS(Annual_Cost!$S$2:$S$1457,Annual_Cost!$A$2:$A$1457,A10,Annual_Cost!$B$2:$B$1457,B10)</f>
        <v>364404968.62856954</v>
      </c>
      <c r="F10" s="23">
        <f>SUMIFS(Annual_Cost!$Y$2:$Y$1457,Annual_Cost!$A$2:$A$1457,A10,Annual_Cost!$B$2:$B$1457,B10)</f>
        <v>287664647.26527286</v>
      </c>
      <c r="G10" s="23">
        <f>SUMIFS($E$2:E10,$A$2:A10,A10)</f>
        <v>1759741337.8040457</v>
      </c>
      <c r="H10" s="23">
        <f>SUMIFS($F$2:F10,$A$2:A10,A10)</f>
        <v>1503378356.4010007</v>
      </c>
    </row>
    <row r="11" spans="1:8">
      <c r="A11" t="s">
        <v>204</v>
      </c>
      <c r="B11" s="20">
        <v>2034</v>
      </c>
      <c r="C11" s="23">
        <f>SUMIFS(Annual_Cost!$Q$2:$Q$1457,Annual_Cost!$A$2:$A$1457,A11,Annual_Cost!$B$2:$B$1457,B11)</f>
        <v>673793668.49120426</v>
      </c>
      <c r="D11" s="23">
        <f>SUMIFS(Annual_Cost!$R$2:$R$1457,Annual_Cost!$A$2:$A$1457,A11,Annual_Cost!$B$2:$B$1457,B11)</f>
        <v>1083871689.1302404</v>
      </c>
      <c r="E11" s="23">
        <f>SUMIFS(Annual_Cost!$S$2:$S$1457,Annual_Cost!$A$2:$A$1457,A11,Annual_Cost!$B$2:$B$1457,B11)</f>
        <v>410078020.63903624</v>
      </c>
      <c r="F11" s="23">
        <f>SUMIFS(Annual_Cost!$Y$2:$Y$1457,Annual_Cost!$A$2:$A$1457,A11,Annual_Cost!$B$2:$B$1457,B11)</f>
        <v>314290656.58411258</v>
      </c>
      <c r="G11" s="23">
        <f>SUMIFS($E$2:E11,$A$2:A11,A11)</f>
        <v>2169819358.4430819</v>
      </c>
      <c r="H11" s="23">
        <f>SUMIFS($F$2:F11,$A$2:A11,A11)</f>
        <v>1817669012.9851134</v>
      </c>
    </row>
    <row r="12" spans="1:8">
      <c r="A12" t="s">
        <v>204</v>
      </c>
      <c r="B12" s="20">
        <v>2035</v>
      </c>
      <c r="C12" s="23">
        <f>SUMIFS(Annual_Cost!$Q$2:$Q$1457,Annual_Cost!$A$2:$A$1457,A12,Annual_Cost!$B$2:$B$1457,B12)</f>
        <v>682394198.22450805</v>
      </c>
      <c r="D12" s="23">
        <f>SUMIFS(Annual_Cost!$R$2:$R$1457,Annual_Cost!$A$2:$A$1457,A12,Annual_Cost!$B$2:$B$1457,B12)</f>
        <v>1139355757.09203</v>
      </c>
      <c r="E12" s="23">
        <f>SUMIFS(Annual_Cost!$S$2:$S$1457,Annual_Cost!$A$2:$A$1457,A12,Annual_Cost!$B$2:$B$1457,B12)</f>
        <v>456961558.86752194</v>
      </c>
      <c r="F12" s="23">
        <f>SUMIFS(Annual_Cost!$Y$2:$Y$1457,Annual_Cost!$A$2:$A$1457,A12,Annual_Cost!$B$2:$B$1457,B12)</f>
        <v>340022315.29504472</v>
      </c>
      <c r="G12" s="23">
        <f>SUMIFS($E$2:E12,$A$2:A12,A12)</f>
        <v>2626780917.3106036</v>
      </c>
      <c r="H12" s="23">
        <f>SUMIFS($F$2:F12,$A$2:A12,A12)</f>
        <v>2157691328.280158</v>
      </c>
    </row>
    <row r="13" spans="1:8">
      <c r="A13" t="s">
        <v>204</v>
      </c>
      <c r="B13" s="20">
        <v>2036</v>
      </c>
      <c r="C13" s="23">
        <f>SUMIFS(Annual_Cost!$Q$2:$Q$1457,Annual_Cost!$A$2:$A$1457,A13,Annual_Cost!$B$2:$B$1457,B13)</f>
        <v>691207815.89082074</v>
      </c>
      <c r="D13" s="23">
        <f>SUMIFS(Annual_Cost!$R$2:$R$1457,Annual_Cost!$A$2:$A$1457,A13,Annual_Cost!$B$2:$B$1457,B13)</f>
        <v>1196292963.7786386</v>
      </c>
      <c r="E13" s="23">
        <f>SUMIFS(Annual_Cost!$S$2:$S$1457,Annual_Cost!$A$2:$A$1457,A13,Annual_Cost!$B$2:$B$1457,B13)</f>
        <v>505085147.88781786</v>
      </c>
      <c r="F13" s="23">
        <f>SUMIFS(Annual_Cost!$Y$2:$Y$1457,Annual_Cost!$A$2:$A$1457,A13,Annual_Cost!$B$2:$B$1457,B13)</f>
        <v>364884257.32819206</v>
      </c>
      <c r="G13" s="23">
        <f>SUMIFS($E$2:E13,$A$2:A13,A13)</f>
        <v>3131866065.1984215</v>
      </c>
      <c r="H13" s="23">
        <f>SUMIFS($F$2:F13,$A$2:A13,A13)</f>
        <v>2522575585.6083503</v>
      </c>
    </row>
    <row r="14" spans="1:8">
      <c r="A14" t="s">
        <v>204</v>
      </c>
      <c r="B14" s="20">
        <v>2037</v>
      </c>
      <c r="C14" s="23">
        <f>SUMIFS(Annual_Cost!$Q$2:$Q$1457,Annual_Cost!$A$2:$A$1457,A14,Annual_Cost!$B$2:$B$1457,B14)</f>
        <v>700129580.05350554</v>
      </c>
      <c r="D14" s="23">
        <f>SUMIFS(Annual_Cost!$R$2:$R$1457,Annual_Cost!$A$2:$A$1457,A14,Annual_Cost!$B$2:$B$1457,B14)</f>
        <v>1254538715.0572474</v>
      </c>
      <c r="E14" s="23">
        <f>SUMIFS(Annual_Cost!$S$2:$S$1457,Annual_Cost!$A$2:$A$1457,A14,Annual_Cost!$B$2:$B$1457,B14)</f>
        <v>554409135.00374186</v>
      </c>
      <c r="F14" s="23">
        <f>SUMIFS(Annual_Cost!$Y$2:$Y$1457,Annual_Cost!$A$2:$A$1457,A14,Annual_Cost!$B$2:$B$1457,B14)</f>
        <v>388851412.68681437</v>
      </c>
      <c r="G14" s="23">
        <f>SUMIFS($E$2:E14,$A$2:A14,A14)</f>
        <v>3686275200.2021632</v>
      </c>
      <c r="H14" s="23">
        <f>SUMIFS($F$2:F14,$A$2:A14,A14)</f>
        <v>2911426998.2951646</v>
      </c>
    </row>
    <row r="15" spans="1:8">
      <c r="A15" t="s">
        <v>204</v>
      </c>
      <c r="B15" s="20">
        <v>2038</v>
      </c>
      <c r="C15" s="23">
        <f>SUMIFS(Annual_Cost!$Q$2:$Q$1457,Annual_Cost!$A$2:$A$1457,A15,Annual_Cost!$B$2:$B$1457,B15)</f>
        <v>708974855.38851988</v>
      </c>
      <c r="D15" s="23">
        <f>SUMIFS(Annual_Cost!$R$2:$R$1457,Annual_Cost!$A$2:$A$1457,A15,Annual_Cost!$B$2:$B$1457,B15)</f>
        <v>1313775280.0889885</v>
      </c>
      <c r="E15" s="23">
        <f>SUMIFS(Annual_Cost!$S$2:$S$1457,Annual_Cost!$A$2:$A$1457,A15,Annual_Cost!$B$2:$B$1457,B15)</f>
        <v>604800424.70046878</v>
      </c>
      <c r="F15" s="23">
        <f>SUMIFS(Annual_Cost!$Y$2:$Y$1457,Annual_Cost!$A$2:$A$1457,A15,Annual_Cost!$B$2:$B$1457,B15)</f>
        <v>411839659.62822729</v>
      </c>
      <c r="G15" s="23">
        <f>SUMIFS($E$2:E15,$A$2:A15,A15)</f>
        <v>4291075624.9026318</v>
      </c>
      <c r="H15" s="23">
        <f>SUMIFS($F$2:F15,$A$2:A15,A15)</f>
        <v>3323266657.9233918</v>
      </c>
    </row>
    <row r="16" spans="1:8">
      <c r="A16" t="s">
        <v>204</v>
      </c>
      <c r="B16" s="20">
        <v>2039</v>
      </c>
      <c r="C16" s="23">
        <f>SUMIFS(Annual_Cost!$Q$2:$Q$1457,Annual_Cost!$A$2:$A$1457,A16,Annual_Cost!$B$2:$B$1457,B16)</f>
        <v>717658350.74213755</v>
      </c>
      <c r="D16" s="23">
        <f>SUMIFS(Annual_Cost!$R$2:$R$1457,Annual_Cost!$A$2:$A$1457,A16,Annual_Cost!$B$2:$B$1457,B16)</f>
        <v>1373829943.0456083</v>
      </c>
      <c r="E16" s="23">
        <f>SUMIFS(Annual_Cost!$S$2:$S$1457,Annual_Cost!$A$2:$A$1457,A16,Annual_Cost!$B$2:$B$1457,B16)</f>
        <v>656171592.30347085</v>
      </c>
      <c r="F16" s="23">
        <f>SUMIFS(Annual_Cost!$Y$2:$Y$1457,Annual_Cost!$A$2:$A$1457,A16,Annual_Cost!$B$2:$B$1457,B16)</f>
        <v>433806723.34418023</v>
      </c>
      <c r="G16" s="23">
        <f>SUMIFS($E$2:E16,$A$2:A16,A16)</f>
        <v>4947247217.2061024</v>
      </c>
      <c r="H16" s="23">
        <f>SUMIFS($F$2:F16,$A$2:A16,A16)</f>
        <v>3757073381.2675719</v>
      </c>
    </row>
    <row r="17" spans="1:8">
      <c r="A17" t="s">
        <v>204</v>
      </c>
      <c r="B17" s="20">
        <v>2040</v>
      </c>
      <c r="C17" s="23">
        <f>SUMIFS(Annual_Cost!$Q$2:$Q$1457,Annual_Cost!$A$2:$A$1457,A17,Annual_Cost!$B$2:$B$1457,B17)</f>
        <v>726360133.01068676</v>
      </c>
      <c r="D17" s="23">
        <f>SUMIFS(Annual_Cost!$R$2:$R$1457,Annual_Cost!$A$2:$A$1457,A17,Annual_Cost!$B$2:$B$1457,B17)</f>
        <v>1435032800.5905318</v>
      </c>
      <c r="E17" s="23">
        <f>SUMIFS(Annual_Cost!$S$2:$S$1457,Annual_Cost!$A$2:$A$1457,A17,Annual_Cost!$B$2:$B$1457,B17)</f>
        <v>708672667.57984519</v>
      </c>
      <c r="F17" s="23">
        <f>SUMIFS(Annual_Cost!$Y$2:$Y$1457,Annual_Cost!$A$2:$A$1457,A17,Annual_Cost!$B$2:$B$1457,B17)</f>
        <v>454870018.47962612</v>
      </c>
      <c r="G17" s="23">
        <f>SUMIFS($E$2:E17,$A$2:A17,A17)</f>
        <v>5655919884.7859478</v>
      </c>
      <c r="H17" s="23">
        <f>SUMIFS($F$2:F17,$A$2:A17,A17)</f>
        <v>4211943399.7471981</v>
      </c>
    </row>
    <row r="18" spans="1:8">
      <c r="A18" t="s">
        <v>204</v>
      </c>
      <c r="B18" s="20">
        <v>2041</v>
      </c>
      <c r="C18" s="23">
        <f>SUMIFS(Annual_Cost!$Q$2:$Q$1457,Annual_Cost!$A$2:$A$1457,A18,Annual_Cost!$B$2:$B$1457,B18)</f>
        <v>735059974.51806486</v>
      </c>
      <c r="D18" s="23">
        <f>SUMIFS(Annual_Cost!$R$2:$R$1457,Annual_Cost!$A$2:$A$1457,A18,Annual_Cost!$B$2:$B$1457,B18)</f>
        <v>1497744291.1848443</v>
      </c>
      <c r="E18" s="23">
        <f>SUMIFS(Annual_Cost!$S$2:$S$1457,Annual_Cost!$A$2:$A$1457,A18,Annual_Cost!$B$2:$B$1457,B18)</f>
        <v>762684316.66677928</v>
      </c>
      <c r="F18" s="23">
        <f>SUMIFS(Annual_Cost!$Y$2:$Y$1457,Annual_Cost!$A$2:$A$1457,A18,Annual_Cost!$B$2:$B$1457,B18)</f>
        <v>475279651.20842129</v>
      </c>
      <c r="G18" s="23">
        <f>SUMIFS($E$2:E18,$A$2:A18,A18)</f>
        <v>6418604201.4527273</v>
      </c>
      <c r="H18" s="23">
        <f>SUMIFS($F$2:F18,$A$2:A18,A18)</f>
        <v>4687223050.9556198</v>
      </c>
    </row>
    <row r="19" spans="1:8">
      <c r="A19" t="s">
        <v>204</v>
      </c>
      <c r="B19" s="20">
        <v>2042</v>
      </c>
      <c r="C19" s="23">
        <f>SUMIFS(Annual_Cost!$Q$2:$Q$1457,Annual_Cost!$A$2:$A$1457,A19,Annual_Cost!$B$2:$B$1457,B19)</f>
        <v>744049212.9202776</v>
      </c>
      <c r="D19" s="23">
        <f>SUMIFS(Annual_Cost!$R$2:$R$1457,Annual_Cost!$A$2:$A$1457,A19,Annual_Cost!$B$2:$B$1457,B19)</f>
        <v>1561810841.1666398</v>
      </c>
      <c r="E19" s="23">
        <f>SUMIFS(Annual_Cost!$S$2:$S$1457,Annual_Cost!$A$2:$A$1457,A19,Annual_Cost!$B$2:$B$1457,B19)</f>
        <v>817761628.24636221</v>
      </c>
      <c r="F19" s="23">
        <f>SUMIFS(Annual_Cost!$Y$2:$Y$1457,Annual_Cost!$A$2:$A$1457,A19,Annual_Cost!$B$2:$B$1457,B19)</f>
        <v>494759233.86984712</v>
      </c>
      <c r="G19" s="23">
        <f>SUMIFS($E$2:E19,$A$2:A19,A19)</f>
        <v>7236365829.6990891</v>
      </c>
      <c r="H19" s="23">
        <f>SUMIFS($F$2:F19,$A$2:A19,A19)</f>
        <v>5181982284.8254671</v>
      </c>
    </row>
    <row r="20" spans="1:8">
      <c r="A20" t="s">
        <v>204</v>
      </c>
      <c r="B20" s="20">
        <v>2043</v>
      </c>
      <c r="C20" s="23">
        <f>SUMIFS(Annual_Cost!$Q$2:$Q$1457,Annual_Cost!$A$2:$A$1457,A20,Annual_Cost!$B$2:$B$1457,B20)</f>
        <v>752787509.30469024</v>
      </c>
      <c r="D20" s="23">
        <f>SUMIFS(Annual_Cost!$R$2:$R$1457,Annual_Cost!$A$2:$A$1457,A20,Annual_Cost!$B$2:$B$1457,B20)</f>
        <v>1626060706.4323406</v>
      </c>
      <c r="E20" s="23">
        <f>SUMIFS(Annual_Cost!$S$2:$S$1457,Annual_Cost!$A$2:$A$1457,A20,Annual_Cost!$B$2:$B$1457,B20)</f>
        <v>873273197.1276505</v>
      </c>
      <c r="F20" s="23">
        <f>SUMIFS(Annual_Cost!$Y$2:$Y$1457,Annual_Cost!$A$2:$A$1457,A20,Annual_Cost!$B$2:$B$1457,B20)</f>
        <v>512955966.96861297</v>
      </c>
      <c r="G20" s="23">
        <f>SUMIFS($E$2:E20,$A$2:A20,A20)</f>
        <v>8109639026.8267393</v>
      </c>
      <c r="H20" s="23">
        <f>SUMIFS($F$2:F20,$A$2:A20,A20)</f>
        <v>5694938251.7940798</v>
      </c>
    </row>
    <row r="21" spans="1:8">
      <c r="A21" t="s">
        <v>204</v>
      </c>
      <c r="B21" s="20">
        <v>2044</v>
      </c>
      <c r="C21" s="23">
        <f>SUMIFS(Annual_Cost!$Q$2:$Q$1457,Annual_Cost!$A$2:$A$1457,A21,Annual_Cost!$B$2:$B$1457,B21)</f>
        <v>760826849.49045348</v>
      </c>
      <c r="D21" s="23">
        <f>SUMIFS(Annual_Cost!$R$2:$R$1457,Annual_Cost!$A$2:$A$1457,A21,Annual_Cost!$B$2:$B$1457,B21)</f>
        <v>1689850314.4667807</v>
      </c>
      <c r="E21" s="23">
        <f>SUMIFS(Annual_Cost!$S$2:$S$1457,Annual_Cost!$A$2:$A$1457,A21,Annual_Cost!$B$2:$B$1457,B21)</f>
        <v>929023464.97632718</v>
      </c>
      <c r="F21" s="23">
        <f>SUMIFS(Annual_Cost!$Y$2:$Y$1457,Annual_Cost!$A$2:$A$1457,A21,Annual_Cost!$B$2:$B$1457,B21)</f>
        <v>529809100.65639716</v>
      </c>
      <c r="G21" s="23">
        <f>SUMIFS($E$2:E21,$A$2:A21,A21)</f>
        <v>9038662491.8030663</v>
      </c>
      <c r="H21" s="23">
        <f>SUMIFS($F$2:F21,$A$2:A21,A21)</f>
        <v>6224747352.4504766</v>
      </c>
    </row>
    <row r="22" spans="1:8">
      <c r="A22" t="s">
        <v>204</v>
      </c>
      <c r="B22" s="20">
        <v>2045</v>
      </c>
      <c r="C22" s="23">
        <f>SUMIFS(Annual_Cost!$Q$2:$Q$1457,Annual_Cost!$A$2:$A$1457,A22,Annual_Cost!$B$2:$B$1457,B22)</f>
        <v>768359396.49732494</v>
      </c>
      <c r="D22" s="23">
        <f>SUMIFS(Annual_Cost!$R$2:$R$1457,Annual_Cost!$A$2:$A$1457,A22,Annual_Cost!$B$2:$B$1457,B22)</f>
        <v>1753968739.0160356</v>
      </c>
      <c r="E22" s="23">
        <f>SUMIFS(Annual_Cost!$S$2:$S$1457,Annual_Cost!$A$2:$A$1457,A22,Annual_Cost!$B$2:$B$1457,B22)</f>
        <v>985609342.51871073</v>
      </c>
      <c r="F22" s="23">
        <f>SUMIFS(Annual_Cost!$Y$2:$Y$1457,Annual_Cost!$A$2:$A$1457,A22,Annual_Cost!$B$2:$B$1457,B22)</f>
        <v>545707996.05214489</v>
      </c>
      <c r="G22" s="23">
        <f>SUMIFS($E$2:E22,$A$2:A22,A22)</f>
        <v>10024271834.321777</v>
      </c>
      <c r="H22" s="23">
        <f>SUMIFS($F$2:F22,$A$2:A22,A22)</f>
        <v>6770455348.5026217</v>
      </c>
    </row>
    <row r="23" spans="1:8">
      <c r="A23" t="s">
        <v>204</v>
      </c>
      <c r="B23" s="20">
        <v>2046</v>
      </c>
      <c r="C23" s="23">
        <f>SUMIFS(Annual_Cost!$Q$2:$Q$1457,Annual_Cost!$A$2:$A$1457,A23,Annual_Cost!$B$2:$B$1457,B23)</f>
        <v>775186051.78827882</v>
      </c>
      <c r="D23" s="23">
        <f>SUMIFS(Annual_Cost!$R$2:$R$1457,Annual_Cost!$A$2:$A$1457,A23,Annual_Cost!$B$2:$B$1457,B23)</f>
        <v>1817952704.8364017</v>
      </c>
      <c r="E23" s="23">
        <f>SUMIFS(Annual_Cost!$S$2:$S$1457,Annual_Cost!$A$2:$A$1457,A23,Annual_Cost!$B$2:$B$1457,B23)</f>
        <v>1042766653.048123</v>
      </c>
      <c r="F23" s="23">
        <f>SUMIFS(Annual_Cost!$Y$2:$Y$1457,Annual_Cost!$A$2:$A$1457,A23,Annual_Cost!$B$2:$B$1457,B23)</f>
        <v>560538459.28813577</v>
      </c>
      <c r="G23" s="23">
        <f>SUMIFS($E$2:E23,$A$2:A23,A23)</f>
        <v>11067038487.3699</v>
      </c>
      <c r="H23" s="23">
        <f>SUMIFS($F$2:F23,$A$2:A23,A23)</f>
        <v>7330993807.7907572</v>
      </c>
    </row>
    <row r="24" spans="1:8">
      <c r="A24" t="s">
        <v>204</v>
      </c>
      <c r="B24" s="20">
        <v>2047</v>
      </c>
      <c r="C24" s="23">
        <f>SUMIFS(Annual_Cost!$Q$2:$Q$1457,Annual_Cost!$A$2:$A$1457,A24,Annual_Cost!$B$2:$B$1457,B24)</f>
        <v>781059294.04580247</v>
      </c>
      <c r="D24" s="23">
        <f>SUMIFS(Annual_Cost!$R$2:$R$1457,Annual_Cost!$A$2:$A$1457,A24,Annual_Cost!$B$2:$B$1457,B24)</f>
        <v>1880070652.6014354</v>
      </c>
      <c r="E24" s="23">
        <f>SUMIFS(Annual_Cost!$S$2:$S$1457,Annual_Cost!$A$2:$A$1457,A24,Annual_Cost!$B$2:$B$1457,B24)</f>
        <v>1099011358.5556331</v>
      </c>
      <c r="F24" s="23">
        <f>SUMIFS(Annual_Cost!$Y$2:$Y$1457,Annual_Cost!$A$2:$A$1457,A24,Annual_Cost!$B$2:$B$1457,B24)</f>
        <v>573565786.41496718</v>
      </c>
      <c r="G24" s="23">
        <f>SUMIFS($E$2:E24,$A$2:A24,A24)</f>
        <v>12166049845.925533</v>
      </c>
      <c r="H24" s="23">
        <f>SUMIFS($F$2:F24,$A$2:A24,A24)</f>
        <v>7904559594.2057247</v>
      </c>
    </row>
    <row r="25" spans="1:8">
      <c r="A25" t="s">
        <v>204</v>
      </c>
      <c r="B25" s="20">
        <v>2048</v>
      </c>
      <c r="C25" s="23">
        <f>SUMIFS(Annual_Cost!$Q$2:$Q$1457,Annual_Cost!$A$2:$A$1457,A25,Annual_Cost!$B$2:$B$1457,B25)</f>
        <v>786441282.2664361</v>
      </c>
      <c r="D25" s="23">
        <f>SUMIFS(Annual_Cost!$R$2:$R$1457,Annual_Cost!$A$2:$A$1457,A25,Annual_Cost!$B$2:$B$1457,B25)</f>
        <v>1941778348.5931561</v>
      </c>
      <c r="E25" s="23">
        <f>SUMIFS(Annual_Cost!$S$2:$S$1457,Annual_Cost!$A$2:$A$1457,A25,Annual_Cost!$B$2:$B$1457,B25)</f>
        <v>1155337066.32672</v>
      </c>
      <c r="F25" s="23">
        <f>SUMIFS(Annual_Cost!$Y$2:$Y$1457,Annual_Cost!$A$2:$A$1457,A25,Annual_Cost!$B$2:$B$1457,B25)</f>
        <v>585399758.16271985</v>
      </c>
      <c r="G25" s="23">
        <f>SUMIFS($E$2:E25,$A$2:A25,A25)</f>
        <v>13321386912.252253</v>
      </c>
      <c r="H25" s="23">
        <f>SUMIFS($F$2:F25,$A$2:A25,A25)</f>
        <v>8489959352.3684444</v>
      </c>
    </row>
    <row r="26" spans="1:8">
      <c r="A26" t="s">
        <v>204</v>
      </c>
      <c r="B26" s="20">
        <v>2049</v>
      </c>
      <c r="C26" s="23">
        <f>SUMIFS(Annual_Cost!$Q$2:$Q$1457,Annual_Cost!$A$2:$A$1457,A26,Annual_Cost!$B$2:$B$1457,B26)</f>
        <v>791455308.79641449</v>
      </c>
      <c r="D26" s="23">
        <f>SUMIFS(Annual_Cost!$R$2:$R$1457,Annual_Cost!$A$2:$A$1457,A26,Annual_Cost!$B$2:$B$1457,B26)</f>
        <v>2003298932.3950875</v>
      </c>
      <c r="E26" s="23">
        <f>SUMIFS(Annual_Cost!$S$2:$S$1457,Annual_Cost!$A$2:$A$1457,A26,Annual_Cost!$B$2:$B$1457,B26)</f>
        <v>1211843623.5986729</v>
      </c>
      <c r="F26" s="23">
        <f>SUMIFS(Annual_Cost!$Y$2:$Y$1457,Annual_Cost!$A$2:$A$1457,A26,Annual_Cost!$B$2:$B$1457,B26)</f>
        <v>596146761.6161052</v>
      </c>
      <c r="G26" s="23">
        <f>SUMIFS($E$2:E26,$A$2:A26,A26)</f>
        <v>14533230535.850925</v>
      </c>
      <c r="H26" s="23">
        <f>SUMIFS($F$2:F26,$A$2:A26,A26)</f>
        <v>9086106113.9845505</v>
      </c>
    </row>
    <row r="27" spans="1:8">
      <c r="A27" t="s">
        <v>204</v>
      </c>
      <c r="B27" s="20">
        <v>2050</v>
      </c>
      <c r="C27" s="23">
        <f>SUMIFS(Annual_Cost!$Q$2:$Q$1457,Annual_Cost!$A$2:$A$1457,A27,Annual_Cost!$B$2:$B$1457,B27)</f>
        <v>796272342.37979186</v>
      </c>
      <c r="D27" s="23">
        <f>SUMIFS(Annual_Cost!$R$2:$R$1457,Annual_Cost!$A$2:$A$1457,A27,Annual_Cost!$B$2:$B$1457,B27)</f>
        <v>2065008753.2400141</v>
      </c>
      <c r="E27" s="23">
        <f>SUMIFS(Annual_Cost!$S$2:$S$1457,Annual_Cost!$A$2:$A$1457,A27,Annual_Cost!$B$2:$B$1457,B27)</f>
        <v>1268736410.8602223</v>
      </c>
      <c r="F27" s="23">
        <f>SUMIFS(Annual_Cost!$Y$2:$Y$1457,Annual_Cost!$A$2:$A$1457,A27,Annual_Cost!$B$2:$B$1457,B27)</f>
        <v>605955575.75189137</v>
      </c>
      <c r="G27" s="23">
        <f>SUMIFS($E$2:E27,$A$2:A27,A27)</f>
        <v>15801966946.711147</v>
      </c>
      <c r="H27" s="23">
        <f>SUMIFS($F$2:F27,$A$2:A27,A27)</f>
        <v>9692061689.7364426</v>
      </c>
    </row>
    <row r="28" spans="1:8">
      <c r="A28" t="s">
        <v>228</v>
      </c>
      <c r="B28" s="20">
        <v>2025</v>
      </c>
      <c r="C28" s="23">
        <f>SUMIFS(Annual_Cost!$Q$2:$Q$1457,Annual_Cost!$A$2:$A$1457,A28,Annual_Cost!$B$2:$B$1457,B28)</f>
        <v>62376169.281968109</v>
      </c>
      <c r="D28" s="23">
        <f>SUMIFS(Annual_Cost!$R$2:$R$1457,Annual_Cost!$A$2:$A$1457,A28,Annual_Cost!$B$2:$B$1457,B28)</f>
        <v>66180925.289608784</v>
      </c>
      <c r="E28" s="23">
        <f>SUMIFS(Annual_Cost!$S$2:$S$1457,Annual_Cost!$A$2:$A$1457,A28,Annual_Cost!$B$2:$B$1457,B28)</f>
        <v>3804756.0076406733</v>
      </c>
      <c r="F28" s="23">
        <f>SUMIFS(Annual_Cost!$Y$2:$Y$1457,Annual_Cost!$A$2:$A$1457,A28,Annual_Cost!$B$2:$B$1457,B28)</f>
        <v>3804756.0076406733</v>
      </c>
      <c r="G28" s="23">
        <f>SUMIFS($E$2:E28,$A$2:A28,A28)</f>
        <v>3804756.0076406733</v>
      </c>
      <c r="H28" s="23">
        <f>SUMIFS($F$2:F28,$A$2:A28,A28)</f>
        <v>3804756.0076406733</v>
      </c>
    </row>
    <row r="29" spans="1:8">
      <c r="A29" t="s">
        <v>228</v>
      </c>
      <c r="B29" s="20">
        <v>2026</v>
      </c>
      <c r="C29" s="23">
        <f>SUMIFS(Annual_Cost!$Q$2:$Q$1457,Annual_Cost!$A$2:$A$1457,A29,Annual_Cost!$B$2:$B$1457,B29)</f>
        <v>60610325.322088152</v>
      </c>
      <c r="D29" s="23">
        <f>SUMIFS(Annual_Cost!$R$2:$R$1457,Annual_Cost!$A$2:$A$1457,A29,Annual_Cost!$B$2:$B$1457,B29)</f>
        <v>68014886.00085336</v>
      </c>
      <c r="E29" s="23">
        <f>SUMIFS(Annual_Cost!$S$2:$S$1457,Annual_Cost!$A$2:$A$1457,A29,Annual_Cost!$B$2:$B$1457,B29)</f>
        <v>7404560.6787652131</v>
      </c>
      <c r="F29" s="23">
        <f>SUMIFS(Annual_Cost!$Y$2:$Y$1457,Annual_Cost!$A$2:$A$1457,A29,Annual_Cost!$B$2:$B$1457,B29)</f>
        <v>7188893.8628788479</v>
      </c>
      <c r="G29" s="23">
        <f>SUMIFS($E$2:E29,$A$2:A29,A29)</f>
        <v>11209316.686405886</v>
      </c>
      <c r="H29" s="23">
        <f>SUMIFS($F$2:F29,$A$2:A29,A29)</f>
        <v>10993649.870519521</v>
      </c>
    </row>
    <row r="30" spans="1:8">
      <c r="A30" t="s">
        <v>228</v>
      </c>
      <c r="B30" s="20">
        <v>2027</v>
      </c>
      <c r="C30" s="23">
        <f>SUMIFS(Annual_Cost!$Q$2:$Q$1457,Annual_Cost!$A$2:$A$1457,A30,Annual_Cost!$B$2:$B$1457,B30)</f>
        <v>59440972.199141711</v>
      </c>
      <c r="D30" s="23">
        <f>SUMIFS(Annual_Cost!$R$2:$R$1457,Annual_Cost!$A$2:$A$1457,A30,Annual_Cost!$B$2:$B$1457,B30)</f>
        <v>70348395.724491447</v>
      </c>
      <c r="E30" s="23">
        <f>SUMIFS(Annual_Cost!$S$2:$S$1457,Annual_Cost!$A$2:$A$1457,A30,Annual_Cost!$B$2:$B$1457,B30)</f>
        <v>10907423.525349729</v>
      </c>
      <c r="F30" s="23">
        <f>SUMIFS(Annual_Cost!$Y$2:$Y$1457,Annual_Cost!$A$2:$A$1457,A30,Annual_Cost!$B$2:$B$1457,B30)</f>
        <v>10281292.794183929</v>
      </c>
      <c r="G30" s="23">
        <f>SUMIFS($E$2:E30,$A$2:A30,A30)</f>
        <v>22116740.211755615</v>
      </c>
      <c r="H30" s="23">
        <f>SUMIFS($F$2:F30,$A$2:A30,A30)</f>
        <v>21274942.664703451</v>
      </c>
    </row>
    <row r="31" spans="1:8">
      <c r="A31" t="s">
        <v>228</v>
      </c>
      <c r="B31" s="20">
        <v>2028</v>
      </c>
      <c r="C31" s="23">
        <f>SUMIFS(Annual_Cost!$Q$2:$Q$1457,Annual_Cost!$A$2:$A$1457,A31,Annual_Cost!$B$2:$B$1457,B31)</f>
        <v>58692854.0234069</v>
      </c>
      <c r="D31" s="23">
        <f>SUMIFS(Annual_Cost!$R$2:$R$1457,Annual_Cost!$A$2:$A$1457,A31,Annual_Cost!$B$2:$B$1457,B31)</f>
        <v>73072380.25862509</v>
      </c>
      <c r="E31" s="23">
        <f>SUMIFS(Annual_Cost!$S$2:$S$1457,Annual_Cost!$A$2:$A$1457,A31,Annual_Cost!$B$2:$B$1457,B31)</f>
        <v>14379526.235218186</v>
      </c>
      <c r="F31" s="23">
        <f>SUMIFS(Annual_Cost!$Y$2:$Y$1457,Annual_Cost!$A$2:$A$1457,A31,Annual_Cost!$B$2:$B$1457,B31)</f>
        <v>13159303.499609865</v>
      </c>
      <c r="G31" s="23">
        <f>SUMIFS($E$2:E31,$A$2:A31,A31)</f>
        <v>36496266.446973801</v>
      </c>
      <c r="H31" s="23">
        <f>SUMIFS($F$2:F31,$A$2:A31,A31)</f>
        <v>34434246.164313316</v>
      </c>
    </row>
    <row r="32" spans="1:8">
      <c r="A32" t="s">
        <v>228</v>
      </c>
      <c r="B32" s="20">
        <v>2029</v>
      </c>
      <c r="C32" s="23">
        <f>SUMIFS(Annual_Cost!$Q$2:$Q$1457,Annual_Cost!$A$2:$A$1457,A32,Annual_Cost!$B$2:$B$1457,B32)</f>
        <v>58260920.079382859</v>
      </c>
      <c r="D32" s="23">
        <f>SUMIFS(Annual_Cost!$R$2:$R$1457,Annual_Cost!$A$2:$A$1457,A32,Annual_Cost!$B$2:$B$1457,B32)</f>
        <v>76126976.527637094</v>
      </c>
      <c r="E32" s="23">
        <f>SUMIFS(Annual_Cost!$S$2:$S$1457,Annual_Cost!$A$2:$A$1457,A32,Annual_Cost!$B$2:$B$1457,B32)</f>
        <v>17866056.448254239</v>
      </c>
      <c r="F32" s="23">
        <f>SUMIFS(Annual_Cost!$Y$2:$Y$1457,Annual_Cost!$A$2:$A$1457,A32,Annual_Cost!$B$2:$B$1457,B32)</f>
        <v>15873759.751604468</v>
      </c>
      <c r="G32" s="23">
        <f>SUMIFS($E$2:E32,$A$2:A32,A32)</f>
        <v>54362322.895228043</v>
      </c>
      <c r="H32" s="23">
        <f>SUMIFS($F$2:F32,$A$2:A32,A32)</f>
        <v>50308005.915917784</v>
      </c>
    </row>
    <row r="33" spans="1:8">
      <c r="A33" t="s">
        <v>228</v>
      </c>
      <c r="B33" s="20">
        <v>2030</v>
      </c>
      <c r="C33" s="23">
        <f>SUMIFS(Annual_Cost!$Q$2:$Q$1457,Annual_Cost!$A$2:$A$1457,A33,Annual_Cost!$B$2:$B$1457,B33)</f>
        <v>58068951.627491564</v>
      </c>
      <c r="D33" s="23">
        <f>SUMIFS(Annual_Cost!$R$2:$R$1457,Annual_Cost!$A$2:$A$1457,A33,Annual_Cost!$B$2:$B$1457,B33)</f>
        <v>79466237.25883013</v>
      </c>
      <c r="E33" s="23">
        <f>SUMIFS(Annual_Cost!$S$2:$S$1457,Annual_Cost!$A$2:$A$1457,A33,Annual_Cost!$B$2:$B$1457,B33)</f>
        <v>21397285.631338574</v>
      </c>
      <c r="F33" s="23">
        <f>SUMIFS(Annual_Cost!$Y$2:$Y$1457,Annual_Cost!$A$2:$A$1457,A33,Annual_Cost!$B$2:$B$1457,B33)</f>
        <v>18457486.547569711</v>
      </c>
      <c r="G33" s="23">
        <f>SUMIFS($E$2:E33,$A$2:A33,A33)</f>
        <v>75759608.526566625</v>
      </c>
      <c r="H33" s="23">
        <f>SUMIFS($F$2:F33,$A$2:A33,A33)</f>
        <v>68765492.463487491</v>
      </c>
    </row>
    <row r="34" spans="1:8">
      <c r="A34" t="s">
        <v>228</v>
      </c>
      <c r="B34" s="20">
        <v>2031</v>
      </c>
      <c r="C34" s="23">
        <f>SUMIFS(Annual_Cost!$Q$2:$Q$1457,Annual_Cost!$A$2:$A$1457,A34,Annual_Cost!$B$2:$B$1457,B34)</f>
        <v>58088482.226236001</v>
      </c>
      <c r="D34" s="23">
        <f>SUMIFS(Annual_Cost!$R$2:$R$1457,Annual_Cost!$A$2:$A$1457,A34,Annual_Cost!$B$2:$B$1457,B34)</f>
        <v>83093757.703133047</v>
      </c>
      <c r="E34" s="23">
        <f>SUMIFS(Annual_Cost!$S$2:$S$1457,Annual_Cost!$A$2:$A$1457,A34,Annual_Cost!$B$2:$B$1457,B34)</f>
        <v>25005275.476897046</v>
      </c>
      <c r="F34" s="23">
        <f>SUMIFS(Annual_Cost!$Y$2:$Y$1457,Annual_Cost!$A$2:$A$1457,A34,Annual_Cost!$B$2:$B$1457,B34)</f>
        <v>20941524.54593914</v>
      </c>
      <c r="G34" s="23">
        <f>SUMIFS($E$2:E34,$A$2:A34,A34)</f>
        <v>100764884.00346367</v>
      </c>
      <c r="H34" s="23">
        <f>SUMIFS($F$2:F34,$A$2:A34,A34)</f>
        <v>89707017.009426624</v>
      </c>
    </row>
    <row r="35" spans="1:8">
      <c r="A35" t="s">
        <v>228</v>
      </c>
      <c r="B35" s="20">
        <v>2032</v>
      </c>
      <c r="C35" s="23">
        <f>SUMIFS(Annual_Cost!$Q$2:$Q$1457,Annual_Cost!$A$2:$A$1457,A35,Annual_Cost!$B$2:$B$1457,B35)</f>
        <v>58288716.807773218</v>
      </c>
      <c r="D35" s="23">
        <f>SUMIFS(Annual_Cost!$R$2:$R$1457,Annual_Cost!$A$2:$A$1457,A35,Annual_Cost!$B$2:$B$1457,B35)</f>
        <v>87002927.292483956</v>
      </c>
      <c r="E35" s="23">
        <f>SUMIFS(Annual_Cost!$S$2:$S$1457,Annual_Cost!$A$2:$A$1457,A35,Annual_Cost!$B$2:$B$1457,B35)</f>
        <v>28714210.484710727</v>
      </c>
      <c r="F35" s="23">
        <f>SUMIFS(Annual_Cost!$Y$2:$Y$1457,Annual_Cost!$A$2:$A$1457,A35,Annual_Cost!$B$2:$B$1457,B35)</f>
        <v>23347280.800044619</v>
      </c>
      <c r="G35" s="23">
        <f>SUMIFS($E$2:E35,$A$2:A35,A35)</f>
        <v>129479094.48817439</v>
      </c>
      <c r="H35" s="23">
        <f>SUMIFS($F$2:F35,$A$2:A35,A35)</f>
        <v>113054297.80947125</v>
      </c>
    </row>
    <row r="36" spans="1:8">
      <c r="A36" t="s">
        <v>228</v>
      </c>
      <c r="B36" s="20">
        <v>2033</v>
      </c>
      <c r="C36" s="23">
        <f>SUMIFS(Annual_Cost!$Q$2:$Q$1457,Annual_Cost!$A$2:$A$1457,A36,Annual_Cost!$B$2:$B$1457,B36)</f>
        <v>58647752.11957179</v>
      </c>
      <c r="D36" s="23">
        <f>SUMIFS(Annual_Cost!$R$2:$R$1457,Annual_Cost!$A$2:$A$1457,A36,Annual_Cost!$B$2:$B$1457,B36)</f>
        <v>91193479.019350961</v>
      </c>
      <c r="E36" s="23">
        <f>SUMIFS(Annual_Cost!$S$2:$S$1457,Annual_Cost!$A$2:$A$1457,A36,Annual_Cost!$B$2:$B$1457,B36)</f>
        <v>32545726.899779171</v>
      </c>
      <c r="F36" s="23">
        <f>SUMIFS(Annual_Cost!$Y$2:$Y$1457,Annual_Cost!$A$2:$A$1457,A36,Annual_Cost!$B$2:$B$1457,B36)</f>
        <v>25691897.352145135</v>
      </c>
      <c r="G36" s="23">
        <f>SUMIFS($E$2:E36,$A$2:A36,A36)</f>
        <v>162024821.38795358</v>
      </c>
      <c r="H36" s="23">
        <f>SUMIFS($F$2:F36,$A$2:A36,A36)</f>
        <v>138746195.16161638</v>
      </c>
    </row>
    <row r="37" spans="1:8">
      <c r="A37" t="s">
        <v>228</v>
      </c>
      <c r="B37" s="20">
        <v>2034</v>
      </c>
      <c r="C37" s="23">
        <f>SUMIFS(Annual_Cost!$Q$2:$Q$1457,Annual_Cost!$A$2:$A$1457,A37,Annual_Cost!$B$2:$B$1457,B37)</f>
        <v>59149609.934977576</v>
      </c>
      <c r="D37" s="23">
        <f>SUMIFS(Annual_Cost!$R$2:$R$1457,Annual_Cost!$A$2:$A$1457,A37,Annual_Cost!$B$2:$B$1457,B37)</f>
        <v>95669471.784479484</v>
      </c>
      <c r="E37" s="23">
        <f>SUMIFS(Annual_Cost!$S$2:$S$1457,Annual_Cost!$A$2:$A$1457,A37,Annual_Cost!$B$2:$B$1457,B37)</f>
        <v>36519861.849501908</v>
      </c>
      <c r="F37" s="23">
        <f>SUMIFS(Annual_Cost!$Y$2:$Y$1457,Annual_Cost!$A$2:$A$1457,A37,Annual_Cost!$B$2:$B$1457,B37)</f>
        <v>27989433.18433594</v>
      </c>
      <c r="G37" s="23">
        <f>SUMIFS($E$2:E37,$A$2:A37,A37)</f>
        <v>198544683.23745549</v>
      </c>
      <c r="H37" s="23">
        <f>SUMIFS($F$2:F37,$A$2:A37,A37)</f>
        <v>166735628.34595233</v>
      </c>
    </row>
    <row r="38" spans="1:8">
      <c r="A38" t="s">
        <v>228</v>
      </c>
      <c r="B38" s="20">
        <v>2035</v>
      </c>
      <c r="C38" s="23">
        <f>SUMIFS(Annual_Cost!$Q$2:$Q$1457,Annual_Cost!$A$2:$A$1457,A38,Annual_Cost!$B$2:$B$1457,B38)</f>
        <v>59788319.080058336</v>
      </c>
      <c r="D38" s="23">
        <f>SUMIFS(Annual_Cost!$R$2:$R$1457,Annual_Cost!$A$2:$A$1457,A38,Annual_Cost!$B$2:$B$1457,B38)</f>
        <v>100447858.88986483</v>
      </c>
      <c r="E38" s="23">
        <f>SUMIFS(Annual_Cost!$S$2:$S$1457,Annual_Cost!$A$2:$A$1457,A38,Annual_Cost!$B$2:$B$1457,B38)</f>
        <v>40659539.809806481</v>
      </c>
      <c r="F38" s="23">
        <f>SUMIFS(Annual_Cost!$Y$2:$Y$1457,Annual_Cost!$A$2:$A$1457,A38,Annual_Cost!$B$2:$B$1457,B38)</f>
        <v>30254516.154978156</v>
      </c>
      <c r="G38" s="23">
        <f>SUMIFS($E$2:E38,$A$2:A38,A38)</f>
        <v>239204223.04726195</v>
      </c>
      <c r="H38" s="23">
        <f>SUMIFS($F$2:F38,$A$2:A38,A38)</f>
        <v>196990144.50093049</v>
      </c>
    </row>
    <row r="39" spans="1:8">
      <c r="A39" t="s">
        <v>228</v>
      </c>
      <c r="B39" s="20">
        <v>2036</v>
      </c>
      <c r="C39" s="23">
        <f>SUMIFS(Annual_Cost!$Q$2:$Q$1457,Annual_Cost!$A$2:$A$1457,A39,Annual_Cost!$B$2:$B$1457,B39)</f>
        <v>60550398.799933121</v>
      </c>
      <c r="D39" s="23">
        <f>SUMIFS(Annual_Cost!$R$2:$R$1457,Annual_Cost!$A$2:$A$1457,A39,Annual_Cost!$B$2:$B$1457,B39)</f>
        <v>105531263.98533276</v>
      </c>
      <c r="E39" s="23">
        <f>SUMIFS(Annual_Cost!$S$2:$S$1457,Annual_Cost!$A$2:$A$1457,A39,Annual_Cost!$B$2:$B$1457,B39)</f>
        <v>44980865.185399637</v>
      </c>
      <c r="F39" s="23">
        <f>SUMIFS(Annual_Cost!$Y$2:$Y$1457,Annual_Cost!$A$2:$A$1457,A39,Annual_Cost!$B$2:$B$1457,B39)</f>
        <v>32495134.04975323</v>
      </c>
      <c r="G39" s="23">
        <f>SUMIFS($E$2:E39,$A$2:A39,A39)</f>
        <v>284185088.2326616</v>
      </c>
      <c r="H39" s="23">
        <f>SUMIFS($F$2:F39,$A$2:A39,A39)</f>
        <v>229485278.55068371</v>
      </c>
    </row>
    <row r="40" spans="1:8">
      <c r="A40" t="s">
        <v>228</v>
      </c>
      <c r="B40" s="20">
        <v>2037</v>
      </c>
      <c r="C40" s="23">
        <f>SUMIFS(Annual_Cost!$Q$2:$Q$1457,Annual_Cost!$A$2:$A$1457,A40,Annual_Cost!$B$2:$B$1457,B40)</f>
        <v>61420349.968909606</v>
      </c>
      <c r="D40" s="23">
        <f>SUMIFS(Annual_Cost!$R$2:$R$1457,Annual_Cost!$A$2:$A$1457,A40,Annual_Cost!$B$2:$B$1457,B40)</f>
        <v>110915390.40426564</v>
      </c>
      <c r="E40" s="23">
        <f>SUMIFS(Annual_Cost!$S$2:$S$1457,Annual_Cost!$A$2:$A$1457,A40,Annual_Cost!$B$2:$B$1457,B40)</f>
        <v>49495040.435356036</v>
      </c>
      <c r="F40" s="23">
        <f>SUMIFS(Annual_Cost!$Y$2:$Y$1457,Annual_Cost!$A$2:$A$1457,A40,Annual_Cost!$B$2:$B$1457,B40)</f>
        <v>34714825.530696377</v>
      </c>
      <c r="G40" s="23">
        <f>SUMIFS($E$2:E40,$A$2:A40,A40)</f>
        <v>333680128.66801763</v>
      </c>
      <c r="H40" s="23">
        <f>SUMIFS($F$2:F40,$A$2:A40,A40)</f>
        <v>264200104.08138007</v>
      </c>
    </row>
    <row r="41" spans="1:8">
      <c r="A41" t="s">
        <v>228</v>
      </c>
      <c r="B41" s="20">
        <v>2038</v>
      </c>
      <c r="C41" s="23">
        <f>SUMIFS(Annual_Cost!$Q$2:$Q$1457,Annual_Cost!$A$2:$A$1457,A41,Annual_Cost!$B$2:$B$1457,B41)</f>
        <v>62385042.295343325</v>
      </c>
      <c r="D41" s="23">
        <f>SUMIFS(Annual_Cost!$R$2:$R$1457,Annual_Cost!$A$2:$A$1457,A41,Annual_Cost!$B$2:$B$1457,B41)</f>
        <v>116596567.6105029</v>
      </c>
      <c r="E41" s="23">
        <f>SUMIFS(Annual_Cost!$S$2:$S$1457,Annual_Cost!$A$2:$A$1457,A41,Annual_Cost!$B$2:$B$1457,B41)</f>
        <v>54211525.315159574</v>
      </c>
      <c r="F41" s="23">
        <f>SUMIFS(Annual_Cost!$Y$2:$Y$1457,Annual_Cost!$A$2:$A$1457,A41,Annual_Cost!$B$2:$B$1457,B41)</f>
        <v>36915410.806432001</v>
      </c>
      <c r="G41" s="23">
        <f>SUMIFS($E$2:E41,$A$2:A41,A41)</f>
        <v>387891653.98317719</v>
      </c>
      <c r="H41" s="23">
        <f>SUMIFS($F$2:F41,$A$2:A41,A41)</f>
        <v>301115514.88781208</v>
      </c>
    </row>
    <row r="42" spans="1:8">
      <c r="A42" t="s">
        <v>228</v>
      </c>
      <c r="B42" s="20">
        <v>2039</v>
      </c>
      <c r="C42" s="23">
        <f>SUMIFS(Annual_Cost!$Q$2:$Q$1457,Annual_Cost!$A$2:$A$1457,A42,Annual_Cost!$B$2:$B$1457,B42)</f>
        <v>63428385.298778191</v>
      </c>
      <c r="D42" s="23">
        <f>SUMIFS(Annual_Cost!$R$2:$R$1457,Annual_Cost!$A$2:$A$1457,A42,Annual_Cost!$B$2:$B$1457,B42)</f>
        <v>122562326.30634366</v>
      </c>
      <c r="E42" s="23">
        <f>SUMIFS(Annual_Cost!$S$2:$S$1457,Annual_Cost!$A$2:$A$1457,A42,Annual_Cost!$B$2:$B$1457,B42)</f>
        <v>59133941.007565476</v>
      </c>
      <c r="F42" s="23">
        <f>SUMIFS(Annual_Cost!$Y$2:$Y$1457,Annual_Cost!$A$2:$A$1457,A42,Annual_Cost!$B$2:$B$1457,B42)</f>
        <v>39094501.328329355</v>
      </c>
      <c r="G42" s="23">
        <f>SUMIFS($E$2:E42,$A$2:A42,A42)</f>
        <v>447025594.99074268</v>
      </c>
      <c r="H42" s="23">
        <f>SUMIFS($F$2:F42,$A$2:A42,A42)</f>
        <v>340210016.21614146</v>
      </c>
    </row>
    <row r="43" spans="1:8">
      <c r="A43" t="s">
        <v>228</v>
      </c>
      <c r="B43" s="20">
        <v>2040</v>
      </c>
      <c r="C43" s="23">
        <f>SUMIFS(Annual_Cost!$Q$2:$Q$1457,Annual_Cost!$A$2:$A$1457,A43,Annual_Cost!$B$2:$B$1457,B43)</f>
        <v>64545067.911244497</v>
      </c>
      <c r="D43" s="23">
        <f>SUMIFS(Annual_Cost!$R$2:$R$1457,Annual_Cost!$A$2:$A$1457,A43,Annual_Cost!$B$2:$B$1457,B43)</f>
        <v>128817392.00355992</v>
      </c>
      <c r="E43" s="23">
        <f>SUMIFS(Annual_Cost!$S$2:$S$1457,Annual_Cost!$A$2:$A$1457,A43,Annual_Cost!$B$2:$B$1457,B43)</f>
        <v>64272324.092315421</v>
      </c>
      <c r="F43" s="23">
        <f>SUMIFS(Annual_Cost!$Y$2:$Y$1457,Annual_Cost!$A$2:$A$1457,A43,Annual_Cost!$B$2:$B$1457,B43)</f>
        <v>41253959.105606548</v>
      </c>
      <c r="G43" s="23">
        <f>SUMIFS($E$2:E43,$A$2:A43,A43)</f>
        <v>511297919.08305812</v>
      </c>
      <c r="H43" s="23">
        <f>SUMIFS($F$2:F43,$A$2:A43,A43)</f>
        <v>381463975.32174802</v>
      </c>
    </row>
    <row r="44" spans="1:8">
      <c r="A44" t="s">
        <v>228</v>
      </c>
      <c r="B44" s="20">
        <v>2041</v>
      </c>
      <c r="C44" s="23">
        <f>SUMIFS(Annual_Cost!$Q$2:$Q$1457,Annual_Cost!$A$2:$A$1457,A44,Annual_Cost!$B$2:$B$1457,B44)</f>
        <v>65728741.911593005</v>
      </c>
      <c r="D44" s="23">
        <f>SUMIFS(Annual_Cost!$R$2:$R$1457,Annual_Cost!$A$2:$A$1457,A44,Annual_Cost!$B$2:$B$1457,B44)</f>
        <v>135363151.6320897</v>
      </c>
      <c r="E44" s="23">
        <f>SUMIFS(Annual_Cost!$S$2:$S$1457,Annual_Cost!$A$2:$A$1457,A44,Annual_Cost!$B$2:$B$1457,B44)</f>
        <v>69634409.720496714</v>
      </c>
      <c r="F44" s="23">
        <f>SUMIFS(Annual_Cost!$Y$2:$Y$1457,Annual_Cost!$A$2:$A$1457,A44,Annual_Cost!$B$2:$B$1457,B44)</f>
        <v>43393861.969921306</v>
      </c>
      <c r="G44" s="23">
        <f>SUMIFS($E$2:E44,$A$2:A44,A44)</f>
        <v>580932328.80355477</v>
      </c>
      <c r="H44" s="23">
        <f>SUMIFS($F$2:F44,$A$2:A44,A44)</f>
        <v>424857837.29166931</v>
      </c>
    </row>
    <row r="45" spans="1:8">
      <c r="A45" t="s">
        <v>228</v>
      </c>
      <c r="B45" s="20">
        <v>2042</v>
      </c>
      <c r="C45" s="23">
        <f>SUMIFS(Annual_Cost!$Q$2:$Q$1457,Annual_Cost!$A$2:$A$1457,A45,Annual_Cost!$B$2:$B$1457,B45)</f>
        <v>66970623.296457194</v>
      </c>
      <c r="D45" s="23">
        <f>SUMIFS(Annual_Cost!$R$2:$R$1457,Annual_Cost!$A$2:$A$1457,A45,Annual_Cost!$B$2:$B$1457,B45)</f>
        <v>142194276.4860692</v>
      </c>
      <c r="E45" s="23">
        <f>SUMIFS(Annual_Cost!$S$2:$S$1457,Annual_Cost!$A$2:$A$1457,A45,Annual_Cost!$B$2:$B$1457,B45)</f>
        <v>75223653.189612001</v>
      </c>
      <c r="F45" s="23">
        <f>SUMIFS(Annual_Cost!$Y$2:$Y$1457,Annual_Cost!$A$2:$A$1457,A45,Annual_Cost!$B$2:$B$1457,B45)</f>
        <v>45511547.296238735</v>
      </c>
      <c r="G45" s="23">
        <f>SUMIFS($E$2:E45,$A$2:A45,A45)</f>
        <v>656155981.9931668</v>
      </c>
      <c r="H45" s="23">
        <f>SUMIFS($F$2:F45,$A$2:A45,A45)</f>
        <v>470369384.58790803</v>
      </c>
    </row>
    <row r="46" spans="1:8">
      <c r="A46" t="s">
        <v>228</v>
      </c>
      <c r="B46" s="20">
        <v>2043</v>
      </c>
      <c r="C46" s="23">
        <f>SUMIFS(Annual_Cost!$Q$2:$Q$1457,Annual_Cost!$A$2:$A$1457,A46,Annual_Cost!$B$2:$B$1457,B46)</f>
        <v>68259050.091251239</v>
      </c>
      <c r="D46" s="23">
        <f>SUMIFS(Annual_Cost!$R$2:$R$1457,Annual_Cost!$A$2:$A$1457,A46,Annual_Cost!$B$2:$B$1457,B46)</f>
        <v>149297037.41975212</v>
      </c>
      <c r="E46" s="23">
        <f>SUMIFS(Annual_Cost!$S$2:$S$1457,Annual_Cost!$A$2:$A$1457,A46,Annual_Cost!$B$2:$B$1457,B46)</f>
        <v>81037987.328500867</v>
      </c>
      <c r="F46" s="23">
        <f>SUMIFS(Annual_Cost!$Y$2:$Y$1457,Annual_Cost!$A$2:$A$1457,A46,Annual_Cost!$B$2:$B$1457,B46)</f>
        <v>47601276.768838055</v>
      </c>
      <c r="G46" s="23">
        <f>SUMIFS($E$2:E46,$A$2:A46,A46)</f>
        <v>737193969.32166767</v>
      </c>
      <c r="H46" s="23">
        <f>SUMIFS($F$2:F46,$A$2:A46,A46)</f>
        <v>517970661.35674608</v>
      </c>
    </row>
    <row r="47" spans="1:8">
      <c r="A47" t="s">
        <v>228</v>
      </c>
      <c r="B47" s="20">
        <v>2044</v>
      </c>
      <c r="C47" s="23">
        <f>SUMIFS(Annual_Cost!$Q$2:$Q$1457,Annual_Cost!$A$2:$A$1457,A47,Annual_Cost!$B$2:$B$1457,B47)</f>
        <v>69584611.090106487</v>
      </c>
      <c r="D47" s="23">
        <f>SUMIFS(Annual_Cost!$R$2:$R$1457,Annual_Cost!$A$2:$A$1457,A47,Annual_Cost!$B$2:$B$1457,B47)</f>
        <v>156659868.46776742</v>
      </c>
      <c r="E47" s="23">
        <f>SUMIFS(Annual_Cost!$S$2:$S$1457,Annual_Cost!$A$2:$A$1457,A47,Annual_Cost!$B$2:$B$1457,B47)</f>
        <v>87075257.37766093</v>
      </c>
      <c r="F47" s="23">
        <f>SUMIFS(Annual_Cost!$Y$2:$Y$1457,Annual_Cost!$A$2:$A$1457,A47,Annual_Cost!$B$2:$B$1457,B47)</f>
        <v>49657802.56353201</v>
      </c>
      <c r="G47" s="23">
        <f>SUMIFS($E$2:E47,$A$2:A47,A47)</f>
        <v>824269226.69932866</v>
      </c>
      <c r="H47" s="23">
        <f>SUMIFS($F$2:F47,$A$2:A47,A47)</f>
        <v>567628463.92027807</v>
      </c>
    </row>
    <row r="48" spans="1:8">
      <c r="A48" t="s">
        <v>228</v>
      </c>
      <c r="B48" s="20">
        <v>2045</v>
      </c>
      <c r="C48" s="23">
        <f>SUMIFS(Annual_Cost!$Q$2:$Q$1457,Annual_Cost!$A$2:$A$1457,A48,Annual_Cost!$B$2:$B$1457,B48)</f>
        <v>70936249.810839698</v>
      </c>
      <c r="D48" s="23">
        <f>SUMIFS(Annual_Cost!$R$2:$R$1457,Annual_Cost!$A$2:$A$1457,A48,Annual_Cost!$B$2:$B$1457,B48)</f>
        <v>164265205.88935167</v>
      </c>
      <c r="E48" s="23">
        <f>SUMIFS(Annual_Cost!$S$2:$S$1457,Annual_Cost!$A$2:$A$1457,A48,Annual_Cost!$B$2:$B$1457,B48)</f>
        <v>93328956.078511953</v>
      </c>
      <c r="F48" s="23">
        <f>SUMIFS(Annual_Cost!$Y$2:$Y$1457,Annual_Cost!$A$2:$A$1457,A48,Annual_Cost!$B$2:$B$1457,B48)</f>
        <v>51673980.144193441</v>
      </c>
      <c r="G48" s="23">
        <f>SUMIFS($E$2:E48,$A$2:A48,A48)</f>
        <v>917598182.77784061</v>
      </c>
      <c r="H48" s="23">
        <f>SUMIFS($F$2:F48,$A$2:A48,A48)</f>
        <v>619302444.06447148</v>
      </c>
    </row>
    <row r="49" spans="1:8">
      <c r="A49" t="s">
        <v>228</v>
      </c>
      <c r="B49" s="20">
        <v>2046</v>
      </c>
      <c r="C49" s="23">
        <f>SUMIFS(Annual_Cost!$Q$2:$Q$1457,Annual_Cost!$A$2:$A$1457,A49,Annual_Cost!$B$2:$B$1457,B49)</f>
        <v>72304195.624878988</v>
      </c>
      <c r="D49" s="23">
        <f>SUMIFS(Annual_Cost!$R$2:$R$1457,Annual_Cost!$A$2:$A$1457,A49,Annual_Cost!$B$2:$B$1457,B49)</f>
        <v>172095609.4635402</v>
      </c>
      <c r="E49" s="23">
        <f>SUMIFS(Annual_Cost!$S$2:$S$1457,Annual_Cost!$A$2:$A$1457,A49,Annual_Cost!$B$2:$B$1457,B49)</f>
        <v>99791413.838661194</v>
      </c>
      <c r="F49" s="23">
        <f>SUMIFS(Annual_Cost!$Y$2:$Y$1457,Annual_Cost!$A$2:$A$1457,A49,Annual_Cost!$B$2:$B$1457,B49)</f>
        <v>53642802.250913993</v>
      </c>
      <c r="G49" s="23">
        <f>SUMIFS($E$2:E49,$A$2:A49,A49)</f>
        <v>1017389596.6165018</v>
      </c>
      <c r="H49" s="23">
        <f>SUMIFS($F$2:F49,$A$2:A49,A49)</f>
        <v>672945246.31538546</v>
      </c>
    </row>
    <row r="50" spans="1:8">
      <c r="A50" t="s">
        <v>228</v>
      </c>
      <c r="B50" s="20">
        <v>2047</v>
      </c>
      <c r="C50" s="23">
        <f>SUMIFS(Annual_Cost!$Q$2:$Q$1457,Annual_Cost!$A$2:$A$1457,A50,Annual_Cost!$B$2:$B$1457,B50)</f>
        <v>73670964.94410482</v>
      </c>
      <c r="D50" s="23">
        <f>SUMIFS(Annual_Cost!$R$2:$R$1457,Annual_Cost!$A$2:$A$1457,A50,Annual_Cost!$B$2:$B$1457,B50)</f>
        <v>180112640.68772697</v>
      </c>
      <c r="E50" s="23">
        <f>SUMIFS(Annual_Cost!$S$2:$S$1457,Annual_Cost!$A$2:$A$1457,A50,Annual_Cost!$B$2:$B$1457,B50)</f>
        <v>106441675.74362215</v>
      </c>
      <c r="F50" s="23">
        <f>SUMIFS(Annual_Cost!$Y$2:$Y$1457,Annual_Cost!$A$2:$A$1457,A50,Annual_Cost!$B$2:$B$1457,B50)</f>
        <v>55551112.351972207</v>
      </c>
      <c r="G50" s="23">
        <f>SUMIFS($E$2:E50,$A$2:A50,A50)</f>
        <v>1123831272.3601239</v>
      </c>
      <c r="H50" s="23">
        <f>SUMIFS($F$2:F50,$A$2:A50,A50)</f>
        <v>728496358.66735768</v>
      </c>
    </row>
    <row r="51" spans="1:8">
      <c r="A51" t="s">
        <v>228</v>
      </c>
      <c r="B51" s="20">
        <v>2048</v>
      </c>
      <c r="C51" s="23">
        <f>SUMIFS(Annual_Cost!$Q$2:$Q$1457,Annual_Cost!$A$2:$A$1457,A51,Annual_Cost!$B$2:$B$1457,B51)</f>
        <v>75046591.07840319</v>
      </c>
      <c r="D51" s="23">
        <f>SUMIFS(Annual_Cost!$R$2:$R$1457,Annual_Cost!$A$2:$A$1457,A51,Annual_Cost!$B$2:$B$1457,B51)</f>
        <v>188341077.9341749</v>
      </c>
      <c r="E51" s="23">
        <f>SUMIFS(Annual_Cost!$S$2:$S$1457,Annual_Cost!$A$2:$A$1457,A51,Annual_Cost!$B$2:$B$1457,B51)</f>
        <v>113294486.85577169</v>
      </c>
      <c r="F51" s="23">
        <f>SUMIFS(Annual_Cost!$Y$2:$Y$1457,Annual_Cost!$A$2:$A$1457,A51,Annual_Cost!$B$2:$B$1457,B51)</f>
        <v>57405381.632396027</v>
      </c>
      <c r="G51" s="23">
        <f>SUMIFS($E$2:E51,$A$2:A51,A51)</f>
        <v>1237125759.2158957</v>
      </c>
      <c r="H51" s="23">
        <f>SUMIFS($F$2:F51,$A$2:A51,A51)</f>
        <v>785901740.29975367</v>
      </c>
    </row>
    <row r="52" spans="1:8">
      <c r="A52" t="s">
        <v>228</v>
      </c>
      <c r="B52" s="20">
        <v>2049</v>
      </c>
      <c r="C52" s="23">
        <f>SUMIFS(Annual_Cost!$Q$2:$Q$1457,Annual_Cost!$A$2:$A$1457,A52,Annual_Cost!$B$2:$B$1457,B52)</f>
        <v>76423444.636328712</v>
      </c>
      <c r="D52" s="23">
        <f>SUMIFS(Annual_Cost!$R$2:$R$1457,Annual_Cost!$A$2:$A$1457,A52,Annual_Cost!$B$2:$B$1457,B52)</f>
        <v>196763913.34448889</v>
      </c>
      <c r="E52" s="23">
        <f>SUMIFS(Annual_Cost!$S$2:$S$1457,Annual_Cost!$A$2:$A$1457,A52,Annual_Cost!$B$2:$B$1457,B52)</f>
        <v>120340468.70816018</v>
      </c>
      <c r="F52" s="23">
        <f>SUMIFS(Annual_Cost!$Y$2:$Y$1457,Annual_Cost!$A$2:$A$1457,A52,Annual_Cost!$B$2:$B$1457,B52)</f>
        <v>59199536.404453054</v>
      </c>
      <c r="G52" s="23">
        <f>SUMIFS($E$2:E52,$A$2:A52,A52)</f>
        <v>1357466227.9240558</v>
      </c>
      <c r="H52" s="23">
        <f>SUMIFS($F$2:F52,$A$2:A52,A52)</f>
        <v>845101276.70420671</v>
      </c>
    </row>
    <row r="53" spans="1:8">
      <c r="A53" t="s">
        <v>228</v>
      </c>
      <c r="B53" s="20">
        <v>2050</v>
      </c>
      <c r="C53" s="23">
        <f>SUMIFS(Annual_Cost!$Q$2:$Q$1457,Annual_Cost!$A$2:$A$1457,A53,Annual_Cost!$B$2:$B$1457,B53)</f>
        <v>77799202.137945563</v>
      </c>
      <c r="D53" s="23">
        <f>SUMIFS(Annual_Cost!$R$2:$R$1457,Annual_Cost!$A$2:$A$1457,A53,Annual_Cost!$B$2:$B$1457,B53)</f>
        <v>205375751.28015119</v>
      </c>
      <c r="E53" s="23">
        <f>SUMIFS(Annual_Cost!$S$2:$S$1457,Annual_Cost!$A$2:$A$1457,A53,Annual_Cost!$B$2:$B$1457,B53)</f>
        <v>127576549.14220563</v>
      </c>
      <c r="F53" s="23">
        <f>SUMIFS(Annual_Cost!$Y$2:$Y$1457,Annual_Cost!$A$2:$A$1457,A53,Annual_Cost!$B$2:$B$1457,B53)</f>
        <v>60931270.377501212</v>
      </c>
      <c r="G53" s="23">
        <f>SUMIFS($E$2:E53,$A$2:A53,A53)</f>
        <v>1485042777.0662615</v>
      </c>
      <c r="H53" s="23">
        <f>SUMIFS($F$2:F53,$A$2:A53,A53)</f>
        <v>906032547.08170795</v>
      </c>
    </row>
    <row r="54" spans="1:8">
      <c r="A54" t="s">
        <v>242</v>
      </c>
      <c r="B54" s="20">
        <v>2025</v>
      </c>
      <c r="C54" s="23">
        <f>SUMIFS(Annual_Cost!$Q$2:$Q$1457,Annual_Cost!$A$2:$A$1457,A54,Annual_Cost!$B$2:$B$1457,B54)</f>
        <v>40004535.48898875</v>
      </c>
      <c r="D54" s="23">
        <f>SUMIFS(Annual_Cost!$R$2:$R$1457,Annual_Cost!$A$2:$A$1457,A54,Annual_Cost!$B$2:$B$1457,B54)</f>
        <v>42452160.781051129</v>
      </c>
      <c r="E54" s="23">
        <f>SUMIFS(Annual_Cost!$S$2:$S$1457,Annual_Cost!$A$2:$A$1457,A54,Annual_Cost!$B$2:$B$1457,B54)</f>
        <v>2447625.2920623785</v>
      </c>
      <c r="F54" s="23">
        <f>SUMIFS(Annual_Cost!$Y$2:$Y$1457,Annual_Cost!$A$2:$A$1457,A54,Annual_Cost!$B$2:$B$1457,B54)</f>
        <v>2447625.2920623785</v>
      </c>
      <c r="G54" s="23">
        <f>SUMIFS($E$2:E54,$A$2:A54,A54)</f>
        <v>2447625.2920623785</v>
      </c>
      <c r="H54" s="23">
        <f>SUMIFS($F$2:F54,$A$2:A54,A54)</f>
        <v>2447625.2920623785</v>
      </c>
    </row>
    <row r="55" spans="1:8">
      <c r="A55" t="s">
        <v>242</v>
      </c>
      <c r="B55" s="20">
        <v>2026</v>
      </c>
      <c r="C55" s="23">
        <f>SUMIFS(Annual_Cost!$Q$2:$Q$1457,Annual_Cost!$A$2:$A$1457,A55,Annual_Cost!$B$2:$B$1457,B55)</f>
        <v>39139956.75584209</v>
      </c>
      <c r="D55" s="23">
        <f>SUMIFS(Annual_Cost!$R$2:$R$1457,Annual_Cost!$A$2:$A$1457,A55,Annual_Cost!$B$2:$B$1457,B55)</f>
        <v>43945086.109255284</v>
      </c>
      <c r="E55" s="23">
        <f>SUMIFS(Annual_Cost!$S$2:$S$1457,Annual_Cost!$A$2:$A$1457,A55,Annual_Cost!$B$2:$B$1457,B55)</f>
        <v>4805129.3534131944</v>
      </c>
      <c r="F55" s="23">
        <f>SUMIFS(Annual_Cost!$Y$2:$Y$1457,Annual_Cost!$A$2:$A$1457,A55,Annual_Cost!$B$2:$B$1457,B55)</f>
        <v>4665174.1295273732</v>
      </c>
      <c r="G55" s="23">
        <f>SUMIFS($E$2:E55,$A$2:A55,A55)</f>
        <v>7252754.6454755729</v>
      </c>
      <c r="H55" s="23">
        <f>SUMIFS($F$2:F55,$A$2:A55,A55)</f>
        <v>7112799.4215897517</v>
      </c>
    </row>
    <row r="56" spans="1:8">
      <c r="A56" t="s">
        <v>242</v>
      </c>
      <c r="B56" s="20">
        <v>2027</v>
      </c>
      <c r="C56" s="23">
        <f>SUMIFS(Annual_Cost!$Q$2:$Q$1457,Annual_Cost!$A$2:$A$1457,A56,Annual_Cost!$B$2:$B$1457,B56)</f>
        <v>38724477.346587718</v>
      </c>
      <c r="D56" s="23">
        <f>SUMIFS(Annual_Cost!$R$2:$R$1457,Annual_Cost!$A$2:$A$1457,A56,Annual_Cost!$B$2:$B$1457,B56)</f>
        <v>45878536.43433211</v>
      </c>
      <c r="E56" s="23">
        <f>SUMIFS(Annual_Cost!$S$2:$S$1457,Annual_Cost!$A$2:$A$1457,A56,Annual_Cost!$B$2:$B$1457,B56)</f>
        <v>7154059.0877443887</v>
      </c>
      <c r="F56" s="23">
        <f>SUMIFS(Annual_Cost!$Y$2:$Y$1457,Annual_Cost!$A$2:$A$1457,A56,Annual_Cost!$B$2:$B$1457,B56)</f>
        <v>6743386.8298090193</v>
      </c>
      <c r="G56" s="23">
        <f>SUMIFS($E$2:E56,$A$2:A56,A56)</f>
        <v>14406813.733219963</v>
      </c>
      <c r="H56" s="23">
        <f>SUMIFS($F$2:F56,$A$2:A56,A56)</f>
        <v>13856186.251398772</v>
      </c>
    </row>
    <row r="57" spans="1:8">
      <c r="A57" t="s">
        <v>242</v>
      </c>
      <c r="B57" s="20">
        <v>2028</v>
      </c>
      <c r="C57" s="23">
        <f>SUMIFS(Annual_Cost!$Q$2:$Q$1457,Annual_Cost!$A$2:$A$1457,A57,Annual_Cost!$B$2:$B$1457,B57)</f>
        <v>38619855.367078833</v>
      </c>
      <c r="D57" s="23">
        <f>SUMIFS(Annual_Cost!$R$2:$R$1457,Annual_Cost!$A$2:$A$1457,A57,Annual_Cost!$B$2:$B$1457,B57)</f>
        <v>48162490.352739535</v>
      </c>
      <c r="E57" s="23">
        <f>SUMIFS(Annual_Cost!$S$2:$S$1457,Annual_Cost!$A$2:$A$1457,A57,Annual_Cost!$B$2:$B$1457,B57)</f>
        <v>9542634.9856606945</v>
      </c>
      <c r="F57" s="23">
        <f>SUMIFS(Annual_Cost!$Y$2:$Y$1457,Annual_Cost!$A$2:$A$1457,A57,Annual_Cost!$B$2:$B$1457,B57)</f>
        <v>8732862.8153790422</v>
      </c>
      <c r="G57" s="23">
        <f>SUMIFS($E$2:E57,$A$2:A57,A57)</f>
        <v>23949448.718880657</v>
      </c>
      <c r="H57" s="23">
        <f>SUMIFS($F$2:F57,$A$2:A57,A57)</f>
        <v>22589049.066777814</v>
      </c>
    </row>
    <row r="58" spans="1:8">
      <c r="A58" t="s">
        <v>242</v>
      </c>
      <c r="B58" s="20">
        <v>2029</v>
      </c>
      <c r="C58" s="23">
        <f>SUMIFS(Annual_Cost!$Q$2:$Q$1457,Annual_Cost!$A$2:$A$1457,A58,Annual_Cost!$B$2:$B$1457,B58)</f>
        <v>38743794.513809398</v>
      </c>
      <c r="D58" s="23">
        <f>SUMIFS(Annual_Cost!$R$2:$R$1457,Annual_Cost!$A$2:$A$1457,A58,Annual_Cost!$B$2:$B$1457,B58)</f>
        <v>50746585.038693957</v>
      </c>
      <c r="E58" s="23">
        <f>SUMIFS(Annual_Cost!$S$2:$S$1457,Annual_Cost!$A$2:$A$1457,A58,Annual_Cost!$B$2:$B$1457,B58)</f>
        <v>12002790.524884563</v>
      </c>
      <c r="F58" s="23">
        <f>SUMIFS(Annual_Cost!$Y$2:$Y$1457,Annual_Cost!$A$2:$A$1457,A58,Annual_Cost!$B$2:$B$1457,B58)</f>
        <v>10664323.92020509</v>
      </c>
      <c r="G58" s="23">
        <f>SUMIFS($E$2:E58,$A$2:A58,A58)</f>
        <v>35952239.24376522</v>
      </c>
      <c r="H58" s="23">
        <f>SUMIFS($F$2:F58,$A$2:A58,A58)</f>
        <v>33253372.986982904</v>
      </c>
    </row>
    <row r="59" spans="1:8">
      <c r="A59" t="s">
        <v>242</v>
      </c>
      <c r="B59" s="20">
        <v>2030</v>
      </c>
      <c r="C59" s="23">
        <f>SUMIFS(Annual_Cost!$Q$2:$Q$1457,Annual_Cost!$A$2:$A$1457,A59,Annual_Cost!$B$2:$B$1457,B59)</f>
        <v>39042411.795818262</v>
      </c>
      <c r="D59" s="23">
        <f>SUMIFS(Annual_Cost!$R$2:$R$1457,Annual_Cost!$A$2:$A$1457,A59,Annual_Cost!$B$2:$B$1457,B59)</f>
        <v>53599492.205094486</v>
      </c>
      <c r="E59" s="23">
        <f>SUMIFS(Annual_Cost!$S$2:$S$1457,Annual_Cost!$A$2:$A$1457,A59,Annual_Cost!$B$2:$B$1457,B59)</f>
        <v>14557080.409276215</v>
      </c>
      <c r="F59" s="23">
        <f>SUMIFS(Annual_Cost!$Y$2:$Y$1457,Annual_Cost!$A$2:$A$1457,A59,Annual_Cost!$B$2:$B$1457,B59)</f>
        <v>12557065.436028287</v>
      </c>
      <c r="G59" s="23">
        <f>SUMIFS($E$2:E59,$A$2:A59,A59)</f>
        <v>50509319.653041437</v>
      </c>
      <c r="H59" s="23">
        <f>SUMIFS($F$2:F59,$A$2:A59,A59)</f>
        <v>45810438.423011191</v>
      </c>
    </row>
    <row r="60" spans="1:8">
      <c r="A60" t="s">
        <v>242</v>
      </c>
      <c r="B60" s="20">
        <v>2031</v>
      </c>
      <c r="C60" s="23">
        <f>SUMIFS(Annual_Cost!$Q$2:$Q$1457,Annual_Cost!$A$2:$A$1457,A60,Annual_Cost!$B$2:$B$1457,B60)</f>
        <v>39493205.796224639</v>
      </c>
      <c r="D60" s="23">
        <f>SUMIFS(Annual_Cost!$R$2:$R$1457,Annual_Cost!$A$2:$A$1457,A60,Annual_Cost!$B$2:$B$1457,B60)</f>
        <v>56721686.954284303</v>
      </c>
      <c r="E60" s="23">
        <f>SUMIFS(Annual_Cost!$S$2:$S$1457,Annual_Cost!$A$2:$A$1457,A60,Annual_Cost!$B$2:$B$1457,B60)</f>
        <v>17228481.158059664</v>
      </c>
      <c r="F60" s="23">
        <f>SUMIFS(Annual_Cost!$Y$2:$Y$1457,Annual_Cost!$A$2:$A$1457,A60,Annual_Cost!$B$2:$B$1457,B60)</f>
        <v>14428581.736445943</v>
      </c>
      <c r="G60" s="23">
        <f>SUMIFS($E$2:E60,$A$2:A60,A60)</f>
        <v>67737800.811101109</v>
      </c>
      <c r="H60" s="23">
        <f>SUMIFS($F$2:F60,$A$2:A60,A60)</f>
        <v>60239020.159457132</v>
      </c>
    </row>
    <row r="61" spans="1:8">
      <c r="A61" t="s">
        <v>242</v>
      </c>
      <c r="B61" s="20">
        <v>2032</v>
      </c>
      <c r="C61" s="23">
        <f>SUMIFS(Annual_Cost!$Q$2:$Q$1457,Annual_Cost!$A$2:$A$1457,A61,Annual_Cost!$B$2:$B$1457,B61)</f>
        <v>40072948.324754857</v>
      </c>
      <c r="D61" s="23">
        <f>SUMIFS(Annual_Cost!$R$2:$R$1457,Annual_Cost!$A$2:$A$1457,A61,Annual_Cost!$B$2:$B$1457,B61)</f>
        <v>60107435.077176906</v>
      </c>
      <c r="E61" s="23">
        <f>SUMIFS(Annual_Cost!$S$2:$S$1457,Annual_Cost!$A$2:$A$1457,A61,Annual_Cost!$B$2:$B$1457,B61)</f>
        <v>20034486.752422042</v>
      </c>
      <c r="F61" s="23">
        <f>SUMIFS(Annual_Cost!$Y$2:$Y$1457,Annual_Cost!$A$2:$A$1457,A61,Annual_Cost!$B$2:$B$1457,B61)</f>
        <v>16289871.112515239</v>
      </c>
      <c r="G61" s="23">
        <f>SUMIFS($E$2:E61,$A$2:A61,A61)</f>
        <v>87772287.563523144</v>
      </c>
      <c r="H61" s="23">
        <f>SUMIFS($F$2:F61,$A$2:A61,A61)</f>
        <v>76528891.271972373</v>
      </c>
    </row>
    <row r="62" spans="1:8">
      <c r="A62" t="s">
        <v>242</v>
      </c>
      <c r="B62" s="20">
        <v>2033</v>
      </c>
      <c r="C62" s="23">
        <f>SUMIFS(Annual_Cost!$Q$2:$Q$1457,Annual_Cost!$A$2:$A$1457,A62,Annual_Cost!$B$2:$B$1457,B62)</f>
        <v>40765661.744677633</v>
      </c>
      <c r="D62" s="23">
        <f>SUMIFS(Annual_Cost!$R$2:$R$1457,Annual_Cost!$A$2:$A$1457,A62,Annual_Cost!$B$2:$B$1457,B62)</f>
        <v>63756433.048017502</v>
      </c>
      <c r="E62" s="23">
        <f>SUMIFS(Annual_Cost!$S$2:$S$1457,Annual_Cost!$A$2:$A$1457,A62,Annual_Cost!$B$2:$B$1457,B62)</f>
        <v>22990771.303339869</v>
      </c>
      <c r="F62" s="23">
        <f>SUMIFS(Annual_Cost!$Y$2:$Y$1457,Annual_Cost!$A$2:$A$1457,A62,Annual_Cost!$B$2:$B$1457,B62)</f>
        <v>18149127.170856331</v>
      </c>
      <c r="G62" s="23">
        <f>SUMIFS($E$2:E62,$A$2:A62,A62)</f>
        <v>110763058.86686301</v>
      </c>
      <c r="H62" s="23">
        <f>SUMIFS($F$2:F62,$A$2:A62,A62)</f>
        <v>94678018.4428287</v>
      </c>
    </row>
    <row r="63" spans="1:8">
      <c r="A63" t="s">
        <v>242</v>
      </c>
      <c r="B63" s="20">
        <v>2034</v>
      </c>
      <c r="C63" s="23">
        <f>SUMIFS(Annual_Cost!$Q$2:$Q$1457,Annual_Cost!$A$2:$A$1457,A63,Annual_Cost!$B$2:$B$1457,B63)</f>
        <v>41560076.663129009</v>
      </c>
      <c r="D63" s="23">
        <f>SUMIFS(Annual_Cost!$R$2:$R$1457,Annual_Cost!$A$2:$A$1457,A63,Annual_Cost!$B$2:$B$1457,B63)</f>
        <v>67672242.347366005</v>
      </c>
      <c r="E63" s="23">
        <f>SUMIFS(Annual_Cost!$S$2:$S$1457,Annual_Cost!$A$2:$A$1457,A63,Annual_Cost!$B$2:$B$1457,B63)</f>
        <v>26112165.684237</v>
      </c>
      <c r="F63" s="23">
        <f>SUMIFS(Annual_Cost!$Y$2:$Y$1457,Annual_Cost!$A$2:$A$1457,A63,Annual_Cost!$B$2:$B$1457,B63)</f>
        <v>20012800.698128309</v>
      </c>
      <c r="G63" s="23">
        <f>SUMIFS($E$2:E63,$A$2:A63,A63)</f>
        <v>136875224.55110002</v>
      </c>
      <c r="H63" s="23">
        <f>SUMIFS($F$2:F63,$A$2:A63,A63)</f>
        <v>114690819.14095701</v>
      </c>
    </row>
    <row r="64" spans="1:8">
      <c r="A64" t="s">
        <v>242</v>
      </c>
      <c r="B64" s="20">
        <v>2035</v>
      </c>
      <c r="C64" s="23">
        <f>SUMIFS(Annual_Cost!$Q$2:$Q$1457,Annual_Cost!$A$2:$A$1457,A64,Annual_Cost!$B$2:$B$1457,B64)</f>
        <v>42447482.527328752</v>
      </c>
      <c r="D64" s="23">
        <f>SUMIFS(Annual_Cost!$R$2:$R$1457,Annual_Cost!$A$2:$A$1457,A64,Annual_Cost!$B$2:$B$1457,B64)</f>
        <v>71859924.694850743</v>
      </c>
      <c r="E64" s="23">
        <f>SUMIFS(Annual_Cost!$S$2:$S$1457,Annual_Cost!$A$2:$A$1457,A64,Annual_Cost!$B$2:$B$1457,B64)</f>
        <v>29412442.167521995</v>
      </c>
      <c r="F64" s="23">
        <f>SUMIFS(Annual_Cost!$Y$2:$Y$1457,Annual_Cost!$A$2:$A$1457,A64,Annual_Cost!$B$2:$B$1457,B64)</f>
        <v>21885619.23910496</v>
      </c>
      <c r="G64" s="23">
        <f>SUMIFS($E$2:E64,$A$2:A64,A64)</f>
        <v>166287666.718622</v>
      </c>
      <c r="H64" s="23">
        <f>SUMIFS($F$2:F64,$A$2:A64,A64)</f>
        <v>136576438.38006198</v>
      </c>
    </row>
    <row r="65" spans="1:8">
      <c r="A65" t="s">
        <v>242</v>
      </c>
      <c r="B65" s="20">
        <v>2036</v>
      </c>
      <c r="C65" s="23">
        <f>SUMIFS(Annual_Cost!$Q$2:$Q$1457,Annual_Cost!$A$2:$A$1457,A65,Annual_Cost!$B$2:$B$1457,B65)</f>
        <v>43415782.578509569</v>
      </c>
      <c r="D65" s="23">
        <f>SUMIFS(Annual_Cost!$R$2:$R$1457,Annual_Cost!$A$2:$A$1457,A65,Annual_Cost!$B$2:$B$1457,B65)</f>
        <v>76316680.137783602</v>
      </c>
      <c r="E65" s="23">
        <f>SUMIFS(Annual_Cost!$S$2:$S$1457,Annual_Cost!$A$2:$A$1457,A65,Annual_Cost!$B$2:$B$1457,B65)</f>
        <v>32900897.559274036</v>
      </c>
      <c r="F65" s="23">
        <f>SUMIFS(Annual_Cost!$Y$2:$Y$1457,Annual_Cost!$A$2:$A$1457,A65,Annual_Cost!$B$2:$B$1457,B65)</f>
        <v>23768308.416015852</v>
      </c>
      <c r="G65" s="23">
        <f>SUMIFS($E$2:E65,$A$2:A65,A65)</f>
        <v>199188564.27789605</v>
      </c>
      <c r="H65" s="23">
        <f>SUMIFS($F$2:F65,$A$2:A65,A65)</f>
        <v>160344746.79607785</v>
      </c>
    </row>
    <row r="66" spans="1:8">
      <c r="A66" t="s">
        <v>242</v>
      </c>
      <c r="B66" s="20">
        <v>2037</v>
      </c>
      <c r="C66" s="23">
        <f>SUMIFS(Annual_Cost!$Q$2:$Q$1457,Annual_Cost!$A$2:$A$1457,A66,Annual_Cost!$B$2:$B$1457,B66)</f>
        <v>44454634.507759072</v>
      </c>
      <c r="D66" s="23">
        <f>SUMIFS(Annual_Cost!$R$2:$R$1457,Annual_Cost!$A$2:$A$1457,A66,Annual_Cost!$B$2:$B$1457,B66)</f>
        <v>81039660.713956416</v>
      </c>
      <c r="E66" s="23">
        <f>SUMIFS(Annual_Cost!$S$2:$S$1457,Annual_Cost!$A$2:$A$1457,A66,Annual_Cost!$B$2:$B$1457,B66)</f>
        <v>36585026.206197329</v>
      </c>
      <c r="F66" s="23">
        <f>SUMIFS(Annual_Cost!$Y$2:$Y$1457,Annual_Cost!$A$2:$A$1457,A66,Annual_Cost!$B$2:$B$1457,B66)</f>
        <v>25660001.297359467</v>
      </c>
      <c r="G66" s="23">
        <f>SUMIFS($E$2:E66,$A$2:A66,A66)</f>
        <v>235773590.48409337</v>
      </c>
      <c r="H66" s="23">
        <f>SUMIFS($F$2:F66,$A$2:A66,A66)</f>
        <v>186004748.09343731</v>
      </c>
    </row>
    <row r="67" spans="1:8">
      <c r="A67" t="s">
        <v>242</v>
      </c>
      <c r="B67" s="20">
        <v>2038</v>
      </c>
      <c r="C67" s="23">
        <f>SUMIFS(Annual_Cost!$Q$2:$Q$1457,Annual_Cost!$A$2:$A$1457,A67,Annual_Cost!$B$2:$B$1457,B67)</f>
        <v>45555740.088236868</v>
      </c>
      <c r="D67" s="23">
        <f>SUMIFS(Annual_Cost!$R$2:$R$1457,Annual_Cost!$A$2:$A$1457,A67,Annual_Cost!$B$2:$B$1457,B67)</f>
        <v>86027298.320461601</v>
      </c>
      <c r="E67" s="23">
        <f>SUMIFS(Annual_Cost!$S$2:$S$1457,Annual_Cost!$A$2:$A$1457,A67,Annual_Cost!$B$2:$B$1457,B67)</f>
        <v>40471558.232224733</v>
      </c>
      <c r="F67" s="23">
        <f>SUMIFS(Annual_Cost!$Y$2:$Y$1457,Annual_Cost!$A$2:$A$1457,A67,Annual_Cost!$B$2:$B$1457,B67)</f>
        <v>27559161.809845362</v>
      </c>
      <c r="G67" s="23">
        <f>SUMIFS($E$2:E67,$A$2:A67,A67)</f>
        <v>276245148.71631813</v>
      </c>
      <c r="H67" s="23">
        <f>SUMIFS($F$2:F67,$A$2:A67,A67)</f>
        <v>213563909.90328267</v>
      </c>
    </row>
    <row r="68" spans="1:8">
      <c r="A68" t="s">
        <v>242</v>
      </c>
      <c r="B68" s="20">
        <v>2039</v>
      </c>
      <c r="C68" s="23">
        <f>SUMIFS(Annual_Cost!$Q$2:$Q$1457,Annual_Cost!$A$2:$A$1457,A68,Annual_Cost!$B$2:$B$1457,B68)</f>
        <v>46707762.717554979</v>
      </c>
      <c r="D68" s="23">
        <f>SUMIFS(Annual_Cost!$R$2:$R$1457,Annual_Cost!$A$2:$A$1457,A68,Annual_Cost!$B$2:$B$1457,B68)</f>
        <v>91270321.768052071</v>
      </c>
      <c r="E68" s="23">
        <f>SUMIFS(Annual_Cost!$S$2:$S$1457,Annual_Cost!$A$2:$A$1457,A68,Annual_Cost!$B$2:$B$1457,B68)</f>
        <v>44562559.050497092</v>
      </c>
      <c r="F68" s="23">
        <f>SUMIFS(Annual_Cost!$Y$2:$Y$1457,Annual_Cost!$A$2:$A$1457,A68,Annual_Cost!$B$2:$B$1457,B68)</f>
        <v>29461101.261127289</v>
      </c>
      <c r="G68" s="23">
        <f>SUMIFS($E$2:E68,$A$2:A68,A68)</f>
        <v>320807707.76681525</v>
      </c>
      <c r="H68" s="23">
        <f>SUMIFS($F$2:F68,$A$2:A68,A68)</f>
        <v>243025011.16440997</v>
      </c>
    </row>
    <row r="69" spans="1:8">
      <c r="A69" t="s">
        <v>242</v>
      </c>
      <c r="B69" s="20">
        <v>2040</v>
      </c>
      <c r="C69" s="23">
        <f>SUMIFS(Annual_Cost!$Q$2:$Q$1457,Annual_Cost!$A$2:$A$1457,A69,Annual_Cost!$B$2:$B$1457,B69)</f>
        <v>47906442.956163451</v>
      </c>
      <c r="D69" s="23">
        <f>SUMIFS(Annual_Cost!$R$2:$R$1457,Annual_Cost!$A$2:$A$1457,A69,Annual_Cost!$B$2:$B$1457,B69)</f>
        <v>96770412.077079505</v>
      </c>
      <c r="E69" s="23">
        <f>SUMIFS(Annual_Cost!$S$2:$S$1457,Annual_Cost!$A$2:$A$1457,A69,Annual_Cost!$B$2:$B$1457,B69)</f>
        <v>48863969.120916046</v>
      </c>
      <c r="F69" s="23">
        <f>SUMIFS(Annual_Cost!$Y$2:$Y$1457,Annual_Cost!$A$2:$A$1457,A69,Annual_Cost!$B$2:$B$1457,B69)</f>
        <v>31363922.377484251</v>
      </c>
      <c r="G69" s="23">
        <f>SUMIFS($E$2:E69,$A$2:A69,A69)</f>
        <v>369671676.88773131</v>
      </c>
      <c r="H69" s="23">
        <f>SUMIFS($F$2:F69,$A$2:A69,A69)</f>
        <v>274388933.5418942</v>
      </c>
    </row>
    <row r="70" spans="1:8">
      <c r="A70" t="s">
        <v>242</v>
      </c>
      <c r="B70" s="20">
        <v>2041</v>
      </c>
      <c r="C70" s="23">
        <f>SUMIFS(Annual_Cost!$Q$2:$Q$1457,Annual_Cost!$A$2:$A$1457,A70,Annual_Cost!$B$2:$B$1457,B70)</f>
        <v>49145828.155787848</v>
      </c>
      <c r="D70" s="23">
        <f>SUMIFS(Annual_Cost!$R$2:$R$1457,Annual_Cost!$A$2:$A$1457,A70,Annual_Cost!$B$2:$B$1457,B70)</f>
        <v>102524832.4926624</v>
      </c>
      <c r="E70" s="23">
        <f>SUMIFS(Annual_Cost!$S$2:$S$1457,Annual_Cost!$A$2:$A$1457,A70,Annual_Cost!$B$2:$B$1457,B70)</f>
        <v>53379004.33687456</v>
      </c>
      <c r="F70" s="23">
        <f>SUMIFS(Annual_Cost!$Y$2:$Y$1457,Annual_Cost!$A$2:$A$1457,A70,Annual_Cost!$B$2:$B$1457,B70)</f>
        <v>33264030.75122733</v>
      </c>
      <c r="G70" s="23">
        <f>SUMIFS($E$2:E70,$A$2:A70,A70)</f>
        <v>423050681.22460586</v>
      </c>
      <c r="H70" s="23">
        <f>SUMIFS($F$2:F70,$A$2:A70,A70)</f>
        <v>307652964.29312152</v>
      </c>
    </row>
    <row r="71" spans="1:8">
      <c r="A71" t="s">
        <v>242</v>
      </c>
      <c r="B71" s="20">
        <v>2042</v>
      </c>
      <c r="C71" s="23">
        <f>SUMIFS(Annual_Cost!$Q$2:$Q$1457,Annual_Cost!$A$2:$A$1457,A71,Annual_Cost!$B$2:$B$1457,B71)</f>
        <v>50420107.281557366</v>
      </c>
      <c r="D71" s="23">
        <f>SUMIFS(Annual_Cost!$R$2:$R$1457,Annual_Cost!$A$2:$A$1457,A71,Annual_Cost!$B$2:$B$1457,B71)</f>
        <v>108529561.66556615</v>
      </c>
      <c r="E71" s="23">
        <f>SUMIFS(Annual_Cost!$S$2:$S$1457,Annual_Cost!$A$2:$A$1457,A71,Annual_Cost!$B$2:$B$1457,B71)</f>
        <v>58109454.384008773</v>
      </c>
      <c r="F71" s="23">
        <f>SUMIFS(Annual_Cost!$Y$2:$Y$1457,Annual_Cost!$A$2:$A$1457,A71,Annual_Cost!$B$2:$B$1457,B71)</f>
        <v>35157175.561391845</v>
      </c>
      <c r="G71" s="23">
        <f>SUMIFS($E$2:E71,$A$2:A71,A71)</f>
        <v>481160135.60861462</v>
      </c>
      <c r="H71" s="23">
        <f>SUMIFS($F$2:F71,$A$2:A71,A71)</f>
        <v>342810139.85451335</v>
      </c>
    </row>
    <row r="72" spans="1:8">
      <c r="A72" t="s">
        <v>242</v>
      </c>
      <c r="B72" s="20">
        <v>2043</v>
      </c>
      <c r="C72" s="23">
        <f>SUMIFS(Annual_Cost!$Q$2:$Q$1457,Annual_Cost!$A$2:$A$1457,A72,Annual_Cost!$B$2:$B$1457,B72)</f>
        <v>51724028.038025469</v>
      </c>
      <c r="D72" s="23">
        <f>SUMIFS(Annual_Cost!$R$2:$R$1457,Annual_Cost!$A$2:$A$1457,A72,Annual_Cost!$B$2:$B$1457,B72)</f>
        <v>114780347.81670102</v>
      </c>
      <c r="E72" s="23">
        <f>SUMIFS(Annual_Cost!$S$2:$S$1457,Annual_Cost!$A$2:$A$1457,A72,Annual_Cost!$B$2:$B$1457,B72)</f>
        <v>63056319.778675571</v>
      </c>
      <c r="F72" s="23">
        <f>SUMIFS(Annual_Cost!$Y$2:$Y$1457,Annual_Cost!$A$2:$A$1457,A72,Annual_Cost!$B$2:$B$1457,B72)</f>
        <v>37038942.214121982</v>
      </c>
      <c r="G72" s="23">
        <f>SUMIFS($E$2:E72,$A$2:A72,A72)</f>
        <v>544216455.38729024</v>
      </c>
      <c r="H72" s="23">
        <f>SUMIFS($F$2:F72,$A$2:A72,A72)</f>
        <v>379849082.06863534</v>
      </c>
    </row>
    <row r="73" spans="1:8">
      <c r="A73" t="s">
        <v>242</v>
      </c>
      <c r="B73" s="20">
        <v>2044</v>
      </c>
      <c r="C73" s="23">
        <f>SUMIFS(Annual_Cost!$Q$2:$Q$1457,Annual_Cost!$A$2:$A$1457,A73,Annual_Cost!$B$2:$B$1457,B73)</f>
        <v>53051993.540062696</v>
      </c>
      <c r="D73" s="23">
        <f>SUMIFS(Annual_Cost!$R$2:$R$1457,Annual_Cost!$A$2:$A$1457,A73,Annual_Cost!$B$2:$B$1457,B73)</f>
        <v>121270960.41387591</v>
      </c>
      <c r="E73" s="23">
        <f>SUMIFS(Annual_Cost!$S$2:$S$1457,Annual_Cost!$A$2:$A$1457,A73,Annual_Cost!$B$2:$B$1457,B73)</f>
        <v>68218966.873813212</v>
      </c>
      <c r="F73" s="23">
        <f>SUMIFS(Annual_Cost!$Y$2:$Y$1457,Annual_Cost!$A$2:$A$1457,A73,Annual_Cost!$B$2:$B$1457,B73)</f>
        <v>38904323.571681261</v>
      </c>
      <c r="G73" s="23">
        <f>SUMIFS($E$2:E73,$A$2:A73,A73)</f>
        <v>612435422.26110339</v>
      </c>
      <c r="H73" s="23">
        <f>SUMIFS($F$2:F73,$A$2:A73,A73)</f>
        <v>418753405.64031661</v>
      </c>
    </row>
    <row r="74" spans="1:8">
      <c r="A74" t="s">
        <v>242</v>
      </c>
      <c r="B74" s="20">
        <v>2045</v>
      </c>
      <c r="C74" s="23">
        <f>SUMIFS(Annual_Cost!$Q$2:$Q$1457,Annual_Cost!$A$2:$A$1457,A74,Annual_Cost!$B$2:$B$1457,B74)</f>
        <v>54396092.495399438</v>
      </c>
      <c r="D74" s="23">
        <f>SUMIFS(Annual_Cost!$R$2:$R$1457,Annual_Cost!$A$2:$A$1457,A74,Annual_Cost!$B$2:$B$1457,B74)</f>
        <v>127988463.17414783</v>
      </c>
      <c r="E74" s="23">
        <f>SUMIFS(Annual_Cost!$S$2:$S$1457,Annual_Cost!$A$2:$A$1457,A74,Annual_Cost!$B$2:$B$1457,B74)</f>
        <v>73592370.678748399</v>
      </c>
      <c r="F74" s="23">
        <f>SUMIFS(Annual_Cost!$Y$2:$Y$1457,Annual_Cost!$A$2:$A$1457,A74,Annual_Cost!$B$2:$B$1457,B74)</f>
        <v>40746311.337916337</v>
      </c>
      <c r="G74" s="23">
        <f>SUMIFS($E$2:E74,$A$2:A74,A74)</f>
        <v>686027792.93985176</v>
      </c>
      <c r="H74" s="23">
        <f>SUMIFS($F$2:F74,$A$2:A74,A74)</f>
        <v>459499716.97823292</v>
      </c>
    </row>
    <row r="75" spans="1:8">
      <c r="A75" t="s">
        <v>242</v>
      </c>
      <c r="B75" s="20">
        <v>2046</v>
      </c>
      <c r="C75" s="23">
        <f>SUMIFS(Annual_Cost!$Q$2:$Q$1457,Annual_Cost!$A$2:$A$1457,A75,Annual_Cost!$B$2:$B$1457,B75)</f>
        <v>55748304.779329315</v>
      </c>
      <c r="D75" s="23">
        <f>SUMIFS(Annual_Cost!$R$2:$R$1457,Annual_Cost!$A$2:$A$1457,A75,Annual_Cost!$B$2:$B$1457,B75)</f>
        <v>134917418.42958397</v>
      </c>
      <c r="E75" s="23">
        <f>SUMIFS(Annual_Cost!$S$2:$S$1457,Annual_Cost!$A$2:$A$1457,A75,Annual_Cost!$B$2:$B$1457,B75)</f>
        <v>79169113.650254652</v>
      </c>
      <c r="F75" s="23">
        <f>SUMIFS(Annual_Cost!$Y$2:$Y$1457,Annual_Cost!$A$2:$A$1457,A75,Annual_Cost!$B$2:$B$1457,B75)</f>
        <v>42557299.717056707</v>
      </c>
      <c r="G75" s="23">
        <f>SUMIFS($E$2:E75,$A$2:A75,A75)</f>
        <v>765196906.59010637</v>
      </c>
      <c r="H75" s="23">
        <f>SUMIFS($F$2:F75,$A$2:A75,A75)</f>
        <v>502057016.69528961</v>
      </c>
    </row>
    <row r="76" spans="1:8">
      <c r="A76" t="s">
        <v>242</v>
      </c>
      <c r="B76" s="20">
        <v>2047</v>
      </c>
      <c r="C76" s="23">
        <f>SUMIFS(Annual_Cost!$Q$2:$Q$1457,Annual_Cost!$A$2:$A$1457,A76,Annual_Cost!$B$2:$B$1457,B76)</f>
        <v>57103148.932446666</v>
      </c>
      <c r="D76" s="23">
        <f>SUMIFS(Annual_Cost!$R$2:$R$1457,Annual_Cost!$A$2:$A$1457,A76,Annual_Cost!$B$2:$B$1457,B76)</f>
        <v>142046312.10725808</v>
      </c>
      <c r="E76" s="23">
        <f>SUMIFS(Annual_Cost!$S$2:$S$1457,Annual_Cost!$A$2:$A$1457,A76,Annual_Cost!$B$2:$B$1457,B76)</f>
        <v>84943163.174811408</v>
      </c>
      <c r="F76" s="23">
        <f>SUMIFS(Annual_Cost!$Y$2:$Y$1457,Annual_Cost!$A$2:$A$1457,A76,Annual_Cost!$B$2:$B$1457,B76)</f>
        <v>44331199.86217986</v>
      </c>
      <c r="G76" s="23">
        <f>SUMIFS($E$2:E76,$A$2:A76,A76)</f>
        <v>850140069.76491773</v>
      </c>
      <c r="H76" s="23">
        <f>SUMIFS($F$2:F76,$A$2:A76,A76)</f>
        <v>546388216.55746949</v>
      </c>
    </row>
    <row r="77" spans="1:8">
      <c r="A77" t="s">
        <v>242</v>
      </c>
      <c r="B77" s="20">
        <v>2048</v>
      </c>
      <c r="C77" s="23">
        <f>SUMIFS(Annual_Cost!$Q$2:$Q$1457,Annual_Cost!$A$2:$A$1457,A77,Annual_Cost!$B$2:$B$1457,B77)</f>
        <v>58460330.975715339</v>
      </c>
      <c r="D77" s="23">
        <f>SUMIFS(Annual_Cost!$R$2:$R$1457,Annual_Cost!$A$2:$A$1457,A77,Annual_Cost!$B$2:$B$1457,B77)</f>
        <v>149374431.50381249</v>
      </c>
      <c r="E77" s="23">
        <f>SUMIFS(Annual_Cost!$S$2:$S$1457,Annual_Cost!$A$2:$A$1457,A77,Annual_Cost!$B$2:$B$1457,B77)</f>
        <v>90914100.528097123</v>
      </c>
      <c r="F77" s="23">
        <f>SUMIFS(Annual_Cost!$Y$2:$Y$1457,Annual_Cost!$A$2:$A$1457,A77,Annual_Cost!$B$2:$B$1457,B77)</f>
        <v>46065424.553494573</v>
      </c>
      <c r="G77" s="23">
        <f>SUMIFS($E$2:E77,$A$2:A77,A77)</f>
        <v>941054170.29301488</v>
      </c>
      <c r="H77" s="23">
        <f>SUMIFS($F$2:F77,$A$2:A77,A77)</f>
        <v>592453641.11096406</v>
      </c>
    </row>
    <row r="78" spans="1:8">
      <c r="A78" t="s">
        <v>242</v>
      </c>
      <c r="B78" s="20">
        <v>2049</v>
      </c>
      <c r="C78" s="23">
        <f>SUMIFS(Annual_Cost!$Q$2:$Q$1457,Annual_Cost!$A$2:$A$1457,A78,Annual_Cost!$B$2:$B$1457,B78)</f>
        <v>59812732.149715945</v>
      </c>
      <c r="D78" s="23">
        <f>SUMIFS(Annual_Cost!$R$2:$R$1457,Annual_Cost!$A$2:$A$1457,A78,Annual_Cost!$B$2:$B$1457,B78)</f>
        <v>156884532.63666308</v>
      </c>
      <c r="E78" s="23">
        <f>SUMIFS(Annual_Cost!$S$2:$S$1457,Annual_Cost!$A$2:$A$1457,A78,Annual_Cost!$B$2:$B$1457,B78)</f>
        <v>97071800.486947179</v>
      </c>
      <c r="F78" s="23">
        <f>SUMIFS(Annual_Cost!$Y$2:$Y$1457,Annual_Cost!$A$2:$A$1457,A78,Annual_Cost!$B$2:$B$1457,B78)</f>
        <v>47752893.506747328</v>
      </c>
      <c r="G78" s="23">
        <f>SUMIFS($E$2:E78,$A$2:A78,A78)</f>
        <v>1038125970.7799621</v>
      </c>
      <c r="H78" s="23">
        <f>SUMIFS($F$2:F78,$A$2:A78,A78)</f>
        <v>640206534.61771142</v>
      </c>
    </row>
    <row r="79" spans="1:8">
      <c r="A79" t="s">
        <v>242</v>
      </c>
      <c r="B79" s="20">
        <v>2050</v>
      </c>
      <c r="C79" s="23">
        <f>SUMIFS(Annual_Cost!$Q$2:$Q$1457,Annual_Cost!$A$2:$A$1457,A79,Annual_Cost!$B$2:$B$1457,B79)</f>
        <v>61157730.667924367</v>
      </c>
      <c r="D79" s="23">
        <f>SUMIFS(Annual_Cost!$R$2:$R$1457,Annual_Cost!$A$2:$A$1457,A79,Annual_Cost!$B$2:$B$1457,B79)</f>
        <v>164569224.8465693</v>
      </c>
      <c r="E79" s="23">
        <f>SUMIFS(Annual_Cost!$S$2:$S$1457,Annual_Cost!$A$2:$A$1457,A79,Annual_Cost!$B$2:$B$1457,B79)</f>
        <v>103411494.17864491</v>
      </c>
      <c r="F79" s="23">
        <f>SUMIFS(Annual_Cost!$Y$2:$Y$1457,Annual_Cost!$A$2:$A$1457,A79,Annual_Cost!$B$2:$B$1457,B79)</f>
        <v>49389905.545390509</v>
      </c>
      <c r="G79" s="23">
        <f>SUMIFS($E$2:E79,$A$2:A79,A79)</f>
        <v>1141537464.958607</v>
      </c>
      <c r="H79" s="23">
        <f>SUMIFS($F$2:F79,$A$2:A79,A79)</f>
        <v>689596440.16310191</v>
      </c>
    </row>
    <row r="80" spans="1:8">
      <c r="A80" t="s">
        <v>247</v>
      </c>
      <c r="B80" s="20">
        <v>2025</v>
      </c>
      <c r="C80" s="23">
        <f>SUMIFS(Annual_Cost!$Q$2:$Q$1457,Annual_Cost!$A$2:$A$1457,A80,Annual_Cost!$B$2:$B$1457,B80)</f>
        <v>238431369.07229313</v>
      </c>
      <c r="D80" s="23">
        <f>SUMIFS(Annual_Cost!$R$2:$R$1457,Annual_Cost!$A$2:$A$1457,A80,Annual_Cost!$B$2:$B$1457,B80)</f>
        <v>252963759.97735733</v>
      </c>
      <c r="E80" s="23">
        <f>SUMIFS(Annual_Cost!$S$2:$S$1457,Annual_Cost!$A$2:$A$1457,A80,Annual_Cost!$B$2:$B$1457,B80)</f>
        <v>14532390.905064216</v>
      </c>
      <c r="F80" s="23">
        <f>SUMIFS(Annual_Cost!$Y$2:$Y$1457,Annual_Cost!$A$2:$A$1457,A80,Annual_Cost!$B$2:$B$1457,B80)</f>
        <v>14532390.905064216</v>
      </c>
      <c r="G80" s="23">
        <f>SUMIFS($E$2:E80,$A$2:A80,A80)</f>
        <v>14532390.905064216</v>
      </c>
      <c r="H80" s="23">
        <f>SUMIFS($F$2:F80,$A$2:A80,A80)</f>
        <v>14532390.905064216</v>
      </c>
    </row>
    <row r="81" spans="1:8">
      <c r="A81" t="s">
        <v>247</v>
      </c>
      <c r="B81" s="20">
        <v>2026</v>
      </c>
      <c r="C81" s="23">
        <f>SUMIFS(Annual_Cost!$Q$2:$Q$1457,Annual_Cost!$A$2:$A$1457,A81,Annual_Cost!$B$2:$B$1457,B81)</f>
        <v>230507225.93913093</v>
      </c>
      <c r="D81" s="23">
        <f>SUMIFS(Annual_Cost!$R$2:$R$1457,Annual_Cost!$A$2:$A$1457,A81,Annual_Cost!$B$2:$B$1457,B81)</f>
        <v>258645488.50703484</v>
      </c>
      <c r="E81" s="23">
        <f>SUMIFS(Annual_Cost!$S$2:$S$1457,Annual_Cost!$A$2:$A$1457,A81,Annual_Cost!$B$2:$B$1457,B81)</f>
        <v>28138262.567903906</v>
      </c>
      <c r="F81" s="23">
        <f>SUMIFS(Annual_Cost!$Y$2:$Y$1457,Annual_Cost!$A$2:$A$1457,A81,Annual_Cost!$B$2:$B$1457,B81)</f>
        <v>27318701.522236802</v>
      </c>
      <c r="G81" s="23">
        <f>SUMIFS($E$2:E81,$A$2:A81,A81)</f>
        <v>42670653.472968124</v>
      </c>
      <c r="H81" s="23">
        <f>SUMIFS($F$2:F81,$A$2:A81,A81)</f>
        <v>41851092.427301019</v>
      </c>
    </row>
    <row r="82" spans="1:8">
      <c r="A82" t="s">
        <v>247</v>
      </c>
      <c r="B82" s="20">
        <v>2027</v>
      </c>
      <c r="C82" s="23">
        <f>SUMIFS(Annual_Cost!$Q$2:$Q$1457,Annual_Cost!$A$2:$A$1457,A82,Annual_Cost!$B$2:$B$1457,B82)</f>
        <v>224389931.3977617</v>
      </c>
      <c r="D82" s="23">
        <f>SUMIFS(Annual_Cost!$R$2:$R$1457,Annual_Cost!$A$2:$A$1457,A82,Annual_Cost!$B$2:$B$1457,B82)</f>
        <v>265537023.085805</v>
      </c>
      <c r="E82" s="23">
        <f>SUMIFS(Annual_Cost!$S$2:$S$1457,Annual_Cost!$A$2:$A$1457,A82,Annual_Cost!$B$2:$B$1457,B82)</f>
        <v>41147091.688043267</v>
      </c>
      <c r="F82" s="23">
        <f>SUMIFS(Annual_Cost!$Y$2:$Y$1457,Annual_Cost!$A$2:$A$1457,A82,Annual_Cost!$B$2:$B$1457,B82)</f>
        <v>38785080.297901094</v>
      </c>
      <c r="G82" s="23">
        <f>SUMIFS($E$2:E82,$A$2:A82,A82)</f>
        <v>83817745.161011398</v>
      </c>
      <c r="H82" s="23">
        <f>SUMIFS($F$2:F82,$A$2:A82,A82)</f>
        <v>80636172.725202113</v>
      </c>
    </row>
    <row r="83" spans="1:8">
      <c r="A83" t="s">
        <v>247</v>
      </c>
      <c r="B83" s="20">
        <v>2028</v>
      </c>
      <c r="C83" s="23">
        <f>SUMIFS(Annual_Cost!$Q$2:$Q$1457,Annual_Cost!$A$2:$A$1457,A83,Annual_Cost!$B$2:$B$1457,B83)</f>
        <v>219591050.194819</v>
      </c>
      <c r="D83" s="23">
        <f>SUMIFS(Annual_Cost!$R$2:$R$1457,Annual_Cost!$A$2:$A$1457,A83,Annual_Cost!$B$2:$B$1457,B83)</f>
        <v>273360875.49148297</v>
      </c>
      <c r="E83" s="23">
        <f>SUMIFS(Annual_Cost!$S$2:$S$1457,Annual_Cost!$A$2:$A$1457,A83,Annual_Cost!$B$2:$B$1457,B83)</f>
        <v>53769825.296663947</v>
      </c>
      <c r="F83" s="23">
        <f>SUMIFS(Annual_Cost!$Y$2:$Y$1457,Annual_Cost!$A$2:$A$1457,A83,Annual_Cost!$B$2:$B$1457,B83)</f>
        <v>49207007.145118542</v>
      </c>
      <c r="G83" s="23">
        <f>SUMIFS($E$2:E83,$A$2:A83,A83)</f>
        <v>137587570.45767534</v>
      </c>
      <c r="H83" s="23">
        <f>SUMIFS($F$2:F83,$A$2:A83,A83)</f>
        <v>129843179.87032065</v>
      </c>
    </row>
    <row r="84" spans="1:8">
      <c r="A84" t="s">
        <v>247</v>
      </c>
      <c r="B84" s="20">
        <v>2029</v>
      </c>
      <c r="C84" s="23">
        <f>SUMIFS(Annual_Cost!$Q$2:$Q$1457,Annual_Cost!$A$2:$A$1457,A84,Annual_Cost!$B$2:$B$1457,B84)</f>
        <v>215812091.4075259</v>
      </c>
      <c r="D84" s="23">
        <f>SUMIFS(Annual_Cost!$R$2:$R$1457,Annual_Cost!$A$2:$A$1457,A84,Annual_Cost!$B$2:$B$1457,B84)</f>
        <v>281968695.75115764</v>
      </c>
      <c r="E84" s="23">
        <f>SUMIFS(Annual_Cost!$S$2:$S$1457,Annual_Cost!$A$2:$A$1457,A84,Annual_Cost!$B$2:$B$1457,B84)</f>
        <v>66156604.343631782</v>
      </c>
      <c r="F84" s="23">
        <f>SUMIFS(Annual_Cost!$Y$2:$Y$1457,Annual_Cost!$A$2:$A$1457,A84,Annual_Cost!$B$2:$B$1457,B84)</f>
        <v>58779286.093399659</v>
      </c>
      <c r="G84" s="23">
        <f>SUMIFS($E$2:E84,$A$2:A84,A84)</f>
        <v>203744174.80130711</v>
      </c>
      <c r="H84" s="23">
        <f>SUMIFS($F$2:F84,$A$2:A84,A84)</f>
        <v>188622465.96372032</v>
      </c>
    </row>
    <row r="85" spans="1:8">
      <c r="A85" t="s">
        <v>247</v>
      </c>
      <c r="B85" s="20">
        <v>2030</v>
      </c>
      <c r="C85" s="23">
        <f>SUMIFS(Annual_Cost!$Q$2:$Q$1457,Annual_Cost!$A$2:$A$1457,A85,Annual_Cost!$B$2:$B$1457,B85)</f>
        <v>212810481.83136773</v>
      </c>
      <c r="D85" s="23">
        <f>SUMIFS(Annual_Cost!$R$2:$R$1457,Annual_Cost!$A$2:$A$1457,A85,Annual_Cost!$B$2:$B$1457,B85)</f>
        <v>291215702.72560769</v>
      </c>
      <c r="E85" s="23">
        <f>SUMIFS(Annual_Cost!$S$2:$S$1457,Annual_Cost!$A$2:$A$1457,A85,Annual_Cost!$B$2:$B$1457,B85)</f>
        <v>78405220.894239932</v>
      </c>
      <c r="F85" s="23">
        <f>SUMIFS(Annual_Cost!$Y$2:$Y$1457,Annual_Cost!$A$2:$A$1457,A85,Annual_Cost!$B$2:$B$1457,B85)</f>
        <v>67633032.284952179</v>
      </c>
      <c r="G85" s="23">
        <f>SUMIFS($E$2:E85,$A$2:A85,A85)</f>
        <v>282149395.69554704</v>
      </c>
      <c r="H85" s="23">
        <f>SUMIFS($F$2:F85,$A$2:A85,A85)</f>
        <v>256255498.24867249</v>
      </c>
    </row>
    <row r="86" spans="1:8">
      <c r="A86" t="s">
        <v>247</v>
      </c>
      <c r="B86" s="20">
        <v>2031</v>
      </c>
      <c r="C86" s="23">
        <f>SUMIFS(Annual_Cost!$Q$2:$Q$1457,Annual_Cost!$A$2:$A$1457,A86,Annual_Cost!$B$2:$B$1457,B86)</f>
        <v>210506657.10049915</v>
      </c>
      <c r="D86" s="23">
        <f>SUMIFS(Annual_Cost!$R$2:$R$1457,Annual_Cost!$A$2:$A$1457,A86,Annual_Cost!$B$2:$B$1457,B86)</f>
        <v>301130376.63778561</v>
      </c>
      <c r="E86" s="23">
        <f>SUMIFS(Annual_Cost!$S$2:$S$1457,Annual_Cost!$A$2:$A$1457,A86,Annual_Cost!$B$2:$B$1457,B86)</f>
        <v>90623719.53728646</v>
      </c>
      <c r="F86" s="23">
        <f>SUMIFS(Annual_Cost!$Y$2:$Y$1457,Annual_Cost!$A$2:$A$1457,A86,Annual_Cost!$B$2:$B$1457,B86)</f>
        <v>75895938.394592315</v>
      </c>
      <c r="G86" s="23">
        <f>SUMIFS($E$2:E86,$A$2:A86,A86)</f>
        <v>372773115.2328335</v>
      </c>
      <c r="H86" s="23">
        <f>SUMIFS($F$2:F86,$A$2:A86,A86)</f>
        <v>332151436.64326477</v>
      </c>
    </row>
    <row r="87" spans="1:8">
      <c r="A87" t="s">
        <v>247</v>
      </c>
      <c r="B87" s="20">
        <v>2032</v>
      </c>
      <c r="C87" s="23">
        <f>SUMIFS(Annual_Cost!$Q$2:$Q$1457,Annual_Cost!$A$2:$A$1457,A87,Annual_Cost!$B$2:$B$1457,B87)</f>
        <v>208804410.75832984</v>
      </c>
      <c r="D87" s="23">
        <f>SUMIFS(Annual_Cost!$R$2:$R$1457,Annual_Cost!$A$2:$A$1457,A87,Annual_Cost!$B$2:$B$1457,B87)</f>
        <v>311697052.53035468</v>
      </c>
      <c r="E87" s="23">
        <f>SUMIFS(Annual_Cost!$S$2:$S$1457,Annual_Cost!$A$2:$A$1457,A87,Annual_Cost!$B$2:$B$1457,B87)</f>
        <v>102892641.77202487</v>
      </c>
      <c r="F87" s="23">
        <f>SUMIFS(Annual_Cost!$Y$2:$Y$1457,Annual_Cost!$A$2:$A$1457,A87,Annual_Cost!$B$2:$B$1457,B87)</f>
        <v>83661133.604525998</v>
      </c>
      <c r="G87" s="23">
        <f>SUMIFS($E$2:E87,$A$2:A87,A87)</f>
        <v>475665757.00485837</v>
      </c>
      <c r="H87" s="23">
        <f>SUMIFS($F$2:F87,$A$2:A87,A87)</f>
        <v>415812570.24779075</v>
      </c>
    </row>
    <row r="88" spans="1:8">
      <c r="A88" t="s">
        <v>247</v>
      </c>
      <c r="B88" s="20">
        <v>2033</v>
      </c>
      <c r="C88" s="23">
        <f>SUMIFS(Annual_Cost!$Q$2:$Q$1457,Annual_Cost!$A$2:$A$1457,A88,Annual_Cost!$B$2:$B$1457,B88)</f>
        <v>207632221.83494076</v>
      </c>
      <c r="D88" s="23">
        <f>SUMIFS(Annual_Cost!$R$2:$R$1457,Annual_Cost!$A$2:$A$1457,A88,Annual_Cost!$B$2:$B$1457,B88)</f>
        <v>322914499.23362136</v>
      </c>
      <c r="E88" s="23">
        <f>SUMIFS(Annual_Cost!$S$2:$S$1457,Annual_Cost!$A$2:$A$1457,A88,Annual_Cost!$B$2:$B$1457,B88)</f>
        <v>115282277.39868063</v>
      </c>
      <c r="F88" s="23">
        <f>SUMIFS(Annual_Cost!$Y$2:$Y$1457,Annual_Cost!$A$2:$A$1457,A88,Annual_Cost!$B$2:$B$1457,B88)</f>
        <v>91004894.331259221</v>
      </c>
      <c r="G88" s="23">
        <f>SUMIFS($E$2:E88,$A$2:A88,A88)</f>
        <v>590948034.40353894</v>
      </c>
      <c r="H88" s="23">
        <f>SUMIFS($F$2:F88,$A$2:A88,A88)</f>
        <v>506817464.57904994</v>
      </c>
    </row>
    <row r="89" spans="1:8">
      <c r="A89" t="s">
        <v>247</v>
      </c>
      <c r="B89" s="20">
        <v>2034</v>
      </c>
      <c r="C89" s="23">
        <f>SUMIFS(Annual_Cost!$Q$2:$Q$1457,Annual_Cost!$A$2:$A$1457,A89,Annual_Cost!$B$2:$B$1457,B89)</f>
        <v>206933938.1964139</v>
      </c>
      <c r="D89" s="23">
        <f>SUMIFS(Annual_Cost!$R$2:$R$1457,Annual_Cost!$A$2:$A$1457,A89,Annual_Cost!$B$2:$B$1457,B89)</f>
        <v>334789213.32737607</v>
      </c>
      <c r="E89" s="23">
        <f>SUMIFS(Annual_Cost!$S$2:$S$1457,Annual_Cost!$A$2:$A$1457,A89,Annual_Cost!$B$2:$B$1457,B89)</f>
        <v>127855275.13096213</v>
      </c>
      <c r="F89" s="23">
        <f>SUMIFS(Annual_Cost!$Y$2:$Y$1457,Annual_Cost!$A$2:$A$1457,A89,Annual_Cost!$B$2:$B$1457,B89)</f>
        <v>97990422.178767398</v>
      </c>
      <c r="G89" s="23">
        <f>SUMIFS($E$2:E89,$A$2:A89,A89)</f>
        <v>718803309.53450108</v>
      </c>
      <c r="H89" s="23">
        <f>SUMIFS($F$2:F89,$A$2:A89,A89)</f>
        <v>604807886.75781739</v>
      </c>
    </row>
    <row r="90" spans="1:8">
      <c r="A90" t="s">
        <v>247</v>
      </c>
      <c r="B90" s="20">
        <v>2035</v>
      </c>
      <c r="C90" s="23">
        <f>SUMIFS(Annual_Cost!$Q$2:$Q$1457,Annual_Cost!$A$2:$A$1457,A90,Annual_Cost!$B$2:$B$1457,B90)</f>
        <v>206703917.88607568</v>
      </c>
      <c r="D90" s="23">
        <f>SUMIFS(Annual_Cost!$R$2:$R$1457,Annual_Cost!$A$2:$A$1457,A90,Annual_Cost!$B$2:$B$1457,B90)</f>
        <v>347398485.55191725</v>
      </c>
      <c r="E90" s="23">
        <f>SUMIFS(Annual_Cost!$S$2:$S$1457,Annual_Cost!$A$2:$A$1457,A90,Annual_Cost!$B$2:$B$1457,B90)</f>
        <v>140694567.66584155</v>
      </c>
      <c r="F90" s="23">
        <f>SUMIFS(Annual_Cost!$Y$2:$Y$1457,Annual_Cost!$A$2:$A$1457,A90,Annual_Cost!$B$2:$B$1457,B90)</f>
        <v>104689971.65917826</v>
      </c>
      <c r="G90" s="23">
        <f>SUMIFS($E$2:E90,$A$2:A90,A90)</f>
        <v>859497877.20034266</v>
      </c>
      <c r="H90" s="23">
        <f>SUMIFS($F$2:F90,$A$2:A90,A90)</f>
        <v>709497858.41699564</v>
      </c>
    </row>
    <row r="91" spans="1:8">
      <c r="A91" t="s">
        <v>247</v>
      </c>
      <c r="B91" s="20">
        <v>2036</v>
      </c>
      <c r="C91" s="23">
        <f>SUMIFS(Annual_Cost!$Q$2:$Q$1457,Annual_Cost!$A$2:$A$1457,A91,Annual_Cost!$B$2:$B$1457,B91)</f>
        <v>206903532.64223966</v>
      </c>
      <c r="D91" s="23">
        <f>SUMIFS(Annual_Cost!$R$2:$R$1457,Annual_Cost!$A$2:$A$1457,A91,Annual_Cost!$B$2:$B$1457,B91)</f>
        <v>360761547.26454121</v>
      </c>
      <c r="E91" s="23">
        <f>SUMIFS(Annual_Cost!$S$2:$S$1457,Annual_Cost!$A$2:$A$1457,A91,Annual_Cost!$B$2:$B$1457,B91)</f>
        <v>153858014.62230152</v>
      </c>
      <c r="F91" s="23">
        <f>SUMIFS(Annual_Cost!$Y$2:$Y$1457,Annual_Cost!$A$2:$A$1457,A91,Annual_Cost!$B$2:$B$1457,B91)</f>
        <v>111150303.33839412</v>
      </c>
      <c r="G91" s="23">
        <f>SUMIFS($E$2:E91,$A$2:A91,A91)</f>
        <v>1013355891.8226442</v>
      </c>
      <c r="H91" s="23">
        <f>SUMIFS($F$2:F91,$A$2:A91,A91)</f>
        <v>820648161.75538981</v>
      </c>
    </row>
    <row r="92" spans="1:8">
      <c r="A92" t="s">
        <v>247</v>
      </c>
      <c r="B92" s="20">
        <v>2037</v>
      </c>
      <c r="C92" s="23">
        <f>SUMIFS(Annual_Cost!$Q$2:$Q$1457,Annual_Cost!$A$2:$A$1457,A92,Annual_Cost!$B$2:$B$1457,B92)</f>
        <v>207481260.98560002</v>
      </c>
      <c r="D92" s="23">
        <f>SUMIFS(Annual_Cost!$R$2:$R$1457,Annual_Cost!$A$2:$A$1457,A92,Annual_Cost!$B$2:$B$1457,B92)</f>
        <v>374865636.31919724</v>
      </c>
      <c r="E92" s="23">
        <f>SUMIFS(Annual_Cost!$S$2:$S$1457,Annual_Cost!$A$2:$A$1457,A92,Annual_Cost!$B$2:$B$1457,B92)</f>
        <v>167384375.33359721</v>
      </c>
      <c r="F92" s="23">
        <f>SUMIFS(Annual_Cost!$Y$2:$Y$1457,Annual_Cost!$A$2:$A$1457,A92,Annual_Cost!$B$2:$B$1457,B92)</f>
        <v>117400033.11765409</v>
      </c>
      <c r="G92" s="23">
        <f>SUMIFS($E$2:E92,$A$2:A92,A92)</f>
        <v>1180740267.1562414</v>
      </c>
      <c r="H92" s="23">
        <f>SUMIFS($F$2:F92,$A$2:A92,A92)</f>
        <v>938048194.87304389</v>
      </c>
    </row>
    <row r="93" spans="1:8">
      <c r="A93" t="s">
        <v>247</v>
      </c>
      <c r="B93" s="20">
        <v>2038</v>
      </c>
      <c r="C93" s="23">
        <f>SUMIFS(Annual_Cost!$Q$2:$Q$1457,Annual_Cost!$A$2:$A$1457,A93,Annual_Cost!$B$2:$B$1457,B93)</f>
        <v>208390449.95822001</v>
      </c>
      <c r="D93" s="23">
        <f>SUMIFS(Annual_Cost!$R$2:$R$1457,Annual_Cost!$A$2:$A$1457,A93,Annual_Cost!$B$2:$B$1457,B93)</f>
        <v>389694640.16259569</v>
      </c>
      <c r="E93" s="23">
        <f>SUMIFS(Annual_Cost!$S$2:$S$1457,Annual_Cost!$A$2:$A$1457,A93,Annual_Cost!$B$2:$B$1457,B93)</f>
        <v>181304190.20437568</v>
      </c>
      <c r="F93" s="23">
        <f>SUMIFS(Annual_Cost!$Y$2:$Y$1457,Annual_Cost!$A$2:$A$1457,A93,Annual_Cost!$B$2:$B$1457,B93)</f>
        <v>123459331.26604763</v>
      </c>
      <c r="G93" s="23">
        <f>SUMIFS($E$2:E93,$A$2:A93,A93)</f>
        <v>1362044457.3606172</v>
      </c>
      <c r="H93" s="23">
        <f>SUMIFS($F$2:F93,$A$2:A93,A93)</f>
        <v>1061507526.1390915</v>
      </c>
    </row>
    <row r="94" spans="1:8">
      <c r="A94" t="s">
        <v>247</v>
      </c>
      <c r="B94" s="20">
        <v>2039</v>
      </c>
      <c r="C94" s="23">
        <f>SUMIFS(Annual_Cost!$Q$2:$Q$1457,Annual_Cost!$A$2:$A$1457,A94,Annual_Cost!$B$2:$B$1457,B94)</f>
        <v>209581220.94716656</v>
      </c>
      <c r="D94" s="23">
        <f>SUMIFS(Annual_Cost!$R$2:$R$1457,Annual_Cost!$A$2:$A$1457,A94,Annual_Cost!$B$2:$B$1457,B94)</f>
        <v>405215204.82201326</v>
      </c>
      <c r="E94" s="23">
        <f>SUMIFS(Annual_Cost!$S$2:$S$1457,Annual_Cost!$A$2:$A$1457,A94,Annual_Cost!$B$2:$B$1457,B94)</f>
        <v>195633983.8748467</v>
      </c>
      <c r="F94" s="23">
        <f>SUMIFS(Annual_Cost!$Y$2:$Y$1457,Annual_Cost!$A$2:$A$1457,A94,Annual_Cost!$B$2:$B$1457,B94)</f>
        <v>129337110.1628938</v>
      </c>
      <c r="G94" s="23">
        <f>SUMIFS($E$2:E94,$A$2:A94,A94)</f>
        <v>1557678441.2354639</v>
      </c>
      <c r="H94" s="23">
        <f>SUMIFS($F$2:F94,$A$2:A94,A94)</f>
        <v>1190844636.3019853</v>
      </c>
    </row>
    <row r="95" spans="1:8">
      <c r="A95" t="s">
        <v>247</v>
      </c>
      <c r="B95" s="20">
        <v>2040</v>
      </c>
      <c r="C95" s="23">
        <f>SUMIFS(Annual_Cost!$Q$2:$Q$1457,Annual_Cost!$A$2:$A$1457,A95,Annual_Cost!$B$2:$B$1457,B95)</f>
        <v>211036891.966425</v>
      </c>
      <c r="D95" s="23">
        <f>SUMIFS(Annual_Cost!$R$2:$R$1457,Annual_Cost!$A$2:$A$1457,A95,Annual_Cost!$B$2:$B$1457,B95)</f>
        <v>421446826.35865831</v>
      </c>
      <c r="E95" s="23">
        <f>SUMIFS(Annual_Cost!$S$2:$S$1457,Annual_Cost!$A$2:$A$1457,A95,Annual_Cost!$B$2:$B$1457,B95)</f>
        <v>210409934.39223334</v>
      </c>
      <c r="F95" s="23">
        <f>SUMIFS(Annual_Cost!$Y$2:$Y$1457,Annual_Cost!$A$2:$A$1457,A95,Annual_Cost!$B$2:$B$1457,B95)</f>
        <v>135054130.2406145</v>
      </c>
      <c r="G95" s="23">
        <f>SUMIFS($E$2:E95,$A$2:A95,A95)</f>
        <v>1768088375.6276972</v>
      </c>
      <c r="H95" s="23">
        <f>SUMIFS($F$2:F95,$A$2:A95,A95)</f>
        <v>1325898766.5425997</v>
      </c>
    </row>
    <row r="96" spans="1:8">
      <c r="A96" t="s">
        <v>247</v>
      </c>
      <c r="B96" s="20">
        <v>2041</v>
      </c>
      <c r="C96" s="23">
        <f>SUMIFS(Annual_Cost!$Q$2:$Q$1457,Annual_Cost!$A$2:$A$1457,A96,Annual_Cost!$B$2:$B$1457,B96)</f>
        <v>212736474.90743139</v>
      </c>
      <c r="D96" s="23">
        <f>SUMIFS(Annual_Cost!$R$2:$R$1457,Annual_Cost!$A$2:$A$1457,A96,Annual_Cost!$B$2:$B$1457,B96)</f>
        <v>438396382.77870733</v>
      </c>
      <c r="E96" s="23">
        <f>SUMIFS(Annual_Cost!$S$2:$S$1457,Annual_Cost!$A$2:$A$1457,A96,Annual_Cost!$B$2:$B$1457,B96)</f>
        <v>225659907.87127596</v>
      </c>
      <c r="F96" s="23">
        <f>SUMIFS(Annual_Cost!$Y$2:$Y$1457,Annual_Cost!$A$2:$A$1457,A96,Annual_Cost!$B$2:$B$1457,B96)</f>
        <v>140623794.09283602</v>
      </c>
      <c r="G96" s="23">
        <f>SUMIFS($E$2:E96,$A$2:A96,A96)</f>
        <v>1993748283.4989731</v>
      </c>
      <c r="H96" s="23">
        <f>SUMIFS($F$2:F96,$A$2:A96,A96)</f>
        <v>1466522560.6354356</v>
      </c>
    </row>
    <row r="97" spans="1:8">
      <c r="A97" t="s">
        <v>247</v>
      </c>
      <c r="B97" s="20">
        <v>2042</v>
      </c>
      <c r="C97" s="23">
        <f>SUMIFS(Annual_Cost!$Q$2:$Q$1457,Annual_Cost!$A$2:$A$1457,A97,Annual_Cost!$B$2:$B$1457,B97)</f>
        <v>214651096.78559381</v>
      </c>
      <c r="D97" s="23">
        <f>SUMIFS(Annual_Cost!$R$2:$R$1457,Annual_Cost!$A$2:$A$1457,A97,Annual_Cost!$B$2:$B$1457,B97)</f>
        <v>456048457.19449365</v>
      </c>
      <c r="E97" s="23">
        <f>SUMIFS(Annual_Cost!$S$2:$S$1457,Annual_Cost!$A$2:$A$1457,A97,Annual_Cost!$B$2:$B$1457,B97)</f>
        <v>241397360.40889978</v>
      </c>
      <c r="F97" s="23">
        <f>SUMIFS(Annual_Cost!$Y$2:$Y$1457,Annual_Cost!$A$2:$A$1457,A97,Annual_Cost!$B$2:$B$1457,B97)</f>
        <v>146049373.03090185</v>
      </c>
      <c r="G97" s="23">
        <f>SUMIFS($E$2:E97,$A$2:A97,A97)</f>
        <v>2235145643.9078732</v>
      </c>
      <c r="H97" s="23">
        <f>SUMIFS($F$2:F97,$A$2:A97,A97)</f>
        <v>1612571933.6663375</v>
      </c>
    </row>
    <row r="98" spans="1:8">
      <c r="A98" t="s">
        <v>247</v>
      </c>
      <c r="B98" s="20">
        <v>2043</v>
      </c>
      <c r="C98" s="23">
        <f>SUMIFS(Annual_Cost!$Q$2:$Q$1457,Annual_Cost!$A$2:$A$1457,A98,Annual_Cost!$B$2:$B$1457,B98)</f>
        <v>216737178.70415944</v>
      </c>
      <c r="D98" s="23">
        <f>SUMIFS(Annual_Cost!$R$2:$R$1457,Annual_Cost!$A$2:$A$1457,A98,Annual_Cost!$B$2:$B$1457,B98)</f>
        <v>474348952.54286778</v>
      </c>
      <c r="E98" s="23">
        <f>SUMIFS(Annual_Cost!$S$2:$S$1457,Annual_Cost!$A$2:$A$1457,A98,Annual_Cost!$B$2:$B$1457,B98)</f>
        <v>257611773.83870831</v>
      </c>
      <c r="F98" s="23">
        <f>SUMIFS(Annual_Cost!$Y$2:$Y$1457,Annual_Cost!$A$2:$A$1457,A98,Annual_Cost!$B$2:$B$1457,B98)</f>
        <v>151319766.81132263</v>
      </c>
      <c r="G98" s="23">
        <f>SUMIFS($E$2:E98,$A$2:A98,A98)</f>
        <v>2492757417.7465816</v>
      </c>
      <c r="H98" s="23">
        <f>SUMIFS($F$2:F98,$A$2:A98,A98)</f>
        <v>1763891700.4776602</v>
      </c>
    </row>
    <row r="99" spans="1:8">
      <c r="A99" t="s">
        <v>247</v>
      </c>
      <c r="B99" s="20">
        <v>2044</v>
      </c>
      <c r="C99" s="23">
        <f>SUMIFS(Annual_Cost!$Q$2:$Q$1457,Annual_Cost!$A$2:$A$1457,A99,Annual_Cost!$B$2:$B$1457,B99)</f>
        <v>218962376.69633436</v>
      </c>
      <c r="D99" s="23">
        <f>SUMIFS(Annual_Cost!$R$2:$R$1457,Annual_Cost!$A$2:$A$1457,A99,Annual_Cost!$B$2:$B$1457,B99)</f>
        <v>493258253.26783192</v>
      </c>
      <c r="E99" s="23">
        <f>SUMIFS(Annual_Cost!$S$2:$S$1457,Annual_Cost!$A$2:$A$1457,A99,Annual_Cost!$B$2:$B$1457,B99)</f>
        <v>274295876.57149756</v>
      </c>
      <c r="F99" s="23">
        <f>SUMIFS(Annual_Cost!$Y$2:$Y$1457,Annual_Cost!$A$2:$A$1457,A99,Annual_Cost!$B$2:$B$1457,B99)</f>
        <v>156427105.62085351</v>
      </c>
      <c r="G99" s="23">
        <f>SUMIFS($E$2:E99,$A$2:A99,A99)</f>
        <v>2767053294.318079</v>
      </c>
      <c r="H99" s="23">
        <f>SUMIFS($F$2:F99,$A$2:A99,A99)</f>
        <v>1920318806.0985136</v>
      </c>
    </row>
    <row r="100" spans="1:8">
      <c r="A100" t="s">
        <v>247</v>
      </c>
      <c r="B100" s="20">
        <v>2045</v>
      </c>
      <c r="C100" s="23">
        <f>SUMIFS(Annual_Cost!$Q$2:$Q$1457,Annual_Cost!$A$2:$A$1457,A100,Annual_Cost!$B$2:$B$1457,B100)</f>
        <v>221300072.02582285</v>
      </c>
      <c r="D100" s="23">
        <f>SUMIFS(Annual_Cost!$R$2:$R$1457,Annual_Cost!$A$2:$A$1457,A100,Annual_Cost!$B$2:$B$1457,B100)</f>
        <v>512742233.96445012</v>
      </c>
      <c r="E100" s="23">
        <f>SUMIFS(Annual_Cost!$S$2:$S$1457,Annual_Cost!$A$2:$A$1457,A100,Annual_Cost!$B$2:$B$1457,B100)</f>
        <v>291442161.93862718</v>
      </c>
      <c r="F100" s="23">
        <f>SUMIFS(Annual_Cost!$Y$2:$Y$1457,Annual_Cost!$A$2:$A$1457,A100,Annual_Cost!$B$2:$B$1457,B100)</f>
        <v>161364458.81306538</v>
      </c>
      <c r="G100" s="23">
        <f>SUMIFS($E$2:E100,$A$2:A100,A100)</f>
        <v>3058495456.2567062</v>
      </c>
      <c r="H100" s="23">
        <f>SUMIFS($F$2:F100,$A$2:A100,A100)</f>
        <v>2081683264.9115789</v>
      </c>
    </row>
    <row r="101" spans="1:8">
      <c r="A101" t="s">
        <v>247</v>
      </c>
      <c r="B101" s="20">
        <v>2046</v>
      </c>
      <c r="C101" s="23">
        <f>SUMIFS(Annual_Cost!$Q$2:$Q$1457,Annual_Cost!$A$2:$A$1457,A101,Annual_Cost!$B$2:$B$1457,B101)</f>
        <v>223723400.35547763</v>
      </c>
      <c r="D101" s="23">
        <f>SUMIFS(Annual_Cost!$R$2:$R$1457,Annual_Cost!$A$2:$A$1457,A101,Annual_Cost!$B$2:$B$1457,B101)</f>
        <v>532759513.83025998</v>
      </c>
      <c r="E101" s="23">
        <f>SUMIFS(Annual_Cost!$S$2:$S$1457,Annual_Cost!$A$2:$A$1457,A101,Annual_Cost!$B$2:$B$1457,B101)</f>
        <v>309036113.47478229</v>
      </c>
      <c r="F101" s="23">
        <f>SUMIFS(Annual_Cost!$Y$2:$Y$1457,Annual_Cost!$A$2:$A$1457,A101,Annual_Cost!$B$2:$B$1457,B101)</f>
        <v>166122139.02812028</v>
      </c>
      <c r="G101" s="23">
        <f>SUMIFS($E$2:E101,$A$2:A101,A101)</f>
        <v>3367531569.7314887</v>
      </c>
      <c r="H101" s="23">
        <f>SUMIFS($F$2:F101,$A$2:A101,A101)</f>
        <v>2247805403.9396992</v>
      </c>
    </row>
    <row r="102" spans="1:8">
      <c r="A102" t="s">
        <v>247</v>
      </c>
      <c r="B102" s="20">
        <v>2047</v>
      </c>
      <c r="C102" s="23">
        <f>SUMIFS(Annual_Cost!$Q$2:$Q$1457,Annual_Cost!$A$2:$A$1457,A102,Annual_Cost!$B$2:$B$1457,B102)</f>
        <v>226183247.86353564</v>
      </c>
      <c r="D102" s="23">
        <f>SUMIFS(Annual_Cost!$R$2:$R$1457,Annual_Cost!$A$2:$A$1457,A102,Annual_Cost!$B$2:$B$1457,B102)</f>
        <v>553208870.2705301</v>
      </c>
      <c r="E102" s="23">
        <f>SUMIFS(Annual_Cost!$S$2:$S$1457,Annual_Cost!$A$2:$A$1457,A102,Annual_Cost!$B$2:$B$1457,B102)</f>
        <v>327025622.40699446</v>
      </c>
      <c r="F102" s="23">
        <f>SUMIFS(Annual_Cost!$Y$2:$Y$1457,Annual_Cost!$A$2:$A$1457,A102,Annual_Cost!$B$2:$B$1457,B102)</f>
        <v>170672219.93067044</v>
      </c>
      <c r="G102" s="23">
        <f>SUMIFS($E$2:E102,$A$2:A102,A102)</f>
        <v>3694557192.138483</v>
      </c>
      <c r="H102" s="23">
        <f>SUMIFS($F$2:F102,$A$2:A102,A102)</f>
        <v>2418477623.8703694</v>
      </c>
    </row>
    <row r="103" spans="1:8">
      <c r="A103" t="s">
        <v>247</v>
      </c>
      <c r="B103" s="20">
        <v>2048</v>
      </c>
      <c r="C103" s="23">
        <f>SUMIFS(Annual_Cost!$Q$2:$Q$1457,Annual_Cost!$A$2:$A$1457,A103,Annual_Cost!$B$2:$B$1457,B103)</f>
        <v>228696811.01253343</v>
      </c>
      <c r="D103" s="23">
        <f>SUMIFS(Annual_Cost!$R$2:$R$1457,Annual_Cost!$A$2:$A$1457,A103,Annual_Cost!$B$2:$B$1457,B103)</f>
        <v>574139444.75090814</v>
      </c>
      <c r="E103" s="23">
        <f>SUMIFS(Annual_Cost!$S$2:$S$1457,Annual_Cost!$A$2:$A$1457,A103,Annual_Cost!$B$2:$B$1457,B103)</f>
        <v>345442633.73837477</v>
      </c>
      <c r="F103" s="23">
        <f>SUMIFS(Annual_Cost!$Y$2:$Y$1457,Annual_Cost!$A$2:$A$1457,A103,Annual_Cost!$B$2:$B$1457,B103)</f>
        <v>175032932.07105577</v>
      </c>
      <c r="G103" s="23">
        <f>SUMIFS($E$2:E103,$A$2:A103,A103)</f>
        <v>4039999825.8768578</v>
      </c>
      <c r="H103" s="23">
        <f>SUMIFS($F$2:F103,$A$2:A103,A103)</f>
        <v>2593510555.9414253</v>
      </c>
    </row>
    <row r="104" spans="1:8">
      <c r="A104" t="s">
        <v>247</v>
      </c>
      <c r="B104" s="20">
        <v>2049</v>
      </c>
      <c r="C104" s="23">
        <f>SUMIFS(Annual_Cost!$Q$2:$Q$1457,Annual_Cost!$A$2:$A$1457,A104,Annual_Cost!$B$2:$B$1457,B104)</f>
        <v>231246144.42719042</v>
      </c>
      <c r="D104" s="23">
        <f>SUMIFS(Annual_Cost!$R$2:$R$1457,Annual_Cost!$A$2:$A$1457,A104,Annual_Cost!$B$2:$B$1457,B104)</f>
        <v>595516671.76022446</v>
      </c>
      <c r="E104" s="23">
        <f>SUMIFS(Annual_Cost!$S$2:$S$1457,Annual_Cost!$A$2:$A$1457,A104,Annual_Cost!$B$2:$B$1457,B104)</f>
        <v>364270527.33303404</v>
      </c>
      <c r="F104" s="23">
        <f>SUMIFS(Annual_Cost!$Y$2:$Y$1457,Annual_Cost!$A$2:$A$1457,A104,Annual_Cost!$B$2:$B$1457,B104)</f>
        <v>179196961.54930285</v>
      </c>
      <c r="G104" s="23">
        <f>SUMIFS($E$2:E104,$A$2:A104,A104)</f>
        <v>4404270353.2098923</v>
      </c>
      <c r="H104" s="23">
        <f>SUMIFS($F$2:F104,$A$2:A104,A104)</f>
        <v>2772707517.4907284</v>
      </c>
    </row>
    <row r="105" spans="1:8">
      <c r="A105" t="s">
        <v>247</v>
      </c>
      <c r="B105" s="20">
        <v>2050</v>
      </c>
      <c r="C105" s="23">
        <f>SUMIFS(Annual_Cost!$Q$2:$Q$1457,Annual_Cost!$A$2:$A$1457,A105,Annual_Cost!$B$2:$B$1457,B105)</f>
        <v>233826485.21200657</v>
      </c>
      <c r="D105" s="23">
        <f>SUMIFS(Annual_Cost!$R$2:$R$1457,Annual_Cost!$A$2:$A$1457,A105,Annual_Cost!$B$2:$B$1457,B105)</f>
        <v>617335482.10365593</v>
      </c>
      <c r="E105" s="23">
        <f>SUMIFS(Annual_Cost!$S$2:$S$1457,Annual_Cost!$A$2:$A$1457,A105,Annual_Cost!$B$2:$B$1457,B105)</f>
        <v>383508996.89164943</v>
      </c>
      <c r="F105" s="23">
        <f>SUMIFS(Annual_Cost!$Y$2:$Y$1457,Annual_Cost!$A$2:$A$1457,A105,Annual_Cost!$B$2:$B$1457,B105)</f>
        <v>183166032.77740431</v>
      </c>
      <c r="G105" s="23">
        <f>SUMIFS($E$2:E105,$A$2:A105,A105)</f>
        <v>4787779350.1015415</v>
      </c>
      <c r="H105" s="23">
        <f>SUMIFS($F$2:F105,$A$2:A105,A105)</f>
        <v>2955873550.2681327</v>
      </c>
    </row>
    <row r="106" spans="1:8">
      <c r="A106" t="s">
        <v>250</v>
      </c>
      <c r="B106" s="20">
        <v>2025</v>
      </c>
      <c r="C106" s="23">
        <f>SUMIFS(Annual_Cost!$Q$2:$Q$1457,Annual_Cost!$A$2:$A$1457,A106,Annual_Cost!$B$2:$B$1457,B106)</f>
        <v>11886993.945740258</v>
      </c>
      <c r="D106" s="23">
        <f>SUMIFS(Annual_Cost!$R$2:$R$1457,Annual_Cost!$A$2:$A$1457,A106,Annual_Cost!$B$2:$B$1457,B106)</f>
        <v>12610057.634566164</v>
      </c>
      <c r="E106" s="23">
        <f>SUMIFS(Annual_Cost!$S$2:$S$1457,Annual_Cost!$A$2:$A$1457,A106,Annual_Cost!$B$2:$B$1457,B106)</f>
        <v>723063.68882590532</v>
      </c>
      <c r="F106" s="23">
        <f>SUMIFS(Annual_Cost!$Y$2:$Y$1457,Annual_Cost!$A$2:$A$1457,A106,Annual_Cost!$B$2:$B$1457,B106)</f>
        <v>723063.68882590532</v>
      </c>
      <c r="G106" s="23">
        <f>SUMIFS($E$2:E106,$A$2:A106,A106)</f>
        <v>723063.68882590532</v>
      </c>
      <c r="H106" s="23">
        <f>SUMIFS($F$2:F106,$A$2:A106,A106)</f>
        <v>723063.68882590532</v>
      </c>
    </row>
    <row r="107" spans="1:8">
      <c r="A107" t="s">
        <v>250</v>
      </c>
      <c r="B107" s="20">
        <v>2026</v>
      </c>
      <c r="C107" s="23">
        <f>SUMIFS(Annual_Cost!$Q$2:$Q$1457,Annual_Cost!$A$2:$A$1457,A107,Annual_Cost!$B$2:$B$1457,B107)</f>
        <v>11826162.319598334</v>
      </c>
      <c r="D107" s="23">
        <f>SUMIFS(Annual_Cost!$R$2:$R$1457,Annual_Cost!$A$2:$A$1457,A107,Annual_Cost!$B$2:$B$1457,B107)</f>
        <v>13265331.171224141</v>
      </c>
      <c r="E107" s="23">
        <f>SUMIFS(Annual_Cost!$S$2:$S$1457,Annual_Cost!$A$2:$A$1457,A107,Annual_Cost!$B$2:$B$1457,B107)</f>
        <v>1439168.8516258076</v>
      </c>
      <c r="F107" s="23">
        <f>SUMIFS(Annual_Cost!$Y$2:$Y$1457,Annual_Cost!$A$2:$A$1457,A107,Annual_Cost!$B$2:$B$1457,B107)</f>
        <v>1397251.3122580657</v>
      </c>
      <c r="G107" s="23">
        <f>SUMIFS($E$2:E107,$A$2:A107,A107)</f>
        <v>2162232.5404517129</v>
      </c>
      <c r="H107" s="23">
        <f>SUMIFS($F$2:F107,$A$2:A107,A107)</f>
        <v>2120315.001083971</v>
      </c>
    </row>
    <row r="108" spans="1:8">
      <c r="A108" t="s">
        <v>250</v>
      </c>
      <c r="B108" s="20">
        <v>2027</v>
      </c>
      <c r="C108" s="23">
        <f>SUMIFS(Annual_Cost!$Q$2:$Q$1457,Annual_Cost!$A$2:$A$1457,A108,Annual_Cost!$B$2:$B$1457,B108)</f>
        <v>11775098.475254932</v>
      </c>
      <c r="D108" s="23">
        <f>SUMIFS(Annual_Cost!$R$2:$R$1457,Annual_Cost!$A$2:$A$1457,A108,Annual_Cost!$B$2:$B$1457,B108)</f>
        <v>13925221.909816997</v>
      </c>
      <c r="E108" s="23">
        <f>SUMIFS(Annual_Cost!$S$2:$S$1457,Annual_Cost!$A$2:$A$1457,A108,Annual_Cost!$B$2:$B$1457,B108)</f>
        <v>2150123.4345620647</v>
      </c>
      <c r="F108" s="23">
        <f>SUMIFS(Annual_Cost!$Y$2:$Y$1457,Annual_Cost!$A$2:$A$1457,A108,Annual_Cost!$B$2:$B$1457,B108)</f>
        <v>2026697.5535508199</v>
      </c>
      <c r="G108" s="23">
        <f>SUMIFS($E$2:E108,$A$2:A108,A108)</f>
        <v>4312355.9750137776</v>
      </c>
      <c r="H108" s="23">
        <f>SUMIFS($F$2:F108,$A$2:A108,A108)</f>
        <v>4147012.5546347909</v>
      </c>
    </row>
    <row r="109" spans="1:8">
      <c r="A109" t="s">
        <v>250</v>
      </c>
      <c r="B109" s="20">
        <v>2028</v>
      </c>
      <c r="C109" s="23">
        <f>SUMIFS(Annual_Cost!$Q$2:$Q$1457,Annual_Cost!$A$2:$A$1457,A109,Annual_Cost!$B$2:$B$1457,B109)</f>
        <v>11724962.191626748</v>
      </c>
      <c r="D109" s="23">
        <f>SUMIFS(Annual_Cost!$R$2:$R$1457,Annual_Cost!$A$2:$A$1457,A109,Annual_Cost!$B$2:$B$1457,B109)</f>
        <v>14580540.156075168</v>
      </c>
      <c r="E109" s="23">
        <f>SUMIFS(Annual_Cost!$S$2:$S$1457,Annual_Cost!$A$2:$A$1457,A109,Annual_Cost!$B$2:$B$1457,B109)</f>
        <v>2855577.9644484203</v>
      </c>
      <c r="F109" s="23">
        <f>SUMIFS(Annual_Cost!$Y$2:$Y$1457,Annual_Cost!$A$2:$A$1457,A109,Annual_Cost!$B$2:$B$1457,B109)</f>
        <v>2613258.3567976453</v>
      </c>
      <c r="G109" s="23">
        <f>SUMIFS($E$2:E109,$A$2:A109,A109)</f>
        <v>7167933.9394621979</v>
      </c>
      <c r="H109" s="23">
        <f>SUMIFS($F$2:F109,$A$2:A109,A109)</f>
        <v>6760270.9114324357</v>
      </c>
    </row>
    <row r="110" spans="1:8">
      <c r="A110" t="s">
        <v>250</v>
      </c>
      <c r="B110" s="20">
        <v>2029</v>
      </c>
      <c r="C110" s="23">
        <f>SUMIFS(Annual_Cost!$Q$2:$Q$1457,Annual_Cost!$A$2:$A$1457,A110,Annual_Cost!$B$2:$B$1457,B110)</f>
        <v>11674392.107549246</v>
      </c>
      <c r="D110" s="23">
        <f>SUMIFS(Annual_Cost!$R$2:$R$1457,Annual_Cost!$A$2:$A$1457,A110,Annual_Cost!$B$2:$B$1457,B110)</f>
        <v>15229696.650091099</v>
      </c>
      <c r="E110" s="23">
        <f>SUMIFS(Annual_Cost!$S$2:$S$1457,Annual_Cost!$A$2:$A$1457,A110,Annual_Cost!$B$2:$B$1457,B110)</f>
        <v>3555304.5425418522</v>
      </c>
      <c r="F110" s="23">
        <f>SUMIFS(Annual_Cost!$Y$2:$Y$1457,Annual_Cost!$A$2:$A$1457,A110,Annual_Cost!$B$2:$B$1457,B110)</f>
        <v>3158842.0374442493</v>
      </c>
      <c r="G110" s="23">
        <f>SUMIFS($E$2:E110,$A$2:A110,A110)</f>
        <v>10723238.48200405</v>
      </c>
      <c r="H110" s="23">
        <f>SUMIFS($F$2:F110,$A$2:A110,A110)</f>
        <v>9919112.9488766845</v>
      </c>
    </row>
    <row r="111" spans="1:8">
      <c r="A111" t="s">
        <v>250</v>
      </c>
      <c r="B111" s="20">
        <v>2030</v>
      </c>
      <c r="C111" s="23">
        <f>SUMIFS(Annual_Cost!$Q$2:$Q$1457,Annual_Cost!$A$2:$A$1457,A111,Annual_Cost!$B$2:$B$1457,B111)</f>
        <v>11627993.760196719</v>
      </c>
      <c r="D111" s="23">
        <f>SUMIFS(Annual_Cost!$R$2:$R$1457,Annual_Cost!$A$2:$A$1457,A111,Annual_Cost!$B$2:$B$1457,B111)</f>
        <v>15878907.05738611</v>
      </c>
      <c r="E111" s="23">
        <f>SUMIFS(Annual_Cost!$S$2:$S$1457,Annual_Cost!$A$2:$A$1457,A111,Annual_Cost!$B$2:$B$1457,B111)</f>
        <v>4250913.2971893903</v>
      </c>
      <c r="F111" s="23">
        <f>SUMIFS(Annual_Cost!$Y$2:$Y$1457,Annual_Cost!$A$2:$A$1457,A111,Annual_Cost!$B$2:$B$1457,B111)</f>
        <v>3666875.1518110191</v>
      </c>
      <c r="G111" s="23">
        <f>SUMIFS($E$2:E111,$A$2:A111,A111)</f>
        <v>14974151.77919344</v>
      </c>
      <c r="H111" s="23">
        <f>SUMIFS($F$2:F111,$A$2:A111,A111)</f>
        <v>13585988.100687703</v>
      </c>
    </row>
    <row r="112" spans="1:8">
      <c r="A112" t="s">
        <v>250</v>
      </c>
      <c r="B112" s="20">
        <v>2031</v>
      </c>
      <c r="C112" s="23">
        <f>SUMIFS(Annual_Cost!$Q$2:$Q$1457,Annual_Cost!$A$2:$A$1457,A112,Annual_Cost!$B$2:$B$1457,B112)</f>
        <v>11591839.664156403</v>
      </c>
      <c r="D112" s="23">
        <f>SUMIFS(Annual_Cost!$R$2:$R$1457,Annual_Cost!$A$2:$A$1457,A112,Annual_Cost!$B$2:$B$1457,B112)</f>
        <v>16537608.660468416</v>
      </c>
      <c r="E112" s="23">
        <f>SUMIFS(Annual_Cost!$S$2:$S$1457,Annual_Cost!$A$2:$A$1457,A112,Annual_Cost!$B$2:$B$1457,B112)</f>
        <v>4945768.9963120129</v>
      </c>
      <c r="F112" s="23">
        <f>SUMIFS(Annual_Cost!$Y$2:$Y$1457,Annual_Cost!$A$2:$A$1457,A112,Annual_Cost!$B$2:$B$1457,B112)</f>
        <v>4142003.6716054296</v>
      </c>
      <c r="G112" s="23">
        <f>SUMIFS($E$2:E112,$A$2:A112,A112)</f>
        <v>19919920.775505453</v>
      </c>
      <c r="H112" s="23">
        <f>SUMIFS($F$2:F112,$A$2:A112,A112)</f>
        <v>17727991.772293132</v>
      </c>
    </row>
    <row r="113" spans="1:8">
      <c r="A113" t="s">
        <v>250</v>
      </c>
      <c r="B113" s="20">
        <v>2032</v>
      </c>
      <c r="C113" s="23">
        <f>SUMIFS(Annual_Cost!$Q$2:$Q$1457,Annual_Cost!$A$2:$A$1457,A113,Annual_Cost!$B$2:$B$1457,B113)</f>
        <v>11562579.681456054</v>
      </c>
      <c r="D113" s="23">
        <f>SUMIFS(Annual_Cost!$R$2:$R$1457,Annual_Cost!$A$2:$A$1457,A113,Annual_Cost!$B$2:$B$1457,B113)</f>
        <v>17202694.913687233</v>
      </c>
      <c r="E113" s="23">
        <f>SUMIFS(Annual_Cost!$S$2:$S$1457,Annual_Cost!$A$2:$A$1457,A113,Annual_Cost!$B$2:$B$1457,B113)</f>
        <v>5640115.2322311793</v>
      </c>
      <c r="F113" s="23">
        <f>SUMIFS(Annual_Cost!$Y$2:$Y$1457,Annual_Cost!$A$2:$A$1457,A113,Annual_Cost!$B$2:$B$1457,B113)</f>
        <v>4585929.8183255205</v>
      </c>
      <c r="G113" s="23">
        <f>SUMIFS($E$2:E113,$A$2:A113,A113)</f>
        <v>25560036.007736631</v>
      </c>
      <c r="H113" s="23">
        <f>SUMIFS($F$2:F113,$A$2:A113,A113)</f>
        <v>22313921.590618651</v>
      </c>
    </row>
    <row r="114" spans="1:8">
      <c r="A114" t="s">
        <v>250</v>
      </c>
      <c r="B114" s="20">
        <v>2033</v>
      </c>
      <c r="C114" s="23">
        <f>SUMIFS(Annual_Cost!$Q$2:$Q$1457,Annual_Cost!$A$2:$A$1457,A114,Annual_Cost!$B$2:$B$1457,B114)</f>
        <v>11533140.12124905</v>
      </c>
      <c r="D114" s="23">
        <f>SUMIFS(Annual_Cost!$R$2:$R$1457,Annual_Cost!$A$2:$A$1457,A114,Annual_Cost!$B$2:$B$1457,B114)</f>
        <v>17864474.608399518</v>
      </c>
      <c r="E114" s="23">
        <f>SUMIFS(Annual_Cost!$S$2:$S$1457,Annual_Cost!$A$2:$A$1457,A114,Annual_Cost!$B$2:$B$1457,B114)</f>
        <v>6331334.4871504679</v>
      </c>
      <c r="F114" s="23">
        <f>SUMIFS(Annual_Cost!$Y$2:$Y$1457,Annual_Cost!$A$2:$A$1457,A114,Annual_Cost!$B$2:$B$1457,B114)</f>
        <v>4998013.9096868662</v>
      </c>
      <c r="G114" s="23">
        <f>SUMIFS($E$2:E114,$A$2:A114,A114)</f>
        <v>31891370.494887099</v>
      </c>
      <c r="H114" s="23">
        <f>SUMIFS($F$2:F114,$A$2:A114,A114)</f>
        <v>27311935.500305519</v>
      </c>
    </row>
    <row r="115" spans="1:8">
      <c r="A115" t="s">
        <v>250</v>
      </c>
      <c r="B115" s="20">
        <v>2034</v>
      </c>
      <c r="C115" s="23">
        <f>SUMIFS(Annual_Cost!$Q$2:$Q$1457,Annual_Cost!$A$2:$A$1457,A115,Annual_Cost!$B$2:$B$1457,B115)</f>
        <v>11497840.033102689</v>
      </c>
      <c r="D115" s="23">
        <f>SUMIFS(Annual_Cost!$R$2:$R$1457,Annual_Cost!$A$2:$A$1457,A115,Annual_Cost!$B$2:$B$1457,B115)</f>
        <v>18513786.108669881</v>
      </c>
      <c r="E115" s="23">
        <f>SUMIFS(Annual_Cost!$S$2:$S$1457,Annual_Cost!$A$2:$A$1457,A115,Annual_Cost!$B$2:$B$1457,B115)</f>
        <v>7015946.0755671915</v>
      </c>
      <c r="F115" s="23">
        <f>SUMIFS(Annual_Cost!$Y$2:$Y$1457,Annual_Cost!$A$2:$A$1457,A115,Annual_Cost!$B$2:$B$1457,B115)</f>
        <v>5377138.4655352999</v>
      </c>
      <c r="G115" s="23">
        <f>SUMIFS($E$2:E115,$A$2:A115,A115)</f>
        <v>38907316.570454292</v>
      </c>
      <c r="H115" s="23">
        <f>SUMIFS($F$2:F115,$A$2:A115,A115)</f>
        <v>32689073.965840816</v>
      </c>
    </row>
    <row r="116" spans="1:8">
      <c r="A116" t="s">
        <v>250</v>
      </c>
      <c r="B116" s="20">
        <v>2035</v>
      </c>
      <c r="C116" s="23">
        <f>SUMIFS(Annual_Cost!$Q$2:$Q$1457,Annual_Cost!$A$2:$A$1457,A116,Annual_Cost!$B$2:$B$1457,B116)</f>
        <v>11453102.772835083</v>
      </c>
      <c r="D116" s="23">
        <f>SUMIFS(Annual_Cost!$R$2:$R$1457,Annual_Cost!$A$2:$A$1457,A116,Annual_Cost!$B$2:$B$1457,B116)</f>
        <v>19143588.389475014</v>
      </c>
      <c r="E116" s="23">
        <f>SUMIFS(Annual_Cost!$S$2:$S$1457,Annual_Cost!$A$2:$A$1457,A116,Annual_Cost!$B$2:$B$1457,B116)</f>
        <v>7690485.6166399308</v>
      </c>
      <c r="F116" s="23">
        <f>SUMIFS(Annual_Cost!$Y$2:$Y$1457,Annual_Cost!$A$2:$A$1457,A116,Annual_Cost!$B$2:$B$1457,B116)</f>
        <v>5722443.5499425614</v>
      </c>
      <c r="G116" s="23">
        <f>SUMIFS($E$2:E116,$A$2:A116,A116)</f>
        <v>46597802.187094226</v>
      </c>
      <c r="H116" s="23">
        <f>SUMIFS($F$2:F116,$A$2:A116,A116)</f>
        <v>38411517.515783377</v>
      </c>
    </row>
    <row r="117" spans="1:8">
      <c r="A117" t="s">
        <v>250</v>
      </c>
      <c r="B117" s="20">
        <v>2036</v>
      </c>
      <c r="C117" s="23">
        <f>SUMIFS(Annual_Cost!$Q$2:$Q$1457,Annual_Cost!$A$2:$A$1457,A117,Annual_Cost!$B$2:$B$1457,B117)</f>
        <v>11406072.221490454</v>
      </c>
      <c r="D117" s="23">
        <f>SUMIFS(Annual_Cost!$R$2:$R$1457,Annual_Cost!$A$2:$A$1457,A117,Annual_Cost!$B$2:$B$1457,B117)</f>
        <v>19764529.251677025</v>
      </c>
      <c r="E117" s="23">
        <f>SUMIFS(Annual_Cost!$S$2:$S$1457,Annual_Cost!$A$2:$A$1457,A117,Annual_Cost!$B$2:$B$1457,B117)</f>
        <v>8358457.0301865712</v>
      </c>
      <c r="F117" s="23">
        <f>SUMIFS(Annual_Cost!$Y$2:$Y$1457,Annual_Cost!$A$2:$A$1457,A117,Annual_Cost!$B$2:$B$1457,B117)</f>
        <v>6038327.198143282</v>
      </c>
      <c r="G117" s="23">
        <f>SUMIFS($E$2:E117,$A$2:A117,A117)</f>
        <v>54956259.217280798</v>
      </c>
      <c r="H117" s="23">
        <f>SUMIFS($F$2:F117,$A$2:A117,A117)</f>
        <v>44449844.713926658</v>
      </c>
    </row>
    <row r="118" spans="1:8">
      <c r="A118" t="s">
        <v>250</v>
      </c>
      <c r="B118" s="20">
        <v>2037</v>
      </c>
      <c r="C118" s="23">
        <f>SUMIFS(Annual_Cost!$Q$2:$Q$1457,Annual_Cost!$A$2:$A$1457,A118,Annual_Cost!$B$2:$B$1457,B118)</f>
        <v>11356735.26071395</v>
      </c>
      <c r="D118" s="23">
        <f>SUMIFS(Annual_Cost!$R$2:$R$1457,Annual_Cost!$A$2:$A$1457,A118,Annual_Cost!$B$2:$B$1457,B118)</f>
        <v>20376168.641991179</v>
      </c>
      <c r="E118" s="23">
        <f>SUMIFS(Annual_Cost!$S$2:$S$1457,Annual_Cost!$A$2:$A$1457,A118,Annual_Cost!$B$2:$B$1457,B118)</f>
        <v>9019433.3812772296</v>
      </c>
      <c r="F118" s="23">
        <f>SUMIFS(Annual_Cost!$Y$2:$Y$1457,Annual_Cost!$A$2:$A$1457,A118,Annual_Cost!$B$2:$B$1457,B118)</f>
        <v>6326049.1043687267</v>
      </c>
      <c r="G118" s="23">
        <f>SUMIFS($E$2:E118,$A$2:A118,A118)</f>
        <v>63975692.598558024</v>
      </c>
      <c r="H118" s="23">
        <f>SUMIFS($F$2:F118,$A$2:A118,A118)</f>
        <v>50775893.818295382</v>
      </c>
    </row>
    <row r="119" spans="1:8">
      <c r="A119" t="s">
        <v>250</v>
      </c>
      <c r="B119" s="20">
        <v>2038</v>
      </c>
      <c r="C119" s="23">
        <f>SUMIFS(Annual_Cost!$Q$2:$Q$1457,Annual_Cost!$A$2:$A$1457,A119,Annual_Cost!$B$2:$B$1457,B119)</f>
        <v>11309909.389727164</v>
      </c>
      <c r="D119" s="23">
        <f>SUMIFS(Annual_Cost!$R$2:$R$1457,Annual_Cost!$A$2:$A$1457,A119,Annual_Cost!$B$2:$B$1457,B119)</f>
        <v>20987028.913959071</v>
      </c>
      <c r="E119" s="23">
        <f>SUMIFS(Annual_Cost!$S$2:$S$1457,Annual_Cost!$A$2:$A$1457,A119,Annual_Cost!$B$2:$B$1457,B119)</f>
        <v>9677119.524231907</v>
      </c>
      <c r="F119" s="23">
        <f>SUMIFS(Annual_Cost!$Y$2:$Y$1457,Annual_Cost!$A$2:$A$1457,A119,Annual_Cost!$B$2:$B$1457,B119)</f>
        <v>6589647.5072998619</v>
      </c>
      <c r="G119" s="23">
        <f>SUMIFS($E$2:E119,$A$2:A119,A119)</f>
        <v>73652812.122789934</v>
      </c>
      <c r="H119" s="23">
        <f>SUMIFS($F$2:F119,$A$2:A119,A119)</f>
        <v>57365541.325595245</v>
      </c>
    </row>
    <row r="120" spans="1:8">
      <c r="A120" t="s">
        <v>250</v>
      </c>
      <c r="B120" s="20">
        <v>2039</v>
      </c>
      <c r="C120" s="23">
        <f>SUMIFS(Annual_Cost!$Q$2:$Q$1457,Annual_Cost!$A$2:$A$1457,A120,Annual_Cost!$B$2:$B$1457,B120)</f>
        <v>11270243.485867348</v>
      </c>
      <c r="D120" s="23">
        <f>SUMIFS(Annual_Cost!$R$2:$R$1457,Annual_Cost!$A$2:$A$1457,A120,Annual_Cost!$B$2:$B$1457,B120)</f>
        <v>21606482.617312379</v>
      </c>
      <c r="E120" s="23">
        <f>SUMIFS(Annual_Cost!$S$2:$S$1457,Annual_Cost!$A$2:$A$1457,A120,Annual_Cost!$B$2:$B$1457,B120)</f>
        <v>10336239.131445032</v>
      </c>
      <c r="F120" s="23">
        <f>SUMIFS(Annual_Cost!$Y$2:$Y$1457,Annual_Cost!$A$2:$A$1457,A120,Annual_Cost!$B$2:$B$1457,B120)</f>
        <v>6833471.7349974895</v>
      </c>
      <c r="G120" s="23">
        <f>SUMIFS($E$2:E120,$A$2:A120,A120)</f>
        <v>83989051.25423497</v>
      </c>
      <c r="H120" s="23">
        <f>SUMIFS($F$2:F120,$A$2:A120,A120)</f>
        <v>64199013.060592733</v>
      </c>
    </row>
    <row r="121" spans="1:8">
      <c r="A121" t="s">
        <v>250</v>
      </c>
      <c r="B121" s="20">
        <v>2040</v>
      </c>
      <c r="C121" s="23">
        <f>SUMIFS(Annual_Cost!$Q$2:$Q$1457,Annual_Cost!$A$2:$A$1457,A121,Annual_Cost!$B$2:$B$1457,B121)</f>
        <v>11243009.592611052</v>
      </c>
      <c r="D121" s="23">
        <f>SUMIFS(Annual_Cost!$R$2:$R$1457,Annual_Cost!$A$2:$A$1457,A121,Annual_Cost!$B$2:$B$1457,B121)</f>
        <v>22246269.244356949</v>
      </c>
      <c r="E121" s="23">
        <f>SUMIFS(Annual_Cost!$S$2:$S$1457,Annual_Cost!$A$2:$A$1457,A121,Annual_Cost!$B$2:$B$1457,B121)</f>
        <v>11003259.651745897</v>
      </c>
      <c r="F121" s="23">
        <f>SUMIFS(Annual_Cost!$Y$2:$Y$1457,Annual_Cost!$A$2:$A$1457,A121,Annual_Cost!$B$2:$B$1457,B121)</f>
        <v>7062573.6677813502</v>
      </c>
      <c r="G121" s="23">
        <f>SUMIFS($E$2:E121,$A$2:A121,A121)</f>
        <v>94992310.90598087</v>
      </c>
      <c r="H121" s="23">
        <f>SUMIFS($F$2:F121,$A$2:A121,A121)</f>
        <v>71261586.728374079</v>
      </c>
    </row>
    <row r="122" spans="1:8">
      <c r="A122" t="s">
        <v>250</v>
      </c>
      <c r="B122" s="20">
        <v>2041</v>
      </c>
      <c r="C122" s="23">
        <f>SUMIFS(Annual_Cost!$Q$2:$Q$1457,Annual_Cost!$A$2:$A$1457,A122,Annual_Cost!$B$2:$B$1457,B122)</f>
        <v>11216408.732233699</v>
      </c>
      <c r="D122" s="23">
        <f>SUMIFS(Annual_Cost!$R$2:$R$1457,Annual_Cost!$A$2:$A$1457,A122,Annual_Cost!$B$2:$B$1457,B122)</f>
        <v>22884619.081287976</v>
      </c>
      <c r="E122" s="23">
        <f>SUMIFS(Annual_Cost!$S$2:$S$1457,Annual_Cost!$A$2:$A$1457,A122,Annual_Cost!$B$2:$B$1457,B122)</f>
        <v>11668210.349054277</v>
      </c>
      <c r="F122" s="23">
        <f>SUMIFS(Annual_Cost!$Y$2:$Y$1457,Annual_Cost!$A$2:$A$1457,A122,Annual_Cost!$B$2:$B$1457,B122)</f>
        <v>7271242.9293966154</v>
      </c>
      <c r="G122" s="23">
        <f>SUMIFS($E$2:E122,$A$2:A122,A122)</f>
        <v>106660521.25503515</v>
      </c>
      <c r="H122" s="23">
        <f>SUMIFS($F$2:F122,$A$2:A122,A122)</f>
        <v>78532829.657770693</v>
      </c>
    </row>
    <row r="123" spans="1:8">
      <c r="A123" t="s">
        <v>250</v>
      </c>
      <c r="B123" s="20">
        <v>2042</v>
      </c>
      <c r="C123" s="23">
        <f>SUMIFS(Annual_Cost!$Q$2:$Q$1457,Annual_Cost!$A$2:$A$1457,A123,Annual_Cost!$B$2:$B$1457,B123)</f>
        <v>11192763.71964216</v>
      </c>
      <c r="D123" s="23">
        <f>SUMIFS(Annual_Cost!$R$2:$R$1457,Annual_Cost!$A$2:$A$1457,A123,Annual_Cost!$B$2:$B$1457,B123)</f>
        <v>23526519.742707156</v>
      </c>
      <c r="E123" s="23">
        <f>SUMIFS(Annual_Cost!$S$2:$S$1457,Annual_Cost!$A$2:$A$1457,A123,Annual_Cost!$B$2:$B$1457,B123)</f>
        <v>12333756.023064995</v>
      </c>
      <c r="F123" s="23">
        <f>SUMIFS(Annual_Cost!$Y$2:$Y$1457,Annual_Cost!$A$2:$A$1457,A123,Annual_Cost!$B$2:$B$1457,B123)</f>
        <v>7462125.2329913238</v>
      </c>
      <c r="G123" s="23">
        <f>SUMIFS($E$2:E123,$A$2:A123,A123)</f>
        <v>118994277.27810015</v>
      </c>
      <c r="H123" s="23">
        <f>SUMIFS($F$2:F123,$A$2:A123,A123)</f>
        <v>85994954.890762016</v>
      </c>
    </row>
    <row r="124" spans="1:8">
      <c r="A124" t="s">
        <v>250</v>
      </c>
      <c r="B124" s="20">
        <v>2043</v>
      </c>
      <c r="C124" s="23">
        <f>SUMIFS(Annual_Cost!$Q$2:$Q$1457,Annual_Cost!$A$2:$A$1457,A124,Annual_Cost!$B$2:$B$1457,B124)</f>
        <v>11176168.055240056</v>
      </c>
      <c r="D124" s="23">
        <f>SUMIFS(Annual_Cost!$R$2:$R$1457,Annual_Cost!$A$2:$A$1457,A124,Annual_Cost!$B$2:$B$1457,B124)</f>
        <v>24181348.53179767</v>
      </c>
      <c r="E124" s="23">
        <f>SUMIFS(Annual_Cost!$S$2:$S$1457,Annual_Cost!$A$2:$A$1457,A124,Annual_Cost!$B$2:$B$1457,B124)</f>
        <v>13005180.476557614</v>
      </c>
      <c r="F124" s="23">
        <f>SUMIFS(Annual_Cost!$Y$2:$Y$1457,Annual_Cost!$A$2:$A$1457,A124,Annual_Cost!$B$2:$B$1457,B124)</f>
        <v>7639172.8830065001</v>
      </c>
      <c r="G124" s="23">
        <f>SUMIFS($E$2:E124,$A$2:A124,A124)</f>
        <v>131999457.75465776</v>
      </c>
      <c r="H124" s="23">
        <f>SUMIFS($F$2:F124,$A$2:A124,A124)</f>
        <v>93634127.773768514</v>
      </c>
    </row>
    <row r="125" spans="1:8">
      <c r="A125" t="s">
        <v>250</v>
      </c>
      <c r="B125" s="20">
        <v>2044</v>
      </c>
      <c r="C125" s="23">
        <f>SUMIFS(Annual_Cost!$Q$2:$Q$1457,Annual_Cost!$A$2:$A$1457,A125,Annual_Cost!$B$2:$B$1457,B125)</f>
        <v>11168540.106312051</v>
      </c>
      <c r="D125" s="23">
        <f>SUMIFS(Annual_Cost!$R$2:$R$1457,Annual_Cost!$A$2:$A$1457,A125,Annual_Cost!$B$2:$B$1457,B125)</f>
        <v>24854667.928447273</v>
      </c>
      <c r="E125" s="23">
        <f>SUMIFS(Annual_Cost!$S$2:$S$1457,Annual_Cost!$A$2:$A$1457,A125,Annual_Cost!$B$2:$B$1457,B125)</f>
        <v>13686127.822135221</v>
      </c>
      <c r="F125" s="23">
        <f>SUMIFS(Annual_Cost!$Y$2:$Y$1457,Annual_Cost!$A$2:$A$1457,A125,Annual_Cost!$B$2:$B$1457,B125)</f>
        <v>7805007.4581256388</v>
      </c>
      <c r="G125" s="23">
        <f>SUMIFS($E$2:E125,$A$2:A125,A125)</f>
        <v>145685585.57679299</v>
      </c>
      <c r="H125" s="23">
        <f>SUMIFS($F$2:F125,$A$2:A125,A125)</f>
        <v>101439135.23189415</v>
      </c>
    </row>
    <row r="126" spans="1:8">
      <c r="A126" t="s">
        <v>250</v>
      </c>
      <c r="B126" s="20">
        <v>2045</v>
      </c>
      <c r="C126" s="23">
        <f>SUMIFS(Annual_Cost!$Q$2:$Q$1457,Annual_Cost!$A$2:$A$1457,A126,Annual_Cost!$B$2:$B$1457,B126)</f>
        <v>11148764.228540588</v>
      </c>
      <c r="D126" s="23">
        <f>SUMIFS(Annual_Cost!$R$2:$R$1457,Annual_Cost!$A$2:$A$1457,A126,Annual_Cost!$B$2:$B$1457,B126)</f>
        <v>25499852.099867728</v>
      </c>
      <c r="E126" s="23">
        <f>SUMIFS(Annual_Cost!$S$2:$S$1457,Annual_Cost!$A$2:$A$1457,A126,Annual_Cost!$B$2:$B$1457,B126)</f>
        <v>14351087.871327139</v>
      </c>
      <c r="F126" s="23">
        <f>SUMIFS(Annual_Cost!$Y$2:$Y$1457,Annual_Cost!$A$2:$A$1457,A126,Annual_Cost!$B$2:$B$1457,B126)</f>
        <v>7945849.4005514188</v>
      </c>
      <c r="G126" s="23">
        <f>SUMIFS($E$2:E126,$A$2:A126,A126)</f>
        <v>160036673.44812012</v>
      </c>
      <c r="H126" s="23">
        <f>SUMIFS($F$2:F126,$A$2:A126,A126)</f>
        <v>109384984.63244557</v>
      </c>
    </row>
    <row r="127" spans="1:8">
      <c r="A127" t="s">
        <v>250</v>
      </c>
      <c r="B127" s="20">
        <v>2046</v>
      </c>
      <c r="C127" s="23">
        <f>SUMIFS(Annual_Cost!$Q$2:$Q$1457,Annual_Cost!$A$2:$A$1457,A127,Annual_Cost!$B$2:$B$1457,B127)</f>
        <v>11110199.014902912</v>
      </c>
      <c r="D127" s="23">
        <f>SUMIFS(Annual_Cost!$R$2:$R$1457,Annual_Cost!$A$2:$A$1457,A127,Annual_Cost!$B$2:$B$1457,B127)</f>
        <v>26099019.778189957</v>
      </c>
      <c r="E127" s="23">
        <f>SUMIFS(Annual_Cost!$S$2:$S$1457,Annual_Cost!$A$2:$A$1457,A127,Annual_Cost!$B$2:$B$1457,B127)</f>
        <v>14988820.763287045</v>
      </c>
      <c r="F127" s="23">
        <f>SUMIFS(Annual_Cost!$Y$2:$Y$1457,Annual_Cost!$A$2:$A$1457,A127,Annual_Cost!$B$2:$B$1457,B127)</f>
        <v>8057229.7480356814</v>
      </c>
      <c r="G127" s="23">
        <f>SUMIFS($E$2:E127,$A$2:A127,A127)</f>
        <v>175025494.21140715</v>
      </c>
      <c r="H127" s="23">
        <f>SUMIFS($F$2:F127,$A$2:A127,A127)</f>
        <v>117442214.38048126</v>
      </c>
    </row>
    <row r="128" spans="1:8">
      <c r="A128" t="s">
        <v>250</v>
      </c>
      <c r="B128" s="20">
        <v>2047</v>
      </c>
      <c r="C128" s="23">
        <f>SUMIFS(Annual_Cost!$Q$2:$Q$1457,Annual_Cost!$A$2:$A$1457,A128,Annual_Cost!$B$2:$B$1457,B128)</f>
        <v>11057212.633928366</v>
      </c>
      <c r="D128" s="23">
        <f>SUMIFS(Annual_Cost!$R$2:$R$1457,Annual_Cost!$A$2:$A$1457,A128,Annual_Cost!$B$2:$B$1457,B128)</f>
        <v>26659150.700505275</v>
      </c>
      <c r="E128" s="23">
        <f>SUMIFS(Annual_Cost!$S$2:$S$1457,Annual_Cost!$A$2:$A$1457,A128,Annual_Cost!$B$2:$B$1457,B128)</f>
        <v>15601938.066576909</v>
      </c>
      <c r="F128" s="23">
        <f>SUMIFS(Annual_Cost!$Y$2:$Y$1457,Annual_Cost!$A$2:$A$1457,A128,Annual_Cost!$B$2:$B$1457,B128)</f>
        <v>8142534.4761810349</v>
      </c>
      <c r="G128" s="23">
        <f>SUMIFS($E$2:E128,$A$2:A128,A128)</f>
        <v>190627432.27798405</v>
      </c>
      <c r="H128" s="23">
        <f>SUMIFS($F$2:F128,$A$2:A128,A128)</f>
        <v>125584748.85666229</v>
      </c>
    </row>
    <row r="129" spans="1:8">
      <c r="A129" t="s">
        <v>250</v>
      </c>
      <c r="B129" s="20">
        <v>2048</v>
      </c>
      <c r="C129" s="23">
        <f>SUMIFS(Annual_Cost!$Q$2:$Q$1457,Annual_Cost!$A$2:$A$1457,A129,Annual_Cost!$B$2:$B$1457,B129)</f>
        <v>10999455.27591626</v>
      </c>
      <c r="D129" s="23">
        <f>SUMIFS(Annual_Cost!$R$2:$R$1457,Annual_Cost!$A$2:$A$1457,A129,Annual_Cost!$B$2:$B$1457,B129)</f>
        <v>27201360.326613393</v>
      </c>
      <c r="E129" s="23">
        <f>SUMIFS(Annual_Cost!$S$2:$S$1457,Annual_Cost!$A$2:$A$1457,A129,Annual_Cost!$B$2:$B$1457,B129)</f>
        <v>16201905.050697133</v>
      </c>
      <c r="F129" s="23">
        <f>SUMIFS(Annual_Cost!$Y$2:$Y$1457,Annual_Cost!$A$2:$A$1457,A129,Annual_Cost!$B$2:$B$1457,B129)</f>
        <v>8209371.5980296312</v>
      </c>
      <c r="G129" s="23">
        <f>SUMIFS($E$2:E129,$A$2:A129,A129)</f>
        <v>206829337.32868117</v>
      </c>
      <c r="H129" s="23">
        <f>SUMIFS($F$2:F129,$A$2:A129,A129)</f>
        <v>133794120.45469192</v>
      </c>
    </row>
    <row r="130" spans="1:8">
      <c r="A130" t="s">
        <v>250</v>
      </c>
      <c r="B130" s="20">
        <v>2049</v>
      </c>
      <c r="C130" s="23">
        <f>SUMIFS(Annual_Cost!$Q$2:$Q$1457,Annual_Cost!$A$2:$A$1457,A130,Annual_Cost!$B$2:$B$1457,B130)</f>
        <v>10940788.502761563</v>
      </c>
      <c r="D130" s="23">
        <f>SUMIFS(Annual_Cost!$R$2:$R$1457,Annual_Cost!$A$2:$A$1457,A130,Annual_Cost!$B$2:$B$1457,B130)</f>
        <v>27734490.295781739</v>
      </c>
      <c r="E130" s="23">
        <f>SUMIFS(Annual_Cost!$S$2:$S$1457,Annual_Cost!$A$2:$A$1457,A130,Annual_Cost!$B$2:$B$1457,B130)</f>
        <v>16793701.793020174</v>
      </c>
      <c r="F130" s="23">
        <f>SUMIFS(Annual_Cost!$Y$2:$Y$1457,Annual_Cost!$A$2:$A$1457,A130,Annual_Cost!$B$2:$B$1457,B130)</f>
        <v>8261388.4700119328</v>
      </c>
      <c r="G130" s="23">
        <f>SUMIFS($E$2:E130,$A$2:A130,A130)</f>
        <v>223623039.12170136</v>
      </c>
      <c r="H130" s="23">
        <f>SUMIFS($F$2:F130,$A$2:A130,A130)</f>
        <v>142055508.92470384</v>
      </c>
    </row>
    <row r="131" spans="1:8">
      <c r="A131" t="s">
        <v>250</v>
      </c>
      <c r="B131" s="20">
        <v>2050</v>
      </c>
      <c r="C131" s="23">
        <f>SUMIFS(Annual_Cost!$Q$2:$Q$1457,Annual_Cost!$A$2:$A$1457,A131,Annual_Cost!$B$2:$B$1457,B131)</f>
        <v>10877642.345997591</v>
      </c>
      <c r="D131" s="23">
        <f>SUMIFS(Annual_Cost!$R$2:$R$1457,Annual_Cost!$A$2:$A$1457,A131,Annual_Cost!$B$2:$B$1457,B131)</f>
        <v>28249063.029586151</v>
      </c>
      <c r="E131" s="23">
        <f>SUMIFS(Annual_Cost!$S$2:$S$1457,Annual_Cost!$A$2:$A$1457,A131,Annual_Cost!$B$2:$B$1457,B131)</f>
        <v>17371420.683588561</v>
      </c>
      <c r="F131" s="23">
        <f>SUMIFS(Annual_Cost!$Y$2:$Y$1457,Annual_Cost!$A$2:$A$1457,A131,Annual_Cost!$B$2:$B$1457,B131)</f>
        <v>8296687.2644690834</v>
      </c>
      <c r="G131" s="23">
        <f>SUMIFS($E$2:E131,$A$2:A131,A131)</f>
        <v>240994459.80528992</v>
      </c>
      <c r="H131" s="23">
        <f>SUMIFS($F$2:F131,$A$2:A131,A131)</f>
        <v>150352196.18917292</v>
      </c>
    </row>
    <row r="132" spans="1:8">
      <c r="A132" t="s">
        <v>257</v>
      </c>
      <c r="B132" s="20">
        <v>2025</v>
      </c>
      <c r="C132" s="23">
        <f>SUMIFS(Annual_Cost!$Q$2:$Q$1457,Annual_Cost!$A$2:$A$1457,A132,Annual_Cost!$B$2:$B$1457,B132)</f>
        <v>98453512.522287399</v>
      </c>
      <c r="D132" s="23">
        <f>SUMIFS(Annual_Cost!$R$2:$R$1457,Annual_Cost!$A$2:$A$1457,A132,Annual_Cost!$B$2:$B$1457,B132)</f>
        <v>124960923.78008591</v>
      </c>
      <c r="E132" s="23">
        <f>SUMIFS(Annual_Cost!$S$2:$S$1457,Annual_Cost!$A$2:$A$1457,A132,Annual_Cost!$B$2:$B$1457,B132)</f>
        <v>26507411.257798508</v>
      </c>
      <c r="F132" s="23">
        <f>SUMIFS(Annual_Cost!$Y$2:$Y$1457,Annual_Cost!$A$2:$A$1457,A132,Annual_Cost!$B$2:$B$1457,B132)</f>
        <v>26507411.257798508</v>
      </c>
      <c r="G132" s="23">
        <f>SUMIFS($E$2:E132,$A$2:A132,A132)</f>
        <v>26507411.257798508</v>
      </c>
      <c r="H132" s="23">
        <f>SUMIFS($F$2:F132,$A$2:A132,A132)</f>
        <v>26507411.257798508</v>
      </c>
    </row>
    <row r="133" spans="1:8">
      <c r="A133" t="s">
        <v>257</v>
      </c>
      <c r="B133" s="20">
        <v>2026</v>
      </c>
      <c r="C133" s="23">
        <f>SUMIFS(Annual_Cost!$Q$2:$Q$1457,Annual_Cost!$A$2:$A$1457,A133,Annual_Cost!$B$2:$B$1457,B133)</f>
        <v>97828005.843600988</v>
      </c>
      <c r="D133" s="23">
        <f>SUMIFS(Annual_Cost!$R$2:$R$1457,Annual_Cost!$A$2:$A$1457,A133,Annual_Cost!$B$2:$B$1457,B133)</f>
        <v>150507079.20931944</v>
      </c>
      <c r="E133" s="23">
        <f>SUMIFS(Annual_Cost!$S$2:$S$1457,Annual_Cost!$A$2:$A$1457,A133,Annual_Cost!$B$2:$B$1457,B133)</f>
        <v>52679073.365718454</v>
      </c>
      <c r="F133" s="23">
        <f>SUMIFS(Annual_Cost!$Y$2:$Y$1457,Annual_Cost!$A$2:$A$1457,A133,Annual_Cost!$B$2:$B$1457,B133)</f>
        <v>51144731.423027627</v>
      </c>
      <c r="G133" s="23">
        <f>SUMIFS($E$2:E133,$A$2:A133,A133)</f>
        <v>79186484.623516962</v>
      </c>
      <c r="H133" s="23">
        <f>SUMIFS($F$2:F133,$A$2:A133,A133)</f>
        <v>77652142.680826128</v>
      </c>
    </row>
    <row r="134" spans="1:8">
      <c r="A134" t="s">
        <v>257</v>
      </c>
      <c r="B134" s="20">
        <v>2027</v>
      </c>
      <c r="C134" s="23">
        <f>SUMIFS(Annual_Cost!$Q$2:$Q$1457,Annual_Cost!$A$2:$A$1457,A134,Annual_Cost!$B$2:$B$1457,B134)</f>
        <v>97358190.53391926</v>
      </c>
      <c r="D134" s="23">
        <f>SUMIFS(Annual_Cost!$R$2:$R$1457,Annual_Cost!$A$2:$A$1457,A134,Annual_Cost!$B$2:$B$1457,B134)</f>
        <v>175999247.65519339</v>
      </c>
      <c r="E134" s="23">
        <f>SUMIFS(Annual_Cost!$S$2:$S$1457,Annual_Cost!$A$2:$A$1457,A134,Annual_Cost!$B$2:$B$1457,B134)</f>
        <v>78641057.121274129</v>
      </c>
      <c r="F134" s="23">
        <f>SUMIFS(Annual_Cost!$Y$2:$Y$1457,Annual_Cost!$A$2:$A$1457,A134,Annual_Cost!$B$2:$B$1457,B134)</f>
        <v>74126738.732466891</v>
      </c>
      <c r="G134" s="23">
        <f>SUMIFS($E$2:E134,$A$2:A134,A134)</f>
        <v>157827541.74479109</v>
      </c>
      <c r="H134" s="23">
        <f>SUMIFS($F$2:F134,$A$2:A134,A134)</f>
        <v>151778881.413293</v>
      </c>
    </row>
    <row r="135" spans="1:8">
      <c r="A135" t="s">
        <v>257</v>
      </c>
      <c r="B135" s="20">
        <v>2028</v>
      </c>
      <c r="C135" s="23">
        <f>SUMIFS(Annual_Cost!$Q$2:$Q$1457,Annual_Cost!$A$2:$A$1457,A135,Annual_Cost!$B$2:$B$1457,B135)</f>
        <v>96959859.841698334</v>
      </c>
      <c r="D135" s="23">
        <f>SUMIFS(Annual_Cost!$R$2:$R$1457,Annual_Cost!$A$2:$A$1457,A135,Annual_Cost!$B$2:$B$1457,B135)</f>
        <v>201388563.77573624</v>
      </c>
      <c r="E135" s="23">
        <f>SUMIFS(Annual_Cost!$S$2:$S$1457,Annual_Cost!$A$2:$A$1457,A135,Annual_Cost!$B$2:$B$1457,B135)</f>
        <v>104428703.93403791</v>
      </c>
      <c r="F135" s="23">
        <f>SUMIFS(Annual_Cost!$Y$2:$Y$1457,Annual_Cost!$A$2:$A$1457,A135,Annual_Cost!$B$2:$B$1457,B135)</f>
        <v>95567057.402295277</v>
      </c>
      <c r="G135" s="23">
        <f>SUMIFS($E$2:E135,$A$2:A135,A135)</f>
        <v>262256245.67882901</v>
      </c>
      <c r="H135" s="23">
        <f>SUMIFS($F$2:F135,$A$2:A135,A135)</f>
        <v>247345938.8155883</v>
      </c>
    </row>
    <row r="136" spans="1:8">
      <c r="A136" t="s">
        <v>257</v>
      </c>
      <c r="B136" s="20">
        <v>2029</v>
      </c>
      <c r="C136" s="23">
        <f>SUMIFS(Annual_Cost!$Q$2:$Q$1457,Annual_Cost!$A$2:$A$1457,A136,Annual_Cost!$B$2:$B$1457,B136)</f>
        <v>96564326.576977044</v>
      </c>
      <c r="D136" s="23">
        <f>SUMIFS(Annual_Cost!$R$2:$R$1457,Annual_Cost!$A$2:$A$1457,A136,Annual_Cost!$B$2:$B$1457,B136)</f>
        <v>226571851.47687918</v>
      </c>
      <c r="E136" s="23">
        <f>SUMIFS(Annual_Cost!$S$2:$S$1457,Annual_Cost!$A$2:$A$1457,A136,Annual_Cost!$B$2:$B$1457,B136)</f>
        <v>130007524.89990214</v>
      </c>
      <c r="F136" s="23">
        <f>SUMIFS(Annual_Cost!$Y$2:$Y$1457,Annual_Cost!$A$2:$A$1457,A136,Annual_Cost!$B$2:$B$1457,B136)</f>
        <v>115510002.00513949</v>
      </c>
      <c r="G136" s="23">
        <f>SUMIFS($E$2:E136,$A$2:A136,A136)</f>
        <v>392263770.57873118</v>
      </c>
      <c r="H136" s="23">
        <f>SUMIFS($F$2:F136,$A$2:A136,A136)</f>
        <v>362855940.82072777</v>
      </c>
    </row>
    <row r="137" spans="1:8">
      <c r="A137" t="s">
        <v>257</v>
      </c>
      <c r="B137" s="20">
        <v>2030</v>
      </c>
      <c r="C137" s="23">
        <f>SUMIFS(Annual_Cost!$Q$2:$Q$1457,Annual_Cost!$A$2:$A$1457,A137,Annual_Cost!$B$2:$B$1457,B137)</f>
        <v>96161837.161313713</v>
      </c>
      <c r="D137" s="23">
        <f>SUMIFS(Annual_Cost!$R$2:$R$1457,Annual_Cost!$A$2:$A$1457,A137,Annual_Cost!$B$2:$B$1457,B137)</f>
        <v>251526050.99213457</v>
      </c>
      <c r="E137" s="23">
        <f>SUMIFS(Annual_Cost!$S$2:$S$1457,Annual_Cost!$A$2:$A$1457,A137,Annual_Cost!$B$2:$B$1457,B137)</f>
        <v>155364213.83082086</v>
      </c>
      <c r="F137" s="23">
        <f>SUMIFS(Annual_Cost!$Y$2:$Y$1457,Annual_Cost!$A$2:$A$1457,A137,Annual_Cost!$B$2:$B$1457,B137)</f>
        <v>134018535.62940572</v>
      </c>
      <c r="G137" s="23">
        <f>SUMIFS($E$2:E137,$A$2:A137,A137)</f>
        <v>547627984.4095521</v>
      </c>
      <c r="H137" s="23">
        <f>SUMIFS($F$2:F137,$A$2:A137,A137)</f>
        <v>496874476.4501335</v>
      </c>
    </row>
    <row r="138" spans="1:8">
      <c r="A138" t="s">
        <v>257</v>
      </c>
      <c r="B138" s="20">
        <v>2031</v>
      </c>
      <c r="C138" s="23">
        <f>SUMIFS(Annual_Cost!$Q$2:$Q$1457,Annual_Cost!$A$2:$A$1457,A138,Annual_Cost!$B$2:$B$1457,B138)</f>
        <v>95784474.693092957</v>
      </c>
      <c r="D138" s="23">
        <f>SUMIFS(Annual_Cost!$R$2:$R$1457,Annual_Cost!$A$2:$A$1457,A138,Annual_Cost!$B$2:$B$1457,B138)</f>
        <v>276338276.9503541</v>
      </c>
      <c r="E138" s="23">
        <f>SUMIFS(Annual_Cost!$S$2:$S$1457,Annual_Cost!$A$2:$A$1457,A138,Annual_Cost!$B$2:$B$1457,B138)</f>
        <v>180553802.25726116</v>
      </c>
      <c r="F138" s="23">
        <f>SUMIFS(Annual_Cost!$Y$2:$Y$1457,Annual_Cost!$A$2:$A$1457,A138,Annual_Cost!$B$2:$B$1457,B138)</f>
        <v>151210966.87482989</v>
      </c>
      <c r="G138" s="23">
        <f>SUMIFS($E$2:E138,$A$2:A138,A138)</f>
        <v>728181786.66681325</v>
      </c>
      <c r="H138" s="23">
        <f>SUMIFS($F$2:F138,$A$2:A138,A138)</f>
        <v>648085443.32496333</v>
      </c>
    </row>
    <row r="139" spans="1:8">
      <c r="A139" t="s">
        <v>257</v>
      </c>
      <c r="B139" s="20">
        <v>2032</v>
      </c>
      <c r="C139" s="23">
        <f>SUMIFS(Annual_Cost!$Q$2:$Q$1457,Annual_Cost!$A$2:$A$1457,A139,Annual_Cost!$B$2:$B$1457,B139)</f>
        <v>95480171.297905758</v>
      </c>
      <c r="D139" s="23">
        <f>SUMIFS(Annual_Cost!$R$2:$R$1457,Annual_Cost!$A$2:$A$1457,A139,Annual_Cost!$B$2:$B$1457,B139)</f>
        <v>301180148.05102903</v>
      </c>
      <c r="E139" s="23">
        <f>SUMIFS(Annual_Cost!$S$2:$S$1457,Annual_Cost!$A$2:$A$1457,A139,Annual_Cost!$B$2:$B$1457,B139)</f>
        <v>205699976.75312328</v>
      </c>
      <c r="F139" s="23">
        <f>SUMIFS(Annual_Cost!$Y$2:$Y$1457,Annual_Cost!$A$2:$A$1457,A139,Annual_Cost!$B$2:$B$1457,B139)</f>
        <v>167252904.98148975</v>
      </c>
      <c r="G139" s="23">
        <f>SUMIFS($E$2:E139,$A$2:A139,A139)</f>
        <v>933881763.41993654</v>
      </c>
      <c r="H139" s="23">
        <f>SUMIFS($F$2:F139,$A$2:A139,A139)</f>
        <v>815338348.30645311</v>
      </c>
    </row>
    <row r="140" spans="1:8">
      <c r="A140" t="s">
        <v>257</v>
      </c>
      <c r="B140" s="20">
        <v>2033</v>
      </c>
      <c r="C140" s="23">
        <f>SUMIFS(Annual_Cost!$Q$2:$Q$1457,Annual_Cost!$A$2:$A$1457,A140,Annual_Cost!$B$2:$B$1457,B140)</f>
        <v>95224228.462625891</v>
      </c>
      <c r="D140" s="23">
        <f>SUMIFS(Annual_Cost!$R$2:$R$1457,Annual_Cost!$A$2:$A$1457,A140,Annual_Cost!$B$2:$B$1457,B140)</f>
        <v>326026239.60566598</v>
      </c>
      <c r="E140" s="23">
        <f>SUMIFS(Annual_Cost!$S$2:$S$1457,Annual_Cost!$A$2:$A$1457,A140,Annual_Cost!$B$2:$B$1457,B140)</f>
        <v>230802011.14304009</v>
      </c>
      <c r="F140" s="23">
        <f>SUMIFS(Annual_Cost!$Y$2:$Y$1457,Annual_Cost!$A$2:$A$1457,A140,Annual_Cost!$B$2:$B$1457,B140)</f>
        <v>182197238.89454374</v>
      </c>
      <c r="G140" s="23">
        <f>SUMIFS($E$2:E140,$A$2:A140,A140)</f>
        <v>1164683774.5629766</v>
      </c>
      <c r="H140" s="23">
        <f>SUMIFS($F$2:F140,$A$2:A140,A140)</f>
        <v>997535587.20099688</v>
      </c>
    </row>
    <row r="141" spans="1:8">
      <c r="A141" t="s">
        <v>257</v>
      </c>
      <c r="B141" s="20">
        <v>2034</v>
      </c>
      <c r="C141" s="23">
        <f>SUMIFS(Annual_Cost!$Q$2:$Q$1457,Annual_Cost!$A$2:$A$1457,A141,Annual_Cost!$B$2:$B$1457,B141)</f>
        <v>94965196.500380069</v>
      </c>
      <c r="D141" s="23">
        <f>SUMIFS(Annual_Cost!$R$2:$R$1457,Annual_Cost!$A$2:$A$1457,A141,Annual_Cost!$B$2:$B$1457,B141)</f>
        <v>350725773.80932319</v>
      </c>
      <c r="E141" s="23">
        <f>SUMIFS(Annual_Cost!$S$2:$S$1457,Annual_Cost!$A$2:$A$1457,A141,Annual_Cost!$B$2:$B$1457,B141)</f>
        <v>255760577.30894312</v>
      </c>
      <c r="F141" s="23">
        <f>SUMIFS(Annual_Cost!$Y$2:$Y$1457,Annual_Cost!$A$2:$A$1457,A141,Annual_Cost!$B$2:$B$1457,B141)</f>
        <v>196019185.92343977</v>
      </c>
      <c r="G141" s="23">
        <f>SUMIFS($E$2:E141,$A$2:A141,A141)</f>
        <v>1420444351.8719196</v>
      </c>
      <c r="H141" s="23">
        <f>SUMIFS($F$2:F141,$A$2:A141,A141)</f>
        <v>1193554773.1244366</v>
      </c>
    </row>
    <row r="142" spans="1:8">
      <c r="A142" t="s">
        <v>257</v>
      </c>
      <c r="B142" s="20">
        <v>2035</v>
      </c>
      <c r="C142" s="23">
        <f>SUMIFS(Annual_Cost!$Q$2:$Q$1457,Annual_Cost!$A$2:$A$1457,A142,Annual_Cost!$B$2:$B$1457,B142)</f>
        <v>94661449.370024174</v>
      </c>
      <c r="D142" s="23">
        <f>SUMIFS(Annual_Cost!$R$2:$R$1457,Annual_Cost!$A$2:$A$1457,A142,Annual_Cost!$B$2:$B$1457,B142)</f>
        <v>375111427.08730847</v>
      </c>
      <c r="E142" s="23">
        <f>SUMIFS(Annual_Cost!$S$2:$S$1457,Annual_Cost!$A$2:$A$1457,A142,Annual_Cost!$B$2:$B$1457,B142)</f>
        <v>280449977.71728432</v>
      </c>
      <c r="F142" s="23">
        <f>SUMIFS(Annual_Cost!$Y$2:$Y$1457,Annual_Cost!$A$2:$A$1457,A142,Annual_Cost!$B$2:$B$1457,B142)</f>
        <v>208681121.85235342</v>
      </c>
      <c r="G142" s="23">
        <f>SUMIFS($E$2:E142,$A$2:A142,A142)</f>
        <v>1700894329.5892038</v>
      </c>
      <c r="H142" s="23">
        <f>SUMIFS($F$2:F142,$A$2:A142,A142)</f>
        <v>1402235894.97679</v>
      </c>
    </row>
    <row r="143" spans="1:8">
      <c r="A143" t="s">
        <v>257</v>
      </c>
      <c r="B143" s="20">
        <v>2036</v>
      </c>
      <c r="C143" s="23">
        <f>SUMIFS(Annual_Cost!$Q$2:$Q$1457,Annual_Cost!$A$2:$A$1457,A143,Annual_Cost!$B$2:$B$1457,B143)</f>
        <v>94285627.557173118</v>
      </c>
      <c r="D143" s="23">
        <f>SUMIFS(Annual_Cost!$R$2:$R$1457,Annual_Cost!$A$2:$A$1457,A143,Annual_Cost!$B$2:$B$1457,B143)</f>
        <v>399031379.85944098</v>
      </c>
      <c r="E143" s="23">
        <f>SUMIFS(Annual_Cost!$S$2:$S$1457,Annual_Cost!$A$2:$A$1457,A143,Annual_Cost!$B$2:$B$1457,B143)</f>
        <v>304745752.30226785</v>
      </c>
      <c r="F143" s="23">
        <f>SUMIFS(Annual_Cost!$Y$2:$Y$1457,Annual_Cost!$A$2:$A$1457,A143,Annual_Cost!$B$2:$B$1457,B143)</f>
        <v>220154815.41625455</v>
      </c>
      <c r="G143" s="23">
        <f>SUMIFS($E$2:E143,$A$2:A143,A143)</f>
        <v>2005640081.8914716</v>
      </c>
      <c r="H143" s="23">
        <f>SUMIFS($F$2:F143,$A$2:A143,A143)</f>
        <v>1622390710.3930445</v>
      </c>
    </row>
    <row r="144" spans="1:8">
      <c r="A144" t="s">
        <v>257</v>
      </c>
      <c r="B144" s="20">
        <v>2037</v>
      </c>
      <c r="C144" s="23">
        <f>SUMIFS(Annual_Cost!$Q$2:$Q$1457,Annual_Cost!$A$2:$A$1457,A144,Annual_Cost!$B$2:$B$1457,B144)</f>
        <v>93894391.046746641</v>
      </c>
      <c r="D144" s="23">
        <f>SUMIFS(Annual_Cost!$R$2:$R$1457,Annual_Cost!$A$2:$A$1457,A144,Annual_Cost!$B$2:$B$1457,B144)</f>
        <v>422682495.53749889</v>
      </c>
      <c r="E144" s="23">
        <f>SUMIFS(Annual_Cost!$S$2:$S$1457,Annual_Cost!$A$2:$A$1457,A144,Annual_Cost!$B$2:$B$1457,B144)</f>
        <v>328788104.49075222</v>
      </c>
      <c r="F144" s="23">
        <f>SUMIFS(Annual_Cost!$Y$2:$Y$1457,Annual_Cost!$A$2:$A$1457,A144,Annual_Cost!$B$2:$B$1457,B144)</f>
        <v>230605361.33659858</v>
      </c>
      <c r="G144" s="23">
        <f>SUMIFS($E$2:E144,$A$2:A144,A144)</f>
        <v>2334428186.3822241</v>
      </c>
      <c r="H144" s="23">
        <f>SUMIFS($F$2:F144,$A$2:A144,A144)</f>
        <v>1852996071.7296431</v>
      </c>
    </row>
    <row r="145" spans="1:8">
      <c r="A145" t="s">
        <v>257</v>
      </c>
      <c r="B145" s="20">
        <v>2038</v>
      </c>
      <c r="C145" s="23">
        <f>SUMIFS(Annual_Cost!$Q$2:$Q$1457,Annual_Cost!$A$2:$A$1457,A145,Annual_Cost!$B$2:$B$1457,B145)</f>
        <v>93494828.956562907</v>
      </c>
      <c r="D145" s="23">
        <f>SUMIFS(Annual_Cost!$R$2:$R$1457,Annual_Cost!$A$2:$A$1457,A145,Annual_Cost!$B$2:$B$1457,B145)</f>
        <v>446086235.08983856</v>
      </c>
      <c r="E145" s="23">
        <f>SUMIFS(Annual_Cost!$S$2:$S$1457,Annual_Cost!$A$2:$A$1457,A145,Annual_Cost!$B$2:$B$1457,B145)</f>
        <v>352591406.13327563</v>
      </c>
      <c r="F145" s="23">
        <f>SUMIFS(Annual_Cost!$Y$2:$Y$1457,Annual_Cost!$A$2:$A$1457,A145,Annual_Cost!$B$2:$B$1457,B145)</f>
        <v>240097590.47653285</v>
      </c>
      <c r="G145" s="23">
        <f>SUMIFS($E$2:E145,$A$2:A145,A145)</f>
        <v>2687019592.5154996</v>
      </c>
      <c r="H145" s="23">
        <f>SUMIFS($F$2:F145,$A$2:A145,A145)</f>
        <v>2093093662.206176</v>
      </c>
    </row>
    <row r="146" spans="1:8">
      <c r="A146" t="s">
        <v>257</v>
      </c>
      <c r="B146" s="20">
        <v>2039</v>
      </c>
      <c r="C146" s="23">
        <f>SUMIFS(Annual_Cost!$Q$2:$Q$1457,Annual_Cost!$A$2:$A$1457,A146,Annual_Cost!$B$2:$B$1457,B146)</f>
        <v>93117986.76279664</v>
      </c>
      <c r="D146" s="23">
        <f>SUMIFS(Annual_Cost!$R$2:$R$1457,Annual_Cost!$A$2:$A$1457,A146,Annual_Cost!$B$2:$B$1457,B146)</f>
        <v>469392410.62099099</v>
      </c>
      <c r="E146" s="23">
        <f>SUMIFS(Annual_Cost!$S$2:$S$1457,Annual_Cost!$A$2:$A$1457,A146,Annual_Cost!$B$2:$B$1457,B146)</f>
        <v>376274423.85819435</v>
      </c>
      <c r="F146" s="23">
        <f>SUMIFS(Annual_Cost!$Y$2:$Y$1457,Annual_Cost!$A$2:$A$1457,A146,Annual_Cost!$B$2:$B$1457,B146)</f>
        <v>248761721.48679456</v>
      </c>
      <c r="G146" s="23">
        <f>SUMIFS($E$2:E146,$A$2:A146,A146)</f>
        <v>3063294016.3736939</v>
      </c>
      <c r="H146" s="23">
        <f>SUMIFS($F$2:F146,$A$2:A146,A146)</f>
        <v>2341855383.6929708</v>
      </c>
    </row>
    <row r="147" spans="1:8">
      <c r="A147" t="s">
        <v>257</v>
      </c>
      <c r="B147" s="20">
        <v>2040</v>
      </c>
      <c r="C147" s="23">
        <f>SUMIFS(Annual_Cost!$Q$2:$Q$1457,Annual_Cost!$A$2:$A$1457,A147,Annual_Cost!$B$2:$B$1457,B147)</f>
        <v>92799651.10084337</v>
      </c>
      <c r="D147" s="23">
        <f>SUMIFS(Annual_Cost!$R$2:$R$1457,Annual_Cost!$A$2:$A$1457,A147,Annual_Cost!$B$2:$B$1457,B147)</f>
        <v>492809467.10388613</v>
      </c>
      <c r="E147" s="23">
        <f>SUMIFS(Annual_Cost!$S$2:$S$1457,Annual_Cost!$A$2:$A$1457,A147,Annual_Cost!$B$2:$B$1457,B147)</f>
        <v>400009816.00304276</v>
      </c>
      <c r="F147" s="23">
        <f>SUMIFS(Annual_Cost!$Y$2:$Y$1457,Annual_Cost!$A$2:$A$1457,A147,Annual_Cost!$B$2:$B$1457,B147)</f>
        <v>256751079.47751573</v>
      </c>
      <c r="G147" s="23">
        <f>SUMIFS($E$2:E147,$A$2:A147,A147)</f>
        <v>3463303832.3767366</v>
      </c>
      <c r="H147" s="23">
        <f>SUMIFS($F$2:F147,$A$2:A147,A147)</f>
        <v>2598606463.1704865</v>
      </c>
    </row>
    <row r="148" spans="1:8">
      <c r="A148" t="s">
        <v>257</v>
      </c>
      <c r="B148" s="20">
        <v>2041</v>
      </c>
      <c r="C148" s="23">
        <f>SUMIFS(Annual_Cost!$Q$2:$Q$1457,Annual_Cost!$A$2:$A$1457,A148,Annual_Cost!$B$2:$B$1457,B148)</f>
        <v>92580099.031233579</v>
      </c>
      <c r="D148" s="23">
        <f>SUMIFS(Annual_Cost!$R$2:$R$1457,Annual_Cost!$A$2:$A$1457,A148,Annual_Cost!$B$2:$B$1457,B148)</f>
        <v>516609455.96630174</v>
      </c>
      <c r="E148" s="23">
        <f>SUMIFS(Annual_Cost!$S$2:$S$1457,Annual_Cost!$A$2:$A$1457,A148,Annual_Cost!$B$2:$B$1457,B148)</f>
        <v>424029356.93506813</v>
      </c>
      <c r="F148" s="23">
        <f>SUMIFS(Annual_Cost!$Y$2:$Y$1457,Annual_Cost!$A$2:$A$1457,A148,Annual_Cost!$B$2:$B$1457,B148)</f>
        <v>264241076.50069976</v>
      </c>
      <c r="G148" s="23">
        <f>SUMIFS($E$2:E148,$A$2:A148,A148)</f>
        <v>3887333189.3118048</v>
      </c>
      <c r="H148" s="23">
        <f>SUMIFS($F$2:F148,$A$2:A148,A148)</f>
        <v>2862847539.6711864</v>
      </c>
    </row>
    <row r="149" spans="1:8">
      <c r="A149" t="s">
        <v>257</v>
      </c>
      <c r="B149" s="20">
        <v>2042</v>
      </c>
      <c r="C149" s="23">
        <f>SUMIFS(Annual_Cost!$Q$2:$Q$1457,Annual_Cost!$A$2:$A$1457,A149,Annual_Cost!$B$2:$B$1457,B149)</f>
        <v>92366427.464581743</v>
      </c>
      <c r="D149" s="23">
        <f>SUMIFS(Annual_Cost!$R$2:$R$1457,Annual_Cost!$A$2:$A$1457,A149,Annual_Cost!$B$2:$B$1457,B149)</f>
        <v>540328870.14604664</v>
      </c>
      <c r="E149" s="23">
        <f>SUMIFS(Annual_Cost!$S$2:$S$1457,Annual_Cost!$A$2:$A$1457,A149,Annual_Cost!$B$2:$B$1457,B149)</f>
        <v>447962442.68146491</v>
      </c>
      <c r="F149" s="23">
        <f>SUMIFS(Annual_Cost!$Y$2:$Y$1457,Annual_Cost!$A$2:$A$1457,A149,Annual_Cost!$B$2:$B$1457,B149)</f>
        <v>271024644.94308192</v>
      </c>
      <c r="G149" s="23">
        <f>SUMIFS($E$2:E149,$A$2:A149,A149)</f>
        <v>4335295631.9932699</v>
      </c>
      <c r="H149" s="23">
        <f>SUMIFS($F$2:F149,$A$2:A149,A149)</f>
        <v>3133872184.6142683</v>
      </c>
    </row>
    <row r="150" spans="1:8">
      <c r="A150" t="s">
        <v>257</v>
      </c>
      <c r="B150" s="20">
        <v>2043</v>
      </c>
      <c r="C150" s="23">
        <f>SUMIFS(Annual_Cost!$Q$2:$Q$1457,Annual_Cost!$A$2:$A$1457,A150,Annual_Cost!$B$2:$B$1457,B150)</f>
        <v>92177003.229852766</v>
      </c>
      <c r="D150" s="23">
        <f>SUMIFS(Annual_Cost!$R$2:$R$1457,Annual_Cost!$A$2:$A$1457,A150,Annual_Cost!$B$2:$B$1457,B150)</f>
        <v>564084838.46550691</v>
      </c>
      <c r="E150" s="23">
        <f>SUMIFS(Annual_Cost!$S$2:$S$1457,Annual_Cost!$A$2:$A$1457,A150,Annual_Cost!$B$2:$B$1457,B150)</f>
        <v>471907835.23565412</v>
      </c>
      <c r="F150" s="23">
        <f>SUMIFS(Annual_Cost!$Y$2:$Y$1457,Annual_Cost!$A$2:$A$1457,A150,Annual_Cost!$B$2:$B$1457,B150)</f>
        <v>277196117.70929646</v>
      </c>
      <c r="G150" s="23">
        <f>SUMIFS($E$2:E150,$A$2:A150,A150)</f>
        <v>4807203467.2289238</v>
      </c>
      <c r="H150" s="23">
        <f>SUMIFS($F$2:F150,$A$2:A150,A150)</f>
        <v>3411068302.3235645</v>
      </c>
    </row>
    <row r="151" spans="1:8">
      <c r="A151" t="s">
        <v>257</v>
      </c>
      <c r="B151" s="20">
        <v>2044</v>
      </c>
      <c r="C151" s="23">
        <f>SUMIFS(Annual_Cost!$Q$2:$Q$1457,Annual_Cost!$A$2:$A$1457,A151,Annual_Cost!$B$2:$B$1457,B151)</f>
        <v>92044065.78185901</v>
      </c>
      <c r="D151" s="23">
        <f>SUMIFS(Annual_Cost!$R$2:$R$1457,Annual_Cost!$A$2:$A$1457,A151,Annual_Cost!$B$2:$B$1457,B151)</f>
        <v>588102907.09906745</v>
      </c>
      <c r="E151" s="23">
        <f>SUMIFS(Annual_Cost!$S$2:$S$1457,Annual_Cost!$A$2:$A$1457,A151,Annual_Cost!$B$2:$B$1457,B151)</f>
        <v>496058841.31720841</v>
      </c>
      <c r="F151" s="23">
        <f>SUMIFS(Annual_Cost!$Y$2:$Y$1457,Annual_Cost!$A$2:$A$1457,A151,Annual_Cost!$B$2:$B$1457,B151)</f>
        <v>282895425.67971796</v>
      </c>
      <c r="G151" s="23">
        <f>SUMIFS($E$2:E151,$A$2:A151,A151)</f>
        <v>5303262308.5461321</v>
      </c>
      <c r="H151" s="23">
        <f>SUMIFS($F$2:F151,$A$2:A151,A151)</f>
        <v>3693963728.0032825</v>
      </c>
    </row>
    <row r="152" spans="1:8">
      <c r="A152" t="s">
        <v>257</v>
      </c>
      <c r="B152" s="20">
        <v>2045</v>
      </c>
      <c r="C152" s="23">
        <f>SUMIFS(Annual_Cost!$Q$2:$Q$1457,Annual_Cost!$A$2:$A$1457,A152,Annual_Cost!$B$2:$B$1457,B152)</f>
        <v>91982856.784484521</v>
      </c>
      <c r="D152" s="23">
        <f>SUMIFS(Annual_Cost!$R$2:$R$1457,Annual_Cost!$A$2:$A$1457,A152,Annual_Cost!$B$2:$B$1457,B152)</f>
        <v>612530269.66500545</v>
      </c>
      <c r="E152" s="23">
        <f>SUMIFS(Annual_Cost!$S$2:$S$1457,Annual_Cost!$A$2:$A$1457,A152,Annual_Cost!$B$2:$B$1457,B152)</f>
        <v>520547412.88052094</v>
      </c>
      <c r="F152" s="23">
        <f>SUMIFS(Annual_Cost!$Y$2:$Y$1457,Annual_Cost!$A$2:$A$1457,A152,Annual_Cost!$B$2:$B$1457,B152)</f>
        <v>288214481.41636795</v>
      </c>
      <c r="G152" s="23">
        <f>SUMIFS($E$2:E152,$A$2:A152,A152)</f>
        <v>5823809721.4266529</v>
      </c>
      <c r="H152" s="23">
        <f>SUMIFS($F$2:F152,$A$2:A152,A152)</f>
        <v>3982178209.4196506</v>
      </c>
    </row>
    <row r="153" spans="1:8">
      <c r="A153" t="s">
        <v>257</v>
      </c>
      <c r="B153" s="20">
        <v>2046</v>
      </c>
      <c r="C153" s="23">
        <f>SUMIFS(Annual_Cost!$Q$2:$Q$1457,Annual_Cost!$A$2:$A$1457,A153,Annual_Cost!$B$2:$B$1457,B153)</f>
        <v>91826611.858320832</v>
      </c>
      <c r="D153" s="23">
        <f>SUMIFS(Annual_Cost!$R$2:$R$1457,Annual_Cost!$A$2:$A$1457,A153,Annual_Cost!$B$2:$B$1457,B153)</f>
        <v>636269514.73056722</v>
      </c>
      <c r="E153" s="23">
        <f>SUMIFS(Annual_Cost!$S$2:$S$1457,Annual_Cost!$A$2:$A$1457,A153,Annual_Cost!$B$2:$B$1457,B153)</f>
        <v>544442902.87224638</v>
      </c>
      <c r="F153" s="23">
        <f>SUMIFS(Annual_Cost!$Y$2:$Y$1457,Annual_Cost!$A$2:$A$1457,A153,Annual_Cost!$B$2:$B$1457,B153)</f>
        <v>292664888.21280444</v>
      </c>
      <c r="G153" s="23">
        <f>SUMIFS($E$2:E153,$A$2:A153,A153)</f>
        <v>6368252624.2988997</v>
      </c>
      <c r="H153" s="23">
        <f>SUMIFS($F$2:F153,$A$2:A153,A153)</f>
        <v>4274843097.6324549</v>
      </c>
    </row>
    <row r="154" spans="1:8">
      <c r="A154" t="s">
        <v>257</v>
      </c>
      <c r="B154" s="20">
        <v>2047</v>
      </c>
      <c r="C154" s="23">
        <f>SUMIFS(Annual_Cost!$Q$2:$Q$1457,Annual_Cost!$A$2:$A$1457,A154,Annual_Cost!$B$2:$B$1457,B154)</f>
        <v>91522929.677289575</v>
      </c>
      <c r="D154" s="23">
        <f>SUMIFS(Annual_Cost!$R$2:$R$1457,Annual_Cost!$A$2:$A$1457,A154,Annual_Cost!$B$2:$B$1457,B154)</f>
        <v>658866338.08560598</v>
      </c>
      <c r="E154" s="23">
        <f>SUMIFS(Annual_Cost!$S$2:$S$1457,Annual_Cost!$A$2:$A$1457,A154,Annual_Cost!$B$2:$B$1457,B154)</f>
        <v>567343408.40831637</v>
      </c>
      <c r="F154" s="23">
        <f>SUMIFS(Annual_Cost!$Y$2:$Y$1457,Annual_Cost!$A$2:$A$1457,A154,Annual_Cost!$B$2:$B$1457,B154)</f>
        <v>296092270.27346635</v>
      </c>
      <c r="G154" s="23">
        <f>SUMIFS($E$2:E154,$A$2:A154,A154)</f>
        <v>6935596032.7072163</v>
      </c>
      <c r="H154" s="23">
        <f>SUMIFS($F$2:F154,$A$2:A154,A154)</f>
        <v>4570935367.905921</v>
      </c>
    </row>
    <row r="155" spans="1:8">
      <c r="A155" t="s">
        <v>257</v>
      </c>
      <c r="B155" s="20">
        <v>2048</v>
      </c>
      <c r="C155" s="23">
        <f>SUMIFS(Annual_Cost!$Q$2:$Q$1457,Annual_Cost!$A$2:$A$1457,A155,Annual_Cost!$B$2:$B$1457,B155)</f>
        <v>91106070.486225888</v>
      </c>
      <c r="D155" s="23">
        <f>SUMIFS(Annual_Cost!$R$2:$R$1457,Annual_Cost!$A$2:$A$1457,A155,Annual_Cost!$B$2:$B$1457,B155)</f>
        <v>680456983.99053061</v>
      </c>
      <c r="E155" s="23">
        <f>SUMIFS(Annual_Cost!$S$2:$S$1457,Annual_Cost!$A$2:$A$1457,A155,Annual_Cost!$B$2:$B$1457,B155)</f>
        <v>589350913.50430477</v>
      </c>
      <c r="F155" s="23">
        <f>SUMIFS(Annual_Cost!$Y$2:$Y$1457,Annual_Cost!$A$2:$A$1457,A155,Annual_Cost!$B$2:$B$1457,B155)</f>
        <v>298619244.80213392</v>
      </c>
      <c r="G155" s="23">
        <f>SUMIFS($E$2:E155,$A$2:A155,A155)</f>
        <v>7524946946.2115211</v>
      </c>
      <c r="H155" s="23">
        <f>SUMIFS($F$2:F155,$A$2:A155,A155)</f>
        <v>4869554612.7080545</v>
      </c>
    </row>
    <row r="156" spans="1:8">
      <c r="A156" t="s">
        <v>257</v>
      </c>
      <c r="B156" s="20">
        <v>2049</v>
      </c>
      <c r="C156" s="23">
        <f>SUMIFS(Annual_Cost!$Q$2:$Q$1457,Annual_Cost!$A$2:$A$1457,A156,Annual_Cost!$B$2:$B$1457,B156)</f>
        <v>90652176.908896804</v>
      </c>
      <c r="D156" s="23">
        <f>SUMIFS(Annual_Cost!$R$2:$R$1457,Annual_Cost!$A$2:$A$1457,A156,Annual_Cost!$B$2:$B$1457,B156)</f>
        <v>701538755.03514564</v>
      </c>
      <c r="E156" s="23">
        <f>SUMIFS(Annual_Cost!$S$2:$S$1457,Annual_Cost!$A$2:$A$1457,A156,Annual_Cost!$B$2:$B$1457,B156)</f>
        <v>610886578.12624884</v>
      </c>
      <c r="F156" s="23">
        <f>SUMIFS(Annual_Cost!$Y$2:$Y$1457,Annual_Cost!$A$2:$A$1457,A156,Annual_Cost!$B$2:$B$1457,B156)</f>
        <v>300515716.8573032</v>
      </c>
      <c r="G156" s="23">
        <f>SUMIFS($E$2:E156,$A$2:A156,A156)</f>
        <v>8135833524.3377705</v>
      </c>
      <c r="H156" s="23">
        <f>SUMIFS($F$2:F156,$A$2:A156,A156)</f>
        <v>5170070329.5653582</v>
      </c>
    </row>
    <row r="157" spans="1:8">
      <c r="A157" t="s">
        <v>257</v>
      </c>
      <c r="B157" s="20">
        <v>2050</v>
      </c>
      <c r="C157" s="23">
        <f>SUMIFS(Annual_Cost!$Q$2:$Q$1457,Annual_Cost!$A$2:$A$1457,A157,Annual_Cost!$B$2:$B$1457,B157)</f>
        <v>90191634.709991068</v>
      </c>
      <c r="D157" s="23">
        <f>SUMIFS(Annual_Cost!$R$2:$R$1457,Annual_Cost!$A$2:$A$1457,A157,Annual_Cost!$B$2:$B$1457,B157)</f>
        <v>722324733.9769969</v>
      </c>
      <c r="E157" s="23">
        <f>SUMIFS(Annual_Cost!$S$2:$S$1457,Annual_Cost!$A$2:$A$1457,A157,Annual_Cost!$B$2:$B$1457,B157)</f>
        <v>632133099.2670058</v>
      </c>
      <c r="F157" s="23">
        <f>SUMIFS(Annual_Cost!$Y$2:$Y$1457,Annual_Cost!$A$2:$A$1457,A157,Annual_Cost!$B$2:$B$1457,B157)</f>
        <v>301910288.72455549</v>
      </c>
      <c r="G157" s="23">
        <f>SUMIFS($E$2:E157,$A$2:A157,A157)</f>
        <v>8767966623.6047764</v>
      </c>
      <c r="H157" s="23">
        <f>SUMIFS($F$2:F157,$A$2:A157,A157)</f>
        <v>5471980618.2899132</v>
      </c>
    </row>
    <row r="158" spans="1:8">
      <c r="A158" t="s">
        <v>262</v>
      </c>
      <c r="B158" s="20">
        <v>2025</v>
      </c>
      <c r="C158" s="23">
        <f>SUMIFS(Annual_Cost!$Q$2:$Q$1457,Annual_Cost!$A$2:$A$1457,A158,Annual_Cost!$B$2:$B$1457,B158)</f>
        <v>150711273.59634519</v>
      </c>
      <c r="D158" s="23">
        <f>SUMIFS(Annual_Cost!$R$2:$R$1457,Annual_Cost!$A$2:$A$1457,A158,Annual_Cost!$B$2:$B$1457,B158)</f>
        <v>159879484.81696343</v>
      </c>
      <c r="E158" s="23">
        <f>SUMIFS(Annual_Cost!$S$2:$S$1457,Annual_Cost!$A$2:$A$1457,A158,Annual_Cost!$B$2:$B$1457,B158)</f>
        <v>9168211.2206182312</v>
      </c>
      <c r="F158" s="23">
        <f>SUMIFS(Annual_Cost!$Y$2:$Y$1457,Annual_Cost!$A$2:$A$1457,A158,Annual_Cost!$B$2:$B$1457,B158)</f>
        <v>9168211.2206182312</v>
      </c>
      <c r="G158" s="23">
        <f>SUMIFS($E$2:E158,$A$2:A158,A158)</f>
        <v>9168211.2206182312</v>
      </c>
      <c r="H158" s="23">
        <f>SUMIFS($F$2:F158,$A$2:A158,A158)</f>
        <v>9168211.2206182312</v>
      </c>
    </row>
    <row r="159" spans="1:8">
      <c r="A159" t="s">
        <v>262</v>
      </c>
      <c r="B159" s="20">
        <v>2026</v>
      </c>
      <c r="C159" s="23">
        <f>SUMIFS(Annual_Cost!$Q$2:$Q$1457,Annual_Cost!$A$2:$A$1457,A159,Annual_Cost!$B$2:$B$1457,B159)</f>
        <v>148063313.29172984</v>
      </c>
      <c r="D159" s="23">
        <f>SUMIFS(Annual_Cost!$R$2:$R$1457,Annual_Cost!$A$2:$A$1457,A159,Annual_Cost!$B$2:$B$1457,B159)</f>
        <v>166082655.19442296</v>
      </c>
      <c r="E159" s="23">
        <f>SUMIFS(Annual_Cost!$S$2:$S$1457,Annual_Cost!$A$2:$A$1457,A159,Annual_Cost!$B$2:$B$1457,B159)</f>
        <v>18019341.90269313</v>
      </c>
      <c r="F159" s="23">
        <f>SUMIFS(Annual_Cost!$Y$2:$Y$1457,Annual_Cost!$A$2:$A$1457,A159,Annual_Cost!$B$2:$B$1457,B159)</f>
        <v>17494506.701643817</v>
      </c>
      <c r="G159" s="23">
        <f>SUMIFS($E$2:E159,$A$2:A159,A159)</f>
        <v>27187553.123311363</v>
      </c>
      <c r="H159" s="23">
        <f>SUMIFS($F$2:F159,$A$2:A159,A159)</f>
        <v>26662717.92226205</v>
      </c>
    </row>
    <row r="160" spans="1:8">
      <c r="A160" t="s">
        <v>262</v>
      </c>
      <c r="B160" s="20">
        <v>2027</v>
      </c>
      <c r="C160" s="23">
        <f>SUMIFS(Annual_Cost!$Q$2:$Q$1457,Annual_Cost!$A$2:$A$1457,A160,Annual_Cost!$B$2:$B$1457,B160)</f>
        <v>146548934.67209753</v>
      </c>
      <c r="D160" s="23">
        <f>SUMIFS(Annual_Cost!$R$2:$R$1457,Annual_Cost!$A$2:$A$1457,A160,Annual_Cost!$B$2:$B$1457,B160)</f>
        <v>173308715.57289037</v>
      </c>
      <c r="E160" s="23">
        <f>SUMIFS(Annual_Cost!$S$2:$S$1457,Annual_Cost!$A$2:$A$1457,A160,Annual_Cost!$B$2:$B$1457,B160)</f>
        <v>26759780.90079283</v>
      </c>
      <c r="F160" s="23">
        <f>SUMIFS(Annual_Cost!$Y$2:$Y$1457,Annual_Cost!$A$2:$A$1457,A160,Annual_Cost!$B$2:$B$1457,B160)</f>
        <v>25223660.006402891</v>
      </c>
      <c r="G160" s="23">
        <f>SUMIFS($E$2:E160,$A$2:A160,A160)</f>
        <v>53947334.024104193</v>
      </c>
      <c r="H160" s="23">
        <f>SUMIFS($F$2:F160,$A$2:A160,A160)</f>
        <v>51886377.928664938</v>
      </c>
    </row>
    <row r="161" spans="1:8">
      <c r="A161" t="s">
        <v>262</v>
      </c>
      <c r="B161" s="20">
        <v>2028</v>
      </c>
      <c r="C161" s="23">
        <f>SUMIFS(Annual_Cost!$Q$2:$Q$1457,Annual_Cost!$A$2:$A$1457,A161,Annual_Cost!$B$2:$B$1457,B161)</f>
        <v>145819582.94213274</v>
      </c>
      <c r="D161" s="23">
        <f>SUMIFS(Annual_Cost!$R$2:$R$1457,Annual_Cost!$A$2:$A$1457,A161,Annual_Cost!$B$2:$B$1457,B161)</f>
        <v>181330926.34335402</v>
      </c>
      <c r="E161" s="23">
        <f>SUMIFS(Annual_Cost!$S$2:$S$1457,Annual_Cost!$A$2:$A$1457,A161,Annual_Cost!$B$2:$B$1457,B161)</f>
        <v>35511343.401221283</v>
      </c>
      <c r="F161" s="23">
        <f>SUMIFS(Annual_Cost!$Y$2:$Y$1457,Annual_Cost!$A$2:$A$1457,A161,Annual_Cost!$B$2:$B$1457,B161)</f>
        <v>32497909.726053521</v>
      </c>
      <c r="G161" s="23">
        <f>SUMIFS($E$2:E161,$A$2:A161,A161)</f>
        <v>89458677.425325483</v>
      </c>
      <c r="H161" s="23">
        <f>SUMIFS($F$2:F161,$A$2:A161,A161)</f>
        <v>84384287.654718459</v>
      </c>
    </row>
    <row r="162" spans="1:8">
      <c r="A162" t="s">
        <v>262</v>
      </c>
      <c r="B162" s="20">
        <v>2029</v>
      </c>
      <c r="C162" s="23">
        <f>SUMIFS(Annual_Cost!$Q$2:$Q$1457,Annual_Cost!$A$2:$A$1457,A162,Annual_Cost!$B$2:$B$1457,B162)</f>
        <v>145671849.08399704</v>
      </c>
      <c r="D162" s="23">
        <f>SUMIFS(Annual_Cost!$R$2:$R$1457,Annual_Cost!$A$2:$A$1457,A162,Annual_Cost!$B$2:$B$1457,B162)</f>
        <v>190027234.87088197</v>
      </c>
      <c r="E162" s="23">
        <f>SUMIFS(Annual_Cost!$S$2:$S$1457,Annual_Cost!$A$2:$A$1457,A162,Annual_Cost!$B$2:$B$1457,B162)</f>
        <v>44355385.786884956</v>
      </c>
      <c r="F162" s="23">
        <f>SUMIFS(Annual_Cost!$Y$2:$Y$1457,Annual_Cost!$A$2:$A$1457,A162,Annual_Cost!$B$2:$B$1457,B162)</f>
        <v>39409185.776950926</v>
      </c>
      <c r="G162" s="23">
        <f>SUMIFS($E$2:E162,$A$2:A162,A162)</f>
        <v>133814063.21221045</v>
      </c>
      <c r="H162" s="23">
        <f>SUMIFS($F$2:F162,$A$2:A162,A162)</f>
        <v>123793473.43166938</v>
      </c>
    </row>
    <row r="163" spans="1:8">
      <c r="A163" t="s">
        <v>262</v>
      </c>
      <c r="B163" s="20">
        <v>2030</v>
      </c>
      <c r="C163" s="23">
        <f>SUMIFS(Annual_Cost!$Q$2:$Q$1457,Annual_Cost!$A$2:$A$1457,A163,Annual_Cost!$B$2:$B$1457,B163)</f>
        <v>145993145.60492268</v>
      </c>
      <c r="D163" s="23">
        <f>SUMIFS(Annual_Cost!$R$2:$R$1457,Annual_Cost!$A$2:$A$1457,A163,Annual_Cost!$B$2:$B$1457,B163)</f>
        <v>199350188.63692373</v>
      </c>
      <c r="E163" s="23">
        <f>SUMIFS(Annual_Cost!$S$2:$S$1457,Annual_Cost!$A$2:$A$1457,A163,Annual_Cost!$B$2:$B$1457,B163)</f>
        <v>53357043.032001048</v>
      </c>
      <c r="F163" s="23">
        <f>SUMIFS(Annual_Cost!$Y$2:$Y$1457,Annual_Cost!$A$2:$A$1457,A163,Annual_Cost!$B$2:$B$1457,B163)</f>
        <v>46026254.028167956</v>
      </c>
      <c r="G163" s="23">
        <f>SUMIFS($E$2:E163,$A$2:A163,A163)</f>
        <v>187171106.24421149</v>
      </c>
      <c r="H163" s="23">
        <f>SUMIFS($F$2:F163,$A$2:A163,A163)</f>
        <v>169819727.45983735</v>
      </c>
    </row>
    <row r="164" spans="1:8">
      <c r="A164" t="s">
        <v>262</v>
      </c>
      <c r="B164" s="20">
        <v>2031</v>
      </c>
      <c r="C164" s="23">
        <f>SUMIFS(Annual_Cost!$Q$2:$Q$1457,Annual_Cost!$A$2:$A$1457,A164,Annual_Cost!$B$2:$B$1457,B164)</f>
        <v>146721390.66129699</v>
      </c>
      <c r="D164" s="23">
        <f>SUMIFS(Annual_Cost!$R$2:$R$1457,Annual_Cost!$A$2:$A$1457,A164,Annual_Cost!$B$2:$B$1457,B164)</f>
        <v>209296972.6676105</v>
      </c>
      <c r="E164" s="23">
        <f>SUMIFS(Annual_Cost!$S$2:$S$1457,Annual_Cost!$A$2:$A$1457,A164,Annual_Cost!$B$2:$B$1457,B164)</f>
        <v>62575582.006313495</v>
      </c>
      <c r="F164" s="23">
        <f>SUMIFS(Annual_Cost!$Y$2:$Y$1457,Annual_Cost!$A$2:$A$1457,A164,Annual_Cost!$B$2:$B$1457,B164)</f>
        <v>52406064.783104524</v>
      </c>
      <c r="G164" s="23">
        <f>SUMIFS($E$2:E164,$A$2:A164,A164)</f>
        <v>249746688.250525</v>
      </c>
      <c r="H164" s="23">
        <f>SUMIFS($F$2:F164,$A$2:A164,A164)</f>
        <v>222225792.24294186</v>
      </c>
    </row>
    <row r="165" spans="1:8">
      <c r="A165" t="s">
        <v>262</v>
      </c>
      <c r="B165" s="20">
        <v>2032</v>
      </c>
      <c r="C165" s="23">
        <f>SUMIFS(Annual_Cost!$Q$2:$Q$1457,Annual_Cost!$A$2:$A$1457,A165,Annual_Cost!$B$2:$B$1457,B165)</f>
        <v>147790190.68840098</v>
      </c>
      <c r="D165" s="23">
        <f>SUMIFS(Annual_Cost!$R$2:$R$1457,Annual_Cost!$A$2:$A$1457,A165,Annual_Cost!$B$2:$B$1457,B165)</f>
        <v>219843284.40062743</v>
      </c>
      <c r="E165" s="23">
        <f>SUMIFS(Annual_Cost!$S$2:$S$1457,Annual_Cost!$A$2:$A$1457,A165,Annual_Cost!$B$2:$B$1457,B165)</f>
        <v>72053093.712226436</v>
      </c>
      <c r="F165" s="23">
        <f>SUMIFS(Annual_Cost!$Y$2:$Y$1457,Annual_Cost!$A$2:$A$1457,A165,Annual_Cost!$B$2:$B$1457,B165)</f>
        <v>58585758.863438495</v>
      </c>
      <c r="G165" s="23">
        <f>SUMIFS($E$2:E165,$A$2:A165,A165)</f>
        <v>321799781.96275145</v>
      </c>
      <c r="H165" s="23">
        <f>SUMIFS($F$2:F165,$A$2:A165,A165)</f>
        <v>280811551.10638034</v>
      </c>
    </row>
    <row r="166" spans="1:8">
      <c r="A166" t="s">
        <v>262</v>
      </c>
      <c r="B166" s="20">
        <v>2033</v>
      </c>
      <c r="C166" s="23">
        <f>SUMIFS(Annual_Cost!$Q$2:$Q$1457,Annual_Cost!$A$2:$A$1457,A166,Annual_Cost!$B$2:$B$1457,B166)</f>
        <v>149141233.05832723</v>
      </c>
      <c r="D166" s="23">
        <f>SUMIFS(Annual_Cost!$R$2:$R$1457,Annual_Cost!$A$2:$A$1457,A166,Annual_Cost!$B$2:$B$1457,B166)</f>
        <v>230961103.24747336</v>
      </c>
      <c r="E166" s="23">
        <f>SUMIFS(Annual_Cost!$S$2:$S$1457,Annual_Cost!$A$2:$A$1457,A166,Annual_Cost!$B$2:$B$1457,B166)</f>
        <v>81819870.189146161</v>
      </c>
      <c r="F166" s="23">
        <f>SUMIFS(Annual_Cost!$Y$2:$Y$1457,Annual_Cost!$A$2:$A$1457,A166,Annual_Cost!$B$2:$B$1457,B166)</f>
        <v>64589361.077679485</v>
      </c>
      <c r="G166" s="23">
        <f>SUMIFS($E$2:E166,$A$2:A166,A166)</f>
        <v>403619652.15189761</v>
      </c>
      <c r="H166" s="23">
        <f>SUMIFS($F$2:F166,$A$2:A166,A166)</f>
        <v>345400912.18405986</v>
      </c>
    </row>
    <row r="167" spans="1:8">
      <c r="A167" t="s">
        <v>262</v>
      </c>
      <c r="B167" s="20">
        <v>2034</v>
      </c>
      <c r="C167" s="23">
        <f>SUMIFS(Annual_Cost!$Q$2:$Q$1457,Annual_Cost!$A$2:$A$1457,A167,Annual_Cost!$B$2:$B$1457,B167)</f>
        <v>150738377.04149553</v>
      </c>
      <c r="D167" s="23">
        <f>SUMIFS(Annual_Cost!$R$2:$R$1457,Annual_Cost!$A$2:$A$1457,A167,Annual_Cost!$B$2:$B$1457,B167)</f>
        <v>242643903.88709903</v>
      </c>
      <c r="E167" s="23">
        <f>SUMIFS(Annual_Cost!$S$2:$S$1457,Annual_Cost!$A$2:$A$1457,A167,Annual_Cost!$B$2:$B$1457,B167)</f>
        <v>91905526.845603466</v>
      </c>
      <c r="F167" s="23">
        <f>SUMIFS(Annual_Cost!$Y$2:$Y$1457,Annual_Cost!$A$2:$A$1457,A167,Annual_Cost!$B$2:$B$1457,B167)</f>
        <v>70437933.569326892</v>
      </c>
      <c r="G167" s="23">
        <f>SUMIFS($E$2:E167,$A$2:A167,A167)</f>
        <v>495525178.99750108</v>
      </c>
      <c r="H167" s="23">
        <f>SUMIFS($F$2:F167,$A$2:A167,A167)</f>
        <v>415838845.75338674</v>
      </c>
    </row>
    <row r="168" spans="1:8">
      <c r="A168" t="s">
        <v>262</v>
      </c>
      <c r="B168" s="20">
        <v>2035</v>
      </c>
      <c r="C168" s="23">
        <f>SUMIFS(Annual_Cost!$Q$2:$Q$1457,Annual_Cost!$A$2:$A$1457,A168,Annual_Cost!$B$2:$B$1457,B168)</f>
        <v>152561082.46359995</v>
      </c>
      <c r="D168" s="23">
        <f>SUMIFS(Annual_Cost!$R$2:$R$1457,Annual_Cost!$A$2:$A$1457,A168,Annual_Cost!$B$2:$B$1457,B168)</f>
        <v>254902366.02230638</v>
      </c>
      <c r="E168" s="23">
        <f>SUMIFS(Annual_Cost!$S$2:$S$1457,Annual_Cost!$A$2:$A$1457,A168,Annual_Cost!$B$2:$B$1457,B168)</f>
        <v>102341283.55870643</v>
      </c>
      <c r="F168" s="23">
        <f>SUMIFS(Annual_Cost!$Y$2:$Y$1457,Annual_Cost!$A$2:$A$1457,A168,Annual_Cost!$B$2:$B$1457,B168)</f>
        <v>76151526.338753715</v>
      </c>
      <c r="G168" s="23">
        <f>SUMIFS($E$2:E168,$A$2:A168,A168)</f>
        <v>597866462.55620754</v>
      </c>
      <c r="H168" s="23">
        <f>SUMIFS($F$2:F168,$A$2:A168,A168)</f>
        <v>491990372.09214044</v>
      </c>
    </row>
    <row r="169" spans="1:8">
      <c r="A169" t="s">
        <v>262</v>
      </c>
      <c r="B169" s="20">
        <v>2036</v>
      </c>
      <c r="C169" s="23">
        <f>SUMIFS(Annual_Cost!$Q$2:$Q$1457,Annual_Cost!$A$2:$A$1457,A169,Annual_Cost!$B$2:$B$1457,B169)</f>
        <v>154577152.01087701</v>
      </c>
      <c r="D169" s="23">
        <f>SUMIFS(Annual_Cost!$R$2:$R$1457,Annual_Cost!$A$2:$A$1457,A169,Annual_Cost!$B$2:$B$1457,B169)</f>
        <v>267722054.57433093</v>
      </c>
      <c r="E169" s="23">
        <f>SUMIFS(Annual_Cost!$S$2:$S$1457,Annual_Cost!$A$2:$A$1457,A169,Annual_Cost!$B$2:$B$1457,B169)</f>
        <v>113144902.56345396</v>
      </c>
      <c r="F169" s="23">
        <f>SUMIFS(Annual_Cost!$Y$2:$Y$1457,Annual_Cost!$A$2:$A$1457,A169,Annual_Cost!$B$2:$B$1457,B169)</f>
        <v>81738284.950532973</v>
      </c>
      <c r="G169" s="23">
        <f>SUMIFS($E$2:E169,$A$2:A169,A169)</f>
        <v>711011365.11966145</v>
      </c>
      <c r="H169" s="23">
        <f>SUMIFS($F$2:F169,$A$2:A169,A169)</f>
        <v>573728657.04267335</v>
      </c>
    </row>
    <row r="170" spans="1:8">
      <c r="A170" t="s">
        <v>262</v>
      </c>
      <c r="B170" s="20">
        <v>2037</v>
      </c>
      <c r="C170" s="23">
        <f>SUMIFS(Annual_Cost!$Q$2:$Q$1457,Annual_Cost!$A$2:$A$1457,A170,Annual_Cost!$B$2:$B$1457,B170)</f>
        <v>156758768.68839419</v>
      </c>
      <c r="D170" s="23">
        <f>SUMIFS(Annual_Cost!$R$2:$R$1457,Annual_Cost!$A$2:$A$1457,A170,Annual_Cost!$B$2:$B$1457,B170)</f>
        <v>281088436.61439091</v>
      </c>
      <c r="E170" s="23">
        <f>SUMIFS(Annual_Cost!$S$2:$S$1457,Annual_Cost!$A$2:$A$1457,A170,Annual_Cost!$B$2:$B$1457,B170)</f>
        <v>124329667.92599674</v>
      </c>
      <c r="F170" s="23">
        <f>SUMIFS(Annual_Cost!$Y$2:$Y$1457,Annual_Cost!$A$2:$A$1457,A170,Annual_Cost!$B$2:$B$1457,B170)</f>
        <v>87202327.594367743</v>
      </c>
      <c r="G170" s="23">
        <f>SUMIFS($E$2:E170,$A$2:A170,A170)</f>
        <v>835341033.04565823</v>
      </c>
      <c r="H170" s="23">
        <f>SUMIFS($F$2:F170,$A$2:A170,A170)</f>
        <v>660930984.63704109</v>
      </c>
    </row>
    <row r="171" spans="1:8">
      <c r="A171" t="s">
        <v>262</v>
      </c>
      <c r="B171" s="20">
        <v>2038</v>
      </c>
      <c r="C171" s="23">
        <f>SUMIFS(Annual_Cost!$Q$2:$Q$1457,Annual_Cost!$A$2:$A$1457,A171,Annual_Cost!$B$2:$B$1457,B171)</f>
        <v>159083364.34407008</v>
      </c>
      <c r="D171" s="23">
        <f>SUMIFS(Annual_Cost!$R$2:$R$1457,Annual_Cost!$A$2:$A$1457,A171,Annual_Cost!$B$2:$B$1457,B171)</f>
        <v>294989955.06049424</v>
      </c>
      <c r="E171" s="23">
        <f>SUMIFS(Annual_Cost!$S$2:$S$1457,Annual_Cost!$A$2:$A$1457,A171,Annual_Cost!$B$2:$B$1457,B171)</f>
        <v>135906590.71642414</v>
      </c>
      <c r="F171" s="23">
        <f>SUMIFS(Annual_Cost!$Y$2:$Y$1457,Annual_Cost!$A$2:$A$1457,A171,Annual_Cost!$B$2:$B$1457,B171)</f>
        <v>92545775.062253416</v>
      </c>
      <c r="G171" s="23">
        <f>SUMIFS($E$2:E171,$A$2:A171,A171)</f>
        <v>971247623.76208234</v>
      </c>
      <c r="H171" s="23">
        <f>SUMIFS($F$2:F171,$A$2:A171,A171)</f>
        <v>753476759.69929457</v>
      </c>
    </row>
    <row r="172" spans="1:8">
      <c r="A172" t="s">
        <v>262</v>
      </c>
      <c r="B172" s="20">
        <v>2039</v>
      </c>
      <c r="C172" s="23">
        <f>SUMIFS(Annual_Cost!$Q$2:$Q$1457,Annual_Cost!$A$2:$A$1457,A172,Annual_Cost!$B$2:$B$1457,B172)</f>
        <v>161523427.39322767</v>
      </c>
      <c r="D172" s="23">
        <f>SUMIFS(Annual_Cost!$R$2:$R$1457,Annual_Cost!$A$2:$A$1457,A172,Annual_Cost!$B$2:$B$1457,B172)</f>
        <v>309400174.07960469</v>
      </c>
      <c r="E172" s="23">
        <f>SUMIFS(Annual_Cost!$S$2:$S$1457,Annual_Cost!$A$2:$A$1457,A172,Annual_Cost!$B$2:$B$1457,B172)</f>
        <v>147876746.68637699</v>
      </c>
      <c r="F172" s="23">
        <f>SUMIFS(Annual_Cost!$Y$2:$Y$1457,Annual_Cost!$A$2:$A$1457,A172,Annual_Cost!$B$2:$B$1457,B172)</f>
        <v>97763950.300893322</v>
      </c>
      <c r="G172" s="23">
        <f>SUMIFS($E$2:E172,$A$2:A172,A172)</f>
        <v>1119124370.4484594</v>
      </c>
      <c r="H172" s="23">
        <f>SUMIFS($F$2:F172,$A$2:A172,A172)</f>
        <v>851240710.00018787</v>
      </c>
    </row>
    <row r="173" spans="1:8">
      <c r="A173" t="s">
        <v>262</v>
      </c>
      <c r="B173" s="20">
        <v>2040</v>
      </c>
      <c r="C173" s="23">
        <f>SUMIFS(Annual_Cost!$Q$2:$Q$1457,Annual_Cost!$A$2:$A$1457,A173,Annual_Cost!$B$2:$B$1457,B173)</f>
        <v>164077063.45919505</v>
      </c>
      <c r="D173" s="23">
        <f>SUMIFS(Annual_Cost!$R$2:$R$1457,Annual_Cost!$A$2:$A$1457,A173,Annual_Cost!$B$2:$B$1457,B173)</f>
        <v>324336463.96810335</v>
      </c>
      <c r="E173" s="23">
        <f>SUMIFS(Annual_Cost!$S$2:$S$1457,Annual_Cost!$A$2:$A$1457,A173,Annual_Cost!$B$2:$B$1457,B173)</f>
        <v>160259400.5089083</v>
      </c>
      <c r="F173" s="23">
        <f>SUMIFS(Annual_Cost!$Y$2:$Y$1457,Annual_Cost!$A$2:$A$1457,A173,Annual_Cost!$B$2:$B$1457,B173)</f>
        <v>102864410.8992784</v>
      </c>
      <c r="G173" s="23">
        <f>SUMIFS($E$2:E173,$A$2:A173,A173)</f>
        <v>1279383770.9573677</v>
      </c>
      <c r="H173" s="23">
        <f>SUMIFS($F$2:F173,$A$2:A173,A173)</f>
        <v>954105120.89946628</v>
      </c>
    </row>
    <row r="174" spans="1:8">
      <c r="A174" t="s">
        <v>262</v>
      </c>
      <c r="B174" s="20">
        <v>2041</v>
      </c>
      <c r="C174" s="23">
        <f>SUMIFS(Annual_Cost!$Q$2:$Q$1457,Annual_Cost!$A$2:$A$1457,A174,Annual_Cost!$B$2:$B$1457,B174)</f>
        <v>166735610.53944534</v>
      </c>
      <c r="D174" s="23">
        <f>SUMIFS(Annual_Cost!$R$2:$R$1457,Annual_Cost!$A$2:$A$1457,A174,Annual_Cost!$B$2:$B$1457,B174)</f>
        <v>339802048.99107867</v>
      </c>
      <c r="E174" s="23">
        <f>SUMIFS(Annual_Cost!$S$2:$S$1457,Annual_Cost!$A$2:$A$1457,A174,Annual_Cost!$B$2:$B$1457,B174)</f>
        <v>173066438.45163327</v>
      </c>
      <c r="F174" s="23">
        <f>SUMIFS(Annual_Cost!$Y$2:$Y$1457,Annual_Cost!$A$2:$A$1457,A174,Annual_Cost!$B$2:$B$1457,B174)</f>
        <v>107849282.73163062</v>
      </c>
      <c r="G174" s="23">
        <f>SUMIFS($E$2:E174,$A$2:A174,A174)</f>
        <v>1452450209.4090009</v>
      </c>
      <c r="H174" s="23">
        <f>SUMIFS($F$2:F174,$A$2:A174,A174)</f>
        <v>1061954403.6310968</v>
      </c>
    </row>
    <row r="175" spans="1:8">
      <c r="A175" t="s">
        <v>262</v>
      </c>
      <c r="B175" s="20">
        <v>2042</v>
      </c>
      <c r="C175" s="23">
        <f>SUMIFS(Annual_Cost!$Q$2:$Q$1457,Annual_Cost!$A$2:$A$1457,A175,Annual_Cost!$B$2:$B$1457,B175)</f>
        <v>169483111.33465183</v>
      </c>
      <c r="D175" s="23">
        <f>SUMIFS(Annual_Cost!$R$2:$R$1457,Annual_Cost!$A$2:$A$1457,A175,Annual_Cost!$B$2:$B$1457,B175)</f>
        <v>355782802.79970044</v>
      </c>
      <c r="E175" s="23">
        <f>SUMIFS(Annual_Cost!$S$2:$S$1457,Annual_Cost!$A$2:$A$1457,A175,Annual_Cost!$B$2:$B$1457,B175)</f>
        <v>186299691.46504861</v>
      </c>
      <c r="F175" s="23">
        <f>SUMIFS(Annual_Cost!$Y$2:$Y$1457,Annual_Cost!$A$2:$A$1457,A175,Annual_Cost!$B$2:$B$1457,B175)</f>
        <v>112714377.19216117</v>
      </c>
      <c r="G175" s="23">
        <f>SUMIFS($E$2:E175,$A$2:A175,A175)</f>
        <v>1638749900.8740494</v>
      </c>
      <c r="H175" s="23">
        <f>SUMIFS($F$2:F175,$A$2:A175,A175)</f>
        <v>1174668780.8232579</v>
      </c>
    </row>
    <row r="176" spans="1:8">
      <c r="A176" t="s">
        <v>262</v>
      </c>
      <c r="B176" s="20">
        <v>2043</v>
      </c>
      <c r="C176" s="23">
        <f>SUMIFS(Annual_Cost!$Q$2:$Q$1457,Annual_Cost!$A$2:$A$1457,A176,Annual_Cost!$B$2:$B$1457,B176)</f>
        <v>172289613.43454215</v>
      </c>
      <c r="D176" s="23">
        <f>SUMIFS(Annual_Cost!$R$2:$R$1457,Annual_Cost!$A$2:$A$1457,A176,Annual_Cost!$B$2:$B$1457,B176)</f>
        <v>372230567.63836747</v>
      </c>
      <c r="E176" s="23">
        <f>SUMIFS(Annual_Cost!$S$2:$S$1457,Annual_Cost!$A$2:$A$1457,A176,Annual_Cost!$B$2:$B$1457,B176)</f>
        <v>199940954.20382529</v>
      </c>
      <c r="F176" s="23">
        <f>SUMIFS(Annual_Cost!$Y$2:$Y$1457,Annual_Cost!$A$2:$A$1457,A176,Annual_Cost!$B$2:$B$1457,B176)</f>
        <v>117444238.3409811</v>
      </c>
      <c r="G176" s="23">
        <f>SUMIFS($E$2:E176,$A$2:A176,A176)</f>
        <v>1838690855.0778747</v>
      </c>
      <c r="H176" s="23">
        <f>SUMIFS($F$2:F176,$A$2:A176,A176)</f>
        <v>1292113019.1642389</v>
      </c>
    </row>
    <row r="177" spans="1:8">
      <c r="A177" t="s">
        <v>262</v>
      </c>
      <c r="B177" s="20">
        <v>2044</v>
      </c>
      <c r="C177" s="23">
        <f>SUMIFS(Annual_Cost!$Q$2:$Q$1457,Annual_Cost!$A$2:$A$1457,A177,Annual_Cost!$B$2:$B$1457,B177)</f>
        <v>175134580.1012851</v>
      </c>
      <c r="D177" s="23">
        <f>SUMIFS(Annual_Cost!$R$2:$R$1457,Annual_Cost!$A$2:$A$1457,A177,Annual_Cost!$B$2:$B$1457,B177)</f>
        <v>389110808.28456694</v>
      </c>
      <c r="E177" s="23">
        <f>SUMIFS(Annual_Cost!$S$2:$S$1457,Annual_Cost!$A$2:$A$1457,A177,Annual_Cost!$B$2:$B$1457,B177)</f>
        <v>213976228.18328184</v>
      </c>
      <c r="F177" s="23">
        <f>SUMIFS(Annual_Cost!$Y$2:$Y$1457,Annual_Cost!$A$2:$A$1457,A177,Annual_Cost!$B$2:$B$1457,B177)</f>
        <v>122027653.00284564</v>
      </c>
      <c r="G177" s="23">
        <f>SUMIFS($E$2:E177,$A$2:A177,A177)</f>
        <v>2052667083.2611566</v>
      </c>
      <c r="H177" s="23">
        <f>SUMIFS($F$2:F177,$A$2:A177,A177)</f>
        <v>1414140672.1670847</v>
      </c>
    </row>
    <row r="178" spans="1:8">
      <c r="A178" t="s">
        <v>262</v>
      </c>
      <c r="B178" s="20">
        <v>2045</v>
      </c>
      <c r="C178" s="23">
        <f>SUMIFS(Annual_Cost!$Q$2:$Q$1457,Annual_Cost!$A$2:$A$1457,A178,Annual_Cost!$B$2:$B$1457,B178)</f>
        <v>177996500.80900672</v>
      </c>
      <c r="D178" s="23">
        <f>SUMIFS(Annual_Cost!$R$2:$R$1457,Annual_Cost!$A$2:$A$1457,A178,Annual_Cost!$B$2:$B$1457,B178)</f>
        <v>406381794.36492431</v>
      </c>
      <c r="E178" s="23">
        <f>SUMIFS(Annual_Cost!$S$2:$S$1457,Annual_Cost!$A$2:$A$1457,A178,Annual_Cost!$B$2:$B$1457,B178)</f>
        <v>228385293.55591765</v>
      </c>
      <c r="F178" s="23">
        <f>SUMIFS(Annual_Cost!$Y$2:$Y$1457,Annual_Cost!$A$2:$A$1457,A178,Annual_Cost!$B$2:$B$1457,B178)</f>
        <v>126451399.6546402</v>
      </c>
      <c r="G178" s="23">
        <f>SUMIFS($E$2:E178,$A$2:A178,A178)</f>
        <v>2281052376.8170743</v>
      </c>
      <c r="H178" s="23">
        <f>SUMIFS($F$2:F178,$A$2:A178,A178)</f>
        <v>1540592071.8217249</v>
      </c>
    </row>
    <row r="179" spans="1:8">
      <c r="A179" t="s">
        <v>262</v>
      </c>
      <c r="B179" s="20">
        <v>2046</v>
      </c>
      <c r="C179" s="23">
        <f>SUMIFS(Annual_Cost!$Q$2:$Q$1457,Annual_Cost!$A$2:$A$1457,A179,Annual_Cost!$B$2:$B$1457,B179)</f>
        <v>180859730.39893305</v>
      </c>
      <c r="D179" s="23">
        <f>SUMIFS(Annual_Cost!$R$2:$R$1457,Annual_Cost!$A$2:$A$1457,A179,Annual_Cost!$B$2:$B$1457,B179)</f>
        <v>424010188.7039606</v>
      </c>
      <c r="E179" s="23">
        <f>SUMIFS(Annual_Cost!$S$2:$S$1457,Annual_Cost!$A$2:$A$1457,A179,Annual_Cost!$B$2:$B$1457,B179)</f>
        <v>243150458.30502754</v>
      </c>
      <c r="F179" s="23">
        <f>SUMIFS(Annual_Cost!$Y$2:$Y$1457,Annual_Cost!$A$2:$A$1457,A179,Annual_Cost!$B$2:$B$1457,B179)</f>
        <v>130705352.7988244</v>
      </c>
      <c r="G179" s="23">
        <f>SUMIFS($E$2:E179,$A$2:A179,A179)</f>
        <v>2524202835.1221018</v>
      </c>
      <c r="H179" s="23">
        <f>SUMIFS($F$2:F179,$A$2:A179,A179)</f>
        <v>1671297424.6205492</v>
      </c>
    </row>
    <row r="180" spans="1:8">
      <c r="A180" t="s">
        <v>262</v>
      </c>
      <c r="B180" s="20">
        <v>2047</v>
      </c>
      <c r="C180" s="23">
        <f>SUMIFS(Annual_Cost!$Q$2:$Q$1457,Annual_Cost!$A$2:$A$1457,A180,Annual_Cost!$B$2:$B$1457,B180)</f>
        <v>183692273.52814591</v>
      </c>
      <c r="D180" s="23">
        <f>SUMIFS(Annual_Cost!$R$2:$R$1457,Annual_Cost!$A$2:$A$1457,A180,Annual_Cost!$B$2:$B$1457,B180)</f>
        <v>441919568.01497293</v>
      </c>
      <c r="E180" s="23">
        <f>SUMIFS(Annual_Cost!$S$2:$S$1457,Annual_Cost!$A$2:$A$1457,A180,Annual_Cost!$B$2:$B$1457,B180)</f>
        <v>258227294.48682705</v>
      </c>
      <c r="F180" s="23">
        <f>SUMIFS(Annual_Cost!$Y$2:$Y$1457,Annual_Cost!$A$2:$A$1457,A180,Annual_Cost!$B$2:$B$1457,B180)</f>
        <v>134766888.51587406</v>
      </c>
      <c r="G180" s="23">
        <f>SUMIFS($E$2:E180,$A$2:A180,A180)</f>
        <v>2782430129.6089287</v>
      </c>
      <c r="H180" s="23">
        <f>SUMIFS($F$2:F180,$A$2:A180,A180)</f>
        <v>1806064313.1364233</v>
      </c>
    </row>
    <row r="181" spans="1:8">
      <c r="A181" t="s">
        <v>262</v>
      </c>
      <c r="B181" s="20">
        <v>2048</v>
      </c>
      <c r="C181" s="23">
        <f>SUMIFS(Annual_Cost!$Q$2:$Q$1457,Annual_Cost!$A$2:$A$1457,A181,Annual_Cost!$B$2:$B$1457,B181)</f>
        <v>186525509.89800462</v>
      </c>
      <c r="D181" s="23">
        <f>SUMIFS(Annual_Cost!$R$2:$R$1457,Annual_Cost!$A$2:$A$1457,A181,Annual_Cost!$B$2:$B$1457,B181)</f>
        <v>460181483.11459637</v>
      </c>
      <c r="E181" s="23">
        <f>SUMIFS(Annual_Cost!$S$2:$S$1457,Annual_Cost!$A$2:$A$1457,A181,Annual_Cost!$B$2:$B$1457,B181)</f>
        <v>273655973.21659184</v>
      </c>
      <c r="F181" s="23">
        <f>SUMIFS(Annual_Cost!$Y$2:$Y$1457,Annual_Cost!$A$2:$A$1457,A181,Annual_Cost!$B$2:$B$1457,B181)</f>
        <v>138659223.53734457</v>
      </c>
      <c r="G181" s="23">
        <f>SUMIFS($E$2:E181,$A$2:A181,A181)</f>
        <v>3056086102.8255205</v>
      </c>
      <c r="H181" s="23">
        <f>SUMIFS($F$2:F181,$A$2:A181,A181)</f>
        <v>1944723536.673768</v>
      </c>
    </row>
    <row r="182" spans="1:8">
      <c r="A182" t="s">
        <v>262</v>
      </c>
      <c r="B182" s="20">
        <v>2049</v>
      </c>
      <c r="C182" s="23">
        <f>SUMIFS(Annual_Cost!$Q$2:$Q$1457,Annual_Cost!$A$2:$A$1457,A182,Annual_Cost!$B$2:$B$1457,B182)</f>
        <v>189348050.75073677</v>
      </c>
      <c r="D182" s="23">
        <f>SUMIFS(Annual_Cost!$R$2:$R$1457,Annual_Cost!$A$2:$A$1457,A182,Annual_Cost!$B$2:$B$1457,B182)</f>
        <v>478767449.37206185</v>
      </c>
      <c r="E182" s="23">
        <f>SUMIFS(Annual_Cost!$S$2:$S$1457,Annual_Cost!$A$2:$A$1457,A182,Annual_Cost!$B$2:$B$1457,B182)</f>
        <v>289419398.62132514</v>
      </c>
      <c r="F182" s="23">
        <f>SUMIFS(Annual_Cost!$Y$2:$Y$1457,Annual_Cost!$A$2:$A$1457,A182,Annual_Cost!$B$2:$B$1457,B182)</f>
        <v>142375166.13292232</v>
      </c>
      <c r="G182" s="23">
        <f>SUMIFS($E$2:E182,$A$2:A182,A182)</f>
        <v>3345505501.4468455</v>
      </c>
      <c r="H182" s="23">
        <f>SUMIFS($F$2:F182,$A$2:A182,A182)</f>
        <v>2087098702.8066905</v>
      </c>
    </row>
    <row r="183" spans="1:8">
      <c r="A183" t="s">
        <v>262</v>
      </c>
      <c r="B183" s="20">
        <v>2050</v>
      </c>
      <c r="C183" s="23">
        <f>SUMIFS(Annual_Cost!$Q$2:$Q$1457,Annual_Cost!$A$2:$A$1457,A183,Annual_Cost!$B$2:$B$1457,B183)</f>
        <v>192159877.0537318</v>
      </c>
      <c r="D183" s="23">
        <f>SUMIFS(Annual_Cost!$R$2:$R$1457,Annual_Cost!$A$2:$A$1457,A183,Annual_Cost!$B$2:$B$1457,B183)</f>
        <v>497675545.32067883</v>
      </c>
      <c r="E183" s="23">
        <f>SUMIFS(Annual_Cost!$S$2:$S$1457,Annual_Cost!$A$2:$A$1457,A183,Annual_Cost!$B$2:$B$1457,B183)</f>
        <v>305515668.26694703</v>
      </c>
      <c r="F183" s="23">
        <f>SUMIFS(Annual_Cost!$Y$2:$Y$1457,Annual_Cost!$A$2:$A$1457,A183,Annual_Cost!$B$2:$B$1457,B183)</f>
        <v>145915984.66099161</v>
      </c>
      <c r="G183" s="23">
        <f>SUMIFS($E$2:E183,$A$2:A183,A183)</f>
        <v>3651021169.7137928</v>
      </c>
      <c r="H183" s="23">
        <f>SUMIFS($F$2:F183,$A$2:A183,A183)</f>
        <v>2233014687.4676819</v>
      </c>
    </row>
    <row r="184" spans="1:8">
      <c r="A184" t="s">
        <v>268</v>
      </c>
      <c r="B184" s="20">
        <v>2025</v>
      </c>
      <c r="C184" s="23">
        <f>SUMIFS(Annual_Cost!$Q$2:$Q$1457,Annual_Cost!$A$2:$A$1457,A184,Annual_Cost!$B$2:$B$1457,B184)</f>
        <v>1642763935.3741846</v>
      </c>
      <c r="D184" s="23">
        <f>SUMIFS(Annual_Cost!$R$2:$R$1457,Annual_Cost!$A$2:$A$1457,A184,Annual_Cost!$B$2:$B$1457,B184)</f>
        <v>1895640829.2780538</v>
      </c>
      <c r="E184" s="23">
        <f>SUMIFS(Annual_Cost!$S$2:$S$1457,Annual_Cost!$A$2:$A$1457,A184,Annual_Cost!$B$2:$B$1457,B184)</f>
        <v>252876893.90386894</v>
      </c>
      <c r="F184" s="23">
        <f>SUMIFS(Annual_Cost!$Y$2:$Y$1457,Annual_Cost!$A$2:$A$1457,A184,Annual_Cost!$B$2:$B$1457,B184)</f>
        <v>252876893.90386894</v>
      </c>
      <c r="G184" s="23">
        <f>SUMIFS($E$2:E184,$A$2:A184,A184)</f>
        <v>252876893.90386894</v>
      </c>
      <c r="H184" s="23">
        <f>SUMIFS($F$2:F184,$A$2:A184,A184)</f>
        <v>252876893.90386894</v>
      </c>
    </row>
    <row r="185" spans="1:8">
      <c r="A185" t="s">
        <v>268</v>
      </c>
      <c r="B185" s="20">
        <v>2026</v>
      </c>
      <c r="C185" s="23">
        <f>SUMIFS(Annual_Cost!$Q$2:$Q$1457,Annual_Cost!$A$2:$A$1457,A185,Annual_Cost!$B$2:$B$1457,B185)</f>
        <v>1649213791.6722698</v>
      </c>
      <c r="D185" s="23">
        <f>SUMIFS(Annual_Cost!$R$2:$R$1457,Annual_Cost!$A$2:$A$1457,A185,Annual_Cost!$B$2:$B$1457,B185)</f>
        <v>2157135533.212409</v>
      </c>
      <c r="E185" s="23">
        <f>SUMIFS(Annual_Cost!$S$2:$S$1457,Annual_Cost!$A$2:$A$1457,A185,Annual_Cost!$B$2:$B$1457,B185)</f>
        <v>507921741.54013938</v>
      </c>
      <c r="F185" s="23">
        <f>SUMIFS(Annual_Cost!$Y$2:$Y$1457,Annual_Cost!$A$2:$A$1457,A185,Annual_Cost!$B$2:$B$1457,B185)</f>
        <v>493127904.4079023</v>
      </c>
      <c r="G185" s="23">
        <f>SUMIFS($E$2:E185,$A$2:A185,A185)</f>
        <v>760798635.44400835</v>
      </c>
      <c r="H185" s="23">
        <f>SUMIFS($F$2:F185,$A$2:A185,A185)</f>
        <v>746004798.31177127</v>
      </c>
    </row>
    <row r="186" spans="1:8">
      <c r="A186" t="s">
        <v>268</v>
      </c>
      <c r="B186" s="20">
        <v>2027</v>
      </c>
      <c r="C186" s="23">
        <f>SUMIFS(Annual_Cost!$Q$2:$Q$1457,Annual_Cost!$A$2:$A$1457,A186,Annual_Cost!$B$2:$B$1457,B186)</f>
        <v>1656148495.7846961</v>
      </c>
      <c r="D186" s="23">
        <f>SUMIFS(Annual_Cost!$R$2:$R$1457,Annual_Cost!$A$2:$A$1457,A186,Annual_Cost!$B$2:$B$1457,B186)</f>
        <v>2421544616.1041341</v>
      </c>
      <c r="E186" s="23">
        <f>SUMIFS(Annual_Cost!$S$2:$S$1457,Annual_Cost!$A$2:$A$1457,A186,Annual_Cost!$B$2:$B$1457,B186)</f>
        <v>765396120.31943798</v>
      </c>
      <c r="F186" s="23">
        <f>SUMIFS(Annual_Cost!$Y$2:$Y$1457,Annual_Cost!$A$2:$A$1457,A186,Annual_Cost!$B$2:$B$1457,B186)</f>
        <v>721459251.87994909</v>
      </c>
      <c r="G186" s="23">
        <f>SUMIFS($E$2:E186,$A$2:A186,A186)</f>
        <v>1526194755.7634463</v>
      </c>
      <c r="H186" s="23">
        <f>SUMIFS($F$2:F186,$A$2:A186,A186)</f>
        <v>1467464050.1917205</v>
      </c>
    </row>
    <row r="187" spans="1:8">
      <c r="A187" t="s">
        <v>268</v>
      </c>
      <c r="B187" s="20">
        <v>2028</v>
      </c>
      <c r="C187" s="23">
        <f>SUMIFS(Annual_Cost!$Q$2:$Q$1457,Annual_Cost!$A$2:$A$1457,A187,Annual_Cost!$B$2:$B$1457,B187)</f>
        <v>1663297083.1856213</v>
      </c>
      <c r="D187" s="23">
        <f>SUMIFS(Annual_Cost!$R$2:$R$1457,Annual_Cost!$A$2:$A$1457,A187,Annual_Cost!$B$2:$B$1457,B187)</f>
        <v>2688692195.8017311</v>
      </c>
      <c r="E187" s="23">
        <f>SUMIFS(Annual_Cost!$S$2:$S$1457,Annual_Cost!$A$2:$A$1457,A187,Annual_Cost!$B$2:$B$1457,B187)</f>
        <v>1025395112.6161102</v>
      </c>
      <c r="F187" s="23">
        <f>SUMIFS(Annual_Cost!$Y$2:$Y$1457,Annual_Cost!$A$2:$A$1457,A187,Annual_Cost!$B$2:$B$1457,B187)</f>
        <v>938381784.85212708</v>
      </c>
      <c r="G187" s="23">
        <f>SUMIFS($E$2:E187,$A$2:A187,A187)</f>
        <v>2551589868.3795567</v>
      </c>
      <c r="H187" s="23">
        <f>SUMIFS($F$2:F187,$A$2:A187,A187)</f>
        <v>2405845835.0438476</v>
      </c>
    </row>
    <row r="188" spans="1:8">
      <c r="A188" t="s">
        <v>268</v>
      </c>
      <c r="B188" s="20">
        <v>2029</v>
      </c>
      <c r="C188" s="23">
        <f>SUMIFS(Annual_Cost!$Q$2:$Q$1457,Annual_Cost!$A$2:$A$1457,A188,Annual_Cost!$B$2:$B$1457,B188)</f>
        <v>1670298606.1015692</v>
      </c>
      <c r="D188" s="23">
        <f>SUMIFS(Annual_Cost!$R$2:$R$1457,Annual_Cost!$A$2:$A$1457,A188,Annual_Cost!$B$2:$B$1457,B188)</f>
        <v>2958077127.0083685</v>
      </c>
      <c r="E188" s="23">
        <f>SUMIFS(Annual_Cost!$S$2:$S$1457,Annual_Cost!$A$2:$A$1457,A188,Annual_Cost!$B$2:$B$1457,B188)</f>
        <v>1287778520.9067993</v>
      </c>
      <c r="F188" s="23">
        <f>SUMIFS(Annual_Cost!$Y$2:$Y$1457,Annual_Cost!$A$2:$A$1457,A188,Annual_Cost!$B$2:$B$1457,B188)</f>
        <v>1144174536.4097147</v>
      </c>
      <c r="G188" s="23">
        <f>SUMIFS($E$2:E188,$A$2:A188,A188)</f>
        <v>3839368389.286356</v>
      </c>
      <c r="H188" s="23">
        <f>SUMIFS($F$2:F188,$A$2:A188,A188)</f>
        <v>3550020371.4535623</v>
      </c>
    </row>
    <row r="189" spans="1:8">
      <c r="A189" t="s">
        <v>268</v>
      </c>
      <c r="B189" s="20">
        <v>2030</v>
      </c>
      <c r="C189" s="23">
        <f>SUMIFS(Annual_Cost!$Q$2:$Q$1457,Annual_Cost!$A$2:$A$1457,A189,Annual_Cost!$B$2:$B$1457,B189)</f>
        <v>1677178726.5724015</v>
      </c>
      <c r="D189" s="23">
        <f>SUMIFS(Annual_Cost!$R$2:$R$1457,Annual_Cost!$A$2:$A$1457,A189,Annual_Cost!$B$2:$B$1457,B189)</f>
        <v>3229720322.2451534</v>
      </c>
      <c r="E189" s="23">
        <f>SUMIFS(Annual_Cost!$S$2:$S$1457,Annual_Cost!$A$2:$A$1457,A189,Annual_Cost!$B$2:$B$1457,B189)</f>
        <v>1552541595.6727514</v>
      </c>
      <c r="F189" s="23">
        <f>SUMIFS(Annual_Cost!$Y$2:$Y$1457,Annual_Cost!$A$2:$A$1457,A189,Annual_Cost!$B$2:$B$1457,B189)</f>
        <v>1339236018.5491226</v>
      </c>
      <c r="G189" s="23">
        <f>SUMIFS($E$2:E189,$A$2:A189,A189)</f>
        <v>5391909984.9591074</v>
      </c>
      <c r="H189" s="23">
        <f>SUMIFS($F$2:F189,$A$2:A189,A189)</f>
        <v>4889256390.0026846</v>
      </c>
    </row>
    <row r="190" spans="1:8">
      <c r="A190" t="s">
        <v>268</v>
      </c>
      <c r="B190" s="20">
        <v>2031</v>
      </c>
      <c r="C190" s="23">
        <f>SUMIFS(Annual_Cost!$Q$2:$Q$1457,Annual_Cost!$A$2:$A$1457,A190,Annual_Cost!$B$2:$B$1457,B190)</f>
        <v>1684022817.6937704</v>
      </c>
      <c r="D190" s="23">
        <f>SUMIFS(Annual_Cost!$R$2:$R$1457,Annual_Cost!$A$2:$A$1457,A190,Annual_Cost!$B$2:$B$1457,B190)</f>
        <v>3503781052.0839043</v>
      </c>
      <c r="E190" s="23">
        <f>SUMIFS(Annual_Cost!$S$2:$S$1457,Annual_Cost!$A$2:$A$1457,A190,Annual_Cost!$B$2:$B$1457,B190)</f>
        <v>1819758234.3901339</v>
      </c>
      <c r="F190" s="23">
        <f>SUMIFS(Annual_Cost!$Y$2:$Y$1457,Annual_Cost!$A$2:$A$1457,A190,Annual_Cost!$B$2:$B$1457,B190)</f>
        <v>1524018872.2721806</v>
      </c>
      <c r="G190" s="23">
        <f>SUMIFS($E$2:E190,$A$2:A190,A190)</f>
        <v>7211668219.3492413</v>
      </c>
      <c r="H190" s="23">
        <f>SUMIFS($F$2:F190,$A$2:A190,A190)</f>
        <v>6413275262.2748652</v>
      </c>
    </row>
    <row r="191" spans="1:8">
      <c r="A191" t="s">
        <v>268</v>
      </c>
      <c r="B191" s="20">
        <v>2032</v>
      </c>
      <c r="C191" s="23">
        <f>SUMIFS(Annual_Cost!$Q$2:$Q$1457,Annual_Cost!$A$2:$A$1457,A191,Annual_Cost!$B$2:$B$1457,B191)</f>
        <v>1690638432.1772268</v>
      </c>
      <c r="D191" s="23">
        <f>SUMIFS(Annual_Cost!$R$2:$R$1457,Annual_Cost!$A$2:$A$1457,A191,Annual_Cost!$B$2:$B$1457,B191)</f>
        <v>3779853006.5399609</v>
      </c>
      <c r="E191" s="23">
        <f>SUMIFS(Annual_Cost!$S$2:$S$1457,Annual_Cost!$A$2:$A$1457,A191,Annual_Cost!$B$2:$B$1457,B191)</f>
        <v>2089214574.3627341</v>
      </c>
      <c r="F191" s="23">
        <f>SUMIFS(Annual_Cost!$Y$2:$Y$1457,Annual_Cost!$A$2:$A$1457,A191,Annual_Cost!$B$2:$B$1457,B191)</f>
        <v>1698722635.7891569</v>
      </c>
      <c r="G191" s="23">
        <f>SUMIFS($E$2:E191,$A$2:A191,A191)</f>
        <v>9300882793.7119751</v>
      </c>
      <c r="H191" s="23">
        <f>SUMIFS($F$2:F191,$A$2:A191,A191)</f>
        <v>8111997898.0640221</v>
      </c>
    </row>
    <row r="192" spans="1:8">
      <c r="A192" t="s">
        <v>268</v>
      </c>
      <c r="B192" s="20">
        <v>2033</v>
      </c>
      <c r="C192" s="23">
        <f>SUMIFS(Annual_Cost!$Q$2:$Q$1457,Annual_Cost!$A$2:$A$1457,A192,Annual_Cost!$B$2:$B$1457,B192)</f>
        <v>1696787026.6654243</v>
      </c>
      <c r="D192" s="23">
        <f>SUMIFS(Annual_Cost!$R$2:$R$1457,Annual_Cost!$A$2:$A$1457,A192,Annual_Cost!$B$2:$B$1457,B192)</f>
        <v>4057301242.0079236</v>
      </c>
      <c r="E192" s="23">
        <f>SUMIFS(Annual_Cost!$S$2:$S$1457,Annual_Cost!$A$2:$A$1457,A192,Annual_Cost!$B$2:$B$1457,B192)</f>
        <v>2360514215.3424993</v>
      </c>
      <c r="F192" s="23">
        <f>SUMIFS(Annual_Cost!$Y$2:$Y$1457,Annual_Cost!$A$2:$A$1457,A192,Annual_Cost!$B$2:$B$1457,B192)</f>
        <v>1863411719.320683</v>
      </c>
      <c r="G192" s="23">
        <f>SUMIFS($E$2:E192,$A$2:A192,A192)</f>
        <v>11661397009.054474</v>
      </c>
      <c r="H192" s="23">
        <f>SUMIFS($F$2:F192,$A$2:A192,A192)</f>
        <v>9975409617.3847046</v>
      </c>
    </row>
    <row r="193" spans="1:8">
      <c r="A193" t="s">
        <v>268</v>
      </c>
      <c r="B193" s="20">
        <v>2034</v>
      </c>
      <c r="C193" s="23">
        <f>SUMIFS(Annual_Cost!$Q$2:$Q$1457,Annual_Cost!$A$2:$A$1457,A193,Annual_Cost!$B$2:$B$1457,B193)</f>
        <v>1702378493.3671989</v>
      </c>
      <c r="D193" s="23">
        <f>SUMIFS(Annual_Cost!$R$2:$R$1457,Annual_Cost!$A$2:$A$1457,A193,Annual_Cost!$B$2:$B$1457,B193)</f>
        <v>4335721124.2554846</v>
      </c>
      <c r="E193" s="23">
        <f>SUMIFS(Annual_Cost!$S$2:$S$1457,Annual_Cost!$A$2:$A$1457,A193,Annual_Cost!$B$2:$B$1457,B193)</f>
        <v>2633342630.8882856</v>
      </c>
      <c r="F193" s="23">
        <f>SUMIFS(Annual_Cost!$Y$2:$Y$1457,Annual_Cost!$A$2:$A$1457,A193,Annual_Cost!$B$2:$B$1457,B193)</f>
        <v>2018237854.3065696</v>
      </c>
      <c r="G193" s="23">
        <f>SUMIFS($E$2:E193,$A$2:A193,A193)</f>
        <v>14294739639.94276</v>
      </c>
      <c r="H193" s="23">
        <f>SUMIFS($F$2:F193,$A$2:A193,A193)</f>
        <v>11993647471.691275</v>
      </c>
    </row>
    <row r="194" spans="1:8">
      <c r="A194" t="s">
        <v>268</v>
      </c>
      <c r="B194" s="20">
        <v>2035</v>
      </c>
      <c r="C194" s="23">
        <f>SUMIFS(Annual_Cost!$Q$2:$Q$1457,Annual_Cost!$A$2:$A$1457,A194,Annual_Cost!$B$2:$B$1457,B194)</f>
        <v>1707637902.0672588</v>
      </c>
      <c r="D194" s="23">
        <f>SUMIFS(Annual_Cost!$R$2:$R$1457,Annual_Cost!$A$2:$A$1457,A194,Annual_Cost!$B$2:$B$1457,B194)</f>
        <v>4615501285.5168648</v>
      </c>
      <c r="E194" s="23">
        <f>SUMIFS(Annual_Cost!$S$2:$S$1457,Annual_Cost!$A$2:$A$1457,A194,Annual_Cost!$B$2:$B$1457,B194)</f>
        <v>2907863383.4496064</v>
      </c>
      <c r="F194" s="23">
        <f>SUMIFS(Annual_Cost!$Y$2:$Y$1457,Annual_Cost!$A$2:$A$1457,A194,Annual_Cost!$B$2:$B$1457,B194)</f>
        <v>2163723448.9758549</v>
      </c>
      <c r="G194" s="23">
        <f>SUMIFS($E$2:E194,$A$2:A194,A194)</f>
        <v>17202603023.392368</v>
      </c>
      <c r="H194" s="23">
        <f>SUMIFS($F$2:F194,$A$2:A194,A194)</f>
        <v>14157370920.66713</v>
      </c>
    </row>
    <row r="195" spans="1:8">
      <c r="A195" t="s">
        <v>268</v>
      </c>
      <c r="B195" s="20">
        <v>2036</v>
      </c>
      <c r="C195" s="23">
        <f>SUMIFS(Annual_Cost!$Q$2:$Q$1457,Annual_Cost!$A$2:$A$1457,A195,Annual_Cost!$B$2:$B$1457,B195)</f>
        <v>1713020240.1287141</v>
      </c>
      <c r="D195" s="23">
        <f>SUMIFS(Annual_Cost!$R$2:$R$1457,Annual_Cost!$A$2:$A$1457,A195,Annual_Cost!$B$2:$B$1457,B195)</f>
        <v>4897823740.8403187</v>
      </c>
      <c r="E195" s="23">
        <f>SUMIFS(Annual_Cost!$S$2:$S$1457,Annual_Cost!$A$2:$A$1457,A195,Annual_Cost!$B$2:$B$1457,B195)</f>
        <v>3184803500.7116041</v>
      </c>
      <c r="F195" s="23">
        <f>SUMIFS(Annual_Cost!$Y$2:$Y$1457,Annual_Cost!$A$2:$A$1457,A195,Annual_Cost!$B$2:$B$1457,B195)</f>
        <v>2300769810.700284</v>
      </c>
      <c r="G195" s="23">
        <f>SUMIFS($E$2:E195,$A$2:A195,A195)</f>
        <v>20387406524.103973</v>
      </c>
      <c r="H195" s="23">
        <f>SUMIFS($F$2:F195,$A$2:A195,A195)</f>
        <v>16458140731.367413</v>
      </c>
    </row>
    <row r="196" spans="1:8">
      <c r="A196" t="s">
        <v>268</v>
      </c>
      <c r="B196" s="20">
        <v>2037</v>
      </c>
      <c r="C196" s="23">
        <f>SUMIFS(Annual_Cost!$Q$2:$Q$1457,Annual_Cost!$A$2:$A$1457,A196,Annual_Cost!$B$2:$B$1457,B196)</f>
        <v>1718432005.8057663</v>
      </c>
      <c r="D196" s="23">
        <f>SUMIFS(Annual_Cost!$R$2:$R$1457,Annual_Cost!$A$2:$A$1457,A196,Annual_Cost!$B$2:$B$1457,B196)</f>
        <v>5182501494.5107374</v>
      </c>
      <c r="E196" s="23">
        <f>SUMIFS(Annual_Cost!$S$2:$S$1457,Annual_Cost!$A$2:$A$1457,A196,Annual_Cost!$B$2:$B$1457,B196)</f>
        <v>3464069488.7049708</v>
      </c>
      <c r="F196" s="23">
        <f>SUMIFS(Annual_Cost!$Y$2:$Y$1457,Annual_Cost!$A$2:$A$1457,A196,Annual_Cost!$B$2:$B$1457,B196)</f>
        <v>2429628642.9680266</v>
      </c>
      <c r="G196" s="23">
        <f>SUMIFS($E$2:E196,$A$2:A196,A196)</f>
        <v>23851476012.808945</v>
      </c>
      <c r="H196" s="23">
        <f>SUMIFS($F$2:F196,$A$2:A196,A196)</f>
        <v>18887769374.335438</v>
      </c>
    </row>
    <row r="197" spans="1:8">
      <c r="A197" t="s">
        <v>268</v>
      </c>
      <c r="B197" s="20">
        <v>2038</v>
      </c>
      <c r="C197" s="23">
        <f>SUMIFS(Annual_Cost!$Q$2:$Q$1457,Annual_Cost!$A$2:$A$1457,A197,Annual_Cost!$B$2:$B$1457,B197)</f>
        <v>1723753133.6343408</v>
      </c>
      <c r="D197" s="23">
        <f>SUMIFS(Annual_Cost!$R$2:$R$1457,Annual_Cost!$A$2:$A$1457,A197,Annual_Cost!$B$2:$B$1457,B197)</f>
        <v>5469203968.0555325</v>
      </c>
      <c r="E197" s="23">
        <f>SUMIFS(Annual_Cost!$S$2:$S$1457,Annual_Cost!$A$2:$A$1457,A197,Annual_Cost!$B$2:$B$1457,B197)</f>
        <v>3745450834.4211922</v>
      </c>
      <c r="F197" s="23">
        <f>SUMIFS(Annual_Cost!$Y$2:$Y$1457,Annual_Cost!$A$2:$A$1457,A197,Annual_Cost!$B$2:$B$1457,B197)</f>
        <v>2550469764.5776768</v>
      </c>
      <c r="G197" s="23">
        <f>SUMIFS($E$2:E197,$A$2:A197,A197)</f>
        <v>27596926847.230137</v>
      </c>
      <c r="H197" s="23">
        <f>SUMIFS($F$2:F197,$A$2:A197,A197)</f>
        <v>21438239138.913116</v>
      </c>
    </row>
    <row r="198" spans="1:8">
      <c r="A198" t="s">
        <v>268</v>
      </c>
      <c r="B198" s="20">
        <v>2039</v>
      </c>
      <c r="C198" s="23">
        <f>SUMIFS(Annual_Cost!$Q$2:$Q$1457,Annual_Cost!$A$2:$A$1457,A198,Annual_Cost!$B$2:$B$1457,B198)</f>
        <v>1728878932.9864402</v>
      </c>
      <c r="D198" s="23">
        <f>SUMIFS(Annual_Cost!$R$2:$R$1457,Annual_Cost!$A$2:$A$1457,A198,Annual_Cost!$B$2:$B$1457,B198)</f>
        <v>5757577063.1157417</v>
      </c>
      <c r="E198" s="23">
        <f>SUMIFS(Annual_Cost!$S$2:$S$1457,Annual_Cost!$A$2:$A$1457,A198,Annual_Cost!$B$2:$B$1457,B198)</f>
        <v>4028698130.129302</v>
      </c>
      <c r="F198" s="23">
        <f>SUMIFS(Annual_Cost!$Y$2:$Y$1457,Annual_Cost!$A$2:$A$1457,A198,Annual_Cost!$B$2:$B$1457,B198)</f>
        <v>2663444068.0966582</v>
      </c>
      <c r="G198" s="23">
        <f>SUMIFS($E$2:E198,$A$2:A198,A198)</f>
        <v>31625624977.35944</v>
      </c>
      <c r="H198" s="23">
        <f>SUMIFS($F$2:F198,$A$2:A198,A198)</f>
        <v>24101683207.009773</v>
      </c>
    </row>
    <row r="199" spans="1:8">
      <c r="A199" t="s">
        <v>268</v>
      </c>
      <c r="B199" s="20">
        <v>2040</v>
      </c>
      <c r="C199" s="23">
        <f>SUMIFS(Annual_Cost!$Q$2:$Q$1457,Annual_Cost!$A$2:$A$1457,A199,Annual_Cost!$B$2:$B$1457,B199)</f>
        <v>1733909625.8747454</v>
      </c>
      <c r="D199" s="23">
        <f>SUMIFS(Annual_Cost!$R$2:$R$1457,Annual_Cost!$A$2:$A$1457,A199,Annual_Cost!$B$2:$B$1457,B199)</f>
        <v>6047904585.1175241</v>
      </c>
      <c r="E199" s="23">
        <f>SUMIFS(Annual_Cost!$S$2:$S$1457,Annual_Cost!$A$2:$A$1457,A199,Annual_Cost!$B$2:$B$1457,B199)</f>
        <v>4313994959.2427788</v>
      </c>
      <c r="F199" s="23">
        <f>SUMIFS(Annual_Cost!$Y$2:$Y$1457,Annual_Cost!$A$2:$A$1457,A199,Annual_Cost!$B$2:$B$1457,B199)</f>
        <v>2768989205.5991936</v>
      </c>
      <c r="G199" s="23">
        <f>SUMIFS($E$2:E199,$A$2:A199,A199)</f>
        <v>35939619936.602219</v>
      </c>
      <c r="H199" s="23">
        <f>SUMIFS($F$2:F199,$A$2:A199,A199)</f>
        <v>26870672412.608967</v>
      </c>
    </row>
    <row r="200" spans="1:8">
      <c r="A200" t="s">
        <v>268</v>
      </c>
      <c r="B200" s="20">
        <v>2041</v>
      </c>
      <c r="C200" s="23">
        <f>SUMIFS(Annual_Cost!$Q$2:$Q$1457,Annual_Cost!$A$2:$A$1457,A200,Annual_Cost!$B$2:$B$1457,B200)</f>
        <v>1738931787.8871832</v>
      </c>
      <c r="D200" s="23">
        <f>SUMIFS(Annual_Cost!$R$2:$R$1457,Annual_Cost!$A$2:$A$1457,A200,Annual_Cost!$B$2:$B$1457,B200)</f>
        <v>6340480851.3449345</v>
      </c>
      <c r="E200" s="23">
        <f>SUMIFS(Annual_Cost!$S$2:$S$1457,Annual_Cost!$A$2:$A$1457,A200,Annual_Cost!$B$2:$B$1457,B200)</f>
        <v>4601549063.4577503</v>
      </c>
      <c r="F200" s="23">
        <f>SUMIFS(Annual_Cost!$Y$2:$Y$1457,Annual_Cost!$A$2:$A$1457,A200,Annual_Cost!$B$2:$B$1457,B200)</f>
        <v>2867533245.5461502</v>
      </c>
      <c r="G200" s="23">
        <f>SUMIFS($E$2:E200,$A$2:A200,A200)</f>
        <v>40541169000.059967</v>
      </c>
      <c r="H200" s="23">
        <f>SUMIFS($F$2:F200,$A$2:A200,A200)</f>
        <v>29738205658.155117</v>
      </c>
    </row>
    <row r="201" spans="1:8">
      <c r="A201" t="s">
        <v>268</v>
      </c>
      <c r="B201" s="20">
        <v>2042</v>
      </c>
      <c r="C201" s="23">
        <f>SUMIFS(Annual_Cost!$Q$2:$Q$1457,Annual_Cost!$A$2:$A$1457,A201,Annual_Cost!$B$2:$B$1457,B201)</f>
        <v>1743914016.5016184</v>
      </c>
      <c r="D201" s="23">
        <f>SUMIFS(Annual_Cost!$R$2:$R$1457,Annual_Cost!$A$2:$A$1457,A201,Annual_Cost!$B$2:$B$1457,B201)</f>
        <v>6635203545.7078037</v>
      </c>
      <c r="E201" s="23">
        <f>SUMIFS(Annual_Cost!$S$2:$S$1457,Annual_Cost!$A$2:$A$1457,A201,Annual_Cost!$B$2:$B$1457,B201)</f>
        <v>4891289529.2061863</v>
      </c>
      <c r="F201" s="23">
        <f>SUMIFS(Annual_Cost!$Y$2:$Y$1457,Annual_Cost!$A$2:$A$1457,A201,Annual_Cost!$B$2:$B$1457,B201)</f>
        <v>2959310606.5580707</v>
      </c>
      <c r="G201" s="23">
        <f>SUMIFS($E$2:E201,$A$2:A201,A201)</f>
        <v>45432458529.266151</v>
      </c>
      <c r="H201" s="23">
        <f>SUMIFS($F$2:F201,$A$2:A201,A201)</f>
        <v>32697516264.713188</v>
      </c>
    </row>
    <row r="202" spans="1:8">
      <c r="A202" t="s">
        <v>268</v>
      </c>
      <c r="B202" s="20">
        <v>2043</v>
      </c>
      <c r="C202" s="23">
        <f>SUMIFS(Annual_Cost!$Q$2:$Q$1457,Annual_Cost!$A$2:$A$1457,A202,Annual_Cost!$B$2:$B$1457,B202)</f>
        <v>1748623433.0493925</v>
      </c>
      <c r="D202" s="23">
        <f>SUMIFS(Annual_Cost!$R$2:$R$1457,Annual_Cost!$A$2:$A$1457,A202,Annual_Cost!$B$2:$B$1457,B202)</f>
        <v>6931155619.9221582</v>
      </c>
      <c r="E202" s="23">
        <f>SUMIFS(Annual_Cost!$S$2:$S$1457,Annual_Cost!$A$2:$A$1457,A202,Annual_Cost!$B$2:$B$1457,B202)</f>
        <v>5182532186.8727646</v>
      </c>
      <c r="F202" s="23">
        <f>SUMIFS(Annual_Cost!$Y$2:$Y$1457,Annual_Cost!$A$2:$A$1457,A202,Annual_Cost!$B$2:$B$1457,B202)</f>
        <v>3044191460.3668833</v>
      </c>
      <c r="G202" s="23">
        <f>SUMIFS($E$2:E202,$A$2:A202,A202)</f>
        <v>50614990716.138916</v>
      </c>
      <c r="H202" s="23">
        <f>SUMIFS($F$2:F202,$A$2:A202,A202)</f>
        <v>35741707725.08007</v>
      </c>
    </row>
    <row r="203" spans="1:8">
      <c r="A203" t="s">
        <v>268</v>
      </c>
      <c r="B203" s="20">
        <v>2044</v>
      </c>
      <c r="C203" s="23">
        <f>SUMIFS(Annual_Cost!$Q$2:$Q$1457,Annual_Cost!$A$2:$A$1457,A203,Annual_Cost!$B$2:$B$1457,B203)</f>
        <v>1752964843.270371</v>
      </c>
      <c r="D203" s="23">
        <f>SUMIFS(Annual_Cost!$R$2:$R$1457,Annual_Cost!$A$2:$A$1457,A203,Annual_Cost!$B$2:$B$1457,B203)</f>
        <v>7227835967.3697357</v>
      </c>
      <c r="E203" s="23">
        <f>SUMIFS(Annual_Cost!$S$2:$S$1457,Annual_Cost!$A$2:$A$1457,A203,Annual_Cost!$B$2:$B$1457,B203)</f>
        <v>5474871124.0993643</v>
      </c>
      <c r="F203" s="23">
        <f>SUMIFS(Annual_Cost!$Y$2:$Y$1457,Annual_Cost!$A$2:$A$1457,A203,Annual_Cost!$B$2:$B$1457,B203)</f>
        <v>3122242500.6699638</v>
      </c>
      <c r="G203" s="23">
        <f>SUMIFS($E$2:E203,$A$2:A203,A203)</f>
        <v>56089861840.238281</v>
      </c>
      <c r="H203" s="23">
        <f>SUMIFS($F$2:F203,$A$2:A203,A203)</f>
        <v>38863950225.750031</v>
      </c>
    </row>
    <row r="204" spans="1:8">
      <c r="A204" t="s">
        <v>268</v>
      </c>
      <c r="B204" s="20">
        <v>2045</v>
      </c>
      <c r="C204" s="23">
        <f>SUMIFS(Annual_Cost!$Q$2:$Q$1457,Annual_Cost!$A$2:$A$1457,A204,Annual_Cost!$B$2:$B$1457,B204)</f>
        <v>1756953377.5165555</v>
      </c>
      <c r="D204" s="23">
        <f>SUMIFS(Annual_Cost!$R$2:$R$1457,Annual_Cost!$A$2:$A$1457,A204,Annual_Cost!$B$2:$B$1457,B204)</f>
        <v>7525151873.1756935</v>
      </c>
      <c r="E204" s="23">
        <f>SUMIFS(Annual_Cost!$S$2:$S$1457,Annual_Cost!$A$2:$A$1457,A204,Annual_Cost!$B$2:$B$1457,B204)</f>
        <v>5768198495.6591387</v>
      </c>
      <c r="F204" s="23">
        <f>SUMIFS(Annual_Cost!$Y$2:$Y$1457,Annual_Cost!$A$2:$A$1457,A204,Annual_Cost!$B$2:$B$1457,B204)</f>
        <v>3193711652.3805566</v>
      </c>
      <c r="G204" s="23">
        <f>SUMIFS($E$2:E204,$A$2:A204,A204)</f>
        <v>61858060335.897423</v>
      </c>
      <c r="H204" s="23">
        <f>SUMIFS($F$2:F204,$A$2:A204,A204)</f>
        <v>42057661878.130585</v>
      </c>
    </row>
    <row r="205" spans="1:8">
      <c r="A205" t="s">
        <v>268</v>
      </c>
      <c r="B205" s="20">
        <v>2046</v>
      </c>
      <c r="C205" s="23">
        <f>SUMIFS(Annual_Cost!$Q$2:$Q$1457,Annual_Cost!$A$2:$A$1457,A205,Annual_Cost!$B$2:$B$1457,B205)</f>
        <v>1760595256.3286438</v>
      </c>
      <c r="D205" s="23">
        <f>SUMIFS(Annual_Cost!$R$2:$R$1457,Annual_Cost!$A$2:$A$1457,A205,Annual_Cost!$B$2:$B$1457,B205)</f>
        <v>7822973768.919939</v>
      </c>
      <c r="E205" s="23">
        <f>SUMIFS(Annual_Cost!$S$2:$S$1457,Annual_Cost!$A$2:$A$1457,A205,Annual_Cost!$B$2:$B$1457,B205)</f>
        <v>6062378512.5912952</v>
      </c>
      <c r="F205" s="23">
        <f>SUMIFS(Annual_Cost!$Y$2:$Y$1457,Annual_Cost!$A$2:$A$1457,A205,Annual_Cost!$B$2:$B$1457,B205)</f>
        <v>3258827179.730114</v>
      </c>
      <c r="G205" s="23">
        <f>SUMIFS($E$2:E205,$A$2:A205,A205)</f>
        <v>67920438848.488716</v>
      </c>
      <c r="H205" s="23">
        <f>SUMIFS($F$2:F205,$A$2:A205,A205)</f>
        <v>45316489057.860703</v>
      </c>
    </row>
    <row r="206" spans="1:8">
      <c r="A206" t="s">
        <v>268</v>
      </c>
      <c r="B206" s="20">
        <v>2047</v>
      </c>
      <c r="C206" s="23">
        <f>SUMIFS(Annual_Cost!$Q$2:$Q$1457,Annual_Cost!$A$2:$A$1457,A206,Annual_Cost!$B$2:$B$1457,B206)</f>
        <v>1763538643.1628523</v>
      </c>
      <c r="D206" s="23">
        <f>SUMIFS(Annual_Cost!$R$2:$R$1457,Annual_Cost!$A$2:$A$1457,A206,Annual_Cost!$B$2:$B$1457,B206)</f>
        <v>8119545806.2287006</v>
      </c>
      <c r="E206" s="23">
        <f>SUMIFS(Annual_Cost!$S$2:$S$1457,Annual_Cost!$A$2:$A$1457,A206,Annual_Cost!$B$2:$B$1457,B206)</f>
        <v>6356007163.0658493</v>
      </c>
      <c r="F206" s="23">
        <f>SUMIFS(Annual_Cost!$Y$2:$Y$1457,Annual_Cost!$A$2:$A$1457,A206,Annual_Cost!$B$2:$B$1457,B206)</f>
        <v>3317152473.9600639</v>
      </c>
      <c r="G206" s="23">
        <f>SUMIFS($E$2:E206,$A$2:A206,A206)</f>
        <v>74276446011.554565</v>
      </c>
      <c r="H206" s="23">
        <f>SUMIFS($F$2:F206,$A$2:A206,A206)</f>
        <v>48633641531.82077</v>
      </c>
    </row>
    <row r="207" spans="1:8">
      <c r="A207" t="s">
        <v>268</v>
      </c>
      <c r="B207" s="20">
        <v>2048</v>
      </c>
      <c r="C207" s="23">
        <f>SUMIFS(Annual_Cost!$Q$2:$Q$1457,Annual_Cost!$A$2:$A$1457,A207,Annual_Cost!$B$2:$B$1457,B207)</f>
        <v>1766160120.9805903</v>
      </c>
      <c r="D207" s="23">
        <f>SUMIFS(Annual_Cost!$R$2:$R$1457,Annual_Cost!$A$2:$A$1457,A207,Annual_Cost!$B$2:$B$1457,B207)</f>
        <v>8416311782.4517288</v>
      </c>
      <c r="E207" s="23">
        <f>SUMIFS(Annual_Cost!$S$2:$S$1457,Annual_Cost!$A$2:$A$1457,A207,Annual_Cost!$B$2:$B$1457,B207)</f>
        <v>6650151661.471138</v>
      </c>
      <c r="F207" s="23">
        <f>SUMIFS(Annual_Cost!$Y$2:$Y$1457,Annual_Cost!$A$2:$A$1457,A207,Annual_Cost!$B$2:$B$1457,B207)</f>
        <v>3369576972.6734495</v>
      </c>
      <c r="G207" s="23">
        <f>SUMIFS($E$2:E207,$A$2:A207,A207)</f>
        <v>80926597673.025696</v>
      </c>
      <c r="H207" s="23">
        <f>SUMIFS($F$2:F207,$A$2:A207,A207)</f>
        <v>52003218504.494217</v>
      </c>
    </row>
    <row r="208" spans="1:8">
      <c r="A208" t="s">
        <v>268</v>
      </c>
      <c r="B208" s="20">
        <v>2049</v>
      </c>
      <c r="C208" s="23">
        <f>SUMIFS(Annual_Cost!$Q$2:$Q$1457,Annual_Cost!$A$2:$A$1457,A208,Annual_Cost!$B$2:$B$1457,B208)</f>
        <v>1768507476.2886558</v>
      </c>
      <c r="D208" s="23">
        <f>SUMIFS(Annual_Cost!$R$2:$R$1457,Annual_Cost!$A$2:$A$1457,A208,Annual_Cost!$B$2:$B$1457,B208)</f>
        <v>8713358807.8221455</v>
      </c>
      <c r="E208" s="23">
        <f>SUMIFS(Annual_Cost!$S$2:$S$1457,Annual_Cost!$A$2:$A$1457,A208,Annual_Cost!$B$2:$B$1457,B208)</f>
        <v>6944851331.5334911</v>
      </c>
      <c r="F208" s="23">
        <f>SUMIFS(Annual_Cost!$Y$2:$Y$1457,Annual_Cost!$A$2:$A$1457,A208,Annual_Cost!$B$2:$B$1457,B208)</f>
        <v>3416406663.843688</v>
      </c>
      <c r="G208" s="23">
        <f>SUMIFS($E$2:E208,$A$2:A208,A208)</f>
        <v>87871449004.559189</v>
      </c>
      <c r="H208" s="23">
        <f>SUMIFS($F$2:F208,$A$2:A208,A208)</f>
        <v>55419625168.337906</v>
      </c>
    </row>
    <row r="209" spans="1:8">
      <c r="A209" t="s">
        <v>268</v>
      </c>
      <c r="B209" s="20">
        <v>2050</v>
      </c>
      <c r="C209" s="23">
        <f>SUMIFS(Annual_Cost!$Q$2:$Q$1457,Annual_Cost!$A$2:$A$1457,A209,Annual_Cost!$B$2:$B$1457,B209)</f>
        <v>1770687492.5141697</v>
      </c>
      <c r="D209" s="23">
        <f>SUMIFS(Annual_Cost!$R$2:$R$1457,Annual_Cost!$A$2:$A$1457,A209,Annual_Cost!$B$2:$B$1457,B209)</f>
        <v>9011091770.932354</v>
      </c>
      <c r="E209" s="23">
        <f>SUMIFS(Annual_Cost!$S$2:$S$1457,Annual_Cost!$A$2:$A$1457,A209,Annual_Cost!$B$2:$B$1457,B209)</f>
        <v>7240404278.4181843</v>
      </c>
      <c r="F209" s="23">
        <f>SUMIFS(Annual_Cost!$Y$2:$Y$1457,Annual_Cost!$A$2:$A$1457,A209,Annual_Cost!$B$2:$B$1457,B209)</f>
        <v>3458057407.0784731</v>
      </c>
      <c r="G209" s="23">
        <f>SUMIFS($E$2:E209,$A$2:A209,A209)</f>
        <v>95111853282.977371</v>
      </c>
      <c r="H209" s="23">
        <f>SUMIFS($F$2:F209,$A$2:A209,A209)</f>
        <v>58877682575.416382</v>
      </c>
    </row>
    <row r="210" spans="1:8">
      <c r="A210" t="s">
        <v>115</v>
      </c>
      <c r="B210" s="20">
        <v>2025</v>
      </c>
      <c r="C210" s="23">
        <f>SUMIFS(Annual_Cost!$Q$2:$Q$1457,Annual_Cost!$A$2:$A$1457,A210,Annual_Cost!$B$2:$B$1457,B210)</f>
        <v>2842342954.5630565</v>
      </c>
      <c r="D210" s="23">
        <f>SUMIFS(Annual_Cost!$R$2:$R$1457,Annual_Cost!$A$2:$A$1457,A210,Annual_Cost!$B$2:$B$1457,B210)</f>
        <v>3188147911.9911275</v>
      </c>
      <c r="E210" s="23">
        <f>SUMIFS(Annual_Cost!$S$2:$S$1457,Annual_Cost!$A$2:$A$1457,A210,Annual_Cost!$B$2:$B$1457,B210)</f>
        <v>345804957.42807138</v>
      </c>
      <c r="F210" s="23">
        <f>SUMIFS(Annual_Cost!$Y$2:$Y$1457,Annual_Cost!$A$2:$A$1457,A210,Annual_Cost!$B$2:$B$1457,B210)</f>
        <v>345804957.42807138</v>
      </c>
      <c r="G210" s="23">
        <f>SUMIFS($E$2:E210,$A$2:A210,A210)</f>
        <v>345804957.42807138</v>
      </c>
      <c r="H210" s="23">
        <f>SUMIFS($F$2:F210,$A$2:A210,A210)</f>
        <v>345804957.42807138</v>
      </c>
    </row>
    <row r="211" spans="1:8">
      <c r="A211" t="s">
        <v>115</v>
      </c>
      <c r="B211" s="20">
        <v>2026</v>
      </c>
      <c r="C211" s="23">
        <f>SUMIFS(Annual_Cost!$Q$2:$Q$1457,Annual_Cost!$A$2:$A$1457,A211,Annual_Cost!$B$2:$B$1457,B211)</f>
        <v>2842790624.4926896</v>
      </c>
      <c r="D211" s="23">
        <f>SUMIFS(Annual_Cost!$R$2:$R$1457,Annual_Cost!$A$2:$A$1457,A211,Annual_Cost!$B$2:$B$1457,B211)</f>
        <v>3535634820.4082255</v>
      </c>
      <c r="E211" s="23">
        <f>SUMIFS(Annual_Cost!$S$2:$S$1457,Annual_Cost!$A$2:$A$1457,A211,Annual_Cost!$B$2:$B$1457,B211)</f>
        <v>692844195.91553521</v>
      </c>
      <c r="F211" s="23">
        <f>SUMIFS(Annual_Cost!$Y$2:$Y$1457,Annual_Cost!$A$2:$A$1457,A211,Annual_Cost!$B$2:$B$1457,B211)</f>
        <v>672664267.8791604</v>
      </c>
      <c r="G211" s="23">
        <f>SUMIFS($E$2:E211,$A$2:A211,A211)</f>
        <v>1038649153.3436066</v>
      </c>
      <c r="H211" s="23">
        <f>SUMIFS($F$2:F211,$A$2:A211,A211)</f>
        <v>1018469225.3072318</v>
      </c>
    </row>
    <row r="212" spans="1:8">
      <c r="A212" t="s">
        <v>115</v>
      </c>
      <c r="B212" s="20">
        <v>2027</v>
      </c>
      <c r="C212" s="23">
        <f>SUMIFS(Annual_Cost!$Q$2:$Q$1457,Annual_Cost!$A$2:$A$1457,A212,Annual_Cost!$B$2:$B$1457,B212)</f>
        <v>2848703851.6488791</v>
      </c>
      <c r="D212" s="23">
        <f>SUMIFS(Annual_Cost!$R$2:$R$1457,Annual_Cost!$A$2:$A$1457,A212,Annual_Cost!$B$2:$B$1457,B212)</f>
        <v>3890436920.6528964</v>
      </c>
      <c r="E212" s="23">
        <f>SUMIFS(Annual_Cost!$S$2:$S$1457,Annual_Cost!$A$2:$A$1457,A212,Annual_Cost!$B$2:$B$1457,B212)</f>
        <v>1041733069.0040166</v>
      </c>
      <c r="F212" s="23">
        <f>SUMIFS(Annual_Cost!$Y$2:$Y$1457,Annual_Cost!$A$2:$A$1457,A212,Annual_Cost!$B$2:$B$1457,B212)</f>
        <v>981933329.25253701</v>
      </c>
      <c r="G212" s="23">
        <f>SUMIFS($E$2:E212,$A$2:A212,A212)</f>
        <v>2080382222.3476233</v>
      </c>
      <c r="H212" s="23">
        <f>SUMIFS($F$2:F212,$A$2:A212,A212)</f>
        <v>2000402554.5597687</v>
      </c>
    </row>
    <row r="213" spans="1:8">
      <c r="A213" t="s">
        <v>115</v>
      </c>
      <c r="B213" s="20">
        <v>2028</v>
      </c>
      <c r="C213" s="23">
        <f>SUMIFS(Annual_Cost!$Q$2:$Q$1457,Annual_Cost!$A$2:$A$1457,A213,Annual_Cost!$B$2:$B$1457,B213)</f>
        <v>2857846958.9798489</v>
      </c>
      <c r="D213" s="23">
        <f>SUMIFS(Annual_Cost!$R$2:$R$1457,Annual_Cost!$A$2:$A$1457,A213,Annual_Cost!$B$2:$B$1457,B213)</f>
        <v>4250730772.3899274</v>
      </c>
      <c r="E213" s="23">
        <f>SUMIFS(Annual_Cost!$S$2:$S$1457,Annual_Cost!$A$2:$A$1457,A213,Annual_Cost!$B$2:$B$1457,B213)</f>
        <v>1392883813.4100785</v>
      </c>
      <c r="F213" s="23">
        <f>SUMIFS(Annual_Cost!$Y$2:$Y$1457,Annual_Cost!$A$2:$A$1457,A213,Annual_Cost!$B$2:$B$1457,B213)</f>
        <v>1274686004.2902558</v>
      </c>
      <c r="G213" s="23">
        <f>SUMIFS($E$2:E213,$A$2:A213,A213)</f>
        <v>3473266035.7577019</v>
      </c>
      <c r="H213" s="23">
        <f>SUMIFS($F$2:F213,$A$2:A213,A213)</f>
        <v>3275088558.8500242</v>
      </c>
    </row>
    <row r="214" spans="1:8">
      <c r="A214" t="s">
        <v>115</v>
      </c>
      <c r="B214" s="20">
        <v>2029</v>
      </c>
      <c r="C214" s="23">
        <f>SUMIFS(Annual_Cost!$Q$2:$Q$1457,Annual_Cost!$A$2:$A$1457,A214,Annual_Cost!$B$2:$B$1457,B214)</f>
        <v>2868900765.7712288</v>
      </c>
      <c r="D214" s="23">
        <f>SUMIFS(Annual_Cost!$R$2:$R$1457,Annual_Cost!$A$2:$A$1457,A214,Annual_Cost!$B$2:$B$1457,B214)</f>
        <v>4616028938.5742512</v>
      </c>
      <c r="E214" s="23">
        <f>SUMIFS(Annual_Cost!$S$2:$S$1457,Annual_Cost!$A$2:$A$1457,A214,Annual_Cost!$B$2:$B$1457,B214)</f>
        <v>1747128172.8030217</v>
      </c>
      <c r="F214" s="23">
        <f>SUMIFS(Annual_Cost!$Y$2:$Y$1457,Annual_Cost!$A$2:$A$1457,A214,Annual_Cost!$B$2:$B$1457,B214)</f>
        <v>1552300752.5840886</v>
      </c>
      <c r="G214" s="23">
        <f>SUMIFS($E$2:E214,$A$2:A214,A214)</f>
        <v>5220394208.5607233</v>
      </c>
      <c r="H214" s="23">
        <f>SUMIFS($F$2:F214,$A$2:A214,A214)</f>
        <v>4827389311.4341125</v>
      </c>
    </row>
    <row r="215" spans="1:8">
      <c r="A215" t="s">
        <v>115</v>
      </c>
      <c r="B215" s="20">
        <v>2030</v>
      </c>
      <c r="C215" s="23">
        <f>SUMIFS(Annual_Cost!$Q$2:$Q$1457,Annual_Cost!$A$2:$A$1457,A215,Annual_Cost!$B$2:$B$1457,B215)</f>
        <v>2881232721.7135234</v>
      </c>
      <c r="D215" s="23">
        <f>SUMIFS(Annual_Cost!$R$2:$R$1457,Annual_Cost!$A$2:$A$1457,A215,Annual_Cost!$B$2:$B$1457,B215)</f>
        <v>4985264859.842989</v>
      </c>
      <c r="E215" s="23">
        <f>SUMIFS(Annual_Cost!$S$2:$S$1457,Annual_Cost!$A$2:$A$1457,A215,Annual_Cost!$B$2:$B$1457,B215)</f>
        <v>2104032138.1294646</v>
      </c>
      <c r="F215" s="23">
        <f>SUMIFS(Annual_Cost!$Y$2:$Y$1457,Annual_Cost!$A$2:$A$1457,A215,Annual_Cost!$B$2:$B$1457,B215)</f>
        <v>1814956604.977071</v>
      </c>
      <c r="G215" s="23">
        <f>SUMIFS($E$2:E215,$A$2:A215,A215)</f>
        <v>7324426346.6901875</v>
      </c>
      <c r="H215" s="23">
        <f>SUMIFS($F$2:F215,$A$2:A215,A215)</f>
        <v>6642345916.4111834</v>
      </c>
    </row>
    <row r="216" spans="1:8">
      <c r="A216" t="s">
        <v>115</v>
      </c>
      <c r="B216" s="20">
        <v>2031</v>
      </c>
      <c r="C216" s="23">
        <f>SUMIFS(Annual_Cost!$Q$2:$Q$1457,Annual_Cost!$A$2:$A$1457,A216,Annual_Cost!$B$2:$B$1457,B216)</f>
        <v>2894946586.0426435</v>
      </c>
      <c r="D216" s="23">
        <f>SUMIFS(Annual_Cost!$R$2:$R$1457,Annual_Cost!$A$2:$A$1457,A216,Annual_Cost!$B$2:$B$1457,B216)</f>
        <v>5359194288.9343891</v>
      </c>
      <c r="E216" s="23">
        <f>SUMIFS(Annual_Cost!$S$2:$S$1457,Annual_Cost!$A$2:$A$1457,A216,Annual_Cost!$B$2:$B$1457,B216)</f>
        <v>2464247702.8917451</v>
      </c>
      <c r="F216" s="23">
        <f>SUMIFS(Annual_Cost!$Y$2:$Y$1457,Annual_Cost!$A$2:$A$1457,A216,Annual_Cost!$B$2:$B$1457,B216)</f>
        <v>2063768655.740696</v>
      </c>
      <c r="G216" s="23">
        <f>SUMIFS($E$2:E216,$A$2:A216,A216)</f>
        <v>9788674049.5819321</v>
      </c>
      <c r="H216" s="23">
        <f>SUMIFS($F$2:F216,$A$2:A216,A216)</f>
        <v>8706114572.1518784</v>
      </c>
    </row>
    <row r="217" spans="1:8">
      <c r="A217" t="s">
        <v>115</v>
      </c>
      <c r="B217" s="20">
        <v>2032</v>
      </c>
      <c r="C217" s="23">
        <f>SUMIFS(Annual_Cost!$Q$2:$Q$1457,Annual_Cost!$A$2:$A$1457,A217,Annual_Cost!$B$2:$B$1457,B217)</f>
        <v>2909742376.8395309</v>
      </c>
      <c r="D217" s="23">
        <f>SUMIFS(Annual_Cost!$R$2:$R$1457,Annual_Cost!$A$2:$A$1457,A217,Annual_Cost!$B$2:$B$1457,B217)</f>
        <v>5737438897.7175941</v>
      </c>
      <c r="E217" s="23">
        <f>SUMIFS(Annual_Cost!$S$2:$S$1457,Annual_Cost!$A$2:$A$1457,A217,Annual_Cost!$B$2:$B$1457,B217)</f>
        <v>2827696520.8780632</v>
      </c>
      <c r="F217" s="23">
        <f>SUMIFS(Annual_Cost!$Y$2:$Y$1457,Annual_Cost!$A$2:$A$1457,A217,Annual_Cost!$B$2:$B$1457,B217)</f>
        <v>2299176037.7810879</v>
      </c>
      <c r="G217" s="23">
        <f>SUMIFS($E$2:E217,$A$2:A217,A217)</f>
        <v>12616370570.459995</v>
      </c>
      <c r="H217" s="23">
        <f>SUMIFS($F$2:F217,$A$2:A217,A217)</f>
        <v>11005290609.932966</v>
      </c>
    </row>
    <row r="218" spans="1:8">
      <c r="A218" t="s">
        <v>115</v>
      </c>
      <c r="B218" s="20">
        <v>2033</v>
      </c>
      <c r="C218" s="23">
        <f>SUMIFS(Annual_Cost!$Q$2:$Q$1457,Annual_Cost!$A$2:$A$1457,A218,Annual_Cost!$B$2:$B$1457,B218)</f>
        <v>2925162376.8882737</v>
      </c>
      <c r="D218" s="23">
        <f>SUMIFS(Annual_Cost!$R$2:$R$1457,Annual_Cost!$A$2:$A$1457,A218,Annual_Cost!$B$2:$B$1457,B218)</f>
        <v>6119244239.0847387</v>
      </c>
      <c r="E218" s="23">
        <f>SUMIFS(Annual_Cost!$S$2:$S$1457,Annual_Cost!$A$2:$A$1457,A218,Annual_Cost!$B$2:$B$1457,B218)</f>
        <v>3194081862.1964645</v>
      </c>
      <c r="F218" s="23">
        <f>SUMIFS(Annual_Cost!$Y$2:$Y$1457,Annual_Cost!$A$2:$A$1457,A218,Annual_Cost!$B$2:$B$1457,B218)</f>
        <v>2521437717.1725411</v>
      </c>
      <c r="G218" s="23">
        <f>SUMIFS($E$2:E218,$A$2:A218,A218)</f>
        <v>15810452432.65646</v>
      </c>
      <c r="H218" s="23">
        <f>SUMIFS($F$2:F218,$A$2:A218,A218)</f>
        <v>13526728327.105507</v>
      </c>
    </row>
    <row r="219" spans="1:8">
      <c r="A219" t="s">
        <v>115</v>
      </c>
      <c r="B219" s="20">
        <v>2034</v>
      </c>
      <c r="C219" s="23">
        <f>SUMIFS(Annual_Cost!$Q$2:$Q$1457,Annual_Cost!$A$2:$A$1457,A219,Annual_Cost!$B$2:$B$1457,B219)</f>
        <v>2941017200.2279019</v>
      </c>
      <c r="D219" s="23">
        <f>SUMIFS(Annual_Cost!$R$2:$R$1457,Annual_Cost!$A$2:$A$1457,A219,Annual_Cost!$B$2:$B$1457,B219)</f>
        <v>6504150522.4427977</v>
      </c>
      <c r="E219" s="23">
        <f>SUMIFS(Annual_Cost!$S$2:$S$1457,Annual_Cost!$A$2:$A$1457,A219,Annual_Cost!$B$2:$B$1457,B219)</f>
        <v>3563133322.2148957</v>
      </c>
      <c r="F219" s="23">
        <f>SUMIFS(Annual_Cost!$Y$2:$Y$1457,Annual_Cost!$A$2:$A$1457,A219,Annual_Cost!$B$2:$B$1457,B219)</f>
        <v>2730844997.7166319</v>
      </c>
      <c r="G219" s="23">
        <f>SUMIFS($E$2:E219,$A$2:A219,A219)</f>
        <v>19373585754.871357</v>
      </c>
      <c r="H219" s="23">
        <f>SUMIFS($F$2:F219,$A$2:A219,A219)</f>
        <v>16257573324.82214</v>
      </c>
    </row>
    <row r="220" spans="1:8">
      <c r="A220" t="s">
        <v>115</v>
      </c>
      <c r="B220" s="20">
        <v>2035</v>
      </c>
      <c r="C220" s="23">
        <f>SUMIFS(Annual_Cost!$Q$2:$Q$1457,Annual_Cost!$A$2:$A$1457,A220,Annual_Cost!$B$2:$B$1457,B220)</f>
        <v>2957647454.3916893</v>
      </c>
      <c r="D220" s="23">
        <f>SUMIFS(Annual_Cost!$R$2:$R$1457,Annual_Cost!$A$2:$A$1457,A220,Annual_Cost!$B$2:$B$1457,B220)</f>
        <v>6892807087.362113</v>
      </c>
      <c r="E220" s="23">
        <f>SUMIFS(Annual_Cost!$S$2:$S$1457,Annual_Cost!$A$2:$A$1457,A220,Annual_Cost!$B$2:$B$1457,B220)</f>
        <v>3935159632.9704237</v>
      </c>
      <c r="F220" s="23">
        <f>SUMIFS(Annual_Cost!$Y$2:$Y$1457,Annual_Cost!$A$2:$A$1457,A220,Annual_Cost!$B$2:$B$1457,B220)</f>
        <v>2928128337.0405226</v>
      </c>
      <c r="G220" s="23">
        <f>SUMIFS($E$2:E220,$A$2:A220,A220)</f>
        <v>23308745387.841782</v>
      </c>
      <c r="H220" s="23">
        <f>SUMIFS($F$2:F220,$A$2:A220,A220)</f>
        <v>19185701661.862663</v>
      </c>
    </row>
    <row r="221" spans="1:8">
      <c r="A221" t="s">
        <v>115</v>
      </c>
      <c r="B221" s="20">
        <v>2036</v>
      </c>
      <c r="C221" s="23">
        <f>SUMIFS(Annual_Cost!$Q$2:$Q$1457,Annual_Cost!$A$2:$A$1457,A221,Annual_Cost!$B$2:$B$1457,B221)</f>
        <v>2975366621.8297582</v>
      </c>
      <c r="D221" s="23">
        <f>SUMIFS(Annual_Cost!$R$2:$R$1457,Annual_Cost!$A$2:$A$1457,A221,Annual_Cost!$B$2:$B$1457,B221)</f>
        <v>7286245118.0493841</v>
      </c>
      <c r="E221" s="23">
        <f>SUMIFS(Annual_Cost!$S$2:$S$1457,Annual_Cost!$A$2:$A$1457,A221,Annual_Cost!$B$2:$B$1457,B221)</f>
        <v>4310878496.2196274</v>
      </c>
      <c r="F221" s="23">
        <f>SUMIFS(Annual_Cost!$Y$2:$Y$1457,Annual_Cost!$A$2:$A$1457,A221,Annual_Cost!$B$2:$B$1457,B221)</f>
        <v>3114270346.5011358</v>
      </c>
      <c r="G221" s="23">
        <f>SUMIFS($E$2:E221,$A$2:A221,A221)</f>
        <v>27619623884.061409</v>
      </c>
      <c r="H221" s="23">
        <f>SUMIFS($F$2:F221,$A$2:A221,A221)</f>
        <v>22299972008.3638</v>
      </c>
    </row>
    <row r="222" spans="1:8">
      <c r="A222" t="s">
        <v>115</v>
      </c>
      <c r="B222" s="20">
        <v>2037</v>
      </c>
      <c r="C222" s="23">
        <f>SUMIFS(Annual_Cost!$Q$2:$Q$1457,Annual_Cost!$A$2:$A$1457,A222,Annual_Cost!$B$2:$B$1457,B222)</f>
        <v>2993927726.3173952</v>
      </c>
      <c r="D222" s="23">
        <f>SUMIFS(Annual_Cost!$R$2:$R$1457,Annual_Cost!$A$2:$A$1457,A222,Annual_Cost!$B$2:$B$1457,B222)</f>
        <v>7684278571.2252235</v>
      </c>
      <c r="E222" s="23">
        <f>SUMIFS(Annual_Cost!$S$2:$S$1457,Annual_Cost!$A$2:$A$1457,A222,Annual_Cost!$B$2:$B$1457,B222)</f>
        <v>4690350844.9078274</v>
      </c>
      <c r="F222" s="23">
        <f>SUMIFS(Annual_Cost!$Y$2:$Y$1457,Annual_Cost!$A$2:$A$1457,A222,Annual_Cost!$B$2:$B$1457,B222)</f>
        <v>3289717713.664463</v>
      </c>
      <c r="G222" s="23">
        <f>SUMIFS($E$2:E222,$A$2:A222,A222)</f>
        <v>32309974728.969238</v>
      </c>
      <c r="H222" s="23">
        <f>SUMIFS($F$2:F222,$A$2:A222,A222)</f>
        <v>25589689722.028263</v>
      </c>
    </row>
    <row r="223" spans="1:8">
      <c r="A223" t="s">
        <v>115</v>
      </c>
      <c r="B223" s="20">
        <v>2038</v>
      </c>
      <c r="C223" s="23">
        <f>SUMIFS(Annual_Cost!$Q$2:$Q$1457,Annual_Cost!$A$2:$A$1457,A223,Annual_Cost!$B$2:$B$1457,B223)</f>
        <v>3012947324.0550213</v>
      </c>
      <c r="D223" s="23">
        <f>SUMIFS(Annual_Cost!$R$2:$R$1457,Annual_Cost!$A$2:$A$1457,A223,Annual_Cost!$B$2:$B$1457,B223)</f>
        <v>8086242101.2999821</v>
      </c>
      <c r="E223" s="23">
        <f>SUMIFS(Annual_Cost!$S$2:$S$1457,Annual_Cost!$A$2:$A$1457,A223,Annual_Cost!$B$2:$B$1457,B223)</f>
        <v>5073294777.2449608</v>
      </c>
      <c r="F223" s="23">
        <f>SUMIFS(Annual_Cost!$Y$2:$Y$1457,Annual_Cost!$A$2:$A$1457,A223,Annual_Cost!$B$2:$B$1457,B223)</f>
        <v>3454666876.7453475</v>
      </c>
      <c r="G223" s="23">
        <f>SUMIFS($E$2:E223,$A$2:A223,A223)</f>
        <v>37383269506.214203</v>
      </c>
      <c r="H223" s="23">
        <f>SUMIFS($F$2:F223,$A$2:A223,A223)</f>
        <v>29044356598.773609</v>
      </c>
    </row>
    <row r="224" spans="1:8">
      <c r="A224" t="s">
        <v>115</v>
      </c>
      <c r="B224" s="20">
        <v>2039</v>
      </c>
      <c r="C224" s="23">
        <f>SUMIFS(Annual_Cost!$Q$2:$Q$1457,Annual_Cost!$A$2:$A$1457,A224,Annual_Cost!$B$2:$B$1457,B224)</f>
        <v>3032166310.3339682</v>
      </c>
      <c r="D224" s="23">
        <f>SUMIFS(Annual_Cost!$R$2:$R$1457,Annual_Cost!$A$2:$A$1457,A224,Annual_Cost!$B$2:$B$1457,B224)</f>
        <v>8491674800.1089497</v>
      </c>
      <c r="E224" s="23">
        <f>SUMIFS(Annual_Cost!$S$2:$S$1457,Annual_Cost!$A$2:$A$1457,A224,Annual_Cost!$B$2:$B$1457,B224)</f>
        <v>5459508489.7749805</v>
      </c>
      <c r="F224" s="23">
        <f>SUMIFS(Annual_Cost!$Y$2:$Y$1457,Annual_Cost!$A$2:$A$1457,A224,Annual_Cost!$B$2:$B$1457,B224)</f>
        <v>3609378273.6081591</v>
      </c>
      <c r="G224" s="23">
        <f>SUMIFS($E$2:E224,$A$2:A224,A224)</f>
        <v>42842777995.989182</v>
      </c>
      <c r="H224" s="23">
        <f>SUMIFS($F$2:F224,$A$2:A224,A224)</f>
        <v>32653734872.381767</v>
      </c>
    </row>
    <row r="225" spans="1:8">
      <c r="A225" t="s">
        <v>115</v>
      </c>
      <c r="B225" s="20">
        <v>2040</v>
      </c>
      <c r="C225" s="23">
        <f>SUMIFS(Annual_Cost!$Q$2:$Q$1457,Annual_Cost!$A$2:$A$1457,A225,Annual_Cost!$B$2:$B$1457,B225)</f>
        <v>3051877885.8719149</v>
      </c>
      <c r="D225" s="23">
        <f>SUMIFS(Annual_Cost!$R$2:$R$1457,Annual_Cost!$A$2:$A$1457,A225,Annual_Cost!$B$2:$B$1457,B225)</f>
        <v>8901440983.3905563</v>
      </c>
      <c r="E225" s="23">
        <f>SUMIFS(Annual_Cost!$S$2:$S$1457,Annual_Cost!$A$2:$A$1457,A225,Annual_Cost!$B$2:$B$1457,B225)</f>
        <v>5849563097.5186396</v>
      </c>
      <c r="F225" s="23">
        <f>SUMIFS(Annual_Cost!$Y$2:$Y$1457,Annual_Cost!$A$2:$A$1457,A225,Annual_Cost!$B$2:$B$1457,B225)</f>
        <v>3754611961.1932898</v>
      </c>
      <c r="G225" s="23">
        <f>SUMIFS($E$2:E225,$A$2:A225,A225)</f>
        <v>48692341093.50782</v>
      </c>
      <c r="H225" s="23">
        <f>SUMIFS($F$2:F225,$A$2:A225,A225)</f>
        <v>36408346833.575058</v>
      </c>
    </row>
    <row r="226" spans="1:8">
      <c r="A226" t="s">
        <v>115</v>
      </c>
      <c r="B226" s="20">
        <v>2041</v>
      </c>
      <c r="C226" s="23">
        <f>SUMIFS(Annual_Cost!$Q$2:$Q$1457,Annual_Cost!$A$2:$A$1457,A226,Annual_Cost!$B$2:$B$1457,B226)</f>
        <v>3072134925.6829724</v>
      </c>
      <c r="D226" s="23">
        <f>SUMIFS(Annual_Cost!$R$2:$R$1457,Annual_Cost!$A$2:$A$1457,A226,Annual_Cost!$B$2:$B$1457,B226)</f>
        <v>9316444867.7311592</v>
      </c>
      <c r="E226" s="23">
        <f>SUMIFS(Annual_Cost!$S$2:$S$1457,Annual_Cost!$A$2:$A$1457,A226,Annual_Cost!$B$2:$B$1457,B226)</f>
        <v>6244309942.0481873</v>
      </c>
      <c r="F226" s="23">
        <f>SUMIFS(Annual_Cost!$Y$2:$Y$1457,Annual_Cost!$A$2:$A$1457,A226,Annual_Cost!$B$2:$B$1457,B226)</f>
        <v>3891247514.1278982</v>
      </c>
      <c r="G226" s="23">
        <f>SUMIFS($E$2:E226,$A$2:A226,A226)</f>
        <v>54936651035.556007</v>
      </c>
      <c r="H226" s="23">
        <f>SUMIFS($F$2:F226,$A$2:A226,A226)</f>
        <v>40299594347.702957</v>
      </c>
    </row>
    <row r="227" spans="1:8">
      <c r="A227" t="s">
        <v>115</v>
      </c>
      <c r="B227" s="20">
        <v>2042</v>
      </c>
      <c r="C227" s="23">
        <f>SUMIFS(Annual_Cost!$Q$2:$Q$1457,Annual_Cost!$A$2:$A$1457,A227,Annual_Cost!$B$2:$B$1457,B227)</f>
        <v>3093047359.3043809</v>
      </c>
      <c r="D227" s="23">
        <f>SUMIFS(Annual_Cost!$R$2:$R$1457,Annual_Cost!$A$2:$A$1457,A227,Annual_Cost!$B$2:$B$1457,B227)</f>
        <v>9735925047.6166916</v>
      </c>
      <c r="E227" s="23">
        <f>SUMIFS(Annual_Cost!$S$2:$S$1457,Annual_Cost!$A$2:$A$1457,A227,Annual_Cost!$B$2:$B$1457,B227)</f>
        <v>6642877688.3123112</v>
      </c>
      <c r="F227" s="23">
        <f>SUMIFS(Annual_Cost!$Y$2:$Y$1457,Annual_Cost!$A$2:$A$1457,A227,Annual_Cost!$B$2:$B$1457,B227)</f>
        <v>4019050249.1642442</v>
      </c>
      <c r="G227" s="23">
        <f>SUMIFS($E$2:E227,$A$2:A227,A227)</f>
        <v>61579528723.868317</v>
      </c>
      <c r="H227" s="23">
        <f>SUMIFS($F$2:F227,$A$2:A227,A227)</f>
        <v>44318644596.867203</v>
      </c>
    </row>
    <row r="228" spans="1:8">
      <c r="A228" t="s">
        <v>115</v>
      </c>
      <c r="B228" s="20">
        <v>2043</v>
      </c>
      <c r="C228" s="23">
        <f>SUMIFS(Annual_Cost!$Q$2:$Q$1457,Annual_Cost!$A$2:$A$1457,A228,Annual_Cost!$B$2:$B$1457,B228)</f>
        <v>3113773983.9071536</v>
      </c>
      <c r="D228" s="23">
        <f>SUMIFS(Annual_Cost!$R$2:$R$1457,Annual_Cost!$A$2:$A$1457,A228,Annual_Cost!$B$2:$B$1457,B228)</f>
        <v>10158230936.714649</v>
      </c>
      <c r="E228" s="23">
        <f>SUMIFS(Annual_Cost!$S$2:$S$1457,Annual_Cost!$A$2:$A$1457,A228,Annual_Cost!$B$2:$B$1457,B228)</f>
        <v>7044456952.8074951</v>
      </c>
      <c r="F228" s="23">
        <f>SUMIFS(Annual_Cost!$Y$2:$Y$1457,Annual_Cost!$A$2:$A$1457,A228,Annual_Cost!$B$2:$B$1457,B228)</f>
        <v>4137876027.6641531</v>
      </c>
      <c r="G228" s="23">
        <f>SUMIFS($E$2:E228,$A$2:A228,A228)</f>
        <v>68623985676.675812</v>
      </c>
      <c r="H228" s="23">
        <f>SUMIFS($F$2:F228,$A$2:A228,A228)</f>
        <v>48456520624.531357</v>
      </c>
    </row>
    <row r="229" spans="1:8">
      <c r="A229" t="s">
        <v>115</v>
      </c>
      <c r="B229" s="20">
        <v>2044</v>
      </c>
      <c r="C229" s="23">
        <f>SUMIFS(Annual_Cost!$Q$2:$Q$1457,Annual_Cost!$A$2:$A$1457,A229,Annual_Cost!$B$2:$B$1457,B229)</f>
        <v>3133737860.0767841</v>
      </c>
      <c r="D229" s="23">
        <f>SUMIFS(Annual_Cost!$R$2:$R$1457,Annual_Cost!$A$2:$A$1457,A229,Annual_Cost!$B$2:$B$1457,B229)</f>
        <v>10581487712.667778</v>
      </c>
      <c r="E229" s="23">
        <f>SUMIFS(Annual_Cost!$S$2:$S$1457,Annual_Cost!$A$2:$A$1457,A229,Annual_Cost!$B$2:$B$1457,B229)</f>
        <v>7447749852.590992</v>
      </c>
      <c r="F229" s="23">
        <f>SUMIFS(Annual_Cost!$Y$2:$Y$1457,Annual_Cost!$A$2:$A$1457,A229,Annual_Cost!$B$2:$B$1457,B229)</f>
        <v>4247347672.1232166</v>
      </c>
      <c r="G229" s="23">
        <f>SUMIFS($E$2:E229,$A$2:A229,A229)</f>
        <v>76071735529.2668</v>
      </c>
      <c r="H229" s="23">
        <f>SUMIFS($F$2:F229,$A$2:A229,A229)</f>
        <v>52703868296.654572</v>
      </c>
    </row>
    <row r="230" spans="1:8">
      <c r="A230" t="s">
        <v>115</v>
      </c>
      <c r="B230" s="20">
        <v>2045</v>
      </c>
      <c r="C230" s="23">
        <f>SUMIFS(Annual_Cost!$Q$2:$Q$1457,Annual_Cost!$A$2:$A$1457,A230,Annual_Cost!$B$2:$B$1457,B230)</f>
        <v>3153073310.1679745</v>
      </c>
      <c r="D230" s="23">
        <f>SUMIFS(Annual_Cost!$R$2:$R$1457,Annual_Cost!$A$2:$A$1457,A230,Annual_Cost!$B$2:$B$1457,B230)</f>
        <v>11007321451.710258</v>
      </c>
      <c r="E230" s="23">
        <f>SUMIFS(Annual_Cost!$S$2:$S$1457,Annual_Cost!$A$2:$A$1457,A230,Annual_Cost!$B$2:$B$1457,B230)</f>
        <v>7854248141.5422831</v>
      </c>
      <c r="F230" s="23">
        <f>SUMIFS(Annual_Cost!$Y$2:$Y$1457,Annual_Cost!$A$2:$A$1457,A230,Annual_Cost!$B$2:$B$1457,B230)</f>
        <v>4348706763.335043</v>
      </c>
      <c r="G230" s="23">
        <f>SUMIFS($E$2:E230,$A$2:A230,A230)</f>
        <v>83925983670.809082</v>
      </c>
      <c r="H230" s="23">
        <f>SUMIFS($F$2:F230,$A$2:A230,A230)</f>
        <v>57052575059.989616</v>
      </c>
    </row>
    <row r="231" spans="1:8">
      <c r="A231" t="s">
        <v>115</v>
      </c>
      <c r="B231" s="20">
        <v>2046</v>
      </c>
      <c r="C231" s="23">
        <f>SUMIFS(Annual_Cost!$Q$2:$Q$1457,Annual_Cost!$A$2:$A$1457,A231,Annual_Cost!$B$2:$B$1457,B231)</f>
        <v>3171353750.1487656</v>
      </c>
      <c r="D231" s="23">
        <f>SUMIFS(Annual_Cost!$R$2:$R$1457,Annual_Cost!$A$2:$A$1457,A231,Annual_Cost!$B$2:$B$1457,B231)</f>
        <v>11432410761.039768</v>
      </c>
      <c r="E231" s="23">
        <f>SUMIFS(Annual_Cost!$S$2:$S$1457,Annual_Cost!$A$2:$A$1457,A231,Annual_Cost!$B$2:$B$1457,B231)</f>
        <v>8261057010.8910046</v>
      </c>
      <c r="F231" s="23">
        <f>SUMIFS(Annual_Cost!$Y$2:$Y$1457,Annual_Cost!$A$2:$A$1457,A231,Annual_Cost!$B$2:$B$1457,B231)</f>
        <v>4440725214.4479485</v>
      </c>
      <c r="G231" s="23">
        <f>SUMIFS($E$2:E231,$A$2:A231,A231)</f>
        <v>92187040681.700089</v>
      </c>
      <c r="H231" s="23">
        <f>SUMIFS($F$2:F231,$A$2:A231,A231)</f>
        <v>61493300274.437561</v>
      </c>
    </row>
    <row r="232" spans="1:8">
      <c r="A232" t="s">
        <v>115</v>
      </c>
      <c r="B232" s="20">
        <v>2047</v>
      </c>
      <c r="C232" s="23">
        <f>SUMIFS(Annual_Cost!$Q$2:$Q$1457,Annual_Cost!$A$2:$A$1457,A232,Annual_Cost!$B$2:$B$1457,B232)</f>
        <v>3187827714.7881055</v>
      </c>
      <c r="D232" s="23">
        <f>SUMIFS(Annual_Cost!$R$2:$R$1457,Annual_Cost!$A$2:$A$1457,A232,Annual_Cost!$B$2:$B$1457,B232)</f>
        <v>11854092293.005859</v>
      </c>
      <c r="E232" s="23">
        <f>SUMIFS(Annual_Cost!$S$2:$S$1457,Annual_Cost!$A$2:$A$1457,A232,Annual_Cost!$B$2:$B$1457,B232)</f>
        <v>8666264578.2177544</v>
      </c>
      <c r="F232" s="23">
        <f>SUMIFS(Annual_Cost!$Y$2:$Y$1457,Annual_Cost!$A$2:$A$1457,A232,Annual_Cost!$B$2:$B$1457,B232)</f>
        <v>4522858494.0362282</v>
      </c>
      <c r="G232" s="23">
        <f>SUMIFS($E$2:E232,$A$2:A232,A232)</f>
        <v>100853305259.91785</v>
      </c>
      <c r="H232" s="23">
        <f>SUMIFS($F$2:F232,$A$2:A232,A232)</f>
        <v>66016158768.473785</v>
      </c>
    </row>
    <row r="233" spans="1:8">
      <c r="A233" t="s">
        <v>115</v>
      </c>
      <c r="B233" s="20">
        <v>2048</v>
      </c>
      <c r="C233" s="23">
        <f>SUMIFS(Annual_Cost!$Q$2:$Q$1457,Annual_Cost!$A$2:$A$1457,A233,Annual_Cost!$B$2:$B$1457,B233)</f>
        <v>3203436171.973825</v>
      </c>
      <c r="D233" s="23">
        <f>SUMIFS(Annual_Cost!$R$2:$R$1457,Annual_Cost!$A$2:$A$1457,A233,Annual_Cost!$B$2:$B$1457,B233)</f>
        <v>12275073587.815557</v>
      </c>
      <c r="E233" s="23">
        <f>SUMIFS(Annual_Cost!$S$2:$S$1457,Annual_Cost!$A$2:$A$1457,A233,Annual_Cost!$B$2:$B$1457,B233)</f>
        <v>9071637415.841732</v>
      </c>
      <c r="F233" s="23">
        <f>SUMIFS(Annual_Cost!$Y$2:$Y$1457,Annual_Cost!$A$2:$A$1457,A233,Annual_Cost!$B$2:$B$1457,B233)</f>
        <v>4596523823.3530846</v>
      </c>
      <c r="G233" s="23">
        <f>SUMIFS($E$2:E233,$A$2:A233,A233)</f>
        <v>109924942675.75958</v>
      </c>
      <c r="H233" s="23">
        <f>SUMIFS($F$2:F233,$A$2:A233,A233)</f>
        <v>70612682591.826874</v>
      </c>
    </row>
    <row r="234" spans="1:8">
      <c r="A234" t="s">
        <v>115</v>
      </c>
      <c r="B234" s="20">
        <v>2049</v>
      </c>
      <c r="C234" s="23">
        <f>SUMIFS(Annual_Cost!$Q$2:$Q$1457,Annual_Cost!$A$2:$A$1457,A234,Annual_Cost!$B$2:$B$1457,B234)</f>
        <v>3218386122.4607005</v>
      </c>
      <c r="D234" s="23">
        <f>SUMIFS(Annual_Cost!$R$2:$R$1457,Annual_Cost!$A$2:$A$1457,A234,Annual_Cost!$B$2:$B$1457,B234)</f>
        <v>12696079343.545731</v>
      </c>
      <c r="E234" s="23">
        <f>SUMIFS(Annual_Cost!$S$2:$S$1457,Annual_Cost!$A$2:$A$1457,A234,Annual_Cost!$B$2:$B$1457,B234)</f>
        <v>9477693221.0850296</v>
      </c>
      <c r="F234" s="23">
        <f>SUMIFS(Annual_Cost!$Y$2:$Y$1457,Annual_Cost!$A$2:$A$1457,A234,Annual_Cost!$B$2:$B$1457,B234)</f>
        <v>4662397038.1279993</v>
      </c>
      <c r="G234" s="23">
        <f>SUMIFS($E$2:E234,$A$2:A234,A234)</f>
        <v>119402635896.8446</v>
      </c>
      <c r="H234" s="23">
        <f>SUMIFS($F$2:F234,$A$2:A234,A234)</f>
        <v>75275079629.95488</v>
      </c>
    </row>
    <row r="235" spans="1:8">
      <c r="A235" t="s">
        <v>115</v>
      </c>
      <c r="B235" s="20">
        <v>2050</v>
      </c>
      <c r="C235" s="23">
        <f>SUMIFS(Annual_Cost!$Q$2:$Q$1457,Annual_Cost!$A$2:$A$1457,A235,Annual_Cost!$B$2:$B$1457,B235)</f>
        <v>3232972407.0215588</v>
      </c>
      <c r="D235" s="23">
        <f>SUMIFS(Annual_Cost!$R$2:$R$1457,Annual_Cost!$A$2:$A$1457,A235,Annual_Cost!$B$2:$B$1457,B235)</f>
        <v>13118069886.09095</v>
      </c>
      <c r="E235" s="23">
        <f>SUMIFS(Annual_Cost!$S$2:$S$1457,Annual_Cost!$A$2:$A$1457,A235,Annual_Cost!$B$2:$B$1457,B235)</f>
        <v>9885097479.0693893</v>
      </c>
      <c r="F235" s="23">
        <f>SUMIFS(Annual_Cost!$Y$2:$Y$1457,Annual_Cost!$A$2:$A$1457,A235,Annual_Cost!$B$2:$B$1457,B235)</f>
        <v>4721177608.6979332</v>
      </c>
      <c r="G235" s="23">
        <f>SUMIFS($E$2:E235,$A$2:A235,A235)</f>
        <v>129287733375.914</v>
      </c>
      <c r="H235" s="23">
        <f>SUMIFS($F$2:F235,$A$2:A235,A235)</f>
        <v>79996257238.652817</v>
      </c>
    </row>
  </sheetData>
  <autoFilter ref="A1:H1" xr:uid="{00000000-0009-0000-0000-00000A000000}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3" width="16.69921875" customWidth="1"/>
    <col min="4" max="4" width="15.69921875" customWidth="1"/>
    <col min="5" max="5" width="18.69921875" customWidth="1"/>
    <col min="6" max="6" width="23.69921875" customWidth="1"/>
    <col min="7" max="7" width="24.69921875" customWidth="1"/>
    <col min="8" max="8" width="11.69921875" customWidth="1"/>
    <col min="9" max="9" width="23.69921875" customWidth="1"/>
  </cols>
  <sheetData>
    <row r="1" spans="1:9" ht="28.05" customHeight="1">
      <c r="A1" s="1" t="s">
        <v>374</v>
      </c>
      <c r="B1" s="1" t="s">
        <v>375</v>
      </c>
      <c r="C1" s="1" t="s">
        <v>380</v>
      </c>
      <c r="D1" s="1" t="s">
        <v>382</v>
      </c>
      <c r="E1" s="1" t="s">
        <v>401</v>
      </c>
      <c r="F1" s="1" t="s">
        <v>402</v>
      </c>
      <c r="G1" s="1" t="s">
        <v>405</v>
      </c>
      <c r="H1" s="1" t="s">
        <v>406</v>
      </c>
      <c r="I1" s="1" t="s">
        <v>407</v>
      </c>
    </row>
    <row r="2" spans="1:9" ht="41.4">
      <c r="A2" t="s">
        <v>115</v>
      </c>
      <c r="B2" s="14" t="s">
        <v>383</v>
      </c>
      <c r="C2" s="23">
        <f>SUMIFS(Annual_Mortality!$H$2:$H$1821,Annual_Mortality!$A$2:$A$1821,A2)</f>
        <v>2073257.7850125073</v>
      </c>
      <c r="D2" s="23">
        <f>SUMIFS(Annual_Mortality!$J$2:$J$1821,Annual_Mortality!$A$2:$A$1821,A2)</f>
        <v>3135835.5572361369</v>
      </c>
      <c r="E2" s="23">
        <f>SUMIFS(Budget_Impact!$E$2:$E$235,Budget_Impact!$A$2:$A$235,A2)</f>
        <v>129287733375.914</v>
      </c>
      <c r="F2" s="23">
        <f>SUMIFS(Budget_Impact!$F$2:$F$235,Budget_Impact!$A$2:$A$235,A2)</f>
        <v>79996257238.652817</v>
      </c>
      <c r="G2" s="23">
        <f t="shared" ref="G2:G10" si="0">IF(C2&gt;0,F2/C2,"")</f>
        <v>38584.809769890831</v>
      </c>
      <c r="H2" s="31" t="str">
        <f t="shared" ref="H2:H10" si="1">IF(AND(C2&gt;0,F2&lt;0),"Dominant (more health, lower cost)",IF(AND(C2&lt;=0,F2&gt;0),"Dominated (less/no health, higher cost)",IF(AND(C2&lt;=0,F2&lt;=0),"No deaths averted; ratio not defined","USD per death averted")))</f>
        <v>USD per death averted</v>
      </c>
      <c r="I2" s="16" t="str">
        <f>IF(AND(ABS(F2-SUMIFS(Budget_Impact!$F$2:$F$235,Budget_Impact!$A$2:$A$235,A2))&lt;=Calculation_Assumptions!$B$11,ABS(C2-SUMIFS(Annual_Mortality!$H$2:$H$1821,Annual_Mortality!$A$2:$A$1821,A2))&lt;=Calculation_Assumptions!$B$11),"consistent","mismatch")</f>
        <v>consistent</v>
      </c>
    </row>
    <row r="3" spans="1:9" ht="27.6">
      <c r="A3" t="s">
        <v>204</v>
      </c>
      <c r="B3" s="14" t="s">
        <v>206</v>
      </c>
      <c r="C3" s="23">
        <f>SUMIFS(Annual_Mortality!$H$2:$H$1821,Annual_Mortality!$A$2:$A$1821,A3)</f>
        <v>1321857.394796724</v>
      </c>
      <c r="D3" s="23">
        <f>SUMIFS(Annual_Mortality!$J$2:$J$1821,Annual_Mortality!$A$2:$A$1821,A3)</f>
        <v>3214127.1765188454</v>
      </c>
      <c r="E3" s="23">
        <f>SUMIFS(Budget_Impact!$E$2:$E$235,Budget_Impact!$A$2:$A$235,A3)</f>
        <v>15801966946.711147</v>
      </c>
      <c r="F3" s="23">
        <f>SUMIFS(Budget_Impact!$F$2:$F$235,Budget_Impact!$A$2:$A$235,A3)</f>
        <v>9692061689.7364426</v>
      </c>
      <c r="G3" s="23">
        <f t="shared" si="0"/>
        <v>7332.1537768655398</v>
      </c>
      <c r="H3" s="31" t="str">
        <f t="shared" si="1"/>
        <v>USD per death averted</v>
      </c>
      <c r="I3" s="16" t="str">
        <f>IF(AND(ABS(F3-SUMIFS(Budget_Impact!$F$2:$F$235,Budget_Impact!$A$2:$A$235,A3))&lt;=Calculation_Assumptions!$B$11,ABS(C3-SUMIFS(Annual_Mortality!$H$2:$H$1821,Annual_Mortality!$A$2:$A$1821,A3))&lt;=Calculation_Assumptions!$B$11),"consistent","mismatch")</f>
        <v>consistent</v>
      </c>
    </row>
    <row r="4" spans="1:9" ht="41.4">
      <c r="A4" t="s">
        <v>268</v>
      </c>
      <c r="B4" s="14" t="s">
        <v>270</v>
      </c>
      <c r="C4" s="23">
        <f>SUMIFS(Annual_Mortality!$H$2:$H$1821,Annual_Mortality!$A$2:$A$1821,A4)</f>
        <v>463363.81597397372</v>
      </c>
      <c r="D4" s="23">
        <f>SUMIFS(Annual_Mortality!$J$2:$J$1821,Annual_Mortality!$A$2:$A$1821,A4)</f>
        <v>-54169.775286339791</v>
      </c>
      <c r="E4" s="23">
        <f>SUMIFS(Budget_Impact!$E$2:$E$235,Budget_Impact!$A$2:$A$235,A4)</f>
        <v>95111853282.977371</v>
      </c>
      <c r="F4" s="23">
        <f>SUMIFS(Budget_Impact!$F$2:$F$235,Budget_Impact!$A$2:$A$235,A4)</f>
        <v>58877682575.416382</v>
      </c>
      <c r="G4" s="23">
        <f t="shared" si="0"/>
        <v>127065.77541376997</v>
      </c>
      <c r="H4" s="31" t="str">
        <f t="shared" si="1"/>
        <v>USD per death averted</v>
      </c>
      <c r="I4" s="16" t="str">
        <f>IF(AND(ABS(F4-SUMIFS(Budget_Impact!$F$2:$F$235,Budget_Impact!$A$2:$A$235,A4))&lt;=Calculation_Assumptions!$B$11,ABS(C4-SUMIFS(Annual_Mortality!$H$2:$H$1821,Annual_Mortality!$A$2:$A$1821,A4))&lt;=Calculation_Assumptions!$B$11),"consistent","mismatch")</f>
        <v>consistent</v>
      </c>
    </row>
    <row r="5" spans="1:9" ht="55.2">
      <c r="A5" t="s">
        <v>247</v>
      </c>
      <c r="B5" s="14" t="s">
        <v>249</v>
      </c>
      <c r="C5" s="23">
        <f>SUMIFS(Annual_Mortality!$H$2:$H$1821,Annual_Mortality!$A$2:$A$1821,A5)</f>
        <v>140904.92175827362</v>
      </c>
      <c r="D5" s="23">
        <f>SUMIFS(Annual_Mortality!$J$2:$J$1821,Annual_Mortality!$A$2:$A$1821,A5)</f>
        <v>-14297.85149862149</v>
      </c>
      <c r="E5" s="23">
        <f>SUMIFS(Budget_Impact!$E$2:$E$235,Budget_Impact!$A$2:$A$235,A5)</f>
        <v>4787779350.1015415</v>
      </c>
      <c r="F5" s="23">
        <f>SUMIFS(Budget_Impact!$F$2:$F$235,Budget_Impact!$A$2:$A$235,A5)</f>
        <v>2955873550.2681327</v>
      </c>
      <c r="G5" s="23">
        <f t="shared" si="0"/>
        <v>20977.78781169204</v>
      </c>
      <c r="H5" s="31" t="str">
        <f t="shared" si="1"/>
        <v>USD per death averted</v>
      </c>
      <c r="I5" s="16" t="str">
        <f>IF(AND(ABS(F5-SUMIFS(Budget_Impact!$F$2:$F$235,Budget_Impact!$A$2:$A$235,A5))&lt;=Calculation_Assumptions!$B$11,ABS(C5-SUMIFS(Annual_Mortality!$H$2:$H$1821,Annual_Mortality!$A$2:$A$1821,A5))&lt;=Calculation_Assumptions!$B$11),"consistent","mismatch")</f>
        <v>consistent</v>
      </c>
    </row>
    <row r="6" spans="1:9" ht="27.6">
      <c r="A6" t="s">
        <v>242</v>
      </c>
      <c r="B6" s="14" t="s">
        <v>244</v>
      </c>
      <c r="C6" s="23">
        <f>SUMIFS(Annual_Mortality!$H$2:$H$1821,Annual_Mortality!$A$2:$A$1821,A6)</f>
        <v>77094.654881256865</v>
      </c>
      <c r="D6" s="23">
        <f>SUMIFS(Annual_Mortality!$J$2:$J$1821,Annual_Mortality!$A$2:$A$1821,A6)</f>
        <v>-8914.0555798393634</v>
      </c>
      <c r="E6" s="23">
        <f>SUMIFS(Budget_Impact!$E$2:$E$235,Budget_Impact!$A$2:$A$235,A6)</f>
        <v>1141537464.958607</v>
      </c>
      <c r="F6" s="23">
        <f>SUMIFS(Budget_Impact!$F$2:$F$235,Budget_Impact!$A$2:$A$235,A6)</f>
        <v>689596440.16310191</v>
      </c>
      <c r="G6" s="23">
        <f t="shared" si="0"/>
        <v>8944.8022204034223</v>
      </c>
      <c r="H6" s="31" t="str">
        <f t="shared" si="1"/>
        <v>USD per death averted</v>
      </c>
      <c r="I6" s="16" t="str">
        <f>IF(AND(ABS(F6-SUMIFS(Budget_Impact!$F$2:$F$235,Budget_Impact!$A$2:$A$235,A6))&lt;=Calculation_Assumptions!$B$11,ABS(C6-SUMIFS(Annual_Mortality!$H$2:$H$1821,Annual_Mortality!$A$2:$A$1821,A6))&lt;=Calculation_Assumptions!$B$11),"consistent","mismatch")</f>
        <v>consistent</v>
      </c>
    </row>
    <row r="7" spans="1:9" ht="27.6">
      <c r="A7" t="s">
        <v>228</v>
      </c>
      <c r="B7" s="14" t="s">
        <v>230</v>
      </c>
      <c r="C7" s="23">
        <f>SUMIFS(Annual_Mortality!$H$2:$H$1821,Annual_Mortality!$A$2:$A$1821,A7)</f>
        <v>68589.343160303833</v>
      </c>
      <c r="D7" s="23">
        <f>SUMIFS(Annual_Mortality!$J$2:$J$1821,Annual_Mortality!$A$2:$A$1821,A7)</f>
        <v>-8353.6963901693525</v>
      </c>
      <c r="E7" s="23">
        <f>SUMIFS(Budget_Impact!$E$2:$E$235,Budget_Impact!$A$2:$A$235,A7)</f>
        <v>1485042777.0662615</v>
      </c>
      <c r="F7" s="23">
        <f>SUMIFS(Budget_Impact!$F$2:$F$235,Budget_Impact!$A$2:$A$235,A7)</f>
        <v>906032547.08170795</v>
      </c>
      <c r="G7" s="23">
        <f t="shared" si="0"/>
        <v>13209.523598500873</v>
      </c>
      <c r="H7" s="31" t="str">
        <f t="shared" si="1"/>
        <v>USD per death averted</v>
      </c>
      <c r="I7" s="16" t="str">
        <f>IF(AND(ABS(F7-SUMIFS(Budget_Impact!$F$2:$F$235,Budget_Impact!$A$2:$A$235,A7))&lt;=Calculation_Assumptions!$B$11,ABS(C7-SUMIFS(Annual_Mortality!$H$2:$H$1821,Annual_Mortality!$A$2:$A$1821,A7))&lt;=Calculation_Assumptions!$B$11),"consistent","mismatch")</f>
        <v>consistent</v>
      </c>
    </row>
    <row r="8" spans="1:9" ht="41.4">
      <c r="A8" t="s">
        <v>262</v>
      </c>
      <c r="B8" s="14" t="s">
        <v>264</v>
      </c>
      <c r="C8" s="23">
        <f>SUMIFS(Annual_Mortality!$H$2:$H$1821,Annual_Mortality!$A$2:$A$1821,A8)</f>
        <v>31454.625328117483</v>
      </c>
      <c r="D8" s="23">
        <f>SUMIFS(Annual_Mortality!$J$2:$J$1821,Annual_Mortality!$A$2:$A$1821,A8)</f>
        <v>-3538.2990761074543</v>
      </c>
      <c r="E8" s="23">
        <f>SUMIFS(Budget_Impact!$E$2:$E$235,Budget_Impact!$A$2:$A$235,A8)</f>
        <v>3651021169.7137928</v>
      </c>
      <c r="F8" s="23">
        <f>SUMIFS(Budget_Impact!$F$2:$F$235,Budget_Impact!$A$2:$A$235,A8)</f>
        <v>2233014687.4676819</v>
      </c>
      <c r="G8" s="23">
        <f t="shared" si="0"/>
        <v>70991.616151014081</v>
      </c>
      <c r="H8" s="31" t="str">
        <f t="shared" si="1"/>
        <v>USD per death averted</v>
      </c>
      <c r="I8" s="16" t="str">
        <f>IF(AND(ABS(F8-SUMIFS(Budget_Impact!$F$2:$F$235,Budget_Impact!$A$2:$A$235,A8))&lt;=Calculation_Assumptions!$B$11,ABS(C8-SUMIFS(Annual_Mortality!$H$2:$H$1821,Annual_Mortality!$A$2:$A$1821,A8))&lt;=Calculation_Assumptions!$B$11),"consistent","mismatch")</f>
        <v>consistent</v>
      </c>
    </row>
    <row r="9" spans="1:9" ht="27.6">
      <c r="A9" t="s">
        <v>250</v>
      </c>
      <c r="B9" s="14" t="s">
        <v>252</v>
      </c>
      <c r="C9" s="23">
        <f>SUMIFS(Annual_Mortality!$H$2:$H$1821,Annual_Mortality!$A$2:$A$1821,A9)</f>
        <v>6073.5147011460722</v>
      </c>
      <c r="D9" s="23">
        <f>SUMIFS(Annual_Mortality!$J$2:$J$1821,Annual_Mortality!$A$2:$A$1821,A9)</f>
        <v>-146.28137321757458</v>
      </c>
      <c r="E9" s="23">
        <f>SUMIFS(Budget_Impact!$E$2:$E$235,Budget_Impact!$A$2:$A$235,A9)</f>
        <v>240994459.80528992</v>
      </c>
      <c r="F9" s="23">
        <f>SUMIFS(Budget_Impact!$F$2:$F$235,Budget_Impact!$A$2:$A$235,A9)</f>
        <v>150352196.18917292</v>
      </c>
      <c r="G9" s="23">
        <f t="shared" si="0"/>
        <v>24755.385240246716</v>
      </c>
      <c r="H9" s="31" t="str">
        <f t="shared" si="1"/>
        <v>USD per death averted</v>
      </c>
      <c r="I9" s="16" t="str">
        <f>IF(AND(ABS(F9-SUMIFS(Budget_Impact!$F$2:$F$235,Budget_Impact!$A$2:$A$235,A9))&lt;=Calculation_Assumptions!$B$11,ABS(C9-SUMIFS(Annual_Mortality!$H$2:$H$1821,Annual_Mortality!$A$2:$A$1821,A9))&lt;=Calculation_Assumptions!$B$11),"consistent","mismatch")</f>
        <v>consistent</v>
      </c>
    </row>
    <row r="10" spans="1:9" ht="27.6">
      <c r="A10" t="s">
        <v>257</v>
      </c>
      <c r="B10" s="14" t="s">
        <v>259</v>
      </c>
      <c r="C10" s="23">
        <f>SUMIFS(Annual_Mortality!$H$2:$H$1821,Annual_Mortality!$A$2:$A$1821,A10)</f>
        <v>1085.4420341228724</v>
      </c>
      <c r="D10" s="23">
        <f>SUMIFS(Annual_Mortality!$J$2:$J$1821,Annual_Mortality!$A$2:$A$1821,A10)</f>
        <v>-27.140344799277955</v>
      </c>
      <c r="E10" s="23">
        <f>SUMIFS(Budget_Impact!$E$2:$E$235,Budget_Impact!$A$2:$A$235,A10)</f>
        <v>8767966623.6047764</v>
      </c>
      <c r="F10" s="23">
        <f>SUMIFS(Budget_Impact!$F$2:$F$235,Budget_Impact!$A$2:$A$235,A10)</f>
        <v>5471980618.2899132</v>
      </c>
      <c r="G10" s="23">
        <f t="shared" si="0"/>
        <v>5041246.2814854309</v>
      </c>
      <c r="H10" s="31" t="str">
        <f t="shared" si="1"/>
        <v>USD per death averted</v>
      </c>
      <c r="I10" s="16" t="str">
        <f>IF(AND(ABS(F10-SUMIFS(Budget_Impact!$F$2:$F$235,Budget_Impact!$A$2:$A$235,A10))&lt;=Calculation_Assumptions!$B$11,ABS(C10-SUMIFS(Annual_Mortality!$H$2:$H$1821,Annual_Mortality!$A$2:$A$1821,A10))&lt;=Calculation_Assumptions!$B$11),"consistent","mismatch")</f>
        <v>consistent</v>
      </c>
    </row>
  </sheetData>
  <autoFilter ref="A1:I1" xr:uid="{00000000-0009-0000-0000-00000B000000}"/>
  <conditionalFormatting sqref="H2:H10">
    <cfRule type="containsText" dxfId="7" priority="1" operator="containsText" text="Dominated">
      <formula>NOT(ISERROR(SEARCH("Dominated", H2)))</formula>
    </cfRule>
  </conditionalFormatting>
  <conditionalFormatting sqref="I2:I10">
    <cfRule type="containsText" dxfId="6" priority="2" operator="containsText" text="mismatch">
      <formula>NOT(ISERROR(SEARCH("mismatch", I2)))</formula>
    </cfRule>
    <cfRule type="containsText" dxfId="5" priority="3" operator="containsText" text="consistent">
      <formula>NOT(ISERROR(SEARCH("consistent", I2)))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3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2.69921875" customWidth="1"/>
    <col min="2" max="2" width="16.69921875" customWidth="1"/>
    <col min="3" max="3" width="12.69921875" customWidth="1"/>
    <col min="4" max="4" width="16.69921875" customWidth="1"/>
    <col min="5" max="5" width="19.69921875" customWidth="1"/>
    <col min="6" max="8" width="12.69921875" customWidth="1"/>
    <col min="9" max="9" width="14.69921875" customWidth="1"/>
    <col min="10" max="10" width="22.69921875" customWidth="1"/>
    <col min="11" max="11" width="12.69921875" customWidth="1"/>
    <col min="12" max="12" width="15.69921875" customWidth="1"/>
    <col min="13" max="13" width="16.69921875" customWidth="1"/>
    <col min="14" max="15" width="12.69921875" customWidth="1"/>
    <col min="16" max="16" width="16.69921875" customWidth="1"/>
    <col min="17" max="20" width="22.69921875" customWidth="1"/>
    <col min="21" max="22" width="13.69921875" customWidth="1"/>
    <col min="23" max="23" width="14.69921875" customWidth="1"/>
    <col min="24" max="25" width="12.69921875" customWidth="1"/>
    <col min="26" max="26" width="20.69921875" customWidth="1"/>
    <col min="27" max="27" width="17.69921875" customWidth="1"/>
    <col min="28" max="28" width="22.69921875" customWidth="1"/>
  </cols>
  <sheetData>
    <row r="1" spans="1:28" ht="28.05" customHeight="1">
      <c r="A1" s="1" t="s">
        <v>374</v>
      </c>
      <c r="B1" s="1" t="s">
        <v>375</v>
      </c>
      <c r="C1" s="1" t="s">
        <v>42</v>
      </c>
      <c r="D1" s="1" t="s">
        <v>380</v>
      </c>
      <c r="E1" s="1" t="s">
        <v>421</v>
      </c>
      <c r="F1" s="1" t="s">
        <v>422</v>
      </c>
      <c r="G1" s="1" t="s">
        <v>423</v>
      </c>
      <c r="H1" s="1" t="s">
        <v>424</v>
      </c>
      <c r="I1" s="1" t="s">
        <v>425</v>
      </c>
      <c r="J1" s="1" t="s">
        <v>426</v>
      </c>
      <c r="K1" s="1" t="s">
        <v>427</v>
      </c>
      <c r="L1" s="1" t="s">
        <v>428</v>
      </c>
      <c r="M1" s="1" t="s">
        <v>429</v>
      </c>
      <c r="N1" s="1" t="s">
        <v>430</v>
      </c>
      <c r="O1" s="1" t="s">
        <v>431</v>
      </c>
      <c r="P1" s="1" t="s">
        <v>432</v>
      </c>
      <c r="Q1" s="1" t="s">
        <v>433</v>
      </c>
      <c r="R1" s="1" t="s">
        <v>434</v>
      </c>
      <c r="S1" s="1" t="s">
        <v>435</v>
      </c>
      <c r="T1" s="1" t="s">
        <v>436</v>
      </c>
      <c r="U1" s="1" t="s">
        <v>437</v>
      </c>
      <c r="V1" s="1" t="s">
        <v>438</v>
      </c>
      <c r="W1" s="1" t="s">
        <v>439</v>
      </c>
      <c r="X1" s="1" t="s">
        <v>440</v>
      </c>
      <c r="Y1" s="1" t="s">
        <v>441</v>
      </c>
      <c r="Z1" s="1" t="s">
        <v>442</v>
      </c>
      <c r="AA1" s="1" t="s">
        <v>443</v>
      </c>
      <c r="AB1" s="1" t="s">
        <v>444</v>
      </c>
    </row>
    <row r="2" spans="1:28" ht="41.4">
      <c r="A2" t="s">
        <v>115</v>
      </c>
      <c r="B2" s="14" t="s">
        <v>383</v>
      </c>
      <c r="C2">
        <v>2025</v>
      </c>
      <c r="D2" s="10">
        <v>2976.1362920400202</v>
      </c>
      <c r="E2" s="10">
        <v>41705.4997487281</v>
      </c>
      <c r="F2" s="10">
        <v>13851.4910785419</v>
      </c>
      <c r="G2" s="10">
        <v>74136.370794952702</v>
      </c>
      <c r="H2" s="10">
        <v>285721235.5</v>
      </c>
      <c r="I2" s="10">
        <v>37.51</v>
      </c>
      <c r="J2" s="23">
        <f>Calculation_Assumptions!$B$25*G2*(F2/G2)^Calculation_Assumptions!$B$26</f>
        <v>957963.82972618227</v>
      </c>
      <c r="K2" s="23">
        <f>Calculation_Assumptions!$B$27*F2</f>
        <v>277029.82157083799</v>
      </c>
      <c r="L2" s="23">
        <f t="shared" ref="L2:L65" si="0">MAX(J2,K2)</f>
        <v>957963.82972618227</v>
      </c>
      <c r="M2" s="23">
        <f t="shared" ref="M2:M65" si="1">IF(F2=0,"",L2/F2)</f>
        <v>69.159617855886736</v>
      </c>
      <c r="N2" s="23">
        <f>Calculation_Assumptions!$B$28*F2</f>
        <v>1385149.10785419</v>
      </c>
      <c r="O2" s="23">
        <f>Calculation_Assumptions!$B$29*F2</f>
        <v>2216238.5725667039</v>
      </c>
      <c r="P2" s="23">
        <f t="shared" ref="P2:P65" si="2">IF(I2=0,"",L2/I2)</f>
        <v>25538.891754896889</v>
      </c>
      <c r="Q2" s="23">
        <f t="shared" ref="Q2:Q65" si="3">L2*D2</f>
        <v>2851030920.1097374</v>
      </c>
      <c r="R2" s="23">
        <f t="shared" ref="R2:R65" si="4">P2*E2</f>
        <v>1065112243.6666464</v>
      </c>
      <c r="S2" s="23">
        <f t="shared" ref="S2:S65" si="5">N2*D2</f>
        <v>4122392529.7717113</v>
      </c>
      <c r="T2" s="23">
        <f t="shared" ref="T2:T65" si="6">O2*D2</f>
        <v>6595828047.634737</v>
      </c>
      <c r="U2" s="21">
        <f>1/(1+Calculation_Assumptions!$B$22)^(C2-Calculation_Assumptions!$B$21)</f>
        <v>1</v>
      </c>
      <c r="V2" s="23">
        <f t="shared" ref="V2:V65" si="7">Q2*U2</f>
        <v>2851030920.1097374</v>
      </c>
      <c r="W2" s="23">
        <f t="shared" ref="W2:W65" si="8">R2*U2</f>
        <v>1065112243.6666464</v>
      </c>
      <c r="X2" s="23">
        <f t="shared" ref="X2:X65" si="9">S2*U2</f>
        <v>4122392529.7717113</v>
      </c>
      <c r="Y2" s="23">
        <f t="shared" ref="Y2:Y65" si="10">T2*U2</f>
        <v>6595828047.634737</v>
      </c>
      <c r="Z2" s="23">
        <f t="shared" ref="Z2:Z65" si="11">H2*F2</f>
        <v>3957665144478.2192</v>
      </c>
      <c r="AA2" s="23">
        <f t="shared" ref="AA2:AA65" si="12">Z2*U2</f>
        <v>3957665144478.2192</v>
      </c>
      <c r="AB2" s="32">
        <f t="shared" ref="AB2:AB65" si="13">IF(Z2=0,"",Q2/Z2)</f>
        <v>7.2038204750281341E-4</v>
      </c>
    </row>
    <row r="3" spans="1:28" ht="41.4">
      <c r="A3" t="s">
        <v>115</v>
      </c>
      <c r="B3" s="14" t="s">
        <v>383</v>
      </c>
      <c r="C3">
        <v>2026</v>
      </c>
      <c r="D3" s="10">
        <v>6438.4004925878598</v>
      </c>
      <c r="E3" s="10">
        <v>91780.774573784496</v>
      </c>
      <c r="F3" s="10">
        <v>14370.1004216288</v>
      </c>
      <c r="G3" s="10">
        <v>75186.409743607393</v>
      </c>
      <c r="H3" s="10">
        <v>287886782.5</v>
      </c>
      <c r="I3" s="10">
        <v>37.588299999999997</v>
      </c>
      <c r="J3" s="23">
        <f>Calculation_Assumptions!$B$25*G3*(F3/G3)^Calculation_Assumptions!$B$26</f>
        <v>1005171.1466751626</v>
      </c>
      <c r="K3" s="23">
        <f>Calculation_Assumptions!$B$27*F3</f>
        <v>287402.00843257603</v>
      </c>
      <c r="L3" s="23">
        <f t="shared" si="0"/>
        <v>1005171.1466751626</v>
      </c>
      <c r="M3" s="23">
        <f t="shared" si="1"/>
        <v>69.948790696149501</v>
      </c>
      <c r="N3" s="23">
        <f>Calculation_Assumptions!$B$28*F3</f>
        <v>1437010.0421628801</v>
      </c>
      <c r="O3" s="23">
        <f>Calculation_Assumptions!$B$29*F3</f>
        <v>2299216.0674606082</v>
      </c>
      <c r="P3" s="23">
        <f t="shared" si="2"/>
        <v>26741.596365761758</v>
      </c>
      <c r="Q3" s="23">
        <f t="shared" si="3"/>
        <v>6471694405.8884706</v>
      </c>
      <c r="R3" s="23">
        <f t="shared" si="4"/>
        <v>2454364427.7891145</v>
      </c>
      <c r="S3" s="23">
        <f t="shared" si="5"/>
        <v>9252046163.3151875</v>
      </c>
      <c r="T3" s="23">
        <f t="shared" si="6"/>
        <v>14803273861.304302</v>
      </c>
      <c r="U3" s="21">
        <f>1/(1+Calculation_Assumptions!$B$22)^(C3-Calculation_Assumptions!$B$21)</f>
        <v>0.970873786407767</v>
      </c>
      <c r="V3" s="23">
        <f t="shared" si="7"/>
        <v>6283198452.3189039</v>
      </c>
      <c r="W3" s="23">
        <f t="shared" si="8"/>
        <v>2382878085.2321501</v>
      </c>
      <c r="X3" s="23">
        <f t="shared" si="9"/>
        <v>8982569090.5972691</v>
      </c>
      <c r="Y3" s="23">
        <f t="shared" si="10"/>
        <v>14372110544.955633</v>
      </c>
      <c r="Z3" s="23">
        <f t="shared" si="11"/>
        <v>4136961974584.6089</v>
      </c>
      <c r="AA3" s="23">
        <f t="shared" si="12"/>
        <v>4016467936489.9116</v>
      </c>
      <c r="AB3" s="32">
        <f t="shared" si="13"/>
        <v>1.5643591712100017E-3</v>
      </c>
    </row>
    <row r="4" spans="1:28" ht="41.4">
      <c r="A4" t="s">
        <v>115</v>
      </c>
      <c r="B4" s="14" t="s">
        <v>383</v>
      </c>
      <c r="C4">
        <v>2027</v>
      </c>
      <c r="D4" s="10">
        <v>10250.525343627</v>
      </c>
      <c r="E4" s="10">
        <v>148228.91292451799</v>
      </c>
      <c r="F4" s="10">
        <v>14908.1268548478</v>
      </c>
      <c r="G4" s="10">
        <v>76251.321038748298</v>
      </c>
      <c r="H4" s="10">
        <v>289986522</v>
      </c>
      <c r="I4" s="10">
        <v>37.6736</v>
      </c>
      <c r="J4" s="23">
        <f>Calculation_Assumptions!$B$25*G4*(F4/G4)^Calculation_Assumptions!$B$26</f>
        <v>1054704.7839969601</v>
      </c>
      <c r="K4" s="23">
        <f>Calculation_Assumptions!$B$27*F4</f>
        <v>298162.53709695599</v>
      </c>
      <c r="L4" s="23">
        <f t="shared" si="0"/>
        <v>1054704.7839969601</v>
      </c>
      <c r="M4" s="23">
        <f t="shared" si="1"/>
        <v>70.746968701436359</v>
      </c>
      <c r="N4" s="23">
        <f>Calculation_Assumptions!$B$28*F4</f>
        <v>1490812.68548478</v>
      </c>
      <c r="O4" s="23">
        <f>Calculation_Assumptions!$B$29*F4</f>
        <v>2385300.2967756479</v>
      </c>
      <c r="P4" s="23">
        <f t="shared" si="2"/>
        <v>27995.858744504378</v>
      </c>
      <c r="Q4" s="23">
        <f t="shared" si="3"/>
        <v>10811278118.405479</v>
      </c>
      <c r="R4" s="23">
        <f t="shared" si="4"/>
        <v>4149795708.0862451</v>
      </c>
      <c r="S4" s="23">
        <f t="shared" si="5"/>
        <v>15281613215.162365</v>
      </c>
      <c r="T4" s="23">
        <f t="shared" si="6"/>
        <v>24450581144.259781</v>
      </c>
      <c r="U4" s="21">
        <f>1/(1+Calculation_Assumptions!$B$22)^(C4-Calculation_Assumptions!$B$21)</f>
        <v>0.94259590913375435</v>
      </c>
      <c r="V4" s="23">
        <f t="shared" si="7"/>
        <v>10190666526.916279</v>
      </c>
      <c r="W4" s="23">
        <f t="shared" si="8"/>
        <v>3911580458.1829062</v>
      </c>
      <c r="X4" s="23">
        <f t="shared" si="9"/>
        <v>14404386101.576365</v>
      </c>
      <c r="Y4" s="23">
        <f t="shared" si="10"/>
        <v>23047017762.522179</v>
      </c>
      <c r="Z4" s="23">
        <f t="shared" si="11"/>
        <v>4323155856172.1123</v>
      </c>
      <c r="AA4" s="23">
        <f t="shared" si="12"/>
        <v>4074989024575.4663</v>
      </c>
      <c r="AB4" s="32">
        <f t="shared" si="13"/>
        <v>2.5007837973202748E-3</v>
      </c>
    </row>
    <row r="5" spans="1:28" ht="41.4">
      <c r="A5" t="s">
        <v>115</v>
      </c>
      <c r="B5" s="14" t="s">
        <v>383</v>
      </c>
      <c r="C5">
        <v>2028</v>
      </c>
      <c r="D5" s="10">
        <v>14412.6130250693</v>
      </c>
      <c r="E5" s="10">
        <v>210437.04587267901</v>
      </c>
      <c r="F5" s="10">
        <v>15466.2973673947</v>
      </c>
      <c r="G5" s="10">
        <v>77331.315326552096</v>
      </c>
      <c r="H5" s="10">
        <v>292016778.5</v>
      </c>
      <c r="I5" s="10">
        <v>36.834000000000003</v>
      </c>
      <c r="J5" s="23">
        <f>Calculation_Assumptions!$B$25*G5*(F5/G5)^Calculation_Assumptions!$B$26</f>
        <v>1106679.3799897758</v>
      </c>
      <c r="K5" s="23">
        <f>Calculation_Assumptions!$B$27*F5</f>
        <v>309325.94734789402</v>
      </c>
      <c r="L5" s="23">
        <f t="shared" si="0"/>
        <v>1106679.3799897758</v>
      </c>
      <c r="M5" s="23">
        <f t="shared" si="1"/>
        <v>71.554254628701486</v>
      </c>
      <c r="N5" s="23">
        <f>Calculation_Assumptions!$B$28*F5</f>
        <v>1546629.7367394699</v>
      </c>
      <c r="O5" s="23">
        <f>Calculation_Assumptions!$B$29*F5</f>
        <v>2474607.5787831522</v>
      </c>
      <c r="P5" s="23">
        <f t="shared" si="2"/>
        <v>30045.050225057712</v>
      </c>
      <c r="Q5" s="23">
        <f t="shared" si="3"/>
        <v>15950141646.616261</v>
      </c>
      <c r="R5" s="23">
        <f t="shared" si="4"/>
        <v>6322591612.4574146</v>
      </c>
      <c r="S5" s="23">
        <f t="shared" si="5"/>
        <v>22290975888.690788</v>
      </c>
      <c r="T5" s="23">
        <f t="shared" si="6"/>
        <v>35665561421.905266</v>
      </c>
      <c r="U5" s="21">
        <f>1/(1+Calculation_Assumptions!$B$22)^(C5-Calculation_Assumptions!$B$21)</f>
        <v>0.91514165935315961</v>
      </c>
      <c r="V5" s="23">
        <f t="shared" si="7"/>
        <v>14596639093.402342</v>
      </c>
      <c r="W5" s="23">
        <f t="shared" si="8"/>
        <v>5786066979.6366472</v>
      </c>
      <c r="X5" s="23">
        <f t="shared" si="9"/>
        <v>20399400663.377758</v>
      </c>
      <c r="Y5" s="23">
        <f t="shared" si="10"/>
        <v>32639041061.404419</v>
      </c>
      <c r="Z5" s="23">
        <f t="shared" si="11"/>
        <v>4516418332549.6309</v>
      </c>
      <c r="AA5" s="23">
        <f t="shared" si="12"/>
        <v>4133162567182.4995</v>
      </c>
      <c r="AB5" s="32">
        <f t="shared" si="13"/>
        <v>3.5315908474784726E-3</v>
      </c>
    </row>
    <row r="6" spans="1:28" ht="41.4">
      <c r="A6" t="s">
        <v>115</v>
      </c>
      <c r="B6" s="14" t="s">
        <v>383</v>
      </c>
      <c r="C6">
        <v>2029</v>
      </c>
      <c r="D6" s="10">
        <v>18937.501449539301</v>
      </c>
      <c r="E6" s="10">
        <v>278284.84258575202</v>
      </c>
      <c r="F6" s="10">
        <v>16045.366167440099</v>
      </c>
      <c r="G6" s="10">
        <v>78426.606236706895</v>
      </c>
      <c r="H6" s="10">
        <v>293978109</v>
      </c>
      <c r="I6" s="10">
        <v>36.911799999999999</v>
      </c>
      <c r="J6" s="23">
        <f>Calculation_Assumptions!$B$25*G6*(F6/G6)^Calculation_Assumptions!$B$26</f>
        <v>1161215.2221906323</v>
      </c>
      <c r="K6" s="23">
        <f>Calculation_Assumptions!$B$27*F6</f>
        <v>320907.32334880199</v>
      </c>
      <c r="L6" s="23">
        <f t="shared" si="0"/>
        <v>1161215.2221906323</v>
      </c>
      <c r="M6" s="23">
        <f t="shared" si="1"/>
        <v>72.370752407446872</v>
      </c>
      <c r="N6" s="23">
        <f>Calculation_Assumptions!$B$28*F6</f>
        <v>1604536.61674401</v>
      </c>
      <c r="O6" s="23">
        <f>Calculation_Assumptions!$B$29*F6</f>
        <v>2567258.5867904159</v>
      </c>
      <c r="P6" s="23">
        <f t="shared" si="2"/>
        <v>31459.187094388035</v>
      </c>
      <c r="Q6" s="23">
        <f t="shared" si="3"/>
        <v>21990514953.4622</v>
      </c>
      <c r="R6" s="23">
        <f t="shared" si="4"/>
        <v>8754614928.4374962</v>
      </c>
      <c r="S6" s="23">
        <f t="shared" si="5"/>
        <v>30385914505.428574</v>
      </c>
      <c r="T6" s="23">
        <f t="shared" si="6"/>
        <v>48617463208.685715</v>
      </c>
      <c r="U6" s="21">
        <f>1/(1+Calculation_Assumptions!$B$22)^(C6-Calculation_Assumptions!$B$21)</f>
        <v>0.888487047915689</v>
      </c>
      <c r="V6" s="23">
        <f t="shared" si="7"/>
        <v>19538287713.147446</v>
      </c>
      <c r="W6" s="23">
        <f t="shared" si="8"/>
        <v>7778361973.4060516</v>
      </c>
      <c r="X6" s="23">
        <f t="shared" si="9"/>
        <v>26997491477.146748</v>
      </c>
      <c r="Y6" s="23">
        <f t="shared" si="10"/>
        <v>43195986363.434792</v>
      </c>
      <c r="Z6" s="23">
        <f t="shared" si="11"/>
        <v>4716986404116.6182</v>
      </c>
      <c r="AA6" s="23">
        <f t="shared" si="12"/>
        <v>4190981325252.0151</v>
      </c>
      <c r="AB6" s="32">
        <f t="shared" si="13"/>
        <v>4.6619839595616799E-3</v>
      </c>
    </row>
    <row r="7" spans="1:28" ht="41.4">
      <c r="A7" t="s">
        <v>115</v>
      </c>
      <c r="B7" s="14" t="s">
        <v>383</v>
      </c>
      <c r="C7">
        <v>2030</v>
      </c>
      <c r="D7" s="10">
        <v>23825.856451358999</v>
      </c>
      <c r="E7" s="10">
        <v>351314.56653496303</v>
      </c>
      <c r="F7" s="10">
        <v>16646.115701226699</v>
      </c>
      <c r="G7" s="10">
        <v>79537.410424669099</v>
      </c>
      <c r="H7" s="10">
        <v>295876648</v>
      </c>
      <c r="I7" s="10">
        <v>36.992699999999999</v>
      </c>
      <c r="J7" s="23">
        <f>Calculation_Assumptions!$B$25*G7*(F7/G7)^Calculation_Assumptions!$B$26</f>
        <v>1218438.5257631587</v>
      </c>
      <c r="K7" s="23">
        <f>Calculation_Assumptions!$B$27*F7</f>
        <v>332922.31402453396</v>
      </c>
      <c r="L7" s="23">
        <f t="shared" si="0"/>
        <v>1218438.5257631587</v>
      </c>
      <c r="M7" s="23">
        <f t="shared" si="1"/>
        <v>73.196567153102777</v>
      </c>
      <c r="N7" s="23">
        <f>Calculation_Assumptions!$B$28*F7</f>
        <v>1664611.5701226699</v>
      </c>
      <c r="O7" s="23">
        <f>Calculation_Assumptions!$B$29*F7</f>
        <v>2663378.5121962717</v>
      </c>
      <c r="P7" s="23">
        <f t="shared" si="2"/>
        <v>32937.269400804988</v>
      </c>
      <c r="Q7" s="23">
        <f t="shared" si="3"/>
        <v>29030341409.638504</v>
      </c>
      <c r="R7" s="23">
        <f t="shared" si="4"/>
        <v>11571342522.389105</v>
      </c>
      <c r="S7" s="23">
        <f t="shared" si="5"/>
        <v>39660796317.014046</v>
      </c>
      <c r="T7" s="23">
        <f t="shared" si="6"/>
        <v>63457274107.222473</v>
      </c>
      <c r="U7" s="21">
        <f>1/(1+Calculation_Assumptions!$B$22)^(C7-Calculation_Assumptions!$B$21)</f>
        <v>0.86260878438416411</v>
      </c>
      <c r="V7" s="23">
        <f t="shared" si="7"/>
        <v>25041827513.62553</v>
      </c>
      <c r="W7" s="23">
        <f t="shared" si="8"/>
        <v>9981541706.9308529</v>
      </c>
      <c r="X7" s="23">
        <f t="shared" si="9"/>
        <v>34211751298.727417</v>
      </c>
      <c r="Y7" s="23">
        <f t="shared" si="10"/>
        <v>54738802077.963867</v>
      </c>
      <c r="Z7" s="23">
        <f t="shared" si="11"/>
        <v>4925196915899.125</v>
      </c>
      <c r="AA7" s="23">
        <f t="shared" si="12"/>
        <v>4248518124476.3784</v>
      </c>
      <c r="AB7" s="32">
        <f t="shared" si="13"/>
        <v>5.8942498960650866E-3</v>
      </c>
    </row>
    <row r="8" spans="1:28" ht="41.4">
      <c r="A8" t="s">
        <v>115</v>
      </c>
      <c r="B8" s="14" t="s">
        <v>383</v>
      </c>
      <c r="C8">
        <v>2031</v>
      </c>
      <c r="D8" s="10">
        <v>29048.571922871899</v>
      </c>
      <c r="E8" s="10">
        <v>429454.95205852599</v>
      </c>
      <c r="F8" s="10">
        <v>17161.073466098602</v>
      </c>
      <c r="G8" s="10">
        <v>80420.156798629294</v>
      </c>
      <c r="H8" s="10">
        <v>297719748</v>
      </c>
      <c r="I8" s="10">
        <v>37.089500000000001</v>
      </c>
      <c r="J8" s="23">
        <f>Calculation_Assumptions!$B$25*G8*(F8/G8)^Calculation_Assumptions!$B$26</f>
        <v>1268394.0633523338</v>
      </c>
      <c r="K8" s="23">
        <f>Calculation_Assumptions!$B$27*F8</f>
        <v>343221.46932197205</v>
      </c>
      <c r="L8" s="23">
        <f t="shared" si="0"/>
        <v>1268394.0633523338</v>
      </c>
      <c r="M8" s="23">
        <f t="shared" si="1"/>
        <v>73.911114351792961</v>
      </c>
      <c r="N8" s="23">
        <f>Calculation_Assumptions!$B$28*F8</f>
        <v>1716107.3466098602</v>
      </c>
      <c r="O8" s="23">
        <f>Calculation_Assumptions!$B$29*F8</f>
        <v>2745771.7545757764</v>
      </c>
      <c r="P8" s="23">
        <f t="shared" si="2"/>
        <v>34198.197963098282</v>
      </c>
      <c r="Q8" s="23">
        <f t="shared" si="3"/>
        <v>36845036175.834007</v>
      </c>
      <c r="R8" s="23">
        <f t="shared" si="4"/>
        <v>14686585466.730354</v>
      </c>
      <c r="S8" s="23">
        <f t="shared" si="5"/>
        <v>49850467685.365379</v>
      </c>
      <c r="T8" s="23">
        <f t="shared" si="6"/>
        <v>79760748296.58461</v>
      </c>
      <c r="U8" s="21">
        <f>1/(1+Calculation_Assumptions!$B$22)^(C8-Calculation_Assumptions!$B$21)</f>
        <v>0.83748425668365445</v>
      </c>
      <c r="V8" s="23">
        <f t="shared" si="7"/>
        <v>30857137734.200703</v>
      </c>
      <c r="W8" s="23">
        <f t="shared" si="8"/>
        <v>12299784112.825632</v>
      </c>
      <c r="X8" s="23">
        <f t="shared" si="9"/>
        <v>41748981874.81076</v>
      </c>
      <c r="Y8" s="23">
        <f t="shared" si="10"/>
        <v>66798370999.69722</v>
      </c>
      <c r="Z8" s="23">
        <f t="shared" si="11"/>
        <v>5109190467736.3623</v>
      </c>
      <c r="AA8" s="23">
        <f t="shared" si="12"/>
        <v>4278866581127.4004</v>
      </c>
      <c r="AB8" s="32">
        <f t="shared" si="13"/>
        <v>7.2115213571511804E-3</v>
      </c>
    </row>
    <row r="9" spans="1:28" ht="41.4">
      <c r="A9" t="s">
        <v>115</v>
      </c>
      <c r="B9" s="14" t="s">
        <v>383</v>
      </c>
      <c r="C9">
        <v>2032</v>
      </c>
      <c r="D9" s="10">
        <v>34634.912478420898</v>
      </c>
      <c r="E9" s="10">
        <v>512459.20991998701</v>
      </c>
      <c r="F9" s="10">
        <v>17691.9617642167</v>
      </c>
      <c r="G9" s="10">
        <v>81312.700337930903</v>
      </c>
      <c r="H9" s="10">
        <v>299510661.5</v>
      </c>
      <c r="I9" s="10">
        <v>37.190399999999997</v>
      </c>
      <c r="J9" s="23">
        <f>Calculation_Assumptions!$B$25*G9*(F9/G9)^Calculation_Assumptions!$B$26</f>
        <v>1320397.7598621484</v>
      </c>
      <c r="K9" s="23">
        <f>Calculation_Assumptions!$B$27*F9</f>
        <v>353839.23528433399</v>
      </c>
      <c r="L9" s="23">
        <f t="shared" si="0"/>
        <v>1320397.7598621484</v>
      </c>
      <c r="M9" s="23">
        <f t="shared" si="1"/>
        <v>74.632636982787886</v>
      </c>
      <c r="N9" s="23">
        <f>Calculation_Assumptions!$B$28*F9</f>
        <v>1769196.17642167</v>
      </c>
      <c r="O9" s="23">
        <f>Calculation_Assumptions!$B$29*F9</f>
        <v>2830713.8822746719</v>
      </c>
      <c r="P9" s="23">
        <f t="shared" si="2"/>
        <v>35503.725688945226</v>
      </c>
      <c r="Q9" s="23">
        <f t="shared" si="3"/>
        <v>45731860849.528526</v>
      </c>
      <c r="R9" s="23">
        <f t="shared" si="4"/>
        <v>18194211215.772816</v>
      </c>
      <c r="S9" s="23">
        <f t="shared" si="5"/>
        <v>61275954727.521439</v>
      </c>
      <c r="T9" s="23">
        <f t="shared" si="6"/>
        <v>98041527564.034302</v>
      </c>
      <c r="U9" s="21">
        <f>1/(1+Calculation_Assumptions!$B$22)^(C9-Calculation_Assumptions!$B$21)</f>
        <v>0.81309151134335378</v>
      </c>
      <c r="V9" s="23">
        <f t="shared" si="7"/>
        <v>37184187854.687103</v>
      </c>
      <c r="W9" s="23">
        <f t="shared" si="8"/>
        <v>14793558695.132917</v>
      </c>
      <c r="X9" s="23">
        <f t="shared" si="9"/>
        <v>49822958638.407333</v>
      </c>
      <c r="Y9" s="23">
        <f t="shared" si="10"/>
        <v>79716733821.451721</v>
      </c>
      <c r="Z9" s="23">
        <f t="shared" si="11"/>
        <v>5298931171233.251</v>
      </c>
      <c r="AA9" s="23">
        <f t="shared" si="12"/>
        <v>4308515954522.4517</v>
      </c>
      <c r="AB9" s="32">
        <f t="shared" si="13"/>
        <v>8.6303934457191839E-3</v>
      </c>
    </row>
    <row r="10" spans="1:28" ht="41.4">
      <c r="A10" t="s">
        <v>115</v>
      </c>
      <c r="B10" s="14" t="s">
        <v>383</v>
      </c>
      <c r="C10">
        <v>2033</v>
      </c>
      <c r="D10" s="10">
        <v>40565.510257530601</v>
      </c>
      <c r="E10" s="10">
        <v>599990.48958375305</v>
      </c>
      <c r="F10" s="10">
        <v>18239.2734163655</v>
      </c>
      <c r="G10" s="10">
        <v>82215.149776465405</v>
      </c>
      <c r="H10" s="10">
        <v>301250984.5</v>
      </c>
      <c r="I10" s="10">
        <v>37.297499999999999</v>
      </c>
      <c r="J10" s="23">
        <f>Calculation_Assumptions!$B$25*G10*(F10/G10)^Calculation_Assumptions!$B$26</f>
        <v>1374533.5890654537</v>
      </c>
      <c r="K10" s="23">
        <f>Calculation_Assumptions!$B$27*F10</f>
        <v>364785.46832730999</v>
      </c>
      <c r="L10" s="23">
        <f t="shared" si="0"/>
        <v>1374533.5890654537</v>
      </c>
      <c r="M10" s="23">
        <f t="shared" si="1"/>
        <v>75.361203140478722</v>
      </c>
      <c r="N10" s="23">
        <f>Calculation_Assumptions!$B$28*F10</f>
        <v>1823927.3416365501</v>
      </c>
      <c r="O10" s="23">
        <f>Calculation_Assumptions!$B$29*F10</f>
        <v>2918283.74661848</v>
      </c>
      <c r="P10" s="23">
        <f t="shared" si="2"/>
        <v>36853.23651894775</v>
      </c>
      <c r="Q10" s="23">
        <f t="shared" si="3"/>
        <v>55758656406.555016</v>
      </c>
      <c r="R10" s="23">
        <f t="shared" si="4"/>
        <v>22111591421.749306</v>
      </c>
      <c r="S10" s="23">
        <f t="shared" si="5"/>
        <v>73988543286.147995</v>
      </c>
      <c r="T10" s="23">
        <f t="shared" si="6"/>
        <v>118381669257.83678</v>
      </c>
      <c r="U10" s="21">
        <f>1/(1+Calculation_Assumptions!$B$22)^(C10-Calculation_Assumptions!$B$21)</f>
        <v>0.78940923431393573</v>
      </c>
      <c r="V10" s="23">
        <f t="shared" si="7"/>
        <v>44016398260.272423</v>
      </c>
      <c r="W10" s="23">
        <f t="shared" si="8"/>
        <v>17455094453.705708</v>
      </c>
      <c r="X10" s="23">
        <f t="shared" si="9"/>
        <v>58407239303.521576</v>
      </c>
      <c r="Y10" s="23">
        <f t="shared" si="10"/>
        <v>93451582885.634506</v>
      </c>
      <c r="Z10" s="23">
        <f t="shared" si="11"/>
        <v>5494599073244.7852</v>
      </c>
      <c r="AA10" s="23">
        <f t="shared" si="12"/>
        <v>4337487247272.2266</v>
      </c>
      <c r="AB10" s="32">
        <f t="shared" si="13"/>
        <v>1.014790263370886E-2</v>
      </c>
    </row>
    <row r="11" spans="1:28" ht="41.4">
      <c r="A11" t="s">
        <v>115</v>
      </c>
      <c r="B11" s="14" t="s">
        <v>383</v>
      </c>
      <c r="C11">
        <v>2034</v>
      </c>
      <c r="D11" s="10">
        <v>46845.789589639302</v>
      </c>
      <c r="E11" s="10">
        <v>692687.16194320202</v>
      </c>
      <c r="F11" s="10">
        <v>18803.5164890413</v>
      </c>
      <c r="G11" s="10">
        <v>83127.615054908398</v>
      </c>
      <c r="H11" s="10">
        <v>302938573</v>
      </c>
      <c r="I11" s="10">
        <v>37.406399999999998</v>
      </c>
      <c r="J11" s="23">
        <f>Calculation_Assumptions!$B$25*G11*(F11/G11)^Calculation_Assumptions!$B$26</f>
        <v>1430888.9676292725</v>
      </c>
      <c r="K11" s="23">
        <f>Calculation_Assumptions!$B$27*F11</f>
        <v>376070.329780826</v>
      </c>
      <c r="L11" s="23">
        <f t="shared" si="0"/>
        <v>1430888.9676292725</v>
      </c>
      <c r="M11" s="23">
        <f t="shared" si="1"/>
        <v>76.096881583994957</v>
      </c>
      <c r="N11" s="23">
        <f>Calculation_Assumptions!$B$28*F11</f>
        <v>1880351.6489041299</v>
      </c>
      <c r="O11" s="23">
        <f>Calculation_Assumptions!$B$29*F11</f>
        <v>3008562.638246608</v>
      </c>
      <c r="P11" s="23">
        <f t="shared" si="2"/>
        <v>38252.517420261574</v>
      </c>
      <c r="Q11" s="23">
        <f t="shared" si="3"/>
        <v>67031123503.697098</v>
      </c>
      <c r="R11" s="23">
        <f t="shared" si="4"/>
        <v>26497027729.023884</v>
      </c>
      <c r="S11" s="23">
        <f t="shared" si="5"/>
        <v>88086557699.094177</v>
      </c>
      <c r="T11" s="23">
        <f t="shared" si="6"/>
        <v>140938492318.55069</v>
      </c>
      <c r="U11" s="21">
        <f>1/(1+Calculation_Assumptions!$B$22)^(C11-Calculation_Assumptions!$B$21)</f>
        <v>0.76641673234362695</v>
      </c>
      <c r="V11" s="23">
        <f t="shared" si="7"/>
        <v>51373774641.02562</v>
      </c>
      <c r="W11" s="23">
        <f t="shared" si="8"/>
        <v>20307765408.896961</v>
      </c>
      <c r="X11" s="23">
        <f t="shared" si="9"/>
        <v>67511011715.138115</v>
      </c>
      <c r="Y11" s="23">
        <f t="shared" si="10"/>
        <v>108017618744.22099</v>
      </c>
      <c r="Z11" s="23">
        <f t="shared" si="11"/>
        <v>5696310452572.1416</v>
      </c>
      <c r="AA11" s="23">
        <f t="shared" si="12"/>
        <v>4365747643475.1875</v>
      </c>
      <c r="AB11" s="32">
        <f t="shared" si="13"/>
        <v>1.1767463178456068E-2</v>
      </c>
    </row>
    <row r="12" spans="1:28" ht="41.4">
      <c r="A12" t="s">
        <v>115</v>
      </c>
      <c r="B12" s="14" t="s">
        <v>383</v>
      </c>
      <c r="C12">
        <v>2035</v>
      </c>
      <c r="D12" s="10">
        <v>53470.273194587498</v>
      </c>
      <c r="E12" s="10">
        <v>789861.259698921</v>
      </c>
      <c r="F12" s="10">
        <v>19385.2147660882</v>
      </c>
      <c r="G12" s="10">
        <v>84050.207334112507</v>
      </c>
      <c r="H12" s="10">
        <v>304566622</v>
      </c>
      <c r="I12" s="10">
        <v>37.517899999999997</v>
      </c>
      <c r="J12" s="23">
        <f>Calculation_Assumptions!$B$25*G12*(F12/G12)^Calculation_Assumptions!$B$26</f>
        <v>1489554.8962722896</v>
      </c>
      <c r="K12" s="23">
        <f>Calculation_Assumptions!$B$27*F12</f>
        <v>387704.29532176402</v>
      </c>
      <c r="L12" s="23">
        <f t="shared" si="0"/>
        <v>1489554.8962722896</v>
      </c>
      <c r="M12" s="23">
        <f t="shared" si="1"/>
        <v>76.839741743695484</v>
      </c>
      <c r="N12" s="23">
        <f>Calculation_Assumptions!$B$28*F12</f>
        <v>1938521.47660882</v>
      </c>
      <c r="O12" s="23">
        <f>Calculation_Assumptions!$B$29*F12</f>
        <v>3101634.3625741121</v>
      </c>
      <c r="P12" s="23">
        <f t="shared" si="2"/>
        <v>39702.512567928636</v>
      </c>
      <c r="Q12" s="23">
        <f t="shared" si="3"/>
        <v>79646907242.014771</v>
      </c>
      <c r="R12" s="23">
        <f t="shared" si="4"/>
        <v>31359476590.116356</v>
      </c>
      <c r="S12" s="23">
        <f t="shared" si="5"/>
        <v>103653272947.84877</v>
      </c>
      <c r="T12" s="23">
        <f t="shared" si="6"/>
        <v>165845236716.55804</v>
      </c>
      <c r="U12" s="21">
        <f>1/(1+Calculation_Assumptions!$B$22)^(C12-Calculation_Assumptions!$B$21)</f>
        <v>0.74409391489672516</v>
      </c>
      <c r="V12" s="23">
        <f t="shared" si="7"/>
        <v>59264779019.127098</v>
      </c>
      <c r="W12" s="23">
        <f t="shared" si="8"/>
        <v>23334395705.051884</v>
      </c>
      <c r="X12" s="23">
        <f t="shared" si="9"/>
        <v>77127769659.623611</v>
      </c>
      <c r="Y12" s="23">
        <f t="shared" si="10"/>
        <v>123404431455.39778</v>
      </c>
      <c r="Z12" s="23">
        <f t="shared" si="11"/>
        <v>5904089378052.0029</v>
      </c>
      <c r="AA12" s="23">
        <f t="shared" si="12"/>
        <v>4393196979214.8862</v>
      </c>
      <c r="AB12" s="32">
        <f t="shared" si="13"/>
        <v>1.3490125596352929E-2</v>
      </c>
    </row>
    <row r="13" spans="1:28" ht="41.4">
      <c r="A13" t="s">
        <v>115</v>
      </c>
      <c r="B13" s="14" t="s">
        <v>383</v>
      </c>
      <c r="C13">
        <v>2036</v>
      </c>
      <c r="D13" s="10">
        <v>60455.690883790703</v>
      </c>
      <c r="E13" s="10">
        <v>891576.23397726205</v>
      </c>
      <c r="F13" s="10">
        <v>19931.358148438001</v>
      </c>
      <c r="G13" s="10">
        <v>84847.856806891301</v>
      </c>
      <c r="H13" s="10">
        <v>306135098</v>
      </c>
      <c r="I13" s="10">
        <v>37.6267</v>
      </c>
      <c r="J13" s="23">
        <f>Calculation_Assumptions!$B$25*G13*(F13/G13)^Calculation_Assumptions!$B$26</f>
        <v>1545627.6698162202</v>
      </c>
      <c r="K13" s="23">
        <f>Calculation_Assumptions!$B$27*F13</f>
        <v>398627.16296876001</v>
      </c>
      <c r="L13" s="23">
        <f t="shared" si="0"/>
        <v>1545627.6698162202</v>
      </c>
      <c r="M13" s="23">
        <f t="shared" si="1"/>
        <v>77.547533806036668</v>
      </c>
      <c r="N13" s="23">
        <f>Calculation_Assumptions!$B$28*F13</f>
        <v>1993135.8148438002</v>
      </c>
      <c r="O13" s="23">
        <f>Calculation_Assumptions!$B$29*F13</f>
        <v>3189017.3037500801</v>
      </c>
      <c r="P13" s="23">
        <f t="shared" si="2"/>
        <v>41077.949164189798</v>
      </c>
      <c r="Q13" s="23">
        <f t="shared" si="3"/>
        <v>93441988627.843124</v>
      </c>
      <c r="R13" s="23">
        <f t="shared" si="4"/>
        <v>36624123215.317757</v>
      </c>
      <c r="S13" s="23">
        <f t="shared" si="5"/>
        <v>120496402711.60909</v>
      </c>
      <c r="T13" s="23">
        <f t="shared" si="6"/>
        <v>192794244338.57452</v>
      </c>
      <c r="U13" s="21">
        <f>1/(1+Calculation_Assumptions!$B$22)^(C13-Calculation_Assumptions!$B$21)</f>
        <v>0.72242127659876232</v>
      </c>
      <c r="V13" s="23">
        <f t="shared" si="7"/>
        <v>67504480712.453461</v>
      </c>
      <c r="W13" s="23">
        <f t="shared" si="8"/>
        <v>26458045847.520222</v>
      </c>
      <c r="X13" s="23">
        <f t="shared" si="9"/>
        <v>87049165072.479202</v>
      </c>
      <c r="Y13" s="23">
        <f t="shared" si="10"/>
        <v>139278664115.96671</v>
      </c>
      <c r="Z13" s="23">
        <f t="shared" si="11"/>
        <v>6101688280045.166</v>
      </c>
      <c r="AA13" s="23">
        <f t="shared" si="12"/>
        <v>4407989436677.9355</v>
      </c>
      <c r="AB13" s="32">
        <f t="shared" si="13"/>
        <v>1.5314120344927133E-2</v>
      </c>
    </row>
    <row r="14" spans="1:28" ht="41.4">
      <c r="A14" t="s">
        <v>115</v>
      </c>
      <c r="B14" s="14" t="s">
        <v>383</v>
      </c>
      <c r="C14">
        <v>2037</v>
      </c>
      <c r="D14" s="10">
        <v>67770.427613813896</v>
      </c>
      <c r="E14" s="10">
        <v>997432.31079350202</v>
      </c>
      <c r="F14" s="10">
        <v>20492.888133292901</v>
      </c>
      <c r="G14" s="10">
        <v>85653.076096588004</v>
      </c>
      <c r="H14" s="10">
        <v>307646417.5</v>
      </c>
      <c r="I14" s="10">
        <v>37.736899999999999</v>
      </c>
      <c r="J14" s="23">
        <f>Calculation_Assumptions!$B$25*G14*(F14/G14)^Calculation_Assumptions!$B$26</f>
        <v>1603811.2456815364</v>
      </c>
      <c r="K14" s="23">
        <f>Calculation_Assumptions!$B$27*F14</f>
        <v>409857.76266585803</v>
      </c>
      <c r="L14" s="23">
        <f t="shared" si="0"/>
        <v>1603811.2456815364</v>
      </c>
      <c r="M14" s="23">
        <f t="shared" si="1"/>
        <v>78.261845536353292</v>
      </c>
      <c r="N14" s="23">
        <f>Calculation_Assumptions!$B$28*F14</f>
        <v>2049288.8133292901</v>
      </c>
      <c r="O14" s="23">
        <f>Calculation_Assumptions!$B$29*F14</f>
        <v>3278862.1013268642</v>
      </c>
      <c r="P14" s="23">
        <f t="shared" si="2"/>
        <v>42499.814390729931</v>
      </c>
      <c r="Q14" s="23">
        <f t="shared" si="3"/>
        <v>108690973931.68126</v>
      </c>
      <c r="R14" s="23">
        <f t="shared" si="4"/>
        <v>42390688076.040688</v>
      </c>
      <c r="S14" s="23">
        <f t="shared" si="5"/>
        <v>138881179183.53122</v>
      </c>
      <c r="T14" s="23">
        <f t="shared" si="6"/>
        <v>222209886693.64996</v>
      </c>
      <c r="U14" s="21">
        <f>1/(1+Calculation_Assumptions!$B$22)^(C14-Calculation_Assumptions!$B$21)</f>
        <v>0.70137988019297326</v>
      </c>
      <c r="V14" s="23">
        <f t="shared" si="7"/>
        <v>76233662274.260178</v>
      </c>
      <c r="W14" s="23">
        <f t="shared" si="8"/>
        <v>29731975724.071117</v>
      </c>
      <c r="X14" s="23">
        <f t="shared" si="9"/>
        <v>97408464816.803986</v>
      </c>
      <c r="Y14" s="23">
        <f t="shared" si="10"/>
        <v>155853543706.88638</v>
      </c>
      <c r="Z14" s="23">
        <f t="shared" si="11"/>
        <v>6304563618435.8232</v>
      </c>
      <c r="AA14" s="23">
        <f t="shared" si="12"/>
        <v>4421894075367.4961</v>
      </c>
      <c r="AB14" s="32">
        <f t="shared" si="13"/>
        <v>1.7240047132500463E-2</v>
      </c>
    </row>
    <row r="15" spans="1:28" ht="41.4">
      <c r="A15" t="s">
        <v>115</v>
      </c>
      <c r="B15" s="14" t="s">
        <v>383</v>
      </c>
      <c r="C15">
        <v>2038</v>
      </c>
      <c r="D15" s="10">
        <v>75395.4893911619</v>
      </c>
      <c r="E15" s="10">
        <v>1107359.3788228501</v>
      </c>
      <c r="F15" s="10">
        <v>21070.238210363499</v>
      </c>
      <c r="G15" s="10">
        <v>86465.937041936297</v>
      </c>
      <c r="H15" s="10">
        <v>309096448</v>
      </c>
      <c r="I15" s="10">
        <v>37.849600000000002</v>
      </c>
      <c r="J15" s="23">
        <f>Calculation_Assumptions!$B$25*G15*(F15/G15)^Calculation_Assumptions!$B$26</f>
        <v>1664185.0828669602</v>
      </c>
      <c r="K15" s="23">
        <f>Calculation_Assumptions!$B$27*F15</f>
        <v>421404.76420727</v>
      </c>
      <c r="L15" s="23">
        <f t="shared" si="0"/>
        <v>1664185.0828669602</v>
      </c>
      <c r="M15" s="23">
        <f t="shared" si="1"/>
        <v>78.9827369891064</v>
      </c>
      <c r="N15" s="23">
        <f>Calculation_Assumptions!$B$28*F15</f>
        <v>2107023.82103635</v>
      </c>
      <c r="O15" s="23">
        <f>Calculation_Assumptions!$B$29*F15</f>
        <v>3371238.11365816</v>
      </c>
      <c r="P15" s="23">
        <f t="shared" si="2"/>
        <v>43968.366452141112</v>
      </c>
      <c r="Q15" s="23">
        <f t="shared" si="3"/>
        <v>125472048760.22578</v>
      </c>
      <c r="R15" s="23">
        <f t="shared" si="4"/>
        <v>48688782962.298424</v>
      </c>
      <c r="S15" s="23">
        <f t="shared" si="5"/>
        <v>158860092145.87152</v>
      </c>
      <c r="T15" s="23">
        <f t="shared" si="6"/>
        <v>254176147433.39447</v>
      </c>
      <c r="U15" s="21">
        <f>1/(1+Calculation_Assumptions!$B$22)^(C15-Calculation_Assumptions!$B$21)</f>
        <v>0.68095133999317792</v>
      </c>
      <c r="V15" s="23">
        <f t="shared" si="7"/>
        <v>85440359734.965103</v>
      </c>
      <c r="W15" s="23">
        <f t="shared" si="8"/>
        <v>33154692000.814121</v>
      </c>
      <c r="X15" s="23">
        <f t="shared" si="9"/>
        <v>108175992618.17093</v>
      </c>
      <c r="Y15" s="23">
        <f t="shared" si="10"/>
        <v>173081588189.07352</v>
      </c>
      <c r="Z15" s="23">
        <f t="shared" si="11"/>
        <v>6512735789337.2344</v>
      </c>
      <c r="AA15" s="23">
        <f t="shared" si="12"/>
        <v>4434856162770.7168</v>
      </c>
      <c r="AB15" s="32">
        <f t="shared" si="13"/>
        <v>1.9265643935018957E-2</v>
      </c>
    </row>
    <row r="16" spans="1:28" ht="41.4">
      <c r="A16" t="s">
        <v>115</v>
      </c>
      <c r="B16" s="14" t="s">
        <v>383</v>
      </c>
      <c r="C16">
        <v>2039</v>
      </c>
      <c r="D16" s="10">
        <v>83358.073687421405</v>
      </c>
      <c r="E16" s="10">
        <v>1221305.5284957299</v>
      </c>
      <c r="F16" s="10">
        <v>21663.854082149101</v>
      </c>
      <c r="G16" s="10">
        <v>87286.512163430903</v>
      </c>
      <c r="H16" s="10">
        <v>310481120</v>
      </c>
      <c r="I16" s="10">
        <v>37.958199999999998</v>
      </c>
      <c r="J16" s="23">
        <f>Calculation_Assumptions!$B$25*G16*(F16/G16)^Calculation_Assumptions!$B$26</f>
        <v>1726831.6315240795</v>
      </c>
      <c r="K16" s="23">
        <f>Calculation_Assumptions!$B$27*F16</f>
        <v>433277.08164298203</v>
      </c>
      <c r="L16" s="23">
        <f t="shared" si="0"/>
        <v>1726831.6315240795</v>
      </c>
      <c r="M16" s="23">
        <f t="shared" si="1"/>
        <v>79.710268771934693</v>
      </c>
      <c r="N16" s="23">
        <f>Calculation_Assumptions!$B$28*F16</f>
        <v>2166385.40821491</v>
      </c>
      <c r="O16" s="23">
        <f>Calculation_Assumptions!$B$29*F16</f>
        <v>3466216.6531438562</v>
      </c>
      <c r="P16" s="23">
        <f t="shared" si="2"/>
        <v>45492.979949630899</v>
      </c>
      <c r="Q16" s="23">
        <f t="shared" si="3"/>
        <v>143945358386.35434</v>
      </c>
      <c r="R16" s="23">
        <f t="shared" si="4"/>
        <v>55560827920.229607</v>
      </c>
      <c r="S16" s="23">
        <f t="shared" si="5"/>
        <v>180585714493.33298</v>
      </c>
      <c r="T16" s="23">
        <f t="shared" si="6"/>
        <v>288937143189.33276</v>
      </c>
      <c r="U16" s="21">
        <f>1/(1+Calculation_Assumptions!$B$22)^(C16-Calculation_Assumptions!$B$21)</f>
        <v>0.66111780581861923</v>
      </c>
      <c r="V16" s="23">
        <f t="shared" si="7"/>
        <v>95164839494.161362</v>
      </c>
      <c r="W16" s="23">
        <f t="shared" si="8"/>
        <v>36732252644.088074</v>
      </c>
      <c r="X16" s="23">
        <f t="shared" si="9"/>
        <v>119388431328.01993</v>
      </c>
      <c r="Y16" s="23">
        <f t="shared" si="10"/>
        <v>191021490124.83188</v>
      </c>
      <c r="Z16" s="23">
        <f t="shared" si="11"/>
        <v>6726217678942.2246</v>
      </c>
      <c r="AA16" s="23">
        <f t="shared" si="12"/>
        <v>4446822273360.6895</v>
      </c>
      <c r="AB16" s="32">
        <f t="shared" si="13"/>
        <v>2.1400639297922842E-2</v>
      </c>
    </row>
    <row r="17" spans="1:28" ht="41.4">
      <c r="A17" t="s">
        <v>115</v>
      </c>
      <c r="B17" s="14" t="s">
        <v>383</v>
      </c>
      <c r="C17">
        <v>2040</v>
      </c>
      <c r="D17" s="10">
        <v>91567.186426847897</v>
      </c>
      <c r="E17" s="10">
        <v>1338439.7936692401</v>
      </c>
      <c r="F17" s="10">
        <v>22274.194008011302</v>
      </c>
      <c r="G17" s="10">
        <v>88114.874669796802</v>
      </c>
      <c r="H17" s="10">
        <v>311797395.5</v>
      </c>
      <c r="I17" s="10">
        <v>38.0715</v>
      </c>
      <c r="J17" s="23">
        <f>Calculation_Assumptions!$B$25*G17*(F17/G17)^Calculation_Assumptions!$B$26</f>
        <v>1791836.4455562858</v>
      </c>
      <c r="K17" s="23">
        <f>Calculation_Assumptions!$B$27*F17</f>
        <v>445483.88016022602</v>
      </c>
      <c r="L17" s="23">
        <f t="shared" si="0"/>
        <v>1791836.4455562858</v>
      </c>
      <c r="M17" s="23">
        <f t="shared" si="1"/>
        <v>80.444502050750771</v>
      </c>
      <c r="N17" s="23">
        <f>Calculation_Assumptions!$B$28*F17</f>
        <v>2227419.4008011301</v>
      </c>
      <c r="O17" s="23">
        <f>Calculation_Assumptions!$B$29*F17</f>
        <v>3563871.0412818082</v>
      </c>
      <c r="P17" s="23">
        <f t="shared" si="2"/>
        <v>47065.034095223091</v>
      </c>
      <c r="Q17" s="23">
        <f t="shared" si="3"/>
        <v>164073421856.67291</v>
      </c>
      <c r="R17" s="23">
        <f t="shared" si="4"/>
        <v>62993714523.446144</v>
      </c>
      <c r="S17" s="23">
        <f t="shared" si="5"/>
        <v>203958527523.93491</v>
      </c>
      <c r="T17" s="23">
        <f t="shared" si="6"/>
        <v>326333644038.29584</v>
      </c>
      <c r="U17" s="21">
        <f>1/(1+Calculation_Assumptions!$B$22)^(C17-Calculation_Assumptions!$B$21)</f>
        <v>0.64186194739671765</v>
      </c>
      <c r="V17" s="23">
        <f t="shared" si="7"/>
        <v>105312486068.96725</v>
      </c>
      <c r="W17" s="23">
        <f t="shared" si="8"/>
        <v>40433268277.772034</v>
      </c>
      <c r="X17" s="23">
        <f t="shared" si="9"/>
        <v>130913217664.6799</v>
      </c>
      <c r="Y17" s="23">
        <f t="shared" si="10"/>
        <v>209461148263.48782</v>
      </c>
      <c r="Z17" s="23">
        <f t="shared" si="11"/>
        <v>6945035678559.6299</v>
      </c>
      <c r="AA17" s="23">
        <f t="shared" si="12"/>
        <v>4457754125379.9688</v>
      </c>
      <c r="AB17" s="32">
        <f t="shared" si="13"/>
        <v>2.3624561406241907E-2</v>
      </c>
    </row>
    <row r="18" spans="1:28" ht="41.4">
      <c r="A18" t="s">
        <v>115</v>
      </c>
      <c r="B18" s="14" t="s">
        <v>383</v>
      </c>
      <c r="C18">
        <v>2041</v>
      </c>
      <c r="D18" s="10">
        <v>100043.806117158</v>
      </c>
      <c r="E18" s="10">
        <v>1459030.6383992899</v>
      </c>
      <c r="F18" s="10">
        <v>22835.781799026801</v>
      </c>
      <c r="G18" s="10">
        <v>88881.561359791202</v>
      </c>
      <c r="H18" s="10">
        <v>313041661</v>
      </c>
      <c r="I18" s="10">
        <v>37.258299999999998</v>
      </c>
      <c r="J18" s="23">
        <f>Calculation_Assumptions!$B$25*G18*(F18/G18)^Calculation_Assumptions!$B$26</f>
        <v>1851987.1625359422</v>
      </c>
      <c r="K18" s="23">
        <f>Calculation_Assumptions!$B$27*F18</f>
        <v>456715.635980536</v>
      </c>
      <c r="L18" s="23">
        <f t="shared" si="0"/>
        <v>1851987.1625359422</v>
      </c>
      <c r="M18" s="23">
        <f t="shared" si="1"/>
        <v>81.100230280483274</v>
      </c>
      <c r="N18" s="23">
        <f>Calculation_Assumptions!$B$28*F18</f>
        <v>2283578.1799026802</v>
      </c>
      <c r="O18" s="23">
        <f>Calculation_Assumptions!$B$29*F18</f>
        <v>3653725.087844288</v>
      </c>
      <c r="P18" s="23">
        <f t="shared" si="2"/>
        <v>49706.700588484775</v>
      </c>
      <c r="Q18" s="23">
        <f t="shared" si="3"/>
        <v>185279844620.2114</v>
      </c>
      <c r="R18" s="23">
        <f t="shared" si="4"/>
        <v>72523599092.339294</v>
      </c>
      <c r="S18" s="23">
        <f t="shared" si="5"/>
        <v>228457852683.5563</v>
      </c>
      <c r="T18" s="23">
        <f t="shared" si="6"/>
        <v>365532564293.69006</v>
      </c>
      <c r="U18" s="21">
        <f>1/(1+Calculation_Assumptions!$B$22)^(C18-Calculation_Assumptions!$B$21)</f>
        <v>0.62316693922011435</v>
      </c>
      <c r="V18" s="23">
        <f t="shared" si="7"/>
        <v>115460273671.1555</v>
      </c>
      <c r="W18" s="23">
        <f t="shared" si="8"/>
        <v>45194309267.599739</v>
      </c>
      <c r="X18" s="23">
        <f t="shared" si="9"/>
        <v>142367380797.61157</v>
      </c>
      <c r="Y18" s="23">
        <f t="shared" si="10"/>
        <v>227787809276.1785</v>
      </c>
      <c r="Z18" s="23">
        <f t="shared" si="11"/>
        <v>7148551064600.918</v>
      </c>
      <c r="AA18" s="23">
        <f t="shared" si="12"/>
        <v>4454740686786.0439</v>
      </c>
      <c r="AB18" s="32">
        <f t="shared" si="13"/>
        <v>2.591851732551833E-2</v>
      </c>
    </row>
    <row r="19" spans="1:28" ht="41.4">
      <c r="A19" t="s">
        <v>115</v>
      </c>
      <c r="B19" s="14" t="s">
        <v>383</v>
      </c>
      <c r="C19">
        <v>2042</v>
      </c>
      <c r="D19" s="10">
        <v>108746.545347929</v>
      </c>
      <c r="E19" s="10">
        <v>1582612.6277604699</v>
      </c>
      <c r="F19" s="10">
        <v>23411.5286140188</v>
      </c>
      <c r="G19" s="10">
        <v>89654.918983413998</v>
      </c>
      <c r="H19" s="10">
        <v>314211282.5</v>
      </c>
      <c r="I19" s="10">
        <v>37.373199999999997</v>
      </c>
      <c r="J19" s="23">
        <f>Calculation_Assumptions!$B$25*G19*(F19/G19)^Calculation_Assumptions!$B$26</f>
        <v>1914157.097710504</v>
      </c>
      <c r="K19" s="23">
        <f>Calculation_Assumptions!$B$27*F19</f>
        <v>468230.57228037599</v>
      </c>
      <c r="L19" s="23">
        <f t="shared" si="0"/>
        <v>1914157.097710504</v>
      </c>
      <c r="M19" s="23">
        <f t="shared" si="1"/>
        <v>81.761303555561454</v>
      </c>
      <c r="N19" s="23">
        <f>Calculation_Assumptions!$B$28*F19</f>
        <v>2341152.8614018802</v>
      </c>
      <c r="O19" s="23">
        <f>Calculation_Assumptions!$B$29*F19</f>
        <v>3745844.5782430079</v>
      </c>
      <c r="P19" s="23">
        <f t="shared" si="2"/>
        <v>51217.372280417629</v>
      </c>
      <c r="Q19" s="23">
        <f t="shared" si="3"/>
        <v>208157971629.23547</v>
      </c>
      <c r="R19" s="23">
        <f t="shared" si="4"/>
        <v>81057260131.697998</v>
      </c>
      <c r="S19" s="23">
        <f t="shared" si="5"/>
        <v>254592285808.87329</v>
      </c>
      <c r="T19" s="23">
        <f t="shared" si="6"/>
        <v>407347657294.19727</v>
      </c>
      <c r="U19" s="21">
        <f>1/(1+Calculation_Assumptions!$B$22)^(C19-Calculation_Assumptions!$B$21)</f>
        <v>0.60501644584477121</v>
      </c>
      <c r="V19" s="23">
        <f t="shared" si="7"/>
        <v>125938996169.37677</v>
      </c>
      <c r="W19" s="23">
        <f t="shared" si="8"/>
        <v>49040975434.794998</v>
      </c>
      <c r="X19" s="23">
        <f t="shared" si="9"/>
        <v>154032519899.58069</v>
      </c>
      <c r="Y19" s="23">
        <f t="shared" si="10"/>
        <v>246452031839.32913</v>
      </c>
      <c r="Z19" s="23">
        <f t="shared" si="11"/>
        <v>7356166431096.2949</v>
      </c>
      <c r="AA19" s="23">
        <f t="shared" si="12"/>
        <v>4450601669184.4951</v>
      </c>
      <c r="AB19" s="32">
        <f t="shared" si="13"/>
        <v>2.8297072065865906E-2</v>
      </c>
    </row>
    <row r="20" spans="1:28" ht="41.4">
      <c r="A20" t="s">
        <v>115</v>
      </c>
      <c r="B20" s="14" t="s">
        <v>383</v>
      </c>
      <c r="C20">
        <v>2043</v>
      </c>
      <c r="D20" s="10">
        <v>117636.856079498</v>
      </c>
      <c r="E20" s="10">
        <v>1708954.49883086</v>
      </c>
      <c r="F20" s="10">
        <v>24001.7914371726</v>
      </c>
      <c r="G20" s="10">
        <v>90435.005584395898</v>
      </c>
      <c r="H20" s="10">
        <v>315304312</v>
      </c>
      <c r="I20" s="10">
        <v>37.491100000000003</v>
      </c>
      <c r="J20" s="23">
        <f>Calculation_Assumptions!$B$25*G20*(F20/G20)^Calculation_Assumptions!$B$26</f>
        <v>1978414.0348458875</v>
      </c>
      <c r="K20" s="23">
        <f>Calculation_Assumptions!$B$27*F20</f>
        <v>480035.82874345197</v>
      </c>
      <c r="L20" s="23">
        <f t="shared" si="0"/>
        <v>1978414.0348458875</v>
      </c>
      <c r="M20" s="23">
        <f t="shared" si="1"/>
        <v>82.427765445117274</v>
      </c>
      <c r="N20" s="23">
        <f>Calculation_Assumptions!$B$28*F20</f>
        <v>2400179.1437172601</v>
      </c>
      <c r="O20" s="23">
        <f>Calculation_Assumptions!$B$29*F20</f>
        <v>3840286.6299476158</v>
      </c>
      <c r="P20" s="23">
        <f t="shared" si="2"/>
        <v>52770.23173088779</v>
      </c>
      <c r="Q20" s="23">
        <f t="shared" si="3"/>
        <v>232734407082.82462</v>
      </c>
      <c r="R20" s="23">
        <f t="shared" si="4"/>
        <v>90181924920.847687</v>
      </c>
      <c r="S20" s="23">
        <f t="shared" si="5"/>
        <v>282349528494.4801</v>
      </c>
      <c r="T20" s="23">
        <f t="shared" si="6"/>
        <v>451759245591.16809</v>
      </c>
      <c r="U20" s="21">
        <f>1/(1+Calculation_Assumptions!$B$22)^(C20-Calculation_Assumptions!$B$21)</f>
        <v>0.5873946076162827</v>
      </c>
      <c r="V20" s="23">
        <f t="shared" si="7"/>
        <v>136706935727.22397</v>
      </c>
      <c r="W20" s="23">
        <f t="shared" si="8"/>
        <v>52972376402.962395</v>
      </c>
      <c r="X20" s="23">
        <f t="shared" si="9"/>
        <v>165850590500.65756</v>
      </c>
      <c r="Y20" s="23">
        <f t="shared" si="10"/>
        <v>265360944801.05206</v>
      </c>
      <c r="Z20" s="23">
        <f t="shared" si="11"/>
        <v>7567868335865.1982</v>
      </c>
      <c r="AA20" s="23">
        <f t="shared" si="12"/>
        <v>4445325051637.2285</v>
      </c>
      <c r="AB20" s="32">
        <f t="shared" si="13"/>
        <v>3.0752967249689501E-2</v>
      </c>
    </row>
    <row r="21" spans="1:28" ht="41.4">
      <c r="A21" t="s">
        <v>115</v>
      </c>
      <c r="B21" s="14" t="s">
        <v>383</v>
      </c>
      <c r="C21">
        <v>2044</v>
      </c>
      <c r="D21" s="10">
        <v>126717.433447039</v>
      </c>
      <c r="E21" s="10">
        <v>1838090.5369374</v>
      </c>
      <c r="F21" s="10">
        <v>24606.936253131698</v>
      </c>
      <c r="G21" s="10">
        <v>91221.879711504793</v>
      </c>
      <c r="H21" s="10">
        <v>316318415.5</v>
      </c>
      <c r="I21" s="10">
        <v>37.609900000000003</v>
      </c>
      <c r="J21" s="23">
        <f>Calculation_Assumptions!$B$25*G21*(F21/G21)^Calculation_Assumptions!$B$26</f>
        <v>2044828.0331623689</v>
      </c>
      <c r="K21" s="23">
        <f>Calculation_Assumptions!$B$27*F21</f>
        <v>492138.72506263398</v>
      </c>
      <c r="L21" s="23">
        <f t="shared" si="0"/>
        <v>2044828.0331623689</v>
      </c>
      <c r="M21" s="23">
        <f t="shared" si="1"/>
        <v>83.099659873427996</v>
      </c>
      <c r="N21" s="23">
        <f>Calculation_Assumptions!$B$28*F21</f>
        <v>2460693.6253131698</v>
      </c>
      <c r="O21" s="23">
        <f>Calculation_Assumptions!$B$29*F21</f>
        <v>3937109.8005010718</v>
      </c>
      <c r="P21" s="23">
        <f t="shared" si="2"/>
        <v>54369.408936539818</v>
      </c>
      <c r="Q21" s="23">
        <f t="shared" si="3"/>
        <v>259115360202.89215</v>
      </c>
      <c r="R21" s="23">
        <f t="shared" si="4"/>
        <v>99935896065.133545</v>
      </c>
      <c r="S21" s="23">
        <f t="shared" si="5"/>
        <v>311812780699.17474</v>
      </c>
      <c r="T21" s="23">
        <f t="shared" si="6"/>
        <v>498900449118.67957</v>
      </c>
      <c r="U21" s="21">
        <f>1/(1+Calculation_Assumptions!$B$22)^(C21-Calculation_Assumptions!$B$21)</f>
        <v>0.57028602681192497</v>
      </c>
      <c r="V21" s="23">
        <f t="shared" si="7"/>
        <v>147769869256.04816</v>
      </c>
      <c r="W21" s="23">
        <f t="shared" si="8"/>
        <v>56992045102.874496</v>
      </c>
      <c r="X21" s="23">
        <f t="shared" si="9"/>
        <v>177822471814.11044</v>
      </c>
      <c r="Y21" s="23">
        <f t="shared" si="10"/>
        <v>284515954902.57672</v>
      </c>
      <c r="Z21" s="23">
        <f t="shared" si="11"/>
        <v>7783627085900.126</v>
      </c>
      <c r="AA21" s="23">
        <f t="shared" si="12"/>
        <v>4438893765003.665</v>
      </c>
      <c r="AB21" s="32">
        <f t="shared" si="13"/>
        <v>3.3289796304896736E-2</v>
      </c>
    </row>
    <row r="22" spans="1:28" ht="41.4">
      <c r="A22" t="s">
        <v>115</v>
      </c>
      <c r="B22" s="14" t="s">
        <v>383</v>
      </c>
      <c r="C22">
        <v>2045</v>
      </c>
      <c r="D22" s="10">
        <v>136021.20541242199</v>
      </c>
      <c r="E22" s="10">
        <v>1969961.8739372699</v>
      </c>
      <c r="F22" s="10">
        <v>25227.338273922502</v>
      </c>
      <c r="G22" s="10">
        <v>92015.600422941701</v>
      </c>
      <c r="H22" s="10">
        <v>317249613</v>
      </c>
      <c r="I22" s="10">
        <v>37.724499999999999</v>
      </c>
      <c r="J22" s="23">
        <f>Calculation_Assumptions!$B$25*G22*(F22/G22)^Calculation_Assumptions!$B$26</f>
        <v>2113471.5037201103</v>
      </c>
      <c r="K22" s="23">
        <f>Calculation_Assumptions!$B$27*F22</f>
        <v>504546.76547845005</v>
      </c>
      <c r="L22" s="23">
        <f t="shared" si="0"/>
        <v>2113471.5037201103</v>
      </c>
      <c r="M22" s="23">
        <f t="shared" si="1"/>
        <v>83.777031122811934</v>
      </c>
      <c r="N22" s="23">
        <f>Calculation_Assumptions!$B$28*F22</f>
        <v>2522733.8273922503</v>
      </c>
      <c r="O22" s="23">
        <f>Calculation_Assumptions!$B$29*F22</f>
        <v>4036374.1238276004</v>
      </c>
      <c r="P22" s="23">
        <f t="shared" si="2"/>
        <v>56023.844019671844</v>
      </c>
      <c r="Q22" s="23">
        <f t="shared" si="3"/>
        <v>287476941540.81348</v>
      </c>
      <c r="R22" s="23">
        <f t="shared" si="4"/>
        <v>110364836750.16206</v>
      </c>
      <c r="S22" s="23">
        <f t="shared" si="5"/>
        <v>343145296136.58679</v>
      </c>
      <c r="T22" s="23">
        <f t="shared" si="6"/>
        <v>549032473818.53888</v>
      </c>
      <c r="U22" s="21">
        <f>1/(1+Calculation_Assumptions!$B$22)^(C22-Calculation_Assumptions!$B$21)</f>
        <v>0.55367575418633497</v>
      </c>
      <c r="V22" s="23">
        <f t="shared" si="7"/>
        <v>159169012418.79083</v>
      </c>
      <c r="W22" s="23">
        <f t="shared" si="8"/>
        <v>61106334223.297722</v>
      </c>
      <c r="X22" s="23">
        <f t="shared" si="9"/>
        <v>189991230633.91794</v>
      </c>
      <c r="Y22" s="23">
        <f t="shared" si="10"/>
        <v>303985969014.26874</v>
      </c>
      <c r="Z22" s="23">
        <f t="shared" si="11"/>
        <v>8003363304422.002</v>
      </c>
      <c r="AA22" s="23">
        <f t="shared" si="12"/>
        <v>4431268213603.0898</v>
      </c>
      <c r="AB22" s="32">
        <f t="shared" si="13"/>
        <v>3.5919516658949782E-2</v>
      </c>
    </row>
    <row r="23" spans="1:28" ht="41.4">
      <c r="A23" t="s">
        <v>115</v>
      </c>
      <c r="B23" s="14" t="s">
        <v>383</v>
      </c>
      <c r="C23">
        <v>2046</v>
      </c>
      <c r="D23" s="10">
        <v>145499.03257978801</v>
      </c>
      <c r="E23" s="10">
        <v>2103984.5335127302</v>
      </c>
      <c r="F23" s="10">
        <v>25797.702300703098</v>
      </c>
      <c r="G23" s="10">
        <v>92766.695441781907</v>
      </c>
      <c r="H23" s="10">
        <v>318096573.5</v>
      </c>
      <c r="I23" s="10">
        <v>37.836199999999998</v>
      </c>
      <c r="J23" s="23">
        <f>Calculation_Assumptions!$B$25*G23*(F23/G23)^Calculation_Assumptions!$B$26</f>
        <v>2176684.4748758646</v>
      </c>
      <c r="K23" s="23">
        <f>Calculation_Assumptions!$B$27*F23</f>
        <v>515954.04601406195</v>
      </c>
      <c r="L23" s="23">
        <f t="shared" si="0"/>
        <v>2176684.4748758646</v>
      </c>
      <c r="M23" s="23">
        <f t="shared" si="1"/>
        <v>84.375129595031439</v>
      </c>
      <c r="N23" s="23">
        <f>Calculation_Assumptions!$B$28*F23</f>
        <v>2579770.2300703097</v>
      </c>
      <c r="O23" s="23">
        <f>Calculation_Assumptions!$B$29*F23</f>
        <v>4127632.3681124956</v>
      </c>
      <c r="P23" s="23">
        <f t="shared" si="2"/>
        <v>57529.15131212608</v>
      </c>
      <c r="Q23" s="23">
        <f t="shared" si="3"/>
        <v>316705485325.88214</v>
      </c>
      <c r="R23" s="23">
        <f t="shared" si="4"/>
        <v>121040444586.82686</v>
      </c>
      <c r="S23" s="23">
        <f t="shared" si="5"/>
        <v>375354072753.36719</v>
      </c>
      <c r="T23" s="23">
        <f t="shared" si="6"/>
        <v>600566516405.38757</v>
      </c>
      <c r="U23" s="21">
        <f>1/(1+Calculation_Assumptions!$B$22)^(C23-Calculation_Assumptions!$B$21)</f>
        <v>0.5375492759090631</v>
      </c>
      <c r="V23" s="23">
        <f t="shared" si="7"/>
        <v>170244804313.35635</v>
      </c>
      <c r="W23" s="23">
        <f t="shared" si="8"/>
        <v>65065203343.359856</v>
      </c>
      <c r="X23" s="23">
        <f t="shared" si="9"/>
        <v>201771310018.09033</v>
      </c>
      <c r="Y23" s="23">
        <f t="shared" si="10"/>
        <v>322834096028.94458</v>
      </c>
      <c r="Z23" s="23">
        <f t="shared" si="11"/>
        <v>8206160706026.7227</v>
      </c>
      <c r="AA23" s="23">
        <f t="shared" si="12"/>
        <v>4411215745518.0703</v>
      </c>
      <c r="AB23" s="32">
        <f t="shared" si="13"/>
        <v>3.8593624554938227E-2</v>
      </c>
    </row>
    <row r="24" spans="1:28" ht="41.4">
      <c r="A24" t="s">
        <v>115</v>
      </c>
      <c r="B24" s="14" t="s">
        <v>383</v>
      </c>
      <c r="C24">
        <v>2047</v>
      </c>
      <c r="D24" s="10">
        <v>155082.09808574899</v>
      </c>
      <c r="E24" s="10">
        <v>2240024.75754759</v>
      </c>
      <c r="F24" s="10">
        <v>26380.9616682253</v>
      </c>
      <c r="G24" s="10">
        <v>93523.921418033002</v>
      </c>
      <c r="H24" s="10">
        <v>318862019.5</v>
      </c>
      <c r="I24" s="10">
        <v>37.948900000000002</v>
      </c>
      <c r="J24" s="23">
        <f>Calculation_Assumptions!$B$25*G24*(F24/G24)^Calculation_Assumptions!$B$26</f>
        <v>2241788.1172402492</v>
      </c>
      <c r="K24" s="23">
        <f>Calculation_Assumptions!$B$27*F24</f>
        <v>527619.23336450604</v>
      </c>
      <c r="L24" s="23">
        <f t="shared" si="0"/>
        <v>2241788.1172402492</v>
      </c>
      <c r="M24" s="23">
        <f t="shared" si="1"/>
        <v>84.977497993956135</v>
      </c>
      <c r="N24" s="23">
        <f>Calculation_Assumptions!$B$28*F24</f>
        <v>2638096.1668225299</v>
      </c>
      <c r="O24" s="23">
        <f>Calculation_Assumptions!$B$29*F24</f>
        <v>4220953.8669160483</v>
      </c>
      <c r="P24" s="23">
        <f t="shared" si="2"/>
        <v>59073.862937799226</v>
      </c>
      <c r="Q24" s="23">
        <f t="shared" si="3"/>
        <v>347661204685.31891</v>
      </c>
      <c r="R24" s="23">
        <f t="shared" si="4"/>
        <v>132326915504.64326</v>
      </c>
      <c r="S24" s="23">
        <f t="shared" si="5"/>
        <v>409121488502.81</v>
      </c>
      <c r="T24" s="23">
        <f t="shared" si="6"/>
        <v>654594381604.49609</v>
      </c>
      <c r="U24" s="21">
        <f>1/(1+Calculation_Assumptions!$B$22)^(C24-Calculation_Assumptions!$B$21)</f>
        <v>0.52189250088258554</v>
      </c>
      <c r="V24" s="23">
        <f t="shared" si="7"/>
        <v>181441775573.07355</v>
      </c>
      <c r="W24" s="23">
        <f t="shared" si="8"/>
        <v>69060424866.79686</v>
      </c>
      <c r="X24" s="23">
        <f t="shared" si="9"/>
        <v>213517436799.53748</v>
      </c>
      <c r="Y24" s="23">
        <f t="shared" si="10"/>
        <v>341627898879.26001</v>
      </c>
      <c r="Z24" s="23">
        <f t="shared" si="11"/>
        <v>8411886713882.4082</v>
      </c>
      <c r="AA24" s="23">
        <f t="shared" si="12"/>
        <v>4390100594249.0845</v>
      </c>
      <c r="AB24" s="32">
        <f t="shared" si="13"/>
        <v>4.1329753539305562E-2</v>
      </c>
    </row>
    <row r="25" spans="1:28" ht="41.4">
      <c r="A25" t="s">
        <v>115</v>
      </c>
      <c r="B25" s="14" t="s">
        <v>383</v>
      </c>
      <c r="C25">
        <v>2048</v>
      </c>
      <c r="D25" s="10">
        <v>164719.15948103799</v>
      </c>
      <c r="E25" s="10">
        <v>2377312.2655835198</v>
      </c>
      <c r="F25" s="10">
        <v>26977.4079268061</v>
      </c>
      <c r="G25" s="10">
        <v>94287.328396812707</v>
      </c>
      <c r="H25" s="10">
        <v>319554652.5</v>
      </c>
      <c r="I25" s="10">
        <v>38.064500000000002</v>
      </c>
      <c r="J25" s="23">
        <f>Calculation_Assumptions!$B$25*G25*(F25/G25)^Calculation_Assumptions!$B$26</f>
        <v>2308838.9799289512</v>
      </c>
      <c r="K25" s="23">
        <f>Calculation_Assumptions!$B$27*F25</f>
        <v>539548.15853612195</v>
      </c>
      <c r="L25" s="23">
        <f t="shared" si="0"/>
        <v>2308838.9799289512</v>
      </c>
      <c r="M25" s="23">
        <f t="shared" si="1"/>
        <v>85.584166803318922</v>
      </c>
      <c r="N25" s="23">
        <f>Calculation_Assumptions!$B$28*F25</f>
        <v>2697740.79268061</v>
      </c>
      <c r="O25" s="23">
        <f>Calculation_Assumptions!$B$29*F25</f>
        <v>4316385.2682889756</v>
      </c>
      <c r="P25" s="23">
        <f t="shared" si="2"/>
        <v>60655.965004898295</v>
      </c>
      <c r="Q25" s="23">
        <f t="shared" si="3"/>
        <v>380310016150.95398</v>
      </c>
      <c r="R25" s="23">
        <f t="shared" si="4"/>
        <v>144198169586.94946</v>
      </c>
      <c r="S25" s="23">
        <f t="shared" si="5"/>
        <v>444369595868.05927</v>
      </c>
      <c r="T25" s="23">
        <f t="shared" si="6"/>
        <v>710991353388.89478</v>
      </c>
      <c r="U25" s="21">
        <f>1/(1+Calculation_Assumptions!$B$22)^(C25-Calculation_Assumptions!$B$21)</f>
        <v>0.50669174842969467</v>
      </c>
      <c r="V25" s="23">
        <f t="shared" si="7"/>
        <v>192699947028.85229</v>
      </c>
      <c r="W25" s="23">
        <f t="shared" si="8"/>
        <v>73064022668.373047</v>
      </c>
      <c r="X25" s="23">
        <f t="shared" si="9"/>
        <v>225158407479.38376</v>
      </c>
      <c r="Y25" s="23">
        <f t="shared" si="10"/>
        <v>360253451967.01404</v>
      </c>
      <c r="Z25" s="23">
        <f t="shared" si="11"/>
        <v>8620756215401.2686</v>
      </c>
      <c r="AA25" s="23">
        <f t="shared" si="12"/>
        <v>4368066039567.8262</v>
      </c>
      <c r="AB25" s="32">
        <f t="shared" si="13"/>
        <v>4.4115621257392414E-2</v>
      </c>
    </row>
    <row r="26" spans="1:28" ht="41.4">
      <c r="A26" t="s">
        <v>115</v>
      </c>
      <c r="B26" s="14" t="s">
        <v>383</v>
      </c>
      <c r="C26">
        <v>2049</v>
      </c>
      <c r="D26" s="10">
        <v>174499.71932300401</v>
      </c>
      <c r="E26" s="10">
        <v>2516492.4122073199</v>
      </c>
      <c r="F26" s="10">
        <v>27587.339218413799</v>
      </c>
      <c r="G26" s="10">
        <v>95056.966831742102</v>
      </c>
      <c r="H26" s="10">
        <v>320173250</v>
      </c>
      <c r="I26" s="10">
        <v>38.1755</v>
      </c>
      <c r="J26" s="23">
        <f>Calculation_Assumptions!$B$25*G26*(F26/G26)^Calculation_Assumptions!$B$26</f>
        <v>2377895.3034159979</v>
      </c>
      <c r="K26" s="23">
        <f>Calculation_Assumptions!$B$27*F26</f>
        <v>551746.78436827601</v>
      </c>
      <c r="L26" s="23">
        <f t="shared" si="0"/>
        <v>2377895.3034159979</v>
      </c>
      <c r="M26" s="23">
        <f t="shared" si="1"/>
        <v>86.195166724481254</v>
      </c>
      <c r="N26" s="23">
        <f>Calculation_Assumptions!$B$28*F26</f>
        <v>2758733.9218413797</v>
      </c>
      <c r="O26" s="23">
        <f>Calculation_Assumptions!$B$29*F26</f>
        <v>4413974.2749462081</v>
      </c>
      <c r="P26" s="23">
        <f t="shared" si="2"/>
        <v>62288.517594163743</v>
      </c>
      <c r="Q26" s="23">
        <f t="shared" si="3"/>
        <v>414942063025.58112</v>
      </c>
      <c r="R26" s="23">
        <f t="shared" si="4"/>
        <v>156748581893.35519</v>
      </c>
      <c r="S26" s="23">
        <f t="shared" si="5"/>
        <v>481398295048.17084</v>
      </c>
      <c r="T26" s="23">
        <f t="shared" si="6"/>
        <v>770237272077.07349</v>
      </c>
      <c r="U26" s="21">
        <f>1/(1+Calculation_Assumptions!$B$22)^(C26-Calculation_Assumptions!$B$21)</f>
        <v>0.49193373633950943</v>
      </c>
      <c r="V26" s="23">
        <f t="shared" si="7"/>
        <v>204123999428.59833</v>
      </c>
      <c r="W26" s="23">
        <f t="shared" si="8"/>
        <v>77109915556.717789</v>
      </c>
      <c r="X26" s="23">
        <f t="shared" si="9"/>
        <v>236816061950.51624</v>
      </c>
      <c r="Y26" s="23">
        <f t="shared" si="10"/>
        <v>378905699120.82605</v>
      </c>
      <c r="Z26" s="23">
        <f t="shared" si="11"/>
        <v>8832728056412.0059</v>
      </c>
      <c r="AA26" s="23">
        <f t="shared" si="12"/>
        <v>4345116914861.5713</v>
      </c>
      <c r="AB26" s="32">
        <f t="shared" si="13"/>
        <v>4.6977792181019232E-2</v>
      </c>
    </row>
    <row r="27" spans="1:28" ht="41.4">
      <c r="A27" t="s">
        <v>115</v>
      </c>
      <c r="B27" s="14" t="s">
        <v>383</v>
      </c>
      <c r="C27">
        <v>2050</v>
      </c>
      <c r="D27" s="10">
        <v>184338.970638573</v>
      </c>
      <c r="E27" s="10">
        <v>2656965.8030395601</v>
      </c>
      <c r="F27" s="10">
        <v>28211.060425697899</v>
      </c>
      <c r="G27" s="10">
        <v>95832.887588279205</v>
      </c>
      <c r="H27" s="10">
        <v>320712949.5</v>
      </c>
      <c r="I27" s="10">
        <v>38.286000000000001</v>
      </c>
      <c r="J27" s="23">
        <f>Calculation_Assumptions!$B$25*G27*(F27/G27)^Calculation_Assumptions!$B$26</f>
        <v>2449017.0701214601</v>
      </c>
      <c r="K27" s="23">
        <f>Calculation_Assumptions!$B$27*F27</f>
        <v>564221.20851395791</v>
      </c>
      <c r="L27" s="23">
        <f t="shared" si="0"/>
        <v>2449017.0701214601</v>
      </c>
      <c r="M27" s="23">
        <f t="shared" si="1"/>
        <v>86.810528677986596</v>
      </c>
      <c r="N27" s="23">
        <f>Calculation_Assumptions!$B$28*F27</f>
        <v>2821106.04256979</v>
      </c>
      <c r="O27" s="23">
        <f>Calculation_Assumptions!$B$29*F27</f>
        <v>4513769.6681116633</v>
      </c>
      <c r="P27" s="23">
        <f t="shared" si="2"/>
        <v>63966.386410736566</v>
      </c>
      <c r="Q27" s="23">
        <f t="shared" si="3"/>
        <v>451449285782.48389</v>
      </c>
      <c r="R27" s="23">
        <f t="shared" si="4"/>
        <v>169956501237.34149</v>
      </c>
      <c r="S27" s="23">
        <f t="shared" si="5"/>
        <v>520039783949.57336</v>
      </c>
      <c r="T27" s="23">
        <f t="shared" si="6"/>
        <v>832063654319.31726</v>
      </c>
      <c r="U27" s="21">
        <f>1/(1+Calculation_Assumptions!$B$22)^(C27-Calculation_Assumptions!$B$21)</f>
        <v>0.47760556926165965</v>
      </c>
      <c r="V27" s="23">
        <f t="shared" si="7"/>
        <v>215614693128.91287</v>
      </c>
      <c r="W27" s="23">
        <f t="shared" si="8"/>
        <v>81172171523.18045</v>
      </c>
      <c r="X27" s="23">
        <f t="shared" si="9"/>
        <v>248373897051.94647</v>
      </c>
      <c r="Y27" s="23">
        <f t="shared" si="10"/>
        <v>397398235283.11432</v>
      </c>
      <c r="Z27" s="23">
        <f t="shared" si="11"/>
        <v>9047652397648.2988</v>
      </c>
      <c r="AA27" s="23">
        <f t="shared" si="12"/>
        <v>4321209173860.4355</v>
      </c>
      <c r="AB27" s="32">
        <f t="shared" si="13"/>
        <v>4.9896842400778608E-2</v>
      </c>
    </row>
    <row r="28" spans="1:28" ht="27.6">
      <c r="A28" t="s">
        <v>204</v>
      </c>
      <c r="B28" s="14" t="s">
        <v>206</v>
      </c>
      <c r="C28">
        <v>2025</v>
      </c>
      <c r="D28" s="10">
        <v>0</v>
      </c>
      <c r="E28" s="10">
        <v>0</v>
      </c>
      <c r="F28" s="10">
        <v>13851.4910785419</v>
      </c>
      <c r="G28" s="10">
        <v>74136.370794952702</v>
      </c>
      <c r="H28" s="10">
        <v>285721235.5</v>
      </c>
      <c r="I28" s="10">
        <v>37.51</v>
      </c>
      <c r="J28" s="23">
        <f>Calculation_Assumptions!$B$25*G28*(F28/G28)^Calculation_Assumptions!$B$26</f>
        <v>957963.82972618227</v>
      </c>
      <c r="K28" s="23">
        <f>Calculation_Assumptions!$B$27*F28</f>
        <v>277029.82157083799</v>
      </c>
      <c r="L28" s="23">
        <f t="shared" si="0"/>
        <v>957963.82972618227</v>
      </c>
      <c r="M28" s="23">
        <f t="shared" si="1"/>
        <v>69.159617855886736</v>
      </c>
      <c r="N28" s="23">
        <f>Calculation_Assumptions!$B$28*F28</f>
        <v>1385149.10785419</v>
      </c>
      <c r="O28" s="23">
        <f>Calculation_Assumptions!$B$29*F28</f>
        <v>2216238.5725667039</v>
      </c>
      <c r="P28" s="23">
        <f t="shared" si="2"/>
        <v>25538.891754896889</v>
      </c>
      <c r="Q28" s="23">
        <f t="shared" si="3"/>
        <v>0</v>
      </c>
      <c r="R28" s="23">
        <f t="shared" si="4"/>
        <v>0</v>
      </c>
      <c r="S28" s="23">
        <f t="shared" si="5"/>
        <v>0</v>
      </c>
      <c r="T28" s="23">
        <f t="shared" si="6"/>
        <v>0</v>
      </c>
      <c r="U28" s="21">
        <f>1/(1+Calculation_Assumptions!$B$22)^(C28-Calculation_Assumptions!$B$21)</f>
        <v>1</v>
      </c>
      <c r="V28" s="23">
        <f t="shared" si="7"/>
        <v>0</v>
      </c>
      <c r="W28" s="23">
        <f t="shared" si="8"/>
        <v>0</v>
      </c>
      <c r="X28" s="23">
        <f t="shared" si="9"/>
        <v>0</v>
      </c>
      <c r="Y28" s="23">
        <f t="shared" si="10"/>
        <v>0</v>
      </c>
      <c r="Z28" s="23">
        <f t="shared" si="11"/>
        <v>3957665144478.2192</v>
      </c>
      <c r="AA28" s="23">
        <f t="shared" si="12"/>
        <v>3957665144478.2192</v>
      </c>
      <c r="AB28" s="32">
        <f t="shared" si="13"/>
        <v>0</v>
      </c>
    </row>
    <row r="29" spans="1:28" ht="27.6">
      <c r="A29" t="s">
        <v>204</v>
      </c>
      <c r="B29" s="14" t="s">
        <v>206</v>
      </c>
      <c r="C29">
        <v>2026</v>
      </c>
      <c r="D29" s="10">
        <v>894.14695212238701</v>
      </c>
      <c r="E29" s="10">
        <v>12345.185733263001</v>
      </c>
      <c r="F29" s="10">
        <v>14370.1004216288</v>
      </c>
      <c r="G29" s="10">
        <v>75186.409743607393</v>
      </c>
      <c r="H29" s="10">
        <v>287886782.5</v>
      </c>
      <c r="I29" s="10">
        <v>37.588299999999997</v>
      </c>
      <c r="J29" s="23">
        <f>Calculation_Assumptions!$B$25*G29*(F29/G29)^Calculation_Assumptions!$B$26</f>
        <v>1005171.1466751626</v>
      </c>
      <c r="K29" s="23">
        <f>Calculation_Assumptions!$B$27*F29</f>
        <v>287402.00843257603</v>
      </c>
      <c r="L29" s="23">
        <f t="shared" si="0"/>
        <v>1005171.1466751626</v>
      </c>
      <c r="M29" s="23">
        <f t="shared" si="1"/>
        <v>69.948790696149501</v>
      </c>
      <c r="N29" s="23">
        <f>Calculation_Assumptions!$B$28*F29</f>
        <v>1437010.0421628801</v>
      </c>
      <c r="O29" s="23">
        <f>Calculation_Assumptions!$B$29*F29</f>
        <v>2299216.0674606082</v>
      </c>
      <c r="P29" s="23">
        <f t="shared" si="2"/>
        <v>26741.596365761758</v>
      </c>
      <c r="Q29" s="23">
        <f t="shared" si="3"/>
        <v>898770717.16096151</v>
      </c>
      <c r="R29" s="23">
        <f t="shared" si="4"/>
        <v>330129973.93927974</v>
      </c>
      <c r="S29" s="23">
        <f t="shared" si="5"/>
        <v>1284898149.3692021</v>
      </c>
      <c r="T29" s="23">
        <f t="shared" si="6"/>
        <v>2055837038.9907234</v>
      </c>
      <c r="U29" s="21">
        <f>1/(1+Calculation_Assumptions!$B$22)^(C29-Calculation_Assumptions!$B$21)</f>
        <v>0.970873786407767</v>
      </c>
      <c r="V29" s="23">
        <f t="shared" si="7"/>
        <v>872592929.28248692</v>
      </c>
      <c r="W29" s="23">
        <f t="shared" si="8"/>
        <v>320514537.80512595</v>
      </c>
      <c r="X29" s="23">
        <f t="shared" si="9"/>
        <v>1247473931.42641</v>
      </c>
      <c r="Y29" s="23">
        <f t="shared" si="10"/>
        <v>1995958290.2822556</v>
      </c>
      <c r="Z29" s="23">
        <f t="shared" si="11"/>
        <v>4136961974584.6089</v>
      </c>
      <c r="AA29" s="23">
        <f t="shared" si="12"/>
        <v>4016467936489.9116</v>
      </c>
      <c r="AB29" s="32">
        <f t="shared" si="13"/>
        <v>2.172538018677841E-4</v>
      </c>
    </row>
    <row r="30" spans="1:28" ht="27.6">
      <c r="A30" t="s">
        <v>204</v>
      </c>
      <c r="B30" s="14" t="s">
        <v>206</v>
      </c>
      <c r="C30">
        <v>2027</v>
      </c>
      <c r="D30" s="10">
        <v>2383.5359962428502</v>
      </c>
      <c r="E30" s="10">
        <v>33775.2493667417</v>
      </c>
      <c r="F30" s="10">
        <v>14908.1268548478</v>
      </c>
      <c r="G30" s="10">
        <v>76251.321038748298</v>
      </c>
      <c r="H30" s="10">
        <v>289986522</v>
      </c>
      <c r="I30" s="10">
        <v>37.6736</v>
      </c>
      <c r="J30" s="23">
        <f>Calculation_Assumptions!$B$25*G30*(F30/G30)^Calculation_Assumptions!$B$26</f>
        <v>1054704.7839969601</v>
      </c>
      <c r="K30" s="23">
        <f>Calculation_Assumptions!$B$27*F30</f>
        <v>298162.53709695599</v>
      </c>
      <c r="L30" s="23">
        <f t="shared" si="0"/>
        <v>1054704.7839969601</v>
      </c>
      <c r="M30" s="23">
        <f t="shared" si="1"/>
        <v>70.746968701436359</v>
      </c>
      <c r="N30" s="23">
        <f>Calculation_Assumptions!$B$28*F30</f>
        <v>1490812.68548478</v>
      </c>
      <c r="O30" s="23">
        <f>Calculation_Assumptions!$B$29*F30</f>
        <v>2385300.2967756479</v>
      </c>
      <c r="P30" s="23">
        <f t="shared" si="2"/>
        <v>27995.858744504378</v>
      </c>
      <c r="Q30" s="23">
        <f t="shared" si="3"/>
        <v>2513926818.0662947</v>
      </c>
      <c r="R30" s="23">
        <f t="shared" si="4"/>
        <v>945567110.33171153</v>
      </c>
      <c r="S30" s="23">
        <f t="shared" si="5"/>
        <v>3553405699.5084438</v>
      </c>
      <c r="T30" s="23">
        <f t="shared" si="6"/>
        <v>5685449119.2135105</v>
      </c>
      <c r="U30" s="21">
        <f>1/(1+Calculation_Assumptions!$B$22)^(C30-Calculation_Assumptions!$B$21)</f>
        <v>0.94259590913375435</v>
      </c>
      <c r="V30" s="23">
        <f t="shared" si="7"/>
        <v>2369617134.5709252</v>
      </c>
      <c r="W30" s="23">
        <f t="shared" si="8"/>
        <v>891287690.01009667</v>
      </c>
      <c r="X30" s="23">
        <f t="shared" si="9"/>
        <v>3349425675.849226</v>
      </c>
      <c r="Y30" s="23">
        <f t="shared" si="10"/>
        <v>5359081081.3587618</v>
      </c>
      <c r="Z30" s="23">
        <f t="shared" si="11"/>
        <v>4323155856172.1123</v>
      </c>
      <c r="AA30" s="23">
        <f t="shared" si="12"/>
        <v>4074989024575.4663</v>
      </c>
      <c r="AB30" s="32">
        <f t="shared" si="13"/>
        <v>5.8150270351164761E-4</v>
      </c>
    </row>
    <row r="31" spans="1:28" ht="27.6">
      <c r="A31" t="s">
        <v>204</v>
      </c>
      <c r="B31" s="14" t="s">
        <v>206</v>
      </c>
      <c r="C31">
        <v>2028</v>
      </c>
      <c r="D31" s="10">
        <v>4374.7801843163397</v>
      </c>
      <c r="E31" s="10">
        <v>62888.864770570501</v>
      </c>
      <c r="F31" s="10">
        <v>15466.2973673947</v>
      </c>
      <c r="G31" s="10">
        <v>77331.315326552096</v>
      </c>
      <c r="H31" s="10">
        <v>292016778.5</v>
      </c>
      <c r="I31" s="10">
        <v>36.834000000000003</v>
      </c>
      <c r="J31" s="23">
        <f>Calculation_Assumptions!$B$25*G31*(F31/G31)^Calculation_Assumptions!$B$26</f>
        <v>1106679.3799897758</v>
      </c>
      <c r="K31" s="23">
        <f>Calculation_Assumptions!$B$27*F31</f>
        <v>309325.94734789402</v>
      </c>
      <c r="L31" s="23">
        <f t="shared" si="0"/>
        <v>1106679.3799897758</v>
      </c>
      <c r="M31" s="23">
        <f t="shared" si="1"/>
        <v>71.554254628701486</v>
      </c>
      <c r="N31" s="23">
        <f>Calculation_Assumptions!$B$28*F31</f>
        <v>1546629.7367394699</v>
      </c>
      <c r="O31" s="23">
        <f>Calculation_Assumptions!$B$29*F31</f>
        <v>2474607.5787831522</v>
      </c>
      <c r="P31" s="23">
        <f t="shared" si="2"/>
        <v>30045.050225057712</v>
      </c>
      <c r="Q31" s="23">
        <f t="shared" si="3"/>
        <v>4841479021.9707642</v>
      </c>
      <c r="R31" s="23">
        <f t="shared" si="4"/>
        <v>1889499100.6286533</v>
      </c>
      <c r="S31" s="23">
        <f t="shared" si="5"/>
        <v>6766165124.7622299</v>
      </c>
      <c r="T31" s="23">
        <f t="shared" si="6"/>
        <v>10825864199.61957</v>
      </c>
      <c r="U31" s="21">
        <f>1/(1+Calculation_Assumptions!$B$22)^(C31-Calculation_Assumptions!$B$21)</f>
        <v>0.91514165935315961</v>
      </c>
      <c r="V31" s="23">
        <f t="shared" si="7"/>
        <v>4430639145.8898373</v>
      </c>
      <c r="W31" s="23">
        <f t="shared" si="8"/>
        <v>1729159342.2956085</v>
      </c>
      <c r="X31" s="23">
        <f t="shared" si="9"/>
        <v>6191999579.7323856</v>
      </c>
      <c r="Y31" s="23">
        <f t="shared" si="10"/>
        <v>9907199327.5718174</v>
      </c>
      <c r="Z31" s="23">
        <f t="shared" si="11"/>
        <v>4516418332549.6309</v>
      </c>
      <c r="AA31" s="23">
        <f t="shared" si="12"/>
        <v>4133162567182.4995</v>
      </c>
      <c r="AB31" s="32">
        <f t="shared" si="13"/>
        <v>1.0719731135352176E-3</v>
      </c>
    </row>
    <row r="32" spans="1:28" ht="27.6">
      <c r="A32" t="s">
        <v>204</v>
      </c>
      <c r="B32" s="14" t="s">
        <v>206</v>
      </c>
      <c r="C32">
        <v>2029</v>
      </c>
      <c r="D32" s="10">
        <v>6820.5233105300204</v>
      </c>
      <c r="E32" s="10">
        <v>98882.285248332002</v>
      </c>
      <c r="F32" s="10">
        <v>16045.366167440099</v>
      </c>
      <c r="G32" s="10">
        <v>78426.606236706895</v>
      </c>
      <c r="H32" s="10">
        <v>293978109</v>
      </c>
      <c r="I32" s="10">
        <v>36.911799999999999</v>
      </c>
      <c r="J32" s="23">
        <f>Calculation_Assumptions!$B$25*G32*(F32/G32)^Calculation_Assumptions!$B$26</f>
        <v>1161215.2221906323</v>
      </c>
      <c r="K32" s="23">
        <f>Calculation_Assumptions!$B$27*F32</f>
        <v>320907.32334880199</v>
      </c>
      <c r="L32" s="23">
        <f t="shared" si="0"/>
        <v>1161215.2221906323</v>
      </c>
      <c r="M32" s="23">
        <f t="shared" si="1"/>
        <v>72.370752407446872</v>
      </c>
      <c r="N32" s="23">
        <f>Calculation_Assumptions!$B$28*F32</f>
        <v>1604536.61674401</v>
      </c>
      <c r="O32" s="23">
        <f>Calculation_Assumptions!$B$29*F32</f>
        <v>2567258.5867904159</v>
      </c>
      <c r="P32" s="23">
        <f t="shared" si="2"/>
        <v>31459.187094388035</v>
      </c>
      <c r="Q32" s="23">
        <f t="shared" si="3"/>
        <v>7920095491.4935045</v>
      </c>
      <c r="R32" s="23">
        <f t="shared" si="4"/>
        <v>3110756311.9479227</v>
      </c>
      <c r="S32" s="23">
        <f t="shared" si="5"/>
        <v>10943779397.101494</v>
      </c>
      <c r="T32" s="23">
        <f t="shared" si="6"/>
        <v>17510047035.362389</v>
      </c>
      <c r="U32" s="21">
        <f>1/(1+Calculation_Assumptions!$B$22)^(C32-Calculation_Assumptions!$B$21)</f>
        <v>0.888487047915689</v>
      </c>
      <c r="V32" s="23">
        <f t="shared" si="7"/>
        <v>7036902262.447422</v>
      </c>
      <c r="W32" s="23">
        <f t="shared" si="8"/>
        <v>2763866692.3877058</v>
      </c>
      <c r="X32" s="23">
        <f t="shared" si="9"/>
        <v>9723406249.5712452</v>
      </c>
      <c r="Y32" s="23">
        <f t="shared" si="10"/>
        <v>15557449999.313992</v>
      </c>
      <c r="Z32" s="23">
        <f t="shared" si="11"/>
        <v>4716986404116.6182</v>
      </c>
      <c r="AA32" s="23">
        <f t="shared" si="12"/>
        <v>4190981325252.0151</v>
      </c>
      <c r="AB32" s="32">
        <f t="shared" si="13"/>
        <v>1.6790583675588852E-3</v>
      </c>
    </row>
    <row r="33" spans="1:28" ht="27.6">
      <c r="A33" t="s">
        <v>204</v>
      </c>
      <c r="B33" s="14" t="s">
        <v>206</v>
      </c>
      <c r="C33">
        <v>2030</v>
      </c>
      <c r="D33" s="10">
        <v>9689.8222864889995</v>
      </c>
      <c r="E33" s="10">
        <v>141100.05432808399</v>
      </c>
      <c r="F33" s="10">
        <v>16646.115701226699</v>
      </c>
      <c r="G33" s="10">
        <v>79537.410424669099</v>
      </c>
      <c r="H33" s="10">
        <v>295876648</v>
      </c>
      <c r="I33" s="10">
        <v>36.992699999999999</v>
      </c>
      <c r="J33" s="23">
        <f>Calculation_Assumptions!$B$25*G33*(F33/G33)^Calculation_Assumptions!$B$26</f>
        <v>1218438.5257631587</v>
      </c>
      <c r="K33" s="23">
        <f>Calculation_Assumptions!$B$27*F33</f>
        <v>332922.31402453396</v>
      </c>
      <c r="L33" s="23">
        <f t="shared" si="0"/>
        <v>1218438.5257631587</v>
      </c>
      <c r="M33" s="23">
        <f t="shared" si="1"/>
        <v>73.196567153102777</v>
      </c>
      <c r="N33" s="23">
        <f>Calculation_Assumptions!$B$28*F33</f>
        <v>1664611.5701226699</v>
      </c>
      <c r="O33" s="23">
        <f>Calculation_Assumptions!$B$29*F33</f>
        <v>2663378.5121962717</v>
      </c>
      <c r="P33" s="23">
        <f t="shared" si="2"/>
        <v>32937.269400804988</v>
      </c>
      <c r="Q33" s="23">
        <f t="shared" si="3"/>
        <v>11806452781.656656</v>
      </c>
      <c r="R33" s="23">
        <f t="shared" si="4"/>
        <v>4647450501.8723221</v>
      </c>
      <c r="S33" s="23">
        <f t="shared" si="5"/>
        <v>16129790290.522093</v>
      </c>
      <c r="T33" s="23">
        <f t="shared" si="6"/>
        <v>25807664464.835346</v>
      </c>
      <c r="U33" s="21">
        <f>1/(1+Calculation_Assumptions!$B$22)^(C33-Calculation_Assumptions!$B$21)</f>
        <v>0.86260878438416411</v>
      </c>
      <c r="V33" s="23">
        <f t="shared" si="7"/>
        <v>10184349881.87388</v>
      </c>
      <c r="W33" s="23">
        <f t="shared" si="8"/>
        <v>4008931627.9056573</v>
      </c>
      <c r="X33" s="23">
        <f t="shared" si="9"/>
        <v>13913698794.878756</v>
      </c>
      <c r="Y33" s="23">
        <f t="shared" si="10"/>
        <v>22261918071.806007</v>
      </c>
      <c r="Z33" s="23">
        <f t="shared" si="11"/>
        <v>4925196915899.125</v>
      </c>
      <c r="AA33" s="23">
        <f t="shared" si="12"/>
        <v>4248518124476.3784</v>
      </c>
      <c r="AB33" s="32">
        <f t="shared" si="13"/>
        <v>2.3971534505643852E-3</v>
      </c>
    </row>
    <row r="34" spans="1:28" ht="27.6">
      <c r="A34" t="s">
        <v>204</v>
      </c>
      <c r="B34" s="14" t="s">
        <v>206</v>
      </c>
      <c r="C34">
        <v>2031</v>
      </c>
      <c r="D34" s="10">
        <v>12947.0051394287</v>
      </c>
      <c r="E34" s="10">
        <v>189105.18612959899</v>
      </c>
      <c r="F34" s="10">
        <v>17161.073466098602</v>
      </c>
      <c r="G34" s="10">
        <v>80420.156798629294</v>
      </c>
      <c r="H34" s="10">
        <v>297719748</v>
      </c>
      <c r="I34" s="10">
        <v>37.089500000000001</v>
      </c>
      <c r="J34" s="23">
        <f>Calculation_Assumptions!$B$25*G34*(F34/G34)^Calculation_Assumptions!$B$26</f>
        <v>1268394.0633523338</v>
      </c>
      <c r="K34" s="23">
        <f>Calculation_Assumptions!$B$27*F34</f>
        <v>343221.46932197205</v>
      </c>
      <c r="L34" s="23">
        <f t="shared" si="0"/>
        <v>1268394.0633523338</v>
      </c>
      <c r="M34" s="23">
        <f t="shared" si="1"/>
        <v>73.911114351792961</v>
      </c>
      <c r="N34" s="23">
        <f>Calculation_Assumptions!$B$28*F34</f>
        <v>1716107.3466098602</v>
      </c>
      <c r="O34" s="23">
        <f>Calculation_Assumptions!$B$29*F34</f>
        <v>2745771.7545757764</v>
      </c>
      <c r="P34" s="23">
        <f t="shared" si="2"/>
        <v>34198.197963098282</v>
      </c>
      <c r="Q34" s="23">
        <f t="shared" si="3"/>
        <v>16421904457.043518</v>
      </c>
      <c r="R34" s="23">
        <f t="shared" si="4"/>
        <v>6467056591.1085739</v>
      </c>
      <c r="S34" s="23">
        <f t="shared" si="5"/>
        <v>22218450636.369209</v>
      </c>
      <c r="T34" s="23">
        <f t="shared" si="6"/>
        <v>35549521018.190735</v>
      </c>
      <c r="U34" s="21">
        <f>1/(1+Calculation_Assumptions!$B$22)^(C34-Calculation_Assumptions!$B$21)</f>
        <v>0.83748425668365445</v>
      </c>
      <c r="V34" s="23">
        <f t="shared" si="7"/>
        <v>13753086447.537083</v>
      </c>
      <c r="W34" s="23">
        <f t="shared" si="8"/>
        <v>5416058082.1356926</v>
      </c>
      <c r="X34" s="23">
        <f t="shared" si="9"/>
        <v>18607602615.862137</v>
      </c>
      <c r="Y34" s="23">
        <f t="shared" si="10"/>
        <v>29772164185.379417</v>
      </c>
      <c r="Z34" s="23">
        <f t="shared" si="11"/>
        <v>5109190467736.3623</v>
      </c>
      <c r="AA34" s="23">
        <f t="shared" si="12"/>
        <v>4278866581127.4004</v>
      </c>
      <c r="AB34" s="32">
        <f t="shared" si="13"/>
        <v>3.2141891285409991E-3</v>
      </c>
    </row>
    <row r="35" spans="1:28" ht="27.6">
      <c r="A35" t="s">
        <v>204</v>
      </c>
      <c r="B35" s="14" t="s">
        <v>206</v>
      </c>
      <c r="C35">
        <v>2032</v>
      </c>
      <c r="D35" s="10">
        <v>16591.342907408602</v>
      </c>
      <c r="E35" s="10">
        <v>242546.584066996</v>
      </c>
      <c r="F35" s="10">
        <v>17691.9617642167</v>
      </c>
      <c r="G35" s="10">
        <v>81312.700337930903</v>
      </c>
      <c r="H35" s="10">
        <v>299510661.5</v>
      </c>
      <c r="I35" s="10">
        <v>37.190399999999997</v>
      </c>
      <c r="J35" s="23">
        <f>Calculation_Assumptions!$B$25*G35*(F35/G35)^Calculation_Assumptions!$B$26</f>
        <v>1320397.7598621484</v>
      </c>
      <c r="K35" s="23">
        <f>Calculation_Assumptions!$B$27*F35</f>
        <v>353839.23528433399</v>
      </c>
      <c r="L35" s="23">
        <f t="shared" si="0"/>
        <v>1320397.7598621484</v>
      </c>
      <c r="M35" s="23">
        <f t="shared" si="1"/>
        <v>74.632636982787886</v>
      </c>
      <c r="N35" s="23">
        <f>Calculation_Assumptions!$B$28*F35</f>
        <v>1769196.17642167</v>
      </c>
      <c r="O35" s="23">
        <f>Calculation_Assumptions!$B$29*F35</f>
        <v>2830713.8822746719</v>
      </c>
      <c r="P35" s="23">
        <f t="shared" si="2"/>
        <v>35503.725688945226</v>
      </c>
      <c r="Q35" s="23">
        <f t="shared" si="3"/>
        <v>21907172008.047062</v>
      </c>
      <c r="R35" s="23">
        <f t="shared" si="4"/>
        <v>8611307387.5053196</v>
      </c>
      <c r="S35" s="23">
        <f t="shared" si="5"/>
        <v>29353340433.488091</v>
      </c>
      <c r="T35" s="23">
        <f t="shared" si="6"/>
        <v>46965344693.580948</v>
      </c>
      <c r="U35" s="21">
        <f>1/(1+Calculation_Assumptions!$B$22)^(C35-Calculation_Assumptions!$B$21)</f>
        <v>0.81309151134335378</v>
      </c>
      <c r="V35" s="23">
        <f t="shared" si="7"/>
        <v>17812535597.281799</v>
      </c>
      <c r="W35" s="23">
        <f t="shared" si="8"/>
        <v>7001780938.3488874</v>
      </c>
      <c r="X35" s="23">
        <f t="shared" si="9"/>
        <v>23866951936.040806</v>
      </c>
      <c r="Y35" s="23">
        <f t="shared" si="10"/>
        <v>38187123097.665291</v>
      </c>
      <c r="Z35" s="23">
        <f t="shared" si="11"/>
        <v>5298931171233.251</v>
      </c>
      <c r="AA35" s="23">
        <f t="shared" si="12"/>
        <v>4308515954522.4517</v>
      </c>
      <c r="AB35" s="32">
        <f t="shared" si="13"/>
        <v>4.1342624201228259E-3</v>
      </c>
    </row>
    <row r="36" spans="1:28" ht="27.6">
      <c r="A36" t="s">
        <v>204</v>
      </c>
      <c r="B36" s="14" t="s">
        <v>206</v>
      </c>
      <c r="C36">
        <v>2033</v>
      </c>
      <c r="D36" s="10">
        <v>20602.777716706802</v>
      </c>
      <c r="E36" s="10">
        <v>301035.406515009</v>
      </c>
      <c r="F36" s="10">
        <v>18239.2734163655</v>
      </c>
      <c r="G36" s="10">
        <v>82215.149776465405</v>
      </c>
      <c r="H36" s="10">
        <v>301250984.5</v>
      </c>
      <c r="I36" s="10">
        <v>37.297499999999999</v>
      </c>
      <c r="J36" s="23">
        <f>Calculation_Assumptions!$B$25*G36*(F36/G36)^Calculation_Assumptions!$B$26</f>
        <v>1374533.5890654537</v>
      </c>
      <c r="K36" s="23">
        <f>Calculation_Assumptions!$B$27*F36</f>
        <v>364785.46832730999</v>
      </c>
      <c r="L36" s="23">
        <f t="shared" si="0"/>
        <v>1374533.5890654537</v>
      </c>
      <c r="M36" s="23">
        <f t="shared" si="1"/>
        <v>75.361203140478722</v>
      </c>
      <c r="N36" s="23">
        <f>Calculation_Assumptions!$B$28*F36</f>
        <v>1823927.3416365501</v>
      </c>
      <c r="O36" s="23">
        <f>Calculation_Assumptions!$B$29*F36</f>
        <v>2918283.74661848</v>
      </c>
      <c r="P36" s="23">
        <f t="shared" si="2"/>
        <v>36853.23651894775</v>
      </c>
      <c r="Q36" s="23">
        <f t="shared" si="3"/>
        <v>28319209999.662754</v>
      </c>
      <c r="R36" s="23">
        <f t="shared" si="4"/>
        <v>11094129036.875212</v>
      </c>
      <c r="S36" s="23">
        <f t="shared" si="5"/>
        <v>37577969591.161789</v>
      </c>
      <c r="T36" s="23">
        <f t="shared" si="6"/>
        <v>60124751345.858856</v>
      </c>
      <c r="U36" s="21">
        <f>1/(1+Calculation_Assumptions!$B$22)^(C36-Calculation_Assumptions!$B$21)</f>
        <v>0.78940923431393573</v>
      </c>
      <c r="V36" s="23">
        <f t="shared" si="7"/>
        <v>22355445882.209328</v>
      </c>
      <c r="W36" s="23">
        <f t="shared" si="8"/>
        <v>8757807908.3796616</v>
      </c>
      <c r="X36" s="23">
        <f t="shared" si="9"/>
        <v>29664396202.031387</v>
      </c>
      <c r="Y36" s="23">
        <f t="shared" si="10"/>
        <v>47463033923.250214</v>
      </c>
      <c r="Z36" s="23">
        <f t="shared" si="11"/>
        <v>5494599073244.7852</v>
      </c>
      <c r="AA36" s="23">
        <f t="shared" si="12"/>
        <v>4337487247272.2266</v>
      </c>
      <c r="AB36" s="32">
        <f t="shared" si="13"/>
        <v>5.1540084403172122E-3</v>
      </c>
    </row>
    <row r="37" spans="1:28" ht="27.6">
      <c r="A37" t="s">
        <v>204</v>
      </c>
      <c r="B37" s="14" t="s">
        <v>206</v>
      </c>
      <c r="C37">
        <v>2034</v>
      </c>
      <c r="D37" s="10">
        <v>24967.405944317601</v>
      </c>
      <c r="E37" s="10">
        <v>364641.04177388002</v>
      </c>
      <c r="F37" s="10">
        <v>18803.5164890413</v>
      </c>
      <c r="G37" s="10">
        <v>83127.615054908398</v>
      </c>
      <c r="H37" s="10">
        <v>302938573</v>
      </c>
      <c r="I37" s="10">
        <v>37.406399999999998</v>
      </c>
      <c r="J37" s="23">
        <f>Calculation_Assumptions!$B$25*G37*(F37/G37)^Calculation_Assumptions!$B$26</f>
        <v>1430888.9676292725</v>
      </c>
      <c r="K37" s="23">
        <f>Calculation_Assumptions!$B$27*F37</f>
        <v>376070.329780826</v>
      </c>
      <c r="L37" s="23">
        <f t="shared" si="0"/>
        <v>1430888.9676292725</v>
      </c>
      <c r="M37" s="23">
        <f t="shared" si="1"/>
        <v>76.096881583994957</v>
      </c>
      <c r="N37" s="23">
        <f>Calculation_Assumptions!$B$28*F37</f>
        <v>1880351.6489041299</v>
      </c>
      <c r="O37" s="23">
        <f>Calculation_Assumptions!$B$29*F37</f>
        <v>3008562.638246608</v>
      </c>
      <c r="P37" s="23">
        <f t="shared" si="2"/>
        <v>38252.517420261574</v>
      </c>
      <c r="Q37" s="23">
        <f t="shared" si="3"/>
        <v>35725585716.04557</v>
      </c>
      <c r="R37" s="23">
        <f t="shared" si="4"/>
        <v>13948437802.597673</v>
      </c>
      <c r="S37" s="23">
        <f t="shared" si="5"/>
        <v>46947502936.256378</v>
      </c>
      <c r="T37" s="23">
        <f t="shared" si="6"/>
        <v>75116004698.010208</v>
      </c>
      <c r="U37" s="21">
        <f>1/(1+Calculation_Assumptions!$B$22)^(C37-Calculation_Assumptions!$B$21)</f>
        <v>0.76641673234362695</v>
      </c>
      <c r="V37" s="23">
        <f t="shared" si="7"/>
        <v>27380686665.553799</v>
      </c>
      <c r="W37" s="23">
        <f t="shared" si="8"/>
        <v>10690316121.965229</v>
      </c>
      <c r="X37" s="23">
        <f t="shared" si="9"/>
        <v>35981351792.098442</v>
      </c>
      <c r="Y37" s="23">
        <f t="shared" si="10"/>
        <v>57570162867.357513</v>
      </c>
      <c r="Z37" s="23">
        <f t="shared" si="11"/>
        <v>5696310452572.1416</v>
      </c>
      <c r="AA37" s="23">
        <f t="shared" si="12"/>
        <v>4365747643475.1875</v>
      </c>
      <c r="AB37" s="32">
        <f t="shared" si="13"/>
        <v>6.2717062234404469E-3</v>
      </c>
    </row>
    <row r="38" spans="1:28" ht="27.6">
      <c r="A38" t="s">
        <v>204</v>
      </c>
      <c r="B38" s="14" t="s">
        <v>206</v>
      </c>
      <c r="C38">
        <v>2035</v>
      </c>
      <c r="D38" s="10">
        <v>29669.4485355666</v>
      </c>
      <c r="E38" s="10">
        <v>432870.27186917502</v>
      </c>
      <c r="F38" s="10">
        <v>19385.2147660882</v>
      </c>
      <c r="G38" s="10">
        <v>84050.207334112507</v>
      </c>
      <c r="H38" s="10">
        <v>304566622</v>
      </c>
      <c r="I38" s="10">
        <v>37.517899999999997</v>
      </c>
      <c r="J38" s="23">
        <f>Calculation_Assumptions!$B$25*G38*(F38/G38)^Calculation_Assumptions!$B$26</f>
        <v>1489554.8962722896</v>
      </c>
      <c r="K38" s="23">
        <f>Calculation_Assumptions!$B$27*F38</f>
        <v>387704.29532176402</v>
      </c>
      <c r="L38" s="23">
        <f t="shared" si="0"/>
        <v>1489554.8962722896</v>
      </c>
      <c r="M38" s="23">
        <f t="shared" si="1"/>
        <v>76.839741743695484</v>
      </c>
      <c r="N38" s="23">
        <f>Calculation_Assumptions!$B$28*F38</f>
        <v>1938521.47660882</v>
      </c>
      <c r="O38" s="23">
        <f>Calculation_Assumptions!$B$29*F38</f>
        <v>3101634.3625741121</v>
      </c>
      <c r="P38" s="23">
        <f t="shared" si="2"/>
        <v>39702.512567928636</v>
      </c>
      <c r="Q38" s="23">
        <f t="shared" si="3"/>
        <v>44194272335.851944</v>
      </c>
      <c r="R38" s="23">
        <f t="shared" si="4"/>
        <v>17186037409.168606</v>
      </c>
      <c r="S38" s="23">
        <f t="shared" si="5"/>
        <v>57514863185.33596</v>
      </c>
      <c r="T38" s="23">
        <f t="shared" si="6"/>
        <v>92023781096.537537</v>
      </c>
      <c r="U38" s="21">
        <f>1/(1+Calculation_Assumptions!$B$22)^(C38-Calculation_Assumptions!$B$21)</f>
        <v>0.74409391489672516</v>
      </c>
      <c r="V38" s="23">
        <f t="shared" si="7"/>
        <v>32884689118.396111</v>
      </c>
      <c r="W38" s="23">
        <f t="shared" si="8"/>
        <v>12788025857.34984</v>
      </c>
      <c r="X38" s="23">
        <f t="shared" si="9"/>
        <v>42796459712.326164</v>
      </c>
      <c r="Y38" s="23">
        <f t="shared" si="10"/>
        <v>68474335539.72187</v>
      </c>
      <c r="Z38" s="23">
        <f t="shared" si="11"/>
        <v>5904089378052.0029</v>
      </c>
      <c r="AA38" s="23">
        <f t="shared" si="12"/>
        <v>4393196979214.8862</v>
      </c>
      <c r="AB38" s="32">
        <f t="shared" si="13"/>
        <v>7.4853664140215664E-3</v>
      </c>
    </row>
    <row r="39" spans="1:28" ht="27.6">
      <c r="A39" t="s">
        <v>204</v>
      </c>
      <c r="B39" s="14" t="s">
        <v>206</v>
      </c>
      <c r="C39">
        <v>2036</v>
      </c>
      <c r="D39" s="10">
        <v>34708.691239097403</v>
      </c>
      <c r="E39" s="10">
        <v>505589.92515987699</v>
      </c>
      <c r="F39" s="10">
        <v>19931.358148438001</v>
      </c>
      <c r="G39" s="10">
        <v>84847.856806891301</v>
      </c>
      <c r="H39" s="10">
        <v>306135098</v>
      </c>
      <c r="I39" s="10">
        <v>37.6267</v>
      </c>
      <c r="J39" s="23">
        <f>Calculation_Assumptions!$B$25*G39*(F39/G39)^Calculation_Assumptions!$B$26</f>
        <v>1545627.6698162202</v>
      </c>
      <c r="K39" s="23">
        <f>Calculation_Assumptions!$B$27*F39</f>
        <v>398627.16296876001</v>
      </c>
      <c r="L39" s="23">
        <f t="shared" si="0"/>
        <v>1545627.6698162202</v>
      </c>
      <c r="M39" s="23">
        <f t="shared" si="1"/>
        <v>77.547533806036668</v>
      </c>
      <c r="N39" s="23">
        <f>Calculation_Assumptions!$B$28*F39</f>
        <v>1993135.8148438002</v>
      </c>
      <c r="O39" s="23">
        <f>Calculation_Assumptions!$B$29*F39</f>
        <v>3189017.3037500801</v>
      </c>
      <c r="P39" s="23">
        <f t="shared" si="2"/>
        <v>41077.949164189798</v>
      </c>
      <c r="Q39" s="23">
        <f t="shared" si="3"/>
        <v>53646713562.256775</v>
      </c>
      <c r="R39" s="23">
        <f t="shared" si="4"/>
        <v>20768597243.643951</v>
      </c>
      <c r="S39" s="23">
        <f t="shared" si="5"/>
        <v>69179135595.000275</v>
      </c>
      <c r="T39" s="23">
        <f t="shared" si="6"/>
        <v>110686616952.00043</v>
      </c>
      <c r="U39" s="21">
        <f>1/(1+Calculation_Assumptions!$B$22)^(C39-Calculation_Assumptions!$B$21)</f>
        <v>0.72242127659876232</v>
      </c>
      <c r="V39" s="23">
        <f t="shared" si="7"/>
        <v>38755527296.973679</v>
      </c>
      <c r="W39" s="23">
        <f t="shared" si="8"/>
        <v>15003676533.9188</v>
      </c>
      <c r="X39" s="23">
        <f t="shared" si="9"/>
        <v>49976479450.538979</v>
      </c>
      <c r="Y39" s="23">
        <f t="shared" si="10"/>
        <v>79962367120.86235</v>
      </c>
      <c r="Z39" s="23">
        <f t="shared" si="11"/>
        <v>6101688280045.166</v>
      </c>
      <c r="AA39" s="23">
        <f t="shared" si="12"/>
        <v>4407989436677.9355</v>
      </c>
      <c r="AB39" s="32">
        <f t="shared" si="13"/>
        <v>8.7921098391246684E-3</v>
      </c>
    </row>
    <row r="40" spans="1:28" ht="27.6">
      <c r="A40" t="s">
        <v>204</v>
      </c>
      <c r="B40" s="14" t="s">
        <v>206</v>
      </c>
      <c r="C40">
        <v>2037</v>
      </c>
      <c r="D40" s="10">
        <v>40056.860013173296</v>
      </c>
      <c r="E40" s="10">
        <v>582410.48540004203</v>
      </c>
      <c r="F40" s="10">
        <v>20492.888133292901</v>
      </c>
      <c r="G40" s="10">
        <v>85653.076096588004</v>
      </c>
      <c r="H40" s="10">
        <v>307646417.5</v>
      </c>
      <c r="I40" s="10">
        <v>37.736899999999999</v>
      </c>
      <c r="J40" s="23">
        <f>Calculation_Assumptions!$B$25*G40*(F40/G40)^Calculation_Assumptions!$B$26</f>
        <v>1603811.2456815364</v>
      </c>
      <c r="K40" s="23">
        <f>Calculation_Assumptions!$B$27*F40</f>
        <v>409857.76266585803</v>
      </c>
      <c r="L40" s="23">
        <f t="shared" si="0"/>
        <v>1603811.2456815364</v>
      </c>
      <c r="M40" s="23">
        <f t="shared" si="1"/>
        <v>78.261845536353292</v>
      </c>
      <c r="N40" s="23">
        <f>Calculation_Assumptions!$B$28*F40</f>
        <v>2049288.8133292901</v>
      </c>
      <c r="O40" s="23">
        <f>Calculation_Assumptions!$B$29*F40</f>
        <v>3278862.1013268642</v>
      </c>
      <c r="P40" s="23">
        <f t="shared" si="2"/>
        <v>42499.814390729931</v>
      </c>
      <c r="Q40" s="23">
        <f t="shared" si="3"/>
        <v>64243642555.81839</v>
      </c>
      <c r="R40" s="23">
        <f t="shared" si="4"/>
        <v>24752337528.716709</v>
      </c>
      <c r="S40" s="23">
        <f t="shared" si="5"/>
        <v>82088075122.093399</v>
      </c>
      <c r="T40" s="23">
        <f t="shared" si="6"/>
        <v>131340920195.34944</v>
      </c>
      <c r="U40" s="21">
        <f>1/(1+Calculation_Assumptions!$B$22)^(C40-Calculation_Assumptions!$B$21)</f>
        <v>0.70137988019297326</v>
      </c>
      <c r="V40" s="23">
        <f t="shared" si="7"/>
        <v>45059198318.960098</v>
      </c>
      <c r="W40" s="23">
        <f t="shared" si="8"/>
        <v>17360791530.38736</v>
      </c>
      <c r="X40" s="23">
        <f t="shared" si="9"/>
        <v>57574924294.405655</v>
      </c>
      <c r="Y40" s="23">
        <f t="shared" si="10"/>
        <v>92119878871.049057</v>
      </c>
      <c r="Z40" s="23">
        <f t="shared" si="11"/>
        <v>6304563618435.8232</v>
      </c>
      <c r="AA40" s="23">
        <f t="shared" si="12"/>
        <v>4421894075367.4961</v>
      </c>
      <c r="AB40" s="32">
        <f t="shared" si="13"/>
        <v>1.0190022092561164E-2</v>
      </c>
    </row>
    <row r="41" spans="1:28" ht="27.6">
      <c r="A41" t="s">
        <v>204</v>
      </c>
      <c r="B41" s="14" t="s">
        <v>206</v>
      </c>
      <c r="C41">
        <v>2038</v>
      </c>
      <c r="D41" s="10">
        <v>45694.802591472799</v>
      </c>
      <c r="E41" s="10">
        <v>663167.18329998106</v>
      </c>
      <c r="F41" s="10">
        <v>21070.238210363499</v>
      </c>
      <c r="G41" s="10">
        <v>86465.937041936297</v>
      </c>
      <c r="H41" s="10">
        <v>309096448</v>
      </c>
      <c r="I41" s="10">
        <v>37.849600000000002</v>
      </c>
      <c r="J41" s="23">
        <f>Calculation_Assumptions!$B$25*G41*(F41/G41)^Calculation_Assumptions!$B$26</f>
        <v>1664185.0828669602</v>
      </c>
      <c r="K41" s="23">
        <f>Calculation_Assumptions!$B$27*F41</f>
        <v>421404.76420727</v>
      </c>
      <c r="L41" s="23">
        <f t="shared" si="0"/>
        <v>1664185.0828669602</v>
      </c>
      <c r="M41" s="23">
        <f t="shared" si="1"/>
        <v>78.9827369891064</v>
      </c>
      <c r="N41" s="23">
        <f>Calculation_Assumptions!$B$28*F41</f>
        <v>2107023.82103635</v>
      </c>
      <c r="O41" s="23">
        <f>Calculation_Assumptions!$B$29*F41</f>
        <v>3371238.11365816</v>
      </c>
      <c r="P41" s="23">
        <f t="shared" si="2"/>
        <v>43968.366452141112</v>
      </c>
      <c r="Q41" s="23">
        <f t="shared" si="3"/>
        <v>76044608837.279541</v>
      </c>
      <c r="R41" s="23">
        <f t="shared" si="4"/>
        <v>29158377734.367802</v>
      </c>
      <c r="S41" s="23">
        <f t="shared" si="5"/>
        <v>96280037557.786728</v>
      </c>
      <c r="T41" s="23">
        <f t="shared" si="6"/>
        <v>154048060092.45877</v>
      </c>
      <c r="U41" s="21">
        <f>1/(1+Calculation_Assumptions!$B$22)^(C41-Calculation_Assumptions!$B$21)</f>
        <v>0.68095133999317792</v>
      </c>
      <c r="V41" s="23">
        <f t="shared" si="7"/>
        <v>51782678287.002563</v>
      </c>
      <c r="W41" s="23">
        <f t="shared" si="8"/>
        <v>19855436390.244999</v>
      </c>
      <c r="X41" s="23">
        <f t="shared" si="9"/>
        <v>65562020589.568367</v>
      </c>
      <c r="Y41" s="23">
        <f t="shared" si="10"/>
        <v>104899232943.3094</v>
      </c>
      <c r="Z41" s="23">
        <f t="shared" si="11"/>
        <v>6512735789337.2344</v>
      </c>
      <c r="AA41" s="23">
        <f t="shared" si="12"/>
        <v>4434856162770.7168</v>
      </c>
      <c r="AB41" s="32">
        <f t="shared" si="13"/>
        <v>1.16762926206497E-2</v>
      </c>
    </row>
    <row r="42" spans="1:28" ht="27.6">
      <c r="A42" t="s">
        <v>204</v>
      </c>
      <c r="B42" s="14" t="s">
        <v>206</v>
      </c>
      <c r="C42">
        <v>2039</v>
      </c>
      <c r="D42" s="10">
        <v>51632.494127179802</v>
      </c>
      <c r="E42" s="10">
        <v>747756.00608116796</v>
      </c>
      <c r="F42" s="10">
        <v>21663.854082149101</v>
      </c>
      <c r="G42" s="10">
        <v>87286.512163430903</v>
      </c>
      <c r="H42" s="10">
        <v>310481120</v>
      </c>
      <c r="I42" s="10">
        <v>37.958199999999998</v>
      </c>
      <c r="J42" s="23">
        <f>Calculation_Assumptions!$B$25*G42*(F42/G42)^Calculation_Assumptions!$B$26</f>
        <v>1726831.6315240795</v>
      </c>
      <c r="K42" s="23">
        <f>Calculation_Assumptions!$B$27*F42</f>
        <v>433277.08164298203</v>
      </c>
      <c r="L42" s="23">
        <f t="shared" si="0"/>
        <v>1726831.6315240795</v>
      </c>
      <c r="M42" s="23">
        <f t="shared" si="1"/>
        <v>79.710268771934693</v>
      </c>
      <c r="N42" s="23">
        <f>Calculation_Assumptions!$B$28*F42</f>
        <v>2166385.40821491</v>
      </c>
      <c r="O42" s="23">
        <f>Calculation_Assumptions!$B$29*F42</f>
        <v>3466216.6531438562</v>
      </c>
      <c r="P42" s="23">
        <f t="shared" si="2"/>
        <v>45492.979949630899</v>
      </c>
      <c r="Q42" s="23">
        <f t="shared" si="3"/>
        <v>89160624073.295349</v>
      </c>
      <c r="R42" s="23">
        <f t="shared" si="4"/>
        <v>34017648991.866653</v>
      </c>
      <c r="S42" s="23">
        <f t="shared" si="5"/>
        <v>111855881866.86435</v>
      </c>
      <c r="T42" s="23">
        <f t="shared" si="6"/>
        <v>178969410986.98297</v>
      </c>
      <c r="U42" s="21">
        <f>1/(1+Calculation_Assumptions!$B$22)^(C42-Calculation_Assumptions!$B$21)</f>
        <v>0.66111780581861923</v>
      </c>
      <c r="V42" s="23">
        <f t="shared" si="7"/>
        <v>58945676152.755783</v>
      </c>
      <c r="W42" s="23">
        <f t="shared" si="8"/>
        <v>22489673460.610847</v>
      </c>
      <c r="X42" s="23">
        <f t="shared" si="9"/>
        <v>73949915187.728043</v>
      </c>
      <c r="Y42" s="23">
        <f t="shared" si="10"/>
        <v>118319864300.36487</v>
      </c>
      <c r="Z42" s="23">
        <f t="shared" si="11"/>
        <v>6726217678942.2246</v>
      </c>
      <c r="AA42" s="23">
        <f t="shared" si="12"/>
        <v>4446822273360.6895</v>
      </c>
      <c r="AB42" s="32">
        <f t="shared" si="13"/>
        <v>1.3255685190271286E-2</v>
      </c>
    </row>
    <row r="43" spans="1:28" ht="27.6">
      <c r="A43" t="s">
        <v>204</v>
      </c>
      <c r="B43" s="14" t="s">
        <v>206</v>
      </c>
      <c r="C43">
        <v>2040</v>
      </c>
      <c r="D43" s="10">
        <v>57809.478453731099</v>
      </c>
      <c r="E43" s="10">
        <v>835594.70447188395</v>
      </c>
      <c r="F43" s="10">
        <v>22274.194008011302</v>
      </c>
      <c r="G43" s="10">
        <v>88114.874669796802</v>
      </c>
      <c r="H43" s="10">
        <v>311797395.5</v>
      </c>
      <c r="I43" s="10">
        <v>38.0715</v>
      </c>
      <c r="J43" s="23">
        <f>Calculation_Assumptions!$B$25*G43*(F43/G43)^Calculation_Assumptions!$B$26</f>
        <v>1791836.4455562858</v>
      </c>
      <c r="K43" s="23">
        <f>Calculation_Assumptions!$B$27*F43</f>
        <v>445483.88016022602</v>
      </c>
      <c r="L43" s="23">
        <f t="shared" si="0"/>
        <v>1791836.4455562858</v>
      </c>
      <c r="M43" s="23">
        <f t="shared" si="1"/>
        <v>80.444502050750771</v>
      </c>
      <c r="N43" s="23">
        <f>Calculation_Assumptions!$B$28*F43</f>
        <v>2227419.4008011301</v>
      </c>
      <c r="O43" s="23">
        <f>Calculation_Assumptions!$B$29*F43</f>
        <v>3563871.0412818082</v>
      </c>
      <c r="P43" s="23">
        <f t="shared" si="2"/>
        <v>47065.034095223091</v>
      </c>
      <c r="Q43" s="23">
        <f t="shared" si="3"/>
        <v>103585130391.99622</v>
      </c>
      <c r="R43" s="23">
        <f t="shared" si="4"/>
        <v>39327293255.75708</v>
      </c>
      <c r="S43" s="23">
        <f t="shared" si="5"/>
        <v>128765953858.03557</v>
      </c>
      <c r="T43" s="23">
        <f t="shared" si="6"/>
        <v>206025526172.8569</v>
      </c>
      <c r="U43" s="21">
        <f>1/(1+Calculation_Assumptions!$B$22)^(C43-Calculation_Assumptions!$B$21)</f>
        <v>0.64186194739671765</v>
      </c>
      <c r="V43" s="23">
        <f t="shared" si="7"/>
        <v>66487353514.749611</v>
      </c>
      <c r="W43" s="23">
        <f t="shared" si="8"/>
        <v>25242693034.98204</v>
      </c>
      <c r="X43" s="23">
        <f t="shared" si="9"/>
        <v>82649965901.7146</v>
      </c>
      <c r="Y43" s="23">
        <f t="shared" si="10"/>
        <v>132239945442.74335</v>
      </c>
      <c r="Z43" s="23">
        <f t="shared" si="11"/>
        <v>6945035678559.6299</v>
      </c>
      <c r="AA43" s="23">
        <f t="shared" si="12"/>
        <v>4457754125379.9688</v>
      </c>
      <c r="AB43" s="32">
        <f t="shared" si="13"/>
        <v>1.4914988948405133E-2</v>
      </c>
    </row>
    <row r="44" spans="1:28" ht="27.6">
      <c r="A44" t="s">
        <v>204</v>
      </c>
      <c r="B44" s="14" t="s">
        <v>206</v>
      </c>
      <c r="C44">
        <v>2041</v>
      </c>
      <c r="D44" s="10">
        <v>64237.091096481199</v>
      </c>
      <c r="E44" s="10">
        <v>926786.41240987799</v>
      </c>
      <c r="F44" s="10">
        <v>22835.781799026801</v>
      </c>
      <c r="G44" s="10">
        <v>88881.561359791202</v>
      </c>
      <c r="H44" s="10">
        <v>313041661</v>
      </c>
      <c r="I44" s="10">
        <v>37.258299999999998</v>
      </c>
      <c r="J44" s="23">
        <f>Calculation_Assumptions!$B$25*G44*(F44/G44)^Calculation_Assumptions!$B$26</f>
        <v>1851987.1625359422</v>
      </c>
      <c r="K44" s="23">
        <f>Calculation_Assumptions!$B$27*F44</f>
        <v>456715.635980536</v>
      </c>
      <c r="L44" s="23">
        <f t="shared" si="0"/>
        <v>1851987.1625359422</v>
      </c>
      <c r="M44" s="23">
        <f t="shared" si="1"/>
        <v>81.100230280483274</v>
      </c>
      <c r="N44" s="23">
        <f>Calculation_Assumptions!$B$28*F44</f>
        <v>2283578.1799026802</v>
      </c>
      <c r="O44" s="23">
        <f>Calculation_Assumptions!$B$29*F44</f>
        <v>3653725.087844288</v>
      </c>
      <c r="P44" s="23">
        <f t="shared" si="2"/>
        <v>49706.700588484775</v>
      </c>
      <c r="Q44" s="23">
        <f t="shared" si="3"/>
        <v>118966268069.33505</v>
      </c>
      <c r="R44" s="23">
        <f t="shared" si="4"/>
        <v>46067494711.133774</v>
      </c>
      <c r="S44" s="23">
        <f t="shared" si="5"/>
        <v>146690419568.34521</v>
      </c>
      <c r="T44" s="23">
        <f t="shared" si="6"/>
        <v>234704671309.35229</v>
      </c>
      <c r="U44" s="21">
        <f>1/(1+Calculation_Assumptions!$B$22)^(C44-Calculation_Assumptions!$B$21)</f>
        <v>0.62316693922011435</v>
      </c>
      <c r="V44" s="23">
        <f t="shared" si="7"/>
        <v>74135845143.207153</v>
      </c>
      <c r="W44" s="23">
        <f t="shared" si="8"/>
        <v>28707739676.676041</v>
      </c>
      <c r="X44" s="23">
        <f t="shared" si="9"/>
        <v>91412619775.320053</v>
      </c>
      <c r="Y44" s="23">
        <f t="shared" si="10"/>
        <v>146260191640.51205</v>
      </c>
      <c r="Z44" s="23">
        <f t="shared" si="11"/>
        <v>7148551064600.918</v>
      </c>
      <c r="AA44" s="23">
        <f t="shared" si="12"/>
        <v>4454740686786.0439</v>
      </c>
      <c r="AB44" s="32">
        <f t="shared" si="13"/>
        <v>1.6642011366253921E-2</v>
      </c>
    </row>
    <row r="45" spans="1:28" ht="27.6">
      <c r="A45" t="s">
        <v>204</v>
      </c>
      <c r="B45" s="14" t="s">
        <v>206</v>
      </c>
      <c r="C45">
        <v>2042</v>
      </c>
      <c r="D45" s="10">
        <v>70888.482024451296</v>
      </c>
      <c r="E45" s="10">
        <v>1020976.19635607</v>
      </c>
      <c r="F45" s="10">
        <v>23411.5286140188</v>
      </c>
      <c r="G45" s="10">
        <v>89654.918983413998</v>
      </c>
      <c r="H45" s="10">
        <v>314211282.5</v>
      </c>
      <c r="I45" s="10">
        <v>37.373199999999997</v>
      </c>
      <c r="J45" s="23">
        <f>Calculation_Assumptions!$B$25*G45*(F45/G45)^Calculation_Assumptions!$B$26</f>
        <v>1914157.097710504</v>
      </c>
      <c r="K45" s="23">
        <f>Calculation_Assumptions!$B$27*F45</f>
        <v>468230.57228037599</v>
      </c>
      <c r="L45" s="23">
        <f t="shared" si="0"/>
        <v>1914157.097710504</v>
      </c>
      <c r="M45" s="23">
        <f t="shared" si="1"/>
        <v>81.761303555561454</v>
      </c>
      <c r="N45" s="23">
        <f>Calculation_Assumptions!$B$28*F45</f>
        <v>2341152.8614018802</v>
      </c>
      <c r="O45" s="23">
        <f>Calculation_Assumptions!$B$29*F45</f>
        <v>3745844.5782430079</v>
      </c>
      <c r="P45" s="23">
        <f t="shared" si="2"/>
        <v>51217.372280417629</v>
      </c>
      <c r="Q45" s="23">
        <f t="shared" si="3"/>
        <v>135691691013.02692</v>
      </c>
      <c r="R45" s="23">
        <f t="shared" si="4"/>
        <v>52291717938.213608</v>
      </c>
      <c r="S45" s="23">
        <f t="shared" si="5"/>
        <v>165960772531.97989</v>
      </c>
      <c r="T45" s="23">
        <f t="shared" si="6"/>
        <v>265537236051.16782</v>
      </c>
      <c r="U45" s="21">
        <f>1/(1+Calculation_Assumptions!$B$22)^(C45-Calculation_Assumptions!$B$21)</f>
        <v>0.60501644584477121</v>
      </c>
      <c r="V45" s="23">
        <f t="shared" si="7"/>
        <v>82095704627.368423</v>
      </c>
      <c r="W45" s="23">
        <f t="shared" si="8"/>
        <v>31637349334.095264</v>
      </c>
      <c r="X45" s="23">
        <f t="shared" si="9"/>
        <v>100408996746.951</v>
      </c>
      <c r="Y45" s="23">
        <f t="shared" si="10"/>
        <v>160654394795.12161</v>
      </c>
      <c r="Z45" s="23">
        <f t="shared" si="11"/>
        <v>7356166431096.2949</v>
      </c>
      <c r="AA45" s="23">
        <f t="shared" si="12"/>
        <v>4450601669184.4951</v>
      </c>
      <c r="AB45" s="32">
        <f t="shared" si="13"/>
        <v>1.8445978932644224E-2</v>
      </c>
    </row>
    <row r="46" spans="1:28" ht="27.6">
      <c r="A46" t="s">
        <v>204</v>
      </c>
      <c r="B46" s="14" t="s">
        <v>206</v>
      </c>
      <c r="C46">
        <v>2043</v>
      </c>
      <c r="D46" s="10">
        <v>77731.996237434403</v>
      </c>
      <c r="E46" s="10">
        <v>1117945.13313657</v>
      </c>
      <c r="F46" s="10">
        <v>24001.7914371726</v>
      </c>
      <c r="G46" s="10">
        <v>90435.005584395898</v>
      </c>
      <c r="H46" s="10">
        <v>315304312</v>
      </c>
      <c r="I46" s="10">
        <v>37.491100000000003</v>
      </c>
      <c r="J46" s="23">
        <f>Calculation_Assumptions!$B$25*G46*(F46/G46)^Calculation_Assumptions!$B$26</f>
        <v>1978414.0348458875</v>
      </c>
      <c r="K46" s="23">
        <f>Calculation_Assumptions!$B$27*F46</f>
        <v>480035.82874345197</v>
      </c>
      <c r="L46" s="23">
        <f t="shared" si="0"/>
        <v>1978414.0348458875</v>
      </c>
      <c r="M46" s="23">
        <f t="shared" si="1"/>
        <v>82.427765445117274</v>
      </c>
      <c r="N46" s="23">
        <f>Calculation_Assumptions!$B$28*F46</f>
        <v>2400179.1437172601</v>
      </c>
      <c r="O46" s="23">
        <f>Calculation_Assumptions!$B$29*F46</f>
        <v>3840286.6299476158</v>
      </c>
      <c r="P46" s="23">
        <f t="shared" si="2"/>
        <v>52770.23173088779</v>
      </c>
      <c r="Q46" s="23">
        <f t="shared" si="3"/>
        <v>153786072312.72794</v>
      </c>
      <c r="R46" s="23">
        <f t="shared" si="4"/>
        <v>58994223738.035004</v>
      </c>
      <c r="S46" s="23">
        <f t="shared" si="5"/>
        <v>186570716168.5986</v>
      </c>
      <c r="T46" s="23">
        <f t="shared" si="6"/>
        <v>298513145869.75769</v>
      </c>
      <c r="U46" s="21">
        <f>1/(1+Calculation_Assumptions!$B$22)^(C46-Calculation_Assumptions!$B$21)</f>
        <v>0.5873946076162827</v>
      </c>
      <c r="V46" s="23">
        <f t="shared" si="7"/>
        <v>90333109602.9841</v>
      </c>
      <c r="W46" s="23">
        <f t="shared" si="8"/>
        <v>34652888904.230263</v>
      </c>
      <c r="X46" s="23">
        <f t="shared" si="9"/>
        <v>109590632616.54283</v>
      </c>
      <c r="Y46" s="23">
        <f t="shared" si="10"/>
        <v>175345012186.46848</v>
      </c>
      <c r="Z46" s="23">
        <f t="shared" si="11"/>
        <v>7567868335865.1982</v>
      </c>
      <c r="AA46" s="23">
        <f t="shared" si="12"/>
        <v>4445325051637.2285</v>
      </c>
      <c r="AB46" s="32">
        <f t="shared" si="13"/>
        <v>2.0320923341638226E-2</v>
      </c>
    </row>
    <row r="47" spans="1:28" ht="27.6">
      <c r="A47" t="s">
        <v>204</v>
      </c>
      <c r="B47" s="14" t="s">
        <v>206</v>
      </c>
      <c r="C47">
        <v>2044</v>
      </c>
      <c r="D47" s="10">
        <v>84764.955563144904</v>
      </c>
      <c r="E47" s="10">
        <v>1217684.0950635299</v>
      </c>
      <c r="F47" s="10">
        <v>24606.936253131698</v>
      </c>
      <c r="G47" s="10">
        <v>91221.879711504793</v>
      </c>
      <c r="H47" s="10">
        <v>316318415.5</v>
      </c>
      <c r="I47" s="10">
        <v>37.609900000000003</v>
      </c>
      <c r="J47" s="23">
        <f>Calculation_Assumptions!$B$25*G47*(F47/G47)^Calculation_Assumptions!$B$26</f>
        <v>2044828.0331623689</v>
      </c>
      <c r="K47" s="23">
        <f>Calculation_Assumptions!$B$27*F47</f>
        <v>492138.72506263398</v>
      </c>
      <c r="L47" s="23">
        <f t="shared" si="0"/>
        <v>2044828.0331623689</v>
      </c>
      <c r="M47" s="23">
        <f t="shared" si="1"/>
        <v>83.099659873427996</v>
      </c>
      <c r="N47" s="23">
        <f>Calculation_Assumptions!$B$28*F47</f>
        <v>2460693.6253131698</v>
      </c>
      <c r="O47" s="23">
        <f>Calculation_Assumptions!$B$29*F47</f>
        <v>3937109.8005010718</v>
      </c>
      <c r="P47" s="23">
        <f t="shared" si="2"/>
        <v>54369.408936539818</v>
      </c>
      <c r="Q47" s="23">
        <f t="shared" si="3"/>
        <v>173329757365.28119</v>
      </c>
      <c r="R47" s="23">
        <f t="shared" si="4"/>
        <v>66204764520.029488</v>
      </c>
      <c r="S47" s="23">
        <f t="shared" si="5"/>
        <v>208580585804.18478</v>
      </c>
      <c r="T47" s="23">
        <f t="shared" si="6"/>
        <v>333728937286.69568</v>
      </c>
      <c r="U47" s="21">
        <f>1/(1+Calculation_Assumptions!$B$22)^(C47-Calculation_Assumptions!$B$21)</f>
        <v>0.57028602681192497</v>
      </c>
      <c r="V47" s="23">
        <f t="shared" si="7"/>
        <v>98847538656.121201</v>
      </c>
      <c r="W47" s="23">
        <f t="shared" si="8"/>
        <v>37755652114.146713</v>
      </c>
      <c r="X47" s="23">
        <f t="shared" si="9"/>
        <v>118950593548.37234</v>
      </c>
      <c r="Y47" s="23">
        <f t="shared" si="10"/>
        <v>190320949677.39575</v>
      </c>
      <c r="Z47" s="23">
        <f t="shared" si="11"/>
        <v>7783627085900.126</v>
      </c>
      <c r="AA47" s="23">
        <f t="shared" si="12"/>
        <v>4438893765003.665</v>
      </c>
      <c r="AB47" s="32">
        <f t="shared" si="13"/>
        <v>2.2268507400523382E-2</v>
      </c>
    </row>
    <row r="48" spans="1:28" ht="27.6">
      <c r="A48" t="s">
        <v>204</v>
      </c>
      <c r="B48" s="14" t="s">
        <v>206</v>
      </c>
      <c r="C48">
        <v>2045</v>
      </c>
      <c r="D48" s="10">
        <v>92004.723078567898</v>
      </c>
      <c r="E48" s="10">
        <v>1320123.40566162</v>
      </c>
      <c r="F48" s="10">
        <v>25227.338273922502</v>
      </c>
      <c r="G48" s="10">
        <v>92015.600422941701</v>
      </c>
      <c r="H48" s="10">
        <v>317249613</v>
      </c>
      <c r="I48" s="10">
        <v>37.724499999999999</v>
      </c>
      <c r="J48" s="23">
        <f>Calculation_Assumptions!$B$25*G48*(F48/G48)^Calculation_Assumptions!$B$26</f>
        <v>2113471.5037201103</v>
      </c>
      <c r="K48" s="23">
        <f>Calculation_Assumptions!$B$27*F48</f>
        <v>504546.76547845005</v>
      </c>
      <c r="L48" s="23">
        <f t="shared" si="0"/>
        <v>2113471.5037201103</v>
      </c>
      <c r="M48" s="23">
        <f t="shared" si="1"/>
        <v>83.777031122811934</v>
      </c>
      <c r="N48" s="23">
        <f>Calculation_Assumptions!$B$28*F48</f>
        <v>2522733.8273922503</v>
      </c>
      <c r="O48" s="23">
        <f>Calculation_Assumptions!$B$29*F48</f>
        <v>4036374.1238276004</v>
      </c>
      <c r="P48" s="23">
        <f t="shared" si="2"/>
        <v>56023.844019671844</v>
      </c>
      <c r="Q48" s="23">
        <f t="shared" si="3"/>
        <v>194449360434.21323</v>
      </c>
      <c r="R48" s="23">
        <f t="shared" si="4"/>
        <v>73958387765.504578</v>
      </c>
      <c r="S48" s="23">
        <f t="shared" si="5"/>
        <v>232103427190.1597</v>
      </c>
      <c r="T48" s="23">
        <f t="shared" si="6"/>
        <v>371365483504.25549</v>
      </c>
      <c r="U48" s="21">
        <f>1/(1+Calculation_Assumptions!$B$22)^(C48-Calculation_Assumptions!$B$21)</f>
        <v>0.55367575418633497</v>
      </c>
      <c r="V48" s="23">
        <f t="shared" si="7"/>
        <v>107661896289.46349</v>
      </c>
      <c r="W48" s="23">
        <f t="shared" si="8"/>
        <v>40948966124.471153</v>
      </c>
      <c r="X48" s="23">
        <f t="shared" si="9"/>
        <v>128510040098.74475</v>
      </c>
      <c r="Y48" s="23">
        <f t="shared" si="10"/>
        <v>205616064157.99161</v>
      </c>
      <c r="Z48" s="23">
        <f t="shared" si="11"/>
        <v>8003363304422.002</v>
      </c>
      <c r="AA48" s="23">
        <f t="shared" si="12"/>
        <v>4431268213603.0898</v>
      </c>
      <c r="AB48" s="32">
        <f t="shared" si="13"/>
        <v>2.429595571736403E-2</v>
      </c>
    </row>
    <row r="49" spans="1:28" ht="27.6">
      <c r="A49" t="s">
        <v>204</v>
      </c>
      <c r="B49" s="14" t="s">
        <v>206</v>
      </c>
      <c r="C49">
        <v>2046</v>
      </c>
      <c r="D49" s="10">
        <v>99415.941094077905</v>
      </c>
      <c r="E49" s="10">
        <v>1424852.0358893699</v>
      </c>
      <c r="F49" s="10">
        <v>25797.702300703098</v>
      </c>
      <c r="G49" s="10">
        <v>92766.695441781907</v>
      </c>
      <c r="H49" s="10">
        <v>318096573.5</v>
      </c>
      <c r="I49" s="10">
        <v>37.836199999999998</v>
      </c>
      <c r="J49" s="23">
        <f>Calculation_Assumptions!$B$25*G49*(F49/G49)^Calculation_Assumptions!$B$26</f>
        <v>2176684.4748758646</v>
      </c>
      <c r="K49" s="23">
        <f>Calculation_Assumptions!$B$27*F49</f>
        <v>515954.04601406195</v>
      </c>
      <c r="L49" s="23">
        <f t="shared" si="0"/>
        <v>2176684.4748758646</v>
      </c>
      <c r="M49" s="23">
        <f t="shared" si="1"/>
        <v>84.375129595031439</v>
      </c>
      <c r="N49" s="23">
        <f>Calculation_Assumptions!$B$28*F49</f>
        <v>2579770.2300703097</v>
      </c>
      <c r="O49" s="23">
        <f>Calculation_Assumptions!$B$29*F49</f>
        <v>4127632.3681124956</v>
      </c>
      <c r="P49" s="23">
        <f t="shared" si="2"/>
        <v>57529.15131212608</v>
      </c>
      <c r="Q49" s="23">
        <f t="shared" si="3"/>
        <v>216397135534.65286</v>
      </c>
      <c r="R49" s="23">
        <f t="shared" si="4"/>
        <v>81970528370.070465</v>
      </c>
      <c r="S49" s="23">
        <f t="shared" si="5"/>
        <v>256470285228.92572</v>
      </c>
      <c r="T49" s="23">
        <f t="shared" si="6"/>
        <v>410352456366.28113</v>
      </c>
      <c r="U49" s="21">
        <f>1/(1+Calculation_Assumptions!$B$22)^(C49-Calculation_Assumptions!$B$21)</f>
        <v>0.5375492759090631</v>
      </c>
      <c r="V49" s="23">
        <f t="shared" si="7"/>
        <v>116324123515.44803</v>
      </c>
      <c r="W49" s="23">
        <f t="shared" si="8"/>
        <v>44063198171.214691</v>
      </c>
      <c r="X49" s="23">
        <f t="shared" si="9"/>
        <v>137865416116.99991</v>
      </c>
      <c r="Y49" s="23">
        <f t="shared" si="10"/>
        <v>220584665787.19983</v>
      </c>
      <c r="Z49" s="23">
        <f t="shared" si="11"/>
        <v>8206160706026.7227</v>
      </c>
      <c r="AA49" s="23">
        <f t="shared" si="12"/>
        <v>4411215745518.0703</v>
      </c>
      <c r="AB49" s="32">
        <f t="shared" si="13"/>
        <v>2.6370082586333912E-2</v>
      </c>
    </row>
    <row r="50" spans="1:28" ht="27.6">
      <c r="A50" t="s">
        <v>204</v>
      </c>
      <c r="B50" s="14" t="s">
        <v>206</v>
      </c>
      <c r="C50">
        <v>2047</v>
      </c>
      <c r="D50" s="10">
        <v>106946.447745157</v>
      </c>
      <c r="E50" s="10">
        <v>1531732.11828429</v>
      </c>
      <c r="F50" s="10">
        <v>26380.9616682253</v>
      </c>
      <c r="G50" s="10">
        <v>93523.921418033002</v>
      </c>
      <c r="H50" s="10">
        <v>318862019.5</v>
      </c>
      <c r="I50" s="10">
        <v>37.948900000000002</v>
      </c>
      <c r="J50" s="23">
        <f>Calculation_Assumptions!$B$25*G50*(F50/G50)^Calculation_Assumptions!$B$26</f>
        <v>2241788.1172402492</v>
      </c>
      <c r="K50" s="23">
        <f>Calculation_Assumptions!$B$27*F50</f>
        <v>527619.23336450604</v>
      </c>
      <c r="L50" s="23">
        <f t="shared" si="0"/>
        <v>2241788.1172402492</v>
      </c>
      <c r="M50" s="23">
        <f t="shared" si="1"/>
        <v>84.977497993956135</v>
      </c>
      <c r="N50" s="23">
        <f>Calculation_Assumptions!$B$28*F50</f>
        <v>2638096.1668225299</v>
      </c>
      <c r="O50" s="23">
        <f>Calculation_Assumptions!$B$29*F50</f>
        <v>4220953.8669160483</v>
      </c>
      <c r="P50" s="23">
        <f t="shared" si="2"/>
        <v>59073.862937799226</v>
      </c>
      <c r="Q50" s="23">
        <f t="shared" si="3"/>
        <v>239751275736.14819</v>
      </c>
      <c r="R50" s="23">
        <f t="shared" si="4"/>
        <v>90485333212.951019</v>
      </c>
      <c r="S50" s="23">
        <f t="shared" si="5"/>
        <v>282135013851.78467</v>
      </c>
      <c r="T50" s="23">
        <f t="shared" si="6"/>
        <v>451416022162.85553</v>
      </c>
      <c r="U50" s="21">
        <f>1/(1+Calculation_Assumptions!$B$22)^(C50-Calculation_Assumptions!$B$21)</f>
        <v>0.52189250088258554</v>
      </c>
      <c r="V50" s="23">
        <f t="shared" si="7"/>
        <v>125124392883.72873</v>
      </c>
      <c r="W50" s="23">
        <f t="shared" si="8"/>
        <v>47223616843.701088</v>
      </c>
      <c r="X50" s="23">
        <f t="shared" si="9"/>
        <v>147244147965.65082</v>
      </c>
      <c r="Y50" s="23">
        <f t="shared" si="10"/>
        <v>235590636745.04132</v>
      </c>
      <c r="Z50" s="23">
        <f t="shared" si="11"/>
        <v>8411886713882.4082</v>
      </c>
      <c r="AA50" s="23">
        <f t="shared" si="12"/>
        <v>4390100594249.0845</v>
      </c>
      <c r="AB50" s="32">
        <f t="shared" si="13"/>
        <v>2.8501486514372443E-2</v>
      </c>
    </row>
    <row r="51" spans="1:28" ht="27.6">
      <c r="A51" t="s">
        <v>204</v>
      </c>
      <c r="B51" s="14" t="s">
        <v>206</v>
      </c>
      <c r="C51">
        <v>2048</v>
      </c>
      <c r="D51" s="10">
        <v>114564.770450472</v>
      </c>
      <c r="E51" s="10">
        <v>1640365.4735425301</v>
      </c>
      <c r="F51" s="10">
        <v>26977.4079268061</v>
      </c>
      <c r="G51" s="10">
        <v>94287.328396812707</v>
      </c>
      <c r="H51" s="10">
        <v>319554652.5</v>
      </c>
      <c r="I51" s="10">
        <v>38.064500000000002</v>
      </c>
      <c r="J51" s="23">
        <f>Calculation_Assumptions!$B$25*G51*(F51/G51)^Calculation_Assumptions!$B$26</f>
        <v>2308838.9799289512</v>
      </c>
      <c r="K51" s="23">
        <f>Calculation_Assumptions!$B$27*F51</f>
        <v>539548.15853612195</v>
      </c>
      <c r="L51" s="23">
        <f t="shared" si="0"/>
        <v>2308838.9799289512</v>
      </c>
      <c r="M51" s="23">
        <f t="shared" si="1"/>
        <v>85.584166803318922</v>
      </c>
      <c r="N51" s="23">
        <f>Calculation_Assumptions!$B$28*F51</f>
        <v>2697740.79268061</v>
      </c>
      <c r="O51" s="23">
        <f>Calculation_Assumptions!$B$29*F51</f>
        <v>4316385.2682889756</v>
      </c>
      <c r="P51" s="23">
        <f t="shared" si="2"/>
        <v>60655.965004898295</v>
      </c>
      <c r="Q51" s="23">
        <f t="shared" si="3"/>
        <v>264511607742.66223</v>
      </c>
      <c r="R51" s="23">
        <f t="shared" si="4"/>
        <v>99497950758.439117</v>
      </c>
      <c r="S51" s="23">
        <f t="shared" si="5"/>
        <v>309066054648.32849</v>
      </c>
      <c r="T51" s="23">
        <f t="shared" si="6"/>
        <v>494505687437.3255</v>
      </c>
      <c r="U51" s="21">
        <f>1/(1+Calculation_Assumptions!$B$22)^(C51-Calculation_Assumptions!$B$21)</f>
        <v>0.50669174842969467</v>
      </c>
      <c r="V51" s="23">
        <f t="shared" si="7"/>
        <v>134025849007.07909</v>
      </c>
      <c r="W51" s="23">
        <f t="shared" si="8"/>
        <v>50414790634.965179</v>
      </c>
      <c r="X51" s="23">
        <f t="shared" si="9"/>
        <v>156601219610.02911</v>
      </c>
      <c r="Y51" s="23">
        <f t="shared" si="10"/>
        <v>250561951376.04654</v>
      </c>
      <c r="Z51" s="23">
        <f t="shared" si="11"/>
        <v>8620756215401.2686</v>
      </c>
      <c r="AA51" s="23">
        <f t="shared" si="12"/>
        <v>4368066039567.8262</v>
      </c>
      <c r="AB51" s="32">
        <f t="shared" si="13"/>
        <v>3.0683109594272416E-2</v>
      </c>
    </row>
    <row r="52" spans="1:28" ht="27.6">
      <c r="A52" t="s">
        <v>204</v>
      </c>
      <c r="B52" s="14" t="s">
        <v>206</v>
      </c>
      <c r="C52">
        <v>2049</v>
      </c>
      <c r="D52" s="10">
        <v>122318.15572491501</v>
      </c>
      <c r="E52" s="10">
        <v>1750953.90579081</v>
      </c>
      <c r="F52" s="10">
        <v>27587.339218413799</v>
      </c>
      <c r="G52" s="10">
        <v>95056.966831742102</v>
      </c>
      <c r="H52" s="10">
        <v>320173250</v>
      </c>
      <c r="I52" s="10">
        <v>38.1755</v>
      </c>
      <c r="J52" s="23">
        <f>Calculation_Assumptions!$B$25*G52*(F52/G52)^Calculation_Assumptions!$B$26</f>
        <v>2377895.3034159979</v>
      </c>
      <c r="K52" s="23">
        <f>Calculation_Assumptions!$B$27*F52</f>
        <v>551746.78436827601</v>
      </c>
      <c r="L52" s="23">
        <f t="shared" si="0"/>
        <v>2377895.3034159979</v>
      </c>
      <c r="M52" s="23">
        <f t="shared" si="1"/>
        <v>86.195166724481254</v>
      </c>
      <c r="N52" s="23">
        <f>Calculation_Assumptions!$B$28*F52</f>
        <v>2758733.9218413797</v>
      </c>
      <c r="O52" s="23">
        <f>Calculation_Assumptions!$B$29*F52</f>
        <v>4413974.2749462081</v>
      </c>
      <c r="P52" s="23">
        <f t="shared" si="2"/>
        <v>62288.517594163743</v>
      </c>
      <c r="Q52" s="23">
        <f t="shared" si="3"/>
        <v>290859768020.78204</v>
      </c>
      <c r="R52" s="23">
        <f t="shared" si="4"/>
        <v>109064323167.42059</v>
      </c>
      <c r="S52" s="23">
        <f t="shared" si="5"/>
        <v>337443245455.39941</v>
      </c>
      <c r="T52" s="23">
        <f t="shared" si="6"/>
        <v>539909192728.6391</v>
      </c>
      <c r="U52" s="21">
        <f>1/(1+Calculation_Assumptions!$B$22)^(C52-Calculation_Assumptions!$B$21)</f>
        <v>0.49193373633950943</v>
      </c>
      <c r="V52" s="23">
        <f t="shared" si="7"/>
        <v>143083732433.30627</v>
      </c>
      <c r="W52" s="23">
        <f t="shared" si="8"/>
        <v>53652419997.088936</v>
      </c>
      <c r="X52" s="23">
        <f t="shared" si="9"/>
        <v>165999716539.40482</v>
      </c>
      <c r="Y52" s="23">
        <f t="shared" si="10"/>
        <v>265599546463.04773</v>
      </c>
      <c r="Z52" s="23">
        <f t="shared" si="11"/>
        <v>8832728056412.0059</v>
      </c>
      <c r="AA52" s="23">
        <f t="shared" si="12"/>
        <v>4345116914861.5713</v>
      </c>
      <c r="AB52" s="32">
        <f t="shared" si="13"/>
        <v>3.2929777319435992E-2</v>
      </c>
    </row>
    <row r="53" spans="1:28" ht="27.6">
      <c r="A53" t="s">
        <v>204</v>
      </c>
      <c r="B53" s="14" t="s">
        <v>206</v>
      </c>
      <c r="C53">
        <v>2050</v>
      </c>
      <c r="D53" s="10">
        <v>130141.71638424099</v>
      </c>
      <c r="E53" s="10">
        <v>1863015.7563523101</v>
      </c>
      <c r="F53" s="10">
        <v>28211.060425697899</v>
      </c>
      <c r="G53" s="10">
        <v>95832.887588279205</v>
      </c>
      <c r="H53" s="10">
        <v>320712949.5</v>
      </c>
      <c r="I53" s="10">
        <v>38.286000000000001</v>
      </c>
      <c r="J53" s="23">
        <f>Calculation_Assumptions!$B$25*G53*(F53/G53)^Calculation_Assumptions!$B$26</f>
        <v>2449017.0701214601</v>
      </c>
      <c r="K53" s="23">
        <f>Calculation_Assumptions!$B$27*F53</f>
        <v>564221.20851395791</v>
      </c>
      <c r="L53" s="23">
        <f t="shared" si="0"/>
        <v>2449017.0701214601</v>
      </c>
      <c r="M53" s="23">
        <f t="shared" si="1"/>
        <v>86.810528677986596</v>
      </c>
      <c r="N53" s="23">
        <f>Calculation_Assumptions!$B$28*F53</f>
        <v>2821106.04256979</v>
      </c>
      <c r="O53" s="23">
        <f>Calculation_Assumptions!$B$29*F53</f>
        <v>4513769.6681116633</v>
      </c>
      <c r="P53" s="23">
        <f t="shared" si="2"/>
        <v>63966.386410736566</v>
      </c>
      <c r="Q53" s="23">
        <f t="shared" si="3"/>
        <v>318719284959.91193</v>
      </c>
      <c r="R53" s="23">
        <f t="shared" si="4"/>
        <v>119170385760.12251</v>
      </c>
      <c r="S53" s="23">
        <f t="shared" si="5"/>
        <v>367143582481.98608</v>
      </c>
      <c r="T53" s="23">
        <f t="shared" si="6"/>
        <v>587429731971.17773</v>
      </c>
      <c r="U53" s="21">
        <f>1/(1+Calculation_Assumptions!$B$22)^(C53-Calculation_Assumptions!$B$21)</f>
        <v>0.47760556926165965</v>
      </c>
      <c r="V53" s="23">
        <f t="shared" si="7"/>
        <v>152222105527.94785</v>
      </c>
      <c r="W53" s="23">
        <f t="shared" si="8"/>
        <v>56916439930.094894</v>
      </c>
      <c r="X53" s="23">
        <f t="shared" si="9"/>
        <v>175349819712.07407</v>
      </c>
      <c r="Y53" s="23">
        <f t="shared" si="10"/>
        <v>280559711539.31848</v>
      </c>
      <c r="Z53" s="23">
        <f t="shared" si="11"/>
        <v>9047652397648.2988</v>
      </c>
      <c r="AA53" s="23">
        <f t="shared" si="12"/>
        <v>4321209173860.4355</v>
      </c>
      <c r="AB53" s="32">
        <f t="shared" si="13"/>
        <v>3.5226738489948471E-2</v>
      </c>
    </row>
    <row r="54" spans="1:28" ht="27.6">
      <c r="A54" t="s">
        <v>228</v>
      </c>
      <c r="B54" s="14" t="s">
        <v>230</v>
      </c>
      <c r="C54">
        <v>2025</v>
      </c>
      <c r="D54" s="10">
        <v>324.74824015133999</v>
      </c>
      <c r="E54" s="10">
        <v>3996.97995509571</v>
      </c>
      <c r="F54" s="10">
        <v>13851.4910785419</v>
      </c>
      <c r="G54" s="10">
        <v>74136.370794952702</v>
      </c>
      <c r="H54" s="10">
        <v>285721235.5</v>
      </c>
      <c r="I54" s="10">
        <v>37.51</v>
      </c>
      <c r="J54" s="23">
        <f>Calculation_Assumptions!$B$25*G54*(F54/G54)^Calculation_Assumptions!$B$26</f>
        <v>957963.82972618227</v>
      </c>
      <c r="K54" s="23">
        <f>Calculation_Assumptions!$B$27*F54</f>
        <v>277029.82157083799</v>
      </c>
      <c r="L54" s="23">
        <f t="shared" si="0"/>
        <v>957963.82972618227</v>
      </c>
      <c r="M54" s="23">
        <f t="shared" si="1"/>
        <v>69.159617855886736</v>
      </c>
      <c r="N54" s="23">
        <f>Calculation_Assumptions!$B$28*F54</f>
        <v>1385149.10785419</v>
      </c>
      <c r="O54" s="23">
        <f>Calculation_Assumptions!$B$29*F54</f>
        <v>2216238.5725667039</v>
      </c>
      <c r="P54" s="23">
        <f t="shared" si="2"/>
        <v>25538.891754896889</v>
      </c>
      <c r="Q54" s="23">
        <f t="shared" si="3"/>
        <v>311097067.83221561</v>
      </c>
      <c r="R54" s="23">
        <f t="shared" si="4"/>
        <v>102078438.41968197</v>
      </c>
      <c r="S54" s="23">
        <f t="shared" si="5"/>
        <v>449824735.12284684</v>
      </c>
      <c r="T54" s="23">
        <f t="shared" si="6"/>
        <v>719719576.1965549</v>
      </c>
      <c r="U54" s="21">
        <f>1/(1+Calculation_Assumptions!$B$22)^(C54-Calculation_Assumptions!$B$21)</f>
        <v>1</v>
      </c>
      <c r="V54" s="23">
        <f t="shared" si="7"/>
        <v>311097067.83221561</v>
      </c>
      <c r="W54" s="23">
        <f t="shared" si="8"/>
        <v>102078438.41968197</v>
      </c>
      <c r="X54" s="23">
        <f t="shared" si="9"/>
        <v>449824735.12284684</v>
      </c>
      <c r="Y54" s="23">
        <f t="shared" si="10"/>
        <v>719719576.1965549</v>
      </c>
      <c r="Z54" s="23">
        <f t="shared" si="11"/>
        <v>3957665144478.2192</v>
      </c>
      <c r="AA54" s="23">
        <f t="shared" si="12"/>
        <v>3957665144478.2192</v>
      </c>
      <c r="AB54" s="32">
        <f t="shared" si="13"/>
        <v>7.8606212621667071E-5</v>
      </c>
    </row>
    <row r="55" spans="1:28" ht="27.6">
      <c r="A55" t="s">
        <v>228</v>
      </c>
      <c r="B55" s="14" t="s">
        <v>230</v>
      </c>
      <c r="C55">
        <v>2026</v>
      </c>
      <c r="D55" s="10">
        <v>555.70261058577501</v>
      </c>
      <c r="E55" s="10">
        <v>7263.9649910406297</v>
      </c>
      <c r="F55" s="10">
        <v>14370.1004216288</v>
      </c>
      <c r="G55" s="10">
        <v>75186.409743607393</v>
      </c>
      <c r="H55" s="10">
        <v>287886782.5</v>
      </c>
      <c r="I55" s="10">
        <v>37.588299999999997</v>
      </c>
      <c r="J55" s="23">
        <f>Calculation_Assumptions!$B$25*G55*(F55/G55)^Calculation_Assumptions!$B$26</f>
        <v>1005171.1466751626</v>
      </c>
      <c r="K55" s="23">
        <f>Calculation_Assumptions!$B$27*F55</f>
        <v>287402.00843257603</v>
      </c>
      <c r="L55" s="23">
        <f t="shared" si="0"/>
        <v>1005171.1466751626</v>
      </c>
      <c r="M55" s="23">
        <f t="shared" si="1"/>
        <v>69.948790696149501</v>
      </c>
      <c r="N55" s="23">
        <f>Calculation_Assumptions!$B$28*F55</f>
        <v>1437010.0421628801</v>
      </c>
      <c r="O55" s="23">
        <f>Calculation_Assumptions!$B$29*F55</f>
        <v>2299216.0674606082</v>
      </c>
      <c r="P55" s="23">
        <f t="shared" si="2"/>
        <v>26741.596365761758</v>
      </c>
      <c r="Q55" s="23">
        <f t="shared" si="3"/>
        <v>558576230.29288483</v>
      </c>
      <c r="R55" s="23">
        <f t="shared" si="4"/>
        <v>194250019.80543274</v>
      </c>
      <c r="S55" s="23">
        <f t="shared" si="5"/>
        <v>798550231.86788702</v>
      </c>
      <c r="T55" s="23">
        <f t="shared" si="6"/>
        <v>1277680370.9886193</v>
      </c>
      <c r="U55" s="21">
        <f>1/(1+Calculation_Assumptions!$B$22)^(C55-Calculation_Assumptions!$B$21)</f>
        <v>0.970873786407767</v>
      </c>
      <c r="V55" s="23">
        <f t="shared" si="7"/>
        <v>542307019.70182991</v>
      </c>
      <c r="W55" s="23">
        <f t="shared" si="8"/>
        <v>188592252.2382842</v>
      </c>
      <c r="X55" s="23">
        <f t="shared" si="9"/>
        <v>775291487.25037575</v>
      </c>
      <c r="Y55" s="23">
        <f t="shared" si="10"/>
        <v>1240466379.6006012</v>
      </c>
      <c r="Z55" s="23">
        <f t="shared" si="11"/>
        <v>4136961974584.6089</v>
      </c>
      <c r="AA55" s="23">
        <f t="shared" si="12"/>
        <v>4016467936489.9116</v>
      </c>
      <c r="AB55" s="32">
        <f t="shared" si="13"/>
        <v>1.350208761222591E-4</v>
      </c>
    </row>
    <row r="56" spans="1:28" ht="27.6">
      <c r="A56" t="s">
        <v>228</v>
      </c>
      <c r="B56" s="14" t="s">
        <v>230</v>
      </c>
      <c r="C56">
        <v>2027</v>
      </c>
      <c r="D56" s="10">
        <v>744.86217451401603</v>
      </c>
      <c r="E56" s="10">
        <v>10098.0067558152</v>
      </c>
      <c r="F56" s="10">
        <v>14908.1268548478</v>
      </c>
      <c r="G56" s="10">
        <v>76251.321038748298</v>
      </c>
      <c r="H56" s="10">
        <v>289986522</v>
      </c>
      <c r="I56" s="10">
        <v>37.6736</v>
      </c>
      <c r="J56" s="23">
        <f>Calculation_Assumptions!$B$25*G56*(F56/G56)^Calculation_Assumptions!$B$26</f>
        <v>1054704.7839969601</v>
      </c>
      <c r="K56" s="23">
        <f>Calculation_Assumptions!$B$27*F56</f>
        <v>298162.53709695599</v>
      </c>
      <c r="L56" s="23">
        <f t="shared" si="0"/>
        <v>1054704.7839969601</v>
      </c>
      <c r="M56" s="23">
        <f t="shared" si="1"/>
        <v>70.746968701436359</v>
      </c>
      <c r="N56" s="23">
        <f>Calculation_Assumptions!$B$28*F56</f>
        <v>1490812.68548478</v>
      </c>
      <c r="O56" s="23">
        <f>Calculation_Assumptions!$B$29*F56</f>
        <v>2385300.2967756479</v>
      </c>
      <c r="P56" s="23">
        <f t="shared" si="2"/>
        <v>27995.858744504378</v>
      </c>
      <c r="Q56" s="23">
        <f t="shared" si="3"/>
        <v>785609698.87831128</v>
      </c>
      <c r="R56" s="23">
        <f t="shared" si="4"/>
        <v>282702370.73685324</v>
      </c>
      <c r="S56" s="23">
        <f t="shared" si="5"/>
        <v>1110449978.7032731</v>
      </c>
      <c r="T56" s="23">
        <f t="shared" si="6"/>
        <v>1776719965.9252369</v>
      </c>
      <c r="U56" s="21">
        <f>1/(1+Calculation_Assumptions!$B$22)^(C56-Calculation_Assumptions!$B$21)</f>
        <v>0.94259590913375435</v>
      </c>
      <c r="V56" s="23">
        <f t="shared" si="7"/>
        <v>740512488.3384968</v>
      </c>
      <c r="W56" s="23">
        <f t="shared" si="8"/>
        <v>266474098.15897185</v>
      </c>
      <c r="X56" s="23">
        <f t="shared" si="9"/>
        <v>1046705607.2233698</v>
      </c>
      <c r="Y56" s="23">
        <f t="shared" si="10"/>
        <v>1674728971.5573919</v>
      </c>
      <c r="Z56" s="23">
        <f t="shared" si="11"/>
        <v>4323155856172.1123</v>
      </c>
      <c r="AA56" s="23">
        <f t="shared" si="12"/>
        <v>4074989024575.4663</v>
      </c>
      <c r="AB56" s="32">
        <f t="shared" si="13"/>
        <v>1.8172134547421109E-4</v>
      </c>
    </row>
    <row r="57" spans="1:28" ht="27.6">
      <c r="A57" t="s">
        <v>228</v>
      </c>
      <c r="B57" s="14" t="s">
        <v>230</v>
      </c>
      <c r="C57">
        <v>2028</v>
      </c>
      <c r="D57" s="10">
        <v>914.67500384764298</v>
      </c>
      <c r="E57" s="10">
        <v>12666.150029059299</v>
      </c>
      <c r="F57" s="10">
        <v>15466.2973673947</v>
      </c>
      <c r="G57" s="10">
        <v>77331.315326552096</v>
      </c>
      <c r="H57" s="10">
        <v>292016778.5</v>
      </c>
      <c r="I57" s="10">
        <v>36.834000000000003</v>
      </c>
      <c r="J57" s="23">
        <f>Calculation_Assumptions!$B$25*G57*(F57/G57)^Calculation_Assumptions!$B$26</f>
        <v>1106679.3799897758</v>
      </c>
      <c r="K57" s="23">
        <f>Calculation_Assumptions!$B$27*F57</f>
        <v>309325.94734789402</v>
      </c>
      <c r="L57" s="23">
        <f t="shared" si="0"/>
        <v>1106679.3799897758</v>
      </c>
      <c r="M57" s="23">
        <f t="shared" si="1"/>
        <v>71.554254628701486</v>
      </c>
      <c r="N57" s="23">
        <f>Calculation_Assumptions!$B$28*F57</f>
        <v>1546629.7367394699</v>
      </c>
      <c r="O57" s="23">
        <f>Calculation_Assumptions!$B$29*F57</f>
        <v>2474607.5787831522</v>
      </c>
      <c r="P57" s="23">
        <f t="shared" si="2"/>
        <v>30045.050225057712</v>
      </c>
      <c r="Q57" s="23">
        <f t="shared" si="3"/>
        <v>1012251966.1502553</v>
      </c>
      <c r="R57" s="23">
        <f t="shared" si="4"/>
        <v>380555113.78120285</v>
      </c>
      <c r="S57" s="23">
        <f t="shared" si="5"/>
        <v>1414663560.4030538</v>
      </c>
      <c r="T57" s="23">
        <f t="shared" si="6"/>
        <v>2263461696.644886</v>
      </c>
      <c r="U57" s="21">
        <f>1/(1+Calculation_Assumptions!$B$22)^(C57-Calculation_Assumptions!$B$21)</f>
        <v>0.91514165935315961</v>
      </c>
      <c r="V57" s="23">
        <f t="shared" si="7"/>
        <v>926353943.98624301</v>
      </c>
      <c r="W57" s="23">
        <f t="shared" si="8"/>
        <v>348261838.30106044</v>
      </c>
      <c r="X57" s="23">
        <f t="shared" si="9"/>
        <v>1294617558.0936995</v>
      </c>
      <c r="Y57" s="23">
        <f t="shared" si="10"/>
        <v>2071388092.949919</v>
      </c>
      <c r="Z57" s="23">
        <f t="shared" si="11"/>
        <v>4516418332549.6309</v>
      </c>
      <c r="AA57" s="23">
        <f t="shared" si="12"/>
        <v>4133162567182.4995</v>
      </c>
      <c r="AB57" s="32">
        <f t="shared" si="13"/>
        <v>2.2412714935084719E-4</v>
      </c>
    </row>
    <row r="58" spans="1:28" ht="27.6">
      <c r="A58" t="s">
        <v>228</v>
      </c>
      <c r="B58" s="14" t="s">
        <v>230</v>
      </c>
      <c r="C58">
        <v>2029</v>
      </c>
      <c r="D58" s="10">
        <v>1074.8492062975099</v>
      </c>
      <c r="E58" s="10">
        <v>15079.8503295477</v>
      </c>
      <c r="F58" s="10">
        <v>16045.366167440099</v>
      </c>
      <c r="G58" s="10">
        <v>78426.606236706895</v>
      </c>
      <c r="H58" s="10">
        <v>293978109</v>
      </c>
      <c r="I58" s="10">
        <v>36.911799999999999</v>
      </c>
      <c r="J58" s="23">
        <f>Calculation_Assumptions!$B$25*G58*(F58/G58)^Calculation_Assumptions!$B$26</f>
        <v>1161215.2221906323</v>
      </c>
      <c r="K58" s="23">
        <f>Calculation_Assumptions!$B$27*F58</f>
        <v>320907.32334880199</v>
      </c>
      <c r="L58" s="23">
        <f t="shared" si="0"/>
        <v>1161215.2221906323</v>
      </c>
      <c r="M58" s="23">
        <f t="shared" si="1"/>
        <v>72.370752407446872</v>
      </c>
      <c r="N58" s="23">
        <f>Calculation_Assumptions!$B$28*F58</f>
        <v>1604536.61674401</v>
      </c>
      <c r="O58" s="23">
        <f>Calculation_Assumptions!$B$29*F58</f>
        <v>2567258.5867904159</v>
      </c>
      <c r="P58" s="23">
        <f t="shared" si="2"/>
        <v>31459.187094388035</v>
      </c>
      <c r="Q58" s="23">
        <f t="shared" si="3"/>
        <v>1248131259.9121876</v>
      </c>
      <c r="R58" s="23">
        <f t="shared" si="4"/>
        <v>474399832.87261015</v>
      </c>
      <c r="S58" s="23">
        <f t="shared" si="5"/>
        <v>1724634908.9825909</v>
      </c>
      <c r="T58" s="23">
        <f t="shared" si="6"/>
        <v>2759415854.3721457</v>
      </c>
      <c r="U58" s="21">
        <f>1/(1+Calculation_Assumptions!$B$22)^(C58-Calculation_Assumptions!$B$21)</f>
        <v>0.888487047915689</v>
      </c>
      <c r="V58" s="23">
        <f t="shared" si="7"/>
        <v>1108948458.530669</v>
      </c>
      <c r="W58" s="23">
        <f t="shared" si="8"/>
        <v>421498107.0406816</v>
      </c>
      <c r="X58" s="23">
        <f t="shared" si="9"/>
        <v>1532315779.0142851</v>
      </c>
      <c r="Y58" s="23">
        <f t="shared" si="10"/>
        <v>2451705246.4228563</v>
      </c>
      <c r="Z58" s="23">
        <f t="shared" si="11"/>
        <v>4716986404116.6182</v>
      </c>
      <c r="AA58" s="23">
        <f t="shared" si="12"/>
        <v>4190981325252.0151</v>
      </c>
      <c r="AB58" s="32">
        <f t="shared" si="13"/>
        <v>2.6460353136123434E-4</v>
      </c>
    </row>
    <row r="59" spans="1:28" ht="27.6">
      <c r="A59" t="s">
        <v>228</v>
      </c>
      <c r="B59" s="14" t="s">
        <v>230</v>
      </c>
      <c r="C59">
        <v>2030</v>
      </c>
      <c r="D59" s="10">
        <v>1230.1442267522</v>
      </c>
      <c r="E59" s="10">
        <v>17390.232973333401</v>
      </c>
      <c r="F59" s="10">
        <v>16646.115701226699</v>
      </c>
      <c r="G59" s="10">
        <v>79537.410424669099</v>
      </c>
      <c r="H59" s="10">
        <v>295876648</v>
      </c>
      <c r="I59" s="10">
        <v>36.992699999999999</v>
      </c>
      <c r="J59" s="23">
        <f>Calculation_Assumptions!$B$25*G59*(F59/G59)^Calculation_Assumptions!$B$26</f>
        <v>1218438.5257631587</v>
      </c>
      <c r="K59" s="23">
        <f>Calculation_Assumptions!$B$27*F59</f>
        <v>332922.31402453396</v>
      </c>
      <c r="L59" s="23">
        <f t="shared" si="0"/>
        <v>1218438.5257631587</v>
      </c>
      <c r="M59" s="23">
        <f t="shared" si="1"/>
        <v>73.196567153102777</v>
      </c>
      <c r="N59" s="23">
        <f>Calculation_Assumptions!$B$28*F59</f>
        <v>1664611.5701226699</v>
      </c>
      <c r="O59" s="23">
        <f>Calculation_Assumptions!$B$29*F59</f>
        <v>2663378.5121962717</v>
      </c>
      <c r="P59" s="23">
        <f t="shared" si="2"/>
        <v>32937.269400804988</v>
      </c>
      <c r="Q59" s="23">
        <f t="shared" si="3"/>
        <v>1498855118.1200113</v>
      </c>
      <c r="R59" s="23">
        <f t="shared" si="4"/>
        <v>572786788.38544416</v>
      </c>
      <c r="S59" s="23">
        <f t="shared" si="5"/>
        <v>2047712312.7713172</v>
      </c>
      <c r="T59" s="23">
        <f t="shared" si="6"/>
        <v>3276339700.4341073</v>
      </c>
      <c r="U59" s="21">
        <f>1/(1+Calculation_Assumptions!$B$22)^(C59-Calculation_Assumptions!$B$21)</f>
        <v>0.86260878438416411</v>
      </c>
      <c r="V59" s="23">
        <f t="shared" si="7"/>
        <v>1292925591.4094856</v>
      </c>
      <c r="W59" s="23">
        <f t="shared" si="8"/>
        <v>494090915.24047744</v>
      </c>
      <c r="X59" s="23">
        <f t="shared" si="9"/>
        <v>1766374628.8881512</v>
      </c>
      <c r="Y59" s="23">
        <f t="shared" si="10"/>
        <v>2826199406.2210417</v>
      </c>
      <c r="Z59" s="23">
        <f t="shared" si="11"/>
        <v>4925196915899.125</v>
      </c>
      <c r="AA59" s="23">
        <f t="shared" si="12"/>
        <v>4248518124476.3784</v>
      </c>
      <c r="AB59" s="32">
        <f t="shared" si="13"/>
        <v>3.0432389683375451E-4</v>
      </c>
    </row>
    <row r="60" spans="1:28" ht="27.6">
      <c r="A60" t="s">
        <v>228</v>
      </c>
      <c r="B60" s="14" t="s">
        <v>230</v>
      </c>
      <c r="C60">
        <v>2031</v>
      </c>
      <c r="D60" s="10">
        <v>1381.79500565269</v>
      </c>
      <c r="E60" s="10">
        <v>19651.839106035499</v>
      </c>
      <c r="F60" s="10">
        <v>17161.073466098602</v>
      </c>
      <c r="G60" s="10">
        <v>80420.156798629294</v>
      </c>
      <c r="H60" s="10">
        <v>297719748</v>
      </c>
      <c r="I60" s="10">
        <v>37.089500000000001</v>
      </c>
      <c r="J60" s="23">
        <f>Calculation_Assumptions!$B$25*G60*(F60/G60)^Calculation_Assumptions!$B$26</f>
        <v>1268394.0633523338</v>
      </c>
      <c r="K60" s="23">
        <f>Calculation_Assumptions!$B$27*F60</f>
        <v>343221.46932197205</v>
      </c>
      <c r="L60" s="23">
        <f t="shared" si="0"/>
        <v>1268394.0633523338</v>
      </c>
      <c r="M60" s="23">
        <f t="shared" si="1"/>
        <v>73.911114351792961</v>
      </c>
      <c r="N60" s="23">
        <f>Calculation_Assumptions!$B$28*F60</f>
        <v>1716107.3466098602</v>
      </c>
      <c r="O60" s="23">
        <f>Calculation_Assumptions!$B$29*F60</f>
        <v>2745771.7545757764</v>
      </c>
      <c r="P60" s="23">
        <f t="shared" si="2"/>
        <v>34198.197963098282</v>
      </c>
      <c r="Q60" s="23">
        <f t="shared" si="3"/>
        <v>1752660581.9397764</v>
      </c>
      <c r="R60" s="23">
        <f t="shared" si="4"/>
        <v>672057484.08715832</v>
      </c>
      <c r="S60" s="23">
        <f t="shared" si="5"/>
        <v>2371308560.7093945</v>
      </c>
      <c r="T60" s="23">
        <f t="shared" si="6"/>
        <v>3794093697.1350312</v>
      </c>
      <c r="U60" s="21">
        <f>1/(1+Calculation_Assumptions!$B$22)^(C60-Calculation_Assumptions!$B$21)</f>
        <v>0.83748425668365445</v>
      </c>
      <c r="V60" s="23">
        <f t="shared" si="7"/>
        <v>1467825644.6845748</v>
      </c>
      <c r="W60" s="23">
        <f t="shared" si="8"/>
        <v>562837562.50942075</v>
      </c>
      <c r="X60" s="23">
        <f t="shared" si="9"/>
        <v>1985933587.3332937</v>
      </c>
      <c r="Y60" s="23">
        <f t="shared" si="10"/>
        <v>3177493739.7332702</v>
      </c>
      <c r="Z60" s="23">
        <f t="shared" si="11"/>
        <v>5109190467736.3623</v>
      </c>
      <c r="AA60" s="23">
        <f t="shared" si="12"/>
        <v>4278866581127.4004</v>
      </c>
      <c r="AB60" s="32">
        <f t="shared" si="13"/>
        <v>3.4304076017668931E-4</v>
      </c>
    </row>
    <row r="61" spans="1:28" ht="27.6">
      <c r="A61" t="s">
        <v>228</v>
      </c>
      <c r="B61" s="14" t="s">
        <v>230</v>
      </c>
      <c r="C61">
        <v>2032</v>
      </c>
      <c r="D61" s="10">
        <v>1534.2007723453701</v>
      </c>
      <c r="E61" s="10">
        <v>21896.8331392533</v>
      </c>
      <c r="F61" s="10">
        <v>17691.9617642167</v>
      </c>
      <c r="G61" s="10">
        <v>81312.700337930903</v>
      </c>
      <c r="H61" s="10">
        <v>299510661.5</v>
      </c>
      <c r="I61" s="10">
        <v>37.190399999999997</v>
      </c>
      <c r="J61" s="23">
        <f>Calculation_Assumptions!$B$25*G61*(F61/G61)^Calculation_Assumptions!$B$26</f>
        <v>1320397.7598621484</v>
      </c>
      <c r="K61" s="23">
        <f>Calculation_Assumptions!$B$27*F61</f>
        <v>353839.23528433399</v>
      </c>
      <c r="L61" s="23">
        <f t="shared" si="0"/>
        <v>1320397.7598621484</v>
      </c>
      <c r="M61" s="23">
        <f t="shared" si="1"/>
        <v>74.632636982787886</v>
      </c>
      <c r="N61" s="23">
        <f>Calculation_Assumptions!$B$28*F61</f>
        <v>1769196.17642167</v>
      </c>
      <c r="O61" s="23">
        <f>Calculation_Assumptions!$B$29*F61</f>
        <v>2830713.8822746719</v>
      </c>
      <c r="P61" s="23">
        <f t="shared" si="2"/>
        <v>35503.725688945226</v>
      </c>
      <c r="Q61" s="23">
        <f t="shared" si="3"/>
        <v>2025755262.9836047</v>
      </c>
      <c r="R61" s="23">
        <f t="shared" si="4"/>
        <v>777419157.23265457</v>
      </c>
      <c r="S61" s="23">
        <f t="shared" si="5"/>
        <v>2714302140.2966018</v>
      </c>
      <c r="T61" s="23">
        <f t="shared" si="6"/>
        <v>4342883424.4745626</v>
      </c>
      <c r="U61" s="21">
        <f>1/(1+Calculation_Assumptions!$B$22)^(C61-Calculation_Assumptions!$B$21)</f>
        <v>0.81309151134335378</v>
      </c>
      <c r="V61" s="23">
        <f t="shared" si="7"/>
        <v>1647124408.3910923</v>
      </c>
      <c r="W61" s="23">
        <f t="shared" si="8"/>
        <v>632112917.50157547</v>
      </c>
      <c r="X61" s="23">
        <f t="shared" si="9"/>
        <v>2206976029.496264</v>
      </c>
      <c r="Y61" s="23">
        <f t="shared" si="10"/>
        <v>3531161647.1940222</v>
      </c>
      <c r="Z61" s="23">
        <f t="shared" si="11"/>
        <v>5298931171233.251</v>
      </c>
      <c r="AA61" s="23">
        <f t="shared" si="12"/>
        <v>4308515954522.4517</v>
      </c>
      <c r="AB61" s="32">
        <f t="shared" si="13"/>
        <v>3.8229506999090516E-4</v>
      </c>
    </row>
    <row r="62" spans="1:28" ht="27.6">
      <c r="A62" t="s">
        <v>228</v>
      </c>
      <c r="B62" s="14" t="s">
        <v>230</v>
      </c>
      <c r="C62">
        <v>2033</v>
      </c>
      <c r="D62" s="10">
        <v>1689.0353845091799</v>
      </c>
      <c r="E62" s="10">
        <v>24149.650953809702</v>
      </c>
      <c r="F62" s="10">
        <v>18239.2734163655</v>
      </c>
      <c r="G62" s="10">
        <v>82215.149776465405</v>
      </c>
      <c r="H62" s="10">
        <v>301250984.5</v>
      </c>
      <c r="I62" s="10">
        <v>37.297499999999999</v>
      </c>
      <c r="J62" s="23">
        <f>Calculation_Assumptions!$B$25*G62*(F62/G62)^Calculation_Assumptions!$B$26</f>
        <v>1374533.5890654537</v>
      </c>
      <c r="K62" s="23">
        <f>Calculation_Assumptions!$B$27*F62</f>
        <v>364785.46832730999</v>
      </c>
      <c r="L62" s="23">
        <f t="shared" si="0"/>
        <v>1374533.5890654537</v>
      </c>
      <c r="M62" s="23">
        <f t="shared" si="1"/>
        <v>75.361203140478722</v>
      </c>
      <c r="N62" s="23">
        <f>Calculation_Assumptions!$B$28*F62</f>
        <v>1823927.3416365501</v>
      </c>
      <c r="O62" s="23">
        <f>Calculation_Assumptions!$B$29*F62</f>
        <v>2918283.74661848</v>
      </c>
      <c r="P62" s="23">
        <f t="shared" si="2"/>
        <v>36853.23651894775</v>
      </c>
      <c r="Q62" s="23">
        <f t="shared" si="3"/>
        <v>2321635869.1279516</v>
      </c>
      <c r="R62" s="23">
        <f t="shared" si="4"/>
        <v>889992798.45078111</v>
      </c>
      <c r="S62" s="23">
        <f t="shared" si="5"/>
        <v>3080677818.7978969</v>
      </c>
      <c r="T62" s="23">
        <f t="shared" si="6"/>
        <v>4929084510.0766344</v>
      </c>
      <c r="U62" s="21">
        <f>1/(1+Calculation_Assumptions!$B$22)^(C62-Calculation_Assumptions!$B$21)</f>
        <v>0.78940923431393573</v>
      </c>
      <c r="V62" s="23">
        <f t="shared" si="7"/>
        <v>1832720793.804065</v>
      </c>
      <c r="W62" s="23">
        <f t="shared" si="8"/>
        <v>702568533.56994808</v>
      </c>
      <c r="X62" s="23">
        <f t="shared" si="9"/>
        <v>2431915518.1051736</v>
      </c>
      <c r="Y62" s="23">
        <f t="shared" si="10"/>
        <v>3891064828.968277</v>
      </c>
      <c r="Z62" s="23">
        <f t="shared" si="11"/>
        <v>5494599073244.7852</v>
      </c>
      <c r="AA62" s="23">
        <f t="shared" si="12"/>
        <v>4337487247272.2266</v>
      </c>
      <c r="AB62" s="32">
        <f t="shared" si="13"/>
        <v>4.2253053192413013E-4</v>
      </c>
    </row>
    <row r="63" spans="1:28" ht="27.6">
      <c r="A63" t="s">
        <v>228</v>
      </c>
      <c r="B63" s="14" t="s">
        <v>230</v>
      </c>
      <c r="C63">
        <v>2034</v>
      </c>
      <c r="D63" s="10">
        <v>1848.2795086482799</v>
      </c>
      <c r="E63" s="10">
        <v>26466.387493595899</v>
      </c>
      <c r="F63" s="10">
        <v>18803.5164890413</v>
      </c>
      <c r="G63" s="10">
        <v>83127.615054908398</v>
      </c>
      <c r="H63" s="10">
        <v>302938573</v>
      </c>
      <c r="I63" s="10">
        <v>37.406399999999998</v>
      </c>
      <c r="J63" s="23">
        <f>Calculation_Assumptions!$B$25*G63*(F63/G63)^Calculation_Assumptions!$B$26</f>
        <v>1430888.9676292725</v>
      </c>
      <c r="K63" s="23">
        <f>Calculation_Assumptions!$B$27*F63</f>
        <v>376070.329780826</v>
      </c>
      <c r="L63" s="23">
        <f t="shared" si="0"/>
        <v>1430888.9676292725</v>
      </c>
      <c r="M63" s="23">
        <f t="shared" si="1"/>
        <v>76.096881583994957</v>
      </c>
      <c r="N63" s="23">
        <f>Calculation_Assumptions!$B$28*F63</f>
        <v>1880351.6489041299</v>
      </c>
      <c r="O63" s="23">
        <f>Calculation_Assumptions!$B$29*F63</f>
        <v>3008562.638246608</v>
      </c>
      <c r="P63" s="23">
        <f t="shared" si="2"/>
        <v>38252.517420261574</v>
      </c>
      <c r="Q63" s="23">
        <f t="shared" si="3"/>
        <v>2644682758.0200763</v>
      </c>
      <c r="R63" s="23">
        <f t="shared" si="4"/>
        <v>1012405948.6501702</v>
      </c>
      <c r="S63" s="23">
        <f t="shared" si="5"/>
        <v>3475415421.722508</v>
      </c>
      <c r="T63" s="23">
        <f t="shared" si="6"/>
        <v>5560664674.7560129</v>
      </c>
      <c r="U63" s="21">
        <f>1/(1+Calculation_Assumptions!$B$22)^(C63-Calculation_Assumptions!$B$21)</f>
        <v>0.76641673234362695</v>
      </c>
      <c r="V63" s="23">
        <f t="shared" si="7"/>
        <v>2026929117.487278</v>
      </c>
      <c r="W63" s="23">
        <f t="shared" si="8"/>
        <v>775924858.96971321</v>
      </c>
      <c r="X63" s="23">
        <f t="shared" si="9"/>
        <v>2663616531.0532126</v>
      </c>
      <c r="Y63" s="23">
        <f t="shared" si="10"/>
        <v>4261786449.6851406</v>
      </c>
      <c r="Z63" s="23">
        <f t="shared" si="11"/>
        <v>5696310452572.1416</v>
      </c>
      <c r="AA63" s="23">
        <f t="shared" si="12"/>
        <v>4365747643475.1875</v>
      </c>
      <c r="AB63" s="32">
        <f t="shared" si="13"/>
        <v>4.6427995454950715E-4</v>
      </c>
    </row>
    <row r="64" spans="1:28" ht="27.6">
      <c r="A64" t="s">
        <v>228</v>
      </c>
      <c r="B64" s="14" t="s">
        <v>230</v>
      </c>
      <c r="C64">
        <v>2035</v>
      </c>
      <c r="D64" s="10">
        <v>2013.5165771281299</v>
      </c>
      <c r="E64" s="10">
        <v>28836.096217608301</v>
      </c>
      <c r="F64" s="10">
        <v>19385.2147660882</v>
      </c>
      <c r="G64" s="10">
        <v>84050.207334112507</v>
      </c>
      <c r="H64" s="10">
        <v>304566622</v>
      </c>
      <c r="I64" s="10">
        <v>37.517899999999997</v>
      </c>
      <c r="J64" s="23">
        <f>Calculation_Assumptions!$B$25*G64*(F64/G64)^Calculation_Assumptions!$B$26</f>
        <v>1489554.8962722896</v>
      </c>
      <c r="K64" s="23">
        <f>Calculation_Assumptions!$B$27*F64</f>
        <v>387704.29532176402</v>
      </c>
      <c r="L64" s="23">
        <f t="shared" si="0"/>
        <v>1489554.8962722896</v>
      </c>
      <c r="M64" s="23">
        <f t="shared" si="1"/>
        <v>76.839741743695484</v>
      </c>
      <c r="N64" s="23">
        <f>Calculation_Assumptions!$B$28*F64</f>
        <v>1938521.47660882</v>
      </c>
      <c r="O64" s="23">
        <f>Calculation_Assumptions!$B$29*F64</f>
        <v>3101634.3625741121</v>
      </c>
      <c r="P64" s="23">
        <f t="shared" si="2"/>
        <v>39702.512567928636</v>
      </c>
      <c r="Q64" s="23">
        <f t="shared" si="3"/>
        <v>2999243476.1866269</v>
      </c>
      <c r="R64" s="23">
        <f t="shared" si="4"/>
        <v>1144865472.489593</v>
      </c>
      <c r="S64" s="23">
        <f t="shared" si="5"/>
        <v>3903245128.2707596</v>
      </c>
      <c r="T64" s="23">
        <f t="shared" si="6"/>
        <v>6245192205.2332153</v>
      </c>
      <c r="U64" s="21">
        <f>1/(1+Calculation_Assumptions!$B$22)^(C64-Calculation_Assumptions!$B$21)</f>
        <v>0.74409391489672516</v>
      </c>
      <c r="V64" s="23">
        <f t="shared" si="7"/>
        <v>2231718819.92417</v>
      </c>
      <c r="W64" s="23">
        <f t="shared" si="8"/>
        <v>851887431.45487022</v>
      </c>
      <c r="X64" s="23">
        <f t="shared" si="9"/>
        <v>2904380948.2965598</v>
      </c>
      <c r="Y64" s="23">
        <f t="shared" si="10"/>
        <v>4647009517.2744951</v>
      </c>
      <c r="Z64" s="23">
        <f t="shared" si="11"/>
        <v>5904089378052.0029</v>
      </c>
      <c r="AA64" s="23">
        <f t="shared" si="12"/>
        <v>4393196979214.8862</v>
      </c>
      <c r="AB64" s="32">
        <f t="shared" si="13"/>
        <v>5.0799425349759835E-4</v>
      </c>
    </row>
    <row r="65" spans="1:28" ht="27.6">
      <c r="A65" t="s">
        <v>228</v>
      </c>
      <c r="B65" s="14" t="s">
        <v>230</v>
      </c>
      <c r="C65">
        <v>2036</v>
      </c>
      <c r="D65" s="10">
        <v>2186.7949939783098</v>
      </c>
      <c r="E65" s="10">
        <v>31285.655802629401</v>
      </c>
      <c r="F65" s="10">
        <v>19931.358148438001</v>
      </c>
      <c r="G65" s="10">
        <v>84847.856806891301</v>
      </c>
      <c r="H65" s="10">
        <v>306135098</v>
      </c>
      <c r="I65" s="10">
        <v>37.6267</v>
      </c>
      <c r="J65" s="23">
        <f>Calculation_Assumptions!$B$25*G65*(F65/G65)^Calculation_Assumptions!$B$26</f>
        <v>1545627.6698162202</v>
      </c>
      <c r="K65" s="23">
        <f>Calculation_Assumptions!$B$27*F65</f>
        <v>398627.16296876001</v>
      </c>
      <c r="L65" s="23">
        <f t="shared" si="0"/>
        <v>1545627.6698162202</v>
      </c>
      <c r="M65" s="23">
        <f t="shared" si="1"/>
        <v>77.547533806036668</v>
      </c>
      <c r="N65" s="23">
        <f>Calculation_Assumptions!$B$28*F65</f>
        <v>1993135.8148438002</v>
      </c>
      <c r="O65" s="23">
        <f>Calculation_Assumptions!$B$29*F65</f>
        <v>3189017.3037500801</v>
      </c>
      <c r="P65" s="23">
        <f t="shared" si="2"/>
        <v>41077.949164189798</v>
      </c>
      <c r="Q65" s="23">
        <f t="shared" si="3"/>
        <v>3379970850.9084702</v>
      </c>
      <c r="R65" s="23">
        <f t="shared" si="4"/>
        <v>1285150578.6287501</v>
      </c>
      <c r="S65" s="23">
        <f t="shared" si="5"/>
        <v>4358579422.2193012</v>
      </c>
      <c r="T65" s="23">
        <f t="shared" si="6"/>
        <v>6973727075.5508823</v>
      </c>
      <c r="U65" s="21">
        <f>1/(1+Calculation_Assumptions!$B$22)^(C65-Calculation_Assumptions!$B$21)</f>
        <v>0.72242127659876232</v>
      </c>
      <c r="V65" s="23">
        <f t="shared" si="7"/>
        <v>2441762856.9799018</v>
      </c>
      <c r="W65" s="23">
        <f t="shared" si="8"/>
        <v>928420121.63461971</v>
      </c>
      <c r="X65" s="23">
        <f t="shared" si="9"/>
        <v>3148730510.3567634</v>
      </c>
      <c r="Y65" s="23">
        <f t="shared" si="10"/>
        <v>5037968816.5708218</v>
      </c>
      <c r="Z65" s="23">
        <f t="shared" si="11"/>
        <v>6101688280045.166</v>
      </c>
      <c r="AA65" s="23">
        <f t="shared" si="12"/>
        <v>4407989436677.9355</v>
      </c>
      <c r="AB65" s="32">
        <f t="shared" si="13"/>
        <v>5.5394026960738985E-4</v>
      </c>
    </row>
    <row r="66" spans="1:28" ht="27.6">
      <c r="A66" t="s">
        <v>228</v>
      </c>
      <c r="B66" s="14" t="s">
        <v>230</v>
      </c>
      <c r="C66">
        <v>2037</v>
      </c>
      <c r="D66" s="10">
        <v>2367.7512019517799</v>
      </c>
      <c r="E66" s="10">
        <v>33816.832747645502</v>
      </c>
      <c r="F66" s="10">
        <v>20492.888133292901</v>
      </c>
      <c r="G66" s="10">
        <v>85653.076096588004</v>
      </c>
      <c r="H66" s="10">
        <v>307646417.5</v>
      </c>
      <c r="I66" s="10">
        <v>37.736899999999999</v>
      </c>
      <c r="J66" s="23">
        <f>Calculation_Assumptions!$B$25*G66*(F66/G66)^Calculation_Assumptions!$B$26</f>
        <v>1603811.2456815364</v>
      </c>
      <c r="K66" s="23">
        <f>Calculation_Assumptions!$B$27*F66</f>
        <v>409857.76266585803</v>
      </c>
      <c r="L66" s="23">
        <f t="shared" ref="L66:L129" si="14">MAX(J66,K66)</f>
        <v>1603811.2456815364</v>
      </c>
      <c r="M66" s="23">
        <f t="shared" ref="M66:M129" si="15">IF(F66=0,"",L66/F66)</f>
        <v>78.261845536353292</v>
      </c>
      <c r="N66" s="23">
        <f>Calculation_Assumptions!$B$28*F66</f>
        <v>2049288.8133292901</v>
      </c>
      <c r="O66" s="23">
        <f>Calculation_Assumptions!$B$29*F66</f>
        <v>3278862.1013268642</v>
      </c>
      <c r="P66" s="23">
        <f t="shared" ref="P66:P129" si="16">IF(I66=0,"",L66/I66)</f>
        <v>42499.814390729931</v>
      </c>
      <c r="Q66" s="23">
        <f t="shared" ref="Q66:Q129" si="17">L66*D66</f>
        <v>3797426004.6662393</v>
      </c>
      <c r="R66" s="23">
        <f t="shared" ref="R66:R129" si="18">P66*E66</f>
        <v>1437209115.0572915</v>
      </c>
      <c r="S66" s="23">
        <f t="shared" ref="S66:S129" si="19">N66*D66</f>
        <v>4852206050.9067631</v>
      </c>
      <c r="T66" s="23">
        <f t="shared" ref="T66:T129" si="20">O66*D66</f>
        <v>7763529681.4508209</v>
      </c>
      <c r="U66" s="21">
        <f>1/(1+Calculation_Assumptions!$B$22)^(C66-Calculation_Assumptions!$B$21)</f>
        <v>0.70137988019297326</v>
      </c>
      <c r="V66" s="23">
        <f t="shared" ref="V66:V129" si="21">Q66*U66</f>
        <v>2663438196.194488</v>
      </c>
      <c r="W66" s="23">
        <f t="shared" ref="W66:W129" si="22">R66*U66</f>
        <v>1008029556.9311322</v>
      </c>
      <c r="X66" s="23">
        <f t="shared" ref="X66:X129" si="23">S66*U66</f>
        <v>3403239698.6566052</v>
      </c>
      <c r="Y66" s="23">
        <f t="shared" ref="Y66:Y129" si="24">T66*U66</f>
        <v>5445183517.8505688</v>
      </c>
      <c r="Z66" s="23">
        <f t="shared" ref="Z66:Z129" si="25">H66*F66</f>
        <v>6304563618435.8232</v>
      </c>
      <c r="AA66" s="23">
        <f t="shared" ref="AA66:AA129" si="26">Z66*U66</f>
        <v>4421894075367.4961</v>
      </c>
      <c r="AB66" s="32">
        <f t="shared" ref="AB66:AB129" si="27">IF(Z66=0,"",Q66/Z66)</f>
        <v>6.0232971455182003E-4</v>
      </c>
    </row>
    <row r="67" spans="1:28" ht="27.6">
      <c r="A67" t="s">
        <v>228</v>
      </c>
      <c r="B67" s="14" t="s">
        <v>230</v>
      </c>
      <c r="C67">
        <v>2038</v>
      </c>
      <c r="D67" s="10">
        <v>2556.38071473425</v>
      </c>
      <c r="E67" s="10">
        <v>36437.881530520099</v>
      </c>
      <c r="F67" s="10">
        <v>21070.238210363499</v>
      </c>
      <c r="G67" s="10">
        <v>86465.937041936297</v>
      </c>
      <c r="H67" s="10">
        <v>309096448</v>
      </c>
      <c r="I67" s="10">
        <v>37.849600000000002</v>
      </c>
      <c r="J67" s="23">
        <f>Calculation_Assumptions!$B$25*G67*(F67/G67)^Calculation_Assumptions!$B$26</f>
        <v>1664185.0828669602</v>
      </c>
      <c r="K67" s="23">
        <f>Calculation_Assumptions!$B$27*F67</f>
        <v>421404.76420727</v>
      </c>
      <c r="L67" s="23">
        <f t="shared" si="14"/>
        <v>1664185.0828669602</v>
      </c>
      <c r="M67" s="23">
        <f t="shared" si="15"/>
        <v>78.9827369891064</v>
      </c>
      <c r="N67" s="23">
        <f>Calculation_Assumptions!$B$28*F67</f>
        <v>2107023.82103635</v>
      </c>
      <c r="O67" s="23">
        <f>Calculation_Assumptions!$B$29*F67</f>
        <v>3371238.11365816</v>
      </c>
      <c r="P67" s="23">
        <f t="shared" si="16"/>
        <v>43968.366452141112</v>
      </c>
      <c r="Q67" s="23">
        <f t="shared" si="17"/>
        <v>4254290651.5895166</v>
      </c>
      <c r="R67" s="23">
        <f t="shared" si="18"/>
        <v>1602114127.8736122</v>
      </c>
      <c r="S67" s="23">
        <f t="shared" si="19"/>
        <v>5386355061.5829945</v>
      </c>
      <c r="T67" s="23">
        <f t="shared" si="20"/>
        <v>8618168098.5327911</v>
      </c>
      <c r="U67" s="21">
        <f>1/(1+Calculation_Assumptions!$B$22)^(C67-Calculation_Assumptions!$B$21)</f>
        <v>0.68095133999317792</v>
      </c>
      <c r="V67" s="23">
        <f t="shared" si="21"/>
        <v>2896964919.9203315</v>
      </c>
      <c r="W67" s="23">
        <f t="shared" si="22"/>
        <v>1090961762.1975379</v>
      </c>
      <c r="X67" s="23">
        <f t="shared" si="23"/>
        <v>3667845696.8639765</v>
      </c>
      <c r="Y67" s="23">
        <f t="shared" si="24"/>
        <v>5868553114.9823627</v>
      </c>
      <c r="Z67" s="23">
        <f t="shared" si="25"/>
        <v>6512735789337.2344</v>
      </c>
      <c r="AA67" s="23">
        <f t="shared" si="26"/>
        <v>4434856162770.7168</v>
      </c>
      <c r="AB67" s="32">
        <f t="shared" si="27"/>
        <v>6.5322635359394072E-4</v>
      </c>
    </row>
    <row r="68" spans="1:28" ht="27.6">
      <c r="A68" t="s">
        <v>228</v>
      </c>
      <c r="B68" s="14" t="s">
        <v>230</v>
      </c>
      <c r="C68">
        <v>2039</v>
      </c>
      <c r="D68" s="10">
        <v>2754.2614055307599</v>
      </c>
      <c r="E68" s="10">
        <v>39154.818710382402</v>
      </c>
      <c r="F68" s="10">
        <v>21663.854082149101</v>
      </c>
      <c r="G68" s="10">
        <v>87286.512163430903</v>
      </c>
      <c r="H68" s="10">
        <v>310481120</v>
      </c>
      <c r="I68" s="10">
        <v>37.958199999999998</v>
      </c>
      <c r="J68" s="23">
        <f>Calculation_Assumptions!$B$25*G68*(F68/G68)^Calculation_Assumptions!$B$26</f>
        <v>1726831.6315240795</v>
      </c>
      <c r="K68" s="23">
        <f>Calculation_Assumptions!$B$27*F68</f>
        <v>433277.08164298203</v>
      </c>
      <c r="L68" s="23">
        <f t="shared" si="14"/>
        <v>1726831.6315240795</v>
      </c>
      <c r="M68" s="23">
        <f t="shared" si="15"/>
        <v>79.710268771934693</v>
      </c>
      <c r="N68" s="23">
        <f>Calculation_Assumptions!$B$28*F68</f>
        <v>2166385.40821491</v>
      </c>
      <c r="O68" s="23">
        <f>Calculation_Assumptions!$B$29*F68</f>
        <v>3466216.6531438562</v>
      </c>
      <c r="P68" s="23">
        <f t="shared" si="16"/>
        <v>45492.979949630899</v>
      </c>
      <c r="Q68" s="23">
        <f t="shared" si="17"/>
        <v>4756145716.5564861</v>
      </c>
      <c r="R68" s="23">
        <f t="shared" si="18"/>
        <v>1781269382.5228593</v>
      </c>
      <c r="S68" s="23">
        <f t="shared" si="19"/>
        <v>5966791719.3513269</v>
      </c>
      <c r="T68" s="23">
        <f t="shared" si="20"/>
        <v>9546866750.9621239</v>
      </c>
      <c r="U68" s="21">
        <f>1/(1+Calculation_Assumptions!$B$22)^(C68-Calculation_Assumptions!$B$21)</f>
        <v>0.66111780581861923</v>
      </c>
      <c r="V68" s="23">
        <f t="shared" si="21"/>
        <v>3144372620.2834487</v>
      </c>
      <c r="W68" s="23">
        <f t="shared" si="22"/>
        <v>1177628905.7453995</v>
      </c>
      <c r="X68" s="23">
        <f t="shared" si="23"/>
        <v>3944752249.2742558</v>
      </c>
      <c r="Y68" s="23">
        <f t="shared" si="24"/>
        <v>6311603598.83881</v>
      </c>
      <c r="Z68" s="23">
        <f t="shared" si="25"/>
        <v>6726217678942.2246</v>
      </c>
      <c r="AA68" s="23">
        <f t="shared" si="26"/>
        <v>4446822273360.6895</v>
      </c>
      <c r="AB68" s="32">
        <f t="shared" si="27"/>
        <v>7.0710552996917648E-4</v>
      </c>
    </row>
    <row r="69" spans="1:28" ht="27.6">
      <c r="A69" t="s">
        <v>228</v>
      </c>
      <c r="B69" s="14" t="s">
        <v>230</v>
      </c>
      <c r="C69">
        <v>2040</v>
      </c>
      <c r="D69" s="10">
        <v>2958.9670524738199</v>
      </c>
      <c r="E69" s="10">
        <v>41947.032426937898</v>
      </c>
      <c r="F69" s="10">
        <v>22274.194008011302</v>
      </c>
      <c r="G69" s="10">
        <v>88114.874669796802</v>
      </c>
      <c r="H69" s="10">
        <v>311797395.5</v>
      </c>
      <c r="I69" s="10">
        <v>38.0715</v>
      </c>
      <c r="J69" s="23">
        <f>Calculation_Assumptions!$B$25*G69*(F69/G69)^Calculation_Assumptions!$B$26</f>
        <v>1791836.4455562858</v>
      </c>
      <c r="K69" s="23">
        <f>Calculation_Assumptions!$B$27*F69</f>
        <v>445483.88016022602</v>
      </c>
      <c r="L69" s="23">
        <f t="shared" si="14"/>
        <v>1791836.4455562858</v>
      </c>
      <c r="M69" s="23">
        <f t="shared" si="15"/>
        <v>80.444502050750771</v>
      </c>
      <c r="N69" s="23">
        <f>Calculation_Assumptions!$B$28*F69</f>
        <v>2227419.4008011301</v>
      </c>
      <c r="O69" s="23">
        <f>Calculation_Assumptions!$B$29*F69</f>
        <v>3563871.0412818082</v>
      </c>
      <c r="P69" s="23">
        <f t="shared" si="16"/>
        <v>47065.034095223091</v>
      </c>
      <c r="Q69" s="23">
        <f t="shared" si="17"/>
        <v>5301985005.8228493</v>
      </c>
      <c r="R69" s="23">
        <f t="shared" si="18"/>
        <v>1974238511.3672607</v>
      </c>
      <c r="S69" s="23">
        <f t="shared" si="19"/>
        <v>6590860619.0115223</v>
      </c>
      <c r="T69" s="23">
        <f t="shared" si="20"/>
        <v>10545376990.418436</v>
      </c>
      <c r="U69" s="21">
        <f>1/(1+Calculation_Assumptions!$B$22)^(C69-Calculation_Assumptions!$B$21)</f>
        <v>0.64186194739671765</v>
      </c>
      <c r="V69" s="23">
        <f t="shared" si="21"/>
        <v>3403142420.9056516</v>
      </c>
      <c r="W69" s="23">
        <f t="shared" si="22"/>
        <v>1267188575.5317869</v>
      </c>
      <c r="X69" s="23">
        <f t="shared" si="23"/>
        <v>4230422631.9390717</v>
      </c>
      <c r="Y69" s="23">
        <f t="shared" si="24"/>
        <v>6768676211.1025152</v>
      </c>
      <c r="Z69" s="23">
        <f t="shared" si="25"/>
        <v>6945035678559.6299</v>
      </c>
      <c r="AA69" s="23">
        <f t="shared" si="26"/>
        <v>4457754125379.9688</v>
      </c>
      <c r="AB69" s="32">
        <f t="shared" si="27"/>
        <v>7.6342084493401165E-4</v>
      </c>
    </row>
    <row r="70" spans="1:28" ht="27.6">
      <c r="A70" t="s">
        <v>228</v>
      </c>
      <c r="B70" s="14" t="s">
        <v>230</v>
      </c>
      <c r="C70">
        <v>2041</v>
      </c>
      <c r="D70" s="10">
        <v>3171.7442774422998</v>
      </c>
      <c r="E70" s="10">
        <v>44832.267012261596</v>
      </c>
      <c r="F70" s="10">
        <v>22835.781799026801</v>
      </c>
      <c r="G70" s="10">
        <v>88881.561359791202</v>
      </c>
      <c r="H70" s="10">
        <v>313041661</v>
      </c>
      <c r="I70" s="10">
        <v>37.258299999999998</v>
      </c>
      <c r="J70" s="23">
        <f>Calculation_Assumptions!$B$25*G70*(F70/G70)^Calculation_Assumptions!$B$26</f>
        <v>1851987.1625359422</v>
      </c>
      <c r="K70" s="23">
        <f>Calculation_Assumptions!$B$27*F70</f>
        <v>456715.635980536</v>
      </c>
      <c r="L70" s="23">
        <f t="shared" si="14"/>
        <v>1851987.1625359422</v>
      </c>
      <c r="M70" s="23">
        <f t="shared" si="15"/>
        <v>81.100230280483274</v>
      </c>
      <c r="N70" s="23">
        <f>Calculation_Assumptions!$B$28*F70</f>
        <v>2283578.1799026802</v>
      </c>
      <c r="O70" s="23">
        <f>Calculation_Assumptions!$B$29*F70</f>
        <v>3653725.087844288</v>
      </c>
      <c r="P70" s="23">
        <f t="shared" si="16"/>
        <v>49706.700588484775</v>
      </c>
      <c r="Q70" s="23">
        <f t="shared" si="17"/>
        <v>5874029684.6699772</v>
      </c>
      <c r="R70" s="23">
        <f t="shared" si="18"/>
        <v>2228464073.08149</v>
      </c>
      <c r="S70" s="23">
        <f t="shared" si="19"/>
        <v>7242926024.1984282</v>
      </c>
      <c r="T70" s="23">
        <f t="shared" si="20"/>
        <v>11588681638.717485</v>
      </c>
      <c r="U70" s="21">
        <f>1/(1+Calculation_Assumptions!$B$22)^(C70-Calculation_Assumptions!$B$21)</f>
        <v>0.62316693922011435</v>
      </c>
      <c r="V70" s="23">
        <f t="shared" si="21"/>
        <v>3660501099.4838829</v>
      </c>
      <c r="W70" s="23">
        <f t="shared" si="22"/>
        <v>1388705135.5841813</v>
      </c>
      <c r="X70" s="23">
        <f t="shared" si="23"/>
        <v>4513552041.4974461</v>
      </c>
      <c r="Y70" s="23">
        <f t="shared" si="24"/>
        <v>7221683266.3959141</v>
      </c>
      <c r="Z70" s="23">
        <f t="shared" si="25"/>
        <v>7148551064600.918</v>
      </c>
      <c r="AA70" s="23">
        <f t="shared" si="26"/>
        <v>4454740686786.0439</v>
      </c>
      <c r="AB70" s="32">
        <f t="shared" si="27"/>
        <v>8.2170913120530487E-4</v>
      </c>
    </row>
    <row r="71" spans="1:28" ht="27.6">
      <c r="A71" t="s">
        <v>228</v>
      </c>
      <c r="B71" s="14" t="s">
        <v>230</v>
      </c>
      <c r="C71">
        <v>2042</v>
      </c>
      <c r="D71" s="10">
        <v>3392.0788218749299</v>
      </c>
      <c r="E71" s="10">
        <v>47806.086532192399</v>
      </c>
      <c r="F71" s="10">
        <v>23411.5286140188</v>
      </c>
      <c r="G71" s="10">
        <v>89654.918983413998</v>
      </c>
      <c r="H71" s="10">
        <v>314211282.5</v>
      </c>
      <c r="I71" s="10">
        <v>37.373199999999997</v>
      </c>
      <c r="J71" s="23">
        <f>Calculation_Assumptions!$B$25*G71*(F71/G71)^Calculation_Assumptions!$B$26</f>
        <v>1914157.097710504</v>
      </c>
      <c r="K71" s="23">
        <f>Calculation_Assumptions!$B$27*F71</f>
        <v>468230.57228037599</v>
      </c>
      <c r="L71" s="23">
        <f t="shared" si="14"/>
        <v>1914157.097710504</v>
      </c>
      <c r="M71" s="23">
        <f t="shared" si="15"/>
        <v>81.761303555561454</v>
      </c>
      <c r="N71" s="23">
        <f>Calculation_Assumptions!$B$28*F71</f>
        <v>2341152.8614018802</v>
      </c>
      <c r="O71" s="23">
        <f>Calculation_Assumptions!$B$29*F71</f>
        <v>3745844.5782430079</v>
      </c>
      <c r="P71" s="23">
        <f t="shared" si="16"/>
        <v>51217.372280417629</v>
      </c>
      <c r="Q71" s="23">
        <f t="shared" si="17"/>
        <v>6492971752.8853817</v>
      </c>
      <c r="R71" s="23">
        <f t="shared" si="18"/>
        <v>2448502131.1891575</v>
      </c>
      <c r="S71" s="23">
        <f t="shared" si="19"/>
        <v>7941375039.9332104</v>
      </c>
      <c r="T71" s="23">
        <f t="shared" si="20"/>
        <v>12706200063.893135</v>
      </c>
      <c r="U71" s="21">
        <f>1/(1+Calculation_Assumptions!$B$22)^(C71-Calculation_Assumptions!$B$21)</f>
        <v>0.60501644584477121</v>
      </c>
      <c r="V71" s="23">
        <f t="shared" si="21"/>
        <v>3928354692.9012079</v>
      </c>
      <c r="W71" s="23">
        <f t="shared" si="22"/>
        <v>1481384057.0554118</v>
      </c>
      <c r="X71" s="23">
        <f t="shared" si="23"/>
        <v>4804662501.7807693</v>
      </c>
      <c r="Y71" s="23">
        <f t="shared" si="24"/>
        <v>7687460002.8492298</v>
      </c>
      <c r="Z71" s="23">
        <f t="shared" si="25"/>
        <v>7356166431096.2949</v>
      </c>
      <c r="AA71" s="23">
        <f t="shared" si="26"/>
        <v>4450601669184.4951</v>
      </c>
      <c r="AB71" s="32">
        <f t="shared" si="27"/>
        <v>8.8265699446902395E-4</v>
      </c>
    </row>
    <row r="72" spans="1:28" ht="27.6">
      <c r="A72" t="s">
        <v>228</v>
      </c>
      <c r="B72" s="14" t="s">
        <v>230</v>
      </c>
      <c r="C72">
        <v>2043</v>
      </c>
      <c r="D72" s="10">
        <v>3619.2131663566001</v>
      </c>
      <c r="E72" s="10">
        <v>50867.492833072603</v>
      </c>
      <c r="F72" s="10">
        <v>24001.7914371726</v>
      </c>
      <c r="G72" s="10">
        <v>90435.005584395898</v>
      </c>
      <c r="H72" s="10">
        <v>315304312</v>
      </c>
      <c r="I72" s="10">
        <v>37.491100000000003</v>
      </c>
      <c r="J72" s="23">
        <f>Calculation_Assumptions!$B$25*G72*(F72/G72)^Calculation_Assumptions!$B$26</f>
        <v>1978414.0348458875</v>
      </c>
      <c r="K72" s="23">
        <f>Calculation_Assumptions!$B$27*F72</f>
        <v>480035.82874345197</v>
      </c>
      <c r="L72" s="23">
        <f t="shared" si="14"/>
        <v>1978414.0348458875</v>
      </c>
      <c r="M72" s="23">
        <f t="shared" si="15"/>
        <v>82.427765445117274</v>
      </c>
      <c r="N72" s="23">
        <f>Calculation_Assumptions!$B$28*F72</f>
        <v>2400179.1437172601</v>
      </c>
      <c r="O72" s="23">
        <f>Calculation_Assumptions!$B$29*F72</f>
        <v>3840286.6299476158</v>
      </c>
      <c r="P72" s="23">
        <f t="shared" si="16"/>
        <v>52770.23173088779</v>
      </c>
      <c r="Q72" s="23">
        <f t="shared" si="17"/>
        <v>7160302123.4189215</v>
      </c>
      <c r="R72" s="23">
        <f t="shared" si="18"/>
        <v>2684289384.3705153</v>
      </c>
      <c r="S72" s="23">
        <f t="shared" si="19"/>
        <v>8686759958.5560188</v>
      </c>
      <c r="T72" s="23">
        <f t="shared" si="20"/>
        <v>13898815933.689629</v>
      </c>
      <c r="U72" s="21">
        <f>1/(1+Calculation_Assumptions!$B$22)^(C72-Calculation_Assumptions!$B$21)</f>
        <v>0.5873946076162827</v>
      </c>
      <c r="V72" s="23">
        <f t="shared" si="21"/>
        <v>4205922856.1996932</v>
      </c>
      <c r="W72" s="23">
        <f t="shared" si="22"/>
        <v>1576737109.660872</v>
      </c>
      <c r="X72" s="23">
        <f t="shared" si="23"/>
        <v>5102555957.312849</v>
      </c>
      <c r="Y72" s="23">
        <f t="shared" si="24"/>
        <v>8164089531.7005577</v>
      </c>
      <c r="Z72" s="23">
        <f t="shared" si="25"/>
        <v>7567868335865.1982</v>
      </c>
      <c r="AA72" s="23">
        <f t="shared" si="26"/>
        <v>4445325051637.2285</v>
      </c>
      <c r="AB72" s="32">
        <f t="shared" si="27"/>
        <v>9.4614517663913855E-4</v>
      </c>
    </row>
    <row r="73" spans="1:28" ht="27.6">
      <c r="A73" t="s">
        <v>228</v>
      </c>
      <c r="B73" s="14" t="s">
        <v>230</v>
      </c>
      <c r="C73">
        <v>2044</v>
      </c>
      <c r="D73" s="10">
        <v>3853.55852140857</v>
      </c>
      <c r="E73" s="10">
        <v>54016.965262604201</v>
      </c>
      <c r="F73" s="10">
        <v>24606.936253131698</v>
      </c>
      <c r="G73" s="10">
        <v>91221.879711504793</v>
      </c>
      <c r="H73" s="10">
        <v>316318415.5</v>
      </c>
      <c r="I73" s="10">
        <v>37.609900000000003</v>
      </c>
      <c r="J73" s="23">
        <f>Calculation_Assumptions!$B$25*G73*(F73/G73)^Calculation_Assumptions!$B$26</f>
        <v>2044828.0331623689</v>
      </c>
      <c r="K73" s="23">
        <f>Calculation_Assumptions!$B$27*F73</f>
        <v>492138.72506263398</v>
      </c>
      <c r="L73" s="23">
        <f t="shared" si="14"/>
        <v>2044828.0331623689</v>
      </c>
      <c r="M73" s="23">
        <f t="shared" si="15"/>
        <v>83.099659873427996</v>
      </c>
      <c r="N73" s="23">
        <f>Calculation_Assumptions!$B$28*F73</f>
        <v>2460693.6253131698</v>
      </c>
      <c r="O73" s="23">
        <f>Calculation_Assumptions!$B$29*F73</f>
        <v>3937109.8005010718</v>
      </c>
      <c r="P73" s="23">
        <f t="shared" si="16"/>
        <v>54369.408936539818</v>
      </c>
      <c r="Q73" s="23">
        <f t="shared" si="17"/>
        <v>7879864492.0079727</v>
      </c>
      <c r="R73" s="23">
        <f t="shared" si="18"/>
        <v>2936870473.8733935</v>
      </c>
      <c r="S73" s="23">
        <f t="shared" si="19"/>
        <v>9482426888.4013119</v>
      </c>
      <c r="T73" s="23">
        <f t="shared" si="20"/>
        <v>15171883021.442101</v>
      </c>
      <c r="U73" s="21">
        <f>1/(1+Calculation_Assumptions!$B$22)^(C73-Calculation_Assumptions!$B$21)</f>
        <v>0.57028602681192497</v>
      </c>
      <c r="V73" s="23">
        <f t="shared" si="21"/>
        <v>4493776612.9635944</v>
      </c>
      <c r="W73" s="23">
        <f t="shared" si="22"/>
        <v>1674856193.8065128</v>
      </c>
      <c r="X73" s="23">
        <f t="shared" si="23"/>
        <v>5407695554.7209492</v>
      </c>
      <c r="Y73" s="23">
        <f t="shared" si="24"/>
        <v>8652312887.5535183</v>
      </c>
      <c r="Z73" s="23">
        <f t="shared" si="25"/>
        <v>7783627085900.126</v>
      </c>
      <c r="AA73" s="23">
        <f t="shared" si="26"/>
        <v>4438893765003.665</v>
      </c>
      <c r="AB73" s="32">
        <f t="shared" si="27"/>
        <v>1.0123640823289414E-3</v>
      </c>
    </row>
    <row r="74" spans="1:28" ht="27.6">
      <c r="A74" t="s">
        <v>228</v>
      </c>
      <c r="B74" s="14" t="s">
        <v>230</v>
      </c>
      <c r="C74">
        <v>2045</v>
      </c>
      <c r="D74" s="10">
        <v>4096.2755125003296</v>
      </c>
      <c r="E74" s="10">
        <v>57250.341184693498</v>
      </c>
      <c r="F74" s="10">
        <v>25227.338273922502</v>
      </c>
      <c r="G74" s="10">
        <v>92015.600422941701</v>
      </c>
      <c r="H74" s="10">
        <v>317249613</v>
      </c>
      <c r="I74" s="10">
        <v>37.724499999999999</v>
      </c>
      <c r="J74" s="23">
        <f>Calculation_Assumptions!$B$25*G74*(F74/G74)^Calculation_Assumptions!$B$26</f>
        <v>2113471.5037201103</v>
      </c>
      <c r="K74" s="23">
        <f>Calculation_Assumptions!$B$27*F74</f>
        <v>504546.76547845005</v>
      </c>
      <c r="L74" s="23">
        <f t="shared" si="14"/>
        <v>2113471.5037201103</v>
      </c>
      <c r="M74" s="23">
        <f t="shared" si="15"/>
        <v>83.777031122811934</v>
      </c>
      <c r="N74" s="23">
        <f>Calculation_Assumptions!$B$28*F74</f>
        <v>2522733.8273922503</v>
      </c>
      <c r="O74" s="23">
        <f>Calculation_Assumptions!$B$29*F74</f>
        <v>4036374.1238276004</v>
      </c>
      <c r="P74" s="23">
        <f t="shared" si="16"/>
        <v>56023.844019671844</v>
      </c>
      <c r="Q74" s="23">
        <f t="shared" si="17"/>
        <v>8657361567.0559368</v>
      </c>
      <c r="R74" s="23">
        <f t="shared" si="18"/>
        <v>3207384184.6042633</v>
      </c>
      <c r="S74" s="23">
        <f t="shared" si="19"/>
        <v>10333812801.703108</v>
      </c>
      <c r="T74" s="23">
        <f t="shared" si="20"/>
        <v>16534100482.724972</v>
      </c>
      <c r="U74" s="21">
        <f>1/(1+Calculation_Assumptions!$B$22)^(C74-Calculation_Assumptions!$B$21)</f>
        <v>0.55367575418633497</v>
      </c>
      <c r="V74" s="23">
        <f t="shared" si="21"/>
        <v>4793371194.9034863</v>
      </c>
      <c r="W74" s="23">
        <f t="shared" si="22"/>
        <v>1775850857.3760886</v>
      </c>
      <c r="X74" s="23">
        <f t="shared" si="23"/>
        <v>5721581596.6033716</v>
      </c>
      <c r="Y74" s="23">
        <f t="shared" si="24"/>
        <v>9154530554.5653934</v>
      </c>
      <c r="Z74" s="23">
        <f t="shared" si="25"/>
        <v>8003363304422.002</v>
      </c>
      <c r="AA74" s="23">
        <f t="shared" si="26"/>
        <v>4431268213603.0898</v>
      </c>
      <c r="AB74" s="32">
        <f t="shared" si="27"/>
        <v>1.0817154285964489E-3</v>
      </c>
    </row>
    <row r="75" spans="1:28" ht="27.6">
      <c r="A75" t="s">
        <v>228</v>
      </c>
      <c r="B75" s="14" t="s">
        <v>230</v>
      </c>
      <c r="C75">
        <v>2046</v>
      </c>
      <c r="D75" s="10">
        <v>4346.0958130966201</v>
      </c>
      <c r="E75" s="10">
        <v>60545.715729298499</v>
      </c>
      <c r="F75" s="10">
        <v>25797.702300703098</v>
      </c>
      <c r="G75" s="10">
        <v>92766.695441781907</v>
      </c>
      <c r="H75" s="10">
        <v>318096573.5</v>
      </c>
      <c r="I75" s="10">
        <v>37.836199999999998</v>
      </c>
      <c r="J75" s="23">
        <f>Calculation_Assumptions!$B$25*G75*(F75/G75)^Calculation_Assumptions!$B$26</f>
        <v>2176684.4748758646</v>
      </c>
      <c r="K75" s="23">
        <f>Calculation_Assumptions!$B$27*F75</f>
        <v>515954.04601406195</v>
      </c>
      <c r="L75" s="23">
        <f t="shared" si="14"/>
        <v>2176684.4748758646</v>
      </c>
      <c r="M75" s="23">
        <f t="shared" si="15"/>
        <v>84.375129595031439</v>
      </c>
      <c r="N75" s="23">
        <f>Calculation_Assumptions!$B$28*F75</f>
        <v>2579770.2300703097</v>
      </c>
      <c r="O75" s="23">
        <f>Calculation_Assumptions!$B$29*F75</f>
        <v>4127632.3681124956</v>
      </c>
      <c r="P75" s="23">
        <f t="shared" si="16"/>
        <v>57529.15131212608</v>
      </c>
      <c r="Q75" s="23">
        <f t="shared" si="17"/>
        <v>9460079282.6904106</v>
      </c>
      <c r="R75" s="23">
        <f t="shared" si="18"/>
        <v>3483143641.4917855</v>
      </c>
      <c r="S75" s="23">
        <f t="shared" si="19"/>
        <v>11211928595.659878</v>
      </c>
      <c r="T75" s="23">
        <f t="shared" si="20"/>
        <v>17939085753.055805</v>
      </c>
      <c r="U75" s="21">
        <f>1/(1+Calculation_Assumptions!$B$22)^(C75-Calculation_Assumptions!$B$21)</f>
        <v>0.5375492759090631</v>
      </c>
      <c r="V75" s="23">
        <f t="shared" si="21"/>
        <v>5085258768.4525595</v>
      </c>
      <c r="W75" s="23">
        <f t="shared" si="22"/>
        <v>1872361342.3711665</v>
      </c>
      <c r="X75" s="23">
        <f t="shared" si="23"/>
        <v>6026964098.1410856</v>
      </c>
      <c r="Y75" s="23">
        <f t="shared" si="24"/>
        <v>9643142557.0257378</v>
      </c>
      <c r="Z75" s="23">
        <f t="shared" si="25"/>
        <v>8206160706026.7227</v>
      </c>
      <c r="AA75" s="23">
        <f t="shared" si="26"/>
        <v>4411215745518.0703</v>
      </c>
      <c r="AB75" s="32">
        <f t="shared" si="27"/>
        <v>1.1528020985188351E-3</v>
      </c>
    </row>
    <row r="76" spans="1:28" ht="27.6">
      <c r="A76" t="s">
        <v>228</v>
      </c>
      <c r="B76" s="14" t="s">
        <v>230</v>
      </c>
      <c r="C76">
        <v>2047</v>
      </c>
      <c r="D76" s="10">
        <v>4600.8160483972097</v>
      </c>
      <c r="E76" s="10">
        <v>63898.664744661597</v>
      </c>
      <c r="F76" s="10">
        <v>26380.9616682253</v>
      </c>
      <c r="G76" s="10">
        <v>93523.921418033002</v>
      </c>
      <c r="H76" s="10">
        <v>318862019.5</v>
      </c>
      <c r="I76" s="10">
        <v>37.948900000000002</v>
      </c>
      <c r="J76" s="23">
        <f>Calculation_Assumptions!$B$25*G76*(F76/G76)^Calculation_Assumptions!$B$26</f>
        <v>2241788.1172402492</v>
      </c>
      <c r="K76" s="23">
        <f>Calculation_Assumptions!$B$27*F76</f>
        <v>527619.23336450604</v>
      </c>
      <c r="L76" s="23">
        <f t="shared" si="14"/>
        <v>2241788.1172402492</v>
      </c>
      <c r="M76" s="23">
        <f t="shared" si="15"/>
        <v>84.977497993956135</v>
      </c>
      <c r="N76" s="23">
        <f>Calculation_Assumptions!$B$28*F76</f>
        <v>2638096.1668225299</v>
      </c>
      <c r="O76" s="23">
        <f>Calculation_Assumptions!$B$29*F76</f>
        <v>4220953.8669160483</v>
      </c>
      <c r="P76" s="23">
        <f t="shared" si="16"/>
        <v>59073.862937799226</v>
      </c>
      <c r="Q76" s="23">
        <f t="shared" si="17"/>
        <v>10314054746.905104</v>
      </c>
      <c r="R76" s="23">
        <f t="shared" si="18"/>
        <v>3774740963.0345225</v>
      </c>
      <c r="S76" s="23">
        <f t="shared" si="19"/>
        <v>12137395181.532257</v>
      </c>
      <c r="T76" s="23">
        <f t="shared" si="20"/>
        <v>19419832290.451614</v>
      </c>
      <c r="U76" s="21">
        <f>1/(1+Calculation_Assumptions!$B$22)^(C76-Calculation_Assumptions!$B$21)</f>
        <v>0.52189250088258554</v>
      </c>
      <c r="V76" s="23">
        <f t="shared" si="21"/>
        <v>5382827826.1022072</v>
      </c>
      <c r="W76" s="23">
        <f t="shared" si="22"/>
        <v>1970009001.3820264</v>
      </c>
      <c r="X76" s="23">
        <f t="shared" si="23"/>
        <v>6334415525.4901133</v>
      </c>
      <c r="Y76" s="23">
        <f t="shared" si="24"/>
        <v>10135064840.784182</v>
      </c>
      <c r="Z76" s="23">
        <f t="shared" si="25"/>
        <v>8411886713882.4082</v>
      </c>
      <c r="AA76" s="23">
        <f t="shared" si="26"/>
        <v>4390100594249.0845</v>
      </c>
      <c r="AB76" s="32">
        <f t="shared" si="27"/>
        <v>1.2261285841954441E-3</v>
      </c>
    </row>
    <row r="77" spans="1:28" ht="27.6">
      <c r="A77" t="s">
        <v>228</v>
      </c>
      <c r="B77" s="14" t="s">
        <v>230</v>
      </c>
      <c r="C77">
        <v>2048</v>
      </c>
      <c r="D77" s="10">
        <v>4858.4104672946296</v>
      </c>
      <c r="E77" s="10">
        <v>67250.596204239293</v>
      </c>
      <c r="F77" s="10">
        <v>26977.4079268061</v>
      </c>
      <c r="G77" s="10">
        <v>94287.328396812707</v>
      </c>
      <c r="H77" s="10">
        <v>319554652.5</v>
      </c>
      <c r="I77" s="10">
        <v>38.064500000000002</v>
      </c>
      <c r="J77" s="23">
        <f>Calculation_Assumptions!$B$25*G77*(F77/G77)^Calculation_Assumptions!$B$26</f>
        <v>2308838.9799289512</v>
      </c>
      <c r="K77" s="23">
        <f>Calculation_Assumptions!$B$27*F77</f>
        <v>539548.15853612195</v>
      </c>
      <c r="L77" s="23">
        <f t="shared" si="14"/>
        <v>2308838.9799289512</v>
      </c>
      <c r="M77" s="23">
        <f t="shared" si="15"/>
        <v>85.584166803318922</v>
      </c>
      <c r="N77" s="23">
        <f>Calculation_Assumptions!$B$28*F77</f>
        <v>2697740.79268061</v>
      </c>
      <c r="O77" s="23">
        <f>Calculation_Assumptions!$B$29*F77</f>
        <v>4316385.2682889756</v>
      </c>
      <c r="P77" s="23">
        <f t="shared" si="16"/>
        <v>60655.965004898295</v>
      </c>
      <c r="Q77" s="23">
        <f t="shared" si="17"/>
        <v>11217287467.384672</v>
      </c>
      <c r="R77" s="23">
        <f t="shared" si="18"/>
        <v>4079149809.9228845</v>
      </c>
      <c r="S77" s="23">
        <f t="shared" si="19"/>
        <v>13106732105.207188</v>
      </c>
      <c r="T77" s="23">
        <f t="shared" si="20"/>
        <v>20970771368.331497</v>
      </c>
      <c r="U77" s="21">
        <f>1/(1+Calculation_Assumptions!$B$22)^(C77-Calculation_Assumptions!$B$21)</f>
        <v>0.50669174842969467</v>
      </c>
      <c r="V77" s="23">
        <f t="shared" si="21"/>
        <v>5683706999.4876413</v>
      </c>
      <c r="W77" s="23">
        <f t="shared" si="22"/>
        <v>2066871549.296483</v>
      </c>
      <c r="X77" s="23">
        <f t="shared" si="23"/>
        <v>6641073006.5870428</v>
      </c>
      <c r="Y77" s="23">
        <f t="shared" si="24"/>
        <v>10625716810.539267</v>
      </c>
      <c r="Z77" s="23">
        <f t="shared" si="25"/>
        <v>8620756215401.2686</v>
      </c>
      <c r="AA77" s="23">
        <f t="shared" si="26"/>
        <v>4368066039567.8262</v>
      </c>
      <c r="AB77" s="32">
        <f t="shared" si="27"/>
        <v>1.3011952997052177E-3</v>
      </c>
    </row>
    <row r="78" spans="1:28" ht="27.6">
      <c r="A78" t="s">
        <v>228</v>
      </c>
      <c r="B78" s="14" t="s">
        <v>230</v>
      </c>
      <c r="C78">
        <v>2049</v>
      </c>
      <c r="D78" s="10">
        <v>5123.0917109433303</v>
      </c>
      <c r="E78" s="10">
        <v>70669.320855584301</v>
      </c>
      <c r="F78" s="10">
        <v>27587.339218413799</v>
      </c>
      <c r="G78" s="10">
        <v>95056.966831742102</v>
      </c>
      <c r="H78" s="10">
        <v>320173250</v>
      </c>
      <c r="I78" s="10">
        <v>38.1755</v>
      </c>
      <c r="J78" s="23">
        <f>Calculation_Assumptions!$B$25*G78*(F78/G78)^Calculation_Assumptions!$B$26</f>
        <v>2377895.3034159979</v>
      </c>
      <c r="K78" s="23">
        <f>Calculation_Assumptions!$B$27*F78</f>
        <v>551746.78436827601</v>
      </c>
      <c r="L78" s="23">
        <f t="shared" si="14"/>
        <v>2377895.3034159979</v>
      </c>
      <c r="M78" s="23">
        <f t="shared" si="15"/>
        <v>86.195166724481254</v>
      </c>
      <c r="N78" s="23">
        <f>Calculation_Assumptions!$B$28*F78</f>
        <v>2758733.9218413797</v>
      </c>
      <c r="O78" s="23">
        <f>Calculation_Assumptions!$B$29*F78</f>
        <v>4413974.2749462081</v>
      </c>
      <c r="P78" s="23">
        <f t="shared" si="16"/>
        <v>62288.517594163743</v>
      </c>
      <c r="Q78" s="23">
        <f t="shared" si="17"/>
        <v>12182175718.421574</v>
      </c>
      <c r="R78" s="23">
        <f t="shared" si="18"/>
        <v>4401887235.4806652</v>
      </c>
      <c r="S78" s="23">
        <f t="shared" si="19"/>
        <v>14133246887.683758</v>
      </c>
      <c r="T78" s="23">
        <f t="shared" si="20"/>
        <v>22613195020.294014</v>
      </c>
      <c r="U78" s="21">
        <f>1/(1+Calculation_Assumptions!$B$22)^(C78-Calculation_Assumptions!$B$21)</f>
        <v>0.49193373633950943</v>
      </c>
      <c r="V78" s="23">
        <f t="shared" si="21"/>
        <v>5992823217.9075727</v>
      </c>
      <c r="W78" s="23">
        <f t="shared" si="22"/>
        <v>2165436834.6951976</v>
      </c>
      <c r="X78" s="23">
        <f t="shared" si="23"/>
        <v>6952620948.0670137</v>
      </c>
      <c r="Y78" s="23">
        <f t="shared" si="24"/>
        <v>11124193516.907223</v>
      </c>
      <c r="Z78" s="23">
        <f t="shared" si="25"/>
        <v>8832728056412.0059</v>
      </c>
      <c r="AA78" s="23">
        <f t="shared" si="26"/>
        <v>4345116914861.5713</v>
      </c>
      <c r="AB78" s="32">
        <f t="shared" si="27"/>
        <v>1.3792087382989311E-3</v>
      </c>
    </row>
    <row r="79" spans="1:28" ht="27.6">
      <c r="A79" t="s">
        <v>228</v>
      </c>
      <c r="B79" s="14" t="s">
        <v>230</v>
      </c>
      <c r="C79">
        <v>2050</v>
      </c>
      <c r="D79" s="10">
        <v>5392.0947418886799</v>
      </c>
      <c r="E79" s="10">
        <v>74138.551724181001</v>
      </c>
      <c r="F79" s="10">
        <v>28211.060425697899</v>
      </c>
      <c r="G79" s="10">
        <v>95832.887588279205</v>
      </c>
      <c r="H79" s="10">
        <v>320712949.5</v>
      </c>
      <c r="I79" s="10">
        <v>38.286000000000001</v>
      </c>
      <c r="J79" s="23">
        <f>Calculation_Assumptions!$B$25*G79*(F79/G79)^Calculation_Assumptions!$B$26</f>
        <v>2449017.0701214601</v>
      </c>
      <c r="K79" s="23">
        <f>Calculation_Assumptions!$B$27*F79</f>
        <v>564221.20851395791</v>
      </c>
      <c r="L79" s="23">
        <f t="shared" si="14"/>
        <v>2449017.0701214601</v>
      </c>
      <c r="M79" s="23">
        <f t="shared" si="15"/>
        <v>86.810528677986596</v>
      </c>
      <c r="N79" s="23">
        <f>Calculation_Assumptions!$B$28*F79</f>
        <v>2821106.04256979</v>
      </c>
      <c r="O79" s="23">
        <f>Calculation_Assumptions!$B$29*F79</f>
        <v>4513769.6681116633</v>
      </c>
      <c r="P79" s="23">
        <f t="shared" si="16"/>
        <v>63966.386410736566</v>
      </c>
      <c r="Q79" s="23">
        <f t="shared" si="17"/>
        <v>13205332066.597546</v>
      </c>
      <c r="R79" s="23">
        <f t="shared" si="18"/>
        <v>4742375247.5213413</v>
      </c>
      <c r="S79" s="23">
        <f t="shared" si="19"/>
        <v>15211671058.450947</v>
      </c>
      <c r="T79" s="23">
        <f t="shared" si="20"/>
        <v>24338673693.521511</v>
      </c>
      <c r="U79" s="21">
        <f>1/(1+Calculation_Assumptions!$B$22)^(C79-Calculation_Assumptions!$B$21)</f>
        <v>0.47760556926165965</v>
      </c>
      <c r="V79" s="23">
        <f t="shared" si="21"/>
        <v>6306940138.9565687</v>
      </c>
      <c r="W79" s="23">
        <f t="shared" si="22"/>
        <v>2264984829.7448344</v>
      </c>
      <c r="X79" s="23">
        <f t="shared" si="23"/>
        <v>7265178815.2925768</v>
      </c>
      <c r="Y79" s="23">
        <f t="shared" si="24"/>
        <v>11624286104.468122</v>
      </c>
      <c r="Z79" s="23">
        <f t="shared" si="25"/>
        <v>9047652397648.2988</v>
      </c>
      <c r="AA79" s="23">
        <f t="shared" si="26"/>
        <v>4321209173860.4355</v>
      </c>
      <c r="AB79" s="32">
        <f t="shared" si="27"/>
        <v>1.4595313221836337E-3</v>
      </c>
    </row>
    <row r="80" spans="1:28" ht="27.6">
      <c r="A80" t="s">
        <v>242</v>
      </c>
      <c r="B80" s="14" t="s">
        <v>244</v>
      </c>
      <c r="C80">
        <v>2025</v>
      </c>
      <c r="D80" s="10">
        <v>349.19968415926297</v>
      </c>
      <c r="E80" s="10">
        <v>5616.3196824443503</v>
      </c>
      <c r="F80" s="10">
        <v>13851.4910785419</v>
      </c>
      <c r="G80" s="10">
        <v>74136.370794952702</v>
      </c>
      <c r="H80" s="10">
        <v>285721235.5</v>
      </c>
      <c r="I80" s="10">
        <v>37.51</v>
      </c>
      <c r="J80" s="23">
        <f>Calculation_Assumptions!$B$25*G80*(F80/G80)^Calculation_Assumptions!$B$26</f>
        <v>957963.82972618227</v>
      </c>
      <c r="K80" s="23">
        <f>Calculation_Assumptions!$B$27*F80</f>
        <v>277029.82157083799</v>
      </c>
      <c r="L80" s="23">
        <f t="shared" si="14"/>
        <v>957963.82972618227</v>
      </c>
      <c r="M80" s="23">
        <f t="shared" si="15"/>
        <v>69.159617855886736</v>
      </c>
      <c r="N80" s="23">
        <f>Calculation_Assumptions!$B$28*F80</f>
        <v>1385149.10785419</v>
      </c>
      <c r="O80" s="23">
        <f>Calculation_Assumptions!$B$29*F80</f>
        <v>2216238.5725667039</v>
      </c>
      <c r="P80" s="23">
        <f t="shared" si="16"/>
        <v>25538.891754896889</v>
      </c>
      <c r="Q80" s="23">
        <f t="shared" si="17"/>
        <v>334520666.77638084</v>
      </c>
      <c r="R80" s="23">
        <f t="shared" si="18"/>
        <v>143434580.43084314</v>
      </c>
      <c r="S80" s="23">
        <f t="shared" si="19"/>
        <v>483693630.97616804</v>
      </c>
      <c r="T80" s="23">
        <f t="shared" si="20"/>
        <v>773909809.56186879</v>
      </c>
      <c r="U80" s="21">
        <f>1/(1+Calculation_Assumptions!$B$22)^(C80-Calculation_Assumptions!$B$21)</f>
        <v>1</v>
      </c>
      <c r="V80" s="23">
        <f t="shared" si="21"/>
        <v>334520666.77638084</v>
      </c>
      <c r="W80" s="23">
        <f t="shared" si="22"/>
        <v>143434580.43084314</v>
      </c>
      <c r="X80" s="23">
        <f t="shared" si="23"/>
        <v>483693630.97616804</v>
      </c>
      <c r="Y80" s="23">
        <f t="shared" si="24"/>
        <v>773909809.56186879</v>
      </c>
      <c r="Z80" s="23">
        <f t="shared" si="25"/>
        <v>3957665144478.2192</v>
      </c>
      <c r="AA80" s="23">
        <f t="shared" si="26"/>
        <v>3957665144478.2192</v>
      </c>
      <c r="AB80" s="32">
        <f t="shared" si="27"/>
        <v>8.4524752490267653E-5</v>
      </c>
    </row>
    <row r="81" spans="1:28" ht="27.6">
      <c r="A81" t="s">
        <v>242</v>
      </c>
      <c r="B81" s="14" t="s">
        <v>244</v>
      </c>
      <c r="C81">
        <v>2026</v>
      </c>
      <c r="D81" s="10">
        <v>643.69946855819899</v>
      </c>
      <c r="E81" s="10">
        <v>10425.4399278622</v>
      </c>
      <c r="F81" s="10">
        <v>14370.1004216288</v>
      </c>
      <c r="G81" s="10">
        <v>75186.409743607393</v>
      </c>
      <c r="H81" s="10">
        <v>287886782.5</v>
      </c>
      <c r="I81" s="10">
        <v>37.588299999999997</v>
      </c>
      <c r="J81" s="23">
        <f>Calculation_Assumptions!$B$25*G81*(F81/G81)^Calculation_Assumptions!$B$26</f>
        <v>1005171.1466751626</v>
      </c>
      <c r="K81" s="23">
        <f>Calculation_Assumptions!$B$27*F81</f>
        <v>287402.00843257603</v>
      </c>
      <c r="L81" s="23">
        <f t="shared" si="14"/>
        <v>1005171.1466751626</v>
      </c>
      <c r="M81" s="23">
        <f t="shared" si="15"/>
        <v>69.948790696149501</v>
      </c>
      <c r="N81" s="23">
        <f>Calculation_Assumptions!$B$28*F81</f>
        <v>1437010.0421628801</v>
      </c>
      <c r="O81" s="23">
        <f>Calculation_Assumptions!$B$29*F81</f>
        <v>2299216.0674606082</v>
      </c>
      <c r="P81" s="23">
        <f t="shared" si="16"/>
        <v>26741.596365761758</v>
      </c>
      <c r="Q81" s="23">
        <f t="shared" si="17"/>
        <v>647028132.92483771</v>
      </c>
      <c r="R81" s="23">
        <f t="shared" si="18"/>
        <v>278792906.48638731</v>
      </c>
      <c r="S81" s="23">
        <f t="shared" si="19"/>
        <v>925002600.45304108</v>
      </c>
      <c r="T81" s="23">
        <f t="shared" si="20"/>
        <v>1480004160.7248657</v>
      </c>
      <c r="U81" s="21">
        <f>1/(1+Calculation_Assumptions!$B$22)^(C81-Calculation_Assumptions!$B$21)</f>
        <v>0.970873786407767</v>
      </c>
      <c r="V81" s="23">
        <f t="shared" si="21"/>
        <v>628182653.32508516</v>
      </c>
      <c r="W81" s="23">
        <f t="shared" si="22"/>
        <v>270672724.74406534</v>
      </c>
      <c r="X81" s="23">
        <f t="shared" si="23"/>
        <v>898060777.13887489</v>
      </c>
      <c r="Y81" s="23">
        <f t="shared" si="24"/>
        <v>1436897243.4221997</v>
      </c>
      <c r="Z81" s="23">
        <f t="shared" si="25"/>
        <v>4136961974584.6089</v>
      </c>
      <c r="AA81" s="23">
        <f t="shared" si="26"/>
        <v>4016467936489.9116</v>
      </c>
      <c r="AB81" s="32">
        <f t="shared" si="27"/>
        <v>1.5640175976957237E-4</v>
      </c>
    </row>
    <row r="82" spans="1:28" ht="27.6">
      <c r="A82" t="s">
        <v>242</v>
      </c>
      <c r="B82" s="14" t="s">
        <v>244</v>
      </c>
      <c r="C82">
        <v>2027</v>
      </c>
      <c r="D82" s="10">
        <v>898.02132097068102</v>
      </c>
      <c r="E82" s="10">
        <v>14656.411819667999</v>
      </c>
      <c r="F82" s="10">
        <v>14908.1268548478</v>
      </c>
      <c r="G82" s="10">
        <v>76251.321038748298</v>
      </c>
      <c r="H82" s="10">
        <v>289986522</v>
      </c>
      <c r="I82" s="10">
        <v>37.6736</v>
      </c>
      <c r="J82" s="23">
        <f>Calculation_Assumptions!$B$25*G82*(F82/G82)^Calculation_Assumptions!$B$26</f>
        <v>1054704.7839969601</v>
      </c>
      <c r="K82" s="23">
        <f>Calculation_Assumptions!$B$27*F82</f>
        <v>298162.53709695599</v>
      </c>
      <c r="L82" s="23">
        <f t="shared" si="14"/>
        <v>1054704.7839969601</v>
      </c>
      <c r="M82" s="23">
        <f t="shared" si="15"/>
        <v>70.746968701436359</v>
      </c>
      <c r="N82" s="23">
        <f>Calculation_Assumptions!$B$28*F82</f>
        <v>1490812.68548478</v>
      </c>
      <c r="O82" s="23">
        <f>Calculation_Assumptions!$B$29*F82</f>
        <v>2385300.2967756479</v>
      </c>
      <c r="P82" s="23">
        <f t="shared" si="16"/>
        <v>27995.858744504378</v>
      </c>
      <c r="Q82" s="23">
        <f t="shared" si="17"/>
        <v>947147383.35904694</v>
      </c>
      <c r="R82" s="23">
        <f t="shared" si="18"/>
        <v>410318835.00470966</v>
      </c>
      <c r="S82" s="23">
        <f t="shared" si="19"/>
        <v>1338781577.1388905</v>
      </c>
      <c r="T82" s="23">
        <f t="shared" si="20"/>
        <v>2142050523.4222248</v>
      </c>
      <c r="U82" s="21">
        <f>1/(1+Calculation_Assumptions!$B$22)^(C82-Calculation_Assumptions!$B$21)</f>
        <v>0.94259590913375435</v>
      </c>
      <c r="V82" s="23">
        <f t="shared" si="21"/>
        <v>892777248.90097737</v>
      </c>
      <c r="W82" s="23">
        <f t="shared" si="22"/>
        <v>386764855.31596726</v>
      </c>
      <c r="X82" s="23">
        <f t="shared" si="23"/>
        <v>1261930037.834754</v>
      </c>
      <c r="Y82" s="23">
        <f t="shared" si="24"/>
        <v>2019088060.5356064</v>
      </c>
      <c r="Z82" s="23">
        <f t="shared" si="25"/>
        <v>4323155856172.1123</v>
      </c>
      <c r="AA82" s="23">
        <f t="shared" si="26"/>
        <v>4074989024575.4663</v>
      </c>
      <c r="AB82" s="32">
        <f t="shared" si="27"/>
        <v>2.1908703152740081E-4</v>
      </c>
    </row>
    <row r="83" spans="1:28" ht="27.6">
      <c r="A83" t="s">
        <v>242</v>
      </c>
      <c r="B83" s="14" t="s">
        <v>244</v>
      </c>
      <c r="C83">
        <v>2028</v>
      </c>
      <c r="D83" s="10">
        <v>1124.5987192994501</v>
      </c>
      <c r="E83" s="10">
        <v>18485.9590640918</v>
      </c>
      <c r="F83" s="10">
        <v>15466.2973673947</v>
      </c>
      <c r="G83" s="10">
        <v>77331.315326552096</v>
      </c>
      <c r="H83" s="10">
        <v>292016778.5</v>
      </c>
      <c r="I83" s="10">
        <v>36.834000000000003</v>
      </c>
      <c r="J83" s="23">
        <f>Calculation_Assumptions!$B$25*G83*(F83/G83)^Calculation_Assumptions!$B$26</f>
        <v>1106679.3799897758</v>
      </c>
      <c r="K83" s="23">
        <f>Calculation_Assumptions!$B$27*F83</f>
        <v>309325.94734789402</v>
      </c>
      <c r="L83" s="23">
        <f t="shared" si="14"/>
        <v>1106679.3799897758</v>
      </c>
      <c r="M83" s="23">
        <f t="shared" si="15"/>
        <v>71.554254628701486</v>
      </c>
      <c r="N83" s="23">
        <f>Calculation_Assumptions!$B$28*F83</f>
        <v>1546629.7367394699</v>
      </c>
      <c r="O83" s="23">
        <f>Calculation_Assumptions!$B$29*F83</f>
        <v>2474607.5787831522</v>
      </c>
      <c r="P83" s="23">
        <f t="shared" si="16"/>
        <v>30045.050225057712</v>
      </c>
      <c r="Q83" s="23">
        <f t="shared" si="17"/>
        <v>1244570213.4116113</v>
      </c>
      <c r="R83" s="23">
        <f t="shared" si="18"/>
        <v>555411568.53899896</v>
      </c>
      <c r="S83" s="23">
        <f t="shared" si="19"/>
        <v>1739337821.1676536</v>
      </c>
      <c r="T83" s="23">
        <f t="shared" si="20"/>
        <v>2782940513.8682461</v>
      </c>
      <c r="U83" s="21">
        <f>1/(1+Calculation_Assumptions!$B$22)^(C83-Calculation_Assumptions!$B$21)</f>
        <v>0.91514165935315961</v>
      </c>
      <c r="V83" s="23">
        <f t="shared" si="21"/>
        <v>1138958050.2830179</v>
      </c>
      <c r="W83" s="23">
        <f t="shared" si="22"/>
        <v>508280264.45672065</v>
      </c>
      <c r="X83" s="23">
        <f t="shared" si="23"/>
        <v>1591740499.8390756</v>
      </c>
      <c r="Y83" s="23">
        <f t="shared" si="24"/>
        <v>2546784799.7425213</v>
      </c>
      <c r="Z83" s="23">
        <f t="shared" si="25"/>
        <v>4516418332549.6309</v>
      </c>
      <c r="AA83" s="23">
        <f t="shared" si="26"/>
        <v>4133162567182.4995</v>
      </c>
      <c r="AB83" s="32">
        <f t="shared" si="27"/>
        <v>2.7556575183526464E-4</v>
      </c>
    </row>
    <row r="84" spans="1:28" ht="27.6">
      <c r="A84" t="s">
        <v>242</v>
      </c>
      <c r="B84" s="14" t="s">
        <v>244</v>
      </c>
      <c r="C84">
        <v>2029</v>
      </c>
      <c r="D84" s="10">
        <v>1333.52390095547</v>
      </c>
      <c r="E84" s="10">
        <v>22064.126243274499</v>
      </c>
      <c r="F84" s="10">
        <v>16045.366167440099</v>
      </c>
      <c r="G84" s="10">
        <v>78426.606236706895</v>
      </c>
      <c r="H84" s="10">
        <v>293978109</v>
      </c>
      <c r="I84" s="10">
        <v>36.911799999999999</v>
      </c>
      <c r="J84" s="23">
        <f>Calculation_Assumptions!$B$25*G84*(F84/G84)^Calculation_Assumptions!$B$26</f>
        <v>1161215.2221906323</v>
      </c>
      <c r="K84" s="23">
        <f>Calculation_Assumptions!$B$27*F84</f>
        <v>320907.32334880199</v>
      </c>
      <c r="L84" s="23">
        <f t="shared" si="14"/>
        <v>1161215.2221906323</v>
      </c>
      <c r="M84" s="23">
        <f t="shared" si="15"/>
        <v>72.370752407446872</v>
      </c>
      <c r="N84" s="23">
        <f>Calculation_Assumptions!$B$28*F84</f>
        <v>1604536.61674401</v>
      </c>
      <c r="O84" s="23">
        <f>Calculation_Assumptions!$B$29*F84</f>
        <v>2567258.5867904159</v>
      </c>
      <c r="P84" s="23">
        <f t="shared" si="16"/>
        <v>31459.187094388035</v>
      </c>
      <c r="Q84" s="23">
        <f t="shared" si="17"/>
        <v>1548508252.9445248</v>
      </c>
      <c r="R84" s="23">
        <f t="shared" si="18"/>
        <v>694119475.56136942</v>
      </c>
      <c r="S84" s="23">
        <f t="shared" si="19"/>
        <v>2139687928.3863642</v>
      </c>
      <c r="T84" s="23">
        <f t="shared" si="20"/>
        <v>3423500685.4181824</v>
      </c>
      <c r="U84" s="21">
        <f>1/(1+Calculation_Assumptions!$B$22)^(C84-Calculation_Assumptions!$B$21)</f>
        <v>0.888487047915689</v>
      </c>
      <c r="V84" s="23">
        <f t="shared" si="21"/>
        <v>1375829526.3317618</v>
      </c>
      <c r="W84" s="23">
        <f t="shared" si="22"/>
        <v>616716163.74230731</v>
      </c>
      <c r="X84" s="23">
        <f t="shared" si="23"/>
        <v>1901085010.952837</v>
      </c>
      <c r="Y84" s="23">
        <f t="shared" si="24"/>
        <v>3041736017.5245385</v>
      </c>
      <c r="Z84" s="23">
        <f t="shared" si="25"/>
        <v>4716986404116.6182</v>
      </c>
      <c r="AA84" s="23">
        <f t="shared" si="26"/>
        <v>4190981325252.0151</v>
      </c>
      <c r="AB84" s="32">
        <f t="shared" si="27"/>
        <v>3.2828338271085694E-4</v>
      </c>
    </row>
    <row r="85" spans="1:28" ht="27.6">
      <c r="A85" t="s">
        <v>242</v>
      </c>
      <c r="B85" s="14" t="s">
        <v>244</v>
      </c>
      <c r="C85">
        <v>2030</v>
      </c>
      <c r="D85" s="10">
        <v>1531.3193955152899</v>
      </c>
      <c r="E85" s="10">
        <v>25463.005011269899</v>
      </c>
      <c r="F85" s="10">
        <v>16646.115701226699</v>
      </c>
      <c r="G85" s="10">
        <v>79537.410424669099</v>
      </c>
      <c r="H85" s="10">
        <v>295876648</v>
      </c>
      <c r="I85" s="10">
        <v>36.992699999999999</v>
      </c>
      <c r="J85" s="23">
        <f>Calculation_Assumptions!$B$25*G85*(F85/G85)^Calculation_Assumptions!$B$26</f>
        <v>1218438.5257631587</v>
      </c>
      <c r="K85" s="23">
        <f>Calculation_Assumptions!$B$27*F85</f>
        <v>332922.31402453396</v>
      </c>
      <c r="L85" s="23">
        <f t="shared" si="14"/>
        <v>1218438.5257631587</v>
      </c>
      <c r="M85" s="23">
        <f t="shared" si="15"/>
        <v>73.196567153102777</v>
      </c>
      <c r="N85" s="23">
        <f>Calculation_Assumptions!$B$28*F85</f>
        <v>1664611.5701226699</v>
      </c>
      <c r="O85" s="23">
        <f>Calculation_Assumptions!$B$29*F85</f>
        <v>2663378.5121962717</v>
      </c>
      <c r="P85" s="23">
        <f t="shared" si="16"/>
        <v>32937.269400804988</v>
      </c>
      <c r="Q85" s="23">
        <f t="shared" si="17"/>
        <v>1865818546.7441812</v>
      </c>
      <c r="R85" s="23">
        <f t="shared" si="18"/>
        <v>838681855.81024408</v>
      </c>
      <c r="S85" s="23">
        <f t="shared" si="19"/>
        <v>2549051983.3280044</v>
      </c>
      <c r="T85" s="23">
        <f t="shared" si="20"/>
        <v>4078483173.3248067</v>
      </c>
      <c r="U85" s="21">
        <f>1/(1+Calculation_Assumptions!$B$22)^(C85-Calculation_Assumptions!$B$21)</f>
        <v>0.86260878438416411</v>
      </c>
      <c r="V85" s="23">
        <f t="shared" si="21"/>
        <v>1609471468.4884257</v>
      </c>
      <c r="W85" s="23">
        <f t="shared" si="22"/>
        <v>723454336.12552941</v>
      </c>
      <c r="X85" s="23">
        <f t="shared" si="23"/>
        <v>2198834632.6706123</v>
      </c>
      <c r="Y85" s="23">
        <f t="shared" si="24"/>
        <v>3518135412.2729797</v>
      </c>
      <c r="Z85" s="23">
        <f t="shared" si="25"/>
        <v>4925196915899.125</v>
      </c>
      <c r="AA85" s="23">
        <f t="shared" si="26"/>
        <v>4248518124476.3784</v>
      </c>
      <c r="AB85" s="32">
        <f t="shared" si="27"/>
        <v>3.7883125864898834E-4</v>
      </c>
    </row>
    <row r="86" spans="1:28" ht="27.6">
      <c r="A86" t="s">
        <v>242</v>
      </c>
      <c r="B86" s="14" t="s">
        <v>244</v>
      </c>
      <c r="C86">
        <v>2031</v>
      </c>
      <c r="D86" s="10">
        <v>1721.8016358605801</v>
      </c>
      <c r="E86" s="10">
        <v>28772.014569154198</v>
      </c>
      <c r="F86" s="10">
        <v>17161.073466098602</v>
      </c>
      <c r="G86" s="10">
        <v>80420.156798629294</v>
      </c>
      <c r="H86" s="10">
        <v>297719748</v>
      </c>
      <c r="I86" s="10">
        <v>37.089500000000001</v>
      </c>
      <c r="J86" s="23">
        <f>Calculation_Assumptions!$B$25*G86*(F86/G86)^Calculation_Assumptions!$B$26</f>
        <v>1268394.0633523338</v>
      </c>
      <c r="K86" s="23">
        <f>Calculation_Assumptions!$B$27*F86</f>
        <v>343221.46932197205</v>
      </c>
      <c r="L86" s="23">
        <f t="shared" si="14"/>
        <v>1268394.0633523338</v>
      </c>
      <c r="M86" s="23">
        <f t="shared" si="15"/>
        <v>73.911114351792961</v>
      </c>
      <c r="N86" s="23">
        <f>Calculation_Assumptions!$B$28*F86</f>
        <v>1716107.3466098602</v>
      </c>
      <c r="O86" s="23">
        <f>Calculation_Assumptions!$B$29*F86</f>
        <v>2745771.7545757764</v>
      </c>
      <c r="P86" s="23">
        <f t="shared" si="16"/>
        <v>34198.197963098282</v>
      </c>
      <c r="Q86" s="23">
        <f t="shared" si="17"/>
        <v>2183922973.1958966</v>
      </c>
      <c r="R86" s="23">
        <f t="shared" si="18"/>
        <v>983951050.0330832</v>
      </c>
      <c r="S86" s="23">
        <f t="shared" si="19"/>
        <v>2954796436.7052169</v>
      </c>
      <c r="T86" s="23">
        <f t="shared" si="20"/>
        <v>4727674298.7283468</v>
      </c>
      <c r="U86" s="21">
        <f>1/(1+Calculation_Assumptions!$B$22)^(C86-Calculation_Assumptions!$B$21)</f>
        <v>0.83748425668365445</v>
      </c>
      <c r="V86" s="23">
        <f t="shared" si="21"/>
        <v>1829001107.8613222</v>
      </c>
      <c r="W86" s="23">
        <f t="shared" si="22"/>
        <v>824043513.75005794</v>
      </c>
      <c r="X86" s="23">
        <f t="shared" si="23"/>
        <v>2474595497.4455795</v>
      </c>
      <c r="Y86" s="23">
        <f t="shared" si="24"/>
        <v>3959352795.9129267</v>
      </c>
      <c r="Z86" s="23">
        <f t="shared" si="25"/>
        <v>5109190467736.3623</v>
      </c>
      <c r="AA86" s="23">
        <f t="shared" si="26"/>
        <v>4278866581127.4004</v>
      </c>
      <c r="AB86" s="32">
        <f t="shared" si="27"/>
        <v>4.2744990365635915E-4</v>
      </c>
    </row>
    <row r="87" spans="1:28" ht="27.6">
      <c r="A87" t="s">
        <v>242</v>
      </c>
      <c r="B87" s="14" t="s">
        <v>244</v>
      </c>
      <c r="C87">
        <v>2032</v>
      </c>
      <c r="D87" s="10">
        <v>1910.71721042937</v>
      </c>
      <c r="E87" s="10">
        <v>32030.326796501398</v>
      </c>
      <c r="F87" s="10">
        <v>17691.9617642167</v>
      </c>
      <c r="G87" s="10">
        <v>81312.700337930903</v>
      </c>
      <c r="H87" s="10">
        <v>299510661.5</v>
      </c>
      <c r="I87" s="10">
        <v>37.190399999999997</v>
      </c>
      <c r="J87" s="23">
        <f>Calculation_Assumptions!$B$25*G87*(F87/G87)^Calculation_Assumptions!$B$26</f>
        <v>1320397.7598621484</v>
      </c>
      <c r="K87" s="23">
        <f>Calculation_Assumptions!$B$27*F87</f>
        <v>353839.23528433399</v>
      </c>
      <c r="L87" s="23">
        <f t="shared" si="14"/>
        <v>1320397.7598621484</v>
      </c>
      <c r="M87" s="23">
        <f t="shared" si="15"/>
        <v>74.632636982787886</v>
      </c>
      <c r="N87" s="23">
        <f>Calculation_Assumptions!$B$28*F87</f>
        <v>1769196.17642167</v>
      </c>
      <c r="O87" s="23">
        <f>Calculation_Assumptions!$B$29*F87</f>
        <v>2830713.8822746719</v>
      </c>
      <c r="P87" s="23">
        <f t="shared" si="16"/>
        <v>35503.725688945226</v>
      </c>
      <c r="Q87" s="23">
        <f t="shared" si="17"/>
        <v>2522906724.3809934</v>
      </c>
      <c r="R87" s="23">
        <f t="shared" si="18"/>
        <v>1137195936.3102574</v>
      </c>
      <c r="S87" s="23">
        <f t="shared" si="19"/>
        <v>3380433582.914721</v>
      </c>
      <c r="T87" s="23">
        <f t="shared" si="20"/>
        <v>5408693732.6635532</v>
      </c>
      <c r="U87" s="21">
        <f>1/(1+Calculation_Assumptions!$B$22)^(C87-Calculation_Assumptions!$B$21)</f>
        <v>0.81309151134335378</v>
      </c>
      <c r="V87" s="23">
        <f t="shared" si="21"/>
        <v>2051354041.5052519</v>
      </c>
      <c r="W87" s="23">
        <f t="shared" si="22"/>
        <v>924644362.54802752</v>
      </c>
      <c r="X87" s="23">
        <f t="shared" si="23"/>
        <v>2748601850.927959</v>
      </c>
      <c r="Y87" s="23">
        <f t="shared" si="24"/>
        <v>4397762961.4847336</v>
      </c>
      <c r="Z87" s="23">
        <f t="shared" si="25"/>
        <v>5298931171233.251</v>
      </c>
      <c r="AA87" s="23">
        <f t="shared" si="26"/>
        <v>4308515954522.4517</v>
      </c>
      <c r="AB87" s="32">
        <f t="shared" si="27"/>
        <v>4.7611615302295439E-4</v>
      </c>
    </row>
    <row r="88" spans="1:28" ht="27.6">
      <c r="A88" t="s">
        <v>242</v>
      </c>
      <c r="B88" s="14" t="s">
        <v>244</v>
      </c>
      <c r="C88">
        <v>2033</v>
      </c>
      <c r="D88" s="10">
        <v>2096.76412334203</v>
      </c>
      <c r="E88" s="10">
        <v>35250.841787286699</v>
      </c>
      <c r="F88" s="10">
        <v>18239.2734163655</v>
      </c>
      <c r="G88" s="10">
        <v>82215.149776465405</v>
      </c>
      <c r="H88" s="10">
        <v>301250984.5</v>
      </c>
      <c r="I88" s="10">
        <v>37.297499999999999</v>
      </c>
      <c r="J88" s="23">
        <f>Calculation_Assumptions!$B$25*G88*(F88/G88)^Calculation_Assumptions!$B$26</f>
        <v>1374533.5890654537</v>
      </c>
      <c r="K88" s="23">
        <f>Calculation_Assumptions!$B$27*F88</f>
        <v>364785.46832730999</v>
      </c>
      <c r="L88" s="23">
        <f t="shared" si="14"/>
        <v>1374533.5890654537</v>
      </c>
      <c r="M88" s="23">
        <f t="shared" si="15"/>
        <v>75.361203140478722</v>
      </c>
      <c r="N88" s="23">
        <f>Calculation_Assumptions!$B$28*F88</f>
        <v>1823927.3416365501</v>
      </c>
      <c r="O88" s="23">
        <f>Calculation_Assumptions!$B$29*F88</f>
        <v>2918283.74661848</v>
      </c>
      <c r="P88" s="23">
        <f t="shared" si="16"/>
        <v>36853.23651894775</v>
      </c>
      <c r="Q88" s="23">
        <f t="shared" si="17"/>
        <v>2882072715.881</v>
      </c>
      <c r="R88" s="23">
        <f t="shared" si="18"/>
        <v>1299107609.8788836</v>
      </c>
      <c r="S88" s="23">
        <f t="shared" si="19"/>
        <v>3824345413.5261202</v>
      </c>
      <c r="T88" s="23">
        <f t="shared" si="20"/>
        <v>6118952661.6417913</v>
      </c>
      <c r="U88" s="21">
        <f>1/(1+Calculation_Assumptions!$B$22)^(C88-Calculation_Assumptions!$B$21)</f>
        <v>0.78940923431393573</v>
      </c>
      <c r="V88" s="23">
        <f t="shared" si="21"/>
        <v>2275134815.8807054</v>
      </c>
      <c r="W88" s="23">
        <f t="shared" si="22"/>
        <v>1025527543.6058966</v>
      </c>
      <c r="X88" s="23">
        <f t="shared" si="23"/>
        <v>3018973584.6436663</v>
      </c>
      <c r="Y88" s="23">
        <f t="shared" si="24"/>
        <v>4830357735.4298658</v>
      </c>
      <c r="Z88" s="23">
        <f t="shared" si="25"/>
        <v>5494599073244.7852</v>
      </c>
      <c r="AA88" s="23">
        <f t="shared" si="26"/>
        <v>4337487247272.2266</v>
      </c>
      <c r="AB88" s="32">
        <f t="shared" si="27"/>
        <v>5.2452830087546649E-4</v>
      </c>
    </row>
    <row r="89" spans="1:28" ht="27.6">
      <c r="A89" t="s">
        <v>242</v>
      </c>
      <c r="B89" s="14" t="s">
        <v>244</v>
      </c>
      <c r="C89">
        <v>2034</v>
      </c>
      <c r="D89" s="10">
        <v>2283.3314946821802</v>
      </c>
      <c r="E89" s="10">
        <v>38522.677638273999</v>
      </c>
      <c r="F89" s="10">
        <v>18803.5164890413</v>
      </c>
      <c r="G89" s="10">
        <v>83127.615054908398</v>
      </c>
      <c r="H89" s="10">
        <v>302938573</v>
      </c>
      <c r="I89" s="10">
        <v>37.406399999999998</v>
      </c>
      <c r="J89" s="23">
        <f>Calculation_Assumptions!$B$25*G89*(F89/G89)^Calculation_Assumptions!$B$26</f>
        <v>1430888.9676292725</v>
      </c>
      <c r="K89" s="23">
        <f>Calculation_Assumptions!$B$27*F89</f>
        <v>376070.329780826</v>
      </c>
      <c r="L89" s="23">
        <f t="shared" si="14"/>
        <v>1430888.9676292725</v>
      </c>
      <c r="M89" s="23">
        <f t="shared" si="15"/>
        <v>76.096881583994957</v>
      </c>
      <c r="N89" s="23">
        <f>Calculation_Assumptions!$B$28*F89</f>
        <v>1880351.6489041299</v>
      </c>
      <c r="O89" s="23">
        <f>Calculation_Assumptions!$B$29*F89</f>
        <v>3008562.638246608</v>
      </c>
      <c r="P89" s="23">
        <f t="shared" si="16"/>
        <v>38252.517420261574</v>
      </c>
      <c r="Q89" s="23">
        <f t="shared" si="17"/>
        <v>3267193845.1811886</v>
      </c>
      <c r="R89" s="23">
        <f t="shared" si="18"/>
        <v>1473589397.4331973</v>
      </c>
      <c r="S89" s="23">
        <f t="shared" si="19"/>
        <v>4293466141.0203691</v>
      </c>
      <c r="T89" s="23">
        <f t="shared" si="20"/>
        <v>6869545825.6325903</v>
      </c>
      <c r="U89" s="21">
        <f>1/(1+Calculation_Assumptions!$B$22)^(C89-Calculation_Assumptions!$B$21)</f>
        <v>0.76641673234362695</v>
      </c>
      <c r="V89" s="23">
        <f t="shared" si="21"/>
        <v>2504032030.7569761</v>
      </c>
      <c r="W89" s="23">
        <f t="shared" si="22"/>
        <v>1129383570.7969654</v>
      </c>
      <c r="X89" s="23">
        <f t="shared" si="23"/>
        <v>3290584290.2288332</v>
      </c>
      <c r="Y89" s="23">
        <f t="shared" si="24"/>
        <v>5264934864.3661327</v>
      </c>
      <c r="Z89" s="23">
        <f t="shared" si="25"/>
        <v>5696310452572.1416</v>
      </c>
      <c r="AA89" s="23">
        <f t="shared" si="26"/>
        <v>4365747643475.1875</v>
      </c>
      <c r="AB89" s="32">
        <f t="shared" si="27"/>
        <v>5.7356316380296709E-4</v>
      </c>
    </row>
    <row r="90" spans="1:28" ht="27.6">
      <c r="A90" t="s">
        <v>242</v>
      </c>
      <c r="B90" s="14" t="s">
        <v>244</v>
      </c>
      <c r="C90">
        <v>2035</v>
      </c>
      <c r="D90" s="10">
        <v>2470.8920900994299</v>
      </c>
      <c r="E90" s="10">
        <v>41822.946582094002</v>
      </c>
      <c r="F90" s="10">
        <v>19385.2147660882</v>
      </c>
      <c r="G90" s="10">
        <v>84050.207334112507</v>
      </c>
      <c r="H90" s="10">
        <v>304566622</v>
      </c>
      <c r="I90" s="10">
        <v>37.517899999999997</v>
      </c>
      <c r="J90" s="23">
        <f>Calculation_Assumptions!$B$25*G90*(F90/G90)^Calculation_Assumptions!$B$26</f>
        <v>1489554.8962722896</v>
      </c>
      <c r="K90" s="23">
        <f>Calculation_Assumptions!$B$27*F90</f>
        <v>387704.29532176402</v>
      </c>
      <c r="L90" s="23">
        <f t="shared" si="14"/>
        <v>1489554.8962722896</v>
      </c>
      <c r="M90" s="23">
        <f t="shared" si="15"/>
        <v>76.839741743695484</v>
      </c>
      <c r="N90" s="23">
        <f>Calculation_Assumptions!$B$28*F90</f>
        <v>1938521.47660882</v>
      </c>
      <c r="O90" s="23">
        <f>Calculation_Assumptions!$B$29*F90</f>
        <v>3101634.3625741121</v>
      </c>
      <c r="P90" s="23">
        <f t="shared" si="16"/>
        <v>39702.512567928636</v>
      </c>
      <c r="Q90" s="23">
        <f t="shared" si="17"/>
        <v>3680529410.9680772</v>
      </c>
      <c r="R90" s="23">
        <f t="shared" si="18"/>
        <v>1660476062.303395</v>
      </c>
      <c r="S90" s="23">
        <f t="shared" si="19"/>
        <v>4789877383.0406008</v>
      </c>
      <c r="T90" s="23">
        <f t="shared" si="20"/>
        <v>7663803812.8649607</v>
      </c>
      <c r="U90" s="21">
        <f>1/(1+Calculation_Assumptions!$B$22)^(C90-Calculation_Assumptions!$B$21)</f>
        <v>0.74409391489672516</v>
      </c>
      <c r="V90" s="23">
        <f t="shared" si="21"/>
        <v>2738659538.2997746</v>
      </c>
      <c r="W90" s="23">
        <f t="shared" si="22"/>
        <v>1235550133.7916317</v>
      </c>
      <c r="X90" s="23">
        <f t="shared" si="23"/>
        <v>3564118613.8219614</v>
      </c>
      <c r="Y90" s="23">
        <f t="shared" si="24"/>
        <v>5702589782.1151381</v>
      </c>
      <c r="Z90" s="23">
        <f t="shared" si="25"/>
        <v>5904089378052.0029</v>
      </c>
      <c r="AA90" s="23">
        <f t="shared" si="26"/>
        <v>4393196979214.8862</v>
      </c>
      <c r="AB90" s="32">
        <f t="shared" si="27"/>
        <v>6.2338646576899084E-4</v>
      </c>
    </row>
    <row r="91" spans="1:28" ht="27.6">
      <c r="A91" t="s">
        <v>242</v>
      </c>
      <c r="B91" s="14" t="s">
        <v>244</v>
      </c>
      <c r="C91">
        <v>2036</v>
      </c>
      <c r="D91" s="10">
        <v>2661.7610255015002</v>
      </c>
      <c r="E91" s="10">
        <v>45193.002222850897</v>
      </c>
      <c r="F91" s="10">
        <v>19931.358148438001</v>
      </c>
      <c r="G91" s="10">
        <v>84847.856806891301</v>
      </c>
      <c r="H91" s="10">
        <v>306135098</v>
      </c>
      <c r="I91" s="10">
        <v>37.6267</v>
      </c>
      <c r="J91" s="23">
        <f>Calculation_Assumptions!$B$25*G91*(F91/G91)^Calculation_Assumptions!$B$26</f>
        <v>1545627.6698162202</v>
      </c>
      <c r="K91" s="23">
        <f>Calculation_Assumptions!$B$27*F91</f>
        <v>398627.16296876001</v>
      </c>
      <c r="L91" s="23">
        <f t="shared" si="14"/>
        <v>1545627.6698162202</v>
      </c>
      <c r="M91" s="23">
        <f t="shared" si="15"/>
        <v>77.547533806036668</v>
      </c>
      <c r="N91" s="23">
        <f>Calculation_Assumptions!$B$28*F91</f>
        <v>1993135.8148438002</v>
      </c>
      <c r="O91" s="23">
        <f>Calculation_Assumptions!$B$29*F91</f>
        <v>3189017.3037500801</v>
      </c>
      <c r="P91" s="23">
        <f t="shared" si="16"/>
        <v>41077.949164189798</v>
      </c>
      <c r="Q91" s="23">
        <f t="shared" si="17"/>
        <v>4114091491.4535165</v>
      </c>
      <c r="R91" s="23">
        <f t="shared" si="18"/>
        <v>1856435847.8873856</v>
      </c>
      <c r="S91" s="23">
        <f t="shared" si="19"/>
        <v>5305251230.4824018</v>
      </c>
      <c r="T91" s="23">
        <f t="shared" si="20"/>
        <v>8488401968.771842</v>
      </c>
      <c r="U91" s="21">
        <f>1/(1+Calculation_Assumptions!$B$22)^(C91-Calculation_Assumptions!$B$21)</f>
        <v>0.72242127659876232</v>
      </c>
      <c r="V91" s="23">
        <f t="shared" si="21"/>
        <v>2972107227.2999554</v>
      </c>
      <c r="W91" s="23">
        <f t="shared" si="22"/>
        <v>1341128755.1545107</v>
      </c>
      <c r="X91" s="23">
        <f t="shared" si="23"/>
        <v>3832626366.6022515</v>
      </c>
      <c r="Y91" s="23">
        <f t="shared" si="24"/>
        <v>6132202186.5636015</v>
      </c>
      <c r="Z91" s="23">
        <f t="shared" si="25"/>
        <v>6101688280045.166</v>
      </c>
      <c r="AA91" s="23">
        <f t="shared" si="26"/>
        <v>4407989436677.9355</v>
      </c>
      <c r="AB91" s="32">
        <f t="shared" si="27"/>
        <v>6.7425461653099444E-4</v>
      </c>
    </row>
    <row r="92" spans="1:28" ht="27.6">
      <c r="A92" t="s">
        <v>242</v>
      </c>
      <c r="B92" s="14" t="s">
        <v>244</v>
      </c>
      <c r="C92">
        <v>2037</v>
      </c>
      <c r="D92" s="10">
        <v>2854.3166001210502</v>
      </c>
      <c r="E92" s="10">
        <v>48634.751584427897</v>
      </c>
      <c r="F92" s="10">
        <v>20492.888133292901</v>
      </c>
      <c r="G92" s="10">
        <v>85653.076096588004</v>
      </c>
      <c r="H92" s="10">
        <v>307646417.5</v>
      </c>
      <c r="I92" s="10">
        <v>37.736899999999999</v>
      </c>
      <c r="J92" s="23">
        <f>Calculation_Assumptions!$B$25*G92*(F92/G92)^Calculation_Assumptions!$B$26</f>
        <v>1603811.2456815364</v>
      </c>
      <c r="K92" s="23">
        <f>Calculation_Assumptions!$B$27*F92</f>
        <v>409857.76266585803</v>
      </c>
      <c r="L92" s="23">
        <f t="shared" si="14"/>
        <v>1603811.2456815364</v>
      </c>
      <c r="M92" s="23">
        <f t="shared" si="15"/>
        <v>78.261845536353292</v>
      </c>
      <c r="N92" s="23">
        <f>Calculation_Assumptions!$B$28*F92</f>
        <v>2049288.8133292901</v>
      </c>
      <c r="O92" s="23">
        <f>Calculation_Assumptions!$B$29*F92</f>
        <v>3278862.1013268642</v>
      </c>
      <c r="P92" s="23">
        <f t="shared" si="16"/>
        <v>42499.814390729931</v>
      </c>
      <c r="Q92" s="23">
        <f t="shared" si="17"/>
        <v>4577785062.0096292</v>
      </c>
      <c r="R92" s="23">
        <f t="shared" si="18"/>
        <v>2066967915.2774441</v>
      </c>
      <c r="S92" s="23">
        <f t="shared" si="19"/>
        <v>5849319078.3281612</v>
      </c>
      <c r="T92" s="23">
        <f t="shared" si="20"/>
        <v>9358910525.325058</v>
      </c>
      <c r="U92" s="21">
        <f>1/(1+Calculation_Assumptions!$B$22)^(C92-Calculation_Assumptions!$B$21)</f>
        <v>0.70137988019297326</v>
      </c>
      <c r="V92" s="23">
        <f t="shared" si="21"/>
        <v>3210766338.3414965</v>
      </c>
      <c r="W92" s="23">
        <f t="shared" si="22"/>
        <v>1449729708.7800136</v>
      </c>
      <c r="X92" s="23">
        <f t="shared" si="23"/>
        <v>4102594714.3682785</v>
      </c>
      <c r="Y92" s="23">
        <f t="shared" si="24"/>
        <v>6564151542.9892454</v>
      </c>
      <c r="Z92" s="23">
        <f t="shared" si="25"/>
        <v>6304563618435.8232</v>
      </c>
      <c r="AA92" s="23">
        <f t="shared" si="26"/>
        <v>4421894075367.4961</v>
      </c>
      <c r="AB92" s="32">
        <f t="shared" si="27"/>
        <v>7.2610656963207677E-4</v>
      </c>
    </row>
    <row r="93" spans="1:28" ht="27.6">
      <c r="A93" t="s">
        <v>242</v>
      </c>
      <c r="B93" s="14" t="s">
        <v>244</v>
      </c>
      <c r="C93">
        <v>2038</v>
      </c>
      <c r="D93" s="10">
        <v>3048.91179302923</v>
      </c>
      <c r="E93" s="10">
        <v>52160.899272063201</v>
      </c>
      <c r="F93" s="10">
        <v>21070.238210363499</v>
      </c>
      <c r="G93" s="10">
        <v>86465.937041936297</v>
      </c>
      <c r="H93" s="10">
        <v>309096448</v>
      </c>
      <c r="I93" s="10">
        <v>37.849600000000002</v>
      </c>
      <c r="J93" s="23">
        <f>Calculation_Assumptions!$B$25*G93*(F93/G93)^Calculation_Assumptions!$B$26</f>
        <v>1664185.0828669602</v>
      </c>
      <c r="K93" s="23">
        <f>Calculation_Assumptions!$B$27*F93</f>
        <v>421404.76420727</v>
      </c>
      <c r="L93" s="23">
        <f t="shared" si="14"/>
        <v>1664185.0828669602</v>
      </c>
      <c r="M93" s="23">
        <f t="shared" si="15"/>
        <v>78.9827369891064</v>
      </c>
      <c r="N93" s="23">
        <f>Calculation_Assumptions!$B$28*F93</f>
        <v>2107023.82103635</v>
      </c>
      <c r="O93" s="23">
        <f>Calculation_Assumptions!$B$29*F93</f>
        <v>3371238.11365816</v>
      </c>
      <c r="P93" s="23">
        <f t="shared" si="16"/>
        <v>43968.366452141112</v>
      </c>
      <c r="Q93" s="23">
        <f t="shared" si="17"/>
        <v>5073953524.9364014</v>
      </c>
      <c r="R93" s="23">
        <f t="shared" si="18"/>
        <v>2293429533.6672955</v>
      </c>
      <c r="S93" s="23">
        <f t="shared" si="19"/>
        <v>6424129776.1512375</v>
      </c>
      <c r="T93" s="23">
        <f t="shared" si="20"/>
        <v>10278607641.84198</v>
      </c>
      <c r="U93" s="21">
        <f>1/(1+Calculation_Assumptions!$B$22)^(C93-Calculation_Assumptions!$B$21)</f>
        <v>0.68095133999317792</v>
      </c>
      <c r="V93" s="23">
        <f t="shared" si="21"/>
        <v>3455115451.8685508</v>
      </c>
      <c r="W93" s="23">
        <f t="shared" si="22"/>
        <v>1561713914.1306739</v>
      </c>
      <c r="X93" s="23">
        <f t="shared" si="23"/>
        <v>4374519779.3602591</v>
      </c>
      <c r="Y93" s="23">
        <f t="shared" si="24"/>
        <v>6999231646.9764147</v>
      </c>
      <c r="Z93" s="23">
        <f t="shared" si="25"/>
        <v>6512735789337.2344</v>
      </c>
      <c r="AA93" s="23">
        <f t="shared" si="26"/>
        <v>4434856162770.7168</v>
      </c>
      <c r="AB93" s="32">
        <f t="shared" si="27"/>
        <v>7.7908173908168782E-4</v>
      </c>
    </row>
    <row r="94" spans="1:28" ht="27.6">
      <c r="A94" t="s">
        <v>242</v>
      </c>
      <c r="B94" s="14" t="s">
        <v>244</v>
      </c>
      <c r="C94">
        <v>2039</v>
      </c>
      <c r="D94" s="10">
        <v>3247.67735268154</v>
      </c>
      <c r="E94" s="10">
        <v>55783.321769794697</v>
      </c>
      <c r="F94" s="10">
        <v>21663.854082149101</v>
      </c>
      <c r="G94" s="10">
        <v>87286.512163430903</v>
      </c>
      <c r="H94" s="10">
        <v>310481120</v>
      </c>
      <c r="I94" s="10">
        <v>37.958199999999998</v>
      </c>
      <c r="J94" s="23">
        <f>Calculation_Assumptions!$B$25*G94*(F94/G94)^Calculation_Assumptions!$B$26</f>
        <v>1726831.6315240795</v>
      </c>
      <c r="K94" s="23">
        <f>Calculation_Assumptions!$B$27*F94</f>
        <v>433277.08164298203</v>
      </c>
      <c r="L94" s="23">
        <f t="shared" si="14"/>
        <v>1726831.6315240795</v>
      </c>
      <c r="M94" s="23">
        <f t="shared" si="15"/>
        <v>79.710268771934693</v>
      </c>
      <c r="N94" s="23">
        <f>Calculation_Assumptions!$B$28*F94</f>
        <v>2166385.40821491</v>
      </c>
      <c r="O94" s="23">
        <f>Calculation_Assumptions!$B$29*F94</f>
        <v>3466216.6531438562</v>
      </c>
      <c r="P94" s="23">
        <f t="shared" si="16"/>
        <v>45492.979949630899</v>
      </c>
      <c r="Q94" s="23">
        <f t="shared" si="17"/>
        <v>5608191981.5948668</v>
      </c>
      <c r="R94" s="23">
        <f t="shared" si="18"/>
        <v>2537749538.7970791</v>
      </c>
      <c r="S94" s="23">
        <f t="shared" si="19"/>
        <v>7035720827.4393158</v>
      </c>
      <c r="T94" s="23">
        <f t="shared" si="20"/>
        <v>11257153323.902906</v>
      </c>
      <c r="U94" s="21">
        <f>1/(1+Calculation_Assumptions!$B$22)^(C94-Calculation_Assumptions!$B$21)</f>
        <v>0.66111780581861923</v>
      </c>
      <c r="V94" s="23">
        <f t="shared" si="21"/>
        <v>3707675577.4815726</v>
      </c>
      <c r="W94" s="23">
        <f t="shared" si="22"/>
        <v>1677751406.8067379</v>
      </c>
      <c r="X94" s="23">
        <f t="shared" si="23"/>
        <v>4651440315.7890406</v>
      </c>
      <c r="Y94" s="23">
        <f t="shared" si="24"/>
        <v>7442304505.2624655</v>
      </c>
      <c r="Z94" s="23">
        <f t="shared" si="25"/>
        <v>6726217678942.2246</v>
      </c>
      <c r="AA94" s="23">
        <f t="shared" si="26"/>
        <v>4446822273360.6895</v>
      </c>
      <c r="AB94" s="32">
        <f t="shared" si="27"/>
        <v>8.3378092254617899E-4</v>
      </c>
    </row>
    <row r="95" spans="1:28" ht="27.6">
      <c r="A95" t="s">
        <v>242</v>
      </c>
      <c r="B95" s="14" t="s">
        <v>244</v>
      </c>
      <c r="C95">
        <v>2040</v>
      </c>
      <c r="D95" s="10">
        <v>3447.1286567522402</v>
      </c>
      <c r="E95" s="10">
        <v>59468.689123136501</v>
      </c>
      <c r="F95" s="10">
        <v>22274.194008011302</v>
      </c>
      <c r="G95" s="10">
        <v>88114.874669796802</v>
      </c>
      <c r="H95" s="10">
        <v>311797395.5</v>
      </c>
      <c r="I95" s="10">
        <v>38.0715</v>
      </c>
      <c r="J95" s="23">
        <f>Calculation_Assumptions!$B$25*G95*(F95/G95)^Calculation_Assumptions!$B$26</f>
        <v>1791836.4455562858</v>
      </c>
      <c r="K95" s="23">
        <f>Calculation_Assumptions!$B$27*F95</f>
        <v>445483.88016022602</v>
      </c>
      <c r="L95" s="23">
        <f t="shared" si="14"/>
        <v>1791836.4455562858</v>
      </c>
      <c r="M95" s="23">
        <f t="shared" si="15"/>
        <v>80.444502050750771</v>
      </c>
      <c r="N95" s="23">
        <f>Calculation_Assumptions!$B$28*F95</f>
        <v>2227419.4008011301</v>
      </c>
      <c r="O95" s="23">
        <f>Calculation_Assumptions!$B$29*F95</f>
        <v>3563871.0412818082</v>
      </c>
      <c r="P95" s="23">
        <f t="shared" si="16"/>
        <v>47065.034095223091</v>
      </c>
      <c r="Q95" s="23">
        <f t="shared" si="17"/>
        <v>6176690759.6901484</v>
      </c>
      <c r="R95" s="23">
        <f t="shared" si="18"/>
        <v>2798895881.1786418</v>
      </c>
      <c r="S95" s="23">
        <f t="shared" si="19"/>
        <v>7678201247.1074791</v>
      </c>
      <c r="T95" s="23">
        <f t="shared" si="20"/>
        <v>12285121995.371967</v>
      </c>
      <c r="U95" s="21">
        <f>1/(1+Calculation_Assumptions!$B$22)^(C95-Calculation_Assumptions!$B$21)</f>
        <v>0.64186194739671765</v>
      </c>
      <c r="V95" s="23">
        <f t="shared" si="21"/>
        <v>3964582759.4820299</v>
      </c>
      <c r="W95" s="23">
        <f t="shared" si="22"/>
        <v>1796504760.8539751</v>
      </c>
      <c r="X95" s="23">
        <f t="shared" si="23"/>
        <v>4928345204.9723129</v>
      </c>
      <c r="Y95" s="23">
        <f t="shared" si="24"/>
        <v>7885352327.9557009</v>
      </c>
      <c r="Z95" s="23">
        <f t="shared" si="25"/>
        <v>6945035678559.6299</v>
      </c>
      <c r="AA95" s="23">
        <f t="shared" si="26"/>
        <v>4457754125379.9688</v>
      </c>
      <c r="AB95" s="32">
        <f t="shared" si="27"/>
        <v>8.8936775065944179E-4</v>
      </c>
    </row>
    <row r="96" spans="1:28" ht="27.6">
      <c r="A96" t="s">
        <v>242</v>
      </c>
      <c r="B96" s="14" t="s">
        <v>244</v>
      </c>
      <c r="C96">
        <v>2041</v>
      </c>
      <c r="D96" s="10">
        <v>3648.4908106913499</v>
      </c>
      <c r="E96" s="10">
        <v>63241.693020391998</v>
      </c>
      <c r="F96" s="10">
        <v>22835.781799026801</v>
      </c>
      <c r="G96" s="10">
        <v>88881.561359791202</v>
      </c>
      <c r="H96" s="10">
        <v>313041661</v>
      </c>
      <c r="I96" s="10">
        <v>37.258299999999998</v>
      </c>
      <c r="J96" s="23">
        <f>Calculation_Assumptions!$B$25*G96*(F96/G96)^Calculation_Assumptions!$B$26</f>
        <v>1851987.1625359422</v>
      </c>
      <c r="K96" s="23">
        <f>Calculation_Assumptions!$B$27*F96</f>
        <v>456715.635980536</v>
      </c>
      <c r="L96" s="23">
        <f t="shared" si="14"/>
        <v>1851987.1625359422</v>
      </c>
      <c r="M96" s="23">
        <f t="shared" si="15"/>
        <v>81.100230280483274</v>
      </c>
      <c r="N96" s="23">
        <f>Calculation_Assumptions!$B$28*F96</f>
        <v>2283578.1799026802</v>
      </c>
      <c r="O96" s="23">
        <f>Calculation_Assumptions!$B$29*F96</f>
        <v>3653725.087844288</v>
      </c>
      <c r="P96" s="23">
        <f t="shared" si="16"/>
        <v>49706.700588484775</v>
      </c>
      <c r="Q96" s="23">
        <f t="shared" si="17"/>
        <v>6756958144.0307322</v>
      </c>
      <c r="R96" s="23">
        <f t="shared" si="18"/>
        <v>3143535899.6734924</v>
      </c>
      <c r="S96" s="23">
        <f t="shared" si="19"/>
        <v>8331614004.8702068</v>
      </c>
      <c r="T96" s="23">
        <f t="shared" si="20"/>
        <v>13330582407.79233</v>
      </c>
      <c r="U96" s="21">
        <f>1/(1+Calculation_Assumptions!$B$22)^(C96-Calculation_Assumptions!$B$21)</f>
        <v>0.62316693922011435</v>
      </c>
      <c r="V96" s="23">
        <f t="shared" si="21"/>
        <v>4210712925.0540557</v>
      </c>
      <c r="W96" s="23">
        <f t="shared" si="22"/>
        <v>1958947644.9280787</v>
      </c>
      <c r="X96" s="23">
        <f t="shared" si="23"/>
        <v>5191986398.1784058</v>
      </c>
      <c r="Y96" s="23">
        <f t="shared" si="24"/>
        <v>8307178237.0854483</v>
      </c>
      <c r="Z96" s="23">
        <f t="shared" si="25"/>
        <v>7148551064600.918</v>
      </c>
      <c r="AA96" s="23">
        <f t="shared" si="26"/>
        <v>4454740686786.0439</v>
      </c>
      <c r="AB96" s="32">
        <f t="shared" si="27"/>
        <v>9.4522065841995254E-4</v>
      </c>
    </row>
    <row r="97" spans="1:28" ht="27.6">
      <c r="A97" t="s">
        <v>242</v>
      </c>
      <c r="B97" s="14" t="s">
        <v>244</v>
      </c>
      <c r="C97">
        <v>2042</v>
      </c>
      <c r="D97" s="10">
        <v>3849.7780192016298</v>
      </c>
      <c r="E97" s="10">
        <v>67094.409414013702</v>
      </c>
      <c r="F97" s="10">
        <v>23411.5286140188</v>
      </c>
      <c r="G97" s="10">
        <v>89654.918983413998</v>
      </c>
      <c r="H97" s="10">
        <v>314211282.5</v>
      </c>
      <c r="I97" s="10">
        <v>37.373199999999997</v>
      </c>
      <c r="J97" s="23">
        <f>Calculation_Assumptions!$B$25*G97*(F97/G97)^Calculation_Assumptions!$B$26</f>
        <v>1914157.097710504</v>
      </c>
      <c r="K97" s="23">
        <f>Calculation_Assumptions!$B$27*F97</f>
        <v>468230.57228037599</v>
      </c>
      <c r="L97" s="23">
        <f t="shared" si="14"/>
        <v>1914157.097710504</v>
      </c>
      <c r="M97" s="23">
        <f t="shared" si="15"/>
        <v>81.761303555561454</v>
      </c>
      <c r="N97" s="23">
        <f>Calculation_Assumptions!$B$28*F97</f>
        <v>2341152.8614018802</v>
      </c>
      <c r="O97" s="23">
        <f>Calculation_Assumptions!$B$29*F97</f>
        <v>3745844.5782430079</v>
      </c>
      <c r="P97" s="23">
        <f t="shared" si="16"/>
        <v>51217.372280417629</v>
      </c>
      <c r="Q97" s="23">
        <f t="shared" si="17"/>
        <v>7369079920.0646849</v>
      </c>
      <c r="R97" s="23">
        <f t="shared" si="18"/>
        <v>3436399344.8922968</v>
      </c>
      <c r="S97" s="23">
        <f t="shared" si="19"/>
        <v>9012918825.4159584</v>
      </c>
      <c r="T97" s="23">
        <f t="shared" si="20"/>
        <v>14420670120.665531</v>
      </c>
      <c r="U97" s="21">
        <f>1/(1+Calculation_Assumptions!$B$22)^(C97-Calculation_Assumptions!$B$21)</f>
        <v>0.60501644584477121</v>
      </c>
      <c r="V97" s="23">
        <f t="shared" si="21"/>
        <v>4458414542.383606</v>
      </c>
      <c r="W97" s="23">
        <f t="shared" si="22"/>
        <v>2079078118.1500375</v>
      </c>
      <c r="X97" s="23">
        <f t="shared" si="23"/>
        <v>5452964114.4405928</v>
      </c>
      <c r="Y97" s="23">
        <f t="shared" si="24"/>
        <v>8724742583.104948</v>
      </c>
      <c r="Z97" s="23">
        <f t="shared" si="25"/>
        <v>7356166431096.2949</v>
      </c>
      <c r="AA97" s="23">
        <f t="shared" si="26"/>
        <v>4450601669184.4951</v>
      </c>
      <c r="AB97" s="32">
        <f t="shared" si="27"/>
        <v>1.0017554644921845E-3</v>
      </c>
    </row>
    <row r="98" spans="1:28" ht="27.6">
      <c r="A98" t="s">
        <v>242</v>
      </c>
      <c r="B98" s="14" t="s">
        <v>244</v>
      </c>
      <c r="C98">
        <v>2043</v>
      </c>
      <c r="D98" s="10">
        <v>4050.8299832212001</v>
      </c>
      <c r="E98" s="10">
        <v>71029.268365144701</v>
      </c>
      <c r="F98" s="10">
        <v>24001.7914371726</v>
      </c>
      <c r="G98" s="10">
        <v>90435.005584395898</v>
      </c>
      <c r="H98" s="10">
        <v>315304312</v>
      </c>
      <c r="I98" s="10">
        <v>37.491100000000003</v>
      </c>
      <c r="J98" s="23">
        <f>Calculation_Assumptions!$B$25*G98*(F98/G98)^Calculation_Assumptions!$B$26</f>
        <v>1978414.0348458875</v>
      </c>
      <c r="K98" s="23">
        <f>Calculation_Assumptions!$B$27*F98</f>
        <v>480035.82874345197</v>
      </c>
      <c r="L98" s="23">
        <f t="shared" si="14"/>
        <v>1978414.0348458875</v>
      </c>
      <c r="M98" s="23">
        <f t="shared" si="15"/>
        <v>82.427765445117274</v>
      </c>
      <c r="N98" s="23">
        <f>Calculation_Assumptions!$B$28*F98</f>
        <v>2400179.1437172601</v>
      </c>
      <c r="O98" s="23">
        <f>Calculation_Assumptions!$B$29*F98</f>
        <v>3840286.6299476158</v>
      </c>
      <c r="P98" s="23">
        <f t="shared" si="16"/>
        <v>52770.23173088779</v>
      </c>
      <c r="Q98" s="23">
        <f t="shared" si="17"/>
        <v>8014218891.5793533</v>
      </c>
      <c r="R98" s="23">
        <f t="shared" si="18"/>
        <v>3748230951.3041034</v>
      </c>
      <c r="S98" s="23">
        <f t="shared" si="19"/>
        <v>9722717640.4720631</v>
      </c>
      <c r="T98" s="23">
        <f t="shared" si="20"/>
        <v>15556348224.755301</v>
      </c>
      <c r="U98" s="21">
        <f>1/(1+Calculation_Assumptions!$B$22)^(C98-Calculation_Assumptions!$B$21)</f>
        <v>0.5873946076162827</v>
      </c>
      <c r="V98" s="23">
        <f t="shared" si="21"/>
        <v>4707508961.1702547</v>
      </c>
      <c r="W98" s="23">
        <f t="shared" si="22"/>
        <v>2201690648.8964801</v>
      </c>
      <c r="X98" s="23">
        <f t="shared" si="23"/>
        <v>5711071913.3889971</v>
      </c>
      <c r="Y98" s="23">
        <f t="shared" si="24"/>
        <v>9137715061.4223957</v>
      </c>
      <c r="Z98" s="23">
        <f t="shared" si="25"/>
        <v>7567868335865.1982</v>
      </c>
      <c r="AA98" s="23">
        <f t="shared" si="26"/>
        <v>4445325051637.2285</v>
      </c>
      <c r="AB98" s="32">
        <f t="shared" si="27"/>
        <v>1.0589796936078864E-3</v>
      </c>
    </row>
    <row r="99" spans="1:28" ht="27.6">
      <c r="A99" t="s">
        <v>242</v>
      </c>
      <c r="B99" s="14" t="s">
        <v>244</v>
      </c>
      <c r="C99">
        <v>2044</v>
      </c>
      <c r="D99" s="10">
        <v>4252.58842918956</v>
      </c>
      <c r="E99" s="10">
        <v>75043.1072061702</v>
      </c>
      <c r="F99" s="10">
        <v>24606.936253131698</v>
      </c>
      <c r="G99" s="10">
        <v>91221.879711504793</v>
      </c>
      <c r="H99" s="10">
        <v>316318415.5</v>
      </c>
      <c r="I99" s="10">
        <v>37.609900000000003</v>
      </c>
      <c r="J99" s="23">
        <f>Calculation_Assumptions!$B$25*G99*(F99/G99)^Calculation_Assumptions!$B$26</f>
        <v>2044828.0331623689</v>
      </c>
      <c r="K99" s="23">
        <f>Calculation_Assumptions!$B$27*F99</f>
        <v>492138.72506263398</v>
      </c>
      <c r="L99" s="23">
        <f t="shared" si="14"/>
        <v>2044828.0331623689</v>
      </c>
      <c r="M99" s="23">
        <f t="shared" si="15"/>
        <v>83.099659873427996</v>
      </c>
      <c r="N99" s="23">
        <f>Calculation_Assumptions!$B$28*F99</f>
        <v>2460693.6253131698</v>
      </c>
      <c r="O99" s="23">
        <f>Calculation_Assumptions!$B$29*F99</f>
        <v>3937109.8005010718</v>
      </c>
      <c r="P99" s="23">
        <f t="shared" si="16"/>
        <v>54369.408936539818</v>
      </c>
      <c r="Q99" s="23">
        <f t="shared" si="17"/>
        <v>8695812033.5087357</v>
      </c>
      <c r="R99" s="23">
        <f t="shared" si="18"/>
        <v>4080049383.5608659</v>
      </c>
      <c r="S99" s="23">
        <f t="shared" si="19"/>
        <v>10464317238.787296</v>
      </c>
      <c r="T99" s="23">
        <f t="shared" si="20"/>
        <v>16742907582.059675</v>
      </c>
      <c r="U99" s="21">
        <f>1/(1+Calculation_Assumptions!$B$22)^(C99-Calculation_Assumptions!$B$21)</f>
        <v>0.57028602681192497</v>
      </c>
      <c r="V99" s="23">
        <f t="shared" si="21"/>
        <v>4959100094.4930229</v>
      </c>
      <c r="W99" s="23">
        <f t="shared" si="22"/>
        <v>2326795152.1473699</v>
      </c>
      <c r="X99" s="23">
        <f t="shared" si="23"/>
        <v>5967653901.4075403</v>
      </c>
      <c r="Y99" s="23">
        <f t="shared" si="24"/>
        <v>9548246242.2520657</v>
      </c>
      <c r="Z99" s="23">
        <f t="shared" si="25"/>
        <v>7783627085900.126</v>
      </c>
      <c r="AA99" s="23">
        <f t="shared" si="26"/>
        <v>4438893765003.665</v>
      </c>
      <c r="AB99" s="32">
        <f t="shared" si="27"/>
        <v>1.1171927865430518E-3</v>
      </c>
    </row>
    <row r="100" spans="1:28" ht="27.6">
      <c r="A100" t="s">
        <v>242</v>
      </c>
      <c r="B100" s="14" t="s">
        <v>244</v>
      </c>
      <c r="C100">
        <v>2045</v>
      </c>
      <c r="D100" s="10">
        <v>4455.5598280573904</v>
      </c>
      <c r="E100" s="10">
        <v>79124.012118339801</v>
      </c>
      <c r="F100" s="10">
        <v>25227.338273922502</v>
      </c>
      <c r="G100" s="10">
        <v>92015.600422941701</v>
      </c>
      <c r="H100" s="10">
        <v>317249613</v>
      </c>
      <c r="I100" s="10">
        <v>37.724499999999999</v>
      </c>
      <c r="J100" s="23">
        <f>Calculation_Assumptions!$B$25*G100*(F100/G100)^Calculation_Assumptions!$B$26</f>
        <v>2113471.5037201103</v>
      </c>
      <c r="K100" s="23">
        <f>Calculation_Assumptions!$B$27*F100</f>
        <v>504546.76547845005</v>
      </c>
      <c r="L100" s="23">
        <f t="shared" si="14"/>
        <v>2113471.5037201103</v>
      </c>
      <c r="M100" s="23">
        <f t="shared" si="15"/>
        <v>83.777031122811934</v>
      </c>
      <c r="N100" s="23">
        <f>Calculation_Assumptions!$B$28*F100</f>
        <v>2522733.8273922503</v>
      </c>
      <c r="O100" s="23">
        <f>Calculation_Assumptions!$B$29*F100</f>
        <v>4036374.1238276004</v>
      </c>
      <c r="P100" s="23">
        <f t="shared" si="16"/>
        <v>56023.844019671844</v>
      </c>
      <c r="Q100" s="23">
        <f t="shared" si="17"/>
        <v>9416698729.719368</v>
      </c>
      <c r="R100" s="23">
        <f t="shared" si="18"/>
        <v>4432831313.1284933</v>
      </c>
      <c r="S100" s="23">
        <f t="shared" si="19"/>
        <v>11240191498.210377</v>
      </c>
      <c r="T100" s="23">
        <f t="shared" si="20"/>
        <v>17984306397.136604</v>
      </c>
      <c r="U100" s="21">
        <f>1/(1+Calculation_Assumptions!$B$22)^(C100-Calculation_Assumptions!$B$21)</f>
        <v>0.55367575418633497</v>
      </c>
      <c r="V100" s="23">
        <f t="shared" si="21"/>
        <v>5213797771.1228733</v>
      </c>
      <c r="W100" s="23">
        <f t="shared" si="22"/>
        <v>2454351220.4772201</v>
      </c>
      <c r="X100" s="23">
        <f t="shared" si="23"/>
        <v>6223421504.9704609</v>
      </c>
      <c r="Y100" s="23">
        <f t="shared" si="24"/>
        <v>9957474407.9527378</v>
      </c>
      <c r="Z100" s="23">
        <f t="shared" si="25"/>
        <v>8003363304422.002</v>
      </c>
      <c r="AA100" s="23">
        <f t="shared" si="26"/>
        <v>4431268213603.0898</v>
      </c>
      <c r="AB100" s="32">
        <f t="shared" si="27"/>
        <v>1.1765926862918334E-3</v>
      </c>
    </row>
    <row r="101" spans="1:28" ht="27.6">
      <c r="A101" t="s">
        <v>242</v>
      </c>
      <c r="B101" s="14" t="s">
        <v>244</v>
      </c>
      <c r="C101">
        <v>2046</v>
      </c>
      <c r="D101" s="10">
        <v>4657.2101635996796</v>
      </c>
      <c r="E101" s="10">
        <v>83232.670083683493</v>
      </c>
      <c r="F101" s="10">
        <v>25797.702300703098</v>
      </c>
      <c r="G101" s="10">
        <v>92766.695441781907</v>
      </c>
      <c r="H101" s="10">
        <v>318096573.5</v>
      </c>
      <c r="I101" s="10">
        <v>37.836199999999998</v>
      </c>
      <c r="J101" s="23">
        <f>Calculation_Assumptions!$B$25*G101*(F101/G101)^Calculation_Assumptions!$B$26</f>
        <v>2176684.4748758646</v>
      </c>
      <c r="K101" s="23">
        <f>Calculation_Assumptions!$B$27*F101</f>
        <v>515954.04601406195</v>
      </c>
      <c r="L101" s="23">
        <f t="shared" si="14"/>
        <v>2176684.4748758646</v>
      </c>
      <c r="M101" s="23">
        <f t="shared" si="15"/>
        <v>84.375129595031439</v>
      </c>
      <c r="N101" s="23">
        <f>Calculation_Assumptions!$B$28*F101</f>
        <v>2579770.2300703097</v>
      </c>
      <c r="O101" s="23">
        <f>Calculation_Assumptions!$B$29*F101</f>
        <v>4127632.3681124956</v>
      </c>
      <c r="P101" s="23">
        <f t="shared" si="16"/>
        <v>57529.15131212608</v>
      </c>
      <c r="Q101" s="23">
        <f t="shared" si="17"/>
        <v>10137277059.341509</v>
      </c>
      <c r="R101" s="23">
        <f t="shared" si="18"/>
        <v>4788304871.3564978</v>
      </c>
      <c r="S101" s="23">
        <f t="shared" si="19"/>
        <v>12014532135.235331</v>
      </c>
      <c r="T101" s="23">
        <f t="shared" si="20"/>
        <v>19223251416.37653</v>
      </c>
      <c r="U101" s="21">
        <f>1/(1+Calculation_Assumptions!$B$22)^(C101-Calculation_Assumptions!$B$21)</f>
        <v>0.5375492759090631</v>
      </c>
      <c r="V101" s="23">
        <f t="shared" si="21"/>
        <v>5449285942.9385843</v>
      </c>
      <c r="W101" s="23">
        <f t="shared" si="22"/>
        <v>2573949816.4295249</v>
      </c>
      <c r="X101" s="23">
        <f t="shared" si="23"/>
        <v>6458403049.681922</v>
      </c>
      <c r="Y101" s="23">
        <f t="shared" si="24"/>
        <v>10333444879.491076</v>
      </c>
      <c r="Z101" s="23">
        <f t="shared" si="25"/>
        <v>8206160706026.7227</v>
      </c>
      <c r="AA101" s="23">
        <f t="shared" si="26"/>
        <v>4411215745518.0703</v>
      </c>
      <c r="AB101" s="32">
        <f t="shared" si="27"/>
        <v>1.2353251931681703E-3</v>
      </c>
    </row>
    <row r="102" spans="1:28" ht="27.6">
      <c r="A102" t="s">
        <v>242</v>
      </c>
      <c r="B102" s="14" t="s">
        <v>244</v>
      </c>
      <c r="C102">
        <v>2047</v>
      </c>
      <c r="D102" s="10">
        <v>4855.6424060469799</v>
      </c>
      <c r="E102" s="10">
        <v>87356.885389837</v>
      </c>
      <c r="F102" s="10">
        <v>26380.9616682253</v>
      </c>
      <c r="G102" s="10">
        <v>93523.921418033002</v>
      </c>
      <c r="H102" s="10">
        <v>318862019.5</v>
      </c>
      <c r="I102" s="10">
        <v>37.948900000000002</v>
      </c>
      <c r="J102" s="23">
        <f>Calculation_Assumptions!$B$25*G102*(F102/G102)^Calculation_Assumptions!$B$26</f>
        <v>2241788.1172402492</v>
      </c>
      <c r="K102" s="23">
        <f>Calculation_Assumptions!$B$27*F102</f>
        <v>527619.23336450604</v>
      </c>
      <c r="L102" s="23">
        <f t="shared" si="14"/>
        <v>2241788.1172402492</v>
      </c>
      <c r="M102" s="23">
        <f t="shared" si="15"/>
        <v>84.977497993956135</v>
      </c>
      <c r="N102" s="23">
        <f>Calculation_Assumptions!$B$28*F102</f>
        <v>2638096.1668225299</v>
      </c>
      <c r="O102" s="23">
        <f>Calculation_Assumptions!$B$29*F102</f>
        <v>4220953.8669160483</v>
      </c>
      <c r="P102" s="23">
        <f t="shared" si="16"/>
        <v>59073.862937799226</v>
      </c>
      <c r="Q102" s="23">
        <f t="shared" si="17"/>
        <v>10885321447.443972</v>
      </c>
      <c r="R102" s="23">
        <f t="shared" si="18"/>
        <v>5160508674.1922665</v>
      </c>
      <c r="S102" s="23">
        <f t="shared" si="19"/>
        <v>12809651618.853464</v>
      </c>
      <c r="T102" s="23">
        <f t="shared" si="20"/>
        <v>20495442590.165546</v>
      </c>
      <c r="U102" s="21">
        <f>1/(1+Calculation_Assumptions!$B$22)^(C102-Calculation_Assumptions!$B$21)</f>
        <v>0.52189250088258554</v>
      </c>
      <c r="V102" s="23">
        <f t="shared" si="21"/>
        <v>5680967633.1173801</v>
      </c>
      <c r="W102" s="23">
        <f t="shared" si="22"/>
        <v>2693230777.800478</v>
      </c>
      <c r="X102" s="23">
        <f t="shared" si="23"/>
        <v>6685261118.7980947</v>
      </c>
      <c r="Y102" s="23">
        <f t="shared" si="24"/>
        <v>10696417790.076954</v>
      </c>
      <c r="Z102" s="23">
        <f t="shared" si="25"/>
        <v>8411886713882.4082</v>
      </c>
      <c r="AA102" s="23">
        <f t="shared" si="26"/>
        <v>4390100594249.0845</v>
      </c>
      <c r="AB102" s="32">
        <f t="shared" si="27"/>
        <v>1.2940404237113149E-3</v>
      </c>
    </row>
    <row r="103" spans="1:28" ht="27.6">
      <c r="A103" t="s">
        <v>242</v>
      </c>
      <c r="B103" s="14" t="s">
        <v>244</v>
      </c>
      <c r="C103">
        <v>2048</v>
      </c>
      <c r="D103" s="10">
        <v>5045.48909597073</v>
      </c>
      <c r="E103" s="10">
        <v>91362.326165364604</v>
      </c>
      <c r="F103" s="10">
        <v>26977.4079268061</v>
      </c>
      <c r="G103" s="10">
        <v>94287.328396812707</v>
      </c>
      <c r="H103" s="10">
        <v>319554652.5</v>
      </c>
      <c r="I103" s="10">
        <v>38.064500000000002</v>
      </c>
      <c r="J103" s="23">
        <f>Calculation_Assumptions!$B$25*G103*(F103/G103)^Calculation_Assumptions!$B$26</f>
        <v>2308838.9799289512</v>
      </c>
      <c r="K103" s="23">
        <f>Calculation_Assumptions!$B$27*F103</f>
        <v>539548.15853612195</v>
      </c>
      <c r="L103" s="23">
        <f t="shared" si="14"/>
        <v>2308838.9799289512</v>
      </c>
      <c r="M103" s="23">
        <f t="shared" si="15"/>
        <v>85.584166803318922</v>
      </c>
      <c r="N103" s="23">
        <f>Calculation_Assumptions!$B$28*F103</f>
        <v>2697740.79268061</v>
      </c>
      <c r="O103" s="23">
        <f>Calculation_Assumptions!$B$29*F103</f>
        <v>4316385.2682889756</v>
      </c>
      <c r="P103" s="23">
        <f t="shared" si="16"/>
        <v>60655.965004898295</v>
      </c>
      <c r="Q103" s="23">
        <f t="shared" si="17"/>
        <v>11649221897.583706</v>
      </c>
      <c r="R103" s="23">
        <f t="shared" si="18"/>
        <v>5541670058.6524591</v>
      </c>
      <c r="S103" s="23">
        <f t="shared" si="19"/>
        <v>13611421753.225451</v>
      </c>
      <c r="T103" s="23">
        <f t="shared" si="20"/>
        <v>21778274805.160721</v>
      </c>
      <c r="U103" s="21">
        <f>1/(1+Calculation_Assumptions!$B$22)^(C103-Calculation_Assumptions!$B$21)</f>
        <v>0.50669174842969467</v>
      </c>
      <c r="V103" s="23">
        <f t="shared" si="21"/>
        <v>5902564611.1321735</v>
      </c>
      <c r="W103" s="23">
        <f t="shared" si="22"/>
        <v>2807918491.2391033</v>
      </c>
      <c r="X103" s="23">
        <f t="shared" si="23"/>
        <v>6896795086.7557831</v>
      </c>
      <c r="Y103" s="23">
        <f t="shared" si="24"/>
        <v>11034872138.809254</v>
      </c>
      <c r="Z103" s="23">
        <f t="shared" si="25"/>
        <v>8620756215401.2686</v>
      </c>
      <c r="AA103" s="23">
        <f t="shared" si="26"/>
        <v>4368066039567.8262</v>
      </c>
      <c r="AB103" s="32">
        <f t="shared" si="27"/>
        <v>1.3512993067559412E-3</v>
      </c>
    </row>
    <row r="104" spans="1:28" ht="27.6">
      <c r="A104" t="s">
        <v>242</v>
      </c>
      <c r="B104" s="14" t="s">
        <v>244</v>
      </c>
      <c r="C104">
        <v>2049</v>
      </c>
      <c r="D104" s="10">
        <v>5234.2558578909902</v>
      </c>
      <c r="E104" s="10">
        <v>95402.828917712599</v>
      </c>
      <c r="F104" s="10">
        <v>27587.339218413799</v>
      </c>
      <c r="G104" s="10">
        <v>95056.966831742102</v>
      </c>
      <c r="H104" s="10">
        <v>320173250</v>
      </c>
      <c r="I104" s="10">
        <v>38.1755</v>
      </c>
      <c r="J104" s="23">
        <f>Calculation_Assumptions!$B$25*G104*(F104/G104)^Calculation_Assumptions!$B$26</f>
        <v>2377895.3034159979</v>
      </c>
      <c r="K104" s="23">
        <f>Calculation_Assumptions!$B$27*F104</f>
        <v>551746.78436827601</v>
      </c>
      <c r="L104" s="23">
        <f t="shared" si="14"/>
        <v>2377895.3034159979</v>
      </c>
      <c r="M104" s="23">
        <f t="shared" si="15"/>
        <v>86.195166724481254</v>
      </c>
      <c r="N104" s="23">
        <f>Calculation_Assumptions!$B$28*F104</f>
        <v>2758733.9218413797</v>
      </c>
      <c r="O104" s="23">
        <f>Calculation_Assumptions!$B$29*F104</f>
        <v>4413974.2749462081</v>
      </c>
      <c r="P104" s="23">
        <f t="shared" si="16"/>
        <v>62288.517594163743</v>
      </c>
      <c r="Q104" s="23">
        <f t="shared" si="17"/>
        <v>12446512421.356661</v>
      </c>
      <c r="R104" s="23">
        <f t="shared" si="18"/>
        <v>5942500787.5739346</v>
      </c>
      <c r="S104" s="23">
        <f t="shared" si="19"/>
        <v>14439919190.760826</v>
      </c>
      <c r="T104" s="23">
        <f t="shared" si="20"/>
        <v>23103870705.217327</v>
      </c>
      <c r="U104" s="21">
        <f>1/(1+Calculation_Assumptions!$B$22)^(C104-Calculation_Assumptions!$B$21)</f>
        <v>0.49193373633950943</v>
      </c>
      <c r="V104" s="23">
        <f t="shared" si="21"/>
        <v>6122859359.8340969</v>
      </c>
      <c r="W104" s="23">
        <f t="shared" si="22"/>
        <v>2923316615.6317229</v>
      </c>
      <c r="X104" s="23">
        <f t="shared" si="23"/>
        <v>7103483399.9515591</v>
      </c>
      <c r="Y104" s="23">
        <f t="shared" si="24"/>
        <v>11365573439.922497</v>
      </c>
      <c r="Z104" s="23">
        <f t="shared" si="25"/>
        <v>8832728056412.0059</v>
      </c>
      <c r="AA104" s="23">
        <f t="shared" si="26"/>
        <v>4345116914861.5713</v>
      </c>
      <c r="AB104" s="32">
        <f t="shared" si="27"/>
        <v>1.4091356987178242E-3</v>
      </c>
    </row>
    <row r="105" spans="1:28" ht="27.6">
      <c r="A105" t="s">
        <v>242</v>
      </c>
      <c r="B105" s="14" t="s">
        <v>244</v>
      </c>
      <c r="C105">
        <v>2050</v>
      </c>
      <c r="D105" s="10">
        <v>5421.14581543028</v>
      </c>
      <c r="E105" s="10">
        <v>99473.598082078694</v>
      </c>
      <c r="F105" s="10">
        <v>28211.060425697899</v>
      </c>
      <c r="G105" s="10">
        <v>95832.887588279205</v>
      </c>
      <c r="H105" s="10">
        <v>320712949.5</v>
      </c>
      <c r="I105" s="10">
        <v>38.286000000000001</v>
      </c>
      <c r="J105" s="23">
        <f>Calculation_Assumptions!$B$25*G105*(F105/G105)^Calculation_Assumptions!$B$26</f>
        <v>2449017.0701214601</v>
      </c>
      <c r="K105" s="23">
        <f>Calculation_Assumptions!$B$27*F105</f>
        <v>564221.20851395791</v>
      </c>
      <c r="L105" s="23">
        <f t="shared" si="14"/>
        <v>2449017.0701214601</v>
      </c>
      <c r="M105" s="23">
        <f t="shared" si="15"/>
        <v>86.810528677986596</v>
      </c>
      <c r="N105" s="23">
        <f>Calculation_Assumptions!$B$28*F105</f>
        <v>2821106.04256979</v>
      </c>
      <c r="O105" s="23">
        <f>Calculation_Assumptions!$B$29*F105</f>
        <v>4513769.6681116633</v>
      </c>
      <c r="P105" s="23">
        <f t="shared" si="16"/>
        <v>63966.386410736566</v>
      </c>
      <c r="Q105" s="23">
        <f t="shared" si="17"/>
        <v>13276478641.606277</v>
      </c>
      <c r="R105" s="23">
        <f t="shared" si="18"/>
        <v>6362966612.5845499</v>
      </c>
      <c r="S105" s="23">
        <f t="shared" si="19"/>
        <v>15293627217.562294</v>
      </c>
      <c r="T105" s="23">
        <f t="shared" si="20"/>
        <v>24469803548.099667</v>
      </c>
      <c r="U105" s="21">
        <f>1/(1+Calculation_Assumptions!$B$22)^(C105-Calculation_Assumptions!$B$21)</f>
        <v>0.47760556926165965</v>
      </c>
      <c r="V105" s="23">
        <f t="shared" si="21"/>
        <v>6340920139.4146318</v>
      </c>
      <c r="W105" s="23">
        <f t="shared" si="22"/>
        <v>3038988291.1963782</v>
      </c>
      <c r="X105" s="23">
        <f t="shared" si="23"/>
        <v>7304321533.3194513</v>
      </c>
      <c r="Y105" s="23">
        <f t="shared" si="24"/>
        <v>11686914453.311121</v>
      </c>
      <c r="Z105" s="23">
        <f t="shared" si="25"/>
        <v>9047652397648.2988</v>
      </c>
      <c r="AA105" s="23">
        <f t="shared" si="26"/>
        <v>4321209173860.4355</v>
      </c>
      <c r="AB105" s="32">
        <f t="shared" si="27"/>
        <v>1.4673948620149413E-3</v>
      </c>
    </row>
    <row r="106" spans="1:28" ht="55.2">
      <c r="A106" t="s">
        <v>247</v>
      </c>
      <c r="B106" s="14" t="s">
        <v>249</v>
      </c>
      <c r="C106">
        <v>2025</v>
      </c>
      <c r="D106" s="10">
        <v>723.96578919973103</v>
      </c>
      <c r="E106" s="10">
        <v>11470.8795604929</v>
      </c>
      <c r="F106" s="10">
        <v>13851.4910785419</v>
      </c>
      <c r="G106" s="10">
        <v>74136.370794952702</v>
      </c>
      <c r="H106" s="10">
        <v>285721235.5</v>
      </c>
      <c r="I106" s="10">
        <v>37.51</v>
      </c>
      <c r="J106" s="23">
        <f>Calculation_Assumptions!$B$25*G106*(F106/G106)^Calculation_Assumptions!$B$26</f>
        <v>957963.82972618227</v>
      </c>
      <c r="K106" s="23">
        <f>Calculation_Assumptions!$B$27*F106</f>
        <v>277029.82157083799</v>
      </c>
      <c r="L106" s="23">
        <f t="shared" si="14"/>
        <v>957963.82972618227</v>
      </c>
      <c r="M106" s="23">
        <f t="shared" si="15"/>
        <v>69.159617855886736</v>
      </c>
      <c r="N106" s="23">
        <f>Calculation_Assumptions!$B$28*F106</f>
        <v>1385149.10785419</v>
      </c>
      <c r="O106" s="23">
        <f>Calculation_Assumptions!$B$29*F106</f>
        <v>2216238.5725667039</v>
      </c>
      <c r="P106" s="23">
        <f t="shared" si="16"/>
        <v>25538.891754896889</v>
      </c>
      <c r="Q106" s="23">
        <f t="shared" si="17"/>
        <v>693533040.01251233</v>
      </c>
      <c r="R106" s="23">
        <f t="shared" si="18"/>
        <v>292953551.42888737</v>
      </c>
      <c r="S106" s="23">
        <f t="shared" si="19"/>
        <v>1002800567.026962</v>
      </c>
      <c r="T106" s="23">
        <f t="shared" si="20"/>
        <v>1604480907.2431393</v>
      </c>
      <c r="U106" s="21">
        <f>1/(1+Calculation_Assumptions!$B$22)^(C106-Calculation_Assumptions!$B$21)</f>
        <v>1</v>
      </c>
      <c r="V106" s="23">
        <f t="shared" si="21"/>
        <v>693533040.01251233</v>
      </c>
      <c r="W106" s="23">
        <f t="shared" si="22"/>
        <v>292953551.42888737</v>
      </c>
      <c r="X106" s="23">
        <f t="shared" si="23"/>
        <v>1002800567.026962</v>
      </c>
      <c r="Y106" s="23">
        <f t="shared" si="24"/>
        <v>1604480907.2431393</v>
      </c>
      <c r="Z106" s="23">
        <f t="shared" si="25"/>
        <v>3957665144478.2192</v>
      </c>
      <c r="AA106" s="23">
        <f t="shared" si="26"/>
        <v>3957665144478.2192</v>
      </c>
      <c r="AB106" s="32">
        <f t="shared" si="27"/>
        <v>1.7523792809508854E-4</v>
      </c>
    </row>
    <row r="107" spans="1:28" ht="55.2">
      <c r="A107" t="s">
        <v>247</v>
      </c>
      <c r="B107" s="14" t="s">
        <v>249</v>
      </c>
      <c r="C107">
        <v>2026</v>
      </c>
      <c r="D107" s="10">
        <v>1348.9756541549</v>
      </c>
      <c r="E107" s="10">
        <v>21678.853179162699</v>
      </c>
      <c r="F107" s="10">
        <v>14370.1004216288</v>
      </c>
      <c r="G107" s="10">
        <v>75186.409743607393</v>
      </c>
      <c r="H107" s="10">
        <v>287886782.5</v>
      </c>
      <c r="I107" s="10">
        <v>37.588299999999997</v>
      </c>
      <c r="J107" s="23">
        <f>Calculation_Assumptions!$B$25*G107*(F107/G107)^Calculation_Assumptions!$B$26</f>
        <v>1005171.1466751626</v>
      </c>
      <c r="K107" s="23">
        <f>Calculation_Assumptions!$B$27*F107</f>
        <v>287402.00843257603</v>
      </c>
      <c r="L107" s="23">
        <f t="shared" si="14"/>
        <v>1005171.1466751626</v>
      </c>
      <c r="M107" s="23">
        <f t="shared" si="15"/>
        <v>69.948790696149501</v>
      </c>
      <c r="N107" s="23">
        <f>Calculation_Assumptions!$B$28*F107</f>
        <v>1437010.0421628801</v>
      </c>
      <c r="O107" s="23">
        <f>Calculation_Assumptions!$B$29*F107</f>
        <v>2299216.0674606082</v>
      </c>
      <c r="P107" s="23">
        <f t="shared" si="16"/>
        <v>26741.596365761758</v>
      </c>
      <c r="Q107" s="23">
        <f t="shared" si="17"/>
        <v>1355951405.1237583</v>
      </c>
      <c r="R107" s="23">
        <f t="shared" si="18"/>
        <v>579727141.38977993</v>
      </c>
      <c r="S107" s="23">
        <f t="shared" si="19"/>
        <v>1938491561.6538315</v>
      </c>
      <c r="T107" s="23">
        <f t="shared" si="20"/>
        <v>3101586498.6461306</v>
      </c>
      <c r="U107" s="21">
        <f>1/(1+Calculation_Assumptions!$B$22)^(C107-Calculation_Assumptions!$B$21)</f>
        <v>0.970873786407767</v>
      </c>
      <c r="V107" s="23">
        <f t="shared" si="21"/>
        <v>1316457674.8774352</v>
      </c>
      <c r="W107" s="23">
        <f t="shared" si="22"/>
        <v>562841884.84444654</v>
      </c>
      <c r="X107" s="23">
        <f t="shared" si="23"/>
        <v>1882030642.3823607</v>
      </c>
      <c r="Y107" s="23">
        <f t="shared" si="24"/>
        <v>3011249027.8117771</v>
      </c>
      <c r="Z107" s="23">
        <f t="shared" si="25"/>
        <v>4136961974584.6089</v>
      </c>
      <c r="AA107" s="23">
        <f t="shared" si="26"/>
        <v>4016467936489.9116</v>
      </c>
      <c r="AB107" s="32">
        <f t="shared" si="27"/>
        <v>3.2776501535523758E-4</v>
      </c>
    </row>
    <row r="108" spans="1:28" ht="55.2">
      <c r="A108" t="s">
        <v>247</v>
      </c>
      <c r="B108" s="14" t="s">
        <v>249</v>
      </c>
      <c r="C108">
        <v>2027</v>
      </c>
      <c r="D108" s="10">
        <v>1897.1175257232801</v>
      </c>
      <c r="E108" s="10">
        <v>30884.419646677099</v>
      </c>
      <c r="F108" s="10">
        <v>14908.1268548478</v>
      </c>
      <c r="G108" s="10">
        <v>76251.321038748298</v>
      </c>
      <c r="H108" s="10">
        <v>289986522</v>
      </c>
      <c r="I108" s="10">
        <v>37.6736</v>
      </c>
      <c r="J108" s="23">
        <f>Calculation_Assumptions!$B$25*G108*(F108/G108)^Calculation_Assumptions!$B$26</f>
        <v>1054704.7839969601</v>
      </c>
      <c r="K108" s="23">
        <f>Calculation_Assumptions!$B$27*F108</f>
        <v>298162.53709695599</v>
      </c>
      <c r="L108" s="23">
        <f t="shared" si="14"/>
        <v>1054704.7839969601</v>
      </c>
      <c r="M108" s="23">
        <f t="shared" si="15"/>
        <v>70.746968701436359</v>
      </c>
      <c r="N108" s="23">
        <f>Calculation_Assumptions!$B$28*F108</f>
        <v>1490812.68548478</v>
      </c>
      <c r="O108" s="23">
        <f>Calculation_Assumptions!$B$29*F108</f>
        <v>2385300.2967756479</v>
      </c>
      <c r="P108" s="23">
        <f t="shared" si="16"/>
        <v>27995.858744504378</v>
      </c>
      <c r="Q108" s="23">
        <f t="shared" si="17"/>
        <v>2000898930.1848197</v>
      </c>
      <c r="R108" s="23">
        <f t="shared" si="18"/>
        <v>864635849.83436787</v>
      </c>
      <c r="S108" s="23">
        <f t="shared" si="19"/>
        <v>2828246873.2037644</v>
      </c>
      <c r="T108" s="23">
        <f t="shared" si="20"/>
        <v>4525194997.1260233</v>
      </c>
      <c r="U108" s="21">
        <f>1/(1+Calculation_Assumptions!$B$22)^(C108-Calculation_Assumptions!$B$21)</f>
        <v>0.94259590913375435</v>
      </c>
      <c r="V108" s="23">
        <f t="shared" si="21"/>
        <v>1886039146.1823165</v>
      </c>
      <c r="W108" s="23">
        <f t="shared" si="22"/>
        <v>815002214.94426227</v>
      </c>
      <c r="X108" s="23">
        <f t="shared" si="23"/>
        <v>2665893932.7022004</v>
      </c>
      <c r="Y108" s="23">
        <f t="shared" si="24"/>
        <v>4265430292.3235207</v>
      </c>
      <c r="Z108" s="23">
        <f t="shared" si="25"/>
        <v>4323155856172.1123</v>
      </c>
      <c r="AA108" s="23">
        <f t="shared" si="26"/>
        <v>4074989024575.4663</v>
      </c>
      <c r="AB108" s="32">
        <f t="shared" si="27"/>
        <v>4.6283293888841942E-4</v>
      </c>
    </row>
    <row r="109" spans="1:28" ht="55.2">
      <c r="A109" t="s">
        <v>247</v>
      </c>
      <c r="B109" s="14" t="s">
        <v>249</v>
      </c>
      <c r="C109">
        <v>2028</v>
      </c>
      <c r="D109" s="10">
        <v>2387.5754721156</v>
      </c>
      <c r="E109" s="10">
        <v>39304.292378114696</v>
      </c>
      <c r="F109" s="10">
        <v>15466.2973673947</v>
      </c>
      <c r="G109" s="10">
        <v>77331.315326552096</v>
      </c>
      <c r="H109" s="10">
        <v>292016778.5</v>
      </c>
      <c r="I109" s="10">
        <v>36.834000000000003</v>
      </c>
      <c r="J109" s="23">
        <f>Calculation_Assumptions!$B$25*G109*(F109/G109)^Calculation_Assumptions!$B$26</f>
        <v>1106679.3799897758</v>
      </c>
      <c r="K109" s="23">
        <f>Calculation_Assumptions!$B$27*F109</f>
        <v>309325.94734789402</v>
      </c>
      <c r="L109" s="23">
        <f t="shared" si="14"/>
        <v>1106679.3799897758</v>
      </c>
      <c r="M109" s="23">
        <f t="shared" si="15"/>
        <v>71.554254628701486</v>
      </c>
      <c r="N109" s="23">
        <f>Calculation_Assumptions!$B$28*F109</f>
        <v>1546629.7367394699</v>
      </c>
      <c r="O109" s="23">
        <f>Calculation_Assumptions!$B$29*F109</f>
        <v>2474607.5787831522</v>
      </c>
      <c r="P109" s="23">
        <f t="shared" si="16"/>
        <v>30045.050225057712</v>
      </c>
      <c r="Q109" s="23">
        <f t="shared" si="17"/>
        <v>2642280543.1596885</v>
      </c>
      <c r="R109" s="23">
        <f t="shared" si="18"/>
        <v>1180899438.5608091</v>
      </c>
      <c r="S109" s="23">
        <f t="shared" si="19"/>
        <v>3692695223.8837662</v>
      </c>
      <c r="T109" s="23">
        <f t="shared" si="20"/>
        <v>5908312358.2140265</v>
      </c>
      <c r="U109" s="21">
        <f>1/(1+Calculation_Assumptions!$B$22)^(C109-Calculation_Assumptions!$B$21)</f>
        <v>0.91514165935315961</v>
      </c>
      <c r="V109" s="23">
        <f t="shared" si="21"/>
        <v>2418061000.7437253</v>
      </c>
      <c r="W109" s="23">
        <f t="shared" si="22"/>
        <v>1080690271.7337534</v>
      </c>
      <c r="X109" s="23">
        <f t="shared" si="23"/>
        <v>3379339234.6704769</v>
      </c>
      <c r="Y109" s="23">
        <f t="shared" si="24"/>
        <v>5406942775.472764</v>
      </c>
      <c r="Z109" s="23">
        <f t="shared" si="25"/>
        <v>4516418332549.6309</v>
      </c>
      <c r="AA109" s="23">
        <f t="shared" si="26"/>
        <v>4133162567182.4995</v>
      </c>
      <c r="AB109" s="32">
        <f t="shared" si="27"/>
        <v>5.8503892877169667E-4</v>
      </c>
    </row>
    <row r="110" spans="1:28" ht="55.2">
      <c r="A110" t="s">
        <v>247</v>
      </c>
      <c r="B110" s="14" t="s">
        <v>249</v>
      </c>
      <c r="C110">
        <v>2029</v>
      </c>
      <c r="D110" s="10">
        <v>2835.2242309564899</v>
      </c>
      <c r="E110" s="10">
        <v>47140.214278882697</v>
      </c>
      <c r="F110" s="10">
        <v>16045.366167440099</v>
      </c>
      <c r="G110" s="10">
        <v>78426.606236706895</v>
      </c>
      <c r="H110" s="10">
        <v>293978109</v>
      </c>
      <c r="I110" s="10">
        <v>36.911799999999999</v>
      </c>
      <c r="J110" s="23">
        <f>Calculation_Assumptions!$B$25*G110*(F110/G110)^Calculation_Assumptions!$B$26</f>
        <v>1161215.2221906323</v>
      </c>
      <c r="K110" s="23">
        <f>Calculation_Assumptions!$B$27*F110</f>
        <v>320907.32334880199</v>
      </c>
      <c r="L110" s="23">
        <f t="shared" si="14"/>
        <v>1161215.2221906323</v>
      </c>
      <c r="M110" s="23">
        <f t="shared" si="15"/>
        <v>72.370752407446872</v>
      </c>
      <c r="N110" s="23">
        <f>Calculation_Assumptions!$B$28*F110</f>
        <v>1604536.61674401</v>
      </c>
      <c r="O110" s="23">
        <f>Calculation_Assumptions!$B$29*F110</f>
        <v>2567258.5867904159</v>
      </c>
      <c r="P110" s="23">
        <f t="shared" si="16"/>
        <v>31459.187094388035</v>
      </c>
      <c r="Q110" s="23">
        <f t="shared" si="17"/>
        <v>3292305535.3104048</v>
      </c>
      <c r="R110" s="23">
        <f t="shared" si="18"/>
        <v>1482992820.6689131</v>
      </c>
      <c r="S110" s="23">
        <f t="shared" si="19"/>
        <v>4549221095.2495642</v>
      </c>
      <c r="T110" s="23">
        <f t="shared" si="20"/>
        <v>7278753752.3993025</v>
      </c>
      <c r="U110" s="21">
        <f>1/(1+Calculation_Assumptions!$B$22)^(C110-Calculation_Assumptions!$B$21)</f>
        <v>0.888487047915689</v>
      </c>
      <c r="V110" s="23">
        <f t="shared" si="21"/>
        <v>2925170825.9044237</v>
      </c>
      <c r="W110" s="23">
        <f t="shared" si="22"/>
        <v>1317619913.3162835</v>
      </c>
      <c r="X110" s="23">
        <f t="shared" si="23"/>
        <v>4041924021.2340627</v>
      </c>
      <c r="Y110" s="23">
        <f t="shared" si="24"/>
        <v>6467078433.9744997</v>
      </c>
      <c r="Z110" s="23">
        <f t="shared" si="25"/>
        <v>4716986404116.6182</v>
      </c>
      <c r="AA110" s="23">
        <f t="shared" si="26"/>
        <v>4190981325252.0151</v>
      </c>
      <c r="AB110" s="32">
        <f t="shared" si="27"/>
        <v>6.9796799338601805E-4</v>
      </c>
    </row>
    <row r="111" spans="1:28" ht="55.2">
      <c r="A111" t="s">
        <v>247</v>
      </c>
      <c r="B111" s="14" t="s">
        <v>249</v>
      </c>
      <c r="C111">
        <v>2030</v>
      </c>
      <c r="D111" s="10">
        <v>3245.87958764521</v>
      </c>
      <c r="E111" s="10">
        <v>54453.049521018103</v>
      </c>
      <c r="F111" s="10">
        <v>16646.115701226699</v>
      </c>
      <c r="G111" s="10">
        <v>79537.410424669099</v>
      </c>
      <c r="H111" s="10">
        <v>295876648</v>
      </c>
      <c r="I111" s="10">
        <v>36.992699999999999</v>
      </c>
      <c r="J111" s="23">
        <f>Calculation_Assumptions!$B$25*G111*(F111/G111)^Calculation_Assumptions!$B$26</f>
        <v>1218438.5257631587</v>
      </c>
      <c r="K111" s="23">
        <f>Calculation_Assumptions!$B$27*F111</f>
        <v>332922.31402453396</v>
      </c>
      <c r="L111" s="23">
        <f t="shared" si="14"/>
        <v>1218438.5257631587</v>
      </c>
      <c r="M111" s="23">
        <f t="shared" si="15"/>
        <v>73.196567153102777</v>
      </c>
      <c r="N111" s="23">
        <f>Calculation_Assumptions!$B$28*F111</f>
        <v>1664611.5701226699</v>
      </c>
      <c r="O111" s="23">
        <f>Calculation_Assumptions!$B$29*F111</f>
        <v>2663378.5121962717</v>
      </c>
      <c r="P111" s="23">
        <f t="shared" si="16"/>
        <v>32937.269400804988</v>
      </c>
      <c r="Q111" s="23">
        <f t="shared" si="17"/>
        <v>3954904739.5751591</v>
      </c>
      <c r="R111" s="23">
        <f t="shared" si="18"/>
        <v>1793534761.7691483</v>
      </c>
      <c r="S111" s="23">
        <f t="shared" si="19"/>
        <v>5403128716.8192177</v>
      </c>
      <c r="T111" s="23">
        <f t="shared" si="20"/>
        <v>8645005946.9107475</v>
      </c>
      <c r="U111" s="21">
        <f>1/(1+Calculation_Assumptions!$B$22)^(C111-Calculation_Assumptions!$B$21)</f>
        <v>0.86260878438416411</v>
      </c>
      <c r="V111" s="23">
        <f t="shared" si="21"/>
        <v>3411535569.760097</v>
      </c>
      <c r="W111" s="23">
        <f t="shared" si="22"/>
        <v>1547118840.6004264</v>
      </c>
      <c r="X111" s="23">
        <f t="shared" si="23"/>
        <v>4660786294.2865934</v>
      </c>
      <c r="Y111" s="23">
        <f t="shared" si="24"/>
        <v>7457258070.8585491</v>
      </c>
      <c r="Z111" s="23">
        <f t="shared" si="25"/>
        <v>4925196915899.125</v>
      </c>
      <c r="AA111" s="23">
        <f t="shared" si="26"/>
        <v>4248518124476.3784</v>
      </c>
      <c r="AB111" s="32">
        <f t="shared" si="27"/>
        <v>8.0299423700365229E-4</v>
      </c>
    </row>
    <row r="112" spans="1:28" ht="55.2">
      <c r="A112" t="s">
        <v>247</v>
      </c>
      <c r="B112" s="14" t="s">
        <v>249</v>
      </c>
      <c r="C112">
        <v>2031</v>
      </c>
      <c r="D112" s="10">
        <v>3623.90185749687</v>
      </c>
      <c r="E112" s="10">
        <v>61369.338345203803</v>
      </c>
      <c r="F112" s="10">
        <v>17161.073466098602</v>
      </c>
      <c r="G112" s="10">
        <v>80420.156798629294</v>
      </c>
      <c r="H112" s="10">
        <v>297719748</v>
      </c>
      <c r="I112" s="10">
        <v>37.089500000000001</v>
      </c>
      <c r="J112" s="23">
        <f>Calculation_Assumptions!$B$25*G112*(F112/G112)^Calculation_Assumptions!$B$26</f>
        <v>1268394.0633523338</v>
      </c>
      <c r="K112" s="23">
        <f>Calculation_Assumptions!$B$27*F112</f>
        <v>343221.46932197205</v>
      </c>
      <c r="L112" s="23">
        <f t="shared" si="14"/>
        <v>1268394.0633523338</v>
      </c>
      <c r="M112" s="23">
        <f t="shared" si="15"/>
        <v>73.911114351792961</v>
      </c>
      <c r="N112" s="23">
        <f>Calculation_Assumptions!$B$28*F112</f>
        <v>1716107.3466098602</v>
      </c>
      <c r="O112" s="23">
        <f>Calculation_Assumptions!$B$29*F112</f>
        <v>2745771.7545757764</v>
      </c>
      <c r="P112" s="23">
        <f t="shared" si="16"/>
        <v>34198.197963098282</v>
      </c>
      <c r="Q112" s="23">
        <f t="shared" si="17"/>
        <v>4596535602.2205248</v>
      </c>
      <c r="R112" s="23">
        <f t="shared" si="18"/>
        <v>2098720781.5936379</v>
      </c>
      <c r="S112" s="23">
        <f t="shared" si="19"/>
        <v>6219004601.0434971</v>
      </c>
      <c r="T112" s="23">
        <f t="shared" si="20"/>
        <v>9950407361.6695957</v>
      </c>
      <c r="U112" s="21">
        <f>1/(1+Calculation_Assumptions!$B$22)^(C112-Calculation_Assumptions!$B$21)</f>
        <v>0.83748425668365445</v>
      </c>
      <c r="V112" s="23">
        <f t="shared" si="21"/>
        <v>3849526202.1456103</v>
      </c>
      <c r="W112" s="23">
        <f t="shared" si="22"/>
        <v>1757645613.7594862</v>
      </c>
      <c r="X112" s="23">
        <f t="shared" si="23"/>
        <v>5208318445.6171398</v>
      </c>
      <c r="Y112" s="23">
        <f t="shared" si="24"/>
        <v>8333309512.9874249</v>
      </c>
      <c r="Z112" s="23">
        <f t="shared" si="25"/>
        <v>5109190467736.3623</v>
      </c>
      <c r="AA112" s="23">
        <f t="shared" si="26"/>
        <v>4278866581127.4004</v>
      </c>
      <c r="AB112" s="32">
        <f t="shared" si="27"/>
        <v>8.9966025562108858E-4</v>
      </c>
    </row>
    <row r="113" spans="1:28" ht="55.2">
      <c r="A113" t="s">
        <v>247</v>
      </c>
      <c r="B113" s="14" t="s">
        <v>249</v>
      </c>
      <c r="C113">
        <v>2032</v>
      </c>
      <c r="D113" s="10">
        <v>3974.4770764447999</v>
      </c>
      <c r="E113" s="10">
        <v>67927.781215270399</v>
      </c>
      <c r="F113" s="10">
        <v>17691.9617642167</v>
      </c>
      <c r="G113" s="10">
        <v>81312.700337930903</v>
      </c>
      <c r="H113" s="10">
        <v>299510661.5</v>
      </c>
      <c r="I113" s="10">
        <v>37.190399999999997</v>
      </c>
      <c r="J113" s="23">
        <f>Calculation_Assumptions!$B$25*G113*(F113/G113)^Calculation_Assumptions!$B$26</f>
        <v>1320397.7598621484</v>
      </c>
      <c r="K113" s="23">
        <f>Calculation_Assumptions!$B$27*F113</f>
        <v>353839.23528433399</v>
      </c>
      <c r="L113" s="23">
        <f t="shared" si="14"/>
        <v>1320397.7598621484</v>
      </c>
      <c r="M113" s="23">
        <f t="shared" si="15"/>
        <v>74.632636982787886</v>
      </c>
      <c r="N113" s="23">
        <f>Calculation_Assumptions!$B$28*F113</f>
        <v>1769196.17642167</v>
      </c>
      <c r="O113" s="23">
        <f>Calculation_Assumptions!$B$29*F113</f>
        <v>2830713.8822746719</v>
      </c>
      <c r="P113" s="23">
        <f t="shared" si="16"/>
        <v>35503.725688945226</v>
      </c>
      <c r="Q113" s="23">
        <f t="shared" si="17"/>
        <v>5247890628.3611746</v>
      </c>
      <c r="R113" s="23">
        <f t="shared" si="18"/>
        <v>2411689310.9256468</v>
      </c>
      <c r="S113" s="23">
        <f t="shared" si="19"/>
        <v>7031629646.9217176</v>
      </c>
      <c r="T113" s="23">
        <f t="shared" si="20"/>
        <v>11250607435.074747</v>
      </c>
      <c r="U113" s="21">
        <f>1/(1+Calculation_Assumptions!$B$22)^(C113-Calculation_Assumptions!$B$21)</f>
        <v>0.81309151134335378</v>
      </c>
      <c r="V113" s="23">
        <f t="shared" si="21"/>
        <v>4267015322.3788099</v>
      </c>
      <c r="W113" s="23">
        <f t="shared" si="22"/>
        <v>1960924106.7111456</v>
      </c>
      <c r="X113" s="23">
        <f t="shared" si="23"/>
        <v>5717358376.8223124</v>
      </c>
      <c r="Y113" s="23">
        <f t="shared" si="24"/>
        <v>9147773402.915699</v>
      </c>
      <c r="Z113" s="23">
        <f t="shared" si="25"/>
        <v>5298931171233.251</v>
      </c>
      <c r="AA113" s="23">
        <f t="shared" si="26"/>
        <v>4308515954522.4517</v>
      </c>
      <c r="AB113" s="32">
        <f t="shared" si="27"/>
        <v>9.9036776639991773E-4</v>
      </c>
    </row>
    <row r="114" spans="1:28" ht="55.2">
      <c r="A114" t="s">
        <v>247</v>
      </c>
      <c r="B114" s="14" t="s">
        <v>249</v>
      </c>
      <c r="C114">
        <v>2033</v>
      </c>
      <c r="D114" s="10">
        <v>4297.05462165462</v>
      </c>
      <c r="E114" s="10">
        <v>74160.703365330206</v>
      </c>
      <c r="F114" s="10">
        <v>18239.2734163655</v>
      </c>
      <c r="G114" s="10">
        <v>82215.149776465405</v>
      </c>
      <c r="H114" s="10">
        <v>301250984.5</v>
      </c>
      <c r="I114" s="10">
        <v>37.297499999999999</v>
      </c>
      <c r="J114" s="23">
        <f>Calculation_Assumptions!$B$25*G114*(F114/G114)^Calculation_Assumptions!$B$26</f>
        <v>1374533.5890654537</v>
      </c>
      <c r="K114" s="23">
        <f>Calculation_Assumptions!$B$27*F114</f>
        <v>364785.46832730999</v>
      </c>
      <c r="L114" s="23">
        <f t="shared" si="14"/>
        <v>1374533.5890654537</v>
      </c>
      <c r="M114" s="23">
        <f t="shared" si="15"/>
        <v>75.361203140478722</v>
      </c>
      <c r="N114" s="23">
        <f>Calculation_Assumptions!$B$28*F114</f>
        <v>1823927.3416365501</v>
      </c>
      <c r="O114" s="23">
        <f>Calculation_Assumptions!$B$29*F114</f>
        <v>2918283.74661848</v>
      </c>
      <c r="P114" s="23">
        <f t="shared" si="16"/>
        <v>36853.23651894775</v>
      </c>
      <c r="Q114" s="23">
        <f t="shared" si="17"/>
        <v>5906445911.5132198</v>
      </c>
      <c r="R114" s="23">
        <f t="shared" si="18"/>
        <v>2733061941.5340385</v>
      </c>
      <c r="S114" s="23">
        <f t="shared" si="19"/>
        <v>7837515412.9415627</v>
      </c>
      <c r="T114" s="23">
        <f t="shared" si="20"/>
        <v>12540024660.706499</v>
      </c>
      <c r="U114" s="21">
        <f>1/(1+Calculation_Assumptions!$B$22)^(C114-Calculation_Assumptions!$B$21)</f>
        <v>0.78940923431393573</v>
      </c>
      <c r="V114" s="23">
        <f t="shared" si="21"/>
        <v>4662602944.5243273</v>
      </c>
      <c r="W114" s="23">
        <f t="shared" si="22"/>
        <v>2157504334.5989437</v>
      </c>
      <c r="X114" s="23">
        <f t="shared" si="23"/>
        <v>6187007041.0538683</v>
      </c>
      <c r="Y114" s="23">
        <f t="shared" si="24"/>
        <v>9899211265.6861897</v>
      </c>
      <c r="Z114" s="23">
        <f t="shared" si="25"/>
        <v>5494599073244.7852</v>
      </c>
      <c r="AA114" s="23">
        <f t="shared" si="26"/>
        <v>4337487247272.2266</v>
      </c>
      <c r="AB114" s="32">
        <f t="shared" si="27"/>
        <v>1.0749548479840627E-3</v>
      </c>
    </row>
    <row r="115" spans="1:28" ht="55.2">
      <c r="A115" t="s">
        <v>247</v>
      </c>
      <c r="B115" s="14" t="s">
        <v>249</v>
      </c>
      <c r="C115">
        <v>2034</v>
      </c>
      <c r="D115" s="10">
        <v>4600.5684190602697</v>
      </c>
      <c r="E115" s="10">
        <v>80262.159890580398</v>
      </c>
      <c r="F115" s="10">
        <v>18803.5164890413</v>
      </c>
      <c r="G115" s="10">
        <v>83127.615054908398</v>
      </c>
      <c r="H115" s="10">
        <v>302938573</v>
      </c>
      <c r="I115" s="10">
        <v>37.406399999999998</v>
      </c>
      <c r="J115" s="23">
        <f>Calculation_Assumptions!$B$25*G115*(F115/G115)^Calculation_Assumptions!$B$26</f>
        <v>1430888.9676292725</v>
      </c>
      <c r="K115" s="23">
        <f>Calculation_Assumptions!$B$27*F115</f>
        <v>376070.329780826</v>
      </c>
      <c r="L115" s="23">
        <f t="shared" si="14"/>
        <v>1430888.9676292725</v>
      </c>
      <c r="M115" s="23">
        <f t="shared" si="15"/>
        <v>76.096881583994957</v>
      </c>
      <c r="N115" s="23">
        <f>Calculation_Assumptions!$B$28*F115</f>
        <v>1880351.6489041299</v>
      </c>
      <c r="O115" s="23">
        <f>Calculation_Assumptions!$B$29*F115</f>
        <v>3008562.638246608</v>
      </c>
      <c r="P115" s="23">
        <f t="shared" si="16"/>
        <v>38252.517420261574</v>
      </c>
      <c r="Q115" s="23">
        <f t="shared" si="17"/>
        <v>6582902595.6569834</v>
      </c>
      <c r="R115" s="23">
        <f t="shared" si="18"/>
        <v>3070229669.4022465</v>
      </c>
      <c r="S115" s="23">
        <f t="shared" si="19"/>
        <v>8650686412.6762447</v>
      </c>
      <c r="T115" s="23">
        <f t="shared" si="20"/>
        <v>13841098260.281992</v>
      </c>
      <c r="U115" s="21">
        <f>1/(1+Calculation_Assumptions!$B$22)^(C115-Calculation_Assumptions!$B$21)</f>
        <v>0.76641673234362695</v>
      </c>
      <c r="V115" s="23">
        <f t="shared" si="21"/>
        <v>5045246696.6998053</v>
      </c>
      <c r="W115" s="23">
        <f t="shared" si="22"/>
        <v>2353075390.7677236</v>
      </c>
      <c r="X115" s="23">
        <f t="shared" si="23"/>
        <v>6630030812.9327402</v>
      </c>
      <c r="Y115" s="23">
        <f t="shared" si="24"/>
        <v>10608049300.692385</v>
      </c>
      <c r="Z115" s="23">
        <f t="shared" si="25"/>
        <v>5696310452572.1416</v>
      </c>
      <c r="AA115" s="23">
        <f t="shared" si="26"/>
        <v>4365747643475.1875</v>
      </c>
      <c r="AB115" s="32">
        <f t="shared" si="27"/>
        <v>1.1556432273954636E-3</v>
      </c>
    </row>
    <row r="116" spans="1:28" ht="55.2">
      <c r="A116" t="s">
        <v>247</v>
      </c>
      <c r="B116" s="14" t="s">
        <v>249</v>
      </c>
      <c r="C116">
        <v>2035</v>
      </c>
      <c r="D116" s="10">
        <v>4889.6278235384498</v>
      </c>
      <c r="E116" s="10">
        <v>86213.049097461495</v>
      </c>
      <c r="F116" s="10">
        <v>19385.2147660882</v>
      </c>
      <c r="G116" s="10">
        <v>84050.207334112507</v>
      </c>
      <c r="H116" s="10">
        <v>304566622</v>
      </c>
      <c r="I116" s="10">
        <v>37.517899999999997</v>
      </c>
      <c r="J116" s="23">
        <f>Calculation_Assumptions!$B$25*G116*(F116/G116)^Calculation_Assumptions!$B$26</f>
        <v>1489554.8962722896</v>
      </c>
      <c r="K116" s="23">
        <f>Calculation_Assumptions!$B$27*F116</f>
        <v>387704.29532176402</v>
      </c>
      <c r="L116" s="23">
        <f t="shared" si="14"/>
        <v>1489554.8962722896</v>
      </c>
      <c r="M116" s="23">
        <f t="shared" si="15"/>
        <v>76.839741743695484</v>
      </c>
      <c r="N116" s="23">
        <f>Calculation_Assumptions!$B$28*F116</f>
        <v>1938521.47660882</v>
      </c>
      <c r="O116" s="23">
        <f>Calculation_Assumptions!$B$29*F116</f>
        <v>3101634.3625741121</v>
      </c>
      <c r="P116" s="23">
        <f t="shared" si="16"/>
        <v>39702.512567928636</v>
      </c>
      <c r="Q116" s="23">
        <f t="shared" si="17"/>
        <v>7283369065.5009165</v>
      </c>
      <c r="R116" s="23">
        <f t="shared" si="18"/>
        <v>3422874665.3114133</v>
      </c>
      <c r="S116" s="23">
        <f t="shared" si="19"/>
        <v>9478648548.5533257</v>
      </c>
      <c r="T116" s="23">
        <f t="shared" si="20"/>
        <v>15165837677.685324</v>
      </c>
      <c r="U116" s="21">
        <f>1/(1+Calculation_Assumptions!$B$22)^(C116-Calculation_Assumptions!$B$21)</f>
        <v>0.74409391489672516</v>
      </c>
      <c r="V116" s="23">
        <f t="shared" si="21"/>
        <v>5419510601.5862799</v>
      </c>
      <c r="W116" s="23">
        <f t="shared" si="22"/>
        <v>2546940209.9123874</v>
      </c>
      <c r="X116" s="23">
        <f t="shared" si="23"/>
        <v>7053004706.4232054</v>
      </c>
      <c r="Y116" s="23">
        <f t="shared" si="24"/>
        <v>11284807530.277132</v>
      </c>
      <c r="Z116" s="23">
        <f t="shared" si="25"/>
        <v>5904089378052.0029</v>
      </c>
      <c r="AA116" s="23">
        <f t="shared" si="26"/>
        <v>4393196979214.8862</v>
      </c>
      <c r="AB116" s="32">
        <f t="shared" si="27"/>
        <v>1.2336142966561921E-3</v>
      </c>
    </row>
    <row r="117" spans="1:28" ht="55.2">
      <c r="A117" t="s">
        <v>247</v>
      </c>
      <c r="B117" s="14" t="s">
        <v>249</v>
      </c>
      <c r="C117">
        <v>2036</v>
      </c>
      <c r="D117" s="10">
        <v>5170.8913205674999</v>
      </c>
      <c r="E117" s="10">
        <v>92118.360570047895</v>
      </c>
      <c r="F117" s="10">
        <v>19931.358148438001</v>
      </c>
      <c r="G117" s="10">
        <v>84847.856806891301</v>
      </c>
      <c r="H117" s="10">
        <v>306135098</v>
      </c>
      <c r="I117" s="10">
        <v>37.6267</v>
      </c>
      <c r="J117" s="23">
        <f>Calculation_Assumptions!$B$25*G117*(F117/G117)^Calculation_Assumptions!$B$26</f>
        <v>1545627.6698162202</v>
      </c>
      <c r="K117" s="23">
        <f>Calculation_Assumptions!$B$27*F117</f>
        <v>398627.16296876001</v>
      </c>
      <c r="L117" s="23">
        <f t="shared" si="14"/>
        <v>1545627.6698162202</v>
      </c>
      <c r="M117" s="23">
        <f t="shared" si="15"/>
        <v>77.547533806036668</v>
      </c>
      <c r="N117" s="23">
        <f>Calculation_Assumptions!$B$28*F117</f>
        <v>1993135.8148438002</v>
      </c>
      <c r="O117" s="23">
        <f>Calculation_Assumptions!$B$29*F117</f>
        <v>3189017.3037500801</v>
      </c>
      <c r="P117" s="23">
        <f t="shared" si="16"/>
        <v>41077.949164189798</v>
      </c>
      <c r="Q117" s="23">
        <f t="shared" si="17"/>
        <v>7992272702.6816626</v>
      </c>
      <c r="R117" s="23">
        <f t="shared" si="18"/>
        <v>3784033332.5849333</v>
      </c>
      <c r="S117" s="23">
        <f t="shared" si="19"/>
        <v>10306288685.688038</v>
      </c>
      <c r="T117" s="23">
        <f t="shared" si="20"/>
        <v>16490061897.100859</v>
      </c>
      <c r="U117" s="21">
        <f>1/(1+Calculation_Assumptions!$B$22)^(C117-Calculation_Assumptions!$B$21)</f>
        <v>0.72242127659876232</v>
      </c>
      <c r="V117" s="23">
        <f t="shared" si="21"/>
        <v>5773787848.7967272</v>
      </c>
      <c r="W117" s="23">
        <f t="shared" si="22"/>
        <v>2733666190.8182764</v>
      </c>
      <c r="X117" s="23">
        <f t="shared" si="23"/>
        <v>7445482229.310133</v>
      </c>
      <c r="Y117" s="23">
        <f t="shared" si="24"/>
        <v>11912771566.896212</v>
      </c>
      <c r="Z117" s="23">
        <f t="shared" si="25"/>
        <v>6101688280045.166</v>
      </c>
      <c r="AA117" s="23">
        <f t="shared" si="26"/>
        <v>4407989436677.9355</v>
      </c>
      <c r="AB117" s="32">
        <f t="shared" si="27"/>
        <v>1.3098461173146822E-3</v>
      </c>
    </row>
    <row r="118" spans="1:28" ht="55.2">
      <c r="A118" t="s">
        <v>247</v>
      </c>
      <c r="B118" s="14" t="s">
        <v>249</v>
      </c>
      <c r="C118">
        <v>2037</v>
      </c>
      <c r="D118" s="10">
        <v>5450.8992141951803</v>
      </c>
      <c r="E118" s="10">
        <v>98042.943493311206</v>
      </c>
      <c r="F118" s="10">
        <v>20492.888133292901</v>
      </c>
      <c r="G118" s="10">
        <v>85653.076096588004</v>
      </c>
      <c r="H118" s="10">
        <v>307646417.5</v>
      </c>
      <c r="I118" s="10">
        <v>37.736899999999999</v>
      </c>
      <c r="J118" s="23">
        <f>Calculation_Assumptions!$B$25*G118*(F118/G118)^Calculation_Assumptions!$B$26</f>
        <v>1603811.2456815364</v>
      </c>
      <c r="K118" s="23">
        <f>Calculation_Assumptions!$B$27*F118</f>
        <v>409857.76266585803</v>
      </c>
      <c r="L118" s="23">
        <f t="shared" si="14"/>
        <v>1603811.2456815364</v>
      </c>
      <c r="M118" s="23">
        <f t="shared" si="15"/>
        <v>78.261845536353292</v>
      </c>
      <c r="N118" s="23">
        <f>Calculation_Assumptions!$B$28*F118</f>
        <v>2049288.8133292901</v>
      </c>
      <c r="O118" s="23">
        <f>Calculation_Assumptions!$B$29*F118</f>
        <v>3278862.1013268642</v>
      </c>
      <c r="P118" s="23">
        <f t="shared" si="16"/>
        <v>42499.814390729931</v>
      </c>
      <c r="Q118" s="23">
        <f t="shared" si="17"/>
        <v>8742213458.8028793</v>
      </c>
      <c r="R118" s="23">
        <f t="shared" si="18"/>
        <v>4166806900.7865491</v>
      </c>
      <c r="S118" s="23">
        <f t="shared" si="19"/>
        <v>11170466782.235601</v>
      </c>
      <c r="T118" s="23">
        <f t="shared" si="20"/>
        <v>17872746851.576962</v>
      </c>
      <c r="U118" s="21">
        <f>1/(1+Calculation_Assumptions!$B$22)^(C118-Calculation_Assumptions!$B$21)</f>
        <v>0.70137988019297326</v>
      </c>
      <c r="V118" s="23">
        <f t="shared" si="21"/>
        <v>6131612628.3565617</v>
      </c>
      <c r="W118" s="23">
        <f t="shared" si="22"/>
        <v>2922514524.8609242</v>
      </c>
      <c r="X118" s="23">
        <f t="shared" si="23"/>
        <v>7834740653.4239941</v>
      </c>
      <c r="Y118" s="23">
        <f t="shared" si="24"/>
        <v>12535585045.47839</v>
      </c>
      <c r="Z118" s="23">
        <f t="shared" si="25"/>
        <v>6304563618435.8232</v>
      </c>
      <c r="AA118" s="23">
        <f t="shared" si="26"/>
        <v>4421894075367.4961</v>
      </c>
      <c r="AB118" s="32">
        <f t="shared" si="27"/>
        <v>1.386648464175835E-3</v>
      </c>
    </row>
    <row r="119" spans="1:28" ht="55.2">
      <c r="A119" t="s">
        <v>247</v>
      </c>
      <c r="B119" s="14" t="s">
        <v>249</v>
      </c>
      <c r="C119">
        <v>2038</v>
      </c>
      <c r="D119" s="10">
        <v>5731.7663982164104</v>
      </c>
      <c r="E119" s="10">
        <v>104022.655318102</v>
      </c>
      <c r="F119" s="10">
        <v>21070.238210363499</v>
      </c>
      <c r="G119" s="10">
        <v>86465.937041936297</v>
      </c>
      <c r="H119" s="10">
        <v>309096448</v>
      </c>
      <c r="I119" s="10">
        <v>37.849600000000002</v>
      </c>
      <c r="J119" s="23">
        <f>Calculation_Assumptions!$B$25*G119*(F119/G119)^Calculation_Assumptions!$B$26</f>
        <v>1664185.0828669602</v>
      </c>
      <c r="K119" s="23">
        <f>Calculation_Assumptions!$B$27*F119</f>
        <v>421404.76420727</v>
      </c>
      <c r="L119" s="23">
        <f t="shared" si="14"/>
        <v>1664185.0828669602</v>
      </c>
      <c r="M119" s="23">
        <f t="shared" si="15"/>
        <v>78.9827369891064</v>
      </c>
      <c r="N119" s="23">
        <f>Calculation_Assumptions!$B$28*F119</f>
        <v>2107023.82103635</v>
      </c>
      <c r="O119" s="23">
        <f>Calculation_Assumptions!$B$29*F119</f>
        <v>3371238.11365816</v>
      </c>
      <c r="P119" s="23">
        <f t="shared" si="16"/>
        <v>43968.366452141112</v>
      </c>
      <c r="Q119" s="23">
        <f t="shared" si="17"/>
        <v>9538720138.3898354</v>
      </c>
      <c r="R119" s="23">
        <f t="shared" si="18"/>
        <v>4573706228.3510742</v>
      </c>
      <c r="S119" s="23">
        <f t="shared" si="19"/>
        <v>12076968337.657698</v>
      </c>
      <c r="T119" s="23">
        <f t="shared" si="20"/>
        <v>19323149340.252316</v>
      </c>
      <c r="U119" s="21">
        <f>1/(1+Calculation_Assumptions!$B$22)^(C119-Calculation_Assumptions!$B$21)</f>
        <v>0.68095133999317792</v>
      </c>
      <c r="V119" s="23">
        <f t="shared" si="21"/>
        <v>6495404260.0564699</v>
      </c>
      <c r="W119" s="23">
        <f t="shared" si="22"/>
        <v>3114471384.9308076</v>
      </c>
      <c r="X119" s="23">
        <f t="shared" si="23"/>
        <v>8223827772.5831919</v>
      </c>
      <c r="Y119" s="23">
        <f t="shared" si="24"/>
        <v>13158124436.133106</v>
      </c>
      <c r="Z119" s="23">
        <f t="shared" si="25"/>
        <v>6512735789337.2344</v>
      </c>
      <c r="AA119" s="23">
        <f t="shared" si="26"/>
        <v>4434856162770.7168</v>
      </c>
      <c r="AB119" s="32">
        <f t="shared" si="27"/>
        <v>1.4646256883331266E-3</v>
      </c>
    </row>
    <row r="120" spans="1:28" ht="55.2">
      <c r="A120" t="s">
        <v>247</v>
      </c>
      <c r="B120" s="14" t="s">
        <v>249</v>
      </c>
      <c r="C120">
        <v>2039</v>
      </c>
      <c r="D120" s="10">
        <v>6017.7432506851901</v>
      </c>
      <c r="E120" s="10">
        <v>110086.844645634</v>
      </c>
      <c r="F120" s="10">
        <v>21663.854082149101</v>
      </c>
      <c r="G120" s="10">
        <v>87286.512163430903</v>
      </c>
      <c r="H120" s="10">
        <v>310481120</v>
      </c>
      <c r="I120" s="10">
        <v>37.958199999999998</v>
      </c>
      <c r="J120" s="23">
        <f>Calculation_Assumptions!$B$25*G120*(F120/G120)^Calculation_Assumptions!$B$26</f>
        <v>1726831.6315240795</v>
      </c>
      <c r="K120" s="23">
        <f>Calculation_Assumptions!$B$27*F120</f>
        <v>433277.08164298203</v>
      </c>
      <c r="L120" s="23">
        <f t="shared" si="14"/>
        <v>1726831.6315240795</v>
      </c>
      <c r="M120" s="23">
        <f t="shared" si="15"/>
        <v>79.710268771934693</v>
      </c>
      <c r="N120" s="23">
        <f>Calculation_Assumptions!$B$28*F120</f>
        <v>2166385.40821491</v>
      </c>
      <c r="O120" s="23">
        <f>Calculation_Assumptions!$B$29*F120</f>
        <v>3466216.6531438562</v>
      </c>
      <c r="P120" s="23">
        <f t="shared" si="16"/>
        <v>45492.979949630899</v>
      </c>
      <c r="Q120" s="23">
        <f t="shared" si="17"/>
        <v>10391629395.673725</v>
      </c>
      <c r="R120" s="23">
        <f t="shared" si="18"/>
        <v>5008178616.1819592</v>
      </c>
      <c r="S120" s="23">
        <f t="shared" si="19"/>
        <v>13036751168.668156</v>
      </c>
      <c r="T120" s="23">
        <f t="shared" si="20"/>
        <v>20858801869.869049</v>
      </c>
      <c r="U120" s="21">
        <f>1/(1+Calculation_Assumptions!$B$22)^(C120-Calculation_Assumptions!$B$21)</f>
        <v>0.66111780581861923</v>
      </c>
      <c r="V120" s="23">
        <f t="shared" si="21"/>
        <v>6870091224.9480772</v>
      </c>
      <c r="W120" s="23">
        <f t="shared" si="22"/>
        <v>3310996057.8779454</v>
      </c>
      <c r="X120" s="23">
        <f t="shared" si="23"/>
        <v>8618828327.6332111</v>
      </c>
      <c r="Y120" s="23">
        <f t="shared" si="24"/>
        <v>13790125324.213139</v>
      </c>
      <c r="Z120" s="23">
        <f t="shared" si="25"/>
        <v>6726217678942.2246</v>
      </c>
      <c r="AA120" s="23">
        <f t="shared" si="26"/>
        <v>4446822273360.6895</v>
      </c>
      <c r="AB120" s="32">
        <f t="shared" si="27"/>
        <v>1.5449439628168456E-3</v>
      </c>
    </row>
    <row r="121" spans="1:28" ht="55.2">
      <c r="A121" t="s">
        <v>247</v>
      </c>
      <c r="B121" s="14" t="s">
        <v>249</v>
      </c>
      <c r="C121">
        <v>2040</v>
      </c>
      <c r="D121" s="10">
        <v>6302.6552228601204</v>
      </c>
      <c r="E121" s="10">
        <v>116182.468556696</v>
      </c>
      <c r="F121" s="10">
        <v>22274.194008011302</v>
      </c>
      <c r="G121" s="10">
        <v>88114.874669796802</v>
      </c>
      <c r="H121" s="10">
        <v>311797395.5</v>
      </c>
      <c r="I121" s="10">
        <v>38.0715</v>
      </c>
      <c r="J121" s="23">
        <f>Calculation_Assumptions!$B$25*G121*(F121/G121)^Calculation_Assumptions!$B$26</f>
        <v>1791836.4455562858</v>
      </c>
      <c r="K121" s="23">
        <f>Calculation_Assumptions!$B$27*F121</f>
        <v>445483.88016022602</v>
      </c>
      <c r="L121" s="23">
        <f t="shared" si="14"/>
        <v>1791836.4455562858</v>
      </c>
      <c r="M121" s="23">
        <f t="shared" si="15"/>
        <v>80.444502050750771</v>
      </c>
      <c r="N121" s="23">
        <f>Calculation_Assumptions!$B$28*F121</f>
        <v>2227419.4008011301</v>
      </c>
      <c r="O121" s="23">
        <f>Calculation_Assumptions!$B$29*F121</f>
        <v>3563871.0412818082</v>
      </c>
      <c r="P121" s="23">
        <f t="shared" si="16"/>
        <v>47065.034095223091</v>
      </c>
      <c r="Q121" s="23">
        <f t="shared" si="17"/>
        <v>11293327332.096437</v>
      </c>
      <c r="R121" s="23">
        <f t="shared" si="18"/>
        <v>5468131843.8880816</v>
      </c>
      <c r="S121" s="23">
        <f t="shared" si="19"/>
        <v>14038656519.959202</v>
      </c>
      <c r="T121" s="23">
        <f t="shared" si="20"/>
        <v>22461850431.934723</v>
      </c>
      <c r="U121" s="21">
        <f>1/(1+Calculation_Assumptions!$B$22)^(C121-Calculation_Assumptions!$B$21)</f>
        <v>0.64186194739671765</v>
      </c>
      <c r="V121" s="23">
        <f t="shared" si="21"/>
        <v>7248757073.9679976</v>
      </c>
      <c r="W121" s="23">
        <f t="shared" si="22"/>
        <v>3509785753.9400086</v>
      </c>
      <c r="X121" s="23">
        <f t="shared" si="23"/>
        <v>9010879412.7346401</v>
      </c>
      <c r="Y121" s="23">
        <f t="shared" si="24"/>
        <v>14417407060.375425</v>
      </c>
      <c r="Z121" s="23">
        <f t="shared" si="25"/>
        <v>6945035678559.6299</v>
      </c>
      <c r="AA121" s="23">
        <f t="shared" si="26"/>
        <v>4457754125379.9688</v>
      </c>
      <c r="AB121" s="32">
        <f t="shared" si="27"/>
        <v>1.6261006933284213E-3</v>
      </c>
    </row>
    <row r="122" spans="1:28" ht="55.2">
      <c r="A122" t="s">
        <v>247</v>
      </c>
      <c r="B122" s="14" t="s">
        <v>249</v>
      </c>
      <c r="C122">
        <v>2041</v>
      </c>
      <c r="D122" s="10">
        <v>6589.4841946633396</v>
      </c>
      <c r="E122" s="10">
        <v>122368.80227501399</v>
      </c>
      <c r="F122" s="10">
        <v>22835.781799026801</v>
      </c>
      <c r="G122" s="10">
        <v>88881.561359791202</v>
      </c>
      <c r="H122" s="10">
        <v>313041661</v>
      </c>
      <c r="I122" s="10">
        <v>37.258299999999998</v>
      </c>
      <c r="J122" s="23">
        <f>Calculation_Assumptions!$B$25*G122*(F122/G122)^Calculation_Assumptions!$B$26</f>
        <v>1851987.1625359422</v>
      </c>
      <c r="K122" s="23">
        <f>Calculation_Assumptions!$B$27*F122</f>
        <v>456715.635980536</v>
      </c>
      <c r="L122" s="23">
        <f t="shared" si="14"/>
        <v>1851987.1625359422</v>
      </c>
      <c r="M122" s="23">
        <f t="shared" si="15"/>
        <v>81.100230280483274</v>
      </c>
      <c r="N122" s="23">
        <f>Calculation_Assumptions!$B$28*F122</f>
        <v>2283578.1799026802</v>
      </c>
      <c r="O122" s="23">
        <f>Calculation_Assumptions!$B$29*F122</f>
        <v>3653725.087844288</v>
      </c>
      <c r="P122" s="23">
        <f t="shared" si="16"/>
        <v>49706.700588484775</v>
      </c>
      <c r="Q122" s="23">
        <f t="shared" si="17"/>
        <v>12203640136.249996</v>
      </c>
      <c r="R122" s="23">
        <f t="shared" si="18"/>
        <v>6082549416.0556154</v>
      </c>
      <c r="S122" s="23">
        <f t="shared" si="19"/>
        <v>15047602323.746788</v>
      </c>
      <c r="T122" s="23">
        <f t="shared" si="20"/>
        <v>24076163717.994858</v>
      </c>
      <c r="U122" s="21">
        <f>1/(1+Calculation_Assumptions!$B$22)^(C122-Calculation_Assumptions!$B$21)</f>
        <v>0.62316693922011435</v>
      </c>
      <c r="V122" s="23">
        <f t="shared" si="21"/>
        <v>7604905071.0506496</v>
      </c>
      <c r="W122" s="23">
        <f t="shared" si="22"/>
        <v>3790443702.2584715</v>
      </c>
      <c r="X122" s="23">
        <f t="shared" si="23"/>
        <v>9377168282.6907654</v>
      </c>
      <c r="Y122" s="23">
        <f t="shared" si="24"/>
        <v>15003469252.305223</v>
      </c>
      <c r="Z122" s="23">
        <f t="shared" si="25"/>
        <v>7148551064600.918</v>
      </c>
      <c r="AA122" s="23">
        <f t="shared" si="26"/>
        <v>4454740686786.0439</v>
      </c>
      <c r="AB122" s="32">
        <f t="shared" si="27"/>
        <v>1.7071487670671467E-3</v>
      </c>
    </row>
    <row r="123" spans="1:28" ht="55.2">
      <c r="A123" t="s">
        <v>247</v>
      </c>
      <c r="B123" s="14" t="s">
        <v>249</v>
      </c>
      <c r="C123">
        <v>2042</v>
      </c>
      <c r="D123" s="10">
        <v>6871.6350714357504</v>
      </c>
      <c r="E123" s="10">
        <v>128610.818656652</v>
      </c>
      <c r="F123" s="10">
        <v>23411.5286140188</v>
      </c>
      <c r="G123" s="10">
        <v>89654.918983413998</v>
      </c>
      <c r="H123" s="10">
        <v>314211282.5</v>
      </c>
      <c r="I123" s="10">
        <v>37.373199999999997</v>
      </c>
      <c r="J123" s="23">
        <f>Calculation_Assumptions!$B$25*G123*(F123/G123)^Calculation_Assumptions!$B$26</f>
        <v>1914157.097710504</v>
      </c>
      <c r="K123" s="23">
        <f>Calculation_Assumptions!$B$27*F123</f>
        <v>468230.57228037599</v>
      </c>
      <c r="L123" s="23">
        <f t="shared" si="14"/>
        <v>1914157.097710504</v>
      </c>
      <c r="M123" s="23">
        <f t="shared" si="15"/>
        <v>81.761303555561454</v>
      </c>
      <c r="N123" s="23">
        <f>Calculation_Assumptions!$B$28*F123</f>
        <v>2341152.8614018802</v>
      </c>
      <c r="O123" s="23">
        <f>Calculation_Assumptions!$B$29*F123</f>
        <v>3745844.5782430079</v>
      </c>
      <c r="P123" s="23">
        <f t="shared" si="16"/>
        <v>51217.372280417629</v>
      </c>
      <c r="Q123" s="23">
        <f t="shared" si="17"/>
        <v>13153389044.865168</v>
      </c>
      <c r="R123" s="23">
        <f t="shared" si="18"/>
        <v>6587108178.4270267</v>
      </c>
      <c r="S123" s="23">
        <f t="shared" si="19"/>
        <v>16087548110.00132</v>
      </c>
      <c r="T123" s="23">
        <f t="shared" si="20"/>
        <v>25740076976.00211</v>
      </c>
      <c r="U123" s="21">
        <f>1/(1+Calculation_Assumptions!$B$22)^(C123-Calculation_Assumptions!$B$21)</f>
        <v>0.60501644584477121</v>
      </c>
      <c r="V123" s="23">
        <f t="shared" si="21"/>
        <v>7958016690.737874</v>
      </c>
      <c r="W123" s="23">
        <f t="shared" si="22"/>
        <v>3985308778.5069447</v>
      </c>
      <c r="X123" s="23">
        <f t="shared" si="23"/>
        <v>9733231179.8697643</v>
      </c>
      <c r="Y123" s="23">
        <f t="shared" si="24"/>
        <v>15573169887.791622</v>
      </c>
      <c r="Z123" s="23">
        <f t="shared" si="25"/>
        <v>7356166431096.2949</v>
      </c>
      <c r="AA123" s="23">
        <f t="shared" si="26"/>
        <v>4450601669184.4951</v>
      </c>
      <c r="AB123" s="32">
        <f t="shared" si="27"/>
        <v>1.7880765977863974E-3</v>
      </c>
    </row>
    <row r="124" spans="1:28" ht="55.2">
      <c r="A124" t="s">
        <v>247</v>
      </c>
      <c r="B124" s="14" t="s">
        <v>249</v>
      </c>
      <c r="C124">
        <v>2043</v>
      </c>
      <c r="D124" s="10">
        <v>7149.6274874522196</v>
      </c>
      <c r="E124" s="10">
        <v>134923.04120783799</v>
      </c>
      <c r="F124" s="10">
        <v>24001.7914371726</v>
      </c>
      <c r="G124" s="10">
        <v>90435.005584395898</v>
      </c>
      <c r="H124" s="10">
        <v>315304312</v>
      </c>
      <c r="I124" s="10">
        <v>37.491100000000003</v>
      </c>
      <c r="J124" s="23">
        <f>Calculation_Assumptions!$B$25*G124*(F124/G124)^Calculation_Assumptions!$B$26</f>
        <v>1978414.0348458875</v>
      </c>
      <c r="K124" s="23">
        <f>Calculation_Assumptions!$B$27*F124</f>
        <v>480035.82874345197</v>
      </c>
      <c r="L124" s="23">
        <f t="shared" si="14"/>
        <v>1978414.0348458875</v>
      </c>
      <c r="M124" s="23">
        <f t="shared" si="15"/>
        <v>82.427765445117274</v>
      </c>
      <c r="N124" s="23">
        <f>Calculation_Assumptions!$B$28*F124</f>
        <v>2400179.1437172601</v>
      </c>
      <c r="O124" s="23">
        <f>Calculation_Assumptions!$B$29*F124</f>
        <v>3840286.6299476158</v>
      </c>
      <c r="P124" s="23">
        <f t="shared" si="16"/>
        <v>52770.23173088779</v>
      </c>
      <c r="Q124" s="23">
        <f t="shared" si="17"/>
        <v>14144923365.095411</v>
      </c>
      <c r="R124" s="23">
        <f t="shared" si="18"/>
        <v>7119920150.3737335</v>
      </c>
      <c r="S124" s="23">
        <f t="shared" si="19"/>
        <v>17160386780.730453</v>
      </c>
      <c r="T124" s="23">
        <f t="shared" si="20"/>
        <v>27456618849.168724</v>
      </c>
      <c r="U124" s="21">
        <f>1/(1+Calculation_Assumptions!$B$22)^(C124-Calculation_Assumptions!$B$21)</f>
        <v>0.5873946076162827</v>
      </c>
      <c r="V124" s="23">
        <f t="shared" si="21"/>
        <v>8308651709.8026085</v>
      </c>
      <c r="W124" s="23">
        <f t="shared" si="22"/>
        <v>4182202702.9880438</v>
      </c>
      <c r="X124" s="23">
        <f t="shared" si="23"/>
        <v>10079918659.610809</v>
      </c>
      <c r="Y124" s="23">
        <f t="shared" si="24"/>
        <v>16127869855.377295</v>
      </c>
      <c r="Z124" s="23">
        <f t="shared" si="25"/>
        <v>7567868335865.1982</v>
      </c>
      <c r="AA124" s="23">
        <f t="shared" si="26"/>
        <v>4445325051637.2285</v>
      </c>
      <c r="AB124" s="32">
        <f t="shared" si="27"/>
        <v>1.8690763022475721E-3</v>
      </c>
    </row>
    <row r="125" spans="1:28" ht="55.2">
      <c r="A125" t="s">
        <v>247</v>
      </c>
      <c r="B125" s="14" t="s">
        <v>249</v>
      </c>
      <c r="C125">
        <v>2044</v>
      </c>
      <c r="D125" s="10">
        <v>7425.6802872011103</v>
      </c>
      <c r="E125" s="10">
        <v>141310.46227899101</v>
      </c>
      <c r="F125" s="10">
        <v>24606.936253131698</v>
      </c>
      <c r="G125" s="10">
        <v>91221.879711504793</v>
      </c>
      <c r="H125" s="10">
        <v>316318415.5</v>
      </c>
      <c r="I125" s="10">
        <v>37.609900000000003</v>
      </c>
      <c r="J125" s="23">
        <f>Calculation_Assumptions!$B$25*G125*(F125/G125)^Calculation_Assumptions!$B$26</f>
        <v>2044828.0331623689</v>
      </c>
      <c r="K125" s="23">
        <f>Calculation_Assumptions!$B$27*F125</f>
        <v>492138.72506263398</v>
      </c>
      <c r="L125" s="23">
        <f t="shared" si="14"/>
        <v>2044828.0331623689</v>
      </c>
      <c r="M125" s="23">
        <f t="shared" si="15"/>
        <v>83.099659873427996</v>
      </c>
      <c r="N125" s="23">
        <f>Calculation_Assumptions!$B$28*F125</f>
        <v>2460693.6253131698</v>
      </c>
      <c r="O125" s="23">
        <f>Calculation_Assumptions!$B$29*F125</f>
        <v>3937109.8005010718</v>
      </c>
      <c r="P125" s="23">
        <f t="shared" si="16"/>
        <v>54369.408936539818</v>
      </c>
      <c r="Q125" s="23">
        <f t="shared" si="17"/>
        <v>15184239216.570021</v>
      </c>
      <c r="R125" s="23">
        <f t="shared" si="18"/>
        <v>7682966310.6579466</v>
      </c>
      <c r="S125" s="23">
        <f t="shared" si="19"/>
        <v>18272324146.329441</v>
      </c>
      <c r="T125" s="23">
        <f t="shared" si="20"/>
        <v>29235718634.127106</v>
      </c>
      <c r="U125" s="21">
        <f>1/(1+Calculation_Assumptions!$B$22)^(C125-Calculation_Assumptions!$B$21)</f>
        <v>0.57028602681192497</v>
      </c>
      <c r="V125" s="23">
        <f t="shared" si="21"/>
        <v>8659359452.9795341</v>
      </c>
      <c r="W125" s="23">
        <f t="shared" si="22"/>
        <v>4381488331.4349937</v>
      </c>
      <c r="X125" s="23">
        <f t="shared" si="23"/>
        <v>10420451138.029816</v>
      </c>
      <c r="Y125" s="23">
        <f t="shared" si="24"/>
        <v>16672721820.847706</v>
      </c>
      <c r="Z125" s="23">
        <f t="shared" si="25"/>
        <v>7783627085900.126</v>
      </c>
      <c r="AA125" s="23">
        <f t="shared" si="26"/>
        <v>4438893765003.665</v>
      </c>
      <c r="AB125" s="32">
        <f t="shared" si="27"/>
        <v>1.950792226939539E-3</v>
      </c>
    </row>
    <row r="126" spans="1:28" ht="55.2">
      <c r="A126" t="s">
        <v>247</v>
      </c>
      <c r="B126" s="14" t="s">
        <v>249</v>
      </c>
      <c r="C126">
        <v>2045</v>
      </c>
      <c r="D126" s="10">
        <v>7703.9771311690602</v>
      </c>
      <c r="E126" s="10">
        <v>147782.53717987199</v>
      </c>
      <c r="F126" s="10">
        <v>25227.338273922502</v>
      </c>
      <c r="G126" s="10">
        <v>92015.600422941701</v>
      </c>
      <c r="H126" s="10">
        <v>317249613</v>
      </c>
      <c r="I126" s="10">
        <v>37.724499999999999</v>
      </c>
      <c r="J126" s="23">
        <f>Calculation_Assumptions!$B$25*G126*(F126/G126)^Calculation_Assumptions!$B$26</f>
        <v>2113471.5037201103</v>
      </c>
      <c r="K126" s="23">
        <f>Calculation_Assumptions!$B$27*F126</f>
        <v>504546.76547845005</v>
      </c>
      <c r="L126" s="23">
        <f t="shared" si="14"/>
        <v>2113471.5037201103</v>
      </c>
      <c r="M126" s="23">
        <f t="shared" si="15"/>
        <v>83.777031122811934</v>
      </c>
      <c r="N126" s="23">
        <f>Calculation_Assumptions!$B$28*F126</f>
        <v>2522733.8273922503</v>
      </c>
      <c r="O126" s="23">
        <f>Calculation_Assumptions!$B$29*F126</f>
        <v>4036374.1238276004</v>
      </c>
      <c r="P126" s="23">
        <f t="shared" si="16"/>
        <v>56023.844019671844</v>
      </c>
      <c r="Q126" s="23">
        <f t="shared" si="17"/>
        <v>16282136132.037214</v>
      </c>
      <c r="R126" s="23">
        <f t="shared" si="18"/>
        <v>8279345811.7965031</v>
      </c>
      <c r="S126" s="23">
        <f t="shared" si="19"/>
        <v>19435083714.256493</v>
      </c>
      <c r="T126" s="23">
        <f t="shared" si="20"/>
        <v>31096133942.810387</v>
      </c>
      <c r="U126" s="21">
        <f>1/(1+Calculation_Assumptions!$B$22)^(C126-Calculation_Assumptions!$B$21)</f>
        <v>0.55367575418633497</v>
      </c>
      <c r="V126" s="23">
        <f t="shared" si="21"/>
        <v>9015024002.6702785</v>
      </c>
      <c r="W126" s="23">
        <f t="shared" si="22"/>
        <v>4584073036.5159025</v>
      </c>
      <c r="X126" s="23">
        <f t="shared" si="23"/>
        <v>10760734633.16552</v>
      </c>
      <c r="Y126" s="23">
        <f t="shared" si="24"/>
        <v>17217175413.064831</v>
      </c>
      <c r="Z126" s="23">
        <f t="shared" si="25"/>
        <v>8003363304422.002</v>
      </c>
      <c r="AA126" s="23">
        <f t="shared" si="26"/>
        <v>4431268213603.0898</v>
      </c>
      <c r="AB126" s="32">
        <f t="shared" si="27"/>
        <v>2.0344117232615243E-3</v>
      </c>
    </row>
    <row r="127" spans="1:28" ht="55.2">
      <c r="A127" t="s">
        <v>247</v>
      </c>
      <c r="B127" s="14" t="s">
        <v>249</v>
      </c>
      <c r="C127">
        <v>2046</v>
      </c>
      <c r="D127" s="10">
        <v>7982.7975614771603</v>
      </c>
      <c r="E127" s="10">
        <v>154336.555690799</v>
      </c>
      <c r="F127" s="10">
        <v>25797.702300703098</v>
      </c>
      <c r="G127" s="10">
        <v>92766.695441781907</v>
      </c>
      <c r="H127" s="10">
        <v>318096573.5</v>
      </c>
      <c r="I127" s="10">
        <v>37.836199999999998</v>
      </c>
      <c r="J127" s="23">
        <f>Calculation_Assumptions!$B$25*G127*(F127/G127)^Calculation_Assumptions!$B$26</f>
        <v>2176684.4748758646</v>
      </c>
      <c r="K127" s="23">
        <f>Calculation_Assumptions!$B$27*F127</f>
        <v>515954.04601406195</v>
      </c>
      <c r="L127" s="23">
        <f t="shared" si="14"/>
        <v>2176684.4748758646</v>
      </c>
      <c r="M127" s="23">
        <f t="shared" si="15"/>
        <v>84.375129595031439</v>
      </c>
      <c r="N127" s="23">
        <f>Calculation_Assumptions!$B$28*F127</f>
        <v>2579770.2300703097</v>
      </c>
      <c r="O127" s="23">
        <f>Calculation_Assumptions!$B$29*F127</f>
        <v>4127632.3681124956</v>
      </c>
      <c r="P127" s="23">
        <f t="shared" si="16"/>
        <v>57529.15131212608</v>
      </c>
      <c r="Q127" s="23">
        <f t="shared" si="17"/>
        <v>17376031518.144245</v>
      </c>
      <c r="R127" s="23">
        <f t="shared" si="18"/>
        <v>8878851065.3283482</v>
      </c>
      <c r="S127" s="23">
        <f t="shared" si="19"/>
        <v>20593783501.776642</v>
      </c>
      <c r="T127" s="23">
        <f t="shared" si="20"/>
        <v>32950053602.842628</v>
      </c>
      <c r="U127" s="21">
        <f>1/(1+Calculation_Assumptions!$B$22)^(C127-Calculation_Assumptions!$B$21)</f>
        <v>0.5375492759090631</v>
      </c>
      <c r="V127" s="23">
        <f t="shared" si="21"/>
        <v>9340473160.7514973</v>
      </c>
      <c r="W127" s="23">
        <f t="shared" si="22"/>
        <v>4772819961.0716667</v>
      </c>
      <c r="X127" s="23">
        <f t="shared" si="23"/>
        <v>11070173409.608044</v>
      </c>
      <c r="Y127" s="23">
        <f t="shared" si="24"/>
        <v>17712277455.372871</v>
      </c>
      <c r="Z127" s="23">
        <f t="shared" si="25"/>
        <v>8206160706026.7227</v>
      </c>
      <c r="AA127" s="23">
        <f t="shared" si="26"/>
        <v>4411215745518.0703</v>
      </c>
      <c r="AB127" s="32">
        <f t="shared" si="27"/>
        <v>2.1174373913227214E-3</v>
      </c>
    </row>
    <row r="128" spans="1:28" ht="55.2">
      <c r="A128" t="s">
        <v>247</v>
      </c>
      <c r="B128" s="14" t="s">
        <v>249</v>
      </c>
      <c r="C128">
        <v>2047</v>
      </c>
      <c r="D128" s="10">
        <v>8261.77804110543</v>
      </c>
      <c r="E128" s="10">
        <v>160982.08020313099</v>
      </c>
      <c r="F128" s="10">
        <v>26380.9616682253</v>
      </c>
      <c r="G128" s="10">
        <v>93523.921418033002</v>
      </c>
      <c r="H128" s="10">
        <v>318862019.5</v>
      </c>
      <c r="I128" s="10">
        <v>37.948900000000002</v>
      </c>
      <c r="J128" s="23">
        <f>Calculation_Assumptions!$B$25*G128*(F128/G128)^Calculation_Assumptions!$B$26</f>
        <v>2241788.1172402492</v>
      </c>
      <c r="K128" s="23">
        <f>Calculation_Assumptions!$B$27*F128</f>
        <v>527619.23336450604</v>
      </c>
      <c r="L128" s="23">
        <f t="shared" si="14"/>
        <v>2241788.1172402492</v>
      </c>
      <c r="M128" s="23">
        <f t="shared" si="15"/>
        <v>84.977497993956135</v>
      </c>
      <c r="N128" s="23">
        <f>Calculation_Assumptions!$B$28*F128</f>
        <v>2638096.1668225299</v>
      </c>
      <c r="O128" s="23">
        <f>Calculation_Assumptions!$B$29*F128</f>
        <v>4220953.8669160483</v>
      </c>
      <c r="P128" s="23">
        <f t="shared" si="16"/>
        <v>59073.862937799226</v>
      </c>
      <c r="Q128" s="23">
        <f t="shared" si="17"/>
        <v>18521155839.826576</v>
      </c>
      <c r="R128" s="23">
        <f t="shared" si="18"/>
        <v>9509833341.3615627</v>
      </c>
      <c r="S128" s="23">
        <f t="shared" si="19"/>
        <v>21795364981.378784</v>
      </c>
      <c r="T128" s="23">
        <f t="shared" si="20"/>
        <v>34872583970.206062</v>
      </c>
      <c r="U128" s="21">
        <f>1/(1+Calculation_Assumptions!$B$22)^(C128-Calculation_Assumptions!$B$21)</f>
        <v>0.52189250088258554</v>
      </c>
      <c r="V128" s="23">
        <f t="shared" si="21"/>
        <v>9666052340.4831963</v>
      </c>
      <c r="W128" s="23">
        <f t="shared" si="22"/>
        <v>4963110705.4997807</v>
      </c>
      <c r="X128" s="23">
        <f t="shared" si="23"/>
        <v>11374837537.7805</v>
      </c>
      <c r="Y128" s="23">
        <f t="shared" si="24"/>
        <v>18199740060.448807</v>
      </c>
      <c r="Z128" s="23">
        <f t="shared" si="25"/>
        <v>8411886713882.4082</v>
      </c>
      <c r="AA128" s="23">
        <f t="shared" si="26"/>
        <v>4390100594249.0845</v>
      </c>
      <c r="AB128" s="32">
        <f t="shared" si="27"/>
        <v>2.2017837935525827E-3</v>
      </c>
    </row>
    <row r="129" spans="1:28" ht="55.2">
      <c r="A129" t="s">
        <v>247</v>
      </c>
      <c r="B129" s="14" t="s">
        <v>249</v>
      </c>
      <c r="C129">
        <v>2048</v>
      </c>
      <c r="D129" s="10">
        <v>8534.0701938270595</v>
      </c>
      <c r="E129" s="10">
        <v>167608.60933759899</v>
      </c>
      <c r="F129" s="10">
        <v>26977.4079268061</v>
      </c>
      <c r="G129" s="10">
        <v>94287.328396812707</v>
      </c>
      <c r="H129" s="10">
        <v>319554652.5</v>
      </c>
      <c r="I129" s="10">
        <v>38.064500000000002</v>
      </c>
      <c r="J129" s="23">
        <f>Calculation_Assumptions!$B$25*G129*(F129/G129)^Calculation_Assumptions!$B$26</f>
        <v>2308838.9799289512</v>
      </c>
      <c r="K129" s="23">
        <f>Calculation_Assumptions!$B$27*F129</f>
        <v>539548.15853612195</v>
      </c>
      <c r="L129" s="23">
        <f t="shared" si="14"/>
        <v>2308838.9799289512</v>
      </c>
      <c r="M129" s="23">
        <f t="shared" si="15"/>
        <v>85.584166803318922</v>
      </c>
      <c r="N129" s="23">
        <f>Calculation_Assumptions!$B$28*F129</f>
        <v>2697740.79268061</v>
      </c>
      <c r="O129" s="23">
        <f>Calculation_Assumptions!$B$29*F129</f>
        <v>4316385.2682889756</v>
      </c>
      <c r="P129" s="23">
        <f t="shared" si="16"/>
        <v>60655.965004898295</v>
      </c>
      <c r="Q129" s="23">
        <f t="shared" si="17"/>
        <v>19703793920.957737</v>
      </c>
      <c r="R129" s="23">
        <f t="shared" si="18"/>
        <v>10166461942.501074</v>
      </c>
      <c r="S129" s="23">
        <f t="shared" si="19"/>
        <v>23022709289.486977</v>
      </c>
      <c r="T129" s="23">
        <f t="shared" si="20"/>
        <v>36836334863.179161</v>
      </c>
      <c r="U129" s="21">
        <f>1/(1+Calculation_Assumptions!$B$22)^(C129-Calculation_Assumptions!$B$21)</f>
        <v>0.50669174842969467</v>
      </c>
      <c r="V129" s="23">
        <f t="shared" si="21"/>
        <v>9983749792.5084648</v>
      </c>
      <c r="W129" s="23">
        <f t="shared" si="22"/>
        <v>5151262376.9898195</v>
      </c>
      <c r="X129" s="23">
        <f t="shared" si="23"/>
        <v>11665416823.478729</v>
      </c>
      <c r="Y129" s="23">
        <f t="shared" si="24"/>
        <v>18664666917.565968</v>
      </c>
      <c r="Z129" s="23">
        <f t="shared" si="25"/>
        <v>8620756215401.2686</v>
      </c>
      <c r="AA129" s="23">
        <f t="shared" si="26"/>
        <v>4368066039567.8262</v>
      </c>
      <c r="AB129" s="32">
        <f t="shared" si="27"/>
        <v>2.285622447570928E-3</v>
      </c>
    </row>
    <row r="130" spans="1:28" ht="55.2">
      <c r="A130" t="s">
        <v>247</v>
      </c>
      <c r="B130" s="14" t="s">
        <v>249</v>
      </c>
      <c r="C130">
        <v>2049</v>
      </c>
      <c r="D130" s="10">
        <v>8807.4957410564803</v>
      </c>
      <c r="E130" s="10">
        <v>174303.687156639</v>
      </c>
      <c r="F130" s="10">
        <v>27587.339218413799</v>
      </c>
      <c r="G130" s="10">
        <v>95056.966831742102</v>
      </c>
      <c r="H130" s="10">
        <v>320173250</v>
      </c>
      <c r="I130" s="10">
        <v>38.1755</v>
      </c>
      <c r="J130" s="23">
        <f>Calculation_Assumptions!$B$25*G130*(F130/G130)^Calculation_Assumptions!$B$26</f>
        <v>2377895.3034159979</v>
      </c>
      <c r="K130" s="23">
        <f>Calculation_Assumptions!$B$27*F130</f>
        <v>551746.78436827601</v>
      </c>
      <c r="L130" s="23">
        <f t="shared" ref="L130:L193" si="28">MAX(J130,K130)</f>
        <v>2377895.3034159979</v>
      </c>
      <c r="M130" s="23">
        <f t="shared" ref="M130:M193" si="29">IF(F130=0,"",L130/F130)</f>
        <v>86.195166724481254</v>
      </c>
      <c r="N130" s="23">
        <f>Calculation_Assumptions!$B$28*F130</f>
        <v>2758733.9218413797</v>
      </c>
      <c r="O130" s="23">
        <f>Calculation_Assumptions!$B$29*F130</f>
        <v>4413974.2749462081</v>
      </c>
      <c r="P130" s="23">
        <f t="shared" ref="P130:P193" si="30">IF(I130=0,"",L130/I130)</f>
        <v>62288.517594163743</v>
      </c>
      <c r="Q130" s="23">
        <f t="shared" ref="Q130:Q193" si="31">L130*D130</f>
        <v>20943302757.514606</v>
      </c>
      <c r="R130" s="23">
        <f t="shared" ref="R130:R193" si="32">P130*E130</f>
        <v>10857118284.183922</v>
      </c>
      <c r="S130" s="23">
        <f t="shared" ref="S130:S193" si="33">N130*D130</f>
        <v>24297537267.325993</v>
      </c>
      <c r="T130" s="23">
        <f t="shared" ref="T130:T193" si="34">O130*D130</f>
        <v>38876059627.721596</v>
      </c>
      <c r="U130" s="21">
        <f>1/(1+Calculation_Assumptions!$B$22)^(C130-Calculation_Assumptions!$B$21)</f>
        <v>0.49193373633950943</v>
      </c>
      <c r="V130" s="23">
        <f t="shared" ref="V130:V193" si="35">Q130*U130</f>
        <v>10302717176.793711</v>
      </c>
      <c r="W130" s="23">
        <f t="shared" ref="W130:W193" si="36">R130*U130</f>
        <v>5340982763.4186001</v>
      </c>
      <c r="X130" s="23">
        <f t="shared" ref="X130:X193" si="37">S130*U130</f>
        <v>11952778291.764149</v>
      </c>
      <c r="Y130" s="23">
        <f t="shared" ref="Y130:Y193" si="38">T130*U130</f>
        <v>19124445266.822643</v>
      </c>
      <c r="Z130" s="23">
        <f t="shared" ref="Z130:Z193" si="39">H130*F130</f>
        <v>8832728056412.0059</v>
      </c>
      <c r="AA130" s="23">
        <f t="shared" ref="AA130:AA193" si="40">Z130*U130</f>
        <v>4345116914861.5713</v>
      </c>
      <c r="AB130" s="32">
        <f t="shared" ref="AB130:AB193" si="41">IF(Z130=0,"",Q130/Z130)</f>
        <v>2.3711024072920577E-3</v>
      </c>
    </row>
    <row r="131" spans="1:28" ht="55.2">
      <c r="A131" t="s">
        <v>247</v>
      </c>
      <c r="B131" s="14" t="s">
        <v>249</v>
      </c>
      <c r="C131">
        <v>2050</v>
      </c>
      <c r="D131" s="10">
        <v>9080.0525843672694</v>
      </c>
      <c r="E131" s="10">
        <v>181052.703461948</v>
      </c>
      <c r="F131" s="10">
        <v>28211.060425697899</v>
      </c>
      <c r="G131" s="10">
        <v>95832.887588279205</v>
      </c>
      <c r="H131" s="10">
        <v>320712949.5</v>
      </c>
      <c r="I131" s="10">
        <v>38.286000000000001</v>
      </c>
      <c r="J131" s="23">
        <f>Calculation_Assumptions!$B$25*G131*(F131/G131)^Calculation_Assumptions!$B$26</f>
        <v>2449017.0701214601</v>
      </c>
      <c r="K131" s="23">
        <f>Calculation_Assumptions!$B$27*F131</f>
        <v>564221.20851395791</v>
      </c>
      <c r="L131" s="23">
        <f t="shared" si="28"/>
        <v>2449017.0701214601</v>
      </c>
      <c r="M131" s="23">
        <f t="shared" si="29"/>
        <v>86.810528677986596</v>
      </c>
      <c r="N131" s="23">
        <f>Calculation_Assumptions!$B$28*F131</f>
        <v>2821106.04256979</v>
      </c>
      <c r="O131" s="23">
        <f>Calculation_Assumptions!$B$29*F131</f>
        <v>4513769.6681116633</v>
      </c>
      <c r="P131" s="23">
        <f t="shared" si="30"/>
        <v>63966.386410736566</v>
      </c>
      <c r="Q131" s="23">
        <f t="shared" si="31"/>
        <v>22237203776.715923</v>
      </c>
      <c r="R131" s="23">
        <f t="shared" si="32"/>
        <v>11581287190.355467</v>
      </c>
      <c r="S131" s="23">
        <f t="shared" si="33"/>
        <v>25615791212.609943</v>
      </c>
      <c r="T131" s="23">
        <f t="shared" si="34"/>
        <v>40985265940.175903</v>
      </c>
      <c r="U131" s="21">
        <f>1/(1+Calculation_Assumptions!$B$22)^(C131-Calculation_Assumptions!$B$21)</f>
        <v>0.47760556926165965</v>
      </c>
      <c r="V131" s="23">
        <f t="shared" si="35"/>
        <v>10620612368.565937</v>
      </c>
      <c r="W131" s="23">
        <f t="shared" si="36"/>
        <v>5531287261.33249</v>
      </c>
      <c r="X131" s="23">
        <f t="shared" si="37"/>
        <v>12234244544.18639</v>
      </c>
      <c r="Y131" s="23">
        <f t="shared" si="38"/>
        <v>19574791270.698223</v>
      </c>
      <c r="Z131" s="23">
        <f t="shared" si="39"/>
        <v>9047652397648.2988</v>
      </c>
      <c r="AA131" s="23">
        <f t="shared" si="40"/>
        <v>4321209173860.4355</v>
      </c>
      <c r="AB131" s="32">
        <f t="shared" si="41"/>
        <v>2.4577871473594527E-3</v>
      </c>
    </row>
    <row r="132" spans="1:28" ht="27.6">
      <c r="A132" t="s">
        <v>250</v>
      </c>
      <c r="B132" s="14" t="s">
        <v>252</v>
      </c>
      <c r="C132">
        <v>2025</v>
      </c>
      <c r="D132" s="10">
        <v>25.148043320410402</v>
      </c>
      <c r="E132" s="10">
        <v>1254.9398873039599</v>
      </c>
      <c r="F132" s="10">
        <v>13851.4910785419</v>
      </c>
      <c r="G132" s="10">
        <v>74136.370794952702</v>
      </c>
      <c r="H132" s="10">
        <v>285721235.5</v>
      </c>
      <c r="I132" s="10">
        <v>37.51</v>
      </c>
      <c r="J132" s="23">
        <f>Calculation_Assumptions!$B$25*G132*(F132/G132)^Calculation_Assumptions!$B$26</f>
        <v>957963.82972618227</v>
      </c>
      <c r="K132" s="23">
        <f>Calculation_Assumptions!$B$27*F132</f>
        <v>277029.82157083799</v>
      </c>
      <c r="L132" s="23">
        <f t="shared" si="28"/>
        <v>957963.82972618227</v>
      </c>
      <c r="M132" s="23">
        <f t="shared" si="29"/>
        <v>69.159617855886736</v>
      </c>
      <c r="N132" s="23">
        <f>Calculation_Assumptions!$B$28*F132</f>
        <v>1385149.10785419</v>
      </c>
      <c r="O132" s="23">
        <f>Calculation_Assumptions!$B$29*F132</f>
        <v>2216238.5725667039</v>
      </c>
      <c r="P132" s="23">
        <f t="shared" si="30"/>
        <v>25538.891754896889</v>
      </c>
      <c r="Q132" s="23">
        <f t="shared" si="31"/>
        <v>24090915.889340285</v>
      </c>
      <c r="R132" s="23">
        <f t="shared" si="32"/>
        <v>32049773.940758333</v>
      </c>
      <c r="S132" s="23">
        <f t="shared" si="33"/>
        <v>34833789.769544989</v>
      </c>
      <c r="T132" s="23">
        <f t="shared" si="34"/>
        <v>55734063.631271981</v>
      </c>
      <c r="U132" s="21">
        <f>1/(1+Calculation_Assumptions!$B$22)^(C132-Calculation_Assumptions!$B$21)</f>
        <v>1</v>
      </c>
      <c r="V132" s="23">
        <f t="shared" si="35"/>
        <v>24090915.889340285</v>
      </c>
      <c r="W132" s="23">
        <f t="shared" si="36"/>
        <v>32049773.940758333</v>
      </c>
      <c r="X132" s="23">
        <f t="shared" si="37"/>
        <v>34833789.769544989</v>
      </c>
      <c r="Y132" s="23">
        <f t="shared" si="38"/>
        <v>55734063.631271981</v>
      </c>
      <c r="Z132" s="23">
        <f t="shared" si="39"/>
        <v>3957665144478.2192</v>
      </c>
      <c r="AA132" s="23">
        <f t="shared" si="40"/>
        <v>3957665144478.2192</v>
      </c>
      <c r="AB132" s="32">
        <f t="shared" si="41"/>
        <v>6.0871536650725017E-6</v>
      </c>
    </row>
    <row r="133" spans="1:28" ht="27.6">
      <c r="A133" t="s">
        <v>250</v>
      </c>
      <c r="B133" s="14" t="s">
        <v>252</v>
      </c>
      <c r="C133">
        <v>2026</v>
      </c>
      <c r="D133" s="10">
        <v>48.938807641002597</v>
      </c>
      <c r="E133" s="10">
        <v>2447.50370462618</v>
      </c>
      <c r="F133" s="10">
        <v>14370.1004216288</v>
      </c>
      <c r="G133" s="10">
        <v>75186.409743607393</v>
      </c>
      <c r="H133" s="10">
        <v>287886782.5</v>
      </c>
      <c r="I133" s="10">
        <v>37.588299999999997</v>
      </c>
      <c r="J133" s="23">
        <f>Calculation_Assumptions!$B$25*G133*(F133/G133)^Calculation_Assumptions!$B$26</f>
        <v>1005171.1466751626</v>
      </c>
      <c r="K133" s="23">
        <f>Calculation_Assumptions!$B$27*F133</f>
        <v>287402.00843257603</v>
      </c>
      <c r="L133" s="23">
        <f t="shared" si="28"/>
        <v>1005171.1466751626</v>
      </c>
      <c r="M133" s="23">
        <f t="shared" si="29"/>
        <v>69.948790696149501</v>
      </c>
      <c r="N133" s="23">
        <f>Calculation_Assumptions!$B$28*F133</f>
        <v>1437010.0421628801</v>
      </c>
      <c r="O133" s="23">
        <f>Calculation_Assumptions!$B$29*F133</f>
        <v>2299216.0674606082</v>
      </c>
      <c r="P133" s="23">
        <f t="shared" si="30"/>
        <v>26741.596365761758</v>
      </c>
      <c r="Q133" s="23">
        <f t="shared" si="31"/>
        <v>49191877.393421791</v>
      </c>
      <c r="R133" s="23">
        <f t="shared" si="32"/>
        <v>65450156.172819898</v>
      </c>
      <c r="S133" s="23">
        <f t="shared" si="33"/>
        <v>70325558.031598225</v>
      </c>
      <c r="T133" s="23">
        <f t="shared" si="34"/>
        <v>112520892.85055716</v>
      </c>
      <c r="U133" s="21">
        <f>1/(1+Calculation_Assumptions!$B$22)^(C133-Calculation_Assumptions!$B$21)</f>
        <v>0.970873786407767</v>
      </c>
      <c r="V133" s="23">
        <f t="shared" si="35"/>
        <v>47759104.265458047</v>
      </c>
      <c r="W133" s="23">
        <f t="shared" si="36"/>
        <v>63543840.944485337</v>
      </c>
      <c r="X133" s="23">
        <f t="shared" si="37"/>
        <v>68277240.807376921</v>
      </c>
      <c r="Y133" s="23">
        <f t="shared" si="38"/>
        <v>109243585.29180308</v>
      </c>
      <c r="Z133" s="23">
        <f t="shared" si="39"/>
        <v>4136961974584.6089</v>
      </c>
      <c r="AA133" s="23">
        <f t="shared" si="40"/>
        <v>4016467936489.9116</v>
      </c>
      <c r="AB133" s="32">
        <f t="shared" si="41"/>
        <v>1.189082174204928E-5</v>
      </c>
    </row>
    <row r="134" spans="1:28" ht="27.6">
      <c r="A134" t="s">
        <v>250</v>
      </c>
      <c r="B134" s="14" t="s">
        <v>252</v>
      </c>
      <c r="C134">
        <v>2027</v>
      </c>
      <c r="D134" s="10">
        <v>71.375965346850194</v>
      </c>
      <c r="E134" s="10">
        <v>3576.4143530413999</v>
      </c>
      <c r="F134" s="10">
        <v>14908.1268548478</v>
      </c>
      <c r="G134" s="10">
        <v>76251.321038748298</v>
      </c>
      <c r="H134" s="10">
        <v>289986522</v>
      </c>
      <c r="I134" s="10">
        <v>37.6736</v>
      </c>
      <c r="J134" s="23">
        <f>Calculation_Assumptions!$B$25*G134*(F134/G134)^Calculation_Assumptions!$B$26</f>
        <v>1054704.7839969601</v>
      </c>
      <c r="K134" s="23">
        <f>Calculation_Assumptions!$B$27*F134</f>
        <v>298162.53709695599</v>
      </c>
      <c r="L134" s="23">
        <f t="shared" si="28"/>
        <v>1054704.7839969601</v>
      </c>
      <c r="M134" s="23">
        <f t="shared" si="29"/>
        <v>70.746968701436359</v>
      </c>
      <c r="N134" s="23">
        <f>Calculation_Assumptions!$B$28*F134</f>
        <v>1490812.68548478</v>
      </c>
      <c r="O134" s="23">
        <f>Calculation_Assumptions!$B$29*F134</f>
        <v>2385300.2967756479</v>
      </c>
      <c r="P134" s="23">
        <f t="shared" si="30"/>
        <v>27995.858744504378</v>
      </c>
      <c r="Q134" s="23">
        <f t="shared" si="31"/>
        <v>75280572.113724142</v>
      </c>
      <c r="R134" s="23">
        <f t="shared" si="32"/>
        <v>100124791.03956504</v>
      </c>
      <c r="S134" s="23">
        <f t="shared" si="33"/>
        <v>106408194.57780634</v>
      </c>
      <c r="T134" s="23">
        <f t="shared" si="34"/>
        <v>170253111.32449013</v>
      </c>
      <c r="U134" s="21">
        <f>1/(1+Calculation_Assumptions!$B$22)^(C134-Calculation_Assumptions!$B$21)</f>
        <v>0.94259590913375435</v>
      </c>
      <c r="V134" s="23">
        <f t="shared" si="35"/>
        <v>70959159.311644956</v>
      </c>
      <c r="W134" s="23">
        <f t="shared" si="36"/>
        <v>94377218.436765999</v>
      </c>
      <c r="X134" s="23">
        <f t="shared" si="37"/>
        <v>100299928.9073488</v>
      </c>
      <c r="Y134" s="23">
        <f t="shared" si="38"/>
        <v>160479886.25175807</v>
      </c>
      <c r="Z134" s="23">
        <f t="shared" si="39"/>
        <v>4323155856172.1123</v>
      </c>
      <c r="AA134" s="23">
        <f t="shared" si="40"/>
        <v>4074989024575.4663</v>
      </c>
      <c r="AB134" s="32">
        <f t="shared" si="41"/>
        <v>1.7413337528936659E-5</v>
      </c>
    </row>
    <row r="135" spans="1:28" ht="27.6">
      <c r="A135" t="s">
        <v>250</v>
      </c>
      <c r="B135" s="14" t="s">
        <v>252</v>
      </c>
      <c r="C135">
        <v>2028</v>
      </c>
      <c r="D135" s="10">
        <v>92.450659634260603</v>
      </c>
      <c r="E135" s="10">
        <v>4640.4027718069801</v>
      </c>
      <c r="F135" s="10">
        <v>15466.2973673947</v>
      </c>
      <c r="G135" s="10">
        <v>77331.315326552096</v>
      </c>
      <c r="H135" s="10">
        <v>292016778.5</v>
      </c>
      <c r="I135" s="10">
        <v>36.834000000000003</v>
      </c>
      <c r="J135" s="23">
        <f>Calculation_Assumptions!$B$25*G135*(F135/G135)^Calculation_Assumptions!$B$26</f>
        <v>1106679.3799897758</v>
      </c>
      <c r="K135" s="23">
        <f>Calculation_Assumptions!$B$27*F135</f>
        <v>309325.94734789402</v>
      </c>
      <c r="L135" s="23">
        <f t="shared" si="28"/>
        <v>1106679.3799897758</v>
      </c>
      <c r="M135" s="23">
        <f t="shared" si="29"/>
        <v>71.554254628701486</v>
      </c>
      <c r="N135" s="23">
        <f>Calculation_Assumptions!$B$28*F135</f>
        <v>1546629.7367394699</v>
      </c>
      <c r="O135" s="23">
        <f>Calculation_Assumptions!$B$29*F135</f>
        <v>2474607.5787831522</v>
      </c>
      <c r="P135" s="23">
        <f t="shared" si="30"/>
        <v>30045.050225057712</v>
      </c>
      <c r="Q135" s="23">
        <f t="shared" si="31"/>
        <v>102313238.68368933</v>
      </c>
      <c r="R135" s="23">
        <f t="shared" si="32"/>
        <v>139421134.34343773</v>
      </c>
      <c r="S135" s="23">
        <f t="shared" si="33"/>
        <v>142986939.37152681</v>
      </c>
      <c r="T135" s="23">
        <f t="shared" si="34"/>
        <v>228779102.99444294</v>
      </c>
      <c r="U135" s="21">
        <f>1/(1+Calculation_Assumptions!$B$22)^(C135-Calculation_Assumptions!$B$21)</f>
        <v>0.91514165935315961</v>
      </c>
      <c r="V135" s="23">
        <f t="shared" si="35"/>
        <v>93631107.022787333</v>
      </c>
      <c r="W135" s="23">
        <f t="shared" si="36"/>
        <v>127590088.2319534</v>
      </c>
      <c r="X135" s="23">
        <f t="shared" si="37"/>
        <v>130853304.96228868</v>
      </c>
      <c r="Y135" s="23">
        <f t="shared" si="38"/>
        <v>209365287.93966192</v>
      </c>
      <c r="Z135" s="23">
        <f t="shared" si="39"/>
        <v>4516418332549.6309</v>
      </c>
      <c r="AA135" s="23">
        <f t="shared" si="40"/>
        <v>4133162567182.4995</v>
      </c>
      <c r="AB135" s="32">
        <f t="shared" si="41"/>
        <v>2.2653623103582381E-5</v>
      </c>
    </row>
    <row r="136" spans="1:28" ht="27.6">
      <c r="A136" t="s">
        <v>250</v>
      </c>
      <c r="B136" s="14" t="s">
        <v>252</v>
      </c>
      <c r="C136">
        <v>2029</v>
      </c>
      <c r="D136" s="10">
        <v>112.338271677029</v>
      </c>
      <c r="E136" s="10">
        <v>5646.9326243739197</v>
      </c>
      <c r="F136" s="10">
        <v>16045.366167440099</v>
      </c>
      <c r="G136" s="10">
        <v>78426.606236706895</v>
      </c>
      <c r="H136" s="10">
        <v>293978109</v>
      </c>
      <c r="I136" s="10">
        <v>36.911799999999999</v>
      </c>
      <c r="J136" s="23">
        <f>Calculation_Assumptions!$B$25*G136*(F136/G136)^Calculation_Assumptions!$B$26</f>
        <v>1161215.2221906323</v>
      </c>
      <c r="K136" s="23">
        <f>Calculation_Assumptions!$B$27*F136</f>
        <v>320907.32334880199</v>
      </c>
      <c r="L136" s="23">
        <f t="shared" si="28"/>
        <v>1161215.2221906323</v>
      </c>
      <c r="M136" s="23">
        <f t="shared" si="29"/>
        <v>72.370752407446872</v>
      </c>
      <c r="N136" s="23">
        <f>Calculation_Assumptions!$B$28*F136</f>
        <v>1604536.61674401</v>
      </c>
      <c r="O136" s="23">
        <f>Calculation_Assumptions!$B$29*F136</f>
        <v>2567258.5867904159</v>
      </c>
      <c r="P136" s="23">
        <f t="shared" si="30"/>
        <v>31459.187094388035</v>
      </c>
      <c r="Q136" s="23">
        <f t="shared" si="31"/>
        <v>130448911.10595284</v>
      </c>
      <c r="R136" s="23">
        <f t="shared" si="32"/>
        <v>177647909.93958277</v>
      </c>
      <c r="S136" s="23">
        <f t="shared" si="33"/>
        <v>180250870.36752954</v>
      </c>
      <c r="T136" s="23">
        <f t="shared" si="34"/>
        <v>288401392.58804727</v>
      </c>
      <c r="U136" s="21">
        <f>1/(1+Calculation_Assumptions!$B$22)^(C136-Calculation_Assumptions!$B$21)</f>
        <v>0.888487047915689</v>
      </c>
      <c r="V136" s="23">
        <f t="shared" si="35"/>
        <v>115902167.93234418</v>
      </c>
      <c r="W136" s="23">
        <f t="shared" si="36"/>
        <v>157837867.07061207</v>
      </c>
      <c r="X136" s="23">
        <f t="shared" si="37"/>
        <v>160150563.69707987</v>
      </c>
      <c r="Y136" s="23">
        <f t="shared" si="38"/>
        <v>256240901.91532779</v>
      </c>
      <c r="Z136" s="23">
        <f t="shared" si="39"/>
        <v>4716986404116.6182</v>
      </c>
      <c r="AA136" s="23">
        <f t="shared" si="40"/>
        <v>4190981325252.0151</v>
      </c>
      <c r="AB136" s="32">
        <f t="shared" si="41"/>
        <v>2.7655138245068336E-5</v>
      </c>
    </row>
    <row r="137" spans="1:28" ht="27.6">
      <c r="A137" t="s">
        <v>250</v>
      </c>
      <c r="B137" s="14" t="s">
        <v>252</v>
      </c>
      <c r="C137">
        <v>2030</v>
      </c>
      <c r="D137" s="10">
        <v>130.86950840328501</v>
      </c>
      <c r="E137" s="10">
        <v>6589.9764693693296</v>
      </c>
      <c r="F137" s="10">
        <v>16646.115701226699</v>
      </c>
      <c r="G137" s="10">
        <v>79537.410424669099</v>
      </c>
      <c r="H137" s="10">
        <v>295876648</v>
      </c>
      <c r="I137" s="10">
        <v>36.992699999999999</v>
      </c>
      <c r="J137" s="23">
        <f>Calculation_Assumptions!$B$25*G137*(F137/G137)^Calculation_Assumptions!$B$26</f>
        <v>1218438.5257631587</v>
      </c>
      <c r="K137" s="23">
        <f>Calculation_Assumptions!$B$27*F137</f>
        <v>332922.31402453396</v>
      </c>
      <c r="L137" s="23">
        <f t="shared" si="28"/>
        <v>1218438.5257631587</v>
      </c>
      <c r="M137" s="23">
        <f t="shared" si="29"/>
        <v>73.196567153102777</v>
      </c>
      <c r="N137" s="23">
        <f>Calculation_Assumptions!$B$28*F137</f>
        <v>1664611.5701226699</v>
      </c>
      <c r="O137" s="23">
        <f>Calculation_Assumptions!$B$29*F137</f>
        <v>2663378.5121962717</v>
      </c>
      <c r="P137" s="23">
        <f t="shared" si="30"/>
        <v>32937.269400804988</v>
      </c>
      <c r="Q137" s="23">
        <f t="shared" si="31"/>
        <v>159456450.8862479</v>
      </c>
      <c r="R137" s="23">
        <f t="shared" si="32"/>
        <v>217055830.31658331</v>
      </c>
      <c r="S137" s="23">
        <f t="shared" si="33"/>
        <v>217846897.86437422</v>
      </c>
      <c r="T137" s="23">
        <f t="shared" si="34"/>
        <v>348555036.58299869</v>
      </c>
      <c r="U137" s="21">
        <f>1/(1+Calculation_Assumptions!$B$22)^(C137-Calculation_Assumptions!$B$21)</f>
        <v>0.86260878438416411</v>
      </c>
      <c r="V137" s="23">
        <f t="shared" si="35"/>
        <v>137548535.26119947</v>
      </c>
      <c r="W137" s="23">
        <f t="shared" si="36"/>
        <v>187234265.93288332</v>
      </c>
      <c r="X137" s="23">
        <f t="shared" si="37"/>
        <v>187916647.748649</v>
      </c>
      <c r="Y137" s="23">
        <f t="shared" si="38"/>
        <v>300666636.39783835</v>
      </c>
      <c r="Z137" s="23">
        <f t="shared" si="39"/>
        <v>4925196915899.125</v>
      </c>
      <c r="AA137" s="23">
        <f t="shared" si="40"/>
        <v>4248518124476.3784</v>
      </c>
      <c r="AB137" s="32">
        <f t="shared" si="41"/>
        <v>3.2375649869247541E-5</v>
      </c>
    </row>
    <row r="138" spans="1:28" ht="27.6">
      <c r="A138" t="s">
        <v>250</v>
      </c>
      <c r="B138" s="14" t="s">
        <v>252</v>
      </c>
      <c r="C138">
        <v>2031</v>
      </c>
      <c r="D138" s="10">
        <v>148.55346747901601</v>
      </c>
      <c r="E138" s="10">
        <v>7493.1104477633899</v>
      </c>
      <c r="F138" s="10">
        <v>17161.073466098602</v>
      </c>
      <c r="G138" s="10">
        <v>80420.156798629294</v>
      </c>
      <c r="H138" s="10">
        <v>297719748</v>
      </c>
      <c r="I138" s="10">
        <v>37.089500000000001</v>
      </c>
      <c r="J138" s="23">
        <f>Calculation_Assumptions!$B$25*G138*(F138/G138)^Calculation_Assumptions!$B$26</f>
        <v>1268394.0633523338</v>
      </c>
      <c r="K138" s="23">
        <f>Calculation_Assumptions!$B$27*F138</f>
        <v>343221.46932197205</v>
      </c>
      <c r="L138" s="23">
        <f t="shared" si="28"/>
        <v>1268394.0633523338</v>
      </c>
      <c r="M138" s="23">
        <f t="shared" si="29"/>
        <v>73.911114351792961</v>
      </c>
      <c r="N138" s="23">
        <f>Calculation_Assumptions!$B$28*F138</f>
        <v>1716107.3466098602</v>
      </c>
      <c r="O138" s="23">
        <f>Calculation_Assumptions!$B$29*F138</f>
        <v>2745771.7545757764</v>
      </c>
      <c r="P138" s="23">
        <f t="shared" si="30"/>
        <v>34198.197963098282</v>
      </c>
      <c r="Q138" s="23">
        <f t="shared" si="31"/>
        <v>188424336.24078789</v>
      </c>
      <c r="R138" s="23">
        <f t="shared" si="32"/>
        <v>256250874.45197242</v>
      </c>
      <c r="S138" s="23">
        <f t="shared" si="33"/>
        <v>254933696.9051083</v>
      </c>
      <c r="T138" s="23">
        <f t="shared" si="34"/>
        <v>407893915.04817331</v>
      </c>
      <c r="U138" s="21">
        <f>1/(1+Calculation_Assumptions!$B$22)^(C138-Calculation_Assumptions!$B$21)</f>
        <v>0.83748425668365445</v>
      </c>
      <c r="V138" s="23">
        <f t="shared" si="35"/>
        <v>157802415.17772722</v>
      </c>
      <c r="W138" s="23">
        <f t="shared" si="36"/>
        <v>214606073.11494657</v>
      </c>
      <c r="X138" s="23">
        <f t="shared" si="37"/>
        <v>213502957.65619069</v>
      </c>
      <c r="Y138" s="23">
        <f t="shared" si="38"/>
        <v>341604732.24990511</v>
      </c>
      <c r="Z138" s="23">
        <f t="shared" si="39"/>
        <v>5109190467736.3623</v>
      </c>
      <c r="AA138" s="23">
        <f t="shared" si="40"/>
        <v>4278866581127.4004</v>
      </c>
      <c r="AB138" s="32">
        <f t="shared" si="41"/>
        <v>3.687948950634242E-5</v>
      </c>
    </row>
    <row r="139" spans="1:28" ht="27.6">
      <c r="A139" t="s">
        <v>250</v>
      </c>
      <c r="B139" s="14" t="s">
        <v>252</v>
      </c>
      <c r="C139">
        <v>2032</v>
      </c>
      <c r="D139" s="10">
        <v>165.09273929285001</v>
      </c>
      <c r="E139" s="10">
        <v>8341.4973748117009</v>
      </c>
      <c r="F139" s="10">
        <v>17691.9617642167</v>
      </c>
      <c r="G139" s="10">
        <v>81312.700337930903</v>
      </c>
      <c r="H139" s="10">
        <v>299510661.5</v>
      </c>
      <c r="I139" s="10">
        <v>37.190399999999997</v>
      </c>
      <c r="J139" s="23">
        <f>Calculation_Assumptions!$B$25*G139*(F139/G139)^Calculation_Assumptions!$B$26</f>
        <v>1320397.7598621484</v>
      </c>
      <c r="K139" s="23">
        <f>Calculation_Assumptions!$B$27*F139</f>
        <v>353839.23528433399</v>
      </c>
      <c r="L139" s="23">
        <f t="shared" si="28"/>
        <v>1320397.7598621484</v>
      </c>
      <c r="M139" s="23">
        <f t="shared" si="29"/>
        <v>74.632636982787886</v>
      </c>
      <c r="N139" s="23">
        <f>Calculation_Assumptions!$B$28*F139</f>
        <v>1769196.17642167</v>
      </c>
      <c r="O139" s="23">
        <f>Calculation_Assumptions!$B$29*F139</f>
        <v>2830713.8822746719</v>
      </c>
      <c r="P139" s="23">
        <f t="shared" si="30"/>
        <v>35503.725688945226</v>
      </c>
      <c r="Q139" s="23">
        <f t="shared" si="31"/>
        <v>217988083.13178486</v>
      </c>
      <c r="R139" s="23">
        <f t="shared" si="32"/>
        <v>296154234.63037133</v>
      </c>
      <c r="S139" s="23">
        <f t="shared" si="33"/>
        <v>292081443.11188984</v>
      </c>
      <c r="T139" s="23">
        <f t="shared" si="34"/>
        <v>467330308.97902375</v>
      </c>
      <c r="U139" s="21">
        <f>1/(1+Calculation_Assumptions!$B$22)^(C139-Calculation_Assumptions!$B$21)</f>
        <v>0.81309151134335378</v>
      </c>
      <c r="V139" s="23">
        <f t="shared" si="35"/>
        <v>177244259.9684636</v>
      </c>
      <c r="W139" s="23">
        <f t="shared" si="36"/>
        <v>240800494.22634283</v>
      </c>
      <c r="X139" s="23">
        <f t="shared" si="37"/>
        <v>237488942.01519433</v>
      </c>
      <c r="Y139" s="23">
        <f t="shared" si="38"/>
        <v>379982307.22431093</v>
      </c>
      <c r="Z139" s="23">
        <f t="shared" si="39"/>
        <v>5298931171233.251</v>
      </c>
      <c r="AA139" s="23">
        <f t="shared" si="40"/>
        <v>4308515954522.4517</v>
      </c>
      <c r="AB139" s="32">
        <f t="shared" si="41"/>
        <v>4.113812315872207E-5</v>
      </c>
    </row>
    <row r="140" spans="1:28" ht="27.6">
      <c r="A140" t="s">
        <v>250</v>
      </c>
      <c r="B140" s="14" t="s">
        <v>252</v>
      </c>
      <c r="C140">
        <v>2033</v>
      </c>
      <c r="D140" s="10">
        <v>180.513611762105</v>
      </c>
      <c r="E140" s="10">
        <v>9137.2222027422704</v>
      </c>
      <c r="F140" s="10">
        <v>18239.2734163655</v>
      </c>
      <c r="G140" s="10">
        <v>82215.149776465405</v>
      </c>
      <c r="H140" s="10">
        <v>301250984.5</v>
      </c>
      <c r="I140" s="10">
        <v>37.297499999999999</v>
      </c>
      <c r="J140" s="23">
        <f>Calculation_Assumptions!$B$25*G140*(F140/G140)^Calculation_Assumptions!$B$26</f>
        <v>1374533.5890654537</v>
      </c>
      <c r="K140" s="23">
        <f>Calculation_Assumptions!$B$27*F140</f>
        <v>364785.46832730999</v>
      </c>
      <c r="L140" s="23">
        <f t="shared" si="28"/>
        <v>1374533.5890654537</v>
      </c>
      <c r="M140" s="23">
        <f t="shared" si="29"/>
        <v>75.361203140478722</v>
      </c>
      <c r="N140" s="23">
        <f>Calculation_Assumptions!$B$28*F140</f>
        <v>1823927.3416365501</v>
      </c>
      <c r="O140" s="23">
        <f>Calculation_Assumptions!$B$29*F140</f>
        <v>2918283.74661848</v>
      </c>
      <c r="P140" s="23">
        <f t="shared" si="30"/>
        <v>36853.23651894775</v>
      </c>
      <c r="Q140" s="23">
        <f t="shared" si="31"/>
        <v>248122022.65053409</v>
      </c>
      <c r="R140" s="23">
        <f t="shared" si="32"/>
        <v>336736210.96384162</v>
      </c>
      <c r="S140" s="23">
        <f t="shared" si="33"/>
        <v>329243712.03046846</v>
      </c>
      <c r="T140" s="23">
        <f t="shared" si="34"/>
        <v>526789939.24874949</v>
      </c>
      <c r="U140" s="21">
        <f>1/(1+Calculation_Assumptions!$B$22)^(C140-Calculation_Assumptions!$B$21)</f>
        <v>0.78940923431393573</v>
      </c>
      <c r="V140" s="23">
        <f t="shared" si="35"/>
        <v>195869815.91698313</v>
      </c>
      <c r="W140" s="23">
        <f t="shared" si="36"/>
        <v>265822674.46274215</v>
      </c>
      <c r="X140" s="23">
        <f t="shared" si="37"/>
        <v>259908026.61665004</v>
      </c>
      <c r="Y140" s="23">
        <f t="shared" si="38"/>
        <v>415852842.58664006</v>
      </c>
      <c r="Z140" s="23">
        <f t="shared" si="39"/>
        <v>5494599073244.7852</v>
      </c>
      <c r="AA140" s="23">
        <f t="shared" si="40"/>
        <v>4337487247272.2266</v>
      </c>
      <c r="AB140" s="32">
        <f t="shared" si="41"/>
        <v>4.5157439031126234E-5</v>
      </c>
    </row>
    <row r="141" spans="1:28" ht="27.6">
      <c r="A141" t="s">
        <v>250</v>
      </c>
      <c r="B141" s="14" t="s">
        <v>252</v>
      </c>
      <c r="C141">
        <v>2034</v>
      </c>
      <c r="D141" s="10">
        <v>195.646953763922</v>
      </c>
      <c r="E141" s="10">
        <v>9919.6909788121302</v>
      </c>
      <c r="F141" s="10">
        <v>18803.5164890413</v>
      </c>
      <c r="G141" s="10">
        <v>83127.615054908398</v>
      </c>
      <c r="H141" s="10">
        <v>302938573</v>
      </c>
      <c r="I141" s="10">
        <v>37.406399999999998</v>
      </c>
      <c r="J141" s="23">
        <f>Calculation_Assumptions!$B$25*G141*(F141/G141)^Calculation_Assumptions!$B$26</f>
        <v>1430888.9676292725</v>
      </c>
      <c r="K141" s="23">
        <f>Calculation_Assumptions!$B$27*F141</f>
        <v>376070.329780826</v>
      </c>
      <c r="L141" s="23">
        <f t="shared" si="28"/>
        <v>1430888.9676292725</v>
      </c>
      <c r="M141" s="23">
        <f t="shared" si="29"/>
        <v>76.096881583994957</v>
      </c>
      <c r="N141" s="23">
        <f>Calculation_Assumptions!$B$28*F141</f>
        <v>1880351.6489041299</v>
      </c>
      <c r="O141" s="23">
        <f>Calculation_Assumptions!$B$29*F141</f>
        <v>3008562.638246608</v>
      </c>
      <c r="P141" s="23">
        <f t="shared" si="30"/>
        <v>38252.517420261574</v>
      </c>
      <c r="Q141" s="23">
        <f t="shared" si="31"/>
        <v>279949067.69107038</v>
      </c>
      <c r="R141" s="23">
        <f t="shared" si="32"/>
        <v>379453151.9706226</v>
      </c>
      <c r="S141" s="23">
        <f t="shared" si="33"/>
        <v>367885072.11306077</v>
      </c>
      <c r="T141" s="23">
        <f t="shared" si="34"/>
        <v>588616115.38089728</v>
      </c>
      <c r="U141" s="21">
        <f>1/(1+Calculation_Assumptions!$B$22)^(C141-Calculation_Assumptions!$B$21)</f>
        <v>0.76641673234362695</v>
      </c>
      <c r="V141" s="23">
        <f t="shared" si="35"/>
        <v>214557649.68243498</v>
      </c>
      <c r="W141" s="23">
        <f t="shared" si="36"/>
        <v>290819244.81081426</v>
      </c>
      <c r="X141" s="23">
        <f t="shared" si="37"/>
        <v>281953274.84689158</v>
      </c>
      <c r="Y141" s="23">
        <f t="shared" si="38"/>
        <v>451125239.75502658</v>
      </c>
      <c r="Z141" s="23">
        <f t="shared" si="39"/>
        <v>5696310452572.1416</v>
      </c>
      <c r="AA141" s="23">
        <f t="shared" si="40"/>
        <v>4365747643475.1875</v>
      </c>
      <c r="AB141" s="32">
        <f t="shared" si="41"/>
        <v>4.9145682985845815E-5</v>
      </c>
    </row>
    <row r="142" spans="1:28" ht="27.6">
      <c r="A142" t="s">
        <v>250</v>
      </c>
      <c r="B142" s="14" t="s">
        <v>252</v>
      </c>
      <c r="C142">
        <v>2035</v>
      </c>
      <c r="D142" s="10">
        <v>210.24438211537799</v>
      </c>
      <c r="E142" s="10">
        <v>10681.197227226399</v>
      </c>
      <c r="F142" s="10">
        <v>19385.2147660882</v>
      </c>
      <c r="G142" s="10">
        <v>84050.207334112507</v>
      </c>
      <c r="H142" s="10">
        <v>304566622</v>
      </c>
      <c r="I142" s="10">
        <v>37.517899999999997</v>
      </c>
      <c r="J142" s="23">
        <f>Calculation_Assumptions!$B$25*G142*(F142/G142)^Calculation_Assumptions!$B$26</f>
        <v>1489554.8962722896</v>
      </c>
      <c r="K142" s="23">
        <f>Calculation_Assumptions!$B$27*F142</f>
        <v>387704.29532176402</v>
      </c>
      <c r="L142" s="23">
        <f t="shared" si="28"/>
        <v>1489554.8962722896</v>
      </c>
      <c r="M142" s="23">
        <f t="shared" si="29"/>
        <v>76.839741743695484</v>
      </c>
      <c r="N142" s="23">
        <f>Calculation_Assumptions!$B$28*F142</f>
        <v>1938521.47660882</v>
      </c>
      <c r="O142" s="23">
        <f>Calculation_Assumptions!$B$29*F142</f>
        <v>3101634.3625741121</v>
      </c>
      <c r="P142" s="23">
        <f t="shared" si="30"/>
        <v>39702.512567928636</v>
      </c>
      <c r="Q142" s="23">
        <f t="shared" si="31"/>
        <v>313170548.7937035</v>
      </c>
      <c r="R142" s="23">
        <f t="shared" si="32"/>
        <v>424070367.15448064</v>
      </c>
      <c r="S142" s="23">
        <f t="shared" si="33"/>
        <v>407563250.06701154</v>
      </c>
      <c r="T142" s="23">
        <f t="shared" si="34"/>
        <v>652101200.1072185</v>
      </c>
      <c r="U142" s="21">
        <f>1/(1+Calculation_Assumptions!$B$22)^(C142-Calculation_Assumptions!$B$21)</f>
        <v>0.74409391489672516</v>
      </c>
      <c r="V142" s="23">
        <f t="shared" si="35"/>
        <v>233028299.68226272</v>
      </c>
      <c r="W142" s="23">
        <f t="shared" si="36"/>
        <v>315548179.6876691</v>
      </c>
      <c r="X142" s="23">
        <f t="shared" si="37"/>
        <v>303265334.3103956</v>
      </c>
      <c r="Y142" s="23">
        <f t="shared" si="38"/>
        <v>485224534.89663297</v>
      </c>
      <c r="Z142" s="23">
        <f t="shared" si="39"/>
        <v>5904089378052.0029</v>
      </c>
      <c r="AA142" s="23">
        <f t="shared" si="40"/>
        <v>4393196979214.8862</v>
      </c>
      <c r="AB142" s="32">
        <f t="shared" si="41"/>
        <v>5.3042989145437207E-5</v>
      </c>
    </row>
    <row r="143" spans="1:28" ht="27.6">
      <c r="A143" t="s">
        <v>250</v>
      </c>
      <c r="B143" s="14" t="s">
        <v>252</v>
      </c>
      <c r="C143">
        <v>2036</v>
      </c>
      <c r="D143" s="10">
        <v>224.30250783867999</v>
      </c>
      <c r="E143" s="10">
        <v>11421.4003250273</v>
      </c>
      <c r="F143" s="10">
        <v>19931.358148438001</v>
      </c>
      <c r="G143" s="10">
        <v>84847.856806891301</v>
      </c>
      <c r="H143" s="10">
        <v>306135098</v>
      </c>
      <c r="I143" s="10">
        <v>37.6267</v>
      </c>
      <c r="J143" s="23">
        <f>Calculation_Assumptions!$B$25*G143*(F143/G143)^Calculation_Assumptions!$B$26</f>
        <v>1545627.6698162202</v>
      </c>
      <c r="K143" s="23">
        <f>Calculation_Assumptions!$B$27*F143</f>
        <v>398627.16296876001</v>
      </c>
      <c r="L143" s="23">
        <f t="shared" si="28"/>
        <v>1545627.6698162202</v>
      </c>
      <c r="M143" s="23">
        <f t="shared" si="29"/>
        <v>77.547533806036668</v>
      </c>
      <c r="N143" s="23">
        <f>Calculation_Assumptions!$B$28*F143</f>
        <v>1993135.8148438002</v>
      </c>
      <c r="O143" s="23">
        <f>Calculation_Assumptions!$B$29*F143</f>
        <v>3189017.3037500801</v>
      </c>
      <c r="P143" s="23">
        <f t="shared" si="30"/>
        <v>41077.949164189798</v>
      </c>
      <c r="Q143" s="23">
        <f t="shared" si="31"/>
        <v>346688162.52463341</v>
      </c>
      <c r="R143" s="23">
        <f t="shared" si="32"/>
        <v>469167701.93533224</v>
      </c>
      <c r="S143" s="23">
        <f t="shared" si="33"/>
        <v>447065361.73255533</v>
      </c>
      <c r="T143" s="23">
        <f t="shared" si="34"/>
        <v>715304578.77208841</v>
      </c>
      <c r="U143" s="21">
        <f>1/(1+Calculation_Assumptions!$B$22)^(C143-Calculation_Assumptions!$B$21)</f>
        <v>0.72242127659876232</v>
      </c>
      <c r="V143" s="23">
        <f t="shared" si="35"/>
        <v>250454904.95272484</v>
      </c>
      <c r="W143" s="23">
        <f t="shared" si="36"/>
        <v>338936730.17103034</v>
      </c>
      <c r="X143" s="23">
        <f t="shared" si="37"/>
        <v>322969529.34592009</v>
      </c>
      <c r="Y143" s="23">
        <f t="shared" si="38"/>
        <v>516751246.95347208</v>
      </c>
      <c r="Z143" s="23">
        <f t="shared" si="39"/>
        <v>6101688280045.166</v>
      </c>
      <c r="AA143" s="23">
        <f t="shared" si="40"/>
        <v>4407989436677.9355</v>
      </c>
      <c r="AB143" s="32">
        <f t="shared" si="41"/>
        <v>5.6818399533525029E-5</v>
      </c>
    </row>
    <row r="144" spans="1:28" ht="27.6">
      <c r="A144" t="s">
        <v>250</v>
      </c>
      <c r="B144" s="14" t="s">
        <v>252</v>
      </c>
      <c r="C144">
        <v>2037</v>
      </c>
      <c r="D144" s="10">
        <v>237.91535504775999</v>
      </c>
      <c r="E144" s="10">
        <v>12145.390317863799</v>
      </c>
      <c r="F144" s="10">
        <v>20492.888133292901</v>
      </c>
      <c r="G144" s="10">
        <v>85653.076096588004</v>
      </c>
      <c r="H144" s="10">
        <v>307646417.5</v>
      </c>
      <c r="I144" s="10">
        <v>37.736899999999999</v>
      </c>
      <c r="J144" s="23">
        <f>Calculation_Assumptions!$B$25*G144*(F144/G144)^Calculation_Assumptions!$B$26</f>
        <v>1603811.2456815364</v>
      </c>
      <c r="K144" s="23">
        <f>Calculation_Assumptions!$B$27*F144</f>
        <v>409857.76266585803</v>
      </c>
      <c r="L144" s="23">
        <f t="shared" si="28"/>
        <v>1603811.2456815364</v>
      </c>
      <c r="M144" s="23">
        <f t="shared" si="29"/>
        <v>78.261845536353292</v>
      </c>
      <c r="N144" s="23">
        <f>Calculation_Assumptions!$B$28*F144</f>
        <v>2049288.8133292901</v>
      </c>
      <c r="O144" s="23">
        <f>Calculation_Assumptions!$B$29*F144</f>
        <v>3278862.1013268642</v>
      </c>
      <c r="P144" s="23">
        <f t="shared" si="30"/>
        <v>42499.814390729931</v>
      </c>
      <c r="Q144" s="23">
        <f t="shared" si="31"/>
        <v>381571321.94591296</v>
      </c>
      <c r="R144" s="23">
        <f t="shared" si="32"/>
        <v>516176834.21217984</v>
      </c>
      <c r="S144" s="23">
        <f t="shared" si="33"/>
        <v>487557275.61864078</v>
      </c>
      <c r="T144" s="23">
        <f t="shared" si="34"/>
        <v>780091640.98982525</v>
      </c>
      <c r="U144" s="21">
        <f>1/(1+Calculation_Assumptions!$B$22)^(C144-Calculation_Assumptions!$B$21)</f>
        <v>0.70137988019297326</v>
      </c>
      <c r="V144" s="23">
        <f t="shared" si="35"/>
        <v>267626448.07149887</v>
      </c>
      <c r="W144" s="23">
        <f t="shared" si="36"/>
        <v>362036046.13812691</v>
      </c>
      <c r="X144" s="23">
        <f t="shared" si="37"/>
        <v>341962863.56061471</v>
      </c>
      <c r="Y144" s="23">
        <f t="shared" si="38"/>
        <v>547140581.69698358</v>
      </c>
      <c r="Z144" s="23">
        <f t="shared" si="39"/>
        <v>6304563618435.8232</v>
      </c>
      <c r="AA144" s="23">
        <f t="shared" si="40"/>
        <v>4421894075367.4961</v>
      </c>
      <c r="AB144" s="32">
        <f t="shared" si="41"/>
        <v>6.0523034588805002E-5</v>
      </c>
    </row>
    <row r="145" spans="1:28" ht="27.6">
      <c r="A145" t="s">
        <v>250</v>
      </c>
      <c r="B145" s="14" t="s">
        <v>252</v>
      </c>
      <c r="C145">
        <v>2038</v>
      </c>
      <c r="D145" s="10">
        <v>251.551182502204</v>
      </c>
      <c r="E145" s="10">
        <v>12878.469651879001</v>
      </c>
      <c r="F145" s="10">
        <v>21070.238210363499</v>
      </c>
      <c r="G145" s="10">
        <v>86465.937041936297</v>
      </c>
      <c r="H145" s="10">
        <v>309096448</v>
      </c>
      <c r="I145" s="10">
        <v>37.849600000000002</v>
      </c>
      <c r="J145" s="23">
        <f>Calculation_Assumptions!$B$25*G145*(F145/G145)^Calculation_Assumptions!$B$26</f>
        <v>1664185.0828669602</v>
      </c>
      <c r="K145" s="23">
        <f>Calculation_Assumptions!$B$27*F145</f>
        <v>421404.76420727</v>
      </c>
      <c r="L145" s="23">
        <f t="shared" si="28"/>
        <v>1664185.0828669602</v>
      </c>
      <c r="M145" s="23">
        <f t="shared" si="29"/>
        <v>78.9827369891064</v>
      </c>
      <c r="N145" s="23">
        <f>Calculation_Assumptions!$B$28*F145</f>
        <v>2107023.82103635</v>
      </c>
      <c r="O145" s="23">
        <f>Calculation_Assumptions!$B$29*F145</f>
        <v>3371238.11365816</v>
      </c>
      <c r="P145" s="23">
        <f t="shared" si="30"/>
        <v>43968.366452141112</v>
      </c>
      <c r="Q145" s="23">
        <f t="shared" si="31"/>
        <v>418627725.49771219</v>
      </c>
      <c r="R145" s="23">
        <f t="shared" si="32"/>
        <v>566245272.99659407</v>
      </c>
      <c r="S145" s="23">
        <f t="shared" si="33"/>
        <v>530024333.74200612</v>
      </c>
      <c r="T145" s="23">
        <f t="shared" si="34"/>
        <v>848038933.9872098</v>
      </c>
      <c r="U145" s="21">
        <f>1/(1+Calculation_Assumptions!$B$22)^(C145-Calculation_Assumptions!$B$21)</f>
        <v>0.68095133999317792</v>
      </c>
      <c r="V145" s="23">
        <f t="shared" si="35"/>
        <v>285065110.63596338</v>
      </c>
      <c r="W145" s="23">
        <f t="shared" si="36"/>
        <v>385585477.41183358</v>
      </c>
      <c r="X145" s="23">
        <f t="shared" si="37"/>
        <v>360920780.29061043</v>
      </c>
      <c r="Y145" s="23">
        <f t="shared" si="38"/>
        <v>577473248.46497667</v>
      </c>
      <c r="Z145" s="23">
        <f t="shared" si="39"/>
        <v>6512735789337.2344</v>
      </c>
      <c r="AA145" s="23">
        <f t="shared" si="40"/>
        <v>4434856162770.7168</v>
      </c>
      <c r="AB145" s="32">
        <f t="shared" si="41"/>
        <v>6.4278321589998606E-5</v>
      </c>
    </row>
    <row r="146" spans="1:28" ht="27.6">
      <c r="A146" t="s">
        <v>250</v>
      </c>
      <c r="B146" s="14" t="s">
        <v>252</v>
      </c>
      <c r="C146">
        <v>2039</v>
      </c>
      <c r="D146" s="10">
        <v>264.957605440034</v>
      </c>
      <c r="E146" s="10">
        <v>13603.085539968801</v>
      </c>
      <c r="F146" s="10">
        <v>21663.854082149101</v>
      </c>
      <c r="G146" s="10">
        <v>87286.512163430903</v>
      </c>
      <c r="H146" s="10">
        <v>310481120</v>
      </c>
      <c r="I146" s="10">
        <v>37.958199999999998</v>
      </c>
      <c r="J146" s="23">
        <f>Calculation_Assumptions!$B$25*G146*(F146/G146)^Calculation_Assumptions!$B$26</f>
        <v>1726831.6315240795</v>
      </c>
      <c r="K146" s="23">
        <f>Calculation_Assumptions!$B$27*F146</f>
        <v>433277.08164298203</v>
      </c>
      <c r="L146" s="23">
        <f t="shared" si="28"/>
        <v>1726831.6315240795</v>
      </c>
      <c r="M146" s="23">
        <f t="shared" si="29"/>
        <v>79.710268771934693</v>
      </c>
      <c r="N146" s="23">
        <f>Calculation_Assumptions!$B$28*F146</f>
        <v>2166385.40821491</v>
      </c>
      <c r="O146" s="23">
        <f>Calculation_Assumptions!$B$29*F146</f>
        <v>3466216.6531438562</v>
      </c>
      <c r="P146" s="23">
        <f t="shared" si="30"/>
        <v>45492.979949630899</v>
      </c>
      <c r="Q146" s="23">
        <f t="shared" si="31"/>
        <v>457537174.0867272</v>
      </c>
      <c r="R146" s="23">
        <f t="shared" si="32"/>
        <v>618844897.7229147</v>
      </c>
      <c r="S146" s="23">
        <f t="shared" si="33"/>
        <v>574000290.22085309</v>
      </c>
      <c r="T146" s="23">
        <f t="shared" si="34"/>
        <v>918400464.35336506</v>
      </c>
      <c r="U146" s="21">
        <f>1/(1+Calculation_Assumptions!$B$22)^(C146-Calculation_Assumptions!$B$21)</f>
        <v>0.66111780581861923</v>
      </c>
      <c r="V146" s="23">
        <f t="shared" si="35"/>
        <v>302485972.61266869</v>
      </c>
      <c r="W146" s="23">
        <f t="shared" si="36"/>
        <v>409129380.92462122</v>
      </c>
      <c r="X146" s="23">
        <f t="shared" si="37"/>
        <v>379481812.41006106</v>
      </c>
      <c r="Y146" s="23">
        <f t="shared" si="38"/>
        <v>607170899.8560977</v>
      </c>
      <c r="Z146" s="23">
        <f t="shared" si="39"/>
        <v>6726217678942.2246</v>
      </c>
      <c r="AA146" s="23">
        <f t="shared" si="40"/>
        <v>4446822273360.6895</v>
      </c>
      <c r="AB146" s="32">
        <f t="shared" si="41"/>
        <v>6.8022950776502403E-5</v>
      </c>
    </row>
    <row r="147" spans="1:28" ht="27.6">
      <c r="A147" t="s">
        <v>250</v>
      </c>
      <c r="B147" s="14" t="s">
        <v>252</v>
      </c>
      <c r="C147">
        <v>2040</v>
      </c>
      <c r="D147" s="10">
        <v>278.187073719978</v>
      </c>
      <c r="E147" s="10">
        <v>14322.481369495399</v>
      </c>
      <c r="F147" s="10">
        <v>22274.194008011302</v>
      </c>
      <c r="G147" s="10">
        <v>88114.874669796802</v>
      </c>
      <c r="H147" s="10">
        <v>311797395.5</v>
      </c>
      <c r="I147" s="10">
        <v>38.0715</v>
      </c>
      <c r="J147" s="23">
        <f>Calculation_Assumptions!$B$25*G147*(F147/G147)^Calculation_Assumptions!$B$26</f>
        <v>1791836.4455562858</v>
      </c>
      <c r="K147" s="23">
        <f>Calculation_Assumptions!$B$27*F147</f>
        <v>445483.88016022602</v>
      </c>
      <c r="L147" s="23">
        <f t="shared" si="28"/>
        <v>1791836.4455562858</v>
      </c>
      <c r="M147" s="23">
        <f t="shared" si="29"/>
        <v>80.444502050750771</v>
      </c>
      <c r="N147" s="23">
        <f>Calculation_Assumptions!$B$28*F147</f>
        <v>2227419.4008011301</v>
      </c>
      <c r="O147" s="23">
        <f>Calculation_Assumptions!$B$29*F147</f>
        <v>3563871.0412818082</v>
      </c>
      <c r="P147" s="23">
        <f t="shared" si="30"/>
        <v>47065.034095223091</v>
      </c>
      <c r="Q147" s="23">
        <f t="shared" si="31"/>
        <v>498465737.3741098</v>
      </c>
      <c r="R147" s="23">
        <f t="shared" si="32"/>
        <v>674088073.98349845</v>
      </c>
      <c r="S147" s="23">
        <f t="shared" si="33"/>
        <v>619639285.05597317</v>
      </c>
      <c r="T147" s="23">
        <f t="shared" si="34"/>
        <v>991422856.08955717</v>
      </c>
      <c r="U147" s="21">
        <f>1/(1+Calculation_Assumptions!$B$22)^(C147-Calculation_Assumptions!$B$21)</f>
        <v>0.64186194739671765</v>
      </c>
      <c r="V147" s="23">
        <f t="shared" si="35"/>
        <v>319946188.90148693</v>
      </c>
      <c r="W147" s="23">
        <f t="shared" si="36"/>
        <v>432671483.88395101</v>
      </c>
      <c r="X147" s="23">
        <f t="shared" si="37"/>
        <v>397722878.18953681</v>
      </c>
      <c r="Y147" s="23">
        <f t="shared" si="38"/>
        <v>636356605.10325897</v>
      </c>
      <c r="Z147" s="23">
        <f t="shared" si="39"/>
        <v>6945035678559.6299</v>
      </c>
      <c r="AA147" s="23">
        <f t="shared" si="40"/>
        <v>4457754125379.9688</v>
      </c>
      <c r="AB147" s="32">
        <f t="shared" si="41"/>
        <v>7.177295559660673E-5</v>
      </c>
    </row>
    <row r="148" spans="1:28" ht="27.6">
      <c r="A148" t="s">
        <v>250</v>
      </c>
      <c r="B148" s="14" t="s">
        <v>252</v>
      </c>
      <c r="C148">
        <v>2041</v>
      </c>
      <c r="D148" s="10">
        <v>291.24330418007003</v>
      </c>
      <c r="E148" s="10">
        <v>15033.8324449915</v>
      </c>
      <c r="F148" s="10">
        <v>22835.781799026801</v>
      </c>
      <c r="G148" s="10">
        <v>88881.561359791202</v>
      </c>
      <c r="H148" s="10">
        <v>313041661</v>
      </c>
      <c r="I148" s="10">
        <v>37.258299999999998</v>
      </c>
      <c r="J148" s="23">
        <f>Calculation_Assumptions!$B$25*G148*(F148/G148)^Calculation_Assumptions!$B$26</f>
        <v>1851987.1625359422</v>
      </c>
      <c r="K148" s="23">
        <f>Calculation_Assumptions!$B$27*F148</f>
        <v>456715.635980536</v>
      </c>
      <c r="L148" s="23">
        <f t="shared" si="28"/>
        <v>1851987.1625359422</v>
      </c>
      <c r="M148" s="23">
        <f t="shared" si="29"/>
        <v>81.100230280483274</v>
      </c>
      <c r="N148" s="23">
        <f>Calculation_Assumptions!$B$28*F148</f>
        <v>2283578.1799026802</v>
      </c>
      <c r="O148" s="23">
        <f>Calculation_Assumptions!$B$29*F148</f>
        <v>3653725.087844288</v>
      </c>
      <c r="P148" s="23">
        <f t="shared" si="30"/>
        <v>49706.700588484775</v>
      </c>
      <c r="Q148" s="23">
        <f t="shared" si="31"/>
        <v>539378860.51604021</v>
      </c>
      <c r="R148" s="23">
        <f t="shared" si="32"/>
        <v>747282208.04064047</v>
      </c>
      <c r="S148" s="23">
        <f t="shared" si="33"/>
        <v>665076854.46836698</v>
      </c>
      <c r="T148" s="23">
        <f t="shared" si="34"/>
        <v>1064122967.149387</v>
      </c>
      <c r="U148" s="21">
        <f>1/(1+Calculation_Assumptions!$B$22)^(C148-Calculation_Assumptions!$B$21)</f>
        <v>0.62316693922011435</v>
      </c>
      <c r="V148" s="23">
        <f t="shared" si="35"/>
        <v>336123073.58781374</v>
      </c>
      <c r="W148" s="23">
        <f t="shared" si="36"/>
        <v>465681566.31833464</v>
      </c>
      <c r="X148" s="23">
        <f t="shared" si="37"/>
        <v>414453907.74519366</v>
      </c>
      <c r="Y148" s="23">
        <f t="shared" si="38"/>
        <v>663126252.39230978</v>
      </c>
      <c r="Z148" s="23">
        <f t="shared" si="39"/>
        <v>7148551064600.918</v>
      </c>
      <c r="AA148" s="23">
        <f t="shared" si="40"/>
        <v>4454740686786.0439</v>
      </c>
      <c r="AB148" s="32">
        <f t="shared" si="41"/>
        <v>7.5452893270498323E-5</v>
      </c>
    </row>
    <row r="149" spans="1:28" ht="27.6">
      <c r="A149" t="s">
        <v>250</v>
      </c>
      <c r="B149" s="14" t="s">
        <v>252</v>
      </c>
      <c r="C149">
        <v>2042</v>
      </c>
      <c r="D149" s="10">
        <v>303.823029087507</v>
      </c>
      <c r="E149" s="10">
        <v>15726.2979869582</v>
      </c>
      <c r="F149" s="10">
        <v>23411.5286140188</v>
      </c>
      <c r="G149" s="10">
        <v>89654.918983413998</v>
      </c>
      <c r="H149" s="10">
        <v>314211282.5</v>
      </c>
      <c r="I149" s="10">
        <v>37.373199999999997</v>
      </c>
      <c r="J149" s="23">
        <f>Calculation_Assumptions!$B$25*G149*(F149/G149)^Calculation_Assumptions!$B$26</f>
        <v>1914157.097710504</v>
      </c>
      <c r="K149" s="23">
        <f>Calculation_Assumptions!$B$27*F149</f>
        <v>468230.57228037599</v>
      </c>
      <c r="L149" s="23">
        <f t="shared" si="28"/>
        <v>1914157.097710504</v>
      </c>
      <c r="M149" s="23">
        <f t="shared" si="29"/>
        <v>81.761303555561454</v>
      </c>
      <c r="N149" s="23">
        <f>Calculation_Assumptions!$B$28*F149</f>
        <v>2341152.8614018802</v>
      </c>
      <c r="O149" s="23">
        <f>Calculation_Assumptions!$B$29*F149</f>
        <v>3745844.5782430079</v>
      </c>
      <c r="P149" s="23">
        <f t="shared" si="30"/>
        <v>51217.372280417629</v>
      </c>
      <c r="Q149" s="23">
        <f t="shared" si="31"/>
        <v>581565007.57575643</v>
      </c>
      <c r="R149" s="23">
        <f t="shared" si="32"/>
        <v>805459658.59082043</v>
      </c>
      <c r="S149" s="23">
        <f t="shared" si="33"/>
        <v>711296153.90800369</v>
      </c>
      <c r="T149" s="23">
        <f t="shared" si="34"/>
        <v>1138073846.2528057</v>
      </c>
      <c r="U149" s="21">
        <f>1/(1+Calculation_Assumptions!$B$22)^(C149-Calculation_Assumptions!$B$21)</f>
        <v>0.60501644584477121</v>
      </c>
      <c r="V149" s="23">
        <f t="shared" si="35"/>
        <v>351856393.91117162</v>
      </c>
      <c r="W149" s="23">
        <f t="shared" si="36"/>
        <v>487316339.91196102</v>
      </c>
      <c r="X149" s="23">
        <f t="shared" si="37"/>
        <v>430345870.98047578</v>
      </c>
      <c r="Y149" s="23">
        <f t="shared" si="38"/>
        <v>688553393.56876111</v>
      </c>
      <c r="Z149" s="23">
        <f t="shared" si="39"/>
        <v>7356166431096.2949</v>
      </c>
      <c r="AA149" s="23">
        <f t="shared" si="40"/>
        <v>4450601669184.4951</v>
      </c>
      <c r="AB149" s="32">
        <f t="shared" si="41"/>
        <v>7.9058163382130729E-5</v>
      </c>
    </row>
    <row r="150" spans="1:28" ht="27.6">
      <c r="A150" t="s">
        <v>250</v>
      </c>
      <c r="B150" s="14" t="s">
        <v>252</v>
      </c>
      <c r="C150">
        <v>2043</v>
      </c>
      <c r="D150" s="10">
        <v>315.95445786693</v>
      </c>
      <c r="E150" s="10">
        <v>16400.933352857701</v>
      </c>
      <c r="F150" s="10">
        <v>24001.7914371726</v>
      </c>
      <c r="G150" s="10">
        <v>90435.005584395898</v>
      </c>
      <c r="H150" s="10">
        <v>315304312</v>
      </c>
      <c r="I150" s="10">
        <v>37.491100000000003</v>
      </c>
      <c r="J150" s="23">
        <f>Calculation_Assumptions!$B$25*G150*(F150/G150)^Calculation_Assumptions!$B$26</f>
        <v>1978414.0348458875</v>
      </c>
      <c r="K150" s="23">
        <f>Calculation_Assumptions!$B$27*F150</f>
        <v>480035.82874345197</v>
      </c>
      <c r="L150" s="23">
        <f t="shared" si="28"/>
        <v>1978414.0348458875</v>
      </c>
      <c r="M150" s="23">
        <f t="shared" si="29"/>
        <v>82.427765445117274</v>
      </c>
      <c r="N150" s="23">
        <f>Calculation_Assumptions!$B$28*F150</f>
        <v>2400179.1437172601</v>
      </c>
      <c r="O150" s="23">
        <f>Calculation_Assumptions!$B$29*F150</f>
        <v>3840286.6299476158</v>
      </c>
      <c r="P150" s="23">
        <f t="shared" si="30"/>
        <v>52770.23173088779</v>
      </c>
      <c r="Q150" s="23">
        <f t="shared" si="31"/>
        <v>625088733.81605792</v>
      </c>
      <c r="R150" s="23">
        <f t="shared" si="32"/>
        <v>865481053.63314736</v>
      </c>
      <c r="S150" s="23">
        <f t="shared" si="33"/>
        <v>758347300.1366992</v>
      </c>
      <c r="T150" s="23">
        <f t="shared" si="34"/>
        <v>1213355680.2187185</v>
      </c>
      <c r="U150" s="21">
        <f>1/(1+Calculation_Assumptions!$B$22)^(C150-Calculation_Assumptions!$B$21)</f>
        <v>0.5873946076162827</v>
      </c>
      <c r="V150" s="23">
        <f t="shared" si="35"/>
        <v>367173751.52524233</v>
      </c>
      <c r="W150" s="23">
        <f t="shared" si="36"/>
        <v>508378903.89816952</v>
      </c>
      <c r="X150" s="23">
        <f t="shared" si="37"/>
        <v>445449114.80066377</v>
      </c>
      <c r="Y150" s="23">
        <f t="shared" si="38"/>
        <v>712718583.68106198</v>
      </c>
      <c r="Z150" s="23">
        <f t="shared" si="39"/>
        <v>7567868335865.1982</v>
      </c>
      <c r="AA150" s="23">
        <f t="shared" si="40"/>
        <v>4445325051637.2285</v>
      </c>
      <c r="AB150" s="32">
        <f t="shared" si="41"/>
        <v>8.2597728458577173E-5</v>
      </c>
    </row>
    <row r="151" spans="1:28" ht="27.6">
      <c r="A151" t="s">
        <v>250</v>
      </c>
      <c r="B151" s="14" t="s">
        <v>252</v>
      </c>
      <c r="C151">
        <v>2044</v>
      </c>
      <c r="D151" s="10">
        <v>327.89519141222399</v>
      </c>
      <c r="E151" s="10">
        <v>17067.969759216499</v>
      </c>
      <c r="F151" s="10">
        <v>24606.936253131698</v>
      </c>
      <c r="G151" s="10">
        <v>91221.879711504793</v>
      </c>
      <c r="H151" s="10">
        <v>316318415.5</v>
      </c>
      <c r="I151" s="10">
        <v>37.609900000000003</v>
      </c>
      <c r="J151" s="23">
        <f>Calculation_Assumptions!$B$25*G151*(F151/G151)^Calculation_Assumptions!$B$26</f>
        <v>2044828.0331623689</v>
      </c>
      <c r="K151" s="23">
        <f>Calculation_Assumptions!$B$27*F151</f>
        <v>492138.72506263398</v>
      </c>
      <c r="L151" s="23">
        <f t="shared" si="28"/>
        <v>2044828.0331623689</v>
      </c>
      <c r="M151" s="23">
        <f t="shared" si="29"/>
        <v>83.099659873427996</v>
      </c>
      <c r="N151" s="23">
        <f>Calculation_Assumptions!$B$28*F151</f>
        <v>2460693.6253131698</v>
      </c>
      <c r="O151" s="23">
        <f>Calculation_Assumptions!$B$29*F151</f>
        <v>3937109.8005010718</v>
      </c>
      <c r="P151" s="23">
        <f t="shared" si="30"/>
        <v>54369.408936539818</v>
      </c>
      <c r="Q151" s="23">
        <f t="shared" si="31"/>
        <v>670489279.33885646</v>
      </c>
      <c r="R151" s="23">
        <f t="shared" si="32"/>
        <v>927975427.55533695</v>
      </c>
      <c r="S151" s="23">
        <f t="shared" si="33"/>
        <v>806849607.27890122</v>
      </c>
      <c r="T151" s="23">
        <f t="shared" si="34"/>
        <v>1290959371.6462419</v>
      </c>
      <c r="U151" s="21">
        <f>1/(1+Calculation_Assumptions!$B$22)^(C151-Calculation_Assumptions!$B$21)</f>
        <v>0.57028602681192497</v>
      </c>
      <c r="V151" s="23">
        <f t="shared" si="35"/>
        <v>382370667.13414735</v>
      </c>
      <c r="W151" s="23">
        <f t="shared" si="36"/>
        <v>529211419.55963045</v>
      </c>
      <c r="X151" s="23">
        <f t="shared" si="37"/>
        <v>460135056.76984662</v>
      </c>
      <c r="Y151" s="23">
        <f t="shared" si="38"/>
        <v>736216090.83175457</v>
      </c>
      <c r="Z151" s="23">
        <f t="shared" si="39"/>
        <v>7783627085900.126</v>
      </c>
      <c r="AA151" s="23">
        <f t="shared" si="40"/>
        <v>4438893765003.665</v>
      </c>
      <c r="AB151" s="32">
        <f t="shared" si="41"/>
        <v>8.6140981824968656E-5</v>
      </c>
    </row>
    <row r="152" spans="1:28" ht="27.6">
      <c r="A152" t="s">
        <v>250</v>
      </c>
      <c r="B152" s="14" t="s">
        <v>252</v>
      </c>
      <c r="C152">
        <v>2045</v>
      </c>
      <c r="D152" s="10">
        <v>339.785513555698</v>
      </c>
      <c r="E152" s="10">
        <v>17731.371855012199</v>
      </c>
      <c r="F152" s="10">
        <v>25227.338273922502</v>
      </c>
      <c r="G152" s="10">
        <v>92015.600422941701</v>
      </c>
      <c r="H152" s="10">
        <v>317249613</v>
      </c>
      <c r="I152" s="10">
        <v>37.724499999999999</v>
      </c>
      <c r="J152" s="23">
        <f>Calculation_Assumptions!$B$25*G152*(F152/G152)^Calculation_Assumptions!$B$26</f>
        <v>2113471.5037201103</v>
      </c>
      <c r="K152" s="23">
        <f>Calculation_Assumptions!$B$27*F152</f>
        <v>504546.76547845005</v>
      </c>
      <c r="L152" s="23">
        <f t="shared" si="28"/>
        <v>2113471.5037201103</v>
      </c>
      <c r="M152" s="23">
        <f t="shared" si="29"/>
        <v>83.777031122811934</v>
      </c>
      <c r="N152" s="23">
        <f>Calculation_Assumptions!$B$28*F152</f>
        <v>2522733.8273922503</v>
      </c>
      <c r="O152" s="23">
        <f>Calculation_Assumptions!$B$29*F152</f>
        <v>4036374.1238276004</v>
      </c>
      <c r="P152" s="23">
        <f t="shared" si="30"/>
        <v>56023.844019671844</v>
      </c>
      <c r="Q152" s="23">
        <f t="shared" si="31"/>
        <v>718127000.27687097</v>
      </c>
      <c r="R152" s="23">
        <f t="shared" si="32"/>
        <v>993379611.0600028</v>
      </c>
      <c r="S152" s="23">
        <f t="shared" si="33"/>
        <v>857188409.10480738</v>
      </c>
      <c r="T152" s="23">
        <f t="shared" si="34"/>
        <v>1371501454.5676918</v>
      </c>
      <c r="U152" s="21">
        <f>1/(1+Calculation_Assumptions!$B$22)^(C152-Calculation_Assumptions!$B$21)</f>
        <v>0.55367575418633497</v>
      </c>
      <c r="V152" s="23">
        <f t="shared" si="35"/>
        <v>397609508.47986692</v>
      </c>
      <c r="W152" s="23">
        <f t="shared" si="36"/>
        <v>550010205.34697521</v>
      </c>
      <c r="X152" s="23">
        <f t="shared" si="37"/>
        <v>474604438.89088887</v>
      </c>
      <c r="Y152" s="23">
        <f t="shared" si="38"/>
        <v>759367102.22542214</v>
      </c>
      <c r="Z152" s="23">
        <f t="shared" si="39"/>
        <v>8003363304422.002</v>
      </c>
      <c r="AA152" s="23">
        <f t="shared" si="40"/>
        <v>4431268213603.0898</v>
      </c>
      <c r="AB152" s="32">
        <f t="shared" si="41"/>
        <v>8.972815214824659E-5</v>
      </c>
    </row>
    <row r="153" spans="1:28" ht="27.6">
      <c r="A153" t="s">
        <v>250</v>
      </c>
      <c r="B153" s="14" t="s">
        <v>252</v>
      </c>
      <c r="C153">
        <v>2046</v>
      </c>
      <c r="D153" s="10">
        <v>351.18860129271098</v>
      </c>
      <c r="E153" s="10">
        <v>18375.7614019344</v>
      </c>
      <c r="F153" s="10">
        <v>25797.702300703098</v>
      </c>
      <c r="G153" s="10">
        <v>92766.695441781907</v>
      </c>
      <c r="H153" s="10">
        <v>318096573.5</v>
      </c>
      <c r="I153" s="10">
        <v>37.836199999999998</v>
      </c>
      <c r="J153" s="23">
        <f>Calculation_Assumptions!$B$25*G153*(F153/G153)^Calculation_Assumptions!$B$26</f>
        <v>2176684.4748758646</v>
      </c>
      <c r="K153" s="23">
        <f>Calculation_Assumptions!$B$27*F153</f>
        <v>515954.04601406195</v>
      </c>
      <c r="L153" s="23">
        <f t="shared" si="28"/>
        <v>2176684.4748758646</v>
      </c>
      <c r="M153" s="23">
        <f t="shared" si="29"/>
        <v>84.375129595031439</v>
      </c>
      <c r="N153" s="23">
        <f>Calculation_Assumptions!$B$28*F153</f>
        <v>2579770.2300703097</v>
      </c>
      <c r="O153" s="23">
        <f>Calculation_Assumptions!$B$29*F153</f>
        <v>4127632.3681124956</v>
      </c>
      <c r="P153" s="23">
        <f t="shared" si="30"/>
        <v>57529.15131212608</v>
      </c>
      <c r="Q153" s="23">
        <f t="shared" si="31"/>
        <v>764426776.18721402</v>
      </c>
      <c r="R153" s="23">
        <f t="shared" si="32"/>
        <v>1057141958.1674101</v>
      </c>
      <c r="S153" s="23">
        <f t="shared" si="33"/>
        <v>905985898.75496733</v>
      </c>
      <c r="T153" s="23">
        <f t="shared" si="34"/>
        <v>1449577438.0079477</v>
      </c>
      <c r="U153" s="21">
        <f>1/(1+Calculation_Assumptions!$B$22)^(C153-Calculation_Assumptions!$B$21)</f>
        <v>0.5375492759090631</v>
      </c>
      <c r="V153" s="23">
        <f t="shared" si="35"/>
        <v>410917060.02493632</v>
      </c>
      <c r="W153" s="23">
        <f t="shared" si="36"/>
        <v>568265894.14598036</v>
      </c>
      <c r="X153" s="23">
        <f t="shared" si="37"/>
        <v>487012063.85955441</v>
      </c>
      <c r="Y153" s="23">
        <f t="shared" si="38"/>
        <v>779219302.17528713</v>
      </c>
      <c r="Z153" s="23">
        <f t="shared" si="39"/>
        <v>8206160706026.7227</v>
      </c>
      <c r="AA153" s="23">
        <f t="shared" si="40"/>
        <v>4411215745518.0703</v>
      </c>
      <c r="AB153" s="32">
        <f t="shared" si="41"/>
        <v>9.3152791368783213E-5</v>
      </c>
    </row>
    <row r="154" spans="1:28" ht="27.6">
      <c r="A154" t="s">
        <v>250</v>
      </c>
      <c r="B154" s="14" t="s">
        <v>252</v>
      </c>
      <c r="C154">
        <v>2047</v>
      </c>
      <c r="D154" s="10">
        <v>361.78973894586699</v>
      </c>
      <c r="E154" s="10">
        <v>18990.430512126</v>
      </c>
      <c r="F154" s="10">
        <v>26380.9616682253</v>
      </c>
      <c r="G154" s="10">
        <v>93523.921418033002</v>
      </c>
      <c r="H154" s="10">
        <v>318862019.5</v>
      </c>
      <c r="I154" s="10">
        <v>37.948900000000002</v>
      </c>
      <c r="J154" s="23">
        <f>Calculation_Assumptions!$B$25*G154*(F154/G154)^Calculation_Assumptions!$B$26</f>
        <v>2241788.1172402492</v>
      </c>
      <c r="K154" s="23">
        <f>Calculation_Assumptions!$B$27*F154</f>
        <v>527619.23336450604</v>
      </c>
      <c r="L154" s="23">
        <f t="shared" si="28"/>
        <v>2241788.1172402492</v>
      </c>
      <c r="M154" s="23">
        <f t="shared" si="29"/>
        <v>84.977497993956135</v>
      </c>
      <c r="N154" s="23">
        <f>Calculation_Assumptions!$B$28*F154</f>
        <v>2638096.1668225299</v>
      </c>
      <c r="O154" s="23">
        <f>Calculation_Assumptions!$B$29*F154</f>
        <v>4220953.8669160483</v>
      </c>
      <c r="P154" s="23">
        <f t="shared" si="30"/>
        <v>59073.862937799226</v>
      </c>
      <c r="Q154" s="23">
        <f t="shared" si="31"/>
        <v>811055937.70829642</v>
      </c>
      <c r="R154" s="23">
        <f t="shared" si="32"/>
        <v>1121838089.2031317</v>
      </c>
      <c r="S154" s="23">
        <f t="shared" si="33"/>
        <v>954436123.50881541</v>
      </c>
      <c r="T154" s="23">
        <f t="shared" si="34"/>
        <v>1527097797.614105</v>
      </c>
      <c r="U154" s="21">
        <f>1/(1+Calculation_Assumptions!$B$22)^(C154-Calculation_Assumptions!$B$21)</f>
        <v>0.52189250088258554</v>
      </c>
      <c r="V154" s="23">
        <f t="shared" si="35"/>
        <v>423284011.68625331</v>
      </c>
      <c r="W154" s="23">
        <f t="shared" si="36"/>
        <v>585478885.95956349</v>
      </c>
      <c r="X154" s="23">
        <f t="shared" si="37"/>
        <v>498113055.43069595</v>
      </c>
      <c r="Y154" s="23">
        <f t="shared" si="38"/>
        <v>796980888.68911374</v>
      </c>
      <c r="Z154" s="23">
        <f t="shared" si="39"/>
        <v>8411886713882.4082</v>
      </c>
      <c r="AA154" s="23">
        <f t="shared" si="40"/>
        <v>4390100594249.0845</v>
      </c>
      <c r="AB154" s="32">
        <f t="shared" si="41"/>
        <v>9.6417838862449808E-5</v>
      </c>
    </row>
    <row r="155" spans="1:28" ht="27.6">
      <c r="A155" t="s">
        <v>250</v>
      </c>
      <c r="B155" s="14" t="s">
        <v>252</v>
      </c>
      <c r="C155">
        <v>2048</v>
      </c>
      <c r="D155" s="10">
        <v>371.74757622752998</v>
      </c>
      <c r="E155" s="10">
        <v>19583.1164937758</v>
      </c>
      <c r="F155" s="10">
        <v>26977.4079268061</v>
      </c>
      <c r="G155" s="10">
        <v>94287.328396812707</v>
      </c>
      <c r="H155" s="10">
        <v>319554652.5</v>
      </c>
      <c r="I155" s="10">
        <v>38.064500000000002</v>
      </c>
      <c r="J155" s="23">
        <f>Calculation_Assumptions!$B$25*G155*(F155/G155)^Calculation_Assumptions!$B$26</f>
        <v>2308838.9799289512</v>
      </c>
      <c r="K155" s="23">
        <f>Calculation_Assumptions!$B$27*F155</f>
        <v>539548.15853612195</v>
      </c>
      <c r="L155" s="23">
        <f t="shared" si="28"/>
        <v>2308838.9799289512</v>
      </c>
      <c r="M155" s="23">
        <f t="shared" si="29"/>
        <v>85.584166803318922</v>
      </c>
      <c r="N155" s="23">
        <f>Calculation_Assumptions!$B$28*F155</f>
        <v>2697740.79268061</v>
      </c>
      <c r="O155" s="23">
        <f>Calculation_Assumptions!$B$29*F155</f>
        <v>4316385.2682889756</v>
      </c>
      <c r="P155" s="23">
        <f t="shared" si="30"/>
        <v>60655.965004898295</v>
      </c>
      <c r="Q155" s="23">
        <f t="shared" si="31"/>
        <v>858305294.6882304</v>
      </c>
      <c r="R155" s="23">
        <f t="shared" si="32"/>
        <v>1187832828.7333117</v>
      </c>
      <c r="S155" s="23">
        <f t="shared" si="33"/>
        <v>1002878600.9691522</v>
      </c>
      <c r="T155" s="23">
        <f t="shared" si="34"/>
        <v>1604605761.5506434</v>
      </c>
      <c r="U155" s="21">
        <f>1/(1+Calculation_Assumptions!$B$22)^(C155-Calculation_Assumptions!$B$21)</f>
        <v>0.50669174842969467</v>
      </c>
      <c r="V155" s="23">
        <f t="shared" si="35"/>
        <v>434896210.45204377</v>
      </c>
      <c r="W155" s="23">
        <f t="shared" si="36"/>
        <v>601865092.83307171</v>
      </c>
      <c r="X155" s="23">
        <f t="shared" si="37"/>
        <v>508150311.78778583</v>
      </c>
      <c r="Y155" s="23">
        <f t="shared" si="38"/>
        <v>813040498.8604573</v>
      </c>
      <c r="Z155" s="23">
        <f t="shared" si="39"/>
        <v>8620756215401.2686</v>
      </c>
      <c r="AA155" s="23">
        <f t="shared" si="40"/>
        <v>4368066039567.8262</v>
      </c>
      <c r="AB155" s="32">
        <f t="shared" si="41"/>
        <v>9.9562645461988511E-5</v>
      </c>
    </row>
    <row r="156" spans="1:28" ht="27.6">
      <c r="A156" t="s">
        <v>250</v>
      </c>
      <c r="B156" s="14" t="s">
        <v>252</v>
      </c>
      <c r="C156">
        <v>2049</v>
      </c>
      <c r="D156" s="10">
        <v>381.33490195635801</v>
      </c>
      <c r="E156" s="10">
        <v>20161.503052839402</v>
      </c>
      <c r="F156" s="10">
        <v>27587.339218413799</v>
      </c>
      <c r="G156" s="10">
        <v>95056.966831742102</v>
      </c>
      <c r="H156" s="10">
        <v>320173250</v>
      </c>
      <c r="I156" s="10">
        <v>38.1755</v>
      </c>
      <c r="J156" s="23">
        <f>Calculation_Assumptions!$B$25*G156*(F156/G156)^Calculation_Assumptions!$B$26</f>
        <v>2377895.3034159979</v>
      </c>
      <c r="K156" s="23">
        <f>Calculation_Assumptions!$B$27*F156</f>
        <v>551746.78436827601</v>
      </c>
      <c r="L156" s="23">
        <f t="shared" si="28"/>
        <v>2377895.3034159979</v>
      </c>
      <c r="M156" s="23">
        <f t="shared" si="29"/>
        <v>86.195166724481254</v>
      </c>
      <c r="N156" s="23">
        <f>Calculation_Assumptions!$B$28*F156</f>
        <v>2758733.9218413797</v>
      </c>
      <c r="O156" s="23">
        <f>Calculation_Assumptions!$B$29*F156</f>
        <v>4413974.2749462081</v>
      </c>
      <c r="P156" s="23">
        <f t="shared" si="30"/>
        <v>62288.517594163743</v>
      </c>
      <c r="Q156" s="23">
        <f t="shared" si="31"/>
        <v>906774472.39062369</v>
      </c>
      <c r="R156" s="23">
        <f t="shared" si="32"/>
        <v>1255830137.6315732</v>
      </c>
      <c r="S156" s="23">
        <f t="shared" si="33"/>
        <v>1052001529.6090616</v>
      </c>
      <c r="T156" s="23">
        <f t="shared" si="34"/>
        <v>1683202447.3744986</v>
      </c>
      <c r="U156" s="21">
        <f>1/(1+Calculation_Assumptions!$B$22)^(C156-Calculation_Assumptions!$B$21)</f>
        <v>0.49193373633950943</v>
      </c>
      <c r="V156" s="23">
        <f t="shared" si="35"/>
        <v>446072954.22040683</v>
      </c>
      <c r="W156" s="23">
        <f t="shared" si="36"/>
        <v>617785211.81286013</v>
      </c>
      <c r="X156" s="23">
        <f t="shared" si="37"/>
        <v>517515043.09546471</v>
      </c>
      <c r="Y156" s="23">
        <f t="shared" si="38"/>
        <v>828024068.95274365</v>
      </c>
      <c r="Z156" s="23">
        <f t="shared" si="39"/>
        <v>8832728056412.0059</v>
      </c>
      <c r="AA156" s="23">
        <f t="shared" si="40"/>
        <v>4345116914861.5713</v>
      </c>
      <c r="AB156" s="32">
        <f t="shared" si="41"/>
        <v>1.0266074836667958E-4</v>
      </c>
    </row>
    <row r="157" spans="1:28" ht="27.6">
      <c r="A157" t="s">
        <v>250</v>
      </c>
      <c r="B157" s="14" t="s">
        <v>252</v>
      </c>
      <c r="C157">
        <v>2050</v>
      </c>
      <c r="D157" s="10">
        <v>390.66625163455302</v>
      </c>
      <c r="E157" s="10">
        <v>20731.4087756357</v>
      </c>
      <c r="F157" s="10">
        <v>28211.060425697899</v>
      </c>
      <c r="G157" s="10">
        <v>95832.887588279205</v>
      </c>
      <c r="H157" s="10">
        <v>320712949.5</v>
      </c>
      <c r="I157" s="10">
        <v>38.286000000000001</v>
      </c>
      <c r="J157" s="23">
        <f>Calculation_Assumptions!$B$25*G157*(F157/G157)^Calculation_Assumptions!$B$26</f>
        <v>2449017.0701214601</v>
      </c>
      <c r="K157" s="23">
        <f>Calculation_Assumptions!$B$27*F157</f>
        <v>564221.20851395791</v>
      </c>
      <c r="L157" s="23">
        <f t="shared" si="28"/>
        <v>2449017.0701214601</v>
      </c>
      <c r="M157" s="23">
        <f t="shared" si="29"/>
        <v>86.810528677986596</v>
      </c>
      <c r="N157" s="23">
        <f>Calculation_Assumptions!$B$28*F157</f>
        <v>2821106.04256979</v>
      </c>
      <c r="O157" s="23">
        <f>Calculation_Assumptions!$B$29*F157</f>
        <v>4513769.6681116633</v>
      </c>
      <c r="P157" s="23">
        <f t="shared" si="30"/>
        <v>63966.386410736566</v>
      </c>
      <c r="Q157" s="23">
        <f t="shared" si="31"/>
        <v>956748318.97338617</v>
      </c>
      <c r="R157" s="23">
        <f t="shared" si="32"/>
        <v>1326113304.5812483</v>
      </c>
      <c r="S157" s="23">
        <f t="shared" si="33"/>
        <v>1102110923.1143277</v>
      </c>
      <c r="T157" s="23">
        <f t="shared" si="34"/>
        <v>1763377476.982924</v>
      </c>
      <c r="U157" s="21">
        <f>1/(1+Calculation_Assumptions!$B$22)^(C157-Calculation_Assumptions!$B$21)</f>
        <v>0.47760556926165965</v>
      </c>
      <c r="V157" s="23">
        <f t="shared" si="35"/>
        <v>456948325.52342004</v>
      </c>
      <c r="W157" s="23">
        <f t="shared" si="36"/>
        <v>633359099.73998773</v>
      </c>
      <c r="X157" s="23">
        <f t="shared" si="37"/>
        <v>526374314.82351166</v>
      </c>
      <c r="Y157" s="23">
        <f t="shared" si="38"/>
        <v>842198903.71761858</v>
      </c>
      <c r="Z157" s="23">
        <f t="shared" si="39"/>
        <v>9047652397648.2988</v>
      </c>
      <c r="AA157" s="23">
        <f t="shared" si="40"/>
        <v>4321209173860.4355</v>
      </c>
      <c r="AB157" s="32">
        <f t="shared" si="41"/>
        <v>1.0574547705016474E-4</v>
      </c>
    </row>
    <row r="158" spans="1:28" ht="27.6">
      <c r="A158" t="s">
        <v>257</v>
      </c>
      <c r="B158" s="14" t="s">
        <v>259</v>
      </c>
      <c r="C158">
        <v>2025</v>
      </c>
      <c r="D158" s="10">
        <v>4.5351156699829502</v>
      </c>
      <c r="E158" s="10">
        <v>224.03449446191101</v>
      </c>
      <c r="F158" s="10">
        <v>13851.4910785419</v>
      </c>
      <c r="G158" s="10">
        <v>74136.370794952702</v>
      </c>
      <c r="H158" s="10">
        <v>285721235.5</v>
      </c>
      <c r="I158" s="10">
        <v>37.51</v>
      </c>
      <c r="J158" s="23">
        <f>Calculation_Assumptions!$B$25*G158*(F158/G158)^Calculation_Assumptions!$B$26</f>
        <v>957963.82972618227</v>
      </c>
      <c r="K158" s="23">
        <f>Calculation_Assumptions!$B$27*F158</f>
        <v>277029.82157083799</v>
      </c>
      <c r="L158" s="23">
        <f t="shared" si="28"/>
        <v>957963.82972618227</v>
      </c>
      <c r="M158" s="23">
        <f t="shared" si="29"/>
        <v>69.159617855886736</v>
      </c>
      <c r="N158" s="23">
        <f>Calculation_Assumptions!$B$28*F158</f>
        <v>1385149.10785419</v>
      </c>
      <c r="O158" s="23">
        <f>Calculation_Assumptions!$B$29*F158</f>
        <v>2216238.5725667039</v>
      </c>
      <c r="P158" s="23">
        <f t="shared" si="30"/>
        <v>25538.891754896889</v>
      </c>
      <c r="Q158" s="23">
        <f t="shared" si="31"/>
        <v>4344476.7754680878</v>
      </c>
      <c r="R158" s="23">
        <f t="shared" si="32"/>
        <v>5721592.703425792</v>
      </c>
      <c r="S158" s="23">
        <f t="shared" si="33"/>
        <v>6281811.4242924405</v>
      </c>
      <c r="T158" s="23">
        <f t="shared" si="34"/>
        <v>10050898.278867904</v>
      </c>
      <c r="U158" s="21">
        <f>1/(1+Calculation_Assumptions!$B$22)^(C158-Calculation_Assumptions!$B$21)</f>
        <v>1</v>
      </c>
      <c r="V158" s="23">
        <f t="shared" si="35"/>
        <v>4344476.7754680878</v>
      </c>
      <c r="W158" s="23">
        <f t="shared" si="36"/>
        <v>5721592.703425792</v>
      </c>
      <c r="X158" s="23">
        <f t="shared" si="37"/>
        <v>6281811.4242924405</v>
      </c>
      <c r="Y158" s="23">
        <f t="shared" si="38"/>
        <v>10050898.278867904</v>
      </c>
      <c r="Z158" s="23">
        <f t="shared" si="39"/>
        <v>3957665144478.2192</v>
      </c>
      <c r="AA158" s="23">
        <f t="shared" si="40"/>
        <v>3957665144478.2192</v>
      </c>
      <c r="AB158" s="32">
        <f t="shared" si="41"/>
        <v>1.0977373317016354E-6</v>
      </c>
    </row>
    <row r="159" spans="1:28" ht="27.6">
      <c r="A159" t="s">
        <v>257</v>
      </c>
      <c r="B159" s="14" t="s">
        <v>259</v>
      </c>
      <c r="C159">
        <v>2026</v>
      </c>
      <c r="D159" s="10">
        <v>8.8209095200379597</v>
      </c>
      <c r="E159" s="10">
        <v>436.77230003612601</v>
      </c>
      <c r="F159" s="10">
        <v>14370.1004216288</v>
      </c>
      <c r="G159" s="10">
        <v>75186.409743607393</v>
      </c>
      <c r="H159" s="10">
        <v>287886782.5</v>
      </c>
      <c r="I159" s="10">
        <v>37.588299999999997</v>
      </c>
      <c r="J159" s="23">
        <f>Calculation_Assumptions!$B$25*G159*(F159/G159)^Calculation_Assumptions!$B$26</f>
        <v>1005171.1466751626</v>
      </c>
      <c r="K159" s="23">
        <f>Calculation_Assumptions!$B$27*F159</f>
        <v>287402.00843257603</v>
      </c>
      <c r="L159" s="23">
        <f t="shared" si="28"/>
        <v>1005171.1466751626</v>
      </c>
      <c r="M159" s="23">
        <f t="shared" si="29"/>
        <v>69.948790696149501</v>
      </c>
      <c r="N159" s="23">
        <f>Calculation_Assumptions!$B$28*F159</f>
        <v>1437010.0421628801</v>
      </c>
      <c r="O159" s="23">
        <f>Calculation_Assumptions!$B$29*F159</f>
        <v>2299216.0674606082</v>
      </c>
      <c r="P159" s="23">
        <f t="shared" si="30"/>
        <v>26741.596365761758</v>
      </c>
      <c r="Q159" s="23">
        <f t="shared" si="31"/>
        <v>8866523.7369744144</v>
      </c>
      <c r="R159" s="23">
        <f t="shared" si="32"/>
        <v>11679988.551311471</v>
      </c>
      <c r="S159" s="23">
        <f t="shared" si="33"/>
        <v>12675735.561304698</v>
      </c>
      <c r="T159" s="23">
        <f t="shared" si="34"/>
        <v>20281176.89808752</v>
      </c>
      <c r="U159" s="21">
        <f>1/(1+Calculation_Assumptions!$B$22)^(C159-Calculation_Assumptions!$B$21)</f>
        <v>0.970873786407767</v>
      </c>
      <c r="V159" s="23">
        <f t="shared" si="35"/>
        <v>8608275.4727906939</v>
      </c>
      <c r="W159" s="23">
        <f t="shared" si="36"/>
        <v>11339794.710011136</v>
      </c>
      <c r="X159" s="23">
        <f t="shared" si="37"/>
        <v>12306539.379907474</v>
      </c>
      <c r="Y159" s="23">
        <f t="shared" si="38"/>
        <v>19690463.007851962</v>
      </c>
      <c r="Z159" s="23">
        <f t="shared" si="39"/>
        <v>4136961974584.6089</v>
      </c>
      <c r="AA159" s="23">
        <f t="shared" si="40"/>
        <v>4016467936489.9116</v>
      </c>
      <c r="AB159" s="32">
        <f t="shared" si="41"/>
        <v>2.1432451618955716E-6</v>
      </c>
    </row>
    <row r="160" spans="1:28" ht="27.6">
      <c r="A160" t="s">
        <v>257</v>
      </c>
      <c r="B160" s="14" t="s">
        <v>259</v>
      </c>
      <c r="C160">
        <v>2027</v>
      </c>
      <c r="D160" s="10">
        <v>12.848538218602799</v>
      </c>
      <c r="E160" s="10">
        <v>637.66006973357696</v>
      </c>
      <c r="F160" s="10">
        <v>14908.1268548478</v>
      </c>
      <c r="G160" s="10">
        <v>76251.321038748298</v>
      </c>
      <c r="H160" s="10">
        <v>289986522</v>
      </c>
      <c r="I160" s="10">
        <v>37.6736</v>
      </c>
      <c r="J160" s="23">
        <f>Calculation_Assumptions!$B$25*G160*(F160/G160)^Calculation_Assumptions!$B$26</f>
        <v>1054704.7839969601</v>
      </c>
      <c r="K160" s="23">
        <f>Calculation_Assumptions!$B$27*F160</f>
        <v>298162.53709695599</v>
      </c>
      <c r="L160" s="23">
        <f t="shared" si="28"/>
        <v>1054704.7839969601</v>
      </c>
      <c r="M160" s="23">
        <f t="shared" si="29"/>
        <v>70.746968701436359</v>
      </c>
      <c r="N160" s="23">
        <f>Calculation_Assumptions!$B$28*F160</f>
        <v>1490812.68548478</v>
      </c>
      <c r="O160" s="23">
        <f>Calculation_Assumptions!$B$29*F160</f>
        <v>2385300.2967756479</v>
      </c>
      <c r="P160" s="23">
        <f t="shared" si="30"/>
        <v>27995.858744504378</v>
      </c>
      <c r="Q160" s="23">
        <f t="shared" si="31"/>
        <v>13551414.726528153</v>
      </c>
      <c r="R160" s="23">
        <f t="shared" si="32"/>
        <v>17851841.239272032</v>
      </c>
      <c r="S160" s="23">
        <f t="shared" si="33"/>
        <v>19154763.766229071</v>
      </c>
      <c r="T160" s="23">
        <f t="shared" si="34"/>
        <v>30647622.02596651</v>
      </c>
      <c r="U160" s="21">
        <f>1/(1+Calculation_Assumptions!$B$22)^(C160-Calculation_Assumptions!$B$21)</f>
        <v>0.94259590913375435</v>
      </c>
      <c r="V160" s="23">
        <f t="shared" si="35"/>
        <v>12773508.084200351</v>
      </c>
      <c r="W160" s="23">
        <f t="shared" si="36"/>
        <v>16827072.522643071</v>
      </c>
      <c r="X160" s="23">
        <f t="shared" si="37"/>
        <v>18055201.966470987</v>
      </c>
      <c r="Y160" s="23">
        <f t="shared" si="38"/>
        <v>28888323.146353576</v>
      </c>
      <c r="Z160" s="23">
        <f t="shared" si="39"/>
        <v>4323155856172.1123</v>
      </c>
      <c r="AA160" s="23">
        <f t="shared" si="40"/>
        <v>4074989024575.4663</v>
      </c>
      <c r="AB160" s="32">
        <f t="shared" si="41"/>
        <v>3.1346116534709192E-6</v>
      </c>
    </row>
    <row r="161" spans="1:28" ht="27.6">
      <c r="A161" t="s">
        <v>257</v>
      </c>
      <c r="B161" s="14" t="s">
        <v>259</v>
      </c>
      <c r="C161">
        <v>2028</v>
      </c>
      <c r="D161" s="10">
        <v>16.6300489789454</v>
      </c>
      <c r="E161" s="10">
        <v>826.92744833690199</v>
      </c>
      <c r="F161" s="10">
        <v>15466.2973673947</v>
      </c>
      <c r="G161" s="10">
        <v>77331.315326552096</v>
      </c>
      <c r="H161" s="10">
        <v>292016778.5</v>
      </c>
      <c r="I161" s="10">
        <v>36.834000000000003</v>
      </c>
      <c r="J161" s="23">
        <f>Calculation_Assumptions!$B$25*G161*(F161/G161)^Calculation_Assumptions!$B$26</f>
        <v>1106679.3799897758</v>
      </c>
      <c r="K161" s="23">
        <f>Calculation_Assumptions!$B$27*F161</f>
        <v>309325.94734789402</v>
      </c>
      <c r="L161" s="23">
        <f t="shared" si="28"/>
        <v>1106679.3799897758</v>
      </c>
      <c r="M161" s="23">
        <f t="shared" si="29"/>
        <v>71.554254628701486</v>
      </c>
      <c r="N161" s="23">
        <f>Calculation_Assumptions!$B$28*F161</f>
        <v>1546629.7367394699</v>
      </c>
      <c r="O161" s="23">
        <f>Calculation_Assumptions!$B$29*F161</f>
        <v>2474607.5787831522</v>
      </c>
      <c r="P161" s="23">
        <f t="shared" si="30"/>
        <v>30045.050225057712</v>
      </c>
      <c r="Q161" s="23">
        <f t="shared" si="31"/>
        <v>18404132.2932189</v>
      </c>
      <c r="R161" s="23">
        <f t="shared" si="32"/>
        <v>24845076.717761036</v>
      </c>
      <c r="S161" s="23">
        <f t="shared" si="33"/>
        <v>25720528.274270814</v>
      </c>
      <c r="T161" s="23">
        <f t="shared" si="34"/>
        <v>41152845.238833308</v>
      </c>
      <c r="U161" s="21">
        <f>1/(1+Calculation_Assumptions!$B$22)^(C161-Calculation_Assumptions!$B$21)</f>
        <v>0.91514165935315961</v>
      </c>
      <c r="V161" s="23">
        <f t="shared" si="35"/>
        <v>16842388.165771414</v>
      </c>
      <c r="W161" s="23">
        <f t="shared" si="36"/>
        <v>22736764.734248389</v>
      </c>
      <c r="X161" s="23">
        <f t="shared" si="37"/>
        <v>23537926.924356051</v>
      </c>
      <c r="Y161" s="23">
        <f t="shared" si="38"/>
        <v>37660683.078969687</v>
      </c>
      <c r="Z161" s="23">
        <f t="shared" si="39"/>
        <v>4516418332549.6309</v>
      </c>
      <c r="AA161" s="23">
        <f t="shared" si="40"/>
        <v>4133162567182.4995</v>
      </c>
      <c r="AB161" s="32">
        <f t="shared" si="41"/>
        <v>4.0749396840813254E-6</v>
      </c>
    </row>
    <row r="162" spans="1:28" ht="27.6">
      <c r="A162" t="s">
        <v>257</v>
      </c>
      <c r="B162" s="14" t="s">
        <v>259</v>
      </c>
      <c r="C162">
        <v>2029</v>
      </c>
      <c r="D162" s="10">
        <v>20.203125139921099</v>
      </c>
      <c r="E162" s="10">
        <v>1006.1138389169</v>
      </c>
      <c r="F162" s="10">
        <v>16045.366167440099</v>
      </c>
      <c r="G162" s="10">
        <v>78426.606236706895</v>
      </c>
      <c r="H162" s="10">
        <v>293978109</v>
      </c>
      <c r="I162" s="10">
        <v>36.911799999999999</v>
      </c>
      <c r="J162" s="23">
        <f>Calculation_Assumptions!$B$25*G162*(F162/G162)^Calculation_Assumptions!$B$26</f>
        <v>1161215.2221906323</v>
      </c>
      <c r="K162" s="23">
        <f>Calculation_Assumptions!$B$27*F162</f>
        <v>320907.32334880199</v>
      </c>
      <c r="L162" s="23">
        <f t="shared" si="28"/>
        <v>1161215.2221906323</v>
      </c>
      <c r="M162" s="23">
        <f t="shared" si="29"/>
        <v>72.370752407446872</v>
      </c>
      <c r="N162" s="23">
        <f>Calculation_Assumptions!$B$28*F162</f>
        <v>1604536.61674401</v>
      </c>
      <c r="O162" s="23">
        <f>Calculation_Assumptions!$B$29*F162</f>
        <v>2567258.5867904159</v>
      </c>
      <c r="P162" s="23">
        <f t="shared" si="30"/>
        <v>31459.187094388035</v>
      </c>
      <c r="Q162" s="23">
        <f t="shared" si="31"/>
        <v>23460176.448298626</v>
      </c>
      <c r="R162" s="23">
        <f t="shared" si="32"/>
        <v>31651523.496739745</v>
      </c>
      <c r="S162" s="23">
        <f t="shared" si="33"/>
        <v>32416654.059664853</v>
      </c>
      <c r="T162" s="23">
        <f t="shared" si="34"/>
        <v>51866646.495463766</v>
      </c>
      <c r="U162" s="21">
        <f>1/(1+Calculation_Assumptions!$B$22)^(C162-Calculation_Assumptions!$B$21)</f>
        <v>0.888487047915689</v>
      </c>
      <c r="V162" s="23">
        <f t="shared" si="35"/>
        <v>20844062.916130021</v>
      </c>
      <c r="W162" s="23">
        <f t="shared" si="36"/>
        <v>28121968.673652362</v>
      </c>
      <c r="X162" s="23">
        <f t="shared" si="37"/>
        <v>28801777.268775761</v>
      </c>
      <c r="Y162" s="23">
        <f t="shared" si="38"/>
        <v>46082843.630041219</v>
      </c>
      <c r="Z162" s="23">
        <f t="shared" si="39"/>
        <v>4716986404116.6182</v>
      </c>
      <c r="AA162" s="23">
        <f t="shared" si="40"/>
        <v>4190981325252.0151</v>
      </c>
      <c r="AB162" s="32">
        <f t="shared" si="41"/>
        <v>4.9735518482360714E-6</v>
      </c>
    </row>
    <row r="163" spans="1:28" ht="27.6">
      <c r="A163" t="s">
        <v>257</v>
      </c>
      <c r="B163" s="14" t="s">
        <v>259</v>
      </c>
      <c r="C163">
        <v>2030</v>
      </c>
      <c r="D163" s="10">
        <v>23.532099232728701</v>
      </c>
      <c r="E163" s="10">
        <v>1173.9598997266601</v>
      </c>
      <c r="F163" s="10">
        <v>16646.115701226699</v>
      </c>
      <c r="G163" s="10">
        <v>79537.410424669099</v>
      </c>
      <c r="H163" s="10">
        <v>295876648</v>
      </c>
      <c r="I163" s="10">
        <v>36.992699999999999</v>
      </c>
      <c r="J163" s="23">
        <f>Calculation_Assumptions!$B$25*G163*(F163/G163)^Calculation_Assumptions!$B$26</f>
        <v>1218438.5257631587</v>
      </c>
      <c r="K163" s="23">
        <f>Calculation_Assumptions!$B$27*F163</f>
        <v>332922.31402453396</v>
      </c>
      <c r="L163" s="23">
        <f t="shared" si="28"/>
        <v>1218438.5257631587</v>
      </c>
      <c r="M163" s="23">
        <f t="shared" si="29"/>
        <v>73.196567153102777</v>
      </c>
      <c r="N163" s="23">
        <f>Calculation_Assumptions!$B$28*F163</f>
        <v>1664611.5701226699</v>
      </c>
      <c r="O163" s="23">
        <f>Calculation_Assumptions!$B$29*F163</f>
        <v>2663378.5121962717</v>
      </c>
      <c r="P163" s="23">
        <f t="shared" si="30"/>
        <v>32937.269400804988</v>
      </c>
      <c r="Q163" s="23">
        <f t="shared" si="31"/>
        <v>28672416.297238316</v>
      </c>
      <c r="R163" s="23">
        <f t="shared" si="32"/>
        <v>38667033.483039014</v>
      </c>
      <c r="S163" s="23">
        <f t="shared" si="33"/>
        <v>39171804.652075</v>
      </c>
      <c r="T163" s="23">
        <f t="shared" si="34"/>
        <v>62674887.443319991</v>
      </c>
      <c r="U163" s="21">
        <f>1/(1+Calculation_Assumptions!$B$22)^(C163-Calculation_Assumptions!$B$21)</f>
        <v>0.86260878438416411</v>
      </c>
      <c r="V163" s="23">
        <f t="shared" si="35"/>
        <v>24733078.167517439</v>
      </c>
      <c r="W163" s="23">
        <f t="shared" si="36"/>
        <v>33354522.748546056</v>
      </c>
      <c r="X163" s="23">
        <f t="shared" si="37"/>
        <v>33789942.793060362</v>
      </c>
      <c r="Y163" s="23">
        <f t="shared" si="38"/>
        <v>54063908.468896568</v>
      </c>
      <c r="Z163" s="23">
        <f t="shared" si="39"/>
        <v>4925196915899.125</v>
      </c>
      <c r="AA163" s="23">
        <f t="shared" si="40"/>
        <v>4248518124476.3784</v>
      </c>
      <c r="AB163" s="32">
        <f t="shared" si="41"/>
        <v>5.8215776519879494E-6</v>
      </c>
    </row>
    <row r="164" spans="1:28" ht="27.6">
      <c r="A164" t="s">
        <v>257</v>
      </c>
      <c r="B164" s="14" t="s">
        <v>259</v>
      </c>
      <c r="C164">
        <v>2031</v>
      </c>
      <c r="D164" s="10">
        <v>26.700470467319501</v>
      </c>
      <c r="E164" s="10">
        <v>1334.40850459188</v>
      </c>
      <c r="F164" s="10">
        <v>17161.073466098602</v>
      </c>
      <c r="G164" s="10">
        <v>80420.156798629294</v>
      </c>
      <c r="H164" s="10">
        <v>297719748</v>
      </c>
      <c r="I164" s="10">
        <v>37.089500000000001</v>
      </c>
      <c r="J164" s="23">
        <f>Calculation_Assumptions!$B$25*G164*(F164/G164)^Calculation_Assumptions!$B$26</f>
        <v>1268394.0633523338</v>
      </c>
      <c r="K164" s="23">
        <f>Calculation_Assumptions!$B$27*F164</f>
        <v>343221.46932197205</v>
      </c>
      <c r="L164" s="23">
        <f t="shared" si="28"/>
        <v>1268394.0633523338</v>
      </c>
      <c r="M164" s="23">
        <f t="shared" si="29"/>
        <v>73.911114351792961</v>
      </c>
      <c r="N164" s="23">
        <f>Calculation_Assumptions!$B$28*F164</f>
        <v>1716107.3466098602</v>
      </c>
      <c r="O164" s="23">
        <f>Calculation_Assumptions!$B$29*F164</f>
        <v>2745771.7545757764</v>
      </c>
      <c r="P164" s="23">
        <f t="shared" si="30"/>
        <v>34198.197963098282</v>
      </c>
      <c r="Q164" s="23">
        <f t="shared" si="31"/>
        <v>33866718.22946237</v>
      </c>
      <c r="R164" s="23">
        <f t="shared" si="32"/>
        <v>45634366.203675054</v>
      </c>
      <c r="S164" s="23">
        <f t="shared" si="33"/>
        <v>45820873.526906602</v>
      </c>
      <c r="T164" s="23">
        <f t="shared" si="34"/>
        <v>73313397.643050566</v>
      </c>
      <c r="U164" s="21">
        <f>1/(1+Calculation_Assumptions!$B$22)^(C164-Calculation_Assumptions!$B$21)</f>
        <v>0.83748425668365445</v>
      </c>
      <c r="V164" s="23">
        <f t="shared" si="35"/>
        <v>28362843.342716064</v>
      </c>
      <c r="W164" s="23">
        <f t="shared" si="36"/>
        <v>38218063.259314485</v>
      </c>
      <c r="X164" s="23">
        <f t="shared" si="37"/>
        <v>38374260.206277117</v>
      </c>
      <c r="Y164" s="23">
        <f t="shared" si="38"/>
        <v>61398816.33004339</v>
      </c>
      <c r="Z164" s="23">
        <f t="shared" si="39"/>
        <v>5109190467736.3623</v>
      </c>
      <c r="AA164" s="23">
        <f t="shared" si="40"/>
        <v>4278866581127.4004</v>
      </c>
      <c r="AB164" s="32">
        <f t="shared" si="41"/>
        <v>6.6285879227491578E-6</v>
      </c>
    </row>
    <row r="165" spans="1:28" ht="27.6">
      <c r="A165" t="s">
        <v>257</v>
      </c>
      <c r="B165" s="14" t="s">
        <v>259</v>
      </c>
      <c r="C165">
        <v>2032</v>
      </c>
      <c r="D165" s="10">
        <v>29.648398471941299</v>
      </c>
      <c r="E165" s="10">
        <v>1484.5882761130499</v>
      </c>
      <c r="F165" s="10">
        <v>17691.9617642167</v>
      </c>
      <c r="G165" s="10">
        <v>81312.700337930903</v>
      </c>
      <c r="H165" s="10">
        <v>299510661.5</v>
      </c>
      <c r="I165" s="10">
        <v>37.190399999999997</v>
      </c>
      <c r="J165" s="23">
        <f>Calculation_Assumptions!$B$25*G165*(F165/G165)^Calculation_Assumptions!$B$26</f>
        <v>1320397.7598621484</v>
      </c>
      <c r="K165" s="23">
        <f>Calculation_Assumptions!$B$27*F165</f>
        <v>353839.23528433399</v>
      </c>
      <c r="L165" s="23">
        <f t="shared" si="28"/>
        <v>1320397.7598621484</v>
      </c>
      <c r="M165" s="23">
        <f t="shared" si="29"/>
        <v>74.632636982787886</v>
      </c>
      <c r="N165" s="23">
        <f>Calculation_Assumptions!$B$28*F165</f>
        <v>1769196.17642167</v>
      </c>
      <c r="O165" s="23">
        <f>Calculation_Assumptions!$B$29*F165</f>
        <v>2830713.8822746719</v>
      </c>
      <c r="P165" s="23">
        <f t="shared" si="30"/>
        <v>35503.725688945226</v>
      </c>
      <c r="Q165" s="23">
        <f t="shared" si="31"/>
        <v>39147678.925851636</v>
      </c>
      <c r="R165" s="23">
        <f t="shared" si="32"/>
        <v>52708414.916141801</v>
      </c>
      <c r="S165" s="23">
        <f t="shared" si="33"/>
        <v>52453833.213584632</v>
      </c>
      <c r="T165" s="23">
        <f t="shared" si="34"/>
        <v>83926133.141735405</v>
      </c>
      <c r="U165" s="21">
        <f>1/(1+Calculation_Assumptions!$B$22)^(C165-Calculation_Assumptions!$B$21)</f>
        <v>0.81309151134335378</v>
      </c>
      <c r="V165" s="23">
        <f t="shared" si="35"/>
        <v>31830645.423405066</v>
      </c>
      <c r="W165" s="23">
        <f t="shared" si="36"/>
        <v>42856764.744678311</v>
      </c>
      <c r="X165" s="23">
        <f t="shared" si="37"/>
        <v>42649766.523385733</v>
      </c>
      <c r="Y165" s="23">
        <f t="shared" si="38"/>
        <v>68239626.437417179</v>
      </c>
      <c r="Z165" s="23">
        <f t="shared" si="39"/>
        <v>5298931171233.251</v>
      </c>
      <c r="AA165" s="23">
        <f t="shared" si="40"/>
        <v>4308515954522.4517</v>
      </c>
      <c r="AB165" s="32">
        <f t="shared" si="41"/>
        <v>7.38784438989808E-6</v>
      </c>
    </row>
    <row r="166" spans="1:28" ht="27.6">
      <c r="A166" t="s">
        <v>257</v>
      </c>
      <c r="B166" s="14" t="s">
        <v>259</v>
      </c>
      <c r="C166">
        <v>2033</v>
      </c>
      <c r="D166" s="10">
        <v>32.395119128926503</v>
      </c>
      <c r="E166" s="10">
        <v>1625.36841614898</v>
      </c>
      <c r="F166" s="10">
        <v>18239.2734163655</v>
      </c>
      <c r="G166" s="10">
        <v>82215.149776465405</v>
      </c>
      <c r="H166" s="10">
        <v>301250984.5</v>
      </c>
      <c r="I166" s="10">
        <v>37.297499999999999</v>
      </c>
      <c r="J166" s="23">
        <f>Calculation_Assumptions!$B$25*G166*(F166/G166)^Calculation_Assumptions!$B$26</f>
        <v>1374533.5890654537</v>
      </c>
      <c r="K166" s="23">
        <f>Calculation_Assumptions!$B$27*F166</f>
        <v>364785.46832730999</v>
      </c>
      <c r="L166" s="23">
        <f t="shared" si="28"/>
        <v>1374533.5890654537</v>
      </c>
      <c r="M166" s="23">
        <f t="shared" si="29"/>
        <v>75.361203140478722</v>
      </c>
      <c r="N166" s="23">
        <f>Calculation_Assumptions!$B$28*F166</f>
        <v>1823927.3416365501</v>
      </c>
      <c r="O166" s="23">
        <f>Calculation_Assumptions!$B$29*F166</f>
        <v>2918283.74661848</v>
      </c>
      <c r="P166" s="23">
        <f t="shared" si="30"/>
        <v>36853.23651894775</v>
      </c>
      <c r="Q166" s="23">
        <f t="shared" si="31"/>
        <v>44528179.364486285</v>
      </c>
      <c r="R166" s="23">
        <f t="shared" si="32"/>
        <v>59900086.670765854</v>
      </c>
      <c r="S166" s="23">
        <f t="shared" si="33"/>
        <v>59086343.514822267</v>
      </c>
      <c r="T166" s="23">
        <f t="shared" si="34"/>
        <v>94538149.623715624</v>
      </c>
      <c r="U166" s="21">
        <f>1/(1+Calculation_Assumptions!$B$22)^(C166-Calculation_Assumptions!$B$21)</f>
        <v>0.78940923431393573</v>
      </c>
      <c r="V166" s="23">
        <f t="shared" si="35"/>
        <v>35150955.97751271</v>
      </c>
      <c r="W166" s="23">
        <f t="shared" si="36"/>
        <v>47285681.554107659</v>
      </c>
      <c r="X166" s="23">
        <f t="shared" si="37"/>
        <v>46643305.192446031</v>
      </c>
      <c r="Y166" s="23">
        <f t="shared" si="38"/>
        <v>74629288.307913646</v>
      </c>
      <c r="Z166" s="23">
        <f t="shared" si="39"/>
        <v>5494599073244.7852</v>
      </c>
      <c r="AA166" s="23">
        <f t="shared" si="40"/>
        <v>4337487247272.2266</v>
      </c>
      <c r="AB166" s="32">
        <f t="shared" si="41"/>
        <v>8.1039906225934295E-6</v>
      </c>
    </row>
    <row r="167" spans="1:28" ht="27.6">
      <c r="A167" t="s">
        <v>257</v>
      </c>
      <c r="B167" s="14" t="s">
        <v>259</v>
      </c>
      <c r="C167">
        <v>2034</v>
      </c>
      <c r="D167" s="10">
        <v>35.095465811028198</v>
      </c>
      <c r="E167" s="10">
        <v>1763.9642421450801</v>
      </c>
      <c r="F167" s="10">
        <v>18803.5164890413</v>
      </c>
      <c r="G167" s="10">
        <v>83127.615054908398</v>
      </c>
      <c r="H167" s="10">
        <v>302938573</v>
      </c>
      <c r="I167" s="10">
        <v>37.406399999999998</v>
      </c>
      <c r="J167" s="23">
        <f>Calculation_Assumptions!$B$25*G167*(F167/G167)^Calculation_Assumptions!$B$26</f>
        <v>1430888.9676292725</v>
      </c>
      <c r="K167" s="23">
        <f>Calculation_Assumptions!$B$27*F167</f>
        <v>376070.329780826</v>
      </c>
      <c r="L167" s="23">
        <f t="shared" si="28"/>
        <v>1430888.9676292725</v>
      </c>
      <c r="M167" s="23">
        <f t="shared" si="29"/>
        <v>76.096881583994957</v>
      </c>
      <c r="N167" s="23">
        <f>Calculation_Assumptions!$B$28*F167</f>
        <v>1880351.6489041299</v>
      </c>
      <c r="O167" s="23">
        <f>Calculation_Assumptions!$B$29*F167</f>
        <v>3008562.638246608</v>
      </c>
      <c r="P167" s="23">
        <f t="shared" si="30"/>
        <v>38252.517420261574</v>
      </c>
      <c r="Q167" s="23">
        <f t="shared" si="31"/>
        <v>50217714.842810564</v>
      </c>
      <c r="R167" s="23">
        <f t="shared" si="32"/>
        <v>67476072.901373178</v>
      </c>
      <c r="S167" s="23">
        <f t="shared" si="33"/>
        <v>65991817.006825387</v>
      </c>
      <c r="T167" s="23">
        <f t="shared" si="34"/>
        <v>105586907.21092063</v>
      </c>
      <c r="U167" s="21">
        <f>1/(1+Calculation_Assumptions!$B$22)^(C167-Calculation_Assumptions!$B$21)</f>
        <v>0.76641673234362695</v>
      </c>
      <c r="V167" s="23">
        <f t="shared" si="35"/>
        <v>38487696.915590927</v>
      </c>
      <c r="W167" s="23">
        <f t="shared" si="36"/>
        <v>51714791.304450788</v>
      </c>
      <c r="X167" s="23">
        <f t="shared" si="37"/>
        <v>50577232.751789704</v>
      </c>
      <c r="Y167" s="23">
        <f t="shared" si="38"/>
        <v>80923572.402863532</v>
      </c>
      <c r="Z167" s="23">
        <f t="shared" si="39"/>
        <v>5696310452572.1416</v>
      </c>
      <c r="AA167" s="23">
        <f t="shared" si="40"/>
        <v>4365747643475.1875</v>
      </c>
      <c r="AB167" s="32">
        <f t="shared" si="41"/>
        <v>8.8158318021685421E-6</v>
      </c>
    </row>
    <row r="168" spans="1:28" ht="27.6">
      <c r="A168" t="s">
        <v>257</v>
      </c>
      <c r="B168" s="14" t="s">
        <v>259</v>
      </c>
      <c r="C168">
        <v>2035</v>
      </c>
      <c r="D168" s="10">
        <v>37.7076066111823</v>
      </c>
      <c r="E168" s="10">
        <v>1899.0854948728099</v>
      </c>
      <c r="F168" s="10">
        <v>19385.2147660882</v>
      </c>
      <c r="G168" s="10">
        <v>84050.207334112507</v>
      </c>
      <c r="H168" s="10">
        <v>304566622</v>
      </c>
      <c r="I168" s="10">
        <v>37.517899999999997</v>
      </c>
      <c r="J168" s="23">
        <f>Calculation_Assumptions!$B$25*G168*(F168/G168)^Calculation_Assumptions!$B$26</f>
        <v>1489554.8962722896</v>
      </c>
      <c r="K168" s="23">
        <f>Calculation_Assumptions!$B$27*F168</f>
        <v>387704.29532176402</v>
      </c>
      <c r="L168" s="23">
        <f t="shared" si="28"/>
        <v>1489554.8962722896</v>
      </c>
      <c r="M168" s="23">
        <f t="shared" si="29"/>
        <v>76.839741743695484</v>
      </c>
      <c r="N168" s="23">
        <f>Calculation_Assumptions!$B$28*F168</f>
        <v>1938521.47660882</v>
      </c>
      <c r="O168" s="23">
        <f>Calculation_Assumptions!$B$29*F168</f>
        <v>3101634.3625741121</v>
      </c>
      <c r="P168" s="23">
        <f t="shared" si="30"/>
        <v>39702.512567928636</v>
      </c>
      <c r="Q168" s="23">
        <f t="shared" si="31"/>
        <v>56167550.054395951</v>
      </c>
      <c r="R168" s="23">
        <f t="shared" si="32"/>
        <v>75398465.727758706</v>
      </c>
      <c r="S168" s="23">
        <f t="shared" si="33"/>
        <v>73097005.247293621</v>
      </c>
      <c r="T168" s="23">
        <f t="shared" si="34"/>
        <v>116955208.39566979</v>
      </c>
      <c r="U168" s="21">
        <f>1/(1+Calculation_Assumptions!$B$22)^(C168-Calculation_Assumptions!$B$21)</f>
        <v>0.74409391489672516</v>
      </c>
      <c r="V168" s="23">
        <f t="shared" si="35"/>
        <v>41793932.210133255</v>
      </c>
      <c r="W168" s="23">
        <f t="shared" si="36"/>
        <v>56103539.540574536</v>
      </c>
      <c r="X168" s="23">
        <f t="shared" si="37"/>
        <v>54391036.801685169</v>
      </c>
      <c r="Y168" s="23">
        <f t="shared" si="38"/>
        <v>87025658.882696271</v>
      </c>
      <c r="Z168" s="23">
        <f t="shared" si="39"/>
        <v>5904089378052.0029</v>
      </c>
      <c r="AA168" s="23">
        <f t="shared" si="40"/>
        <v>4393196979214.8862</v>
      </c>
      <c r="AB168" s="32">
        <f t="shared" si="41"/>
        <v>9.5133299070970177E-6</v>
      </c>
    </row>
    <row r="169" spans="1:28" ht="27.6">
      <c r="A169" t="s">
        <v>257</v>
      </c>
      <c r="B169" s="14" t="s">
        <v>259</v>
      </c>
      <c r="C169">
        <v>2036</v>
      </c>
      <c r="D169" s="10">
        <v>40.227339729920402</v>
      </c>
      <c r="E169" s="10">
        <v>2030.54396963668</v>
      </c>
      <c r="F169" s="10">
        <v>19931.358148438001</v>
      </c>
      <c r="G169" s="10">
        <v>84847.856806891301</v>
      </c>
      <c r="H169" s="10">
        <v>306135098</v>
      </c>
      <c r="I169" s="10">
        <v>37.6267</v>
      </c>
      <c r="J169" s="23">
        <f>Calculation_Assumptions!$B$25*G169*(F169/G169)^Calculation_Assumptions!$B$26</f>
        <v>1545627.6698162202</v>
      </c>
      <c r="K169" s="23">
        <f>Calculation_Assumptions!$B$27*F169</f>
        <v>398627.16296876001</v>
      </c>
      <c r="L169" s="23">
        <f t="shared" si="28"/>
        <v>1545627.6698162202</v>
      </c>
      <c r="M169" s="23">
        <f t="shared" si="29"/>
        <v>77.547533806036668</v>
      </c>
      <c r="N169" s="23">
        <f>Calculation_Assumptions!$B$28*F169</f>
        <v>1993135.8148438002</v>
      </c>
      <c r="O169" s="23">
        <f>Calculation_Assumptions!$B$29*F169</f>
        <v>3189017.3037500801</v>
      </c>
      <c r="P169" s="23">
        <f t="shared" si="30"/>
        <v>41077.949164189798</v>
      </c>
      <c r="Q169" s="23">
        <f t="shared" si="31"/>
        <v>62176489.36966233</v>
      </c>
      <c r="R169" s="23">
        <f t="shared" si="32"/>
        <v>83410581.960387692</v>
      </c>
      <c r="S169" s="23">
        <f t="shared" si="33"/>
        <v>80178551.551593274</v>
      </c>
      <c r="T169" s="23">
        <f t="shared" si="34"/>
        <v>128285682.48254924</v>
      </c>
      <c r="U169" s="21">
        <f>1/(1+Calculation_Assumptions!$B$22)^(C169-Calculation_Assumptions!$B$21)</f>
        <v>0.72242127659876232</v>
      </c>
      <c r="V169" s="23">
        <f t="shared" si="35"/>
        <v>44917618.824860834</v>
      </c>
      <c r="W169" s="23">
        <f t="shared" si="36"/>
        <v>60257579.101668969</v>
      </c>
      <c r="X169" s="23">
        <f t="shared" si="37"/>
        <v>57922691.567741685</v>
      </c>
      <c r="Y169" s="23">
        <f t="shared" si="38"/>
        <v>92676306.508386701</v>
      </c>
      <c r="Z169" s="23">
        <f t="shared" si="39"/>
        <v>6101688280045.166</v>
      </c>
      <c r="AA169" s="23">
        <f t="shared" si="40"/>
        <v>4407989436677.9355</v>
      </c>
      <c r="AB169" s="32">
        <f t="shared" si="41"/>
        <v>1.0190046838840165E-5</v>
      </c>
    </row>
    <row r="170" spans="1:28" ht="27.6">
      <c r="A170" t="s">
        <v>257</v>
      </c>
      <c r="B170" s="14" t="s">
        <v>259</v>
      </c>
      <c r="C170">
        <v>2037</v>
      </c>
      <c r="D170" s="10">
        <v>42.6486476247618</v>
      </c>
      <c r="E170" s="10">
        <v>2158.4488985595799</v>
      </c>
      <c r="F170" s="10">
        <v>20492.888133292901</v>
      </c>
      <c r="G170" s="10">
        <v>85653.076096588004</v>
      </c>
      <c r="H170" s="10">
        <v>307646417.5</v>
      </c>
      <c r="I170" s="10">
        <v>37.736899999999999</v>
      </c>
      <c r="J170" s="23">
        <f>Calculation_Assumptions!$B$25*G170*(F170/G170)^Calculation_Assumptions!$B$26</f>
        <v>1603811.2456815364</v>
      </c>
      <c r="K170" s="23">
        <f>Calculation_Assumptions!$B$27*F170</f>
        <v>409857.76266585803</v>
      </c>
      <c r="L170" s="23">
        <f t="shared" si="28"/>
        <v>1603811.2456815364</v>
      </c>
      <c r="M170" s="23">
        <f t="shared" si="29"/>
        <v>78.261845536353292</v>
      </c>
      <c r="N170" s="23">
        <f>Calculation_Assumptions!$B$28*F170</f>
        <v>2049288.8133292901</v>
      </c>
      <c r="O170" s="23">
        <f>Calculation_Assumptions!$B$29*F170</f>
        <v>3278862.1013268642</v>
      </c>
      <c r="P170" s="23">
        <f t="shared" si="30"/>
        <v>42499.814390729931</v>
      </c>
      <c r="Q170" s="23">
        <f t="shared" si="31"/>
        <v>68400380.673702121</v>
      </c>
      <c r="R170" s="23">
        <f t="shared" si="32"/>
        <v>91733677.560657606</v>
      </c>
      <c r="S170" s="23">
        <f t="shared" si="33"/>
        <v>87399396.481047153</v>
      </c>
      <c r="T170" s="23">
        <f t="shared" si="34"/>
        <v>139839034.36967546</v>
      </c>
      <c r="U170" s="21">
        <f>1/(1+Calculation_Assumptions!$B$22)^(C170-Calculation_Assumptions!$B$21)</f>
        <v>0.70137988019297326</v>
      </c>
      <c r="V170" s="23">
        <f t="shared" si="35"/>
        <v>47974650.802074954</v>
      </c>
      <c r="W170" s="23">
        <f t="shared" si="36"/>
        <v>64340155.77715487</v>
      </c>
      <c r="X170" s="23">
        <f t="shared" si="37"/>
        <v>61300178.23281502</v>
      </c>
      <c r="Y170" s="23">
        <f t="shared" si="38"/>
        <v>98080285.172504038</v>
      </c>
      <c r="Z170" s="23">
        <f t="shared" si="39"/>
        <v>6304563618435.8232</v>
      </c>
      <c r="AA170" s="23">
        <f t="shared" si="40"/>
        <v>4421894075367.4961</v>
      </c>
      <c r="AB170" s="32">
        <f t="shared" si="41"/>
        <v>1.0849344191513197E-5</v>
      </c>
    </row>
    <row r="171" spans="1:28" ht="27.6">
      <c r="A171" t="s">
        <v>257</v>
      </c>
      <c r="B171" s="14" t="s">
        <v>259</v>
      </c>
      <c r="C171">
        <v>2038</v>
      </c>
      <c r="D171" s="10">
        <v>45.068371405311403</v>
      </c>
      <c r="E171" s="10">
        <v>2287.7393320289002</v>
      </c>
      <c r="F171" s="10">
        <v>21070.238210363499</v>
      </c>
      <c r="G171" s="10">
        <v>86465.937041936297</v>
      </c>
      <c r="H171" s="10">
        <v>309096448</v>
      </c>
      <c r="I171" s="10">
        <v>37.849600000000002</v>
      </c>
      <c r="J171" s="23">
        <f>Calculation_Assumptions!$B$25*G171*(F171/G171)^Calculation_Assumptions!$B$26</f>
        <v>1664185.0828669602</v>
      </c>
      <c r="K171" s="23">
        <f>Calculation_Assumptions!$B$27*F171</f>
        <v>421404.76420727</v>
      </c>
      <c r="L171" s="23">
        <f t="shared" si="28"/>
        <v>1664185.0828669602</v>
      </c>
      <c r="M171" s="23">
        <f t="shared" si="29"/>
        <v>78.9827369891064</v>
      </c>
      <c r="N171" s="23">
        <f>Calculation_Assumptions!$B$28*F171</f>
        <v>2107023.82103635</v>
      </c>
      <c r="O171" s="23">
        <f>Calculation_Assumptions!$B$29*F171</f>
        <v>3371238.11365816</v>
      </c>
      <c r="P171" s="23">
        <f t="shared" si="30"/>
        <v>43968.366452141112</v>
      </c>
      <c r="Q171" s="23">
        <f t="shared" si="31"/>
        <v>75002111.401827097</v>
      </c>
      <c r="R171" s="23">
        <f t="shared" si="32"/>
        <v>100588161.29762322</v>
      </c>
      <c r="S171" s="23">
        <f t="shared" si="33"/>
        <v>94960132.126304612</v>
      </c>
      <c r="T171" s="23">
        <f t="shared" si="34"/>
        <v>151936211.40208736</v>
      </c>
      <c r="U171" s="21">
        <f>1/(1+Calculation_Assumptions!$B$22)^(C171-Calculation_Assumptions!$B$21)</f>
        <v>0.68095133999317792</v>
      </c>
      <c r="V171" s="23">
        <f t="shared" si="35"/>
        <v>51072788.261391766</v>
      </c>
      <c r="W171" s="23">
        <f t="shared" si="36"/>
        <v>68495643.223066449</v>
      </c>
      <c r="X171" s="23">
        <f t="shared" si="37"/>
        <v>64663229.217336349</v>
      </c>
      <c r="Y171" s="23">
        <f t="shared" si="38"/>
        <v>103461166.74773815</v>
      </c>
      <c r="Z171" s="23">
        <f t="shared" si="39"/>
        <v>6512735789337.2344</v>
      </c>
      <c r="AA171" s="23">
        <f t="shared" si="40"/>
        <v>4434856162770.7168</v>
      </c>
      <c r="AB171" s="32">
        <f t="shared" si="41"/>
        <v>1.151622203446697E-5</v>
      </c>
    </row>
    <row r="172" spans="1:28" ht="27.6">
      <c r="A172" t="s">
        <v>257</v>
      </c>
      <c r="B172" s="14" t="s">
        <v>259</v>
      </c>
      <c r="C172">
        <v>2039</v>
      </c>
      <c r="D172" s="10">
        <v>47.433429602965198</v>
      </c>
      <c r="E172" s="10">
        <v>2415.0279377202901</v>
      </c>
      <c r="F172" s="10">
        <v>21663.854082149101</v>
      </c>
      <c r="G172" s="10">
        <v>87286.512163430903</v>
      </c>
      <c r="H172" s="10">
        <v>310481120</v>
      </c>
      <c r="I172" s="10">
        <v>37.958199999999998</v>
      </c>
      <c r="J172" s="23">
        <f>Calculation_Assumptions!$B$25*G172*(F172/G172)^Calculation_Assumptions!$B$26</f>
        <v>1726831.6315240795</v>
      </c>
      <c r="K172" s="23">
        <f>Calculation_Assumptions!$B$27*F172</f>
        <v>433277.08164298203</v>
      </c>
      <c r="L172" s="23">
        <f t="shared" si="28"/>
        <v>1726831.6315240795</v>
      </c>
      <c r="M172" s="23">
        <f t="shared" si="29"/>
        <v>79.710268771934693</v>
      </c>
      <c r="N172" s="23">
        <f>Calculation_Assumptions!$B$28*F172</f>
        <v>2166385.40821491</v>
      </c>
      <c r="O172" s="23">
        <f>Calculation_Assumptions!$B$29*F172</f>
        <v>3466216.6531438562</v>
      </c>
      <c r="P172" s="23">
        <f t="shared" si="30"/>
        <v>45492.979949630899</v>
      </c>
      <c r="Q172" s="23">
        <f t="shared" si="31"/>
        <v>81909546.630070969</v>
      </c>
      <c r="R172" s="23">
        <f t="shared" si="32"/>
        <v>109866817.54850762</v>
      </c>
      <c r="S172" s="23">
        <f t="shared" si="33"/>
        <v>102759089.75345296</v>
      </c>
      <c r="T172" s="23">
        <f t="shared" si="34"/>
        <v>164414543.60552475</v>
      </c>
      <c r="U172" s="21">
        <f>1/(1+Calculation_Assumptions!$B$22)^(C172-Calculation_Assumptions!$B$21)</f>
        <v>0.66111780581861923</v>
      </c>
      <c r="V172" s="23">
        <f t="shared" si="35"/>
        <v>54151859.743670397</v>
      </c>
      <c r="W172" s="23">
        <f t="shared" si="36"/>
        <v>72634909.349943921</v>
      </c>
      <c r="X172" s="23">
        <f t="shared" si="37"/>
        <v>67935863.945721373</v>
      </c>
      <c r="Y172" s="23">
        <f t="shared" si="38"/>
        <v>108697382.31315422</v>
      </c>
      <c r="Z172" s="23">
        <f t="shared" si="39"/>
        <v>6726217678942.2246</v>
      </c>
      <c r="AA172" s="23">
        <f t="shared" si="40"/>
        <v>4446822273360.6895</v>
      </c>
      <c r="AB172" s="32">
        <f t="shared" si="41"/>
        <v>1.2177653257714994E-5</v>
      </c>
    </row>
    <row r="173" spans="1:28" ht="27.6">
      <c r="A173" t="s">
        <v>257</v>
      </c>
      <c r="B173" s="14" t="s">
        <v>259</v>
      </c>
      <c r="C173">
        <v>2040</v>
      </c>
      <c r="D173" s="10">
        <v>49.749387149504003</v>
      </c>
      <c r="E173" s="10">
        <v>2540.7603066265201</v>
      </c>
      <c r="F173" s="10">
        <v>22274.194008011302</v>
      </c>
      <c r="G173" s="10">
        <v>88114.874669796802</v>
      </c>
      <c r="H173" s="10">
        <v>311797395.5</v>
      </c>
      <c r="I173" s="10">
        <v>38.0715</v>
      </c>
      <c r="J173" s="23">
        <f>Calculation_Assumptions!$B$25*G173*(F173/G173)^Calculation_Assumptions!$B$26</f>
        <v>1791836.4455562858</v>
      </c>
      <c r="K173" s="23">
        <f>Calculation_Assumptions!$B$27*F173</f>
        <v>445483.88016022602</v>
      </c>
      <c r="L173" s="23">
        <f t="shared" si="28"/>
        <v>1791836.4455562858</v>
      </c>
      <c r="M173" s="23">
        <f t="shared" si="29"/>
        <v>80.444502050750771</v>
      </c>
      <c r="N173" s="23">
        <f>Calculation_Assumptions!$B$28*F173</f>
        <v>2227419.4008011301</v>
      </c>
      <c r="O173" s="23">
        <f>Calculation_Assumptions!$B$29*F173</f>
        <v>3563871.0412818082</v>
      </c>
      <c r="P173" s="23">
        <f t="shared" si="30"/>
        <v>47065.034095223091</v>
      </c>
      <c r="Q173" s="23">
        <f t="shared" si="31"/>
        <v>89142765.038570806</v>
      </c>
      <c r="R173" s="23">
        <f t="shared" si="32"/>
        <v>119580970.45916665</v>
      </c>
      <c r="S173" s="23">
        <f t="shared" si="33"/>
        <v>110812750.11477165</v>
      </c>
      <c r="T173" s="23">
        <f t="shared" si="34"/>
        <v>177300400.18363464</v>
      </c>
      <c r="U173" s="21">
        <f>1/(1+Calculation_Assumptions!$B$22)^(C173-Calculation_Assumptions!$B$21)</f>
        <v>0.64186194739671765</v>
      </c>
      <c r="V173" s="23">
        <f t="shared" si="35"/>
        <v>57217348.763985097</v>
      </c>
      <c r="W173" s="23">
        <f t="shared" si="36"/>
        <v>76754474.570510074</v>
      </c>
      <c r="X173" s="23">
        <f t="shared" si="37"/>
        <v>71126487.585053176</v>
      </c>
      <c r="Y173" s="23">
        <f t="shared" si="38"/>
        <v>113802380.13608508</v>
      </c>
      <c r="Z173" s="23">
        <f t="shared" si="39"/>
        <v>6945035678559.6299</v>
      </c>
      <c r="AA173" s="23">
        <f t="shared" si="40"/>
        <v>4457754125379.9688</v>
      </c>
      <c r="AB173" s="32">
        <f t="shared" si="41"/>
        <v>1.2835465383391468E-5</v>
      </c>
    </row>
    <row r="174" spans="1:28" ht="27.6">
      <c r="A174" t="s">
        <v>257</v>
      </c>
      <c r="B174" s="14" t="s">
        <v>259</v>
      </c>
      <c r="C174">
        <v>2041</v>
      </c>
      <c r="D174" s="10">
        <v>52.0178129429842</v>
      </c>
      <c r="E174" s="10">
        <v>2664.4671769953102</v>
      </c>
      <c r="F174" s="10">
        <v>22835.781799026801</v>
      </c>
      <c r="G174" s="10">
        <v>88881.561359791202</v>
      </c>
      <c r="H174" s="10">
        <v>313041661</v>
      </c>
      <c r="I174" s="10">
        <v>37.258299999999998</v>
      </c>
      <c r="J174" s="23">
        <f>Calculation_Assumptions!$B$25*G174*(F174/G174)^Calculation_Assumptions!$B$26</f>
        <v>1851987.1625359422</v>
      </c>
      <c r="K174" s="23">
        <f>Calculation_Assumptions!$B$27*F174</f>
        <v>456715.635980536</v>
      </c>
      <c r="L174" s="23">
        <f t="shared" si="28"/>
        <v>1851987.1625359422</v>
      </c>
      <c r="M174" s="23">
        <f t="shared" si="29"/>
        <v>81.100230280483274</v>
      </c>
      <c r="N174" s="23">
        <f>Calculation_Assumptions!$B$28*F174</f>
        <v>2283578.1799026802</v>
      </c>
      <c r="O174" s="23">
        <f>Calculation_Assumptions!$B$29*F174</f>
        <v>3653725.087844288</v>
      </c>
      <c r="P174" s="23">
        <f t="shared" si="30"/>
        <v>49706.700588484775</v>
      </c>
      <c r="Q174" s="23">
        <f t="shared" si="31"/>
        <v>96336321.79360272</v>
      </c>
      <c r="R174" s="23">
        <f t="shared" si="32"/>
        <v>132441872.19475116</v>
      </c>
      <c r="S174" s="23">
        <f t="shared" si="33"/>
        <v>118786742.60285795</v>
      </c>
      <c r="T174" s="23">
        <f t="shared" si="34"/>
        <v>190058788.16457269</v>
      </c>
      <c r="U174" s="21">
        <f>1/(1+Calculation_Assumptions!$B$22)^(C174-Calculation_Assumptions!$B$21)</f>
        <v>0.62316693922011435</v>
      </c>
      <c r="V174" s="23">
        <f t="shared" si="35"/>
        <v>60033610.787843406</v>
      </c>
      <c r="W174" s="23">
        <f t="shared" si="36"/>
        <v>82533396.120184645</v>
      </c>
      <c r="X174" s="23">
        <f t="shared" si="37"/>
        <v>74023970.807750553</v>
      </c>
      <c r="Y174" s="23">
        <f t="shared" si="38"/>
        <v>118438353.29240085</v>
      </c>
      <c r="Z174" s="23">
        <f t="shared" si="39"/>
        <v>7148551064600.918</v>
      </c>
      <c r="AA174" s="23">
        <f t="shared" si="40"/>
        <v>4454740686786.0439</v>
      </c>
      <c r="AB174" s="32">
        <f t="shared" si="41"/>
        <v>1.3476342397643751E-5</v>
      </c>
    </row>
    <row r="175" spans="1:28" ht="27.6">
      <c r="A175" t="s">
        <v>257</v>
      </c>
      <c r="B175" s="14" t="s">
        <v>259</v>
      </c>
      <c r="C175">
        <v>2042</v>
      </c>
      <c r="D175" s="10">
        <v>54.231679075090298</v>
      </c>
      <c r="E175" s="10">
        <v>2785.8852731443098</v>
      </c>
      <c r="F175" s="10">
        <v>23411.5286140188</v>
      </c>
      <c r="G175" s="10">
        <v>89654.918983413998</v>
      </c>
      <c r="H175" s="10">
        <v>314211282.5</v>
      </c>
      <c r="I175" s="10">
        <v>37.373199999999997</v>
      </c>
      <c r="J175" s="23">
        <f>Calculation_Assumptions!$B$25*G175*(F175/G175)^Calculation_Assumptions!$B$26</f>
        <v>1914157.097710504</v>
      </c>
      <c r="K175" s="23">
        <f>Calculation_Assumptions!$B$27*F175</f>
        <v>468230.57228037599</v>
      </c>
      <c r="L175" s="23">
        <f t="shared" si="28"/>
        <v>1914157.097710504</v>
      </c>
      <c r="M175" s="23">
        <f t="shared" si="29"/>
        <v>81.761303555561454</v>
      </c>
      <c r="N175" s="23">
        <f>Calculation_Assumptions!$B$28*F175</f>
        <v>2341152.8614018802</v>
      </c>
      <c r="O175" s="23">
        <f>Calculation_Assumptions!$B$29*F175</f>
        <v>3745844.5782430079</v>
      </c>
      <c r="P175" s="23">
        <f t="shared" si="30"/>
        <v>51217.372280417629</v>
      </c>
      <c r="Q175" s="23">
        <f t="shared" si="31"/>
        <v>103807953.42234232</v>
      </c>
      <c r="R175" s="23">
        <f t="shared" si="32"/>
        <v>142685723.16516507</v>
      </c>
      <c r="S175" s="23">
        <f t="shared" si="33"/>
        <v>126964650.64527611</v>
      </c>
      <c r="T175" s="23">
        <f t="shared" si="34"/>
        <v>203143441.03244177</v>
      </c>
      <c r="U175" s="21">
        <f>1/(1+Calculation_Assumptions!$B$22)^(C175-Calculation_Assumptions!$B$21)</f>
        <v>0.60501644584477121</v>
      </c>
      <c r="V175" s="23">
        <f t="shared" si="35"/>
        <v>62805519.030005105</v>
      </c>
      <c r="W175" s="23">
        <f t="shared" si="36"/>
        <v>86327209.10217911</v>
      </c>
      <c r="X175" s="23">
        <f t="shared" si="37"/>
        <v>76815701.681327999</v>
      </c>
      <c r="Y175" s="23">
        <f t="shared" si="38"/>
        <v>122905122.69012478</v>
      </c>
      <c r="Z175" s="23">
        <f t="shared" si="39"/>
        <v>7356166431096.2949</v>
      </c>
      <c r="AA175" s="23">
        <f t="shared" si="40"/>
        <v>4450601669184.4951</v>
      </c>
      <c r="AB175" s="32">
        <f t="shared" si="41"/>
        <v>1.4111691788744881E-5</v>
      </c>
    </row>
    <row r="176" spans="1:28" ht="27.6">
      <c r="A176" t="s">
        <v>257</v>
      </c>
      <c r="B176" s="14" t="s">
        <v>259</v>
      </c>
      <c r="C176">
        <v>2043</v>
      </c>
      <c r="D176" s="10">
        <v>56.355928811553802</v>
      </c>
      <c r="E176" s="10">
        <v>2903.7869566181898</v>
      </c>
      <c r="F176" s="10">
        <v>24001.7914371726</v>
      </c>
      <c r="G176" s="10">
        <v>90435.005584395898</v>
      </c>
      <c r="H176" s="10">
        <v>315304312</v>
      </c>
      <c r="I176" s="10">
        <v>37.491100000000003</v>
      </c>
      <c r="J176" s="23">
        <f>Calculation_Assumptions!$B$25*G176*(F176/G176)^Calculation_Assumptions!$B$26</f>
        <v>1978414.0348458875</v>
      </c>
      <c r="K176" s="23">
        <f>Calculation_Assumptions!$B$27*F176</f>
        <v>480035.82874345197</v>
      </c>
      <c r="L176" s="23">
        <f t="shared" si="28"/>
        <v>1978414.0348458875</v>
      </c>
      <c r="M176" s="23">
        <f t="shared" si="29"/>
        <v>82.427765445117274</v>
      </c>
      <c r="N176" s="23">
        <f>Calculation_Assumptions!$B$28*F176</f>
        <v>2400179.1437172601</v>
      </c>
      <c r="O176" s="23">
        <f>Calculation_Assumptions!$B$29*F176</f>
        <v>3840286.6299476158</v>
      </c>
      <c r="P176" s="23">
        <f t="shared" si="30"/>
        <v>52770.23173088779</v>
      </c>
      <c r="Q176" s="23">
        <f t="shared" si="31"/>
        <v>111495360.50755376</v>
      </c>
      <c r="R176" s="23">
        <f t="shared" si="32"/>
        <v>153233510.59787127</v>
      </c>
      <c r="S176" s="23">
        <f t="shared" si="33"/>
        <v>135264324.95830607</v>
      </c>
      <c r="T176" s="23">
        <f t="shared" si="34"/>
        <v>216422919.93328971</v>
      </c>
      <c r="U176" s="21">
        <f>1/(1+Calculation_Assumptions!$B$22)^(C176-Calculation_Assumptions!$B$21)</f>
        <v>0.5873946076162827</v>
      </c>
      <c r="V176" s="23">
        <f t="shared" si="35"/>
        <v>65491773.536370523</v>
      </c>
      <c r="W176" s="23">
        <f t="shared" si="36"/>
        <v>90008537.831302091</v>
      </c>
      <c r="X176" s="23">
        <f t="shared" si="37"/>
        <v>79453535.083365545</v>
      </c>
      <c r="Y176" s="23">
        <f t="shared" si="38"/>
        <v>127125656.13338487</v>
      </c>
      <c r="Z176" s="23">
        <f t="shared" si="39"/>
        <v>7567868335865.1982</v>
      </c>
      <c r="AA176" s="23">
        <f t="shared" si="40"/>
        <v>4445325051637.2285</v>
      </c>
      <c r="AB176" s="32">
        <f t="shared" si="41"/>
        <v>1.4732729952391147E-5</v>
      </c>
    </row>
    <row r="177" spans="1:28" ht="27.6">
      <c r="A177" t="s">
        <v>257</v>
      </c>
      <c r="B177" s="14" t="s">
        <v>259</v>
      </c>
      <c r="C177">
        <v>2044</v>
      </c>
      <c r="D177" s="10">
        <v>58.433253825784</v>
      </c>
      <c r="E177" s="10">
        <v>3019.8711381589101</v>
      </c>
      <c r="F177" s="10">
        <v>24606.936253131698</v>
      </c>
      <c r="G177" s="10">
        <v>91221.879711504793</v>
      </c>
      <c r="H177" s="10">
        <v>316318415.5</v>
      </c>
      <c r="I177" s="10">
        <v>37.609900000000003</v>
      </c>
      <c r="J177" s="23">
        <f>Calculation_Assumptions!$B$25*G177*(F177/G177)^Calculation_Assumptions!$B$26</f>
        <v>2044828.0331623689</v>
      </c>
      <c r="K177" s="23">
        <f>Calculation_Assumptions!$B$27*F177</f>
        <v>492138.72506263398</v>
      </c>
      <c r="L177" s="23">
        <f t="shared" si="28"/>
        <v>2044828.0331623689</v>
      </c>
      <c r="M177" s="23">
        <f t="shared" si="29"/>
        <v>83.099659873427996</v>
      </c>
      <c r="N177" s="23">
        <f>Calculation_Assumptions!$B$28*F177</f>
        <v>2460693.6253131698</v>
      </c>
      <c r="O177" s="23">
        <f>Calculation_Assumptions!$B$29*F177</f>
        <v>3937109.8005010718</v>
      </c>
      <c r="P177" s="23">
        <f t="shared" si="30"/>
        <v>54369.408936539818</v>
      </c>
      <c r="Q177" s="23">
        <f t="shared" si="31"/>
        <v>119485955.49185537</v>
      </c>
      <c r="R177" s="23">
        <f t="shared" si="32"/>
        <v>164188608.84621572</v>
      </c>
      <c r="S177" s="23">
        <f t="shared" si="33"/>
        <v>143786335.19541308</v>
      </c>
      <c r="T177" s="23">
        <f t="shared" si="34"/>
        <v>230058136.31266093</v>
      </c>
      <c r="U177" s="21">
        <f>1/(1+Calculation_Assumptions!$B$22)^(C177-Calculation_Assumptions!$B$21)</f>
        <v>0.57028602681192497</v>
      </c>
      <c r="V177" s="23">
        <f t="shared" si="35"/>
        <v>68141170.817276701</v>
      </c>
      <c r="W177" s="23">
        <f t="shared" si="36"/>
        <v>93634469.38668564</v>
      </c>
      <c r="X177" s="23">
        <f t="shared" si="37"/>
        <v>81999337.808439776</v>
      </c>
      <c r="Y177" s="23">
        <f t="shared" si="38"/>
        <v>131198940.49350365</v>
      </c>
      <c r="Z177" s="23">
        <f t="shared" si="39"/>
        <v>7783627085900.126</v>
      </c>
      <c r="AA177" s="23">
        <f t="shared" si="40"/>
        <v>4438893765003.665</v>
      </c>
      <c r="AB177" s="32">
        <f t="shared" si="41"/>
        <v>1.5350935261056074E-5</v>
      </c>
    </row>
    <row r="178" spans="1:28" ht="27.6">
      <c r="A178" t="s">
        <v>257</v>
      </c>
      <c r="B178" s="14" t="s">
        <v>259</v>
      </c>
      <c r="C178">
        <v>2045</v>
      </c>
      <c r="D178" s="10">
        <v>60.491136214852297</v>
      </c>
      <c r="E178" s="10">
        <v>3134.9269146961401</v>
      </c>
      <c r="F178" s="10">
        <v>25227.338273922502</v>
      </c>
      <c r="G178" s="10">
        <v>92015.600422941701</v>
      </c>
      <c r="H178" s="10">
        <v>317249613</v>
      </c>
      <c r="I178" s="10">
        <v>37.724499999999999</v>
      </c>
      <c r="J178" s="23">
        <f>Calculation_Assumptions!$B$25*G178*(F178/G178)^Calculation_Assumptions!$B$26</f>
        <v>2113471.5037201103</v>
      </c>
      <c r="K178" s="23">
        <f>Calculation_Assumptions!$B$27*F178</f>
        <v>504546.76547845005</v>
      </c>
      <c r="L178" s="23">
        <f t="shared" si="28"/>
        <v>2113471.5037201103</v>
      </c>
      <c r="M178" s="23">
        <f t="shared" si="29"/>
        <v>83.777031122811934</v>
      </c>
      <c r="N178" s="23">
        <f>Calculation_Assumptions!$B$28*F178</f>
        <v>2522733.8273922503</v>
      </c>
      <c r="O178" s="23">
        <f>Calculation_Assumptions!$B$29*F178</f>
        <v>4036374.1238276004</v>
      </c>
      <c r="P178" s="23">
        <f t="shared" si="30"/>
        <v>56023.844019671844</v>
      </c>
      <c r="Q178" s="23">
        <f t="shared" si="31"/>
        <v>127846292.6177419</v>
      </c>
      <c r="R178" s="23">
        <f t="shared" si="32"/>
        <v>175630656.48200765</v>
      </c>
      <c r="S178" s="23">
        <f t="shared" si="33"/>
        <v>152603035.5866003</v>
      </c>
      <c r="T178" s="23">
        <f t="shared" si="34"/>
        <v>244164856.93856046</v>
      </c>
      <c r="U178" s="21">
        <f>1/(1+Calculation_Assumptions!$B$22)^(C178-Calculation_Assumptions!$B$21)</f>
        <v>0.55367575418633497</v>
      </c>
      <c r="V178" s="23">
        <f t="shared" si="35"/>
        <v>70785392.485055119</v>
      </c>
      <c r="W178" s="23">
        <f t="shared" si="36"/>
        <v>97242436.185916707</v>
      </c>
      <c r="X178" s="23">
        <f t="shared" si="37"/>
        <v>84492600.819535032</v>
      </c>
      <c r="Y178" s="23">
        <f t="shared" si="38"/>
        <v>135188161.31125605</v>
      </c>
      <c r="Z178" s="23">
        <f t="shared" si="39"/>
        <v>8003363304422.002</v>
      </c>
      <c r="AA178" s="23">
        <f t="shared" si="40"/>
        <v>4431268213603.0898</v>
      </c>
      <c r="AB178" s="32">
        <f t="shared" si="41"/>
        <v>1.5974070869318718E-5</v>
      </c>
    </row>
    <row r="179" spans="1:28" ht="27.6">
      <c r="A179" t="s">
        <v>257</v>
      </c>
      <c r="B179" s="14" t="s">
        <v>259</v>
      </c>
      <c r="C179">
        <v>2046</v>
      </c>
      <c r="D179" s="10">
        <v>62.526199389975503</v>
      </c>
      <c r="E179" s="10">
        <v>3248.8920207363899</v>
      </c>
      <c r="F179" s="10">
        <v>25797.702300703098</v>
      </c>
      <c r="G179" s="10">
        <v>92766.695441781907</v>
      </c>
      <c r="H179" s="10">
        <v>318096573.5</v>
      </c>
      <c r="I179" s="10">
        <v>37.836199999999998</v>
      </c>
      <c r="J179" s="23">
        <f>Calculation_Assumptions!$B$25*G179*(F179/G179)^Calculation_Assumptions!$B$26</f>
        <v>2176684.4748758646</v>
      </c>
      <c r="K179" s="23">
        <f>Calculation_Assumptions!$B$27*F179</f>
        <v>515954.04601406195</v>
      </c>
      <c r="L179" s="23">
        <f t="shared" si="28"/>
        <v>2176684.4748758646</v>
      </c>
      <c r="M179" s="23">
        <f t="shared" si="29"/>
        <v>84.375129595031439</v>
      </c>
      <c r="N179" s="23">
        <f>Calculation_Assumptions!$B$28*F179</f>
        <v>2579770.2300703097</v>
      </c>
      <c r="O179" s="23">
        <f>Calculation_Assumptions!$B$29*F179</f>
        <v>4127632.3681124956</v>
      </c>
      <c r="P179" s="23">
        <f t="shared" si="30"/>
        <v>57529.15131212608</v>
      </c>
      <c r="Q179" s="23">
        <f t="shared" si="31"/>
        <v>136099807.48515242</v>
      </c>
      <c r="R179" s="23">
        <f t="shared" si="32"/>
        <v>186906000.65770283</v>
      </c>
      <c r="S179" s="23">
        <f t="shared" si="33"/>
        <v>161303227.78569916</v>
      </c>
      <c r="T179" s="23">
        <f t="shared" si="34"/>
        <v>258085164.45711866</v>
      </c>
      <c r="U179" s="21">
        <f>1/(1+Calculation_Assumptions!$B$22)^(C179-Calculation_Assumptions!$B$21)</f>
        <v>0.5375492759090631</v>
      </c>
      <c r="V179" s="23">
        <f t="shared" si="35"/>
        <v>73160352.965006575</v>
      </c>
      <c r="W179" s="23">
        <f t="shared" si="36"/>
        <v>100471185.31660703</v>
      </c>
      <c r="X179" s="23">
        <f t="shared" si="37"/>
        <v>86708433.297997251</v>
      </c>
      <c r="Y179" s="23">
        <f t="shared" si="38"/>
        <v>138733493.2767956</v>
      </c>
      <c r="Z179" s="23">
        <f t="shared" si="39"/>
        <v>8206160706026.7227</v>
      </c>
      <c r="AA179" s="23">
        <f t="shared" si="40"/>
        <v>4411215745518.0703</v>
      </c>
      <c r="AB179" s="32">
        <f t="shared" si="41"/>
        <v>1.6585077036719348E-5</v>
      </c>
    </row>
    <row r="180" spans="1:28" ht="27.6">
      <c r="A180" t="s">
        <v>257</v>
      </c>
      <c r="B180" s="14" t="s">
        <v>259</v>
      </c>
      <c r="C180">
        <v>2047</v>
      </c>
      <c r="D180" s="10">
        <v>64.441724521430302</v>
      </c>
      <c r="E180" s="10">
        <v>3358.4168806790699</v>
      </c>
      <c r="F180" s="10">
        <v>26380.9616682253</v>
      </c>
      <c r="G180" s="10">
        <v>93523.921418033002</v>
      </c>
      <c r="H180" s="10">
        <v>318862019.5</v>
      </c>
      <c r="I180" s="10">
        <v>37.948900000000002</v>
      </c>
      <c r="J180" s="23">
        <f>Calculation_Assumptions!$B$25*G180*(F180/G180)^Calculation_Assumptions!$B$26</f>
        <v>2241788.1172402492</v>
      </c>
      <c r="K180" s="23">
        <f>Calculation_Assumptions!$B$27*F180</f>
        <v>527619.23336450604</v>
      </c>
      <c r="L180" s="23">
        <f t="shared" si="28"/>
        <v>2241788.1172402492</v>
      </c>
      <c r="M180" s="23">
        <f t="shared" si="29"/>
        <v>84.977497993956135</v>
      </c>
      <c r="N180" s="23">
        <f>Calculation_Assumptions!$B$28*F180</f>
        <v>2638096.1668225299</v>
      </c>
      <c r="O180" s="23">
        <f>Calculation_Assumptions!$B$29*F180</f>
        <v>4220953.8669160483</v>
      </c>
      <c r="P180" s="23">
        <f t="shared" si="30"/>
        <v>59073.862937799226</v>
      </c>
      <c r="Q180" s="23">
        <f t="shared" si="31"/>
        <v>144464692.28661203</v>
      </c>
      <c r="R180" s="23">
        <f t="shared" si="32"/>
        <v>198394658.4972266</v>
      </c>
      <c r="S180" s="23">
        <f t="shared" si="33"/>
        <v>170003466.44341871</v>
      </c>
      <c r="T180" s="23">
        <f t="shared" si="34"/>
        <v>272005546.30947</v>
      </c>
      <c r="U180" s="21">
        <f>1/(1+Calculation_Assumptions!$B$22)^(C180-Calculation_Assumptions!$B$21)</f>
        <v>0.52189250088258554</v>
      </c>
      <c r="V180" s="23">
        <f t="shared" si="35"/>
        <v>75395039.546693116</v>
      </c>
      <c r="W180" s="23">
        <f t="shared" si="36"/>
        <v>103540684.48486409</v>
      </c>
      <c r="X180" s="23">
        <f t="shared" si="37"/>
        <v>88723534.260864496</v>
      </c>
      <c r="Y180" s="23">
        <f t="shared" si="38"/>
        <v>141957654.81738323</v>
      </c>
      <c r="Z180" s="23">
        <f t="shared" si="39"/>
        <v>8411886713882.4082</v>
      </c>
      <c r="AA180" s="23">
        <f t="shared" si="40"/>
        <v>4390100594249.0845</v>
      </c>
      <c r="AB180" s="32">
        <f t="shared" si="41"/>
        <v>1.7173875160277336E-5</v>
      </c>
    </row>
    <row r="181" spans="1:28" ht="27.6">
      <c r="A181" t="s">
        <v>257</v>
      </c>
      <c r="B181" s="14" t="s">
        <v>259</v>
      </c>
      <c r="C181">
        <v>2048</v>
      </c>
      <c r="D181" s="10">
        <v>66.230336196353505</v>
      </c>
      <c r="E181" s="10">
        <v>3463.5930464893599</v>
      </c>
      <c r="F181" s="10">
        <v>26977.4079268061</v>
      </c>
      <c r="G181" s="10">
        <v>94287.328396812707</v>
      </c>
      <c r="H181" s="10">
        <v>319554652.5</v>
      </c>
      <c r="I181" s="10">
        <v>38.064500000000002</v>
      </c>
      <c r="J181" s="23">
        <f>Calculation_Assumptions!$B$25*G181*(F181/G181)^Calculation_Assumptions!$B$26</f>
        <v>2308838.9799289512</v>
      </c>
      <c r="K181" s="23">
        <f>Calculation_Assumptions!$B$27*F181</f>
        <v>539548.15853612195</v>
      </c>
      <c r="L181" s="23">
        <f t="shared" si="28"/>
        <v>2308838.9799289512</v>
      </c>
      <c r="M181" s="23">
        <f t="shared" si="29"/>
        <v>85.584166803318922</v>
      </c>
      <c r="N181" s="23">
        <f>Calculation_Assumptions!$B$28*F181</f>
        <v>2697740.79268061</v>
      </c>
      <c r="O181" s="23">
        <f>Calculation_Assumptions!$B$29*F181</f>
        <v>4316385.2682889756</v>
      </c>
      <c r="P181" s="23">
        <f t="shared" si="30"/>
        <v>60655.965004898295</v>
      </c>
      <c r="Q181" s="23">
        <f t="shared" si="31"/>
        <v>152915181.86394033</v>
      </c>
      <c r="R181" s="23">
        <f t="shared" si="32"/>
        <v>210087578.6190677</v>
      </c>
      <c r="S181" s="23">
        <f t="shared" si="33"/>
        <v>178672279.66985399</v>
      </c>
      <c r="T181" s="23">
        <f t="shared" si="34"/>
        <v>285875647.47176635</v>
      </c>
      <c r="U181" s="21">
        <f>1/(1+Calculation_Assumptions!$B$22)^(C181-Calculation_Assumptions!$B$21)</f>
        <v>0.50669174842969467</v>
      </c>
      <c r="V181" s="23">
        <f t="shared" si="35"/>
        <v>77480860.860084668</v>
      </c>
      <c r="W181" s="23">
        <f t="shared" si="36"/>
        <v>106449642.53385635</v>
      </c>
      <c r="X181" s="23">
        <f t="shared" si="37"/>
        <v>90531769.781837702</v>
      </c>
      <c r="Y181" s="23">
        <f t="shared" si="38"/>
        <v>144850831.65094033</v>
      </c>
      <c r="Z181" s="23">
        <f t="shared" si="39"/>
        <v>8620756215401.2686</v>
      </c>
      <c r="AA181" s="23">
        <f t="shared" si="40"/>
        <v>4368066039567.8262</v>
      </c>
      <c r="AB181" s="32">
        <f t="shared" si="41"/>
        <v>1.773802414117131E-5</v>
      </c>
    </row>
    <row r="182" spans="1:28" ht="27.6">
      <c r="A182" t="s">
        <v>257</v>
      </c>
      <c r="B182" s="14" t="s">
        <v>259</v>
      </c>
      <c r="C182">
        <v>2049</v>
      </c>
      <c r="D182" s="10">
        <v>67.9199309056158</v>
      </c>
      <c r="E182" s="10">
        <v>3565.0316360677798</v>
      </c>
      <c r="F182" s="10">
        <v>27587.339218413799</v>
      </c>
      <c r="G182" s="10">
        <v>95056.966831742102</v>
      </c>
      <c r="H182" s="10">
        <v>320173250</v>
      </c>
      <c r="I182" s="10">
        <v>38.1755</v>
      </c>
      <c r="J182" s="23">
        <f>Calculation_Assumptions!$B$25*G182*(F182/G182)^Calculation_Assumptions!$B$26</f>
        <v>2377895.3034159979</v>
      </c>
      <c r="K182" s="23">
        <f>Calculation_Assumptions!$B$27*F182</f>
        <v>551746.78436827601</v>
      </c>
      <c r="L182" s="23">
        <f t="shared" si="28"/>
        <v>2377895.3034159979</v>
      </c>
      <c r="M182" s="23">
        <f t="shared" si="29"/>
        <v>86.195166724481254</v>
      </c>
      <c r="N182" s="23">
        <f>Calculation_Assumptions!$B$28*F182</f>
        <v>2758733.9218413797</v>
      </c>
      <c r="O182" s="23">
        <f>Calculation_Assumptions!$B$29*F182</f>
        <v>4413974.2749462081</v>
      </c>
      <c r="P182" s="23">
        <f t="shared" si="30"/>
        <v>62288.517594163743</v>
      </c>
      <c r="Q182" s="23">
        <f t="shared" si="31"/>
        <v>161506484.70880291</v>
      </c>
      <c r="R182" s="23">
        <f t="shared" si="32"/>
        <v>222060535.78695825</v>
      </c>
      <c r="S182" s="23">
        <f t="shared" si="33"/>
        <v>187373017.35844502</v>
      </c>
      <c r="T182" s="23">
        <f t="shared" si="34"/>
        <v>299796827.77351207</v>
      </c>
      <c r="U182" s="21">
        <f>1/(1+Calculation_Assumptions!$B$22)^(C182-Calculation_Assumptions!$B$21)</f>
        <v>0.49193373633950943</v>
      </c>
      <c r="V182" s="23">
        <f t="shared" si="35"/>
        <v>79450488.465861261</v>
      </c>
      <c r="W182" s="23">
        <f t="shared" si="36"/>
        <v>109239069.06323172</v>
      </c>
      <c r="X182" s="23">
        <f t="shared" si="37"/>
        <v>92175108.518347621</v>
      </c>
      <c r="Y182" s="23">
        <f t="shared" si="38"/>
        <v>147480173.62935621</v>
      </c>
      <c r="Z182" s="23">
        <f t="shared" si="39"/>
        <v>8832728056412.0059</v>
      </c>
      <c r="AA182" s="23">
        <f t="shared" si="40"/>
        <v>4345116914861.5713</v>
      </c>
      <c r="AB182" s="32">
        <f t="shared" si="41"/>
        <v>1.8285005909534298E-5</v>
      </c>
    </row>
    <row r="183" spans="1:28" ht="27.6">
      <c r="A183" t="s">
        <v>257</v>
      </c>
      <c r="B183" s="14" t="s">
        <v>259</v>
      </c>
      <c r="C183">
        <v>2050</v>
      </c>
      <c r="D183" s="10">
        <v>69.549959475394402</v>
      </c>
      <c r="E183" s="10">
        <v>3664.4520099174501</v>
      </c>
      <c r="F183" s="10">
        <v>28211.060425697899</v>
      </c>
      <c r="G183" s="10">
        <v>95832.887588279205</v>
      </c>
      <c r="H183" s="10">
        <v>320712949.5</v>
      </c>
      <c r="I183" s="10">
        <v>38.286000000000001</v>
      </c>
      <c r="J183" s="23">
        <f>Calculation_Assumptions!$B$25*G183*(F183/G183)^Calculation_Assumptions!$B$26</f>
        <v>2449017.0701214601</v>
      </c>
      <c r="K183" s="23">
        <f>Calculation_Assumptions!$B$27*F183</f>
        <v>564221.20851395791</v>
      </c>
      <c r="L183" s="23">
        <f t="shared" si="28"/>
        <v>2449017.0701214601</v>
      </c>
      <c r="M183" s="23">
        <f t="shared" si="29"/>
        <v>86.810528677986596</v>
      </c>
      <c r="N183" s="23">
        <f>Calculation_Assumptions!$B$28*F183</f>
        <v>2821106.04256979</v>
      </c>
      <c r="O183" s="23">
        <f>Calculation_Assumptions!$B$29*F183</f>
        <v>4513769.6681116633</v>
      </c>
      <c r="P183" s="23">
        <f t="shared" si="30"/>
        <v>63966.386410736566</v>
      </c>
      <c r="Q183" s="23">
        <f t="shared" si="31"/>
        <v>170329037.98149669</v>
      </c>
      <c r="R183" s="23">
        <f t="shared" si="32"/>
        <v>234401753.24997988</v>
      </c>
      <c r="S183" s="23">
        <f t="shared" si="33"/>
        <v>196207810.93651918</v>
      </c>
      <c r="T183" s="23">
        <f t="shared" si="34"/>
        <v>313932497.49843061</v>
      </c>
      <c r="U183" s="21">
        <f>1/(1+Calculation_Assumptions!$B$22)^(C183-Calculation_Assumptions!$B$21)</f>
        <v>0.47760556926165965</v>
      </c>
      <c r="V183" s="23">
        <f t="shared" si="35"/>
        <v>81350097.146943569</v>
      </c>
      <c r="W183" s="23">
        <f t="shared" si="36"/>
        <v>111951582.79688773</v>
      </c>
      <c r="X183" s="23">
        <f t="shared" si="37"/>
        <v>93709943.235920325</v>
      </c>
      <c r="Y183" s="23">
        <f t="shared" si="38"/>
        <v>149935909.1774725</v>
      </c>
      <c r="Z183" s="23">
        <f t="shared" si="39"/>
        <v>9047652397648.2988</v>
      </c>
      <c r="AA183" s="23">
        <f t="shared" si="40"/>
        <v>4321209173860.4355</v>
      </c>
      <c r="AB183" s="32">
        <f t="shared" si="41"/>
        <v>1.8825771647214174E-5</v>
      </c>
    </row>
    <row r="184" spans="1:28" ht="41.4">
      <c r="A184" t="s">
        <v>262</v>
      </c>
      <c r="B184" s="14" t="s">
        <v>264</v>
      </c>
      <c r="C184">
        <v>2025</v>
      </c>
      <c r="D184" s="10">
        <v>193.10635110552801</v>
      </c>
      <c r="E184" s="10">
        <v>2614.6198766543098</v>
      </c>
      <c r="F184" s="10">
        <v>13851.4910785419</v>
      </c>
      <c r="G184" s="10">
        <v>74136.370794952702</v>
      </c>
      <c r="H184" s="10">
        <v>285721235.5</v>
      </c>
      <c r="I184" s="10">
        <v>37.51</v>
      </c>
      <c r="J184" s="23">
        <f>Calculation_Assumptions!$B$25*G184*(F184/G184)^Calculation_Assumptions!$B$26</f>
        <v>957963.82972618227</v>
      </c>
      <c r="K184" s="23">
        <f>Calculation_Assumptions!$B$27*F184</f>
        <v>277029.82157083799</v>
      </c>
      <c r="L184" s="23">
        <f t="shared" si="28"/>
        <v>957963.82972618227</v>
      </c>
      <c r="M184" s="23">
        <f t="shared" si="29"/>
        <v>69.159617855886736</v>
      </c>
      <c r="N184" s="23">
        <f>Calculation_Assumptions!$B$28*F184</f>
        <v>1385149.10785419</v>
      </c>
      <c r="O184" s="23">
        <f>Calculation_Assumptions!$B$29*F184</f>
        <v>2216238.5725667039</v>
      </c>
      <c r="P184" s="23">
        <f t="shared" si="30"/>
        <v>25538.891754896889</v>
      </c>
      <c r="Q184" s="23">
        <f t="shared" si="31"/>
        <v>184988899.6495004</v>
      </c>
      <c r="R184" s="23">
        <f t="shared" si="32"/>
        <v>66774494.010076277</v>
      </c>
      <c r="S184" s="23">
        <f t="shared" si="33"/>
        <v>267481089.9548001</v>
      </c>
      <c r="T184" s="23">
        <f t="shared" si="34"/>
        <v>427969743.92768013</v>
      </c>
      <c r="U184" s="21">
        <f>1/(1+Calculation_Assumptions!$B$22)^(C184-Calculation_Assumptions!$B$21)</f>
        <v>1</v>
      </c>
      <c r="V184" s="23">
        <f t="shared" si="35"/>
        <v>184988899.6495004</v>
      </c>
      <c r="W184" s="23">
        <f t="shared" si="36"/>
        <v>66774494.010076277</v>
      </c>
      <c r="X184" s="23">
        <f t="shared" si="37"/>
        <v>267481089.9548001</v>
      </c>
      <c r="Y184" s="23">
        <f t="shared" si="38"/>
        <v>427969743.92768013</v>
      </c>
      <c r="Z184" s="23">
        <f t="shared" si="39"/>
        <v>3957665144478.2192</v>
      </c>
      <c r="AA184" s="23">
        <f t="shared" si="40"/>
        <v>3957665144478.2192</v>
      </c>
      <c r="AB184" s="32">
        <f t="shared" si="41"/>
        <v>4.6741928105665805E-5</v>
      </c>
    </row>
    <row r="185" spans="1:28" ht="41.4">
      <c r="A185" t="s">
        <v>262</v>
      </c>
      <c r="B185" s="14" t="s">
        <v>264</v>
      </c>
      <c r="C185">
        <v>2026</v>
      </c>
      <c r="D185" s="10">
        <v>328.93481776658598</v>
      </c>
      <c r="E185" s="10">
        <v>4612.5066826191996</v>
      </c>
      <c r="F185" s="10">
        <v>14370.1004216288</v>
      </c>
      <c r="G185" s="10">
        <v>75186.409743607393</v>
      </c>
      <c r="H185" s="10">
        <v>287886782.5</v>
      </c>
      <c r="I185" s="10">
        <v>37.588299999999997</v>
      </c>
      <c r="J185" s="23">
        <f>Calculation_Assumptions!$B$25*G185*(F185/G185)^Calculation_Assumptions!$B$26</f>
        <v>1005171.1466751626</v>
      </c>
      <c r="K185" s="23">
        <f>Calculation_Assumptions!$B$27*F185</f>
        <v>287402.00843257603</v>
      </c>
      <c r="L185" s="23">
        <f t="shared" si="28"/>
        <v>1005171.1466751626</v>
      </c>
      <c r="M185" s="23">
        <f t="shared" si="29"/>
        <v>69.948790696149501</v>
      </c>
      <c r="N185" s="23">
        <f>Calculation_Assumptions!$B$28*F185</f>
        <v>1437010.0421628801</v>
      </c>
      <c r="O185" s="23">
        <f>Calculation_Assumptions!$B$29*F185</f>
        <v>2299216.0674606082</v>
      </c>
      <c r="P185" s="23">
        <f t="shared" si="30"/>
        <v>26741.596365761758</v>
      </c>
      <c r="Q185" s="23">
        <f t="shared" si="31"/>
        <v>330635787.95582485</v>
      </c>
      <c r="R185" s="23">
        <f t="shared" si="32"/>
        <v>123345791.9409814</v>
      </c>
      <c r="S185" s="23">
        <f t="shared" si="33"/>
        <v>472682636.347601</v>
      </c>
      <c r="T185" s="23">
        <f t="shared" si="34"/>
        <v>756292218.15616167</v>
      </c>
      <c r="U185" s="21">
        <f>1/(1+Calculation_Assumptions!$B$22)^(C185-Calculation_Assumptions!$B$21)</f>
        <v>0.970873786407767</v>
      </c>
      <c r="V185" s="23">
        <f t="shared" si="35"/>
        <v>321005619.37458724</v>
      </c>
      <c r="W185" s="23">
        <f t="shared" si="36"/>
        <v>119753196.05920525</v>
      </c>
      <c r="X185" s="23">
        <f t="shared" si="37"/>
        <v>458915180.92000097</v>
      </c>
      <c r="Y185" s="23">
        <f t="shared" si="38"/>
        <v>734264289.47200167</v>
      </c>
      <c r="Z185" s="23">
        <f t="shared" si="39"/>
        <v>4136961974584.6089</v>
      </c>
      <c r="AA185" s="23">
        <f t="shared" si="40"/>
        <v>4016467936489.9116</v>
      </c>
      <c r="AB185" s="32">
        <f t="shared" si="41"/>
        <v>7.9922365732893621E-5</v>
      </c>
    </row>
    <row r="186" spans="1:28" ht="41.4">
      <c r="A186" t="s">
        <v>262</v>
      </c>
      <c r="B186" s="14" t="s">
        <v>264</v>
      </c>
      <c r="C186">
        <v>2027</v>
      </c>
      <c r="D186" s="10">
        <v>439.03181936302798</v>
      </c>
      <c r="E186" s="10">
        <v>6308.5357035259804</v>
      </c>
      <c r="F186" s="10">
        <v>14908.1268548478</v>
      </c>
      <c r="G186" s="10">
        <v>76251.321038748298</v>
      </c>
      <c r="H186" s="10">
        <v>289986522</v>
      </c>
      <c r="I186" s="10">
        <v>37.6736</v>
      </c>
      <c r="J186" s="23">
        <f>Calculation_Assumptions!$B$25*G186*(F186/G186)^Calculation_Assumptions!$B$26</f>
        <v>1054704.7839969601</v>
      </c>
      <c r="K186" s="23">
        <f>Calculation_Assumptions!$B$27*F186</f>
        <v>298162.53709695599</v>
      </c>
      <c r="L186" s="23">
        <f t="shared" si="28"/>
        <v>1054704.7839969601</v>
      </c>
      <c r="M186" s="23">
        <f t="shared" si="29"/>
        <v>70.746968701436359</v>
      </c>
      <c r="N186" s="23">
        <f>Calculation_Assumptions!$B$28*F186</f>
        <v>1490812.68548478</v>
      </c>
      <c r="O186" s="23">
        <f>Calculation_Assumptions!$B$29*F186</f>
        <v>2385300.2967756479</v>
      </c>
      <c r="P186" s="23">
        <f t="shared" si="30"/>
        <v>27995.858744504378</v>
      </c>
      <c r="Q186" s="23">
        <f t="shared" si="31"/>
        <v>463048960.20907485</v>
      </c>
      <c r="R186" s="23">
        <f t="shared" si="32"/>
        <v>176612874.4405759</v>
      </c>
      <c r="S186" s="23">
        <f t="shared" si="33"/>
        <v>654514205.63786459</v>
      </c>
      <c r="T186" s="23">
        <f t="shared" si="34"/>
        <v>1047222729.0205833</v>
      </c>
      <c r="U186" s="21">
        <f>1/(1+Calculation_Assumptions!$B$22)^(C186-Calculation_Assumptions!$B$21)</f>
        <v>0.94259590913375435</v>
      </c>
      <c r="V186" s="23">
        <f t="shared" si="35"/>
        <v>436468055.62171257</v>
      </c>
      <c r="W186" s="23">
        <f t="shared" si="36"/>
        <v>166474572.94804025</v>
      </c>
      <c r="X186" s="23">
        <f t="shared" si="37"/>
        <v>616942412.70418</v>
      </c>
      <c r="Y186" s="23">
        <f t="shared" si="38"/>
        <v>987107860.32668793</v>
      </c>
      <c r="Z186" s="23">
        <f t="shared" si="39"/>
        <v>4323155856172.1123</v>
      </c>
      <c r="AA186" s="23">
        <f t="shared" si="40"/>
        <v>4074989024575.4663</v>
      </c>
      <c r="AB186" s="32">
        <f t="shared" si="41"/>
        <v>1.0710901378861602E-4</v>
      </c>
    </row>
    <row r="187" spans="1:28" ht="41.4">
      <c r="A187" t="s">
        <v>262</v>
      </c>
      <c r="B187" s="14" t="s">
        <v>264</v>
      </c>
      <c r="C187">
        <v>2028</v>
      </c>
      <c r="D187" s="10">
        <v>533.20156770116205</v>
      </c>
      <c r="E187" s="10">
        <v>7818.0732005126902</v>
      </c>
      <c r="F187" s="10">
        <v>15466.2973673947</v>
      </c>
      <c r="G187" s="10">
        <v>77331.315326552096</v>
      </c>
      <c r="H187" s="10">
        <v>292016778.5</v>
      </c>
      <c r="I187" s="10">
        <v>36.834000000000003</v>
      </c>
      <c r="J187" s="23">
        <f>Calculation_Assumptions!$B$25*G187*(F187/G187)^Calculation_Assumptions!$B$26</f>
        <v>1106679.3799897758</v>
      </c>
      <c r="K187" s="23">
        <f>Calculation_Assumptions!$B$27*F187</f>
        <v>309325.94734789402</v>
      </c>
      <c r="L187" s="23">
        <f t="shared" si="28"/>
        <v>1106679.3799897758</v>
      </c>
      <c r="M187" s="23">
        <f t="shared" si="29"/>
        <v>71.554254628701486</v>
      </c>
      <c r="N187" s="23">
        <f>Calculation_Assumptions!$B$28*F187</f>
        <v>1546629.7367394699</v>
      </c>
      <c r="O187" s="23">
        <f>Calculation_Assumptions!$B$29*F187</f>
        <v>2474607.5787831522</v>
      </c>
      <c r="P187" s="23">
        <f t="shared" si="30"/>
        <v>30045.050225057712</v>
      </c>
      <c r="Q187" s="23">
        <f t="shared" si="31"/>
        <v>590083180.35309851</v>
      </c>
      <c r="R187" s="23">
        <f t="shared" si="32"/>
        <v>234894401.97258148</v>
      </c>
      <c r="S187" s="23">
        <f t="shared" si="33"/>
        <v>824665400.28272092</v>
      </c>
      <c r="T187" s="23">
        <f t="shared" si="34"/>
        <v>1319464640.4523537</v>
      </c>
      <c r="U187" s="21">
        <f>1/(1+Calculation_Assumptions!$B$22)^(C187-Calculation_Assumptions!$B$21)</f>
        <v>0.91514165935315961</v>
      </c>
      <c r="V187" s="23">
        <f t="shared" si="35"/>
        <v>540009700.82472432</v>
      </c>
      <c r="W187" s="23">
        <f t="shared" si="36"/>
        <v>214961652.79395631</v>
      </c>
      <c r="X187" s="23">
        <f t="shared" si="37"/>
        <v>754685662.82586682</v>
      </c>
      <c r="Y187" s="23">
        <f t="shared" si="38"/>
        <v>1207497060.5213871</v>
      </c>
      <c r="Z187" s="23">
        <f t="shared" si="39"/>
        <v>4516418332549.6309</v>
      </c>
      <c r="AA187" s="23">
        <f t="shared" si="40"/>
        <v>4133162567182.4995</v>
      </c>
      <c r="AB187" s="32">
        <f t="shared" si="41"/>
        <v>1.3065290610933772E-4</v>
      </c>
    </row>
    <row r="188" spans="1:28" ht="41.4">
      <c r="A188" t="s">
        <v>262</v>
      </c>
      <c r="B188" s="14" t="s">
        <v>264</v>
      </c>
      <c r="C188">
        <v>2029</v>
      </c>
      <c r="D188" s="10">
        <v>619.01373635070001</v>
      </c>
      <c r="E188" s="10">
        <v>9223.9456033631395</v>
      </c>
      <c r="F188" s="10">
        <v>16045.366167440099</v>
      </c>
      <c r="G188" s="10">
        <v>78426.606236706895</v>
      </c>
      <c r="H188" s="10">
        <v>293978109</v>
      </c>
      <c r="I188" s="10">
        <v>36.911799999999999</v>
      </c>
      <c r="J188" s="23">
        <f>Calculation_Assumptions!$B$25*G188*(F188/G188)^Calculation_Assumptions!$B$26</f>
        <v>1161215.2221906323</v>
      </c>
      <c r="K188" s="23">
        <f>Calculation_Assumptions!$B$27*F188</f>
        <v>320907.32334880199</v>
      </c>
      <c r="L188" s="23">
        <f t="shared" si="28"/>
        <v>1161215.2221906323</v>
      </c>
      <c r="M188" s="23">
        <f t="shared" si="29"/>
        <v>72.370752407446872</v>
      </c>
      <c r="N188" s="23">
        <f>Calculation_Assumptions!$B$28*F188</f>
        <v>1604536.61674401</v>
      </c>
      <c r="O188" s="23">
        <f>Calculation_Assumptions!$B$29*F188</f>
        <v>2567258.5867904159</v>
      </c>
      <c r="P188" s="23">
        <f t="shared" si="30"/>
        <v>31459.187094388035</v>
      </c>
      <c r="Q188" s="23">
        <f t="shared" si="31"/>
        <v>718808173.39553154</v>
      </c>
      <c r="R188" s="23">
        <f t="shared" si="32"/>
        <v>290177830.48465896</v>
      </c>
      <c r="S188" s="23">
        <f t="shared" si="33"/>
        <v>993230206.24222076</v>
      </c>
      <c r="T188" s="23">
        <f t="shared" si="34"/>
        <v>1589168329.9875531</v>
      </c>
      <c r="U188" s="21">
        <f>1/(1+Calculation_Assumptions!$B$22)^(C188-Calculation_Assumptions!$B$21)</f>
        <v>0.888487047915689</v>
      </c>
      <c r="V188" s="23">
        <f t="shared" si="35"/>
        <v>638651751.99786448</v>
      </c>
      <c r="W188" s="23">
        <f t="shared" si="36"/>
        <v>257819243.97789386</v>
      </c>
      <c r="X188" s="23">
        <f t="shared" si="37"/>
        <v>882472173.84484172</v>
      </c>
      <c r="Y188" s="23">
        <f t="shared" si="38"/>
        <v>1411955478.1517465</v>
      </c>
      <c r="Z188" s="23">
        <f t="shared" si="39"/>
        <v>4716986404116.6182</v>
      </c>
      <c r="AA188" s="23">
        <f t="shared" si="40"/>
        <v>4190981325252.0151</v>
      </c>
      <c r="AB188" s="32">
        <f t="shared" si="41"/>
        <v>1.5238716244087789E-4</v>
      </c>
    </row>
    <row r="189" spans="1:28" ht="41.4">
      <c r="A189" t="s">
        <v>262</v>
      </c>
      <c r="B189" s="14" t="s">
        <v>264</v>
      </c>
      <c r="C189">
        <v>2030</v>
      </c>
      <c r="D189" s="10">
        <v>700.84246787255995</v>
      </c>
      <c r="E189" s="10">
        <v>10562.7312081238</v>
      </c>
      <c r="F189" s="10">
        <v>16646.115701226699</v>
      </c>
      <c r="G189" s="10">
        <v>79537.410424669099</v>
      </c>
      <c r="H189" s="10">
        <v>295876648</v>
      </c>
      <c r="I189" s="10">
        <v>36.992699999999999</v>
      </c>
      <c r="J189" s="23">
        <f>Calculation_Assumptions!$B$25*G189*(F189/G189)^Calculation_Assumptions!$B$26</f>
        <v>1218438.5257631587</v>
      </c>
      <c r="K189" s="23">
        <f>Calculation_Assumptions!$B$27*F189</f>
        <v>332922.31402453396</v>
      </c>
      <c r="L189" s="23">
        <f t="shared" si="28"/>
        <v>1218438.5257631587</v>
      </c>
      <c r="M189" s="23">
        <f t="shared" si="29"/>
        <v>73.196567153102777</v>
      </c>
      <c r="N189" s="23">
        <f>Calculation_Assumptions!$B$28*F189</f>
        <v>1664611.5701226699</v>
      </c>
      <c r="O189" s="23">
        <f>Calculation_Assumptions!$B$29*F189</f>
        <v>2663378.5121962717</v>
      </c>
      <c r="P189" s="23">
        <f t="shared" si="30"/>
        <v>32937.269400804988</v>
      </c>
      <c r="Q189" s="23">
        <f t="shared" si="31"/>
        <v>853933463.34685588</v>
      </c>
      <c r="R189" s="23">
        <f t="shared" si="32"/>
        <v>347907523.4102639</v>
      </c>
      <c r="S189" s="23">
        <f t="shared" si="33"/>
        <v>1166630480.8539889</v>
      </c>
      <c r="T189" s="23">
        <f t="shared" si="34"/>
        <v>1866608769.3663821</v>
      </c>
      <c r="U189" s="21">
        <f>1/(1+Calculation_Assumptions!$B$22)^(C189-Calculation_Assumptions!$B$21)</f>
        <v>0.86260878438416411</v>
      </c>
      <c r="V189" s="23">
        <f t="shared" si="35"/>
        <v>736610506.76259053</v>
      </c>
      <c r="W189" s="23">
        <f t="shared" si="36"/>
        <v>300108085.84703285</v>
      </c>
      <c r="X189" s="23">
        <f t="shared" si="37"/>
        <v>1006345700.9149722</v>
      </c>
      <c r="Y189" s="23">
        <f t="shared" si="38"/>
        <v>1610153121.4639554</v>
      </c>
      <c r="Z189" s="23">
        <f t="shared" si="39"/>
        <v>4925196915899.125</v>
      </c>
      <c r="AA189" s="23">
        <f t="shared" si="40"/>
        <v>4248518124476.3784</v>
      </c>
      <c r="AB189" s="32">
        <f t="shared" si="41"/>
        <v>1.7338057298587524E-4</v>
      </c>
    </row>
    <row r="190" spans="1:28" ht="41.4">
      <c r="A190" t="s">
        <v>262</v>
      </c>
      <c r="B190" s="14" t="s">
        <v>264</v>
      </c>
      <c r="C190">
        <v>2031</v>
      </c>
      <c r="D190" s="10">
        <v>779.78266944951804</v>
      </c>
      <c r="E190" s="10">
        <v>11859.0555980395</v>
      </c>
      <c r="F190" s="10">
        <v>17161.073466098602</v>
      </c>
      <c r="G190" s="10">
        <v>80420.156798629294</v>
      </c>
      <c r="H190" s="10">
        <v>297719748</v>
      </c>
      <c r="I190" s="10">
        <v>37.089500000000001</v>
      </c>
      <c r="J190" s="23">
        <f>Calculation_Assumptions!$B$25*G190*(F190/G190)^Calculation_Assumptions!$B$26</f>
        <v>1268394.0633523338</v>
      </c>
      <c r="K190" s="23">
        <f>Calculation_Assumptions!$B$27*F190</f>
        <v>343221.46932197205</v>
      </c>
      <c r="L190" s="23">
        <f t="shared" si="28"/>
        <v>1268394.0633523338</v>
      </c>
      <c r="M190" s="23">
        <f t="shared" si="29"/>
        <v>73.911114351792961</v>
      </c>
      <c r="N190" s="23">
        <f>Calculation_Assumptions!$B$28*F190</f>
        <v>1716107.3466098602</v>
      </c>
      <c r="O190" s="23">
        <f>Calculation_Assumptions!$B$29*F190</f>
        <v>2745771.7545757764</v>
      </c>
      <c r="P190" s="23">
        <f t="shared" si="30"/>
        <v>34198.197963098282</v>
      </c>
      <c r="Q190" s="23">
        <f t="shared" si="31"/>
        <v>989071708.63480401</v>
      </c>
      <c r="R190" s="23">
        <f t="shared" si="32"/>
        <v>405558330.99714375</v>
      </c>
      <c r="S190" s="23">
        <f t="shared" si="33"/>
        <v>1338190767.8013661</v>
      </c>
      <c r="T190" s="23">
        <f t="shared" si="34"/>
        <v>2141105228.4821858</v>
      </c>
      <c r="U190" s="21">
        <f>1/(1+Calculation_Assumptions!$B$22)^(C190-Calculation_Assumptions!$B$21)</f>
        <v>0.83748425668365445</v>
      </c>
      <c r="V190" s="23">
        <f t="shared" si="35"/>
        <v>828331984.71285093</v>
      </c>
      <c r="W190" s="23">
        <f t="shared" si="36"/>
        <v>339648717.37700641</v>
      </c>
      <c r="X190" s="23">
        <f t="shared" si="37"/>
        <v>1120713700.4730558</v>
      </c>
      <c r="Y190" s="23">
        <f t="shared" si="38"/>
        <v>1793141920.7568896</v>
      </c>
      <c r="Z190" s="23">
        <f t="shared" si="39"/>
        <v>5109190467736.3623</v>
      </c>
      <c r="AA190" s="23">
        <f t="shared" si="40"/>
        <v>4278866581127.4004</v>
      </c>
      <c r="AB190" s="32">
        <f t="shared" si="41"/>
        <v>1.9358677561163897E-4</v>
      </c>
    </row>
    <row r="191" spans="1:28" ht="41.4">
      <c r="A191" t="s">
        <v>262</v>
      </c>
      <c r="B191" s="14" t="s">
        <v>264</v>
      </c>
      <c r="C191">
        <v>2032</v>
      </c>
      <c r="D191" s="10">
        <v>857.08782055105496</v>
      </c>
      <c r="E191" s="10">
        <v>13125.4326181242</v>
      </c>
      <c r="F191" s="10">
        <v>17691.9617642167</v>
      </c>
      <c r="G191" s="10">
        <v>81312.700337930903</v>
      </c>
      <c r="H191" s="10">
        <v>299510661.5</v>
      </c>
      <c r="I191" s="10">
        <v>37.190399999999997</v>
      </c>
      <c r="J191" s="23">
        <f>Calculation_Assumptions!$B$25*G191*(F191/G191)^Calculation_Assumptions!$B$26</f>
        <v>1320397.7598621484</v>
      </c>
      <c r="K191" s="23">
        <f>Calculation_Assumptions!$B$27*F191</f>
        <v>353839.23528433399</v>
      </c>
      <c r="L191" s="23">
        <f t="shared" si="28"/>
        <v>1320397.7598621484</v>
      </c>
      <c r="M191" s="23">
        <f t="shared" si="29"/>
        <v>74.632636982787886</v>
      </c>
      <c r="N191" s="23">
        <f>Calculation_Assumptions!$B$28*F191</f>
        <v>1769196.17642167</v>
      </c>
      <c r="O191" s="23">
        <f>Calculation_Assumptions!$B$29*F191</f>
        <v>2830713.8822746719</v>
      </c>
      <c r="P191" s="23">
        <f t="shared" si="30"/>
        <v>35503.725688945226</v>
      </c>
      <c r="Q191" s="23">
        <f t="shared" si="31"/>
        <v>1131696838.2607441</v>
      </c>
      <c r="R191" s="23">
        <f t="shared" si="32"/>
        <v>466001759.22261572</v>
      </c>
      <c r="S191" s="23">
        <f t="shared" si="33"/>
        <v>1516356494.9765089</v>
      </c>
      <c r="T191" s="23">
        <f t="shared" si="34"/>
        <v>2426170391.9624143</v>
      </c>
      <c r="U191" s="21">
        <f>1/(1+Calculation_Assumptions!$B$22)^(C191-Calculation_Assumptions!$B$21)</f>
        <v>0.81309151134335378</v>
      </c>
      <c r="V191" s="23">
        <f t="shared" si="35"/>
        <v>920173092.60392344</v>
      </c>
      <c r="W191" s="23">
        <f t="shared" si="36"/>
        <v>378902074.69497824</v>
      </c>
      <c r="X191" s="23">
        <f t="shared" si="37"/>
        <v>1232936594.2357602</v>
      </c>
      <c r="Y191" s="23">
        <f t="shared" si="38"/>
        <v>1972698550.7772164</v>
      </c>
      <c r="Z191" s="23">
        <f t="shared" si="39"/>
        <v>5298931171233.251</v>
      </c>
      <c r="AA191" s="23">
        <f t="shared" si="40"/>
        <v>4308515954522.4517</v>
      </c>
      <c r="AB191" s="32">
        <f t="shared" si="41"/>
        <v>2.1357077525454207E-4</v>
      </c>
    </row>
    <row r="192" spans="1:28" ht="41.4">
      <c r="A192" t="s">
        <v>262</v>
      </c>
      <c r="B192" s="14" t="s">
        <v>264</v>
      </c>
      <c r="C192">
        <v>2033</v>
      </c>
      <c r="D192" s="10">
        <v>931.54209580495103</v>
      </c>
      <c r="E192" s="10">
        <v>14361.427893488801</v>
      </c>
      <c r="F192" s="10">
        <v>18239.2734163655</v>
      </c>
      <c r="G192" s="10">
        <v>82215.149776465405</v>
      </c>
      <c r="H192" s="10">
        <v>301250984.5</v>
      </c>
      <c r="I192" s="10">
        <v>37.297499999999999</v>
      </c>
      <c r="J192" s="23">
        <f>Calculation_Assumptions!$B$25*G192*(F192/G192)^Calculation_Assumptions!$B$26</f>
        <v>1374533.5890654537</v>
      </c>
      <c r="K192" s="23">
        <f>Calculation_Assumptions!$B$27*F192</f>
        <v>364785.46832730999</v>
      </c>
      <c r="L192" s="23">
        <f t="shared" si="28"/>
        <v>1374533.5890654537</v>
      </c>
      <c r="M192" s="23">
        <f t="shared" si="29"/>
        <v>75.361203140478722</v>
      </c>
      <c r="N192" s="23">
        <f>Calculation_Assumptions!$B$28*F192</f>
        <v>1823927.3416365501</v>
      </c>
      <c r="O192" s="23">
        <f>Calculation_Assumptions!$B$29*F192</f>
        <v>2918283.74661848</v>
      </c>
      <c r="P192" s="23">
        <f t="shared" si="30"/>
        <v>36853.23651894775</v>
      </c>
      <c r="Q192" s="23">
        <f t="shared" si="31"/>
        <v>1280435900.3123341</v>
      </c>
      <c r="R192" s="23">
        <f t="shared" si="32"/>
        <v>529265098.90855634</v>
      </c>
      <c r="S192" s="23">
        <f t="shared" si="33"/>
        <v>1699065098.4240649</v>
      </c>
      <c r="T192" s="23">
        <f t="shared" si="34"/>
        <v>2718504157.4785037</v>
      </c>
      <c r="U192" s="21">
        <f>1/(1+Calculation_Assumptions!$B$22)^(C192-Calculation_Assumptions!$B$21)</f>
        <v>0.78940923431393573</v>
      </c>
      <c r="V192" s="23">
        <f t="shared" si="35"/>
        <v>1010787923.6536345</v>
      </c>
      <c r="W192" s="23">
        <f t="shared" si="36"/>
        <v>417806756.47849292</v>
      </c>
      <c r="X192" s="23">
        <f t="shared" si="37"/>
        <v>1341257678.3964729</v>
      </c>
      <c r="Y192" s="23">
        <f t="shared" si="38"/>
        <v>2146012285.4343565</v>
      </c>
      <c r="Z192" s="23">
        <f t="shared" si="39"/>
        <v>5494599073244.7852</v>
      </c>
      <c r="AA192" s="23">
        <f t="shared" si="40"/>
        <v>4337487247272.2266</v>
      </c>
      <c r="AB192" s="32">
        <f t="shared" si="41"/>
        <v>2.3303536495451421E-4</v>
      </c>
    </row>
    <row r="193" spans="1:28" ht="41.4">
      <c r="A193" t="s">
        <v>262</v>
      </c>
      <c r="B193" s="14" t="s">
        <v>264</v>
      </c>
      <c r="C193">
        <v>2034</v>
      </c>
      <c r="D193" s="10">
        <v>1004.21666312157</v>
      </c>
      <c r="E193" s="10">
        <v>15594.292273528999</v>
      </c>
      <c r="F193" s="10">
        <v>18803.5164890413</v>
      </c>
      <c r="G193" s="10">
        <v>83127.615054908398</v>
      </c>
      <c r="H193" s="10">
        <v>302938573</v>
      </c>
      <c r="I193" s="10">
        <v>37.406399999999998</v>
      </c>
      <c r="J193" s="23">
        <f>Calculation_Assumptions!$B$25*G193*(F193/G193)^Calculation_Assumptions!$B$26</f>
        <v>1430888.9676292725</v>
      </c>
      <c r="K193" s="23">
        <f>Calculation_Assumptions!$B$27*F193</f>
        <v>376070.329780826</v>
      </c>
      <c r="L193" s="23">
        <f t="shared" si="28"/>
        <v>1430888.9676292725</v>
      </c>
      <c r="M193" s="23">
        <f t="shared" si="29"/>
        <v>76.096881583994957</v>
      </c>
      <c r="N193" s="23">
        <f>Calculation_Assumptions!$B$28*F193</f>
        <v>1880351.6489041299</v>
      </c>
      <c r="O193" s="23">
        <f>Calculation_Assumptions!$B$29*F193</f>
        <v>3008562.638246608</v>
      </c>
      <c r="P193" s="23">
        <f t="shared" si="30"/>
        <v>38252.517420261574</v>
      </c>
      <c r="Q193" s="23">
        <f t="shared" si="31"/>
        <v>1436922544.3701363</v>
      </c>
      <c r="R193" s="23">
        <f t="shared" si="32"/>
        <v>596520936.84981847</v>
      </c>
      <c r="S193" s="23">
        <f t="shared" si="33"/>
        <v>1888280458.3576474</v>
      </c>
      <c r="T193" s="23">
        <f t="shared" si="34"/>
        <v>3021248733.3722358</v>
      </c>
      <c r="U193" s="21">
        <f>1/(1+Calculation_Assumptions!$B$22)^(C193-Calculation_Assumptions!$B$21)</f>
        <v>0.76641673234362695</v>
      </c>
      <c r="V193" s="23">
        <f t="shared" si="35"/>
        <v>1101281481.0870502</v>
      </c>
      <c r="W193" s="23">
        <f t="shared" si="36"/>
        <v>457183627.19499689</v>
      </c>
      <c r="X193" s="23">
        <f t="shared" si="37"/>
        <v>1447209738.6427944</v>
      </c>
      <c r="Y193" s="23">
        <f t="shared" si="38"/>
        <v>2315535581.8284707</v>
      </c>
      <c r="Z193" s="23">
        <f t="shared" si="39"/>
        <v>5696310452572.1416</v>
      </c>
      <c r="AA193" s="23">
        <f t="shared" si="40"/>
        <v>4365747643475.1875</v>
      </c>
      <c r="AB193" s="32">
        <f t="shared" si="41"/>
        <v>2.5225495631497766E-4</v>
      </c>
    </row>
    <row r="194" spans="1:28" ht="41.4">
      <c r="A194" t="s">
        <v>262</v>
      </c>
      <c r="B194" s="14" t="s">
        <v>264</v>
      </c>
      <c r="C194">
        <v>2035</v>
      </c>
      <c r="D194" s="10">
        <v>1074.75519908614</v>
      </c>
      <c r="E194" s="10">
        <v>16813.622465966699</v>
      </c>
      <c r="F194" s="10">
        <v>19385.2147660882</v>
      </c>
      <c r="G194" s="10">
        <v>84050.207334112507</v>
      </c>
      <c r="H194" s="10">
        <v>304566622</v>
      </c>
      <c r="I194" s="10">
        <v>37.517899999999997</v>
      </c>
      <c r="J194" s="23">
        <f>Calculation_Assumptions!$B$25*G194*(F194/G194)^Calculation_Assumptions!$B$26</f>
        <v>1489554.8962722896</v>
      </c>
      <c r="K194" s="23">
        <f>Calculation_Assumptions!$B$27*F194</f>
        <v>387704.29532176402</v>
      </c>
      <c r="L194" s="23">
        <f t="shared" ref="L194:L257" si="42">MAX(J194,K194)</f>
        <v>1489554.8962722896</v>
      </c>
      <c r="M194" s="23">
        <f t="shared" ref="M194:M257" si="43">IF(F194=0,"",L194/F194)</f>
        <v>76.839741743695484</v>
      </c>
      <c r="N194" s="23">
        <f>Calculation_Assumptions!$B$28*F194</f>
        <v>1938521.47660882</v>
      </c>
      <c r="O194" s="23">
        <f>Calculation_Assumptions!$B$29*F194</f>
        <v>3101634.3625741121</v>
      </c>
      <c r="P194" s="23">
        <f t="shared" ref="P194:P235" si="44">IF(I194=0,"",L194/I194)</f>
        <v>39702.512567928636</v>
      </c>
      <c r="Q194" s="23">
        <f t="shared" ref="Q194:Q235" si="45">L194*D194</f>
        <v>1600906869.0928593</v>
      </c>
      <c r="R194" s="23">
        <f t="shared" ref="R194:R235" si="46">P194*E194</f>
        <v>667543057.26745009</v>
      </c>
      <c r="S194" s="23">
        <f t="shared" ref="S194:S235" si="47">N194*D194</f>
        <v>2083436035.5254705</v>
      </c>
      <c r="T194" s="23">
        <f t="shared" ref="T194:T235" si="48">O194*D194</f>
        <v>3333497656.8407531</v>
      </c>
      <c r="U194" s="21">
        <f>1/(1+Calculation_Assumptions!$B$22)^(C194-Calculation_Assumptions!$B$21)</f>
        <v>0.74409391489672516</v>
      </c>
      <c r="V194" s="23">
        <f t="shared" ref="V194:V257" si="49">Q194*U194</f>
        <v>1191225059.6083648</v>
      </c>
      <c r="W194" s="23">
        <f t="shared" ref="W194:W235" si="50">R194*U194</f>
        <v>496714726.84426576</v>
      </c>
      <c r="X194" s="23">
        <f t="shared" ref="X194:X235" si="51">S194*U194</f>
        <v>1550272076.1110599</v>
      </c>
      <c r="Y194" s="23">
        <f t="shared" ref="Y194:Y235" si="52">T194*U194</f>
        <v>2480435321.7776961</v>
      </c>
      <c r="Z194" s="23">
        <f t="shared" ref="Z194:Z235" si="53">H194*F194</f>
        <v>5904089378052.0029</v>
      </c>
      <c r="AA194" s="23">
        <f t="shared" ref="AA194:AA257" si="54">Z194*U194</f>
        <v>4393196979214.8862</v>
      </c>
      <c r="AB194" s="32">
        <f t="shared" ref="AB194:AB235" si="55">IF(Z194=0,"",Q194/Z194)</f>
        <v>2.7115220766204981E-4</v>
      </c>
    </row>
    <row r="195" spans="1:28" ht="41.4">
      <c r="A195" t="s">
        <v>262</v>
      </c>
      <c r="B195" s="14" t="s">
        <v>264</v>
      </c>
      <c r="C195">
        <v>2036</v>
      </c>
      <c r="D195" s="10">
        <v>1144.4977831405599</v>
      </c>
      <c r="E195" s="10">
        <v>18034.959865594399</v>
      </c>
      <c r="F195" s="10">
        <v>19931.358148438001</v>
      </c>
      <c r="G195" s="10">
        <v>84847.856806891301</v>
      </c>
      <c r="H195" s="10">
        <v>306135098</v>
      </c>
      <c r="I195" s="10">
        <v>37.6267</v>
      </c>
      <c r="J195" s="23">
        <f>Calculation_Assumptions!$B$25*G195*(F195/G195)^Calculation_Assumptions!$B$26</f>
        <v>1545627.6698162202</v>
      </c>
      <c r="K195" s="23">
        <f>Calculation_Assumptions!$B$27*F195</f>
        <v>398627.16296876001</v>
      </c>
      <c r="L195" s="23">
        <f t="shared" si="42"/>
        <v>1545627.6698162202</v>
      </c>
      <c r="M195" s="23">
        <f t="shared" si="43"/>
        <v>77.547533806036668</v>
      </c>
      <c r="N195" s="23">
        <f>Calculation_Assumptions!$B$28*F195</f>
        <v>1993135.8148438002</v>
      </c>
      <c r="O195" s="23">
        <f>Calculation_Assumptions!$B$29*F195</f>
        <v>3189017.3037500801</v>
      </c>
      <c r="P195" s="23">
        <f t="shared" si="44"/>
        <v>41077.949164189798</v>
      </c>
      <c r="Q195" s="23">
        <f t="shared" si="45"/>
        <v>1768967441.6653733</v>
      </c>
      <c r="R195" s="23">
        <f t="shared" si="46"/>
        <v>740839164.53709006</v>
      </c>
      <c r="S195" s="23">
        <f t="shared" si="47"/>
        <v>2281139521.5867829</v>
      </c>
      <c r="T195" s="23">
        <f t="shared" si="48"/>
        <v>3649823234.5388522</v>
      </c>
      <c r="U195" s="21">
        <f>1/(1+Calculation_Assumptions!$B$22)^(C195-Calculation_Assumptions!$B$21)</f>
        <v>0.72242127659876232</v>
      </c>
      <c r="V195" s="23">
        <f t="shared" si="49"/>
        <v>1277939717.4695456</v>
      </c>
      <c r="W195" s="23">
        <f t="shared" si="50"/>
        <v>535197974.99924511</v>
      </c>
      <c r="X195" s="23">
        <f t="shared" si="51"/>
        <v>1647943725.2846136</v>
      </c>
      <c r="Y195" s="23">
        <f t="shared" si="52"/>
        <v>2636709960.4553814</v>
      </c>
      <c r="Z195" s="23">
        <f t="shared" si="53"/>
        <v>6101688280045.166</v>
      </c>
      <c r="AA195" s="23">
        <f t="shared" si="54"/>
        <v>4407989436677.9355</v>
      </c>
      <c r="AB195" s="32">
        <f t="shared" si="55"/>
        <v>2.8991442375884188E-4</v>
      </c>
    </row>
    <row r="196" spans="1:28" ht="41.4">
      <c r="A196" t="s">
        <v>262</v>
      </c>
      <c r="B196" s="14" t="s">
        <v>264</v>
      </c>
      <c r="C196">
        <v>2037</v>
      </c>
      <c r="D196" s="10">
        <v>1211.4878956453799</v>
      </c>
      <c r="E196" s="10">
        <v>19248.9597154804</v>
      </c>
      <c r="F196" s="10">
        <v>20492.888133292901</v>
      </c>
      <c r="G196" s="10">
        <v>85653.076096588004</v>
      </c>
      <c r="H196" s="10">
        <v>307646417.5</v>
      </c>
      <c r="I196" s="10">
        <v>37.736899999999999</v>
      </c>
      <c r="J196" s="23">
        <f>Calculation_Assumptions!$B$25*G196*(F196/G196)^Calculation_Assumptions!$B$26</f>
        <v>1603811.2456815364</v>
      </c>
      <c r="K196" s="23">
        <f>Calculation_Assumptions!$B$27*F196</f>
        <v>409857.76266585803</v>
      </c>
      <c r="L196" s="23">
        <f t="shared" si="42"/>
        <v>1603811.2456815364</v>
      </c>
      <c r="M196" s="23">
        <f t="shared" si="43"/>
        <v>78.261845536353292</v>
      </c>
      <c r="N196" s="23">
        <f>Calculation_Assumptions!$B$28*F196</f>
        <v>2049288.8133292901</v>
      </c>
      <c r="O196" s="23">
        <f>Calculation_Assumptions!$B$29*F196</f>
        <v>3278862.1013268642</v>
      </c>
      <c r="P196" s="23">
        <f t="shared" si="44"/>
        <v>42499.814390729931</v>
      </c>
      <c r="Q196" s="23">
        <f t="shared" si="45"/>
        <v>1942997911.0431199</v>
      </c>
      <c r="R196" s="23">
        <f t="shared" si="46"/>
        <v>818077215.12255466</v>
      </c>
      <c r="S196" s="23">
        <f t="shared" si="47"/>
        <v>2482688592.0299196</v>
      </c>
      <c r="T196" s="23">
        <f t="shared" si="48"/>
        <v>3972301747.2478714</v>
      </c>
      <c r="U196" s="21">
        <f>1/(1+Calculation_Assumptions!$B$22)^(C196-Calculation_Assumptions!$B$21)</f>
        <v>0.70137988019297326</v>
      </c>
      <c r="V196" s="23">
        <f t="shared" si="49"/>
        <v>1362779642.0626206</v>
      </c>
      <c r="W196" s="23">
        <f t="shared" si="50"/>
        <v>573782899.13125861</v>
      </c>
      <c r="X196" s="23">
        <f t="shared" si="51"/>
        <v>1741307827.2344065</v>
      </c>
      <c r="Y196" s="23">
        <f t="shared" si="52"/>
        <v>2786092523.5750504</v>
      </c>
      <c r="Z196" s="23">
        <f t="shared" si="53"/>
        <v>6304563618435.8232</v>
      </c>
      <c r="AA196" s="23">
        <f t="shared" si="54"/>
        <v>4421894075367.4961</v>
      </c>
      <c r="AB196" s="32">
        <f t="shared" si="55"/>
        <v>3.081891196024099E-4</v>
      </c>
    </row>
    <row r="197" spans="1:28" ht="41.4">
      <c r="A197" t="s">
        <v>262</v>
      </c>
      <c r="B197" s="14" t="s">
        <v>264</v>
      </c>
      <c r="C197">
        <v>2038</v>
      </c>
      <c r="D197" s="10">
        <v>1276.4279485588099</v>
      </c>
      <c r="E197" s="10">
        <v>20465.824859133299</v>
      </c>
      <c r="F197" s="10">
        <v>21070.238210363499</v>
      </c>
      <c r="G197" s="10">
        <v>86465.937041936297</v>
      </c>
      <c r="H197" s="10">
        <v>309096448</v>
      </c>
      <c r="I197" s="10">
        <v>37.849600000000002</v>
      </c>
      <c r="J197" s="23">
        <f>Calculation_Assumptions!$B$25*G197*(F197/G197)^Calculation_Assumptions!$B$26</f>
        <v>1664185.0828669602</v>
      </c>
      <c r="K197" s="23">
        <f>Calculation_Assumptions!$B$27*F197</f>
        <v>421404.76420727</v>
      </c>
      <c r="L197" s="23">
        <f t="shared" si="42"/>
        <v>1664185.0828669602</v>
      </c>
      <c r="M197" s="23">
        <f t="shared" si="43"/>
        <v>78.9827369891064</v>
      </c>
      <c r="N197" s="23">
        <f>Calculation_Assumptions!$B$28*F197</f>
        <v>2107023.82103635</v>
      </c>
      <c r="O197" s="23">
        <f>Calculation_Assumptions!$B$29*F197</f>
        <v>3371238.11365816</v>
      </c>
      <c r="P197" s="23">
        <f t="shared" si="44"/>
        <v>43968.366452141112</v>
      </c>
      <c r="Q197" s="23">
        <f t="shared" si="45"/>
        <v>2124212351.3460472</v>
      </c>
      <c r="R197" s="23">
        <f t="shared" si="46"/>
        <v>899848887.15171218</v>
      </c>
      <c r="S197" s="23">
        <f t="shared" si="47"/>
        <v>2689464093.4499731</v>
      </c>
      <c r="T197" s="23">
        <f t="shared" si="48"/>
        <v>4303142549.5199575</v>
      </c>
      <c r="U197" s="21">
        <f>1/(1+Calculation_Assumptions!$B$22)^(C197-Calculation_Assumptions!$B$21)</f>
        <v>0.68095133999317792</v>
      </c>
      <c r="V197" s="23">
        <f t="shared" si="49"/>
        <v>1446485247.07915</v>
      </c>
      <c r="W197" s="23">
        <f t="shared" si="50"/>
        <v>612753305.4973284</v>
      </c>
      <c r="X197" s="23">
        <f t="shared" si="51"/>
        <v>1831394178.2982967</v>
      </c>
      <c r="Y197" s="23">
        <f t="shared" si="52"/>
        <v>2930230685.2772751</v>
      </c>
      <c r="Z197" s="23">
        <f t="shared" si="53"/>
        <v>6512735789337.2344</v>
      </c>
      <c r="AA197" s="23">
        <f t="shared" si="54"/>
        <v>4434856162770.7168</v>
      </c>
      <c r="AB197" s="32">
        <f t="shared" si="55"/>
        <v>3.2616283234210806E-4</v>
      </c>
    </row>
    <row r="198" spans="1:28" ht="41.4">
      <c r="A198" t="s">
        <v>262</v>
      </c>
      <c r="B198" s="14" t="s">
        <v>264</v>
      </c>
      <c r="C198">
        <v>2039</v>
      </c>
      <c r="D198" s="10">
        <v>1340.86108919092</v>
      </c>
      <c r="E198" s="10">
        <v>21696.398610272601</v>
      </c>
      <c r="F198" s="10">
        <v>21663.854082149101</v>
      </c>
      <c r="G198" s="10">
        <v>87286.512163430903</v>
      </c>
      <c r="H198" s="10">
        <v>310481120</v>
      </c>
      <c r="I198" s="10">
        <v>37.958199999999998</v>
      </c>
      <c r="J198" s="23">
        <f>Calculation_Assumptions!$B$25*G198*(F198/G198)^Calculation_Assumptions!$B$26</f>
        <v>1726831.6315240795</v>
      </c>
      <c r="K198" s="23">
        <f>Calculation_Assumptions!$B$27*F198</f>
        <v>433277.08164298203</v>
      </c>
      <c r="L198" s="23">
        <f t="shared" si="42"/>
        <v>1726831.6315240795</v>
      </c>
      <c r="M198" s="23">
        <f t="shared" si="43"/>
        <v>79.710268771934693</v>
      </c>
      <c r="N198" s="23">
        <f>Calculation_Assumptions!$B$28*F198</f>
        <v>2166385.40821491</v>
      </c>
      <c r="O198" s="23">
        <f>Calculation_Assumptions!$B$29*F198</f>
        <v>3466216.6531438562</v>
      </c>
      <c r="P198" s="23">
        <f t="shared" si="44"/>
        <v>45492.979949630899</v>
      </c>
      <c r="Q198" s="23">
        <f t="shared" si="45"/>
        <v>2315441342.2947106</v>
      </c>
      <c r="R198" s="23">
        <f t="shared" si="46"/>
        <v>987033826.95633113</v>
      </c>
      <c r="S198" s="23">
        <f t="shared" si="47"/>
        <v>2904821898.06636</v>
      </c>
      <c r="T198" s="23">
        <f t="shared" si="48"/>
        <v>4647715036.9061766</v>
      </c>
      <c r="U198" s="21">
        <f>1/(1+Calculation_Assumptions!$B$22)^(C198-Calculation_Assumptions!$B$21)</f>
        <v>0.66111780581861923</v>
      </c>
      <c r="V198" s="23">
        <f t="shared" si="49"/>
        <v>1530779499.7195976</v>
      </c>
      <c r="W198" s="23">
        <f t="shared" si="50"/>
        <v>652545637.94612432</v>
      </c>
      <c r="X198" s="23">
        <f t="shared" si="51"/>
        <v>1920429479.5435088</v>
      </c>
      <c r="Y198" s="23">
        <f t="shared" si="52"/>
        <v>3072687167.2696142</v>
      </c>
      <c r="Z198" s="23">
        <f t="shared" si="53"/>
        <v>6726217678942.2246</v>
      </c>
      <c r="AA198" s="23">
        <f t="shared" si="54"/>
        <v>4446822273360.6895</v>
      </c>
      <c r="AB198" s="32">
        <f t="shared" si="55"/>
        <v>3.4424121442629856E-4</v>
      </c>
    </row>
    <row r="199" spans="1:28" ht="41.4">
      <c r="A199" t="s">
        <v>262</v>
      </c>
      <c r="B199" s="14" t="s">
        <v>264</v>
      </c>
      <c r="C199">
        <v>2040</v>
      </c>
      <c r="D199" s="10">
        <v>1403.82671906163</v>
      </c>
      <c r="E199" s="10">
        <v>22931.771494221299</v>
      </c>
      <c r="F199" s="10">
        <v>22274.194008011302</v>
      </c>
      <c r="G199" s="10">
        <v>88114.874669796802</v>
      </c>
      <c r="H199" s="10">
        <v>311797395.5</v>
      </c>
      <c r="I199" s="10">
        <v>38.0715</v>
      </c>
      <c r="J199" s="23">
        <f>Calculation_Assumptions!$B$25*G199*(F199/G199)^Calculation_Assumptions!$B$26</f>
        <v>1791836.4455562858</v>
      </c>
      <c r="K199" s="23">
        <f>Calculation_Assumptions!$B$27*F199</f>
        <v>445483.88016022602</v>
      </c>
      <c r="L199" s="23">
        <f t="shared" si="42"/>
        <v>1791836.4455562858</v>
      </c>
      <c r="M199" s="23">
        <f t="shared" si="43"/>
        <v>80.444502050750771</v>
      </c>
      <c r="N199" s="23">
        <f>Calculation_Assumptions!$B$28*F199</f>
        <v>2227419.4008011301</v>
      </c>
      <c r="O199" s="23">
        <f>Calculation_Assumptions!$B$29*F199</f>
        <v>3563871.0412818082</v>
      </c>
      <c r="P199" s="23">
        <f t="shared" si="44"/>
        <v>47065.034095223091</v>
      </c>
      <c r="Q199" s="23">
        <f t="shared" si="45"/>
        <v>2515427878.4603338</v>
      </c>
      <c r="R199" s="23">
        <f t="shared" si="46"/>
        <v>1079284607.2393904</v>
      </c>
      <c r="S199" s="23">
        <f t="shared" si="47"/>
        <v>3126910869.4008722</v>
      </c>
      <c r="T199" s="23">
        <f t="shared" si="48"/>
        <v>5003057391.0413961</v>
      </c>
      <c r="U199" s="21">
        <f>1/(1+Calculation_Assumptions!$B$22)^(C199-Calculation_Assumptions!$B$21)</f>
        <v>0.64186194739671765</v>
      </c>
      <c r="V199" s="23">
        <f t="shared" si="49"/>
        <v>1614557436.6045439</v>
      </c>
      <c r="W199" s="23">
        <f t="shared" si="50"/>
        <v>692751719.79797661</v>
      </c>
      <c r="X199" s="23">
        <f t="shared" si="51"/>
        <v>2007045099.9696074</v>
      </c>
      <c r="Y199" s="23">
        <f t="shared" si="52"/>
        <v>3211272159.9513721</v>
      </c>
      <c r="Z199" s="23">
        <f t="shared" si="53"/>
        <v>6945035678559.6299</v>
      </c>
      <c r="AA199" s="23">
        <f t="shared" si="54"/>
        <v>4457754125379.9688</v>
      </c>
      <c r="AB199" s="32">
        <f t="shared" si="55"/>
        <v>3.6219077840389475E-4</v>
      </c>
    </row>
    <row r="200" spans="1:28" ht="41.4">
      <c r="A200" t="s">
        <v>262</v>
      </c>
      <c r="B200" s="14" t="s">
        <v>264</v>
      </c>
      <c r="C200">
        <v>2041</v>
      </c>
      <c r="D200" s="10">
        <v>1466.89799125227</v>
      </c>
      <c r="E200" s="10">
        <v>24190.6084224693</v>
      </c>
      <c r="F200" s="10">
        <v>22835.781799026801</v>
      </c>
      <c r="G200" s="10">
        <v>88881.561359791202</v>
      </c>
      <c r="H200" s="10">
        <v>313041661</v>
      </c>
      <c r="I200" s="10">
        <v>37.258299999999998</v>
      </c>
      <c r="J200" s="23">
        <f>Calculation_Assumptions!$B$25*G200*(F200/G200)^Calculation_Assumptions!$B$26</f>
        <v>1851987.1625359422</v>
      </c>
      <c r="K200" s="23">
        <f>Calculation_Assumptions!$B$27*F200</f>
        <v>456715.635980536</v>
      </c>
      <c r="L200" s="23">
        <f t="shared" si="42"/>
        <v>1851987.1625359422</v>
      </c>
      <c r="M200" s="23">
        <f t="shared" si="43"/>
        <v>81.100230280483274</v>
      </c>
      <c r="N200" s="23">
        <f>Calculation_Assumptions!$B$28*F200</f>
        <v>2283578.1799026802</v>
      </c>
      <c r="O200" s="23">
        <f>Calculation_Assumptions!$B$29*F200</f>
        <v>3653725.087844288</v>
      </c>
      <c r="P200" s="23">
        <f t="shared" si="44"/>
        <v>49706.700588484775</v>
      </c>
      <c r="Q200" s="23">
        <f t="shared" si="45"/>
        <v>2716676248.548965</v>
      </c>
      <c r="R200" s="23">
        <f t="shared" si="46"/>
        <v>1202435329.9089596</v>
      </c>
      <c r="S200" s="23">
        <f t="shared" si="47"/>
        <v>3349776244.9667563</v>
      </c>
      <c r="T200" s="23">
        <f t="shared" si="48"/>
        <v>5359641991.9468098</v>
      </c>
      <c r="U200" s="21">
        <f>1/(1+Calculation_Assumptions!$B$22)^(C200-Calculation_Assumptions!$B$21)</f>
        <v>0.62316693922011435</v>
      </c>
      <c r="V200" s="23">
        <f t="shared" si="49"/>
        <v>1692942822.6602411</v>
      </c>
      <c r="W200" s="23">
        <f t="shared" si="50"/>
        <v>749317944.14949477</v>
      </c>
      <c r="X200" s="23">
        <f t="shared" si="51"/>
        <v>2087469809.6481814</v>
      </c>
      <c r="Y200" s="23">
        <f t="shared" si="52"/>
        <v>3339951695.4370904</v>
      </c>
      <c r="Z200" s="23">
        <f t="shared" si="53"/>
        <v>7148551064600.918</v>
      </c>
      <c r="AA200" s="23">
        <f t="shared" si="54"/>
        <v>4454740686786.0439</v>
      </c>
      <c r="AB200" s="32">
        <f t="shared" si="55"/>
        <v>3.8003173286426387E-4</v>
      </c>
    </row>
    <row r="201" spans="1:28" ht="41.4">
      <c r="A201" t="s">
        <v>262</v>
      </c>
      <c r="B201" s="14" t="s">
        <v>264</v>
      </c>
      <c r="C201">
        <v>2042</v>
      </c>
      <c r="D201" s="10">
        <v>1530.55191620713</v>
      </c>
      <c r="E201" s="10">
        <v>25474.784384248898</v>
      </c>
      <c r="F201" s="10">
        <v>23411.5286140188</v>
      </c>
      <c r="G201" s="10">
        <v>89654.918983413998</v>
      </c>
      <c r="H201" s="10">
        <v>314211282.5</v>
      </c>
      <c r="I201" s="10">
        <v>37.373199999999997</v>
      </c>
      <c r="J201" s="23">
        <f>Calculation_Assumptions!$B$25*G201*(F201/G201)^Calculation_Assumptions!$B$26</f>
        <v>1914157.097710504</v>
      </c>
      <c r="K201" s="23">
        <f>Calculation_Assumptions!$B$27*F201</f>
        <v>468230.57228037599</v>
      </c>
      <c r="L201" s="23">
        <f t="shared" si="42"/>
        <v>1914157.097710504</v>
      </c>
      <c r="M201" s="23">
        <f t="shared" si="43"/>
        <v>81.761303555561454</v>
      </c>
      <c r="N201" s="23">
        <f>Calculation_Assumptions!$B$28*F201</f>
        <v>2341152.8614018802</v>
      </c>
      <c r="O201" s="23">
        <f>Calculation_Assumptions!$B$29*F201</f>
        <v>3745844.5782430079</v>
      </c>
      <c r="P201" s="23">
        <f t="shared" si="44"/>
        <v>51217.372280417629</v>
      </c>
      <c r="Q201" s="23">
        <f t="shared" si="45"/>
        <v>2929716813.8222904</v>
      </c>
      <c r="R201" s="23">
        <f t="shared" si="46"/>
        <v>1304751515.5714455</v>
      </c>
      <c r="S201" s="23">
        <f t="shared" si="47"/>
        <v>3583255998.1524534</v>
      </c>
      <c r="T201" s="23">
        <f t="shared" si="48"/>
        <v>5733209597.0439243</v>
      </c>
      <c r="U201" s="21">
        <f>1/(1+Calculation_Assumptions!$B$22)^(C201-Calculation_Assumptions!$B$21)</f>
        <v>0.60501644584477121</v>
      </c>
      <c r="V201" s="23">
        <f t="shared" si="49"/>
        <v>1772526854.0304294</v>
      </c>
      <c r="W201" s="23">
        <f t="shared" si="50"/>
        <v>789396124.66161466</v>
      </c>
      <c r="X201" s="23">
        <f t="shared" si="51"/>
        <v>2167928808.5541553</v>
      </c>
      <c r="Y201" s="23">
        <f t="shared" si="52"/>
        <v>3468686093.6866479</v>
      </c>
      <c r="Z201" s="23">
        <f t="shared" si="53"/>
        <v>7356166431096.2949</v>
      </c>
      <c r="AA201" s="23">
        <f t="shared" si="54"/>
        <v>4450601669184.4951</v>
      </c>
      <c r="AB201" s="32">
        <f t="shared" si="55"/>
        <v>3.9826679307277074E-4</v>
      </c>
    </row>
    <row r="202" spans="1:28" ht="41.4">
      <c r="A202" t="s">
        <v>262</v>
      </c>
      <c r="B202" s="14" t="s">
        <v>264</v>
      </c>
      <c r="C202">
        <v>2043</v>
      </c>
      <c r="D202" s="10">
        <v>1594.79931062988</v>
      </c>
      <c r="E202" s="10">
        <v>26785.770716611201</v>
      </c>
      <c r="F202" s="10">
        <v>24001.7914371726</v>
      </c>
      <c r="G202" s="10">
        <v>90435.005584395898</v>
      </c>
      <c r="H202" s="10">
        <v>315304312</v>
      </c>
      <c r="I202" s="10">
        <v>37.491100000000003</v>
      </c>
      <c r="J202" s="23">
        <f>Calculation_Assumptions!$B$25*G202*(F202/G202)^Calculation_Assumptions!$B$26</f>
        <v>1978414.0348458875</v>
      </c>
      <c r="K202" s="23">
        <f>Calculation_Assumptions!$B$27*F202</f>
        <v>480035.82874345197</v>
      </c>
      <c r="L202" s="23">
        <f t="shared" si="42"/>
        <v>1978414.0348458875</v>
      </c>
      <c r="M202" s="23">
        <f t="shared" si="43"/>
        <v>82.427765445117274</v>
      </c>
      <c r="N202" s="23">
        <f>Calculation_Assumptions!$B$28*F202</f>
        <v>2400179.1437172601</v>
      </c>
      <c r="O202" s="23">
        <f>Calculation_Assumptions!$B$29*F202</f>
        <v>3840286.6299476158</v>
      </c>
      <c r="P202" s="23">
        <f t="shared" si="44"/>
        <v>52770.23173088779</v>
      </c>
      <c r="Q202" s="23">
        <f t="shared" si="45"/>
        <v>3155173338.9127007</v>
      </c>
      <c r="R202" s="23">
        <f t="shared" si="46"/>
        <v>1413491327.8060014</v>
      </c>
      <c r="S202" s="23">
        <f t="shared" si="47"/>
        <v>3827804043.7885022</v>
      </c>
      <c r="T202" s="23">
        <f t="shared" si="48"/>
        <v>6124486470.0616026</v>
      </c>
      <c r="U202" s="21">
        <f>1/(1+Calculation_Assumptions!$B$22)^(C202-Calculation_Assumptions!$B$21)</f>
        <v>0.5873946076162827</v>
      </c>
      <c r="V202" s="23">
        <f t="shared" si="49"/>
        <v>1853331805.3719823</v>
      </c>
      <c r="W202" s="23">
        <f t="shared" si="50"/>
        <v>830277183.86562467</v>
      </c>
      <c r="X202" s="23">
        <f t="shared" si="51"/>
        <v>2248431454.3331676</v>
      </c>
      <c r="Y202" s="23">
        <f t="shared" si="52"/>
        <v>3597490326.9330673</v>
      </c>
      <c r="Z202" s="23">
        <f t="shared" si="53"/>
        <v>7567868335865.1982</v>
      </c>
      <c r="AA202" s="23">
        <f t="shared" si="54"/>
        <v>4445325051637.2285</v>
      </c>
      <c r="AB202" s="32">
        <f t="shared" si="55"/>
        <v>4.1691704967433007E-4</v>
      </c>
    </row>
    <row r="203" spans="1:28" ht="41.4">
      <c r="A203" t="s">
        <v>262</v>
      </c>
      <c r="B203" s="14" t="s">
        <v>264</v>
      </c>
      <c r="C203">
        <v>2044</v>
      </c>
      <c r="D203" s="10">
        <v>1660.3482862227199</v>
      </c>
      <c r="E203" s="10">
        <v>28127.9807166133</v>
      </c>
      <c r="F203" s="10">
        <v>24606.936253131698</v>
      </c>
      <c r="G203" s="10">
        <v>91221.879711504793</v>
      </c>
      <c r="H203" s="10">
        <v>316318415.5</v>
      </c>
      <c r="I203" s="10">
        <v>37.609900000000003</v>
      </c>
      <c r="J203" s="23">
        <f>Calculation_Assumptions!$B$25*G203*(F203/G203)^Calculation_Assumptions!$B$26</f>
        <v>2044828.0331623689</v>
      </c>
      <c r="K203" s="23">
        <f>Calculation_Assumptions!$B$27*F203</f>
        <v>492138.72506263398</v>
      </c>
      <c r="L203" s="23">
        <f t="shared" si="42"/>
        <v>2044828.0331623689</v>
      </c>
      <c r="M203" s="23">
        <f t="shared" si="43"/>
        <v>83.099659873427996</v>
      </c>
      <c r="N203" s="23">
        <f>Calculation_Assumptions!$B$28*F203</f>
        <v>2460693.6253131698</v>
      </c>
      <c r="O203" s="23">
        <f>Calculation_Assumptions!$B$29*F203</f>
        <v>3937109.8005010718</v>
      </c>
      <c r="P203" s="23">
        <f t="shared" si="44"/>
        <v>54369.408936539818</v>
      </c>
      <c r="Q203" s="23">
        <f t="shared" si="45"/>
        <v>3395126720.4813142</v>
      </c>
      <c r="R203" s="23">
        <f t="shared" si="46"/>
        <v>1529301686.1406548</v>
      </c>
      <c r="S203" s="23">
        <f t="shared" si="47"/>
        <v>4085608443.7078934</v>
      </c>
      <c r="T203" s="23">
        <f t="shared" si="48"/>
        <v>6536973509.9326296</v>
      </c>
      <c r="U203" s="21">
        <f>1/(1+Calculation_Assumptions!$B$22)^(C203-Calculation_Assumptions!$B$21)</f>
        <v>0.57028602681192497</v>
      </c>
      <c r="V203" s="23">
        <f t="shared" si="49"/>
        <v>1936193327.9462895</v>
      </c>
      <c r="W203" s="23">
        <f t="shared" si="50"/>
        <v>872139382.38593149</v>
      </c>
      <c r="X203" s="23">
        <f t="shared" si="51"/>
        <v>2329965406.471427</v>
      </c>
      <c r="Y203" s="23">
        <f t="shared" si="52"/>
        <v>3727944650.3542829</v>
      </c>
      <c r="Z203" s="23">
        <f t="shared" si="53"/>
        <v>7783627085900.126</v>
      </c>
      <c r="AA203" s="23">
        <f t="shared" si="54"/>
        <v>4438893765003.665</v>
      </c>
      <c r="AB203" s="32">
        <f t="shared" si="55"/>
        <v>4.361882555539581E-4</v>
      </c>
    </row>
    <row r="204" spans="1:28" ht="41.4">
      <c r="A204" t="s">
        <v>262</v>
      </c>
      <c r="B204" s="14" t="s">
        <v>264</v>
      </c>
      <c r="C204">
        <v>2045</v>
      </c>
      <c r="D204" s="10">
        <v>1727.6797420873199</v>
      </c>
      <c r="E204" s="10">
        <v>29499.388603329298</v>
      </c>
      <c r="F204" s="10">
        <v>25227.338273922502</v>
      </c>
      <c r="G204" s="10">
        <v>92015.600422941701</v>
      </c>
      <c r="H204" s="10">
        <v>317249613</v>
      </c>
      <c r="I204" s="10">
        <v>37.724499999999999</v>
      </c>
      <c r="J204" s="23">
        <f>Calculation_Assumptions!$B$25*G204*(F204/G204)^Calculation_Assumptions!$B$26</f>
        <v>2113471.5037201103</v>
      </c>
      <c r="K204" s="23">
        <f>Calculation_Assumptions!$B$27*F204</f>
        <v>504546.76547845005</v>
      </c>
      <c r="L204" s="23">
        <f t="shared" si="42"/>
        <v>2113471.5037201103</v>
      </c>
      <c r="M204" s="23">
        <f t="shared" si="43"/>
        <v>83.777031122811934</v>
      </c>
      <c r="N204" s="23">
        <f>Calculation_Assumptions!$B$28*F204</f>
        <v>2522733.8273922503</v>
      </c>
      <c r="O204" s="23">
        <f>Calculation_Assumptions!$B$29*F204</f>
        <v>4036374.1238276004</v>
      </c>
      <c r="P204" s="23">
        <f t="shared" si="44"/>
        <v>56023.844019671844</v>
      </c>
      <c r="Q204" s="23">
        <f t="shared" si="45"/>
        <v>3651401902.4560604</v>
      </c>
      <c r="R204" s="23">
        <f t="shared" si="46"/>
        <v>1652669145.7886059</v>
      </c>
      <c r="S204" s="23">
        <f t="shared" si="47"/>
        <v>4358476128.2640009</v>
      </c>
      <c r="T204" s="23">
        <f t="shared" si="48"/>
        <v>6973561805.2224007</v>
      </c>
      <c r="U204" s="21">
        <f>1/(1+Calculation_Assumptions!$B$22)^(C204-Calculation_Assumptions!$B$21)</f>
        <v>0.55367575418633497</v>
      </c>
      <c r="V204" s="23">
        <f t="shared" si="49"/>
        <v>2021692702.1797776</v>
      </c>
      <c r="W204" s="23">
        <f t="shared" si="50"/>
        <v>915042835.7149924</v>
      </c>
      <c r="X204" s="23">
        <f t="shared" si="51"/>
        <v>2413182557.4197078</v>
      </c>
      <c r="Y204" s="23">
        <f t="shared" si="52"/>
        <v>3861092091.8715324</v>
      </c>
      <c r="Z204" s="23">
        <f t="shared" si="53"/>
        <v>8003363304422.002</v>
      </c>
      <c r="AA204" s="23">
        <f t="shared" si="54"/>
        <v>4431268213603.0898</v>
      </c>
      <c r="AB204" s="32">
        <f t="shared" si="55"/>
        <v>4.5623343131738069E-4</v>
      </c>
    </row>
    <row r="205" spans="1:28" ht="41.4">
      <c r="A205" t="s">
        <v>262</v>
      </c>
      <c r="B205" s="14" t="s">
        <v>264</v>
      </c>
      <c r="C205">
        <v>2046</v>
      </c>
      <c r="D205" s="10">
        <v>1795.47254152805</v>
      </c>
      <c r="E205" s="10">
        <v>30883.330910013799</v>
      </c>
      <c r="F205" s="10">
        <v>25797.702300703098</v>
      </c>
      <c r="G205" s="10">
        <v>92766.695441781907</v>
      </c>
      <c r="H205" s="10">
        <v>318096573.5</v>
      </c>
      <c r="I205" s="10">
        <v>37.836199999999998</v>
      </c>
      <c r="J205" s="23">
        <f>Calculation_Assumptions!$B$25*G205*(F205/G205)^Calculation_Assumptions!$B$26</f>
        <v>2176684.4748758646</v>
      </c>
      <c r="K205" s="23">
        <f>Calculation_Assumptions!$B$27*F205</f>
        <v>515954.04601406195</v>
      </c>
      <c r="L205" s="23">
        <f t="shared" si="42"/>
        <v>2176684.4748758646</v>
      </c>
      <c r="M205" s="23">
        <f t="shared" si="43"/>
        <v>84.375129595031439</v>
      </c>
      <c r="N205" s="23">
        <f>Calculation_Assumptions!$B$28*F205</f>
        <v>2579770.2300703097</v>
      </c>
      <c r="O205" s="23">
        <f>Calculation_Assumptions!$B$29*F205</f>
        <v>4127632.3681124956</v>
      </c>
      <c r="P205" s="23">
        <f t="shared" si="44"/>
        <v>57529.15131212608</v>
      </c>
      <c r="Q205" s="23">
        <f t="shared" si="45"/>
        <v>3908177206.2100172</v>
      </c>
      <c r="R205" s="23">
        <f t="shared" si="46"/>
        <v>1776691816.9446442</v>
      </c>
      <c r="S205" s="23">
        <f t="shared" si="47"/>
        <v>4631906611.5427408</v>
      </c>
      <c r="T205" s="23">
        <f t="shared" si="48"/>
        <v>7411050578.4683857</v>
      </c>
      <c r="U205" s="21">
        <f>1/(1+Calculation_Assumptions!$B$22)^(C205-Calculation_Assumptions!$B$21)</f>
        <v>0.5375492759090631</v>
      </c>
      <c r="V205" s="23">
        <f t="shared" si="49"/>
        <v>2100837827.3225</v>
      </c>
      <c r="W205" s="23">
        <f t="shared" si="50"/>
        <v>955059399.71215117</v>
      </c>
      <c r="X205" s="23">
        <f t="shared" si="51"/>
        <v>2489878045.1132021</v>
      </c>
      <c r="Y205" s="23">
        <f t="shared" si="52"/>
        <v>3983804872.1811237</v>
      </c>
      <c r="Z205" s="23">
        <f t="shared" si="53"/>
        <v>8206160706026.7227</v>
      </c>
      <c r="AA205" s="23">
        <f t="shared" si="54"/>
        <v>4411215745518.0703</v>
      </c>
      <c r="AB205" s="32">
        <f t="shared" si="55"/>
        <v>4.7624916769419294E-4</v>
      </c>
    </row>
    <row r="206" spans="1:28" ht="41.4">
      <c r="A206" t="s">
        <v>262</v>
      </c>
      <c r="B206" s="14" t="s">
        <v>264</v>
      </c>
      <c r="C206">
        <v>2047</v>
      </c>
      <c r="D206" s="10">
        <v>1862.50063281289</v>
      </c>
      <c r="E206" s="10">
        <v>32275.039320280001</v>
      </c>
      <c r="F206" s="10">
        <v>26380.9616682253</v>
      </c>
      <c r="G206" s="10">
        <v>93523.921418033002</v>
      </c>
      <c r="H206" s="10">
        <v>318862019.5</v>
      </c>
      <c r="I206" s="10">
        <v>37.948900000000002</v>
      </c>
      <c r="J206" s="23">
        <f>Calculation_Assumptions!$B$25*G206*(F206/G206)^Calculation_Assumptions!$B$26</f>
        <v>2241788.1172402492</v>
      </c>
      <c r="K206" s="23">
        <f>Calculation_Assumptions!$B$27*F206</f>
        <v>527619.23336450604</v>
      </c>
      <c r="L206" s="23">
        <f t="shared" si="42"/>
        <v>2241788.1172402492</v>
      </c>
      <c r="M206" s="23">
        <f t="shared" si="43"/>
        <v>84.977497993956135</v>
      </c>
      <c r="N206" s="23">
        <f>Calculation_Assumptions!$B$28*F206</f>
        <v>2638096.1668225299</v>
      </c>
      <c r="O206" s="23">
        <f>Calculation_Assumptions!$B$29*F206</f>
        <v>4220953.8669160483</v>
      </c>
      <c r="P206" s="23">
        <f t="shared" si="44"/>
        <v>59073.862937799226</v>
      </c>
      <c r="Q206" s="23">
        <f t="shared" si="45"/>
        <v>4175331786.9923811</v>
      </c>
      <c r="R206" s="23">
        <f t="shared" si="46"/>
        <v>1906611249.1183014</v>
      </c>
      <c r="S206" s="23">
        <f t="shared" si="47"/>
        <v>4913455780.1282215</v>
      </c>
      <c r="T206" s="23">
        <f t="shared" si="48"/>
        <v>7861529248.2051554</v>
      </c>
      <c r="U206" s="21">
        <f>1/(1+Calculation_Assumptions!$B$22)^(C206-Calculation_Assumptions!$B$21)</f>
        <v>0.52189250088258554</v>
      </c>
      <c r="V206" s="23">
        <f t="shared" si="49"/>
        <v>2179074348.3280087</v>
      </c>
      <c r="W206" s="23">
        <f t="shared" si="50"/>
        <v>995046113.01322067</v>
      </c>
      <c r="X206" s="23">
        <f t="shared" si="51"/>
        <v>2564295725.0671129</v>
      </c>
      <c r="Y206" s="23">
        <f t="shared" si="52"/>
        <v>4102873160.1073809</v>
      </c>
      <c r="Z206" s="23">
        <f t="shared" si="53"/>
        <v>8411886713882.4082</v>
      </c>
      <c r="AA206" s="23">
        <f t="shared" si="54"/>
        <v>4390100594249.0845</v>
      </c>
      <c r="AB206" s="32">
        <f t="shared" si="55"/>
        <v>4.9636091509669238E-4</v>
      </c>
    </row>
    <row r="207" spans="1:28" ht="41.4">
      <c r="A207" t="s">
        <v>262</v>
      </c>
      <c r="B207" s="14" t="s">
        <v>264</v>
      </c>
      <c r="C207">
        <v>2048</v>
      </c>
      <c r="D207" s="10">
        <v>1927.5259690786299</v>
      </c>
      <c r="E207" s="10">
        <v>33660.328753194502</v>
      </c>
      <c r="F207" s="10">
        <v>26977.4079268061</v>
      </c>
      <c r="G207" s="10">
        <v>94287.328396812707</v>
      </c>
      <c r="H207" s="10">
        <v>319554652.5</v>
      </c>
      <c r="I207" s="10">
        <v>38.064500000000002</v>
      </c>
      <c r="J207" s="23">
        <f>Calculation_Assumptions!$B$25*G207*(F207/G207)^Calculation_Assumptions!$B$26</f>
        <v>2308838.9799289512</v>
      </c>
      <c r="K207" s="23">
        <f>Calculation_Assumptions!$B$27*F207</f>
        <v>539548.15853612195</v>
      </c>
      <c r="L207" s="23">
        <f t="shared" si="42"/>
        <v>2308838.9799289512</v>
      </c>
      <c r="M207" s="23">
        <f t="shared" si="43"/>
        <v>85.584166803318922</v>
      </c>
      <c r="N207" s="23">
        <f>Calculation_Assumptions!$B$28*F207</f>
        <v>2697740.79268061</v>
      </c>
      <c r="O207" s="23">
        <f>Calculation_Assumptions!$B$29*F207</f>
        <v>4316385.2682889756</v>
      </c>
      <c r="P207" s="23">
        <f t="shared" si="44"/>
        <v>60655.965004898295</v>
      </c>
      <c r="Q207" s="23">
        <f t="shared" si="45"/>
        <v>4450347092.234067</v>
      </c>
      <c r="R207" s="23">
        <f t="shared" si="46"/>
        <v>2041699722.9071376</v>
      </c>
      <c r="S207" s="23">
        <f t="shared" si="47"/>
        <v>5199965435.7346439</v>
      </c>
      <c r="T207" s="23">
        <f t="shared" si="48"/>
        <v>8319944697.1754293</v>
      </c>
      <c r="U207" s="21">
        <f>1/(1+Calculation_Assumptions!$B$22)^(C207-Calculation_Assumptions!$B$21)</f>
        <v>0.50669174842969467</v>
      </c>
      <c r="V207" s="23">
        <f t="shared" si="49"/>
        <v>2254954149.2830873</v>
      </c>
      <c r="W207" s="23">
        <f t="shared" si="50"/>
        <v>1034512402.3682407</v>
      </c>
      <c r="X207" s="23">
        <f t="shared" si="51"/>
        <v>2634779578.4063659</v>
      </c>
      <c r="Y207" s="23">
        <f t="shared" si="52"/>
        <v>4215647325.4501848</v>
      </c>
      <c r="Z207" s="23">
        <f t="shared" si="53"/>
        <v>8620756215401.2686</v>
      </c>
      <c r="AA207" s="23">
        <f t="shared" si="54"/>
        <v>4368066039567.8262</v>
      </c>
      <c r="AB207" s="32">
        <f t="shared" si="55"/>
        <v>5.1623627684580311E-4</v>
      </c>
    </row>
    <row r="208" spans="1:28" ht="41.4">
      <c r="A208" t="s">
        <v>262</v>
      </c>
      <c r="B208" s="14" t="s">
        <v>264</v>
      </c>
      <c r="C208">
        <v>2049</v>
      </c>
      <c r="D208" s="10">
        <v>1992.67961232277</v>
      </c>
      <c r="E208" s="10">
        <v>35062.962292576303</v>
      </c>
      <c r="F208" s="10">
        <v>27587.339218413799</v>
      </c>
      <c r="G208" s="10">
        <v>95056.966831742102</v>
      </c>
      <c r="H208" s="10">
        <v>320173250</v>
      </c>
      <c r="I208" s="10">
        <v>38.1755</v>
      </c>
      <c r="J208" s="23">
        <f>Calculation_Assumptions!$B$25*G208*(F208/G208)^Calculation_Assumptions!$B$26</f>
        <v>2377895.3034159979</v>
      </c>
      <c r="K208" s="23">
        <f>Calculation_Assumptions!$B$27*F208</f>
        <v>551746.78436827601</v>
      </c>
      <c r="L208" s="23">
        <f t="shared" si="42"/>
        <v>2377895.3034159979</v>
      </c>
      <c r="M208" s="23">
        <f t="shared" si="43"/>
        <v>86.195166724481254</v>
      </c>
      <c r="N208" s="23">
        <f>Calculation_Assumptions!$B$28*F208</f>
        <v>2758733.9218413797</v>
      </c>
      <c r="O208" s="23">
        <f>Calculation_Assumptions!$B$29*F208</f>
        <v>4413974.2749462081</v>
      </c>
      <c r="P208" s="23">
        <f t="shared" si="44"/>
        <v>62288.517594163743</v>
      </c>
      <c r="Q208" s="23">
        <f t="shared" si="45"/>
        <v>4738383491.3551264</v>
      </c>
      <c r="R208" s="23">
        <f t="shared" si="46"/>
        <v>2184019943.664639</v>
      </c>
      <c r="S208" s="23">
        <f t="shared" si="47"/>
        <v>5497272841.8765554</v>
      </c>
      <c r="T208" s="23">
        <f t="shared" si="48"/>
        <v>8795636547.0024891</v>
      </c>
      <c r="U208" s="21">
        <f>1/(1+Calculation_Assumptions!$B$22)^(C208-Calculation_Assumptions!$B$21)</f>
        <v>0.49193373633950943</v>
      </c>
      <c r="V208" s="23">
        <f t="shared" si="49"/>
        <v>2330970695.1117768</v>
      </c>
      <c r="W208" s="23">
        <f t="shared" si="50"/>
        <v>1074393091.1269507</v>
      </c>
      <c r="X208" s="23">
        <f t="shared" si="51"/>
        <v>2704293968.7820473</v>
      </c>
      <c r="Y208" s="23">
        <f t="shared" si="52"/>
        <v>4326870350.0512753</v>
      </c>
      <c r="Z208" s="23">
        <f t="shared" si="53"/>
        <v>8832728056412.0059</v>
      </c>
      <c r="AA208" s="23">
        <f t="shared" si="54"/>
        <v>4345116914861.5713</v>
      </c>
      <c r="AB208" s="32">
        <f t="shared" si="55"/>
        <v>5.3645753170396293E-4</v>
      </c>
    </row>
    <row r="209" spans="1:28" ht="41.4">
      <c r="A209" t="s">
        <v>262</v>
      </c>
      <c r="B209" s="14" t="s">
        <v>264</v>
      </c>
      <c r="C209">
        <v>2050</v>
      </c>
      <c r="D209" s="10">
        <v>2057.5526822085099</v>
      </c>
      <c r="E209" s="10">
        <v>36475.9435211163</v>
      </c>
      <c r="F209" s="10">
        <v>28211.060425697899</v>
      </c>
      <c r="G209" s="10">
        <v>95832.887588279205</v>
      </c>
      <c r="H209" s="10">
        <v>320712949.5</v>
      </c>
      <c r="I209" s="10">
        <v>38.286000000000001</v>
      </c>
      <c r="J209" s="23">
        <f>Calculation_Assumptions!$B$25*G209*(F209/G209)^Calculation_Assumptions!$B$26</f>
        <v>2449017.0701214601</v>
      </c>
      <c r="K209" s="23">
        <f>Calculation_Assumptions!$B$27*F209</f>
        <v>564221.20851395791</v>
      </c>
      <c r="L209" s="23">
        <f t="shared" si="42"/>
        <v>2449017.0701214601</v>
      </c>
      <c r="M209" s="23">
        <f t="shared" si="43"/>
        <v>86.810528677986596</v>
      </c>
      <c r="N209" s="23">
        <f>Calculation_Assumptions!$B$28*F209</f>
        <v>2821106.04256979</v>
      </c>
      <c r="O209" s="23">
        <f>Calculation_Assumptions!$B$29*F209</f>
        <v>4513769.6681116633</v>
      </c>
      <c r="P209" s="23">
        <f t="shared" si="44"/>
        <v>63966.386410736566</v>
      </c>
      <c r="Q209" s="23">
        <f t="shared" si="45"/>
        <v>5038981641.4028368</v>
      </c>
      <c r="R209" s="23">
        <f t="shared" si="46"/>
        <v>2333234297.9679284</v>
      </c>
      <c r="S209" s="23">
        <f t="shared" si="47"/>
        <v>5804574304.6841059</v>
      </c>
      <c r="T209" s="23">
        <f t="shared" si="48"/>
        <v>9287318887.4945679</v>
      </c>
      <c r="U209" s="21">
        <f>1/(1+Calculation_Assumptions!$B$22)^(C209-Calculation_Assumptions!$B$21)</f>
        <v>0.47760556926165965</v>
      </c>
      <c r="V209" s="23">
        <f t="shared" si="49"/>
        <v>2406645695.3412538</v>
      </c>
      <c r="W209" s="23">
        <f t="shared" si="50"/>
        <v>1114365695.1018012</v>
      </c>
      <c r="X209" s="23">
        <f t="shared" si="51"/>
        <v>2772297015.1102548</v>
      </c>
      <c r="Y209" s="23">
        <f t="shared" si="52"/>
        <v>4435675224.1764069</v>
      </c>
      <c r="Z209" s="23">
        <f t="shared" si="53"/>
        <v>9047652397648.2988</v>
      </c>
      <c r="AA209" s="23">
        <f t="shared" si="54"/>
        <v>4321209173860.4355</v>
      </c>
      <c r="AB209" s="32">
        <f t="shared" si="55"/>
        <v>5.5693802325038359E-4</v>
      </c>
    </row>
    <row r="210" spans="1:28" ht="41.4">
      <c r="A210" t="s">
        <v>268</v>
      </c>
      <c r="B210" s="14" t="s">
        <v>270</v>
      </c>
      <c r="C210">
        <v>2025</v>
      </c>
      <c r="D210" s="10">
        <v>1357.3105972602</v>
      </c>
      <c r="E210" s="10">
        <v>16559.534049398699</v>
      </c>
      <c r="F210" s="10">
        <v>13851.4910785419</v>
      </c>
      <c r="G210" s="10">
        <v>74136.370794952702</v>
      </c>
      <c r="H210" s="10">
        <v>285721235.5</v>
      </c>
      <c r="I210" s="10">
        <v>37.51</v>
      </c>
      <c r="J210" s="23">
        <f>Calculation_Assumptions!$B$25*G210*(F210/G210)^Calculation_Assumptions!$B$26</f>
        <v>957963.82972618227</v>
      </c>
      <c r="K210" s="23">
        <f>Calculation_Assumptions!$B$27*F210</f>
        <v>277029.82157083799</v>
      </c>
      <c r="L210" s="23">
        <f t="shared" si="42"/>
        <v>957963.82972618227</v>
      </c>
      <c r="M210" s="23">
        <f t="shared" si="43"/>
        <v>69.159617855886736</v>
      </c>
      <c r="N210" s="23">
        <f>Calculation_Assumptions!$B$28*F210</f>
        <v>1385149.10785419</v>
      </c>
      <c r="O210" s="23">
        <f>Calculation_Assumptions!$B$29*F210</f>
        <v>2216238.5725667039</v>
      </c>
      <c r="P210" s="23">
        <f t="shared" si="44"/>
        <v>25538.891754896889</v>
      </c>
      <c r="Q210" s="23">
        <f t="shared" si="45"/>
        <v>1300254457.879313</v>
      </c>
      <c r="R210" s="23">
        <f t="shared" si="46"/>
        <v>422912147.5991227</v>
      </c>
      <c r="S210" s="23">
        <f t="shared" si="47"/>
        <v>1880077562.8760037</v>
      </c>
      <c r="T210" s="23">
        <f t="shared" si="48"/>
        <v>3008124100.6016059</v>
      </c>
      <c r="U210" s="21">
        <f>1/(1+Calculation_Assumptions!$B$22)^(C210-Calculation_Assumptions!$B$21)</f>
        <v>1</v>
      </c>
      <c r="V210" s="23">
        <f t="shared" si="49"/>
        <v>1300254457.879313</v>
      </c>
      <c r="W210" s="23">
        <f t="shared" si="50"/>
        <v>422912147.5991227</v>
      </c>
      <c r="X210" s="23">
        <f t="shared" si="51"/>
        <v>1880077562.8760037</v>
      </c>
      <c r="Y210" s="23">
        <f t="shared" si="52"/>
        <v>3008124100.6016059</v>
      </c>
      <c r="Z210" s="23">
        <f t="shared" si="53"/>
        <v>3957665144478.2192</v>
      </c>
      <c r="AA210" s="23">
        <f t="shared" si="54"/>
        <v>3957665144478.2192</v>
      </c>
      <c r="AB210" s="32">
        <f t="shared" si="55"/>
        <v>3.2854079625544959E-4</v>
      </c>
    </row>
    <row r="211" spans="1:28" ht="41.4">
      <c r="A211" t="s">
        <v>268</v>
      </c>
      <c r="B211" s="14" t="s">
        <v>270</v>
      </c>
      <c r="C211">
        <v>2026</v>
      </c>
      <c r="D211" s="10">
        <v>2618.6772904003801</v>
      </c>
      <c r="E211" s="10">
        <v>32729.8908357976</v>
      </c>
      <c r="F211" s="10">
        <v>14370.1004216288</v>
      </c>
      <c r="G211" s="10">
        <v>75186.409743607393</v>
      </c>
      <c r="H211" s="10">
        <v>287886782.5</v>
      </c>
      <c r="I211" s="10">
        <v>37.588299999999997</v>
      </c>
      <c r="J211" s="23">
        <f>Calculation_Assumptions!$B$25*G211*(F211/G211)^Calculation_Assumptions!$B$26</f>
        <v>1005171.1466751626</v>
      </c>
      <c r="K211" s="23">
        <f>Calculation_Assumptions!$B$27*F211</f>
        <v>287402.00843257603</v>
      </c>
      <c r="L211" s="23">
        <f t="shared" si="42"/>
        <v>1005171.1466751626</v>
      </c>
      <c r="M211" s="23">
        <f t="shared" si="43"/>
        <v>69.948790696149501</v>
      </c>
      <c r="N211" s="23">
        <f>Calculation_Assumptions!$B$28*F211</f>
        <v>1437010.0421628801</v>
      </c>
      <c r="O211" s="23">
        <f>Calculation_Assumptions!$B$29*F211</f>
        <v>2299216.0674606082</v>
      </c>
      <c r="P211" s="23">
        <f t="shared" si="44"/>
        <v>26741.596365761758</v>
      </c>
      <c r="Q211" s="23">
        <f t="shared" si="45"/>
        <v>2632218854.763958</v>
      </c>
      <c r="R211" s="23">
        <f t="shared" si="46"/>
        <v>875249529.82634413</v>
      </c>
      <c r="S211" s="23">
        <f t="shared" si="47"/>
        <v>3763065563.4892268</v>
      </c>
      <c r="T211" s="23">
        <f t="shared" si="48"/>
        <v>6020904901.5827627</v>
      </c>
      <c r="U211" s="21">
        <f>1/(1+Calculation_Assumptions!$B$22)^(C211-Calculation_Assumptions!$B$21)</f>
        <v>0.970873786407767</v>
      </c>
      <c r="V211" s="23">
        <f t="shared" si="49"/>
        <v>2555552286.1785998</v>
      </c>
      <c r="W211" s="23">
        <f t="shared" si="50"/>
        <v>849756825.07412052</v>
      </c>
      <c r="X211" s="23">
        <f t="shared" si="51"/>
        <v>3653461712.125463</v>
      </c>
      <c r="Y211" s="23">
        <f t="shared" si="52"/>
        <v>5845538739.4007406</v>
      </c>
      <c r="Z211" s="23">
        <f t="shared" si="53"/>
        <v>4136961974584.6089</v>
      </c>
      <c r="AA211" s="23">
        <f t="shared" si="54"/>
        <v>4016467936489.9116</v>
      </c>
      <c r="AB211" s="32">
        <f t="shared" si="55"/>
        <v>6.3626856396915713E-4</v>
      </c>
    </row>
    <row r="212" spans="1:28" ht="41.4">
      <c r="A212" t="s">
        <v>268</v>
      </c>
      <c r="B212" s="14" t="s">
        <v>270</v>
      </c>
      <c r="C212">
        <v>2027</v>
      </c>
      <c r="D212" s="10">
        <v>3828.6722606970502</v>
      </c>
      <c r="E212" s="10">
        <v>48711.058196048303</v>
      </c>
      <c r="F212" s="10">
        <v>14908.1268548478</v>
      </c>
      <c r="G212" s="10">
        <v>76251.321038748298</v>
      </c>
      <c r="H212" s="10">
        <v>289986522</v>
      </c>
      <c r="I212" s="10">
        <v>37.6736</v>
      </c>
      <c r="J212" s="23">
        <f>Calculation_Assumptions!$B$25*G212*(F212/G212)^Calculation_Assumptions!$B$26</f>
        <v>1054704.7839969601</v>
      </c>
      <c r="K212" s="23">
        <f>Calculation_Assumptions!$B$27*F212</f>
        <v>298162.53709695599</v>
      </c>
      <c r="L212" s="23">
        <f t="shared" si="42"/>
        <v>1054704.7839969601</v>
      </c>
      <c r="M212" s="23">
        <f t="shared" si="43"/>
        <v>70.746968701436359</v>
      </c>
      <c r="N212" s="23">
        <f>Calculation_Assumptions!$B$28*F212</f>
        <v>1490812.68548478</v>
      </c>
      <c r="O212" s="23">
        <f>Calculation_Assumptions!$B$29*F212</f>
        <v>2385300.2967756479</v>
      </c>
      <c r="P212" s="23">
        <f t="shared" si="44"/>
        <v>27995.858744504378</v>
      </c>
      <c r="Q212" s="23">
        <f t="shared" si="45"/>
        <v>4038118949.7136354</v>
      </c>
      <c r="R212" s="23">
        <f t="shared" si="46"/>
        <v>1363707904.5519006</v>
      </c>
      <c r="S212" s="23">
        <f t="shared" si="47"/>
        <v>5707833174.810853</v>
      </c>
      <c r="T212" s="23">
        <f t="shared" si="48"/>
        <v>9132533079.6973648</v>
      </c>
      <c r="U212" s="21">
        <f>1/(1+Calculation_Assumptions!$B$22)^(C212-Calculation_Assumptions!$B$21)</f>
        <v>0.94259590913375435</v>
      </c>
      <c r="V212" s="23">
        <f t="shared" si="49"/>
        <v>3806314402.5955653</v>
      </c>
      <c r="W212" s="23">
        <f t="shared" si="50"/>
        <v>1285425492.0839858</v>
      </c>
      <c r="X212" s="23">
        <f t="shared" si="51"/>
        <v>5380180200.5946398</v>
      </c>
      <c r="Y212" s="23">
        <f t="shared" si="52"/>
        <v>8608288320.9514236</v>
      </c>
      <c r="Z212" s="23">
        <f t="shared" si="53"/>
        <v>4323155856172.1123</v>
      </c>
      <c r="AA212" s="23">
        <f t="shared" si="54"/>
        <v>4074989024575.4663</v>
      </c>
      <c r="AB212" s="32">
        <f t="shared" si="55"/>
        <v>9.3406739984829988E-4</v>
      </c>
    </row>
    <row r="213" spans="1:28" ht="41.4">
      <c r="A213" t="s">
        <v>268</v>
      </c>
      <c r="B213" s="14" t="s">
        <v>270</v>
      </c>
      <c r="C213">
        <v>2028</v>
      </c>
      <c r="D213" s="10">
        <v>5018.6051182692399</v>
      </c>
      <c r="E213" s="10">
        <v>64645.552869922503</v>
      </c>
      <c r="F213" s="10">
        <v>15466.2973673947</v>
      </c>
      <c r="G213" s="10">
        <v>77331.315326552096</v>
      </c>
      <c r="H213" s="10">
        <v>292016778.5</v>
      </c>
      <c r="I213" s="10">
        <v>36.834000000000003</v>
      </c>
      <c r="J213" s="23">
        <f>Calculation_Assumptions!$B$25*G213*(F213/G213)^Calculation_Assumptions!$B$26</f>
        <v>1106679.3799897758</v>
      </c>
      <c r="K213" s="23">
        <f>Calculation_Assumptions!$B$27*F213</f>
        <v>309325.94734789402</v>
      </c>
      <c r="L213" s="23">
        <f t="shared" si="42"/>
        <v>1106679.3799897758</v>
      </c>
      <c r="M213" s="23">
        <f t="shared" si="43"/>
        <v>71.554254628701486</v>
      </c>
      <c r="N213" s="23">
        <f>Calculation_Assumptions!$B$28*F213</f>
        <v>1546629.7367394699</v>
      </c>
      <c r="O213" s="23">
        <f>Calculation_Assumptions!$B$29*F213</f>
        <v>2474607.5787831522</v>
      </c>
      <c r="P213" s="23">
        <f t="shared" si="44"/>
        <v>30045.050225057712</v>
      </c>
      <c r="Q213" s="23">
        <f t="shared" si="45"/>
        <v>5553986800.6997185</v>
      </c>
      <c r="R213" s="23">
        <f t="shared" si="46"/>
        <v>1942278882.8034453</v>
      </c>
      <c r="S213" s="23">
        <f t="shared" si="47"/>
        <v>7761923912.8681107</v>
      </c>
      <c r="T213" s="23">
        <f t="shared" si="48"/>
        <v>12419078260.58898</v>
      </c>
      <c r="U213" s="21">
        <f>1/(1+Calculation_Assumptions!$B$22)^(C213-Calculation_Assumptions!$B$21)</f>
        <v>0.91514165935315961</v>
      </c>
      <c r="V213" s="23">
        <f t="shared" si="49"/>
        <v>5082684696.8178864</v>
      </c>
      <c r="W213" s="23">
        <f t="shared" si="50"/>
        <v>1777460319.7353461</v>
      </c>
      <c r="X213" s="23">
        <f t="shared" si="51"/>
        <v>7103259929.395092</v>
      </c>
      <c r="Y213" s="23">
        <f t="shared" si="52"/>
        <v>11365215887.03215</v>
      </c>
      <c r="Z213" s="23">
        <f t="shared" si="53"/>
        <v>4516418332549.6309</v>
      </c>
      <c r="AA213" s="23">
        <f t="shared" si="54"/>
        <v>4133162567182.4995</v>
      </c>
      <c r="AB213" s="32">
        <f t="shared" si="55"/>
        <v>1.2297325871415358E-3</v>
      </c>
    </row>
    <row r="214" spans="1:28" ht="41.4">
      <c r="A214" t="s">
        <v>268</v>
      </c>
      <c r="B214" s="14" t="s">
        <v>270</v>
      </c>
      <c r="C214">
        <v>2029</v>
      </c>
      <c r="D214" s="10">
        <v>6207.7457667721401</v>
      </c>
      <c r="E214" s="10">
        <v>80687.456877502598</v>
      </c>
      <c r="F214" s="10">
        <v>16045.366167440099</v>
      </c>
      <c r="G214" s="10">
        <v>78426.606236706895</v>
      </c>
      <c r="H214" s="10">
        <v>293978109</v>
      </c>
      <c r="I214" s="10">
        <v>36.911799999999999</v>
      </c>
      <c r="J214" s="23">
        <f>Calculation_Assumptions!$B$25*G214*(F214/G214)^Calculation_Assumptions!$B$26</f>
        <v>1161215.2221906323</v>
      </c>
      <c r="K214" s="23">
        <f>Calculation_Assumptions!$B$27*F214</f>
        <v>320907.32334880199</v>
      </c>
      <c r="L214" s="23">
        <f t="shared" si="42"/>
        <v>1161215.2221906323</v>
      </c>
      <c r="M214" s="23">
        <f t="shared" si="43"/>
        <v>72.370752407446872</v>
      </c>
      <c r="N214" s="23">
        <f>Calculation_Assumptions!$B$28*F214</f>
        <v>1604536.61674401</v>
      </c>
      <c r="O214" s="23">
        <f>Calculation_Assumptions!$B$29*F214</f>
        <v>2567258.5867904159</v>
      </c>
      <c r="P214" s="23">
        <f t="shared" si="44"/>
        <v>31459.187094388035</v>
      </c>
      <c r="Q214" s="23">
        <f t="shared" si="45"/>
        <v>7208528879.8652678</v>
      </c>
      <c r="R214" s="23">
        <f t="shared" si="46"/>
        <v>2538361802.079721</v>
      </c>
      <c r="S214" s="23">
        <f t="shared" si="47"/>
        <v>9960555390.2235203</v>
      </c>
      <c r="T214" s="23">
        <f t="shared" si="48"/>
        <v>15936888624.357632</v>
      </c>
      <c r="U214" s="21">
        <f>1/(1+Calculation_Assumptions!$B$22)^(C214-Calculation_Assumptions!$B$21)</f>
        <v>0.888487047915689</v>
      </c>
      <c r="V214" s="23">
        <f t="shared" si="49"/>
        <v>6404684544.2864799</v>
      </c>
      <c r="W214" s="23">
        <f t="shared" si="50"/>
        <v>2255301584.0717597</v>
      </c>
      <c r="X214" s="23">
        <f t="shared" si="51"/>
        <v>8849824454.2603989</v>
      </c>
      <c r="Y214" s="23">
        <f t="shared" si="52"/>
        <v>14159719126.816639</v>
      </c>
      <c r="Z214" s="23">
        <f t="shared" si="53"/>
        <v>4716986404116.6182</v>
      </c>
      <c r="AA214" s="23">
        <f t="shared" si="54"/>
        <v>4190981325252.0151</v>
      </c>
      <c r="AB214" s="32">
        <f t="shared" si="55"/>
        <v>1.5282064144968121E-3</v>
      </c>
    </row>
    <row r="215" spans="1:28" ht="41.4">
      <c r="A215" t="s">
        <v>268</v>
      </c>
      <c r="B215" s="14" t="s">
        <v>270</v>
      </c>
      <c r="C215">
        <v>2030</v>
      </c>
      <c r="D215" s="10">
        <v>7407.7689910573499</v>
      </c>
      <c r="E215" s="10">
        <v>96841.722807257407</v>
      </c>
      <c r="F215" s="10">
        <v>16646.115701226699</v>
      </c>
      <c r="G215" s="10">
        <v>79537.410424669099</v>
      </c>
      <c r="H215" s="10">
        <v>295876648</v>
      </c>
      <c r="I215" s="10">
        <v>36.992699999999999</v>
      </c>
      <c r="J215" s="23">
        <f>Calculation_Assumptions!$B$25*G215*(F215/G215)^Calculation_Assumptions!$B$26</f>
        <v>1218438.5257631587</v>
      </c>
      <c r="K215" s="23">
        <f>Calculation_Assumptions!$B$27*F215</f>
        <v>332922.31402453396</v>
      </c>
      <c r="L215" s="23">
        <f t="shared" si="42"/>
        <v>1218438.5257631587</v>
      </c>
      <c r="M215" s="23">
        <f t="shared" si="43"/>
        <v>73.196567153102777</v>
      </c>
      <c r="N215" s="23">
        <f>Calculation_Assumptions!$B$28*F215</f>
        <v>1664611.5701226699</v>
      </c>
      <c r="O215" s="23">
        <f>Calculation_Assumptions!$B$29*F215</f>
        <v>2663378.5121962717</v>
      </c>
      <c r="P215" s="23">
        <f t="shared" si="44"/>
        <v>32937.269400804988</v>
      </c>
      <c r="Q215" s="23">
        <f t="shared" si="45"/>
        <v>9025911128.657959</v>
      </c>
      <c r="R215" s="23">
        <f t="shared" si="46"/>
        <v>3189701913.3407178</v>
      </c>
      <c r="S215" s="23">
        <f t="shared" si="47"/>
        <v>12331057971.310001</v>
      </c>
      <c r="T215" s="23">
        <f t="shared" si="48"/>
        <v>19729692754.096001</v>
      </c>
      <c r="U215" s="21">
        <f>1/(1+Calculation_Assumptions!$B$22)^(C215-Calculation_Assumptions!$B$21)</f>
        <v>0.86260878438416411</v>
      </c>
      <c r="V215" s="23">
        <f t="shared" si="49"/>
        <v>7785830226.6511402</v>
      </c>
      <c r="W215" s="23">
        <f t="shared" si="50"/>
        <v>2751464890.014679</v>
      </c>
      <c r="X215" s="23">
        <f t="shared" si="51"/>
        <v>10636878926.802378</v>
      </c>
      <c r="Y215" s="23">
        <f t="shared" si="52"/>
        <v>17019006282.883802</v>
      </c>
      <c r="Z215" s="23">
        <f t="shared" si="53"/>
        <v>4925196915899.125</v>
      </c>
      <c r="AA215" s="23">
        <f t="shared" si="54"/>
        <v>4248518124476.3784</v>
      </c>
      <c r="AB215" s="32">
        <f t="shared" si="55"/>
        <v>1.8325990377199412E-3</v>
      </c>
    </row>
    <row r="216" spans="1:28" ht="41.4">
      <c r="A216" t="s">
        <v>268</v>
      </c>
      <c r="B216" s="14" t="s">
        <v>270</v>
      </c>
      <c r="C216">
        <v>2031</v>
      </c>
      <c r="D216" s="10">
        <v>8615.2254691205508</v>
      </c>
      <c r="E216" s="10">
        <v>113172.102609747</v>
      </c>
      <c r="F216" s="10">
        <v>17161.073466098602</v>
      </c>
      <c r="G216" s="10">
        <v>80420.156798629294</v>
      </c>
      <c r="H216" s="10">
        <v>297719748</v>
      </c>
      <c r="I216" s="10">
        <v>37.089500000000001</v>
      </c>
      <c r="J216" s="23">
        <f>Calculation_Assumptions!$B$25*G216*(F216/G216)^Calculation_Assumptions!$B$26</f>
        <v>1268394.0633523338</v>
      </c>
      <c r="K216" s="23">
        <f>Calculation_Assumptions!$B$27*F216</f>
        <v>343221.46932197205</v>
      </c>
      <c r="L216" s="23">
        <f t="shared" si="42"/>
        <v>1268394.0633523338</v>
      </c>
      <c r="M216" s="23">
        <f t="shared" si="43"/>
        <v>73.911114351792961</v>
      </c>
      <c r="N216" s="23">
        <f>Calculation_Assumptions!$B$28*F216</f>
        <v>1716107.3466098602</v>
      </c>
      <c r="O216" s="23">
        <f>Calculation_Assumptions!$B$29*F216</f>
        <v>2745771.7545757764</v>
      </c>
      <c r="P216" s="23">
        <f t="shared" si="44"/>
        <v>34198.197963098282</v>
      </c>
      <c r="Q216" s="23">
        <f t="shared" si="45"/>
        <v>10927500839.474333</v>
      </c>
      <c r="R216" s="23">
        <f t="shared" si="46"/>
        <v>3870281968.9481997</v>
      </c>
      <c r="S216" s="23">
        <f t="shared" si="47"/>
        <v>14784651720.258156</v>
      </c>
      <c r="T216" s="23">
        <f t="shared" si="48"/>
        <v>23655442752.413052</v>
      </c>
      <c r="U216" s="21">
        <f>1/(1+Calculation_Assumptions!$B$22)^(C216-Calculation_Assumptions!$B$21)</f>
        <v>0.83748425668365445</v>
      </c>
      <c r="V216" s="23">
        <f t="shared" si="49"/>
        <v>9151609917.9571724</v>
      </c>
      <c r="W216" s="23">
        <f t="shared" si="50"/>
        <v>3241300217.9207335</v>
      </c>
      <c r="X216" s="23">
        <f t="shared" si="51"/>
        <v>12381913056.267115</v>
      </c>
      <c r="Y216" s="23">
        <f t="shared" si="52"/>
        <v>19811060890.027386</v>
      </c>
      <c r="Z216" s="23">
        <f t="shared" si="53"/>
        <v>5109190467736.3623</v>
      </c>
      <c r="AA216" s="23">
        <f t="shared" si="54"/>
        <v>4278866581127.4004</v>
      </c>
      <c r="AB216" s="32">
        <f t="shared" si="55"/>
        <v>2.138793006148347E-3</v>
      </c>
    </row>
    <row r="217" spans="1:28" ht="41.4">
      <c r="A217" t="s">
        <v>268</v>
      </c>
      <c r="B217" s="14" t="s">
        <v>270</v>
      </c>
      <c r="C217">
        <v>2032</v>
      </c>
      <c r="D217" s="10">
        <v>9844.9823354396904</v>
      </c>
      <c r="E217" s="10">
        <v>129693.545752583</v>
      </c>
      <c r="F217" s="10">
        <v>17691.9617642167</v>
      </c>
      <c r="G217" s="10">
        <v>81312.700337930903</v>
      </c>
      <c r="H217" s="10">
        <v>299510661.5</v>
      </c>
      <c r="I217" s="10">
        <v>37.190399999999997</v>
      </c>
      <c r="J217" s="23">
        <f>Calculation_Assumptions!$B$25*G217*(F217/G217)^Calculation_Assumptions!$B$26</f>
        <v>1320397.7598621484</v>
      </c>
      <c r="K217" s="23">
        <f>Calculation_Assumptions!$B$27*F217</f>
        <v>353839.23528433399</v>
      </c>
      <c r="L217" s="23">
        <f t="shared" si="42"/>
        <v>1320397.7598621484</v>
      </c>
      <c r="M217" s="23">
        <f t="shared" si="43"/>
        <v>74.632636982787886</v>
      </c>
      <c r="N217" s="23">
        <f>Calculation_Assumptions!$B$28*F217</f>
        <v>1769196.17642167</v>
      </c>
      <c r="O217" s="23">
        <f>Calculation_Assumptions!$B$29*F217</f>
        <v>2830713.8822746719</v>
      </c>
      <c r="P217" s="23">
        <f t="shared" si="44"/>
        <v>35503.725688945226</v>
      </c>
      <c r="Q217" s="23">
        <f t="shared" si="45"/>
        <v>12999292621.596989</v>
      </c>
      <c r="R217" s="23">
        <f t="shared" si="46"/>
        <v>4604604072.0263739</v>
      </c>
      <c r="S217" s="23">
        <f t="shared" si="47"/>
        <v>17417705104.798782</v>
      </c>
      <c r="T217" s="23">
        <f t="shared" si="48"/>
        <v>27868328167.678051</v>
      </c>
      <c r="U217" s="21">
        <f>1/(1+Calculation_Assumptions!$B$22)^(C217-Calculation_Assumptions!$B$21)</f>
        <v>0.81309151134335378</v>
      </c>
      <c r="V217" s="23">
        <f t="shared" si="49"/>
        <v>10569614484.088802</v>
      </c>
      <c r="W217" s="23">
        <f t="shared" si="50"/>
        <v>3743964484.0616856</v>
      </c>
      <c r="X217" s="23">
        <f t="shared" si="51"/>
        <v>14162188167.79369</v>
      </c>
      <c r="Y217" s="23">
        <f t="shared" si="52"/>
        <v>22659501068.469902</v>
      </c>
      <c r="Z217" s="23">
        <f t="shared" si="53"/>
        <v>5298931171233.251</v>
      </c>
      <c r="AA217" s="23">
        <f t="shared" si="54"/>
        <v>4308515954522.4517</v>
      </c>
      <c r="AB217" s="32">
        <f t="shared" si="55"/>
        <v>2.453191445883904E-3</v>
      </c>
    </row>
    <row r="218" spans="1:28" ht="41.4">
      <c r="A218" t="s">
        <v>268</v>
      </c>
      <c r="B218" s="14" t="s">
        <v>270</v>
      </c>
      <c r="C218">
        <v>2033</v>
      </c>
      <c r="D218" s="10">
        <v>11099.5740601339</v>
      </c>
      <c r="E218" s="10">
        <v>146397.444193423</v>
      </c>
      <c r="F218" s="10">
        <v>18239.2734163655</v>
      </c>
      <c r="G218" s="10">
        <v>82215.149776465405</v>
      </c>
      <c r="H218" s="10">
        <v>301250984.5</v>
      </c>
      <c r="I218" s="10">
        <v>37.297499999999999</v>
      </c>
      <c r="J218" s="23">
        <f>Calculation_Assumptions!$B$25*G218*(F218/G218)^Calculation_Assumptions!$B$26</f>
        <v>1374533.5890654537</v>
      </c>
      <c r="K218" s="23">
        <f>Calculation_Assumptions!$B$27*F218</f>
        <v>364785.46832730999</v>
      </c>
      <c r="L218" s="23">
        <f t="shared" si="42"/>
        <v>1374533.5890654537</v>
      </c>
      <c r="M218" s="23">
        <f t="shared" si="43"/>
        <v>75.361203140478722</v>
      </c>
      <c r="N218" s="23">
        <f>Calculation_Assumptions!$B$28*F218</f>
        <v>1823927.3416365501</v>
      </c>
      <c r="O218" s="23">
        <f>Calculation_Assumptions!$B$29*F218</f>
        <v>2918283.74661848</v>
      </c>
      <c r="P218" s="23">
        <f t="shared" si="44"/>
        <v>36853.23651894775</v>
      </c>
      <c r="Q218" s="23">
        <f t="shared" si="45"/>
        <v>15256737369.97366</v>
      </c>
      <c r="R218" s="23">
        <f t="shared" si="46"/>
        <v>5395219636.6296721</v>
      </c>
      <c r="S218" s="23">
        <f t="shared" si="47"/>
        <v>20244816608.798035</v>
      </c>
      <c r="T218" s="23">
        <f t="shared" si="48"/>
        <v>32391706574.076851</v>
      </c>
      <c r="U218" s="21">
        <f>1/(1+Calculation_Assumptions!$B$22)^(C218-Calculation_Assumptions!$B$21)</f>
        <v>0.78940923431393573</v>
      </c>
      <c r="V218" s="23">
        <f t="shared" si="49"/>
        <v>12043809365.359716</v>
      </c>
      <c r="W218" s="23">
        <f t="shared" si="50"/>
        <v>4259036202.3073401</v>
      </c>
      <c r="X218" s="23">
        <f t="shared" si="51"/>
        <v>15981445177.977304</v>
      </c>
      <c r="Y218" s="23">
        <f t="shared" si="52"/>
        <v>25570312284.763683</v>
      </c>
      <c r="Z218" s="23">
        <f t="shared" si="53"/>
        <v>5494599073244.7852</v>
      </c>
      <c r="AA218" s="23">
        <f t="shared" si="54"/>
        <v>4337487247272.2266</v>
      </c>
      <c r="AB218" s="32">
        <f t="shared" si="55"/>
        <v>2.7766789107988425E-3</v>
      </c>
    </row>
    <row r="219" spans="1:28" ht="41.4">
      <c r="A219" t="s">
        <v>268</v>
      </c>
      <c r="B219" s="14" t="s">
        <v>270</v>
      </c>
      <c r="C219">
        <v>2034</v>
      </c>
      <c r="D219" s="10">
        <v>12382.889219303101</v>
      </c>
      <c r="E219" s="10">
        <v>163462.931789639</v>
      </c>
      <c r="F219" s="10">
        <v>18803.5164890413</v>
      </c>
      <c r="G219" s="10">
        <v>83127.615054908398</v>
      </c>
      <c r="H219" s="10">
        <v>302938573</v>
      </c>
      <c r="I219" s="10">
        <v>37.406399999999998</v>
      </c>
      <c r="J219" s="23">
        <f>Calculation_Assumptions!$B$25*G219*(F219/G219)^Calculation_Assumptions!$B$26</f>
        <v>1430888.9676292725</v>
      </c>
      <c r="K219" s="23">
        <f>Calculation_Assumptions!$B$27*F219</f>
        <v>376070.329780826</v>
      </c>
      <c r="L219" s="23">
        <f t="shared" si="42"/>
        <v>1430888.9676292725</v>
      </c>
      <c r="M219" s="23">
        <f t="shared" si="43"/>
        <v>76.096881583994957</v>
      </c>
      <c r="N219" s="23">
        <f>Calculation_Assumptions!$B$28*F219</f>
        <v>1880351.6489041299</v>
      </c>
      <c r="O219" s="23">
        <f>Calculation_Assumptions!$B$29*F219</f>
        <v>3008562.638246608</v>
      </c>
      <c r="P219" s="23">
        <f t="shared" si="44"/>
        <v>38252.517420261574</v>
      </c>
      <c r="Q219" s="23">
        <f t="shared" si="45"/>
        <v>17718539571.27626</v>
      </c>
      <c r="R219" s="23">
        <f t="shared" si="46"/>
        <v>6252868645.8501949</v>
      </c>
      <c r="S219" s="23">
        <f t="shared" si="47"/>
        <v>23284186161.71376</v>
      </c>
      <c r="T219" s="23">
        <f t="shared" si="48"/>
        <v>37254697858.74202</v>
      </c>
      <c r="U219" s="21">
        <f>1/(1+Calculation_Assumptions!$B$22)^(C219-Calculation_Assumptions!$B$21)</f>
        <v>0.76641673234362695</v>
      </c>
      <c r="V219" s="23">
        <f t="shared" si="49"/>
        <v>13579785200.118801</v>
      </c>
      <c r="W219" s="23">
        <f t="shared" si="50"/>
        <v>4792303155.3264256</v>
      </c>
      <c r="X219" s="23">
        <f t="shared" si="51"/>
        <v>17845389873.341358</v>
      </c>
      <c r="Y219" s="23">
        <f t="shared" si="52"/>
        <v>28552623797.346176</v>
      </c>
      <c r="Z219" s="23">
        <f t="shared" si="53"/>
        <v>5696310452572.1416</v>
      </c>
      <c r="AA219" s="23">
        <f t="shared" si="54"/>
        <v>4365747643475.1875</v>
      </c>
      <c r="AB219" s="32">
        <f t="shared" si="55"/>
        <v>3.1105291256159572E-3</v>
      </c>
    </row>
    <row r="220" spans="1:28" ht="41.4">
      <c r="A220" t="s">
        <v>268</v>
      </c>
      <c r="B220" s="14" t="s">
        <v>270</v>
      </c>
      <c r="C220">
        <v>2035</v>
      </c>
      <c r="D220" s="10">
        <v>13699.622001648801</v>
      </c>
      <c r="E220" s="10">
        <v>180772.95605208399</v>
      </c>
      <c r="F220" s="10">
        <v>19385.2147660882</v>
      </c>
      <c r="G220" s="10">
        <v>84050.207334112507</v>
      </c>
      <c r="H220" s="10">
        <v>304566622</v>
      </c>
      <c r="I220" s="10">
        <v>37.517899999999997</v>
      </c>
      <c r="J220" s="23">
        <f>Calculation_Assumptions!$B$25*G220*(F220/G220)^Calculation_Assumptions!$B$26</f>
        <v>1489554.8962722896</v>
      </c>
      <c r="K220" s="23">
        <f>Calculation_Assumptions!$B$27*F220</f>
        <v>387704.29532176402</v>
      </c>
      <c r="L220" s="23">
        <f t="shared" si="42"/>
        <v>1489554.8962722896</v>
      </c>
      <c r="M220" s="23">
        <f t="shared" si="43"/>
        <v>76.839741743695484</v>
      </c>
      <c r="N220" s="23">
        <f>Calculation_Assumptions!$B$28*F220</f>
        <v>1938521.47660882</v>
      </c>
      <c r="O220" s="23">
        <f>Calculation_Assumptions!$B$29*F220</f>
        <v>3101634.3625741121</v>
      </c>
      <c r="P220" s="23">
        <f t="shared" si="44"/>
        <v>39702.512567928636</v>
      </c>
      <c r="Q220" s="23">
        <f t="shared" si="45"/>
        <v>20406339029.635555</v>
      </c>
      <c r="R220" s="23">
        <f t="shared" si="46"/>
        <v>7177140559.5994759</v>
      </c>
      <c r="S220" s="23">
        <f t="shared" si="47"/>
        <v>26557011471.618912</v>
      </c>
      <c r="T220" s="23">
        <f t="shared" si="48"/>
        <v>42491218354.590256</v>
      </c>
      <c r="U220" s="21">
        <f>1/(1+Calculation_Assumptions!$B$22)^(C220-Calculation_Assumptions!$B$21)</f>
        <v>0.74409391489672516</v>
      </c>
      <c r="V220" s="23">
        <f t="shared" si="49"/>
        <v>15184232697.27136</v>
      </c>
      <c r="W220" s="23">
        <f t="shared" si="50"/>
        <v>5340466616.7564468</v>
      </c>
      <c r="X220" s="23">
        <f t="shared" si="51"/>
        <v>19760910633.874157</v>
      </c>
      <c r="Y220" s="23">
        <f t="shared" si="52"/>
        <v>31617457014.198647</v>
      </c>
      <c r="Z220" s="23">
        <f t="shared" si="53"/>
        <v>5904089378052.0029</v>
      </c>
      <c r="AA220" s="23">
        <f t="shared" si="54"/>
        <v>4393196979214.8862</v>
      </c>
      <c r="AB220" s="32">
        <f t="shared" si="55"/>
        <v>3.456305913236095E-3</v>
      </c>
    </row>
    <row r="221" spans="1:28" ht="41.4">
      <c r="A221" t="s">
        <v>268</v>
      </c>
      <c r="B221" s="14" t="s">
        <v>270</v>
      </c>
      <c r="C221">
        <v>2036</v>
      </c>
      <c r="D221" s="10">
        <v>15055.0746404037</v>
      </c>
      <c r="E221" s="10">
        <v>198349.157009177</v>
      </c>
      <c r="F221" s="10">
        <v>19931.358148438001</v>
      </c>
      <c r="G221" s="10">
        <v>84847.856806891301</v>
      </c>
      <c r="H221" s="10">
        <v>306135098</v>
      </c>
      <c r="I221" s="10">
        <v>37.6267</v>
      </c>
      <c r="J221" s="23">
        <f>Calculation_Assumptions!$B$25*G221*(F221/G221)^Calculation_Assumptions!$B$26</f>
        <v>1545627.6698162202</v>
      </c>
      <c r="K221" s="23">
        <f>Calculation_Assumptions!$B$27*F221</f>
        <v>398627.16296876001</v>
      </c>
      <c r="L221" s="23">
        <f t="shared" si="42"/>
        <v>1545627.6698162202</v>
      </c>
      <c r="M221" s="23">
        <f t="shared" si="43"/>
        <v>77.547533806036668</v>
      </c>
      <c r="N221" s="23">
        <f>Calculation_Assumptions!$B$28*F221</f>
        <v>1993135.8148438002</v>
      </c>
      <c r="O221" s="23">
        <f>Calculation_Assumptions!$B$29*F221</f>
        <v>3189017.3037500801</v>
      </c>
      <c r="P221" s="23">
        <f t="shared" si="44"/>
        <v>41077.949164189798</v>
      </c>
      <c r="Q221" s="23">
        <f t="shared" si="45"/>
        <v>23269539935.356441</v>
      </c>
      <c r="R221" s="23">
        <f t="shared" si="46"/>
        <v>8147776588.3828735</v>
      </c>
      <c r="S221" s="23">
        <f t="shared" si="47"/>
        <v>30006808460.935261</v>
      </c>
      <c r="T221" s="23">
        <f t="shared" si="48"/>
        <v>48010893537.496414</v>
      </c>
      <c r="U221" s="21">
        <f>1/(1+Calculation_Assumptions!$B$22)^(C221-Calculation_Assumptions!$B$21)</f>
        <v>0.72242127659876232</v>
      </c>
      <c r="V221" s="23">
        <f t="shared" si="49"/>
        <v>16810410745.966082</v>
      </c>
      <c r="W221" s="23">
        <f t="shared" si="50"/>
        <v>5886127164.4210634</v>
      </c>
      <c r="X221" s="23">
        <f t="shared" si="51"/>
        <v>21677556875.003395</v>
      </c>
      <c r="Y221" s="23">
        <f t="shared" si="52"/>
        <v>34684091000.005424</v>
      </c>
      <c r="Z221" s="23">
        <f t="shared" si="53"/>
        <v>6101688280045.166</v>
      </c>
      <c r="AA221" s="23">
        <f t="shared" si="54"/>
        <v>4407989436677.9355</v>
      </c>
      <c r="AB221" s="32">
        <f t="shared" si="55"/>
        <v>3.8136231920363186E-3</v>
      </c>
    </row>
    <row r="222" spans="1:28" ht="41.4">
      <c r="A222" t="s">
        <v>268</v>
      </c>
      <c r="B222" s="14" t="s">
        <v>270</v>
      </c>
      <c r="C222">
        <v>2037</v>
      </c>
      <c r="D222" s="10">
        <v>16443.0258796659</v>
      </c>
      <c r="E222" s="10">
        <v>216121.511805252</v>
      </c>
      <c r="F222" s="10">
        <v>20492.888133292901</v>
      </c>
      <c r="G222" s="10">
        <v>85653.076096588004</v>
      </c>
      <c r="H222" s="10">
        <v>307646417.5</v>
      </c>
      <c r="I222" s="10">
        <v>37.736899999999999</v>
      </c>
      <c r="J222" s="23">
        <f>Calculation_Assumptions!$B$25*G222*(F222/G222)^Calculation_Assumptions!$B$26</f>
        <v>1603811.2456815364</v>
      </c>
      <c r="K222" s="23">
        <f>Calculation_Assumptions!$B$27*F222</f>
        <v>409857.76266585803</v>
      </c>
      <c r="L222" s="23">
        <f t="shared" si="42"/>
        <v>1603811.2456815364</v>
      </c>
      <c r="M222" s="23">
        <f t="shared" si="43"/>
        <v>78.261845536353292</v>
      </c>
      <c r="N222" s="23">
        <f>Calculation_Assumptions!$B$28*F222</f>
        <v>2049288.8133292901</v>
      </c>
      <c r="O222" s="23">
        <f>Calculation_Assumptions!$B$29*F222</f>
        <v>3278862.1013268642</v>
      </c>
      <c r="P222" s="23">
        <f t="shared" si="44"/>
        <v>42499.814390729931</v>
      </c>
      <c r="Q222" s="23">
        <f t="shared" si="45"/>
        <v>26371509818.840706</v>
      </c>
      <c r="R222" s="23">
        <f t="shared" si="46"/>
        <v>9185124137.5671577</v>
      </c>
      <c r="S222" s="23">
        <f t="shared" si="47"/>
        <v>33696508992.483337</v>
      </c>
      <c r="T222" s="23">
        <f t="shared" si="48"/>
        <v>53914414387.973343</v>
      </c>
      <c r="U222" s="21">
        <f>1/(1+Calculation_Assumptions!$B$22)^(C222-Calculation_Assumptions!$B$21)</f>
        <v>0.70137988019297326</v>
      </c>
      <c r="V222" s="23">
        <f t="shared" si="49"/>
        <v>18496446397.246311</v>
      </c>
      <c r="W222" s="23">
        <f t="shared" si="50"/>
        <v>6442261267.1644402</v>
      </c>
      <c r="X222" s="23">
        <f t="shared" si="51"/>
        <v>23634053440.069408</v>
      </c>
      <c r="Y222" s="23">
        <f t="shared" si="52"/>
        <v>37814485504.111053</v>
      </c>
      <c r="Z222" s="23">
        <f t="shared" si="53"/>
        <v>6304563618435.8232</v>
      </c>
      <c r="AA222" s="23">
        <f t="shared" si="54"/>
        <v>4421894075367.4961</v>
      </c>
      <c r="AB222" s="32">
        <f t="shared" si="55"/>
        <v>4.1829238968618E-3</v>
      </c>
    </row>
    <row r="223" spans="1:28" ht="41.4">
      <c r="A223" t="s">
        <v>268</v>
      </c>
      <c r="B223" s="14" t="s">
        <v>270</v>
      </c>
      <c r="C223">
        <v>2038</v>
      </c>
      <c r="D223" s="10">
        <v>17860.021517797901</v>
      </c>
      <c r="E223" s="10">
        <v>234096.757232987</v>
      </c>
      <c r="F223" s="10">
        <v>21070.238210363499</v>
      </c>
      <c r="G223" s="10">
        <v>86465.937041936297</v>
      </c>
      <c r="H223" s="10">
        <v>309096448</v>
      </c>
      <c r="I223" s="10">
        <v>37.849600000000002</v>
      </c>
      <c r="J223" s="23">
        <f>Calculation_Assumptions!$B$25*G223*(F223/G223)^Calculation_Assumptions!$B$26</f>
        <v>1664185.0828669602</v>
      </c>
      <c r="K223" s="23">
        <f>Calculation_Assumptions!$B$27*F223</f>
        <v>421404.76420727</v>
      </c>
      <c r="L223" s="23">
        <f t="shared" si="42"/>
        <v>1664185.0828669602</v>
      </c>
      <c r="M223" s="23">
        <f t="shared" si="43"/>
        <v>78.9827369891064</v>
      </c>
      <c r="N223" s="23">
        <f>Calculation_Assumptions!$B$28*F223</f>
        <v>2107023.82103635</v>
      </c>
      <c r="O223" s="23">
        <f>Calculation_Assumptions!$B$29*F223</f>
        <v>3371238.11365816</v>
      </c>
      <c r="P223" s="23">
        <f t="shared" si="44"/>
        <v>43968.366452141112</v>
      </c>
      <c r="Q223" s="23">
        <f t="shared" si="45"/>
        <v>29722381389.602192</v>
      </c>
      <c r="R223" s="23">
        <f t="shared" si="46"/>
        <v>10292852007.277887</v>
      </c>
      <c r="S223" s="23">
        <f t="shared" si="47"/>
        <v>37631490782.221962</v>
      </c>
      <c r="T223" s="23">
        <f t="shared" si="48"/>
        <v>60210385251.555145</v>
      </c>
      <c r="U223" s="21">
        <f>1/(1+Calculation_Assumptions!$B$22)^(C223-Calculation_Assumptions!$B$21)</f>
        <v>0.68095133999317792</v>
      </c>
      <c r="V223" s="23">
        <f t="shared" si="49"/>
        <v>20239495435.037907</v>
      </c>
      <c r="W223" s="23">
        <f t="shared" si="50"/>
        <v>7008931366.7073488</v>
      </c>
      <c r="X223" s="23">
        <f t="shared" si="51"/>
        <v>25625214074.094967</v>
      </c>
      <c r="Y223" s="23">
        <f t="shared" si="52"/>
        <v>41000342518.551956</v>
      </c>
      <c r="Z223" s="23">
        <f t="shared" si="53"/>
        <v>6512735789337.2344</v>
      </c>
      <c r="AA223" s="23">
        <f t="shared" si="54"/>
        <v>4434856162770.7168</v>
      </c>
      <c r="AB223" s="32">
        <f t="shared" si="55"/>
        <v>4.563732101379607E-3</v>
      </c>
    </row>
    <row r="224" spans="1:28" ht="41.4">
      <c r="A224" t="s">
        <v>268</v>
      </c>
      <c r="B224" s="14" t="s">
        <v>270</v>
      </c>
      <c r="C224">
        <v>2039</v>
      </c>
      <c r="D224" s="10">
        <v>19314.6965958822</v>
      </c>
      <c r="E224" s="10">
        <v>252298.60959428301</v>
      </c>
      <c r="F224" s="10">
        <v>21663.854082149101</v>
      </c>
      <c r="G224" s="10">
        <v>87286.512163430903</v>
      </c>
      <c r="H224" s="10">
        <v>310481120</v>
      </c>
      <c r="I224" s="10">
        <v>37.958199999999998</v>
      </c>
      <c r="J224" s="23">
        <f>Calculation_Assumptions!$B$25*G224*(F224/G224)^Calculation_Assumptions!$B$26</f>
        <v>1726831.6315240795</v>
      </c>
      <c r="K224" s="23">
        <f>Calculation_Assumptions!$B$27*F224</f>
        <v>433277.08164298203</v>
      </c>
      <c r="L224" s="23">
        <f t="shared" si="42"/>
        <v>1726831.6315240795</v>
      </c>
      <c r="M224" s="23">
        <f t="shared" si="43"/>
        <v>79.710268771934693</v>
      </c>
      <c r="N224" s="23">
        <f>Calculation_Assumptions!$B$28*F224</f>
        <v>2166385.40821491</v>
      </c>
      <c r="O224" s="23">
        <f>Calculation_Assumptions!$B$29*F224</f>
        <v>3466216.6531438562</v>
      </c>
      <c r="P224" s="23">
        <f t="shared" si="44"/>
        <v>45492.979949630899</v>
      </c>
      <c r="Q224" s="23">
        <f t="shared" si="45"/>
        <v>33353229035.059845</v>
      </c>
      <c r="R224" s="23">
        <f t="shared" si="46"/>
        <v>11477815587.59247</v>
      </c>
      <c r="S224" s="23">
        <f t="shared" si="47"/>
        <v>41843076869.417389</v>
      </c>
      <c r="T224" s="23">
        <f t="shared" si="48"/>
        <v>66948922991.067833</v>
      </c>
      <c r="U224" s="21">
        <f>1/(1+Calculation_Assumptions!$B$22)^(C224-Calculation_Assumptions!$B$21)</f>
        <v>0.66111780581861923</v>
      </c>
      <c r="V224" s="23">
        <f t="shared" si="49"/>
        <v>22050413596.624626</v>
      </c>
      <c r="W224" s="23">
        <f t="shared" si="50"/>
        <v>7588188256.8598795</v>
      </c>
      <c r="X224" s="23">
        <f t="shared" si="51"/>
        <v>27663203168.609043</v>
      </c>
      <c r="Y224" s="23">
        <f t="shared" si="52"/>
        <v>44261125069.774475</v>
      </c>
      <c r="Z224" s="23">
        <f t="shared" si="53"/>
        <v>6726217678942.2246</v>
      </c>
      <c r="AA224" s="23">
        <f t="shared" si="54"/>
        <v>4446822273360.6895</v>
      </c>
      <c r="AB224" s="32">
        <f t="shared" si="55"/>
        <v>4.9586901029799891E-3</v>
      </c>
    </row>
    <row r="225" spans="1:28" ht="41.4">
      <c r="A225" t="s">
        <v>268</v>
      </c>
      <c r="B225" s="14" t="s">
        <v>270</v>
      </c>
      <c r="C225">
        <v>2040</v>
      </c>
      <c r="D225" s="10">
        <v>20788.214175111701</v>
      </c>
      <c r="E225" s="10">
        <v>270583.69887037599</v>
      </c>
      <c r="F225" s="10">
        <v>22274.194008011302</v>
      </c>
      <c r="G225" s="10">
        <v>88114.874669796802</v>
      </c>
      <c r="H225" s="10">
        <v>311797395.5</v>
      </c>
      <c r="I225" s="10">
        <v>38.0715</v>
      </c>
      <c r="J225" s="23">
        <f>Calculation_Assumptions!$B$25*G225*(F225/G225)^Calculation_Assumptions!$B$26</f>
        <v>1791836.4455562858</v>
      </c>
      <c r="K225" s="23">
        <f>Calculation_Assumptions!$B$27*F225</f>
        <v>445483.88016022602</v>
      </c>
      <c r="L225" s="23">
        <f t="shared" si="42"/>
        <v>1791836.4455562858</v>
      </c>
      <c r="M225" s="23">
        <f t="shared" si="43"/>
        <v>80.444502050750771</v>
      </c>
      <c r="N225" s="23">
        <f>Calculation_Assumptions!$B$28*F225</f>
        <v>2227419.4008011301</v>
      </c>
      <c r="O225" s="23">
        <f>Calculation_Assumptions!$B$29*F225</f>
        <v>3563871.0412818082</v>
      </c>
      <c r="P225" s="23">
        <f t="shared" si="44"/>
        <v>47065.034095223091</v>
      </c>
      <c r="Q225" s="23">
        <f t="shared" si="45"/>
        <v>37249079796.994949</v>
      </c>
      <c r="R225" s="23">
        <f t="shared" si="46"/>
        <v>12735031012.945824</v>
      </c>
      <c r="S225" s="23">
        <f t="shared" si="47"/>
        <v>46304071561.652863</v>
      </c>
      <c r="T225" s="23">
        <f t="shared" si="48"/>
        <v>74086514498.644577</v>
      </c>
      <c r="U225" s="21">
        <f>1/(1+Calculation_Assumptions!$B$22)^(C225-Calculation_Assumptions!$B$21)</f>
        <v>0.64186194739671765</v>
      </c>
      <c r="V225" s="23">
        <f t="shared" si="49"/>
        <v>23908766897.234909</v>
      </c>
      <c r="W225" s="23">
        <f t="shared" si="50"/>
        <v>8174131806.1269999</v>
      </c>
      <c r="X225" s="23">
        <f t="shared" si="51"/>
        <v>29720821544.95948</v>
      </c>
      <c r="Y225" s="23">
        <f t="shared" si="52"/>
        <v>47553314471.935165</v>
      </c>
      <c r="Z225" s="23">
        <f t="shared" si="53"/>
        <v>6945035678559.6299</v>
      </c>
      <c r="AA225" s="23">
        <f t="shared" si="54"/>
        <v>4457754125379.9688</v>
      </c>
      <c r="AB225" s="32">
        <f t="shared" si="55"/>
        <v>5.3634108622347991E-3</v>
      </c>
    </row>
    <row r="226" spans="1:28" ht="41.4">
      <c r="A226" t="s">
        <v>268</v>
      </c>
      <c r="B226" s="14" t="s">
        <v>270</v>
      </c>
      <c r="C226">
        <v>2041</v>
      </c>
      <c r="D226" s="10">
        <v>22283.462913412899</v>
      </c>
      <c r="E226" s="10">
        <v>289011.356652382</v>
      </c>
      <c r="F226" s="10">
        <v>22835.781799026801</v>
      </c>
      <c r="G226" s="10">
        <v>88881.561359791202</v>
      </c>
      <c r="H226" s="10">
        <v>313041661</v>
      </c>
      <c r="I226" s="10">
        <v>37.258299999999998</v>
      </c>
      <c r="J226" s="23">
        <f>Calculation_Assumptions!$B$25*G226*(F226/G226)^Calculation_Assumptions!$B$26</f>
        <v>1851987.1625359422</v>
      </c>
      <c r="K226" s="23">
        <f>Calculation_Assumptions!$B$27*F226</f>
        <v>456715.635980536</v>
      </c>
      <c r="L226" s="23">
        <f t="shared" si="42"/>
        <v>1851987.1625359422</v>
      </c>
      <c r="M226" s="23">
        <f t="shared" si="43"/>
        <v>81.100230280483274</v>
      </c>
      <c r="N226" s="23">
        <f>Calculation_Assumptions!$B$28*F226</f>
        <v>2283578.1799026802</v>
      </c>
      <c r="O226" s="23">
        <f>Calculation_Assumptions!$B$29*F226</f>
        <v>3653725.087844288</v>
      </c>
      <c r="P226" s="23">
        <f t="shared" si="44"/>
        <v>49706.700588484775</v>
      </c>
      <c r="Q226" s="23">
        <f t="shared" si="45"/>
        <v>41268687252.48645</v>
      </c>
      <c r="R226" s="23">
        <f t="shared" si="46"/>
        <v>14365800971.79174</v>
      </c>
      <c r="S226" s="23">
        <f t="shared" si="47"/>
        <v>50886029681.740303</v>
      </c>
      <c r="T226" s="23">
        <f t="shared" si="48"/>
        <v>81417647490.784485</v>
      </c>
      <c r="U226" s="21">
        <f>1/(1+Calculation_Assumptions!$B$22)^(C226-Calculation_Assumptions!$B$21)</f>
        <v>0.62316693922011435</v>
      </c>
      <c r="V226" s="23">
        <f t="shared" si="49"/>
        <v>25717281520.76413</v>
      </c>
      <c r="W226" s="23">
        <f t="shared" si="50"/>
        <v>8952292221.0368023</v>
      </c>
      <c r="X226" s="23">
        <f t="shared" si="51"/>
        <v>31710491365.833996</v>
      </c>
      <c r="Y226" s="23">
        <f t="shared" si="52"/>
        <v>50736786185.334389</v>
      </c>
      <c r="Z226" s="23">
        <f t="shared" si="53"/>
        <v>7148551064600.918</v>
      </c>
      <c r="AA226" s="23">
        <f t="shared" si="54"/>
        <v>4454740686786.0439</v>
      </c>
      <c r="AB226" s="32">
        <f t="shared" si="55"/>
        <v>5.7730142625469737E-3</v>
      </c>
    </row>
    <row r="227" spans="1:28" ht="41.4">
      <c r="A227" t="s">
        <v>268</v>
      </c>
      <c r="B227" s="14" t="s">
        <v>270</v>
      </c>
      <c r="C227">
        <v>2042</v>
      </c>
      <c r="D227" s="10">
        <v>23793.698047146201</v>
      </c>
      <c r="E227" s="10">
        <v>307522.24555273098</v>
      </c>
      <c r="F227" s="10">
        <v>23411.5286140188</v>
      </c>
      <c r="G227" s="10">
        <v>89654.918983413998</v>
      </c>
      <c r="H227" s="10">
        <v>314211282.5</v>
      </c>
      <c r="I227" s="10">
        <v>37.373199999999997</v>
      </c>
      <c r="J227" s="23">
        <f>Calculation_Assumptions!$B$25*G227*(F227/G227)^Calculation_Assumptions!$B$26</f>
        <v>1914157.097710504</v>
      </c>
      <c r="K227" s="23">
        <f>Calculation_Assumptions!$B$27*F227</f>
        <v>468230.57228037599</v>
      </c>
      <c r="L227" s="23">
        <f t="shared" si="42"/>
        <v>1914157.097710504</v>
      </c>
      <c r="M227" s="23">
        <f t="shared" si="43"/>
        <v>81.761303555561454</v>
      </c>
      <c r="N227" s="23">
        <f>Calculation_Assumptions!$B$28*F227</f>
        <v>2341152.8614018802</v>
      </c>
      <c r="O227" s="23">
        <f>Calculation_Assumptions!$B$29*F227</f>
        <v>3745844.5782430079</v>
      </c>
      <c r="P227" s="23">
        <f t="shared" si="44"/>
        <v>51217.372280417629</v>
      </c>
      <c r="Q227" s="23">
        <f t="shared" si="45"/>
        <v>45544875997.725456</v>
      </c>
      <c r="R227" s="23">
        <f t="shared" si="46"/>
        <v>15750481334.984226</v>
      </c>
      <c r="S227" s="23">
        <f t="shared" si="47"/>
        <v>55704684266.408653</v>
      </c>
      <c r="T227" s="23">
        <f t="shared" si="48"/>
        <v>89127494826.253845</v>
      </c>
      <c r="U227" s="21">
        <f>1/(1+Calculation_Assumptions!$B$22)^(C227-Calculation_Assumptions!$B$21)</f>
        <v>0.60501644584477121</v>
      </c>
      <c r="V227" s="23">
        <f t="shared" si="49"/>
        <v>27555399002.584682</v>
      </c>
      <c r="W227" s="23">
        <f t="shared" si="50"/>
        <v>9529300237.6365643</v>
      </c>
      <c r="X227" s="23">
        <f t="shared" si="51"/>
        <v>33702250091.767712</v>
      </c>
      <c r="Y227" s="23">
        <f t="shared" si="52"/>
        <v>53923600146.828339</v>
      </c>
      <c r="Z227" s="23">
        <f t="shared" si="53"/>
        <v>7356166431096.2949</v>
      </c>
      <c r="AA227" s="23">
        <f t="shared" si="54"/>
        <v>4450601669184.4951</v>
      </c>
      <c r="AB227" s="32">
        <f t="shared" si="55"/>
        <v>6.191387378784179E-3</v>
      </c>
    </row>
    <row r="228" spans="1:28" ht="41.4">
      <c r="A228" t="s">
        <v>268</v>
      </c>
      <c r="B228" s="14" t="s">
        <v>270</v>
      </c>
      <c r="C228">
        <v>2043</v>
      </c>
      <c r="D228" s="10">
        <v>25311.935399368002</v>
      </c>
      <c r="E228" s="10">
        <v>326090.48680078198</v>
      </c>
      <c r="F228" s="10">
        <v>24001.7914371726</v>
      </c>
      <c r="G228" s="10">
        <v>90435.005584395898</v>
      </c>
      <c r="H228" s="10">
        <v>315304312</v>
      </c>
      <c r="I228" s="10">
        <v>37.491100000000003</v>
      </c>
      <c r="J228" s="23">
        <f>Calculation_Assumptions!$B$25*G228*(F228/G228)^Calculation_Assumptions!$B$26</f>
        <v>1978414.0348458875</v>
      </c>
      <c r="K228" s="23">
        <f>Calculation_Assumptions!$B$27*F228</f>
        <v>480035.82874345197</v>
      </c>
      <c r="L228" s="23">
        <f t="shared" si="42"/>
        <v>1978414.0348458875</v>
      </c>
      <c r="M228" s="23">
        <f t="shared" si="43"/>
        <v>82.427765445117274</v>
      </c>
      <c r="N228" s="23">
        <f>Calculation_Assumptions!$B$28*F228</f>
        <v>2400179.1437172601</v>
      </c>
      <c r="O228" s="23">
        <f>Calculation_Assumptions!$B$29*F228</f>
        <v>3840286.6299476158</v>
      </c>
      <c r="P228" s="23">
        <f t="shared" si="44"/>
        <v>52770.23173088779</v>
      </c>
      <c r="Q228" s="23">
        <f t="shared" si="45"/>
        <v>50077488243.222099</v>
      </c>
      <c r="R228" s="23">
        <f t="shared" si="46"/>
        <v>17207870553.715271</v>
      </c>
      <c r="S228" s="23">
        <f t="shared" si="47"/>
        <v>60753179432.681694</v>
      </c>
      <c r="T228" s="23">
        <f t="shared" si="48"/>
        <v>97205087092.290695</v>
      </c>
      <c r="U228" s="21">
        <f>1/(1+Calculation_Assumptions!$B$22)^(C228-Calculation_Assumptions!$B$21)</f>
        <v>0.5873946076162827</v>
      </c>
      <c r="V228" s="23">
        <f t="shared" si="49"/>
        <v>29415246557.036457</v>
      </c>
      <c r="W228" s="23">
        <f t="shared" si="50"/>
        <v>10107810371.811367</v>
      </c>
      <c r="X228" s="23">
        <f t="shared" si="51"/>
        <v>35686089994.301682</v>
      </c>
      <c r="Y228" s="23">
        <f t="shared" si="52"/>
        <v>57097743990.882683</v>
      </c>
      <c r="Z228" s="23">
        <f t="shared" si="53"/>
        <v>7567868335865.1982</v>
      </c>
      <c r="AA228" s="23">
        <f t="shared" si="54"/>
        <v>4445325051637.2285</v>
      </c>
      <c r="AB228" s="32">
        <f t="shared" si="55"/>
        <v>6.617119381675524E-3</v>
      </c>
    </row>
    <row r="229" spans="1:28" ht="41.4">
      <c r="A229" t="s">
        <v>268</v>
      </c>
      <c r="B229" s="14" t="s">
        <v>270</v>
      </c>
      <c r="C229">
        <v>2044</v>
      </c>
      <c r="D229" s="10">
        <v>26839.089497796402</v>
      </c>
      <c r="E229" s="10">
        <v>344749.07135107298</v>
      </c>
      <c r="F229" s="10">
        <v>24606.936253131698</v>
      </c>
      <c r="G229" s="10">
        <v>91221.879711504793</v>
      </c>
      <c r="H229" s="10">
        <v>316318415.5</v>
      </c>
      <c r="I229" s="10">
        <v>37.609900000000003</v>
      </c>
      <c r="J229" s="23">
        <f>Calculation_Assumptions!$B$25*G229*(F229/G229)^Calculation_Assumptions!$B$26</f>
        <v>2044828.0331623689</v>
      </c>
      <c r="K229" s="23">
        <f>Calculation_Assumptions!$B$27*F229</f>
        <v>492138.72506263398</v>
      </c>
      <c r="L229" s="23">
        <f t="shared" si="42"/>
        <v>2044828.0331623689</v>
      </c>
      <c r="M229" s="23">
        <f t="shared" si="43"/>
        <v>83.099659873427996</v>
      </c>
      <c r="N229" s="23">
        <f>Calculation_Assumptions!$B$28*F229</f>
        <v>2460693.6253131698</v>
      </c>
      <c r="O229" s="23">
        <f>Calculation_Assumptions!$B$29*F229</f>
        <v>3937109.8005010718</v>
      </c>
      <c r="P229" s="23">
        <f t="shared" si="44"/>
        <v>54369.408936539818</v>
      </c>
      <c r="Q229" s="23">
        <f t="shared" si="45"/>
        <v>54881322589.647812</v>
      </c>
      <c r="R229" s="23">
        <f t="shared" si="46"/>
        <v>18743803240.778831</v>
      </c>
      <c r="S229" s="23">
        <f t="shared" si="47"/>
        <v>66042776436.437248</v>
      </c>
      <c r="T229" s="23">
        <f t="shared" si="48"/>
        <v>105668442298.29961</v>
      </c>
      <c r="U229" s="21">
        <f>1/(1+Calculation_Assumptions!$B$22)^(C229-Calculation_Assumptions!$B$21)</f>
        <v>0.57028602681192497</v>
      </c>
      <c r="V229" s="23">
        <f t="shared" si="49"/>
        <v>31298051405.833797</v>
      </c>
      <c r="W229" s="23">
        <f t="shared" si="50"/>
        <v>10689329077.528242</v>
      </c>
      <c r="X229" s="23">
        <f t="shared" si="51"/>
        <v>37663272573.564018</v>
      </c>
      <c r="Y229" s="23">
        <f t="shared" si="52"/>
        <v>60261236117.702438</v>
      </c>
      <c r="Z229" s="23">
        <f t="shared" si="53"/>
        <v>7783627085900.126</v>
      </c>
      <c r="AA229" s="23">
        <f t="shared" si="54"/>
        <v>4438893765003.665</v>
      </c>
      <c r="AB229" s="32">
        <f t="shared" si="55"/>
        <v>7.0508674148924933E-3</v>
      </c>
    </row>
    <row r="230" spans="1:28" ht="41.4">
      <c r="A230" t="s">
        <v>268</v>
      </c>
      <c r="B230" s="14" t="s">
        <v>270</v>
      </c>
      <c r="C230">
        <v>2045</v>
      </c>
      <c r="D230" s="10">
        <v>28384.259911528901</v>
      </c>
      <c r="E230" s="10">
        <v>363513.8809019</v>
      </c>
      <c r="F230" s="10">
        <v>25227.338273922502</v>
      </c>
      <c r="G230" s="10">
        <v>92015.600422941701</v>
      </c>
      <c r="H230" s="10">
        <v>317249613</v>
      </c>
      <c r="I230" s="10">
        <v>37.724499999999999</v>
      </c>
      <c r="J230" s="23">
        <f>Calculation_Assumptions!$B$25*G230*(F230/G230)^Calculation_Assumptions!$B$26</f>
        <v>2113471.5037201103</v>
      </c>
      <c r="K230" s="23">
        <f>Calculation_Assumptions!$B$27*F230</f>
        <v>504546.76547845005</v>
      </c>
      <c r="L230" s="23">
        <f t="shared" si="42"/>
        <v>2113471.5037201103</v>
      </c>
      <c r="M230" s="23">
        <f t="shared" si="43"/>
        <v>83.777031122811934</v>
      </c>
      <c r="N230" s="23">
        <f>Calculation_Assumptions!$B$28*F230</f>
        <v>2522733.8273922503</v>
      </c>
      <c r="O230" s="23">
        <f>Calculation_Assumptions!$B$29*F230</f>
        <v>4036374.1238276004</v>
      </c>
      <c r="P230" s="23">
        <f t="shared" si="44"/>
        <v>56023.844019671844</v>
      </c>
      <c r="Q230" s="23">
        <f t="shared" si="45"/>
        <v>59989324477.201431</v>
      </c>
      <c r="R230" s="23">
        <f t="shared" si="46"/>
        <v>20365444962.633614</v>
      </c>
      <c r="S230" s="23">
        <f t="shared" si="47"/>
        <v>71605932644.307724</v>
      </c>
      <c r="T230" s="23">
        <f t="shared" si="48"/>
        <v>114569492230.89235</v>
      </c>
      <c r="U230" s="21">
        <f>1/(1+Calculation_Assumptions!$B$22)^(C230-Calculation_Assumptions!$B$21)</f>
        <v>0.55367575418633497</v>
      </c>
      <c r="V230" s="23">
        <f t="shared" si="49"/>
        <v>33214634473.043266</v>
      </c>
      <c r="W230" s="23">
        <f t="shared" si="50"/>
        <v>11275853099.026463</v>
      </c>
      <c r="X230" s="23">
        <f t="shared" si="51"/>
        <v>39646468761.052979</v>
      </c>
      <c r="Y230" s="23">
        <f t="shared" si="52"/>
        <v>63434350017.684769</v>
      </c>
      <c r="Z230" s="23">
        <f t="shared" si="53"/>
        <v>8003363304422.002</v>
      </c>
      <c r="AA230" s="23">
        <f t="shared" si="54"/>
        <v>4431268213603.0898</v>
      </c>
      <c r="AB230" s="32">
        <f t="shared" si="55"/>
        <v>7.4955143475813786E-3</v>
      </c>
    </row>
    <row r="231" spans="1:28" ht="41.4">
      <c r="A231" t="s">
        <v>268</v>
      </c>
      <c r="B231" s="14" t="s">
        <v>270</v>
      </c>
      <c r="C231">
        <v>2046</v>
      </c>
      <c r="D231" s="10">
        <v>29939.395444505699</v>
      </c>
      <c r="E231" s="10">
        <v>382296.48316171399</v>
      </c>
      <c r="F231" s="10">
        <v>25797.702300703098</v>
      </c>
      <c r="G231" s="10">
        <v>92766.695441781907</v>
      </c>
      <c r="H231" s="10">
        <v>318096573.5</v>
      </c>
      <c r="I231" s="10">
        <v>37.836199999999998</v>
      </c>
      <c r="J231" s="23">
        <f>Calculation_Assumptions!$B$25*G231*(F231/G231)^Calculation_Assumptions!$B$26</f>
        <v>2176684.4748758646</v>
      </c>
      <c r="K231" s="23">
        <f>Calculation_Assumptions!$B$27*F231</f>
        <v>515954.04601406195</v>
      </c>
      <c r="L231" s="23">
        <f t="shared" si="42"/>
        <v>2176684.4748758646</v>
      </c>
      <c r="M231" s="23">
        <f t="shared" si="43"/>
        <v>84.375129595031439</v>
      </c>
      <c r="N231" s="23">
        <f>Calculation_Assumptions!$B$28*F231</f>
        <v>2579770.2300703097</v>
      </c>
      <c r="O231" s="23">
        <f>Calculation_Assumptions!$B$29*F231</f>
        <v>4127632.3681124956</v>
      </c>
      <c r="P231" s="23">
        <f t="shared" si="44"/>
        <v>57529.15131212608</v>
      </c>
      <c r="Q231" s="23">
        <f t="shared" si="45"/>
        <v>65168617251.224739</v>
      </c>
      <c r="R231" s="23">
        <f t="shared" si="46"/>
        <v>21993192225.903904</v>
      </c>
      <c r="S231" s="23">
        <f t="shared" si="47"/>
        <v>77236761074.038452</v>
      </c>
      <c r="T231" s="23">
        <f t="shared" si="48"/>
        <v>123578817718.46152</v>
      </c>
      <c r="U231" s="21">
        <f>1/(1+Calculation_Assumptions!$B$22)^(C231-Calculation_Assumptions!$B$21)</f>
        <v>0.5375492759090631</v>
      </c>
      <c r="V231" s="23">
        <f t="shared" si="49"/>
        <v>35031343015.390739</v>
      </c>
      <c r="W231" s="23">
        <f t="shared" si="50"/>
        <v>11822424555.96348</v>
      </c>
      <c r="X231" s="23">
        <f t="shared" si="51"/>
        <v>41518564988.910683</v>
      </c>
      <c r="Y231" s="23">
        <f t="shared" si="52"/>
        <v>66429703982.257088</v>
      </c>
      <c r="Z231" s="23">
        <f t="shared" si="53"/>
        <v>8206160706026.7227</v>
      </c>
      <c r="AA231" s="23">
        <f t="shared" si="54"/>
        <v>4411215745518.0703</v>
      </c>
      <c r="AB231" s="32">
        <f t="shared" si="55"/>
        <v>7.9414259098489221E-3</v>
      </c>
    </row>
    <row r="232" spans="1:28" ht="41.4">
      <c r="A232" t="s">
        <v>268</v>
      </c>
      <c r="B232" s="14" t="s">
        <v>270</v>
      </c>
      <c r="C232">
        <v>2047</v>
      </c>
      <c r="D232" s="10">
        <v>31492.391952790898</v>
      </c>
      <c r="E232" s="10">
        <v>401124.92954596499</v>
      </c>
      <c r="F232" s="10">
        <v>26380.9616682253</v>
      </c>
      <c r="G232" s="10">
        <v>93523.921418033002</v>
      </c>
      <c r="H232" s="10">
        <v>318862019.5</v>
      </c>
      <c r="I232" s="10">
        <v>37.948900000000002</v>
      </c>
      <c r="J232" s="23">
        <f>Calculation_Assumptions!$B$25*G232*(F232/G232)^Calculation_Assumptions!$B$26</f>
        <v>2241788.1172402492</v>
      </c>
      <c r="K232" s="23">
        <f>Calculation_Assumptions!$B$27*F232</f>
        <v>527619.23336450604</v>
      </c>
      <c r="L232" s="23">
        <f t="shared" si="42"/>
        <v>2241788.1172402492</v>
      </c>
      <c r="M232" s="23">
        <f t="shared" si="43"/>
        <v>84.977497993956135</v>
      </c>
      <c r="N232" s="23">
        <f>Calculation_Assumptions!$B$28*F232</f>
        <v>2638096.1668225299</v>
      </c>
      <c r="O232" s="23">
        <f>Calculation_Assumptions!$B$29*F232</f>
        <v>4220953.8669160483</v>
      </c>
      <c r="P232" s="23">
        <f t="shared" si="44"/>
        <v>59073.862937799226</v>
      </c>
      <c r="Q232" s="23">
        <f t="shared" si="45"/>
        <v>70599270063.239075</v>
      </c>
      <c r="R232" s="23">
        <f t="shared" si="46"/>
        <v>23695999108.932705</v>
      </c>
      <c r="S232" s="23">
        <f t="shared" si="47"/>
        <v>83079958494.730362</v>
      </c>
      <c r="T232" s="23">
        <f t="shared" si="48"/>
        <v>132927933591.56859</v>
      </c>
      <c r="U232" s="21">
        <f>1/(1+Calculation_Assumptions!$B$22)^(C232-Calculation_Assumptions!$B$21)</f>
        <v>0.52189250088258554</v>
      </c>
      <c r="V232" s="23">
        <f t="shared" si="49"/>
        <v>36845229613.788895</v>
      </c>
      <c r="W232" s="23">
        <f t="shared" si="50"/>
        <v>12366764235.872408</v>
      </c>
      <c r="X232" s="23">
        <f t="shared" si="51"/>
        <v>43358807312.036232</v>
      </c>
      <c r="Y232" s="23">
        <f t="shared" si="52"/>
        <v>69374091699.25798</v>
      </c>
      <c r="Z232" s="23">
        <f t="shared" si="53"/>
        <v>8411886713882.4082</v>
      </c>
      <c r="AA232" s="23">
        <f t="shared" si="54"/>
        <v>4390100594249.0845</v>
      </c>
      <c r="AB232" s="32">
        <f t="shared" si="55"/>
        <v>8.3927984844026516E-3</v>
      </c>
    </row>
    <row r="233" spans="1:28" ht="41.4">
      <c r="A233" t="s">
        <v>268</v>
      </c>
      <c r="B233" s="14" t="s">
        <v>270</v>
      </c>
      <c r="C233">
        <v>2048</v>
      </c>
      <c r="D233" s="10">
        <v>33036.0600766231</v>
      </c>
      <c r="E233" s="10">
        <v>419909.14479168301</v>
      </c>
      <c r="F233" s="10">
        <v>26977.4079268061</v>
      </c>
      <c r="G233" s="10">
        <v>94287.328396812707</v>
      </c>
      <c r="H233" s="10">
        <v>319554652.5</v>
      </c>
      <c r="I233" s="10">
        <v>38.064500000000002</v>
      </c>
      <c r="J233" s="23">
        <f>Calculation_Assumptions!$B$25*G233*(F233/G233)^Calculation_Assumptions!$B$26</f>
        <v>2308838.9799289512</v>
      </c>
      <c r="K233" s="23">
        <f>Calculation_Assumptions!$B$27*F233</f>
        <v>539548.15853612195</v>
      </c>
      <c r="L233" s="23">
        <f t="shared" si="42"/>
        <v>2308838.9799289512</v>
      </c>
      <c r="M233" s="23">
        <f t="shared" si="43"/>
        <v>85.584166803318922</v>
      </c>
      <c r="N233" s="23">
        <f>Calculation_Assumptions!$B$28*F233</f>
        <v>2697740.79268061</v>
      </c>
      <c r="O233" s="23">
        <f>Calculation_Assumptions!$B$29*F233</f>
        <v>4316385.2682889756</v>
      </c>
      <c r="P233" s="23">
        <f t="shared" si="44"/>
        <v>60655.965004898295</v>
      </c>
      <c r="Q233" s="23">
        <f t="shared" si="45"/>
        <v>76274943248.182022</v>
      </c>
      <c r="R233" s="23">
        <f t="shared" si="46"/>
        <v>25469994391.721096</v>
      </c>
      <c r="S233" s="23">
        <f t="shared" si="47"/>
        <v>89122726898.153458</v>
      </c>
      <c r="T233" s="23">
        <f t="shared" si="48"/>
        <v>142596363037.0455</v>
      </c>
      <c r="U233" s="21">
        <f>1/(1+Calculation_Assumptions!$B$22)^(C233-Calculation_Assumptions!$B$21)</f>
        <v>0.50669174842969467</v>
      </c>
      <c r="V233" s="23">
        <f t="shared" si="49"/>
        <v>38647884355.797081</v>
      </c>
      <c r="W233" s="23">
        <f t="shared" si="50"/>
        <v>12905435990.83568</v>
      </c>
      <c r="X233" s="23">
        <f t="shared" si="51"/>
        <v>45157750316.847557</v>
      </c>
      <c r="Y233" s="23">
        <f t="shared" si="52"/>
        <v>72252400506.95607</v>
      </c>
      <c r="Z233" s="23">
        <f t="shared" si="53"/>
        <v>8620756215401.2686</v>
      </c>
      <c r="AA233" s="23">
        <f t="shared" si="54"/>
        <v>4368066039567.8262</v>
      </c>
      <c r="AB233" s="32">
        <f t="shared" si="55"/>
        <v>8.8478251028505234E-3</v>
      </c>
    </row>
    <row r="234" spans="1:28" ht="41.4">
      <c r="A234" t="s">
        <v>268</v>
      </c>
      <c r="B234" s="14" t="s">
        <v>270</v>
      </c>
      <c r="C234">
        <v>2049</v>
      </c>
      <c r="D234" s="10">
        <v>34593.251368190999</v>
      </c>
      <c r="E234" s="10">
        <v>438780.85315240303</v>
      </c>
      <c r="F234" s="10">
        <v>27587.339218413799</v>
      </c>
      <c r="G234" s="10">
        <v>95056.966831742102</v>
      </c>
      <c r="H234" s="10">
        <v>320173250</v>
      </c>
      <c r="I234" s="10">
        <v>38.1755</v>
      </c>
      <c r="J234" s="23">
        <f>Calculation_Assumptions!$B$25*G234*(F234/G234)^Calculation_Assumptions!$B$26</f>
        <v>2377895.3034159979</v>
      </c>
      <c r="K234" s="23">
        <f>Calculation_Assumptions!$B$27*F234</f>
        <v>551746.78436827601</v>
      </c>
      <c r="L234" s="23">
        <f t="shared" si="42"/>
        <v>2377895.3034159979</v>
      </c>
      <c r="M234" s="23">
        <f t="shared" si="43"/>
        <v>86.195166724481254</v>
      </c>
      <c r="N234" s="23">
        <f>Calculation_Assumptions!$B$28*F234</f>
        <v>2758733.9218413797</v>
      </c>
      <c r="O234" s="23">
        <f>Calculation_Assumptions!$B$29*F234</f>
        <v>4413974.2749462081</v>
      </c>
      <c r="P234" s="23">
        <f t="shared" si="44"/>
        <v>62288.517594163743</v>
      </c>
      <c r="Q234" s="23">
        <f t="shared" si="45"/>
        <v>82259129958.310425</v>
      </c>
      <c r="R234" s="23">
        <f t="shared" si="46"/>
        <v>27331008891.565632</v>
      </c>
      <c r="S234" s="23">
        <f t="shared" si="47"/>
        <v>95433576016.214233</v>
      </c>
      <c r="T234" s="23">
        <f t="shared" si="48"/>
        <v>152693721625.94278</v>
      </c>
      <c r="U234" s="21">
        <f>1/(1+Calculation_Assumptions!$B$22)^(C234-Calculation_Assumptions!$B$21)</f>
        <v>0.49193373633950943</v>
      </c>
      <c r="V234" s="23">
        <f t="shared" si="49"/>
        <v>40466041148.428925</v>
      </c>
      <c r="W234" s="23">
        <f t="shared" si="50"/>
        <v>13445045321.956236</v>
      </c>
      <c r="X234" s="23">
        <f t="shared" si="51"/>
        <v>46946995621.896866</v>
      </c>
      <c r="Y234" s="23">
        <f t="shared" si="52"/>
        <v>75115192995.034988</v>
      </c>
      <c r="Z234" s="23">
        <f t="shared" si="53"/>
        <v>8832728056412.0059</v>
      </c>
      <c r="AA234" s="23">
        <f t="shared" si="54"/>
        <v>4345116914861.5713</v>
      </c>
      <c r="AB234" s="32">
        <f t="shared" si="55"/>
        <v>9.3129924789879005E-3</v>
      </c>
    </row>
    <row r="235" spans="1:28" ht="41.4">
      <c r="A235" t="s">
        <v>268</v>
      </c>
      <c r="B235" s="14" t="s">
        <v>270</v>
      </c>
      <c r="C235">
        <v>2050</v>
      </c>
      <c r="D235" s="10">
        <v>36148.165443640501</v>
      </c>
      <c r="E235" s="10">
        <v>457646.61759947299</v>
      </c>
      <c r="F235" s="10">
        <v>28211.060425697899</v>
      </c>
      <c r="G235" s="10">
        <v>95832.887588279205</v>
      </c>
      <c r="H235" s="10">
        <v>320712949.5</v>
      </c>
      <c r="I235" s="10">
        <v>38.286000000000001</v>
      </c>
      <c r="J235" s="23">
        <f>Calculation_Assumptions!$B$25*G235*(F235/G235)^Calculation_Assumptions!$B$26</f>
        <v>2449017.0701214601</v>
      </c>
      <c r="K235" s="23">
        <f>Calculation_Assumptions!$B$27*F235</f>
        <v>564221.20851395791</v>
      </c>
      <c r="L235" s="23">
        <f t="shared" si="42"/>
        <v>2449017.0701214601</v>
      </c>
      <c r="M235" s="23">
        <f t="shared" si="43"/>
        <v>86.810528677986596</v>
      </c>
      <c r="N235" s="23">
        <f>Calculation_Assumptions!$B$28*F235</f>
        <v>2821106.04256979</v>
      </c>
      <c r="O235" s="23">
        <f>Calculation_Assumptions!$B$29*F235</f>
        <v>4513769.6681116633</v>
      </c>
      <c r="P235" s="23">
        <f t="shared" si="44"/>
        <v>63966.386410736566</v>
      </c>
      <c r="Q235" s="23">
        <f t="shared" si="45"/>
        <v>88527474225.050262</v>
      </c>
      <c r="R235" s="23">
        <f t="shared" si="46"/>
        <v>29274000380.934483</v>
      </c>
      <c r="S235" s="23">
        <f t="shared" si="47"/>
        <v>101977807960.86668</v>
      </c>
      <c r="T235" s="23">
        <f t="shared" si="48"/>
        <v>163164492737.38669</v>
      </c>
      <c r="U235" s="21">
        <f>1/(1+Calculation_Assumptions!$B$22)^(C235-Calculation_Assumptions!$B$21)</f>
        <v>0.47760556926165965</v>
      </c>
      <c r="V235" s="23">
        <f t="shared" si="49"/>
        <v>42281214722.552032</v>
      </c>
      <c r="W235" s="23">
        <f t="shared" si="50"/>
        <v>13981425616.502254</v>
      </c>
      <c r="X235" s="23">
        <f t="shared" si="51"/>
        <v>48705169023.20594</v>
      </c>
      <c r="Y235" s="23">
        <f t="shared" si="52"/>
        <v>77928270437.129501</v>
      </c>
      <c r="Z235" s="23">
        <f t="shared" si="53"/>
        <v>9047652397648.2988</v>
      </c>
      <c r="AA235" s="23">
        <f t="shared" si="54"/>
        <v>4321209173860.4355</v>
      </c>
      <c r="AB235" s="32">
        <f t="shared" si="55"/>
        <v>9.7845795057357274E-3</v>
      </c>
    </row>
  </sheetData>
  <autoFilter ref="A1:AB1" xr:uid="{00000000-0009-0000-0000-00000C000000}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3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0.69921875" customWidth="1"/>
    <col min="2" max="2" width="26.69921875" customWidth="1"/>
    <col min="3" max="3" width="16.69921875" customWidth="1"/>
    <col min="4" max="4" width="14.69921875" customWidth="1"/>
    <col min="5" max="5" width="12.69921875" customWidth="1"/>
    <col min="6" max="6" width="34.69921875" customWidth="1"/>
    <col min="7" max="9" width="18.69921875" customWidth="1"/>
    <col min="10" max="10" width="14.69921875" customWidth="1"/>
    <col min="11" max="11" width="18.69921875" customWidth="1"/>
    <col min="12" max="12" width="14.69921875" customWidth="1"/>
    <col min="13" max="13" width="30.69921875" customWidth="1"/>
    <col min="14" max="14" width="60.69921875" customWidth="1"/>
  </cols>
  <sheetData>
    <row r="1" spans="1:14" ht="28.05" customHeight="1">
      <c r="A1" s="1" t="s">
        <v>374</v>
      </c>
      <c r="B1" s="1" t="s">
        <v>375</v>
      </c>
      <c r="C1" s="1" t="s">
        <v>445</v>
      </c>
      <c r="D1" s="1" t="s">
        <v>446</v>
      </c>
      <c r="E1" s="1" t="s">
        <v>447</v>
      </c>
      <c r="F1" s="1" t="s">
        <v>448</v>
      </c>
      <c r="G1" s="1" t="s">
        <v>449</v>
      </c>
      <c r="H1" s="1" t="s">
        <v>450</v>
      </c>
      <c r="I1" s="1" t="s">
        <v>451</v>
      </c>
      <c r="J1" s="1" t="s">
        <v>452</v>
      </c>
      <c r="K1" s="1" t="s">
        <v>443</v>
      </c>
      <c r="L1" s="1" t="s">
        <v>453</v>
      </c>
      <c r="M1" s="1" t="s">
        <v>454</v>
      </c>
      <c r="N1" s="1" t="s">
        <v>455</v>
      </c>
    </row>
    <row r="2" spans="1:14" ht="69">
      <c r="A2" t="s">
        <v>204</v>
      </c>
      <c r="B2" s="14" t="s">
        <v>206</v>
      </c>
      <c r="C2" t="s">
        <v>456</v>
      </c>
      <c r="D2" t="s">
        <v>457</v>
      </c>
      <c r="E2" t="s">
        <v>458</v>
      </c>
      <c r="F2" s="14" t="s">
        <v>459</v>
      </c>
      <c r="G2" s="23">
        <f>SUMIFS(Economic_Value!$V$2:$V$235,Economic_Value!$A$2:$A$235,A2)</f>
        <v>1523965276322.1387</v>
      </c>
      <c r="H2" s="23">
        <f>SUMPRODUCT((Budget_Impact!$A$2:$A$235=A2)*Budget_Impact!$E$2:$E$235*(1/(1+Calculation_Assumptions!$B$22)^(Budget_Impact!$B$2:$B$235-Calculation_Assumptions!$B$21)))*Calculation_Assumptions!$B$34</f>
        <v>29076185069.209328</v>
      </c>
      <c r="I2" s="23">
        <f t="shared" ref="I2:I37" si="0">G2-H2</f>
        <v>1494889091252.9294</v>
      </c>
      <c r="J2" s="28">
        <f t="shared" ref="J2:J37" si="1">IF(H2&gt;0,G2/H2,"")</f>
        <v>52.412834513698463</v>
      </c>
      <c r="K2" s="23">
        <f>SUMIFS(Economic_Value!$AA$2:$AA$235,Economic_Value!$A$2:$A$235,A2)</f>
        <v>112531452455894.98</v>
      </c>
      <c r="L2" s="32">
        <f t="shared" ref="L2:L37" si="2">IF(K2=0,"",G2/K2)</f>
        <v>1.3542571814928222E-2</v>
      </c>
      <c r="M2" s="31" t="str">
        <f t="shared" ref="M2:M37" si="3">IF(H2&lt;=0,"cost-saving or ratio not meaningful (PV cost&lt;=0)",IF(J2&gt;=1,"benefits exceed costs (BCR&gt;=1)","costs exceed benefits (BCR&lt;1)"))</f>
        <v>benefits exceed costs (BCR&gt;=1)</v>
      </c>
      <c r="N2" s="14" t="s">
        <v>465</v>
      </c>
    </row>
    <row r="3" spans="1:14" ht="69">
      <c r="A3" t="s">
        <v>204</v>
      </c>
      <c r="B3" s="14" t="s">
        <v>206</v>
      </c>
      <c r="C3" t="s">
        <v>456</v>
      </c>
      <c r="D3" t="s">
        <v>457</v>
      </c>
      <c r="E3" t="s">
        <v>460</v>
      </c>
      <c r="F3" s="14" t="s">
        <v>461</v>
      </c>
      <c r="G3" s="23">
        <f>SUMIFS(Economic_Value!$W$2:$W$235,Economic_Value!$A$2:$A$235,A3)</f>
        <v>580293081479.41174</v>
      </c>
      <c r="H3" s="23">
        <f>SUMPRODUCT((Budget_Impact!$A$2:$A$235=A3)*Budget_Impact!$E$2:$E$235*(1/(1+Calculation_Assumptions!$B$22)^(Budget_Impact!$B$2:$B$235-Calculation_Assumptions!$B$21)))*Calculation_Assumptions!$B$34</f>
        <v>29076185069.209328</v>
      </c>
      <c r="I3" s="23">
        <f t="shared" si="0"/>
        <v>551216896410.20239</v>
      </c>
      <c r="J3" s="28">
        <f t="shared" si="1"/>
        <v>19.957676018987854</v>
      </c>
      <c r="K3" s="23">
        <f>SUMIFS(Economic_Value!$AA$2:$AA$235,Economic_Value!$A$2:$A$235,A3)</f>
        <v>112531452455894.98</v>
      </c>
      <c r="L3" s="32">
        <f t="shared" si="2"/>
        <v>5.1567190222382396E-3</v>
      </c>
      <c r="M3" s="31" t="str">
        <f t="shared" si="3"/>
        <v>benefits exceed costs (BCR&gt;=1)</v>
      </c>
      <c r="N3" s="14" t="s">
        <v>465</v>
      </c>
    </row>
    <row r="4" spans="1:14" ht="69">
      <c r="A4" t="s">
        <v>204</v>
      </c>
      <c r="B4" s="14" t="s">
        <v>206</v>
      </c>
      <c r="C4" t="s">
        <v>456</v>
      </c>
      <c r="D4" t="s">
        <v>457</v>
      </c>
      <c r="E4" t="s">
        <v>458</v>
      </c>
      <c r="F4" s="14" t="s">
        <v>462</v>
      </c>
      <c r="G4" s="23">
        <f>SUMIFS(Economic_Value!$X$2:$X$235,Economic_Value!$A$2:$A$235,A4)</f>
        <v>1846989274643.8623</v>
      </c>
      <c r="H4" s="23">
        <f>SUMPRODUCT((Budget_Impact!$A$2:$A$235=A4)*Budget_Impact!$E$2:$E$235*(1/(1+Calculation_Assumptions!$B$22)^(Budget_Impact!$B$2:$B$235-Calculation_Assumptions!$B$21)))*Calculation_Assumptions!$B$34</f>
        <v>29076185069.209328</v>
      </c>
      <c r="I4" s="23">
        <f t="shared" si="0"/>
        <v>1817913089574.6531</v>
      </c>
      <c r="J4" s="28">
        <f t="shared" si="1"/>
        <v>63.522407435759511</v>
      </c>
      <c r="K4" s="23">
        <f>SUMIFS(Economic_Value!$AA$2:$AA$235,Economic_Value!$A$2:$A$235,A4)</f>
        <v>112531452455894.98</v>
      </c>
      <c r="L4" s="32">
        <f t="shared" si="2"/>
        <v>1.6413093711447137E-2</v>
      </c>
      <c r="M4" s="31" t="str">
        <f t="shared" si="3"/>
        <v>benefits exceed costs (BCR&gt;=1)</v>
      </c>
      <c r="N4" s="14" t="s">
        <v>465</v>
      </c>
    </row>
    <row r="5" spans="1:14" ht="69">
      <c r="A5" t="s">
        <v>204</v>
      </c>
      <c r="B5" s="14" t="s">
        <v>206</v>
      </c>
      <c r="C5" t="s">
        <v>456</v>
      </c>
      <c r="D5" t="s">
        <v>457</v>
      </c>
      <c r="E5" t="s">
        <v>458</v>
      </c>
      <c r="F5" s="14" t="s">
        <v>463</v>
      </c>
      <c r="G5" s="23">
        <f>SUMIFS(Economic_Value!$Y$2:$Y$235,Economic_Value!$A$2:$A$235,A5)</f>
        <v>2955182839430.1797</v>
      </c>
      <c r="H5" s="23">
        <f>SUMPRODUCT((Budget_Impact!$A$2:$A$235=A5)*Budget_Impact!$E$2:$E$235*(1/(1+Calculation_Assumptions!$B$22)^(Budget_Impact!$B$2:$B$235-Calculation_Assumptions!$B$21)))*Calculation_Assumptions!$B$34</f>
        <v>29076185069.209328</v>
      </c>
      <c r="I5" s="23">
        <f t="shared" si="0"/>
        <v>2926106654360.9702</v>
      </c>
      <c r="J5" s="28">
        <f t="shared" si="1"/>
        <v>101.63585189721522</v>
      </c>
      <c r="K5" s="23">
        <f>SUMIFS(Economic_Value!$AA$2:$AA$235,Economic_Value!$A$2:$A$235,A5)</f>
        <v>112531452455894.98</v>
      </c>
      <c r="L5" s="32">
        <f t="shared" si="2"/>
        <v>2.6260949938315417E-2</v>
      </c>
      <c r="M5" s="31" t="str">
        <f t="shared" si="3"/>
        <v>benefits exceed costs (BCR&gt;=1)</v>
      </c>
      <c r="N5" s="14" t="s">
        <v>465</v>
      </c>
    </row>
    <row r="6" spans="1:14" ht="69">
      <c r="A6" t="s">
        <v>228</v>
      </c>
      <c r="B6" s="14" t="s">
        <v>230</v>
      </c>
      <c r="C6" t="s">
        <v>456</v>
      </c>
      <c r="D6" t="s">
        <v>457</v>
      </c>
      <c r="E6" t="s">
        <v>458</v>
      </c>
      <c r="F6" s="14" t="s">
        <v>459</v>
      </c>
      <c r="G6" s="23">
        <f>SUMIFS(Economic_Value!$V$2:$V$235,Economic_Value!$A$2:$A$235,A6)</f>
        <v>78211627775.732361</v>
      </c>
      <c r="H6" s="23">
        <f>SUMPRODUCT((Budget_Impact!$A$2:$A$235=A6)*Budget_Impact!$E$2:$E$235*(1/(1+Calculation_Assumptions!$B$22)^(Budget_Impact!$B$2:$B$235-Calculation_Assumptions!$B$21)))*Calculation_Assumptions!$B$34</f>
        <v>2718097641.2451239</v>
      </c>
      <c r="I6" s="23">
        <f t="shared" si="0"/>
        <v>75493530134.487244</v>
      </c>
      <c r="J6" s="28">
        <f t="shared" si="1"/>
        <v>28.774399634850745</v>
      </c>
      <c r="K6" s="23">
        <f>SUMIFS(Economic_Value!$AA$2:$AA$235,Economic_Value!$A$2:$A$235,A6)</f>
        <v>112531452455894.98</v>
      </c>
      <c r="L6" s="32">
        <f t="shared" si="2"/>
        <v>6.9502015719903945E-4</v>
      </c>
      <c r="M6" s="31" t="str">
        <f t="shared" si="3"/>
        <v>benefits exceed costs (BCR&gt;=1)</v>
      </c>
      <c r="N6" s="14" t="s">
        <v>465</v>
      </c>
    </row>
    <row r="7" spans="1:14" ht="69">
      <c r="A7" t="s">
        <v>228</v>
      </c>
      <c r="B7" s="14" t="s">
        <v>230</v>
      </c>
      <c r="C7" t="s">
        <v>456</v>
      </c>
      <c r="D7" t="s">
        <v>457</v>
      </c>
      <c r="E7" t="s">
        <v>460</v>
      </c>
      <c r="F7" s="14" t="s">
        <v>461</v>
      </c>
      <c r="G7" s="23">
        <f>SUMIFS(Economic_Value!$W$2:$W$235,Economic_Value!$A$2:$A$235,A7)</f>
        <v>29055752786.417938</v>
      </c>
      <c r="H7" s="23">
        <f>SUMPRODUCT((Budget_Impact!$A$2:$A$235=A7)*Budget_Impact!$E$2:$E$235*(1/(1+Calculation_Assumptions!$B$22)^(Budget_Impact!$B$2:$B$235-Calculation_Assumptions!$B$21)))*Calculation_Assumptions!$B$34</f>
        <v>2718097641.2451239</v>
      </c>
      <c r="I7" s="23">
        <f t="shared" si="0"/>
        <v>26337655145.172813</v>
      </c>
      <c r="J7" s="28">
        <f t="shared" si="1"/>
        <v>10.689738420547648</v>
      </c>
      <c r="K7" s="23">
        <f>SUMIFS(Economic_Value!$AA$2:$AA$235,Economic_Value!$A$2:$A$235,A7)</f>
        <v>112531452455894.98</v>
      </c>
      <c r="L7" s="32">
        <f t="shared" si="2"/>
        <v>2.5820117089314122E-4</v>
      </c>
      <c r="M7" s="31" t="str">
        <f t="shared" si="3"/>
        <v>benefits exceed costs (BCR&gt;=1)</v>
      </c>
      <c r="N7" s="14" t="s">
        <v>465</v>
      </c>
    </row>
    <row r="8" spans="1:14" ht="69">
      <c r="A8" t="s">
        <v>228</v>
      </c>
      <c r="B8" s="14" t="s">
        <v>230</v>
      </c>
      <c r="C8" t="s">
        <v>456</v>
      </c>
      <c r="D8" t="s">
        <v>457</v>
      </c>
      <c r="E8" t="s">
        <v>458</v>
      </c>
      <c r="F8" s="14" t="s">
        <v>462</v>
      </c>
      <c r="G8" s="23">
        <f>SUMIFS(Economic_Value!$X$2:$X$235,Economic_Value!$A$2:$A$235,A8)</f>
        <v>96223243242.461105</v>
      </c>
      <c r="H8" s="23">
        <f>SUMPRODUCT((Budget_Impact!$A$2:$A$235=A8)*Budget_Impact!$E$2:$E$235*(1/(1+Calculation_Assumptions!$B$22)^(Budget_Impact!$B$2:$B$235-Calculation_Assumptions!$B$21)))*Calculation_Assumptions!$B$34</f>
        <v>2718097641.2451239</v>
      </c>
      <c r="I8" s="23">
        <f t="shared" si="0"/>
        <v>93505145601.215988</v>
      </c>
      <c r="J8" s="28">
        <f t="shared" si="1"/>
        <v>35.400951673826746</v>
      </c>
      <c r="K8" s="23">
        <f>SUMIFS(Economic_Value!$AA$2:$AA$235,Economic_Value!$A$2:$A$235,A8)</f>
        <v>112531452455894.98</v>
      </c>
      <c r="L8" s="32">
        <f t="shared" si="2"/>
        <v>8.5507865705522967E-4</v>
      </c>
      <c r="M8" s="31" t="str">
        <f t="shared" si="3"/>
        <v>benefits exceed costs (BCR&gt;=1)</v>
      </c>
      <c r="N8" s="14" t="s">
        <v>465</v>
      </c>
    </row>
    <row r="9" spans="1:14" ht="69">
      <c r="A9" t="s">
        <v>228</v>
      </c>
      <c r="B9" s="14" t="s">
        <v>230</v>
      </c>
      <c r="C9" t="s">
        <v>456</v>
      </c>
      <c r="D9" t="s">
        <v>457</v>
      </c>
      <c r="E9" t="s">
        <v>458</v>
      </c>
      <c r="F9" s="14" t="s">
        <v>463</v>
      </c>
      <c r="G9" s="23">
        <f>SUMIFS(Economic_Value!$Y$2:$Y$235,Economic_Value!$A$2:$A$235,A9)</f>
        <v>153957189187.93777</v>
      </c>
      <c r="H9" s="23">
        <f>SUMPRODUCT((Budget_Impact!$A$2:$A$235=A9)*Budget_Impact!$E$2:$E$235*(1/(1+Calculation_Assumptions!$B$22)^(Budget_Impact!$B$2:$B$235-Calculation_Assumptions!$B$21)))*Calculation_Assumptions!$B$34</f>
        <v>2718097641.2451239</v>
      </c>
      <c r="I9" s="23">
        <f t="shared" si="0"/>
        <v>151239091546.69266</v>
      </c>
      <c r="J9" s="28">
        <f t="shared" si="1"/>
        <v>56.641522678122797</v>
      </c>
      <c r="K9" s="23">
        <f>SUMIFS(Economic_Value!$AA$2:$AA$235,Economic_Value!$A$2:$A$235,A9)</f>
        <v>112531452455894.98</v>
      </c>
      <c r="L9" s="32">
        <f t="shared" si="2"/>
        <v>1.3681258512883675E-3</v>
      </c>
      <c r="M9" s="31" t="str">
        <f t="shared" si="3"/>
        <v>benefits exceed costs (BCR&gt;=1)</v>
      </c>
      <c r="N9" s="14" t="s">
        <v>465</v>
      </c>
    </row>
    <row r="10" spans="1:14" ht="69">
      <c r="A10" t="s">
        <v>242</v>
      </c>
      <c r="B10" s="14" t="s">
        <v>244</v>
      </c>
      <c r="C10" t="s">
        <v>456</v>
      </c>
      <c r="D10" t="s">
        <v>457</v>
      </c>
      <c r="E10" t="s">
        <v>458</v>
      </c>
      <c r="F10" s="14" t="s">
        <v>459</v>
      </c>
      <c r="G10" s="23">
        <f>SUMIFS(Economic_Value!$V$2:$V$235,Economic_Value!$A$2:$A$235,A10)</f>
        <v>87734300483.543945</v>
      </c>
      <c r="H10" s="23">
        <f>SUMPRODUCT((Budget_Impact!$A$2:$A$235=A10)*Budget_Impact!$E$2:$E$235*(1/(1+Calculation_Assumptions!$B$22)^(Budget_Impact!$B$2:$B$235-Calculation_Assumptions!$B$21)))*Calculation_Assumptions!$B$34</f>
        <v>2068789320.4893057</v>
      </c>
      <c r="I10" s="23">
        <f t="shared" si="0"/>
        <v>85665511163.054642</v>
      </c>
      <c r="J10" s="28">
        <f t="shared" si="1"/>
        <v>42.408523485027082</v>
      </c>
      <c r="K10" s="23">
        <f>SUMIFS(Economic_Value!$AA$2:$AA$235,Economic_Value!$A$2:$A$235,A10)</f>
        <v>112531452455894.98</v>
      </c>
      <c r="L10" s="32">
        <f t="shared" si="2"/>
        <v>7.7964247833671289E-4</v>
      </c>
      <c r="M10" s="31" t="str">
        <f t="shared" si="3"/>
        <v>benefits exceed costs (BCR&gt;=1)</v>
      </c>
      <c r="N10" s="14" t="s">
        <v>465</v>
      </c>
    </row>
    <row r="11" spans="1:14" ht="69">
      <c r="A11" t="s">
        <v>242</v>
      </c>
      <c r="B11" s="14" t="s">
        <v>244</v>
      </c>
      <c r="C11" t="s">
        <v>456</v>
      </c>
      <c r="D11" t="s">
        <v>457</v>
      </c>
      <c r="E11" t="s">
        <v>460</v>
      </c>
      <c r="F11" s="14" t="s">
        <v>461</v>
      </c>
      <c r="G11" s="23">
        <f>SUMIFS(Economic_Value!$W$2:$W$235,Economic_Value!$A$2:$A$235,A11)</f>
        <v>40673567371.930313</v>
      </c>
      <c r="H11" s="23">
        <f>SUMPRODUCT((Budget_Impact!$A$2:$A$235=A11)*Budget_Impact!$E$2:$E$235*(1/(1+Calculation_Assumptions!$B$22)^(Budget_Impact!$B$2:$B$235-Calculation_Assumptions!$B$21)))*Calculation_Assumptions!$B$34</f>
        <v>2068789320.4893057</v>
      </c>
      <c r="I11" s="23">
        <f t="shared" si="0"/>
        <v>38604778051.44101</v>
      </c>
      <c r="J11" s="28">
        <f t="shared" si="1"/>
        <v>19.660565224838983</v>
      </c>
      <c r="K11" s="23">
        <f>SUMIFS(Economic_Value!$AA$2:$AA$235,Economic_Value!$A$2:$A$235,A11)</f>
        <v>112531452455894.98</v>
      </c>
      <c r="L11" s="32">
        <f t="shared" si="2"/>
        <v>3.6144177013863488E-4</v>
      </c>
      <c r="M11" s="31" t="str">
        <f t="shared" si="3"/>
        <v>benefits exceed costs (BCR&gt;=1)</v>
      </c>
      <c r="N11" s="14" t="s">
        <v>465</v>
      </c>
    </row>
    <row r="12" spans="1:14" ht="69">
      <c r="A12" t="s">
        <v>242</v>
      </c>
      <c r="B12" s="14" t="s">
        <v>244</v>
      </c>
      <c r="C12" t="s">
        <v>456</v>
      </c>
      <c r="D12" t="s">
        <v>457</v>
      </c>
      <c r="E12" t="s">
        <v>458</v>
      </c>
      <c r="F12" s="14" t="s">
        <v>462</v>
      </c>
      <c r="G12" s="23">
        <f>SUMIFS(Economic_Value!$X$2:$X$235,Economic_Value!$A$2:$A$235,A12)</f>
        <v>108317106828.46527</v>
      </c>
      <c r="H12" s="23">
        <f>SUMPRODUCT((Budget_Impact!$A$2:$A$235=A12)*Budget_Impact!$E$2:$E$235*(1/(1+Calculation_Assumptions!$B$22)^(Budget_Impact!$B$2:$B$235-Calculation_Assumptions!$B$21)))*Calculation_Assumptions!$B$34</f>
        <v>2068789320.4893057</v>
      </c>
      <c r="I12" s="23">
        <f t="shared" si="0"/>
        <v>106248317507.97597</v>
      </c>
      <c r="J12" s="28">
        <f t="shared" si="1"/>
        <v>52.357727176804225</v>
      </c>
      <c r="K12" s="23">
        <f>SUMIFS(Economic_Value!$AA$2:$AA$235,Economic_Value!$A$2:$A$235,A12)</f>
        <v>112531452455894.98</v>
      </c>
      <c r="L12" s="32">
        <f t="shared" si="2"/>
        <v>9.6254962025766558E-4</v>
      </c>
      <c r="M12" s="31" t="str">
        <f t="shared" si="3"/>
        <v>benefits exceed costs (BCR&gt;=1)</v>
      </c>
      <c r="N12" s="14" t="s">
        <v>465</v>
      </c>
    </row>
    <row r="13" spans="1:14" ht="69">
      <c r="A13" t="s">
        <v>242</v>
      </c>
      <c r="B13" s="14" t="s">
        <v>244</v>
      </c>
      <c r="C13" t="s">
        <v>456</v>
      </c>
      <c r="D13" t="s">
        <v>457</v>
      </c>
      <c r="E13" t="s">
        <v>458</v>
      </c>
      <c r="F13" s="14" t="s">
        <v>463</v>
      </c>
      <c r="G13" s="23">
        <f>SUMIFS(Economic_Value!$Y$2:$Y$235,Economic_Value!$A$2:$A$235,A13)</f>
        <v>173307370925.54443</v>
      </c>
      <c r="H13" s="23">
        <f>SUMPRODUCT((Budget_Impact!$A$2:$A$235=A13)*Budget_Impact!$E$2:$E$235*(1/(1+Calculation_Assumptions!$B$22)^(Budget_Impact!$B$2:$B$235-Calculation_Assumptions!$B$21)))*Calculation_Assumptions!$B$34</f>
        <v>2068789320.4893057</v>
      </c>
      <c r="I13" s="23">
        <f t="shared" si="0"/>
        <v>171238581605.05511</v>
      </c>
      <c r="J13" s="28">
        <f t="shared" si="1"/>
        <v>83.77236348288676</v>
      </c>
      <c r="K13" s="23">
        <f>SUMIFS(Economic_Value!$AA$2:$AA$235,Economic_Value!$A$2:$A$235,A13)</f>
        <v>112531452455894.98</v>
      </c>
      <c r="L13" s="32">
        <f t="shared" si="2"/>
        <v>1.540079392412265E-3</v>
      </c>
      <c r="M13" s="31" t="str">
        <f t="shared" si="3"/>
        <v>benefits exceed costs (BCR&gt;=1)</v>
      </c>
      <c r="N13" s="14" t="s">
        <v>465</v>
      </c>
    </row>
    <row r="14" spans="1:14" ht="69">
      <c r="A14" t="s">
        <v>247</v>
      </c>
      <c r="B14" s="14" t="s">
        <v>249</v>
      </c>
      <c r="C14" t="s">
        <v>456</v>
      </c>
      <c r="D14" t="s">
        <v>457</v>
      </c>
      <c r="E14" t="s">
        <v>458</v>
      </c>
      <c r="F14" s="14" t="s">
        <v>459</v>
      </c>
      <c r="G14" s="23">
        <f>SUMIFS(Economic_Value!$V$2:$V$235,Economic_Value!$A$2:$A$235,A14)</f>
        <v>159873913827.28491</v>
      </c>
      <c r="H14" s="23">
        <f>SUMPRODUCT((Budget_Impact!$A$2:$A$235=A14)*Budget_Impact!$E$2:$E$235*(1/(1+Calculation_Assumptions!$B$22)^(Budget_Impact!$B$2:$B$235-Calculation_Assumptions!$B$21)))*Calculation_Assumptions!$B$34</f>
        <v>8867620650.8043976</v>
      </c>
      <c r="I14" s="23">
        <f t="shared" si="0"/>
        <v>151006293176.48053</v>
      </c>
      <c r="J14" s="28">
        <f t="shared" si="1"/>
        <v>18.028952762292832</v>
      </c>
      <c r="K14" s="23">
        <f>SUMIFS(Economic_Value!$AA$2:$AA$235,Economic_Value!$A$2:$A$235,A14)</f>
        <v>112531452455894.98</v>
      </c>
      <c r="L14" s="32">
        <f t="shared" si="2"/>
        <v>1.4207042594597727E-3</v>
      </c>
      <c r="M14" s="31" t="str">
        <f t="shared" si="3"/>
        <v>benefits exceed costs (BCR&gt;=1)</v>
      </c>
      <c r="N14" s="14" t="s">
        <v>465</v>
      </c>
    </row>
    <row r="15" spans="1:14" ht="69">
      <c r="A15" t="s">
        <v>247</v>
      </c>
      <c r="B15" s="14" t="s">
        <v>249</v>
      </c>
      <c r="C15" t="s">
        <v>456</v>
      </c>
      <c r="D15" t="s">
        <v>457</v>
      </c>
      <c r="E15" t="s">
        <v>460</v>
      </c>
      <c r="F15" s="14" t="s">
        <v>461</v>
      </c>
      <c r="G15" s="23">
        <f>SUMIFS(Economic_Value!$W$2:$W$235,Economic_Value!$A$2:$A$235,A15)</f>
        <v>78666729865.062424</v>
      </c>
      <c r="H15" s="23">
        <f>SUMPRODUCT((Budget_Impact!$A$2:$A$235=A15)*Budget_Impact!$E$2:$E$235*(1/(1+Calculation_Assumptions!$B$22)^(Budget_Impact!$B$2:$B$235-Calculation_Assumptions!$B$21)))*Calculation_Assumptions!$B$34</f>
        <v>8867620650.8043976</v>
      </c>
      <c r="I15" s="23">
        <f t="shared" si="0"/>
        <v>69799109214.258026</v>
      </c>
      <c r="J15" s="28">
        <f t="shared" si="1"/>
        <v>8.8712331033157614</v>
      </c>
      <c r="K15" s="23">
        <f>SUMIFS(Economic_Value!$AA$2:$AA$235,Economic_Value!$A$2:$A$235,A15)</f>
        <v>112531452455894.98</v>
      </c>
      <c r="L15" s="32">
        <f t="shared" si="2"/>
        <v>6.9906437843139603E-4</v>
      </c>
      <c r="M15" s="31" t="str">
        <f t="shared" si="3"/>
        <v>benefits exceed costs (BCR&gt;=1)</v>
      </c>
      <c r="N15" s="14" t="s">
        <v>465</v>
      </c>
    </row>
    <row r="16" spans="1:14" ht="69">
      <c r="A16" t="s">
        <v>247</v>
      </c>
      <c r="B16" s="14" t="s">
        <v>249</v>
      </c>
      <c r="C16" t="s">
        <v>456</v>
      </c>
      <c r="D16" t="s">
        <v>457</v>
      </c>
      <c r="E16" t="s">
        <v>458</v>
      </c>
      <c r="F16" s="14" t="s">
        <v>462</v>
      </c>
      <c r="G16" s="23">
        <f>SUMIFS(Economic_Value!$X$2:$X$235,Economic_Value!$A$2:$A$235,A16)</f>
        <v>198231206971.02158</v>
      </c>
      <c r="H16" s="23">
        <f>SUMPRODUCT((Budget_Impact!$A$2:$A$235=A16)*Budget_Impact!$E$2:$E$235*(1/(1+Calculation_Assumptions!$B$22)^(Budget_Impact!$B$2:$B$235-Calculation_Assumptions!$B$21)))*Calculation_Assumptions!$B$34</f>
        <v>8867620650.8043976</v>
      </c>
      <c r="I16" s="23">
        <f t="shared" si="0"/>
        <v>189363586320.21716</v>
      </c>
      <c r="J16" s="28">
        <f t="shared" si="1"/>
        <v>22.35449787232832</v>
      </c>
      <c r="K16" s="23">
        <f>SUMIFS(Economic_Value!$AA$2:$AA$235,Economic_Value!$A$2:$A$235,A16)</f>
        <v>112531452455894.98</v>
      </c>
      <c r="L16" s="32">
        <f t="shared" si="2"/>
        <v>1.7615626799868714E-3</v>
      </c>
      <c r="M16" s="31" t="str">
        <f t="shared" si="3"/>
        <v>benefits exceed costs (BCR&gt;=1)</v>
      </c>
      <c r="N16" s="14" t="s">
        <v>465</v>
      </c>
    </row>
    <row r="17" spans="1:14" ht="69">
      <c r="A17" t="s">
        <v>247</v>
      </c>
      <c r="B17" s="14" t="s">
        <v>249</v>
      </c>
      <c r="C17" t="s">
        <v>456</v>
      </c>
      <c r="D17" t="s">
        <v>457</v>
      </c>
      <c r="E17" t="s">
        <v>458</v>
      </c>
      <c r="F17" s="14" t="s">
        <v>463</v>
      </c>
      <c r="G17" s="23">
        <f>SUMIFS(Economic_Value!$Y$2:$Y$235,Economic_Value!$A$2:$A$235,A17)</f>
        <v>317169931153.63452</v>
      </c>
      <c r="H17" s="23">
        <f>SUMPRODUCT((Budget_Impact!$A$2:$A$235=A17)*Budget_Impact!$E$2:$E$235*(1/(1+Calculation_Assumptions!$B$22)^(Budget_Impact!$B$2:$B$235-Calculation_Assumptions!$B$21)))*Calculation_Assumptions!$B$34</f>
        <v>8867620650.8043976</v>
      </c>
      <c r="I17" s="23">
        <f t="shared" si="0"/>
        <v>308302310502.83014</v>
      </c>
      <c r="J17" s="28">
        <f t="shared" si="1"/>
        <v>35.767196595725309</v>
      </c>
      <c r="K17" s="23">
        <f>SUMIFS(Economic_Value!$AA$2:$AA$235,Economic_Value!$A$2:$A$235,A17)</f>
        <v>112531452455894.98</v>
      </c>
      <c r="L17" s="32">
        <f t="shared" si="2"/>
        <v>2.8185002879789942E-3</v>
      </c>
      <c r="M17" s="31" t="str">
        <f t="shared" si="3"/>
        <v>benefits exceed costs (BCR&gt;=1)</v>
      </c>
      <c r="N17" s="14" t="s">
        <v>465</v>
      </c>
    </row>
    <row r="18" spans="1:14" ht="69">
      <c r="A18" t="s">
        <v>250</v>
      </c>
      <c r="B18" s="14" t="s">
        <v>252</v>
      </c>
      <c r="C18" t="s">
        <v>456</v>
      </c>
      <c r="D18" t="s">
        <v>457</v>
      </c>
      <c r="E18" t="s">
        <v>458</v>
      </c>
      <c r="F18" s="14" t="s">
        <v>459</v>
      </c>
      <c r="G18" s="23">
        <f>SUMIFS(Economic_Value!$V$2:$V$235,Economic_Value!$A$2:$A$235,A18)</f>
        <v>6901224011.8302908</v>
      </c>
      <c r="H18" s="23">
        <f>SUMPRODUCT((Budget_Impact!$A$2:$A$235=A18)*Budget_Impact!$E$2:$E$235*(1/(1+Calculation_Assumptions!$B$22)^(Budget_Impact!$B$2:$B$235-Calculation_Assumptions!$B$21)))*Calculation_Assumptions!$B$34</f>
        <v>451056588.56751877</v>
      </c>
      <c r="I18" s="23">
        <f t="shared" si="0"/>
        <v>6450167423.2627716</v>
      </c>
      <c r="J18" s="28">
        <f t="shared" si="1"/>
        <v>15.300129045332069</v>
      </c>
      <c r="K18" s="23">
        <f>SUMIFS(Economic_Value!$AA$2:$AA$235,Economic_Value!$A$2:$A$235,A18)</f>
        <v>112531452455894.98</v>
      </c>
      <c r="L18" s="32">
        <f t="shared" si="2"/>
        <v>6.1327067777207638E-5</v>
      </c>
      <c r="M18" s="31" t="str">
        <f t="shared" si="3"/>
        <v>benefits exceed costs (BCR&gt;=1)</v>
      </c>
      <c r="N18" s="14" t="s">
        <v>465</v>
      </c>
    </row>
    <row r="19" spans="1:14" ht="69">
      <c r="A19" t="s">
        <v>250</v>
      </c>
      <c r="B19" s="14" t="s">
        <v>252</v>
      </c>
      <c r="C19" t="s">
        <v>456</v>
      </c>
      <c r="D19" t="s">
        <v>457</v>
      </c>
      <c r="E19" t="s">
        <v>460</v>
      </c>
      <c r="F19" s="14" t="s">
        <v>461</v>
      </c>
      <c r="G19" s="23">
        <f>SUMIFS(Economic_Value!$W$2:$W$235,Economic_Value!$A$2:$A$235,A19)</f>
        <v>9465941458.9160709</v>
      </c>
      <c r="H19" s="23">
        <f>SUMPRODUCT((Budget_Impact!$A$2:$A$235=A19)*Budget_Impact!$E$2:$E$235*(1/(1+Calculation_Assumptions!$B$22)^(Budget_Impact!$B$2:$B$235-Calculation_Assumptions!$B$21)))*Calculation_Assumptions!$B$34</f>
        <v>451056588.56751877</v>
      </c>
      <c r="I19" s="23">
        <f t="shared" si="0"/>
        <v>9014884870.3485527</v>
      </c>
      <c r="J19" s="28">
        <f t="shared" si="1"/>
        <v>20.98615051601028</v>
      </c>
      <c r="K19" s="23">
        <f>SUMIFS(Economic_Value!$AA$2:$AA$235,Economic_Value!$A$2:$A$235,A19)</f>
        <v>112531452455894.98</v>
      </c>
      <c r="L19" s="32">
        <f t="shared" si="2"/>
        <v>8.4118184314968341E-5</v>
      </c>
      <c r="M19" s="31" t="str">
        <f t="shared" si="3"/>
        <v>benefits exceed costs (BCR&gt;=1)</v>
      </c>
      <c r="N19" s="14" t="s">
        <v>465</v>
      </c>
    </row>
    <row r="20" spans="1:14" ht="69">
      <c r="A20" t="s">
        <v>250</v>
      </c>
      <c r="B20" s="14" t="s">
        <v>252</v>
      </c>
      <c r="C20" t="s">
        <v>456</v>
      </c>
      <c r="D20" t="s">
        <v>457</v>
      </c>
      <c r="E20" t="s">
        <v>458</v>
      </c>
      <c r="F20" s="14" t="s">
        <v>462</v>
      </c>
      <c r="G20" s="23">
        <f>SUMIFS(Economic_Value!$X$2:$X$235,Economic_Value!$A$2:$A$235,A20)</f>
        <v>8543661053.3184347</v>
      </c>
      <c r="H20" s="23">
        <f>SUMPRODUCT((Budget_Impact!$A$2:$A$235=A20)*Budget_Impact!$E$2:$E$235*(1/(1+Calculation_Assumptions!$B$22)^(Budget_Impact!$B$2:$B$235-Calculation_Assumptions!$B$21)))*Calculation_Assumptions!$B$34</f>
        <v>451056588.56751877</v>
      </c>
      <c r="I20" s="23">
        <f t="shared" si="0"/>
        <v>8092604464.7509155</v>
      </c>
      <c r="J20" s="28">
        <f t="shared" si="1"/>
        <v>18.941439433246483</v>
      </c>
      <c r="K20" s="23">
        <f>SUMIFS(Economic_Value!$AA$2:$AA$235,Economic_Value!$A$2:$A$235,A20)</f>
        <v>112531452455894.98</v>
      </c>
      <c r="L20" s="32">
        <f t="shared" si="2"/>
        <v>7.5922427613444297E-5</v>
      </c>
      <c r="M20" s="31" t="str">
        <f t="shared" si="3"/>
        <v>benefits exceed costs (BCR&gt;=1)</v>
      </c>
      <c r="N20" s="14" t="s">
        <v>465</v>
      </c>
    </row>
    <row r="21" spans="1:14" ht="69">
      <c r="A21" t="s">
        <v>250</v>
      </c>
      <c r="B21" s="14" t="s">
        <v>252</v>
      </c>
      <c r="C21" t="s">
        <v>456</v>
      </c>
      <c r="D21" t="s">
        <v>457</v>
      </c>
      <c r="E21" t="s">
        <v>458</v>
      </c>
      <c r="F21" s="14" t="s">
        <v>463</v>
      </c>
      <c r="G21" s="23">
        <f>SUMIFS(Economic_Value!$Y$2:$Y$235,Economic_Value!$A$2:$A$235,A21)</f>
        <v>13669857685.309494</v>
      </c>
      <c r="H21" s="23">
        <f>SUMPRODUCT((Budget_Impact!$A$2:$A$235=A21)*Budget_Impact!$E$2:$E$235*(1/(1+Calculation_Assumptions!$B$22)^(Budget_Impact!$B$2:$B$235-Calculation_Assumptions!$B$21)))*Calculation_Assumptions!$B$34</f>
        <v>451056588.56751877</v>
      </c>
      <c r="I21" s="23">
        <f t="shared" si="0"/>
        <v>13218801096.741976</v>
      </c>
      <c r="J21" s="28">
        <f t="shared" si="1"/>
        <v>30.306303093194369</v>
      </c>
      <c r="K21" s="23">
        <f>SUMIFS(Economic_Value!$AA$2:$AA$235,Economic_Value!$A$2:$A$235,A21)</f>
        <v>112531452455894.98</v>
      </c>
      <c r="L21" s="32">
        <f t="shared" si="2"/>
        <v>1.2147588418151086E-4</v>
      </c>
      <c r="M21" s="31" t="str">
        <f t="shared" si="3"/>
        <v>benefits exceed costs (BCR&gt;=1)</v>
      </c>
      <c r="N21" s="14" t="s">
        <v>465</v>
      </c>
    </row>
    <row r="22" spans="1:14" ht="69">
      <c r="A22" t="s">
        <v>257</v>
      </c>
      <c r="B22" s="14" t="s">
        <v>259</v>
      </c>
      <c r="C22" t="s">
        <v>456</v>
      </c>
      <c r="D22" t="s">
        <v>457</v>
      </c>
      <c r="E22" t="s">
        <v>458</v>
      </c>
      <c r="F22" s="14" t="s">
        <v>459</v>
      </c>
      <c r="G22" s="23">
        <f>SUMIFS(Economic_Value!$V$2:$V$235,Economic_Value!$A$2:$A$235,A22)</f>
        <v>1233200435.488359</v>
      </c>
      <c r="H22" s="23">
        <f>SUMPRODUCT((Budget_Impact!$A$2:$A$235=A22)*Budget_Impact!$E$2:$E$235*(1/(1+Calculation_Assumptions!$B$22)^(Budget_Impact!$B$2:$B$235-Calculation_Assumptions!$B$21)))*Calculation_Assumptions!$B$34</f>
        <v>16415941854.86974</v>
      </c>
      <c r="I22" s="23">
        <f t="shared" si="0"/>
        <v>-15182741419.38138</v>
      </c>
      <c r="J22" s="28">
        <f t="shared" si="1"/>
        <v>7.5122124967964221E-2</v>
      </c>
      <c r="K22" s="23">
        <f>SUMIFS(Economic_Value!$AA$2:$AA$235,Economic_Value!$A$2:$A$235,A22)</f>
        <v>112531452455894.98</v>
      </c>
      <c r="L22" s="32">
        <f t="shared" si="2"/>
        <v>1.095871783910097E-5</v>
      </c>
      <c r="M22" s="31" t="str">
        <f t="shared" si="3"/>
        <v>costs exceed benefits (BCR&lt;1)</v>
      </c>
      <c r="N22" s="14" t="s">
        <v>465</v>
      </c>
    </row>
    <row r="23" spans="1:14" ht="69">
      <c r="A23" t="s">
        <v>257</v>
      </c>
      <c r="B23" s="14" t="s">
        <v>259</v>
      </c>
      <c r="C23" t="s">
        <v>456</v>
      </c>
      <c r="D23" t="s">
        <v>457</v>
      </c>
      <c r="E23" t="s">
        <v>460</v>
      </c>
      <c r="F23" s="14" t="s">
        <v>461</v>
      </c>
      <c r="G23" s="23">
        <f>SUMIFS(Economic_Value!$W$2:$W$235,Economic_Value!$A$2:$A$235,A23)</f>
        <v>1678161531.3397117</v>
      </c>
      <c r="H23" s="23">
        <f>SUMPRODUCT((Budget_Impact!$A$2:$A$235=A23)*Budget_Impact!$E$2:$E$235*(1/(1+Calculation_Assumptions!$B$22)^(Budget_Impact!$B$2:$B$235-Calculation_Assumptions!$B$21)))*Calculation_Assumptions!$B$34</f>
        <v>16415941854.86974</v>
      </c>
      <c r="I23" s="23">
        <f t="shared" si="0"/>
        <v>-14737780323.530027</v>
      </c>
      <c r="J23" s="28">
        <f t="shared" si="1"/>
        <v>0.10222755088779083</v>
      </c>
      <c r="K23" s="23">
        <f>SUMIFS(Economic_Value!$AA$2:$AA$235,Economic_Value!$A$2:$A$235,A23)</f>
        <v>112531452455894.98</v>
      </c>
      <c r="L23" s="32">
        <f t="shared" si="2"/>
        <v>1.4912822101869181E-5</v>
      </c>
      <c r="M23" s="31" t="str">
        <f t="shared" si="3"/>
        <v>costs exceed benefits (BCR&lt;1)</v>
      </c>
      <c r="N23" s="14" t="s">
        <v>465</v>
      </c>
    </row>
    <row r="24" spans="1:14" ht="69">
      <c r="A24" t="s">
        <v>257</v>
      </c>
      <c r="B24" s="14" t="s">
        <v>259</v>
      </c>
      <c r="C24" t="s">
        <v>456</v>
      </c>
      <c r="D24" t="s">
        <v>457</v>
      </c>
      <c r="E24" t="s">
        <v>458</v>
      </c>
      <c r="F24" s="14" t="s">
        <v>462</v>
      </c>
      <c r="G24" s="23">
        <f>SUMIFS(Economic_Value!$X$2:$X$235,Economic_Value!$A$2:$A$235,A24)</f>
        <v>1526991187.0765009</v>
      </c>
      <c r="H24" s="23">
        <f>SUMPRODUCT((Budget_Impact!$A$2:$A$235=A24)*Budget_Impact!$E$2:$E$235*(1/(1+Calculation_Assumptions!$B$22)^(Budget_Impact!$B$2:$B$235-Calculation_Assumptions!$B$21)))*Calculation_Assumptions!$B$34</f>
        <v>16415941854.86974</v>
      </c>
      <c r="I24" s="23">
        <f t="shared" si="0"/>
        <v>-14888950667.79324</v>
      </c>
      <c r="J24" s="28">
        <f t="shared" si="1"/>
        <v>9.3018798468972624E-2</v>
      </c>
      <c r="K24" s="23">
        <f>SUMIFS(Economic_Value!$AA$2:$AA$235,Economic_Value!$A$2:$A$235,A24)</f>
        <v>112531452455894.98</v>
      </c>
      <c r="L24" s="32">
        <f t="shared" si="2"/>
        <v>1.3569461281724611E-5</v>
      </c>
      <c r="M24" s="31" t="str">
        <f t="shared" si="3"/>
        <v>costs exceed benefits (BCR&lt;1)</v>
      </c>
      <c r="N24" s="14" t="s">
        <v>465</v>
      </c>
    </row>
    <row r="25" spans="1:14" ht="69">
      <c r="A25" t="s">
        <v>257</v>
      </c>
      <c r="B25" s="14" t="s">
        <v>259</v>
      </c>
      <c r="C25" t="s">
        <v>456</v>
      </c>
      <c r="D25" t="s">
        <v>457</v>
      </c>
      <c r="E25" t="s">
        <v>458</v>
      </c>
      <c r="F25" s="14" t="s">
        <v>463</v>
      </c>
      <c r="G25" s="23">
        <f>SUMIFS(Economic_Value!$Y$2:$Y$235,Economic_Value!$A$2:$A$235,A25)</f>
        <v>2443185899.3224015</v>
      </c>
      <c r="H25" s="23">
        <f>SUMPRODUCT((Budget_Impact!$A$2:$A$235=A25)*Budget_Impact!$E$2:$E$235*(1/(1+Calculation_Assumptions!$B$22)^(Budget_Impact!$B$2:$B$235-Calculation_Assumptions!$B$21)))*Calculation_Assumptions!$B$34</f>
        <v>16415941854.86974</v>
      </c>
      <c r="I25" s="23">
        <f t="shared" si="0"/>
        <v>-13972755955.547338</v>
      </c>
      <c r="J25" s="28">
        <f t="shared" si="1"/>
        <v>0.14883007755035621</v>
      </c>
      <c r="K25" s="23">
        <f>SUMIFS(Economic_Value!$AA$2:$AA$235,Economic_Value!$A$2:$A$235,A25)</f>
        <v>112531452455894.98</v>
      </c>
      <c r="L25" s="32">
        <f t="shared" si="2"/>
        <v>2.1711138050759378E-5</v>
      </c>
      <c r="M25" s="31" t="str">
        <f t="shared" si="3"/>
        <v>costs exceed benefits (BCR&lt;1)</v>
      </c>
      <c r="N25" s="14" t="s">
        <v>465</v>
      </c>
    </row>
    <row r="26" spans="1:14" ht="69">
      <c r="A26" t="s">
        <v>262</v>
      </c>
      <c r="B26" s="14" t="s">
        <v>264</v>
      </c>
      <c r="C26" t="s">
        <v>456</v>
      </c>
      <c r="D26" t="s">
        <v>457</v>
      </c>
      <c r="E26" t="s">
        <v>458</v>
      </c>
      <c r="F26" s="14" t="s">
        <v>459</v>
      </c>
      <c r="G26" s="23">
        <f>SUMIFS(Economic_Value!$V$2:$V$235,Economic_Value!$A$2:$A$235,A26)</f>
        <v>35691245846.407608</v>
      </c>
      <c r="H26" s="23">
        <f>SUMPRODUCT((Budget_Impact!$A$2:$A$235=A26)*Budget_Impact!$E$2:$E$235*(1/(1+Calculation_Assumptions!$B$22)^(Budget_Impact!$B$2:$B$235-Calculation_Assumptions!$B$21)))*Calculation_Assumptions!$B$34</f>
        <v>6699044062.4030457</v>
      </c>
      <c r="I26" s="23">
        <f t="shared" si="0"/>
        <v>28992201784.004562</v>
      </c>
      <c r="J26" s="28">
        <f t="shared" si="1"/>
        <v>5.3278117764170423</v>
      </c>
      <c r="K26" s="23">
        <f>SUMIFS(Economic_Value!$AA$2:$AA$235,Economic_Value!$A$2:$A$235,A26)</f>
        <v>112531452455894.98</v>
      </c>
      <c r="L26" s="32">
        <f t="shared" si="2"/>
        <v>3.1716684595710034E-4</v>
      </c>
      <c r="M26" s="31" t="str">
        <f t="shared" si="3"/>
        <v>benefits exceed costs (BCR&gt;=1)</v>
      </c>
      <c r="N26" s="14" t="s">
        <v>465</v>
      </c>
    </row>
    <row r="27" spans="1:14" ht="69">
      <c r="A27" t="s">
        <v>262</v>
      </c>
      <c r="B27" s="14" t="s">
        <v>264</v>
      </c>
      <c r="C27" t="s">
        <v>456</v>
      </c>
      <c r="D27" t="s">
        <v>457</v>
      </c>
      <c r="E27" t="s">
        <v>460</v>
      </c>
      <c r="F27" s="14" t="s">
        <v>461</v>
      </c>
      <c r="G27" s="23">
        <f>SUMIFS(Economic_Value!$W$2:$W$235,Economic_Value!$A$2:$A$235,A27)</f>
        <v>15612728857.697899</v>
      </c>
      <c r="H27" s="23">
        <f>SUMPRODUCT((Budget_Impact!$A$2:$A$235=A27)*Budget_Impact!$E$2:$E$235*(1/(1+Calculation_Assumptions!$B$22)^(Budget_Impact!$B$2:$B$235-Calculation_Assumptions!$B$21)))*Calculation_Assumptions!$B$34</f>
        <v>6699044062.4030457</v>
      </c>
      <c r="I27" s="23">
        <f t="shared" si="0"/>
        <v>8913684795.2948532</v>
      </c>
      <c r="J27" s="28">
        <f t="shared" si="1"/>
        <v>2.3305905607220896</v>
      </c>
      <c r="K27" s="23">
        <f>SUMIFS(Economic_Value!$AA$2:$AA$235,Economic_Value!$A$2:$A$235,A27)</f>
        <v>112531452455894.98</v>
      </c>
      <c r="L27" s="32">
        <f t="shared" si="2"/>
        <v>1.3874102321586112E-4</v>
      </c>
      <c r="M27" s="31" t="str">
        <f t="shared" si="3"/>
        <v>benefits exceed costs (BCR&gt;=1)</v>
      </c>
      <c r="N27" s="14" t="s">
        <v>465</v>
      </c>
    </row>
    <row r="28" spans="1:14" ht="69">
      <c r="A28" t="s">
        <v>262</v>
      </c>
      <c r="B28" s="14" t="s">
        <v>264</v>
      </c>
      <c r="C28" t="s">
        <v>456</v>
      </c>
      <c r="D28" t="s">
        <v>457</v>
      </c>
      <c r="E28" t="s">
        <v>458</v>
      </c>
      <c r="F28" s="14" t="s">
        <v>462</v>
      </c>
      <c r="G28" s="23">
        <f>SUMIFS(Economic_Value!$X$2:$X$235,Economic_Value!$A$2:$A$235,A28)</f>
        <v>44239874688.25985</v>
      </c>
      <c r="H28" s="23">
        <f>SUMPRODUCT((Budget_Impact!$A$2:$A$235=A28)*Budget_Impact!$E$2:$E$235*(1/(1+Calculation_Assumptions!$B$22)^(Budget_Impact!$B$2:$B$235-Calculation_Assumptions!$B$21)))*Calculation_Assumptions!$B$34</f>
        <v>6699044062.4030457</v>
      </c>
      <c r="I28" s="23">
        <f t="shared" si="0"/>
        <v>37540830625.856804</v>
      </c>
      <c r="J28" s="28">
        <f t="shared" si="1"/>
        <v>6.6039085989218522</v>
      </c>
      <c r="K28" s="23">
        <f>SUMIFS(Economic_Value!$AA$2:$AA$235,Economic_Value!$A$2:$A$235,A28)</f>
        <v>112531452455894.98</v>
      </c>
      <c r="L28" s="32">
        <f t="shared" si="2"/>
        <v>3.9313341934868392E-4</v>
      </c>
      <c r="M28" s="31" t="str">
        <f t="shared" si="3"/>
        <v>benefits exceed costs (BCR&gt;=1)</v>
      </c>
      <c r="N28" s="14" t="s">
        <v>465</v>
      </c>
    </row>
    <row r="29" spans="1:14" ht="69">
      <c r="A29" t="s">
        <v>262</v>
      </c>
      <c r="B29" s="14" t="s">
        <v>264</v>
      </c>
      <c r="C29" t="s">
        <v>456</v>
      </c>
      <c r="D29" t="s">
        <v>457</v>
      </c>
      <c r="E29" t="s">
        <v>458</v>
      </c>
      <c r="F29" s="14" t="s">
        <v>463</v>
      </c>
      <c r="G29" s="23">
        <f>SUMIFS(Economic_Value!$Y$2:$Y$235,Economic_Value!$A$2:$A$235,A29)</f>
        <v>70783799501.21579</v>
      </c>
      <c r="H29" s="23">
        <f>SUMPRODUCT((Budget_Impact!$A$2:$A$235=A29)*Budget_Impact!$E$2:$E$235*(1/(1+Calculation_Assumptions!$B$22)^(Budget_Impact!$B$2:$B$235-Calculation_Assumptions!$B$21)))*Calculation_Assumptions!$B$34</f>
        <v>6699044062.4030457</v>
      </c>
      <c r="I29" s="23">
        <f t="shared" si="0"/>
        <v>64084755438.812744</v>
      </c>
      <c r="J29" s="28">
        <f t="shared" si="1"/>
        <v>10.566253758274968</v>
      </c>
      <c r="K29" s="23">
        <f>SUMIFS(Economic_Value!$AA$2:$AA$235,Economic_Value!$A$2:$A$235,A29)</f>
        <v>112531452455894.98</v>
      </c>
      <c r="L29" s="32">
        <f t="shared" si="2"/>
        <v>6.2901347095789453E-4</v>
      </c>
      <c r="M29" s="31" t="str">
        <f t="shared" si="3"/>
        <v>benefits exceed costs (BCR&gt;=1)</v>
      </c>
      <c r="N29" s="14" t="s">
        <v>465</v>
      </c>
    </row>
    <row r="30" spans="1:14" ht="69">
      <c r="A30" t="s">
        <v>268</v>
      </c>
      <c r="B30" s="14" t="s">
        <v>270</v>
      </c>
      <c r="C30" t="s">
        <v>456</v>
      </c>
      <c r="D30" t="s">
        <v>457</v>
      </c>
      <c r="E30" t="s">
        <v>458</v>
      </c>
      <c r="F30" s="14" t="s">
        <v>459</v>
      </c>
      <c r="G30" s="23">
        <f>SUMIFS(Economic_Value!$V$2:$V$235,Economic_Value!$A$2:$A$235,A30)</f>
        <v>529442231166.53467</v>
      </c>
      <c r="H30" s="23">
        <f>SUMPRODUCT((Budget_Impact!$A$2:$A$235=A30)*Budget_Impact!$E$2:$E$235*(1/(1+Calculation_Assumptions!$B$22)^(Budget_Impact!$B$2:$B$235-Calculation_Assumptions!$B$21)))*Calculation_Assumptions!$B$34</f>
        <v>176633047726.24915</v>
      </c>
      <c r="I30" s="23">
        <f t="shared" si="0"/>
        <v>352809183440.28552</v>
      </c>
      <c r="J30" s="28">
        <f t="shared" si="1"/>
        <v>2.9974132133363804</v>
      </c>
      <c r="K30" s="23">
        <f>SUMIFS(Economic_Value!$AA$2:$AA$235,Economic_Value!$A$2:$A$235,A30)</f>
        <v>112531452455894.98</v>
      </c>
      <c r="L30" s="32">
        <f t="shared" si="2"/>
        <v>4.7048377996724211E-3</v>
      </c>
      <c r="M30" s="31" t="str">
        <f t="shared" si="3"/>
        <v>benefits exceed costs (BCR&gt;=1)</v>
      </c>
      <c r="N30" s="14" t="s">
        <v>465</v>
      </c>
    </row>
    <row r="31" spans="1:14" ht="69">
      <c r="A31" t="s">
        <v>268</v>
      </c>
      <c r="B31" s="14" t="s">
        <v>270</v>
      </c>
      <c r="C31" t="s">
        <v>456</v>
      </c>
      <c r="D31" t="s">
        <v>457</v>
      </c>
      <c r="E31" t="s">
        <v>460</v>
      </c>
      <c r="F31" s="14" t="s">
        <v>461</v>
      </c>
      <c r="G31" s="23">
        <f>SUMIFS(Economic_Value!$W$2:$W$235,Economic_Value!$A$2:$A$235,A31)</f>
        <v>180894712524.40091</v>
      </c>
      <c r="H31" s="23">
        <f>SUMPRODUCT((Budget_Impact!$A$2:$A$235=A31)*Budget_Impact!$E$2:$E$235*(1/(1+Calculation_Assumptions!$B$22)^(Budget_Impact!$B$2:$B$235-Calculation_Assumptions!$B$21)))*Calculation_Assumptions!$B$34</f>
        <v>176633047726.24915</v>
      </c>
      <c r="I31" s="23">
        <f t="shared" si="0"/>
        <v>4261664798.1517639</v>
      </c>
      <c r="J31" s="28">
        <f t="shared" si="1"/>
        <v>1.0241272222441444</v>
      </c>
      <c r="K31" s="23">
        <f>SUMIFS(Economic_Value!$AA$2:$AA$235,Economic_Value!$A$2:$A$235,A31)</f>
        <v>112531452455894.98</v>
      </c>
      <c r="L31" s="32">
        <f t="shared" si="2"/>
        <v>1.607503578568844E-3</v>
      </c>
      <c r="M31" s="31" t="str">
        <f t="shared" si="3"/>
        <v>benefits exceed costs (BCR&gt;=1)</v>
      </c>
      <c r="N31" s="14" t="s">
        <v>465</v>
      </c>
    </row>
    <row r="32" spans="1:14" ht="69">
      <c r="A32" t="s">
        <v>268</v>
      </c>
      <c r="B32" s="14" t="s">
        <v>270</v>
      </c>
      <c r="C32" t="s">
        <v>456</v>
      </c>
      <c r="D32" t="s">
        <v>457</v>
      </c>
      <c r="E32" t="s">
        <v>458</v>
      </c>
      <c r="F32" s="14" t="s">
        <v>462</v>
      </c>
      <c r="G32" s="23">
        <f>SUMIFS(Economic_Value!$X$2:$X$235,Economic_Value!$A$2:$A$235,A32)</f>
        <v>650052238847.46155</v>
      </c>
      <c r="H32" s="23">
        <f>SUMPRODUCT((Budget_Impact!$A$2:$A$235=A32)*Budget_Impact!$E$2:$E$235*(1/(1+Calculation_Assumptions!$B$22)^(Budget_Impact!$B$2:$B$235-Calculation_Assumptions!$B$21)))*Calculation_Assumptions!$B$34</f>
        <v>176633047726.24915</v>
      </c>
      <c r="I32" s="23">
        <f t="shared" si="0"/>
        <v>473419191121.2124</v>
      </c>
      <c r="J32" s="28">
        <f t="shared" si="1"/>
        <v>3.6802413094005533</v>
      </c>
      <c r="K32" s="23">
        <f>SUMIFS(Economic_Value!$AA$2:$AA$235,Economic_Value!$A$2:$A$235,A32)</f>
        <v>112531452455894.98</v>
      </c>
      <c r="L32" s="32">
        <f t="shared" si="2"/>
        <v>5.7766271087831183E-3</v>
      </c>
      <c r="M32" s="31" t="str">
        <f t="shared" si="3"/>
        <v>benefits exceed costs (BCR&gt;=1)</v>
      </c>
      <c r="N32" s="14" t="s">
        <v>465</v>
      </c>
    </row>
    <row r="33" spans="1:14" ht="69">
      <c r="A33" t="s">
        <v>268</v>
      </c>
      <c r="B33" s="14" t="s">
        <v>270</v>
      </c>
      <c r="C33" t="s">
        <v>456</v>
      </c>
      <c r="D33" t="s">
        <v>457</v>
      </c>
      <c r="E33" t="s">
        <v>458</v>
      </c>
      <c r="F33" s="14" t="s">
        <v>463</v>
      </c>
      <c r="G33" s="23">
        <f>SUMIFS(Economic_Value!$Y$2:$Y$235,Economic_Value!$A$2:$A$235,A33)</f>
        <v>1040083582155.9385</v>
      </c>
      <c r="H33" s="23">
        <f>SUMPRODUCT((Budget_Impact!$A$2:$A$235=A33)*Budget_Impact!$E$2:$E$235*(1/(1+Calculation_Assumptions!$B$22)^(Budget_Impact!$B$2:$B$235-Calculation_Assumptions!$B$21)))*Calculation_Assumptions!$B$34</f>
        <v>176633047726.24915</v>
      </c>
      <c r="I33" s="23">
        <f t="shared" si="0"/>
        <v>863450534429.68933</v>
      </c>
      <c r="J33" s="28">
        <f t="shared" si="1"/>
        <v>5.8883860950408851</v>
      </c>
      <c r="K33" s="23">
        <f>SUMIFS(Economic_Value!$AA$2:$AA$235,Economic_Value!$A$2:$A$235,A33)</f>
        <v>112531452455894.98</v>
      </c>
      <c r="L33" s="32">
        <f t="shared" si="2"/>
        <v>9.2426033740529885E-3</v>
      </c>
      <c r="M33" s="31" t="str">
        <f t="shared" si="3"/>
        <v>benefits exceed costs (BCR&gt;=1)</v>
      </c>
      <c r="N33" s="14" t="s">
        <v>465</v>
      </c>
    </row>
    <row r="34" spans="1:14" ht="69">
      <c r="A34" t="s">
        <v>115</v>
      </c>
      <c r="B34" s="14" t="s">
        <v>383</v>
      </c>
      <c r="C34" t="s">
        <v>456</v>
      </c>
      <c r="D34" t="s">
        <v>464</v>
      </c>
      <c r="E34" t="s">
        <v>458</v>
      </c>
      <c r="F34" s="14" t="s">
        <v>459</v>
      </c>
      <c r="G34" s="23">
        <f>SUMIFS(Economic_Value!$V$2:$V$235,Economic_Value!$A$2:$A$235,A34)</f>
        <v>2380024062729.0293</v>
      </c>
      <c r="H34" s="23">
        <f>SUMPRODUCT((Budget_Impact!$A$2:$A$235=A34)*Budget_Impact!$E$2:$E$235*(1/(1+Calculation_Assumptions!$B$22)^(Budget_Impact!$B$2:$B$235-Calculation_Assumptions!$B$21)))*Calculation_Assumptions!$B$34</f>
        <v>239988771715.9584</v>
      </c>
      <c r="I34" s="23">
        <f t="shared" si="0"/>
        <v>2140035291013.0708</v>
      </c>
      <c r="J34" s="28">
        <f t="shared" si="1"/>
        <v>9.9172309008937116</v>
      </c>
      <c r="K34" s="23">
        <f>SUMIFS(Economic_Value!$AA$2:$AA$235,Economic_Value!$A$2:$A$235,A34)</f>
        <v>112531452455894.98</v>
      </c>
      <c r="L34" s="32">
        <f t="shared" si="2"/>
        <v>2.114985642491235E-2</v>
      </c>
      <c r="M34" s="31" t="str">
        <f t="shared" si="3"/>
        <v>benefits exceed costs (BCR&gt;=1)</v>
      </c>
      <c r="N34" s="14" t="s">
        <v>465</v>
      </c>
    </row>
    <row r="35" spans="1:14" ht="69">
      <c r="A35" t="s">
        <v>115</v>
      </c>
      <c r="B35" s="14" t="s">
        <v>383</v>
      </c>
      <c r="C35" t="s">
        <v>456</v>
      </c>
      <c r="D35" t="s">
        <v>464</v>
      </c>
      <c r="E35" t="s">
        <v>460</v>
      </c>
      <c r="F35" s="14" t="s">
        <v>461</v>
      </c>
      <c r="G35" s="23">
        <f>SUMIFS(Economic_Value!$W$2:$W$235,Economic_Value!$A$2:$A$235,A35)</f>
        <v>916384152706.89124</v>
      </c>
      <c r="H35" s="23">
        <f>SUMPRODUCT((Budget_Impact!$A$2:$A$235=A35)*Budget_Impact!$E$2:$E$235*(1/(1+Calculation_Assumptions!$B$22)^(Budget_Impact!$B$2:$B$235-Calculation_Assumptions!$B$21)))*Calculation_Assumptions!$B$34</f>
        <v>239988771715.9584</v>
      </c>
      <c r="I35" s="23">
        <f t="shared" si="0"/>
        <v>676395380990.93286</v>
      </c>
      <c r="J35" s="28">
        <f t="shared" si="1"/>
        <v>3.8184459470940944</v>
      </c>
      <c r="K35" s="23">
        <f>SUMIFS(Economic_Value!$AA$2:$AA$235,Economic_Value!$A$2:$A$235,A35)</f>
        <v>112531452455894.98</v>
      </c>
      <c r="L35" s="32">
        <f t="shared" si="2"/>
        <v>8.1433602135905451E-3</v>
      </c>
      <c r="M35" s="31" t="str">
        <f t="shared" si="3"/>
        <v>benefits exceed costs (BCR&gt;=1)</v>
      </c>
      <c r="N35" s="14" t="s">
        <v>465</v>
      </c>
    </row>
    <row r="36" spans="1:14" ht="69">
      <c r="A36" t="s">
        <v>115</v>
      </c>
      <c r="B36" s="14" t="s">
        <v>383</v>
      </c>
      <c r="C36" t="s">
        <v>456</v>
      </c>
      <c r="D36" t="s">
        <v>464</v>
      </c>
      <c r="E36" t="s">
        <v>458</v>
      </c>
      <c r="F36" s="14" t="s">
        <v>462</v>
      </c>
      <c r="G36" s="23">
        <f>SUMIFS(Economic_Value!$X$2:$X$235,Economic_Value!$A$2:$A$235,A36)</f>
        <v>2902372530798.2046</v>
      </c>
      <c r="H36" s="23">
        <f>SUMPRODUCT((Budget_Impact!$A$2:$A$235=A36)*Budget_Impact!$E$2:$E$235*(1/(1+Calculation_Assumptions!$B$22)^(Budget_Impact!$B$2:$B$235-Calculation_Assumptions!$B$21)))*Calculation_Assumptions!$B$34</f>
        <v>239988771715.9584</v>
      </c>
      <c r="I36" s="23">
        <f t="shared" si="0"/>
        <v>2662383759082.2461</v>
      </c>
      <c r="J36" s="28">
        <f t="shared" si="1"/>
        <v>12.093784680198882</v>
      </c>
      <c r="K36" s="23">
        <f>SUMIFS(Economic_Value!$AA$2:$AA$235,Economic_Value!$A$2:$A$235,A36)</f>
        <v>112531452455894.98</v>
      </c>
      <c r="L36" s="32">
        <f t="shared" si="2"/>
        <v>2.5791656176620895E-2</v>
      </c>
      <c r="M36" s="31" t="str">
        <f t="shared" si="3"/>
        <v>benefits exceed costs (BCR&gt;=1)</v>
      </c>
      <c r="N36" s="14" t="s">
        <v>465</v>
      </c>
    </row>
    <row r="37" spans="1:14" ht="69">
      <c r="A37" t="s">
        <v>115</v>
      </c>
      <c r="B37" s="14" t="s">
        <v>383</v>
      </c>
      <c r="C37" t="s">
        <v>456</v>
      </c>
      <c r="D37" t="s">
        <v>464</v>
      </c>
      <c r="E37" t="s">
        <v>458</v>
      </c>
      <c r="F37" s="14" t="s">
        <v>463</v>
      </c>
      <c r="G37" s="23">
        <f>SUMIFS(Economic_Value!$Y$2:$Y$235,Economic_Value!$A$2:$A$235,A37)</f>
        <v>4643796049277.1279</v>
      </c>
      <c r="H37" s="23">
        <f>SUMPRODUCT((Budget_Impact!$A$2:$A$235=A37)*Budget_Impact!$E$2:$E$235*(1/(1+Calculation_Assumptions!$B$22)^(Budget_Impact!$B$2:$B$235-Calculation_Assumptions!$B$21)))*Calculation_Assumptions!$B$34</f>
        <v>239988771715.9584</v>
      </c>
      <c r="I37" s="23">
        <f t="shared" si="0"/>
        <v>4403807277561.1699</v>
      </c>
      <c r="J37" s="28">
        <f t="shared" si="1"/>
        <v>19.350055488318215</v>
      </c>
      <c r="K37" s="23">
        <f>SUMIFS(Economic_Value!$AA$2:$AA$235,Economic_Value!$A$2:$A$235,A37)</f>
        <v>112531452455894.98</v>
      </c>
      <c r="L37" s="32">
        <f t="shared" si="2"/>
        <v>4.1266649882593438E-2</v>
      </c>
      <c r="M37" s="31" t="str">
        <f t="shared" si="3"/>
        <v>benefits exceed costs (BCR&gt;=1)</v>
      </c>
      <c r="N37" s="14" t="s">
        <v>465</v>
      </c>
    </row>
  </sheetData>
  <autoFilter ref="A1:N1" xr:uid="{00000000-0009-0000-0000-00000D000000}"/>
  <conditionalFormatting sqref="M2:M37">
    <cfRule type="containsText" dxfId="4" priority="1" operator="containsText" text="costs exceed">
      <formula>NOT(ISERROR(SEARCH("costs exceed", M2)))</formula>
    </cfRule>
    <cfRule type="containsText" dxfId="3" priority="2" operator="containsText" text="benefits exceed">
      <formula>NOT(ISERROR(SEARCH("benefits exceed", M2)))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487</v>
      </c>
      <c r="B1" s="1" t="s">
        <v>488</v>
      </c>
      <c r="C1" s="1" t="s">
        <v>489</v>
      </c>
      <c r="D1" s="1" t="s">
        <v>490</v>
      </c>
      <c r="E1" s="1" t="s">
        <v>491</v>
      </c>
    </row>
    <row r="2" spans="1:5" ht="55.2">
      <c r="A2" t="s">
        <v>492</v>
      </c>
      <c r="B2" t="s">
        <v>175</v>
      </c>
      <c r="C2" s="16">
        <f>COUNTIF(Selected_Interventions!$U$2:$U$18,"&gt;1")</f>
        <v>0</v>
      </c>
      <c r="D2" s="16" t="str">
        <f>IF(C2=0,"PASS","FAIL")</f>
        <v>PASS</v>
      </c>
      <c r="E2" s="14" t="s">
        <v>493</v>
      </c>
    </row>
    <row r="3" spans="1:5" ht="110.4">
      <c r="A3" t="s">
        <v>494</v>
      </c>
      <c r="B3" t="s">
        <v>175</v>
      </c>
      <c r="C3" s="16">
        <f>COUNTIF(Input_Diagnostic!$E$2:$E$2,"FAIL")</f>
        <v>0</v>
      </c>
      <c r="D3" s="16" t="str">
        <f>IF(C3=0,"PASS","REVIEW")</f>
        <v>PASS</v>
      </c>
      <c r="E3" s="14" t="s">
        <v>495</v>
      </c>
    </row>
    <row r="4" spans="1:5" ht="110.4">
      <c r="A4" t="s">
        <v>496</v>
      </c>
      <c r="B4" t="s">
        <v>175</v>
      </c>
      <c r="C4" s="16">
        <f>COUNTIF(Input_Diagnostic!$E$2:$E$2,"REVIEW")</f>
        <v>0</v>
      </c>
      <c r="D4" s="16" t="str">
        <f>IF(C4=0,"PASS","REVIEW")</f>
        <v>PASS</v>
      </c>
      <c r="E4" s="14" t="s">
        <v>497</v>
      </c>
    </row>
    <row r="5" spans="1:5" ht="96.6">
      <c r="A5" t="s">
        <v>498</v>
      </c>
      <c r="B5" t="s">
        <v>499</v>
      </c>
      <c r="C5" s="16" t="b">
        <f>COUNTBLANK(Annual_Mortality!$G$2:$G$1821)=0</f>
        <v>1</v>
      </c>
      <c r="D5" s="16" t="str">
        <f>IF(C5=TRUE,"PASS","FAIL")</f>
        <v>PASS</v>
      </c>
      <c r="E5" s="14" t="s">
        <v>500</v>
      </c>
    </row>
    <row r="6" spans="1:5" ht="55.2">
      <c r="A6" t="s">
        <v>501</v>
      </c>
      <c r="B6" t="s">
        <v>175</v>
      </c>
      <c r="C6" s="16">
        <f>Calculation_Assumptions!$B$16</f>
        <v>0</v>
      </c>
      <c r="D6" s="16" t="str">
        <f>IF(C6=0,"PASS","FAIL")</f>
        <v>PASS</v>
      </c>
      <c r="E6" s="14" t="s">
        <v>502</v>
      </c>
    </row>
    <row r="7" spans="1:5" ht="69">
      <c r="A7" t="s">
        <v>503</v>
      </c>
      <c r="B7" t="s">
        <v>504</v>
      </c>
      <c r="C7" s="16">
        <f>Calculation_Assumptions!$B$14</f>
        <v>127.1</v>
      </c>
      <c r="D7" s="16" t="str">
        <f>IF(C7&lt;=Calculation_Assumptions!$B$12,"PASS","REVIEW")</f>
        <v>PASS</v>
      </c>
      <c r="E7" s="14" t="s">
        <v>505</v>
      </c>
    </row>
    <row r="8" spans="1:5" ht="82.8">
      <c r="A8" t="s">
        <v>506</v>
      </c>
      <c r="B8" t="s">
        <v>507</v>
      </c>
      <c r="C8" s="16">
        <f>Calculation_Assumptions!$B$15</f>
        <v>1</v>
      </c>
      <c r="D8" s="16" t="str">
        <f>IF(C8=1,"PASS","FAIL")</f>
        <v>PASS</v>
      </c>
      <c r="E8" s="14" t="s">
        <v>508</v>
      </c>
    </row>
    <row r="9" spans="1:5" ht="82.8">
      <c r="A9" t="s">
        <v>509</v>
      </c>
      <c r="B9" t="s">
        <v>510</v>
      </c>
      <c r="C9" s="16">
        <f>ABS(SUM(Budget_Impact!$D$2:$D$235)-SUM(Annual_Cost!$R$2:$R$1457))+ABS(SUM(Budget_Impact!$C$2:$C$235)-SUM(Annual_Cost!$Q$2:$Q$1457))</f>
        <v>3.96728515625E-4</v>
      </c>
      <c r="D9" s="16" t="str">
        <f>IF(C9&lt;=Calculation_Assumptions!$B$11,"PASS","FAIL")</f>
        <v>PASS</v>
      </c>
      <c r="E9" s="14" t="s">
        <v>511</v>
      </c>
    </row>
    <row r="10" spans="1:5" ht="82.8">
      <c r="A10" t="s">
        <v>512</v>
      </c>
      <c r="B10" t="s">
        <v>175</v>
      </c>
      <c r="C10" s="16">
        <f>COUNTIF(Annual_Cost!$AH$2:$AH$1457,"&gt;1")</f>
        <v>0</v>
      </c>
      <c r="D10" s="16" t="str">
        <f>IF(C10=0,"PASS","FAIL")</f>
        <v>PASS</v>
      </c>
      <c r="E10" s="14" t="s">
        <v>513</v>
      </c>
    </row>
    <row r="11" spans="1:5" ht="82.8">
      <c r="A11" t="s">
        <v>514</v>
      </c>
      <c r="B11" t="s">
        <v>515</v>
      </c>
      <c r="C11" s="16" t="str">
        <f>IF(COUNTIF(Cost_Effectiveness!$I$2:$I$10,"mismatch")=0,"consistent","mismatch")</f>
        <v>consistent</v>
      </c>
      <c r="D11" s="16" t="str">
        <f>IF(C11="consistent","PASS","FAIL")</f>
        <v>PASS</v>
      </c>
      <c r="E11" s="14" t="s">
        <v>516</v>
      </c>
    </row>
    <row r="12" spans="1:5" ht="82.8">
      <c r="A12" t="s">
        <v>517</v>
      </c>
      <c r="B12" t="s">
        <v>518</v>
      </c>
      <c r="C12" s="16">
        <f>INDEX(Cost_Effectiveness!$C$2:$C$10,MATCH(Calculation_Assumptions!$B$20,Cost_Effectiveness!$A$2:$A$10,0))</f>
        <v>2073257.7850125073</v>
      </c>
      <c r="D12" s="16" t="str">
        <f>IF(ABS(C12-Calculation_Assumptions!$B$17)&lt;=ABS(Calculation_Assumptions!$B$17)*0.000001+0.5,"PASS","FAIL")</f>
        <v>PASS</v>
      </c>
      <c r="E12" s="14" t="s">
        <v>519</v>
      </c>
    </row>
    <row r="13" spans="1:5" ht="96.6">
      <c r="A13" t="s">
        <v>520</v>
      </c>
      <c r="B13" t="s">
        <v>518</v>
      </c>
      <c r="C13" s="16">
        <f>INDEX(Cost_Effectiveness!$F$2:$F$10,MATCH(Calculation_Assumptions!$B$20,Cost_Effectiveness!$A$2:$A$10,0))</f>
        <v>79996257238.652817</v>
      </c>
      <c r="D13" s="16" t="str">
        <f>IF(ABS(C13-Calculation_Assumptions!$B$18)&lt;=ABS(Calculation_Assumptions!$B$18)*0.000001+1,"PASS","FAIL")</f>
        <v>PASS</v>
      </c>
      <c r="E13" s="14" t="s">
        <v>521</v>
      </c>
    </row>
    <row r="14" spans="1:5" ht="96.6">
      <c r="A14" t="s">
        <v>522</v>
      </c>
      <c r="B14" t="s">
        <v>518</v>
      </c>
      <c r="C14" s="16">
        <f>INDEX(Cost_Effectiveness!$G$2:$G$10,MATCH(Calculation_Assumptions!$B$20,Cost_Effectiveness!$A$2:$A$10,0))</f>
        <v>38584.809769890831</v>
      </c>
      <c r="D14" s="16" t="str">
        <f>IF(ABS(C14-Calculation_Assumptions!$B$19)&lt;=ABS(Calculation_Assumptions!$B$19)*0.000001+1,"PASS","FAIL")</f>
        <v>PASS</v>
      </c>
      <c r="E14" s="14" t="s">
        <v>523</v>
      </c>
    </row>
    <row r="15" spans="1:5" ht="110.4">
      <c r="A15" t="s">
        <v>524</v>
      </c>
      <c r="B15" t="s">
        <v>175</v>
      </c>
      <c r="C15" s="16">
        <f>SUMPRODUCT((Economic_Value!$L$2:$L$235&lt;Economic_Value!$K$2:$K$235)*1)</f>
        <v>0</v>
      </c>
      <c r="D15" s="16" t="str">
        <f>IF(C15=0,"PASS","FAIL")</f>
        <v>PASS</v>
      </c>
      <c r="E15" s="14" t="s">
        <v>525</v>
      </c>
    </row>
    <row r="16" spans="1:5" ht="124.2">
      <c r="A16" t="s">
        <v>526</v>
      </c>
      <c r="B16" t="s">
        <v>527</v>
      </c>
      <c r="C16" s="16" t="str">
        <f>IF(AND(Calculation_Assumptions!$B$26=1.5,Calculation_Assumptions!$B$25=160,Calculation_Assumptions!$B$27=20),"as_specified","edited")</f>
        <v>as_specified</v>
      </c>
      <c r="D16" s="16" t="str">
        <f>IF(C16="as_specified","PASS","REVIEW")</f>
        <v>PASS</v>
      </c>
      <c r="E16" s="14" t="s">
        <v>528</v>
      </c>
    </row>
    <row r="17" spans="1:5" ht="110.4">
      <c r="A17" t="s">
        <v>529</v>
      </c>
      <c r="B17" t="s">
        <v>530</v>
      </c>
      <c r="C17" s="16" t="str">
        <f>IF(Calculation_Assumptions!$B$33=Calculation_Assumptions!$B$6,"match","mismatch")</f>
        <v>match</v>
      </c>
      <c r="D17" s="16" t="str">
        <f>IF(C17="match","PASS","REVIEW")</f>
        <v>PASS</v>
      </c>
      <c r="E17" s="14" t="s">
        <v>531</v>
      </c>
    </row>
    <row r="18" spans="1:5" ht="138">
      <c r="A18" t="s">
        <v>532</v>
      </c>
      <c r="B18" t="s">
        <v>175</v>
      </c>
      <c r="C18" s="16">
        <f>SUMPRODUCT((COUNTIF(Health_Outcomes!$A$2:$A$235,Benefit_Cost!$A$2:$A$37)=0)*1)</f>
        <v>0</v>
      </c>
      <c r="D18" s="16" t="str">
        <f>IF(C18=0,"PASS","FAIL")</f>
        <v>PASS</v>
      </c>
      <c r="E18" s="14" t="s">
        <v>533</v>
      </c>
    </row>
    <row r="19" spans="1:5" ht="110.4">
      <c r="A19" t="s">
        <v>534</v>
      </c>
      <c r="B19" t="s">
        <v>175</v>
      </c>
      <c r="C19" s="16">
        <f>COUNTIF(CVD_40q30!$N$2:$N$261,"mismatch")</f>
        <v>0</v>
      </c>
      <c r="D19" s="16" t="str">
        <f>IF(C19=0,"PASS","FAIL")</f>
        <v>PASS</v>
      </c>
      <c r="E19" s="14" t="s">
        <v>535</v>
      </c>
    </row>
  </sheetData>
  <autoFilter ref="A1:E1" xr:uid="{00000000-0009-0000-0000-00000E000000}"/>
  <conditionalFormatting sqref="D2:D19">
    <cfRule type="containsText" dxfId="2" priority="1" operator="containsText" text="REVIEW">
      <formula>NOT(ISERROR(SEARCH("REVIEW", D2)))</formula>
    </cfRule>
    <cfRule type="containsText" dxfId="1" priority="2" operator="containsText" text="FAIL">
      <formula>NOT(ISERROR(SEARCH("FAIL", D2)))</formula>
    </cfRule>
    <cfRule type="containsText" dxfId="0" priority="3" operator="containsText" text="PASS">
      <formula>NOT(ISERROR(SEARCH("PASS", D2)))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"/>
  <sheetViews>
    <sheetView workbookViewId="0"/>
  </sheetViews>
  <sheetFormatPr defaultColWidth="11.19921875" defaultRowHeight="13.8"/>
  <sheetData>
    <row r="1" spans="1:5">
      <c r="A1" s="1" t="s">
        <v>61</v>
      </c>
      <c r="B1" s="1" t="s">
        <v>483</v>
      </c>
      <c r="C1" s="1" t="s">
        <v>484</v>
      </c>
      <c r="D1" s="1" t="s">
        <v>485</v>
      </c>
      <c r="E1" s="1" t="s">
        <v>486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0.69921875" customWidth="1"/>
    <col min="2" max="2" width="26.69921875" customWidth="1"/>
    <col min="3" max="3" width="88.69921875" customWidth="1"/>
    <col min="4" max="4" width="58.69921875" customWidth="1"/>
  </cols>
  <sheetData>
    <row r="1" spans="1:4" ht="28.05" customHeight="1">
      <c r="A1" s="1" t="s">
        <v>536</v>
      </c>
      <c r="B1" s="1" t="s">
        <v>537</v>
      </c>
      <c r="C1" s="1" t="s">
        <v>538</v>
      </c>
      <c r="D1" s="1" t="s">
        <v>5</v>
      </c>
    </row>
    <row r="2" spans="1:4" ht="27.6">
      <c r="A2" t="s">
        <v>539</v>
      </c>
      <c r="B2" t="s">
        <v>540</v>
      </c>
      <c r="C2" s="14" t="s">
        <v>541</v>
      </c>
      <c r="D2" s="14" t="s">
        <v>542</v>
      </c>
    </row>
    <row r="3" spans="1:4" ht="27.6">
      <c r="A3" t="s">
        <v>543</v>
      </c>
      <c r="B3" t="s">
        <v>544</v>
      </c>
      <c r="C3" s="14" t="s">
        <v>545</v>
      </c>
      <c r="D3" s="14" t="s">
        <v>542</v>
      </c>
    </row>
    <row r="4" spans="1:4" ht="27.6">
      <c r="A4" t="s">
        <v>546</v>
      </c>
      <c r="B4" t="s">
        <v>547</v>
      </c>
      <c r="C4" s="14" t="s">
        <v>548</v>
      </c>
      <c r="D4" s="14" t="s">
        <v>542</v>
      </c>
    </row>
    <row r="5" spans="1:4" ht="27.6">
      <c r="A5" t="s">
        <v>549</v>
      </c>
      <c r="B5" t="s">
        <v>550</v>
      </c>
      <c r="C5" s="14" t="s">
        <v>551</v>
      </c>
      <c r="D5" s="14" t="s">
        <v>542</v>
      </c>
    </row>
    <row r="6" spans="1:4" ht="27.6">
      <c r="A6" t="s">
        <v>552</v>
      </c>
      <c r="B6" t="s">
        <v>553</v>
      </c>
      <c r="C6" s="14" t="s">
        <v>554</v>
      </c>
      <c r="D6" s="14" t="s">
        <v>555</v>
      </c>
    </row>
    <row r="7" spans="1:4">
      <c r="A7" t="s">
        <v>556</v>
      </c>
      <c r="B7" t="s">
        <v>557</v>
      </c>
      <c r="C7" s="14" t="s">
        <v>558</v>
      </c>
      <c r="D7" s="14" t="s">
        <v>559</v>
      </c>
    </row>
    <row r="8" spans="1:4" ht="27.6">
      <c r="A8" t="s">
        <v>560</v>
      </c>
      <c r="B8" t="s">
        <v>561</v>
      </c>
      <c r="C8" s="14" t="s">
        <v>562</v>
      </c>
      <c r="D8" s="14" t="s">
        <v>559</v>
      </c>
    </row>
    <row r="9" spans="1:4" ht="27.6">
      <c r="A9" t="s">
        <v>563</v>
      </c>
      <c r="B9" t="s">
        <v>564</v>
      </c>
      <c r="C9" s="14" t="s">
        <v>565</v>
      </c>
      <c r="D9" s="14" t="s">
        <v>559</v>
      </c>
    </row>
    <row r="10" spans="1:4">
      <c r="A10" t="s">
        <v>566</v>
      </c>
      <c r="B10" t="s">
        <v>138</v>
      </c>
      <c r="C10" s="14" t="s">
        <v>567</v>
      </c>
      <c r="D10" s="14" t="s">
        <v>559</v>
      </c>
    </row>
    <row r="11" spans="1:4">
      <c r="A11" t="s">
        <v>568</v>
      </c>
      <c r="B11" t="s">
        <v>140</v>
      </c>
      <c r="C11" s="14" t="s">
        <v>569</v>
      </c>
      <c r="D11" s="14" t="s">
        <v>559</v>
      </c>
    </row>
    <row r="12" spans="1:4">
      <c r="A12" t="s">
        <v>570</v>
      </c>
      <c r="B12" t="s">
        <v>571</v>
      </c>
      <c r="C12" s="14" t="s">
        <v>572</v>
      </c>
      <c r="D12" s="14" t="s">
        <v>573</v>
      </c>
    </row>
    <row r="13" spans="1:4" ht="27.6">
      <c r="A13" t="s">
        <v>574</v>
      </c>
      <c r="B13" t="s">
        <v>575</v>
      </c>
      <c r="C13" s="14" t="s">
        <v>576</v>
      </c>
      <c r="D13" s="14" t="s">
        <v>577</v>
      </c>
    </row>
    <row r="14" spans="1:4" ht="27.6">
      <c r="A14" t="s">
        <v>578</v>
      </c>
      <c r="B14" t="s">
        <v>579</v>
      </c>
      <c r="C14" s="14" t="s">
        <v>580</v>
      </c>
      <c r="D14" s="14" t="s">
        <v>581</v>
      </c>
    </row>
    <row r="15" spans="1:4" ht="41.4">
      <c r="A15" t="s">
        <v>582</v>
      </c>
      <c r="B15" t="s">
        <v>583</v>
      </c>
      <c r="C15" s="14" t="s">
        <v>584</v>
      </c>
      <c r="D15" s="14" t="s">
        <v>585</v>
      </c>
    </row>
    <row r="16" spans="1:4" ht="41.4">
      <c r="A16" t="s">
        <v>586</v>
      </c>
      <c r="B16" t="s">
        <v>587</v>
      </c>
      <c r="C16" s="14" t="s">
        <v>588</v>
      </c>
      <c r="D16" s="14" t="s">
        <v>585</v>
      </c>
    </row>
    <row r="17" spans="1:4" ht="41.4">
      <c r="A17" t="s">
        <v>589</v>
      </c>
      <c r="B17" t="s">
        <v>590</v>
      </c>
      <c r="C17" s="14" t="s">
        <v>591</v>
      </c>
      <c r="D17" s="14" t="s">
        <v>585</v>
      </c>
    </row>
    <row r="18" spans="1:4" ht="41.4">
      <c r="A18" t="s">
        <v>592</v>
      </c>
      <c r="B18" t="s">
        <v>593</v>
      </c>
      <c r="C18" s="14" t="s">
        <v>594</v>
      </c>
      <c r="D18" s="14" t="s">
        <v>585</v>
      </c>
    </row>
    <row r="19" spans="1:4" ht="82.8">
      <c r="A19" t="s">
        <v>595</v>
      </c>
      <c r="B19" t="s">
        <v>596</v>
      </c>
      <c r="C19" s="14" t="s">
        <v>597</v>
      </c>
      <c r="D19" s="14" t="s">
        <v>598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3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8.69921875" customWidth="1"/>
    <col min="2" max="3" width="16.69921875" customWidth="1"/>
    <col min="4" max="4" width="24.69921875" customWidth="1"/>
    <col min="5" max="5" width="62.69921875" customWidth="1"/>
    <col min="6" max="6" width="40.69921875" customWidth="1"/>
  </cols>
  <sheetData>
    <row r="1" spans="1:6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4">
        <v>2025</v>
      </c>
      <c r="C2" t="s">
        <v>42</v>
      </c>
      <c r="D2" t="s">
        <v>43</v>
      </c>
      <c r="E2" s="14" t="s">
        <v>44</v>
      </c>
      <c r="F2" t="s">
        <v>45</v>
      </c>
    </row>
    <row r="3" spans="1:6">
      <c r="A3" t="s">
        <v>7</v>
      </c>
      <c r="B3" s="4">
        <v>2050</v>
      </c>
      <c r="C3" t="s">
        <v>42</v>
      </c>
      <c r="D3" t="s">
        <v>43</v>
      </c>
      <c r="E3" s="14" t="s">
        <v>46</v>
      </c>
      <c r="F3" t="s">
        <v>45</v>
      </c>
    </row>
    <row r="4" spans="1:6">
      <c r="A4" t="s">
        <v>8</v>
      </c>
      <c r="B4" s="2" t="s">
        <v>112</v>
      </c>
      <c r="C4" t="s">
        <v>47</v>
      </c>
      <c r="D4" t="s">
        <v>43</v>
      </c>
      <c r="E4" s="14" t="s">
        <v>48</v>
      </c>
      <c r="F4" t="s">
        <v>49</v>
      </c>
    </row>
    <row r="5" spans="1:6">
      <c r="A5" t="s">
        <v>9</v>
      </c>
      <c r="B5" s="5">
        <v>0.03</v>
      </c>
      <c r="C5" t="s">
        <v>50</v>
      </c>
      <c r="D5" t="s">
        <v>43</v>
      </c>
      <c r="E5" s="14" t="s">
        <v>51</v>
      </c>
      <c r="F5" t="s">
        <v>45</v>
      </c>
    </row>
    <row r="6" spans="1:6">
      <c r="A6" t="s">
        <v>10</v>
      </c>
      <c r="B6" s="4">
        <v>2023</v>
      </c>
      <c r="C6" t="s">
        <v>52</v>
      </c>
      <c r="D6" t="s">
        <v>53</v>
      </c>
      <c r="E6" s="14" t="s">
        <v>54</v>
      </c>
      <c r="F6" t="s">
        <v>55</v>
      </c>
    </row>
    <row r="7" spans="1:6">
      <c r="A7" t="s">
        <v>11</v>
      </c>
      <c r="B7" s="2" t="s">
        <v>84</v>
      </c>
      <c r="C7" t="s">
        <v>11</v>
      </c>
      <c r="D7" t="s">
        <v>53</v>
      </c>
      <c r="E7" s="14" t="s">
        <v>56</v>
      </c>
      <c r="F7" t="s">
        <v>55</v>
      </c>
    </row>
    <row r="8" spans="1:6">
      <c r="A8" t="s">
        <v>12</v>
      </c>
      <c r="B8" s="2" t="s">
        <v>113</v>
      </c>
      <c r="C8" t="s">
        <v>57</v>
      </c>
      <c r="D8" t="s">
        <v>53</v>
      </c>
      <c r="E8" s="14" t="s">
        <v>58</v>
      </c>
      <c r="F8" t="s">
        <v>55</v>
      </c>
    </row>
    <row r="9" spans="1:6">
      <c r="A9" t="s">
        <v>13</v>
      </c>
      <c r="B9" s="2" t="s">
        <v>114</v>
      </c>
      <c r="C9" t="s">
        <v>57</v>
      </c>
      <c r="D9" t="s">
        <v>43</v>
      </c>
      <c r="E9" s="14" t="s">
        <v>59</v>
      </c>
      <c r="F9" t="s">
        <v>55</v>
      </c>
    </row>
    <row r="10" spans="1:6">
      <c r="A10" t="s">
        <v>14</v>
      </c>
      <c r="B10" s="4">
        <v>0</v>
      </c>
      <c r="C10" t="s">
        <v>60</v>
      </c>
      <c r="D10" t="s">
        <v>61</v>
      </c>
      <c r="E10" s="14" t="s">
        <v>62</v>
      </c>
      <c r="F10" t="s">
        <v>55</v>
      </c>
    </row>
    <row r="11" spans="1:6">
      <c r="A11" t="s">
        <v>15</v>
      </c>
      <c r="B11" s="6">
        <v>1E-3</v>
      </c>
      <c r="C11" t="s">
        <v>63</v>
      </c>
      <c r="D11" t="s">
        <v>64</v>
      </c>
      <c r="E11" s="14" t="s">
        <v>65</v>
      </c>
      <c r="F11" t="s">
        <v>66</v>
      </c>
    </row>
    <row r="12" spans="1:6">
      <c r="A12" t="s">
        <v>16</v>
      </c>
      <c r="B12" s="7">
        <v>1000</v>
      </c>
      <c r="C12" t="s">
        <v>67</v>
      </c>
      <c r="D12" t="s">
        <v>64</v>
      </c>
      <c r="E12" s="14" t="s">
        <v>68</v>
      </c>
      <c r="F12" t="s">
        <v>69</v>
      </c>
    </row>
    <row r="13" spans="1:6">
      <c r="A13" t="s">
        <v>17</v>
      </c>
      <c r="B13" s="4">
        <v>2</v>
      </c>
      <c r="C13" t="s">
        <v>70</v>
      </c>
      <c r="D13" t="s">
        <v>71</v>
      </c>
      <c r="E13" s="14" t="s">
        <v>72</v>
      </c>
      <c r="F13" t="s">
        <v>73</v>
      </c>
    </row>
    <row r="14" spans="1:6">
      <c r="A14" t="s">
        <v>18</v>
      </c>
      <c r="B14" s="8">
        <v>127.1</v>
      </c>
      <c r="C14" t="s">
        <v>67</v>
      </c>
      <c r="D14" t="s">
        <v>74</v>
      </c>
      <c r="E14" s="14" t="s">
        <v>75</v>
      </c>
      <c r="F14" t="s">
        <v>76</v>
      </c>
    </row>
    <row r="15" spans="1:6">
      <c r="A15" t="s">
        <v>19</v>
      </c>
      <c r="B15" s="9">
        <v>1</v>
      </c>
      <c r="C15" t="s">
        <v>77</v>
      </c>
      <c r="D15" t="s">
        <v>74</v>
      </c>
      <c r="E15" s="14" t="s">
        <v>78</v>
      </c>
      <c r="F15" t="s">
        <v>76</v>
      </c>
    </row>
    <row r="16" spans="1:6">
      <c r="A16" t="s">
        <v>20</v>
      </c>
      <c r="B16" s="9">
        <v>0</v>
      </c>
      <c r="C16" t="s">
        <v>77</v>
      </c>
      <c r="D16" t="s">
        <v>74</v>
      </c>
      <c r="E16" s="14" t="s">
        <v>79</v>
      </c>
      <c r="F16" t="s">
        <v>76</v>
      </c>
    </row>
    <row r="17" spans="1:6">
      <c r="A17" t="s">
        <v>21</v>
      </c>
      <c r="B17" s="10">
        <v>2073257.7850125099</v>
      </c>
      <c r="C17" t="s">
        <v>80</v>
      </c>
      <c r="D17" t="s">
        <v>81</v>
      </c>
      <c r="E17" s="14" t="s">
        <v>82</v>
      </c>
      <c r="F17" t="s">
        <v>83</v>
      </c>
    </row>
    <row r="18" spans="1:6">
      <c r="A18" t="s">
        <v>22</v>
      </c>
      <c r="B18" s="10">
        <v>79996257238.652802</v>
      </c>
      <c r="C18" t="s">
        <v>84</v>
      </c>
      <c r="D18" t="s">
        <v>81</v>
      </c>
      <c r="E18" s="14" t="s">
        <v>85</v>
      </c>
      <c r="F18" t="s">
        <v>83</v>
      </c>
    </row>
    <row r="19" spans="1:6">
      <c r="A19" t="s">
        <v>23</v>
      </c>
      <c r="B19" s="11">
        <v>38584.809769890802</v>
      </c>
      <c r="C19" t="s">
        <v>86</v>
      </c>
      <c r="D19" t="s">
        <v>81</v>
      </c>
      <c r="E19" s="14" t="s">
        <v>87</v>
      </c>
      <c r="F19" t="s">
        <v>83</v>
      </c>
    </row>
    <row r="20" spans="1:6">
      <c r="A20" t="s">
        <v>24</v>
      </c>
      <c r="B20" s="3" t="s">
        <v>115</v>
      </c>
      <c r="C20" t="s">
        <v>47</v>
      </c>
      <c r="D20" t="s">
        <v>81</v>
      </c>
      <c r="E20" s="14" t="s">
        <v>88</v>
      </c>
      <c r="F20" t="s">
        <v>83</v>
      </c>
    </row>
    <row r="21" spans="1:6">
      <c r="A21" t="s">
        <v>25</v>
      </c>
      <c r="B21" s="4">
        <v>2025</v>
      </c>
      <c r="C21" t="s">
        <v>42</v>
      </c>
      <c r="D21" t="s">
        <v>89</v>
      </c>
      <c r="E21" s="14" t="s">
        <v>90</v>
      </c>
      <c r="F21" t="s">
        <v>91</v>
      </c>
    </row>
    <row r="22" spans="1:6">
      <c r="A22" t="s">
        <v>26</v>
      </c>
      <c r="B22" s="6">
        <v>0.03</v>
      </c>
      <c r="C22" t="s">
        <v>50</v>
      </c>
      <c r="D22" t="s">
        <v>89</v>
      </c>
      <c r="E22" s="14" t="s">
        <v>92</v>
      </c>
      <c r="F22" t="s">
        <v>91</v>
      </c>
    </row>
    <row r="23" spans="1:6">
      <c r="A23" t="s">
        <v>27</v>
      </c>
      <c r="B23" s="6">
        <v>0.03</v>
      </c>
      <c r="C23" t="s">
        <v>50</v>
      </c>
      <c r="D23" t="s">
        <v>89</v>
      </c>
      <c r="E23" s="14" t="s">
        <v>93</v>
      </c>
      <c r="F23" t="s">
        <v>91</v>
      </c>
    </row>
    <row r="24" spans="1:6" ht="27.6">
      <c r="A24" t="s">
        <v>28</v>
      </c>
      <c r="B24" s="6">
        <v>0.08</v>
      </c>
      <c r="C24" t="s">
        <v>50</v>
      </c>
      <c r="D24" t="s">
        <v>89</v>
      </c>
      <c r="E24" s="14" t="s">
        <v>94</v>
      </c>
      <c r="F24" t="s">
        <v>91</v>
      </c>
    </row>
    <row r="25" spans="1:6">
      <c r="A25" t="s">
        <v>29</v>
      </c>
      <c r="B25" s="4">
        <v>160</v>
      </c>
      <c r="C25" t="s">
        <v>95</v>
      </c>
      <c r="D25" t="s">
        <v>89</v>
      </c>
      <c r="E25" s="14" t="s">
        <v>96</v>
      </c>
      <c r="F25" t="s">
        <v>91</v>
      </c>
    </row>
    <row r="26" spans="1:6">
      <c r="A26" t="s">
        <v>30</v>
      </c>
      <c r="B26" s="12">
        <v>1.5</v>
      </c>
      <c r="C26" t="s">
        <v>97</v>
      </c>
      <c r="D26" t="s">
        <v>89</v>
      </c>
      <c r="E26" s="14" t="s">
        <v>98</v>
      </c>
      <c r="F26" t="s">
        <v>91</v>
      </c>
    </row>
    <row r="27" spans="1:6">
      <c r="A27" t="s">
        <v>31</v>
      </c>
      <c r="B27" s="4">
        <v>20</v>
      </c>
      <c r="C27" t="s">
        <v>95</v>
      </c>
      <c r="D27" t="s">
        <v>89</v>
      </c>
      <c r="E27" s="14" t="s">
        <v>99</v>
      </c>
      <c r="F27" t="s">
        <v>91</v>
      </c>
    </row>
    <row r="28" spans="1:6">
      <c r="A28" t="s">
        <v>32</v>
      </c>
      <c r="B28" s="4">
        <v>100</v>
      </c>
      <c r="C28" t="s">
        <v>95</v>
      </c>
      <c r="D28" t="s">
        <v>89</v>
      </c>
      <c r="E28" s="14" t="s">
        <v>100</v>
      </c>
      <c r="F28" t="s">
        <v>91</v>
      </c>
    </row>
    <row r="29" spans="1:6">
      <c r="A29" t="s">
        <v>33</v>
      </c>
      <c r="B29" s="4">
        <v>160</v>
      </c>
      <c r="C29" t="s">
        <v>95</v>
      </c>
      <c r="D29" t="s">
        <v>89</v>
      </c>
      <c r="E29" s="14" t="s">
        <v>101</v>
      </c>
      <c r="F29" t="s">
        <v>91</v>
      </c>
    </row>
    <row r="30" spans="1:6">
      <c r="A30" t="s">
        <v>34</v>
      </c>
      <c r="B30" s="4">
        <v>15</v>
      </c>
      <c r="C30" t="s">
        <v>102</v>
      </c>
      <c r="D30" t="s">
        <v>89</v>
      </c>
      <c r="E30" s="14" t="s">
        <v>103</v>
      </c>
      <c r="F30" t="s">
        <v>91</v>
      </c>
    </row>
    <row r="31" spans="1:6">
      <c r="A31" t="s">
        <v>35</v>
      </c>
      <c r="B31" s="4">
        <v>64</v>
      </c>
      <c r="C31" t="s">
        <v>102</v>
      </c>
      <c r="D31" t="s">
        <v>89</v>
      </c>
      <c r="E31" s="14" t="s">
        <v>104</v>
      </c>
      <c r="F31" t="s">
        <v>91</v>
      </c>
    </row>
    <row r="32" spans="1:6">
      <c r="A32" t="s">
        <v>36</v>
      </c>
      <c r="B32" s="2" t="s">
        <v>116</v>
      </c>
      <c r="C32" t="s">
        <v>57</v>
      </c>
      <c r="D32" t="s">
        <v>89</v>
      </c>
      <c r="E32" s="14" t="s">
        <v>105</v>
      </c>
      <c r="F32" t="s">
        <v>91</v>
      </c>
    </row>
    <row r="33" spans="1:6">
      <c r="A33" t="s">
        <v>37</v>
      </c>
      <c r="B33" s="4">
        <v>2023</v>
      </c>
      <c r="C33" t="s">
        <v>42</v>
      </c>
      <c r="D33" t="s">
        <v>89</v>
      </c>
      <c r="E33" s="14" t="s">
        <v>106</v>
      </c>
      <c r="F33" t="s">
        <v>91</v>
      </c>
    </row>
    <row r="34" spans="1:6">
      <c r="A34" t="s">
        <v>38</v>
      </c>
      <c r="B34" s="13">
        <v>3</v>
      </c>
      <c r="C34" t="s">
        <v>107</v>
      </c>
      <c r="D34" t="s">
        <v>89</v>
      </c>
      <c r="E34" s="14" t="s">
        <v>108</v>
      </c>
      <c r="F34" t="s">
        <v>91</v>
      </c>
    </row>
    <row r="35" spans="1:6">
      <c r="A35" t="s">
        <v>39</v>
      </c>
      <c r="B35" s="2" t="s">
        <v>117</v>
      </c>
      <c r="C35" t="s">
        <v>57</v>
      </c>
      <c r="D35" t="s">
        <v>89</v>
      </c>
      <c r="E35" s="14" t="s">
        <v>109</v>
      </c>
      <c r="F35" t="s">
        <v>91</v>
      </c>
    </row>
    <row r="36" spans="1:6">
      <c r="A36" t="s">
        <v>40</v>
      </c>
      <c r="B36" s="2" t="s">
        <v>118</v>
      </c>
      <c r="C36" t="s">
        <v>57</v>
      </c>
      <c r="D36" t="s">
        <v>89</v>
      </c>
      <c r="E36" s="14" t="s">
        <v>110</v>
      </c>
      <c r="F36" t="s">
        <v>91</v>
      </c>
    </row>
    <row r="37" spans="1:6">
      <c r="A37" t="s">
        <v>41</v>
      </c>
      <c r="B37" s="6">
        <v>7.4881374163431602E-2</v>
      </c>
      <c r="C37" t="s">
        <v>50</v>
      </c>
      <c r="D37" t="s">
        <v>89</v>
      </c>
      <c r="E37" s="14" t="s">
        <v>111</v>
      </c>
      <c r="F37" t="s">
        <v>91</v>
      </c>
    </row>
  </sheetData>
  <autoFilter ref="A1:F1" xr:uid="{00000000-0009-0000-0000-000011000000}"/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6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2.69921875" customWidth="1"/>
    <col min="2" max="2" width="18.69921875" customWidth="1"/>
    <col min="3" max="3" width="34.69921875" customWidth="1"/>
    <col min="4" max="4" width="52.69921875" customWidth="1"/>
    <col min="5" max="5" width="26.69921875" customWidth="1"/>
  </cols>
  <sheetData>
    <row r="1" spans="1:5" ht="28.05" customHeight="1">
      <c r="A1" s="1" t="s">
        <v>599</v>
      </c>
      <c r="B1" s="1" t="s">
        <v>600</v>
      </c>
      <c r="C1" s="1" t="s">
        <v>601</v>
      </c>
      <c r="D1" s="1" t="s">
        <v>602</v>
      </c>
      <c r="E1" s="1" t="s">
        <v>603</v>
      </c>
    </row>
    <row r="2" spans="1:5">
      <c r="A2" t="s">
        <v>604</v>
      </c>
      <c r="B2" t="s">
        <v>605</v>
      </c>
      <c r="C2" s="14" t="s">
        <v>606</v>
      </c>
      <c r="D2" s="14" t="s">
        <v>607</v>
      </c>
      <c r="E2" t="s">
        <v>608</v>
      </c>
    </row>
    <row r="3" spans="1:5">
      <c r="A3" t="s">
        <v>609</v>
      </c>
      <c r="B3" t="s">
        <v>610</v>
      </c>
      <c r="C3" s="14" t="s">
        <v>604</v>
      </c>
      <c r="D3" s="14" t="s">
        <v>611</v>
      </c>
      <c r="E3" t="s">
        <v>608</v>
      </c>
    </row>
    <row r="4" spans="1:5">
      <c r="A4" t="s">
        <v>612</v>
      </c>
      <c r="B4" t="s">
        <v>613</v>
      </c>
      <c r="C4" s="14" t="s">
        <v>614</v>
      </c>
      <c r="D4" s="14" t="s">
        <v>615</v>
      </c>
      <c r="E4" t="s">
        <v>608</v>
      </c>
    </row>
    <row r="5" spans="1:5" ht="27.6">
      <c r="A5" t="s">
        <v>616</v>
      </c>
      <c r="B5" t="s">
        <v>617</v>
      </c>
      <c r="C5" s="14" t="s">
        <v>618</v>
      </c>
      <c r="D5" s="14" t="s">
        <v>619</v>
      </c>
      <c r="E5" t="s">
        <v>608</v>
      </c>
    </row>
    <row r="6" spans="1:5" ht="27.6">
      <c r="A6" t="s">
        <v>620</v>
      </c>
      <c r="B6" t="s">
        <v>621</v>
      </c>
      <c r="C6" s="14" t="s">
        <v>622</v>
      </c>
      <c r="D6" s="14" t="s">
        <v>623</v>
      </c>
      <c r="E6" t="s">
        <v>608</v>
      </c>
    </row>
    <row r="7" spans="1:5" ht="27.6">
      <c r="A7" t="s">
        <v>624</v>
      </c>
      <c r="B7" t="s">
        <v>625</v>
      </c>
      <c r="C7" s="14" t="s">
        <v>626</v>
      </c>
      <c r="D7" s="14" t="s">
        <v>627</v>
      </c>
      <c r="E7" t="s">
        <v>608</v>
      </c>
    </row>
    <row r="8" spans="1:5" ht="41.4">
      <c r="A8" t="s">
        <v>628</v>
      </c>
      <c r="B8" t="s">
        <v>629</v>
      </c>
      <c r="C8" s="14" t="s">
        <v>630</v>
      </c>
      <c r="D8" s="14" t="s">
        <v>631</v>
      </c>
      <c r="E8" t="s">
        <v>608</v>
      </c>
    </row>
    <row r="9" spans="1:5">
      <c r="A9" t="s">
        <v>628</v>
      </c>
      <c r="B9" t="s">
        <v>632</v>
      </c>
      <c r="C9" s="14" t="s">
        <v>633</v>
      </c>
      <c r="D9" s="14" t="s">
        <v>634</v>
      </c>
      <c r="E9" t="s">
        <v>608</v>
      </c>
    </row>
    <row r="10" spans="1:5">
      <c r="A10" t="s">
        <v>635</v>
      </c>
      <c r="B10" t="s">
        <v>636</v>
      </c>
      <c r="C10" s="14" t="s">
        <v>628</v>
      </c>
      <c r="D10" s="14" t="s">
        <v>637</v>
      </c>
      <c r="E10" t="s">
        <v>608</v>
      </c>
    </row>
    <row r="11" spans="1:5" ht="27.6">
      <c r="A11" t="s">
        <v>638</v>
      </c>
      <c r="B11" t="s">
        <v>639</v>
      </c>
      <c r="C11" s="14" t="s">
        <v>640</v>
      </c>
      <c r="D11" s="14" t="s">
        <v>641</v>
      </c>
      <c r="E11" t="s">
        <v>608</v>
      </c>
    </row>
    <row r="12" spans="1:5" ht="27.6">
      <c r="A12" t="s">
        <v>642</v>
      </c>
      <c r="B12" t="s">
        <v>643</v>
      </c>
      <c r="C12" s="14" t="s">
        <v>644</v>
      </c>
      <c r="D12" s="14" t="s">
        <v>645</v>
      </c>
      <c r="E12" t="s">
        <v>608</v>
      </c>
    </row>
    <row r="13" spans="1:5" ht="41.4">
      <c r="A13" t="s">
        <v>646</v>
      </c>
      <c r="B13" t="s">
        <v>647</v>
      </c>
      <c r="C13" s="14" t="s">
        <v>648</v>
      </c>
      <c r="D13" s="14" t="s">
        <v>649</v>
      </c>
      <c r="E13" t="s">
        <v>608</v>
      </c>
    </row>
    <row r="14" spans="1:5">
      <c r="A14" t="s">
        <v>650</v>
      </c>
      <c r="B14" t="s">
        <v>651</v>
      </c>
      <c r="C14" s="14" t="s">
        <v>652</v>
      </c>
      <c r="D14" s="14" t="s">
        <v>653</v>
      </c>
      <c r="E14" t="s">
        <v>608</v>
      </c>
    </row>
    <row r="15" spans="1:5">
      <c r="A15" t="s">
        <v>654</v>
      </c>
      <c r="B15" t="s">
        <v>655</v>
      </c>
      <c r="C15" s="14" t="s">
        <v>656</v>
      </c>
      <c r="D15" s="14" t="s">
        <v>657</v>
      </c>
      <c r="E15" t="s">
        <v>608</v>
      </c>
    </row>
    <row r="16" spans="1:5">
      <c r="A16" t="s">
        <v>658</v>
      </c>
      <c r="B16" t="s">
        <v>659</v>
      </c>
      <c r="C16" s="14" t="s">
        <v>660</v>
      </c>
      <c r="D16" s="14" t="s">
        <v>661</v>
      </c>
      <c r="E16" t="s">
        <v>662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README</vt:lpstr>
      <vt:lpstr>Run_Metadata</vt:lpstr>
      <vt:lpstr>Scenario_Catalog</vt:lpstr>
      <vt:lpstr>Selected_Interventions</vt:lpstr>
      <vt:lpstr>Cost_Components</vt:lpstr>
      <vt:lpstr>Annual_Mortality</vt:lpstr>
      <vt:lpstr>Health_Outcomes</vt:lpstr>
      <vt:lpstr>CVD_40q30</vt:lpstr>
      <vt:lpstr>CVD_40q30_Age</vt:lpstr>
      <vt:lpstr>Annual_Cost</vt:lpstr>
      <vt:lpstr>Budget_Impact</vt:lpstr>
      <vt:lpstr>Cost_Effectiveness</vt:lpstr>
      <vt:lpstr>Economic_Value</vt:lpstr>
      <vt:lpstr>Benefit_Cost</vt:lpstr>
      <vt:lpstr>QA_Checks</vt:lpstr>
      <vt:lpstr>Input_Diagnostic</vt:lpstr>
      <vt:lpstr>Methods_and_Sources</vt:lpstr>
      <vt:lpstr>Calculation_Assumptions</vt:lpstr>
      <vt:lpstr>Calculation_Map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wrgar</dc:creator>
  <cp:lastModifiedBy>William R Garcia</cp:lastModifiedBy>
  <dcterms:created xsi:type="dcterms:W3CDTF">2026-08-28T18:20:58Z</dcterms:created>
  <dcterms:modified xsi:type="dcterms:W3CDTF">2026-08-28T18:44:20Z</dcterms:modified>
</cp:coreProperties>
</file>